
<file path=[Content_Types].xml><?xml version="1.0" encoding="utf-8"?>
<Types xmlns="http://schemas.openxmlformats.org/package/2006/content-types">
  <Override PartName="/xl/diagrams/layout1.xml" ContentType="application/vnd.openxmlformats-officedocument.drawingml.diagramLayout+xml"/>
  <Override PartName="/xl/diagrams/quickStyle1.xml" ContentType="application/vnd.openxmlformats-officedocument.drawingml.diagramStyle+xml"/>
  <Override PartName="/xl/diagrams/data4.xml" ContentType="application/vnd.openxmlformats-officedocument.drawingml.diagramData+xml"/>
  <Override PartName="/xl/diagrams/colors6.xml" ContentType="application/vnd.openxmlformats-officedocument.drawingml.diagramColors+xml"/>
  <Override PartName="/xl/theme/theme1.xml" ContentType="application/vnd.openxmlformats-officedocument.theme+xml"/>
  <Override PartName="/xl/styles.xml" ContentType="application/vnd.openxmlformats-officedocument.spreadsheetml.styles+xml"/>
  <Override PartName="/xl/diagrams/data2.xml" ContentType="application/vnd.openxmlformats-officedocument.drawingml.diagramData+xml"/>
  <Override PartName="/xl/drawings/drawing6.xml" ContentType="application/vnd.openxmlformats-officedocument.drawing+xml"/>
  <Override PartName="/xl/diagrams/colors4.xml" ContentType="application/vnd.openxmlformats-officedocument.drawingml.diagramColors+xml"/>
  <Override PartName="/xl/drawings/drawing8.xml" ContentType="application/vnd.openxmlformats-officedocument.drawing+xml"/>
  <Override PartName="/xl/worksheets/sheet7.xml" ContentType="application/vnd.openxmlformats-officedocument.spreadsheetml.worksheet+xml"/>
  <Override PartName="/xl/drawings/drawing4.xml" ContentType="application/vnd.openxmlformats-officedocument.drawing+xml"/>
  <Override PartName="/xl/diagrams/colors2.xml" ContentType="application/vnd.openxmlformats-officedocument.drawingml.diagramColors+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iagrams/data10.xml" ContentType="application/vnd.openxmlformats-officedocument.drawingml.diagramData+xml"/>
  <Override PartName="/xl/diagrams/layout10.xml" ContentType="application/vnd.openxmlformats-officedocument.drawingml.diagramLayout+xml"/>
  <Override PartName="/xl/diagrams/quickStyle11.xml" ContentType="application/vnd.openxmlformats-officedocument.drawingml.diagramStyle+xml"/>
  <Override PartName="/xl/worksheets/sheet3.xml" ContentType="application/vnd.openxmlformats-officedocument.spreadsheetml.worksheet+xml"/>
  <Override PartName="/xl/diagrams/colors11.xml" ContentType="application/vnd.openxmlformats-officedocument.drawingml.diagramColors+xml"/>
  <Override PartName="/xl/worksheets/sheet1.xml" ContentType="application/vnd.openxmlformats-officedocument.spreadsheetml.worksheet+xml"/>
  <Default Extension="vml" ContentType="application/vnd.openxmlformats-officedocument.vmlDrawing"/>
  <Override PartName="/xl/diagrams/layout7.xml" ContentType="application/vnd.openxmlformats-officedocument.drawingml.diagramLayout+xml"/>
  <Override PartName="/xl/diagrams/quickStyle7.xml" ContentType="application/vnd.openxmlformats-officedocument.drawingml.diagramStyle+xml"/>
  <Override PartName="/xl/diagrams/layout8.xml" ContentType="application/vnd.openxmlformats-officedocument.drawingml.diagramLayout+xml"/>
  <Override PartName="/xl/diagrams/quickStyle8.xml" ContentType="application/vnd.openxmlformats-officedocument.drawingml.diagramStyle+xml"/>
  <Override PartName="/xl/calcChain.xml" ContentType="application/vnd.openxmlformats-officedocument.spreadsheetml.calcChain+xml"/>
  <Override PartName="/xl/sharedStrings.xml" ContentType="application/vnd.openxmlformats-officedocument.spreadsheetml.sharedStrings+xml"/>
  <Default Extension="xlsx" ContentType="application/vnd.openxmlformats-officedocument.spreadsheetml.sheet"/>
  <Override PartName="/xl/diagrams/layout4.xml" ContentType="application/vnd.openxmlformats-officedocument.drawingml.diagramLayout+xml"/>
  <Override PartName="/xl/diagrams/layout5.xml" ContentType="application/vnd.openxmlformats-officedocument.drawingml.diagramLayout+xml"/>
  <Override PartName="/xl/diagrams/quickStyle5.xml" ContentType="application/vnd.openxmlformats-officedocument.drawingml.diagramStyle+xml"/>
  <Override PartName="/xl/diagrams/layout6.xml" ContentType="application/vnd.openxmlformats-officedocument.drawingml.diagramLayout+xml"/>
  <Override PartName="/xl/diagrams/quickStyle6.xml" ContentType="application/vnd.openxmlformats-officedocument.drawingml.diagramStyle+xml"/>
  <Override PartName="/xl/diagrams/data8.xml" ContentType="application/vnd.openxmlformats-officedocument.drawingml.diagramData+xml"/>
  <Override PartName="/xl/diagrams/data9.xml" ContentType="application/vnd.openxmlformats-officedocument.drawingml.diagramData+xml"/>
  <Default Extension="sldx" ContentType="application/vnd.openxmlformats-officedocument.presentationml.slide"/>
  <Override PartName="/xl/diagrams/layout2.xml" ContentType="application/vnd.openxmlformats-officedocument.drawingml.diagramLayout+xml"/>
  <Override PartName="/xl/diagrams/layout3.xml" ContentType="application/vnd.openxmlformats-officedocument.drawingml.diagramLayout+xml"/>
  <Override PartName="/xl/diagrams/quickStyle3.xml" ContentType="application/vnd.openxmlformats-officedocument.drawingml.diagramStyle+xml"/>
  <Override PartName="/xl/diagrams/quickStyle4.xml" ContentType="application/vnd.openxmlformats-officedocument.drawingml.diagramStyle+xml"/>
  <Override PartName="/xl/diagrams/data6.xml" ContentType="application/vnd.openxmlformats-officedocument.drawingml.diagramData+xml"/>
  <Override PartName="/xl/diagrams/data7.xml" ContentType="application/vnd.openxmlformats-officedocument.drawingml.diagramData+xml"/>
  <Override PartName="/xl/diagrams/colors8.xml" ContentType="application/vnd.openxmlformats-officedocument.drawingml.diagramColors+xml"/>
  <Override PartName="/xl/diagrams/colors9.xml" ContentType="application/vnd.openxmlformats-officedocument.drawingml.diagramColors+xml"/>
  <Override PartName="/docProps/core.xml" ContentType="application/vnd.openxmlformats-package.core-properties+xml"/>
  <Default Extension="bin" ContentType="application/vnd.openxmlformats-officedocument.spreadsheetml.printerSettings"/>
  <Override PartName="/xl/diagrams/quickStyle2.xml" ContentType="application/vnd.openxmlformats-officedocument.drawingml.diagramStyle+xml"/>
  <Override PartName="/xl/diagrams/data5.xml" ContentType="application/vnd.openxmlformats-officedocument.drawingml.diagramData+xml"/>
  <Override PartName="/xl/diagrams/colors7.xml" ContentType="application/vnd.openxmlformats-officedocument.drawingml.diagramColors+xml"/>
  <Default Extension="png" ContentType="image/png"/>
  <Override PartName="/xl/diagrams/data3.xml" ContentType="application/vnd.openxmlformats-officedocument.drawingml.diagramData+xml"/>
  <Override PartName="/xl/diagrams/colors3.xml" ContentType="application/vnd.openxmlformats-officedocument.drawingml.diagramColors+xml"/>
  <Override PartName="/xl/diagrams/colors5.xml" ContentType="application/vnd.openxmlformats-officedocument.drawingml.diagramColors+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Default Extension="emf" ContentType="image/x-emf"/>
  <Default Extension="jpeg" ContentType="image/jpeg"/>
  <Override PartName="/xl/drawings/drawing5.xml" ContentType="application/vnd.openxmlformats-officedocument.drawing+xml"/>
  <Override PartName="/xl/diagrams/data1.xml" ContentType="application/vnd.openxmlformats-officedocument.drawingml.diagramData+xml"/>
  <Override PartName="/xl/diagrams/colors1.xml" ContentType="application/vnd.openxmlformats-officedocument.drawingml.diagramColors+xml"/>
  <Override PartName="/xl/diagrams/data11.xml" ContentType="application/vnd.openxmlformats-officedocument.drawingml.diagramData+xml"/>
  <Override PartName="/xl/diagrams/layout11.xml" ContentType="application/vnd.openxmlformats-officedocument.drawingml.diagramLayout+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xml"/>
  <Override PartName="/xl/diagrams/quickStyle10.xml" ContentType="application/vnd.openxmlformats-officedocument.drawingml.diagramStyle+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iagrams/layout9.xml" ContentType="application/vnd.openxmlformats-officedocument.drawingml.diagramLayout+xml"/>
  <Override PartName="/xl/diagrams/quickStyle9.xml" ContentType="application/vnd.openxmlformats-officedocument.drawingml.diagramStyle+xml"/>
  <Override PartName="/xl/diagrams/colors10.xml" ContentType="application/vnd.openxmlformats-officedocument.drawingml.diagramColor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filterPrivacy="1" defaultThemeVersion="124226"/>
  <bookViews>
    <workbookView xWindow="-15" yWindow="6030" windowWidth="19260" windowHeight="6090"/>
  </bookViews>
  <sheets>
    <sheet name="２９０" sheetId="26" r:id="rId1"/>
    <sheet name="２９１" sheetId="20" r:id="rId2"/>
    <sheet name="２９２" sheetId="24" r:id="rId3"/>
    <sheet name="２９３" sheetId="22" r:id="rId4"/>
    <sheet name="２９４" sheetId="23" r:id="rId5"/>
    <sheet name="２９５" sheetId="19" r:id="rId6"/>
    <sheet name="２９６" sheetId="21" r:id="rId7"/>
    <sheet name="２９７" sheetId="25" r:id="rId8"/>
  </sheets>
  <definedNames>
    <definedName name="_xlnm.Print_Area" localSheetId="0">'２９０'!$A$1:$AY$1884</definedName>
    <definedName name="_xlnm.Print_Area" localSheetId="1">'２９１'!$A$1:$AY$389</definedName>
    <definedName name="_xlnm.Print_Area" localSheetId="2">'２９２'!$A$1:$AY$767</definedName>
    <definedName name="_xlnm.Print_Area" localSheetId="3">'２９３'!$A$1:$AY$313</definedName>
    <definedName name="_xlnm.Print_Area" localSheetId="4">'２９４'!$A$1:$AY$3088</definedName>
    <definedName name="_xlnm.Print_Area" localSheetId="5">'２９５'!$A$1:$AY$1042</definedName>
    <definedName name="_xlnm.Print_Area" localSheetId="6">'２９６'!$A$1:$AY$168</definedName>
    <definedName name="_xlnm.Print_Area" localSheetId="7">'２９７'!$A$1:$AY$443</definedName>
  </definedNames>
  <calcPr calcId="125725"/>
</workbook>
</file>

<file path=xl/calcChain.xml><?xml version="1.0" encoding="utf-8"?>
<calcChain xmlns="http://schemas.openxmlformats.org/spreadsheetml/2006/main">
  <c r="AV1868" i="26"/>
  <c r="Z1868"/>
  <c r="AV1857"/>
  <c r="Z1857"/>
  <c r="AV1846"/>
  <c r="Z1846"/>
  <c r="AV1835"/>
  <c r="Z1835"/>
  <c r="S1816"/>
  <c r="M1816"/>
  <c r="AE1805"/>
  <c r="AE1807" s="1"/>
  <c r="X1805"/>
  <c r="X1807" s="1"/>
  <c r="Q1805"/>
  <c r="Q1807" s="1"/>
  <c r="Z1727"/>
  <c r="S1708"/>
  <c r="M1708"/>
  <c r="AS1697"/>
  <c r="AL1697"/>
  <c r="AE1697"/>
  <c r="AE1699" s="1"/>
  <c r="X1697"/>
  <c r="X1699" s="1"/>
  <c r="Q1697"/>
  <c r="Q1699" s="1"/>
  <c r="S1617"/>
  <c r="M1617"/>
  <c r="AS1606"/>
  <c r="AL1606"/>
  <c r="AE1606"/>
  <c r="AE1608" s="1"/>
  <c r="X1606"/>
  <c r="X1608" s="1"/>
  <c r="Q1606"/>
  <c r="Q1608" s="1"/>
  <c r="Z1545"/>
  <c r="S1526"/>
  <c r="M1526"/>
  <c r="AS1515"/>
  <c r="AL1515"/>
  <c r="AE1515"/>
  <c r="AE1517" s="1"/>
  <c r="X1515"/>
  <c r="X1517" s="1"/>
  <c r="Q1515"/>
  <c r="Q1517" s="1"/>
  <c r="Z1437"/>
  <c r="S1418"/>
  <c r="M1418"/>
  <c r="AS1407"/>
  <c r="AL1407"/>
  <c r="AE1407"/>
  <c r="AE1409" s="1"/>
  <c r="X1407"/>
  <c r="X1409" s="1"/>
  <c r="Q1407"/>
  <c r="Q1409" s="1"/>
  <c r="Z1346"/>
  <c r="S1327"/>
  <c r="M1327"/>
  <c r="AS1316"/>
  <c r="AL1316"/>
  <c r="AE1316"/>
  <c r="AE1318" s="1"/>
  <c r="X1316"/>
  <c r="X1318" s="1"/>
  <c r="Q1316"/>
  <c r="Q1318" s="1"/>
  <c r="Z1249"/>
  <c r="Z1238"/>
  <c r="S1219"/>
  <c r="M1219"/>
  <c r="AS1208"/>
  <c r="AL1208"/>
  <c r="AE1208"/>
  <c r="AE1210" s="1"/>
  <c r="X1208"/>
  <c r="X1210" s="1"/>
  <c r="Q1208"/>
  <c r="Q1210" s="1"/>
  <c r="Z1103"/>
  <c r="Z1092"/>
  <c r="AV1081"/>
  <c r="Z1081"/>
  <c r="AV1070"/>
  <c r="Z1070"/>
  <c r="S1051"/>
  <c r="M1051"/>
  <c r="AS1040"/>
  <c r="AL1040"/>
  <c r="AE1040"/>
  <c r="AE1042" s="1"/>
  <c r="X1040"/>
  <c r="X1042" s="1"/>
  <c r="Q1040"/>
  <c r="Q1042" s="1"/>
  <c r="Z823"/>
  <c r="Z812"/>
  <c r="AV799"/>
  <c r="Z799"/>
  <c r="AV788"/>
  <c r="Z788"/>
  <c r="AV777"/>
  <c r="Z777"/>
  <c r="AV766"/>
  <c r="Z766"/>
  <c r="S747"/>
  <c r="M747"/>
  <c r="AS736"/>
  <c r="AL736"/>
  <c r="AE736"/>
  <c r="AE738" s="1"/>
  <c r="X736"/>
  <c r="X738" s="1"/>
  <c r="Q736"/>
  <c r="Q738" s="1"/>
  <c r="Z549"/>
  <c r="Z525"/>
  <c r="Z514"/>
  <c r="Z503"/>
  <c r="AV492"/>
  <c r="Z492"/>
  <c r="S473"/>
  <c r="M473"/>
  <c r="AS462"/>
  <c r="AL462"/>
  <c r="AE462"/>
  <c r="AE464" s="1"/>
  <c r="X462"/>
  <c r="X464" s="1"/>
  <c r="Q462"/>
  <c r="Q464" s="1"/>
  <c r="AV195"/>
  <c r="AV184"/>
  <c r="Z184"/>
  <c r="AV173"/>
  <c r="Z173"/>
  <c r="AV162"/>
  <c r="Z162"/>
  <c r="AV138"/>
  <c r="Z138"/>
  <c r="AV127"/>
  <c r="Z127"/>
  <c r="AV116"/>
  <c r="Z116"/>
  <c r="S97"/>
  <c r="M97"/>
  <c r="AS86"/>
  <c r="AL86"/>
  <c r="AE86"/>
  <c r="AE88" s="1"/>
  <c r="X86"/>
  <c r="X88" s="1"/>
  <c r="Q86"/>
  <c r="Q88" s="1"/>
  <c r="S37"/>
  <c r="M37"/>
  <c r="AE17"/>
  <c r="X17"/>
  <c r="Q17"/>
  <c r="AS13"/>
  <c r="AS16" s="1"/>
  <c r="AL13"/>
  <c r="AL16" s="1"/>
  <c r="AE13"/>
  <c r="AE16" s="1"/>
  <c r="X13"/>
  <c r="X16" s="1"/>
  <c r="Q13"/>
  <c r="Q16" s="1"/>
  <c r="Q18" l="1"/>
  <c r="AE18"/>
  <c r="X18"/>
  <c r="AV427" i="25"/>
  <c r="Z427"/>
  <c r="AV416"/>
  <c r="Z416"/>
  <c r="AV405"/>
  <c r="Z405"/>
  <c r="AV394"/>
  <c r="Z394"/>
  <c r="AV335"/>
  <c r="Z335"/>
  <c r="AV324"/>
  <c r="Z324"/>
  <c r="AV313"/>
  <c r="Z313"/>
  <c r="AV302"/>
  <c r="Z302"/>
  <c r="AL236"/>
  <c r="AL227"/>
  <c r="AL226"/>
  <c r="AL225"/>
  <c r="AL224"/>
  <c r="AL223"/>
  <c r="AL210"/>
  <c r="AL197"/>
  <c r="AL193"/>
  <c r="AL192"/>
  <c r="AL191"/>
  <c r="AL190"/>
  <c r="AL189"/>
  <c r="AL188"/>
  <c r="AL187"/>
  <c r="AL186"/>
  <c r="AL185"/>
  <c r="AL184"/>
  <c r="AL172"/>
  <c r="AL171"/>
  <c r="AV158"/>
  <c r="AL158"/>
  <c r="AV152"/>
  <c r="Z152"/>
  <c r="AV141"/>
  <c r="Z141"/>
  <c r="AV130"/>
  <c r="Z130"/>
  <c r="AV119"/>
  <c r="Z111"/>
  <c r="Z119" s="1"/>
  <c r="S100"/>
  <c r="M94"/>
  <c r="M93"/>
  <c r="AE90"/>
  <c r="X90"/>
  <c r="Q90"/>
  <c r="AL86"/>
  <c r="AL89" s="1"/>
  <c r="AE86"/>
  <c r="AE89" s="1"/>
  <c r="X86"/>
  <c r="X89" s="1"/>
  <c r="Q86"/>
  <c r="Q89" s="1"/>
  <c r="S39"/>
  <c r="M39"/>
  <c r="AE17"/>
  <c r="AV750" i="24"/>
  <c r="Z750"/>
  <c r="AV739"/>
  <c r="Z739"/>
  <c r="AV728"/>
  <c r="Z728"/>
  <c r="AV717"/>
  <c r="Z717"/>
  <c r="H701"/>
  <c r="H706" s="1"/>
  <c r="G753" s="1"/>
  <c r="S698"/>
  <c r="M691"/>
  <c r="AE688"/>
  <c r="X688"/>
  <c r="Q688"/>
  <c r="AL684"/>
  <c r="AL687" s="1"/>
  <c r="AE684"/>
  <c r="AE687" s="1"/>
  <c r="X684"/>
  <c r="X687" s="1"/>
  <c r="X689" s="1"/>
  <c r="Q684"/>
  <c r="Q687" s="1"/>
  <c r="AV658"/>
  <c r="Z658"/>
  <c r="AV647"/>
  <c r="Z647"/>
  <c r="AV636"/>
  <c r="Z636"/>
  <c r="AV625"/>
  <c r="Z625"/>
  <c r="H614"/>
  <c r="G660" s="1"/>
  <c r="H609"/>
  <c r="S606"/>
  <c r="M599"/>
  <c r="AE596"/>
  <c r="X596"/>
  <c r="Q596"/>
  <c r="AL592"/>
  <c r="AL595" s="1"/>
  <c r="AE592"/>
  <c r="AE595" s="1"/>
  <c r="AE597" s="1"/>
  <c r="X592"/>
  <c r="X595" s="1"/>
  <c r="Q592"/>
  <c r="Q595" s="1"/>
  <c r="Q597" s="1"/>
  <c r="G516"/>
  <c r="AV513"/>
  <c r="Z513"/>
  <c r="AV502"/>
  <c r="Z502"/>
  <c r="AV491"/>
  <c r="Z491"/>
  <c r="AV480"/>
  <c r="Z480"/>
  <c r="H469"/>
  <c r="S461"/>
  <c r="M458"/>
  <c r="M457"/>
  <c r="M456"/>
  <c r="M455"/>
  <c r="M454"/>
  <c r="AE451"/>
  <c r="X451"/>
  <c r="Q451"/>
  <c r="AL447"/>
  <c r="AL450" s="1"/>
  <c r="AE447"/>
  <c r="AE450" s="1"/>
  <c r="AE452" s="1"/>
  <c r="X447"/>
  <c r="X450" s="1"/>
  <c r="Q447"/>
  <c r="Q450" s="1"/>
  <c r="Q452" s="1"/>
  <c r="H279"/>
  <c r="AV277"/>
  <c r="AV266"/>
  <c r="Z266"/>
  <c r="AV255"/>
  <c r="Z244"/>
  <c r="AV233"/>
  <c r="Z233"/>
  <c r="AV222"/>
  <c r="Z222"/>
  <c r="AV211"/>
  <c r="Z211"/>
  <c r="AV200"/>
  <c r="Z200"/>
  <c r="S110"/>
  <c r="S49"/>
  <c r="M49"/>
  <c r="AE18"/>
  <c r="AE17"/>
  <c r="AL16"/>
  <c r="AE16"/>
  <c r="X91" i="25" l="1"/>
  <c r="Q91"/>
  <c r="AE91"/>
  <c r="X452" i="24"/>
  <c r="X597"/>
  <c r="Q689"/>
  <c r="AE689"/>
  <c r="AV3044" i="23"/>
  <c r="Z3044"/>
  <c r="AV3033"/>
  <c r="Z3033"/>
  <c r="AV3022"/>
  <c r="Z3022"/>
  <c r="AV3011"/>
  <c r="Z3011"/>
  <c r="AV2941"/>
  <c r="Z2941"/>
  <c r="AV2930"/>
  <c r="Z2930"/>
  <c r="AV2919"/>
  <c r="Z2919"/>
  <c r="AV2908"/>
  <c r="Z2908"/>
  <c r="M2890"/>
  <c r="AV2838"/>
  <c r="Z2838"/>
  <c r="AV2827"/>
  <c r="Z2827"/>
  <c r="AV2816"/>
  <c r="Z2816"/>
  <c r="AV2805"/>
  <c r="Z2805"/>
  <c r="AV2750"/>
  <c r="Z2750"/>
  <c r="AV2739"/>
  <c r="Z2739"/>
  <c r="AV2728"/>
  <c r="Z2728"/>
  <c r="AV2717"/>
  <c r="Z2717"/>
  <c r="M2699"/>
  <c r="AV2647"/>
  <c r="Z2647"/>
  <c r="AV2636"/>
  <c r="Z2636"/>
  <c r="AV2625"/>
  <c r="Z2625"/>
  <c r="AV2614"/>
  <c r="Z2614"/>
  <c r="M2595"/>
  <c r="AV2556"/>
  <c r="Z2556"/>
  <c r="AV2545"/>
  <c r="Z2545"/>
  <c r="AV2534"/>
  <c r="Z2534"/>
  <c r="AV2523"/>
  <c r="Z2523"/>
  <c r="AV2453"/>
  <c r="Z2453"/>
  <c r="AV2442"/>
  <c r="Z2442"/>
  <c r="AV2431"/>
  <c r="Z2431"/>
  <c r="AV2420"/>
  <c r="Z2420"/>
  <c r="M2402"/>
  <c r="AV2350"/>
  <c r="Z2350"/>
  <c r="AV2339"/>
  <c r="Z2339"/>
  <c r="AV2328"/>
  <c r="Z2328"/>
  <c r="AV2317"/>
  <c r="Z2317"/>
  <c r="AV2246"/>
  <c r="Z2246"/>
  <c r="AV2235"/>
  <c r="Z2235"/>
  <c r="AV2224"/>
  <c r="Z2224"/>
  <c r="AV2213"/>
  <c r="Z2213"/>
  <c r="M2195"/>
  <c r="AV2143"/>
  <c r="Z2143"/>
  <c r="AV2132"/>
  <c r="Z2132"/>
  <c r="AV2121"/>
  <c r="Z2121"/>
  <c r="AV2110"/>
  <c r="Z2110"/>
  <c r="AV2039"/>
  <c r="Z2039"/>
  <c r="AV2028"/>
  <c r="Z2028"/>
  <c r="AV2017"/>
  <c r="Z2017"/>
  <c r="AV2006"/>
  <c r="Z2006"/>
  <c r="AV1936"/>
  <c r="Z1936"/>
  <c r="AV1925"/>
  <c r="Z1925"/>
  <c r="AV1914"/>
  <c r="Z1914"/>
  <c r="AV1903"/>
  <c r="Z1903"/>
  <c r="AV1833"/>
  <c r="Z1833"/>
  <c r="AV1822"/>
  <c r="Z1822"/>
  <c r="AV1811"/>
  <c r="Z1811"/>
  <c r="AV1800"/>
  <c r="Z1800"/>
  <c r="M1782"/>
  <c r="AV1730"/>
  <c r="Z1730"/>
  <c r="AV1719"/>
  <c r="Z1719"/>
  <c r="AV1708"/>
  <c r="Z1708"/>
  <c r="AV1697"/>
  <c r="AV1627"/>
  <c r="Z1627"/>
  <c r="AV1616"/>
  <c r="Z1616"/>
  <c r="AV1605"/>
  <c r="Z1605"/>
  <c r="AV1594"/>
  <c r="Z1594"/>
  <c r="M1576"/>
  <c r="AV1513"/>
  <c r="Z1513"/>
  <c r="AV1502"/>
  <c r="Z1502"/>
  <c r="AV1491"/>
  <c r="Z1491"/>
  <c r="AV1480"/>
  <c r="Z1480"/>
  <c r="AV1409"/>
  <c r="Z1409"/>
  <c r="AV1398"/>
  <c r="Z1398"/>
  <c r="AV1387"/>
  <c r="AV1376"/>
  <c r="Z1376"/>
  <c r="M1358"/>
  <c r="AV1303"/>
  <c r="Z1303"/>
  <c r="AV1292"/>
  <c r="Z1292"/>
  <c r="AV1281"/>
  <c r="Z1281"/>
  <c r="AV1270"/>
  <c r="Z1270"/>
  <c r="M1252"/>
  <c r="AV1200"/>
  <c r="Z1200"/>
  <c r="AV1189"/>
  <c r="Z1189"/>
  <c r="AV1178"/>
  <c r="Z1178"/>
  <c r="AV1167"/>
  <c r="Z1167"/>
  <c r="AV1097"/>
  <c r="Z1097"/>
  <c r="AV1086"/>
  <c r="Z1086"/>
  <c r="AV1075"/>
  <c r="Z1075"/>
  <c r="AV1064"/>
  <c r="Z1064"/>
  <c r="M1045"/>
  <c r="AV979"/>
  <c r="Z979"/>
  <c r="AV968"/>
  <c r="Z968"/>
  <c r="AV957"/>
  <c r="Z957"/>
  <c r="AV946"/>
  <c r="AV876"/>
  <c r="Z876"/>
  <c r="AV865"/>
  <c r="Z865"/>
  <c r="AV854"/>
  <c r="Z854"/>
  <c r="AV843"/>
  <c r="Z843"/>
  <c r="M825"/>
  <c r="AV760"/>
  <c r="Z760"/>
  <c r="AV749"/>
  <c r="Z749"/>
  <c r="AV738"/>
  <c r="Z738"/>
  <c r="AV727"/>
  <c r="Z727"/>
  <c r="M709"/>
  <c r="AV657"/>
  <c r="Z657"/>
  <c r="AV646"/>
  <c r="Z646"/>
  <c r="AV635"/>
  <c r="Z635"/>
  <c r="AV624"/>
  <c r="Z624"/>
  <c r="AV531"/>
  <c r="Z531"/>
  <c r="AV520"/>
  <c r="Z520"/>
  <c r="AV509"/>
  <c r="Z509"/>
  <c r="AV498"/>
  <c r="Z498"/>
  <c r="AV428"/>
  <c r="Z428"/>
  <c r="AV417"/>
  <c r="Z417"/>
  <c r="AV406"/>
  <c r="Z406"/>
  <c r="AV395"/>
  <c r="Z395"/>
  <c r="AV302"/>
  <c r="Z302"/>
  <c r="AV291"/>
  <c r="Z291"/>
  <c r="AV280"/>
  <c r="Z280"/>
  <c r="AV269"/>
  <c r="Z269"/>
  <c r="AV198"/>
  <c r="Z198"/>
  <c r="AV187"/>
  <c r="Z187"/>
  <c r="AV176"/>
  <c r="Z176"/>
  <c r="AV165"/>
  <c r="Z165"/>
  <c r="S99"/>
  <c r="AL16"/>
  <c r="AE16"/>
  <c r="AE18" s="1"/>
  <c r="X16"/>
  <c r="X18" s="1"/>
  <c r="Q16"/>
  <c r="Q18" s="1"/>
  <c r="AV121" i="21" l="1"/>
  <c r="Z121"/>
  <c r="AV110"/>
  <c r="AV99"/>
  <c r="AV88"/>
  <c r="S34"/>
  <c r="AV1009" i="19" l="1"/>
  <c r="Z1009"/>
  <c r="AV998"/>
  <c r="Z998"/>
  <c r="AV987"/>
  <c r="Z987"/>
  <c r="AV976"/>
  <c r="Z976"/>
  <c r="AV902"/>
  <c r="Z902"/>
  <c r="AV891"/>
  <c r="Z891"/>
  <c r="AV880"/>
  <c r="Z880"/>
  <c r="AV869"/>
  <c r="Z869"/>
  <c r="AV782"/>
  <c r="Z782"/>
  <c r="AV771"/>
  <c r="Z771"/>
  <c r="AV760"/>
  <c r="Z760"/>
  <c r="AV749"/>
  <c r="Z749"/>
  <c r="M731"/>
  <c r="AV675"/>
  <c r="Z675"/>
  <c r="AV664"/>
  <c r="Z664"/>
  <c r="AV653"/>
  <c r="Z653"/>
  <c r="AV642"/>
  <c r="Z642"/>
  <c r="AE615"/>
  <c r="X615"/>
  <c r="Q615"/>
  <c r="AV568"/>
  <c r="Z568"/>
  <c r="AV557"/>
  <c r="Z557"/>
  <c r="AV546"/>
  <c r="Z546"/>
  <c r="AV535"/>
  <c r="Z535"/>
  <c r="AE506"/>
  <c r="AE508" s="1"/>
  <c r="X506"/>
  <c r="X508" s="1"/>
  <c r="Q506"/>
  <c r="Q508" s="1"/>
  <c r="AV438"/>
  <c r="Z438"/>
  <c r="AV427"/>
  <c r="Z427"/>
  <c r="AV416"/>
  <c r="Z416"/>
  <c r="AV405"/>
  <c r="Z405"/>
  <c r="M387"/>
  <c r="AE378"/>
  <c r="X378"/>
  <c r="Q378"/>
  <c r="AV253"/>
  <c r="Z253"/>
  <c r="AV242"/>
  <c r="Z242"/>
  <c r="AV231"/>
  <c r="Z231"/>
  <c r="AV220"/>
  <c r="Z220"/>
  <c r="AV145"/>
  <c r="Z145"/>
  <c r="AV134"/>
  <c r="Z134"/>
  <c r="AV123"/>
  <c r="Z123"/>
  <c r="AV112"/>
  <c r="Z112"/>
  <c r="M94"/>
  <c r="AE85"/>
  <c r="X85"/>
  <c r="Q85"/>
  <c r="S35"/>
  <c r="M35"/>
  <c r="AE18"/>
  <c r="X18"/>
  <c r="Q18"/>
  <c r="AV268" i="22"/>
  <c r="Z268"/>
  <c r="AV257"/>
  <c r="Z257"/>
  <c r="AV246"/>
  <c r="Z246"/>
  <c r="AV235"/>
  <c r="Z235"/>
  <c r="S216"/>
  <c r="M216"/>
  <c r="AE205"/>
  <c r="AE207" s="1"/>
  <c r="X205"/>
  <c r="X207" s="1"/>
  <c r="Q205"/>
  <c r="Q207" s="1"/>
  <c r="AV147"/>
  <c r="Z147"/>
  <c r="AV136"/>
  <c r="Z136"/>
  <c r="AV125"/>
  <c r="Z125"/>
  <c r="AV114"/>
  <c r="Z114"/>
  <c r="S95"/>
  <c r="M95"/>
  <c r="AL84"/>
  <c r="AE84"/>
  <c r="AE86" s="1"/>
  <c r="X84"/>
  <c r="X86" s="1"/>
  <c r="Q84"/>
  <c r="Q86" s="1"/>
  <c r="S35"/>
  <c r="M35"/>
  <c r="AL16"/>
  <c r="AE16"/>
  <c r="AE18" s="1"/>
  <c r="X16"/>
  <c r="X18" s="1"/>
  <c r="Q16"/>
  <c r="Q18" s="1"/>
  <c r="AV356" i="20"/>
  <c r="Z356"/>
  <c r="AV345"/>
  <c r="Z345"/>
  <c r="AV334"/>
  <c r="Z334"/>
  <c r="AV323"/>
  <c r="Z323"/>
  <c r="AV248"/>
  <c r="Z248"/>
  <c r="AV237"/>
  <c r="Z237"/>
  <c r="AV226"/>
  <c r="Z226"/>
  <c r="AV215"/>
  <c r="Z215"/>
  <c r="AV140"/>
  <c r="Z140"/>
  <c r="AV129"/>
  <c r="Z129"/>
  <c r="AV118"/>
  <c r="Z118"/>
  <c r="AV107"/>
  <c r="Z107"/>
  <c r="S34"/>
  <c r="M34"/>
</calcChain>
</file>

<file path=xl/sharedStrings.xml><?xml version="1.0" encoding="utf-8"?>
<sst xmlns="http://schemas.openxmlformats.org/spreadsheetml/2006/main" count="11261" uniqueCount="1998">
  <si>
    <t>事業番号</t>
    <rPh sb="0" eb="2">
      <t>ジギョウ</t>
    </rPh>
    <rPh sb="2" eb="4">
      <t>バンゴウ</t>
    </rPh>
    <phoneticPr fontId="4"/>
  </si>
  <si>
    <t>作成責任者</t>
    <rPh sb="0" eb="2">
      <t>サクセイ</t>
    </rPh>
    <rPh sb="2" eb="5">
      <t>セキニンシャ</t>
    </rPh>
    <phoneticPr fontId="4"/>
  </si>
  <si>
    <t>担当課室</t>
    <rPh sb="0" eb="2">
      <t>タントウ</t>
    </rPh>
    <rPh sb="2" eb="3">
      <t>カ</t>
    </rPh>
    <rPh sb="3" eb="4">
      <t>シツ</t>
    </rPh>
    <phoneticPr fontId="4"/>
  </si>
  <si>
    <t>会計区分</t>
    <rPh sb="0" eb="2">
      <t>カイケイ</t>
    </rPh>
    <rPh sb="2" eb="4">
      <t>クブン</t>
    </rPh>
    <phoneticPr fontId="4"/>
  </si>
  <si>
    <t>実施方法</t>
    <rPh sb="0" eb="2">
      <t>ジッシ</t>
    </rPh>
    <rPh sb="2" eb="4">
      <t>ホウホウ</t>
    </rPh>
    <phoneticPr fontId="4"/>
  </si>
  <si>
    <t>予算の状況</t>
    <rPh sb="0" eb="2">
      <t>ヨサン</t>
    </rPh>
    <rPh sb="3" eb="5">
      <t>ジョウキョウ</t>
    </rPh>
    <phoneticPr fontId="4"/>
  </si>
  <si>
    <t>当初予算</t>
    <rPh sb="0" eb="2">
      <t>トウショ</t>
    </rPh>
    <rPh sb="2" eb="4">
      <t>ヨサン</t>
    </rPh>
    <phoneticPr fontId="4"/>
  </si>
  <si>
    <t>補正予算</t>
    <rPh sb="0" eb="2">
      <t>ホセイ</t>
    </rPh>
    <rPh sb="2" eb="4">
      <t>ヨサン</t>
    </rPh>
    <phoneticPr fontId="4"/>
  </si>
  <si>
    <t>繰越し等</t>
    <rPh sb="0" eb="1">
      <t>ク</t>
    </rPh>
    <rPh sb="1" eb="2">
      <t>コ</t>
    </rPh>
    <rPh sb="3" eb="4">
      <t>トウ</t>
    </rPh>
    <phoneticPr fontId="4"/>
  </si>
  <si>
    <t>執行額</t>
    <rPh sb="0" eb="2">
      <t>シッコウ</t>
    </rPh>
    <rPh sb="2" eb="3">
      <t>ガク</t>
    </rPh>
    <phoneticPr fontId="4"/>
  </si>
  <si>
    <t>執行率（％）</t>
    <rPh sb="0" eb="3">
      <t>シッコウリツ</t>
    </rPh>
    <phoneticPr fontId="4"/>
  </si>
  <si>
    <t>単位</t>
    <rPh sb="0" eb="2">
      <t>タンイ</t>
    </rPh>
    <phoneticPr fontId="4"/>
  </si>
  <si>
    <t>成果目標及び成果実績
（アウトカム）</t>
    <rPh sb="0" eb="2">
      <t>セイカ</t>
    </rPh>
    <rPh sb="2" eb="4">
      <t>モクヒョウ</t>
    </rPh>
    <rPh sb="4" eb="5">
      <t>オヨ</t>
    </rPh>
    <rPh sb="6" eb="8">
      <t>セイカ</t>
    </rPh>
    <rPh sb="8" eb="10">
      <t>ジッセキ</t>
    </rPh>
    <phoneticPr fontId="4"/>
  </si>
  <si>
    <t>目標値
（　　年度）</t>
    <rPh sb="0" eb="3">
      <t>モクヒョウチ</t>
    </rPh>
    <rPh sb="7" eb="9">
      <t>ネンド</t>
    </rPh>
    <phoneticPr fontId="4"/>
  </si>
  <si>
    <t>成果実績</t>
    <rPh sb="0" eb="2">
      <t>セイカ</t>
    </rPh>
    <rPh sb="2" eb="4">
      <t>ジッセキ</t>
    </rPh>
    <phoneticPr fontId="4"/>
  </si>
  <si>
    <t>達成度</t>
    <rPh sb="0" eb="2">
      <t>タッセイ</t>
    </rPh>
    <rPh sb="2" eb="3">
      <t>ド</t>
    </rPh>
    <phoneticPr fontId="4"/>
  </si>
  <si>
    <t>単位当たり
コスト</t>
    <rPh sb="0" eb="2">
      <t>タンイ</t>
    </rPh>
    <rPh sb="2" eb="3">
      <t>ア</t>
    </rPh>
    <phoneticPr fontId="4"/>
  </si>
  <si>
    <t>算出根拠</t>
    <rPh sb="0" eb="2">
      <t>サンシュツ</t>
    </rPh>
    <rPh sb="2" eb="4">
      <t>コンキョ</t>
    </rPh>
    <phoneticPr fontId="4"/>
  </si>
  <si>
    <t>事業仕分け第1弾・第2弾の結果等</t>
    <rPh sb="0" eb="2">
      <t>ジギョウ</t>
    </rPh>
    <rPh sb="2" eb="4">
      <t>シワ</t>
    </rPh>
    <rPh sb="5" eb="6">
      <t>ダイ</t>
    </rPh>
    <rPh sb="7" eb="8">
      <t>ダン</t>
    </rPh>
    <rPh sb="9" eb="10">
      <t>ダイ</t>
    </rPh>
    <rPh sb="11" eb="12">
      <t>ダン</t>
    </rPh>
    <rPh sb="13" eb="15">
      <t>ケッカ</t>
    </rPh>
    <rPh sb="15" eb="16">
      <t>トウ</t>
    </rPh>
    <phoneticPr fontId="4"/>
  </si>
  <si>
    <t>仕分けの結果/取りまとめコメント</t>
    <rPh sb="0" eb="2">
      <t>シワ</t>
    </rPh>
    <rPh sb="4" eb="6">
      <t>ケッカ</t>
    </rPh>
    <rPh sb="7" eb="8">
      <t>ト</t>
    </rPh>
    <phoneticPr fontId="4"/>
  </si>
  <si>
    <t>〈事業番号/事業名〉
〈結果〉
〈とりまとめコメント〉
※事業仕分け第1弾・第2弾の対象事業の場合記入</t>
    <rPh sb="1" eb="3">
      <t>ジギョウ</t>
    </rPh>
    <rPh sb="3" eb="5">
      <t>バンゴウ</t>
    </rPh>
    <rPh sb="6" eb="8">
      <t>ジギョウ</t>
    </rPh>
    <rPh sb="8" eb="9">
      <t>メイ</t>
    </rPh>
    <rPh sb="14" eb="16">
      <t>ケッカ</t>
    </rPh>
    <rPh sb="39" eb="41">
      <t>ジギョウ</t>
    </rPh>
    <rPh sb="41" eb="43">
      <t>シワ</t>
    </rPh>
    <rPh sb="44" eb="45">
      <t>ダイ</t>
    </rPh>
    <rPh sb="46" eb="47">
      <t>ダン</t>
    </rPh>
    <rPh sb="48" eb="49">
      <t>ダイ</t>
    </rPh>
    <rPh sb="50" eb="51">
      <t>ダン</t>
    </rPh>
    <rPh sb="52" eb="54">
      <t>タイショウ</t>
    </rPh>
    <rPh sb="54" eb="56">
      <t>ジギョウ</t>
    </rPh>
    <rPh sb="57" eb="59">
      <t>バアイ</t>
    </rPh>
    <rPh sb="59" eb="61">
      <t>キニュウ</t>
    </rPh>
    <phoneticPr fontId="4"/>
  </si>
  <si>
    <t>対応状況（平成22年度予算への反映、制度見直し等）</t>
    <rPh sb="11" eb="13">
      <t>ヨサン</t>
    </rPh>
    <phoneticPr fontId="4"/>
  </si>
  <si>
    <t>事業担当部局による自己点検（見直しの余地）</t>
    <rPh sb="0" eb="2">
      <t>ジギョウ</t>
    </rPh>
    <rPh sb="2" eb="4">
      <t>タントウ</t>
    </rPh>
    <rPh sb="4" eb="6">
      <t>ブキョク</t>
    </rPh>
    <rPh sb="9" eb="11">
      <t>ジコ</t>
    </rPh>
    <rPh sb="11" eb="13">
      <t>テンケン</t>
    </rPh>
    <rPh sb="14" eb="16">
      <t>ミナオ</t>
    </rPh>
    <rPh sb="18" eb="20">
      <t>ヨチ</t>
    </rPh>
    <phoneticPr fontId="4"/>
  </si>
  <si>
    <t>費　目</t>
    <rPh sb="0" eb="1">
      <t>ヒ</t>
    </rPh>
    <rPh sb="2" eb="3">
      <t>メ</t>
    </rPh>
    <phoneticPr fontId="4"/>
  </si>
  <si>
    <t>使　途</t>
    <rPh sb="0" eb="1">
      <t>ツカ</t>
    </rPh>
    <rPh sb="2" eb="3">
      <t>ト</t>
    </rPh>
    <phoneticPr fontId="4"/>
  </si>
  <si>
    <t>金　額
(百万円）</t>
    <rPh sb="0" eb="1">
      <t>キン</t>
    </rPh>
    <rPh sb="2" eb="3">
      <t>ガク</t>
    </rPh>
    <rPh sb="5" eb="7">
      <t>ヒャクマン</t>
    </rPh>
    <rPh sb="7" eb="8">
      <t>エン</t>
    </rPh>
    <phoneticPr fontId="4"/>
  </si>
  <si>
    <t>計</t>
    <rPh sb="0" eb="1">
      <t>ケイ</t>
    </rPh>
    <phoneticPr fontId="4"/>
  </si>
  <si>
    <t>入札者数</t>
  </si>
  <si>
    <t>落札率</t>
  </si>
  <si>
    <t>法人名</t>
    <rPh sb="0" eb="2">
      <t>ホウジン</t>
    </rPh>
    <rPh sb="2" eb="3">
      <t>メイ</t>
    </rPh>
    <phoneticPr fontId="4"/>
  </si>
  <si>
    <t>常勤役員数</t>
    <rPh sb="0" eb="2">
      <t>ジョウキン</t>
    </rPh>
    <rPh sb="2" eb="5">
      <t>ヤクインスウ</t>
    </rPh>
    <phoneticPr fontId="4"/>
  </si>
  <si>
    <t>非常勤役員数</t>
    <rPh sb="0" eb="3">
      <t>ヒジョウキン</t>
    </rPh>
    <rPh sb="3" eb="6">
      <t>ヤクインスウ</t>
    </rPh>
    <phoneticPr fontId="4"/>
  </si>
  <si>
    <t>監事等</t>
    <rPh sb="0" eb="2">
      <t>カンジ</t>
    </rPh>
    <rPh sb="2" eb="3">
      <t>トウ</t>
    </rPh>
    <phoneticPr fontId="4"/>
  </si>
  <si>
    <t>職員総数</t>
    <rPh sb="0" eb="2">
      <t>ショクイン</t>
    </rPh>
    <rPh sb="2" eb="4">
      <t>ソウスウ</t>
    </rPh>
    <phoneticPr fontId="4"/>
  </si>
  <si>
    <t>内、官庁ＯＢ</t>
    <rPh sb="0" eb="1">
      <t>ナイ</t>
    </rPh>
    <rPh sb="2" eb="4">
      <t>カンチョウ</t>
    </rPh>
    <phoneticPr fontId="4"/>
  </si>
  <si>
    <t>役員報酬総額</t>
    <rPh sb="0" eb="2">
      <t>ヤクイン</t>
    </rPh>
    <rPh sb="2" eb="4">
      <t>ホウシュウ</t>
    </rPh>
    <rPh sb="4" eb="6">
      <t>ソウガク</t>
    </rPh>
    <phoneticPr fontId="4"/>
  </si>
  <si>
    <t>官庁ＯＢ役員
報酬総額</t>
    <rPh sb="0" eb="2">
      <t>カンチョウ</t>
    </rPh>
    <rPh sb="4" eb="6">
      <t>ヤクイン</t>
    </rPh>
    <rPh sb="7" eb="9">
      <t>ホウシュウ</t>
    </rPh>
    <rPh sb="9" eb="11">
      <t>ソウガク</t>
    </rPh>
    <phoneticPr fontId="4"/>
  </si>
  <si>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4"/>
  </si>
  <si>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4"/>
  </si>
  <si>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4"/>
  </si>
  <si>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4"/>
  </si>
  <si>
    <r>
      <t xml:space="preserve">役員総数
</t>
    </r>
    <r>
      <rPr>
        <sz val="10"/>
        <rFont val="ＭＳ Ｐゴシック"/>
        <family val="3"/>
        <charset val="128"/>
      </rPr>
      <t>（官庁OB/役員数）</t>
    </r>
    <rPh sb="0" eb="2">
      <t>ヤクイン</t>
    </rPh>
    <rPh sb="2" eb="4">
      <t>ソウスウ</t>
    </rPh>
    <rPh sb="6" eb="8">
      <t>カンチョウ</t>
    </rPh>
    <rPh sb="11" eb="14">
      <t>ヤクインスウ</t>
    </rPh>
    <phoneticPr fontId="4"/>
  </si>
  <si>
    <t>主な増減理由</t>
    <rPh sb="0" eb="1">
      <t>オモ</t>
    </rPh>
    <rPh sb="2" eb="4">
      <t>ゾウゲン</t>
    </rPh>
    <rPh sb="4" eb="6">
      <t>リユウ</t>
    </rPh>
    <phoneticPr fontId="4"/>
  </si>
  <si>
    <t>一次支出先が独立行政法人、公益法人の場合は下記にも記入すること。（２３年４月１日現在）</t>
    <rPh sb="0" eb="2">
      <t>イチジ</t>
    </rPh>
    <rPh sb="2" eb="5">
      <t>シシュツサキ</t>
    </rPh>
    <rPh sb="6" eb="8">
      <t>ドクリツ</t>
    </rPh>
    <rPh sb="8" eb="10">
      <t>ギョウセイ</t>
    </rPh>
    <rPh sb="10" eb="12">
      <t>ホウジン</t>
    </rPh>
    <rPh sb="13" eb="15">
      <t>コウエキ</t>
    </rPh>
    <rPh sb="15" eb="17">
      <t>ホウジン</t>
    </rPh>
    <rPh sb="18" eb="20">
      <t>バアイ</t>
    </rPh>
    <rPh sb="21" eb="23">
      <t>カキ</t>
    </rPh>
    <rPh sb="25" eb="27">
      <t>キニュウ</t>
    </rPh>
    <rPh sb="35" eb="36">
      <t>ネン</t>
    </rPh>
    <rPh sb="37" eb="38">
      <t>ガツ</t>
    </rPh>
    <rPh sb="39" eb="40">
      <t>ニチ</t>
    </rPh>
    <rPh sb="40" eb="42">
      <t>ゲンザイ</t>
    </rPh>
    <phoneticPr fontId="4"/>
  </si>
  <si>
    <t>予算監視・効率化チームの所見</t>
    <rPh sb="0" eb="2">
      <t>ヨサン</t>
    </rPh>
    <rPh sb="2" eb="4">
      <t>カンシ</t>
    </rPh>
    <rPh sb="5" eb="8">
      <t>コウリツカ</t>
    </rPh>
    <rPh sb="12" eb="14">
      <t>ショケン</t>
    </rPh>
    <phoneticPr fontId="4"/>
  </si>
  <si>
    <t>自己点検</t>
    <rPh sb="0" eb="2">
      <t>ジコ</t>
    </rPh>
    <rPh sb="2" eb="4">
      <t>テンケン</t>
    </rPh>
    <phoneticPr fontId="4"/>
  </si>
  <si>
    <t>〈見直しの余地〉</t>
    <rPh sb="1" eb="3">
      <t>ミナオ</t>
    </rPh>
    <rPh sb="5" eb="7">
      <t>ヨチ</t>
    </rPh>
    <phoneticPr fontId="4"/>
  </si>
  <si>
    <t xml:space="preserve">〈把握水準・状況〉
</t>
    <rPh sb="1" eb="3">
      <t>ハアク</t>
    </rPh>
    <rPh sb="3" eb="5">
      <t>スイジュン</t>
    </rPh>
    <rPh sb="6" eb="8">
      <t>ジョウキョウ</t>
    </rPh>
    <phoneticPr fontId="4"/>
  </si>
  <si>
    <t>不用率が大きい場合は、その理由を把握しているか。</t>
    <phoneticPr fontId="4"/>
  </si>
  <si>
    <t>事業名</t>
    <rPh sb="0" eb="2">
      <t>ジギョウ</t>
    </rPh>
    <rPh sb="2" eb="3">
      <t>メイ</t>
    </rPh>
    <phoneticPr fontId="4"/>
  </si>
  <si>
    <t>点検結果</t>
    <rPh sb="0" eb="2">
      <t>テンケン</t>
    </rPh>
    <rPh sb="2" eb="4">
      <t>ケッカ</t>
    </rPh>
    <phoneticPr fontId="4"/>
  </si>
  <si>
    <t>活動実績、成果実績</t>
    <rPh sb="0" eb="2">
      <t>カツドウ</t>
    </rPh>
    <rPh sb="2" eb="4">
      <t>ジッセキ</t>
    </rPh>
    <rPh sb="5" eb="7">
      <t>セイカ</t>
    </rPh>
    <rPh sb="7" eb="9">
      <t>ジッセキ</t>
    </rPh>
    <phoneticPr fontId="4"/>
  </si>
  <si>
    <t>目的・予算の状況</t>
    <rPh sb="0" eb="2">
      <t>モクテキ</t>
    </rPh>
    <rPh sb="3" eb="5">
      <t>ヨサン</t>
    </rPh>
    <rPh sb="6" eb="8">
      <t>ジョウキョウ</t>
    </rPh>
    <phoneticPr fontId="4"/>
  </si>
  <si>
    <t>他の手段と比較して実効性の高い手段となっているか。</t>
    <rPh sb="0" eb="1">
      <t>タ</t>
    </rPh>
    <rPh sb="2" eb="4">
      <t>シュダン</t>
    </rPh>
    <rPh sb="5" eb="7">
      <t>ヒカク</t>
    </rPh>
    <rPh sb="13" eb="14">
      <t>タカ</t>
    </rPh>
    <phoneticPr fontId="4"/>
  </si>
  <si>
    <t>活動実績は見込みに見合ったものであるか。</t>
    <phoneticPr fontId="4"/>
  </si>
  <si>
    <t>資金の流れ、費目・使途</t>
    <rPh sb="0" eb="2">
      <t>シキン</t>
    </rPh>
    <rPh sb="3" eb="4">
      <t>ナガ</t>
    </rPh>
    <rPh sb="6" eb="8">
      <t>ヒモク</t>
    </rPh>
    <rPh sb="9" eb="11">
      <t>シト</t>
    </rPh>
    <phoneticPr fontId="4"/>
  </si>
  <si>
    <t>単位あたりコストの削減に努めているか。その水準は妥当か。</t>
    <phoneticPr fontId="4"/>
  </si>
  <si>
    <t>支出先の選定は妥当か。競争性が確保されているか。</t>
    <rPh sb="0" eb="2">
      <t>シシュツ</t>
    </rPh>
    <rPh sb="2" eb="3">
      <t>サキ</t>
    </rPh>
    <rPh sb="4" eb="6">
      <t>センテイ</t>
    </rPh>
    <rPh sb="7" eb="9">
      <t>ダトウ</t>
    </rPh>
    <phoneticPr fontId="4"/>
  </si>
  <si>
    <t>受益者との負担関係は妥当であるか。</t>
    <rPh sb="7" eb="9">
      <t>カンケイ</t>
    </rPh>
    <phoneticPr fontId="4"/>
  </si>
  <si>
    <t>事業開始・
終了(予定）年度</t>
    <rPh sb="6" eb="8">
      <t>シュウリョウ</t>
    </rPh>
    <rPh sb="9" eb="11">
      <t>ヨテイ</t>
    </rPh>
    <phoneticPr fontId="4"/>
  </si>
  <si>
    <t>―</t>
    <phoneticPr fontId="4"/>
  </si>
  <si>
    <t>(                )</t>
    <phoneticPr fontId="4"/>
  </si>
  <si>
    <t>上記の予算監視・効率化チームの所見を踏まえた改善点（概算要求における反映状況等）</t>
    <rPh sb="0" eb="2">
      <t>ジョウキ</t>
    </rPh>
    <rPh sb="3" eb="5">
      <t>ヨサン</t>
    </rPh>
    <rPh sb="5" eb="7">
      <t>カンシ</t>
    </rPh>
    <rPh sb="8" eb="11">
      <t>コウリツカ</t>
    </rPh>
    <rPh sb="15" eb="17">
      <t>ショケン</t>
    </rPh>
    <rPh sb="18" eb="19">
      <t>フ</t>
    </rPh>
    <rPh sb="22" eb="25">
      <t>カイゼンテン</t>
    </rPh>
    <rPh sb="26" eb="28">
      <t>ガイサン</t>
    </rPh>
    <rPh sb="28" eb="30">
      <t>ヨウキュウ</t>
    </rPh>
    <rPh sb="34" eb="36">
      <t>ハンエイ</t>
    </rPh>
    <rPh sb="36" eb="38">
      <t>ジョウキョウ</t>
    </rPh>
    <rPh sb="38" eb="39">
      <t>トウ</t>
    </rPh>
    <phoneticPr fontId="4"/>
  </si>
  <si>
    <t>広く国民のニーズがあり、優先度が高い事業であるか。</t>
    <rPh sb="0" eb="1">
      <t>ヒロ</t>
    </rPh>
    <rPh sb="2" eb="4">
      <t>コクミン</t>
    </rPh>
    <rPh sb="12" eb="15">
      <t>ユウセンド</t>
    </rPh>
    <rPh sb="16" eb="17">
      <t>タカ</t>
    </rPh>
    <rPh sb="18" eb="20">
      <t>ジギョウ</t>
    </rPh>
    <phoneticPr fontId="4"/>
  </si>
  <si>
    <t>事業所管部局による点検</t>
    <rPh sb="0" eb="2">
      <t>ジギョウ</t>
    </rPh>
    <rPh sb="2" eb="4">
      <t>ショカン</t>
    </rPh>
    <rPh sb="4" eb="6">
      <t>ブキョク</t>
    </rPh>
    <rPh sb="9" eb="11">
      <t>テンケン</t>
    </rPh>
    <phoneticPr fontId="4"/>
  </si>
  <si>
    <t>資金の流れの中間段階での支出は合理的なものとなっているか。</t>
    <rPh sb="0" eb="2">
      <t>シキン</t>
    </rPh>
    <rPh sb="3" eb="4">
      <t>ナガ</t>
    </rPh>
    <rPh sb="6" eb="8">
      <t>チュウカン</t>
    </rPh>
    <rPh sb="8" eb="10">
      <t>ダンカイ</t>
    </rPh>
    <rPh sb="12" eb="14">
      <t>シシュツ</t>
    </rPh>
    <rPh sb="15" eb="18">
      <t>ゴウリテキ</t>
    </rPh>
    <phoneticPr fontId="4"/>
  </si>
  <si>
    <t>費目・使途が事業目的に即し真に必要なものに限定されているか。</t>
    <rPh sb="0" eb="2">
      <t>ヒモク</t>
    </rPh>
    <rPh sb="3" eb="5">
      <t>シト</t>
    </rPh>
    <rPh sb="6" eb="8">
      <t>ジギョウ</t>
    </rPh>
    <rPh sb="8" eb="10">
      <t>モクテキ</t>
    </rPh>
    <rPh sb="11" eb="12">
      <t>ソク</t>
    </rPh>
    <rPh sb="13" eb="14">
      <t>シン</t>
    </rPh>
    <rPh sb="15" eb="17">
      <t>ヒツヨウ</t>
    </rPh>
    <rPh sb="21" eb="23">
      <t>ゲンテイ</t>
    </rPh>
    <phoneticPr fontId="4"/>
  </si>
  <si>
    <t>適切な成果目標を立て、その達成度は着実に向上しているか。</t>
    <rPh sb="13" eb="15">
      <t>タッセイ</t>
    </rPh>
    <rPh sb="15" eb="16">
      <t>ド</t>
    </rPh>
    <rPh sb="17" eb="19">
      <t>チャクジツ</t>
    </rPh>
    <rPh sb="20" eb="22">
      <t>コウジョウ</t>
    </rPh>
    <phoneticPr fontId="4"/>
  </si>
  <si>
    <t>整備された施設や成果物は十分に活用されているか。</t>
    <rPh sb="0" eb="2">
      <t>セイビ</t>
    </rPh>
    <rPh sb="5" eb="7">
      <t>シセツ</t>
    </rPh>
    <phoneticPr fontId="4"/>
  </si>
  <si>
    <t>項　　　目</t>
    <rPh sb="0" eb="1">
      <t>コウ</t>
    </rPh>
    <rPh sb="4" eb="5">
      <t>メ</t>
    </rPh>
    <phoneticPr fontId="4"/>
  </si>
  <si>
    <t>評 価</t>
    <rPh sb="0" eb="1">
      <t>ヒョウ</t>
    </rPh>
    <rPh sb="2" eb="3">
      <t>アタイ</t>
    </rPh>
    <phoneticPr fontId="4"/>
  </si>
  <si>
    <t>支　出　先</t>
    <phoneticPr fontId="4"/>
  </si>
  <si>
    <t>業　務　概　要</t>
    <phoneticPr fontId="4"/>
  </si>
  <si>
    <t>支　出　額
（百万円）</t>
    <phoneticPr fontId="4"/>
  </si>
  <si>
    <t>活動指標及び活動実績
（アウトプット）</t>
    <rPh sb="0" eb="2">
      <t>カツドウ</t>
    </rPh>
    <rPh sb="2" eb="4">
      <t>シヒョウ</t>
    </rPh>
    <rPh sb="4" eb="5">
      <t>オヨ</t>
    </rPh>
    <rPh sb="6" eb="8">
      <t>カツドウ</t>
    </rPh>
    <rPh sb="8" eb="10">
      <t>ジッセキ</t>
    </rPh>
    <phoneticPr fontId="4"/>
  </si>
  <si>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4"/>
  </si>
  <si>
    <t>施策名</t>
    <rPh sb="0" eb="2">
      <t>シサク</t>
    </rPh>
    <rPh sb="2" eb="3">
      <t>メイ</t>
    </rPh>
    <phoneticPr fontId="4"/>
  </si>
  <si>
    <t>支出先上位１０者リスト</t>
    <phoneticPr fontId="4"/>
  </si>
  <si>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4"/>
  </si>
  <si>
    <t>活動指標</t>
    <rPh sb="0" eb="2">
      <t>カツドウ</t>
    </rPh>
    <rPh sb="2" eb="4">
      <t>シヒョウ</t>
    </rPh>
    <phoneticPr fontId="4"/>
  </si>
  <si>
    <t>活動実績
（当初見込み）</t>
    <rPh sb="0" eb="2">
      <t>カツドウ</t>
    </rPh>
    <rPh sb="2" eb="4">
      <t>ジッセキ</t>
    </rPh>
    <rPh sb="7" eb="9">
      <t>トウショ</t>
    </rPh>
    <rPh sb="9" eb="11">
      <t>ミコ</t>
    </rPh>
    <phoneticPr fontId="4"/>
  </si>
  <si>
    <t>関連する過去のレビューシートの事業番号</t>
    <rPh sb="0" eb="2">
      <t>カンレン</t>
    </rPh>
    <rPh sb="4" eb="6">
      <t>カコ</t>
    </rPh>
    <rPh sb="15" eb="17">
      <t>ジギョウ</t>
    </rPh>
    <rPh sb="17" eb="19">
      <t>バンゴウ</t>
    </rPh>
    <phoneticPr fontId="4"/>
  </si>
  <si>
    <t>平成２２年行政事業レビュー</t>
    <rPh sb="0" eb="2">
      <t>ヘイセイ</t>
    </rPh>
    <rPh sb="4" eb="5">
      <t>ネン</t>
    </rPh>
    <rPh sb="5" eb="7">
      <t>ギョウセイ</t>
    </rPh>
    <rPh sb="7" eb="9">
      <t>ジギョウ</t>
    </rPh>
    <phoneticPr fontId="4"/>
  </si>
  <si>
    <t>平成２３年行政事業レビュー</t>
    <rPh sb="0" eb="2">
      <t>ヘイセイ</t>
    </rPh>
    <rPh sb="4" eb="5">
      <t>ネン</t>
    </rPh>
    <rPh sb="5" eb="7">
      <t>ギョウセイ</t>
    </rPh>
    <rPh sb="7" eb="9">
      <t>ジギョウ</t>
    </rPh>
    <phoneticPr fontId="4"/>
  </si>
  <si>
    <t>　※類似事業名とその所管部局・府省名</t>
    <rPh sb="12" eb="14">
      <t>ブキョク</t>
    </rPh>
    <rPh sb="17" eb="18">
      <t>メイ</t>
    </rPh>
    <phoneticPr fontId="4"/>
  </si>
  <si>
    <t>成果指標</t>
    <rPh sb="0" eb="2">
      <t>セイカ</t>
    </rPh>
    <rPh sb="2" eb="4">
      <t>シヒョウ</t>
    </rPh>
    <phoneticPr fontId="4"/>
  </si>
  <si>
    <r>
      <rPr>
        <sz val="11"/>
        <rFont val="ＭＳ Ｐゴシック"/>
        <family val="3"/>
        <charset val="128"/>
      </rPr>
      <t>21年度</t>
    </r>
    <rPh sb="2" eb="4">
      <t>ネンド</t>
    </rPh>
    <phoneticPr fontId="4"/>
  </si>
  <si>
    <r>
      <rPr>
        <sz val="11"/>
        <rFont val="ＭＳ Ｐゴシック"/>
        <family val="3"/>
        <charset val="128"/>
      </rPr>
      <t>22年度</t>
    </r>
    <rPh sb="2" eb="4">
      <t>ネンド</t>
    </rPh>
    <phoneticPr fontId="4"/>
  </si>
  <si>
    <r>
      <rPr>
        <sz val="11"/>
        <rFont val="ＭＳ Ｐゴシック"/>
        <family val="3"/>
        <charset val="128"/>
      </rPr>
      <t>23年度</t>
    </r>
    <rPh sb="2" eb="4">
      <t>ネンド</t>
    </rPh>
    <phoneticPr fontId="4"/>
  </si>
  <si>
    <t>24年度活動見込</t>
    <rPh sb="2" eb="4">
      <t>ネンド</t>
    </rPh>
    <rPh sb="4" eb="6">
      <t>カツドウ</t>
    </rPh>
    <rPh sb="6" eb="8">
      <t>ミコ</t>
    </rPh>
    <phoneticPr fontId="4"/>
  </si>
  <si>
    <r>
      <rPr>
        <sz val="11"/>
        <rFont val="ＭＳ Ｐゴシック"/>
        <family val="3"/>
        <charset val="128"/>
      </rPr>
      <t>24年度</t>
    </r>
    <rPh sb="2" eb="4">
      <t>ネンド</t>
    </rPh>
    <phoneticPr fontId="4"/>
  </si>
  <si>
    <r>
      <rPr>
        <sz val="11"/>
        <rFont val="ＭＳ Ｐゴシック"/>
        <family val="3"/>
        <charset val="128"/>
      </rPr>
      <t>25年度要求</t>
    </r>
    <rPh sb="2" eb="4">
      <t>ネンド</t>
    </rPh>
    <rPh sb="4" eb="6">
      <t>ヨウキュウ</t>
    </rPh>
    <phoneticPr fontId="4"/>
  </si>
  <si>
    <t>24年度当初予算</t>
    <rPh sb="2" eb="4">
      <t>ネンド</t>
    </rPh>
    <rPh sb="4" eb="6">
      <t>トウショ</t>
    </rPh>
    <rPh sb="6" eb="8">
      <t>ヨサン</t>
    </rPh>
    <phoneticPr fontId="4"/>
  </si>
  <si>
    <t>評価に関する説明</t>
    <rPh sb="0" eb="2">
      <t>ヒョウカ</t>
    </rPh>
    <rPh sb="3" eb="4">
      <t>カン</t>
    </rPh>
    <rPh sb="6" eb="8">
      <t>セツメイ</t>
    </rPh>
    <phoneticPr fontId="4"/>
  </si>
  <si>
    <r>
      <t>国が実施すべき事業であるか。地方自治体、民間等に委ねるべき事業</t>
    </r>
    <r>
      <rPr>
        <sz val="11"/>
        <rFont val="ＭＳ Ｐゴシック"/>
        <family val="3"/>
        <charset val="128"/>
      </rPr>
      <t>となっていないか。</t>
    </r>
    <rPh sb="14" eb="16">
      <t>チホウ</t>
    </rPh>
    <rPh sb="16" eb="19">
      <t>ジチタイ</t>
    </rPh>
    <rPh sb="20" eb="22">
      <t>ミンカン</t>
    </rPh>
    <rPh sb="22" eb="23">
      <t>トウ</t>
    </rPh>
    <rPh sb="24" eb="25">
      <t>ユダ</t>
    </rPh>
    <rPh sb="29" eb="31">
      <t>ジギョウ</t>
    </rPh>
    <phoneticPr fontId="4"/>
  </si>
  <si>
    <t>類似の事業があるか。その場合、他部局・他府省等と適切な役割分担となっているか。</t>
    <rPh sb="0" eb="2">
      <t>ルイジ</t>
    </rPh>
    <rPh sb="3" eb="5">
      <t>ジギョウ</t>
    </rPh>
    <rPh sb="12" eb="14">
      <t>バアイ</t>
    </rPh>
    <rPh sb="15" eb="16">
      <t>タ</t>
    </rPh>
    <rPh sb="16" eb="18">
      <t>ブキョク</t>
    </rPh>
    <rPh sb="22" eb="23">
      <t>トウ</t>
    </rPh>
    <phoneticPr fontId="4"/>
  </si>
  <si>
    <t>補記　（過去に事業仕分け・提言型政策仕分け・公開プロセス等の対象となっている場合はその結果も記載）</t>
    <rPh sb="0" eb="2">
      <t>ホキ</t>
    </rPh>
    <rPh sb="4" eb="6">
      <t>カコ</t>
    </rPh>
    <rPh sb="7" eb="9">
      <t>ジギョウ</t>
    </rPh>
    <rPh sb="9" eb="11">
      <t>シワ</t>
    </rPh>
    <rPh sb="13" eb="15">
      <t>テイゲン</t>
    </rPh>
    <rPh sb="15" eb="16">
      <t>ガタ</t>
    </rPh>
    <rPh sb="16" eb="18">
      <t>セイサク</t>
    </rPh>
    <rPh sb="18" eb="20">
      <t>シワ</t>
    </rPh>
    <rPh sb="22" eb="24">
      <t>コウカイ</t>
    </rPh>
    <rPh sb="28" eb="29">
      <t>トウ</t>
    </rPh>
    <rPh sb="30" eb="32">
      <t>タイショウ</t>
    </rPh>
    <rPh sb="38" eb="40">
      <t>バアイ</t>
    </rPh>
    <rPh sb="43" eb="45">
      <t>ケッカ</t>
    </rPh>
    <rPh sb="46" eb="48">
      <t>キサイ</t>
    </rPh>
    <phoneticPr fontId="4"/>
  </si>
  <si>
    <t>※平成23年度実績を記入</t>
    <rPh sb="1" eb="3">
      <t>ヘイセイ</t>
    </rPh>
    <rPh sb="5" eb="7">
      <t>ネンド</t>
    </rPh>
    <rPh sb="7" eb="9">
      <t>ジッセキ</t>
    </rPh>
    <rPh sb="10" eb="12">
      <t>キニュウ</t>
    </rPh>
    <phoneticPr fontId="4"/>
  </si>
  <si>
    <t>　　　　　　　　　　　　　平成２４年行政事業レビューシート　　　　(外務省)</t>
    <rPh sb="13" eb="15">
      <t>ヘイセイ</t>
    </rPh>
    <rPh sb="17" eb="18">
      <t>ネン</t>
    </rPh>
    <rPh sb="18" eb="20">
      <t>ギョウセイ</t>
    </rPh>
    <rPh sb="20" eb="22">
      <t>ジギョウ</t>
    </rPh>
    <rPh sb="34" eb="37">
      <t>ガイムショウ</t>
    </rPh>
    <rPh sb="36" eb="37">
      <t>ショウ</t>
    </rPh>
    <phoneticPr fontId="4"/>
  </si>
  <si>
    <t>平成24・25年度予算内訳
　　（単位：百万円）</t>
    <rPh sb="0" eb="2">
      <t>ヘイセイ</t>
    </rPh>
    <rPh sb="7" eb="9">
      <t>ネンド</t>
    </rPh>
    <rPh sb="9" eb="11">
      <t>ヨサン</t>
    </rPh>
    <rPh sb="11" eb="13">
      <t>ウチワケ</t>
    </rPh>
    <rPh sb="17" eb="19">
      <t>タンイ</t>
    </rPh>
    <rPh sb="20" eb="21">
      <t>ヒャク</t>
    </rPh>
    <rPh sb="21" eb="23">
      <t>マンエン</t>
    </rPh>
    <phoneticPr fontId="4"/>
  </si>
  <si>
    <t>個別事業名：</t>
    <rPh sb="0" eb="2">
      <t>コベツ</t>
    </rPh>
    <rPh sb="2" eb="4">
      <t>ジギョウ</t>
    </rPh>
    <rPh sb="4" eb="5">
      <t>メイ</t>
    </rPh>
    <phoneticPr fontId="4"/>
  </si>
  <si>
    <t>領事局</t>
    <rPh sb="0" eb="3">
      <t>リョウジキョク</t>
    </rPh>
    <phoneticPr fontId="4"/>
  </si>
  <si>
    <t>政策課</t>
    <rPh sb="0" eb="3">
      <t>セイサクカ</t>
    </rPh>
    <phoneticPr fontId="4"/>
  </si>
  <si>
    <t>一般会計</t>
    <rPh sb="0" eb="2">
      <t>イッパン</t>
    </rPh>
    <rPh sb="2" eb="4">
      <t>カイケイ</t>
    </rPh>
    <phoneticPr fontId="4"/>
  </si>
  <si>
    <t>－</t>
    <phoneticPr fontId="4"/>
  </si>
  <si>
    <t>○</t>
    <phoneticPr fontId="4"/>
  </si>
  <si>
    <t>領事局</t>
    <rPh sb="0" eb="2">
      <t>リョウジ</t>
    </rPh>
    <rPh sb="2" eb="3">
      <t>キョク</t>
    </rPh>
    <phoneticPr fontId="4"/>
  </si>
  <si>
    <t>政策課</t>
    <rPh sb="0" eb="3">
      <t>セイサクカカ</t>
    </rPh>
    <phoneticPr fontId="4"/>
  </si>
  <si>
    <t>Ⅳ－１　領事業務の充実</t>
    <rPh sb="4" eb="6">
      <t>リョウジ</t>
    </rPh>
    <rPh sb="6" eb="8">
      <t>ギョウム</t>
    </rPh>
    <rPh sb="9" eb="11">
      <t>ジュウジツ</t>
    </rPh>
    <phoneticPr fontId="4"/>
  </si>
  <si>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4"/>
  </si>
  <si>
    <t>在外職員旅費</t>
    <rPh sb="0" eb="2">
      <t>ザイガイ</t>
    </rPh>
    <rPh sb="2" eb="4">
      <t>ショクイン</t>
    </rPh>
    <rPh sb="4" eb="6">
      <t>リョヒ</t>
    </rPh>
    <phoneticPr fontId="4"/>
  </si>
  <si>
    <t>出張旅費</t>
    <rPh sb="0" eb="2">
      <t>シュッチョウ</t>
    </rPh>
    <rPh sb="2" eb="4">
      <t>リョヒ</t>
    </rPh>
    <phoneticPr fontId="4"/>
  </si>
  <si>
    <t>(別紙）</t>
    <rPh sb="1" eb="3">
      <t>ベッシ</t>
    </rPh>
    <phoneticPr fontId="4"/>
  </si>
  <si>
    <t>個別事業名</t>
    <rPh sb="0" eb="2">
      <t>コベツ</t>
    </rPh>
    <rPh sb="2" eb="4">
      <t>ジギョウ</t>
    </rPh>
    <rPh sb="4" eb="5">
      <t>メイ</t>
    </rPh>
    <phoneticPr fontId="4"/>
  </si>
  <si>
    <t>個別事業の記載数を２件分から１件分に修正</t>
    <rPh sb="0" eb="2">
      <t>コベツ</t>
    </rPh>
    <rPh sb="2" eb="4">
      <t>ジギョウ</t>
    </rPh>
    <rPh sb="5" eb="7">
      <t>キサイ</t>
    </rPh>
    <rPh sb="7" eb="8">
      <t>スウ</t>
    </rPh>
    <rPh sb="10" eb="11">
      <t>ケン</t>
    </rPh>
    <rPh sb="11" eb="12">
      <t>ブン</t>
    </rPh>
    <rPh sb="15" eb="17">
      <t>ケンブン</t>
    </rPh>
    <rPh sb="18" eb="20">
      <t>シュウセイ</t>
    </rPh>
    <phoneticPr fontId="4"/>
  </si>
  <si>
    <t>海外移住行政経費</t>
    <rPh sb="0" eb="2">
      <t>カイガイ</t>
    </rPh>
    <rPh sb="2" eb="4">
      <t>イジュウ</t>
    </rPh>
    <rPh sb="4" eb="6">
      <t>ギョウセイ</t>
    </rPh>
    <rPh sb="6" eb="8">
      <t>ケイヒ</t>
    </rPh>
    <phoneticPr fontId="4"/>
  </si>
  <si>
    <t>平成12年度</t>
    <rPh sb="0" eb="2">
      <t>ヘイセイ</t>
    </rPh>
    <rPh sb="4" eb="6">
      <t>ネンド</t>
    </rPh>
    <phoneticPr fontId="4"/>
  </si>
  <si>
    <t>Ⅳ-1　領事業務の充実</t>
    <rPh sb="4" eb="6">
      <t>リョウジ</t>
    </rPh>
    <rPh sb="6" eb="8">
      <t>ギョ</t>
    </rPh>
    <rPh sb="9" eb="11">
      <t>ジュウジツ</t>
    </rPh>
    <phoneticPr fontId="4"/>
  </si>
  <si>
    <t>■直接実施　　　　　　　■業務委託等　　　　　　　□補助　　　　　　□貸付　　　　　　　□その他</t>
    <rPh sb="1" eb="3">
      <t>チョクセツ</t>
    </rPh>
    <rPh sb="3" eb="5">
      <t>ジッシ</t>
    </rPh>
    <rPh sb="13" eb="15">
      <t>ギョウム</t>
    </rPh>
    <rPh sb="15" eb="17">
      <t>イタク</t>
    </rPh>
    <rPh sb="17" eb="18">
      <t>トウ</t>
    </rPh>
    <rPh sb="26" eb="28">
      <t>ホジョ</t>
    </rPh>
    <rPh sb="35" eb="37">
      <t>カシツケ</t>
    </rPh>
    <rPh sb="47" eb="48">
      <t>タ</t>
    </rPh>
    <phoneticPr fontId="4"/>
  </si>
  <si>
    <t>-</t>
    <phoneticPr fontId="4"/>
  </si>
  <si>
    <t>会議費</t>
    <rPh sb="0" eb="3">
      <t>カイギヒ</t>
    </rPh>
    <phoneticPr fontId="4"/>
  </si>
  <si>
    <t>庁費</t>
    <rPh sb="0" eb="2">
      <t>チョウヒ</t>
    </rPh>
    <phoneticPr fontId="4"/>
  </si>
  <si>
    <t>株式会社ロイヤルパークホテル</t>
    <rPh sb="0" eb="4">
      <t>カブシキガイシャ</t>
    </rPh>
    <phoneticPr fontId="4"/>
  </si>
  <si>
    <t>有限会社ビジョンブリッジ</t>
    <rPh sb="0" eb="4">
      <t>ユウゲンガイシャ</t>
    </rPh>
    <phoneticPr fontId="4"/>
  </si>
  <si>
    <t>井上印刷株式会社</t>
    <rPh sb="0" eb="2">
      <t>イノウエ</t>
    </rPh>
    <rPh sb="2" eb="4">
      <t>インサツ</t>
    </rPh>
    <rPh sb="4" eb="8">
      <t>カブシキガイシャ</t>
    </rPh>
    <phoneticPr fontId="4"/>
  </si>
  <si>
    <t>(株)ロイヤルパークホテル</t>
    <rPh sb="0" eb="3">
      <t>カブ</t>
    </rPh>
    <phoneticPr fontId="4"/>
  </si>
  <si>
    <t>ケータリング業務</t>
    <rPh sb="6" eb="8">
      <t>ギョウム</t>
    </rPh>
    <phoneticPr fontId="4"/>
  </si>
  <si>
    <t>井上印刷(株)</t>
    <rPh sb="0" eb="2">
      <t>イノウエ</t>
    </rPh>
    <rPh sb="2" eb="4">
      <t>インサツ</t>
    </rPh>
    <rPh sb="4" eb="7">
      <t>カブ</t>
    </rPh>
    <phoneticPr fontId="4"/>
  </si>
  <si>
    <t>招待状等印刷</t>
    <rPh sb="0" eb="3">
      <t>ショウタイジョウ</t>
    </rPh>
    <rPh sb="3" eb="4">
      <t>トウ</t>
    </rPh>
    <rPh sb="4" eb="6">
      <t>インサツ</t>
    </rPh>
    <phoneticPr fontId="4"/>
  </si>
  <si>
    <t>(有)ビジョンブリッジ</t>
    <rPh sb="0" eb="3">
      <t>ユウ</t>
    </rPh>
    <phoneticPr fontId="4"/>
  </si>
  <si>
    <t>装花納入</t>
    <rPh sb="0" eb="2">
      <t>ソウカ</t>
    </rPh>
    <rPh sb="2" eb="4">
      <t>ノウニュウ</t>
    </rPh>
    <phoneticPr fontId="4"/>
  </si>
  <si>
    <t>領事サービス改善関係経費</t>
    <rPh sb="0" eb="2">
      <t>リョウジ</t>
    </rPh>
    <rPh sb="6" eb="8">
      <t>カイゼン</t>
    </rPh>
    <rPh sb="8" eb="10">
      <t>カンケイ</t>
    </rPh>
    <rPh sb="10" eb="12">
      <t>ケイヒ</t>
    </rPh>
    <phoneticPr fontId="4"/>
  </si>
  <si>
    <t>領事局</t>
    <rPh sb="0" eb="3">
      <t>リョ</t>
    </rPh>
    <phoneticPr fontId="4"/>
  </si>
  <si>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4"/>
  </si>
  <si>
    <t>平成２４年度より一般行政共通経費にて計上。</t>
    <rPh sb="0" eb="2">
      <t>ヘイセイ</t>
    </rPh>
    <rPh sb="4" eb="6">
      <t>ネンド</t>
    </rPh>
    <rPh sb="8" eb="10">
      <t>イッパン</t>
    </rPh>
    <rPh sb="10" eb="12">
      <t>ギョウセイ</t>
    </rPh>
    <rPh sb="12" eb="14">
      <t>キョウツウ</t>
    </rPh>
    <rPh sb="14" eb="16">
      <t>ケイヒ</t>
    </rPh>
    <rPh sb="18" eb="20">
      <t>ケイジョウ</t>
    </rPh>
    <phoneticPr fontId="4"/>
  </si>
  <si>
    <t>人件費</t>
    <rPh sb="0" eb="3">
      <t>ジンケンヒ</t>
    </rPh>
    <phoneticPr fontId="4"/>
  </si>
  <si>
    <t>事務補助員５名の雇い上げ</t>
    <rPh sb="0" eb="2">
      <t>ジム</t>
    </rPh>
    <rPh sb="2" eb="5">
      <t>ホジョイン</t>
    </rPh>
    <rPh sb="6" eb="7">
      <t>メイ</t>
    </rPh>
    <rPh sb="8" eb="9">
      <t>ヤト</t>
    </rPh>
    <rPh sb="10" eb="11">
      <t>ア</t>
    </rPh>
    <phoneticPr fontId="4"/>
  </si>
  <si>
    <t>事務補助員Ａ</t>
    <rPh sb="0" eb="2">
      <t>ジム</t>
    </rPh>
    <rPh sb="2" eb="5">
      <t>ホジョイン</t>
    </rPh>
    <phoneticPr fontId="4"/>
  </si>
  <si>
    <t>証明及び戸籍国籍業務の事務補助</t>
    <rPh sb="0" eb="2">
      <t>ショウメイ</t>
    </rPh>
    <rPh sb="2" eb="3">
      <t>オヨ</t>
    </rPh>
    <rPh sb="4" eb="6">
      <t>コセキ</t>
    </rPh>
    <rPh sb="6" eb="8">
      <t>コクセキ</t>
    </rPh>
    <rPh sb="8" eb="10">
      <t>ギョ</t>
    </rPh>
    <rPh sb="11" eb="13">
      <t>ジム</t>
    </rPh>
    <rPh sb="13" eb="15">
      <t>ホジョ</t>
    </rPh>
    <phoneticPr fontId="4"/>
  </si>
  <si>
    <t>事務補助員Ｂ</t>
    <rPh sb="0" eb="2">
      <t>ジム</t>
    </rPh>
    <rPh sb="2" eb="5">
      <t>ホジョイン</t>
    </rPh>
    <phoneticPr fontId="4"/>
  </si>
  <si>
    <t>事務補助員Ｃ</t>
    <rPh sb="0" eb="2">
      <t>ジム</t>
    </rPh>
    <rPh sb="2" eb="5">
      <t>ホジョイン</t>
    </rPh>
    <phoneticPr fontId="4"/>
  </si>
  <si>
    <t>事務補助員Ｄ</t>
    <rPh sb="0" eb="2">
      <t>ジム</t>
    </rPh>
    <rPh sb="2" eb="5">
      <t>ホジョイン</t>
    </rPh>
    <phoneticPr fontId="4"/>
  </si>
  <si>
    <t>海外安全対策業務の事務補助</t>
    <rPh sb="0" eb="2">
      <t>カイガイ</t>
    </rPh>
    <rPh sb="2" eb="4">
      <t>アンゼン</t>
    </rPh>
    <rPh sb="4" eb="6">
      <t>タイサク</t>
    </rPh>
    <rPh sb="6" eb="8">
      <t>ギョウム</t>
    </rPh>
    <rPh sb="9" eb="11">
      <t>ジム</t>
    </rPh>
    <rPh sb="11" eb="13">
      <t>ホジョ</t>
    </rPh>
    <phoneticPr fontId="4"/>
  </si>
  <si>
    <t>事務補助員Ｅ</t>
    <rPh sb="0" eb="2">
      <t>ジム</t>
    </rPh>
    <rPh sb="2" eb="5">
      <t>ホジョイン</t>
    </rPh>
    <phoneticPr fontId="4"/>
  </si>
  <si>
    <t>領事業務研修関係経費</t>
    <rPh sb="0" eb="2">
      <t>リョウジ</t>
    </rPh>
    <phoneticPr fontId="4"/>
  </si>
  <si>
    <t>担当部局庁</t>
    <phoneticPr fontId="4"/>
  </si>
  <si>
    <t>領事局</t>
    <rPh sb="0" eb="3">
      <t>リョウジキョクキョク</t>
    </rPh>
    <phoneticPr fontId="4"/>
  </si>
  <si>
    <t>Ⅳ－１　領事業務の充実</t>
    <rPh sb="4" eb="6">
      <t>リョウジ</t>
    </rPh>
    <rPh sb="6" eb="8">
      <t>ギョ</t>
    </rPh>
    <rPh sb="9" eb="11">
      <t>ジュウジツ</t>
    </rPh>
    <phoneticPr fontId="4"/>
  </si>
  <si>
    <t>外務省設置法第４条</t>
    <rPh sb="0" eb="3">
      <t>ガイムショウ</t>
    </rPh>
    <rPh sb="3" eb="6">
      <t>セッチホウ</t>
    </rPh>
    <rPh sb="6" eb="7">
      <t>ダイ</t>
    </rPh>
    <rPh sb="8" eb="9">
      <t>ジョウ</t>
    </rPh>
    <phoneticPr fontId="4"/>
  </si>
  <si>
    <t>旅費</t>
    <rPh sb="0" eb="2">
      <t>リョヒ</t>
    </rPh>
    <phoneticPr fontId="4"/>
  </si>
  <si>
    <t>その他</t>
    <rPh sb="2" eb="3">
      <t>ホカ</t>
    </rPh>
    <phoneticPr fontId="4"/>
  </si>
  <si>
    <t>在外職員旅費（６６公館）</t>
    <rPh sb="0" eb="2">
      <t>ザイガイ</t>
    </rPh>
    <rPh sb="2" eb="4">
      <t>ショクイン</t>
    </rPh>
    <rPh sb="4" eb="6">
      <t>リョヒ</t>
    </rPh>
    <rPh sb="9" eb="11">
      <t>コウカン</t>
    </rPh>
    <phoneticPr fontId="4"/>
  </si>
  <si>
    <t>本省職員旅費（３名）</t>
    <rPh sb="0" eb="2">
      <t>ホンショウ</t>
    </rPh>
    <rPh sb="2" eb="4">
      <t>ショクイン</t>
    </rPh>
    <rPh sb="4" eb="6">
      <t>リョヒ</t>
    </rPh>
    <rPh sb="8" eb="9">
      <t>メイ</t>
    </rPh>
    <phoneticPr fontId="4"/>
  </si>
  <si>
    <t>領事強化専門員（１名）</t>
    <rPh sb="0" eb="2">
      <t>リョウジ</t>
    </rPh>
    <rPh sb="2" eb="4">
      <t>キョウカ</t>
    </rPh>
    <rPh sb="4" eb="7">
      <t>センモンイン</t>
    </rPh>
    <rPh sb="9" eb="10">
      <t>メイ</t>
    </rPh>
    <phoneticPr fontId="4"/>
  </si>
  <si>
    <t>在外職員Ａ</t>
    <rPh sb="0" eb="2">
      <t>ザイガイ</t>
    </rPh>
    <rPh sb="2" eb="4">
      <t>ショクイン</t>
    </rPh>
    <phoneticPr fontId="4"/>
  </si>
  <si>
    <t>在外職員Ｂ</t>
    <rPh sb="0" eb="2">
      <t>ザイガイ</t>
    </rPh>
    <rPh sb="2" eb="4">
      <t>ショクイン</t>
    </rPh>
    <phoneticPr fontId="4"/>
  </si>
  <si>
    <t>在外職員Ｃ</t>
    <rPh sb="0" eb="2">
      <t>ザイガイ</t>
    </rPh>
    <rPh sb="2" eb="4">
      <t>ショクイン</t>
    </rPh>
    <phoneticPr fontId="4"/>
  </si>
  <si>
    <t>在外職員Ｄ</t>
    <rPh sb="0" eb="2">
      <t>ザイガイ</t>
    </rPh>
    <rPh sb="2" eb="4">
      <t>ショクイン</t>
    </rPh>
    <phoneticPr fontId="4"/>
  </si>
  <si>
    <t>在外職員Ｅ</t>
    <rPh sb="0" eb="2">
      <t>ザイガイ</t>
    </rPh>
    <rPh sb="2" eb="4">
      <t>ショクイン</t>
    </rPh>
    <phoneticPr fontId="4"/>
  </si>
  <si>
    <t>在外職員Ｆ</t>
    <rPh sb="0" eb="2">
      <t>ザイガイ</t>
    </rPh>
    <rPh sb="2" eb="4">
      <t>ショクイン</t>
    </rPh>
    <phoneticPr fontId="4"/>
  </si>
  <si>
    <t>在外職員Ｇ</t>
    <rPh sb="0" eb="2">
      <t>ザイガイ</t>
    </rPh>
    <rPh sb="2" eb="4">
      <t>ショクイン</t>
    </rPh>
    <phoneticPr fontId="4"/>
  </si>
  <si>
    <t>在外職員Ｈ</t>
    <rPh sb="0" eb="2">
      <t>ザイガイ</t>
    </rPh>
    <rPh sb="2" eb="4">
      <t>ショクイン</t>
    </rPh>
    <phoneticPr fontId="4"/>
  </si>
  <si>
    <t>在外職員Ｉ</t>
    <rPh sb="0" eb="2">
      <t>ザイガイ</t>
    </rPh>
    <rPh sb="2" eb="4">
      <t>ショクイン</t>
    </rPh>
    <phoneticPr fontId="4"/>
  </si>
  <si>
    <t>在外職員Ｊ</t>
    <rPh sb="0" eb="2">
      <t>ザイガイ</t>
    </rPh>
    <rPh sb="2" eb="4">
      <t>ショクイン</t>
    </rPh>
    <phoneticPr fontId="4"/>
  </si>
  <si>
    <t>本省職員Ａ</t>
    <rPh sb="0" eb="2">
      <t>ホンショウ</t>
    </rPh>
    <rPh sb="2" eb="4">
      <t>ショクイン</t>
    </rPh>
    <phoneticPr fontId="4"/>
  </si>
  <si>
    <t>本省職員Ｂ</t>
    <rPh sb="0" eb="2">
      <t>ホンショウ</t>
    </rPh>
    <rPh sb="2" eb="4">
      <t>ショクイン</t>
    </rPh>
    <phoneticPr fontId="4"/>
  </si>
  <si>
    <t>本省職員Ｃ</t>
    <rPh sb="0" eb="2">
      <t>ホンショウ</t>
    </rPh>
    <rPh sb="2" eb="4">
      <t>ショクイン</t>
    </rPh>
    <phoneticPr fontId="4"/>
  </si>
  <si>
    <t>領事強化専門員</t>
    <rPh sb="0" eb="2">
      <t>リョウジ</t>
    </rPh>
    <rPh sb="2" eb="4">
      <t>キョウカ</t>
    </rPh>
    <rPh sb="4" eb="7">
      <t>センモンイン</t>
    </rPh>
    <phoneticPr fontId="4"/>
  </si>
  <si>
    <t>非常勤の職員</t>
    <rPh sb="0" eb="3">
      <t>ヒジョウキン</t>
    </rPh>
    <rPh sb="4" eb="6">
      <t>ショクイン</t>
    </rPh>
    <phoneticPr fontId="4"/>
  </si>
  <si>
    <t>在留邦人実態調査費</t>
    <rPh sb="0" eb="2">
      <t>ザイリュウ</t>
    </rPh>
    <rPh sb="2" eb="4">
      <t>ホウジン</t>
    </rPh>
    <rPh sb="4" eb="6">
      <t>ジッタイ</t>
    </rPh>
    <rPh sb="6" eb="9">
      <t>チョウサヒ</t>
    </rPh>
    <phoneticPr fontId="4"/>
  </si>
  <si>
    <t>昭和４７年度開始</t>
    <rPh sb="0" eb="2">
      <t>ショウワ</t>
    </rPh>
    <rPh sb="4" eb="6">
      <t>ネンド</t>
    </rPh>
    <rPh sb="6" eb="8">
      <t>カイシ</t>
    </rPh>
    <phoneticPr fontId="4"/>
  </si>
  <si>
    <t>Ⅳー１　領事業務の充実</t>
    <rPh sb="4" eb="6">
      <t>リョウジ</t>
    </rPh>
    <rPh sb="6" eb="8">
      <t>ギョ</t>
    </rPh>
    <rPh sb="9" eb="11">
      <t>ジュウジツ</t>
    </rPh>
    <phoneticPr fontId="4"/>
  </si>
  <si>
    <t>在外邦人の安全対策等に関する行政評価・監視結果（２００７年)</t>
    <rPh sb="0" eb="2">
      <t>ザイガイ</t>
    </rPh>
    <rPh sb="2" eb="4">
      <t>ホウジン</t>
    </rPh>
    <rPh sb="5" eb="7">
      <t>アンゼン</t>
    </rPh>
    <rPh sb="7" eb="9">
      <t>タイサク</t>
    </rPh>
    <rPh sb="9" eb="10">
      <t>トウ</t>
    </rPh>
    <rPh sb="11" eb="12">
      <t>カン</t>
    </rPh>
    <rPh sb="14" eb="16">
      <t>ギョウセイ</t>
    </rPh>
    <rPh sb="16" eb="18">
      <t>ヒョウカ</t>
    </rPh>
    <rPh sb="19" eb="21">
      <t>カンシ</t>
    </rPh>
    <rPh sb="21" eb="23">
      <t>ケッカ</t>
    </rPh>
    <rPh sb="28" eb="29">
      <t>ネン</t>
    </rPh>
    <phoneticPr fontId="4"/>
  </si>
  <si>
    <t>印刷製本費</t>
    <rPh sb="0" eb="2">
      <t>インサツ</t>
    </rPh>
    <rPh sb="2" eb="4">
      <t>セイホン</t>
    </rPh>
    <rPh sb="4" eb="5">
      <t>ヒ</t>
    </rPh>
    <phoneticPr fontId="4"/>
  </si>
  <si>
    <t>人件費(国内分)</t>
    <rPh sb="0" eb="3">
      <t>ジンケンヒ</t>
    </rPh>
    <rPh sb="4" eb="6">
      <t>コクナイ</t>
    </rPh>
    <rPh sb="6" eb="7">
      <t>ブン</t>
    </rPh>
    <phoneticPr fontId="4"/>
  </si>
  <si>
    <t>人件費（国外分）</t>
    <rPh sb="0" eb="3">
      <t>ジンケンヒ</t>
    </rPh>
    <rPh sb="4" eb="6">
      <t>コクガイ</t>
    </rPh>
    <rPh sb="6" eb="7">
      <t>ブン</t>
    </rPh>
    <phoneticPr fontId="4"/>
  </si>
  <si>
    <t>消耗品費</t>
    <rPh sb="0" eb="3">
      <t>ショウモウヒン</t>
    </rPh>
    <rPh sb="3" eb="4">
      <t>ヒ</t>
    </rPh>
    <phoneticPr fontId="4"/>
  </si>
  <si>
    <t>通信運搬費</t>
    <rPh sb="0" eb="2">
      <t>ツウシン</t>
    </rPh>
    <rPh sb="2" eb="5">
      <t>ウンパンヒ</t>
    </rPh>
    <phoneticPr fontId="4"/>
  </si>
  <si>
    <t>在留邦人実態調査費</t>
    <rPh sb="0" eb="2">
      <t>ザイリュウ</t>
    </rPh>
    <rPh sb="2" eb="4">
      <t>ホウジン</t>
    </rPh>
    <rPh sb="4" eb="6">
      <t>ジッタイ</t>
    </rPh>
    <rPh sb="6" eb="8">
      <t>チョウサ</t>
    </rPh>
    <rPh sb="8" eb="9">
      <t>ヒ</t>
    </rPh>
    <phoneticPr fontId="4"/>
  </si>
  <si>
    <t>A.本省期間業務職員</t>
    <rPh sb="2" eb="4">
      <t>ホンショウ</t>
    </rPh>
    <rPh sb="4" eb="6">
      <t>キカン</t>
    </rPh>
    <rPh sb="6" eb="8">
      <t>ギョウム</t>
    </rPh>
    <rPh sb="8" eb="10">
      <t>ショクイン</t>
    </rPh>
    <phoneticPr fontId="4"/>
  </si>
  <si>
    <t>本省調査・集計業務補助員雇用</t>
    <rPh sb="0" eb="2">
      <t>ホンショウ</t>
    </rPh>
    <rPh sb="2" eb="4">
      <t>チョウサ</t>
    </rPh>
    <rPh sb="5" eb="7">
      <t>シュウケイ</t>
    </rPh>
    <rPh sb="7" eb="9">
      <t>ギョウム</t>
    </rPh>
    <rPh sb="9" eb="12">
      <t>ホジョイン</t>
    </rPh>
    <rPh sb="12" eb="14">
      <t>コヨウ</t>
    </rPh>
    <phoneticPr fontId="4"/>
  </si>
  <si>
    <t>期間業務職員</t>
    <rPh sb="0" eb="2">
      <t>キカン</t>
    </rPh>
    <rPh sb="2" eb="4">
      <t>ギョウム</t>
    </rPh>
    <rPh sb="4" eb="6">
      <t>ショクイン</t>
    </rPh>
    <phoneticPr fontId="4"/>
  </si>
  <si>
    <t>本省における在留邦人実態調査・集計業務補助員</t>
    <rPh sb="0" eb="2">
      <t>ホンショウ</t>
    </rPh>
    <rPh sb="6" eb="8">
      <t>ザイリュウ</t>
    </rPh>
    <rPh sb="8" eb="10">
      <t>ホウジン</t>
    </rPh>
    <rPh sb="10" eb="12">
      <t>ジッタイ</t>
    </rPh>
    <rPh sb="12" eb="14">
      <t>チョウサ</t>
    </rPh>
    <rPh sb="15" eb="17">
      <t>シュウケイ</t>
    </rPh>
    <rPh sb="17" eb="19">
      <t>ギョウム</t>
    </rPh>
    <rPh sb="19" eb="21">
      <t>ホジョ</t>
    </rPh>
    <rPh sb="21" eb="22">
      <t>イン</t>
    </rPh>
    <phoneticPr fontId="4"/>
  </si>
  <si>
    <t>(株)日経印刷</t>
    <rPh sb="0" eb="3">
      <t>カブ</t>
    </rPh>
    <rPh sb="3" eb="5">
      <t>ニッケイ</t>
    </rPh>
    <rPh sb="5" eb="7">
      <t>インサツ</t>
    </rPh>
    <phoneticPr fontId="4"/>
  </si>
  <si>
    <t>「海外在留邦人数調査統計」印刷・製本</t>
    <rPh sb="1" eb="3">
      <t>カイガイ</t>
    </rPh>
    <rPh sb="3" eb="5">
      <t>ザイリュウ</t>
    </rPh>
    <rPh sb="5" eb="8">
      <t>ホウジンスウ</t>
    </rPh>
    <rPh sb="8" eb="10">
      <t>チョウサ</t>
    </rPh>
    <rPh sb="10" eb="12">
      <t>トウケイ</t>
    </rPh>
    <rPh sb="13" eb="15">
      <t>インサツ</t>
    </rPh>
    <rPh sb="16" eb="18">
      <t>セイホン</t>
    </rPh>
    <phoneticPr fontId="4"/>
  </si>
  <si>
    <t>ニューヨーク総臨時補助員</t>
    <rPh sb="6" eb="7">
      <t>ソウ</t>
    </rPh>
    <rPh sb="7" eb="9">
      <t>リンジ</t>
    </rPh>
    <rPh sb="9" eb="12">
      <t>ホジョイン</t>
    </rPh>
    <phoneticPr fontId="4"/>
  </si>
  <si>
    <t>在外公館における在留邦人実態調査・集計業務臨時補助員</t>
    <rPh sb="0" eb="2">
      <t>ザイガイ</t>
    </rPh>
    <rPh sb="2" eb="4">
      <t>コウカン</t>
    </rPh>
    <rPh sb="8" eb="10">
      <t>ザイリュウ</t>
    </rPh>
    <rPh sb="10" eb="12">
      <t>ホウジン</t>
    </rPh>
    <rPh sb="12" eb="14">
      <t>ジッタイ</t>
    </rPh>
    <rPh sb="14" eb="16">
      <t>チョウサ</t>
    </rPh>
    <rPh sb="17" eb="19">
      <t>シュウケイ</t>
    </rPh>
    <rPh sb="19" eb="21">
      <t>ギョウム</t>
    </rPh>
    <rPh sb="21" eb="23">
      <t>リンジ</t>
    </rPh>
    <rPh sb="23" eb="25">
      <t>ホジョ</t>
    </rPh>
    <rPh sb="25" eb="26">
      <t>イン</t>
    </rPh>
    <phoneticPr fontId="4"/>
  </si>
  <si>
    <t>ロンドン総臨時補助員</t>
    <rPh sb="4" eb="5">
      <t>ソウ</t>
    </rPh>
    <rPh sb="5" eb="7">
      <t>リンジ</t>
    </rPh>
    <rPh sb="7" eb="10">
      <t>ホジョイン</t>
    </rPh>
    <phoneticPr fontId="4"/>
  </si>
  <si>
    <t>同上</t>
    <rPh sb="0" eb="2">
      <t>ドウジョウ</t>
    </rPh>
    <phoneticPr fontId="4"/>
  </si>
  <si>
    <t>フランス大臨時補助員</t>
    <rPh sb="4" eb="5">
      <t>ダイ</t>
    </rPh>
    <rPh sb="5" eb="7">
      <t>リンジ</t>
    </rPh>
    <rPh sb="7" eb="10">
      <t>ホジョイン</t>
    </rPh>
    <phoneticPr fontId="4"/>
  </si>
  <si>
    <t>ロサンゼルス総臨時補助員</t>
    <rPh sb="6" eb="7">
      <t>ソウ</t>
    </rPh>
    <rPh sb="7" eb="9">
      <t>リンジ</t>
    </rPh>
    <rPh sb="9" eb="12">
      <t>ホジョイン</t>
    </rPh>
    <phoneticPr fontId="4"/>
  </si>
  <si>
    <t>韓国大臨時補助員</t>
    <rPh sb="0" eb="2">
      <t>カンコク</t>
    </rPh>
    <rPh sb="2" eb="3">
      <t>ダイ</t>
    </rPh>
    <rPh sb="3" eb="5">
      <t>リンジ</t>
    </rPh>
    <rPh sb="5" eb="8">
      <t>ホジョイン</t>
    </rPh>
    <phoneticPr fontId="4"/>
  </si>
  <si>
    <t>シカゴ総臨時補助員</t>
    <rPh sb="3" eb="4">
      <t>ソウ</t>
    </rPh>
    <rPh sb="4" eb="6">
      <t>リンジ</t>
    </rPh>
    <rPh sb="6" eb="9">
      <t>ホジョイン</t>
    </rPh>
    <phoneticPr fontId="4"/>
  </si>
  <si>
    <t>メルボルン総臨時補助員</t>
    <rPh sb="5" eb="6">
      <t>ソウ</t>
    </rPh>
    <rPh sb="6" eb="8">
      <t>リンジ</t>
    </rPh>
    <rPh sb="8" eb="11">
      <t>ホジョイン</t>
    </rPh>
    <phoneticPr fontId="4"/>
  </si>
  <si>
    <t>デュッセルドルフ総臨時補助員</t>
    <rPh sb="8" eb="9">
      <t>ソウ</t>
    </rPh>
    <rPh sb="9" eb="11">
      <t>リンジ</t>
    </rPh>
    <rPh sb="11" eb="14">
      <t>ホジョイン</t>
    </rPh>
    <phoneticPr fontId="4"/>
  </si>
  <si>
    <t>ブリスベン総臨時補助員</t>
    <rPh sb="5" eb="6">
      <t>ソウ</t>
    </rPh>
    <rPh sb="6" eb="8">
      <t>リンジ</t>
    </rPh>
    <rPh sb="8" eb="11">
      <t>ホジョイン</t>
    </rPh>
    <phoneticPr fontId="4"/>
  </si>
  <si>
    <t>香港総臨時補助員</t>
    <rPh sb="0" eb="2">
      <t>ホンコン</t>
    </rPh>
    <rPh sb="2" eb="3">
      <t>ソウ</t>
    </rPh>
    <rPh sb="3" eb="5">
      <t>リンジ</t>
    </rPh>
    <rPh sb="5" eb="8">
      <t>ホジョイン</t>
    </rPh>
    <phoneticPr fontId="4"/>
  </si>
  <si>
    <t>ロンドン郵便局等</t>
    <rPh sb="4" eb="7">
      <t>ユウビンキョク</t>
    </rPh>
    <rPh sb="7" eb="8">
      <t>トウ</t>
    </rPh>
    <phoneticPr fontId="4"/>
  </si>
  <si>
    <t>切手・封筒購入</t>
    <rPh sb="0" eb="2">
      <t>キッテ</t>
    </rPh>
    <rPh sb="3" eb="5">
      <t>フウトウ</t>
    </rPh>
    <rPh sb="5" eb="7">
      <t>コウニュウ</t>
    </rPh>
    <phoneticPr fontId="4"/>
  </si>
  <si>
    <t>ホノルル郵便局等</t>
    <rPh sb="4" eb="7">
      <t>ユウビンキョク</t>
    </rPh>
    <rPh sb="7" eb="8">
      <t>トウ</t>
    </rPh>
    <phoneticPr fontId="4"/>
  </si>
  <si>
    <t>広報資料の作成・配付事業</t>
    <rPh sb="0" eb="2">
      <t>コウホウ</t>
    </rPh>
    <rPh sb="2" eb="4">
      <t>シリョウ</t>
    </rPh>
    <rPh sb="5" eb="7">
      <t>サクセイ</t>
    </rPh>
    <rPh sb="8" eb="10">
      <t>ハイフ</t>
    </rPh>
    <rPh sb="10" eb="12">
      <t>ジギョウ</t>
    </rPh>
    <phoneticPr fontId="4"/>
  </si>
  <si>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4"/>
  </si>
  <si>
    <t>広報資料の作成・配布事業</t>
    <rPh sb="0" eb="2">
      <t>コウホウ</t>
    </rPh>
    <rPh sb="2" eb="4">
      <t>シリョウ</t>
    </rPh>
    <rPh sb="5" eb="7">
      <t>サクセイ</t>
    </rPh>
    <rPh sb="8" eb="10">
      <t>ハイフ</t>
    </rPh>
    <rPh sb="10" eb="12">
      <t>ジギョウ</t>
    </rPh>
    <phoneticPr fontId="4"/>
  </si>
  <si>
    <t>印刷・発送にかかる経費</t>
    <rPh sb="0" eb="2">
      <t>インサツ</t>
    </rPh>
    <rPh sb="3" eb="5">
      <t>ハッソウ</t>
    </rPh>
    <rPh sb="9" eb="11">
      <t>ケイヒ</t>
    </rPh>
    <phoneticPr fontId="4"/>
  </si>
  <si>
    <t>印刷</t>
    <rPh sb="0" eb="2">
      <t>インサツ</t>
    </rPh>
    <phoneticPr fontId="4"/>
  </si>
  <si>
    <t>株式会社富士プリンテック</t>
    <rPh sb="0" eb="2">
      <t>カブシキ</t>
    </rPh>
    <rPh sb="2" eb="4">
      <t>カイシャ</t>
    </rPh>
    <rPh sb="4" eb="6">
      <t>フジ</t>
    </rPh>
    <phoneticPr fontId="4"/>
  </si>
  <si>
    <t>富士プリント株式会社</t>
    <rPh sb="0" eb="2">
      <t>フジ</t>
    </rPh>
    <rPh sb="6" eb="8">
      <t>カブシキ</t>
    </rPh>
    <rPh sb="8" eb="10">
      <t>カイシャ</t>
    </rPh>
    <phoneticPr fontId="4"/>
  </si>
  <si>
    <t>在外邦人のための医療及び福祉対策費</t>
    <rPh sb="0" eb="2">
      <t>ザイガイ</t>
    </rPh>
    <rPh sb="2" eb="4">
      <t>ホウジン</t>
    </rPh>
    <rPh sb="8" eb="10">
      <t>イリョウ</t>
    </rPh>
    <rPh sb="10" eb="11">
      <t>オヨ</t>
    </rPh>
    <rPh sb="12" eb="14">
      <t>フクシ</t>
    </rPh>
    <rPh sb="14" eb="17">
      <t>タイサクヒ</t>
    </rPh>
    <phoneticPr fontId="4"/>
  </si>
  <si>
    <t>昭和47年度開始</t>
    <rPh sb="0" eb="2">
      <t>ショウワ</t>
    </rPh>
    <rPh sb="4" eb="5">
      <t>ネン</t>
    </rPh>
    <rPh sb="5" eb="6">
      <t>ド</t>
    </rPh>
    <rPh sb="6" eb="8">
      <t>カイシ</t>
    </rPh>
    <phoneticPr fontId="4"/>
  </si>
  <si>
    <t>外国旅費</t>
    <rPh sb="0" eb="2">
      <t>ガイコク</t>
    </rPh>
    <rPh sb="2" eb="4">
      <t>リョヒ</t>
    </rPh>
    <phoneticPr fontId="4"/>
  </si>
  <si>
    <t>諸謝金</t>
    <rPh sb="0" eb="1">
      <t>ショ</t>
    </rPh>
    <rPh sb="1" eb="3">
      <t>シャキン</t>
    </rPh>
    <phoneticPr fontId="4"/>
  </si>
  <si>
    <t>物品購入費等</t>
    <rPh sb="0" eb="2">
      <t>ブッピン</t>
    </rPh>
    <rPh sb="2" eb="5">
      <t>コウニュウヒ</t>
    </rPh>
    <rPh sb="5" eb="6">
      <t>トウ</t>
    </rPh>
    <phoneticPr fontId="4"/>
  </si>
  <si>
    <t>借料</t>
    <rPh sb="0" eb="2">
      <t>シャクリョウ</t>
    </rPh>
    <phoneticPr fontId="4"/>
  </si>
  <si>
    <t>国内旅費</t>
    <rPh sb="0" eb="2">
      <t>コクナイ</t>
    </rPh>
    <rPh sb="2" eb="4">
      <t>リョヒ</t>
    </rPh>
    <phoneticPr fontId="4"/>
  </si>
  <si>
    <t>謝金</t>
    <rPh sb="0" eb="2">
      <t>シャキン</t>
    </rPh>
    <phoneticPr fontId="4"/>
  </si>
  <si>
    <t>コーディネート費等</t>
    <rPh sb="7" eb="8">
      <t>ヒ</t>
    </rPh>
    <rPh sb="8" eb="9">
      <t>トウ</t>
    </rPh>
    <phoneticPr fontId="4"/>
  </si>
  <si>
    <t>期間業務職員（３名）</t>
    <rPh sb="0" eb="2">
      <t>キカン</t>
    </rPh>
    <rPh sb="2" eb="4">
      <t>ギョウム</t>
    </rPh>
    <rPh sb="4" eb="6">
      <t>ショクイン</t>
    </rPh>
    <rPh sb="8" eb="9">
      <t>メイ</t>
    </rPh>
    <phoneticPr fontId="4"/>
  </si>
  <si>
    <t>派遣医師・看護師18名の渡航費等</t>
    <rPh sb="0" eb="2">
      <t>ハケン</t>
    </rPh>
    <rPh sb="2" eb="4">
      <t>イシ</t>
    </rPh>
    <rPh sb="5" eb="8">
      <t>カンゴシ</t>
    </rPh>
    <rPh sb="10" eb="11">
      <t>メイ</t>
    </rPh>
    <rPh sb="12" eb="15">
      <t>トコウヒ</t>
    </rPh>
    <rPh sb="15" eb="16">
      <t>ナド</t>
    </rPh>
    <phoneticPr fontId="4"/>
  </si>
  <si>
    <t>派遣医師・看護師18名への謝礼</t>
    <rPh sb="0" eb="2">
      <t>ハケン</t>
    </rPh>
    <rPh sb="2" eb="4">
      <t>イシ</t>
    </rPh>
    <rPh sb="5" eb="8">
      <t>カンゴシ</t>
    </rPh>
    <rPh sb="10" eb="11">
      <t>メイ</t>
    </rPh>
    <rPh sb="13" eb="15">
      <t>シャレイ</t>
    </rPh>
    <phoneticPr fontId="4"/>
  </si>
  <si>
    <t>団長会議の際の出張費</t>
    <rPh sb="0" eb="2">
      <t>ダンチョウ</t>
    </rPh>
    <rPh sb="2" eb="4">
      <t>カイギ</t>
    </rPh>
    <rPh sb="5" eb="6">
      <t>サイ</t>
    </rPh>
    <rPh sb="7" eb="10">
      <t>シュッチョウヒ</t>
    </rPh>
    <phoneticPr fontId="4"/>
  </si>
  <si>
    <t>物品購入費</t>
    <rPh sb="0" eb="2">
      <t>ブッピン</t>
    </rPh>
    <rPh sb="2" eb="5">
      <t>コウニュウヒ</t>
    </rPh>
    <phoneticPr fontId="4"/>
  </si>
  <si>
    <t>医薬品・検査用品等</t>
    <rPh sb="0" eb="3">
      <t>イヤクヒン</t>
    </rPh>
    <rPh sb="4" eb="6">
      <t>ケンサ</t>
    </rPh>
    <rPh sb="6" eb="8">
      <t>ヨウヒン</t>
    </rPh>
    <rPh sb="8" eb="9">
      <t>トウ</t>
    </rPh>
    <phoneticPr fontId="4"/>
  </si>
  <si>
    <t>健康相談手帳作成</t>
    <rPh sb="0" eb="2">
      <t>ケンコウ</t>
    </rPh>
    <rPh sb="2" eb="4">
      <t>ソウダン</t>
    </rPh>
    <rPh sb="4" eb="6">
      <t>テチョウ</t>
    </rPh>
    <rPh sb="6" eb="8">
      <t>サクセイ</t>
    </rPh>
    <phoneticPr fontId="4"/>
  </si>
  <si>
    <t>派遣医師・看護師や旅行代理店との連絡調整事務等</t>
    <rPh sb="0" eb="2">
      <t>ハケン</t>
    </rPh>
    <rPh sb="2" eb="4">
      <t>イシ</t>
    </rPh>
    <rPh sb="5" eb="8">
      <t>カンゴシ</t>
    </rPh>
    <rPh sb="9" eb="11">
      <t>リョコウ</t>
    </rPh>
    <rPh sb="11" eb="14">
      <t>ダイリテン</t>
    </rPh>
    <rPh sb="16" eb="18">
      <t>レンラク</t>
    </rPh>
    <rPh sb="18" eb="20">
      <t>チョウセイ</t>
    </rPh>
    <rPh sb="20" eb="22">
      <t>ジム</t>
    </rPh>
    <rPh sb="22" eb="23">
      <t>トウ</t>
    </rPh>
    <phoneticPr fontId="4"/>
  </si>
  <si>
    <t>随意契約</t>
    <rPh sb="0" eb="2">
      <t>ズイイ</t>
    </rPh>
    <rPh sb="2" eb="4">
      <t>ケイヤク</t>
    </rPh>
    <phoneticPr fontId="4"/>
  </si>
  <si>
    <t>B.派遣医師・看護師</t>
    <rPh sb="2" eb="4">
      <t>ハケン</t>
    </rPh>
    <rPh sb="4" eb="6">
      <t>イシ</t>
    </rPh>
    <rPh sb="7" eb="10">
      <t>カンゴシ</t>
    </rPh>
    <phoneticPr fontId="4"/>
  </si>
  <si>
    <t>（株）ワールドクリエーション</t>
    <rPh sb="0" eb="3">
      <t>カブ</t>
    </rPh>
    <phoneticPr fontId="4"/>
  </si>
  <si>
    <t>航空券手配</t>
    <rPh sb="0" eb="3">
      <t>コウクウケン</t>
    </rPh>
    <rPh sb="3" eb="5">
      <t>テハイ</t>
    </rPh>
    <phoneticPr fontId="4"/>
  </si>
  <si>
    <t>（株）国際旅行社</t>
    <rPh sb="0" eb="3">
      <t>カブ</t>
    </rPh>
    <rPh sb="3" eb="5">
      <t>コクサイ</t>
    </rPh>
    <rPh sb="5" eb="8">
      <t>リョコウシャ</t>
    </rPh>
    <phoneticPr fontId="4"/>
  </si>
  <si>
    <t>個人Ａ</t>
    <rPh sb="0" eb="2">
      <t>コジン</t>
    </rPh>
    <phoneticPr fontId="4"/>
  </si>
  <si>
    <t>謝金，日当，宿泊費，国内交通費，諸雑費等</t>
    <rPh sb="0" eb="2">
      <t>シャキン</t>
    </rPh>
    <rPh sb="3" eb="5">
      <t>ニットウ</t>
    </rPh>
    <rPh sb="6" eb="9">
      <t>シュクハクヒ</t>
    </rPh>
    <rPh sb="10" eb="12">
      <t>コクナイ</t>
    </rPh>
    <rPh sb="12" eb="15">
      <t>コウツウヒ</t>
    </rPh>
    <rPh sb="16" eb="19">
      <t>ショザッピ</t>
    </rPh>
    <rPh sb="19" eb="20">
      <t>トウ</t>
    </rPh>
    <phoneticPr fontId="4"/>
  </si>
  <si>
    <t>個人Ｂ</t>
    <rPh sb="0" eb="2">
      <t>コジン</t>
    </rPh>
    <phoneticPr fontId="4"/>
  </si>
  <si>
    <t>個人Ｃ</t>
    <rPh sb="0" eb="2">
      <t>コジン</t>
    </rPh>
    <phoneticPr fontId="4"/>
  </si>
  <si>
    <t>個人Ｄ</t>
    <rPh sb="0" eb="2">
      <t>コジン</t>
    </rPh>
    <phoneticPr fontId="4"/>
  </si>
  <si>
    <t>個人Ｅ</t>
    <rPh sb="0" eb="2">
      <t>コジン</t>
    </rPh>
    <phoneticPr fontId="4"/>
  </si>
  <si>
    <t>個人Ｆ</t>
    <rPh sb="0" eb="2">
      <t>コジン</t>
    </rPh>
    <phoneticPr fontId="4"/>
  </si>
  <si>
    <t>個人Ｇ</t>
    <rPh sb="0" eb="2">
      <t>コジン</t>
    </rPh>
    <phoneticPr fontId="4"/>
  </si>
  <si>
    <t>個人Ｈ</t>
    <rPh sb="0" eb="2">
      <t>コジン</t>
    </rPh>
    <phoneticPr fontId="4"/>
  </si>
  <si>
    <t>（株）スズケン</t>
    <rPh sb="1" eb="2">
      <t>カブ</t>
    </rPh>
    <phoneticPr fontId="4"/>
  </si>
  <si>
    <t>医薬品，検査用品，消耗品等販売</t>
    <rPh sb="0" eb="3">
      <t>イヤクヒン</t>
    </rPh>
    <rPh sb="4" eb="6">
      <t>ケンサ</t>
    </rPh>
    <rPh sb="6" eb="8">
      <t>ヨウヒン</t>
    </rPh>
    <rPh sb="9" eb="12">
      <t>ショウモウヒン</t>
    </rPh>
    <rPh sb="12" eb="13">
      <t>トウ</t>
    </rPh>
    <rPh sb="13" eb="15">
      <t>ハンバイ</t>
    </rPh>
    <phoneticPr fontId="4"/>
  </si>
  <si>
    <t>（有）ユアーズメディカル</t>
    <rPh sb="1" eb="2">
      <t>ア</t>
    </rPh>
    <phoneticPr fontId="4"/>
  </si>
  <si>
    <t>医療器具販売</t>
    <rPh sb="0" eb="2">
      <t>イリョウ</t>
    </rPh>
    <rPh sb="2" eb="4">
      <t>キグ</t>
    </rPh>
    <rPh sb="4" eb="6">
      <t>ハンバイ</t>
    </rPh>
    <phoneticPr fontId="4"/>
  </si>
  <si>
    <t>（有）ユアーズメディカル</t>
    <rPh sb="1" eb="2">
      <t>ユウ</t>
    </rPh>
    <phoneticPr fontId="4"/>
  </si>
  <si>
    <t>（株）メディセオ</t>
    <rPh sb="1" eb="2">
      <t>カブ</t>
    </rPh>
    <phoneticPr fontId="4"/>
  </si>
  <si>
    <t>検査用品販売</t>
    <rPh sb="0" eb="2">
      <t>ケンサ</t>
    </rPh>
    <rPh sb="2" eb="4">
      <t>ヨウヒン</t>
    </rPh>
    <rPh sb="4" eb="6">
      <t>ハンバイ</t>
    </rPh>
    <phoneticPr fontId="4"/>
  </si>
  <si>
    <t>（株）ムトウ</t>
    <rPh sb="1" eb="2">
      <t>カブ</t>
    </rPh>
    <phoneticPr fontId="4"/>
  </si>
  <si>
    <t>消耗品販売</t>
    <rPh sb="0" eb="3">
      <t>ショウモウヒン</t>
    </rPh>
    <rPh sb="3" eb="5">
      <t>ハンバイ</t>
    </rPh>
    <phoneticPr fontId="4"/>
  </si>
  <si>
    <t>Ｄ.　印刷製本費</t>
    <rPh sb="3" eb="5">
      <t>インサツ</t>
    </rPh>
    <rPh sb="5" eb="7">
      <t>セイホン</t>
    </rPh>
    <rPh sb="7" eb="8">
      <t>ヒ</t>
    </rPh>
    <phoneticPr fontId="4"/>
  </si>
  <si>
    <t>共信印刷（株）</t>
    <rPh sb="0" eb="2">
      <t>キョウシン</t>
    </rPh>
    <rPh sb="2" eb="4">
      <t>インサツ</t>
    </rPh>
    <rPh sb="4" eb="7">
      <t>カブ</t>
    </rPh>
    <phoneticPr fontId="4"/>
  </si>
  <si>
    <t>E.　期間業務職員</t>
    <rPh sb="3" eb="5">
      <t>キカン</t>
    </rPh>
    <rPh sb="5" eb="7">
      <t>ギョウム</t>
    </rPh>
    <rPh sb="7" eb="9">
      <t>ショクイン</t>
    </rPh>
    <phoneticPr fontId="4"/>
  </si>
  <si>
    <t>個人A</t>
    <rPh sb="0" eb="2">
      <t>コジン</t>
    </rPh>
    <phoneticPr fontId="4"/>
  </si>
  <si>
    <t>資料作成，整理，物品発送作業・管理補助等</t>
    <rPh sb="0" eb="2">
      <t>シリョウ</t>
    </rPh>
    <rPh sb="2" eb="4">
      <t>サクセイ</t>
    </rPh>
    <rPh sb="5" eb="7">
      <t>セイリ</t>
    </rPh>
    <rPh sb="8" eb="10">
      <t>ブッピン</t>
    </rPh>
    <rPh sb="10" eb="12">
      <t>ハッソウ</t>
    </rPh>
    <rPh sb="12" eb="14">
      <t>サギョウ</t>
    </rPh>
    <rPh sb="15" eb="17">
      <t>カンリ</t>
    </rPh>
    <rPh sb="17" eb="19">
      <t>ホジョ</t>
    </rPh>
    <rPh sb="19" eb="20">
      <t>トウ</t>
    </rPh>
    <phoneticPr fontId="4"/>
  </si>
  <si>
    <t>個人B</t>
    <rPh sb="0" eb="2">
      <t>コジン</t>
    </rPh>
    <phoneticPr fontId="4"/>
  </si>
  <si>
    <t>個人C</t>
    <rPh sb="0" eb="2">
      <t>コジン</t>
    </rPh>
    <phoneticPr fontId="4"/>
  </si>
  <si>
    <t>移住者支援対策費</t>
    <rPh sb="0" eb="3">
      <t>イジュウシャ</t>
    </rPh>
    <rPh sb="3" eb="5">
      <t>シエン</t>
    </rPh>
    <rPh sb="5" eb="8">
      <t>タイサクヒ</t>
    </rPh>
    <phoneticPr fontId="4"/>
  </si>
  <si>
    <t>平成13年度</t>
    <rPh sb="0" eb="2">
      <t>ヘイセイ</t>
    </rPh>
    <rPh sb="4" eb="6">
      <t>ネンド</t>
    </rPh>
    <phoneticPr fontId="4"/>
  </si>
  <si>
    <t>平成18年総理大臣談話（ドミニカ訴訟）</t>
    <rPh sb="0" eb="2">
      <t>ヘイセイ</t>
    </rPh>
    <rPh sb="4" eb="5">
      <t>ネン</t>
    </rPh>
    <rPh sb="5" eb="7">
      <t>ソウリ</t>
    </rPh>
    <rPh sb="7" eb="9">
      <t>ダイジン</t>
    </rPh>
    <rPh sb="9" eb="11">
      <t>ダンワ</t>
    </rPh>
    <rPh sb="16" eb="18">
      <t>ソショウ</t>
    </rPh>
    <phoneticPr fontId="4"/>
  </si>
  <si>
    <t>■直接実施　　　　　　　□業務委託等　　　　　　　□補助　　　　　　□貸付　　　　　　　□その他</t>
    <rPh sb="1" eb="3">
      <t>チョクセツ</t>
    </rPh>
    <rPh sb="3" eb="5">
      <t>ジッシ</t>
    </rPh>
    <rPh sb="13" eb="15">
      <t>ギョウム</t>
    </rPh>
    <rPh sb="15" eb="17">
      <t>イタク</t>
    </rPh>
    <rPh sb="17" eb="18">
      <t>トウ</t>
    </rPh>
    <rPh sb="26" eb="28">
      <t>ホジョ</t>
    </rPh>
    <rPh sb="35" eb="37">
      <t>カシツケ</t>
    </rPh>
    <rPh sb="47" eb="48">
      <t>タ</t>
    </rPh>
    <phoneticPr fontId="4"/>
  </si>
  <si>
    <t>生活・医療援助費</t>
    <rPh sb="0" eb="2">
      <t>セイカツ</t>
    </rPh>
    <rPh sb="3" eb="5">
      <t>イリョウ</t>
    </rPh>
    <rPh sb="5" eb="8">
      <t>エンジョヒ</t>
    </rPh>
    <phoneticPr fontId="4"/>
  </si>
  <si>
    <t>E.</t>
    <phoneticPr fontId="4"/>
  </si>
  <si>
    <t>在亜日系団体連合会</t>
    <rPh sb="0" eb="1">
      <t>ザイ</t>
    </rPh>
    <rPh sb="1" eb="2">
      <t>ア</t>
    </rPh>
    <rPh sb="2" eb="4">
      <t>ニッケイ</t>
    </rPh>
    <rPh sb="4" eb="6">
      <t>ダンタイ</t>
    </rPh>
    <rPh sb="6" eb="9">
      <t>レンゴウカイ</t>
    </rPh>
    <phoneticPr fontId="4"/>
  </si>
  <si>
    <t>パラナ老人福祉和順会</t>
    <rPh sb="3" eb="5">
      <t>ロウジン</t>
    </rPh>
    <rPh sb="5" eb="7">
      <t>フクシ</t>
    </rPh>
    <rPh sb="7" eb="8">
      <t>ワ</t>
    </rPh>
    <rPh sb="8" eb="10">
      <t>ジュンカイ</t>
    </rPh>
    <phoneticPr fontId="4"/>
  </si>
  <si>
    <t>ドミニカ日系人協会</t>
    <rPh sb="4" eb="7">
      <t>ニッケイジン</t>
    </rPh>
    <rPh sb="7" eb="9">
      <t>キョウカイ</t>
    </rPh>
    <phoneticPr fontId="4"/>
  </si>
  <si>
    <t>アマゾニア日伯援護協会</t>
    <rPh sb="5" eb="6">
      <t>ニチ</t>
    </rPh>
    <rPh sb="6" eb="7">
      <t>ハク</t>
    </rPh>
    <rPh sb="7" eb="9">
      <t>エンゴ</t>
    </rPh>
    <rPh sb="9" eb="11">
      <t>キョウカイ</t>
    </rPh>
    <phoneticPr fontId="4"/>
  </si>
  <si>
    <t>日本・ドミニカ友の会</t>
    <rPh sb="0" eb="2">
      <t>ニホン</t>
    </rPh>
    <rPh sb="7" eb="8">
      <t>トモ</t>
    </rPh>
    <rPh sb="9" eb="10">
      <t>カイ</t>
    </rPh>
    <phoneticPr fontId="4"/>
  </si>
  <si>
    <t>ペルー日系人協会</t>
    <rPh sb="3" eb="6">
      <t>ニッケイジン</t>
    </rPh>
    <rPh sb="6" eb="8">
      <t>キョウカイ</t>
    </rPh>
    <phoneticPr fontId="4"/>
  </si>
  <si>
    <t>ウナ日伯文化協会</t>
    <rPh sb="2" eb="3">
      <t>ニチ</t>
    </rPh>
    <rPh sb="3" eb="6">
      <t>ハクブンカ</t>
    </rPh>
    <rPh sb="6" eb="8">
      <t>キョウカイ</t>
    </rPh>
    <phoneticPr fontId="4"/>
  </si>
  <si>
    <t>日伯援護協会</t>
    <rPh sb="0" eb="1">
      <t>ニチ</t>
    </rPh>
    <rPh sb="1" eb="2">
      <t>ハク</t>
    </rPh>
    <rPh sb="2" eb="4">
      <t>エンゴ</t>
    </rPh>
    <rPh sb="4" eb="6">
      <t>キョウカイ</t>
    </rPh>
    <phoneticPr fontId="4"/>
  </si>
  <si>
    <t>南日伯援護協会</t>
    <rPh sb="0" eb="1">
      <t>ミナミ</t>
    </rPh>
    <rPh sb="1" eb="2">
      <t>ニチ</t>
    </rPh>
    <rPh sb="2" eb="3">
      <t>ハク</t>
    </rPh>
    <rPh sb="3" eb="5">
      <t>エンゴ</t>
    </rPh>
    <rPh sb="5" eb="7">
      <t>キョウカイ</t>
    </rPh>
    <phoneticPr fontId="4"/>
  </si>
  <si>
    <t>希望の家福祉協会</t>
    <rPh sb="0" eb="2">
      <t>キボウ</t>
    </rPh>
    <rPh sb="3" eb="4">
      <t>イエ</t>
    </rPh>
    <rPh sb="4" eb="6">
      <t>フクシ</t>
    </rPh>
    <rPh sb="6" eb="8">
      <t>キョウカイ</t>
    </rPh>
    <phoneticPr fontId="4"/>
  </si>
  <si>
    <t>憩の園</t>
    <rPh sb="0" eb="1">
      <t>イコ</t>
    </rPh>
    <rPh sb="2" eb="3">
      <t>ソノ</t>
    </rPh>
    <phoneticPr fontId="4"/>
  </si>
  <si>
    <t>困窮移住者への支援業務</t>
    <rPh sb="0" eb="2">
      <t>コンキュウ</t>
    </rPh>
    <rPh sb="2" eb="5">
      <t>イジュウシャ</t>
    </rPh>
    <rPh sb="7" eb="9">
      <t>シエン</t>
    </rPh>
    <rPh sb="9" eb="11">
      <t>ギョウム</t>
    </rPh>
    <phoneticPr fontId="4"/>
  </si>
  <si>
    <t>パラナ老人福祉和順会</t>
    <rPh sb="3" eb="5">
      <t>ロウジン</t>
    </rPh>
    <rPh sb="5" eb="7">
      <t>フクシ</t>
    </rPh>
    <rPh sb="7" eb="8">
      <t>ワ</t>
    </rPh>
    <rPh sb="8" eb="9">
      <t>ジュン</t>
    </rPh>
    <rPh sb="9" eb="10">
      <t>カイ</t>
    </rPh>
    <phoneticPr fontId="4"/>
  </si>
  <si>
    <t>ウナ日伯文化協会</t>
    <rPh sb="2" eb="3">
      <t>ニチ</t>
    </rPh>
    <rPh sb="3" eb="4">
      <t>ハク</t>
    </rPh>
    <rPh sb="4" eb="6">
      <t>ブンカ</t>
    </rPh>
    <rPh sb="6" eb="8">
      <t>キョウカイ</t>
    </rPh>
    <phoneticPr fontId="4"/>
  </si>
  <si>
    <t>領事シニアボランティア派遣費</t>
    <rPh sb="0" eb="2">
      <t>リョウジ</t>
    </rPh>
    <rPh sb="11" eb="13">
      <t>ハケン</t>
    </rPh>
    <rPh sb="13" eb="14">
      <t>ヒ</t>
    </rPh>
    <phoneticPr fontId="4"/>
  </si>
  <si>
    <t>領事局</t>
    <rPh sb="0" eb="2">
      <t>リョウジ</t>
    </rPh>
    <rPh sb="2" eb="3">
      <t>キョク</t>
    </rPh>
    <phoneticPr fontId="27"/>
  </si>
  <si>
    <t>平成１５年度開始</t>
    <rPh sb="0" eb="2">
      <t>ヘイセイ</t>
    </rPh>
    <rPh sb="4" eb="6">
      <t>ネンド</t>
    </rPh>
    <rPh sb="6" eb="8">
      <t>カイシ</t>
    </rPh>
    <phoneticPr fontId="4"/>
  </si>
  <si>
    <t>政策課</t>
    <rPh sb="0" eb="2">
      <t>セイサク</t>
    </rPh>
    <rPh sb="2" eb="3">
      <t>カ</t>
    </rPh>
    <phoneticPr fontId="4"/>
  </si>
  <si>
    <t>外務省設置法第４条</t>
    <rPh sb="0" eb="3">
      <t>ガイムショウ</t>
    </rPh>
    <rPh sb="3" eb="5">
      <t>セッチ</t>
    </rPh>
    <rPh sb="5" eb="6">
      <t>ホウ</t>
    </rPh>
    <phoneticPr fontId="4"/>
  </si>
  <si>
    <t>領事シニアボランティア制度</t>
    <rPh sb="0" eb="2">
      <t>リョウジ</t>
    </rPh>
    <rPh sb="11" eb="13">
      <t>セイド</t>
    </rPh>
    <phoneticPr fontId="4"/>
  </si>
  <si>
    <t>諸謝金</t>
    <rPh sb="0" eb="3">
      <t>ショシャキン</t>
    </rPh>
    <phoneticPr fontId="4"/>
  </si>
  <si>
    <t>海外手当・住居手当</t>
    <rPh sb="0" eb="2">
      <t>カイガイ</t>
    </rPh>
    <rPh sb="2" eb="4">
      <t>テアテ</t>
    </rPh>
    <rPh sb="5" eb="7">
      <t>ジュウキョ</t>
    </rPh>
    <rPh sb="7" eb="9">
      <t>テアテ</t>
    </rPh>
    <phoneticPr fontId="4"/>
  </si>
  <si>
    <t>赴任帰朝所要経費</t>
    <rPh sb="0" eb="2">
      <t>フニン</t>
    </rPh>
    <rPh sb="2" eb="4">
      <t>キチョウ</t>
    </rPh>
    <rPh sb="4" eb="6">
      <t>ショヨウ</t>
    </rPh>
    <rPh sb="6" eb="8">
      <t>ケイヒ</t>
    </rPh>
    <phoneticPr fontId="4"/>
  </si>
  <si>
    <t>海外旅行保険（一部負担）</t>
    <rPh sb="0" eb="2">
      <t>カイガイ</t>
    </rPh>
    <rPh sb="2" eb="4">
      <t>リョコウ</t>
    </rPh>
    <rPh sb="4" eb="6">
      <t>ホケン</t>
    </rPh>
    <rPh sb="7" eb="9">
      <t>イチブ</t>
    </rPh>
    <rPh sb="9" eb="11">
      <t>フタン</t>
    </rPh>
    <phoneticPr fontId="4"/>
  </si>
  <si>
    <t>領事シニアボランティアＡ</t>
    <rPh sb="0" eb="2">
      <t>リョウジ</t>
    </rPh>
    <phoneticPr fontId="4"/>
  </si>
  <si>
    <t>業務委嘱</t>
    <rPh sb="0" eb="2">
      <t>ギョウム</t>
    </rPh>
    <rPh sb="2" eb="4">
      <t>イショク</t>
    </rPh>
    <phoneticPr fontId="4"/>
  </si>
  <si>
    <t>領事シニアボランティアＢ</t>
    <rPh sb="0" eb="2">
      <t>リョウジ</t>
    </rPh>
    <phoneticPr fontId="4"/>
  </si>
  <si>
    <t>領事シニアボランティアＣ</t>
    <rPh sb="0" eb="2">
      <t>リョウジ</t>
    </rPh>
    <phoneticPr fontId="4"/>
  </si>
  <si>
    <t>領事シニアボランティアＤ</t>
    <rPh sb="0" eb="2">
      <t>リョウジ</t>
    </rPh>
    <phoneticPr fontId="4"/>
  </si>
  <si>
    <t>領事シニアボランティアＥ</t>
    <rPh sb="0" eb="2">
      <t>リョウジ</t>
    </rPh>
    <phoneticPr fontId="4"/>
  </si>
  <si>
    <t>領事シニアボランティアＦ</t>
    <rPh sb="0" eb="2">
      <t>リョウジ</t>
    </rPh>
    <phoneticPr fontId="4"/>
  </si>
  <si>
    <t>領事シニアボランティアＧ</t>
    <rPh sb="0" eb="2">
      <t>リョウジ</t>
    </rPh>
    <phoneticPr fontId="4"/>
  </si>
  <si>
    <t>領事シニアボランティアＨ</t>
    <rPh sb="0" eb="2">
      <t>リョウジ</t>
    </rPh>
    <phoneticPr fontId="4"/>
  </si>
  <si>
    <t>領事シニアボランティアＩ</t>
    <rPh sb="0" eb="2">
      <t>リョウジ</t>
    </rPh>
    <phoneticPr fontId="4"/>
  </si>
  <si>
    <t>領事シニアボランティアＪ</t>
    <rPh sb="0" eb="2">
      <t>リョウジ</t>
    </rPh>
    <phoneticPr fontId="4"/>
  </si>
  <si>
    <t>海外子女教育施設安全対策費</t>
    <rPh sb="0" eb="2">
      <t>カイガイ</t>
    </rPh>
    <rPh sb="2" eb="4">
      <t>シジョ</t>
    </rPh>
    <rPh sb="4" eb="6">
      <t>キョウイク</t>
    </rPh>
    <rPh sb="6" eb="8">
      <t>シセツ</t>
    </rPh>
    <rPh sb="8" eb="10">
      <t>アンゼン</t>
    </rPh>
    <rPh sb="10" eb="13">
      <t>タイサクヒ</t>
    </rPh>
    <phoneticPr fontId="4"/>
  </si>
  <si>
    <t>警備謝金</t>
    <rPh sb="0" eb="2">
      <t>ケイビ</t>
    </rPh>
    <rPh sb="2" eb="4">
      <t>シャキン</t>
    </rPh>
    <phoneticPr fontId="4"/>
  </si>
  <si>
    <t>警備機器管理費</t>
    <rPh sb="0" eb="2">
      <t>ケイビ</t>
    </rPh>
    <rPh sb="2" eb="4">
      <t>キキ</t>
    </rPh>
    <rPh sb="4" eb="7">
      <t>カンリヒ</t>
    </rPh>
    <phoneticPr fontId="4"/>
  </si>
  <si>
    <t>サンパウロ日本人学校教育会（警備員謝金）</t>
    <rPh sb="5" eb="8">
      <t>ニホンジン</t>
    </rPh>
    <rPh sb="8" eb="10">
      <t>ガッコウ</t>
    </rPh>
    <rPh sb="10" eb="12">
      <t>キョウイク</t>
    </rPh>
    <rPh sb="12" eb="13">
      <t>カイ</t>
    </rPh>
    <rPh sb="14" eb="17">
      <t>ケイビイン</t>
    </rPh>
    <rPh sb="17" eb="19">
      <t>シャキン</t>
    </rPh>
    <phoneticPr fontId="4"/>
  </si>
  <si>
    <t>上海日本人学校運営委員会（警備員謝金）</t>
    <rPh sb="0" eb="2">
      <t>シャンハイ</t>
    </rPh>
    <rPh sb="2" eb="5">
      <t>ニホンジン</t>
    </rPh>
    <rPh sb="5" eb="7">
      <t>ガッコウ</t>
    </rPh>
    <rPh sb="7" eb="9">
      <t>ウンエイ</t>
    </rPh>
    <rPh sb="9" eb="12">
      <t>イインカイ</t>
    </rPh>
    <rPh sb="13" eb="16">
      <t>ケイビイン</t>
    </rPh>
    <rPh sb="16" eb="18">
      <t>シャキン</t>
    </rPh>
    <phoneticPr fontId="4"/>
  </si>
  <si>
    <t>ジャカルタ日本人学校学校維持会（警備員謝金）</t>
    <rPh sb="5" eb="8">
      <t>ニホンジン</t>
    </rPh>
    <rPh sb="8" eb="10">
      <t>ガッコウ</t>
    </rPh>
    <rPh sb="10" eb="12">
      <t>ガッコウ</t>
    </rPh>
    <rPh sb="12" eb="14">
      <t>イジ</t>
    </rPh>
    <rPh sb="14" eb="15">
      <t>カイ</t>
    </rPh>
    <rPh sb="16" eb="19">
      <t>ケイビイン</t>
    </rPh>
    <rPh sb="19" eb="21">
      <t>シャキン</t>
    </rPh>
    <phoneticPr fontId="4"/>
  </si>
  <si>
    <t>泰日協会学校理事会（警備員謝金）</t>
    <rPh sb="0" eb="1">
      <t>タイ</t>
    </rPh>
    <rPh sb="1" eb="2">
      <t>ニチ</t>
    </rPh>
    <rPh sb="2" eb="4">
      <t>キョウカイ</t>
    </rPh>
    <rPh sb="4" eb="6">
      <t>ガッコウ</t>
    </rPh>
    <rPh sb="6" eb="9">
      <t>リジカイ</t>
    </rPh>
    <rPh sb="10" eb="13">
      <t>ケイビイン</t>
    </rPh>
    <rPh sb="13" eb="15">
      <t>シャキン</t>
    </rPh>
    <phoneticPr fontId="4"/>
  </si>
  <si>
    <t>北京日本人学校運営理事会（警備員謝金）</t>
    <rPh sb="0" eb="2">
      <t>ペキン</t>
    </rPh>
    <rPh sb="2" eb="5">
      <t>ニホンジン</t>
    </rPh>
    <rPh sb="5" eb="7">
      <t>ガッコウ</t>
    </rPh>
    <rPh sb="7" eb="9">
      <t>ウンエイ</t>
    </rPh>
    <rPh sb="9" eb="12">
      <t>リジカイ</t>
    </rPh>
    <rPh sb="13" eb="16">
      <t>ケイビイン</t>
    </rPh>
    <rPh sb="16" eb="18">
      <t>シャキン</t>
    </rPh>
    <phoneticPr fontId="4"/>
  </si>
  <si>
    <t>日本文化協会（警備員謝金）</t>
    <rPh sb="0" eb="4">
      <t>ニホンブンカ</t>
    </rPh>
    <rPh sb="4" eb="6">
      <t>キョウカイ</t>
    </rPh>
    <rPh sb="7" eb="10">
      <t>ケイビイン</t>
    </rPh>
    <rPh sb="10" eb="12">
      <t>シャキン</t>
    </rPh>
    <phoneticPr fontId="4"/>
  </si>
  <si>
    <t>広州日本人学校理事会（警備員謝金）</t>
    <rPh sb="0" eb="2">
      <t>コウシュウ</t>
    </rPh>
    <rPh sb="2" eb="5">
      <t>ニホンジン</t>
    </rPh>
    <rPh sb="5" eb="7">
      <t>ガッコウ</t>
    </rPh>
    <rPh sb="7" eb="10">
      <t>リジカイ</t>
    </rPh>
    <rPh sb="11" eb="14">
      <t>ケイビイン</t>
    </rPh>
    <rPh sb="14" eb="16">
      <t>シャキン</t>
    </rPh>
    <phoneticPr fontId="4"/>
  </si>
  <si>
    <t>ヨハネスブルグ日本人学校運営委員会（警備員謝金）</t>
    <rPh sb="7" eb="10">
      <t>ニホンジン</t>
    </rPh>
    <rPh sb="10" eb="12">
      <t>ガッコウ</t>
    </rPh>
    <rPh sb="12" eb="14">
      <t>ウンエイ</t>
    </rPh>
    <rPh sb="14" eb="17">
      <t>イインカイ</t>
    </rPh>
    <rPh sb="18" eb="21">
      <t>ケイビイン</t>
    </rPh>
    <rPh sb="21" eb="23">
      <t>シャキン</t>
    </rPh>
    <phoneticPr fontId="4"/>
  </si>
  <si>
    <t>サンパウロ日本人学校教育会</t>
    <rPh sb="5" eb="8">
      <t>ニホンジン</t>
    </rPh>
    <rPh sb="8" eb="10">
      <t>ガッコウ</t>
    </rPh>
    <rPh sb="10" eb="12">
      <t>キョウイク</t>
    </rPh>
    <rPh sb="12" eb="13">
      <t>カイ</t>
    </rPh>
    <phoneticPr fontId="4"/>
  </si>
  <si>
    <t>日本人学校設置団体が施す安全対策経費に対する国庫援助</t>
    <rPh sb="0" eb="3">
      <t>ニホンジン</t>
    </rPh>
    <rPh sb="3" eb="5">
      <t>ガッコウ</t>
    </rPh>
    <rPh sb="5" eb="7">
      <t>セッチ</t>
    </rPh>
    <rPh sb="7" eb="9">
      <t>ダンタイ</t>
    </rPh>
    <rPh sb="10" eb="11">
      <t>ホドコ</t>
    </rPh>
    <rPh sb="12" eb="14">
      <t>アンゼン</t>
    </rPh>
    <rPh sb="14" eb="16">
      <t>タイサク</t>
    </rPh>
    <rPh sb="16" eb="18">
      <t>ケイヒ</t>
    </rPh>
    <rPh sb="19" eb="20">
      <t>タイ</t>
    </rPh>
    <rPh sb="22" eb="24">
      <t>コッコ</t>
    </rPh>
    <rPh sb="24" eb="26">
      <t>エンジョ</t>
    </rPh>
    <phoneticPr fontId="4"/>
  </si>
  <si>
    <t>上海日本人学校運営委員会</t>
    <rPh sb="0" eb="2">
      <t>シャンハイ</t>
    </rPh>
    <rPh sb="2" eb="5">
      <t>ニホンジン</t>
    </rPh>
    <rPh sb="5" eb="7">
      <t>ガッコウ</t>
    </rPh>
    <rPh sb="7" eb="9">
      <t>ウンエイ</t>
    </rPh>
    <rPh sb="9" eb="12">
      <t>イインカイ</t>
    </rPh>
    <phoneticPr fontId="4"/>
  </si>
  <si>
    <t>ジャカルタ日本人学校学校維持会</t>
    <rPh sb="5" eb="8">
      <t>ニホンジン</t>
    </rPh>
    <rPh sb="8" eb="10">
      <t>ガッコウ</t>
    </rPh>
    <rPh sb="10" eb="12">
      <t>ガッコウ</t>
    </rPh>
    <rPh sb="12" eb="14">
      <t>イジ</t>
    </rPh>
    <rPh sb="14" eb="15">
      <t>カイ</t>
    </rPh>
    <phoneticPr fontId="4"/>
  </si>
  <si>
    <t>泰日協会学校理事会</t>
    <rPh sb="0" eb="2">
      <t>タイニチ</t>
    </rPh>
    <rPh sb="2" eb="4">
      <t>キョウカイ</t>
    </rPh>
    <rPh sb="4" eb="6">
      <t>ガッコウ</t>
    </rPh>
    <rPh sb="6" eb="9">
      <t>リジカイ</t>
    </rPh>
    <phoneticPr fontId="4"/>
  </si>
  <si>
    <t>北京日本人学校運営理事会</t>
    <rPh sb="0" eb="2">
      <t>ペキン</t>
    </rPh>
    <rPh sb="2" eb="5">
      <t>ニホンジン</t>
    </rPh>
    <rPh sb="5" eb="7">
      <t>ガッコウ</t>
    </rPh>
    <rPh sb="7" eb="9">
      <t>ウンエイ</t>
    </rPh>
    <rPh sb="9" eb="12">
      <t>リジカイ</t>
    </rPh>
    <phoneticPr fontId="4"/>
  </si>
  <si>
    <t>日本文化協会</t>
    <rPh sb="0" eb="4">
      <t>ニホンブンカ</t>
    </rPh>
    <rPh sb="4" eb="6">
      <t>キョウカイ</t>
    </rPh>
    <phoneticPr fontId="4"/>
  </si>
  <si>
    <t>広州日本人学校理事会</t>
    <rPh sb="0" eb="2">
      <t>コウシュウ</t>
    </rPh>
    <rPh sb="2" eb="5">
      <t>ニホンジン</t>
    </rPh>
    <rPh sb="5" eb="7">
      <t>ガッコウ</t>
    </rPh>
    <rPh sb="7" eb="10">
      <t>リジカイ</t>
    </rPh>
    <phoneticPr fontId="4"/>
  </si>
  <si>
    <t>ヨハネスブルグ日本人学校運営委員会</t>
    <rPh sb="7" eb="10">
      <t>ニホンジン</t>
    </rPh>
    <rPh sb="10" eb="12">
      <t>ガッコウ</t>
    </rPh>
    <rPh sb="12" eb="14">
      <t>ウンエイ</t>
    </rPh>
    <rPh sb="14" eb="17">
      <t>イインカイ</t>
    </rPh>
    <phoneticPr fontId="4"/>
  </si>
  <si>
    <t>モスクワ日本人学校運営委員会</t>
    <rPh sb="4" eb="7">
      <t>ニホンジン</t>
    </rPh>
    <rPh sb="7" eb="9">
      <t>ガッコウ</t>
    </rPh>
    <rPh sb="9" eb="11">
      <t>ウンエイ</t>
    </rPh>
    <rPh sb="11" eb="14">
      <t>イインカイ</t>
    </rPh>
    <phoneticPr fontId="4"/>
  </si>
  <si>
    <t>蘇州日本人学校運営委員会</t>
    <rPh sb="0" eb="2">
      <t>ソシュウ</t>
    </rPh>
    <rPh sb="2" eb="5">
      <t>ニホンジン</t>
    </rPh>
    <rPh sb="5" eb="7">
      <t>ガッコウ</t>
    </rPh>
    <rPh sb="7" eb="9">
      <t>ウンエイ</t>
    </rPh>
    <rPh sb="9" eb="12">
      <t>イインカイ</t>
    </rPh>
    <phoneticPr fontId="4"/>
  </si>
  <si>
    <t>領事業務ＯＡ化関係経費</t>
    <rPh sb="0" eb="2">
      <t>リョウジ</t>
    </rPh>
    <rPh sb="2" eb="4">
      <t>ギョウム</t>
    </rPh>
    <rPh sb="6" eb="7">
      <t>カ</t>
    </rPh>
    <rPh sb="7" eb="9">
      <t>カンケイ</t>
    </rPh>
    <rPh sb="9" eb="11">
      <t>ケイヒ</t>
    </rPh>
    <phoneticPr fontId="4"/>
  </si>
  <si>
    <t>Ⅳ-1　領事業務の充実</t>
    <rPh sb="4" eb="6">
      <t>リョウジ</t>
    </rPh>
    <rPh sb="6" eb="8">
      <t>ギョウム</t>
    </rPh>
    <rPh sb="9" eb="11">
      <t>ジュウジツ</t>
    </rPh>
    <phoneticPr fontId="4"/>
  </si>
  <si>
    <t>関係する計画、通知等</t>
    <phoneticPr fontId="4"/>
  </si>
  <si>
    <t>領事業務の抜本的改革(平成13年)、外務省行政手続等の電子化推進に関するｱｸｼｮﾝﾌﾟﾗﾝ(平成14年)、電子政府構築計画(平成15年)、領事業務の業務・システム最適化計画（平成18年）</t>
    <rPh sb="0" eb="2">
      <t>リョウジ</t>
    </rPh>
    <rPh sb="2" eb="4">
      <t>ギョウム</t>
    </rPh>
    <rPh sb="5" eb="8">
      <t>バッポンテキ</t>
    </rPh>
    <rPh sb="8" eb="10">
      <t>カイカク</t>
    </rPh>
    <rPh sb="11" eb="13">
      <t>ヘイセイ</t>
    </rPh>
    <rPh sb="15" eb="16">
      <t>ネン</t>
    </rPh>
    <rPh sb="18" eb="21">
      <t>ガイムショウ</t>
    </rPh>
    <rPh sb="21" eb="23">
      <t>ギョウセイ</t>
    </rPh>
    <rPh sb="23" eb="25">
      <t>テツヅキ</t>
    </rPh>
    <rPh sb="25" eb="26">
      <t>トウ</t>
    </rPh>
    <rPh sb="27" eb="30">
      <t>デンシカ</t>
    </rPh>
    <rPh sb="30" eb="32">
      <t>スイシン</t>
    </rPh>
    <rPh sb="33" eb="34">
      <t>カン</t>
    </rPh>
    <rPh sb="46" eb="48">
      <t>ヘイセイ</t>
    </rPh>
    <rPh sb="50" eb="51">
      <t>ネン</t>
    </rPh>
    <rPh sb="53" eb="55">
      <t>デンシ</t>
    </rPh>
    <rPh sb="55" eb="57">
      <t>セイフ</t>
    </rPh>
    <rPh sb="57" eb="59">
      <t>コウチク</t>
    </rPh>
    <rPh sb="59" eb="61">
      <t>ケイカク</t>
    </rPh>
    <rPh sb="62" eb="64">
      <t>ヘイセイ</t>
    </rPh>
    <rPh sb="66" eb="67">
      <t>ネン</t>
    </rPh>
    <rPh sb="69" eb="71">
      <t>リョウジ</t>
    </rPh>
    <rPh sb="71" eb="73">
      <t>ギョウム</t>
    </rPh>
    <rPh sb="74" eb="76">
      <t>ギョウム</t>
    </rPh>
    <rPh sb="81" eb="84">
      <t>サイテキカ</t>
    </rPh>
    <rPh sb="84" eb="86">
      <t>ケイカク</t>
    </rPh>
    <rPh sb="87" eb="89">
      <t>ヘイセイ</t>
    </rPh>
    <rPh sb="91" eb="92">
      <t>ネン</t>
    </rPh>
    <phoneticPr fontId="4"/>
  </si>
  <si>
    <t>領管システム・電子届出システム他，機器等借料・保守料</t>
    <rPh sb="0" eb="2">
      <t>リョウカン</t>
    </rPh>
    <rPh sb="7" eb="9">
      <t>デンシ</t>
    </rPh>
    <rPh sb="9" eb="11">
      <t>トドケデ</t>
    </rPh>
    <rPh sb="15" eb="16">
      <t>ホカ</t>
    </rPh>
    <rPh sb="17" eb="19">
      <t>キキ</t>
    </rPh>
    <rPh sb="19" eb="20">
      <t>トウ</t>
    </rPh>
    <rPh sb="20" eb="22">
      <t>シャクリョウ</t>
    </rPh>
    <rPh sb="23" eb="26">
      <t>ホシュリョウ</t>
    </rPh>
    <phoneticPr fontId="4"/>
  </si>
  <si>
    <t>同システム運用作業費</t>
    <rPh sb="0" eb="1">
      <t>ドウ</t>
    </rPh>
    <rPh sb="5" eb="7">
      <t>ウンヨウ</t>
    </rPh>
    <rPh sb="7" eb="9">
      <t>サギョウ</t>
    </rPh>
    <rPh sb="9" eb="10">
      <t>ヒ</t>
    </rPh>
    <phoneticPr fontId="4"/>
  </si>
  <si>
    <t>通信料</t>
    <rPh sb="0" eb="3">
      <t>ツウシンリョウ</t>
    </rPh>
    <phoneticPr fontId="4"/>
  </si>
  <si>
    <t>領事業務ＯＡ化関係経費</t>
    <rPh sb="0" eb="2">
      <t>リョウジ</t>
    </rPh>
    <rPh sb="2" eb="4">
      <t>ギョウム</t>
    </rPh>
    <rPh sb="4" eb="7">
      <t>オアカ</t>
    </rPh>
    <rPh sb="7" eb="9">
      <t>カンケイ</t>
    </rPh>
    <rPh sb="9" eb="11">
      <t>ケイヒ</t>
    </rPh>
    <phoneticPr fontId="4"/>
  </si>
  <si>
    <t>※平成２３年度実績を記入</t>
    <rPh sb="1" eb="3">
      <t>ヘイセイ</t>
    </rPh>
    <rPh sb="5" eb="7">
      <t>ネンド</t>
    </rPh>
    <rPh sb="7" eb="9">
      <t>ジッセキ</t>
    </rPh>
    <rPh sb="10" eb="12">
      <t>キニュウ</t>
    </rPh>
    <phoneticPr fontId="4"/>
  </si>
  <si>
    <t>A.富士通（株）</t>
    <rPh sb="2" eb="5">
      <t>フジツウ</t>
    </rPh>
    <rPh sb="5" eb="8">
      <t>カブ</t>
    </rPh>
    <phoneticPr fontId="4"/>
  </si>
  <si>
    <t>在留届電子届出システム、領事関連データ管理システム改修・データ移行に係る情報技術者工賃</t>
    <rPh sb="0" eb="3">
      <t>ザイリュウトドケ</t>
    </rPh>
    <rPh sb="3" eb="5">
      <t>デンシ</t>
    </rPh>
    <rPh sb="5" eb="7">
      <t>トドケデ</t>
    </rPh>
    <rPh sb="12" eb="14">
      <t>リョウジ</t>
    </rPh>
    <rPh sb="14" eb="16">
      <t>カンレン</t>
    </rPh>
    <rPh sb="19" eb="21">
      <t>カンリ</t>
    </rPh>
    <rPh sb="25" eb="27">
      <t>カイシュウ</t>
    </rPh>
    <rPh sb="31" eb="33">
      <t>イコウ</t>
    </rPh>
    <rPh sb="34" eb="35">
      <t>カカ</t>
    </rPh>
    <rPh sb="36" eb="38">
      <t>ジョウホウ</t>
    </rPh>
    <rPh sb="38" eb="41">
      <t>ギジュツシャ</t>
    </rPh>
    <rPh sb="41" eb="43">
      <t>コウチン</t>
    </rPh>
    <phoneticPr fontId="4"/>
  </si>
  <si>
    <t>物品借料・保守料</t>
    <rPh sb="0" eb="2">
      <t>ブッピン</t>
    </rPh>
    <rPh sb="2" eb="4">
      <t>シャクリョウ</t>
    </rPh>
    <rPh sb="5" eb="8">
      <t>ホシュリョウ</t>
    </rPh>
    <phoneticPr fontId="4"/>
  </si>
  <si>
    <t>在留届電子届出システムサーバ等機器借料・保守料</t>
    <rPh sb="0" eb="3">
      <t>ザイリュウトドケ</t>
    </rPh>
    <rPh sb="3" eb="5">
      <t>デンシ</t>
    </rPh>
    <rPh sb="5" eb="7">
      <t>トドケデ</t>
    </rPh>
    <rPh sb="14" eb="15">
      <t>トウ</t>
    </rPh>
    <rPh sb="15" eb="17">
      <t>キキ</t>
    </rPh>
    <rPh sb="17" eb="19">
      <t>シャクリョウ</t>
    </rPh>
    <rPh sb="20" eb="23">
      <t>ホシュリョウ</t>
    </rPh>
    <phoneticPr fontId="4"/>
  </si>
  <si>
    <t>在留届電子届出システム、領事関連データ管理システム運用保守情報技術者工賃</t>
    <rPh sb="0" eb="3">
      <t>ザイリュウトドケ</t>
    </rPh>
    <rPh sb="3" eb="5">
      <t>デンシ</t>
    </rPh>
    <rPh sb="5" eb="7">
      <t>トドケデ</t>
    </rPh>
    <rPh sb="12" eb="14">
      <t>リョウジ</t>
    </rPh>
    <rPh sb="14" eb="16">
      <t>カンレン</t>
    </rPh>
    <rPh sb="19" eb="21">
      <t>カンリ</t>
    </rPh>
    <rPh sb="25" eb="27">
      <t>ウンヨウ</t>
    </rPh>
    <rPh sb="27" eb="29">
      <t>ホシュ</t>
    </rPh>
    <rPh sb="29" eb="31">
      <t>ジョウホウ</t>
    </rPh>
    <rPh sb="31" eb="34">
      <t>ギジュツシャ</t>
    </rPh>
    <rPh sb="34" eb="36">
      <t>コウチン</t>
    </rPh>
    <phoneticPr fontId="4"/>
  </si>
  <si>
    <t>C.</t>
    <phoneticPr fontId="4"/>
  </si>
  <si>
    <t>G.日本電気(株)</t>
    <rPh sb="2" eb="4">
      <t>ニホン</t>
    </rPh>
    <rPh sb="4" eb="6">
      <t>デンキ</t>
    </rPh>
    <phoneticPr fontId="4"/>
  </si>
  <si>
    <t>メールマガジン配信システム（緊急一斉通報）運用保守情報技術者工賃</t>
    <rPh sb="7" eb="9">
      <t>ハイシン</t>
    </rPh>
    <rPh sb="14" eb="16">
      <t>キンキュウ</t>
    </rPh>
    <rPh sb="16" eb="18">
      <t>イッセイ</t>
    </rPh>
    <rPh sb="18" eb="20">
      <t>ツウホウ</t>
    </rPh>
    <rPh sb="21" eb="23">
      <t>ウンヨウ</t>
    </rPh>
    <rPh sb="23" eb="25">
      <t>ホシュ</t>
    </rPh>
    <rPh sb="25" eb="27">
      <t>ジョウホウ</t>
    </rPh>
    <rPh sb="27" eb="30">
      <t>ギジュツシャ</t>
    </rPh>
    <rPh sb="30" eb="32">
      <t>コウチン</t>
    </rPh>
    <phoneticPr fontId="4"/>
  </si>
  <si>
    <t>在外公館領事業務用パソコン借料・保守料</t>
    <rPh sb="0" eb="2">
      <t>ザイガイ</t>
    </rPh>
    <rPh sb="2" eb="4">
      <t>コウカン</t>
    </rPh>
    <rPh sb="4" eb="6">
      <t>リョウジ</t>
    </rPh>
    <rPh sb="6" eb="9">
      <t>ギョウムヨウ</t>
    </rPh>
    <rPh sb="13" eb="15">
      <t>シャクリョウ</t>
    </rPh>
    <rPh sb="16" eb="19">
      <t>ホシュリョウ</t>
    </rPh>
    <phoneticPr fontId="4"/>
  </si>
  <si>
    <t>富士通(株)</t>
    <rPh sb="0" eb="3">
      <t>フジツウ</t>
    </rPh>
    <rPh sb="3" eb="6">
      <t>カブ</t>
    </rPh>
    <phoneticPr fontId="4"/>
  </si>
  <si>
    <t>在留届電子届出システム及び領事関連データ管理システム改修</t>
    <rPh sb="0" eb="3">
      <t>ザイリュウトドケ</t>
    </rPh>
    <rPh sb="3" eb="5">
      <t>デンシ</t>
    </rPh>
    <rPh sb="5" eb="7">
      <t>トドケデ</t>
    </rPh>
    <rPh sb="11" eb="12">
      <t>オヨ</t>
    </rPh>
    <rPh sb="13" eb="15">
      <t>リョウジ</t>
    </rPh>
    <rPh sb="15" eb="17">
      <t>カンレン</t>
    </rPh>
    <rPh sb="20" eb="22">
      <t>カンリ</t>
    </rPh>
    <rPh sb="26" eb="28">
      <t>カイシュウ</t>
    </rPh>
    <phoneticPr fontId="4"/>
  </si>
  <si>
    <t>/</t>
    <phoneticPr fontId="4"/>
  </si>
  <si>
    <t>東京センチュリーリース(株)</t>
    <rPh sb="0" eb="2">
      <t>トウキョウ</t>
    </rPh>
    <rPh sb="11" eb="14">
      <t>カブ</t>
    </rPh>
    <phoneticPr fontId="4"/>
  </si>
  <si>
    <t>在留届電子届出システムサーバ賃貸借保守等</t>
    <rPh sb="0" eb="3">
      <t>ザイリュウトドケ</t>
    </rPh>
    <rPh sb="3" eb="5">
      <t>デンシ</t>
    </rPh>
    <rPh sb="5" eb="7">
      <t>トドケデ</t>
    </rPh>
    <rPh sb="14" eb="17">
      <t>チンタイシャク</t>
    </rPh>
    <rPh sb="17" eb="19">
      <t>ホシュ</t>
    </rPh>
    <rPh sb="19" eb="20">
      <t>トウ</t>
    </rPh>
    <phoneticPr fontId="4"/>
  </si>
  <si>
    <t>日本電気(株)</t>
    <rPh sb="0" eb="2">
      <t>ニホン</t>
    </rPh>
    <rPh sb="2" eb="4">
      <t>デンキ</t>
    </rPh>
    <rPh sb="4" eb="7">
      <t>カブ</t>
    </rPh>
    <phoneticPr fontId="4"/>
  </si>
  <si>
    <t>メールマガジン配信システムサーバ賃貸借保守等</t>
    <rPh sb="7" eb="9">
      <t>ハイシン</t>
    </rPh>
    <rPh sb="16" eb="19">
      <t>チンタイシャク</t>
    </rPh>
    <rPh sb="19" eb="21">
      <t>ホシュ</t>
    </rPh>
    <rPh sb="21" eb="22">
      <t>トウ</t>
    </rPh>
    <phoneticPr fontId="4"/>
  </si>
  <si>
    <t>リコーリース(株)</t>
    <rPh sb="6" eb="9">
      <t>カブ</t>
    </rPh>
    <phoneticPr fontId="4"/>
  </si>
  <si>
    <t>印影照合システムサーバ賃貸借保守</t>
    <rPh sb="0" eb="2">
      <t>インエイ</t>
    </rPh>
    <rPh sb="2" eb="4">
      <t>ショウゴウ</t>
    </rPh>
    <rPh sb="11" eb="14">
      <t>チンタイシャク</t>
    </rPh>
    <rPh sb="14" eb="16">
      <t>ホシュ</t>
    </rPh>
    <phoneticPr fontId="4"/>
  </si>
  <si>
    <t>不落随契</t>
    <rPh sb="0" eb="1">
      <t>フ</t>
    </rPh>
    <rPh sb="1" eb="2">
      <t>ラク</t>
    </rPh>
    <rPh sb="2" eb="4">
      <t>ズイケイ</t>
    </rPh>
    <phoneticPr fontId="4"/>
  </si>
  <si>
    <t>緊急一斉通報サーバ機器保守</t>
    <rPh sb="0" eb="2">
      <t>キンキュウ</t>
    </rPh>
    <rPh sb="2" eb="4">
      <t>イッセイ</t>
    </rPh>
    <rPh sb="4" eb="6">
      <t>ツウホウ</t>
    </rPh>
    <rPh sb="9" eb="11">
      <t>キキ</t>
    </rPh>
    <rPh sb="11" eb="13">
      <t>ホシュ</t>
    </rPh>
    <phoneticPr fontId="4"/>
  </si>
  <si>
    <t>平成20、21年度調達在外領事業務用パソコン賃貸借保守</t>
    <rPh sb="0" eb="2">
      <t>ヘイセイ</t>
    </rPh>
    <rPh sb="7" eb="9">
      <t>ネンド</t>
    </rPh>
    <rPh sb="9" eb="11">
      <t>チョウタツ</t>
    </rPh>
    <rPh sb="11" eb="13">
      <t>ザイガイ</t>
    </rPh>
    <rPh sb="13" eb="15">
      <t>リョウジ</t>
    </rPh>
    <rPh sb="15" eb="18">
      <t>ギョウムヨウ</t>
    </rPh>
    <rPh sb="22" eb="25">
      <t>チンタイシャク</t>
    </rPh>
    <rPh sb="25" eb="27">
      <t>ホシュ</t>
    </rPh>
    <phoneticPr fontId="4"/>
  </si>
  <si>
    <t>20年度：1
21年度：2</t>
    <rPh sb="2" eb="4">
      <t>ネンド</t>
    </rPh>
    <rPh sb="9" eb="11">
      <t>ネンド</t>
    </rPh>
    <phoneticPr fontId="4"/>
  </si>
  <si>
    <t>平成20、22年度調達在外領事業務用パソコン賃貸借保守</t>
    <rPh sb="0" eb="2">
      <t>ヘイセイ</t>
    </rPh>
    <rPh sb="7" eb="9">
      <t>ネンド</t>
    </rPh>
    <rPh sb="9" eb="11">
      <t>チョウタツ</t>
    </rPh>
    <rPh sb="11" eb="13">
      <t>ザイガイ</t>
    </rPh>
    <rPh sb="13" eb="15">
      <t>リョウジ</t>
    </rPh>
    <rPh sb="15" eb="18">
      <t>ギョウムヨウ</t>
    </rPh>
    <rPh sb="22" eb="25">
      <t>チンタイシャク</t>
    </rPh>
    <rPh sb="25" eb="27">
      <t>ホシュ</t>
    </rPh>
    <phoneticPr fontId="4"/>
  </si>
  <si>
    <t>20年度：2
22年度：2</t>
    <rPh sb="2" eb="4">
      <t>ネンド</t>
    </rPh>
    <rPh sb="9" eb="11">
      <t>ネンド</t>
    </rPh>
    <phoneticPr fontId="4"/>
  </si>
  <si>
    <t>ＫＤＤＩ(株)</t>
    <rPh sb="4" eb="7">
      <t>カブ</t>
    </rPh>
    <phoneticPr fontId="4"/>
  </si>
  <si>
    <t>緊急一斉通報用電話回線利用料及び通信料</t>
    <rPh sb="0" eb="2">
      <t>キンキュウ</t>
    </rPh>
    <rPh sb="2" eb="4">
      <t>イッセイ</t>
    </rPh>
    <rPh sb="4" eb="7">
      <t>ツウホウヨウ</t>
    </rPh>
    <rPh sb="7" eb="9">
      <t>デンワ</t>
    </rPh>
    <rPh sb="9" eb="11">
      <t>カイセン</t>
    </rPh>
    <rPh sb="11" eb="14">
      <t>リヨウリョウ</t>
    </rPh>
    <rPh sb="14" eb="15">
      <t>オヨ</t>
    </rPh>
    <rPh sb="16" eb="19">
      <t>ツウシンリョウ</t>
    </rPh>
    <phoneticPr fontId="4"/>
  </si>
  <si>
    <t>NTTｺﾐｭﾆｹｰｼｮﾝｽﾞ(株)</t>
    <rPh sb="14" eb="17">
      <t>カブ</t>
    </rPh>
    <phoneticPr fontId="4"/>
  </si>
  <si>
    <t>緊急一斉通報用ＦＡＸ同報サービス利用料</t>
    <rPh sb="0" eb="2">
      <t>キンキュウ</t>
    </rPh>
    <rPh sb="2" eb="4">
      <t>イッセイ</t>
    </rPh>
    <rPh sb="4" eb="7">
      <t>ツウホウヨウ</t>
    </rPh>
    <rPh sb="10" eb="12">
      <t>ドウホウ</t>
    </rPh>
    <rPh sb="16" eb="19">
      <t>リヨウリョウ</t>
    </rPh>
    <phoneticPr fontId="4"/>
  </si>
  <si>
    <t>(株)ＮＴＴ東日本</t>
    <rPh sb="0" eb="3">
      <t>カブ</t>
    </rPh>
    <rPh sb="6" eb="9">
      <t>ヒガシニホン</t>
    </rPh>
    <phoneticPr fontId="4"/>
  </si>
  <si>
    <t>在留届電子届出システム用ＶＤＳＬ利用料</t>
    <rPh sb="0" eb="3">
      <t>ザイリュウトドケ</t>
    </rPh>
    <rPh sb="3" eb="5">
      <t>デンシ</t>
    </rPh>
    <rPh sb="5" eb="7">
      <t>トドケデ</t>
    </rPh>
    <rPh sb="11" eb="12">
      <t>ヨウ</t>
    </rPh>
    <rPh sb="16" eb="19">
      <t>リヨウリョウ</t>
    </rPh>
    <phoneticPr fontId="4"/>
  </si>
  <si>
    <t>F.</t>
    <phoneticPr fontId="4"/>
  </si>
  <si>
    <t>富士通(株)</t>
    <rPh sb="0" eb="3">
      <t>フジツウ</t>
    </rPh>
    <rPh sb="4" eb="5">
      <t>カブ</t>
    </rPh>
    <phoneticPr fontId="4"/>
  </si>
  <si>
    <t>在留届電子届出システム及び領事関連データ管理システム運用・保守</t>
    <rPh sb="0" eb="3">
      <t>ザイリュウトドケ</t>
    </rPh>
    <rPh sb="3" eb="5">
      <t>デンシ</t>
    </rPh>
    <rPh sb="5" eb="7">
      <t>トドケデ</t>
    </rPh>
    <rPh sb="11" eb="12">
      <t>オヨ</t>
    </rPh>
    <rPh sb="13" eb="15">
      <t>リョウジ</t>
    </rPh>
    <rPh sb="15" eb="17">
      <t>カンレン</t>
    </rPh>
    <rPh sb="20" eb="22">
      <t>カンリ</t>
    </rPh>
    <rPh sb="26" eb="28">
      <t>ウンヨウ</t>
    </rPh>
    <rPh sb="29" eb="31">
      <t>ホシュ</t>
    </rPh>
    <phoneticPr fontId="4"/>
  </si>
  <si>
    <t>公募</t>
    <rPh sb="0" eb="2">
      <t>コウボ</t>
    </rPh>
    <phoneticPr fontId="4"/>
  </si>
  <si>
    <t>G.</t>
    <phoneticPr fontId="4"/>
  </si>
  <si>
    <t>在留邦人向けメールマガジン配信システム等運用・保守</t>
    <rPh sb="0" eb="2">
      <t>ザイリュウ</t>
    </rPh>
    <rPh sb="2" eb="4">
      <t>ホウジン</t>
    </rPh>
    <rPh sb="4" eb="5">
      <t>ム</t>
    </rPh>
    <rPh sb="13" eb="15">
      <t>ハイシン</t>
    </rPh>
    <rPh sb="19" eb="20">
      <t>トウ</t>
    </rPh>
    <rPh sb="20" eb="22">
      <t>ウンヨウ</t>
    </rPh>
    <rPh sb="23" eb="25">
      <t>ホシュ</t>
    </rPh>
    <phoneticPr fontId="4"/>
  </si>
  <si>
    <t>文祥堂商事(株)</t>
    <rPh sb="0" eb="2">
      <t>ブンショウ</t>
    </rPh>
    <rPh sb="2" eb="3">
      <t>ドウ</t>
    </rPh>
    <rPh sb="3" eb="5">
      <t>ショウジ</t>
    </rPh>
    <rPh sb="5" eb="8">
      <t>カブ</t>
    </rPh>
    <phoneticPr fontId="4"/>
  </si>
  <si>
    <t>システム用消耗品類購入（DVD-R及びケース、USBメモリ、梱包材等）</t>
    <rPh sb="4" eb="5">
      <t>ヨウ</t>
    </rPh>
    <rPh sb="5" eb="8">
      <t>ショウモウヒン</t>
    </rPh>
    <rPh sb="8" eb="9">
      <t>ルイ</t>
    </rPh>
    <rPh sb="9" eb="11">
      <t>コウニュウ</t>
    </rPh>
    <rPh sb="17" eb="18">
      <t>オヨ</t>
    </rPh>
    <rPh sb="30" eb="33">
      <t>コンポウザイ</t>
    </rPh>
    <rPh sb="33" eb="34">
      <t>トウ</t>
    </rPh>
    <phoneticPr fontId="4"/>
  </si>
  <si>
    <t>領事業務・システム最適化計画開発費</t>
    <rPh sb="0" eb="2">
      <t>リョウジ</t>
    </rPh>
    <rPh sb="2" eb="4">
      <t>ギョウム</t>
    </rPh>
    <rPh sb="9" eb="12">
      <t>サイテキカ</t>
    </rPh>
    <rPh sb="12" eb="14">
      <t>ケイカク</t>
    </rPh>
    <rPh sb="14" eb="17">
      <t>カイハツヒ</t>
    </rPh>
    <phoneticPr fontId="4"/>
  </si>
  <si>
    <t>平成１８年度開始
・平成２５年度第１期構築終了（予定）</t>
    <rPh sb="0" eb="2">
      <t>ヘイセイ</t>
    </rPh>
    <rPh sb="4" eb="6">
      <t>ネンド</t>
    </rPh>
    <rPh sb="6" eb="8">
      <t>カイシ</t>
    </rPh>
    <rPh sb="10" eb="12">
      <t>ヘイセイ</t>
    </rPh>
    <rPh sb="14" eb="16">
      <t>ネンド</t>
    </rPh>
    <rPh sb="16" eb="17">
      <t>ダイ</t>
    </rPh>
    <rPh sb="18" eb="19">
      <t>キ</t>
    </rPh>
    <rPh sb="19" eb="21">
      <t>コウチク</t>
    </rPh>
    <rPh sb="21" eb="23">
      <t>シュウリョウ</t>
    </rPh>
    <rPh sb="24" eb="26">
      <t>ヨテイ</t>
    </rPh>
    <phoneticPr fontId="4"/>
  </si>
  <si>
    <t>電子政府構築計画
（2003年各府省情報化統括責任者（CIO）連絡会議決定）
領事業務の業務・システム最適化計画
（2006年外務省情報化推進委員会決定，2010年改定）</t>
    <rPh sb="0" eb="2">
      <t>デンシ</t>
    </rPh>
    <rPh sb="2" eb="4">
      <t>セイフ</t>
    </rPh>
    <rPh sb="4" eb="6">
      <t>コウチク</t>
    </rPh>
    <rPh sb="6" eb="8">
      <t>ケイカク</t>
    </rPh>
    <rPh sb="14" eb="15">
      <t>ネン</t>
    </rPh>
    <rPh sb="15" eb="16">
      <t>カク</t>
    </rPh>
    <rPh sb="16" eb="18">
      <t>フショウ</t>
    </rPh>
    <rPh sb="18" eb="21">
      <t>ジョウホウカ</t>
    </rPh>
    <rPh sb="21" eb="23">
      <t>トウカツ</t>
    </rPh>
    <rPh sb="23" eb="26">
      <t>セキニンシャ</t>
    </rPh>
    <rPh sb="31" eb="33">
      <t>レンラク</t>
    </rPh>
    <rPh sb="33" eb="35">
      <t>カイギ</t>
    </rPh>
    <rPh sb="35" eb="37">
      <t>ケッテイ</t>
    </rPh>
    <rPh sb="39" eb="41">
      <t>リョウジ</t>
    </rPh>
    <rPh sb="41" eb="43">
      <t>ギョウム</t>
    </rPh>
    <rPh sb="44" eb="46">
      <t>ギョウム</t>
    </rPh>
    <rPh sb="51" eb="54">
      <t>サイテキカ</t>
    </rPh>
    <rPh sb="54" eb="56">
      <t>ケイカク</t>
    </rPh>
    <rPh sb="62" eb="63">
      <t>ネン</t>
    </rPh>
    <rPh sb="63" eb="66">
      <t>ガイムショウ</t>
    </rPh>
    <rPh sb="66" eb="69">
      <t>ジョウホウカ</t>
    </rPh>
    <rPh sb="69" eb="71">
      <t>スイシン</t>
    </rPh>
    <rPh sb="71" eb="74">
      <t>イインカイ</t>
    </rPh>
    <rPh sb="74" eb="76">
      <t>ケッテイ</t>
    </rPh>
    <rPh sb="81" eb="82">
      <t>ネン</t>
    </rPh>
    <rPh sb="82" eb="84">
      <t>カイテイ</t>
    </rPh>
    <phoneticPr fontId="4"/>
  </si>
  <si>
    <t>旅券システム刷新（領事業務情報システム構築）</t>
    <rPh sb="0" eb="2">
      <t>リョケン</t>
    </rPh>
    <rPh sb="6" eb="8">
      <t>サッシン</t>
    </rPh>
    <rPh sb="9" eb="11">
      <t>リョウジ</t>
    </rPh>
    <rPh sb="11" eb="13">
      <t>ギョウム</t>
    </rPh>
    <rPh sb="13" eb="15">
      <t>ジョウホウ</t>
    </rPh>
    <rPh sb="19" eb="21">
      <t>コウチク</t>
    </rPh>
    <phoneticPr fontId="4"/>
  </si>
  <si>
    <t>領事業務情報システム機器等設置一時経費</t>
    <rPh sb="0" eb="4">
      <t>リョウジギョウム</t>
    </rPh>
    <rPh sb="4" eb="6">
      <t>ジョウホウ</t>
    </rPh>
    <rPh sb="10" eb="12">
      <t>キキ</t>
    </rPh>
    <rPh sb="12" eb="13">
      <t>トウ</t>
    </rPh>
    <rPh sb="13" eb="15">
      <t>セッチ</t>
    </rPh>
    <rPh sb="15" eb="17">
      <t>イチジ</t>
    </rPh>
    <rPh sb="17" eb="19">
      <t>ケイヒ</t>
    </rPh>
    <phoneticPr fontId="4"/>
  </si>
  <si>
    <t>領事関連データ管理システム改修</t>
    <rPh sb="0" eb="2">
      <t>リョウジ</t>
    </rPh>
    <rPh sb="2" eb="4">
      <t>カンレン</t>
    </rPh>
    <rPh sb="7" eb="9">
      <t>カンリ</t>
    </rPh>
    <rPh sb="13" eb="15">
      <t>カイシュウ</t>
    </rPh>
    <phoneticPr fontId="4"/>
  </si>
  <si>
    <t>査証ＷＡＮシステム刷新</t>
    <rPh sb="0" eb="2">
      <t>サショウ</t>
    </rPh>
    <rPh sb="9" eb="11">
      <t>サッシン</t>
    </rPh>
    <phoneticPr fontId="4"/>
  </si>
  <si>
    <t>作業調整等コンサル委託</t>
    <rPh sb="0" eb="2">
      <t>サギョウ</t>
    </rPh>
    <rPh sb="2" eb="4">
      <t>チョウセイ</t>
    </rPh>
    <rPh sb="4" eb="5">
      <t>トウ</t>
    </rPh>
    <rPh sb="9" eb="11">
      <t>イタク</t>
    </rPh>
    <phoneticPr fontId="4"/>
  </si>
  <si>
    <t>領事業務・システム最適化計画開発費</t>
    <rPh sb="0" eb="2">
      <t>リョウジ</t>
    </rPh>
    <rPh sb="2" eb="4">
      <t>ギョ</t>
    </rPh>
    <rPh sb="9" eb="12">
      <t>サイテキカ</t>
    </rPh>
    <rPh sb="12" eb="14">
      <t>ケイカク</t>
    </rPh>
    <rPh sb="14" eb="16">
      <t>カイハツ</t>
    </rPh>
    <rPh sb="16" eb="17">
      <t>ヒ</t>
    </rPh>
    <phoneticPr fontId="4"/>
  </si>
  <si>
    <t>コンサルタントによる支援経費</t>
    <rPh sb="10" eb="12">
      <t>シエン</t>
    </rPh>
    <rPh sb="12" eb="14">
      <t>ケイヒ</t>
    </rPh>
    <phoneticPr fontId="4"/>
  </si>
  <si>
    <t>システム設計・開発作業経費</t>
    <rPh sb="4" eb="6">
      <t>セッケイ</t>
    </rPh>
    <rPh sb="7" eb="9">
      <t>カイハツ</t>
    </rPh>
    <rPh sb="9" eb="11">
      <t>サギョウ</t>
    </rPh>
    <rPh sb="11" eb="13">
      <t>ケイヒ</t>
    </rPh>
    <phoneticPr fontId="4"/>
  </si>
  <si>
    <t>（株）野村総合研究所</t>
    <rPh sb="1" eb="2">
      <t>カブ</t>
    </rPh>
    <rPh sb="3" eb="5">
      <t>ノムラ</t>
    </rPh>
    <rPh sb="5" eb="7">
      <t>ソウゴウ</t>
    </rPh>
    <rPh sb="7" eb="10">
      <t>ケンキュウジョ</t>
    </rPh>
    <phoneticPr fontId="4"/>
  </si>
  <si>
    <t>富士通（株）</t>
    <rPh sb="0" eb="3">
      <t>フジツウ</t>
    </rPh>
    <rPh sb="4" eb="5">
      <t>カブ</t>
    </rPh>
    <phoneticPr fontId="4"/>
  </si>
  <si>
    <t>領事業務情報システム（旅券発給管理システム）構築</t>
    <rPh sb="11" eb="13">
      <t>リョケン</t>
    </rPh>
    <rPh sb="13" eb="15">
      <t>ハッキュウ</t>
    </rPh>
    <rPh sb="15" eb="17">
      <t>カンリ</t>
    </rPh>
    <phoneticPr fontId="4"/>
  </si>
  <si>
    <t>海外子女教育教員・講師等関係経費</t>
    <rPh sb="0" eb="2">
      <t>カイガイ</t>
    </rPh>
    <rPh sb="2" eb="4">
      <t>シジョ</t>
    </rPh>
    <rPh sb="4" eb="6">
      <t>キョウイク</t>
    </rPh>
    <rPh sb="6" eb="8">
      <t>キョウイン</t>
    </rPh>
    <rPh sb="9" eb="11">
      <t>コウシ</t>
    </rPh>
    <rPh sb="11" eb="12">
      <t>トウ</t>
    </rPh>
    <rPh sb="12" eb="14">
      <t>カンケイ</t>
    </rPh>
    <rPh sb="14" eb="16">
      <t>ケイヒ</t>
    </rPh>
    <phoneticPr fontId="4"/>
  </si>
  <si>
    <t>国庫援助費</t>
    <rPh sb="0" eb="2">
      <t>コッコ</t>
    </rPh>
    <rPh sb="2" eb="5">
      <t>エンジョヒ</t>
    </rPh>
    <phoneticPr fontId="4"/>
  </si>
  <si>
    <t>サンフランシスコ補習授業校理事会（現地採用講師４３名分謝礼）</t>
    <rPh sb="8" eb="10">
      <t>ホシュウ</t>
    </rPh>
    <rPh sb="10" eb="13">
      <t>ジュギョウコウ</t>
    </rPh>
    <rPh sb="13" eb="16">
      <t>リジカイ</t>
    </rPh>
    <rPh sb="17" eb="19">
      <t>ゲンチ</t>
    </rPh>
    <rPh sb="19" eb="21">
      <t>サイヨウ</t>
    </rPh>
    <rPh sb="21" eb="23">
      <t>コウシ</t>
    </rPh>
    <rPh sb="25" eb="27">
      <t>メイブン</t>
    </rPh>
    <rPh sb="27" eb="29">
      <t>シャレイ</t>
    </rPh>
    <phoneticPr fontId="4"/>
  </si>
  <si>
    <t>ロサンゼルス補習授業校理事会（現地採用講師５３名分謝礼）</t>
    <rPh sb="6" eb="8">
      <t>ホシュウ</t>
    </rPh>
    <rPh sb="8" eb="11">
      <t>ジュギョウコウ</t>
    </rPh>
    <rPh sb="11" eb="14">
      <t>リジカイ</t>
    </rPh>
    <rPh sb="15" eb="17">
      <t>ゲンチ</t>
    </rPh>
    <rPh sb="17" eb="19">
      <t>サイヨウ</t>
    </rPh>
    <rPh sb="19" eb="21">
      <t>コウシ</t>
    </rPh>
    <rPh sb="23" eb="24">
      <t>メイ</t>
    </rPh>
    <rPh sb="24" eb="25">
      <t>ブン</t>
    </rPh>
    <rPh sb="25" eb="27">
      <t>シャレイ</t>
    </rPh>
    <phoneticPr fontId="4"/>
  </si>
  <si>
    <t>シンガポール日本人学校運営理事会（現地採用教員１４名分謝礼）</t>
    <rPh sb="6" eb="9">
      <t>ニホンジン</t>
    </rPh>
    <rPh sb="9" eb="11">
      <t>ガッコウ</t>
    </rPh>
    <rPh sb="11" eb="13">
      <t>ウンエイ</t>
    </rPh>
    <rPh sb="13" eb="16">
      <t>リジカイ</t>
    </rPh>
    <rPh sb="17" eb="19">
      <t>ゲンチ</t>
    </rPh>
    <rPh sb="19" eb="21">
      <t>サイヨウ</t>
    </rPh>
    <rPh sb="21" eb="23">
      <t>キョウイン</t>
    </rPh>
    <rPh sb="25" eb="26">
      <t>メイ</t>
    </rPh>
    <rPh sb="26" eb="27">
      <t>ブン</t>
    </rPh>
    <rPh sb="27" eb="29">
      <t>シャレイ</t>
    </rPh>
    <phoneticPr fontId="4"/>
  </si>
  <si>
    <t>泰日協会学校理事会（現地採用教員１３名分謝礼）</t>
    <rPh sb="0" eb="2">
      <t>タイニチ</t>
    </rPh>
    <rPh sb="2" eb="4">
      <t>キョウカイ</t>
    </rPh>
    <rPh sb="4" eb="6">
      <t>ガッコウ</t>
    </rPh>
    <rPh sb="6" eb="9">
      <t>リジカイ</t>
    </rPh>
    <rPh sb="10" eb="12">
      <t>ゲンチ</t>
    </rPh>
    <rPh sb="12" eb="14">
      <t>サイヨウ</t>
    </rPh>
    <rPh sb="14" eb="16">
      <t>キョウイン</t>
    </rPh>
    <rPh sb="18" eb="20">
      <t>メイブン</t>
    </rPh>
    <rPh sb="20" eb="22">
      <t>シャレイ</t>
    </rPh>
    <phoneticPr fontId="4"/>
  </si>
  <si>
    <t>ロンドン補習授業校運営委員会（現地採用講師４４名分謝礼）</t>
    <rPh sb="4" eb="6">
      <t>ホシュウ</t>
    </rPh>
    <rPh sb="6" eb="9">
      <t>ジュギョウコウ</t>
    </rPh>
    <rPh sb="9" eb="11">
      <t>ウンエイ</t>
    </rPh>
    <rPh sb="11" eb="14">
      <t>イインカイ</t>
    </rPh>
    <rPh sb="15" eb="17">
      <t>ゲンチ</t>
    </rPh>
    <rPh sb="17" eb="19">
      <t>サイヨウ</t>
    </rPh>
    <rPh sb="19" eb="21">
      <t>コウシ</t>
    </rPh>
    <rPh sb="23" eb="24">
      <t>メイ</t>
    </rPh>
    <rPh sb="24" eb="25">
      <t>ブン</t>
    </rPh>
    <rPh sb="25" eb="27">
      <t>シャレイ</t>
    </rPh>
    <phoneticPr fontId="4"/>
  </si>
  <si>
    <t>デトロイト補習授業校運営委員会（現地採用講師２９名分謝礼）</t>
    <rPh sb="5" eb="7">
      <t>ホシュウ</t>
    </rPh>
    <rPh sb="7" eb="10">
      <t>ジュギョウコウ</t>
    </rPh>
    <rPh sb="10" eb="12">
      <t>ウンエイ</t>
    </rPh>
    <rPh sb="12" eb="15">
      <t>イインカイ</t>
    </rPh>
    <rPh sb="16" eb="18">
      <t>ゲンチ</t>
    </rPh>
    <rPh sb="18" eb="20">
      <t>サイヨウ</t>
    </rPh>
    <rPh sb="20" eb="22">
      <t>コウシ</t>
    </rPh>
    <rPh sb="24" eb="26">
      <t>メイブン</t>
    </rPh>
    <rPh sb="26" eb="28">
      <t>シャレイ</t>
    </rPh>
    <phoneticPr fontId="4"/>
  </si>
  <si>
    <t>上海日本人学校運営委員会（現地採用教員１２名分謝礼）</t>
    <rPh sb="0" eb="2">
      <t>シャンハイ</t>
    </rPh>
    <rPh sb="2" eb="5">
      <t>ニホンジン</t>
    </rPh>
    <rPh sb="5" eb="7">
      <t>ガッコウ</t>
    </rPh>
    <rPh sb="7" eb="9">
      <t>ウンエイ</t>
    </rPh>
    <rPh sb="9" eb="12">
      <t>イインカイ</t>
    </rPh>
    <rPh sb="13" eb="15">
      <t>ゲンチ</t>
    </rPh>
    <rPh sb="15" eb="17">
      <t>サイヨウ</t>
    </rPh>
    <rPh sb="17" eb="19">
      <t>キョウイン</t>
    </rPh>
    <rPh sb="21" eb="22">
      <t>メイ</t>
    </rPh>
    <rPh sb="22" eb="23">
      <t>ブン</t>
    </rPh>
    <rPh sb="23" eb="25">
      <t>シャレイ</t>
    </rPh>
    <phoneticPr fontId="4"/>
  </si>
  <si>
    <t>ニューヨーク補習授業校管理委員会（現地採用講師２６名分謝礼）</t>
    <rPh sb="6" eb="8">
      <t>ホシュウ</t>
    </rPh>
    <rPh sb="8" eb="11">
      <t>ジュギョウコウ</t>
    </rPh>
    <rPh sb="11" eb="13">
      <t>カンリ</t>
    </rPh>
    <rPh sb="13" eb="16">
      <t>イインカイ</t>
    </rPh>
    <rPh sb="17" eb="19">
      <t>ゲンチ</t>
    </rPh>
    <rPh sb="19" eb="21">
      <t>サイヨウ</t>
    </rPh>
    <rPh sb="21" eb="23">
      <t>コウシ</t>
    </rPh>
    <rPh sb="25" eb="27">
      <t>メイブン</t>
    </rPh>
    <rPh sb="27" eb="29">
      <t>シャレイ</t>
    </rPh>
    <phoneticPr fontId="4"/>
  </si>
  <si>
    <t>サンフランシスコ補習授業校理事会</t>
    <rPh sb="8" eb="10">
      <t>ホシュウ</t>
    </rPh>
    <rPh sb="10" eb="13">
      <t>ジュギョウコウ</t>
    </rPh>
    <rPh sb="13" eb="16">
      <t>リジカイ</t>
    </rPh>
    <phoneticPr fontId="4"/>
  </si>
  <si>
    <t>現地採用教員／講師の給与の一部を国庫援助</t>
    <rPh sb="0" eb="2">
      <t>ゲンチ</t>
    </rPh>
    <rPh sb="2" eb="4">
      <t>サイヨウ</t>
    </rPh>
    <rPh sb="4" eb="6">
      <t>キョウイン</t>
    </rPh>
    <rPh sb="7" eb="9">
      <t>コウシ</t>
    </rPh>
    <rPh sb="10" eb="12">
      <t>キュウヨ</t>
    </rPh>
    <rPh sb="13" eb="15">
      <t>イチブ</t>
    </rPh>
    <rPh sb="16" eb="18">
      <t>コッコ</t>
    </rPh>
    <rPh sb="18" eb="20">
      <t>エンジョ</t>
    </rPh>
    <phoneticPr fontId="4"/>
  </si>
  <si>
    <t>ロサンゼルス補習授業校理事会</t>
    <rPh sb="6" eb="8">
      <t>ホシュウ</t>
    </rPh>
    <rPh sb="8" eb="11">
      <t>ジュギョウコウ</t>
    </rPh>
    <rPh sb="11" eb="14">
      <t>リジカイ</t>
    </rPh>
    <phoneticPr fontId="4"/>
  </si>
  <si>
    <t>シンガポール日本人学校運営理事会</t>
    <rPh sb="6" eb="9">
      <t>ニホンジン</t>
    </rPh>
    <rPh sb="9" eb="11">
      <t>ガッコウ</t>
    </rPh>
    <rPh sb="11" eb="13">
      <t>ウンエイ</t>
    </rPh>
    <rPh sb="13" eb="16">
      <t>リジカイ</t>
    </rPh>
    <phoneticPr fontId="4"/>
  </si>
  <si>
    <t>ロンドン補習授業校運営委員会</t>
    <rPh sb="4" eb="6">
      <t>ホシュウ</t>
    </rPh>
    <rPh sb="6" eb="9">
      <t>ジュギョウコウ</t>
    </rPh>
    <rPh sb="9" eb="11">
      <t>ウンエイ</t>
    </rPh>
    <rPh sb="11" eb="14">
      <t>イインカイ</t>
    </rPh>
    <phoneticPr fontId="4"/>
  </si>
  <si>
    <t>デトロイト補習授業校運営委員会</t>
    <rPh sb="5" eb="7">
      <t>ホシュウ</t>
    </rPh>
    <rPh sb="7" eb="10">
      <t>ジュギョウコウ</t>
    </rPh>
    <rPh sb="10" eb="12">
      <t>ウンエイ</t>
    </rPh>
    <rPh sb="12" eb="15">
      <t>イインカイ</t>
    </rPh>
    <phoneticPr fontId="4"/>
  </si>
  <si>
    <t>ニューヨーク補習授業校管理委員会</t>
    <rPh sb="6" eb="8">
      <t>ホシュウ</t>
    </rPh>
    <rPh sb="8" eb="11">
      <t>ジュギョウコウ</t>
    </rPh>
    <rPh sb="11" eb="13">
      <t>カンリ</t>
    </rPh>
    <rPh sb="13" eb="16">
      <t>イインカイ</t>
    </rPh>
    <phoneticPr fontId="4"/>
  </si>
  <si>
    <t>オークランド補習授業校運営理事会</t>
    <rPh sb="6" eb="8">
      <t>ホシュウ</t>
    </rPh>
    <rPh sb="8" eb="11">
      <t>ジュギョウコウ</t>
    </rPh>
    <rPh sb="11" eb="13">
      <t>ウンエイ</t>
    </rPh>
    <rPh sb="13" eb="16">
      <t>リジカイ</t>
    </rPh>
    <phoneticPr fontId="4"/>
  </si>
  <si>
    <t>ジュネーブ補習授業校運営委員会</t>
    <rPh sb="5" eb="7">
      <t>ホシュウ</t>
    </rPh>
    <rPh sb="7" eb="10">
      <t>ジュギョウコウ</t>
    </rPh>
    <rPh sb="10" eb="12">
      <t>ウンエイ</t>
    </rPh>
    <rPh sb="12" eb="15">
      <t>イインカイ</t>
    </rPh>
    <phoneticPr fontId="4"/>
  </si>
  <si>
    <t>海外子女教育施設経費</t>
    <rPh sb="0" eb="2">
      <t>カイガイ</t>
    </rPh>
    <rPh sb="2" eb="4">
      <t>シジョ</t>
    </rPh>
    <rPh sb="4" eb="6">
      <t>キョウイク</t>
    </rPh>
    <rPh sb="6" eb="8">
      <t>シセツ</t>
    </rPh>
    <rPh sb="8" eb="10">
      <t>ケイヒ</t>
    </rPh>
    <phoneticPr fontId="4"/>
  </si>
  <si>
    <t>在外教育施設借料</t>
    <rPh sb="0" eb="2">
      <t>ザイガイ</t>
    </rPh>
    <rPh sb="2" eb="4">
      <t>キョウイク</t>
    </rPh>
    <rPh sb="4" eb="6">
      <t>シセツ</t>
    </rPh>
    <rPh sb="6" eb="8">
      <t>シャクリョウ</t>
    </rPh>
    <phoneticPr fontId="4"/>
  </si>
  <si>
    <t>在外公館等借料</t>
    <rPh sb="0" eb="2">
      <t>ザイガイ</t>
    </rPh>
    <rPh sb="2" eb="4">
      <t>コウカン</t>
    </rPh>
    <rPh sb="4" eb="5">
      <t>トウ</t>
    </rPh>
    <rPh sb="5" eb="7">
      <t>シャクリョウ</t>
    </rPh>
    <phoneticPr fontId="4"/>
  </si>
  <si>
    <t>上海日本人学校運営委員会（校舎借料）</t>
    <rPh sb="0" eb="2">
      <t>シャンハイ</t>
    </rPh>
    <rPh sb="2" eb="5">
      <t>ニホンジン</t>
    </rPh>
    <rPh sb="5" eb="7">
      <t>ガッコウ</t>
    </rPh>
    <rPh sb="7" eb="9">
      <t>ウンエイ</t>
    </rPh>
    <rPh sb="9" eb="12">
      <t>イインカイ</t>
    </rPh>
    <rPh sb="13" eb="15">
      <t>コウシャ</t>
    </rPh>
    <rPh sb="15" eb="17">
      <t>シャクリョウ</t>
    </rPh>
    <phoneticPr fontId="4"/>
  </si>
  <si>
    <t>シンガポール日本人学校運営理事会（校舎借料）</t>
    <rPh sb="6" eb="9">
      <t>ニホンジン</t>
    </rPh>
    <rPh sb="9" eb="11">
      <t>ガッコウ</t>
    </rPh>
    <rPh sb="11" eb="13">
      <t>ウンエイ</t>
    </rPh>
    <rPh sb="13" eb="16">
      <t>リジカイ</t>
    </rPh>
    <rPh sb="17" eb="19">
      <t>コウシャ</t>
    </rPh>
    <rPh sb="19" eb="21">
      <t>シャクリョウ</t>
    </rPh>
    <phoneticPr fontId="4"/>
  </si>
  <si>
    <t>マニラ日本人学校運営理事会（校舎借料）</t>
    <rPh sb="3" eb="6">
      <t>ニホンジン</t>
    </rPh>
    <rPh sb="6" eb="8">
      <t>ガッコウ</t>
    </rPh>
    <rPh sb="8" eb="10">
      <t>ウンエイ</t>
    </rPh>
    <rPh sb="10" eb="13">
      <t>リジカイ</t>
    </rPh>
    <rPh sb="14" eb="16">
      <t>コウシャ</t>
    </rPh>
    <rPh sb="16" eb="18">
      <t>シャクリョウ</t>
    </rPh>
    <phoneticPr fontId="4"/>
  </si>
  <si>
    <t>青島日本人学校運営理事会（校舎借料）</t>
    <rPh sb="0" eb="2">
      <t>チンタオ</t>
    </rPh>
    <rPh sb="2" eb="5">
      <t>ニホンジン</t>
    </rPh>
    <rPh sb="5" eb="7">
      <t>ガッコウ</t>
    </rPh>
    <rPh sb="7" eb="9">
      <t>ウンエイ</t>
    </rPh>
    <rPh sb="9" eb="12">
      <t>リジカイ</t>
    </rPh>
    <rPh sb="13" eb="15">
      <t>コウシャ</t>
    </rPh>
    <rPh sb="15" eb="17">
      <t>シャクリョウ</t>
    </rPh>
    <phoneticPr fontId="4"/>
  </si>
  <si>
    <t>ミュンヘン日本人学校理事会（校舎借料）</t>
    <rPh sb="5" eb="8">
      <t>ニホンジン</t>
    </rPh>
    <rPh sb="8" eb="10">
      <t>ガッコウ</t>
    </rPh>
    <rPh sb="10" eb="13">
      <t>リジカイ</t>
    </rPh>
    <rPh sb="14" eb="16">
      <t>コウシャ</t>
    </rPh>
    <rPh sb="16" eb="18">
      <t>シャクリョウ</t>
    </rPh>
    <phoneticPr fontId="4"/>
  </si>
  <si>
    <t>香港日本人学校経営理事会（校舎借料）</t>
    <rPh sb="0" eb="2">
      <t>ホンコン</t>
    </rPh>
    <rPh sb="2" eb="5">
      <t>ニホンジン</t>
    </rPh>
    <rPh sb="5" eb="7">
      <t>ガッコウ</t>
    </rPh>
    <rPh sb="7" eb="9">
      <t>ケイエイ</t>
    </rPh>
    <rPh sb="9" eb="12">
      <t>リジカイ</t>
    </rPh>
    <rPh sb="13" eb="15">
      <t>コウシャ</t>
    </rPh>
    <rPh sb="15" eb="17">
      <t>シャクリョウ</t>
    </rPh>
    <phoneticPr fontId="4"/>
  </si>
  <si>
    <t>広州日本人学校理事会（校舎借料）</t>
    <rPh sb="0" eb="2">
      <t>コウシュウ</t>
    </rPh>
    <rPh sb="2" eb="5">
      <t>ニホンジン</t>
    </rPh>
    <rPh sb="5" eb="7">
      <t>ガッコウ</t>
    </rPh>
    <rPh sb="7" eb="10">
      <t>リジカイ</t>
    </rPh>
    <rPh sb="11" eb="13">
      <t>コウシャ</t>
    </rPh>
    <rPh sb="13" eb="15">
      <t>シャクリョウ</t>
    </rPh>
    <phoneticPr fontId="4"/>
  </si>
  <si>
    <t>大連日本人学校理事会（校舎借料）</t>
    <rPh sb="0" eb="2">
      <t>ダイレン</t>
    </rPh>
    <rPh sb="2" eb="5">
      <t>ニホンジン</t>
    </rPh>
    <rPh sb="5" eb="7">
      <t>ガッコウ</t>
    </rPh>
    <rPh sb="7" eb="10">
      <t>リジカイ</t>
    </rPh>
    <rPh sb="11" eb="13">
      <t>コウシャ</t>
    </rPh>
    <rPh sb="13" eb="15">
      <t>シャクリョウ</t>
    </rPh>
    <phoneticPr fontId="4"/>
  </si>
  <si>
    <t>学校教育施設の借料経費に対する国庫援助</t>
    <rPh sb="0" eb="2">
      <t>ガッコウ</t>
    </rPh>
    <rPh sb="2" eb="4">
      <t>キョウイク</t>
    </rPh>
    <rPh sb="4" eb="6">
      <t>シセツ</t>
    </rPh>
    <rPh sb="7" eb="9">
      <t>シャクリョウ</t>
    </rPh>
    <rPh sb="9" eb="11">
      <t>ケイヒ</t>
    </rPh>
    <rPh sb="12" eb="13">
      <t>タイ</t>
    </rPh>
    <rPh sb="15" eb="17">
      <t>コッコ</t>
    </rPh>
    <rPh sb="17" eb="19">
      <t>エンジョ</t>
    </rPh>
    <phoneticPr fontId="4"/>
  </si>
  <si>
    <t>マニラ日本人学校運営理事会</t>
    <rPh sb="3" eb="6">
      <t>ニホンジン</t>
    </rPh>
    <rPh sb="6" eb="8">
      <t>ガッコウ</t>
    </rPh>
    <rPh sb="8" eb="10">
      <t>ウンエイ</t>
    </rPh>
    <rPh sb="10" eb="13">
      <t>リジカイ</t>
    </rPh>
    <phoneticPr fontId="4"/>
  </si>
  <si>
    <t>青島日本人学校運営理事会</t>
    <rPh sb="0" eb="2">
      <t>チンタオ</t>
    </rPh>
    <rPh sb="2" eb="5">
      <t>ニホンジン</t>
    </rPh>
    <rPh sb="5" eb="7">
      <t>ガッコウ</t>
    </rPh>
    <rPh sb="7" eb="9">
      <t>ウンエイ</t>
    </rPh>
    <rPh sb="9" eb="12">
      <t>リジカイ</t>
    </rPh>
    <phoneticPr fontId="4"/>
  </si>
  <si>
    <t>ミュンヘン日本人学校理事会</t>
    <rPh sb="5" eb="8">
      <t>ニホンジン</t>
    </rPh>
    <rPh sb="8" eb="10">
      <t>ガッコウ</t>
    </rPh>
    <rPh sb="10" eb="13">
      <t>リジカイ</t>
    </rPh>
    <phoneticPr fontId="4"/>
  </si>
  <si>
    <t>香港日本人学校経営理事会</t>
    <rPh sb="0" eb="2">
      <t>ホンコン</t>
    </rPh>
    <rPh sb="2" eb="5">
      <t>ニホンジン</t>
    </rPh>
    <rPh sb="5" eb="7">
      <t>ガッコウ</t>
    </rPh>
    <rPh sb="7" eb="9">
      <t>ケイエイ</t>
    </rPh>
    <rPh sb="9" eb="12">
      <t>リジカイ</t>
    </rPh>
    <phoneticPr fontId="4"/>
  </si>
  <si>
    <t>大連日本人学校理事会</t>
    <rPh sb="0" eb="2">
      <t>ダイレン</t>
    </rPh>
    <rPh sb="2" eb="5">
      <t>ニホンジン</t>
    </rPh>
    <rPh sb="5" eb="7">
      <t>ガッコウ</t>
    </rPh>
    <rPh sb="7" eb="10">
      <t>リジカイ</t>
    </rPh>
    <phoneticPr fontId="4"/>
  </si>
  <si>
    <t>天津日本人学校運営理事会</t>
    <rPh sb="0" eb="2">
      <t>テンシン</t>
    </rPh>
    <rPh sb="2" eb="5">
      <t>ニホンジン</t>
    </rPh>
    <rPh sb="5" eb="7">
      <t>ガッコウ</t>
    </rPh>
    <rPh sb="7" eb="9">
      <t>ウンエイ</t>
    </rPh>
    <rPh sb="9" eb="12">
      <t>リジカイ</t>
    </rPh>
    <phoneticPr fontId="4"/>
  </si>
  <si>
    <t>在外選挙（在外選挙人登録推進）</t>
    <rPh sb="0" eb="2">
      <t>ザイガイ</t>
    </rPh>
    <rPh sb="2" eb="4">
      <t>センキョ</t>
    </rPh>
    <rPh sb="5" eb="7">
      <t>ザイガイ</t>
    </rPh>
    <rPh sb="7" eb="9">
      <t>センキョ</t>
    </rPh>
    <rPh sb="9" eb="10">
      <t>ニン</t>
    </rPh>
    <rPh sb="10" eb="12">
      <t>トウロク</t>
    </rPh>
    <rPh sb="12" eb="14">
      <t>スイシン</t>
    </rPh>
    <phoneticPr fontId="4"/>
  </si>
  <si>
    <t>平成２２年度～平成２４年度（第３期）</t>
    <rPh sb="0" eb="2">
      <t>ヘイセイ</t>
    </rPh>
    <rPh sb="4" eb="6">
      <t>ネンド</t>
    </rPh>
    <rPh sb="7" eb="9">
      <t>ヘイセイ</t>
    </rPh>
    <rPh sb="11" eb="13">
      <t>ネンド</t>
    </rPh>
    <rPh sb="14" eb="15">
      <t>ダイ</t>
    </rPh>
    <rPh sb="16" eb="17">
      <t>キ</t>
    </rPh>
    <phoneticPr fontId="4"/>
  </si>
  <si>
    <t>Ⅵ－１　領事業務の充実</t>
    <rPh sb="4" eb="6">
      <t>リョウジ</t>
    </rPh>
    <rPh sb="6" eb="8">
      <t>ギョウム</t>
    </rPh>
    <rPh sb="9" eb="11">
      <t>ジュウジツ</t>
    </rPh>
    <phoneticPr fontId="4"/>
  </si>
  <si>
    <t>目標値
（２４年度）</t>
    <rPh sb="0" eb="3">
      <t>モクヒョウチ</t>
    </rPh>
    <rPh sb="7" eb="9">
      <t>ネンド</t>
    </rPh>
    <phoneticPr fontId="4"/>
  </si>
  <si>
    <t>在外選挙人名簿登録者数/登録目標数</t>
    <rPh sb="0" eb="2">
      <t>ザイガイ</t>
    </rPh>
    <rPh sb="2" eb="5">
      <t>センキョニン</t>
    </rPh>
    <rPh sb="5" eb="7">
      <t>メイボ</t>
    </rPh>
    <rPh sb="7" eb="10">
      <t>トウロクシャ</t>
    </rPh>
    <rPh sb="10" eb="11">
      <t>スウ</t>
    </rPh>
    <rPh sb="12" eb="14">
      <t>トウロク</t>
    </rPh>
    <rPh sb="14" eb="17">
      <t>モクヒョウスウ</t>
    </rPh>
    <phoneticPr fontId="4"/>
  </si>
  <si>
    <t>人</t>
    <rPh sb="0" eb="1">
      <t>ヒト</t>
    </rPh>
    <phoneticPr fontId="4"/>
  </si>
  <si>
    <t>在外公館における登録受付出張サービス</t>
    <rPh sb="0" eb="2">
      <t>ザイガイ</t>
    </rPh>
    <rPh sb="2" eb="4">
      <t>コウカン</t>
    </rPh>
    <rPh sb="8" eb="10">
      <t>トウロク</t>
    </rPh>
    <rPh sb="10" eb="12">
      <t>ウケツケ</t>
    </rPh>
    <rPh sb="12" eb="14">
      <t>シュッチョウ</t>
    </rPh>
    <phoneticPr fontId="4"/>
  </si>
  <si>
    <t>回数</t>
    <rPh sb="0" eb="1">
      <t>カイ</t>
    </rPh>
    <rPh sb="1" eb="2">
      <t>スウ</t>
    </rPh>
    <phoneticPr fontId="4"/>
  </si>
  <si>
    <t>①平成２３年度執行額１７１．８百万円÷年間登録者数１１，５４７
②平成２３年度執行額１７１．８百万円÷年間選挙関係取扱件数２８，５１３
③平成２３年度執行額１７１．８百万円÷年間取扱領事業務件数４２，８１７</t>
    <rPh sb="1" eb="3">
      <t>ヘイセイ</t>
    </rPh>
    <rPh sb="5" eb="7">
      <t>ネンド</t>
    </rPh>
    <rPh sb="7" eb="10">
      <t>シッコウガク</t>
    </rPh>
    <rPh sb="15" eb="17">
      <t>ヒャクマン</t>
    </rPh>
    <rPh sb="17" eb="18">
      <t>エン</t>
    </rPh>
    <rPh sb="19" eb="21">
      <t>ネンカン</t>
    </rPh>
    <rPh sb="21" eb="24">
      <t>トウロクシャ</t>
    </rPh>
    <rPh sb="24" eb="25">
      <t>スウ</t>
    </rPh>
    <rPh sb="51" eb="53">
      <t>ネンカン</t>
    </rPh>
    <rPh sb="53" eb="55">
      <t>センキョ</t>
    </rPh>
    <rPh sb="55" eb="57">
      <t>カンケイ</t>
    </rPh>
    <rPh sb="57" eb="59">
      <t>トリアツカイ</t>
    </rPh>
    <rPh sb="59" eb="61">
      <t>ケンスウ</t>
    </rPh>
    <rPh sb="87" eb="89">
      <t>ネンカン</t>
    </rPh>
    <rPh sb="89" eb="91">
      <t>トリアツカイ</t>
    </rPh>
    <rPh sb="91" eb="93">
      <t>リョウジ</t>
    </rPh>
    <rPh sb="93" eb="95">
      <t>ギョウム</t>
    </rPh>
    <rPh sb="95" eb="97">
      <t>ケンスウ</t>
    </rPh>
    <phoneticPr fontId="4"/>
  </si>
  <si>
    <t>国民の参政権に関する事業であり、最優先すべき事業。</t>
    <rPh sb="0" eb="2">
      <t>コクミン</t>
    </rPh>
    <rPh sb="3" eb="6">
      <t>サンセイケン</t>
    </rPh>
    <rPh sb="7" eb="8">
      <t>カン</t>
    </rPh>
    <rPh sb="10" eb="12">
      <t>ジギョウ</t>
    </rPh>
    <rPh sb="16" eb="19">
      <t>サイユウセン</t>
    </rPh>
    <rPh sb="22" eb="24">
      <t>ジギョウ</t>
    </rPh>
    <phoneticPr fontId="4"/>
  </si>
  <si>
    <t>現地事情に即したものとなっている。</t>
    <rPh sb="0" eb="2">
      <t>ゲンチ</t>
    </rPh>
    <rPh sb="2" eb="4">
      <t>ジジョウ</t>
    </rPh>
    <rPh sb="5" eb="6">
      <t>ソク</t>
    </rPh>
    <phoneticPr fontId="4"/>
  </si>
  <si>
    <t>経費縮減に努めている。</t>
    <rPh sb="0" eb="2">
      <t>ケイヒ</t>
    </rPh>
    <rPh sb="2" eb="4">
      <t>シュクゲン</t>
    </rPh>
    <rPh sb="5" eb="6">
      <t>ツト</t>
    </rPh>
    <phoneticPr fontId="4"/>
  </si>
  <si>
    <t>受益者は有権者であるが、申請へ赴くなど一定の負担がある。</t>
    <rPh sb="0" eb="3">
      <t>ジュエキシャ</t>
    </rPh>
    <rPh sb="4" eb="7">
      <t>ユウケンシャ</t>
    </rPh>
    <rPh sb="12" eb="14">
      <t>シンセイ</t>
    </rPh>
    <rPh sb="15" eb="16">
      <t>オモム</t>
    </rPh>
    <rPh sb="19" eb="21">
      <t>イッテイ</t>
    </rPh>
    <rPh sb="22" eb="24">
      <t>フタン</t>
    </rPh>
    <phoneticPr fontId="4"/>
  </si>
  <si>
    <t>合理的なものとなっている。</t>
    <rPh sb="0" eb="3">
      <t>ゴウリテキ</t>
    </rPh>
    <phoneticPr fontId="4"/>
  </si>
  <si>
    <t>限定されている。</t>
    <rPh sb="0" eb="2">
      <t>ゲンテイ</t>
    </rPh>
    <phoneticPr fontId="4"/>
  </si>
  <si>
    <t>実効性が高いと判断している。</t>
    <rPh sb="0" eb="3">
      <t>ジッコウセイ</t>
    </rPh>
    <rPh sb="4" eb="5">
      <t>タカ</t>
    </rPh>
    <rPh sb="7" eb="9">
      <t>ハンダン</t>
    </rPh>
    <phoneticPr fontId="4"/>
  </si>
  <si>
    <t>目標設定当初より向上しているものの必ずしも着実に向上していない。</t>
    <rPh sb="0" eb="2">
      <t>モクヒョウ</t>
    </rPh>
    <rPh sb="2" eb="4">
      <t>セッテイ</t>
    </rPh>
    <rPh sb="4" eb="6">
      <t>トウショ</t>
    </rPh>
    <rPh sb="8" eb="10">
      <t>コウジョウ</t>
    </rPh>
    <rPh sb="17" eb="18">
      <t>カナラ</t>
    </rPh>
    <rPh sb="21" eb="23">
      <t>チャクジツ</t>
    </rPh>
    <rPh sb="24" eb="26">
      <t>コウジョウ</t>
    </rPh>
    <phoneticPr fontId="4"/>
  </si>
  <si>
    <t>見合っている。</t>
    <rPh sb="0" eb="2">
      <t>ミア</t>
    </rPh>
    <phoneticPr fontId="4"/>
  </si>
  <si>
    <t>類似事業無し。</t>
    <rPh sb="0" eb="2">
      <t>ルイジ</t>
    </rPh>
    <rPh sb="2" eb="4">
      <t>ジギョウ</t>
    </rPh>
    <rPh sb="4" eb="5">
      <t>ナ</t>
    </rPh>
    <phoneticPr fontId="4"/>
  </si>
  <si>
    <t>在シカゴ総領事館における在在外選挙人登録推進事務補助員謝金1名</t>
    <rPh sb="0" eb="1">
      <t>ザイ</t>
    </rPh>
    <rPh sb="4" eb="8">
      <t>ソウリョウジカン</t>
    </rPh>
    <rPh sb="12" eb="13">
      <t>ザイ</t>
    </rPh>
    <rPh sb="13" eb="15">
      <t>ザイガイ</t>
    </rPh>
    <rPh sb="15" eb="17">
      <t>センキョ</t>
    </rPh>
    <rPh sb="17" eb="18">
      <t>ニン</t>
    </rPh>
    <rPh sb="18" eb="20">
      <t>トウロク</t>
    </rPh>
    <rPh sb="20" eb="22">
      <t>スイシン</t>
    </rPh>
    <rPh sb="22" eb="24">
      <t>ジム</t>
    </rPh>
    <rPh sb="24" eb="27">
      <t>ホジョイン</t>
    </rPh>
    <rPh sb="27" eb="28">
      <t>シャ</t>
    </rPh>
    <rPh sb="28" eb="29">
      <t>キン</t>
    </rPh>
    <rPh sb="30" eb="31">
      <t>メイ</t>
    </rPh>
    <phoneticPr fontId="4"/>
  </si>
  <si>
    <t>在ロサンゼルス総領事館における出張者延べ90名分</t>
    <rPh sb="0" eb="1">
      <t>ザイ</t>
    </rPh>
    <rPh sb="7" eb="11">
      <t>ソウリョウジカン</t>
    </rPh>
    <rPh sb="15" eb="17">
      <t>シュッチョウ</t>
    </rPh>
    <rPh sb="17" eb="18">
      <t>シャ</t>
    </rPh>
    <rPh sb="18" eb="19">
      <t>ノ</t>
    </rPh>
    <rPh sb="22" eb="24">
      <t>メイブン</t>
    </rPh>
    <phoneticPr fontId="4"/>
  </si>
  <si>
    <t>在ニューヨーク総領事館における在外選挙人登録推進広報</t>
    <rPh sb="0" eb="1">
      <t>ザイ</t>
    </rPh>
    <rPh sb="7" eb="11">
      <t>ソウリョウジカン</t>
    </rPh>
    <rPh sb="15" eb="17">
      <t>ザイガイ</t>
    </rPh>
    <rPh sb="17" eb="20">
      <t>センキョニン</t>
    </rPh>
    <rPh sb="20" eb="22">
      <t>トウロク</t>
    </rPh>
    <rPh sb="22" eb="24">
      <t>スイシン</t>
    </rPh>
    <rPh sb="24" eb="26">
      <t>コウホウ</t>
    </rPh>
    <phoneticPr fontId="4"/>
  </si>
  <si>
    <t>在シカゴ総領事館</t>
    <rPh sb="0" eb="1">
      <t>ザイ</t>
    </rPh>
    <rPh sb="4" eb="8">
      <t>ソウリョウジカン</t>
    </rPh>
    <phoneticPr fontId="4"/>
  </si>
  <si>
    <t>在英国大使館</t>
    <rPh sb="0" eb="1">
      <t>ザイ</t>
    </rPh>
    <rPh sb="1" eb="3">
      <t>エイコク</t>
    </rPh>
    <rPh sb="3" eb="6">
      <t>タイシカン</t>
    </rPh>
    <phoneticPr fontId="4"/>
  </si>
  <si>
    <t>(株）ﾌﾞﾚﾏｰｱｿｼｴｲﾂ
（在ニューヨーク総領事館）</t>
    <rPh sb="1" eb="2">
      <t>カブ</t>
    </rPh>
    <rPh sb="16" eb="17">
      <t>ザイ</t>
    </rPh>
    <rPh sb="23" eb="27">
      <t>ソウリョウジカン</t>
    </rPh>
    <phoneticPr fontId="4"/>
  </si>
  <si>
    <t>在メルボルン総領事館</t>
    <rPh sb="0" eb="1">
      <t>ザイ</t>
    </rPh>
    <rPh sb="6" eb="10">
      <t>ソウリョウジカン</t>
    </rPh>
    <phoneticPr fontId="4"/>
  </si>
  <si>
    <t>ウニベルサル・サービス社
（在サンパウロ総領事館）</t>
    <rPh sb="11" eb="12">
      <t>シャ</t>
    </rPh>
    <rPh sb="14" eb="15">
      <t>ザイ</t>
    </rPh>
    <rPh sb="20" eb="24">
      <t>ソウリョウジカン</t>
    </rPh>
    <phoneticPr fontId="4"/>
  </si>
  <si>
    <t>在シドニー総領事館</t>
    <rPh sb="0" eb="1">
      <t>ザイ</t>
    </rPh>
    <rPh sb="5" eb="9">
      <t>ソウリョウジカン</t>
    </rPh>
    <phoneticPr fontId="4"/>
  </si>
  <si>
    <t>在ロサンゼルス総領事館</t>
    <rPh sb="0" eb="1">
      <t>ザイ</t>
    </rPh>
    <rPh sb="7" eb="11">
      <t>ソウリョウジカン</t>
    </rPh>
    <phoneticPr fontId="4"/>
  </si>
  <si>
    <t>在バンクーバー総領事館</t>
    <rPh sb="0" eb="1">
      <t>ザイ</t>
    </rPh>
    <rPh sb="7" eb="11">
      <t>ソウリョウジカン</t>
    </rPh>
    <phoneticPr fontId="4"/>
  </si>
  <si>
    <t>在米国大使館</t>
    <rPh sb="0" eb="1">
      <t>ザイ</t>
    </rPh>
    <rPh sb="1" eb="2">
      <t>ベイ</t>
    </rPh>
    <rPh sb="2" eb="3">
      <t>コク</t>
    </rPh>
    <rPh sb="3" eb="6">
      <t>タイシカン</t>
    </rPh>
    <phoneticPr fontId="4"/>
  </si>
  <si>
    <t>在サンフランシスコ総領事館</t>
    <rPh sb="0" eb="1">
      <t>ザイ</t>
    </rPh>
    <rPh sb="9" eb="13">
      <t>ソウリョウジカン</t>
    </rPh>
    <phoneticPr fontId="4"/>
  </si>
  <si>
    <t>在サンパウロ総領事館</t>
    <rPh sb="0" eb="1">
      <t>ザイ</t>
    </rPh>
    <rPh sb="6" eb="10">
      <t>ソウリョウジカン</t>
    </rPh>
    <phoneticPr fontId="4"/>
  </si>
  <si>
    <t>在クリチバ総領事館</t>
    <rPh sb="0" eb="1">
      <t>ザイ</t>
    </rPh>
    <rPh sb="5" eb="9">
      <t>ソウリョウジカン</t>
    </rPh>
    <phoneticPr fontId="4"/>
  </si>
  <si>
    <t>在カルガリー総領事館</t>
    <rPh sb="0" eb="1">
      <t>ザイ</t>
    </rPh>
    <rPh sb="6" eb="10">
      <t>ソウリョウジカン</t>
    </rPh>
    <phoneticPr fontId="4"/>
  </si>
  <si>
    <t>在ニュージーランド大使館</t>
    <rPh sb="0" eb="1">
      <t>ザイ</t>
    </rPh>
    <rPh sb="9" eb="12">
      <t>タイシカン</t>
    </rPh>
    <phoneticPr fontId="4"/>
  </si>
  <si>
    <t>在デンバー総領事館</t>
    <rPh sb="0" eb="1">
      <t>ザイ</t>
    </rPh>
    <rPh sb="5" eb="9">
      <t>ソウリョウジカン</t>
    </rPh>
    <phoneticPr fontId="4"/>
  </si>
  <si>
    <t>在タイ大使館</t>
    <rPh sb="0" eb="1">
      <t>ザイ</t>
    </rPh>
    <rPh sb="3" eb="6">
      <t>タイシカン</t>
    </rPh>
    <phoneticPr fontId="4"/>
  </si>
  <si>
    <t>在ニューヨーク総領事館</t>
    <rPh sb="0" eb="1">
      <t>ザイ</t>
    </rPh>
    <rPh sb="7" eb="11">
      <t>ソウリョウジカン</t>
    </rPh>
    <phoneticPr fontId="4"/>
  </si>
  <si>
    <t>Nikkei America Inc
(在ニューヨーク総領事館）
（在仏大使館）</t>
    <rPh sb="20" eb="21">
      <t>ザイ</t>
    </rPh>
    <rPh sb="27" eb="31">
      <t>ソウリョウジカン</t>
    </rPh>
    <rPh sb="34" eb="35">
      <t>ザイ</t>
    </rPh>
    <rPh sb="35" eb="36">
      <t>フツ</t>
    </rPh>
    <rPh sb="36" eb="39">
      <t>タイシカン</t>
    </rPh>
    <phoneticPr fontId="4"/>
  </si>
  <si>
    <t>在外選挙登録推進広報</t>
    <rPh sb="0" eb="2">
      <t>ザイガイ</t>
    </rPh>
    <rPh sb="2" eb="4">
      <t>センキョ</t>
    </rPh>
    <rPh sb="4" eb="6">
      <t>トウロク</t>
    </rPh>
    <rPh sb="6" eb="8">
      <t>スイシン</t>
    </rPh>
    <rPh sb="8" eb="10">
      <t>コウホウ</t>
    </rPh>
    <phoneticPr fontId="4"/>
  </si>
  <si>
    <t>月刊ニュージー
（在ニュージーランド大使館）</t>
    <rPh sb="0" eb="2">
      <t>ゲッカン</t>
    </rPh>
    <rPh sb="9" eb="10">
      <t>ザイ</t>
    </rPh>
    <rPh sb="18" eb="21">
      <t>タイシカン</t>
    </rPh>
    <phoneticPr fontId="4"/>
  </si>
  <si>
    <t>事務補助員
（本省）</t>
    <rPh sb="0" eb="2">
      <t>ジム</t>
    </rPh>
    <rPh sb="2" eb="5">
      <t>ホジョイン</t>
    </rPh>
    <rPh sb="7" eb="9">
      <t>ホンショウ</t>
    </rPh>
    <phoneticPr fontId="4"/>
  </si>
  <si>
    <t>在外選挙人登録推進のための事務補助員１名分(公募）</t>
    <rPh sb="19" eb="21">
      <t>メイブン</t>
    </rPh>
    <rPh sb="22" eb="24">
      <t>コウボ</t>
    </rPh>
    <phoneticPr fontId="4"/>
  </si>
  <si>
    <t>ＯＶＮＩ
（在仏大使館）</t>
    <rPh sb="6" eb="7">
      <t>ザイ</t>
    </rPh>
    <rPh sb="7" eb="8">
      <t>フツ</t>
    </rPh>
    <rPh sb="8" eb="11">
      <t>タイシカン</t>
    </rPh>
    <phoneticPr fontId="4"/>
  </si>
  <si>
    <t>ニュースダイジェスト
（在ドイツ大使館）</t>
    <rPh sb="12" eb="13">
      <t>ザイ</t>
    </rPh>
    <rPh sb="16" eb="19">
      <t>タイシカン</t>
    </rPh>
    <phoneticPr fontId="4"/>
  </si>
  <si>
    <t>いろは
（在ヒューストン総領事館）</t>
    <rPh sb="5" eb="6">
      <t>ザイ</t>
    </rPh>
    <rPh sb="12" eb="16">
      <t>ソウリョウジカン</t>
    </rPh>
    <phoneticPr fontId="4"/>
  </si>
  <si>
    <t>伝言ネット
（在メルボルン総領事館）</t>
    <rPh sb="0" eb="2">
      <t>デンゴン</t>
    </rPh>
    <rPh sb="7" eb="8">
      <t>ザイ</t>
    </rPh>
    <rPh sb="13" eb="17">
      <t>ソウリョウジカン</t>
    </rPh>
    <phoneticPr fontId="4"/>
  </si>
  <si>
    <t>Team J Station
（在ロサンゼルス総領事館）</t>
    <rPh sb="16" eb="17">
      <t>ザイ</t>
    </rPh>
    <rPh sb="23" eb="27">
      <t>ソウリョウジカン</t>
    </rPh>
    <phoneticPr fontId="4"/>
  </si>
  <si>
    <t>じゃかるた新聞
（在インドネシア大使館）</t>
    <rPh sb="5" eb="7">
      <t>シンブン</t>
    </rPh>
    <rPh sb="9" eb="10">
      <t>ザイ</t>
    </rPh>
    <rPh sb="16" eb="19">
      <t>タイシカン</t>
    </rPh>
    <phoneticPr fontId="4"/>
  </si>
  <si>
    <t>日刊サン
（在ホノルル総領事館）</t>
    <rPh sb="0" eb="2">
      <t>ニッカン</t>
    </rPh>
    <rPh sb="6" eb="7">
      <t>ザイ</t>
    </rPh>
    <rPh sb="11" eb="15">
      <t>ソウリョウジカン</t>
    </rPh>
    <phoneticPr fontId="4"/>
  </si>
  <si>
    <t>領事サービスの充実</t>
    <rPh sb="0" eb="2">
      <t>リョウジ</t>
    </rPh>
    <rPh sb="7" eb="9">
      <t>ジュウジツ</t>
    </rPh>
    <phoneticPr fontId="4"/>
  </si>
  <si>
    <t>別紙参照</t>
    <rPh sb="0" eb="2">
      <t>ベッシ</t>
    </rPh>
    <rPh sb="2" eb="4">
      <t>サンショウ</t>
    </rPh>
    <phoneticPr fontId="4"/>
  </si>
  <si>
    <t>日本国民の海外における利益の保護・増進</t>
    <rPh sb="0" eb="2">
      <t>ニホン</t>
    </rPh>
    <rPh sb="2" eb="4">
      <t>コクミン</t>
    </rPh>
    <rPh sb="5" eb="7">
      <t>カイガイ</t>
    </rPh>
    <rPh sb="11" eb="13">
      <t>リエキ</t>
    </rPh>
    <rPh sb="14" eb="16">
      <t>ホゴ</t>
    </rPh>
    <rPh sb="17" eb="19">
      <t>ゾウシン</t>
    </rPh>
    <phoneticPr fontId="4"/>
  </si>
  <si>
    <t>領事シニアボランティアの派遣，移住者支援事業，巡回医師団派遣，在留邦人統計調査，及び海外渡航者を対象とした広報資料の作成，並びに領事担当官の能力向上のための研修の実施</t>
    <rPh sb="0" eb="2">
      <t>リョウジ</t>
    </rPh>
    <rPh sb="12" eb="14">
      <t>ハケン</t>
    </rPh>
    <rPh sb="15" eb="18">
      <t>イジュウシャ</t>
    </rPh>
    <rPh sb="18" eb="20">
      <t>シエン</t>
    </rPh>
    <rPh sb="20" eb="22">
      <t>ジギョウ</t>
    </rPh>
    <rPh sb="23" eb="25">
      <t>ジュンカイ</t>
    </rPh>
    <rPh sb="25" eb="28">
      <t>イシダン</t>
    </rPh>
    <rPh sb="28" eb="30">
      <t>ハケン</t>
    </rPh>
    <rPh sb="40" eb="41">
      <t>オヨ</t>
    </rPh>
    <rPh sb="42" eb="44">
      <t>カイガイ</t>
    </rPh>
    <rPh sb="44" eb="47">
      <t>トコウシャ</t>
    </rPh>
    <rPh sb="48" eb="50">
      <t>タイショウ</t>
    </rPh>
    <rPh sb="58" eb="60">
      <t>サクセイ</t>
    </rPh>
    <rPh sb="61" eb="62">
      <t>ナラ</t>
    </rPh>
    <rPh sb="70" eb="72">
      <t>ノウリョク</t>
    </rPh>
    <rPh sb="72" eb="74">
      <t>コウジョウ</t>
    </rPh>
    <rPh sb="78" eb="80">
      <t>ケンシュウ</t>
    </rPh>
    <rPh sb="81" eb="83">
      <t>ジッシ</t>
    </rPh>
    <phoneticPr fontId="4"/>
  </si>
  <si>
    <t>目標値
（24年度）</t>
    <rPh sb="0" eb="3">
      <t>モクヒョウチ</t>
    </rPh>
    <rPh sb="7" eb="9">
      <t>ネンド</t>
    </rPh>
    <phoneticPr fontId="4"/>
  </si>
  <si>
    <t>１．領事シニアボランティアによるて対応件数，２．移住者支援の対象者数，３．巡回医師団による健康相談会参加者数の在留邦人が直接的に裨益したと考えられる指数を用いた。</t>
    <rPh sb="2" eb="4">
      <t>リョウジ</t>
    </rPh>
    <rPh sb="17" eb="19">
      <t>タイオウ</t>
    </rPh>
    <rPh sb="19" eb="20">
      <t>ケン</t>
    </rPh>
    <rPh sb="20" eb="21">
      <t>スウ</t>
    </rPh>
    <rPh sb="24" eb="27">
      <t>イジュウシャ</t>
    </rPh>
    <rPh sb="27" eb="29">
      <t>シエン</t>
    </rPh>
    <rPh sb="30" eb="33">
      <t>タイショウシャ</t>
    </rPh>
    <rPh sb="33" eb="34">
      <t>スウ</t>
    </rPh>
    <rPh sb="37" eb="39">
      <t>ジュンカイ</t>
    </rPh>
    <rPh sb="39" eb="42">
      <t>イシダン</t>
    </rPh>
    <rPh sb="45" eb="47">
      <t>ケンコウ</t>
    </rPh>
    <rPh sb="47" eb="50">
      <t>ソウダンカイ</t>
    </rPh>
    <rPh sb="50" eb="54">
      <t>サンカシャスウ</t>
    </rPh>
    <rPh sb="55" eb="57">
      <t>ザイリュウ</t>
    </rPh>
    <rPh sb="57" eb="59">
      <t>ホウジン</t>
    </rPh>
    <rPh sb="60" eb="63">
      <t>チョクセツテキ</t>
    </rPh>
    <rPh sb="64" eb="66">
      <t>ヒエキ</t>
    </rPh>
    <rPh sb="69" eb="70">
      <t>カンガ</t>
    </rPh>
    <rPh sb="74" eb="76">
      <t>シスウ</t>
    </rPh>
    <rPh sb="77" eb="78">
      <t>モチ</t>
    </rPh>
    <phoneticPr fontId="4"/>
  </si>
  <si>
    <t>１．件数
２．人数
３．人数</t>
    <rPh sb="2" eb="3">
      <t>ケン</t>
    </rPh>
    <rPh sb="3" eb="4">
      <t>スウ</t>
    </rPh>
    <rPh sb="7" eb="9">
      <t>ニンズウ</t>
    </rPh>
    <rPh sb="12" eb="14">
      <t>ニンズウ</t>
    </rPh>
    <phoneticPr fontId="4"/>
  </si>
  <si>
    <t>１．領事シニアボランティア派遣者数
２．移住者支援団体数
３．健康相談会の実施回数
４．広報資料作成数
５．在留邦人実態調査対象者数
６．研修参加者数</t>
    <rPh sb="2" eb="4">
      <t>リョウジ</t>
    </rPh>
    <rPh sb="13" eb="16">
      <t>ハケンシャ</t>
    </rPh>
    <rPh sb="16" eb="17">
      <t>スウ</t>
    </rPh>
    <rPh sb="20" eb="23">
      <t>イジュウシャ</t>
    </rPh>
    <rPh sb="23" eb="25">
      <t>シエン</t>
    </rPh>
    <rPh sb="25" eb="28">
      <t>ダンタイスウ</t>
    </rPh>
    <rPh sb="31" eb="33">
      <t>ケンコウ</t>
    </rPh>
    <rPh sb="33" eb="36">
      <t>ソウダンカイ</t>
    </rPh>
    <rPh sb="37" eb="39">
      <t>ジッシ</t>
    </rPh>
    <rPh sb="39" eb="41">
      <t>カイスウ</t>
    </rPh>
    <rPh sb="44" eb="46">
      <t>コウホウ</t>
    </rPh>
    <rPh sb="46" eb="48">
      <t>シリョウ</t>
    </rPh>
    <rPh sb="48" eb="51">
      <t>サクセイスウ</t>
    </rPh>
    <rPh sb="54" eb="56">
      <t>ザイリュウ</t>
    </rPh>
    <rPh sb="56" eb="58">
      <t>ホウジン</t>
    </rPh>
    <rPh sb="58" eb="60">
      <t>ジッタイ</t>
    </rPh>
    <rPh sb="60" eb="62">
      <t>チョウサ</t>
    </rPh>
    <rPh sb="62" eb="65">
      <t>タイショウシャ</t>
    </rPh>
    <rPh sb="65" eb="66">
      <t>スウ</t>
    </rPh>
    <rPh sb="69" eb="71">
      <t>ケンシュウ</t>
    </rPh>
    <rPh sb="71" eb="74">
      <t>サンカシャ</t>
    </rPh>
    <rPh sb="74" eb="75">
      <t>スウ</t>
    </rPh>
    <phoneticPr fontId="4"/>
  </si>
  <si>
    <t>１．人数
２．団体
３．回数
４．部数
５．人数
６．人数</t>
    <rPh sb="2" eb="3">
      <t>ニン</t>
    </rPh>
    <rPh sb="3" eb="4">
      <t>スウ</t>
    </rPh>
    <rPh sb="7" eb="9">
      <t>ダンタイ</t>
    </rPh>
    <rPh sb="12" eb="14">
      <t>カイスウ</t>
    </rPh>
    <rPh sb="17" eb="19">
      <t>ブスウ</t>
    </rPh>
    <rPh sb="22" eb="24">
      <t>ニンズウ</t>
    </rPh>
    <rPh sb="27" eb="29">
      <t>ニンズウ</t>
    </rPh>
    <phoneticPr fontId="4"/>
  </si>
  <si>
    <t>15
12
38
671,500
1,131千
82</t>
    <rPh sb="22" eb="23">
      <t>セン</t>
    </rPh>
    <phoneticPr fontId="4"/>
  </si>
  <si>
    <t>15
12
40
671，500
1,143千
92</t>
    <rPh sb="22" eb="23">
      <t>セン</t>
    </rPh>
    <phoneticPr fontId="4"/>
  </si>
  <si>
    <t>15
12
31
548,600
1,150千(概算)
101</t>
    <rPh sb="22" eb="23">
      <t>セン</t>
    </rPh>
    <rPh sb="24" eb="26">
      <t>ガイサン</t>
    </rPh>
    <phoneticPr fontId="4"/>
  </si>
  <si>
    <t>領事シニアボランティア：4,726（千円／1人）
移住者支援対策：211（千円／1人）
医師団派遣：3,502（千円／チーム）
広報資料：18.28（円／1部）
在留邦人実態調査：7.45（円／1人）
研修：75（千円／1人）
期間業務職員：1,823（千円／1人）
大臣主催レセプション：7.7（千円／1人）　　　　　　　　</t>
    <rPh sb="18" eb="19">
      <t>セン</t>
    </rPh>
    <rPh sb="19" eb="20">
      <t>エン</t>
    </rPh>
    <rPh sb="22" eb="23">
      <t>ニン</t>
    </rPh>
    <rPh sb="25" eb="28">
      <t>イジュウシャ</t>
    </rPh>
    <rPh sb="28" eb="30">
      <t>シエン</t>
    </rPh>
    <rPh sb="30" eb="32">
      <t>タイサク</t>
    </rPh>
    <rPh sb="37" eb="38">
      <t>セン</t>
    </rPh>
    <rPh sb="44" eb="47">
      <t>イシダン</t>
    </rPh>
    <rPh sb="47" eb="49">
      <t>ハケン</t>
    </rPh>
    <rPh sb="56" eb="57">
      <t>セン</t>
    </rPh>
    <rPh sb="64" eb="66">
      <t>コウホウ</t>
    </rPh>
    <rPh sb="66" eb="68">
      <t>シリョウ</t>
    </rPh>
    <rPh sb="78" eb="79">
      <t>ブ</t>
    </rPh>
    <rPh sb="101" eb="103">
      <t>ケンシュウ</t>
    </rPh>
    <rPh sb="107" eb="108">
      <t>セン</t>
    </rPh>
    <rPh sb="114" eb="116">
      <t>キカン</t>
    </rPh>
    <rPh sb="116" eb="118">
      <t>ギョウム</t>
    </rPh>
    <rPh sb="118" eb="120">
      <t>ショクイン</t>
    </rPh>
    <rPh sb="127" eb="128">
      <t>セン</t>
    </rPh>
    <rPh sb="134" eb="136">
      <t>ダイジン</t>
    </rPh>
    <rPh sb="136" eb="138">
      <t>シュサイ</t>
    </rPh>
    <rPh sb="149" eb="150">
      <t>セン</t>
    </rPh>
    <phoneticPr fontId="4"/>
  </si>
  <si>
    <t>領事シニアボランティアに支払った謝金総額を人数で除した。
生活・医療援助費総額を対象者数で除した。
医師団派遣経費総額を派遣チーム数で除した。
資料作成経費総額を資料作成数で除した。
在留邦人実態調査経費総額を在留邦人数で除した。
研修実施経費総額を参加人数で除した。
期間業務職員経費総額を人数で除した。
レセプション関係経費総額をレセプション出席者で除した。</t>
    <rPh sb="0" eb="2">
      <t>リョウジ</t>
    </rPh>
    <rPh sb="18" eb="20">
      <t>ソウガク</t>
    </rPh>
    <rPh sb="21" eb="23">
      <t>ニンズウ</t>
    </rPh>
    <rPh sb="24" eb="25">
      <t>ジョ</t>
    </rPh>
    <rPh sb="29" eb="31">
      <t>セイカツ</t>
    </rPh>
    <rPh sb="32" eb="34">
      <t>イリョウ</t>
    </rPh>
    <rPh sb="34" eb="37">
      <t>エンジョヒ</t>
    </rPh>
    <rPh sb="37" eb="39">
      <t>ソウガク</t>
    </rPh>
    <rPh sb="40" eb="43">
      <t>タイショウシャ</t>
    </rPh>
    <rPh sb="43" eb="44">
      <t>スウ</t>
    </rPh>
    <rPh sb="45" eb="46">
      <t>ジョ</t>
    </rPh>
    <rPh sb="50" eb="53">
      <t>イシダン</t>
    </rPh>
    <rPh sb="53" eb="55">
      <t>ハケン</t>
    </rPh>
    <rPh sb="55" eb="57">
      <t>ケイヒ</t>
    </rPh>
    <rPh sb="57" eb="59">
      <t>ソウガク</t>
    </rPh>
    <rPh sb="59" eb="61">
      <t>ソウケイヒ</t>
    </rPh>
    <rPh sb="60" eb="62">
      <t>ハケン</t>
    </rPh>
    <rPh sb="65" eb="66">
      <t>スウ</t>
    </rPh>
    <rPh sb="67" eb="68">
      <t>ジョ</t>
    </rPh>
    <rPh sb="72" eb="74">
      <t>シリョウ</t>
    </rPh>
    <rPh sb="74" eb="76">
      <t>サクセイ</t>
    </rPh>
    <rPh sb="76" eb="78">
      <t>ケイヒ</t>
    </rPh>
    <rPh sb="78" eb="80">
      <t>ソウガク</t>
    </rPh>
    <rPh sb="81" eb="83">
      <t>シリョウ</t>
    </rPh>
    <rPh sb="83" eb="86">
      <t>サクセイスウ</t>
    </rPh>
    <rPh sb="87" eb="88">
      <t>ジョ</t>
    </rPh>
    <rPh sb="92" eb="94">
      <t>ザイリュウ</t>
    </rPh>
    <rPh sb="94" eb="96">
      <t>ホウジン</t>
    </rPh>
    <rPh sb="96" eb="98">
      <t>ジッタイ</t>
    </rPh>
    <rPh sb="98" eb="100">
      <t>チョウサ</t>
    </rPh>
    <rPh sb="100" eb="102">
      <t>ケイヒ</t>
    </rPh>
    <rPh sb="102" eb="104">
      <t>ソウガク</t>
    </rPh>
    <rPh sb="105" eb="107">
      <t>ザイリュウ</t>
    </rPh>
    <rPh sb="107" eb="110">
      <t>ホウジンスウ</t>
    </rPh>
    <rPh sb="111" eb="112">
      <t>ジョ</t>
    </rPh>
    <rPh sb="116" eb="118">
      <t>ケンシュウ</t>
    </rPh>
    <rPh sb="118" eb="120">
      <t>ジッシ</t>
    </rPh>
    <rPh sb="120" eb="122">
      <t>ケイヒ</t>
    </rPh>
    <rPh sb="122" eb="124">
      <t>ソウガク</t>
    </rPh>
    <rPh sb="125" eb="127">
      <t>サンカ</t>
    </rPh>
    <rPh sb="127" eb="129">
      <t>ニンズウ</t>
    </rPh>
    <rPh sb="130" eb="131">
      <t>ジョ</t>
    </rPh>
    <rPh sb="135" eb="137">
      <t>キカン</t>
    </rPh>
    <rPh sb="137" eb="139">
      <t>ギョウム</t>
    </rPh>
    <rPh sb="139" eb="141">
      <t>ショクイン</t>
    </rPh>
    <rPh sb="141" eb="143">
      <t>ケイヒ</t>
    </rPh>
    <rPh sb="143" eb="145">
      <t>ソウガク</t>
    </rPh>
    <rPh sb="146" eb="148">
      <t>ニンズウ</t>
    </rPh>
    <rPh sb="149" eb="150">
      <t>ジョ</t>
    </rPh>
    <rPh sb="160" eb="162">
      <t>カンケイ</t>
    </rPh>
    <rPh sb="162" eb="164">
      <t>ケイヒ</t>
    </rPh>
    <rPh sb="164" eb="166">
      <t>ソウガク</t>
    </rPh>
    <rPh sb="173" eb="176">
      <t>シュッセキシャ</t>
    </rPh>
    <rPh sb="177" eb="178">
      <t>ジョ</t>
    </rPh>
    <phoneticPr fontId="4"/>
  </si>
  <si>
    <t>領事シニアボランティア派遣費</t>
    <rPh sb="0" eb="2">
      <t>リョウジ</t>
    </rPh>
    <rPh sb="11" eb="14">
      <t>ハケンヒ</t>
    </rPh>
    <phoneticPr fontId="4"/>
  </si>
  <si>
    <t>在外邦人医療及び福祉対策費</t>
    <rPh sb="0" eb="2">
      <t>ザイガイ</t>
    </rPh>
    <rPh sb="2" eb="4">
      <t>ホウジン</t>
    </rPh>
    <rPh sb="4" eb="6">
      <t>イリョウ</t>
    </rPh>
    <rPh sb="6" eb="7">
      <t>オヨ</t>
    </rPh>
    <rPh sb="8" eb="10">
      <t>フクシ</t>
    </rPh>
    <rPh sb="10" eb="13">
      <t>タイサクヒ</t>
    </rPh>
    <phoneticPr fontId="4"/>
  </si>
  <si>
    <t>領事業務研修関係経費</t>
    <rPh sb="0" eb="2">
      <t>リョウジ</t>
    </rPh>
    <rPh sb="2" eb="4">
      <t>ギョウム</t>
    </rPh>
    <rPh sb="4" eb="6">
      <t>ケンシュウ</t>
    </rPh>
    <rPh sb="6" eb="8">
      <t>カンケイ</t>
    </rPh>
    <rPh sb="8" eb="10">
      <t>ケイヒ</t>
    </rPh>
    <phoneticPr fontId="4"/>
  </si>
  <si>
    <t>直接・間接的に国民が裨益するとの観点からニーズがあると考えられ，採算性を計れる事業ではなく国以外が実施し得ない。</t>
    <rPh sb="0" eb="2">
      <t>チョクセツ</t>
    </rPh>
    <rPh sb="3" eb="5">
      <t>カンセツ</t>
    </rPh>
    <rPh sb="5" eb="6">
      <t>テキ</t>
    </rPh>
    <rPh sb="7" eb="9">
      <t>コクミン</t>
    </rPh>
    <rPh sb="10" eb="12">
      <t>ヒエキ</t>
    </rPh>
    <rPh sb="16" eb="18">
      <t>カンテン</t>
    </rPh>
    <rPh sb="27" eb="28">
      <t>カンガ</t>
    </rPh>
    <rPh sb="32" eb="35">
      <t>サイサンセイ</t>
    </rPh>
    <rPh sb="36" eb="37">
      <t>ハカ</t>
    </rPh>
    <rPh sb="39" eb="41">
      <t>ジギョウ</t>
    </rPh>
    <rPh sb="45" eb="46">
      <t>クニ</t>
    </rPh>
    <rPh sb="46" eb="48">
      <t>イガイ</t>
    </rPh>
    <rPh sb="49" eb="51">
      <t>ジッシ</t>
    </rPh>
    <rPh sb="52" eb="53">
      <t>エ</t>
    </rPh>
    <phoneticPr fontId="4"/>
  </si>
  <si>
    <t>支出先の選定に際しては，公募や競争入札など競争性を確保しており，また，資金の流れや支出目的についても検証を実施している。</t>
    <rPh sb="0" eb="2">
      <t>シシュツ</t>
    </rPh>
    <rPh sb="2" eb="3">
      <t>サキ</t>
    </rPh>
    <rPh sb="4" eb="6">
      <t>センテイ</t>
    </rPh>
    <rPh sb="7" eb="8">
      <t>サイ</t>
    </rPh>
    <rPh sb="12" eb="14">
      <t>コウボ</t>
    </rPh>
    <rPh sb="15" eb="17">
      <t>キョウソウ</t>
    </rPh>
    <rPh sb="17" eb="19">
      <t>ニュウサツ</t>
    </rPh>
    <rPh sb="25" eb="27">
      <t>カクホ</t>
    </rPh>
    <rPh sb="35" eb="37">
      <t>シキン</t>
    </rPh>
    <rPh sb="38" eb="39">
      <t>ナガ</t>
    </rPh>
    <rPh sb="41" eb="43">
      <t>シシュツ</t>
    </rPh>
    <rPh sb="43" eb="45">
      <t>モクテキ</t>
    </rPh>
    <rPh sb="50" eb="52">
      <t>ケンショウ</t>
    </rPh>
    <rPh sb="53" eb="55">
      <t>ジッシ</t>
    </rPh>
    <phoneticPr fontId="4"/>
  </si>
  <si>
    <t>領事業務は，数字としての成果を直接計れるものではないが，活動目標や活動実績に照らし予算要求を実施している。成果物は適切に活用されている。</t>
    <rPh sb="0" eb="2">
      <t>リョウジ</t>
    </rPh>
    <rPh sb="2" eb="4">
      <t>ギョウム</t>
    </rPh>
    <rPh sb="6" eb="8">
      <t>スウジ</t>
    </rPh>
    <rPh sb="12" eb="14">
      <t>セイカ</t>
    </rPh>
    <rPh sb="15" eb="17">
      <t>チョクセツ</t>
    </rPh>
    <rPh sb="17" eb="18">
      <t>ハカ</t>
    </rPh>
    <rPh sb="28" eb="30">
      <t>カツドウ</t>
    </rPh>
    <rPh sb="30" eb="32">
      <t>モクヒョウ</t>
    </rPh>
    <rPh sb="33" eb="35">
      <t>カツドウ</t>
    </rPh>
    <rPh sb="35" eb="37">
      <t>ジッセキ</t>
    </rPh>
    <rPh sb="38" eb="39">
      <t>テ</t>
    </rPh>
    <rPh sb="41" eb="43">
      <t>ヨサン</t>
    </rPh>
    <rPh sb="43" eb="45">
      <t>ヨウキュウ</t>
    </rPh>
    <rPh sb="46" eb="48">
      <t>ジッシ</t>
    </rPh>
    <rPh sb="53" eb="56">
      <t>セイカブツ</t>
    </rPh>
    <rPh sb="57" eb="59">
      <t>テキセツ</t>
    </rPh>
    <rPh sb="60" eb="62">
      <t>カツヨウ</t>
    </rPh>
    <phoneticPr fontId="4"/>
  </si>
  <si>
    <t>領事シニアボランティアによる領事窓口サービスの向上，移住者支援事業，巡回医師団派遣，在留邦人統計調査，及び海外渡航者を対象とした広報資料の作成，並びに領事担当官の能力向上のための研修の実施により，邦人の権利を確保するとともに，邦人の海外生活における利便性が高まったことは，全般的な領事サービスの向上との目標に向けて着実な進展があったと言える。
一方で，邦人の領事サービスに対するニーズの増加・多様化へ適切に対応すべく，業務の合理化・効率化に努めていく。</t>
    <rPh sb="14" eb="16">
      <t>リョウジ</t>
    </rPh>
    <rPh sb="16" eb="18">
      <t>マドグチ</t>
    </rPh>
    <rPh sb="98" eb="100">
      <t>ホウジン</t>
    </rPh>
    <rPh sb="101" eb="103">
      <t>ケンリ</t>
    </rPh>
    <rPh sb="104" eb="106">
      <t>カクホ</t>
    </rPh>
    <rPh sb="113" eb="115">
      <t>ホウジン</t>
    </rPh>
    <rPh sb="116" eb="118">
      <t>カイガイ</t>
    </rPh>
    <rPh sb="118" eb="120">
      <t>セイカツ</t>
    </rPh>
    <rPh sb="124" eb="127">
      <t>リベンセイ</t>
    </rPh>
    <rPh sb="128" eb="129">
      <t>タカ</t>
    </rPh>
    <rPh sb="136" eb="139">
      <t>ゼンパンテキ</t>
    </rPh>
    <rPh sb="157" eb="159">
      <t>チャクジツ</t>
    </rPh>
    <rPh sb="160" eb="162">
      <t>シンテン</t>
    </rPh>
    <rPh sb="167" eb="168">
      <t>イ</t>
    </rPh>
    <rPh sb="172" eb="174">
      <t>イッポウ</t>
    </rPh>
    <rPh sb="176" eb="178">
      <t>ホウジン</t>
    </rPh>
    <rPh sb="179" eb="181">
      <t>リョウジ</t>
    </rPh>
    <rPh sb="186" eb="187">
      <t>タイ</t>
    </rPh>
    <rPh sb="193" eb="195">
      <t>ゾウカ</t>
    </rPh>
    <rPh sb="196" eb="199">
      <t>タヨウカ</t>
    </rPh>
    <rPh sb="200" eb="202">
      <t>テキセツ</t>
    </rPh>
    <rPh sb="203" eb="205">
      <t>タイオウ</t>
    </rPh>
    <rPh sb="209" eb="211">
      <t>ギョウム</t>
    </rPh>
    <rPh sb="212" eb="215">
      <t>ゴウリカ</t>
    </rPh>
    <rPh sb="216" eb="219">
      <t>コウリツカ</t>
    </rPh>
    <rPh sb="220" eb="221">
      <t>ツト</t>
    </rPh>
    <phoneticPr fontId="4"/>
  </si>
  <si>
    <t>海外子女教育体制の強化</t>
    <rPh sb="0" eb="2">
      <t>カイガイ</t>
    </rPh>
    <rPh sb="2" eb="4">
      <t>シジョ</t>
    </rPh>
    <rPh sb="4" eb="6">
      <t>キョウイク</t>
    </rPh>
    <rPh sb="6" eb="8">
      <t>タイセイ</t>
    </rPh>
    <rPh sb="9" eb="11">
      <t>キョウカ</t>
    </rPh>
    <phoneticPr fontId="4"/>
  </si>
  <si>
    <t>我が国国民の海外における発展のための環境整備と海外在留邦人学齢児童・生徒に対する教育の充実強化を図り，できるだけ国内の義務教育に近い教育環境を確保</t>
    <rPh sb="0" eb="1">
      <t>ワ</t>
    </rPh>
    <rPh sb="2" eb="3">
      <t>クニ</t>
    </rPh>
    <rPh sb="3" eb="5">
      <t>コクミン</t>
    </rPh>
    <rPh sb="6" eb="8">
      <t>カイガイ</t>
    </rPh>
    <rPh sb="12" eb="14">
      <t>ハッテン</t>
    </rPh>
    <rPh sb="18" eb="20">
      <t>カンキョウ</t>
    </rPh>
    <rPh sb="20" eb="22">
      <t>セイビ</t>
    </rPh>
    <rPh sb="23" eb="25">
      <t>カイガイ</t>
    </rPh>
    <rPh sb="25" eb="27">
      <t>ザイリュウ</t>
    </rPh>
    <rPh sb="27" eb="29">
      <t>ホウジン</t>
    </rPh>
    <rPh sb="29" eb="31">
      <t>ガクレイ</t>
    </rPh>
    <rPh sb="31" eb="33">
      <t>ジドウ</t>
    </rPh>
    <rPh sb="34" eb="36">
      <t>セイト</t>
    </rPh>
    <rPh sb="37" eb="38">
      <t>タイ</t>
    </rPh>
    <rPh sb="40" eb="42">
      <t>キョウイク</t>
    </rPh>
    <rPh sb="43" eb="45">
      <t>ジュウジツ</t>
    </rPh>
    <rPh sb="45" eb="47">
      <t>キョウカ</t>
    </rPh>
    <rPh sb="48" eb="49">
      <t>ハカ</t>
    </rPh>
    <rPh sb="56" eb="58">
      <t>コクナイ</t>
    </rPh>
    <rPh sb="59" eb="61">
      <t>ギム</t>
    </rPh>
    <rPh sb="61" eb="63">
      <t>キョウイク</t>
    </rPh>
    <rPh sb="64" eb="65">
      <t>チカ</t>
    </rPh>
    <rPh sb="66" eb="68">
      <t>キョウイク</t>
    </rPh>
    <rPh sb="68" eb="70">
      <t>カンキョウ</t>
    </rPh>
    <rPh sb="71" eb="73">
      <t>カクホ</t>
    </rPh>
    <phoneticPr fontId="4"/>
  </si>
  <si>
    <t>日本人学校等の在外教育施設が借り上げる校舎借料の一部，在外教育施設で現地採用する教員・講師の給与の一部，及び治安状況の悪い地域に所在する日本人学校の安全対策のために学校運営理事会等日本人学校設置団体が施すガードマン雇い上げ経費及び警報機器並びに監視カメラの維持管理費に対し，国庫援助を実施</t>
    <rPh sb="0" eb="3">
      <t>ニホンジン</t>
    </rPh>
    <rPh sb="3" eb="5">
      <t>ガッコウ</t>
    </rPh>
    <rPh sb="5" eb="6">
      <t>トウ</t>
    </rPh>
    <rPh sb="7" eb="9">
      <t>ザイガイ</t>
    </rPh>
    <rPh sb="9" eb="11">
      <t>キョウイク</t>
    </rPh>
    <rPh sb="11" eb="13">
      <t>シセツ</t>
    </rPh>
    <rPh sb="14" eb="15">
      <t>カ</t>
    </rPh>
    <rPh sb="16" eb="17">
      <t>ア</t>
    </rPh>
    <rPh sb="19" eb="21">
      <t>コウシャ</t>
    </rPh>
    <rPh sb="21" eb="23">
      <t>シャクリョウ</t>
    </rPh>
    <rPh sb="24" eb="26">
      <t>イチブ</t>
    </rPh>
    <rPh sb="27" eb="29">
      <t>ザイガイ</t>
    </rPh>
    <rPh sb="29" eb="31">
      <t>キョウイク</t>
    </rPh>
    <rPh sb="31" eb="33">
      <t>シセツ</t>
    </rPh>
    <rPh sb="34" eb="36">
      <t>ゲンチ</t>
    </rPh>
    <rPh sb="36" eb="38">
      <t>サイヨウ</t>
    </rPh>
    <rPh sb="40" eb="42">
      <t>キョウイン</t>
    </rPh>
    <rPh sb="43" eb="45">
      <t>コウシ</t>
    </rPh>
    <rPh sb="46" eb="48">
      <t>キュウヨ</t>
    </rPh>
    <rPh sb="49" eb="51">
      <t>イチブ</t>
    </rPh>
    <rPh sb="52" eb="53">
      <t>オヨ</t>
    </rPh>
    <rPh sb="54" eb="56">
      <t>チアン</t>
    </rPh>
    <rPh sb="56" eb="58">
      <t>ジョウキョウ</t>
    </rPh>
    <rPh sb="59" eb="60">
      <t>ワル</t>
    </rPh>
    <rPh sb="61" eb="63">
      <t>チイキ</t>
    </rPh>
    <rPh sb="64" eb="66">
      <t>ショザイ</t>
    </rPh>
    <rPh sb="68" eb="71">
      <t>ニホンジン</t>
    </rPh>
    <rPh sb="71" eb="73">
      <t>ガッコウ</t>
    </rPh>
    <rPh sb="74" eb="76">
      <t>アンゼン</t>
    </rPh>
    <rPh sb="76" eb="78">
      <t>タイサク</t>
    </rPh>
    <rPh sb="82" eb="84">
      <t>ガッコウ</t>
    </rPh>
    <rPh sb="84" eb="86">
      <t>ウンエイ</t>
    </rPh>
    <rPh sb="86" eb="89">
      <t>リジカイ</t>
    </rPh>
    <rPh sb="89" eb="90">
      <t>トウ</t>
    </rPh>
    <rPh sb="90" eb="93">
      <t>ニホンジン</t>
    </rPh>
    <rPh sb="93" eb="95">
      <t>ガッコウ</t>
    </rPh>
    <rPh sb="95" eb="97">
      <t>セッチ</t>
    </rPh>
    <rPh sb="97" eb="99">
      <t>ダンタイ</t>
    </rPh>
    <rPh sb="100" eb="101">
      <t>ホドコ</t>
    </rPh>
    <rPh sb="107" eb="108">
      <t>ヤト</t>
    </rPh>
    <rPh sb="109" eb="110">
      <t>ア</t>
    </rPh>
    <rPh sb="111" eb="113">
      <t>ケイヒ</t>
    </rPh>
    <rPh sb="113" eb="114">
      <t>オヨ</t>
    </rPh>
    <rPh sb="115" eb="117">
      <t>ケイホウ</t>
    </rPh>
    <rPh sb="117" eb="119">
      <t>キキ</t>
    </rPh>
    <rPh sb="119" eb="120">
      <t>ナラ</t>
    </rPh>
    <rPh sb="122" eb="124">
      <t>カンシ</t>
    </rPh>
    <rPh sb="128" eb="130">
      <t>イジ</t>
    </rPh>
    <rPh sb="130" eb="133">
      <t>カンリヒ</t>
    </rPh>
    <rPh sb="134" eb="135">
      <t>タイ</t>
    </rPh>
    <rPh sb="137" eb="139">
      <t>コッコ</t>
    </rPh>
    <rPh sb="139" eb="141">
      <t>エンジョ</t>
    </rPh>
    <rPh sb="142" eb="144">
      <t>ジッシ</t>
    </rPh>
    <phoneticPr fontId="4"/>
  </si>
  <si>
    <t xml:space="preserve">各校の政府援助対象教員数（各校の生徒数に応じた必要教員数（本邦からの派遣教員を除く））
</t>
    <rPh sb="0" eb="2">
      <t>カクコウ</t>
    </rPh>
    <rPh sb="3" eb="5">
      <t>セイフ</t>
    </rPh>
    <rPh sb="5" eb="7">
      <t>エンジョ</t>
    </rPh>
    <rPh sb="7" eb="9">
      <t>タイショウ</t>
    </rPh>
    <rPh sb="9" eb="12">
      <t>キョウインスウ</t>
    </rPh>
    <rPh sb="13" eb="15">
      <t>カクコウ</t>
    </rPh>
    <rPh sb="16" eb="19">
      <t>セイトスウ</t>
    </rPh>
    <rPh sb="20" eb="21">
      <t>オウ</t>
    </rPh>
    <rPh sb="23" eb="25">
      <t>ヒツヨウ</t>
    </rPh>
    <rPh sb="25" eb="28">
      <t>キョウインスウ</t>
    </rPh>
    <rPh sb="29" eb="31">
      <t>ホンポウ</t>
    </rPh>
    <rPh sb="34" eb="36">
      <t>ハケン</t>
    </rPh>
    <phoneticPr fontId="4"/>
  </si>
  <si>
    <t xml:space="preserve">人（人）
</t>
    <rPh sb="0" eb="1">
      <t>ニン</t>
    </rPh>
    <rPh sb="2" eb="3">
      <t>ニン</t>
    </rPh>
    <phoneticPr fontId="4"/>
  </si>
  <si>
    <t>(1,739)</t>
    <phoneticPr fontId="4"/>
  </si>
  <si>
    <t>１　日本人学校・補習授業校対象校数
２　各校の政府援助対象教員数（各校の生徒数に応じた必要教員数（本邦からの派遣教員を除く）
３　日本人学校対象校数</t>
    <rPh sb="13" eb="15">
      <t>タイショウ</t>
    </rPh>
    <rPh sb="15" eb="16">
      <t>コウ</t>
    </rPh>
    <rPh sb="20" eb="22">
      <t>カクコウ</t>
    </rPh>
    <rPh sb="23" eb="25">
      <t>セイフ</t>
    </rPh>
    <rPh sb="25" eb="27">
      <t>エンジョ</t>
    </rPh>
    <rPh sb="27" eb="29">
      <t>タイショウ</t>
    </rPh>
    <rPh sb="29" eb="32">
      <t>キョウインスウ</t>
    </rPh>
    <rPh sb="33" eb="35">
      <t>カクコウ</t>
    </rPh>
    <rPh sb="36" eb="39">
      <t>セイトスウ</t>
    </rPh>
    <rPh sb="40" eb="41">
      <t>オウ</t>
    </rPh>
    <rPh sb="43" eb="45">
      <t>ヒツヨウ</t>
    </rPh>
    <rPh sb="45" eb="47">
      <t>キョウイン</t>
    </rPh>
    <rPh sb="47" eb="48">
      <t>スウ</t>
    </rPh>
    <rPh sb="49" eb="51">
      <t>ホンポウ</t>
    </rPh>
    <rPh sb="54" eb="56">
      <t>ハケン</t>
    </rPh>
    <rPh sb="56" eb="58">
      <t>キョウイン</t>
    </rPh>
    <rPh sb="59" eb="60">
      <t>ノゾ</t>
    </rPh>
    <rPh sb="70" eb="73">
      <t>タイショウコウ</t>
    </rPh>
    <phoneticPr fontId="4"/>
  </si>
  <si>
    <t>１　校
２　校
３　校</t>
    <rPh sb="2" eb="3">
      <t>コウ</t>
    </rPh>
    <rPh sb="6" eb="7">
      <t>コウ</t>
    </rPh>
    <rPh sb="10" eb="11">
      <t>コウ</t>
    </rPh>
    <phoneticPr fontId="4"/>
  </si>
  <si>
    <t>１　4,929千円／１校
２　3,349千円／１校
３　3,800千円／１校</t>
    <rPh sb="7" eb="9">
      <t>センエン</t>
    </rPh>
    <rPh sb="11" eb="12">
      <t>コウ</t>
    </rPh>
    <rPh sb="20" eb="22">
      <t>センエン</t>
    </rPh>
    <rPh sb="24" eb="25">
      <t>コウ</t>
    </rPh>
    <rPh sb="33" eb="35">
      <t>センエン</t>
    </rPh>
    <rPh sb="37" eb="38">
      <t>コウ</t>
    </rPh>
    <phoneticPr fontId="4"/>
  </si>
  <si>
    <t>１　海外子女教育施設への政府援助総額を政府援助実施対象校数で除した
２　海外子女教育教員・講師等への政府援助総額を政府援助対象校数で除した
３　海外子女教育施設安全対策費への政府援助総額を政府援助対象校数で除した</t>
    <rPh sb="2" eb="4">
      <t>カイガイ</t>
    </rPh>
    <rPh sb="4" eb="6">
      <t>シジョ</t>
    </rPh>
    <rPh sb="6" eb="8">
      <t>キョウイク</t>
    </rPh>
    <rPh sb="8" eb="10">
      <t>シセツ</t>
    </rPh>
    <rPh sb="12" eb="14">
      <t>セイフ</t>
    </rPh>
    <rPh sb="14" eb="16">
      <t>エンジョ</t>
    </rPh>
    <rPh sb="16" eb="18">
      <t>ソウガク</t>
    </rPh>
    <rPh sb="19" eb="21">
      <t>セイフ</t>
    </rPh>
    <rPh sb="21" eb="23">
      <t>エンジョ</t>
    </rPh>
    <rPh sb="23" eb="25">
      <t>ジッシ</t>
    </rPh>
    <rPh sb="25" eb="27">
      <t>タイショウ</t>
    </rPh>
    <rPh sb="27" eb="28">
      <t>コウ</t>
    </rPh>
    <rPh sb="28" eb="29">
      <t>スウ</t>
    </rPh>
    <rPh sb="30" eb="31">
      <t>ジョ</t>
    </rPh>
    <rPh sb="36" eb="38">
      <t>カイガイ</t>
    </rPh>
    <rPh sb="38" eb="40">
      <t>シジョ</t>
    </rPh>
    <rPh sb="40" eb="42">
      <t>キョウイク</t>
    </rPh>
    <rPh sb="42" eb="44">
      <t>キョウイン</t>
    </rPh>
    <rPh sb="45" eb="47">
      <t>コウシ</t>
    </rPh>
    <rPh sb="47" eb="48">
      <t>トウ</t>
    </rPh>
    <rPh sb="50" eb="52">
      <t>セイフ</t>
    </rPh>
    <rPh sb="52" eb="54">
      <t>エンジョ</t>
    </rPh>
    <rPh sb="54" eb="56">
      <t>ソウガク</t>
    </rPh>
    <rPh sb="57" eb="59">
      <t>セイフ</t>
    </rPh>
    <rPh sb="59" eb="61">
      <t>エンジョ</t>
    </rPh>
    <rPh sb="61" eb="64">
      <t>タイショウコウ</t>
    </rPh>
    <rPh sb="64" eb="65">
      <t>スウ</t>
    </rPh>
    <rPh sb="66" eb="67">
      <t>ジョ</t>
    </rPh>
    <rPh sb="72" eb="74">
      <t>カイガイ</t>
    </rPh>
    <rPh sb="74" eb="76">
      <t>シジョ</t>
    </rPh>
    <rPh sb="76" eb="78">
      <t>キョウイク</t>
    </rPh>
    <rPh sb="78" eb="80">
      <t>シセツ</t>
    </rPh>
    <rPh sb="80" eb="82">
      <t>アンゼン</t>
    </rPh>
    <rPh sb="82" eb="85">
      <t>タイサクヒ</t>
    </rPh>
    <rPh sb="87" eb="89">
      <t>セイフ</t>
    </rPh>
    <rPh sb="89" eb="91">
      <t>エンジョ</t>
    </rPh>
    <rPh sb="91" eb="93">
      <t>ソウガク</t>
    </rPh>
    <rPh sb="94" eb="96">
      <t>セイフ</t>
    </rPh>
    <rPh sb="96" eb="98">
      <t>エンジョ</t>
    </rPh>
    <rPh sb="98" eb="101">
      <t>タイショウコウ</t>
    </rPh>
    <rPh sb="101" eb="102">
      <t>スウ</t>
    </rPh>
    <rPh sb="103" eb="104">
      <t>ジョ</t>
    </rPh>
    <phoneticPr fontId="4"/>
  </si>
  <si>
    <t>直接・間接的に国民が裨益するとの観点からニーズがあると考えられ，採算性を計れる事業ではなく国以外が実施し得ない。</t>
  </si>
  <si>
    <t>支出先の選定については，学校運営委員会（ないし理事会等）を対象とし，また，資金の流れ，支出目的及び費目・使途についても検証を実施の上，事業目的に則し真に必要なものに限定されている。</t>
    <rPh sb="0" eb="2">
      <t>シシュツ</t>
    </rPh>
    <rPh sb="2" eb="3">
      <t>サキ</t>
    </rPh>
    <rPh sb="4" eb="6">
      <t>センテイ</t>
    </rPh>
    <rPh sb="12" eb="14">
      <t>ガッコウ</t>
    </rPh>
    <rPh sb="14" eb="16">
      <t>ウンエイ</t>
    </rPh>
    <rPh sb="16" eb="19">
      <t>イインカイ</t>
    </rPh>
    <rPh sb="23" eb="26">
      <t>リジカイ</t>
    </rPh>
    <rPh sb="26" eb="27">
      <t>トウ</t>
    </rPh>
    <rPh sb="29" eb="31">
      <t>タイショウ</t>
    </rPh>
    <rPh sb="37" eb="39">
      <t>シキン</t>
    </rPh>
    <rPh sb="40" eb="41">
      <t>ナガ</t>
    </rPh>
    <rPh sb="43" eb="45">
      <t>シシュツ</t>
    </rPh>
    <rPh sb="45" eb="47">
      <t>モクテキ</t>
    </rPh>
    <rPh sb="47" eb="48">
      <t>オヨ</t>
    </rPh>
    <rPh sb="49" eb="51">
      <t>ヒモク</t>
    </rPh>
    <rPh sb="52" eb="54">
      <t>シト</t>
    </rPh>
    <rPh sb="59" eb="61">
      <t>ケンショウ</t>
    </rPh>
    <rPh sb="62" eb="64">
      <t>ジッシ</t>
    </rPh>
    <rPh sb="65" eb="66">
      <t>ウエ</t>
    </rPh>
    <rPh sb="67" eb="69">
      <t>ジギョウ</t>
    </rPh>
    <rPh sb="69" eb="71">
      <t>モクテキ</t>
    </rPh>
    <rPh sb="72" eb="73">
      <t>ソク</t>
    </rPh>
    <rPh sb="74" eb="75">
      <t>シン</t>
    </rPh>
    <rPh sb="76" eb="78">
      <t>ヒツヨウ</t>
    </rPh>
    <rPh sb="82" eb="84">
      <t>ゲンテイ</t>
    </rPh>
    <phoneticPr fontId="4"/>
  </si>
  <si>
    <t>海外における義務教育相当の子女に関しては国内に近い教育が受けられるよう最大限の援助を行っており，数字としての成果を直接計れるものではないが，活動目標や活動実績に照らし予算要求を実施し適切に活用されている。</t>
    <rPh sb="0" eb="2">
      <t>カイガイ</t>
    </rPh>
    <rPh sb="6" eb="8">
      <t>ギム</t>
    </rPh>
    <rPh sb="8" eb="10">
      <t>キョウイク</t>
    </rPh>
    <rPh sb="10" eb="12">
      <t>ソウトウ</t>
    </rPh>
    <rPh sb="13" eb="15">
      <t>シジョ</t>
    </rPh>
    <rPh sb="16" eb="17">
      <t>カン</t>
    </rPh>
    <rPh sb="20" eb="22">
      <t>コクナイ</t>
    </rPh>
    <rPh sb="23" eb="24">
      <t>チカ</t>
    </rPh>
    <rPh sb="25" eb="27">
      <t>キョウイク</t>
    </rPh>
    <rPh sb="28" eb="29">
      <t>ウ</t>
    </rPh>
    <rPh sb="35" eb="38">
      <t>サイダイゲン</t>
    </rPh>
    <rPh sb="39" eb="41">
      <t>エンジョ</t>
    </rPh>
    <rPh sb="42" eb="43">
      <t>オコナ</t>
    </rPh>
    <rPh sb="48" eb="50">
      <t>スウジ</t>
    </rPh>
    <rPh sb="54" eb="56">
      <t>セイカ</t>
    </rPh>
    <rPh sb="57" eb="59">
      <t>チョクセツ</t>
    </rPh>
    <rPh sb="59" eb="60">
      <t>ハカ</t>
    </rPh>
    <rPh sb="70" eb="72">
      <t>カツドウ</t>
    </rPh>
    <rPh sb="72" eb="74">
      <t>モクヒョウ</t>
    </rPh>
    <rPh sb="75" eb="77">
      <t>カツドウ</t>
    </rPh>
    <rPh sb="77" eb="79">
      <t>ジッセキ</t>
    </rPh>
    <rPh sb="80" eb="81">
      <t>テ</t>
    </rPh>
    <rPh sb="83" eb="85">
      <t>ヨサン</t>
    </rPh>
    <rPh sb="85" eb="87">
      <t>ヨウキュウ</t>
    </rPh>
    <rPh sb="88" eb="90">
      <t>ジッシ</t>
    </rPh>
    <rPh sb="91" eb="93">
      <t>テキセツ</t>
    </rPh>
    <rPh sb="94" eb="96">
      <t>カツヨウ</t>
    </rPh>
    <phoneticPr fontId="4"/>
  </si>
  <si>
    <t>A.</t>
    <phoneticPr fontId="4"/>
  </si>
  <si>
    <t>B.</t>
    <phoneticPr fontId="4"/>
  </si>
  <si>
    <t>領事システム</t>
    <rPh sb="0" eb="2">
      <t>リョウジ</t>
    </rPh>
    <phoneticPr fontId="4"/>
  </si>
  <si>
    <t>領事業務の抜本的改革(平成13年)
外務省行政手続等の電子化推進に関するｱｸｼｮﾝﾌﾟﾗﾝ(平成14年)
電子政府構築計画（2003年各府省CIO連絡会議決定）
領事業務の業務・システム最適化計画
（2006年外務省情報化推進委員会決定，2010年改定）</t>
    <rPh sb="53" eb="55">
      <t>デンシ</t>
    </rPh>
    <rPh sb="55" eb="57">
      <t>セイフ</t>
    </rPh>
    <rPh sb="57" eb="59">
      <t>コウチク</t>
    </rPh>
    <rPh sb="59" eb="61">
      <t>ケイカク</t>
    </rPh>
    <rPh sb="66" eb="67">
      <t>ネン</t>
    </rPh>
    <rPh sb="67" eb="68">
      <t>カク</t>
    </rPh>
    <rPh sb="68" eb="70">
      <t>フショウ</t>
    </rPh>
    <rPh sb="73" eb="75">
      <t>レンラク</t>
    </rPh>
    <rPh sb="75" eb="77">
      <t>カイギ</t>
    </rPh>
    <rPh sb="77" eb="79">
      <t>ケッテイ</t>
    </rPh>
    <rPh sb="81" eb="83">
      <t>リョウジ</t>
    </rPh>
    <rPh sb="83" eb="85">
      <t>ギョウム</t>
    </rPh>
    <rPh sb="86" eb="88">
      <t>ギョウム</t>
    </rPh>
    <rPh sb="93" eb="96">
      <t>サイテキカ</t>
    </rPh>
    <rPh sb="96" eb="98">
      <t>ケイカク</t>
    </rPh>
    <rPh sb="104" eb="105">
      <t>ネン</t>
    </rPh>
    <rPh sb="105" eb="108">
      <t>ガイムショウ</t>
    </rPh>
    <rPh sb="108" eb="111">
      <t>ジョウホウカ</t>
    </rPh>
    <rPh sb="111" eb="113">
      <t>スイシン</t>
    </rPh>
    <rPh sb="113" eb="116">
      <t>イインカイ</t>
    </rPh>
    <rPh sb="116" eb="118">
      <t>ケッテイ</t>
    </rPh>
    <rPh sb="123" eb="124">
      <t>ネン</t>
    </rPh>
    <rPh sb="124" eb="126">
      <t>カイテイ</t>
    </rPh>
    <phoneticPr fontId="4"/>
  </si>
  <si>
    <t>　外務省改革の一環としての「領事業務の抜本的改革」や行政手続等の電子化推進・電子政府構築計画等に基づき、領事窓口サービスの改善や邦人保護体制の拡充、業務の効率化を目的として、領事業務のＯＡ化を維持・推進するとともに，「領事業務の業務・システム最適化計画」に則り、国民サービスの向上および領事業務・システムの効率化を目指す。</t>
    <rPh sb="99" eb="101">
      <t>スイシン</t>
    </rPh>
    <phoneticPr fontId="4"/>
  </si>
  <si>
    <t>　全世界で約１１４万人(平成２２年１０月)に上る、多数の在留邦人の在留届データを管理する領事関連データ管理システム、在留届のオンライン申請システムである在留届電子届出システム、領事窓口業務（在外選挙、戸籍・国籍業務、邦人援護統計事務、司法供助、管海事務)支援機能、在留邦人向けメールマガジン配信システム（災害時の一斉急報機能を含む）にかかる機器・運用要員を確保することにより，領事業務のＯＡ化を維持・推進する。
　また，平成２２年４月に改定した「領事業務の業務・システム最適化計画」に則り，旅券発給管理システムを刷新し，新たに領事関連情報システム全体の基盤となる「領事業務情報システム」の開発（第１期構築，３年計画）を実施し，平成２５年度以降のシステム運用経費の削減，業務の効率化，国民サービスの向上等を目指す。</t>
    <rPh sb="170" eb="172">
      <t>キキ</t>
    </rPh>
    <rPh sb="188" eb="192">
      <t>リョウジギョウム</t>
    </rPh>
    <rPh sb="195" eb="196">
      <t>カ</t>
    </rPh>
    <rPh sb="197" eb="199">
      <t>イジ</t>
    </rPh>
    <rPh sb="200" eb="202">
      <t>スイシン</t>
    </rPh>
    <rPh sb="216" eb="217">
      <t>ガツ</t>
    </rPh>
    <rPh sb="218" eb="220">
      <t>カイテイ</t>
    </rPh>
    <rPh sb="245" eb="247">
      <t>リョケン</t>
    </rPh>
    <rPh sb="247" eb="249">
      <t>ハッキュウ</t>
    </rPh>
    <rPh sb="249" eb="251">
      <t>カンリ</t>
    </rPh>
    <rPh sb="256" eb="258">
      <t>サッシン</t>
    </rPh>
    <rPh sb="260" eb="261">
      <t>アラ</t>
    </rPh>
    <rPh sb="265" eb="267">
      <t>カンレン</t>
    </rPh>
    <rPh sb="294" eb="296">
      <t>カイハツ</t>
    </rPh>
    <rPh sb="297" eb="298">
      <t>ダイ</t>
    </rPh>
    <rPh sb="299" eb="300">
      <t>キ</t>
    </rPh>
    <rPh sb="300" eb="302">
      <t>コウチク</t>
    </rPh>
    <rPh sb="304" eb="305">
      <t>ネン</t>
    </rPh>
    <rPh sb="305" eb="307">
      <t>ケイカク</t>
    </rPh>
    <rPh sb="309" eb="311">
      <t>ジッシ</t>
    </rPh>
    <rPh sb="313" eb="315">
      <t>ヘイセイ</t>
    </rPh>
    <rPh sb="317" eb="319">
      <t>ネンド</t>
    </rPh>
    <rPh sb="319" eb="321">
      <t>イコウ</t>
    </rPh>
    <rPh sb="326" eb="328">
      <t>ウンヨウ</t>
    </rPh>
    <rPh sb="328" eb="330">
      <t>ケイヒ</t>
    </rPh>
    <rPh sb="331" eb="333">
      <t>サクゲン</t>
    </rPh>
    <rPh sb="337" eb="340">
      <t>コウリツカ</t>
    </rPh>
    <rPh sb="341" eb="343">
      <t>コクミン</t>
    </rPh>
    <rPh sb="348" eb="350">
      <t>コウジョウ</t>
    </rPh>
    <rPh sb="350" eb="351">
      <t>ナド</t>
    </rPh>
    <rPh sb="352" eb="354">
      <t>メザ</t>
    </rPh>
    <phoneticPr fontId="4"/>
  </si>
  <si>
    <t>１．在留届(帰国・変更届を含む)の電子届出割合を全体の５０％とする。
２．全ての在外公館からメルマガ，あるいは一斉急報機能が発出可能となる。
３．領事最適化計画内の「旅券システム刷新」により，平成１７年度試算値に比べ，約5.3億円の年間運用経費削減と，約5，000時間の業務時間短縮を見込む。</t>
    <rPh sb="6" eb="8">
      <t>キコク</t>
    </rPh>
    <rPh sb="9" eb="12">
      <t>ヘンコウトドケ</t>
    </rPh>
    <rPh sb="13" eb="14">
      <t>フク</t>
    </rPh>
    <rPh sb="21" eb="23">
      <t>ワリアイ</t>
    </rPh>
    <rPh sb="24" eb="26">
      <t>ゼンタイ</t>
    </rPh>
    <rPh sb="38" eb="39">
      <t>スベ</t>
    </rPh>
    <rPh sb="41" eb="43">
      <t>ザイガイ</t>
    </rPh>
    <rPh sb="43" eb="45">
      <t>コウカン</t>
    </rPh>
    <rPh sb="56" eb="58">
      <t>イッセイ</t>
    </rPh>
    <rPh sb="58" eb="60">
      <t>キュウホウ</t>
    </rPh>
    <rPh sb="60" eb="62">
      <t>キノウ</t>
    </rPh>
    <rPh sb="63" eb="65">
      <t>ハッシュツ</t>
    </rPh>
    <rPh sb="65" eb="67">
      <t>カノウ</t>
    </rPh>
    <rPh sb="75" eb="77">
      <t>リョウジ</t>
    </rPh>
    <rPh sb="77" eb="80">
      <t>サイテキカ</t>
    </rPh>
    <rPh sb="80" eb="82">
      <t>ケイカク</t>
    </rPh>
    <rPh sb="82" eb="83">
      <t>ウチ</t>
    </rPh>
    <rPh sb="85" eb="87">
      <t>リョケン</t>
    </rPh>
    <rPh sb="91" eb="93">
      <t>サッシン</t>
    </rPh>
    <rPh sb="98" eb="100">
      <t>ヘイセイ</t>
    </rPh>
    <rPh sb="102" eb="104">
      <t>ネンド</t>
    </rPh>
    <rPh sb="104" eb="107">
      <t>シサンチ</t>
    </rPh>
    <rPh sb="108" eb="109">
      <t>クラ</t>
    </rPh>
    <rPh sb="111" eb="112">
      <t>ヤク</t>
    </rPh>
    <rPh sb="115" eb="117">
      <t>オクエン</t>
    </rPh>
    <rPh sb="118" eb="120">
      <t>ネンカン</t>
    </rPh>
    <rPh sb="120" eb="122">
      <t>ウンヨウ</t>
    </rPh>
    <rPh sb="122" eb="124">
      <t>ケイヒ</t>
    </rPh>
    <rPh sb="124" eb="126">
      <t>サクゲン</t>
    </rPh>
    <rPh sb="128" eb="129">
      <t>ヤク</t>
    </rPh>
    <rPh sb="134" eb="136">
      <t>ジカン</t>
    </rPh>
    <rPh sb="137" eb="139">
      <t>ギョウム</t>
    </rPh>
    <rPh sb="139" eb="141">
      <t>ジカン</t>
    </rPh>
    <rPh sb="141" eb="143">
      <t>タンシュク</t>
    </rPh>
    <rPh sb="144" eb="146">
      <t>ミコ</t>
    </rPh>
    <phoneticPr fontId="4"/>
  </si>
  <si>
    <t>１．件・％
２.公館数
３．</t>
    <rPh sb="9" eb="11">
      <t>コウカン</t>
    </rPh>
    <rPh sb="11" eb="12">
      <t>スウ</t>
    </rPh>
    <phoneticPr fontId="4"/>
  </si>
  <si>
    <t>62千件/195千件（31.8%)
220(100%)
－</t>
    <rPh sb="2" eb="3">
      <t>セン</t>
    </rPh>
    <rPh sb="3" eb="4">
      <t>ケン</t>
    </rPh>
    <rPh sb="8" eb="9">
      <t>セン</t>
    </rPh>
    <rPh sb="9" eb="10">
      <t>ケン</t>
    </rPh>
    <phoneticPr fontId="4"/>
  </si>
  <si>
    <t>70千件/199千件（35.2%)
220(100%)
－</t>
    <rPh sb="2" eb="4">
      <t>センケン</t>
    </rPh>
    <rPh sb="8" eb="10">
      <t>センケン</t>
    </rPh>
    <phoneticPr fontId="4"/>
  </si>
  <si>
    <t>74千件/205千件(36.1%)
220(100%)
－</t>
    <rPh sb="2" eb="4">
      <t>センケン</t>
    </rPh>
    <rPh sb="8" eb="10">
      <t>センケン</t>
    </rPh>
    <phoneticPr fontId="4"/>
  </si>
  <si>
    <t>２．一斉急報システムの運用開始（21年度）
３．旅券システム刷新にかかるシステム開発（22年度より）</t>
    <rPh sb="2" eb="4">
      <t>イッセイ</t>
    </rPh>
    <rPh sb="4" eb="6">
      <t>キュウホウ</t>
    </rPh>
    <rPh sb="11" eb="13">
      <t>ウンヨウ</t>
    </rPh>
    <rPh sb="13" eb="15">
      <t>カイシ</t>
    </rPh>
    <rPh sb="18" eb="20">
      <t>ネンド</t>
    </rPh>
    <rPh sb="24" eb="26">
      <t>リョケン</t>
    </rPh>
    <rPh sb="30" eb="32">
      <t>サッシン</t>
    </rPh>
    <rPh sb="40" eb="42">
      <t>カイハツ</t>
    </rPh>
    <rPh sb="45" eb="47">
      <t>ネンド</t>
    </rPh>
    <phoneticPr fontId="4"/>
  </si>
  <si>
    <t>旅券システム刷新（システム開発開始）</t>
    <rPh sb="0" eb="2">
      <t>リョケン</t>
    </rPh>
    <rPh sb="6" eb="8">
      <t>サッシン</t>
    </rPh>
    <rPh sb="13" eb="15">
      <t>カイハツ</t>
    </rPh>
    <rPh sb="15" eb="17">
      <t>カイシ</t>
    </rPh>
    <phoneticPr fontId="4"/>
  </si>
  <si>
    <t>25年度要求</t>
    <rPh sb="2" eb="4">
      <t>ネンド</t>
    </rPh>
    <rPh sb="4" eb="6">
      <t>ヨウキュウ</t>
    </rPh>
    <phoneticPr fontId="4"/>
  </si>
  <si>
    <t>　緊急事態発生時の情報伝達は、在留邦人にとり非常に重要であり、また、行政手続の電子化は遠隔地在住者を中心として利便性が高い。
　なお，平成22年度の執行率低下は，旅券システム刷新事業者の調達(一般競争入札）によるもの。</t>
    <rPh sb="1" eb="3">
      <t>キンキュウ</t>
    </rPh>
    <rPh sb="3" eb="5">
      <t>ジタイ</t>
    </rPh>
    <rPh sb="5" eb="8">
      <t>ハッセイジ</t>
    </rPh>
    <rPh sb="9" eb="11">
      <t>ジョウホウ</t>
    </rPh>
    <rPh sb="11" eb="13">
      <t>デンタツ</t>
    </rPh>
    <rPh sb="15" eb="17">
      <t>ザイリュウ</t>
    </rPh>
    <rPh sb="17" eb="19">
      <t>ホウジン</t>
    </rPh>
    <rPh sb="22" eb="24">
      <t>ヒジョウ</t>
    </rPh>
    <rPh sb="25" eb="27">
      <t>ジュウヨウ</t>
    </rPh>
    <rPh sb="43" eb="46">
      <t>エンカクチ</t>
    </rPh>
    <rPh sb="46" eb="49">
      <t>ザイジュウシャ</t>
    </rPh>
    <rPh sb="50" eb="52">
      <t>チュウシン</t>
    </rPh>
    <rPh sb="55" eb="58">
      <t>リベンセイ</t>
    </rPh>
    <rPh sb="59" eb="60">
      <t>タカ</t>
    </rPh>
    <rPh sb="68" eb="70">
      <t>ヘイセイ</t>
    </rPh>
    <rPh sb="72" eb="74">
      <t>ネンド</t>
    </rPh>
    <rPh sb="75" eb="78">
      <t>シッコウリツ</t>
    </rPh>
    <rPh sb="78" eb="80">
      <t>テイカ</t>
    </rPh>
    <rPh sb="82" eb="84">
      <t>リョケン</t>
    </rPh>
    <rPh sb="88" eb="90">
      <t>サッシン</t>
    </rPh>
    <rPh sb="90" eb="92">
      <t>ジギョウ</t>
    </rPh>
    <rPh sb="92" eb="93">
      <t>シャ</t>
    </rPh>
    <rPh sb="94" eb="96">
      <t>チョウタツ</t>
    </rPh>
    <rPh sb="97" eb="99">
      <t>イッパン</t>
    </rPh>
    <rPh sb="99" eb="101">
      <t>キョウソウ</t>
    </rPh>
    <rPh sb="101" eb="103">
      <t>ニュウサツ</t>
    </rPh>
    <phoneticPr fontId="4"/>
  </si>
  <si>
    <t>　機器の調達は一般競争入札により調達相手先を選定している。</t>
    <rPh sb="1" eb="3">
      <t>キキ</t>
    </rPh>
    <rPh sb="4" eb="6">
      <t>チョウタツ</t>
    </rPh>
    <rPh sb="7" eb="9">
      <t>イッパン</t>
    </rPh>
    <rPh sb="9" eb="11">
      <t>キョウソウ</t>
    </rPh>
    <rPh sb="11" eb="13">
      <t>ニュウサツ</t>
    </rPh>
    <rPh sb="16" eb="18">
      <t>チョウタツ</t>
    </rPh>
    <rPh sb="18" eb="21">
      <t>アイテサキ</t>
    </rPh>
    <rPh sb="22" eb="24">
      <t>センテイ</t>
    </rPh>
    <phoneticPr fontId="4"/>
  </si>
  <si>
    <t>在留届電子届出システムの利用率は年々増加している。
旅券システムの刷新については，経費削減・作業時間短縮という目標を設定している。また，旅券システム刷新に際して構築する予定の統合プラットフォームは，他の領事業務システムの基盤となる予定。</t>
    <rPh sb="14" eb="15">
      <t>リツ</t>
    </rPh>
    <rPh sb="16" eb="18">
      <t>ネンネン</t>
    </rPh>
    <rPh sb="18" eb="20">
      <t>ゾウカ</t>
    </rPh>
    <rPh sb="27" eb="29">
      <t>リョケン</t>
    </rPh>
    <rPh sb="34" eb="36">
      <t>サッシン</t>
    </rPh>
    <rPh sb="42" eb="44">
      <t>ケイヒ</t>
    </rPh>
    <rPh sb="44" eb="46">
      <t>サクゲン</t>
    </rPh>
    <rPh sb="47" eb="49">
      <t>サギョウ</t>
    </rPh>
    <rPh sb="49" eb="51">
      <t>ジカン</t>
    </rPh>
    <rPh sb="51" eb="53">
      <t>タンシュク</t>
    </rPh>
    <rPh sb="56" eb="58">
      <t>モクヒョウ</t>
    </rPh>
    <rPh sb="59" eb="61">
      <t>セッテイ</t>
    </rPh>
    <rPh sb="69" eb="71">
      <t>リョケン</t>
    </rPh>
    <rPh sb="75" eb="77">
      <t>サッシン</t>
    </rPh>
    <rPh sb="78" eb="79">
      <t>サイ</t>
    </rPh>
    <rPh sb="81" eb="83">
      <t>コウチク</t>
    </rPh>
    <rPh sb="85" eb="87">
      <t>ヨテイ</t>
    </rPh>
    <rPh sb="88" eb="90">
      <t>トウゴウ</t>
    </rPh>
    <rPh sb="100" eb="101">
      <t>タ</t>
    </rPh>
    <rPh sb="102" eb="106">
      <t>リョウジギョウム</t>
    </rPh>
    <rPh sb="111" eb="113">
      <t>キバン</t>
    </rPh>
    <rPh sb="116" eb="118">
      <t>ヨテイ</t>
    </rPh>
    <phoneticPr fontId="4"/>
  </si>
  <si>
    <t>-</t>
  </si>
  <si>
    <t>D.リコーリース(株)（他１社）</t>
    <rPh sb="12" eb="13">
      <t>ホカ</t>
    </rPh>
    <rPh sb="14" eb="15">
      <t>シャ</t>
    </rPh>
    <phoneticPr fontId="4"/>
  </si>
  <si>
    <t>Ｂ.東京センチュリーリース(株)(他２社）</t>
    <rPh sb="17" eb="18">
      <t>ホカ</t>
    </rPh>
    <rPh sb="19" eb="20">
      <t>シャ</t>
    </rPh>
    <phoneticPr fontId="4"/>
  </si>
  <si>
    <t>領事業務・システム最適化計画開発費</t>
    <rPh sb="0" eb="2">
      <t>リョウジ</t>
    </rPh>
    <rPh sb="2" eb="4">
      <t>ギョ</t>
    </rPh>
    <rPh sb="9" eb="12">
      <t>サイテキカ</t>
    </rPh>
    <rPh sb="12" eb="14">
      <t>ケイカク</t>
    </rPh>
    <rPh sb="14" eb="17">
      <t>カイハツヒ</t>
    </rPh>
    <phoneticPr fontId="4"/>
  </si>
  <si>
    <t>領事業務ＯＡ化関係経費</t>
    <rPh sb="0" eb="2">
      <t>リョウジ</t>
    </rPh>
    <rPh sb="2" eb="4">
      <t>ギョ</t>
    </rPh>
    <rPh sb="4" eb="7">
      <t>オアカ</t>
    </rPh>
    <rPh sb="7" eb="9">
      <t>カンケイ</t>
    </rPh>
    <rPh sb="9" eb="11">
      <t>ケイヒ</t>
    </rPh>
    <phoneticPr fontId="4"/>
  </si>
  <si>
    <t>電子届出割合50%(27年度)
全領事業務公館
左記3．効果は26年度より</t>
    <rPh sb="0" eb="2">
      <t>デンシ</t>
    </rPh>
    <rPh sb="2" eb="4">
      <t>トドケデ</t>
    </rPh>
    <rPh sb="4" eb="6">
      <t>ワリアイ</t>
    </rPh>
    <rPh sb="12" eb="14">
      <t>ネンド</t>
    </rPh>
    <rPh sb="16" eb="17">
      <t>ゼン</t>
    </rPh>
    <rPh sb="17" eb="21">
      <t>リョウジギョウム</t>
    </rPh>
    <rPh sb="21" eb="23">
      <t>コウカン</t>
    </rPh>
    <rPh sb="26" eb="28">
      <t>サキ</t>
    </rPh>
    <rPh sb="30" eb="32">
      <t>コウカ</t>
    </rPh>
    <rPh sb="35" eb="37">
      <t>ネンド</t>
    </rPh>
    <phoneticPr fontId="4"/>
  </si>
  <si>
    <t>％</t>
    <phoneticPr fontId="4"/>
  </si>
  <si>
    <t>H.</t>
    <phoneticPr fontId="4"/>
  </si>
  <si>
    <t>課長　田島　浩志</t>
    <rPh sb="0" eb="2">
      <t>カチョウ</t>
    </rPh>
    <rPh sb="3" eb="5">
      <t>タジマ</t>
    </rPh>
    <rPh sb="6" eb="8">
      <t>ヒロシ</t>
    </rPh>
    <phoneticPr fontId="4"/>
  </si>
  <si>
    <t>外務省設置法第４条第８～９号</t>
    <rPh sb="0" eb="3">
      <t>ガイムショウ</t>
    </rPh>
    <rPh sb="3" eb="6">
      <t>セッチホウ</t>
    </rPh>
    <rPh sb="6" eb="7">
      <t>ダイ</t>
    </rPh>
    <rPh sb="8" eb="9">
      <t>ジョウ</t>
    </rPh>
    <rPh sb="9" eb="10">
      <t>ダイ</t>
    </rPh>
    <rPh sb="13" eb="14">
      <t>ゴウ</t>
    </rPh>
    <phoneticPr fontId="4"/>
  </si>
  <si>
    <t>1,642 (1,704)</t>
    <phoneticPr fontId="4"/>
  </si>
  <si>
    <t>1,622 (1,680)</t>
    <phoneticPr fontId="4"/>
  </si>
  <si>
    <t>1,603 (1,694)</t>
    <phoneticPr fontId="4"/>
  </si>
  <si>
    <r>
      <t>2</t>
    </r>
    <r>
      <rPr>
        <sz val="11"/>
        <rFont val="ＭＳ Ｐゴシック"/>
        <family val="3"/>
        <charset val="128"/>
      </rPr>
      <t>00
287
50</t>
    </r>
    <phoneticPr fontId="4"/>
  </si>
  <si>
    <r>
      <t>1</t>
    </r>
    <r>
      <rPr>
        <sz val="11"/>
        <rFont val="ＭＳ Ｐゴシック"/>
        <family val="3"/>
        <charset val="128"/>
      </rPr>
      <t>96
284
42</t>
    </r>
    <phoneticPr fontId="4"/>
  </si>
  <si>
    <r>
      <t>1</t>
    </r>
    <r>
      <rPr>
        <sz val="11"/>
        <rFont val="ＭＳ Ｐゴシック"/>
        <family val="3"/>
        <charset val="128"/>
      </rPr>
      <t>96
284
45</t>
    </r>
    <phoneticPr fontId="4"/>
  </si>
  <si>
    <r>
      <t>(</t>
    </r>
    <r>
      <rPr>
        <sz val="11"/>
        <rFont val="ＭＳ Ｐゴシック"/>
        <family val="3"/>
        <charset val="128"/>
      </rPr>
      <t>291)
(291)
(50)</t>
    </r>
    <phoneticPr fontId="4"/>
  </si>
  <si>
    <t>(289)
(289)
(42)</t>
    <phoneticPr fontId="4"/>
  </si>
  <si>
    <t>(292)
(292)
(45)</t>
    <phoneticPr fontId="4"/>
  </si>
  <si>
    <t>現状通り</t>
    <rPh sb="0" eb="2">
      <t>ゲンジョウ</t>
    </rPh>
    <rPh sb="2" eb="3">
      <t>ドオ</t>
    </rPh>
    <phoneticPr fontId="4"/>
  </si>
  <si>
    <t>631 635 641</t>
    <phoneticPr fontId="4"/>
  </si>
  <si>
    <t>611 615 621</t>
    <phoneticPr fontId="4"/>
  </si>
  <si>
    <t>D.</t>
    <phoneticPr fontId="4"/>
  </si>
  <si>
    <t>担当部局庁</t>
    <phoneticPr fontId="4"/>
  </si>
  <si>
    <t>課長　田島　浩志</t>
    <rPh sb="0" eb="2">
      <t>カチョウ</t>
    </rPh>
    <rPh sb="3" eb="5">
      <t>タジマ</t>
    </rPh>
    <rPh sb="6" eb="7">
      <t>ヒロシ</t>
    </rPh>
    <rPh sb="7" eb="8">
      <t>ココロザシ</t>
    </rPh>
    <phoneticPr fontId="4"/>
  </si>
  <si>
    <t>外務省設置法第４条第８～１４号　　　　　　　　　　　　　　　　旅券法第１６条</t>
    <rPh sb="0" eb="3">
      <t>ガイムショウ</t>
    </rPh>
    <rPh sb="3" eb="6">
      <t>セッチホウ</t>
    </rPh>
    <rPh sb="6" eb="7">
      <t>ダイ</t>
    </rPh>
    <rPh sb="8" eb="9">
      <t>ジョウ</t>
    </rPh>
    <rPh sb="9" eb="10">
      <t>ダイ</t>
    </rPh>
    <rPh sb="14" eb="15">
      <t>ゴウ</t>
    </rPh>
    <phoneticPr fontId="4"/>
  </si>
  <si>
    <t>関係する計画、通知等</t>
    <phoneticPr fontId="4"/>
  </si>
  <si>
    <t>％</t>
    <phoneticPr fontId="4"/>
  </si>
  <si>
    <t>―</t>
    <phoneticPr fontId="4"/>
  </si>
  <si>
    <t>(                   )</t>
    <phoneticPr fontId="4"/>
  </si>
  <si>
    <t>(                )</t>
    <phoneticPr fontId="4"/>
  </si>
  <si>
    <t>年間運用維持経費／届出件数・配信通数</t>
    <phoneticPr fontId="4"/>
  </si>
  <si>
    <t>　</t>
    <phoneticPr fontId="4"/>
  </si>
  <si>
    <t xml:space="preserve"> </t>
    <phoneticPr fontId="4"/>
  </si>
  <si>
    <t>○</t>
    <phoneticPr fontId="4"/>
  </si>
  <si>
    <t>ー</t>
    <phoneticPr fontId="4"/>
  </si>
  <si>
    <t>不用率が大きい場合は、その理由を把握しているか。</t>
    <phoneticPr fontId="4"/>
  </si>
  <si>
    <t>単位あたりコストの削減に努めているか。その水準は妥当か。</t>
    <phoneticPr fontId="4"/>
  </si>
  <si>
    <t>－</t>
    <phoneticPr fontId="4"/>
  </si>
  <si>
    <t>活動実績は見込みに見合ったものであるか。</t>
    <phoneticPr fontId="4"/>
  </si>
  <si>
    <t>640  641</t>
    <phoneticPr fontId="4"/>
  </si>
  <si>
    <t>616 620</t>
    <phoneticPr fontId="4"/>
  </si>
  <si>
    <t>担当部局庁</t>
    <phoneticPr fontId="4"/>
  </si>
  <si>
    <t xml:space="preserve">外務省設置法第4条第８～１４号 </t>
    <rPh sb="0" eb="3">
      <t>ガイムショウ</t>
    </rPh>
    <rPh sb="3" eb="6">
      <t>セッチホウ</t>
    </rPh>
    <rPh sb="6" eb="7">
      <t>ダイ</t>
    </rPh>
    <rPh sb="8" eb="9">
      <t>ジョウ</t>
    </rPh>
    <rPh sb="9" eb="10">
      <t>ダイ</t>
    </rPh>
    <rPh sb="14" eb="15">
      <t>ゴウ</t>
    </rPh>
    <phoneticPr fontId="4"/>
  </si>
  <si>
    <t>関係する計画、通知等</t>
    <phoneticPr fontId="4"/>
  </si>
  <si>
    <t>-</t>
    <phoneticPr fontId="4"/>
  </si>
  <si>
    <t>領事業務情報システム機器端末展開等一時経費</t>
    <rPh sb="0" eb="4">
      <t>リョウジギョウム</t>
    </rPh>
    <rPh sb="4" eb="6">
      <t>ジョウホウ</t>
    </rPh>
    <rPh sb="10" eb="12">
      <t>キキ</t>
    </rPh>
    <rPh sb="12" eb="14">
      <t>タンマツ</t>
    </rPh>
    <rPh sb="14" eb="16">
      <t>テンカイ</t>
    </rPh>
    <rPh sb="16" eb="17">
      <t>トウ</t>
    </rPh>
    <rPh sb="17" eb="19">
      <t>イチジ</t>
    </rPh>
    <rPh sb="19" eb="21">
      <t>ケイヒ</t>
    </rPh>
    <phoneticPr fontId="4"/>
  </si>
  <si>
    <t>A.</t>
    <phoneticPr fontId="4"/>
  </si>
  <si>
    <t>E.</t>
    <phoneticPr fontId="4"/>
  </si>
  <si>
    <t>B.</t>
    <phoneticPr fontId="4"/>
  </si>
  <si>
    <t>F.</t>
    <phoneticPr fontId="4"/>
  </si>
  <si>
    <t>C.</t>
    <phoneticPr fontId="4"/>
  </si>
  <si>
    <t>G.</t>
    <phoneticPr fontId="4"/>
  </si>
  <si>
    <t>D.</t>
    <phoneticPr fontId="4"/>
  </si>
  <si>
    <t>H.</t>
    <phoneticPr fontId="4"/>
  </si>
  <si>
    <t>支出先上位１０者リスト</t>
    <phoneticPr fontId="4"/>
  </si>
  <si>
    <t>支　出　先</t>
    <phoneticPr fontId="4"/>
  </si>
  <si>
    <t>業　務　概　要</t>
    <phoneticPr fontId="4"/>
  </si>
  <si>
    <t>支　出　額
（百万円）</t>
    <phoneticPr fontId="4"/>
  </si>
  <si>
    <t xml:space="preserve">領事業務の業務・システム最適化計画見直し・推進支援
</t>
    <phoneticPr fontId="4"/>
  </si>
  <si>
    <t>企画　　競争</t>
    <rPh sb="0" eb="2">
      <t>キカク</t>
    </rPh>
    <rPh sb="4" eb="6">
      <t>キョウソウ</t>
    </rPh>
    <phoneticPr fontId="4"/>
  </si>
  <si>
    <t>/</t>
    <phoneticPr fontId="4"/>
  </si>
  <si>
    <t>領事業務情報システム（統合プラットフォーム）構築</t>
    <phoneticPr fontId="4"/>
  </si>
  <si>
    <t>71.8%</t>
    <phoneticPr fontId="4"/>
  </si>
  <si>
    <t>Ｃ.</t>
    <phoneticPr fontId="4"/>
  </si>
  <si>
    <t>47.6%</t>
    <phoneticPr fontId="4"/>
  </si>
  <si>
    <t>外務省設置法第４条第８～１４号
旅券法第１６条</t>
    <rPh sb="0" eb="3">
      <t>ガイムショウ</t>
    </rPh>
    <rPh sb="3" eb="6">
      <t>セッチホウ</t>
    </rPh>
    <rPh sb="6" eb="7">
      <t>ダイ</t>
    </rPh>
    <rPh sb="8" eb="9">
      <t>ジョウ</t>
    </rPh>
    <rPh sb="9" eb="10">
      <t>ダイ</t>
    </rPh>
    <rPh sb="14" eb="15">
      <t>ゴウ</t>
    </rPh>
    <rPh sb="16" eb="19">
      <t>リョケンホウ</t>
    </rPh>
    <rPh sb="19" eb="20">
      <t>ダイ</t>
    </rPh>
    <rPh sb="22" eb="23">
      <t>ジョウ</t>
    </rPh>
    <phoneticPr fontId="4"/>
  </si>
  <si>
    <t>E.</t>
    <phoneticPr fontId="4"/>
  </si>
  <si>
    <t>Ｆ.富士通(株)</t>
    <phoneticPr fontId="4"/>
  </si>
  <si>
    <t>〃</t>
    <phoneticPr fontId="4"/>
  </si>
  <si>
    <t>メールマガジン配信システムサーバ賃貸借保守等</t>
    <phoneticPr fontId="4"/>
  </si>
  <si>
    <t>C.</t>
    <phoneticPr fontId="4"/>
  </si>
  <si>
    <t>H.</t>
    <phoneticPr fontId="4"/>
  </si>
  <si>
    <t>支出先上位１０者リスト</t>
    <phoneticPr fontId="4"/>
  </si>
  <si>
    <t>A.</t>
    <phoneticPr fontId="4"/>
  </si>
  <si>
    <t>支　出　先</t>
    <phoneticPr fontId="4"/>
  </si>
  <si>
    <t>業　務　概　要</t>
    <phoneticPr fontId="4"/>
  </si>
  <si>
    <t>支　出　額
（百万円）</t>
    <phoneticPr fontId="4"/>
  </si>
  <si>
    <t>/</t>
    <phoneticPr fontId="4"/>
  </si>
  <si>
    <t>Ｂ.</t>
    <phoneticPr fontId="4"/>
  </si>
  <si>
    <t>－</t>
    <phoneticPr fontId="4"/>
  </si>
  <si>
    <t>Ｃ.</t>
    <phoneticPr fontId="4"/>
  </si>
  <si>
    <t>支　出　先</t>
    <phoneticPr fontId="4"/>
  </si>
  <si>
    <t>業　務　概　要</t>
    <phoneticPr fontId="4"/>
  </si>
  <si>
    <t>支　出　額
（百万円）</t>
    <phoneticPr fontId="4"/>
  </si>
  <si>
    <t>Ｄ.</t>
    <phoneticPr fontId="4"/>
  </si>
  <si>
    <t>20:96.5
21:30.7</t>
    <phoneticPr fontId="4"/>
  </si>
  <si>
    <t>20:93.0
22:51.0</t>
    <phoneticPr fontId="4"/>
  </si>
  <si>
    <t>E.</t>
    <phoneticPr fontId="4"/>
  </si>
  <si>
    <t>F.</t>
    <phoneticPr fontId="4"/>
  </si>
  <si>
    <t>G.</t>
    <phoneticPr fontId="4"/>
  </si>
  <si>
    <t>H.</t>
    <phoneticPr fontId="4"/>
  </si>
  <si>
    <t>ー</t>
    <phoneticPr fontId="4"/>
  </si>
  <si>
    <t>課長　田島　浩志　</t>
    <phoneticPr fontId="4"/>
  </si>
  <si>
    <t>-</t>
    <phoneticPr fontId="4"/>
  </si>
  <si>
    <t>△6</t>
    <phoneticPr fontId="4"/>
  </si>
  <si>
    <t>3060
477
850</t>
    <phoneticPr fontId="4"/>
  </si>
  <si>
    <t>2180
463
1053</t>
    <phoneticPr fontId="4"/>
  </si>
  <si>
    <t>2970
449
867</t>
    <phoneticPr fontId="4"/>
  </si>
  <si>
    <t>2760
437
600</t>
    <phoneticPr fontId="4"/>
  </si>
  <si>
    <t>％</t>
    <phoneticPr fontId="4"/>
  </si>
  <si>
    <t>―</t>
    <phoneticPr fontId="4"/>
  </si>
  <si>
    <t>( 15)
(12)
(41)
(671,500)
(-)
(98)</t>
    <phoneticPr fontId="4"/>
  </si>
  <si>
    <t>(15)
(12)
(31)
(663,800)
(-)
(98)</t>
    <phoneticPr fontId="4"/>
  </si>
  <si>
    <t>(12)
(12)
(24)
(636,800)
(-)
(96)</t>
    <phoneticPr fontId="4"/>
  </si>
  <si>
    <t>○</t>
    <phoneticPr fontId="4"/>
  </si>
  <si>
    <t>○</t>
    <phoneticPr fontId="4"/>
  </si>
  <si>
    <t>－</t>
    <phoneticPr fontId="4"/>
  </si>
  <si>
    <t>不用率が大きい場合は、その理由を把握しているか。</t>
    <phoneticPr fontId="4"/>
  </si>
  <si>
    <t>単位あたりコストの削減に努めているか。その水準は妥当か。</t>
    <phoneticPr fontId="4"/>
  </si>
  <si>
    <t>活動実績は見込みに見合ったものであるか。</t>
    <phoneticPr fontId="4"/>
  </si>
  <si>
    <t>ー</t>
    <phoneticPr fontId="4"/>
  </si>
  <si>
    <t>一部改善</t>
    <phoneticPr fontId="4"/>
  </si>
  <si>
    <t>縮減</t>
    <phoneticPr fontId="4"/>
  </si>
  <si>
    <t>領事シニアボランティア派遣費に関し、新規派遣取りやめによる見直し及び移住者支援対策費に関し、支援対象人数の見直しによる減</t>
    <phoneticPr fontId="4"/>
  </si>
  <si>
    <t>645 646 650 660 665 666 675 684</t>
    <phoneticPr fontId="4"/>
  </si>
  <si>
    <t>624 625 627 641 642 648 654 662</t>
    <phoneticPr fontId="4"/>
  </si>
  <si>
    <t>担当部局庁</t>
    <phoneticPr fontId="4"/>
  </si>
  <si>
    <t>課長　田島　浩志　</t>
    <phoneticPr fontId="4"/>
  </si>
  <si>
    <t>関係する計画、通知等</t>
    <phoneticPr fontId="4"/>
  </si>
  <si>
    <t>-</t>
    <phoneticPr fontId="4"/>
  </si>
  <si>
    <t>領事シニアボランティア派遣費</t>
    <phoneticPr fontId="4"/>
  </si>
  <si>
    <t>A.</t>
    <phoneticPr fontId="4"/>
  </si>
  <si>
    <t>B.</t>
    <phoneticPr fontId="4"/>
  </si>
  <si>
    <t>C.</t>
    <phoneticPr fontId="4"/>
  </si>
  <si>
    <t>D.</t>
    <phoneticPr fontId="4"/>
  </si>
  <si>
    <t>支出先上位１０者リスト</t>
    <phoneticPr fontId="4"/>
  </si>
  <si>
    <t>/</t>
    <phoneticPr fontId="4"/>
  </si>
  <si>
    <t>外務省設置法第４条第１２号</t>
    <rPh sb="0" eb="3">
      <t>ガイムショウ</t>
    </rPh>
    <rPh sb="3" eb="6">
      <t>セッチホウ</t>
    </rPh>
    <rPh sb="6" eb="7">
      <t>ダイ</t>
    </rPh>
    <rPh sb="8" eb="9">
      <t>ジョウ</t>
    </rPh>
    <rPh sb="9" eb="10">
      <t>ダイ</t>
    </rPh>
    <rPh sb="12" eb="13">
      <t>ゴウ</t>
    </rPh>
    <phoneticPr fontId="4"/>
  </si>
  <si>
    <t>こどものその</t>
    <phoneticPr fontId="4"/>
  </si>
  <si>
    <t xml:space="preserve"> </t>
    <phoneticPr fontId="4"/>
  </si>
  <si>
    <t>在外邦人のための医療及び福祉対策費</t>
    <phoneticPr fontId="4"/>
  </si>
  <si>
    <t>A.（財）海外邦人医療基金</t>
    <phoneticPr fontId="4"/>
  </si>
  <si>
    <t>E.事務補助員</t>
    <phoneticPr fontId="4"/>
  </si>
  <si>
    <t>B.派遣医師・看護師</t>
    <phoneticPr fontId="4"/>
  </si>
  <si>
    <t>C.スズケン</t>
    <phoneticPr fontId="4"/>
  </si>
  <si>
    <t>D.共信印刷（株）</t>
    <phoneticPr fontId="4"/>
  </si>
  <si>
    <t>在外邦人のための医療及び福祉対策費</t>
    <phoneticPr fontId="4"/>
  </si>
  <si>
    <t>A.（財）海外邦人医療基金</t>
    <phoneticPr fontId="4"/>
  </si>
  <si>
    <t>（財）海外邦人医療基金</t>
    <phoneticPr fontId="4"/>
  </si>
  <si>
    <t>C.医薬品・医療器具取扱い業者</t>
    <phoneticPr fontId="4"/>
  </si>
  <si>
    <t>課長　田島　浩志　</t>
    <phoneticPr fontId="4"/>
  </si>
  <si>
    <t>△6</t>
    <phoneticPr fontId="4"/>
  </si>
  <si>
    <t>アイネット</t>
    <phoneticPr fontId="4"/>
  </si>
  <si>
    <t>外務省設置法第４条第８～１４号</t>
    <rPh sb="0" eb="3">
      <t>ガイムショウ</t>
    </rPh>
    <rPh sb="3" eb="6">
      <t>セッチホウ</t>
    </rPh>
    <rPh sb="6" eb="7">
      <t>ダイ</t>
    </rPh>
    <rPh sb="8" eb="9">
      <t>ジョウ</t>
    </rPh>
    <rPh sb="9" eb="10">
      <t>ダイ</t>
    </rPh>
    <rPh sb="14" eb="15">
      <t>ゴウ</t>
    </rPh>
    <phoneticPr fontId="4"/>
  </si>
  <si>
    <t>領事業務研修関係経費</t>
    <phoneticPr fontId="4"/>
  </si>
  <si>
    <t>　　　外務省設置法第４条第１０～１１号 
　　　外務省組織令第１３条第７～８項
外務省組織規則第４６条　　</t>
    <rPh sb="3" eb="6">
      <t>ガイムショウ</t>
    </rPh>
    <rPh sb="6" eb="8">
      <t>セッチ</t>
    </rPh>
    <rPh sb="8" eb="9">
      <t>ホウ</t>
    </rPh>
    <rPh sb="12" eb="13">
      <t>ダイ</t>
    </rPh>
    <rPh sb="18" eb="19">
      <t>ゴウ</t>
    </rPh>
    <rPh sb="24" eb="27">
      <t>ガイムショウ</t>
    </rPh>
    <rPh sb="27" eb="29">
      <t>ソシキ</t>
    </rPh>
    <rPh sb="29" eb="30">
      <t>レイ</t>
    </rPh>
    <rPh sb="30" eb="31">
      <t>ダイ</t>
    </rPh>
    <rPh sb="33" eb="34">
      <t>ジョウ</t>
    </rPh>
    <rPh sb="34" eb="35">
      <t>ダイ</t>
    </rPh>
    <rPh sb="38" eb="39">
      <t>コウ</t>
    </rPh>
    <phoneticPr fontId="4"/>
  </si>
  <si>
    <t>　</t>
    <phoneticPr fontId="4"/>
  </si>
  <si>
    <t>　　</t>
    <phoneticPr fontId="4"/>
  </si>
  <si>
    <t>公職選挙法第３０条第５項
外務省組織令第１３条第４号</t>
    <rPh sb="0" eb="2">
      <t>コウショク</t>
    </rPh>
    <rPh sb="2" eb="5">
      <t>センキョホウ</t>
    </rPh>
    <rPh sb="5" eb="6">
      <t>ダイ</t>
    </rPh>
    <rPh sb="8" eb="9">
      <t>ジョウ</t>
    </rPh>
    <rPh sb="9" eb="10">
      <t>ダイ</t>
    </rPh>
    <rPh sb="11" eb="12">
      <t>コウ</t>
    </rPh>
    <rPh sb="13" eb="16">
      <t>ガイムショウ</t>
    </rPh>
    <rPh sb="16" eb="18">
      <t>ソシキ</t>
    </rPh>
    <rPh sb="18" eb="19">
      <t>レイ</t>
    </rPh>
    <rPh sb="19" eb="20">
      <t>ダイ</t>
    </rPh>
    <rPh sb="22" eb="23">
      <t>ジョウ</t>
    </rPh>
    <rPh sb="23" eb="24">
      <t>ダイ</t>
    </rPh>
    <rPh sb="25" eb="26">
      <t>ゴウ</t>
    </rPh>
    <phoneticPr fontId="4"/>
  </si>
  <si>
    <t>(第3期成果重視事業，平成２２年度～平成２４年度）
成果重視事業第２期の当初2年間の平均登録率の伸びが６.７７％（＝７，６４６人）であったことを踏まえ、第3期の各年の登録純増目標を８,０００人と見込み、最終年の平成２４年度末の登録者数を１４.５万人にする目標を掲げた。年間登録抹消者数1.4万人を勘案した上で、第3期の年間新規登録者数の目標を２．２万人とし、登録業務を行うとともに、制度の普及を図ることを目的とする。
                             　　　　　　　　　　　   ２０年度　 　　２１年度　　　２２年度　　　２３年度　　　２４年度
      　　　　  各年度の目標登録者数       １１２,９４６    １２０,９４６    １２８,９４６   １３６,９４６    １４４,９４６</t>
    <rPh sb="1" eb="2">
      <t>ダイ</t>
    </rPh>
    <rPh sb="3" eb="4">
      <t>キ</t>
    </rPh>
    <rPh sb="26" eb="28">
      <t>セイカ</t>
    </rPh>
    <rPh sb="28" eb="30">
      <t>ジュウシ</t>
    </rPh>
    <rPh sb="30" eb="32">
      <t>ジギョウ</t>
    </rPh>
    <rPh sb="32" eb="33">
      <t>ダイ</t>
    </rPh>
    <rPh sb="34" eb="35">
      <t>キ</t>
    </rPh>
    <rPh sb="36" eb="38">
      <t>トウショ</t>
    </rPh>
    <rPh sb="39" eb="41">
      <t>ネンカン</t>
    </rPh>
    <rPh sb="42" eb="44">
      <t>ヘイキン</t>
    </rPh>
    <rPh sb="44" eb="47">
      <t>トウロクリツ</t>
    </rPh>
    <rPh sb="48" eb="49">
      <t>ノ</t>
    </rPh>
    <rPh sb="63" eb="64">
      <t>ニン</t>
    </rPh>
    <rPh sb="72" eb="73">
      <t>フ</t>
    </rPh>
    <rPh sb="76" eb="77">
      <t>ダイ</t>
    </rPh>
    <rPh sb="78" eb="79">
      <t>キ</t>
    </rPh>
    <rPh sb="80" eb="81">
      <t>カク</t>
    </rPh>
    <rPh sb="83" eb="85">
      <t>トウロク</t>
    </rPh>
    <rPh sb="85" eb="86">
      <t>ジュン</t>
    </rPh>
    <rPh sb="86" eb="87">
      <t>ゾウ</t>
    </rPh>
    <rPh sb="87" eb="89">
      <t>モクヒョウ</t>
    </rPh>
    <rPh sb="95" eb="96">
      <t>ニン</t>
    </rPh>
    <rPh sb="97" eb="99">
      <t>ミコ</t>
    </rPh>
    <rPh sb="134" eb="136">
      <t>ネンカン</t>
    </rPh>
    <rPh sb="136" eb="138">
      <t>トウロク</t>
    </rPh>
    <rPh sb="138" eb="140">
      <t>マッショウ</t>
    </rPh>
    <rPh sb="140" eb="141">
      <t>シャ</t>
    </rPh>
    <rPh sb="141" eb="142">
      <t>スウ</t>
    </rPh>
    <rPh sb="145" eb="147">
      <t>マンニン</t>
    </rPh>
    <rPh sb="148" eb="150">
      <t>カンアン</t>
    </rPh>
    <rPh sb="152" eb="153">
      <t>ウエ</t>
    </rPh>
    <rPh sb="155" eb="156">
      <t>ダイ</t>
    </rPh>
    <rPh sb="157" eb="158">
      <t>キ</t>
    </rPh>
    <rPh sb="168" eb="170">
      <t>モクヒョウ</t>
    </rPh>
    <rPh sb="179" eb="181">
      <t>トウロク</t>
    </rPh>
    <rPh sb="181" eb="183">
      <t>ギョウム</t>
    </rPh>
    <rPh sb="184" eb="185">
      <t>オコナ</t>
    </rPh>
    <rPh sb="202" eb="204">
      <t>モクテキ</t>
    </rPh>
    <rPh sb="254" eb="256">
      <t>ネンド</t>
    </rPh>
    <rPh sb="262" eb="264">
      <t>ネンド</t>
    </rPh>
    <rPh sb="269" eb="271">
      <t>ネンド</t>
    </rPh>
    <rPh sb="276" eb="278">
      <t>ネンド</t>
    </rPh>
    <rPh sb="283" eb="285">
      <t>ネンド</t>
    </rPh>
    <rPh sb="298" eb="301">
      <t>カクネンド</t>
    </rPh>
    <phoneticPr fontId="4"/>
  </si>
  <si>
    <t xml:space="preserve">
海外で国政選挙に参加するためには，任意申請に基づく在外選挙人名簿への登録を行う必要がある（国内では住基台帳に基づく職権登録）。
このため，在留邦人の投票権行使の機会を最大限確保するよう，以下の事業を行う。
①在留邦人に向け，制度と手続きに関する広報を実施する。
②在外公館において登録に向けた諸手続を正確・迅速に実施する。
③登録受付出張サービスにより，在外公館から遠隔地に居住する邦人の申請を容易にし，併せ各種領事サービスを行うとともに，登録の促進を図る。
</t>
    <rPh sb="50" eb="52">
      <t>ジュウキ</t>
    </rPh>
    <rPh sb="52" eb="54">
      <t>ダイチョウ</t>
    </rPh>
    <rPh sb="55" eb="56">
      <t>モト</t>
    </rPh>
    <rPh sb="58" eb="60">
      <t>ショッケン</t>
    </rPh>
    <rPh sb="60" eb="62">
      <t>トウロク</t>
    </rPh>
    <rPh sb="94" eb="96">
      <t>イカ</t>
    </rPh>
    <rPh sb="97" eb="99">
      <t>ジギョウ</t>
    </rPh>
    <rPh sb="100" eb="101">
      <t>オコナ</t>
    </rPh>
    <rPh sb="105" eb="107">
      <t>ザイリュウ</t>
    </rPh>
    <rPh sb="107" eb="109">
      <t>ホウジン</t>
    </rPh>
    <rPh sb="110" eb="111">
      <t>ム</t>
    </rPh>
    <rPh sb="126" eb="128">
      <t>ジッシ</t>
    </rPh>
    <rPh sb="151" eb="153">
      <t>セイカク</t>
    </rPh>
    <rPh sb="154" eb="156">
      <t>ジンソク</t>
    </rPh>
    <rPh sb="157" eb="159">
      <t>ジッシ</t>
    </rPh>
    <rPh sb="164" eb="166">
      <t>トウロク</t>
    </rPh>
    <rPh sb="166" eb="168">
      <t>ウケツケ</t>
    </rPh>
    <rPh sb="168" eb="170">
      <t>シュッチョウ</t>
    </rPh>
    <rPh sb="198" eb="200">
      <t>ヨウイ</t>
    </rPh>
    <rPh sb="203" eb="204">
      <t>アワ</t>
    </rPh>
    <rPh sb="205" eb="207">
      <t>カクシュ</t>
    </rPh>
    <rPh sb="207" eb="209">
      <t>リョウジ</t>
    </rPh>
    <rPh sb="214" eb="215">
      <t>オコナ</t>
    </rPh>
    <rPh sb="221" eb="223">
      <t>トウロク</t>
    </rPh>
    <rPh sb="224" eb="226">
      <t>ソクシン</t>
    </rPh>
    <rPh sb="227" eb="228">
      <t>ハカ</t>
    </rPh>
    <phoneticPr fontId="4"/>
  </si>
  <si>
    <t>　</t>
    <phoneticPr fontId="4"/>
  </si>
  <si>
    <t>－</t>
    <phoneticPr fontId="4"/>
  </si>
  <si>
    <t>(314)</t>
    <phoneticPr fontId="4"/>
  </si>
  <si>
    <t>（253）</t>
    <phoneticPr fontId="4"/>
  </si>
  <si>
    <t>（209）</t>
    <phoneticPr fontId="4"/>
  </si>
  <si>
    <t>①　１４,８７８（円／登録１件）
②　６,０２５（円／選挙関係総取扱１件）
③　４,０１２（円／在外選挙関係取扱件数に出張サービスで受け付けたその他領事業務件数を加えた業務1件）　　　　　　</t>
    <rPh sb="9" eb="10">
      <t>エン</t>
    </rPh>
    <rPh sb="11" eb="13">
      <t>トウロク</t>
    </rPh>
    <rPh sb="14" eb="15">
      <t>ケン</t>
    </rPh>
    <rPh sb="25" eb="26">
      <t>エン</t>
    </rPh>
    <rPh sb="27" eb="29">
      <t>センキョ</t>
    </rPh>
    <rPh sb="29" eb="31">
      <t>カンケイ</t>
    </rPh>
    <rPh sb="31" eb="32">
      <t>ソウ</t>
    </rPh>
    <rPh sb="32" eb="34">
      <t>トリアツカイ</t>
    </rPh>
    <rPh sb="35" eb="36">
      <t>ケン</t>
    </rPh>
    <rPh sb="46" eb="47">
      <t>エン</t>
    </rPh>
    <rPh sb="48" eb="50">
      <t>ザイガイ</t>
    </rPh>
    <rPh sb="50" eb="52">
      <t>センキョ</t>
    </rPh>
    <rPh sb="52" eb="54">
      <t>カンケイ</t>
    </rPh>
    <rPh sb="54" eb="56">
      <t>トリアツカイ</t>
    </rPh>
    <rPh sb="56" eb="58">
      <t>ケンスウ</t>
    </rPh>
    <rPh sb="59" eb="61">
      <t>シュッチョウ</t>
    </rPh>
    <rPh sb="66" eb="67">
      <t>ウ</t>
    </rPh>
    <rPh sb="68" eb="69">
      <t>ツ</t>
    </rPh>
    <rPh sb="73" eb="74">
      <t>タ</t>
    </rPh>
    <rPh sb="74" eb="76">
      <t>リョウジ</t>
    </rPh>
    <rPh sb="76" eb="78">
      <t>ギョウム</t>
    </rPh>
    <rPh sb="78" eb="80">
      <t>ケンスウ</t>
    </rPh>
    <rPh sb="81" eb="82">
      <t>クワ</t>
    </rPh>
    <rPh sb="84" eb="86">
      <t>ギョウム</t>
    </rPh>
    <rPh sb="87" eb="88">
      <t>ケン</t>
    </rPh>
    <phoneticPr fontId="4"/>
  </si>
  <si>
    <t>国が実施すべきであり、かつ他に実施できる機関はない。</t>
    <phoneticPr fontId="4"/>
  </si>
  <si>
    <t>ー</t>
    <phoneticPr fontId="4"/>
  </si>
  <si>
    <t>不用率が大きい場合は、その理由を把握しているか。</t>
    <phoneticPr fontId="4"/>
  </si>
  <si>
    <t>単位あたりコストの削減に努めているか。その水準は妥当か。</t>
    <phoneticPr fontId="4"/>
  </si>
  <si>
    <t>△</t>
    <phoneticPr fontId="4"/>
  </si>
  <si>
    <t>活動実績は見込みに見合ったものであるか。</t>
    <phoneticPr fontId="4"/>
  </si>
  <si>
    <t>抜本的改善</t>
    <rPh sb="0" eb="2">
      <t>バッポン</t>
    </rPh>
    <rPh sb="2" eb="3">
      <t>テキ</t>
    </rPh>
    <rPh sb="3" eb="5">
      <t>カイゼン</t>
    </rPh>
    <phoneticPr fontId="4"/>
  </si>
  <si>
    <t>国民の基本的権利を確保するための事業であり，その必要性は認められるが，選挙人登録者数が伸び悩んでいる原因をしっかりと分析し，広報のあり方や制度改善を含め，対策を検討する。</t>
    <phoneticPr fontId="4"/>
  </si>
  <si>
    <t>廃止</t>
    <rPh sb="0" eb="2">
      <t>ハイシ</t>
    </rPh>
    <phoneticPr fontId="4"/>
  </si>
  <si>
    <t xml:space="preserve">平成２４年度の行政事業レビュー公開プロセスの結果
評価者コメント
 参政権という基本的人権に関わるものであり、これでよい。　 広報のあり方について一層の工夫が求められる。
 登録が伸びない原因分析が全く不十分。より深い分析をしないと有効な手が打てないのでは。有権者が多い地域で重点的に取り組むなどメリハリのある対応が必要。
 どのようにすれば登録者数が増えるのかについての分析（アンケート結果を踏まえた戦略の構築）が不十分。
 手続きの簡素化への取り組み検討も必要。 国際比較、取り組みの情報収集も不十分、必要。　 出張サービスが登録者数の増加につながっていない。
 補助員の雇用日数が登録者数減の国で多いと見受けられる。補助員にかけている経費を登録者数増につながる方策を考えて欲しい。
 転出時に一次登録するなど政府全体として仕組みを考え直して欲しい。　 制度として見直しが必要ではないか。
集計結果
・　現状通り  １　　名
・　一部改善 ２　　名
・　抜本的改善 ３　　名
・　廃止  ０　　名
取りまとめ結果及びコメント
●　抜本的改善
●国民の基本的権利を確保するための事業であり、その必要性は認められるが、選挙人登録者数が伸び悩んでいる原因をしっかりと分析し、広報のあり方や制度改善を含め、 対策を検討する。
</t>
    <rPh sb="22" eb="24">
      <t>ケッカ</t>
    </rPh>
    <phoneticPr fontId="4"/>
  </si>
  <si>
    <t>A.</t>
    <phoneticPr fontId="4"/>
  </si>
  <si>
    <t>E.</t>
    <phoneticPr fontId="4"/>
  </si>
  <si>
    <t>3.5</t>
    <phoneticPr fontId="4"/>
  </si>
  <si>
    <t>B.</t>
    <phoneticPr fontId="4"/>
  </si>
  <si>
    <t>F.</t>
    <phoneticPr fontId="4"/>
  </si>
  <si>
    <t>2.5</t>
    <phoneticPr fontId="4"/>
  </si>
  <si>
    <t>1.7</t>
    <phoneticPr fontId="4"/>
  </si>
  <si>
    <t>在外選挙人登録推進のための事務補助員１名分（公募）</t>
    <rPh sb="19" eb="21">
      <t>メイブン</t>
    </rPh>
    <rPh sb="22" eb="24">
      <t>コウボ</t>
    </rPh>
    <phoneticPr fontId="4"/>
  </si>
  <si>
    <t>在外選挙人登録推進のための事務補助員５名分（公募）</t>
    <rPh sb="19" eb="21">
      <t>メイブン</t>
    </rPh>
    <rPh sb="22" eb="24">
      <t>コウボ</t>
    </rPh>
    <phoneticPr fontId="4"/>
  </si>
  <si>
    <t>在外選挙人登録推進のための事務補助員１名分</t>
    <rPh sb="19" eb="21">
      <t>メイブン</t>
    </rPh>
    <phoneticPr fontId="4"/>
  </si>
  <si>
    <t>在外選挙人登録推進のための事務補助員１名分（公募）</t>
    <rPh sb="0" eb="2">
      <t>ザイガイ</t>
    </rPh>
    <rPh sb="2" eb="4">
      <t>センキョ</t>
    </rPh>
    <rPh sb="4" eb="5">
      <t>ニン</t>
    </rPh>
    <rPh sb="5" eb="7">
      <t>トウロク</t>
    </rPh>
    <rPh sb="7" eb="9">
      <t>スイシン</t>
    </rPh>
    <rPh sb="13" eb="15">
      <t>ジム</t>
    </rPh>
    <rPh sb="15" eb="18">
      <t>ホジョイン</t>
    </rPh>
    <rPh sb="19" eb="21">
      <t>メイブン</t>
    </rPh>
    <rPh sb="22" eb="24">
      <t>コウボ</t>
    </rPh>
    <phoneticPr fontId="4"/>
  </si>
  <si>
    <t>在外選挙人登録推進のための事務補助員２名</t>
    <rPh sb="19" eb="20">
      <t>メイ</t>
    </rPh>
    <phoneticPr fontId="4"/>
  </si>
  <si>
    <t>在外選挙人登録推進のための事務補助員２名分</t>
    <rPh sb="19" eb="21">
      <t>メイブン</t>
    </rPh>
    <phoneticPr fontId="4"/>
  </si>
  <si>
    <t>2.0</t>
    <phoneticPr fontId="4"/>
  </si>
  <si>
    <t>Ｂ.</t>
    <phoneticPr fontId="4"/>
  </si>
  <si>
    <t>登録受付出張サービスのための出張者９０名分</t>
    <rPh sb="0" eb="2">
      <t>トウロク</t>
    </rPh>
    <rPh sb="2" eb="3">
      <t>ウ</t>
    </rPh>
    <rPh sb="3" eb="4">
      <t>ツ</t>
    </rPh>
    <rPh sb="4" eb="6">
      <t>シュッチョウ</t>
    </rPh>
    <rPh sb="14" eb="17">
      <t>シュッチョウシャ</t>
    </rPh>
    <rPh sb="19" eb="21">
      <t>メイブン</t>
    </rPh>
    <phoneticPr fontId="4"/>
  </si>
  <si>
    <t>登録受付出張サービスのための出張者３０名分</t>
    <rPh sb="0" eb="2">
      <t>トウロク</t>
    </rPh>
    <rPh sb="2" eb="3">
      <t>ウ</t>
    </rPh>
    <rPh sb="3" eb="4">
      <t>ツ</t>
    </rPh>
    <rPh sb="4" eb="6">
      <t>シュッチョウ</t>
    </rPh>
    <rPh sb="14" eb="17">
      <t>シュッチョウシャ</t>
    </rPh>
    <rPh sb="19" eb="21">
      <t>メイブン</t>
    </rPh>
    <phoneticPr fontId="4"/>
  </si>
  <si>
    <t>登録受付出張サービスのための出張者２１名分</t>
    <rPh sb="0" eb="2">
      <t>トウロク</t>
    </rPh>
    <rPh sb="2" eb="3">
      <t>ウ</t>
    </rPh>
    <rPh sb="3" eb="4">
      <t>ツ</t>
    </rPh>
    <rPh sb="4" eb="6">
      <t>シュッチョウ</t>
    </rPh>
    <rPh sb="14" eb="17">
      <t>シュッチョウシャ</t>
    </rPh>
    <rPh sb="19" eb="21">
      <t>メイブン</t>
    </rPh>
    <phoneticPr fontId="4"/>
  </si>
  <si>
    <t>登録受付出張サービスのための出張者１８名分</t>
    <rPh sb="0" eb="2">
      <t>トウロク</t>
    </rPh>
    <rPh sb="2" eb="3">
      <t>ウ</t>
    </rPh>
    <rPh sb="3" eb="4">
      <t>ツ</t>
    </rPh>
    <rPh sb="4" eb="6">
      <t>シュッチョウ</t>
    </rPh>
    <rPh sb="14" eb="17">
      <t>シュッチョウシャ</t>
    </rPh>
    <rPh sb="19" eb="21">
      <t>メイブン</t>
    </rPh>
    <phoneticPr fontId="4"/>
  </si>
  <si>
    <t>1.0</t>
    <phoneticPr fontId="4"/>
  </si>
  <si>
    <t>登録受付出張サービスのための出張者１３名分</t>
    <rPh sb="0" eb="2">
      <t>トウロク</t>
    </rPh>
    <rPh sb="2" eb="3">
      <t>ウ</t>
    </rPh>
    <rPh sb="3" eb="4">
      <t>ツ</t>
    </rPh>
    <rPh sb="4" eb="6">
      <t>シュッチョウ</t>
    </rPh>
    <rPh sb="14" eb="17">
      <t>シュッチョウシャ</t>
    </rPh>
    <rPh sb="19" eb="21">
      <t>メイブン</t>
    </rPh>
    <phoneticPr fontId="4"/>
  </si>
  <si>
    <t>登録受付出張サービスのための出張者１７名分</t>
    <rPh sb="0" eb="2">
      <t>トウロク</t>
    </rPh>
    <rPh sb="2" eb="3">
      <t>ウ</t>
    </rPh>
    <rPh sb="3" eb="4">
      <t>ツ</t>
    </rPh>
    <rPh sb="4" eb="6">
      <t>シュッチョウ</t>
    </rPh>
    <rPh sb="14" eb="17">
      <t>シュッチョウシャ</t>
    </rPh>
    <rPh sb="19" eb="21">
      <t>メイブン</t>
    </rPh>
    <phoneticPr fontId="4"/>
  </si>
  <si>
    <t>登録受付出張サービスのための出張者１６名分</t>
    <rPh sb="0" eb="2">
      <t>トウロク</t>
    </rPh>
    <rPh sb="2" eb="3">
      <t>ウ</t>
    </rPh>
    <rPh sb="3" eb="4">
      <t>ツ</t>
    </rPh>
    <rPh sb="4" eb="6">
      <t>シュッチョウ</t>
    </rPh>
    <rPh sb="14" eb="17">
      <t>シュッチョウシャ</t>
    </rPh>
    <rPh sb="19" eb="21">
      <t>メイブン</t>
    </rPh>
    <phoneticPr fontId="4"/>
  </si>
  <si>
    <t>登録受付出張サービスのための出張者２２名分</t>
    <rPh sb="0" eb="2">
      <t>トウロク</t>
    </rPh>
    <rPh sb="2" eb="3">
      <t>ウ</t>
    </rPh>
    <rPh sb="3" eb="4">
      <t>ツ</t>
    </rPh>
    <rPh sb="4" eb="6">
      <t>シュッチョウ</t>
    </rPh>
    <rPh sb="14" eb="17">
      <t>シュッチョウシャ</t>
    </rPh>
    <rPh sb="19" eb="21">
      <t>メイブン</t>
    </rPh>
    <phoneticPr fontId="4"/>
  </si>
  <si>
    <t>　１．在留届電子届出：933円（システム運用経費：68.8百万円／電子届出件数：74千件）
　２．メルマガ／一斉急報：0.3円（システム運用経費：18.6百万円／メルマガ・一斉急報延べ配信数：6,067千件）　　　　　　</t>
    <rPh sb="3" eb="6">
      <t>ザイリュウトドケ</t>
    </rPh>
    <rPh sb="6" eb="8">
      <t>デンシ</t>
    </rPh>
    <rPh sb="8" eb="10">
      <t>トドケデ</t>
    </rPh>
    <rPh sb="20" eb="22">
      <t>ウンヨウ</t>
    </rPh>
    <rPh sb="22" eb="24">
      <t>ケイヒ</t>
    </rPh>
    <rPh sb="42" eb="44">
      <t>センケン</t>
    </rPh>
    <rPh sb="54" eb="56">
      <t>イッセイ</t>
    </rPh>
    <rPh sb="56" eb="58">
      <t>キュウホウ</t>
    </rPh>
    <rPh sb="68" eb="70">
      <t>ウンヨウ</t>
    </rPh>
    <rPh sb="70" eb="72">
      <t>ケイヒ</t>
    </rPh>
    <rPh sb="86" eb="88">
      <t>イッセイ</t>
    </rPh>
    <rPh sb="88" eb="90">
      <t>キュウホウ</t>
    </rPh>
    <rPh sb="101" eb="102">
      <t>セン</t>
    </rPh>
    <rPh sb="102" eb="103">
      <t>ケン</t>
    </rPh>
    <phoneticPr fontId="4"/>
  </si>
  <si>
    <t>在外選挙については，平成１６年より成果重視事業として，予算の目間流用による柔軟な予算執行により広報活動を強化して登録者数の増加を期してきたが，平成２４年度の行政事業レビュー公開プロセスにおける評価を踏まえ，在外選挙予算を成果重視事業とすることを見直し，平成２５年度からは平成１５年度以前に行っていた通常事務事業として要求する。</t>
    <rPh sb="0" eb="2">
      <t>ザイガイ</t>
    </rPh>
    <rPh sb="2" eb="4">
      <t>センキョ</t>
    </rPh>
    <rPh sb="10" eb="12">
      <t>ヘイセイ</t>
    </rPh>
    <rPh sb="14" eb="15">
      <t>ネン</t>
    </rPh>
    <rPh sb="17" eb="19">
      <t>セイカ</t>
    </rPh>
    <rPh sb="19" eb="21">
      <t>ジュウシ</t>
    </rPh>
    <rPh sb="21" eb="23">
      <t>ジギョウ</t>
    </rPh>
    <rPh sb="27" eb="29">
      <t>ヨサン</t>
    </rPh>
    <rPh sb="30" eb="31">
      <t>モク</t>
    </rPh>
    <rPh sb="31" eb="32">
      <t>カン</t>
    </rPh>
    <rPh sb="32" eb="34">
      <t>リュウヨウ</t>
    </rPh>
    <rPh sb="37" eb="39">
      <t>ジュウナン</t>
    </rPh>
    <rPh sb="40" eb="42">
      <t>ヨサン</t>
    </rPh>
    <rPh sb="42" eb="44">
      <t>シッコウ</t>
    </rPh>
    <rPh sb="47" eb="49">
      <t>コウホウ</t>
    </rPh>
    <rPh sb="49" eb="51">
      <t>カツドウ</t>
    </rPh>
    <rPh sb="52" eb="54">
      <t>キョウカ</t>
    </rPh>
    <rPh sb="56" eb="59">
      <t>トウロクシャ</t>
    </rPh>
    <rPh sb="59" eb="60">
      <t>スウ</t>
    </rPh>
    <rPh sb="61" eb="63">
      <t>ゾウカ</t>
    </rPh>
    <rPh sb="103" eb="105">
      <t>ザイガイ</t>
    </rPh>
    <rPh sb="105" eb="107">
      <t>センキョ</t>
    </rPh>
    <rPh sb="107" eb="109">
      <t>ヨサン</t>
    </rPh>
    <rPh sb="110" eb="112">
      <t>セイカ</t>
    </rPh>
    <rPh sb="112" eb="114">
      <t>ジュウシ</t>
    </rPh>
    <rPh sb="114" eb="116">
      <t>ジギョウ</t>
    </rPh>
    <rPh sb="122" eb="124">
      <t>ミナオ</t>
    </rPh>
    <rPh sb="126" eb="128">
      <t>ヘイセイ</t>
    </rPh>
    <rPh sb="130" eb="132">
      <t>ネンド</t>
    </rPh>
    <rPh sb="135" eb="137">
      <t>ヘイセイ</t>
    </rPh>
    <rPh sb="139" eb="141">
      <t>ネンド</t>
    </rPh>
    <rPh sb="141" eb="143">
      <t>イゼン</t>
    </rPh>
    <rPh sb="144" eb="145">
      <t>オコナ</t>
    </rPh>
    <rPh sb="149" eb="151">
      <t>ツウジョウ</t>
    </rPh>
    <rPh sb="151" eb="153">
      <t>ジム</t>
    </rPh>
    <rPh sb="153" eb="155">
      <t>ジギョウ</t>
    </rPh>
    <rPh sb="158" eb="160">
      <t>ヨウキュウ</t>
    </rPh>
    <phoneticPr fontId="4"/>
  </si>
  <si>
    <t xml:space="preserve">○行政事業レビュー公開プロセスにおける評価を踏まえ，また，平成24年度をもって成果重視事業が終了することに伴い，平成２５年度の「在外選挙登録推進経費」としては予算要求を行わない。
○本件事業が公開プロセスにおいて，国民の基本的権利を確保する上で必要であるとされたものの，広報等のあり方について対策を求められているため，平成２５年度においては，在留邦人数および長期滞在者の転出・転入の動向等の要素を踏まえた制度広報に限定してより効果的，効率的な広報を実施することとし，右に必要な広報経費並びに登録申請処理に必要な通常事務経費を「在外選挙登録関係経費」（一般事業経費）として３８百万円要求する。
○登録受付出張サービスについては，実態を踏まえ，遠隔地に住む邦人に様々なサービスを提供する領事出張サービスの一環として位置付け，現地の在留邦人数やニーズを踏まえた行政サービスの向上及び領事窓口業務の強化に向けた「在外領事サービス強化関係経費」として６８百万円要求し，この中で引き続き実施していく。
</t>
    <phoneticPr fontId="4"/>
  </si>
  <si>
    <t>海外邦人の安全対策・危機管理体制の強化</t>
    <rPh sb="0" eb="2">
      <t>カイガイ</t>
    </rPh>
    <rPh sb="2" eb="4">
      <t>ホウジン</t>
    </rPh>
    <rPh sb="5" eb="7">
      <t>アンゼン</t>
    </rPh>
    <rPh sb="7" eb="9">
      <t>タイサク</t>
    </rPh>
    <rPh sb="10" eb="12">
      <t>キキ</t>
    </rPh>
    <rPh sb="12" eb="14">
      <t>カンリ</t>
    </rPh>
    <rPh sb="14" eb="16">
      <t>タイセイ</t>
    </rPh>
    <rPh sb="17" eb="19">
      <t>キョウカ</t>
    </rPh>
    <phoneticPr fontId="4"/>
  </si>
  <si>
    <t>担当部局庁</t>
    <phoneticPr fontId="4"/>
  </si>
  <si>
    <t>海外邦人安全課／邦人テロ対策室</t>
    <rPh sb="0" eb="7">
      <t>リョウアン</t>
    </rPh>
    <rPh sb="8" eb="15">
      <t>リョウタイ</t>
    </rPh>
    <phoneticPr fontId="4"/>
  </si>
  <si>
    <t>関係する計画、通知等</t>
    <phoneticPr fontId="4"/>
  </si>
  <si>
    <t>在留邦人及び旅行者等を含めた海外邦人の安全確保に向けた取り組みとして、安全対策を強化し、国民の危機管理意識の向上を図るとともに、海外で邦人が巻き込まれる事件・事故、テロ・誘拐、大規模災害等の発生時における邦人援護体制及び危機対応能力の強化を図る。</t>
    <rPh sb="0" eb="2">
      <t>ザイリュウ</t>
    </rPh>
    <rPh sb="2" eb="4">
      <t>ホウジン</t>
    </rPh>
    <rPh sb="4" eb="5">
      <t>オヨ</t>
    </rPh>
    <rPh sb="6" eb="9">
      <t>リョコウシャ</t>
    </rPh>
    <rPh sb="9" eb="10">
      <t>トウ</t>
    </rPh>
    <rPh sb="11" eb="12">
      <t>フク</t>
    </rPh>
    <rPh sb="14" eb="16">
      <t>カイガイ</t>
    </rPh>
    <rPh sb="16" eb="18">
      <t>ホウジン</t>
    </rPh>
    <rPh sb="19" eb="21">
      <t>アンゼン</t>
    </rPh>
    <rPh sb="21" eb="23">
      <t>カクホ</t>
    </rPh>
    <rPh sb="24" eb="25">
      <t>ム</t>
    </rPh>
    <rPh sb="27" eb="28">
      <t>ト</t>
    </rPh>
    <rPh sb="29" eb="30">
      <t>ク</t>
    </rPh>
    <rPh sb="35" eb="37">
      <t>アンゼン</t>
    </rPh>
    <rPh sb="37" eb="39">
      <t>タイサク</t>
    </rPh>
    <rPh sb="40" eb="42">
      <t>キョウカ</t>
    </rPh>
    <rPh sb="44" eb="46">
      <t>コクミン</t>
    </rPh>
    <rPh sb="47" eb="49">
      <t>キキ</t>
    </rPh>
    <rPh sb="49" eb="51">
      <t>カンリ</t>
    </rPh>
    <rPh sb="51" eb="53">
      <t>イシキ</t>
    </rPh>
    <rPh sb="54" eb="56">
      <t>コウジョウ</t>
    </rPh>
    <rPh sb="57" eb="58">
      <t>ハカ</t>
    </rPh>
    <rPh sb="64" eb="66">
      <t>カイガイ</t>
    </rPh>
    <rPh sb="67" eb="69">
      <t>ホウジン</t>
    </rPh>
    <rPh sb="70" eb="71">
      <t>マ</t>
    </rPh>
    <rPh sb="72" eb="73">
      <t>コ</t>
    </rPh>
    <rPh sb="76" eb="78">
      <t>ジケン</t>
    </rPh>
    <rPh sb="79" eb="81">
      <t>ジコ</t>
    </rPh>
    <rPh sb="85" eb="87">
      <t>ユウカイ</t>
    </rPh>
    <rPh sb="88" eb="91">
      <t>ダイキボ</t>
    </rPh>
    <rPh sb="91" eb="93">
      <t>サイガイ</t>
    </rPh>
    <rPh sb="93" eb="94">
      <t>トウ</t>
    </rPh>
    <rPh sb="95" eb="98">
      <t>ハッセイジ</t>
    </rPh>
    <rPh sb="102" eb="104">
      <t>ホウジン</t>
    </rPh>
    <rPh sb="104" eb="106">
      <t>エンゴ</t>
    </rPh>
    <rPh sb="106" eb="108">
      <t>タイセイ</t>
    </rPh>
    <rPh sb="108" eb="109">
      <t>オヨ</t>
    </rPh>
    <rPh sb="110" eb="112">
      <t>キキ</t>
    </rPh>
    <rPh sb="112" eb="114">
      <t>タイオウ</t>
    </rPh>
    <rPh sb="117" eb="119">
      <t>キョウカ</t>
    </rPh>
    <rPh sb="120" eb="121">
      <t>ハカ</t>
    </rPh>
    <phoneticPr fontId="4"/>
  </si>
  <si>
    <r>
      <t>本事業は２８の各事業により構成されており、大きく以下の４つの事業概要に分類される。
１．海外邦人の安全対策・危機管理能力の強化（遠隔地等邦人安全情報関係、海外安全・旅券管理啓発キャンペーン）
２．在外公館援護体制の更なる強化（①</t>
    </r>
    <r>
      <rPr>
        <b/>
        <u/>
        <sz val="10"/>
        <rFont val="ＭＳ Ｐゴシック"/>
        <family val="3"/>
        <charset val="128"/>
      </rPr>
      <t>海外邦人緊急電話対応</t>
    </r>
    <r>
      <rPr>
        <sz val="10"/>
        <rFont val="ＭＳ Ｐゴシック"/>
        <family val="3"/>
        <charset val="128"/>
      </rPr>
      <t>、特殊困窮邦人保護対策、海外邦人援護短期貸出金）
３．海外邦人の安全対策・支援に向けた多様な取組</t>
    </r>
    <r>
      <rPr>
        <b/>
        <sz val="10"/>
        <rFont val="ＭＳ Ｐゴシック"/>
        <family val="3"/>
        <charset val="128"/>
      </rPr>
      <t xml:space="preserve">
</t>
    </r>
    <r>
      <rPr>
        <sz val="10"/>
        <rFont val="ＭＳ Ｐゴシック"/>
        <family val="3"/>
        <charset val="128"/>
      </rPr>
      <t>４．緊急事態対応の強化（</t>
    </r>
    <r>
      <rPr>
        <b/>
        <u/>
        <sz val="10"/>
        <rFont val="ＭＳ Ｐゴシック"/>
        <family val="3"/>
        <charset val="128"/>
      </rPr>
      <t>②緊急邦人無線整備</t>
    </r>
    <r>
      <rPr>
        <sz val="10"/>
        <rFont val="ＭＳ Ｐゴシック"/>
        <family val="3"/>
        <charset val="128"/>
      </rPr>
      <t>、</t>
    </r>
    <r>
      <rPr>
        <b/>
        <u/>
        <sz val="10"/>
        <rFont val="ＭＳ Ｐゴシック"/>
        <family val="3"/>
        <charset val="128"/>
      </rPr>
      <t>③国際ニュースモニタリングサービス関係</t>
    </r>
    <r>
      <rPr>
        <sz val="10"/>
        <rFont val="ＭＳ Ｐゴシック"/>
        <family val="3"/>
        <charset val="128"/>
      </rPr>
      <t xml:space="preserve">、緊急事態等海外邦人退避関係）
</t>
    </r>
    <rPh sb="1" eb="3">
      <t>ジギョウ</t>
    </rPh>
    <rPh sb="7" eb="8">
      <t>カク</t>
    </rPh>
    <rPh sb="8" eb="10">
      <t>ジギョウ</t>
    </rPh>
    <rPh sb="13" eb="15">
      <t>コウセイ</t>
    </rPh>
    <rPh sb="21" eb="22">
      <t>オオ</t>
    </rPh>
    <rPh sb="30" eb="32">
      <t>ジギョウ</t>
    </rPh>
    <rPh sb="32" eb="34">
      <t>ガイヨウ</t>
    </rPh>
    <rPh sb="35" eb="37">
      <t>ブンルイ</t>
    </rPh>
    <rPh sb="44" eb="46">
      <t>カイガイ</t>
    </rPh>
    <rPh sb="46" eb="48">
      <t>ホウジン</t>
    </rPh>
    <rPh sb="49" eb="51">
      <t>アンゼン</t>
    </rPh>
    <rPh sb="51" eb="53">
      <t>タイサク</t>
    </rPh>
    <rPh sb="54" eb="56">
      <t>キキ</t>
    </rPh>
    <rPh sb="56" eb="58">
      <t>カンリ</t>
    </rPh>
    <rPh sb="58" eb="60">
      <t>ノウリョク</t>
    </rPh>
    <rPh sb="61" eb="63">
      <t>キョウカ</t>
    </rPh>
    <rPh sb="67" eb="68">
      <t>トウ</t>
    </rPh>
    <rPh sb="68" eb="70">
      <t>ホウジン</t>
    </rPh>
    <rPh sb="70" eb="72">
      <t>アンゼン</t>
    </rPh>
    <rPh sb="72" eb="74">
      <t>ジョウホウ</t>
    </rPh>
    <rPh sb="74" eb="76">
      <t>カンケイ</t>
    </rPh>
    <rPh sb="77" eb="79">
      <t>カイガイ</t>
    </rPh>
    <rPh sb="79" eb="81">
      <t>アンゼン</t>
    </rPh>
    <rPh sb="82" eb="84">
      <t>リョケン</t>
    </rPh>
    <rPh sb="84" eb="86">
      <t>カンリ</t>
    </rPh>
    <rPh sb="86" eb="88">
      <t>ケイハツ</t>
    </rPh>
    <rPh sb="98" eb="100">
      <t>ザイガイ</t>
    </rPh>
    <rPh sb="100" eb="102">
      <t>コウカン</t>
    </rPh>
    <rPh sb="102" eb="104">
      <t>エンゴ</t>
    </rPh>
    <rPh sb="104" eb="106">
      <t>タイセイ</t>
    </rPh>
    <rPh sb="107" eb="108">
      <t>サラ</t>
    </rPh>
    <rPh sb="110" eb="112">
      <t>キョウカ</t>
    </rPh>
    <rPh sb="114" eb="116">
      <t>カイガイ</t>
    </rPh>
    <rPh sb="116" eb="118">
      <t>ホウジン</t>
    </rPh>
    <rPh sb="118" eb="120">
      <t>キンキュウ</t>
    </rPh>
    <rPh sb="120" eb="122">
      <t>デンワ</t>
    </rPh>
    <rPh sb="122" eb="124">
      <t>タイオウ</t>
    </rPh>
    <rPh sb="125" eb="127">
      <t>トクシュ</t>
    </rPh>
    <rPh sb="127" eb="129">
      <t>コンキュウ</t>
    </rPh>
    <rPh sb="129" eb="131">
      <t>ホウジン</t>
    </rPh>
    <rPh sb="131" eb="133">
      <t>ホゴ</t>
    </rPh>
    <rPh sb="133" eb="135">
      <t>タイサク</t>
    </rPh>
    <rPh sb="136" eb="138">
      <t>カイガイ</t>
    </rPh>
    <rPh sb="138" eb="140">
      <t>ホウジン</t>
    </rPh>
    <rPh sb="140" eb="142">
      <t>エンゴ</t>
    </rPh>
    <rPh sb="142" eb="144">
      <t>タンキ</t>
    </rPh>
    <rPh sb="144" eb="147">
      <t>カシダシキン</t>
    </rPh>
    <rPh sb="151" eb="153">
      <t>カイガイ</t>
    </rPh>
    <rPh sb="153" eb="155">
      <t>ホウジン</t>
    </rPh>
    <rPh sb="156" eb="158">
      <t>アンゼン</t>
    </rPh>
    <rPh sb="158" eb="160">
      <t>タイサク</t>
    </rPh>
    <rPh sb="161" eb="163">
      <t>シエン</t>
    </rPh>
    <rPh sb="164" eb="165">
      <t>ム</t>
    </rPh>
    <rPh sb="167" eb="169">
      <t>タヨウ</t>
    </rPh>
    <rPh sb="170" eb="172">
      <t>トリクミ</t>
    </rPh>
    <rPh sb="175" eb="177">
      <t>キンキュウ</t>
    </rPh>
    <rPh sb="177" eb="179">
      <t>ジタイ</t>
    </rPh>
    <rPh sb="179" eb="181">
      <t>タイオウ</t>
    </rPh>
    <rPh sb="182" eb="184">
      <t>キョウカ</t>
    </rPh>
    <rPh sb="188" eb="190">
      <t>ホウジン</t>
    </rPh>
    <rPh sb="190" eb="192">
      <t>ムセン</t>
    </rPh>
    <rPh sb="192" eb="194">
      <t>セイビ</t>
    </rPh>
    <rPh sb="196" eb="198">
      <t>コクサイ</t>
    </rPh>
    <rPh sb="212" eb="214">
      <t>カンケイ</t>
    </rPh>
    <rPh sb="215" eb="217">
      <t>キンキュウ</t>
    </rPh>
    <rPh sb="217" eb="219">
      <t>ジタイ</t>
    </rPh>
    <rPh sb="219" eb="220">
      <t>トウ</t>
    </rPh>
    <rPh sb="220" eb="222">
      <t>カイガイ</t>
    </rPh>
    <rPh sb="222" eb="224">
      <t>ホウジン</t>
    </rPh>
    <rPh sb="224" eb="226">
      <t>タイヒ</t>
    </rPh>
    <rPh sb="226" eb="228">
      <t>カンケイ</t>
    </rPh>
    <phoneticPr fontId="4"/>
  </si>
  <si>
    <r>
      <t>□直接実施　　　　　□委託・請負</t>
    </r>
    <r>
      <rPr>
        <sz val="11"/>
        <rFont val="ＭＳ Ｐゴシック"/>
        <family val="3"/>
        <charset val="128"/>
      </rPr>
      <t>　　　　　□補助　　　　　□負担　　　　　□交付　　　　　□貸付　　　　　□その他</t>
    </r>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4"/>
  </si>
  <si>
    <t>-</t>
    <phoneticPr fontId="4"/>
  </si>
  <si>
    <t>支出額上位３案件を代表抽出する。
①海外邦人緊急電話対応：閉館時における援護業務の迅速な対応のため、導入公館の拡大を図る。
②緊急邦人無線整備：インフラ未整備の国を中心に、無線機の新規配備、修理、保守、買換を行い、緊急時に遺漏なきを期する。
③国際ニュースモニタリングサービス：緊急事態発生時の速報の入手と迅速な対応</t>
    <rPh sb="9" eb="11">
      <t>ダイヒョウ</t>
    </rPh>
    <rPh sb="11" eb="13">
      <t>チュウシュツ</t>
    </rPh>
    <rPh sb="18" eb="20">
      <t>カイガイ</t>
    </rPh>
    <rPh sb="20" eb="22">
      <t>ホウジン</t>
    </rPh>
    <rPh sb="22" eb="24">
      <t>キンキュウ</t>
    </rPh>
    <rPh sb="24" eb="26">
      <t>デンワ</t>
    </rPh>
    <rPh sb="26" eb="28">
      <t>タイオウ</t>
    </rPh>
    <rPh sb="29" eb="31">
      <t>ヘイカン</t>
    </rPh>
    <rPh sb="31" eb="32">
      <t>ジ</t>
    </rPh>
    <rPh sb="36" eb="38">
      <t>エンゴ</t>
    </rPh>
    <rPh sb="38" eb="40">
      <t>ギョウム</t>
    </rPh>
    <rPh sb="41" eb="43">
      <t>ジンソク</t>
    </rPh>
    <rPh sb="44" eb="46">
      <t>タイオウ</t>
    </rPh>
    <rPh sb="50" eb="52">
      <t>ドウニュウ</t>
    </rPh>
    <rPh sb="52" eb="54">
      <t>コウカン</t>
    </rPh>
    <rPh sb="55" eb="57">
      <t>カクダイ</t>
    </rPh>
    <rPh sb="58" eb="59">
      <t>ハカ</t>
    </rPh>
    <rPh sb="63" eb="65">
      <t>キンキュウ</t>
    </rPh>
    <rPh sb="65" eb="67">
      <t>ホウジン</t>
    </rPh>
    <rPh sb="67" eb="69">
      <t>ムセン</t>
    </rPh>
    <rPh sb="69" eb="71">
      <t>セイビ</t>
    </rPh>
    <rPh sb="76" eb="79">
      <t>ミセイビ</t>
    </rPh>
    <rPh sb="80" eb="81">
      <t>クニ</t>
    </rPh>
    <rPh sb="82" eb="84">
      <t>チュウシン</t>
    </rPh>
    <rPh sb="86" eb="89">
      <t>ムセンキ</t>
    </rPh>
    <rPh sb="90" eb="92">
      <t>シンキ</t>
    </rPh>
    <rPh sb="92" eb="94">
      <t>ハイビ</t>
    </rPh>
    <rPh sb="95" eb="97">
      <t>シュウリ</t>
    </rPh>
    <rPh sb="98" eb="100">
      <t>ホシュ</t>
    </rPh>
    <rPh sb="101" eb="102">
      <t>カ</t>
    </rPh>
    <rPh sb="102" eb="103">
      <t>カ</t>
    </rPh>
    <rPh sb="104" eb="105">
      <t>オコナ</t>
    </rPh>
    <rPh sb="107" eb="110">
      <t>キンキュウジ</t>
    </rPh>
    <rPh sb="111" eb="113">
      <t>イロウ</t>
    </rPh>
    <rPh sb="116" eb="117">
      <t>キ</t>
    </rPh>
    <rPh sb="122" eb="124">
      <t>コクサイ</t>
    </rPh>
    <rPh sb="139" eb="141">
      <t>キンキュウ</t>
    </rPh>
    <rPh sb="141" eb="143">
      <t>ジタイ</t>
    </rPh>
    <rPh sb="143" eb="146">
      <t>ハッセイジ</t>
    </rPh>
    <rPh sb="147" eb="149">
      <t>ソクホウ</t>
    </rPh>
    <rPh sb="150" eb="152">
      <t>ニュウシュ</t>
    </rPh>
    <rPh sb="153" eb="155">
      <t>ジンソク</t>
    </rPh>
    <rPh sb="156" eb="158">
      <t>タイオウ</t>
    </rPh>
    <phoneticPr fontId="4"/>
  </si>
  <si>
    <t>①公館
②台数
③件</t>
    <rPh sb="1" eb="3">
      <t>コウカン</t>
    </rPh>
    <rPh sb="5" eb="7">
      <t>ダイスウ</t>
    </rPh>
    <rPh sb="9" eb="10">
      <t>ケン</t>
    </rPh>
    <phoneticPr fontId="4"/>
  </si>
  <si>
    <t>①９３
②５，００８
③６３２</t>
    <phoneticPr fontId="4"/>
  </si>
  <si>
    <t>①１０４
②５，１０４
③５５５</t>
    <phoneticPr fontId="4"/>
  </si>
  <si>
    <t>①１２３
②５，２３０
③４４０</t>
    <phoneticPr fontId="4"/>
  </si>
  <si>
    <t>①－
②ー
③ー</t>
    <phoneticPr fontId="4"/>
  </si>
  <si>
    <t>％</t>
    <phoneticPr fontId="4"/>
  </si>
  <si>
    <t>①１００
②１００
③１００</t>
    <phoneticPr fontId="4"/>
  </si>
  <si>
    <t>①海外邦人緊急電話対応：平成２３年度の導入公館数は、対前年度比で１９公館増加した。
②緊急邦人無線整備：買換予定２７５台のうち、情勢が不安定な公館を中心に約９割を買い換えた。
③国際ニュースモニタリングサービス：緊急事態発生にかかる速報メールの基となる専用ＨＰ掲載記事数</t>
    <rPh sb="1" eb="3">
      <t>カイガイ</t>
    </rPh>
    <rPh sb="3" eb="5">
      <t>ホウジン</t>
    </rPh>
    <rPh sb="5" eb="7">
      <t>キンキュウ</t>
    </rPh>
    <rPh sb="7" eb="9">
      <t>デンワ</t>
    </rPh>
    <rPh sb="9" eb="11">
      <t>タイオウ</t>
    </rPh>
    <rPh sb="12" eb="14">
      <t>ヘイセイ</t>
    </rPh>
    <rPh sb="16" eb="18">
      <t>ネンド</t>
    </rPh>
    <rPh sb="19" eb="21">
      <t>ドウニュウ</t>
    </rPh>
    <rPh sb="21" eb="23">
      <t>コウカン</t>
    </rPh>
    <rPh sb="23" eb="24">
      <t>スウ</t>
    </rPh>
    <rPh sb="26" eb="27">
      <t>タイ</t>
    </rPh>
    <rPh sb="27" eb="31">
      <t>ゼンネンドヒ</t>
    </rPh>
    <rPh sb="34" eb="36">
      <t>コウカン</t>
    </rPh>
    <rPh sb="36" eb="38">
      <t>ゾウカ</t>
    </rPh>
    <rPh sb="43" eb="45">
      <t>キンキュウ</t>
    </rPh>
    <rPh sb="45" eb="47">
      <t>ホウジン</t>
    </rPh>
    <rPh sb="47" eb="49">
      <t>ムセン</t>
    </rPh>
    <rPh sb="49" eb="51">
      <t>セイビ</t>
    </rPh>
    <rPh sb="52" eb="54">
      <t>カイカ</t>
    </rPh>
    <rPh sb="54" eb="56">
      <t>ヨテイ</t>
    </rPh>
    <rPh sb="59" eb="60">
      <t>ダイ</t>
    </rPh>
    <rPh sb="64" eb="66">
      <t>ジョウセイ</t>
    </rPh>
    <rPh sb="67" eb="70">
      <t>フアンテイ</t>
    </rPh>
    <rPh sb="71" eb="73">
      <t>コウカン</t>
    </rPh>
    <rPh sb="74" eb="76">
      <t>チュウシン</t>
    </rPh>
    <rPh sb="77" eb="78">
      <t>ヤク</t>
    </rPh>
    <rPh sb="79" eb="80">
      <t>ワリ</t>
    </rPh>
    <rPh sb="81" eb="82">
      <t>カ</t>
    </rPh>
    <rPh sb="83" eb="84">
      <t>カ</t>
    </rPh>
    <rPh sb="89" eb="91">
      <t>コクサイ</t>
    </rPh>
    <rPh sb="106" eb="108">
      <t>キンキュウ</t>
    </rPh>
    <rPh sb="108" eb="110">
      <t>ジタイ</t>
    </rPh>
    <rPh sb="110" eb="112">
      <t>ハッセイ</t>
    </rPh>
    <rPh sb="116" eb="118">
      <t>ソクホウ</t>
    </rPh>
    <phoneticPr fontId="4"/>
  </si>
  <si>
    <t>①公館
②千円
③件</t>
    <rPh sb="1" eb="3">
      <t>コウカン</t>
    </rPh>
    <rPh sb="5" eb="7">
      <t>センエン</t>
    </rPh>
    <rPh sb="9" eb="10">
      <t>ケン</t>
    </rPh>
    <phoneticPr fontId="4"/>
  </si>
  <si>
    <t>①９３（９１）
②１０５，５７５
③３８，８６９</t>
    <phoneticPr fontId="4"/>
  </si>
  <si>
    <t>①１０４（１０４）
②１１２，６２５
③４２，３２２</t>
    <phoneticPr fontId="4"/>
  </si>
  <si>
    <t>①１２３（１２６）
②１０６，１２９
（１１３，２２３）
③４２，１１４</t>
    <phoneticPr fontId="4"/>
  </si>
  <si>
    <t>①１３８
②１０３，７３６
③ー</t>
    <phoneticPr fontId="4"/>
  </si>
  <si>
    <t>①９８，８２４円／月／公館
②２０，２８３円／台
③２，５３２円／件　</t>
    <rPh sb="7" eb="8">
      <t>エン</t>
    </rPh>
    <rPh sb="9" eb="10">
      <t>ゲツ</t>
    </rPh>
    <rPh sb="11" eb="13">
      <t>コウカン</t>
    </rPh>
    <rPh sb="21" eb="22">
      <t>エン</t>
    </rPh>
    <rPh sb="23" eb="24">
      <t>ダイ</t>
    </rPh>
    <rPh sb="31" eb="32">
      <t>エン</t>
    </rPh>
    <rPh sb="33" eb="34">
      <t>ケン</t>
    </rPh>
    <phoneticPr fontId="4"/>
  </si>
  <si>
    <t>①12,155,281円（１ヶ月の総契約額）／123公館＝98,824円／月
②106,079,164円／5,230台＝20，283円／台
③106,650,116円／42,114件＝2,532円／件</t>
    <rPh sb="11" eb="12">
      <t>エン</t>
    </rPh>
    <rPh sb="15" eb="16">
      <t>ゲツ</t>
    </rPh>
    <rPh sb="17" eb="18">
      <t>ソウ</t>
    </rPh>
    <rPh sb="18" eb="20">
      <t>ケイヤク</t>
    </rPh>
    <rPh sb="20" eb="21">
      <t>ガク</t>
    </rPh>
    <rPh sb="26" eb="28">
      <t>コウカン</t>
    </rPh>
    <rPh sb="35" eb="36">
      <t>エン</t>
    </rPh>
    <rPh sb="37" eb="38">
      <t>ツキ</t>
    </rPh>
    <rPh sb="51" eb="52">
      <t>エン</t>
    </rPh>
    <rPh sb="58" eb="59">
      <t>ダイ</t>
    </rPh>
    <rPh sb="66" eb="67">
      <t>エン</t>
    </rPh>
    <rPh sb="68" eb="69">
      <t>ダイ</t>
    </rPh>
    <rPh sb="82" eb="83">
      <t>エン</t>
    </rPh>
    <rPh sb="90" eb="91">
      <t>ケン</t>
    </rPh>
    <rPh sb="97" eb="98">
      <t>エン</t>
    </rPh>
    <rPh sb="99" eb="100">
      <t>ケン</t>
    </rPh>
    <phoneticPr fontId="4"/>
  </si>
  <si>
    <t>別紙の通り</t>
    <rPh sb="0" eb="2">
      <t>ベッシ</t>
    </rPh>
    <rPh sb="3" eb="4">
      <t>トオ</t>
    </rPh>
    <phoneticPr fontId="4"/>
  </si>
  <si>
    <t>○</t>
    <phoneticPr fontId="4"/>
  </si>
  <si>
    <t>海外における自国民の保護は政府に課された義務であり、渡航者数の増加に伴って邦人援護に対するニーズは年々高まっているほか、その内容も極めて多様化してきている。</t>
    <rPh sb="0" eb="2">
      <t>カイガイ</t>
    </rPh>
    <rPh sb="6" eb="9">
      <t>ジコクミン</t>
    </rPh>
    <rPh sb="10" eb="12">
      <t>ホゴ</t>
    </rPh>
    <rPh sb="13" eb="15">
      <t>セイフ</t>
    </rPh>
    <rPh sb="16" eb="17">
      <t>カ</t>
    </rPh>
    <rPh sb="20" eb="22">
      <t>ギム</t>
    </rPh>
    <rPh sb="26" eb="29">
      <t>トコウシャ</t>
    </rPh>
    <rPh sb="29" eb="30">
      <t>スウ</t>
    </rPh>
    <rPh sb="31" eb="33">
      <t>ゾウカ</t>
    </rPh>
    <rPh sb="34" eb="35">
      <t>トモナ</t>
    </rPh>
    <rPh sb="37" eb="39">
      <t>ホウジン</t>
    </rPh>
    <rPh sb="39" eb="41">
      <t>エンゴ</t>
    </rPh>
    <rPh sb="42" eb="43">
      <t>タイ</t>
    </rPh>
    <rPh sb="49" eb="51">
      <t>ネンネン</t>
    </rPh>
    <rPh sb="51" eb="52">
      <t>タカ</t>
    </rPh>
    <rPh sb="62" eb="64">
      <t>ナイヨウ</t>
    </rPh>
    <rPh sb="65" eb="66">
      <t>キワ</t>
    </rPh>
    <rPh sb="68" eb="71">
      <t>タヨウカ</t>
    </rPh>
    <phoneticPr fontId="4"/>
  </si>
  <si>
    <t>不用率が大きい場合は、その理由を把握しているか。</t>
    <phoneticPr fontId="4"/>
  </si>
  <si>
    <t>海外における邦人援護業務遂行に資する委嘱先は、その業務の特殊性により非常に限定されることが多いが、そのような状況においても複数の業者を発掘し、競争性を確保するよう努めている。</t>
    <rPh sb="0" eb="2">
      <t>カイガイ</t>
    </rPh>
    <rPh sb="6" eb="8">
      <t>ホウジン</t>
    </rPh>
    <rPh sb="8" eb="10">
      <t>エンゴ</t>
    </rPh>
    <rPh sb="10" eb="12">
      <t>ギョウム</t>
    </rPh>
    <rPh sb="12" eb="14">
      <t>スイコウ</t>
    </rPh>
    <rPh sb="15" eb="16">
      <t>シ</t>
    </rPh>
    <rPh sb="18" eb="20">
      <t>イショク</t>
    </rPh>
    <rPh sb="20" eb="21">
      <t>サキ</t>
    </rPh>
    <rPh sb="25" eb="27">
      <t>ギョウム</t>
    </rPh>
    <rPh sb="28" eb="30">
      <t>トクシュ</t>
    </rPh>
    <rPh sb="30" eb="31">
      <t>セイ</t>
    </rPh>
    <rPh sb="34" eb="36">
      <t>ヒジョウ</t>
    </rPh>
    <rPh sb="37" eb="39">
      <t>ゲンテイ</t>
    </rPh>
    <rPh sb="45" eb="46">
      <t>オオ</t>
    </rPh>
    <rPh sb="54" eb="56">
      <t>ジョウキョウ</t>
    </rPh>
    <rPh sb="61" eb="63">
      <t>フクスウ</t>
    </rPh>
    <rPh sb="64" eb="66">
      <t>ギョウシャ</t>
    </rPh>
    <rPh sb="67" eb="69">
      <t>ハックツ</t>
    </rPh>
    <rPh sb="71" eb="73">
      <t>キョウソウ</t>
    </rPh>
    <rPh sb="73" eb="74">
      <t>セイ</t>
    </rPh>
    <rPh sb="75" eb="77">
      <t>カクホ</t>
    </rPh>
    <rPh sb="81" eb="82">
      <t>ツト</t>
    </rPh>
    <phoneticPr fontId="4"/>
  </si>
  <si>
    <t>単位あたりコストの削減に努めているか。その水準は妥当か。</t>
    <phoneticPr fontId="4"/>
  </si>
  <si>
    <t>海外邦人数の増加に伴って邦人援護件数も年々増加する傾向にあり、数値で評価するには非常に困難な業務活動となっているものの、成果目標の達成度は確実に向上しているものと思料する。</t>
    <rPh sb="0" eb="2">
      <t>カイガイ</t>
    </rPh>
    <rPh sb="2" eb="5">
      <t>ホウジンスウ</t>
    </rPh>
    <rPh sb="6" eb="8">
      <t>ゾウカ</t>
    </rPh>
    <rPh sb="9" eb="10">
      <t>トモナ</t>
    </rPh>
    <rPh sb="12" eb="14">
      <t>ホウジン</t>
    </rPh>
    <rPh sb="14" eb="16">
      <t>エンゴ</t>
    </rPh>
    <rPh sb="16" eb="18">
      <t>ケンスウ</t>
    </rPh>
    <rPh sb="19" eb="21">
      <t>ネンネン</t>
    </rPh>
    <rPh sb="21" eb="23">
      <t>ゾウカ</t>
    </rPh>
    <rPh sb="25" eb="27">
      <t>ケイコウ</t>
    </rPh>
    <rPh sb="48" eb="50">
      <t>カツドウ</t>
    </rPh>
    <rPh sb="60" eb="62">
      <t>セイカ</t>
    </rPh>
    <rPh sb="62" eb="64">
      <t>モクヒョウ</t>
    </rPh>
    <rPh sb="65" eb="67">
      <t>タッセイ</t>
    </rPh>
    <rPh sb="67" eb="68">
      <t>ド</t>
    </rPh>
    <rPh sb="69" eb="71">
      <t>カクジツ</t>
    </rPh>
    <rPh sb="72" eb="74">
      <t>コウジョウ</t>
    </rPh>
    <rPh sb="81" eb="83">
      <t>シリョウ</t>
    </rPh>
    <phoneticPr fontId="4"/>
  </si>
  <si>
    <t>活動実績は見込みに見合ったものであるか。</t>
    <phoneticPr fontId="4"/>
  </si>
  <si>
    <t>海外に在留及び渡航する邦人数は年々増加傾向にある状況において、これら海外邦人に対する安全確保の重要性と必要性は今後もますます高まることから、いずれも必須の事業となっている。近年の厳しい予算事情において、限られた予算を最大限有効活用すべく、業者間の競争とコスト削減に努めており、真に必要な業務か否かについても継続的に確認を行っている。邦人援護事案発生時には、現在取り組んでいる事業によって得られる有効な手段や成果を用いて迅速かつ適切に対応しているほか、将来に発生する邦人援護事案に備えて必要な体制の強化に十分活用されている。</t>
    <rPh sb="0" eb="2">
      <t>カイガイ</t>
    </rPh>
    <rPh sb="3" eb="5">
      <t>ザイリュウ</t>
    </rPh>
    <rPh sb="5" eb="6">
      <t>オヨ</t>
    </rPh>
    <rPh sb="7" eb="9">
      <t>トコウ</t>
    </rPh>
    <rPh sb="11" eb="13">
      <t>ホウジン</t>
    </rPh>
    <rPh sb="13" eb="14">
      <t>スウ</t>
    </rPh>
    <rPh sb="15" eb="17">
      <t>ネンネン</t>
    </rPh>
    <rPh sb="17" eb="19">
      <t>ゾウカ</t>
    </rPh>
    <rPh sb="19" eb="21">
      <t>ケイコウ</t>
    </rPh>
    <rPh sb="24" eb="26">
      <t>ジョウキョウ</t>
    </rPh>
    <rPh sb="34" eb="36">
      <t>カイガイ</t>
    </rPh>
    <rPh sb="36" eb="38">
      <t>ホウジン</t>
    </rPh>
    <rPh sb="39" eb="40">
      <t>タイ</t>
    </rPh>
    <rPh sb="42" eb="44">
      <t>アンゼン</t>
    </rPh>
    <rPh sb="44" eb="46">
      <t>カクホ</t>
    </rPh>
    <rPh sb="47" eb="50">
      <t>ジュウヨウセイ</t>
    </rPh>
    <rPh sb="51" eb="54">
      <t>ヒツヨウセイ</t>
    </rPh>
    <rPh sb="55" eb="57">
      <t>コンゴ</t>
    </rPh>
    <rPh sb="62" eb="63">
      <t>タカ</t>
    </rPh>
    <rPh sb="74" eb="76">
      <t>ヒッス</t>
    </rPh>
    <rPh sb="77" eb="79">
      <t>ジギョウ</t>
    </rPh>
    <rPh sb="86" eb="88">
      <t>キンネン</t>
    </rPh>
    <rPh sb="89" eb="90">
      <t>キビ</t>
    </rPh>
    <rPh sb="92" eb="94">
      <t>ヨサン</t>
    </rPh>
    <rPh sb="94" eb="96">
      <t>ジジョウ</t>
    </rPh>
    <rPh sb="101" eb="102">
      <t>カギ</t>
    </rPh>
    <rPh sb="105" eb="107">
      <t>ヨサン</t>
    </rPh>
    <rPh sb="108" eb="111">
      <t>サイダイゲン</t>
    </rPh>
    <rPh sb="111" eb="113">
      <t>ユウコウ</t>
    </rPh>
    <rPh sb="113" eb="115">
      <t>カツヨウ</t>
    </rPh>
    <rPh sb="119" eb="122">
      <t>ギョウシャカン</t>
    </rPh>
    <rPh sb="123" eb="125">
      <t>キョウソウ</t>
    </rPh>
    <rPh sb="129" eb="131">
      <t>サクゲン</t>
    </rPh>
    <rPh sb="132" eb="133">
      <t>ツト</t>
    </rPh>
    <rPh sb="138" eb="139">
      <t>シン</t>
    </rPh>
    <rPh sb="140" eb="142">
      <t>ヒツヨウ</t>
    </rPh>
    <rPh sb="143" eb="145">
      <t>ギョウム</t>
    </rPh>
    <rPh sb="146" eb="147">
      <t>イナ</t>
    </rPh>
    <rPh sb="153" eb="156">
      <t>ケイゾクテキ</t>
    </rPh>
    <rPh sb="157" eb="159">
      <t>カクニン</t>
    </rPh>
    <rPh sb="160" eb="161">
      <t>オコナ</t>
    </rPh>
    <rPh sb="166" eb="168">
      <t>ホウジン</t>
    </rPh>
    <rPh sb="168" eb="170">
      <t>エンゴ</t>
    </rPh>
    <rPh sb="170" eb="172">
      <t>ジアン</t>
    </rPh>
    <rPh sb="172" eb="175">
      <t>ハッセイジ</t>
    </rPh>
    <rPh sb="178" eb="180">
      <t>ゲンザイ</t>
    </rPh>
    <rPh sb="180" eb="181">
      <t>ト</t>
    </rPh>
    <rPh sb="182" eb="183">
      <t>ク</t>
    </rPh>
    <rPh sb="187" eb="189">
      <t>ジギョウ</t>
    </rPh>
    <rPh sb="193" eb="194">
      <t>エ</t>
    </rPh>
    <rPh sb="197" eb="199">
      <t>ユウコウ</t>
    </rPh>
    <rPh sb="200" eb="202">
      <t>シュダン</t>
    </rPh>
    <rPh sb="203" eb="205">
      <t>セイカ</t>
    </rPh>
    <rPh sb="206" eb="207">
      <t>モチ</t>
    </rPh>
    <rPh sb="209" eb="211">
      <t>ジンソク</t>
    </rPh>
    <rPh sb="213" eb="215">
      <t>テキセツ</t>
    </rPh>
    <rPh sb="216" eb="218">
      <t>タイオウ</t>
    </rPh>
    <rPh sb="225" eb="227">
      <t>ショウライ</t>
    </rPh>
    <rPh sb="228" eb="230">
      <t>ハッセイ</t>
    </rPh>
    <rPh sb="232" eb="234">
      <t>ホウジン</t>
    </rPh>
    <rPh sb="234" eb="236">
      <t>エンゴ</t>
    </rPh>
    <rPh sb="236" eb="238">
      <t>ジアン</t>
    </rPh>
    <rPh sb="239" eb="240">
      <t>ソナ</t>
    </rPh>
    <rPh sb="242" eb="244">
      <t>ヒツヨウ</t>
    </rPh>
    <rPh sb="245" eb="247">
      <t>タイセイ</t>
    </rPh>
    <rPh sb="248" eb="250">
      <t>キョウカ</t>
    </rPh>
    <rPh sb="251" eb="253">
      <t>ジュウブン</t>
    </rPh>
    <rPh sb="253" eb="255">
      <t>カツヨウ</t>
    </rPh>
    <phoneticPr fontId="4"/>
  </si>
  <si>
    <t>一部改善</t>
    <rPh sb="0" eb="2">
      <t>イチブ</t>
    </rPh>
    <rPh sb="2" eb="4">
      <t>カイゼン</t>
    </rPh>
    <phoneticPr fontId="4"/>
  </si>
  <si>
    <t>単価見直しによる減
事業見直しによる減</t>
    <rPh sb="0" eb="2">
      <t>タンカ</t>
    </rPh>
    <rPh sb="2" eb="4">
      <t>ミナオ</t>
    </rPh>
    <rPh sb="8" eb="9">
      <t>ゲン</t>
    </rPh>
    <rPh sb="10" eb="12">
      <t>ジギョウ</t>
    </rPh>
    <rPh sb="12" eb="14">
      <t>ミナオ</t>
    </rPh>
    <rPh sb="18" eb="19">
      <t>ゲン</t>
    </rPh>
    <phoneticPr fontId="4"/>
  </si>
  <si>
    <t>縮減</t>
    <rPh sb="0" eb="2">
      <t>シュクゲン</t>
    </rPh>
    <phoneticPr fontId="4"/>
  </si>
  <si>
    <t>別紙</t>
    <rPh sb="0" eb="2">
      <t>ベッシ</t>
    </rPh>
    <phoneticPr fontId="4"/>
  </si>
  <si>
    <t>海外邦人緊急電話対応経費</t>
  </si>
  <si>
    <t>緊急邦人無線整備費</t>
  </si>
  <si>
    <t>国際ニュースモニタリングサービス関係経費</t>
  </si>
  <si>
    <t>海外安全ホームページ経費</t>
  </si>
  <si>
    <t>遠隔地等邦人安全情報関係費</t>
  </si>
  <si>
    <t>特殊困窮邦人保護対策費</t>
  </si>
  <si>
    <t>海外邦人援護短期貸出金経費</t>
  </si>
  <si>
    <t>海外安全・旅券管理啓発キャンペーン経費</t>
  </si>
  <si>
    <t>緊急事態等海外邦人退避関係費</t>
  </si>
  <si>
    <t>全米・カナダ邦人安否確認システム経費</t>
  </si>
  <si>
    <t>－</t>
    <phoneticPr fontId="4"/>
  </si>
  <si>
    <t>在外邦人用緊急備蓄経費</t>
  </si>
  <si>
    <t>海外邦人精神障害者対策費</t>
  </si>
  <si>
    <t>大規模緊急事態対応費</t>
  </si>
  <si>
    <t>危機管理要員研修開催経費</t>
  </si>
  <si>
    <t>ＧＰＳを利用した邦人保護業務支援機器関係経費</t>
  </si>
  <si>
    <t>在外危機管理セミナー開催経費</t>
  </si>
  <si>
    <t>テロ・誘拐事件体制強化費</t>
  </si>
  <si>
    <t>困窮邦人帰国対策費（国援法・送還費）</t>
  </si>
  <si>
    <t>緊急事態処理専門家経費</t>
  </si>
  <si>
    <t>安否確認・情報共有システム関係費</t>
  </si>
  <si>
    <t>大規模緊急事態対応関係経費</t>
    <rPh sb="11" eb="13">
      <t>ケイヒ</t>
    </rPh>
    <phoneticPr fontId="4"/>
  </si>
  <si>
    <t>国内危機管理セミナー開催経費</t>
  </si>
  <si>
    <t>遠隔地等邦人援護対策費</t>
  </si>
  <si>
    <t>テロ概要編集作業委託経費</t>
  </si>
  <si>
    <t>安全対策連絡協議会関係経費</t>
  </si>
  <si>
    <t>海外邦人新型インフルエンザ対策費</t>
    <rPh sb="0" eb="2">
      <t>カイガイ</t>
    </rPh>
    <rPh sb="2" eb="4">
      <t>ホウジン</t>
    </rPh>
    <rPh sb="4" eb="6">
      <t>シンガタ</t>
    </rPh>
    <rPh sb="13" eb="15">
      <t>タイサク</t>
    </rPh>
    <rPh sb="15" eb="16">
      <t>ヒ</t>
    </rPh>
    <phoneticPr fontId="4"/>
  </si>
  <si>
    <t>海外邦人緊急電話対応経費</t>
    <rPh sb="0" eb="2">
      <t>カイガイ</t>
    </rPh>
    <rPh sb="2" eb="4">
      <t>ホウジン</t>
    </rPh>
    <rPh sb="4" eb="6">
      <t>キンキュウ</t>
    </rPh>
    <rPh sb="6" eb="8">
      <t>デンワ</t>
    </rPh>
    <rPh sb="8" eb="10">
      <t>タイオウ</t>
    </rPh>
    <rPh sb="10" eb="12">
      <t>ケイヒ</t>
    </rPh>
    <phoneticPr fontId="4"/>
  </si>
  <si>
    <t>担当部局庁</t>
    <phoneticPr fontId="4"/>
  </si>
  <si>
    <t>平成８年度</t>
    <rPh sb="0" eb="2">
      <t>ヘイセイ</t>
    </rPh>
    <rPh sb="3" eb="5">
      <t>ネンド</t>
    </rPh>
    <phoneticPr fontId="4"/>
  </si>
  <si>
    <t>海外邦人安全課</t>
    <rPh sb="0" eb="2">
      <t>カイガイ</t>
    </rPh>
    <rPh sb="2" eb="4">
      <t>ホウジン</t>
    </rPh>
    <rPh sb="4" eb="6">
      <t>アンゼン</t>
    </rPh>
    <rPh sb="6" eb="7">
      <t>カ</t>
    </rPh>
    <phoneticPr fontId="4"/>
  </si>
  <si>
    <t>課長　平松　武</t>
    <rPh sb="0" eb="2">
      <t>カチョウ</t>
    </rPh>
    <rPh sb="3" eb="5">
      <t>ヒラマツ</t>
    </rPh>
    <rPh sb="6" eb="7">
      <t>タケシ</t>
    </rPh>
    <phoneticPr fontId="4"/>
  </si>
  <si>
    <t>外務省設置法第４条第９項</t>
    <rPh sb="0" eb="3">
      <t>ガイムショウ</t>
    </rPh>
    <rPh sb="3" eb="6">
      <t>セッチホウ</t>
    </rPh>
    <rPh sb="6" eb="7">
      <t>ダイ</t>
    </rPh>
    <rPh sb="8" eb="9">
      <t>ジョウ</t>
    </rPh>
    <rPh sb="9" eb="10">
      <t>ダイ</t>
    </rPh>
    <rPh sb="11" eb="12">
      <t>コウ</t>
    </rPh>
    <phoneticPr fontId="4"/>
  </si>
  <si>
    <t>業務委託費</t>
    <rPh sb="0" eb="2">
      <t>ギョウム</t>
    </rPh>
    <rPh sb="2" eb="5">
      <t>イタクヒ</t>
    </rPh>
    <phoneticPr fontId="4"/>
  </si>
  <si>
    <t>A.</t>
    <phoneticPr fontId="4"/>
  </si>
  <si>
    <t>E.</t>
    <phoneticPr fontId="4"/>
  </si>
  <si>
    <t>International SOS
閉館時緊急電話対応業務委嘱</t>
    <rPh sb="18" eb="20">
      <t>ヘイカン</t>
    </rPh>
    <rPh sb="20" eb="21">
      <t>ジ</t>
    </rPh>
    <rPh sb="21" eb="23">
      <t>キンキュウ</t>
    </rPh>
    <rPh sb="23" eb="25">
      <t>デンワ</t>
    </rPh>
    <rPh sb="25" eb="27">
      <t>タイオウ</t>
    </rPh>
    <rPh sb="27" eb="29">
      <t>ギョウム</t>
    </rPh>
    <rPh sb="29" eb="31">
      <t>イショク</t>
    </rPh>
    <phoneticPr fontId="4"/>
  </si>
  <si>
    <t>Japanese Assistance Network（JAN）
閉館時緊急電話対応業務委嘱</t>
    <rPh sb="33" eb="35">
      <t>ヘイカン</t>
    </rPh>
    <rPh sb="35" eb="36">
      <t>ジ</t>
    </rPh>
    <rPh sb="36" eb="38">
      <t>キンキュウ</t>
    </rPh>
    <rPh sb="38" eb="40">
      <t>デンワ</t>
    </rPh>
    <rPh sb="40" eb="42">
      <t>タイオウ</t>
    </rPh>
    <rPh sb="42" eb="44">
      <t>ギョウム</t>
    </rPh>
    <rPh sb="44" eb="46">
      <t>イショク</t>
    </rPh>
    <phoneticPr fontId="4"/>
  </si>
  <si>
    <t>上海ダイナプロ
閉館時緊急電話対応業務委嘱</t>
    <rPh sb="0" eb="2">
      <t>シャンハイ</t>
    </rPh>
    <rPh sb="8" eb="10">
      <t>ヘイカン</t>
    </rPh>
    <rPh sb="10" eb="11">
      <t>ジ</t>
    </rPh>
    <rPh sb="11" eb="13">
      <t>キンキュウ</t>
    </rPh>
    <rPh sb="13" eb="15">
      <t>デンワ</t>
    </rPh>
    <rPh sb="15" eb="17">
      <t>タイオウ</t>
    </rPh>
    <rPh sb="17" eb="19">
      <t>ギョウム</t>
    </rPh>
    <rPh sb="19" eb="21">
      <t>イショク</t>
    </rPh>
    <phoneticPr fontId="4"/>
  </si>
  <si>
    <t>善堂
閉館時緊急電話対応業務委嘱</t>
    <rPh sb="0" eb="1">
      <t>ゼン</t>
    </rPh>
    <rPh sb="1" eb="2">
      <t>ドウ</t>
    </rPh>
    <rPh sb="3" eb="5">
      <t>ヘイカン</t>
    </rPh>
    <rPh sb="5" eb="6">
      <t>ジ</t>
    </rPh>
    <rPh sb="6" eb="8">
      <t>キンキュウ</t>
    </rPh>
    <rPh sb="8" eb="10">
      <t>デンワ</t>
    </rPh>
    <rPh sb="10" eb="12">
      <t>タイオウ</t>
    </rPh>
    <rPh sb="12" eb="14">
      <t>ギョウム</t>
    </rPh>
    <rPh sb="14" eb="16">
      <t>イショク</t>
    </rPh>
    <phoneticPr fontId="4"/>
  </si>
  <si>
    <t>ブルーグラウンド
閉館時緊急電話対応業務委嘱</t>
    <rPh sb="9" eb="11">
      <t>ヘイカン</t>
    </rPh>
    <rPh sb="11" eb="12">
      <t>ジ</t>
    </rPh>
    <rPh sb="12" eb="14">
      <t>キンキュウ</t>
    </rPh>
    <rPh sb="14" eb="16">
      <t>デンワ</t>
    </rPh>
    <rPh sb="16" eb="18">
      <t>タイオウ</t>
    </rPh>
    <rPh sb="18" eb="20">
      <t>ギョウム</t>
    </rPh>
    <rPh sb="20" eb="22">
      <t>イショク</t>
    </rPh>
    <phoneticPr fontId="4"/>
  </si>
  <si>
    <t>以下、省略</t>
    <rPh sb="0" eb="2">
      <t>イカ</t>
    </rPh>
    <rPh sb="3" eb="5">
      <t>ショウリャク</t>
    </rPh>
    <phoneticPr fontId="4"/>
  </si>
  <si>
    <t>B.</t>
    <phoneticPr fontId="4"/>
  </si>
  <si>
    <t>F.</t>
    <phoneticPr fontId="4"/>
  </si>
  <si>
    <t>C.</t>
    <phoneticPr fontId="4"/>
  </si>
  <si>
    <t>G.</t>
    <phoneticPr fontId="4"/>
  </si>
  <si>
    <t>D.</t>
    <phoneticPr fontId="4"/>
  </si>
  <si>
    <t>H.</t>
    <phoneticPr fontId="4"/>
  </si>
  <si>
    <t>支出先上位１０者リスト</t>
    <phoneticPr fontId="4"/>
  </si>
  <si>
    <t>A.</t>
    <phoneticPr fontId="4"/>
  </si>
  <si>
    <t>支　出　先</t>
    <phoneticPr fontId="4"/>
  </si>
  <si>
    <t>業　務　概　要</t>
    <phoneticPr fontId="4"/>
  </si>
  <si>
    <t>支　出　額
（百万円）</t>
    <phoneticPr fontId="4"/>
  </si>
  <si>
    <t>ＳＯＳ</t>
    <phoneticPr fontId="4"/>
  </si>
  <si>
    <t>在外公館閉館時における緊急電話対応業務委嘱</t>
    <rPh sb="0" eb="2">
      <t>ザイガイ</t>
    </rPh>
    <rPh sb="2" eb="4">
      <t>コウカン</t>
    </rPh>
    <rPh sb="4" eb="6">
      <t>ヘイカン</t>
    </rPh>
    <rPh sb="6" eb="7">
      <t>ジ</t>
    </rPh>
    <rPh sb="11" eb="13">
      <t>キンキュウ</t>
    </rPh>
    <rPh sb="13" eb="15">
      <t>デンワ</t>
    </rPh>
    <rPh sb="15" eb="17">
      <t>タイオウ</t>
    </rPh>
    <rPh sb="17" eb="19">
      <t>ギョウム</t>
    </rPh>
    <rPh sb="19" eb="21">
      <t>イショク</t>
    </rPh>
    <phoneticPr fontId="4"/>
  </si>
  <si>
    <t>ＪＡＮ</t>
    <phoneticPr fontId="4"/>
  </si>
  <si>
    <t>上海ダイナプロ</t>
    <rPh sb="0" eb="2">
      <t>シャンハイ</t>
    </rPh>
    <phoneticPr fontId="4"/>
  </si>
  <si>
    <t>善堂</t>
    <rPh sb="0" eb="1">
      <t>ゼン</t>
    </rPh>
    <rPh sb="1" eb="2">
      <t>ドウ</t>
    </rPh>
    <phoneticPr fontId="4"/>
  </si>
  <si>
    <t>ブルーグラウンド</t>
    <phoneticPr fontId="4"/>
  </si>
  <si>
    <t>ミクロネシア　アシスタンス</t>
    <phoneticPr fontId="4"/>
  </si>
  <si>
    <t>グッドケア</t>
    <phoneticPr fontId="4"/>
  </si>
  <si>
    <t>B.</t>
    <phoneticPr fontId="4"/>
  </si>
  <si>
    <t>緊急邦人無線整備費</t>
    <rPh sb="0" eb="2">
      <t>キンキュウ</t>
    </rPh>
    <rPh sb="2" eb="4">
      <t>ホウジン</t>
    </rPh>
    <rPh sb="4" eb="6">
      <t>ムセン</t>
    </rPh>
    <rPh sb="6" eb="9">
      <t>セイビヒ</t>
    </rPh>
    <phoneticPr fontId="4"/>
  </si>
  <si>
    <t>担当部局庁</t>
    <phoneticPr fontId="4"/>
  </si>
  <si>
    <t>海外邦人安全課</t>
    <rPh sb="0" eb="2">
      <t>カイガイ</t>
    </rPh>
    <rPh sb="2" eb="4">
      <t>ホウジン</t>
    </rPh>
    <rPh sb="4" eb="7">
      <t>アンゼンカ</t>
    </rPh>
    <phoneticPr fontId="4"/>
  </si>
  <si>
    <t>課長　平松　武</t>
    <rPh sb="0" eb="2">
      <t>カチョウ</t>
    </rPh>
    <rPh sb="3" eb="5">
      <t>ヒラマツ</t>
    </rPh>
    <rPh sb="6" eb="7">
      <t>タケ</t>
    </rPh>
    <phoneticPr fontId="4"/>
  </si>
  <si>
    <t>関係する計画、通知等</t>
    <phoneticPr fontId="4"/>
  </si>
  <si>
    <t>－</t>
    <phoneticPr fontId="4"/>
  </si>
  <si>
    <t>購入費</t>
    <rPh sb="0" eb="3">
      <t>コウニュウヒ</t>
    </rPh>
    <phoneticPr fontId="4"/>
  </si>
  <si>
    <t>技術者派遣費</t>
    <rPh sb="0" eb="3">
      <t>ギジュツシャ</t>
    </rPh>
    <rPh sb="3" eb="6">
      <t>ハケンヒ</t>
    </rPh>
    <phoneticPr fontId="4"/>
  </si>
  <si>
    <t>緊急邦人無線整備費</t>
    <phoneticPr fontId="4"/>
  </si>
  <si>
    <t>A.(株)JVCケンウッド</t>
    <rPh sb="2" eb="5">
      <t>カブ</t>
    </rPh>
    <phoneticPr fontId="4"/>
  </si>
  <si>
    <t>E.</t>
    <phoneticPr fontId="4"/>
  </si>
  <si>
    <t>備品費</t>
    <rPh sb="0" eb="3">
      <t>ビヒンヒ</t>
    </rPh>
    <phoneticPr fontId="4"/>
  </si>
  <si>
    <t>無線機等購入経費</t>
    <rPh sb="0" eb="3">
      <t>ムセンキ</t>
    </rPh>
    <rPh sb="3" eb="4">
      <t>トウ</t>
    </rPh>
    <rPh sb="4" eb="6">
      <t>コウニュウ</t>
    </rPh>
    <rPh sb="6" eb="8">
      <t>ケイヒ</t>
    </rPh>
    <phoneticPr fontId="4"/>
  </si>
  <si>
    <t>B.(株)コムフォース</t>
    <rPh sb="2" eb="5">
      <t>カブ</t>
    </rPh>
    <phoneticPr fontId="4"/>
  </si>
  <si>
    <t>F.(株)日成</t>
    <rPh sb="2" eb="5">
      <t>カブ</t>
    </rPh>
    <rPh sb="5" eb="7">
      <t>ニッセイ</t>
    </rPh>
    <phoneticPr fontId="4"/>
  </si>
  <si>
    <t>輸送費</t>
    <rPh sb="0" eb="3">
      <t>ユソウヒ</t>
    </rPh>
    <phoneticPr fontId="4"/>
  </si>
  <si>
    <t>無線機送料</t>
    <rPh sb="0" eb="3">
      <t>ムセンキ</t>
    </rPh>
    <rPh sb="3" eb="5">
      <t>ソウリョウ</t>
    </rPh>
    <phoneticPr fontId="4"/>
  </si>
  <si>
    <t>C.(株)JVCケンウッド</t>
    <rPh sb="2" eb="5">
      <t>カブ</t>
    </rPh>
    <phoneticPr fontId="4"/>
  </si>
  <si>
    <t>G.</t>
    <phoneticPr fontId="4"/>
  </si>
  <si>
    <t>無線機技術者派遣</t>
    <rPh sb="0" eb="3">
      <t>ムセンキ</t>
    </rPh>
    <rPh sb="3" eb="6">
      <t>ギジュツシャ</t>
    </rPh>
    <rPh sb="6" eb="8">
      <t>ハケン</t>
    </rPh>
    <phoneticPr fontId="4"/>
  </si>
  <si>
    <t>D.(株)JVCケンウッド</t>
    <rPh sb="2" eb="5">
      <t>カブ</t>
    </rPh>
    <phoneticPr fontId="4"/>
  </si>
  <si>
    <t>修理費</t>
    <rPh sb="0" eb="3">
      <t>シュウリヒ</t>
    </rPh>
    <phoneticPr fontId="4"/>
  </si>
  <si>
    <t>既配備無線機修理経費</t>
    <rPh sb="0" eb="1">
      <t>キ</t>
    </rPh>
    <rPh sb="1" eb="3">
      <t>ハイビ</t>
    </rPh>
    <rPh sb="3" eb="6">
      <t>ムセンキ</t>
    </rPh>
    <rPh sb="6" eb="8">
      <t>シュウリ</t>
    </rPh>
    <rPh sb="8" eb="10">
      <t>ケイヒ</t>
    </rPh>
    <phoneticPr fontId="4"/>
  </si>
  <si>
    <t>(株)ケンウッド</t>
    <rPh sb="0" eb="3">
      <t>カブ</t>
    </rPh>
    <phoneticPr fontId="4"/>
  </si>
  <si>
    <t>無線機器の製造、販売</t>
    <rPh sb="0" eb="2">
      <t>ムセン</t>
    </rPh>
    <rPh sb="2" eb="4">
      <t>キキ</t>
    </rPh>
    <rPh sb="5" eb="7">
      <t>セイゾウ</t>
    </rPh>
    <rPh sb="8" eb="10">
      <t>ハンバイ</t>
    </rPh>
    <phoneticPr fontId="4"/>
  </si>
  <si>
    <t>１８百万円</t>
    <rPh sb="2" eb="3">
      <t>ヒャク</t>
    </rPh>
    <rPh sb="3" eb="5">
      <t>マンエン</t>
    </rPh>
    <phoneticPr fontId="4"/>
  </si>
  <si>
    <t>(株)コムフォース</t>
    <rPh sb="0" eb="3">
      <t>カブ</t>
    </rPh>
    <phoneticPr fontId="4"/>
  </si>
  <si>
    <t>２百万円</t>
    <rPh sb="1" eb="2">
      <t>ヒャク</t>
    </rPh>
    <rPh sb="2" eb="4">
      <t>マンエン</t>
    </rPh>
    <phoneticPr fontId="4"/>
  </si>
  <si>
    <t>見積り合わせ</t>
    <rPh sb="0" eb="2">
      <t>ミツモ</t>
    </rPh>
    <rPh sb="3" eb="4">
      <t>ア</t>
    </rPh>
    <phoneticPr fontId="4"/>
  </si>
  <si>
    <t>C.</t>
    <phoneticPr fontId="4"/>
  </si>
  <si>
    <t>無線機の保守・整備等にかかる技術者派遣</t>
    <rPh sb="0" eb="3">
      <t>ムセンキ</t>
    </rPh>
    <rPh sb="4" eb="6">
      <t>ホシュ</t>
    </rPh>
    <rPh sb="7" eb="9">
      <t>セイビ</t>
    </rPh>
    <rPh sb="9" eb="10">
      <t>トウ</t>
    </rPh>
    <rPh sb="14" eb="17">
      <t>ギジュツシャ</t>
    </rPh>
    <rPh sb="17" eb="19">
      <t>ハケン</t>
    </rPh>
    <phoneticPr fontId="4"/>
  </si>
  <si>
    <t>４８百万円</t>
    <rPh sb="2" eb="3">
      <t>ヒャク</t>
    </rPh>
    <rPh sb="3" eb="5">
      <t>マンエン</t>
    </rPh>
    <phoneticPr fontId="4"/>
  </si>
  <si>
    <t>既配備無線機の修理</t>
    <rPh sb="0" eb="1">
      <t>キ</t>
    </rPh>
    <rPh sb="1" eb="3">
      <t>ハイビ</t>
    </rPh>
    <rPh sb="3" eb="6">
      <t>ムセンキ</t>
    </rPh>
    <rPh sb="7" eb="9">
      <t>シュウリ</t>
    </rPh>
    <phoneticPr fontId="4"/>
  </si>
  <si>
    <t>１百万円</t>
    <rPh sb="1" eb="2">
      <t>ヒャク</t>
    </rPh>
    <rPh sb="2" eb="4">
      <t>マンエン</t>
    </rPh>
    <phoneticPr fontId="4"/>
  </si>
  <si>
    <t>０．１百万円</t>
    <rPh sb="3" eb="5">
      <t>ヒャクマン</t>
    </rPh>
    <rPh sb="5" eb="6">
      <t>エン</t>
    </rPh>
    <phoneticPr fontId="4"/>
  </si>
  <si>
    <t>F.</t>
    <phoneticPr fontId="4"/>
  </si>
  <si>
    <t>(株)日成</t>
    <rPh sb="0" eb="3">
      <t>カブ</t>
    </rPh>
    <rPh sb="3" eb="5">
      <t>ニッセイ</t>
    </rPh>
    <phoneticPr fontId="4"/>
  </si>
  <si>
    <t>無線機の送付に係る送料</t>
    <rPh sb="0" eb="3">
      <t>ムセンキ</t>
    </rPh>
    <rPh sb="4" eb="6">
      <t>ソウフ</t>
    </rPh>
    <rPh sb="7" eb="8">
      <t>カカ</t>
    </rPh>
    <rPh sb="9" eb="11">
      <t>ソウリョウ</t>
    </rPh>
    <phoneticPr fontId="4"/>
  </si>
  <si>
    <t>国際ニュースモニタリングサービス関係経費</t>
    <rPh sb="0" eb="2">
      <t>コクサイ</t>
    </rPh>
    <rPh sb="16" eb="18">
      <t>カンケイ</t>
    </rPh>
    <rPh sb="18" eb="20">
      <t>ケイヒ</t>
    </rPh>
    <phoneticPr fontId="4"/>
  </si>
  <si>
    <t>平成１２年度開始</t>
    <rPh sb="0" eb="2">
      <t>ヘイセイ</t>
    </rPh>
    <rPh sb="4" eb="6">
      <t>ネンド</t>
    </rPh>
    <rPh sb="6" eb="8">
      <t>カイシ</t>
    </rPh>
    <phoneticPr fontId="4"/>
  </si>
  <si>
    <t>邦人テロ対策室</t>
    <rPh sb="0" eb="2">
      <t>ホウジン</t>
    </rPh>
    <rPh sb="4" eb="6">
      <t>タイサク</t>
    </rPh>
    <rPh sb="6" eb="7">
      <t>シツ</t>
    </rPh>
    <phoneticPr fontId="4"/>
  </si>
  <si>
    <t>室長　髙田　真里</t>
    <rPh sb="0" eb="2">
      <t>シツチョウ</t>
    </rPh>
    <rPh sb="3" eb="5">
      <t>タカダ</t>
    </rPh>
    <rPh sb="6" eb="8">
      <t>マリ</t>
    </rPh>
    <phoneticPr fontId="4"/>
  </si>
  <si>
    <t>外務省設置法第四条第八号及び第九号</t>
    <rPh sb="0" eb="3">
      <t>ガイムショウ</t>
    </rPh>
    <rPh sb="3" eb="6">
      <t>セッチホウ</t>
    </rPh>
    <rPh sb="6" eb="7">
      <t>ダイ</t>
    </rPh>
    <rPh sb="7" eb="8">
      <t>４</t>
    </rPh>
    <rPh sb="8" eb="9">
      <t>ジョウ</t>
    </rPh>
    <rPh sb="9" eb="10">
      <t>ダイ</t>
    </rPh>
    <rPh sb="10" eb="11">
      <t>８</t>
    </rPh>
    <rPh sb="11" eb="12">
      <t>ゴウ</t>
    </rPh>
    <rPh sb="12" eb="13">
      <t>オヨ</t>
    </rPh>
    <rPh sb="14" eb="15">
      <t>ダイ</t>
    </rPh>
    <rPh sb="15" eb="16">
      <t>９</t>
    </rPh>
    <rPh sb="16" eb="17">
      <t>ゴウ</t>
    </rPh>
    <phoneticPr fontId="4"/>
  </si>
  <si>
    <t>情報費</t>
    <rPh sb="0" eb="2">
      <t>ジョウホウ</t>
    </rPh>
    <rPh sb="2" eb="3">
      <t>ヒ</t>
    </rPh>
    <phoneticPr fontId="4"/>
  </si>
  <si>
    <t xml:space="preserve"> </t>
    <phoneticPr fontId="4"/>
  </si>
  <si>
    <t>情報処理委託費</t>
    <rPh sb="0" eb="2">
      <t>ジョウホウ</t>
    </rPh>
    <rPh sb="2" eb="4">
      <t>ショリ</t>
    </rPh>
    <rPh sb="4" eb="6">
      <t>イタク</t>
    </rPh>
    <rPh sb="6" eb="7">
      <t>ヒ</t>
    </rPh>
    <phoneticPr fontId="4"/>
  </si>
  <si>
    <t>国際ニュースモニタリングサービス関係経費</t>
    <phoneticPr fontId="4"/>
  </si>
  <si>
    <t>A.（財）ラヂオプレス</t>
    <rPh sb="3" eb="4">
      <t>ザイ</t>
    </rPh>
    <phoneticPr fontId="4"/>
  </si>
  <si>
    <t>情報処理業務</t>
    <rPh sb="0" eb="2">
      <t>ジョウホウ</t>
    </rPh>
    <rPh sb="2" eb="4">
      <t>ショリ</t>
    </rPh>
    <rPh sb="4" eb="6">
      <t>ギョウム</t>
    </rPh>
    <phoneticPr fontId="4"/>
  </si>
  <si>
    <t>外部委託</t>
    <rPh sb="0" eb="2">
      <t>ガイブ</t>
    </rPh>
    <rPh sb="2" eb="4">
      <t>イタク</t>
    </rPh>
    <phoneticPr fontId="4"/>
  </si>
  <si>
    <t>各情報ソース（AP、ロイター、BBC、MENA,、EFEとの速報契約）</t>
    <rPh sb="0" eb="3">
      <t>カクジョウホウ</t>
    </rPh>
    <rPh sb="30" eb="32">
      <t>ソクホウ</t>
    </rPh>
    <rPh sb="32" eb="34">
      <t>ケイヤク</t>
    </rPh>
    <phoneticPr fontId="4"/>
  </si>
  <si>
    <t>管理費</t>
    <rPh sb="0" eb="3">
      <t>カンリヒ</t>
    </rPh>
    <phoneticPr fontId="4"/>
  </si>
  <si>
    <t>NTTファイナンス（株）機器リース</t>
    <rPh sb="10" eb="11">
      <t>カブ</t>
    </rPh>
    <rPh sb="12" eb="14">
      <t>キキ</t>
    </rPh>
    <phoneticPr fontId="4"/>
  </si>
  <si>
    <t>B.期間業務職員</t>
    <rPh sb="2" eb="4">
      <t>キカン</t>
    </rPh>
    <rPh sb="4" eb="6">
      <t>ギョウム</t>
    </rPh>
    <rPh sb="6" eb="8">
      <t>ショクイン</t>
    </rPh>
    <phoneticPr fontId="4"/>
  </si>
  <si>
    <t>（財）ラヂオプレス</t>
    <rPh sb="1" eb="2">
      <t>ザイ</t>
    </rPh>
    <phoneticPr fontId="4"/>
  </si>
  <si>
    <t>情報モニタリング</t>
    <rPh sb="0" eb="2">
      <t>ジョウホウ</t>
    </rPh>
    <phoneticPr fontId="4"/>
  </si>
  <si>
    <t>企画競争</t>
    <rPh sb="0" eb="2">
      <t>キカク</t>
    </rPh>
    <rPh sb="2" eb="4">
      <t>キョウソウ</t>
    </rPh>
    <phoneticPr fontId="4"/>
  </si>
  <si>
    <t>海外通信社（ロイター）</t>
    <rPh sb="0" eb="2">
      <t>カイガイ</t>
    </rPh>
    <rPh sb="2" eb="5">
      <t>ツウシンシャ</t>
    </rPh>
    <phoneticPr fontId="4"/>
  </si>
  <si>
    <t>情報ソース速報契約</t>
    <rPh sb="0" eb="2">
      <t>ジョウホウ</t>
    </rPh>
    <rPh sb="5" eb="7">
      <t>ソクホウ</t>
    </rPh>
    <rPh sb="7" eb="9">
      <t>ケイヤク</t>
    </rPh>
    <phoneticPr fontId="4"/>
  </si>
  <si>
    <t>海外通信社（AP）</t>
    <rPh sb="0" eb="2">
      <t>カイガイ</t>
    </rPh>
    <rPh sb="2" eb="5">
      <t>ツウシンシャ</t>
    </rPh>
    <phoneticPr fontId="4"/>
  </si>
  <si>
    <t>NTTファイナンス（株）</t>
    <rPh sb="10" eb="11">
      <t>カブ</t>
    </rPh>
    <phoneticPr fontId="4"/>
  </si>
  <si>
    <t>サーバー機器リース</t>
    <rPh sb="4" eb="6">
      <t>キキ</t>
    </rPh>
    <phoneticPr fontId="4"/>
  </si>
  <si>
    <t>海外通信社（BBC）</t>
    <rPh sb="0" eb="2">
      <t>カイガイ</t>
    </rPh>
    <rPh sb="2" eb="5">
      <t>ツウシンシャ</t>
    </rPh>
    <phoneticPr fontId="4"/>
  </si>
  <si>
    <t>（株）NTTデータ・R</t>
    <rPh sb="1" eb="2">
      <t>カブ</t>
    </rPh>
    <phoneticPr fontId="4"/>
  </si>
  <si>
    <t>システム機器保守</t>
    <rPh sb="4" eb="6">
      <t>キキ</t>
    </rPh>
    <rPh sb="6" eb="8">
      <t>ホシュ</t>
    </rPh>
    <phoneticPr fontId="4"/>
  </si>
  <si>
    <t>海外通信社（MENA）</t>
    <rPh sb="0" eb="2">
      <t>カイガイ</t>
    </rPh>
    <rPh sb="2" eb="5">
      <t>ツウシンシャ</t>
    </rPh>
    <phoneticPr fontId="4"/>
  </si>
  <si>
    <t>海外通信社（EFE）</t>
    <rPh sb="0" eb="2">
      <t>カイガイ</t>
    </rPh>
    <rPh sb="2" eb="5">
      <t>ツウシンシャ</t>
    </rPh>
    <phoneticPr fontId="4"/>
  </si>
  <si>
    <t>NTTコミュニケーションズ（株）</t>
    <rPh sb="14" eb="15">
      <t>カブ</t>
    </rPh>
    <phoneticPr fontId="4"/>
  </si>
  <si>
    <t>インターネット関連経費</t>
    <rPh sb="7" eb="9">
      <t>カンレン</t>
    </rPh>
    <rPh sb="9" eb="11">
      <t>ケイヒ</t>
    </rPh>
    <phoneticPr fontId="4"/>
  </si>
  <si>
    <t>情報処理業務(期間業務職員)</t>
    <rPh sb="0" eb="2">
      <t>ジョウホウ</t>
    </rPh>
    <rPh sb="2" eb="4">
      <t>ショリ</t>
    </rPh>
    <rPh sb="4" eb="6">
      <t>ギョウム</t>
    </rPh>
    <rPh sb="7" eb="9">
      <t>キカン</t>
    </rPh>
    <rPh sb="9" eb="11">
      <t>ギョウム</t>
    </rPh>
    <rPh sb="11" eb="13">
      <t>ショクイン</t>
    </rPh>
    <phoneticPr fontId="4"/>
  </si>
  <si>
    <t>-</t>
    <phoneticPr fontId="4"/>
  </si>
  <si>
    <t>海外安全ホームページ経費</t>
    <rPh sb="0" eb="2">
      <t>カイガイ</t>
    </rPh>
    <rPh sb="2" eb="4">
      <t>アンゼン</t>
    </rPh>
    <rPh sb="10" eb="12">
      <t>ケイヒ</t>
    </rPh>
    <phoneticPr fontId="4"/>
  </si>
  <si>
    <t>平成12年度開始</t>
    <rPh sb="0" eb="2">
      <t>ヘイセイ</t>
    </rPh>
    <rPh sb="4" eb="6">
      <t>ネンド</t>
    </rPh>
    <rPh sb="6" eb="8">
      <t>カイシ</t>
    </rPh>
    <phoneticPr fontId="4"/>
  </si>
  <si>
    <t>外務省設置法第4条9項</t>
    <rPh sb="0" eb="3">
      <t>ガイムショウ</t>
    </rPh>
    <rPh sb="3" eb="5">
      <t>セッチ</t>
    </rPh>
    <rPh sb="5" eb="6">
      <t>ホウ</t>
    </rPh>
    <rPh sb="6" eb="7">
      <t>ダイ</t>
    </rPh>
    <rPh sb="8" eb="9">
      <t>ジョウ</t>
    </rPh>
    <rPh sb="10" eb="11">
      <t>コウ</t>
    </rPh>
    <phoneticPr fontId="4"/>
  </si>
  <si>
    <t>IT広報業務の業務・システム最適化</t>
    <rPh sb="2" eb="4">
      <t>コウホウ</t>
    </rPh>
    <rPh sb="4" eb="6">
      <t>ギョウム</t>
    </rPh>
    <rPh sb="7" eb="9">
      <t>ギョウム</t>
    </rPh>
    <rPh sb="14" eb="17">
      <t>サイテキカ</t>
    </rPh>
    <phoneticPr fontId="4"/>
  </si>
  <si>
    <t>啓発宣伝費</t>
    <rPh sb="0" eb="2">
      <t>ケイハツ</t>
    </rPh>
    <rPh sb="2" eb="5">
      <t>センデンヒ</t>
    </rPh>
    <phoneticPr fontId="4"/>
  </si>
  <si>
    <t>海外安全ホームページ経費</t>
    <phoneticPr fontId="4"/>
  </si>
  <si>
    <t>A.NTTラーニングシステムズ(株)</t>
    <rPh sb="15" eb="18">
      <t>カブ</t>
    </rPh>
    <phoneticPr fontId="4"/>
  </si>
  <si>
    <t>雑役務費</t>
    <rPh sb="0" eb="1">
      <t>ザツ</t>
    </rPh>
    <rPh sb="1" eb="4">
      <t>エキムヒ</t>
    </rPh>
    <phoneticPr fontId="4"/>
  </si>
  <si>
    <t>海外安全ホームページコンテンツ作成費</t>
    <rPh sb="0" eb="2">
      <t>カイガイ</t>
    </rPh>
    <rPh sb="2" eb="4">
      <t>アンゼン</t>
    </rPh>
    <rPh sb="15" eb="17">
      <t>サクセイ</t>
    </rPh>
    <rPh sb="17" eb="18">
      <t>ヒ</t>
    </rPh>
    <phoneticPr fontId="4"/>
  </si>
  <si>
    <t>NTTラーニングシステムズ</t>
    <phoneticPr fontId="4"/>
  </si>
  <si>
    <t>海外安全ホームページ　コンテンツ作成業務</t>
    <rPh sb="0" eb="2">
      <t>カイガイ</t>
    </rPh>
    <rPh sb="2" eb="4">
      <t>アンゼン</t>
    </rPh>
    <rPh sb="16" eb="18">
      <t>サクセイ</t>
    </rPh>
    <rPh sb="18" eb="20">
      <t>ギョウム</t>
    </rPh>
    <phoneticPr fontId="4"/>
  </si>
  <si>
    <t>遠隔地等邦人安全情報関係経費</t>
    <rPh sb="0" eb="3">
      <t>エンカクチ</t>
    </rPh>
    <rPh sb="3" eb="4">
      <t>トウ</t>
    </rPh>
    <rPh sb="4" eb="6">
      <t>ホウジン</t>
    </rPh>
    <rPh sb="6" eb="8">
      <t>アンゼン</t>
    </rPh>
    <rPh sb="8" eb="10">
      <t>ジョウホウ</t>
    </rPh>
    <rPh sb="10" eb="12">
      <t>カンケイ</t>
    </rPh>
    <rPh sb="12" eb="14">
      <t>ケイヒ</t>
    </rPh>
    <phoneticPr fontId="4"/>
  </si>
  <si>
    <t>平成１２年度</t>
    <rPh sb="0" eb="2">
      <t>ヘイセイ</t>
    </rPh>
    <rPh sb="4" eb="6">
      <t>ネンド</t>
    </rPh>
    <phoneticPr fontId="4"/>
  </si>
  <si>
    <t>課長　平松武</t>
    <rPh sb="0" eb="2">
      <t>カチョウ</t>
    </rPh>
    <rPh sb="3" eb="5">
      <t>ヒラマツ</t>
    </rPh>
    <rPh sb="5" eb="6">
      <t>タケシ</t>
    </rPh>
    <phoneticPr fontId="4"/>
  </si>
  <si>
    <t>外務省設置法第４条第９項</t>
    <rPh sb="0" eb="3">
      <t>ガイムショウ</t>
    </rPh>
    <rPh sb="3" eb="5">
      <t>セッチ</t>
    </rPh>
    <rPh sb="5" eb="6">
      <t>ホウ</t>
    </rPh>
    <rPh sb="6" eb="7">
      <t>ダイ</t>
    </rPh>
    <rPh sb="8" eb="9">
      <t>ジョウ</t>
    </rPh>
    <rPh sb="9" eb="10">
      <t>ダイ</t>
    </rPh>
    <rPh sb="11" eb="12">
      <t>コウ</t>
    </rPh>
    <phoneticPr fontId="4"/>
  </si>
  <si>
    <t>遠隔地等邦人安全情報関係経費</t>
    <phoneticPr fontId="4"/>
  </si>
  <si>
    <t>個人Ａ（ハンガリー）
海外安全情報収集のための委嘱契約</t>
    <rPh sb="0" eb="2">
      <t>コジン</t>
    </rPh>
    <rPh sb="11" eb="13">
      <t>カイガイ</t>
    </rPh>
    <rPh sb="13" eb="15">
      <t>アンゼン</t>
    </rPh>
    <rPh sb="15" eb="17">
      <t>ジョウホウ</t>
    </rPh>
    <rPh sb="17" eb="19">
      <t>シュウシュウ</t>
    </rPh>
    <rPh sb="23" eb="25">
      <t>イショク</t>
    </rPh>
    <rPh sb="25" eb="27">
      <t>ケイヤク</t>
    </rPh>
    <phoneticPr fontId="4"/>
  </si>
  <si>
    <t>個人Ｂ（マルセイユ）
海外安全情報収集のための委嘱契約</t>
    <rPh sb="0" eb="2">
      <t>コジン</t>
    </rPh>
    <rPh sb="11" eb="13">
      <t>カイガイ</t>
    </rPh>
    <rPh sb="13" eb="15">
      <t>アンゼン</t>
    </rPh>
    <rPh sb="15" eb="17">
      <t>ジョウホウ</t>
    </rPh>
    <rPh sb="17" eb="19">
      <t>シュウシュウ</t>
    </rPh>
    <rPh sb="23" eb="25">
      <t>イショク</t>
    </rPh>
    <rPh sb="25" eb="27">
      <t>ケイヤク</t>
    </rPh>
    <phoneticPr fontId="4"/>
  </si>
  <si>
    <t>個人Ｃ（リヨン）
海外安全情報収集のための委嘱契約</t>
    <rPh sb="0" eb="2">
      <t>コジン</t>
    </rPh>
    <rPh sb="9" eb="11">
      <t>カイガイ</t>
    </rPh>
    <rPh sb="11" eb="13">
      <t>アンゼン</t>
    </rPh>
    <rPh sb="13" eb="15">
      <t>ジョウホウ</t>
    </rPh>
    <rPh sb="15" eb="17">
      <t>シュウシュウ</t>
    </rPh>
    <rPh sb="21" eb="23">
      <t>イショク</t>
    </rPh>
    <rPh sb="23" eb="25">
      <t>ケイヤク</t>
    </rPh>
    <phoneticPr fontId="4"/>
  </si>
  <si>
    <t>法人Ｄ（アフガニスタン）
海外安全情報収集のための委嘱契約</t>
    <rPh sb="0" eb="2">
      <t>ホウジン</t>
    </rPh>
    <rPh sb="13" eb="15">
      <t>カイガイ</t>
    </rPh>
    <rPh sb="15" eb="17">
      <t>アンゼン</t>
    </rPh>
    <rPh sb="17" eb="19">
      <t>ジョウホウ</t>
    </rPh>
    <rPh sb="19" eb="21">
      <t>シュウシュウ</t>
    </rPh>
    <rPh sb="25" eb="27">
      <t>イショク</t>
    </rPh>
    <rPh sb="27" eb="29">
      <t>ケイヤク</t>
    </rPh>
    <phoneticPr fontId="4"/>
  </si>
  <si>
    <t>個人Ｅ（ベネズエラ）
海外安全情報収集のための委嘱契約</t>
    <rPh sb="0" eb="2">
      <t>コジン</t>
    </rPh>
    <rPh sb="11" eb="13">
      <t>カイガイ</t>
    </rPh>
    <rPh sb="13" eb="15">
      <t>アンゼン</t>
    </rPh>
    <rPh sb="15" eb="17">
      <t>ジョウホウ</t>
    </rPh>
    <rPh sb="17" eb="19">
      <t>シュウシュウ</t>
    </rPh>
    <rPh sb="23" eb="25">
      <t>イショク</t>
    </rPh>
    <rPh sb="25" eb="27">
      <t>ケイヤク</t>
    </rPh>
    <phoneticPr fontId="4"/>
  </si>
  <si>
    <t>法人Ｆ（イスラエル）
海外安全情報収集のための委嘱契約</t>
    <rPh sb="0" eb="2">
      <t>ホウジン</t>
    </rPh>
    <rPh sb="11" eb="13">
      <t>カイガイ</t>
    </rPh>
    <rPh sb="13" eb="15">
      <t>アンゼン</t>
    </rPh>
    <rPh sb="15" eb="17">
      <t>ジョウホウ</t>
    </rPh>
    <rPh sb="17" eb="19">
      <t>シュウシュウ</t>
    </rPh>
    <rPh sb="23" eb="25">
      <t>イショク</t>
    </rPh>
    <rPh sb="25" eb="27">
      <t>ケイヤク</t>
    </rPh>
    <phoneticPr fontId="4"/>
  </si>
  <si>
    <t>個人Ｇ（南アフリカ）
海外安全情報収集のための委嘱契約</t>
    <rPh sb="0" eb="2">
      <t>コジン</t>
    </rPh>
    <rPh sb="4" eb="5">
      <t>ミナミ</t>
    </rPh>
    <rPh sb="11" eb="13">
      <t>カイガイ</t>
    </rPh>
    <rPh sb="13" eb="15">
      <t>アンゼン</t>
    </rPh>
    <rPh sb="15" eb="17">
      <t>ジョウホウ</t>
    </rPh>
    <rPh sb="17" eb="19">
      <t>シュウシュウ</t>
    </rPh>
    <rPh sb="23" eb="25">
      <t>イショク</t>
    </rPh>
    <rPh sb="25" eb="27">
      <t>ケイヤク</t>
    </rPh>
    <phoneticPr fontId="4"/>
  </si>
  <si>
    <t>個人Ａ（ハンガリー）</t>
    <rPh sb="0" eb="2">
      <t>コジン</t>
    </rPh>
    <phoneticPr fontId="4"/>
  </si>
  <si>
    <t>被兼轄国又は遠隔地等における海外安全情報収集のための委嘱契約</t>
    <rPh sb="0" eb="1">
      <t>ヒ</t>
    </rPh>
    <rPh sb="1" eb="3">
      <t>ケンカツ</t>
    </rPh>
    <rPh sb="3" eb="5">
      <t>クニマタ</t>
    </rPh>
    <rPh sb="6" eb="10">
      <t>エンカクチトウ</t>
    </rPh>
    <rPh sb="14" eb="16">
      <t>カイガイ</t>
    </rPh>
    <rPh sb="16" eb="18">
      <t>アンゼン</t>
    </rPh>
    <rPh sb="18" eb="20">
      <t>ジョウホウ</t>
    </rPh>
    <rPh sb="20" eb="22">
      <t>シュウシュウ</t>
    </rPh>
    <rPh sb="26" eb="28">
      <t>イショク</t>
    </rPh>
    <rPh sb="28" eb="30">
      <t>ケイヤク</t>
    </rPh>
    <phoneticPr fontId="4"/>
  </si>
  <si>
    <t>個人Ｂ（マルセイユ）</t>
    <rPh sb="0" eb="2">
      <t>コジン</t>
    </rPh>
    <phoneticPr fontId="4"/>
  </si>
  <si>
    <t>個人Ｃ（リヨン）</t>
    <rPh sb="0" eb="2">
      <t>コジン</t>
    </rPh>
    <phoneticPr fontId="4"/>
  </si>
  <si>
    <t>法人Ｄ（アフガニスタン）</t>
    <rPh sb="0" eb="2">
      <t>ホウジン</t>
    </rPh>
    <phoneticPr fontId="4"/>
  </si>
  <si>
    <t>個人Ｅ（ベネズエラ）</t>
    <rPh sb="0" eb="2">
      <t>コジン</t>
    </rPh>
    <phoneticPr fontId="4"/>
  </si>
  <si>
    <t>法人Ｆ（イスラエル）</t>
    <rPh sb="0" eb="2">
      <t>ホウジン</t>
    </rPh>
    <phoneticPr fontId="4"/>
  </si>
  <si>
    <t>個人Ｇ（南アフリカ）</t>
    <rPh sb="0" eb="2">
      <t>コジン</t>
    </rPh>
    <rPh sb="4" eb="5">
      <t>ミナミ</t>
    </rPh>
    <phoneticPr fontId="4"/>
  </si>
  <si>
    <t>個人Ｈ（シアトル）</t>
    <rPh sb="0" eb="2">
      <t>コジン</t>
    </rPh>
    <phoneticPr fontId="4"/>
  </si>
  <si>
    <t>個人Ｉ（スリランカ）</t>
    <rPh sb="0" eb="2">
      <t>コジン</t>
    </rPh>
    <phoneticPr fontId="4"/>
  </si>
  <si>
    <t>個人Ｊ（グアテマラ）</t>
    <rPh sb="0" eb="2">
      <t>コジン</t>
    </rPh>
    <phoneticPr fontId="4"/>
  </si>
  <si>
    <t>特殊困窮邦人保護対策費</t>
    <rPh sb="0" eb="2">
      <t>トクシュ</t>
    </rPh>
    <rPh sb="2" eb="4">
      <t>コンキュウ</t>
    </rPh>
    <rPh sb="4" eb="6">
      <t>ホウジン</t>
    </rPh>
    <rPh sb="6" eb="8">
      <t>ホゴ</t>
    </rPh>
    <rPh sb="8" eb="11">
      <t>タイサクヒ</t>
    </rPh>
    <phoneticPr fontId="4"/>
  </si>
  <si>
    <t>昭和４４年度</t>
    <rPh sb="0" eb="2">
      <t>ショウワ</t>
    </rPh>
    <rPh sb="4" eb="6">
      <t>ネンド</t>
    </rPh>
    <phoneticPr fontId="4"/>
  </si>
  <si>
    <t>海外邦人安全課</t>
    <rPh sb="0" eb="2">
      <t>カイガイ</t>
    </rPh>
    <rPh sb="2" eb="4">
      <t>ホウジン</t>
    </rPh>
    <phoneticPr fontId="4"/>
  </si>
  <si>
    <t>Ⅳ－１　領事業務の充実</t>
  </si>
  <si>
    <t>活動支援費</t>
    <rPh sb="0" eb="2">
      <t>カツドウ</t>
    </rPh>
    <rPh sb="2" eb="5">
      <t>シエンヒ</t>
    </rPh>
    <phoneticPr fontId="4"/>
  </si>
  <si>
    <t>特殊困窮邦人保護対策費</t>
    <phoneticPr fontId="4"/>
  </si>
  <si>
    <t>A.芙蓉会ソウル本部</t>
    <rPh sb="2" eb="4">
      <t>フヨウ</t>
    </rPh>
    <rPh sb="4" eb="5">
      <t>カイ</t>
    </rPh>
    <rPh sb="8" eb="10">
      <t>ホンブ</t>
    </rPh>
    <phoneticPr fontId="4"/>
  </si>
  <si>
    <t>生活及び医療支援</t>
    <rPh sb="0" eb="2">
      <t>セイカツ</t>
    </rPh>
    <rPh sb="2" eb="3">
      <t>オヨ</t>
    </rPh>
    <rPh sb="4" eb="6">
      <t>イリョウ</t>
    </rPh>
    <rPh sb="6" eb="8">
      <t>シエン</t>
    </rPh>
    <phoneticPr fontId="4"/>
  </si>
  <si>
    <t>B.芙蓉会釜山本部</t>
    <rPh sb="2" eb="4">
      <t>フヨウ</t>
    </rPh>
    <rPh sb="4" eb="5">
      <t>カイ</t>
    </rPh>
    <rPh sb="5" eb="7">
      <t>プサン</t>
    </rPh>
    <rPh sb="7" eb="9">
      <t>ホンブ</t>
    </rPh>
    <phoneticPr fontId="4"/>
  </si>
  <si>
    <t>C.慶州ナザレ園</t>
    <rPh sb="2" eb="4">
      <t>ケイシュウ</t>
    </rPh>
    <rPh sb="7" eb="8">
      <t>エン</t>
    </rPh>
    <phoneticPr fontId="4"/>
  </si>
  <si>
    <t>扶養会ソウル本部</t>
    <rPh sb="0" eb="2">
      <t>フヨウ</t>
    </rPh>
    <rPh sb="2" eb="3">
      <t>カイ</t>
    </rPh>
    <rPh sb="6" eb="8">
      <t>ホンブ</t>
    </rPh>
    <phoneticPr fontId="4"/>
  </si>
  <si>
    <t>在韓日本人妻への生活援助及び医療援助等</t>
    <rPh sb="0" eb="2">
      <t>ザイカン</t>
    </rPh>
    <rPh sb="2" eb="5">
      <t>ニホンジン</t>
    </rPh>
    <rPh sb="5" eb="6">
      <t>ヅマ</t>
    </rPh>
    <rPh sb="8" eb="10">
      <t>セイカツ</t>
    </rPh>
    <rPh sb="10" eb="12">
      <t>エンジョ</t>
    </rPh>
    <rPh sb="12" eb="13">
      <t>オヨ</t>
    </rPh>
    <rPh sb="14" eb="16">
      <t>イリョウ</t>
    </rPh>
    <rPh sb="16" eb="18">
      <t>エンジョ</t>
    </rPh>
    <rPh sb="18" eb="19">
      <t>トウ</t>
    </rPh>
    <phoneticPr fontId="4"/>
  </si>
  <si>
    <t>扶養会釜山本部</t>
    <rPh sb="0" eb="2">
      <t>フヨウ</t>
    </rPh>
    <rPh sb="2" eb="3">
      <t>カイ</t>
    </rPh>
    <rPh sb="3" eb="5">
      <t>プサン</t>
    </rPh>
    <rPh sb="5" eb="7">
      <t>ホンブ</t>
    </rPh>
    <phoneticPr fontId="4"/>
  </si>
  <si>
    <t>慶州ナザレ園</t>
    <rPh sb="0" eb="2">
      <t>ケイシュウ</t>
    </rPh>
    <rPh sb="5" eb="6">
      <t>エン</t>
    </rPh>
    <phoneticPr fontId="4"/>
  </si>
  <si>
    <t>海外邦人援護短期貸出金経費</t>
    <rPh sb="0" eb="2">
      <t>カイガイ</t>
    </rPh>
    <rPh sb="2" eb="4">
      <t>ホウジン</t>
    </rPh>
    <rPh sb="4" eb="6">
      <t>エンゴ</t>
    </rPh>
    <rPh sb="6" eb="8">
      <t>タンキ</t>
    </rPh>
    <rPh sb="8" eb="11">
      <t>カシダシキン</t>
    </rPh>
    <rPh sb="11" eb="13">
      <t>ケイヒ</t>
    </rPh>
    <phoneticPr fontId="4"/>
  </si>
  <si>
    <t>外務省設置法第４条第９項</t>
    <rPh sb="0" eb="3">
      <t>ガイムショウ</t>
    </rPh>
    <rPh sb="3" eb="5">
      <t>セッチ</t>
    </rPh>
    <rPh sb="5" eb="6">
      <t>ホウ</t>
    </rPh>
    <rPh sb="9" eb="10">
      <t>ダイ</t>
    </rPh>
    <rPh sb="11" eb="12">
      <t>コウ</t>
    </rPh>
    <phoneticPr fontId="4"/>
  </si>
  <si>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4"/>
  </si>
  <si>
    <t>海外邦人援護短期貸出金</t>
    <rPh sb="0" eb="2">
      <t>カイガイ</t>
    </rPh>
    <rPh sb="2" eb="4">
      <t>ホウジン</t>
    </rPh>
    <rPh sb="4" eb="6">
      <t>エンゴ</t>
    </rPh>
    <rPh sb="6" eb="10">
      <t>タンキカシダシ</t>
    </rPh>
    <rPh sb="10" eb="11">
      <t>キン</t>
    </rPh>
    <phoneticPr fontId="4"/>
  </si>
  <si>
    <t>海外邦人援護短期貸出金経費</t>
    <phoneticPr fontId="4"/>
  </si>
  <si>
    <t>邦人Ａ</t>
    <rPh sb="0" eb="2">
      <t>ホウジン</t>
    </rPh>
    <phoneticPr fontId="4"/>
  </si>
  <si>
    <t>資金の貸付け</t>
    <rPh sb="0" eb="2">
      <t>シキン</t>
    </rPh>
    <rPh sb="3" eb="5">
      <t>カシツ</t>
    </rPh>
    <phoneticPr fontId="4"/>
  </si>
  <si>
    <t>邦人Ｂ</t>
    <rPh sb="0" eb="2">
      <t>ホウジン</t>
    </rPh>
    <phoneticPr fontId="4"/>
  </si>
  <si>
    <t>邦人Ｃ</t>
    <rPh sb="0" eb="2">
      <t>ホウジン</t>
    </rPh>
    <phoneticPr fontId="4"/>
  </si>
  <si>
    <t>邦人Ｄ</t>
    <rPh sb="0" eb="2">
      <t>ホウジン</t>
    </rPh>
    <phoneticPr fontId="4"/>
  </si>
  <si>
    <t>邦人Ｅ</t>
    <rPh sb="0" eb="2">
      <t>ホウジン</t>
    </rPh>
    <phoneticPr fontId="4"/>
  </si>
  <si>
    <t>邦人Ｆ</t>
    <rPh sb="0" eb="2">
      <t>ホウジン</t>
    </rPh>
    <phoneticPr fontId="4"/>
  </si>
  <si>
    <t>邦人Ｇ</t>
    <rPh sb="0" eb="2">
      <t>ホウジン</t>
    </rPh>
    <phoneticPr fontId="4"/>
  </si>
  <si>
    <t>邦人Ｈ</t>
    <rPh sb="0" eb="2">
      <t>ホウジン</t>
    </rPh>
    <phoneticPr fontId="4"/>
  </si>
  <si>
    <t>邦人Ｉ</t>
    <rPh sb="0" eb="2">
      <t>ホウジン</t>
    </rPh>
    <phoneticPr fontId="4"/>
  </si>
  <si>
    <t>邦人Ｊ</t>
    <rPh sb="0" eb="2">
      <t>ホウジン</t>
    </rPh>
    <phoneticPr fontId="4"/>
  </si>
  <si>
    <t>海外安全・旅券管理啓発キャンペーン関係費</t>
    <rPh sb="0" eb="2">
      <t>カイガイ</t>
    </rPh>
    <rPh sb="2" eb="4">
      <t>アンゼン</t>
    </rPh>
    <rPh sb="5" eb="7">
      <t>リョケン</t>
    </rPh>
    <rPh sb="7" eb="9">
      <t>カンリ</t>
    </rPh>
    <rPh sb="9" eb="11">
      <t>ケイハツ</t>
    </rPh>
    <rPh sb="17" eb="20">
      <t>カンケイヒ</t>
    </rPh>
    <phoneticPr fontId="4"/>
  </si>
  <si>
    <t>平成14年度開始</t>
    <rPh sb="0" eb="2">
      <t>ヘイセイ</t>
    </rPh>
    <rPh sb="4" eb="6">
      <t>ネンド</t>
    </rPh>
    <rPh sb="6" eb="8">
      <t>カイシ</t>
    </rPh>
    <phoneticPr fontId="4"/>
  </si>
  <si>
    <t>外務省設置法第4条9項</t>
    <rPh sb="0" eb="3">
      <t>ガイムショウ</t>
    </rPh>
    <rPh sb="3" eb="6">
      <t>セッチホウ</t>
    </rPh>
    <rPh sb="6" eb="7">
      <t>ダイ</t>
    </rPh>
    <rPh sb="8" eb="9">
      <t>ジョウ</t>
    </rPh>
    <rPh sb="10" eb="11">
      <t>コウ</t>
    </rPh>
    <phoneticPr fontId="4"/>
  </si>
  <si>
    <t>A.　(株)オリコム</t>
    <rPh sb="3" eb="6">
      <t>カブ</t>
    </rPh>
    <phoneticPr fontId="4"/>
  </si>
  <si>
    <t>雑役務費</t>
    <rPh sb="0" eb="3">
      <t>ゾウエキム</t>
    </rPh>
    <rPh sb="3" eb="4">
      <t>ヒ</t>
    </rPh>
    <phoneticPr fontId="4"/>
  </si>
  <si>
    <t>企画関連経費</t>
    <rPh sb="0" eb="2">
      <t>キカク</t>
    </rPh>
    <rPh sb="2" eb="4">
      <t>カンレン</t>
    </rPh>
    <rPh sb="4" eb="6">
      <t>ケイヒ</t>
    </rPh>
    <phoneticPr fontId="4"/>
  </si>
  <si>
    <t>ポスター等のデザイン経費</t>
    <rPh sb="4" eb="5">
      <t>トウ</t>
    </rPh>
    <rPh sb="10" eb="12">
      <t>ケイヒ</t>
    </rPh>
    <phoneticPr fontId="4"/>
  </si>
  <si>
    <t>媒体関係（交通車内，ウェブ広告）</t>
    <rPh sb="0" eb="2">
      <t>バイタイ</t>
    </rPh>
    <rPh sb="2" eb="4">
      <t>カンケイ</t>
    </rPh>
    <rPh sb="5" eb="7">
      <t>コウツウ</t>
    </rPh>
    <rPh sb="7" eb="9">
      <t>シャナイ</t>
    </rPh>
    <rPh sb="13" eb="15">
      <t>コウコク</t>
    </rPh>
    <phoneticPr fontId="4"/>
  </si>
  <si>
    <t>梱包発送関係費</t>
    <rPh sb="0" eb="2">
      <t>コンポウ</t>
    </rPh>
    <rPh sb="2" eb="4">
      <t>ハッソウ</t>
    </rPh>
    <rPh sb="4" eb="7">
      <t>カンケイヒ</t>
    </rPh>
    <phoneticPr fontId="4"/>
  </si>
  <si>
    <t>ポスター等印刷関係費</t>
    <rPh sb="4" eb="5">
      <t>トウ</t>
    </rPh>
    <rPh sb="5" eb="7">
      <t>インサツ</t>
    </rPh>
    <rPh sb="7" eb="10">
      <t>カンケイヒ</t>
    </rPh>
    <phoneticPr fontId="4"/>
  </si>
  <si>
    <t>外務委託</t>
    <rPh sb="0" eb="2">
      <t>ガイム</t>
    </rPh>
    <rPh sb="2" eb="4">
      <t>イタク</t>
    </rPh>
    <phoneticPr fontId="4"/>
  </si>
  <si>
    <t>特設サイト作成，サーバ保守関連業務</t>
    <rPh sb="0" eb="2">
      <t>トクセツ</t>
    </rPh>
    <rPh sb="5" eb="7">
      <t>サクセイ</t>
    </rPh>
    <rPh sb="11" eb="13">
      <t>ホシュ</t>
    </rPh>
    <rPh sb="13" eb="15">
      <t>カンレン</t>
    </rPh>
    <rPh sb="15" eb="17">
      <t>ギョウム</t>
    </rPh>
    <phoneticPr fontId="4"/>
  </si>
  <si>
    <t>B.町田印刷(株)</t>
    <rPh sb="2" eb="4">
      <t>マチダ</t>
    </rPh>
    <rPh sb="4" eb="6">
      <t>インサツ</t>
    </rPh>
    <rPh sb="6" eb="9">
      <t>カブ</t>
    </rPh>
    <phoneticPr fontId="4"/>
  </si>
  <si>
    <t>ポスター等印刷業務</t>
    <rPh sb="4" eb="5">
      <t>トウ</t>
    </rPh>
    <rPh sb="5" eb="7">
      <t>インサツ</t>
    </rPh>
    <rPh sb="7" eb="9">
      <t>ギョウム</t>
    </rPh>
    <phoneticPr fontId="4"/>
  </si>
  <si>
    <t>C.(株)ソラック</t>
    <rPh sb="2" eb="5">
      <t>カブ</t>
    </rPh>
    <phoneticPr fontId="4"/>
  </si>
  <si>
    <t>特設サイト作成，サーバ運用・保守関連業務</t>
    <rPh sb="0" eb="2">
      <t>トクセツ</t>
    </rPh>
    <rPh sb="5" eb="7">
      <t>サクセイ</t>
    </rPh>
    <rPh sb="11" eb="13">
      <t>ウンヨウ</t>
    </rPh>
    <rPh sb="14" eb="16">
      <t>ホシュ</t>
    </rPh>
    <rPh sb="16" eb="18">
      <t>カンレン</t>
    </rPh>
    <rPh sb="18" eb="20">
      <t>ギョウム</t>
    </rPh>
    <phoneticPr fontId="4"/>
  </si>
  <si>
    <t>海外安全・旅券管理啓発キャンペーン関係費</t>
    <phoneticPr fontId="4"/>
  </si>
  <si>
    <t>(株)オリコム</t>
    <rPh sb="0" eb="3">
      <t>カブ</t>
    </rPh>
    <phoneticPr fontId="4"/>
  </si>
  <si>
    <t>海外安全・旅券管理啓発キャンペーン関係業務一式</t>
    <rPh sb="0" eb="2">
      <t>カイガイ</t>
    </rPh>
    <rPh sb="2" eb="4">
      <t>アンゼン</t>
    </rPh>
    <rPh sb="5" eb="7">
      <t>リョケン</t>
    </rPh>
    <rPh sb="7" eb="9">
      <t>カンリ</t>
    </rPh>
    <rPh sb="9" eb="11">
      <t>ケイハツ</t>
    </rPh>
    <rPh sb="17" eb="19">
      <t>カンケイ</t>
    </rPh>
    <rPh sb="19" eb="21">
      <t>ギョウム</t>
    </rPh>
    <rPh sb="21" eb="23">
      <t>イッシキ</t>
    </rPh>
    <phoneticPr fontId="4"/>
  </si>
  <si>
    <t>町田印刷(株)</t>
    <rPh sb="0" eb="2">
      <t>マチダ</t>
    </rPh>
    <rPh sb="2" eb="4">
      <t>インサツ</t>
    </rPh>
    <rPh sb="4" eb="7">
      <t>カブ</t>
    </rPh>
    <phoneticPr fontId="4"/>
  </si>
  <si>
    <t>再委託</t>
    <rPh sb="0" eb="3">
      <t>サイイタク</t>
    </rPh>
    <phoneticPr fontId="4"/>
  </si>
  <si>
    <t>C</t>
    <phoneticPr fontId="4"/>
  </si>
  <si>
    <t>(株)ソラック</t>
    <rPh sb="0" eb="3">
      <t>カブ</t>
    </rPh>
    <phoneticPr fontId="4"/>
  </si>
  <si>
    <t>キャンペーン特設サイト作成，サーバ運用保守関連業務</t>
    <rPh sb="6" eb="8">
      <t>トクセツ</t>
    </rPh>
    <rPh sb="11" eb="13">
      <t>サクセイ</t>
    </rPh>
    <rPh sb="17" eb="19">
      <t>ウンヨウ</t>
    </rPh>
    <rPh sb="19" eb="21">
      <t>ホシュ</t>
    </rPh>
    <rPh sb="21" eb="23">
      <t>カンレン</t>
    </rPh>
    <rPh sb="23" eb="25">
      <t>ギョウム</t>
    </rPh>
    <phoneticPr fontId="4"/>
  </si>
  <si>
    <t>緊急事態等海外邦人退避関係費</t>
    <phoneticPr fontId="4"/>
  </si>
  <si>
    <t>外務省設置法第４条９号</t>
    <rPh sb="0" eb="3">
      <t>ガイムショウ</t>
    </rPh>
    <rPh sb="3" eb="6">
      <t>セッチホウ</t>
    </rPh>
    <rPh sb="6" eb="7">
      <t>ダイ</t>
    </rPh>
    <rPh sb="8" eb="9">
      <t>ジョウ</t>
    </rPh>
    <rPh sb="10" eb="11">
      <t>ゴウ</t>
    </rPh>
    <phoneticPr fontId="4"/>
  </si>
  <si>
    <t>チャーター料</t>
    <rPh sb="5" eb="6">
      <t>リョウ</t>
    </rPh>
    <phoneticPr fontId="4"/>
  </si>
  <si>
    <t>全米・カナダ邦人安否確認システム経費</t>
    <phoneticPr fontId="4"/>
  </si>
  <si>
    <t>領事局</t>
    <phoneticPr fontId="4"/>
  </si>
  <si>
    <t>領事局</t>
    <phoneticPr fontId="4"/>
  </si>
  <si>
    <t>平成１８年度～平成２３年度</t>
    <rPh sb="7" eb="9">
      <t>ヘイセイ</t>
    </rPh>
    <rPh sb="11" eb="13">
      <t>ネンド</t>
    </rPh>
    <phoneticPr fontId="4"/>
  </si>
  <si>
    <t>海外邦人安全課</t>
    <phoneticPr fontId="4"/>
  </si>
  <si>
    <t>海外邦人安全課</t>
    <phoneticPr fontId="4"/>
  </si>
  <si>
    <t>一般会計</t>
    <phoneticPr fontId="4"/>
  </si>
  <si>
    <t>一般会計</t>
    <phoneticPr fontId="4"/>
  </si>
  <si>
    <t>外務省設置法第４条第９項</t>
    <phoneticPr fontId="4"/>
  </si>
  <si>
    <t>外務省設置法第４条第９項</t>
    <phoneticPr fontId="4"/>
  </si>
  <si>
    <t>　－</t>
    <phoneticPr fontId="4"/>
  </si>
  <si>
    <t>A.　ＫＤＤＩ　Ａｍｅｒｉｃａ，Ｉｎｃ．</t>
    <phoneticPr fontId="4"/>
  </si>
  <si>
    <t>通信運搬費</t>
    <phoneticPr fontId="4"/>
  </si>
  <si>
    <t>電話回線利用料</t>
    <phoneticPr fontId="4"/>
  </si>
  <si>
    <t>雑役務費</t>
    <phoneticPr fontId="4"/>
  </si>
  <si>
    <t>システム運用保守</t>
    <phoneticPr fontId="4"/>
  </si>
  <si>
    <t>ＫＤＤＩ　Ａｍｅｒｉｃａ，Ｉｎｃ.</t>
    <phoneticPr fontId="4"/>
  </si>
  <si>
    <t>電話回線利用料及びシステム運用保守等</t>
    <rPh sb="7" eb="8">
      <t>オヨ</t>
    </rPh>
    <rPh sb="17" eb="18">
      <t>ナド</t>
    </rPh>
    <phoneticPr fontId="4"/>
  </si>
  <si>
    <t xml:space="preserve">  在外邦人用緊急備蓄経費</t>
    <rPh sb="2" eb="4">
      <t>ザイガイ</t>
    </rPh>
    <rPh sb="4" eb="6">
      <t>ホウジン</t>
    </rPh>
    <rPh sb="6" eb="7">
      <t>ヨウ</t>
    </rPh>
    <rPh sb="7" eb="9">
      <t>キンキュウ</t>
    </rPh>
    <rPh sb="9" eb="11">
      <t>ビチク</t>
    </rPh>
    <rPh sb="11" eb="13">
      <t>ケイヒ</t>
    </rPh>
    <phoneticPr fontId="4"/>
  </si>
  <si>
    <t>平成５年度</t>
    <rPh sb="0" eb="2">
      <t>ヘイセイ</t>
    </rPh>
    <rPh sb="3" eb="5">
      <t>ネンド</t>
    </rPh>
    <phoneticPr fontId="4"/>
  </si>
  <si>
    <t>平松　武</t>
    <rPh sb="0" eb="2">
      <t>ヒラマツ</t>
    </rPh>
    <rPh sb="3" eb="4">
      <t>タケシ</t>
    </rPh>
    <phoneticPr fontId="4"/>
  </si>
  <si>
    <t>備蓄品購入費</t>
    <rPh sb="0" eb="2">
      <t>ビチク</t>
    </rPh>
    <rPh sb="2" eb="3">
      <t>ヒン</t>
    </rPh>
    <rPh sb="3" eb="6">
      <t>コウニュウヒ</t>
    </rPh>
    <phoneticPr fontId="4"/>
  </si>
  <si>
    <t>輸送量</t>
    <rPh sb="0" eb="3">
      <t>ユソウリョウ</t>
    </rPh>
    <phoneticPr fontId="4"/>
  </si>
  <si>
    <t>在外邦人用緊急備蓄経費</t>
    <rPh sb="0" eb="2">
      <t>ザイガイ</t>
    </rPh>
    <rPh sb="2" eb="4">
      <t>ホウジン</t>
    </rPh>
    <rPh sb="4" eb="5">
      <t>ヨウ</t>
    </rPh>
    <rPh sb="5" eb="7">
      <t>キンキュウ</t>
    </rPh>
    <rPh sb="7" eb="9">
      <t>ビチク</t>
    </rPh>
    <rPh sb="9" eb="11">
      <t>ケイヒ</t>
    </rPh>
    <phoneticPr fontId="4"/>
  </si>
  <si>
    <t>A.（株）近鉄百貨店</t>
    <rPh sb="2" eb="5">
      <t>カブ</t>
    </rPh>
    <rPh sb="5" eb="7">
      <t>キンテツ</t>
    </rPh>
    <rPh sb="7" eb="10">
      <t>ヒャッカテン</t>
    </rPh>
    <phoneticPr fontId="4"/>
  </si>
  <si>
    <t>消耗品</t>
    <rPh sb="0" eb="3">
      <t>ショウモウヒン</t>
    </rPh>
    <phoneticPr fontId="4"/>
  </si>
  <si>
    <t>備蓄品調達経費</t>
    <rPh sb="0" eb="2">
      <t>ビチク</t>
    </rPh>
    <rPh sb="2" eb="3">
      <t>ヒン</t>
    </rPh>
    <rPh sb="3" eb="5">
      <t>チョウタツ</t>
    </rPh>
    <rPh sb="5" eb="7">
      <t>ケイヒ</t>
    </rPh>
    <phoneticPr fontId="4"/>
  </si>
  <si>
    <t>B.</t>
    <phoneticPr fontId="4"/>
  </si>
  <si>
    <t>F.</t>
    <phoneticPr fontId="4"/>
  </si>
  <si>
    <t>C.</t>
    <phoneticPr fontId="4"/>
  </si>
  <si>
    <t>G.</t>
    <phoneticPr fontId="4"/>
  </si>
  <si>
    <t>D.（株）ＯＣＳ</t>
    <rPh sb="2" eb="5">
      <t>カブ</t>
    </rPh>
    <phoneticPr fontId="4"/>
  </si>
  <si>
    <t>H.</t>
    <phoneticPr fontId="4"/>
  </si>
  <si>
    <t>運搬費</t>
    <rPh sb="0" eb="3">
      <t>ウンパンヒ</t>
    </rPh>
    <phoneticPr fontId="4"/>
  </si>
  <si>
    <t>備蓄品航空貨物経費</t>
    <rPh sb="0" eb="2">
      <t>ビチク</t>
    </rPh>
    <rPh sb="2" eb="3">
      <t>ヒン</t>
    </rPh>
    <rPh sb="3" eb="5">
      <t>コウクウ</t>
    </rPh>
    <rPh sb="5" eb="7">
      <t>カモツ</t>
    </rPh>
    <rPh sb="7" eb="9">
      <t>ケイヒ</t>
    </rPh>
    <phoneticPr fontId="4"/>
  </si>
  <si>
    <t>支出先上位１０者リスト</t>
    <phoneticPr fontId="4"/>
  </si>
  <si>
    <t>A.</t>
    <phoneticPr fontId="4"/>
  </si>
  <si>
    <t>支　出　先</t>
    <phoneticPr fontId="4"/>
  </si>
  <si>
    <t>業　務　概　要</t>
    <phoneticPr fontId="4"/>
  </si>
  <si>
    <t>支　出　額
（百万円）</t>
    <phoneticPr fontId="4"/>
  </si>
  <si>
    <t>近鉄百貨店</t>
    <rPh sb="0" eb="2">
      <t>キンテツ</t>
    </rPh>
    <rPh sb="2" eb="5">
      <t>ヒャッカテン</t>
    </rPh>
    <phoneticPr fontId="4"/>
  </si>
  <si>
    <t>邦人短期渡航者用緊急備蓄品の購入（在カラチ総他52公館）</t>
    <rPh sb="0" eb="2">
      <t>ホウジン</t>
    </rPh>
    <rPh sb="2" eb="4">
      <t>タンキ</t>
    </rPh>
    <rPh sb="4" eb="7">
      <t>トコウシャ</t>
    </rPh>
    <rPh sb="7" eb="8">
      <t>ヨウ</t>
    </rPh>
    <rPh sb="8" eb="10">
      <t>キンキュウ</t>
    </rPh>
    <rPh sb="10" eb="12">
      <t>ビチク</t>
    </rPh>
    <rPh sb="12" eb="13">
      <t>ヒン</t>
    </rPh>
    <rPh sb="14" eb="16">
      <t>コウニュウ</t>
    </rPh>
    <rPh sb="17" eb="18">
      <t>ザイ</t>
    </rPh>
    <rPh sb="21" eb="22">
      <t>ソウ</t>
    </rPh>
    <rPh sb="22" eb="23">
      <t>ホカ</t>
    </rPh>
    <rPh sb="25" eb="27">
      <t>コウカン</t>
    </rPh>
    <phoneticPr fontId="4"/>
  </si>
  <si>
    <t>イー・マート・モール</t>
    <phoneticPr fontId="4"/>
  </si>
  <si>
    <t>邦人短期渡航者用緊急備蓄品の購入（食品及び保存水）在韓国大</t>
    <rPh sb="0" eb="2">
      <t>ホウジン</t>
    </rPh>
    <rPh sb="2" eb="4">
      <t>タンキ</t>
    </rPh>
    <rPh sb="4" eb="7">
      <t>トコウシャ</t>
    </rPh>
    <rPh sb="7" eb="8">
      <t>ヨウ</t>
    </rPh>
    <rPh sb="8" eb="10">
      <t>キンキュウ</t>
    </rPh>
    <rPh sb="10" eb="12">
      <t>ビチク</t>
    </rPh>
    <rPh sb="12" eb="13">
      <t>シナ</t>
    </rPh>
    <rPh sb="14" eb="16">
      <t>コウニュウ</t>
    </rPh>
    <rPh sb="17" eb="19">
      <t>ショクヒン</t>
    </rPh>
    <rPh sb="19" eb="20">
      <t>オヨ</t>
    </rPh>
    <rPh sb="21" eb="23">
      <t>ホゾン</t>
    </rPh>
    <rPh sb="23" eb="24">
      <t>ミズ</t>
    </rPh>
    <rPh sb="25" eb="27">
      <t>ザイカン</t>
    </rPh>
    <rPh sb="27" eb="29">
      <t>コクダイ</t>
    </rPh>
    <phoneticPr fontId="4"/>
  </si>
  <si>
    <t>伊勢丹（バンコク）</t>
    <rPh sb="0" eb="3">
      <t>イセタン</t>
    </rPh>
    <phoneticPr fontId="4"/>
  </si>
  <si>
    <t>邦人短期渡航者用緊急備蓄品の購入（食品及び保存水）在重慶総</t>
    <rPh sb="0" eb="2">
      <t>ホウジン</t>
    </rPh>
    <rPh sb="2" eb="4">
      <t>タンキ</t>
    </rPh>
    <rPh sb="4" eb="7">
      <t>トコウシャ</t>
    </rPh>
    <rPh sb="7" eb="8">
      <t>ヨウ</t>
    </rPh>
    <rPh sb="8" eb="10">
      <t>キンキュウ</t>
    </rPh>
    <rPh sb="10" eb="12">
      <t>ビチク</t>
    </rPh>
    <rPh sb="12" eb="13">
      <t>ヒン</t>
    </rPh>
    <rPh sb="14" eb="16">
      <t>コウニュウ</t>
    </rPh>
    <rPh sb="17" eb="19">
      <t>ショクヒン</t>
    </rPh>
    <rPh sb="19" eb="20">
      <t>オヨ</t>
    </rPh>
    <rPh sb="21" eb="23">
      <t>ホゾン</t>
    </rPh>
    <rPh sb="23" eb="24">
      <t>スイ</t>
    </rPh>
    <rPh sb="25" eb="26">
      <t>ザイ</t>
    </rPh>
    <rPh sb="26" eb="28">
      <t>ジュウケイ</t>
    </rPh>
    <rPh sb="28" eb="29">
      <t>ソウ</t>
    </rPh>
    <phoneticPr fontId="4"/>
  </si>
  <si>
    <t>ー</t>
    <phoneticPr fontId="4"/>
  </si>
  <si>
    <t>ﾊﾟﾝ・ｼﾞ・ｱｽｶｰﾙ・ｸﾞﾙｰﾌﾟ</t>
    <phoneticPr fontId="4"/>
  </si>
  <si>
    <t>邦人短期渡航者用緊急備蓄品の購入（食品及び保存水）在ﾏﾅｳｽ総</t>
    <rPh sb="0" eb="2">
      <t>ホウジン</t>
    </rPh>
    <rPh sb="2" eb="4">
      <t>タンキ</t>
    </rPh>
    <rPh sb="4" eb="7">
      <t>トコウシャ</t>
    </rPh>
    <rPh sb="7" eb="8">
      <t>ヨウ</t>
    </rPh>
    <rPh sb="8" eb="10">
      <t>キンキュウ</t>
    </rPh>
    <rPh sb="10" eb="12">
      <t>ビチク</t>
    </rPh>
    <rPh sb="12" eb="13">
      <t>シナ</t>
    </rPh>
    <rPh sb="14" eb="16">
      <t>コウニュウ</t>
    </rPh>
    <rPh sb="17" eb="19">
      <t>ショクヒン</t>
    </rPh>
    <rPh sb="19" eb="20">
      <t>オヨ</t>
    </rPh>
    <rPh sb="21" eb="23">
      <t>ホゾン</t>
    </rPh>
    <rPh sb="23" eb="24">
      <t>ミズ</t>
    </rPh>
    <rPh sb="25" eb="26">
      <t>カンザイ</t>
    </rPh>
    <rPh sb="30" eb="31">
      <t>カンソウ</t>
    </rPh>
    <phoneticPr fontId="4"/>
  </si>
  <si>
    <t>邦人短期渡航者用緊急備蓄品の購入（食品及び保存水）在リオ総</t>
    <rPh sb="0" eb="2">
      <t>ホウジン</t>
    </rPh>
    <rPh sb="2" eb="4">
      <t>タンキ</t>
    </rPh>
    <rPh sb="4" eb="7">
      <t>トコウシャ</t>
    </rPh>
    <rPh sb="7" eb="8">
      <t>ヨウ</t>
    </rPh>
    <rPh sb="8" eb="10">
      <t>キンキュウ</t>
    </rPh>
    <rPh sb="10" eb="12">
      <t>ビチク</t>
    </rPh>
    <rPh sb="12" eb="13">
      <t>シナ</t>
    </rPh>
    <rPh sb="14" eb="16">
      <t>コウニュウ</t>
    </rPh>
    <rPh sb="17" eb="19">
      <t>ショクヒン</t>
    </rPh>
    <rPh sb="19" eb="20">
      <t>オヨ</t>
    </rPh>
    <rPh sb="21" eb="23">
      <t>ホゾン</t>
    </rPh>
    <rPh sb="23" eb="24">
      <t>ミズ</t>
    </rPh>
    <rPh sb="25" eb="26">
      <t>カンザイ</t>
    </rPh>
    <rPh sb="28" eb="29">
      <t>カンソウ</t>
    </rPh>
    <phoneticPr fontId="4"/>
  </si>
  <si>
    <t>ー</t>
    <phoneticPr fontId="4"/>
  </si>
  <si>
    <t>ビー・プレップ</t>
    <phoneticPr fontId="4"/>
  </si>
  <si>
    <t>邦人短期渡航者用緊急備蓄品の購入（食品及び保存水）在英国大</t>
    <rPh sb="0" eb="2">
      <t>ホウジン</t>
    </rPh>
    <rPh sb="2" eb="4">
      <t>タンキ</t>
    </rPh>
    <rPh sb="4" eb="7">
      <t>トコウシャ</t>
    </rPh>
    <rPh sb="7" eb="8">
      <t>ヨウ</t>
    </rPh>
    <rPh sb="8" eb="10">
      <t>キンキュウ</t>
    </rPh>
    <rPh sb="10" eb="12">
      <t>ビチク</t>
    </rPh>
    <rPh sb="12" eb="13">
      <t>ヒン</t>
    </rPh>
    <rPh sb="14" eb="16">
      <t>コウニュウ</t>
    </rPh>
    <rPh sb="17" eb="19">
      <t>ショクヒン</t>
    </rPh>
    <rPh sb="19" eb="20">
      <t>オヨ</t>
    </rPh>
    <rPh sb="21" eb="23">
      <t>ホゾン</t>
    </rPh>
    <rPh sb="23" eb="24">
      <t>スイ</t>
    </rPh>
    <rPh sb="25" eb="26">
      <t>ザイ</t>
    </rPh>
    <rPh sb="26" eb="28">
      <t>エイコク</t>
    </rPh>
    <phoneticPr fontId="4"/>
  </si>
  <si>
    <t>大連凱舜商貿公司</t>
    <rPh sb="0" eb="2">
      <t>ダイレン</t>
    </rPh>
    <rPh sb="2" eb="3">
      <t>カチドキ</t>
    </rPh>
    <rPh sb="3" eb="4">
      <t>シュン</t>
    </rPh>
    <rPh sb="4" eb="5">
      <t>ショウ</t>
    </rPh>
    <rPh sb="5" eb="6">
      <t>ボウ</t>
    </rPh>
    <rPh sb="6" eb="8">
      <t>コウシ</t>
    </rPh>
    <phoneticPr fontId="4"/>
  </si>
  <si>
    <t>邦人短期渡航者用緊急備蓄品の購入（食品）在大連駐</t>
    <rPh sb="0" eb="2">
      <t>ホウジン</t>
    </rPh>
    <rPh sb="2" eb="4">
      <t>タンキ</t>
    </rPh>
    <rPh sb="4" eb="7">
      <t>トコウシャ</t>
    </rPh>
    <rPh sb="7" eb="8">
      <t>ヨウ</t>
    </rPh>
    <rPh sb="8" eb="10">
      <t>キンキュウ</t>
    </rPh>
    <rPh sb="10" eb="12">
      <t>ビチク</t>
    </rPh>
    <rPh sb="12" eb="13">
      <t>ヒン</t>
    </rPh>
    <rPh sb="14" eb="16">
      <t>コウニュウ</t>
    </rPh>
    <rPh sb="17" eb="19">
      <t>ショクヒン</t>
    </rPh>
    <rPh sb="20" eb="21">
      <t>ザイ</t>
    </rPh>
    <rPh sb="21" eb="23">
      <t>ダイレン</t>
    </rPh>
    <rPh sb="23" eb="24">
      <t>チュウ</t>
    </rPh>
    <phoneticPr fontId="4"/>
  </si>
  <si>
    <t>サルターレ</t>
    <phoneticPr fontId="4"/>
  </si>
  <si>
    <t>邦人短期渡航者用緊急備蓄品の購入（食品）在クリチバ総</t>
    <rPh sb="0" eb="2">
      <t>ホウジン</t>
    </rPh>
    <rPh sb="2" eb="4">
      <t>タンキ</t>
    </rPh>
    <rPh sb="4" eb="7">
      <t>トコウシャ</t>
    </rPh>
    <rPh sb="7" eb="8">
      <t>ヨウ</t>
    </rPh>
    <rPh sb="8" eb="10">
      <t>キンキュウ</t>
    </rPh>
    <rPh sb="10" eb="12">
      <t>ビチク</t>
    </rPh>
    <rPh sb="12" eb="13">
      <t>ヒン</t>
    </rPh>
    <rPh sb="14" eb="16">
      <t>コウニュウ</t>
    </rPh>
    <rPh sb="17" eb="19">
      <t>ショクヒン</t>
    </rPh>
    <rPh sb="20" eb="21">
      <t>ザイ</t>
    </rPh>
    <rPh sb="25" eb="26">
      <t>ソウ</t>
    </rPh>
    <phoneticPr fontId="4"/>
  </si>
  <si>
    <t>リオ・フーズ</t>
    <phoneticPr fontId="4"/>
  </si>
  <si>
    <t>邦人短期渡航者用緊急備蓄品の購入（食品）在レシフェ駐</t>
    <rPh sb="0" eb="2">
      <t>ホウジン</t>
    </rPh>
    <rPh sb="2" eb="4">
      <t>タンキ</t>
    </rPh>
    <rPh sb="4" eb="7">
      <t>トコウシャ</t>
    </rPh>
    <rPh sb="7" eb="8">
      <t>ヨウ</t>
    </rPh>
    <rPh sb="8" eb="10">
      <t>キンキュウ</t>
    </rPh>
    <rPh sb="10" eb="12">
      <t>ビチク</t>
    </rPh>
    <rPh sb="12" eb="13">
      <t>ヒン</t>
    </rPh>
    <rPh sb="14" eb="16">
      <t>コウニュウ</t>
    </rPh>
    <rPh sb="17" eb="19">
      <t>ショクヒン</t>
    </rPh>
    <rPh sb="20" eb="21">
      <t>ザイ</t>
    </rPh>
    <rPh sb="25" eb="26">
      <t>チュウ</t>
    </rPh>
    <phoneticPr fontId="4"/>
  </si>
  <si>
    <t>ビーバック</t>
    <phoneticPr fontId="4"/>
  </si>
  <si>
    <t>邦人短期渡航者用緊急備蓄品の購入（食品）在サンパウロ総</t>
    <rPh sb="0" eb="2">
      <t>ホウジン</t>
    </rPh>
    <rPh sb="2" eb="4">
      <t>タンキ</t>
    </rPh>
    <rPh sb="4" eb="7">
      <t>トコウシャ</t>
    </rPh>
    <rPh sb="7" eb="8">
      <t>ヨウ</t>
    </rPh>
    <rPh sb="8" eb="10">
      <t>キンキュウ</t>
    </rPh>
    <rPh sb="10" eb="12">
      <t>ビチク</t>
    </rPh>
    <rPh sb="12" eb="13">
      <t>ヒン</t>
    </rPh>
    <rPh sb="14" eb="16">
      <t>コウニュウ</t>
    </rPh>
    <rPh sb="17" eb="19">
      <t>ショクヒン</t>
    </rPh>
    <rPh sb="20" eb="21">
      <t>ザイ</t>
    </rPh>
    <rPh sb="26" eb="27">
      <t>ソウ</t>
    </rPh>
    <phoneticPr fontId="4"/>
  </si>
  <si>
    <t>瀋陽伊勢丹百貨有限公司</t>
    <rPh sb="0" eb="2">
      <t>シンヨウ</t>
    </rPh>
    <rPh sb="2" eb="5">
      <t>イセタン</t>
    </rPh>
    <rPh sb="5" eb="7">
      <t>ヒャッカ</t>
    </rPh>
    <rPh sb="7" eb="9">
      <t>ユウゲン</t>
    </rPh>
    <rPh sb="9" eb="11">
      <t>コウシ</t>
    </rPh>
    <phoneticPr fontId="4"/>
  </si>
  <si>
    <t>邦人短期渡航者用緊急備蓄品の購入（食品）在瀋陽総</t>
    <rPh sb="0" eb="2">
      <t>ホウジン</t>
    </rPh>
    <rPh sb="2" eb="4">
      <t>タンキ</t>
    </rPh>
    <rPh sb="4" eb="7">
      <t>トコウシャ</t>
    </rPh>
    <rPh sb="7" eb="8">
      <t>ヨウ</t>
    </rPh>
    <rPh sb="8" eb="10">
      <t>キンキュウ</t>
    </rPh>
    <rPh sb="10" eb="12">
      <t>ビチク</t>
    </rPh>
    <rPh sb="12" eb="13">
      <t>ヒン</t>
    </rPh>
    <rPh sb="14" eb="16">
      <t>コウニュウ</t>
    </rPh>
    <rPh sb="17" eb="19">
      <t>ショクヒン</t>
    </rPh>
    <rPh sb="20" eb="21">
      <t>ザイ</t>
    </rPh>
    <rPh sb="21" eb="23">
      <t>シンヨウ</t>
    </rPh>
    <rPh sb="23" eb="24">
      <t>ソウ</t>
    </rPh>
    <phoneticPr fontId="4"/>
  </si>
  <si>
    <t>Ｃ.</t>
    <phoneticPr fontId="4"/>
  </si>
  <si>
    <t>（株）フォーサイト</t>
    <rPh sb="1" eb="2">
      <t>カブ</t>
    </rPh>
    <phoneticPr fontId="4"/>
  </si>
  <si>
    <t>邦人短期渡航者用緊急備蓄品の購入（在アフガニスタン大用保存水）</t>
    <rPh sb="0" eb="2">
      <t>ホウジン</t>
    </rPh>
    <rPh sb="2" eb="4">
      <t>タンキ</t>
    </rPh>
    <rPh sb="4" eb="7">
      <t>トコウシャ</t>
    </rPh>
    <rPh sb="7" eb="8">
      <t>ヨウ</t>
    </rPh>
    <rPh sb="8" eb="10">
      <t>キンキュウ</t>
    </rPh>
    <rPh sb="10" eb="12">
      <t>ビチク</t>
    </rPh>
    <rPh sb="12" eb="13">
      <t>ヒン</t>
    </rPh>
    <rPh sb="14" eb="16">
      <t>コウニュウ</t>
    </rPh>
    <rPh sb="17" eb="18">
      <t>ザイ</t>
    </rPh>
    <rPh sb="25" eb="26">
      <t>タイ</t>
    </rPh>
    <rPh sb="26" eb="27">
      <t>ヨウ</t>
    </rPh>
    <rPh sb="27" eb="29">
      <t>ホゾン</t>
    </rPh>
    <rPh sb="29" eb="30">
      <t>スイ</t>
    </rPh>
    <phoneticPr fontId="4"/>
  </si>
  <si>
    <t>－</t>
    <phoneticPr fontId="4"/>
  </si>
  <si>
    <t>Ｄ.</t>
    <phoneticPr fontId="4"/>
  </si>
  <si>
    <t>海外新聞普及株式会社</t>
    <rPh sb="0" eb="2">
      <t>カイガイ</t>
    </rPh>
    <rPh sb="2" eb="4">
      <t>シンブン</t>
    </rPh>
    <rPh sb="4" eb="6">
      <t>フキュウ</t>
    </rPh>
    <rPh sb="6" eb="8">
      <t>カブシキ</t>
    </rPh>
    <rPh sb="8" eb="10">
      <t>カイシャ</t>
    </rPh>
    <phoneticPr fontId="4"/>
  </si>
  <si>
    <t>邦人短期渡航者用緊急備蓄品の空送</t>
    <rPh sb="0" eb="2">
      <t>ホウジン</t>
    </rPh>
    <rPh sb="2" eb="4">
      <t>タンキ</t>
    </rPh>
    <rPh sb="4" eb="7">
      <t>トコウシャ</t>
    </rPh>
    <rPh sb="7" eb="8">
      <t>ヨウ</t>
    </rPh>
    <rPh sb="8" eb="10">
      <t>キンキュウ</t>
    </rPh>
    <rPh sb="10" eb="12">
      <t>ビチク</t>
    </rPh>
    <rPh sb="12" eb="13">
      <t>ヒン</t>
    </rPh>
    <rPh sb="14" eb="16">
      <t>クウソウ</t>
    </rPh>
    <phoneticPr fontId="4"/>
  </si>
  <si>
    <t>Ｅ.</t>
    <phoneticPr fontId="4"/>
  </si>
  <si>
    <t>（株）日成</t>
    <rPh sb="1" eb="2">
      <t>カブ</t>
    </rPh>
    <rPh sb="3" eb="5">
      <t>ニッセイ</t>
    </rPh>
    <phoneticPr fontId="4"/>
  </si>
  <si>
    <t>邦人短期渡航者用購入備蓄品の空送にかかる梱包</t>
    <rPh sb="0" eb="2">
      <t>ホウジン</t>
    </rPh>
    <rPh sb="2" eb="4">
      <t>タンキ</t>
    </rPh>
    <rPh sb="4" eb="7">
      <t>トコウシャ</t>
    </rPh>
    <rPh sb="7" eb="8">
      <t>ヨウ</t>
    </rPh>
    <rPh sb="8" eb="10">
      <t>コウニュウ</t>
    </rPh>
    <rPh sb="10" eb="12">
      <t>ビチク</t>
    </rPh>
    <rPh sb="12" eb="13">
      <t>ヒン</t>
    </rPh>
    <rPh sb="14" eb="16">
      <t>クウソウ</t>
    </rPh>
    <rPh sb="20" eb="22">
      <t>コンポウ</t>
    </rPh>
    <phoneticPr fontId="4"/>
  </si>
  <si>
    <t>海外邦人精神障害者対策費</t>
    <rPh sb="0" eb="2">
      <t>カイガイ</t>
    </rPh>
    <rPh sb="2" eb="4">
      <t>ホウジン</t>
    </rPh>
    <rPh sb="4" eb="6">
      <t>セイシン</t>
    </rPh>
    <rPh sb="6" eb="9">
      <t>ショウガイシャ</t>
    </rPh>
    <rPh sb="9" eb="12">
      <t>タイサクヒ</t>
    </rPh>
    <phoneticPr fontId="4"/>
  </si>
  <si>
    <t>担当部局庁</t>
    <phoneticPr fontId="4"/>
  </si>
  <si>
    <t>関係する計画、通知等</t>
    <phoneticPr fontId="4"/>
  </si>
  <si>
    <t>顧問医謝金</t>
    <rPh sb="0" eb="2">
      <t>コモン</t>
    </rPh>
    <rPh sb="2" eb="5">
      <t>イシャキン</t>
    </rPh>
    <phoneticPr fontId="4"/>
  </si>
  <si>
    <t>職員旅費（内国旅費）</t>
    <rPh sb="0" eb="2">
      <t>ショクイン</t>
    </rPh>
    <rPh sb="2" eb="4">
      <t>リョヒ</t>
    </rPh>
    <rPh sb="5" eb="7">
      <t>ナイコク</t>
    </rPh>
    <rPh sb="7" eb="9">
      <t>リョヒ</t>
    </rPh>
    <phoneticPr fontId="4"/>
  </si>
  <si>
    <t>海外邦人精神障害者対策費</t>
    <phoneticPr fontId="4"/>
  </si>
  <si>
    <t>E.</t>
    <phoneticPr fontId="4"/>
  </si>
  <si>
    <t>在ＮＹ総領事館顧問医</t>
    <phoneticPr fontId="4"/>
  </si>
  <si>
    <t>在英国大使館顧問医</t>
    <phoneticPr fontId="4"/>
  </si>
  <si>
    <t>在韓国大使館顧問医</t>
    <rPh sb="1" eb="3">
      <t>カンコク</t>
    </rPh>
    <phoneticPr fontId="4"/>
  </si>
  <si>
    <t>在バンクーバー総領事館顧問医</t>
    <phoneticPr fontId="4"/>
  </si>
  <si>
    <t>在タイ大使館顧問医</t>
    <phoneticPr fontId="4"/>
  </si>
  <si>
    <t>在仏大使館顧問医</t>
    <phoneticPr fontId="4"/>
  </si>
  <si>
    <t>D.</t>
    <phoneticPr fontId="4"/>
  </si>
  <si>
    <t>在ＮＹ総領事館顧問医Ａ</t>
    <rPh sb="0" eb="1">
      <t>ザイ</t>
    </rPh>
    <rPh sb="3" eb="7">
      <t>ソウリョウジカン</t>
    </rPh>
    <rPh sb="7" eb="10">
      <t>コモンイ</t>
    </rPh>
    <phoneticPr fontId="4"/>
  </si>
  <si>
    <t>在ＮＹ総領事館及び近隣公館の精神科顧問医、在留法人向けセミナー等</t>
    <rPh sb="0" eb="1">
      <t>ザイ</t>
    </rPh>
    <rPh sb="3" eb="7">
      <t>ソウリョウジカン</t>
    </rPh>
    <rPh sb="7" eb="8">
      <t>オヨ</t>
    </rPh>
    <rPh sb="9" eb="11">
      <t>キンリン</t>
    </rPh>
    <rPh sb="11" eb="13">
      <t>コウカン</t>
    </rPh>
    <rPh sb="14" eb="17">
      <t>セイシンカ</t>
    </rPh>
    <rPh sb="17" eb="20">
      <t>コモンイ</t>
    </rPh>
    <rPh sb="21" eb="23">
      <t>ザイリュウ</t>
    </rPh>
    <rPh sb="23" eb="25">
      <t>ホウジン</t>
    </rPh>
    <rPh sb="25" eb="26">
      <t>ム</t>
    </rPh>
    <rPh sb="31" eb="32">
      <t>トウ</t>
    </rPh>
    <phoneticPr fontId="4"/>
  </si>
  <si>
    <t>在英大使館顧問医Ａ</t>
    <rPh sb="0" eb="1">
      <t>ザイ</t>
    </rPh>
    <rPh sb="1" eb="2">
      <t>エイ</t>
    </rPh>
    <rPh sb="2" eb="5">
      <t>タイシカン</t>
    </rPh>
    <rPh sb="5" eb="8">
      <t>コモンイ</t>
    </rPh>
    <phoneticPr fontId="4"/>
  </si>
  <si>
    <t>在英大使館及び近隣公館の精神科顧問医、在留法人向けセミナー等</t>
    <rPh sb="0" eb="1">
      <t>ザイ</t>
    </rPh>
    <rPh sb="1" eb="2">
      <t>エイ</t>
    </rPh>
    <rPh sb="2" eb="4">
      <t>タイシ</t>
    </rPh>
    <rPh sb="4" eb="5">
      <t>カン</t>
    </rPh>
    <rPh sb="5" eb="6">
      <t>オヨ</t>
    </rPh>
    <rPh sb="7" eb="9">
      <t>キンリン</t>
    </rPh>
    <rPh sb="9" eb="11">
      <t>コウカン</t>
    </rPh>
    <rPh sb="12" eb="15">
      <t>セイシンカ</t>
    </rPh>
    <rPh sb="15" eb="18">
      <t>コモンイ</t>
    </rPh>
    <rPh sb="19" eb="21">
      <t>ザイリュウ</t>
    </rPh>
    <rPh sb="21" eb="23">
      <t>ホウジン</t>
    </rPh>
    <rPh sb="23" eb="24">
      <t>ム</t>
    </rPh>
    <rPh sb="29" eb="30">
      <t>トウ</t>
    </rPh>
    <phoneticPr fontId="4"/>
  </si>
  <si>
    <t>在仏大使館顧問医Ａ</t>
    <rPh sb="0" eb="1">
      <t>ザイ</t>
    </rPh>
    <rPh sb="1" eb="2">
      <t>フツ</t>
    </rPh>
    <rPh sb="2" eb="5">
      <t>タイシカン</t>
    </rPh>
    <rPh sb="5" eb="8">
      <t>コモンイ</t>
    </rPh>
    <phoneticPr fontId="4"/>
  </si>
  <si>
    <t>在タイ大使館顧問医Ａ</t>
    <rPh sb="0" eb="1">
      <t>ザイ</t>
    </rPh>
    <rPh sb="3" eb="6">
      <t>タイシカン</t>
    </rPh>
    <rPh sb="6" eb="9">
      <t>コモンイ</t>
    </rPh>
    <phoneticPr fontId="4"/>
  </si>
  <si>
    <t>在タイ大使館及び近隣公館の精神科顧問医、在留法人向けセミナー等</t>
    <rPh sb="0" eb="1">
      <t>ザイ</t>
    </rPh>
    <rPh sb="3" eb="5">
      <t>タイシ</t>
    </rPh>
    <rPh sb="5" eb="6">
      <t>カン</t>
    </rPh>
    <rPh sb="6" eb="7">
      <t>オヨ</t>
    </rPh>
    <rPh sb="8" eb="10">
      <t>キンリン</t>
    </rPh>
    <rPh sb="10" eb="12">
      <t>コウカン</t>
    </rPh>
    <rPh sb="13" eb="16">
      <t>セイシンカ</t>
    </rPh>
    <rPh sb="16" eb="19">
      <t>コモンイ</t>
    </rPh>
    <rPh sb="20" eb="22">
      <t>ザイリュウ</t>
    </rPh>
    <rPh sb="22" eb="24">
      <t>ホウジン</t>
    </rPh>
    <rPh sb="24" eb="25">
      <t>ム</t>
    </rPh>
    <rPh sb="30" eb="31">
      <t>トウ</t>
    </rPh>
    <phoneticPr fontId="4"/>
  </si>
  <si>
    <t>在ﾊﾞﾝｸｰﾊﾞｰ総領事館顧問医Ａ</t>
    <rPh sb="0" eb="1">
      <t>ザイ</t>
    </rPh>
    <rPh sb="9" eb="13">
      <t>ソウリョウジカン</t>
    </rPh>
    <rPh sb="13" eb="16">
      <t>コモンイ</t>
    </rPh>
    <phoneticPr fontId="4"/>
  </si>
  <si>
    <t>在ﾊﾞﾝｸｰﾊﾞｰ総領事館及び近隣公館の精神科顧問医、在留法人向けセミナー等</t>
    <rPh sb="0" eb="1">
      <t>ザイ</t>
    </rPh>
    <rPh sb="9" eb="13">
      <t>ソウリョウジカン</t>
    </rPh>
    <rPh sb="13" eb="14">
      <t>オヨ</t>
    </rPh>
    <rPh sb="15" eb="17">
      <t>キンリン</t>
    </rPh>
    <rPh sb="17" eb="19">
      <t>コウカン</t>
    </rPh>
    <rPh sb="20" eb="23">
      <t>セイシンカ</t>
    </rPh>
    <rPh sb="23" eb="26">
      <t>コモンイ</t>
    </rPh>
    <rPh sb="27" eb="29">
      <t>ザイリュウ</t>
    </rPh>
    <rPh sb="29" eb="31">
      <t>ホウジン</t>
    </rPh>
    <rPh sb="31" eb="32">
      <t>ム</t>
    </rPh>
    <rPh sb="37" eb="38">
      <t>トウ</t>
    </rPh>
    <phoneticPr fontId="4"/>
  </si>
  <si>
    <t>在韓国総領事館顧問医Ａ</t>
    <rPh sb="0" eb="1">
      <t>ザイ</t>
    </rPh>
    <rPh sb="1" eb="3">
      <t>カンコク</t>
    </rPh>
    <rPh sb="3" eb="7">
      <t>ソウリョウジカン</t>
    </rPh>
    <rPh sb="7" eb="10">
      <t>コモンイ</t>
    </rPh>
    <phoneticPr fontId="4"/>
  </si>
  <si>
    <t>在韓国総領事館管轄内で生じた突発的精神傷害案件の対応</t>
    <rPh sb="0" eb="1">
      <t>ザイ</t>
    </rPh>
    <rPh sb="1" eb="3">
      <t>カンコク</t>
    </rPh>
    <rPh sb="3" eb="7">
      <t>ソウリョウジカン</t>
    </rPh>
    <rPh sb="7" eb="10">
      <t>カンカツナイ</t>
    </rPh>
    <rPh sb="11" eb="12">
      <t>ショウ</t>
    </rPh>
    <rPh sb="14" eb="16">
      <t>トッパツ</t>
    </rPh>
    <rPh sb="16" eb="17">
      <t>テキ</t>
    </rPh>
    <rPh sb="17" eb="19">
      <t>セイシン</t>
    </rPh>
    <rPh sb="19" eb="21">
      <t>ショウガイ</t>
    </rPh>
    <rPh sb="21" eb="23">
      <t>アンケン</t>
    </rPh>
    <rPh sb="24" eb="26">
      <t>タイオウ</t>
    </rPh>
    <phoneticPr fontId="4"/>
  </si>
  <si>
    <t xml:space="preserve"> 大規模緊急事態対応費</t>
    <rPh sb="1" eb="4">
      <t>ダイキボ</t>
    </rPh>
    <rPh sb="4" eb="6">
      <t>キンキュウ</t>
    </rPh>
    <rPh sb="6" eb="8">
      <t>ジタイ</t>
    </rPh>
    <rPh sb="8" eb="10">
      <t>タイオウ</t>
    </rPh>
    <rPh sb="10" eb="11">
      <t>ヒ</t>
    </rPh>
    <phoneticPr fontId="4"/>
  </si>
  <si>
    <t>　領事局</t>
    <rPh sb="1" eb="4">
      <t>リョウジキョク</t>
    </rPh>
    <phoneticPr fontId="4"/>
  </si>
  <si>
    <t xml:space="preserve">平成18年度開始 </t>
    <rPh sb="0" eb="2">
      <t>ヘイセイ</t>
    </rPh>
    <rPh sb="4" eb="6">
      <t>ネンド</t>
    </rPh>
    <rPh sb="6" eb="8">
      <t>カイシ</t>
    </rPh>
    <phoneticPr fontId="4"/>
  </si>
  <si>
    <t>　海外邦人安全課</t>
    <rPh sb="1" eb="8">
      <t>リョウアン</t>
    </rPh>
    <phoneticPr fontId="4"/>
  </si>
  <si>
    <t>　</t>
    <phoneticPr fontId="4"/>
  </si>
  <si>
    <t>在外職員等旅費</t>
    <rPh sb="0" eb="2">
      <t>ザイガイ</t>
    </rPh>
    <rPh sb="2" eb="4">
      <t>ショクイン</t>
    </rPh>
    <rPh sb="4" eb="5">
      <t>トウ</t>
    </rPh>
    <rPh sb="5" eb="7">
      <t>リョヒ</t>
    </rPh>
    <phoneticPr fontId="4"/>
  </si>
  <si>
    <t>緊急事態対応要員当派遣経費へ組替え</t>
    <rPh sb="0" eb="2">
      <t>キンキュウ</t>
    </rPh>
    <rPh sb="2" eb="4">
      <t>ジタイ</t>
    </rPh>
    <rPh sb="4" eb="6">
      <t>タイオウ</t>
    </rPh>
    <rPh sb="6" eb="8">
      <t>ヨウイン</t>
    </rPh>
    <rPh sb="8" eb="9">
      <t>トウ</t>
    </rPh>
    <rPh sb="9" eb="11">
      <t>ハケン</t>
    </rPh>
    <rPh sb="11" eb="13">
      <t>ケイヒ</t>
    </rPh>
    <rPh sb="14" eb="16">
      <t>クミカ</t>
    </rPh>
    <phoneticPr fontId="4"/>
  </si>
  <si>
    <t>事務所等借上費</t>
    <rPh sb="0" eb="3">
      <t>ジムショ</t>
    </rPh>
    <rPh sb="3" eb="4">
      <t>トウ</t>
    </rPh>
    <rPh sb="4" eb="6">
      <t>カリアゲ</t>
    </rPh>
    <rPh sb="6" eb="7">
      <t>ヒ</t>
    </rPh>
    <phoneticPr fontId="4"/>
  </si>
  <si>
    <t>謝礼金</t>
    <rPh sb="0" eb="3">
      <t>シャレイキン</t>
    </rPh>
    <phoneticPr fontId="4"/>
  </si>
  <si>
    <t>個別事業名：大規模緊急事態対応費</t>
    <rPh sb="0" eb="2">
      <t>コベツ</t>
    </rPh>
    <rPh sb="2" eb="4">
      <t>ジギョウ</t>
    </rPh>
    <rPh sb="4" eb="5">
      <t>メイ</t>
    </rPh>
    <phoneticPr fontId="4"/>
  </si>
  <si>
    <t>A.在外公館</t>
    <rPh sb="2" eb="4">
      <t>ザイガイ</t>
    </rPh>
    <rPh sb="4" eb="6">
      <t>コウカン</t>
    </rPh>
    <phoneticPr fontId="4"/>
  </si>
  <si>
    <t>出張者Ａ</t>
    <rPh sb="0" eb="3">
      <t>シュッチョウシャ</t>
    </rPh>
    <phoneticPr fontId="4"/>
  </si>
  <si>
    <t>邦人援護業務</t>
    <rPh sb="0" eb="2">
      <t>ホウジン</t>
    </rPh>
    <rPh sb="2" eb="4">
      <t>エンゴ</t>
    </rPh>
    <rPh sb="4" eb="6">
      <t>ギョウム</t>
    </rPh>
    <phoneticPr fontId="4"/>
  </si>
  <si>
    <t>出張者Ｂ</t>
    <rPh sb="0" eb="3">
      <t>シュッチョウシャ</t>
    </rPh>
    <phoneticPr fontId="4"/>
  </si>
  <si>
    <t>出張者Ｃ</t>
    <rPh sb="0" eb="3">
      <t>シュッチョウシャ</t>
    </rPh>
    <phoneticPr fontId="4"/>
  </si>
  <si>
    <t>出張者Ｄ</t>
    <rPh sb="0" eb="3">
      <t>シュッチョウシャ</t>
    </rPh>
    <phoneticPr fontId="4"/>
  </si>
  <si>
    <t>出張者Ｅ</t>
    <rPh sb="0" eb="3">
      <t>シュッチョウシャ</t>
    </rPh>
    <phoneticPr fontId="4"/>
  </si>
  <si>
    <t>出張者Ｆ</t>
    <rPh sb="0" eb="3">
      <t>シュッチョウシャ</t>
    </rPh>
    <phoneticPr fontId="4"/>
  </si>
  <si>
    <t>出張者Ｇ</t>
    <rPh sb="0" eb="3">
      <t>シュッチョウシャ</t>
    </rPh>
    <phoneticPr fontId="4"/>
  </si>
  <si>
    <t>出張者Ｈ</t>
    <rPh sb="0" eb="3">
      <t>シュッチョウシャ</t>
    </rPh>
    <phoneticPr fontId="4"/>
  </si>
  <si>
    <t>出張者Ｉ</t>
    <rPh sb="0" eb="3">
      <t>シュッチョウシャ</t>
    </rPh>
    <phoneticPr fontId="4"/>
  </si>
  <si>
    <t>出張者Ｊ</t>
    <rPh sb="0" eb="3">
      <t>シュッチョウシャ</t>
    </rPh>
    <phoneticPr fontId="4"/>
  </si>
  <si>
    <t>ﾄﾔﾏﾂｱｰｽﾞ</t>
    <phoneticPr fontId="4"/>
  </si>
  <si>
    <t>車両借上</t>
    <rPh sb="0" eb="2">
      <t>シャリョウ</t>
    </rPh>
    <rPh sb="2" eb="4">
      <t>カリアゲ</t>
    </rPh>
    <phoneticPr fontId="4"/>
  </si>
  <si>
    <t>Heartland Hotel Cotwold</t>
    <phoneticPr fontId="4"/>
  </si>
  <si>
    <t>臨時事務所借上</t>
    <rPh sb="0" eb="2">
      <t>リンジ</t>
    </rPh>
    <rPh sb="2" eb="5">
      <t>ジムショ</t>
    </rPh>
    <rPh sb="5" eb="7">
      <t>カリアゲ</t>
    </rPh>
    <phoneticPr fontId="4"/>
  </si>
  <si>
    <t>伊勢丹（タイ）</t>
    <rPh sb="0" eb="3">
      <t>イセタン</t>
    </rPh>
    <phoneticPr fontId="4"/>
  </si>
  <si>
    <t>消耗品購入</t>
    <rPh sb="0" eb="3">
      <t>ショウモウヒン</t>
    </rPh>
    <rPh sb="3" eb="5">
      <t>コウニュウ</t>
    </rPh>
    <phoneticPr fontId="4"/>
  </si>
  <si>
    <t>ＣＲＣ　ＳＰＯＲＴ　ＣＯ．ＬＴＤ</t>
    <phoneticPr fontId="4"/>
  </si>
  <si>
    <t>危機管理要員研修開催経費</t>
    <rPh sb="0" eb="2">
      <t>キキ</t>
    </rPh>
    <rPh sb="2" eb="4">
      <t>カンリ</t>
    </rPh>
    <rPh sb="4" eb="6">
      <t>ヨウイン</t>
    </rPh>
    <rPh sb="6" eb="8">
      <t>ケンシュウ</t>
    </rPh>
    <rPh sb="8" eb="10">
      <t>カイサイ</t>
    </rPh>
    <rPh sb="10" eb="12">
      <t>ケイヒ</t>
    </rPh>
    <phoneticPr fontId="4"/>
  </si>
  <si>
    <t>平成１３年度開始</t>
    <rPh sb="0" eb="2">
      <t>ヘイセイ</t>
    </rPh>
    <rPh sb="4" eb="6">
      <t>ネンド</t>
    </rPh>
    <rPh sb="6" eb="8">
      <t>カイシ</t>
    </rPh>
    <phoneticPr fontId="4"/>
  </si>
  <si>
    <t>業務委託費</t>
    <rPh sb="0" eb="2">
      <t>ギョウム</t>
    </rPh>
    <rPh sb="2" eb="4">
      <t>イタク</t>
    </rPh>
    <rPh sb="4" eb="5">
      <t>ヒ</t>
    </rPh>
    <phoneticPr fontId="4"/>
  </si>
  <si>
    <t>講師派遣作業日数の見直しによる減。</t>
    <rPh sb="0" eb="2">
      <t>コウシ</t>
    </rPh>
    <rPh sb="2" eb="4">
      <t>ハケン</t>
    </rPh>
    <rPh sb="4" eb="6">
      <t>サギョウ</t>
    </rPh>
    <rPh sb="6" eb="8">
      <t>ニッスウ</t>
    </rPh>
    <rPh sb="9" eb="11">
      <t>ミナオ</t>
    </rPh>
    <rPh sb="15" eb="16">
      <t>ゲン</t>
    </rPh>
    <phoneticPr fontId="4"/>
  </si>
  <si>
    <t>講師派遣費</t>
    <rPh sb="0" eb="2">
      <t>コウシ</t>
    </rPh>
    <rPh sb="2" eb="4">
      <t>ハケン</t>
    </rPh>
    <rPh sb="4" eb="5">
      <t>ヒ</t>
    </rPh>
    <phoneticPr fontId="4"/>
  </si>
  <si>
    <t>受講職員出席費</t>
    <rPh sb="0" eb="2">
      <t>ジュコウ</t>
    </rPh>
    <rPh sb="2" eb="4">
      <t>ショクイン</t>
    </rPh>
    <rPh sb="4" eb="6">
      <t>シュッセキ</t>
    </rPh>
    <rPh sb="6" eb="7">
      <t>ヒ</t>
    </rPh>
    <phoneticPr fontId="4"/>
  </si>
  <si>
    <t xml:space="preserve"> </t>
    <phoneticPr fontId="4"/>
  </si>
  <si>
    <t>A.コントロール・リスクス・グループ（株）</t>
    <rPh sb="19" eb="20">
      <t>カブ</t>
    </rPh>
    <phoneticPr fontId="4"/>
  </si>
  <si>
    <t>事前準備費用</t>
    <rPh sb="0" eb="2">
      <t>ジゼン</t>
    </rPh>
    <rPh sb="2" eb="4">
      <t>ジュンビ</t>
    </rPh>
    <rPh sb="4" eb="6">
      <t>ヒヨウ</t>
    </rPh>
    <phoneticPr fontId="4"/>
  </si>
  <si>
    <t>事前準備</t>
    <rPh sb="0" eb="2">
      <t>ジゼン</t>
    </rPh>
    <rPh sb="2" eb="4">
      <t>ジュンビ</t>
    </rPh>
    <phoneticPr fontId="4"/>
  </si>
  <si>
    <t>講師派遣費用</t>
    <rPh sb="0" eb="2">
      <t>コウシ</t>
    </rPh>
    <rPh sb="2" eb="4">
      <t>ハケン</t>
    </rPh>
    <rPh sb="4" eb="6">
      <t>ヒヨウ</t>
    </rPh>
    <phoneticPr fontId="4"/>
  </si>
  <si>
    <t>講師費用、渡航関連費用</t>
    <rPh sb="0" eb="2">
      <t>コウシ</t>
    </rPh>
    <rPh sb="2" eb="4">
      <t>ヒヨウ</t>
    </rPh>
    <rPh sb="5" eb="7">
      <t>トコウ</t>
    </rPh>
    <rPh sb="7" eb="9">
      <t>カンレン</t>
    </rPh>
    <rPh sb="9" eb="11">
      <t>ヒヨウ</t>
    </rPh>
    <phoneticPr fontId="4"/>
  </si>
  <si>
    <t>コントロール・リスクス・グループ（株）</t>
    <rPh sb="17" eb="18">
      <t>カブ</t>
    </rPh>
    <phoneticPr fontId="4"/>
  </si>
  <si>
    <t>テロ・誘拐等発生に伴う現場での事件に必要な専門知識及び技能取得のための研修開催</t>
    <rPh sb="3" eb="5">
      <t>ユウカイ</t>
    </rPh>
    <rPh sb="5" eb="6">
      <t>トウ</t>
    </rPh>
    <rPh sb="6" eb="8">
      <t>ハッセイ</t>
    </rPh>
    <rPh sb="9" eb="10">
      <t>トモナ</t>
    </rPh>
    <rPh sb="11" eb="13">
      <t>ゲンバ</t>
    </rPh>
    <rPh sb="15" eb="17">
      <t>ジケン</t>
    </rPh>
    <rPh sb="18" eb="20">
      <t>ヒツヨウ</t>
    </rPh>
    <rPh sb="21" eb="23">
      <t>センモン</t>
    </rPh>
    <rPh sb="23" eb="25">
      <t>チシキ</t>
    </rPh>
    <rPh sb="25" eb="26">
      <t>オヨ</t>
    </rPh>
    <rPh sb="27" eb="29">
      <t>ギノウ</t>
    </rPh>
    <rPh sb="29" eb="31">
      <t>シュトク</t>
    </rPh>
    <rPh sb="35" eb="37">
      <t>ケンシュウ</t>
    </rPh>
    <rPh sb="37" eb="39">
      <t>カイサイ</t>
    </rPh>
    <phoneticPr fontId="4"/>
  </si>
  <si>
    <t>外務省職員A</t>
    <rPh sb="0" eb="3">
      <t>ガイムショウ</t>
    </rPh>
    <rPh sb="3" eb="5">
      <t>ショクイン</t>
    </rPh>
    <phoneticPr fontId="4"/>
  </si>
  <si>
    <t>出張旅費（研修講師）</t>
    <rPh sb="0" eb="2">
      <t>シュッチョウ</t>
    </rPh>
    <rPh sb="2" eb="4">
      <t>リョヒ</t>
    </rPh>
    <rPh sb="5" eb="7">
      <t>ケンシュウ</t>
    </rPh>
    <rPh sb="7" eb="9">
      <t>コウシ</t>
    </rPh>
    <phoneticPr fontId="4"/>
  </si>
  <si>
    <t>外務省職員B</t>
    <rPh sb="0" eb="3">
      <t>ガイムショウ</t>
    </rPh>
    <rPh sb="3" eb="5">
      <t>ショクイン</t>
    </rPh>
    <phoneticPr fontId="4"/>
  </si>
  <si>
    <t>外務省職員C</t>
    <rPh sb="0" eb="3">
      <t>ガイムショウ</t>
    </rPh>
    <rPh sb="3" eb="5">
      <t>ショクイン</t>
    </rPh>
    <phoneticPr fontId="4"/>
  </si>
  <si>
    <t>出張旅費（研修受講者）</t>
    <rPh sb="0" eb="2">
      <t>シュッチョウ</t>
    </rPh>
    <rPh sb="2" eb="4">
      <t>リョヒ</t>
    </rPh>
    <rPh sb="5" eb="7">
      <t>ケンシュウ</t>
    </rPh>
    <rPh sb="7" eb="10">
      <t>ジュコウシャ</t>
    </rPh>
    <phoneticPr fontId="4"/>
  </si>
  <si>
    <t>外務省職員D</t>
    <rPh sb="0" eb="3">
      <t>ガイムショウ</t>
    </rPh>
    <rPh sb="3" eb="5">
      <t>ショクイン</t>
    </rPh>
    <phoneticPr fontId="4"/>
  </si>
  <si>
    <t>外務省職員E</t>
    <rPh sb="0" eb="3">
      <t>ガイムショウ</t>
    </rPh>
    <rPh sb="3" eb="5">
      <t>ショクイン</t>
    </rPh>
    <phoneticPr fontId="4"/>
  </si>
  <si>
    <t>外務省職員F</t>
    <rPh sb="0" eb="3">
      <t>ガイムショウ</t>
    </rPh>
    <rPh sb="3" eb="5">
      <t>ショクイン</t>
    </rPh>
    <phoneticPr fontId="4"/>
  </si>
  <si>
    <t>外務省職員G</t>
    <rPh sb="0" eb="3">
      <t>ガイムショウ</t>
    </rPh>
    <rPh sb="3" eb="5">
      <t>ショクイン</t>
    </rPh>
    <phoneticPr fontId="4"/>
  </si>
  <si>
    <t>外務省職員H</t>
    <rPh sb="0" eb="3">
      <t>ガイムショウ</t>
    </rPh>
    <rPh sb="3" eb="5">
      <t>ショクイン</t>
    </rPh>
    <phoneticPr fontId="4"/>
  </si>
  <si>
    <t>外務省職員I</t>
    <rPh sb="0" eb="3">
      <t>ガイムショウ</t>
    </rPh>
    <rPh sb="3" eb="5">
      <t>ショクイン</t>
    </rPh>
    <phoneticPr fontId="4"/>
  </si>
  <si>
    <t>外務省職員J</t>
    <rPh sb="0" eb="3">
      <t>ガイムショウ</t>
    </rPh>
    <rPh sb="3" eb="5">
      <t>ショクイン</t>
    </rPh>
    <phoneticPr fontId="4"/>
  </si>
  <si>
    <t>ＧＰＳを利用した邦人保護業務支援機器関係経費</t>
    <rPh sb="4" eb="6">
      <t>リヨウ</t>
    </rPh>
    <rPh sb="8" eb="10">
      <t>ホウジン</t>
    </rPh>
    <rPh sb="10" eb="12">
      <t>ホゴ</t>
    </rPh>
    <rPh sb="12" eb="14">
      <t>ギョウム</t>
    </rPh>
    <rPh sb="14" eb="16">
      <t>シエン</t>
    </rPh>
    <rPh sb="16" eb="18">
      <t>キキ</t>
    </rPh>
    <rPh sb="18" eb="20">
      <t>カンケイ</t>
    </rPh>
    <rPh sb="20" eb="22">
      <t>ケイヒ</t>
    </rPh>
    <phoneticPr fontId="4"/>
  </si>
  <si>
    <t>平成２１年度開始</t>
    <rPh sb="0" eb="2">
      <t>ヘイセイ</t>
    </rPh>
    <rPh sb="4" eb="6">
      <t>ネンド</t>
    </rPh>
    <rPh sb="6" eb="8">
      <t>カイシ</t>
    </rPh>
    <phoneticPr fontId="4"/>
  </si>
  <si>
    <t>室長　髙田　真里</t>
    <rPh sb="0" eb="2">
      <t>シツチョウ</t>
    </rPh>
    <rPh sb="3" eb="5">
      <t>タカタ</t>
    </rPh>
    <rPh sb="6" eb="8">
      <t>マリ</t>
    </rPh>
    <phoneticPr fontId="4"/>
  </si>
  <si>
    <t>領事業務の充実</t>
    <rPh sb="0" eb="2">
      <t>リョウジ</t>
    </rPh>
    <rPh sb="2" eb="4">
      <t>ギョウム</t>
    </rPh>
    <rPh sb="5" eb="7">
      <t>ジュウジツ</t>
    </rPh>
    <phoneticPr fontId="4"/>
  </si>
  <si>
    <t>外務省設置法第四条第八号及び第九号</t>
    <phoneticPr fontId="4"/>
  </si>
  <si>
    <t>外務省設置法第四条第八号及び第九号</t>
    <phoneticPr fontId="4"/>
  </si>
  <si>
    <t>通信費</t>
    <rPh sb="0" eb="3">
      <t>ツウシンヒ</t>
    </rPh>
    <phoneticPr fontId="4"/>
  </si>
  <si>
    <t>ＧＰＳを利用した邦人保護業務支援機器関係経費</t>
    <phoneticPr fontId="4"/>
  </si>
  <si>
    <t>ＧＰＳを利用した邦人保護業務支援機器関係経費</t>
    <phoneticPr fontId="4"/>
  </si>
  <si>
    <t xml:space="preserve">回線使用料及び機器修理費
</t>
    <phoneticPr fontId="4"/>
  </si>
  <si>
    <t>4</t>
    <phoneticPr fontId="4"/>
  </si>
  <si>
    <t>4</t>
    <phoneticPr fontId="4"/>
  </si>
  <si>
    <t>日本デジコム</t>
    <rPh sb="0" eb="2">
      <t>ニホン</t>
    </rPh>
    <phoneticPr fontId="4"/>
  </si>
  <si>
    <t>回線使用料及び機器修理費</t>
    <phoneticPr fontId="4"/>
  </si>
  <si>
    <t>在外危機管理セミナー開催経費</t>
    <rPh sb="0" eb="2">
      <t>ザイガイ</t>
    </rPh>
    <rPh sb="2" eb="4">
      <t>キキ</t>
    </rPh>
    <rPh sb="4" eb="6">
      <t>カンリ</t>
    </rPh>
    <rPh sb="10" eb="12">
      <t>カイサイ</t>
    </rPh>
    <rPh sb="12" eb="14">
      <t>ケイヒ</t>
    </rPh>
    <phoneticPr fontId="4"/>
  </si>
  <si>
    <t>平成6年度開始</t>
    <rPh sb="0" eb="2">
      <t>ヘイセイ</t>
    </rPh>
    <rPh sb="3" eb="5">
      <t>ネンド</t>
    </rPh>
    <rPh sb="5" eb="7">
      <t>カイシ</t>
    </rPh>
    <phoneticPr fontId="4"/>
  </si>
  <si>
    <t>在外危機管理セミナー開催経費</t>
    <phoneticPr fontId="4"/>
  </si>
  <si>
    <t>A.　ＮＫＳＪリスクマネジメント株式会社</t>
    <phoneticPr fontId="4"/>
  </si>
  <si>
    <t xml:space="preserve">専門知識を有する専門家講師の派遣及び研修資料作成等に関わる業務委託
</t>
    <phoneticPr fontId="4"/>
  </si>
  <si>
    <t>ＮＫＳＪリスクマネジメント株式会社</t>
    <phoneticPr fontId="4"/>
  </si>
  <si>
    <t xml:space="preserve">専門知識を有する専門家講師の派遣及び研修資料作成等に関わる業務
</t>
    <phoneticPr fontId="4"/>
  </si>
  <si>
    <t>海外邦人援護事務費</t>
    <phoneticPr fontId="4"/>
  </si>
  <si>
    <t>海外邦人安全課</t>
    <rPh sb="0" eb="7">
      <t>リョウアン</t>
    </rPh>
    <phoneticPr fontId="4"/>
  </si>
  <si>
    <t>外務省設置法第４条９項
国の援助を必要とする帰国者に関する領事官の職務等に関する法律</t>
    <rPh sb="0" eb="3">
      <t>ガイムショウ</t>
    </rPh>
    <rPh sb="3" eb="6">
      <t>セッチホウ</t>
    </rPh>
    <rPh sb="6" eb="7">
      <t>ダイ</t>
    </rPh>
    <rPh sb="8" eb="9">
      <t>ジョウ</t>
    </rPh>
    <rPh sb="10" eb="11">
      <t>コウ</t>
    </rPh>
    <rPh sb="12" eb="13">
      <t>クニ</t>
    </rPh>
    <rPh sb="14" eb="16">
      <t>エンジョ</t>
    </rPh>
    <rPh sb="17" eb="19">
      <t>ヒツヨウ</t>
    </rPh>
    <rPh sb="22" eb="24">
      <t>キコク</t>
    </rPh>
    <rPh sb="24" eb="25">
      <t>シャ</t>
    </rPh>
    <rPh sb="26" eb="27">
      <t>カン</t>
    </rPh>
    <rPh sb="29" eb="32">
      <t>リョウジカン</t>
    </rPh>
    <rPh sb="33" eb="35">
      <t>ショクム</t>
    </rPh>
    <rPh sb="35" eb="36">
      <t>トウ</t>
    </rPh>
    <rPh sb="37" eb="38">
      <t>カン</t>
    </rPh>
    <rPh sb="40" eb="42">
      <t>ホウリツ</t>
    </rPh>
    <phoneticPr fontId="4"/>
  </si>
  <si>
    <t>期間業務職員　Ａ</t>
    <rPh sb="0" eb="2">
      <t>キカン</t>
    </rPh>
    <rPh sb="2" eb="4">
      <t>ギョウム</t>
    </rPh>
    <rPh sb="4" eb="6">
      <t>ショクイン</t>
    </rPh>
    <phoneticPr fontId="4"/>
  </si>
  <si>
    <t>期間業務職員　Ｂ</t>
    <rPh sb="0" eb="2">
      <t>キカン</t>
    </rPh>
    <rPh sb="2" eb="4">
      <t>ギョウム</t>
    </rPh>
    <rPh sb="4" eb="6">
      <t>ショクイン</t>
    </rPh>
    <phoneticPr fontId="4"/>
  </si>
  <si>
    <t>邦人援護業務補助</t>
    <rPh sb="0" eb="2">
      <t>ホウジン</t>
    </rPh>
    <rPh sb="2" eb="4">
      <t>エンゴ</t>
    </rPh>
    <rPh sb="4" eb="6">
      <t>ギョウム</t>
    </rPh>
    <rPh sb="6" eb="8">
      <t>ホジョ</t>
    </rPh>
    <phoneticPr fontId="4"/>
  </si>
  <si>
    <t>海外邦人援護統計事務経費</t>
    <rPh sb="0" eb="2">
      <t>カイガイ</t>
    </rPh>
    <rPh sb="2" eb="4">
      <t>ホウジン</t>
    </rPh>
    <rPh sb="4" eb="6">
      <t>エンゴ</t>
    </rPh>
    <rPh sb="6" eb="8">
      <t>トウケイ</t>
    </rPh>
    <rPh sb="8" eb="10">
      <t>ジム</t>
    </rPh>
    <rPh sb="10" eb="12">
      <t>ケイヒ</t>
    </rPh>
    <phoneticPr fontId="4"/>
  </si>
  <si>
    <t>昭和６１年度</t>
    <rPh sb="0" eb="2">
      <t>ショウワ</t>
    </rPh>
    <rPh sb="4" eb="6">
      <t>ネンド</t>
    </rPh>
    <phoneticPr fontId="4"/>
  </si>
  <si>
    <t>外務省設置法第４条９項</t>
    <rPh sb="0" eb="3">
      <t>ガイムショウ</t>
    </rPh>
    <rPh sb="3" eb="6">
      <t>セッチホウ</t>
    </rPh>
    <rPh sb="6" eb="7">
      <t>ダイ</t>
    </rPh>
    <rPh sb="8" eb="9">
      <t>ジョウ</t>
    </rPh>
    <rPh sb="10" eb="11">
      <t>コウ</t>
    </rPh>
    <phoneticPr fontId="4"/>
  </si>
  <si>
    <t>海外邦人援護統計事務経費</t>
    <phoneticPr fontId="4"/>
  </si>
  <si>
    <t>事務補助員　Ｂ（4月～1月）</t>
    <rPh sb="0" eb="2">
      <t>ジム</t>
    </rPh>
    <rPh sb="2" eb="5">
      <t>ホジョイン</t>
    </rPh>
    <rPh sb="9" eb="10">
      <t>ガツ</t>
    </rPh>
    <rPh sb="12" eb="13">
      <t>ガツ</t>
    </rPh>
    <phoneticPr fontId="4"/>
  </si>
  <si>
    <t>テロ・誘拐事件体制強化費</t>
    <rPh sb="3" eb="5">
      <t>ユウカイ</t>
    </rPh>
    <rPh sb="5" eb="7">
      <t>ジケン</t>
    </rPh>
    <rPh sb="7" eb="9">
      <t>タイセイ</t>
    </rPh>
    <rPh sb="9" eb="11">
      <t>キョウカ</t>
    </rPh>
    <rPh sb="11" eb="12">
      <t>ヒ</t>
    </rPh>
    <phoneticPr fontId="4"/>
  </si>
  <si>
    <t>平成２０年度開始</t>
    <rPh sb="0" eb="2">
      <t>ヘイセイ</t>
    </rPh>
    <rPh sb="4" eb="6">
      <t>ネンド</t>
    </rPh>
    <rPh sb="6" eb="8">
      <t>カイシ</t>
    </rPh>
    <phoneticPr fontId="4"/>
  </si>
  <si>
    <t>助言及び対応保証料</t>
    <rPh sb="0" eb="2">
      <t>ジョゲン</t>
    </rPh>
    <rPh sb="2" eb="3">
      <t>オヨ</t>
    </rPh>
    <rPh sb="4" eb="6">
      <t>タイオウ</t>
    </rPh>
    <rPh sb="6" eb="8">
      <t>ホショウ</t>
    </rPh>
    <rPh sb="8" eb="9">
      <t>リョウ</t>
    </rPh>
    <phoneticPr fontId="4"/>
  </si>
  <si>
    <t>情報サービスアクセス料</t>
    <rPh sb="0" eb="2">
      <t>ジョウホウ</t>
    </rPh>
    <rPh sb="10" eb="11">
      <t>リョウ</t>
    </rPh>
    <phoneticPr fontId="4"/>
  </si>
  <si>
    <t>保証料</t>
    <rPh sb="0" eb="2">
      <t>ホショウ</t>
    </rPh>
    <rPh sb="2" eb="3">
      <t>リョウ</t>
    </rPh>
    <phoneticPr fontId="4"/>
  </si>
  <si>
    <t>優先対応保証料</t>
    <rPh sb="0" eb="2">
      <t>ユウセン</t>
    </rPh>
    <rPh sb="2" eb="4">
      <t>タイオウ</t>
    </rPh>
    <rPh sb="4" eb="6">
      <t>ホショウ</t>
    </rPh>
    <rPh sb="6" eb="7">
      <t>リョウ</t>
    </rPh>
    <phoneticPr fontId="4"/>
  </si>
  <si>
    <t>アクセス料</t>
    <rPh sb="4" eb="5">
      <t>リョウ</t>
    </rPh>
    <phoneticPr fontId="4"/>
  </si>
  <si>
    <t>データベースアクセス料</t>
    <rPh sb="10" eb="11">
      <t>リョウ</t>
    </rPh>
    <phoneticPr fontId="4"/>
  </si>
  <si>
    <t>テロ・誘拐等様々なリスクの調査、分析、事件の発生時の対応に係る関連情報の提供</t>
    <rPh sb="3" eb="5">
      <t>ユウカイ</t>
    </rPh>
    <rPh sb="5" eb="6">
      <t>トウ</t>
    </rPh>
    <rPh sb="6" eb="8">
      <t>サマザマ</t>
    </rPh>
    <rPh sb="13" eb="15">
      <t>チョウサ</t>
    </rPh>
    <rPh sb="16" eb="18">
      <t>ブンセキ</t>
    </rPh>
    <rPh sb="19" eb="21">
      <t>ジケン</t>
    </rPh>
    <rPh sb="22" eb="24">
      <t>ハッセイ</t>
    </rPh>
    <rPh sb="24" eb="25">
      <t>ジ</t>
    </rPh>
    <rPh sb="26" eb="28">
      <t>タイオウ</t>
    </rPh>
    <rPh sb="29" eb="30">
      <t>カカ</t>
    </rPh>
    <rPh sb="31" eb="33">
      <t>カンレン</t>
    </rPh>
    <rPh sb="33" eb="35">
      <t>ジョウホウ</t>
    </rPh>
    <rPh sb="36" eb="38">
      <t>テイキョウ</t>
    </rPh>
    <phoneticPr fontId="4"/>
  </si>
  <si>
    <t>困窮邦人帰国対策費</t>
    <rPh sb="0" eb="2">
      <t>コンキュウ</t>
    </rPh>
    <rPh sb="2" eb="4">
      <t>ホウジン</t>
    </rPh>
    <rPh sb="4" eb="6">
      <t>キコク</t>
    </rPh>
    <rPh sb="6" eb="9">
      <t>タイサクヒ</t>
    </rPh>
    <phoneticPr fontId="4"/>
  </si>
  <si>
    <t>昭和28年度</t>
    <rPh sb="0" eb="2">
      <t>ショウワ</t>
    </rPh>
    <rPh sb="4" eb="6">
      <t>ネンド</t>
    </rPh>
    <phoneticPr fontId="4"/>
  </si>
  <si>
    <t>海外邦人の安全確保に向けた取組</t>
    <rPh sb="0" eb="2">
      <t>カイガイ</t>
    </rPh>
    <rPh sb="2" eb="4">
      <t>ホウジン</t>
    </rPh>
    <rPh sb="5" eb="7">
      <t>アンゼン</t>
    </rPh>
    <rPh sb="7" eb="9">
      <t>カクホ</t>
    </rPh>
    <rPh sb="10" eb="11">
      <t>ム</t>
    </rPh>
    <rPh sb="13" eb="15">
      <t>トリクミ</t>
    </rPh>
    <phoneticPr fontId="4"/>
  </si>
  <si>
    <t>外務省設置法第4条9項
国の援助を必要とする帰国者に関する領事官の職務等に関する法律</t>
    <rPh sb="0" eb="3">
      <t>ガイムショウ</t>
    </rPh>
    <rPh sb="3" eb="6">
      <t>セッチホウ</t>
    </rPh>
    <rPh sb="6" eb="7">
      <t>ダイ</t>
    </rPh>
    <rPh sb="8" eb="9">
      <t>ジョウ</t>
    </rPh>
    <rPh sb="10" eb="11">
      <t>コウ</t>
    </rPh>
    <rPh sb="12" eb="13">
      <t>クニ</t>
    </rPh>
    <rPh sb="14" eb="16">
      <t>エンジョ</t>
    </rPh>
    <rPh sb="17" eb="19">
      <t>ヒツヨウ</t>
    </rPh>
    <rPh sb="22" eb="25">
      <t>キコクシャ</t>
    </rPh>
    <rPh sb="26" eb="27">
      <t>カン</t>
    </rPh>
    <rPh sb="29" eb="32">
      <t>リョウジカン</t>
    </rPh>
    <rPh sb="33" eb="35">
      <t>ショクム</t>
    </rPh>
    <rPh sb="35" eb="36">
      <t>ナド</t>
    </rPh>
    <rPh sb="37" eb="38">
      <t>カン</t>
    </rPh>
    <rPh sb="40" eb="42">
      <t>ホウリツ</t>
    </rPh>
    <phoneticPr fontId="4"/>
  </si>
  <si>
    <t>送還費</t>
    <rPh sb="0" eb="3">
      <t>ソウカンヒ</t>
    </rPh>
    <phoneticPr fontId="4"/>
  </si>
  <si>
    <t>国援法</t>
    <rPh sb="0" eb="3">
      <t>コクエンホウ</t>
    </rPh>
    <phoneticPr fontId="4"/>
  </si>
  <si>
    <t>緊急事態処理専門家派遣経費</t>
    <rPh sb="0" eb="2">
      <t>キンキュウ</t>
    </rPh>
    <rPh sb="2" eb="4">
      <t>ジタイ</t>
    </rPh>
    <rPh sb="4" eb="6">
      <t>ショリ</t>
    </rPh>
    <rPh sb="6" eb="9">
      <t>センモンカ</t>
    </rPh>
    <rPh sb="9" eb="11">
      <t>ハケン</t>
    </rPh>
    <rPh sb="11" eb="13">
      <t>ケイヒ</t>
    </rPh>
    <phoneticPr fontId="4"/>
  </si>
  <si>
    <t xml:space="preserve">外務省設置法第９条４項
</t>
    <rPh sb="0" eb="3">
      <t>ガイムショウ</t>
    </rPh>
    <rPh sb="3" eb="6">
      <t>セッチホウ</t>
    </rPh>
    <rPh sb="6" eb="7">
      <t>ダイ</t>
    </rPh>
    <rPh sb="8" eb="9">
      <t>ジョウ</t>
    </rPh>
    <rPh sb="10" eb="11">
      <t>コウ</t>
    </rPh>
    <phoneticPr fontId="4"/>
  </si>
  <si>
    <t>専門家参加謝礼</t>
    <rPh sb="0" eb="3">
      <t>センモンカ</t>
    </rPh>
    <rPh sb="3" eb="5">
      <t>サンカ</t>
    </rPh>
    <rPh sb="5" eb="7">
      <t>シャレイ</t>
    </rPh>
    <phoneticPr fontId="4"/>
  </si>
  <si>
    <t>文化人等派遣旅費</t>
    <rPh sb="0" eb="4">
      <t>ブンカジントウ</t>
    </rPh>
    <rPh sb="4" eb="6">
      <t>ハケン</t>
    </rPh>
    <rPh sb="6" eb="8">
      <t>リョヒ</t>
    </rPh>
    <phoneticPr fontId="4"/>
  </si>
  <si>
    <t>個別事業名：緊急事態処理専門家派遣経費</t>
    <rPh sb="0" eb="2">
      <t>コベツ</t>
    </rPh>
    <rPh sb="2" eb="4">
      <t>ジギョウ</t>
    </rPh>
    <rPh sb="4" eb="5">
      <t>メイ</t>
    </rPh>
    <phoneticPr fontId="4"/>
  </si>
  <si>
    <t>緊急事態処理専門家派遣経費</t>
    <phoneticPr fontId="4"/>
  </si>
  <si>
    <t>安否確認・情報共有システム関係費</t>
    <phoneticPr fontId="4"/>
  </si>
  <si>
    <t>領事局</t>
    <rPh sb="2" eb="3">
      <t>キョク</t>
    </rPh>
    <phoneticPr fontId="4"/>
  </si>
  <si>
    <t>平成２０年度開始</t>
    <phoneticPr fontId="4"/>
  </si>
  <si>
    <t>海外邦人安全課</t>
    <rPh sb="6" eb="7">
      <t>カ</t>
    </rPh>
    <phoneticPr fontId="4"/>
  </si>
  <si>
    <t>大規模緊急事態における対応</t>
    <phoneticPr fontId="4"/>
  </si>
  <si>
    <t>メインテナンス料</t>
    <phoneticPr fontId="4"/>
  </si>
  <si>
    <t>日本電気株式会社</t>
    <rPh sb="0" eb="2">
      <t>ニホン</t>
    </rPh>
    <rPh sb="2" eb="4">
      <t>デンキ</t>
    </rPh>
    <rPh sb="4" eb="6">
      <t>カブシキ</t>
    </rPh>
    <rPh sb="6" eb="8">
      <t>カイシャ</t>
    </rPh>
    <phoneticPr fontId="4"/>
  </si>
  <si>
    <t>安否確認・情報共有システムの保守・運用</t>
    <phoneticPr fontId="4"/>
  </si>
  <si>
    <t>大規模緊急事態対応関係経費</t>
    <rPh sb="0" eb="3">
      <t>ダイキボ</t>
    </rPh>
    <rPh sb="3" eb="5">
      <t>キンキュウ</t>
    </rPh>
    <rPh sb="5" eb="7">
      <t>ジタイ</t>
    </rPh>
    <rPh sb="7" eb="9">
      <t>タイオウ</t>
    </rPh>
    <rPh sb="9" eb="11">
      <t>カンケイ</t>
    </rPh>
    <rPh sb="11" eb="13">
      <t>ケイヒ</t>
    </rPh>
    <phoneticPr fontId="4"/>
  </si>
  <si>
    <t>通信費</t>
    <rPh sb="0" eb="2">
      <t>ツウシン</t>
    </rPh>
    <phoneticPr fontId="4"/>
  </si>
  <si>
    <t>電話料（KDDI)</t>
    <rPh sb="0" eb="3">
      <t>デンワリョウ</t>
    </rPh>
    <phoneticPr fontId="4"/>
  </si>
  <si>
    <t>電話料（日本デジコム）</t>
    <rPh sb="0" eb="3">
      <t>デンワリョウ</t>
    </rPh>
    <rPh sb="4" eb="6">
      <t>ニホン</t>
    </rPh>
    <phoneticPr fontId="4"/>
  </si>
  <si>
    <t>大規模緊急事態対応関係経費</t>
    <phoneticPr fontId="4"/>
  </si>
  <si>
    <t>KDDI</t>
    <phoneticPr fontId="4"/>
  </si>
  <si>
    <t>電話料金</t>
    <rPh sb="0" eb="2">
      <t>デンワ</t>
    </rPh>
    <rPh sb="2" eb="4">
      <t>リョウキン</t>
    </rPh>
    <phoneticPr fontId="4"/>
  </si>
  <si>
    <t>日本デジコム</t>
    <phoneticPr fontId="4"/>
  </si>
  <si>
    <t>　</t>
    <phoneticPr fontId="4"/>
  </si>
  <si>
    <t>国内危機管理セミナー開催経費</t>
    <rPh sb="0" eb="2">
      <t>コクナイ</t>
    </rPh>
    <rPh sb="2" eb="4">
      <t>キキ</t>
    </rPh>
    <rPh sb="4" eb="6">
      <t>カンリ</t>
    </rPh>
    <rPh sb="10" eb="12">
      <t>カイサイ</t>
    </rPh>
    <rPh sb="12" eb="14">
      <t>ケイヒ</t>
    </rPh>
    <phoneticPr fontId="4"/>
  </si>
  <si>
    <t>1</t>
    <phoneticPr fontId="4"/>
  </si>
  <si>
    <t>0.7</t>
    <phoneticPr fontId="4"/>
  </si>
  <si>
    <t>0.5</t>
    <phoneticPr fontId="4"/>
  </si>
  <si>
    <t>0.1</t>
    <phoneticPr fontId="4"/>
  </si>
  <si>
    <t>講師謝金費</t>
    <rPh sb="0" eb="2">
      <t>コウシ</t>
    </rPh>
    <rPh sb="2" eb="3">
      <t>シャ</t>
    </rPh>
    <rPh sb="3" eb="4">
      <t>キン</t>
    </rPh>
    <rPh sb="4" eb="5">
      <t>ヒ</t>
    </rPh>
    <phoneticPr fontId="4"/>
  </si>
  <si>
    <t>0.2</t>
    <phoneticPr fontId="4"/>
  </si>
  <si>
    <t>会場借料</t>
    <rPh sb="0" eb="2">
      <t>カイジョウ</t>
    </rPh>
    <rPh sb="2" eb="4">
      <t>シャクリョウ</t>
    </rPh>
    <phoneticPr fontId="4"/>
  </si>
  <si>
    <t>専門家講師A</t>
    <rPh sb="0" eb="3">
      <t>センモンカ</t>
    </rPh>
    <rPh sb="3" eb="5">
      <t>コウシ</t>
    </rPh>
    <phoneticPr fontId="4"/>
  </si>
  <si>
    <t>講師謝金</t>
    <rPh sb="0" eb="2">
      <t>コウシ</t>
    </rPh>
    <rPh sb="2" eb="4">
      <t>シャキン</t>
    </rPh>
    <rPh sb="3" eb="4">
      <t>キン</t>
    </rPh>
    <phoneticPr fontId="4"/>
  </si>
  <si>
    <t>専門家講師B</t>
    <rPh sb="0" eb="3">
      <t>センモンカ</t>
    </rPh>
    <rPh sb="3" eb="5">
      <t>コウシ</t>
    </rPh>
    <phoneticPr fontId="4"/>
  </si>
  <si>
    <t>外務省職員</t>
    <rPh sb="0" eb="3">
      <t>ガイムショウ</t>
    </rPh>
    <rPh sb="3" eb="5">
      <t>ショクイン</t>
    </rPh>
    <phoneticPr fontId="4"/>
  </si>
  <si>
    <t>出張旅費（講師）</t>
    <rPh sb="0" eb="2">
      <t>シュッチョウ</t>
    </rPh>
    <rPh sb="2" eb="4">
      <t>リョヒ</t>
    </rPh>
    <rPh sb="5" eb="7">
      <t>コウシ</t>
    </rPh>
    <phoneticPr fontId="4"/>
  </si>
  <si>
    <t>遠隔地等邦人援護対策費</t>
    <rPh sb="0" eb="3">
      <t>エンカクチ</t>
    </rPh>
    <rPh sb="3" eb="4">
      <t>トウ</t>
    </rPh>
    <rPh sb="4" eb="6">
      <t>ホウジン</t>
    </rPh>
    <rPh sb="6" eb="8">
      <t>エンゴ</t>
    </rPh>
    <rPh sb="8" eb="11">
      <t>タイサクヒ</t>
    </rPh>
    <phoneticPr fontId="4"/>
  </si>
  <si>
    <t>課長　平松　武</t>
    <rPh sb="0" eb="2">
      <t>カチョウ</t>
    </rPh>
    <rPh sb="3" eb="5">
      <t>ヒラマツ</t>
    </rPh>
    <rPh sb="6" eb="7">
      <t>タケル</t>
    </rPh>
    <phoneticPr fontId="4"/>
  </si>
  <si>
    <t>外務省設置法第９条第４項</t>
    <rPh sb="0" eb="3">
      <t>ガイムショウ</t>
    </rPh>
    <rPh sb="3" eb="6">
      <t>セッチホウ</t>
    </rPh>
    <rPh sb="6" eb="7">
      <t>ダイ</t>
    </rPh>
    <rPh sb="8" eb="9">
      <t>ジョウ</t>
    </rPh>
    <rPh sb="9" eb="10">
      <t>ダイ</t>
    </rPh>
    <rPh sb="11" eb="12">
      <t>コウ</t>
    </rPh>
    <phoneticPr fontId="4"/>
  </si>
  <si>
    <t>_</t>
    <phoneticPr fontId="4"/>
  </si>
  <si>
    <t>遠隔地等邦人援護対策費</t>
    <phoneticPr fontId="4"/>
  </si>
  <si>
    <t>協力者Ａ</t>
    <rPh sb="0" eb="3">
      <t>キョウリョクシャ</t>
    </rPh>
    <phoneticPr fontId="4"/>
  </si>
  <si>
    <t>遠隔地にいる身寄りのない邦人死亡者の遺体処置の実施。現地支援者による遺体処置手続きの代行及び埋葬経費。（中国）</t>
    <rPh sb="52" eb="54">
      <t>チュウゴク</t>
    </rPh>
    <phoneticPr fontId="4"/>
  </si>
  <si>
    <t>_</t>
  </si>
  <si>
    <t>協力者Ｂ</t>
    <rPh sb="0" eb="3">
      <t>キョウリョクシャ</t>
    </rPh>
    <phoneticPr fontId="4"/>
  </si>
  <si>
    <t>ニュージーランド南島地震で犠牲となった邦人の親族に対する現地渡航支援。親族が地震の１周年にあたる追悼式等の諸行事に参加するにあたり，現地支援者による援護及び現地当局との交渉等支援に要した経費。（ニュージーランド）</t>
    <phoneticPr fontId="4"/>
  </si>
  <si>
    <t>協力者Ｃ</t>
    <rPh sb="0" eb="3">
      <t>キョウリョクシャ</t>
    </rPh>
    <phoneticPr fontId="4"/>
  </si>
  <si>
    <t>本邦親族からの支援を受けられない疾病・困窮邦人に対する帰国支援の実施。現地支援者による帰国支援及び帰国同行経費。（フィリピン）</t>
    <phoneticPr fontId="4"/>
  </si>
  <si>
    <t>協力者Ｄ</t>
    <rPh sb="0" eb="3">
      <t>キョウリョクシャ</t>
    </rPh>
    <phoneticPr fontId="4"/>
  </si>
  <si>
    <t>協力者Ｅ</t>
    <rPh sb="0" eb="3">
      <t>キョウリョクシャ</t>
    </rPh>
    <phoneticPr fontId="4"/>
  </si>
  <si>
    <t>遠隔地にいる被拘禁邦人（薬物使用所持）に対する領事面会及び拘禁者支援の実施。現地支援者による領事面会及び拘禁者支援の実施経費。（カンボジア）</t>
    <phoneticPr fontId="4"/>
  </si>
  <si>
    <t>協力者Ｆ</t>
    <rPh sb="0" eb="3">
      <t>キョウリョクシャ</t>
    </rPh>
    <phoneticPr fontId="4"/>
  </si>
  <si>
    <t>遠隔地にいる疾病邦人に対する領事面会の実施。現地支援者による領事面会場所への案内及び同行経費。（ボリビア）</t>
    <phoneticPr fontId="4"/>
  </si>
  <si>
    <t>協力者Ｇ</t>
    <rPh sb="0" eb="3">
      <t>キョウリョクシャ</t>
    </rPh>
    <phoneticPr fontId="4"/>
  </si>
  <si>
    <t>テロ概要編集作業委託経費</t>
    <rPh sb="2" eb="4">
      <t>ガイヨウ</t>
    </rPh>
    <rPh sb="4" eb="6">
      <t>ヘンシュウ</t>
    </rPh>
    <rPh sb="6" eb="8">
      <t>サギョウ</t>
    </rPh>
    <rPh sb="8" eb="10">
      <t>イタク</t>
    </rPh>
    <rPh sb="10" eb="12">
      <t>ケイヒ</t>
    </rPh>
    <phoneticPr fontId="4"/>
  </si>
  <si>
    <t>平成18年度開始</t>
    <rPh sb="0" eb="2">
      <t>ヘイセイ</t>
    </rPh>
    <rPh sb="4" eb="6">
      <t>ネンド</t>
    </rPh>
    <rPh sb="6" eb="8">
      <t>カイシ</t>
    </rPh>
    <phoneticPr fontId="4"/>
  </si>
  <si>
    <t>0.6</t>
    <phoneticPr fontId="4"/>
  </si>
  <si>
    <r>
      <t>0</t>
    </r>
    <r>
      <rPr>
        <sz val="11"/>
        <rFont val="ＭＳ Ｐゴシック"/>
        <family val="3"/>
        <charset val="128"/>
      </rPr>
      <t>.6</t>
    </r>
    <phoneticPr fontId="4"/>
  </si>
  <si>
    <r>
      <t>0</t>
    </r>
    <r>
      <rPr>
        <sz val="11"/>
        <rFont val="ＭＳ Ｐゴシック"/>
        <family val="3"/>
        <charset val="128"/>
      </rPr>
      <t>.4</t>
    </r>
    <phoneticPr fontId="4"/>
  </si>
  <si>
    <t>皆減</t>
    <rPh sb="0" eb="1">
      <t>ミナ</t>
    </rPh>
    <rPh sb="1" eb="2">
      <t>ゲン</t>
    </rPh>
    <phoneticPr fontId="4"/>
  </si>
  <si>
    <t>0.4</t>
    <phoneticPr fontId="4"/>
  </si>
  <si>
    <r>
      <t>0</t>
    </r>
    <r>
      <rPr>
        <sz val="11"/>
        <rFont val="ＭＳ Ｐゴシック"/>
        <family val="3"/>
        <charset val="128"/>
      </rPr>
      <t>.2</t>
    </r>
    <phoneticPr fontId="4"/>
  </si>
  <si>
    <r>
      <t>0</t>
    </r>
    <r>
      <rPr>
        <sz val="11"/>
        <rFont val="ＭＳ Ｐゴシック"/>
        <family val="3"/>
        <charset val="128"/>
      </rPr>
      <t>.3</t>
    </r>
    <phoneticPr fontId="4"/>
  </si>
  <si>
    <t>59</t>
    <phoneticPr fontId="4"/>
  </si>
  <si>
    <t>30</t>
    <phoneticPr fontId="4"/>
  </si>
  <si>
    <t>41</t>
    <phoneticPr fontId="4"/>
  </si>
  <si>
    <t>編集登録費</t>
    <rPh sb="0" eb="2">
      <t>ヘンシュウ</t>
    </rPh>
    <rPh sb="2" eb="4">
      <t>トウロク</t>
    </rPh>
    <rPh sb="4" eb="5">
      <t>ヒ</t>
    </rPh>
    <phoneticPr fontId="4"/>
  </si>
  <si>
    <t>テロ概要編集作業委託経費</t>
    <rPh sb="2" eb="4">
      <t>ガイヨウ</t>
    </rPh>
    <rPh sb="4" eb="6">
      <t>ヘンシュウ</t>
    </rPh>
    <rPh sb="6" eb="8">
      <t>サギョウ</t>
    </rPh>
    <rPh sb="8" eb="10">
      <t>イタク</t>
    </rPh>
    <phoneticPr fontId="4"/>
  </si>
  <si>
    <t>（財）海外邦人安全協会</t>
    <rPh sb="1" eb="2">
      <t>ザイ</t>
    </rPh>
    <rPh sb="3" eb="5">
      <t>カイガイ</t>
    </rPh>
    <rPh sb="5" eb="7">
      <t>ホウジン</t>
    </rPh>
    <rPh sb="7" eb="9">
      <t>アンゼン</t>
    </rPh>
    <rPh sb="9" eb="11">
      <t>キョウカイ</t>
    </rPh>
    <phoneticPr fontId="4"/>
  </si>
  <si>
    <t>データ編集作業等委託</t>
    <rPh sb="3" eb="5">
      <t>ヘンシュウ</t>
    </rPh>
    <rPh sb="5" eb="8">
      <t>サギョウトウ</t>
    </rPh>
    <rPh sb="8" eb="10">
      <t>イタク</t>
    </rPh>
    <phoneticPr fontId="4"/>
  </si>
  <si>
    <t>安全対策連絡協議会経費</t>
    <rPh sb="0" eb="2">
      <t>アンゼン</t>
    </rPh>
    <rPh sb="2" eb="4">
      <t>タイサク</t>
    </rPh>
    <rPh sb="4" eb="6">
      <t>レンラク</t>
    </rPh>
    <rPh sb="6" eb="9">
      <t>キョウギカイ</t>
    </rPh>
    <rPh sb="9" eb="11">
      <t>ケイヒ</t>
    </rPh>
    <phoneticPr fontId="4"/>
  </si>
  <si>
    <t>平成4年度開始</t>
    <rPh sb="0" eb="2">
      <t>ヘイセイ</t>
    </rPh>
    <rPh sb="3" eb="4">
      <t>ネン</t>
    </rPh>
    <rPh sb="4" eb="5">
      <t>ド</t>
    </rPh>
    <rPh sb="5" eb="7">
      <t>カイシ</t>
    </rPh>
    <phoneticPr fontId="4"/>
  </si>
  <si>
    <t>講師謝金（国内）</t>
    <rPh sb="0" eb="2">
      <t>コウシ</t>
    </rPh>
    <rPh sb="2" eb="4">
      <t>シャキン</t>
    </rPh>
    <rPh sb="5" eb="7">
      <t>コクナイ</t>
    </rPh>
    <phoneticPr fontId="4"/>
  </si>
  <si>
    <t>講師謝金（在外）</t>
    <rPh sb="0" eb="2">
      <t>コウシ</t>
    </rPh>
    <rPh sb="2" eb="4">
      <t>シャキン</t>
    </rPh>
    <rPh sb="5" eb="7">
      <t>ザイガイ</t>
    </rPh>
    <phoneticPr fontId="4"/>
  </si>
  <si>
    <t>(株)フジランド</t>
    <rPh sb="0" eb="3">
      <t>カブ</t>
    </rPh>
    <phoneticPr fontId="4"/>
  </si>
  <si>
    <t>飲料水手配</t>
    <rPh sb="0" eb="3">
      <t>インリョウスイ</t>
    </rPh>
    <rPh sb="3" eb="5">
      <t>テハイ</t>
    </rPh>
    <phoneticPr fontId="4"/>
  </si>
  <si>
    <t>海外邦人新型インフルエンザ対策費</t>
    <phoneticPr fontId="4"/>
  </si>
  <si>
    <t>平成１７年度</t>
    <rPh sb="0" eb="2">
      <t>ヘイセイ</t>
    </rPh>
    <rPh sb="4" eb="6">
      <t>ネンド</t>
    </rPh>
    <phoneticPr fontId="4"/>
  </si>
  <si>
    <t>課長　平松　武</t>
    <rPh sb="0" eb="2">
      <t>カチョウ</t>
    </rPh>
    <phoneticPr fontId="4"/>
  </si>
  <si>
    <t>Ⅳ－１　領事業務の充実</t>
    <phoneticPr fontId="4"/>
  </si>
  <si>
    <t>医薬品買上</t>
    <phoneticPr fontId="4"/>
  </si>
  <si>
    <t xml:space="preserve">中外製薬株式会社
医薬品購入費用（タミフル購入経費）
</t>
    <rPh sb="0" eb="2">
      <t>チュウガイ</t>
    </rPh>
    <rPh sb="2" eb="4">
      <t>セイヤク</t>
    </rPh>
    <rPh sb="4" eb="8">
      <t>カブシキガイシャ</t>
    </rPh>
    <phoneticPr fontId="4"/>
  </si>
  <si>
    <t>業務委託</t>
    <rPh sb="0" eb="2">
      <t>ギョウム</t>
    </rPh>
    <rPh sb="2" eb="4">
      <t>イタク</t>
    </rPh>
    <phoneticPr fontId="4"/>
  </si>
  <si>
    <t>中外製薬株式会社</t>
    <phoneticPr fontId="4"/>
  </si>
  <si>
    <t>医薬品購入費用（タミフル購入経費）</t>
    <phoneticPr fontId="4"/>
  </si>
  <si>
    <t>株式会社ＯＣＳ</t>
    <rPh sb="0" eb="4">
      <t>カブシキガイシャ</t>
    </rPh>
    <phoneticPr fontId="4"/>
  </si>
  <si>
    <t>購入医薬品輸送</t>
    <phoneticPr fontId="4"/>
  </si>
  <si>
    <t>一般競争入札</t>
    <rPh sb="0" eb="2">
      <t>イッパン</t>
    </rPh>
    <rPh sb="2" eb="4">
      <t>キョウソウ</t>
    </rPh>
    <rPh sb="4" eb="6">
      <t>ニュウサツ</t>
    </rPh>
    <phoneticPr fontId="4"/>
  </si>
  <si>
    <t>ﾃﾞｨｰ・ｴｲﾁ・ｴﾙ・ｼﾞｬﾊﾟﾝ（株）</t>
    <phoneticPr fontId="4"/>
  </si>
  <si>
    <t>株式会社日成</t>
    <rPh sb="0" eb="4">
      <t>カブシキガイシャ</t>
    </rPh>
    <rPh sb="4" eb="6">
      <t>ニッセイ</t>
    </rPh>
    <phoneticPr fontId="4"/>
  </si>
  <si>
    <t>購入医薬品輸送に係る梱包</t>
    <rPh sb="8" eb="9">
      <t>カカ</t>
    </rPh>
    <rPh sb="10" eb="12">
      <t>コンポウ</t>
    </rPh>
    <phoneticPr fontId="4"/>
  </si>
  <si>
    <t>コスモ理研株式会社</t>
    <phoneticPr fontId="4"/>
  </si>
  <si>
    <t>使用期限切れ医薬品廃棄処分</t>
    <phoneticPr fontId="4"/>
  </si>
  <si>
    <t>見積あわせ</t>
    <rPh sb="0" eb="2">
      <t>ミツ</t>
    </rPh>
    <phoneticPr fontId="4"/>
  </si>
  <si>
    <t>上海葩源</t>
    <rPh sb="0" eb="2">
      <t>シャンハイ</t>
    </rPh>
    <rPh sb="2" eb="3">
      <t>ハ</t>
    </rPh>
    <rPh sb="3" eb="4">
      <t>ゲン</t>
    </rPh>
    <phoneticPr fontId="4"/>
  </si>
  <si>
    <t>備蓄（使用期限切れ）医薬品輸送（上海総）</t>
    <rPh sb="16" eb="18">
      <t>シャンハイ</t>
    </rPh>
    <rPh sb="18" eb="19">
      <t>ソウ</t>
    </rPh>
    <phoneticPr fontId="4"/>
  </si>
  <si>
    <t>DHL BR</t>
    <phoneticPr fontId="4"/>
  </si>
  <si>
    <t>備蓄（使用期限切れ）医薬品輸送（サンパウロ総）</t>
    <rPh sb="21" eb="22">
      <t>ソウ</t>
    </rPh>
    <phoneticPr fontId="4"/>
  </si>
  <si>
    <t>OCS Indonesia</t>
    <phoneticPr fontId="4"/>
  </si>
  <si>
    <t>備蓄（使用期限切れ）医薬品輸送（インドネシア大）</t>
    <rPh sb="22" eb="23">
      <t>タイ</t>
    </rPh>
    <phoneticPr fontId="4"/>
  </si>
  <si>
    <t>Cleanway Technology Co.</t>
    <phoneticPr fontId="4"/>
  </si>
  <si>
    <t>使用期限切れ医薬品廃棄処分（フィリピン大）</t>
    <rPh sb="19" eb="20">
      <t>タイ</t>
    </rPh>
    <phoneticPr fontId="4"/>
  </si>
  <si>
    <t>DHL MY</t>
    <phoneticPr fontId="4"/>
  </si>
  <si>
    <t>備蓄（使用期限切れ）医薬品輸送（マレーシア大）</t>
    <rPh sb="21" eb="22">
      <t>タイ</t>
    </rPh>
    <phoneticPr fontId="4"/>
  </si>
  <si>
    <t>BGS</t>
    <phoneticPr fontId="4"/>
  </si>
  <si>
    <t>備蓄（使用期限切れ）医薬品輸送（中国大）</t>
    <rPh sb="16" eb="18">
      <t>チュウゴク</t>
    </rPh>
    <rPh sb="18" eb="19">
      <t>タイ</t>
    </rPh>
    <phoneticPr fontId="4"/>
  </si>
  <si>
    <t>Yusen Global Logistics</t>
    <phoneticPr fontId="4"/>
  </si>
  <si>
    <t>備蓄（使用期限切れ）医薬品輸送（ペナン総）</t>
    <rPh sb="19" eb="20">
      <t>ソウ</t>
    </rPh>
    <phoneticPr fontId="4"/>
  </si>
  <si>
    <t>DHL GuangDong Branch</t>
    <phoneticPr fontId="4"/>
  </si>
  <si>
    <t>備蓄（使用期限切れ）医薬品輸送（広州総）</t>
    <rPh sb="16" eb="18">
      <t>コウシュウ</t>
    </rPh>
    <rPh sb="18" eb="19">
      <t>ソウ</t>
    </rPh>
    <phoneticPr fontId="4"/>
  </si>
  <si>
    <t>DHL Mexico</t>
    <phoneticPr fontId="4"/>
  </si>
  <si>
    <t>備蓄（使用期限切れ）医薬品輸送（メキシコ大）</t>
    <rPh sb="20" eb="21">
      <t>タイ</t>
    </rPh>
    <phoneticPr fontId="4"/>
  </si>
  <si>
    <t>DHL Moscow</t>
    <phoneticPr fontId="4"/>
  </si>
  <si>
    <t>備蓄（使用期限切れ）医薬品輸送（ロシア大）</t>
    <rPh sb="19" eb="20">
      <t>タイ</t>
    </rPh>
    <phoneticPr fontId="4"/>
  </si>
  <si>
    <t>査証関連業務</t>
    <rPh sb="0" eb="2">
      <t>サショウ</t>
    </rPh>
    <rPh sb="2" eb="4">
      <t>カンレン</t>
    </rPh>
    <rPh sb="4" eb="6">
      <t>ギョウム</t>
    </rPh>
    <phoneticPr fontId="4"/>
  </si>
  <si>
    <t>担当部局庁</t>
    <phoneticPr fontId="4"/>
  </si>
  <si>
    <t>査証ＷＡＮに必要な経費：平成13年度開始
在外公館査証担当臨時職員等関係経費：平成19年度開始</t>
    <rPh sb="0" eb="2">
      <t>サショウ</t>
    </rPh>
    <rPh sb="6" eb="8">
      <t>ヒツヨウ</t>
    </rPh>
    <rPh sb="9" eb="11">
      <t>ケイヒ</t>
    </rPh>
    <rPh sb="21" eb="23">
      <t>ザイガイ</t>
    </rPh>
    <rPh sb="23" eb="25">
      <t>コウカン</t>
    </rPh>
    <rPh sb="25" eb="27">
      <t>サショウ</t>
    </rPh>
    <rPh sb="27" eb="29">
      <t>タントウ</t>
    </rPh>
    <rPh sb="29" eb="31">
      <t>リンジ</t>
    </rPh>
    <rPh sb="31" eb="33">
      <t>ショクイン</t>
    </rPh>
    <rPh sb="33" eb="34">
      <t>トウ</t>
    </rPh>
    <rPh sb="34" eb="36">
      <t>カンケイ</t>
    </rPh>
    <rPh sb="36" eb="38">
      <t>ケイヒ</t>
    </rPh>
    <rPh sb="39" eb="41">
      <t>ヘイセイ</t>
    </rPh>
    <phoneticPr fontId="4"/>
  </si>
  <si>
    <t>外国人課</t>
    <rPh sb="0" eb="4">
      <t>ガイコクジンカ</t>
    </rPh>
    <phoneticPr fontId="4"/>
  </si>
  <si>
    <r>
      <t xml:space="preserve">根拠法令
</t>
    </r>
    <r>
      <rPr>
        <sz val="10"/>
        <color theme="1"/>
        <rFont val="ＭＳ Ｐゴシック"/>
        <family val="3"/>
        <charset val="128"/>
      </rPr>
      <t>（具体的な
条項も記載）</t>
    </r>
    <rPh sb="0" eb="2">
      <t>コンキョ</t>
    </rPh>
    <rPh sb="2" eb="4">
      <t>ホウレイ</t>
    </rPh>
    <rPh sb="6" eb="9">
      <t>グタイテキ</t>
    </rPh>
    <rPh sb="11" eb="13">
      <t>ジョウコウ</t>
    </rPh>
    <rPh sb="14" eb="16">
      <t>キサイ</t>
    </rPh>
    <phoneticPr fontId="4"/>
  </si>
  <si>
    <t>外務省設置法第４条第１３項、外務省組織令第４０条、入管法第６条及び第７条</t>
    <rPh sb="0" eb="3">
      <t>ガイムショウ</t>
    </rPh>
    <rPh sb="3" eb="6">
      <t>セッチホウ</t>
    </rPh>
    <rPh sb="6" eb="7">
      <t>ダイ</t>
    </rPh>
    <rPh sb="8" eb="9">
      <t>ジョウ</t>
    </rPh>
    <rPh sb="9" eb="10">
      <t>ダイ</t>
    </rPh>
    <rPh sb="12" eb="13">
      <t>コウ</t>
    </rPh>
    <rPh sb="14" eb="17">
      <t>ガイムショウ</t>
    </rPh>
    <rPh sb="17" eb="19">
      <t>ソシキ</t>
    </rPh>
    <rPh sb="19" eb="20">
      <t>レイ</t>
    </rPh>
    <rPh sb="20" eb="21">
      <t>ダイ</t>
    </rPh>
    <rPh sb="23" eb="24">
      <t>ジョウ</t>
    </rPh>
    <rPh sb="25" eb="28">
      <t>ニュウカンホウ</t>
    </rPh>
    <rPh sb="28" eb="29">
      <t>ダイ</t>
    </rPh>
    <rPh sb="30" eb="31">
      <t>ジョウ</t>
    </rPh>
    <rPh sb="31" eb="32">
      <t>オヨ</t>
    </rPh>
    <rPh sb="33" eb="34">
      <t>ダイ</t>
    </rPh>
    <rPh sb="35" eb="36">
      <t>ジョウ</t>
    </rPh>
    <phoneticPr fontId="4"/>
  </si>
  <si>
    <t>関係する計画、通知等</t>
    <phoneticPr fontId="4"/>
  </si>
  <si>
    <t>ビジットジャパンキャンペーン、観光立国推進基本計画、不法滞在者５年半減計画、新成長戦略（Ⅳ観光立国・地域活性化戦略）、ワーキングホリデー査証に関する日韓政府間の協定</t>
    <rPh sb="15" eb="17">
      <t>カンコウ</t>
    </rPh>
    <rPh sb="17" eb="19">
      <t>リッコク</t>
    </rPh>
    <rPh sb="19" eb="21">
      <t>スイシン</t>
    </rPh>
    <rPh sb="21" eb="23">
      <t>キホン</t>
    </rPh>
    <rPh sb="23" eb="25">
      <t>ケイカク</t>
    </rPh>
    <rPh sb="26" eb="28">
      <t>フホウ</t>
    </rPh>
    <rPh sb="28" eb="31">
      <t>タイザイシャ</t>
    </rPh>
    <rPh sb="32" eb="33">
      <t>ネン</t>
    </rPh>
    <rPh sb="33" eb="35">
      <t>ハンゲン</t>
    </rPh>
    <rPh sb="35" eb="37">
      <t>ケイカク</t>
    </rPh>
    <rPh sb="38" eb="41">
      <t>シンセイチョウ</t>
    </rPh>
    <rPh sb="41" eb="43">
      <t>センリャク</t>
    </rPh>
    <rPh sb="45" eb="47">
      <t>カンコウ</t>
    </rPh>
    <rPh sb="47" eb="49">
      <t>リッコク</t>
    </rPh>
    <rPh sb="50" eb="52">
      <t>チイキ</t>
    </rPh>
    <rPh sb="52" eb="55">
      <t>カッセイカ</t>
    </rPh>
    <rPh sb="55" eb="57">
      <t>センリャク</t>
    </rPh>
    <rPh sb="68" eb="70">
      <t>サショウ</t>
    </rPh>
    <rPh sb="71" eb="72">
      <t>カン</t>
    </rPh>
    <rPh sb="74" eb="76">
      <t>ニッカン</t>
    </rPh>
    <rPh sb="76" eb="78">
      <t>セイフ</t>
    </rPh>
    <rPh sb="78" eb="79">
      <t>カン</t>
    </rPh>
    <rPh sb="80" eb="82">
      <t>キョウテイ</t>
    </rPh>
    <phoneticPr fontId="4"/>
  </si>
  <si>
    <r>
      <t xml:space="preserve">事業の目的
</t>
    </r>
    <r>
      <rPr>
        <sz val="11"/>
        <color theme="1"/>
        <rFont val="ＭＳ Ｐ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4"/>
  </si>
  <si>
    <t>　外国人が我が国に入国する際に必要な査証に関し、不法滞在，不法就労及び犯罪等我が国の利益を損なう行為を行う外国人の入国を阻止しするため査証審査の厳格化を図りつつ、問題のない外国人に対して円滑且つ迅速な査証審査及び査証発給を図る体制を整備することにより、善良な外国人の訪日の増加を促進しつつ、もって、観光面での復興や日本全体の観光振興及び諸外国との人的交流の拡大に寄与する。</t>
    <rPh sb="5" eb="6">
      <t>ワ</t>
    </rPh>
    <rPh sb="7" eb="8">
      <t>クニ</t>
    </rPh>
    <rPh sb="9" eb="11">
      <t>ニュウコク</t>
    </rPh>
    <rPh sb="13" eb="14">
      <t>サイ</t>
    </rPh>
    <rPh sb="15" eb="17">
      <t>ヒツヨウ</t>
    </rPh>
    <rPh sb="18" eb="20">
      <t>サショウ</t>
    </rPh>
    <rPh sb="24" eb="26">
      <t>フホウ</t>
    </rPh>
    <rPh sb="26" eb="28">
      <t>タイザイ</t>
    </rPh>
    <rPh sb="29" eb="31">
      <t>フホウ</t>
    </rPh>
    <rPh sb="31" eb="33">
      <t>シュウロウ</t>
    </rPh>
    <rPh sb="33" eb="34">
      <t>オヨ</t>
    </rPh>
    <rPh sb="35" eb="37">
      <t>ハンザイ</t>
    </rPh>
    <rPh sb="37" eb="38">
      <t>トウ</t>
    </rPh>
    <rPh sb="38" eb="39">
      <t>ワ</t>
    </rPh>
    <rPh sb="40" eb="41">
      <t>クニ</t>
    </rPh>
    <rPh sb="42" eb="44">
      <t>リエキ</t>
    </rPh>
    <rPh sb="45" eb="46">
      <t>ソコ</t>
    </rPh>
    <rPh sb="48" eb="50">
      <t>コウイ</t>
    </rPh>
    <rPh sb="51" eb="52">
      <t>オコナ</t>
    </rPh>
    <rPh sb="53" eb="56">
      <t>ガイコクジン</t>
    </rPh>
    <rPh sb="57" eb="59">
      <t>ニュウコク</t>
    </rPh>
    <rPh sb="60" eb="62">
      <t>ソシ</t>
    </rPh>
    <rPh sb="67" eb="69">
      <t>サショウ</t>
    </rPh>
    <rPh sb="69" eb="71">
      <t>シンサ</t>
    </rPh>
    <rPh sb="72" eb="74">
      <t>ゲンカク</t>
    </rPh>
    <rPh sb="76" eb="77">
      <t>ハカ</t>
    </rPh>
    <rPh sb="81" eb="83">
      <t>モンダイ</t>
    </rPh>
    <rPh sb="90" eb="91">
      <t>タイ</t>
    </rPh>
    <rPh sb="93" eb="95">
      <t>エンカツ</t>
    </rPh>
    <rPh sb="95" eb="96">
      <t>カ</t>
    </rPh>
    <rPh sb="97" eb="99">
      <t>ジンソク</t>
    </rPh>
    <rPh sb="100" eb="102">
      <t>サショウ</t>
    </rPh>
    <rPh sb="102" eb="104">
      <t>シンサ</t>
    </rPh>
    <rPh sb="104" eb="105">
      <t>オヨ</t>
    </rPh>
    <rPh sb="106" eb="108">
      <t>サショウ</t>
    </rPh>
    <rPh sb="108" eb="110">
      <t>ハッキュウ</t>
    </rPh>
    <rPh sb="111" eb="112">
      <t>ハカ</t>
    </rPh>
    <rPh sb="113" eb="115">
      <t>タイセイ</t>
    </rPh>
    <rPh sb="116" eb="118">
      <t>セイビ</t>
    </rPh>
    <rPh sb="126" eb="128">
      <t>ゼンリョウ</t>
    </rPh>
    <rPh sb="133" eb="135">
      <t>ホウニチ</t>
    </rPh>
    <rPh sb="136" eb="138">
      <t>ゾウカ</t>
    </rPh>
    <rPh sb="139" eb="141">
      <t>ソクシン</t>
    </rPh>
    <rPh sb="149" eb="152">
      <t>カンコウメン</t>
    </rPh>
    <rPh sb="154" eb="156">
      <t>フッコウ</t>
    </rPh>
    <rPh sb="157" eb="159">
      <t>ニホン</t>
    </rPh>
    <rPh sb="159" eb="161">
      <t>ゼンタイ</t>
    </rPh>
    <rPh sb="162" eb="164">
      <t>カンコウ</t>
    </rPh>
    <rPh sb="164" eb="166">
      <t>シンコウ</t>
    </rPh>
    <rPh sb="166" eb="167">
      <t>オヨ</t>
    </rPh>
    <rPh sb="168" eb="171">
      <t>ショガイコク</t>
    </rPh>
    <rPh sb="173" eb="175">
      <t>ジンテキ</t>
    </rPh>
    <rPh sb="175" eb="177">
      <t>コウリュウ</t>
    </rPh>
    <rPh sb="178" eb="180">
      <t>カクダイ</t>
    </rPh>
    <rPh sb="181" eb="183">
      <t>キヨ</t>
    </rPh>
    <phoneticPr fontId="4"/>
  </si>
  <si>
    <r>
      <t xml:space="preserve">事業概要
</t>
    </r>
    <r>
      <rPr>
        <sz val="11"/>
        <color theme="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4"/>
  </si>
  <si>
    <t>１　査証WANに必要な経費
　査証ＷＡＮに必要な経費によって、査証審査、発給情報のデータベース管理及び偽変造対策を強化したＭＲＶ（機械読み取り式査証）の作成を行うシステムを在外公館に配備し、本省及び在外公館等をオンラインで結び、査証審査・発給情報等を即時共有するためのネットワーク体制を整備・維持する。
２　査証業務体制強化費
　査証業務体制強化費によって、本省及び在外公館において査証事務を実施する上で必要となる査証関係事務用品等消耗品、郵送料等の手配、本省における査証審査業務強化のための事務補助及び査証担当官による会議及び出張等を通じた在外の査証担当官に対する各種指導の実施をおこなうとともに、上述の査証相談班において，期間業務職員を配置し、査証手続に関する外部からの電話照会、窓口相談や査証申請に必要な書類についての照会、査証審査状況の照会等に対応している。
３在外公館査証担当臨時職員等関係経費
　在外公館査証担当臨時職員等関係経費によって、訪日外国人の多い我が方在外公館において特に訪日者が急増する繁忙期においても、入国管理上我が国の利益を害する行為を行う外国人の訪日を阻止するため、審査業務の質を維持しつつ迅速な査証審査・発給業務を確保するための査証審査体制を確立する必要があり，このため比較的単純な作業に臨時職員をあたらせ，現地職員を査証審査の補助等にあて調査業務等専念させることにより，制度の高い審査体制を構築・維持する。
４　査証相談班運営及び難民受入審査等関係経費
　査証相談班運営及び難民受入審査等関係経費によって、近年、外国人入国者数の増加とともに増加傾向にある査証に関する各種照会に適切に対応するべく、平成７年に開設された査証相談班により、査証取得に関する一般の方からの電話、窓口相談や査証申請に必要な書類の案内、査証審査状況の照会、苦情処理等に応じている。</t>
    <rPh sb="2" eb="4">
      <t>サショウ</t>
    </rPh>
    <rPh sb="8" eb="10">
      <t>ヒツヨウ</t>
    </rPh>
    <rPh sb="11" eb="13">
      <t>ケイヒ</t>
    </rPh>
    <rPh sb="31" eb="33">
      <t>サショウ</t>
    </rPh>
    <rPh sb="33" eb="35">
      <t>シンサ</t>
    </rPh>
    <rPh sb="36" eb="38">
      <t>ハッキュウ</t>
    </rPh>
    <rPh sb="38" eb="40">
      <t>ジョウホウ</t>
    </rPh>
    <rPh sb="47" eb="49">
      <t>カンリ</t>
    </rPh>
    <rPh sb="49" eb="50">
      <t>オヨ</t>
    </rPh>
    <rPh sb="51" eb="52">
      <t>ギ</t>
    </rPh>
    <rPh sb="52" eb="54">
      <t>ヘンゾウ</t>
    </rPh>
    <rPh sb="54" eb="56">
      <t>タイサク</t>
    </rPh>
    <rPh sb="57" eb="59">
      <t>キョウカ</t>
    </rPh>
    <rPh sb="65" eb="67">
      <t>キカイ</t>
    </rPh>
    <rPh sb="67" eb="68">
      <t>ヨ</t>
    </rPh>
    <rPh sb="69" eb="70">
      <t>ト</t>
    </rPh>
    <rPh sb="71" eb="72">
      <t>シキ</t>
    </rPh>
    <rPh sb="72" eb="74">
      <t>サショウ</t>
    </rPh>
    <rPh sb="76" eb="78">
      <t>サクセイ</t>
    </rPh>
    <rPh sb="79" eb="80">
      <t>オコナ</t>
    </rPh>
    <rPh sb="86" eb="88">
      <t>ザイガイ</t>
    </rPh>
    <rPh sb="88" eb="90">
      <t>コウカン</t>
    </rPh>
    <rPh sb="91" eb="93">
      <t>ハイビ</t>
    </rPh>
    <rPh sb="95" eb="97">
      <t>ホンショウ</t>
    </rPh>
    <rPh sb="97" eb="98">
      <t>オヨ</t>
    </rPh>
    <rPh sb="99" eb="101">
      <t>ザイガイ</t>
    </rPh>
    <rPh sb="101" eb="103">
      <t>コウカン</t>
    </rPh>
    <rPh sb="103" eb="104">
      <t>トウ</t>
    </rPh>
    <rPh sb="111" eb="112">
      <t>ムス</t>
    </rPh>
    <rPh sb="114" eb="116">
      <t>サショウ</t>
    </rPh>
    <rPh sb="116" eb="118">
      <t>シンサ</t>
    </rPh>
    <rPh sb="119" eb="121">
      <t>ハッキュウ</t>
    </rPh>
    <rPh sb="121" eb="123">
      <t>ジョウホウ</t>
    </rPh>
    <rPh sb="123" eb="124">
      <t>トウ</t>
    </rPh>
    <rPh sb="125" eb="127">
      <t>ソクジ</t>
    </rPh>
    <rPh sb="127" eb="129">
      <t>キョウユウ</t>
    </rPh>
    <rPh sb="140" eb="142">
      <t>タイセイ</t>
    </rPh>
    <rPh sb="143" eb="145">
      <t>セイビ</t>
    </rPh>
    <rPh sb="146" eb="148">
      <t>イジ</t>
    </rPh>
    <phoneticPr fontId="4"/>
  </si>
  <si>
    <r>
      <t xml:space="preserve">予算額・
執行額
</t>
    </r>
    <r>
      <rPr>
        <sz val="9"/>
        <color theme="1"/>
        <rFont val="ＭＳ Ｐ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4"/>
  </si>
  <si>
    <t>21年度</t>
    <rPh sb="2" eb="4">
      <t>ネンド</t>
    </rPh>
    <phoneticPr fontId="4"/>
  </si>
  <si>
    <t>22年度</t>
    <rPh sb="2" eb="4">
      <t>ネンド</t>
    </rPh>
    <phoneticPr fontId="4"/>
  </si>
  <si>
    <t>23年度</t>
    <rPh sb="2" eb="4">
      <t>ネンド</t>
    </rPh>
    <phoneticPr fontId="4"/>
  </si>
  <si>
    <t>24年度</t>
    <rPh sb="2" eb="4">
      <t>ネンド</t>
    </rPh>
    <phoneticPr fontId="4"/>
  </si>
  <si>
    <t>-</t>
    <phoneticPr fontId="4"/>
  </si>
  <si>
    <t>－</t>
    <phoneticPr fontId="4"/>
  </si>
  <si>
    <t>・査証ＷＡＮに必要な経費に関し、増加傾向の査証発給業務をスムーズに処理し、年間1,500万人の入国者数を目指す（ビジットジャパンキャンペーン目標値）。不法残留者数は関係機関と密接に連携することにより5年間で約10万人削減する（法務省不法滞在者半減計画）。</t>
    <rPh sb="1" eb="3">
      <t>サショウ</t>
    </rPh>
    <rPh sb="7" eb="9">
      <t>ヒツヨウ</t>
    </rPh>
    <rPh sb="10" eb="12">
      <t>ケイヒ</t>
    </rPh>
    <rPh sb="13" eb="14">
      <t>カン</t>
    </rPh>
    <rPh sb="16" eb="18">
      <t>ゾウカ</t>
    </rPh>
    <rPh sb="18" eb="20">
      <t>ケイコウ</t>
    </rPh>
    <rPh sb="21" eb="23">
      <t>サショウ</t>
    </rPh>
    <rPh sb="23" eb="25">
      <t>ハッキュウ</t>
    </rPh>
    <rPh sb="25" eb="27">
      <t>ギョウム</t>
    </rPh>
    <rPh sb="33" eb="35">
      <t>ショリ</t>
    </rPh>
    <rPh sb="37" eb="39">
      <t>ネンカン</t>
    </rPh>
    <rPh sb="44" eb="46">
      <t>マンニン</t>
    </rPh>
    <rPh sb="47" eb="50">
      <t>ニュウコクシャ</t>
    </rPh>
    <rPh sb="50" eb="51">
      <t>スウ</t>
    </rPh>
    <rPh sb="52" eb="54">
      <t>メザ</t>
    </rPh>
    <rPh sb="70" eb="73">
      <t>モクヒョウチ</t>
    </rPh>
    <rPh sb="75" eb="77">
      <t>フホウ</t>
    </rPh>
    <rPh sb="77" eb="80">
      <t>ザンリュウシャ</t>
    </rPh>
    <rPh sb="80" eb="81">
      <t>スウ</t>
    </rPh>
    <rPh sb="82" eb="84">
      <t>カンケイ</t>
    </rPh>
    <rPh sb="84" eb="86">
      <t>キカン</t>
    </rPh>
    <rPh sb="87" eb="89">
      <t>ミッセツ</t>
    </rPh>
    <rPh sb="90" eb="92">
      <t>レンケイ</t>
    </rPh>
    <rPh sb="100" eb="102">
      <t>ネンカン</t>
    </rPh>
    <rPh sb="103" eb="104">
      <t>ヤク</t>
    </rPh>
    <rPh sb="106" eb="108">
      <t>マンニン</t>
    </rPh>
    <rPh sb="108" eb="110">
      <t>サクゲン</t>
    </rPh>
    <rPh sb="113" eb="116">
      <t>ホウムショウ</t>
    </rPh>
    <rPh sb="116" eb="118">
      <t>フホウ</t>
    </rPh>
    <rPh sb="118" eb="121">
      <t>タイザイシャ</t>
    </rPh>
    <rPh sb="121" eb="123">
      <t>ハンゲン</t>
    </rPh>
    <rPh sb="123" eb="125">
      <t>ケイカク</t>
    </rPh>
    <phoneticPr fontId="4"/>
  </si>
  <si>
    <t>不法滞在者数
入国者数</t>
    <rPh sb="0" eb="2">
      <t>フホウ</t>
    </rPh>
    <rPh sb="2" eb="5">
      <t>タイザイシャ</t>
    </rPh>
    <rPh sb="5" eb="6">
      <t>スウ</t>
    </rPh>
    <rPh sb="7" eb="10">
      <t>ニュウコクシャ</t>
    </rPh>
    <rPh sb="10" eb="11">
      <t>スウ</t>
    </rPh>
    <phoneticPr fontId="4"/>
  </si>
  <si>
    <t>91,778
6,790,000</t>
    <phoneticPr fontId="4"/>
  </si>
  <si>
    <t>78,488
8,610,000</t>
    <phoneticPr fontId="4"/>
  </si>
  <si>
    <t>67,065
7,140,000</t>
    <phoneticPr fontId="4"/>
  </si>
  <si>
    <t>％</t>
    <phoneticPr fontId="4"/>
  </si>
  <si>
    <t>・査証業務体制強化費に関し、円滑かつ適切な査証事務を行うための体制を強化し、査証発給数の増加に対応すると共に、不法滞在者の割合を減少させる（成果目標は活動実績対前年比１％減）</t>
    <rPh sb="1" eb="3">
      <t>サショウ</t>
    </rPh>
    <rPh sb="3" eb="5">
      <t>ギョウム</t>
    </rPh>
    <rPh sb="5" eb="7">
      <t>タイセイ</t>
    </rPh>
    <rPh sb="7" eb="10">
      <t>キョウカヒ</t>
    </rPh>
    <rPh sb="11" eb="12">
      <t>カン</t>
    </rPh>
    <rPh sb="14" eb="16">
      <t>エンカツ</t>
    </rPh>
    <rPh sb="18" eb="20">
      <t>テキセツ</t>
    </rPh>
    <rPh sb="21" eb="23">
      <t>サショウ</t>
    </rPh>
    <rPh sb="23" eb="25">
      <t>ジム</t>
    </rPh>
    <rPh sb="26" eb="27">
      <t>オコナ</t>
    </rPh>
    <rPh sb="31" eb="33">
      <t>タイセイ</t>
    </rPh>
    <rPh sb="34" eb="36">
      <t>キョウカ</t>
    </rPh>
    <rPh sb="38" eb="40">
      <t>サショウ</t>
    </rPh>
    <rPh sb="40" eb="42">
      <t>ハッキュウ</t>
    </rPh>
    <rPh sb="42" eb="43">
      <t>スウ</t>
    </rPh>
    <rPh sb="44" eb="46">
      <t>ゾウカ</t>
    </rPh>
    <rPh sb="47" eb="49">
      <t>タイオウ</t>
    </rPh>
    <rPh sb="52" eb="53">
      <t>トモ</t>
    </rPh>
    <rPh sb="55" eb="57">
      <t>フホウ</t>
    </rPh>
    <rPh sb="57" eb="60">
      <t>タイザイシャ</t>
    </rPh>
    <rPh sb="61" eb="63">
      <t>ワリアイ</t>
    </rPh>
    <rPh sb="64" eb="66">
      <t>ゲンショウ</t>
    </rPh>
    <rPh sb="70" eb="72">
      <t>セイカ</t>
    </rPh>
    <rPh sb="72" eb="74">
      <t>モクヒョウ</t>
    </rPh>
    <rPh sb="75" eb="77">
      <t>カツドウ</t>
    </rPh>
    <rPh sb="77" eb="79">
      <t>ジッセキ</t>
    </rPh>
    <rPh sb="79" eb="80">
      <t>タイ</t>
    </rPh>
    <rPh sb="80" eb="82">
      <t>ゼンネン</t>
    </rPh>
    <rPh sb="82" eb="83">
      <t>ヒ</t>
    </rPh>
    <rPh sb="85" eb="86">
      <t>ゲン</t>
    </rPh>
    <phoneticPr fontId="4"/>
  </si>
  <si>
    <t>成果実績</t>
    <phoneticPr fontId="4"/>
  </si>
  <si>
    <t>対前年度比</t>
    <rPh sb="0" eb="1">
      <t>タイ</t>
    </rPh>
    <rPh sb="1" eb="4">
      <t>ゼンネンド</t>
    </rPh>
    <rPh sb="4" eb="5">
      <t>ヒ</t>
    </rPh>
    <phoneticPr fontId="4"/>
  </si>
  <si>
    <t>0.91減</t>
    <rPh sb="4" eb="5">
      <t>ゲン</t>
    </rPh>
    <phoneticPr fontId="4"/>
  </si>
  <si>
    <t>2.4％減</t>
    <rPh sb="4" eb="5">
      <t>ゲン</t>
    </rPh>
    <phoneticPr fontId="4"/>
  </si>
  <si>
    <t>0.78％増</t>
    <rPh sb="5" eb="6">
      <t>ゾウ</t>
    </rPh>
    <phoneticPr fontId="4"/>
  </si>
  <si>
    <t>達成度</t>
    <phoneticPr fontId="4"/>
  </si>
  <si>
    <t>％</t>
    <phoneticPr fontId="4"/>
  </si>
  <si>
    <t>・在外公館査証担当臨時職員等関係経費に関し、この事業自体が査証業務を円滑に実施することを目指し、定量的な指標を示すことは困難であるが、震災復興に伴う今後の査証発給数の増加にも対応可能とすることを目標とする。</t>
    <rPh sb="1" eb="3">
      <t>ザイガイ</t>
    </rPh>
    <rPh sb="3" eb="5">
      <t>コウカン</t>
    </rPh>
    <rPh sb="5" eb="7">
      <t>サショウ</t>
    </rPh>
    <rPh sb="7" eb="9">
      <t>タントウ</t>
    </rPh>
    <rPh sb="9" eb="11">
      <t>リンジ</t>
    </rPh>
    <rPh sb="11" eb="13">
      <t>ショクイン</t>
    </rPh>
    <rPh sb="13" eb="14">
      <t>トウ</t>
    </rPh>
    <rPh sb="14" eb="16">
      <t>カンケイ</t>
    </rPh>
    <rPh sb="16" eb="18">
      <t>ケイヒ</t>
    </rPh>
    <rPh sb="19" eb="20">
      <t>カン</t>
    </rPh>
    <rPh sb="24" eb="26">
      <t>ジギョウ</t>
    </rPh>
    <rPh sb="26" eb="28">
      <t>ジタイ</t>
    </rPh>
    <rPh sb="29" eb="31">
      <t>サショウ</t>
    </rPh>
    <rPh sb="31" eb="33">
      <t>ギョウム</t>
    </rPh>
    <rPh sb="34" eb="36">
      <t>エンカツ</t>
    </rPh>
    <rPh sb="37" eb="39">
      <t>ジッシ</t>
    </rPh>
    <rPh sb="44" eb="46">
      <t>メザ</t>
    </rPh>
    <rPh sb="48" eb="51">
      <t>テイリョウテキ</t>
    </rPh>
    <rPh sb="52" eb="54">
      <t>シヒョウ</t>
    </rPh>
    <rPh sb="55" eb="56">
      <t>シメ</t>
    </rPh>
    <rPh sb="60" eb="62">
      <t>コンナン</t>
    </rPh>
    <rPh sb="67" eb="69">
      <t>シンサイ</t>
    </rPh>
    <rPh sb="69" eb="71">
      <t>フッコウ</t>
    </rPh>
    <rPh sb="72" eb="73">
      <t>トモナ</t>
    </rPh>
    <rPh sb="74" eb="76">
      <t>コンゴ</t>
    </rPh>
    <rPh sb="77" eb="79">
      <t>サショウ</t>
    </rPh>
    <rPh sb="79" eb="81">
      <t>ハッキュウ</t>
    </rPh>
    <rPh sb="81" eb="82">
      <t>スウ</t>
    </rPh>
    <rPh sb="83" eb="85">
      <t>ゾウカ</t>
    </rPh>
    <rPh sb="87" eb="89">
      <t>タイオウ</t>
    </rPh>
    <rPh sb="89" eb="91">
      <t>カノウ</t>
    </rPh>
    <rPh sb="97" eb="99">
      <t>モクヒョウ</t>
    </rPh>
    <phoneticPr fontId="4"/>
  </si>
  <si>
    <t>増加数</t>
    <rPh sb="0" eb="3">
      <t>ゾウカスウ</t>
    </rPh>
    <phoneticPr fontId="4"/>
  </si>
  <si>
    <t>・査証相談班運営及び難民受入審査等関係経費に関し、実績としては一日あたりの電話による照会は100～150件程度、窓口への来訪者は１日あたり10～20件程度であり、これらに対し円滑な対応を行う（一日あたり150件を目安とする）</t>
    <rPh sb="1" eb="3">
      <t>サショウ</t>
    </rPh>
    <rPh sb="3" eb="6">
      <t>ソウダンハン</t>
    </rPh>
    <rPh sb="6" eb="8">
      <t>ウンエイ</t>
    </rPh>
    <rPh sb="8" eb="9">
      <t>オヨ</t>
    </rPh>
    <rPh sb="10" eb="12">
      <t>ナンミン</t>
    </rPh>
    <rPh sb="12" eb="14">
      <t>ウケイ</t>
    </rPh>
    <rPh sb="14" eb="16">
      <t>シンサ</t>
    </rPh>
    <rPh sb="16" eb="17">
      <t>トウ</t>
    </rPh>
    <rPh sb="17" eb="19">
      <t>カンケイ</t>
    </rPh>
    <rPh sb="19" eb="21">
      <t>ケイヒ</t>
    </rPh>
    <rPh sb="22" eb="23">
      <t>カン</t>
    </rPh>
    <rPh sb="25" eb="27">
      <t>ジッセキ</t>
    </rPh>
    <rPh sb="31" eb="33">
      <t>イチニチ</t>
    </rPh>
    <rPh sb="37" eb="39">
      <t>デンワ</t>
    </rPh>
    <rPh sb="42" eb="44">
      <t>ショウカイ</t>
    </rPh>
    <rPh sb="52" eb="53">
      <t>ケン</t>
    </rPh>
    <rPh sb="53" eb="55">
      <t>テイド</t>
    </rPh>
    <rPh sb="56" eb="58">
      <t>マドグチ</t>
    </rPh>
    <rPh sb="60" eb="63">
      <t>ライホウシャ</t>
    </rPh>
    <rPh sb="65" eb="66">
      <t>ニチ</t>
    </rPh>
    <rPh sb="74" eb="75">
      <t>ケン</t>
    </rPh>
    <rPh sb="75" eb="77">
      <t>テイド</t>
    </rPh>
    <rPh sb="85" eb="86">
      <t>タイ</t>
    </rPh>
    <rPh sb="87" eb="89">
      <t>エンカツ</t>
    </rPh>
    <rPh sb="90" eb="92">
      <t>タイオウ</t>
    </rPh>
    <rPh sb="93" eb="94">
      <t>オコナ</t>
    </rPh>
    <rPh sb="96" eb="98">
      <t>イチニチ</t>
    </rPh>
    <rPh sb="104" eb="105">
      <t>ケン</t>
    </rPh>
    <rPh sb="106" eb="108">
      <t>メヤス</t>
    </rPh>
    <phoneticPr fontId="4"/>
  </si>
  <si>
    <t>件</t>
    <rPh sb="0" eb="1">
      <t>ケン</t>
    </rPh>
    <phoneticPr fontId="4"/>
  </si>
  <si>
    <t>-4（実績146-150）</t>
    <rPh sb="3" eb="5">
      <t>ジッセキ</t>
    </rPh>
    <phoneticPr fontId="4"/>
  </si>
  <si>
    <t>-4(実績146-150）</t>
    <rPh sb="3" eb="5">
      <t>ジッセキ</t>
    </rPh>
    <phoneticPr fontId="4"/>
  </si>
  <si>
    <t>-14（実績136-150)</t>
    <rPh sb="4" eb="6">
      <t>ジッセキ</t>
    </rPh>
    <phoneticPr fontId="4"/>
  </si>
  <si>
    <t>（査証ＷＡＮに必要な経費に関し,）
　外国人に査証を発給する。</t>
    <rPh sb="1" eb="3">
      <t>サショウ</t>
    </rPh>
    <rPh sb="7" eb="9">
      <t>ヒツヨウ</t>
    </rPh>
    <rPh sb="10" eb="12">
      <t>ケイヒ</t>
    </rPh>
    <rPh sb="13" eb="14">
      <t>カン</t>
    </rPh>
    <rPh sb="19" eb="22">
      <t>ガイコクジン</t>
    </rPh>
    <rPh sb="23" eb="25">
      <t>サショウ</t>
    </rPh>
    <rPh sb="26" eb="28">
      <t>ハッキュウ</t>
    </rPh>
    <phoneticPr fontId="4"/>
  </si>
  <si>
    <t>―</t>
    <phoneticPr fontId="4"/>
  </si>
  <si>
    <t>（）</t>
    <phoneticPr fontId="4"/>
  </si>
  <si>
    <t>（査証業務体制強化費に関し）
　客年毎の査証発給総数に対する不法滞在者数の割合。</t>
    <rPh sb="1" eb="3">
      <t>サショウ</t>
    </rPh>
    <rPh sb="3" eb="5">
      <t>ギョウム</t>
    </rPh>
    <rPh sb="5" eb="7">
      <t>タイセイ</t>
    </rPh>
    <rPh sb="7" eb="10">
      <t>キョウカヒ</t>
    </rPh>
    <rPh sb="11" eb="12">
      <t>カン</t>
    </rPh>
    <rPh sb="16" eb="18">
      <t>カクネン</t>
    </rPh>
    <rPh sb="18" eb="19">
      <t>ゴト</t>
    </rPh>
    <rPh sb="20" eb="22">
      <t>サショウ</t>
    </rPh>
    <rPh sb="22" eb="24">
      <t>ハッキュウ</t>
    </rPh>
    <rPh sb="24" eb="26">
      <t>ソウスウ</t>
    </rPh>
    <rPh sb="27" eb="28">
      <t>タイ</t>
    </rPh>
    <rPh sb="30" eb="32">
      <t>フホウ</t>
    </rPh>
    <rPh sb="32" eb="35">
      <t>タイザイシャ</t>
    </rPh>
    <rPh sb="35" eb="36">
      <t>スウ</t>
    </rPh>
    <rPh sb="37" eb="39">
      <t>ワリアイ</t>
    </rPh>
    <phoneticPr fontId="4"/>
  </si>
  <si>
    <t>（在外公館査証担当臨時職員等関係経費に関し）
対象公館（平成23年度：１３公館）における査証発給件数</t>
    <rPh sb="1" eb="3">
      <t>ザイガイ</t>
    </rPh>
    <rPh sb="3" eb="5">
      <t>コウカン</t>
    </rPh>
    <rPh sb="5" eb="7">
      <t>サショウ</t>
    </rPh>
    <rPh sb="7" eb="9">
      <t>タントウ</t>
    </rPh>
    <rPh sb="9" eb="11">
      <t>リンジ</t>
    </rPh>
    <rPh sb="11" eb="13">
      <t>ショクイン</t>
    </rPh>
    <rPh sb="13" eb="14">
      <t>トウ</t>
    </rPh>
    <rPh sb="14" eb="16">
      <t>カンケイ</t>
    </rPh>
    <rPh sb="16" eb="18">
      <t>ケイヒ</t>
    </rPh>
    <rPh sb="19" eb="20">
      <t>カン</t>
    </rPh>
    <rPh sb="23" eb="25">
      <t>タイショウ</t>
    </rPh>
    <rPh sb="25" eb="27">
      <t>コウカン</t>
    </rPh>
    <rPh sb="28" eb="30">
      <t>ヘイセイ</t>
    </rPh>
    <rPh sb="32" eb="34">
      <t>ネンド</t>
    </rPh>
    <rPh sb="37" eb="39">
      <t>コウカン</t>
    </rPh>
    <rPh sb="44" eb="46">
      <t>サショウ</t>
    </rPh>
    <rPh sb="46" eb="48">
      <t>ハッキュウ</t>
    </rPh>
    <rPh sb="48" eb="50">
      <t>ケンスウ</t>
    </rPh>
    <phoneticPr fontId="4"/>
  </si>
  <si>
    <t>(                   )</t>
    <phoneticPr fontId="4"/>
  </si>
  <si>
    <t>(                )</t>
    <phoneticPr fontId="4"/>
  </si>
  <si>
    <t>（査証相談班運営及び難民受入審査等関係経費に関し、）
　年度あたりの照会件数及び月当たりの照会件数。
（月あたり対応件数：照会件数総数÷12月÷20日）　</t>
    <rPh sb="1" eb="3">
      <t>サショウ</t>
    </rPh>
    <rPh sb="3" eb="6">
      <t>ソウダンハン</t>
    </rPh>
    <rPh sb="6" eb="8">
      <t>ウンエイ</t>
    </rPh>
    <rPh sb="8" eb="9">
      <t>オヨ</t>
    </rPh>
    <rPh sb="10" eb="12">
      <t>ナンミン</t>
    </rPh>
    <rPh sb="12" eb="14">
      <t>ウケイ</t>
    </rPh>
    <rPh sb="14" eb="16">
      <t>シンサ</t>
    </rPh>
    <rPh sb="16" eb="17">
      <t>トウ</t>
    </rPh>
    <rPh sb="17" eb="19">
      <t>カンケイ</t>
    </rPh>
    <rPh sb="19" eb="21">
      <t>ケイヒ</t>
    </rPh>
    <rPh sb="22" eb="23">
      <t>カン</t>
    </rPh>
    <rPh sb="28" eb="30">
      <t>ネンド</t>
    </rPh>
    <rPh sb="34" eb="36">
      <t>ショウカイ</t>
    </rPh>
    <rPh sb="36" eb="38">
      <t>ケンスウ</t>
    </rPh>
    <rPh sb="38" eb="39">
      <t>オヨ</t>
    </rPh>
    <rPh sb="40" eb="41">
      <t>ツキ</t>
    </rPh>
    <rPh sb="41" eb="42">
      <t>ア</t>
    </rPh>
    <rPh sb="45" eb="47">
      <t>ショウカイ</t>
    </rPh>
    <rPh sb="47" eb="49">
      <t>ケンスウ</t>
    </rPh>
    <rPh sb="52" eb="53">
      <t>ツキ</t>
    </rPh>
    <rPh sb="56" eb="58">
      <t>タイオウ</t>
    </rPh>
    <rPh sb="58" eb="60">
      <t>ケンスウ</t>
    </rPh>
    <rPh sb="61" eb="63">
      <t>ショウカイ</t>
    </rPh>
    <rPh sb="63" eb="65">
      <t>ケンスウ</t>
    </rPh>
    <rPh sb="65" eb="67">
      <t>ソウスウ</t>
    </rPh>
    <rPh sb="70" eb="71">
      <t>ガツ</t>
    </rPh>
    <rPh sb="74" eb="75">
      <t>ニチ</t>
    </rPh>
    <phoneticPr fontId="4"/>
  </si>
  <si>
    <t>対応件数
（月当たり）</t>
    <phoneticPr fontId="4"/>
  </si>
  <si>
    <r>
      <rPr>
        <sz val="11"/>
        <color theme="1"/>
        <rFont val="ＭＳ Ｐゴシック"/>
        <family val="3"/>
        <charset val="128"/>
      </rPr>
      <t>（査証ＷＡＮに必要な経費に関し,）　</t>
    </r>
    <r>
      <rPr>
        <b/>
        <sz val="11"/>
        <color theme="1"/>
        <rFont val="ＭＳ Ｐゴシック"/>
        <family val="3"/>
        <charset val="128"/>
      </rPr>
      <t>　
　　　</t>
    </r>
    <r>
      <rPr>
        <sz val="11"/>
        <color theme="1"/>
        <rFont val="ＭＳ Ｐゴシック"/>
        <family val="3"/>
        <charset val="128"/>
      </rPr>
      <t>　査証シール１枚あたり／217円</t>
    </r>
    <r>
      <rPr>
        <b/>
        <sz val="11"/>
        <color theme="1"/>
        <rFont val="ＭＳ Ｐゴシック"/>
        <family val="3"/>
        <charset val="128"/>
      </rPr>
      <t>　　　　　　　　　</t>
    </r>
    <rPh sb="24" eb="26">
      <t>サショウ</t>
    </rPh>
    <rPh sb="30" eb="31">
      <t>マイ</t>
    </rPh>
    <rPh sb="38" eb="39">
      <t>エン</t>
    </rPh>
    <phoneticPr fontId="4"/>
  </si>
  <si>
    <t xml:space="preserve">査証シール（1枚）：104円
印画リボン（1200枚／本）：15,645円
中間転写フィルム（400枚／本）：39,900円
104＋（15645／1200）＋（39900／400）＝217円
</t>
    <phoneticPr fontId="4"/>
  </si>
  <si>
    <t>（査証業務体制強化費に関し）
査証１件あたりの予算額　　17.70円　　　　　　　　　　　　　　</t>
    <rPh sb="15" eb="17">
      <t>サショウ</t>
    </rPh>
    <rPh sb="18" eb="19">
      <t>ケン</t>
    </rPh>
    <rPh sb="23" eb="26">
      <t>ヨサンガク</t>
    </rPh>
    <rPh sb="33" eb="34">
      <t>エン</t>
    </rPh>
    <phoneticPr fontId="4"/>
  </si>
  <si>
    <t>平成23年査証発給総数　1,356,246件
24,018千円÷1,356,246件＝17.70円</t>
    <rPh sb="0" eb="2">
      <t>ヘイセイ</t>
    </rPh>
    <rPh sb="4" eb="5">
      <t>ネン</t>
    </rPh>
    <rPh sb="5" eb="7">
      <t>サショウ</t>
    </rPh>
    <rPh sb="7" eb="9">
      <t>ハッキュウ</t>
    </rPh>
    <rPh sb="9" eb="11">
      <t>ソウスウ</t>
    </rPh>
    <rPh sb="21" eb="22">
      <t>ケン</t>
    </rPh>
    <rPh sb="29" eb="31">
      <t>センエン</t>
    </rPh>
    <rPh sb="41" eb="42">
      <t>ケン</t>
    </rPh>
    <rPh sb="48" eb="49">
      <t>エン</t>
    </rPh>
    <phoneticPr fontId="4"/>
  </si>
  <si>
    <t>（在外公館査証担当臨時職員等
関係経費に関し）
　　　　　　　　　　　11.45円／１件　　　　　　</t>
    <rPh sb="40" eb="41">
      <t>エン</t>
    </rPh>
    <rPh sb="43" eb="44">
      <t>ケン</t>
    </rPh>
    <phoneticPr fontId="4"/>
  </si>
  <si>
    <t>平成23年の１３公館の査証発給件数
11,905千円÷1,039,399件＝11.45円</t>
    <rPh sb="0" eb="2">
      <t>ヘイセイ</t>
    </rPh>
    <rPh sb="4" eb="5">
      <t>ネン</t>
    </rPh>
    <rPh sb="8" eb="10">
      <t>コウカン</t>
    </rPh>
    <rPh sb="11" eb="13">
      <t>サショウ</t>
    </rPh>
    <rPh sb="13" eb="15">
      <t>ハッキュウ</t>
    </rPh>
    <rPh sb="15" eb="17">
      <t>ケンスウ</t>
    </rPh>
    <rPh sb="24" eb="26">
      <t>センエン</t>
    </rPh>
    <rPh sb="36" eb="37">
      <t>ケン</t>
    </rPh>
    <rPh sb="43" eb="44">
      <t>エン</t>
    </rPh>
    <phoneticPr fontId="4"/>
  </si>
  <si>
    <t>（査証相談班運営及び難民受入
審査等関係経費に関し）
157.69円／１件　　　　　</t>
    <rPh sb="33" eb="34">
      <t>エン</t>
    </rPh>
    <rPh sb="36" eb="37">
      <t>ケン</t>
    </rPh>
    <phoneticPr fontId="4"/>
  </si>
  <si>
    <t>5,131千円÷32,538件＝157.69円</t>
    <rPh sb="5" eb="7">
      <t>センエン</t>
    </rPh>
    <rPh sb="14" eb="15">
      <t>ケン</t>
    </rPh>
    <rPh sb="22" eb="23">
      <t>エン</t>
    </rPh>
    <phoneticPr fontId="4"/>
  </si>
  <si>
    <t>査証ＷＡＮに必要な
経費</t>
    <rPh sb="0" eb="2">
      <t>サショウ</t>
    </rPh>
    <rPh sb="6" eb="8">
      <t>ヒツヨウ</t>
    </rPh>
    <rPh sb="10" eb="12">
      <t>ケイヒ</t>
    </rPh>
    <phoneticPr fontId="4"/>
  </si>
  <si>
    <t>査証業務体制強化費</t>
    <rPh sb="0" eb="2">
      <t>サショウ</t>
    </rPh>
    <rPh sb="2" eb="4">
      <t>ギョウム</t>
    </rPh>
    <rPh sb="4" eb="6">
      <t>タイセイ</t>
    </rPh>
    <rPh sb="6" eb="9">
      <t>キョウカヒ</t>
    </rPh>
    <phoneticPr fontId="4"/>
  </si>
  <si>
    <t>在外公館査証担当臨時職員等関係経費</t>
    <rPh sb="0" eb="2">
      <t>ザイガイ</t>
    </rPh>
    <rPh sb="2" eb="4">
      <t>コウカン</t>
    </rPh>
    <rPh sb="4" eb="6">
      <t>サショウ</t>
    </rPh>
    <rPh sb="6" eb="8">
      <t>タントウ</t>
    </rPh>
    <rPh sb="8" eb="10">
      <t>リンジ</t>
    </rPh>
    <rPh sb="10" eb="12">
      <t>ショクイン</t>
    </rPh>
    <rPh sb="12" eb="13">
      <t>トウ</t>
    </rPh>
    <rPh sb="13" eb="15">
      <t>カンケイ</t>
    </rPh>
    <rPh sb="15" eb="17">
      <t>ケイヒ</t>
    </rPh>
    <phoneticPr fontId="4"/>
  </si>
  <si>
    <t>査証相談班運営及び難民受入審査等
関係経費</t>
    <rPh sb="0" eb="2">
      <t>サショウ</t>
    </rPh>
    <rPh sb="2" eb="5">
      <t>ソウダンハン</t>
    </rPh>
    <rPh sb="5" eb="7">
      <t>ウンエイ</t>
    </rPh>
    <rPh sb="7" eb="8">
      <t>オヨ</t>
    </rPh>
    <rPh sb="9" eb="11">
      <t>ナンミン</t>
    </rPh>
    <rPh sb="11" eb="13">
      <t>ウケイレ</t>
    </rPh>
    <rPh sb="13" eb="15">
      <t>シンサ</t>
    </rPh>
    <rPh sb="15" eb="16">
      <t>トウ</t>
    </rPh>
    <rPh sb="17" eb="19">
      <t>カンケイ</t>
    </rPh>
    <rPh sb="19" eb="21">
      <t>ケイヒ</t>
    </rPh>
    <phoneticPr fontId="4"/>
  </si>
  <si>
    <t>○</t>
    <phoneticPr fontId="4"/>
  </si>
  <si>
    <t>１　査証WANに必要な経費
　査証WANは、我が国の国防や治安と密接に関係する外国人の受入れについて極めて重要な査証を発給するための着実な事業作業を進めていくための措置であり、政府で査証を所掌する外務省が管理すべき事業である。
２　査証業務体制強化費　　
　本件経費は、査証事務を円滑に遂行するために必要な物品等の経費とともに，査証業務を適正かつ強化していくための査証官に対する指導等を行うための経費であり，引き続き国として管理していくべき事業である。
３　在外公館査証担当臨時職員等関係経費
　本件経費は査証大量発給公館における厳格かつ迅速な査証発給業務を行う上で、在外公館の査証官及び現地職員が審査業務により集中するために必要なものである。
４　査証相談班運営及び難民受入審査等関係経費
　近年増加する査証取得にかかる国民からの照会は多く、広く国民からのニーズが高い業務であるとともに、査証審査・発給業務の経験が必要とされるため、引き続き国として取り組む事業である。</t>
    <phoneticPr fontId="4"/>
  </si>
  <si>
    <t>国が実施すべき事業であるか。地方自治体、民間等に委ねるべき事業となっていないか。</t>
    <rPh sb="14" eb="16">
      <t>チホウ</t>
    </rPh>
    <rPh sb="16" eb="19">
      <t>ジチタイ</t>
    </rPh>
    <rPh sb="20" eb="22">
      <t>ミンカン</t>
    </rPh>
    <rPh sb="22" eb="23">
      <t>トウ</t>
    </rPh>
    <rPh sb="24" eb="25">
      <t>ユダ</t>
    </rPh>
    <rPh sb="29" eb="31">
      <t>ジギョウ</t>
    </rPh>
    <phoneticPr fontId="4"/>
  </si>
  <si>
    <t>不用率が大きい場合は、その理由を把握しているか。</t>
    <phoneticPr fontId="4"/>
  </si>
  <si>
    <t>１　査証WANに必要な経費
　査証WANについては、査証申請のために提出される個人情報を扱うことやシステム開発に取り組んだ企業に保守管理等を委託することが、無用のトラブル解決のためのコストの削減に繋がることから、随意契約は多いが、競争入札に馴染む機材やソフトについてはできる限り一般競争入札制度により調達を実施している。
２　査証業務体制強化費
　消耗品の購入等に当たっては、複数から見積もりを取り寄せ、その中から一番安価なものを選ぶなどして経費削減に努めている。
３　在外公館査証担当臨時職員等関係経費
　臨時職員の人選にあたっては、各館が効率的な査証審査・発給業務を確保するために、一般公募する等して有能な人材の確保に努めており、経費の使途は事業目的に則した真に必要不可欠な形で活用されている。
４　査証相談班運営及び難民受入審査等関係経費
　査証相談班職員に対する給与については毎年見直しを行い、効率的な予算執行に努めている。</t>
    <phoneticPr fontId="4"/>
  </si>
  <si>
    <t>単位あたりコストの削減に努めているか。その水準は妥当か。</t>
    <phoneticPr fontId="4"/>
  </si>
  <si>
    <t>１　査証WANに必要な経費
　査証WANの整備・保守管理は、厳格かつ迅速な査証審査・発給業務を通じて、入国管理上問題のないと見られる外国人に対する査証の迅速な発給等による、国内の観光振興や諸外国との人的交流の促進を実現する上で、極めて有効な手段であり、東日本大震災により一時期落ち込んだ査証発給数がその後着実な回復基調を維持する上で、査証WANは着実に、かかる回復基調を下支えするという意味で成果を出していると言える。
２　査証業務体制強化費
　この経費により購入された消耗品や法律関係の書類等は、厳格かつ迅速な査証審査・発給業務を行う上で不可欠であり、効率的に利用されている。
３　在外公館査証担当臨時職員等関係経費
　大量発給公館において、繁忙期に審査の質を落とさず、厳格かつ迅速な査証審査・発給作業を実現するべく、各館において有能な職員の確保に努めており、各館は、現地職員に任せられる業務を適切に分け、効率的に作業分担を行い、実効性の高い業務を実現するよう努めている。
４　査証相談班運営及び難民受入審査等関係経費
　外部からの査証取得等にかかる照会や相談、苦情処理等の内容は、実に様々であり、現場での査証審査・発給業務にかかる事情に通暁した、領事分野での勤務経験者を雇用し、常駐させておかなければ、適切な対応は難しい。また寄せられた相談等の内容は、新たな査証の制度設計等の分野に反映させるべく活用している。</t>
    <phoneticPr fontId="4"/>
  </si>
  <si>
    <t>活動実績は見込みに見合ったものであるか。</t>
    <phoneticPr fontId="4"/>
  </si>
  <si>
    <t>１　査証WANに必要な経費
　今後とも厳格かつ迅速な査証審査・発給業務体制を本省と在外公館との間で維持し、その実効性を高めていくためにも、査証WANで活用されるソフトを含め、より実効性の高い業務体制の実現に向けて工夫していく必要がある。
２　査証業務体制強化費
　消耗品の購入等にあたっては引き続き少額であっても見積もり合わせなどを通じて効率的に行うと共に、査証相談班の補助的業務を行う期間業務職員の雇用に当たっても、外部からの照会、相談に適切に対応できる人材を引き続き維持できるよう留意していく必要がある。
３　在外公館査証担当臨時職員等関係経費
　大量発給公館が繁忙期における膨大な査証業務をより効率的に乗り切っていく上で、有能な現地の人材の確保、及び、実効性の高い業務の実現を目的とする臨時職員への作業の割り振りに努めていく必要性があることに引き続き留意していく必要がある。
４　査証相談班運営及び難民受入審査等関係経費
　査証取得にかかる様々な個別の照会、相談に対して、査証申請を受け付け、審査し、発給する現場感覚を失うことないよう、適切に指導していく必要がある。</t>
    <rPh sb="15" eb="17">
      <t>コンゴ</t>
    </rPh>
    <rPh sb="23" eb="25">
      <t>ジンソク</t>
    </rPh>
    <rPh sb="26" eb="28">
      <t>サショウ</t>
    </rPh>
    <rPh sb="28" eb="30">
      <t>シンサ</t>
    </rPh>
    <rPh sb="31" eb="33">
      <t>ハッキュウ</t>
    </rPh>
    <rPh sb="33" eb="35">
      <t>ギョウム</t>
    </rPh>
    <rPh sb="35" eb="37">
      <t>タイセイ</t>
    </rPh>
    <rPh sb="38" eb="40">
      <t>ホンショウ</t>
    </rPh>
    <rPh sb="41" eb="43">
      <t>ザイガイ</t>
    </rPh>
    <rPh sb="43" eb="45">
      <t>コウカン</t>
    </rPh>
    <rPh sb="47" eb="48">
      <t>アイダ</t>
    </rPh>
    <rPh sb="49" eb="51">
      <t>イジ</t>
    </rPh>
    <rPh sb="55" eb="58">
      <t>ジッコウセイ</t>
    </rPh>
    <rPh sb="59" eb="60">
      <t>タカ</t>
    </rPh>
    <rPh sb="69" eb="71">
      <t>サショウ</t>
    </rPh>
    <rPh sb="75" eb="77">
      <t>カツヨウ</t>
    </rPh>
    <rPh sb="84" eb="85">
      <t>フク</t>
    </rPh>
    <rPh sb="89" eb="92">
      <t>ジッコウセイ</t>
    </rPh>
    <rPh sb="93" eb="94">
      <t>タカ</t>
    </rPh>
    <rPh sb="95" eb="97">
      <t>ギョウム</t>
    </rPh>
    <rPh sb="97" eb="99">
      <t>タイセイ</t>
    </rPh>
    <rPh sb="100" eb="102">
      <t>ジツゲン</t>
    </rPh>
    <rPh sb="103" eb="104">
      <t>ム</t>
    </rPh>
    <rPh sb="106" eb="108">
      <t>クフウ</t>
    </rPh>
    <rPh sb="112" eb="114">
      <t>ヒツヨウ</t>
    </rPh>
    <rPh sb="418" eb="420">
      <t>サショウ</t>
    </rPh>
    <rPh sb="420" eb="422">
      <t>シュトク</t>
    </rPh>
    <rPh sb="426" eb="428">
      <t>サマザマ</t>
    </rPh>
    <rPh sb="429" eb="431">
      <t>コベツ</t>
    </rPh>
    <rPh sb="432" eb="434">
      <t>ショウカイ</t>
    </rPh>
    <rPh sb="435" eb="437">
      <t>ソウダン</t>
    </rPh>
    <rPh sb="438" eb="439">
      <t>タイ</t>
    </rPh>
    <rPh sb="442" eb="444">
      <t>サショウ</t>
    </rPh>
    <rPh sb="444" eb="446">
      <t>シンセイ</t>
    </rPh>
    <rPh sb="447" eb="448">
      <t>ウ</t>
    </rPh>
    <rPh sb="449" eb="450">
      <t>ツ</t>
    </rPh>
    <rPh sb="452" eb="454">
      <t>シンサ</t>
    </rPh>
    <rPh sb="456" eb="458">
      <t>ハッキュウ</t>
    </rPh>
    <rPh sb="460" eb="462">
      <t>ゲンバ</t>
    </rPh>
    <rPh sb="462" eb="464">
      <t>カンカク</t>
    </rPh>
    <rPh sb="465" eb="466">
      <t>ウシナ</t>
    </rPh>
    <rPh sb="474" eb="476">
      <t>テキセツ</t>
    </rPh>
    <rPh sb="477" eb="479">
      <t>シドウ</t>
    </rPh>
    <rPh sb="483" eb="485">
      <t>ヒツヨウ</t>
    </rPh>
    <phoneticPr fontId="4"/>
  </si>
  <si>
    <t>単価見直しによる減</t>
    <rPh sb="0" eb="2">
      <t>タンカ</t>
    </rPh>
    <rPh sb="2" eb="4">
      <t>ミナオ</t>
    </rPh>
    <rPh sb="8" eb="9">
      <t>ゲン</t>
    </rPh>
    <phoneticPr fontId="4"/>
  </si>
  <si>
    <t>査証ＷＡＮに関し，機器借料単価の見直しによる減</t>
    <rPh sb="0" eb="2">
      <t>サショウ</t>
    </rPh>
    <rPh sb="6" eb="7">
      <t>カン</t>
    </rPh>
    <rPh sb="9" eb="11">
      <t>キキ</t>
    </rPh>
    <rPh sb="11" eb="13">
      <t>シャクリョウ</t>
    </rPh>
    <rPh sb="13" eb="15">
      <t>タンカ</t>
    </rPh>
    <rPh sb="16" eb="18">
      <t>ミナオ</t>
    </rPh>
    <rPh sb="22" eb="23">
      <t>ゲン</t>
    </rPh>
    <phoneticPr fontId="4"/>
  </si>
  <si>
    <t>0632,0670,0676</t>
    <phoneticPr fontId="4"/>
  </si>
  <si>
    <t>0613,0635,0644,0655</t>
    <phoneticPr fontId="4"/>
  </si>
  <si>
    <t>査証ＷＡＮに必要な経費</t>
    <rPh sb="0" eb="2">
      <t>サショウ</t>
    </rPh>
    <rPh sb="6" eb="8">
      <t>ヒツヨウ</t>
    </rPh>
    <rPh sb="9" eb="11">
      <t>ケイヒ</t>
    </rPh>
    <phoneticPr fontId="4"/>
  </si>
  <si>
    <t>平成13年度開始</t>
    <rPh sb="0" eb="2">
      <t>ヘイセイ</t>
    </rPh>
    <rPh sb="4" eb="6">
      <t>ネンド</t>
    </rPh>
    <rPh sb="6" eb="8">
      <t>カイシ</t>
    </rPh>
    <phoneticPr fontId="4"/>
  </si>
  <si>
    <t>課長　早川　修</t>
    <rPh sb="0" eb="2">
      <t>カチョウ</t>
    </rPh>
    <rPh sb="3" eb="5">
      <t>ハヤカワ</t>
    </rPh>
    <rPh sb="6" eb="7">
      <t>オサム</t>
    </rPh>
    <phoneticPr fontId="4"/>
  </si>
  <si>
    <t>外務省設置法第４条第13項
入管法第6条及び第7条</t>
    <rPh sb="0" eb="3">
      <t>ガイムショウ</t>
    </rPh>
    <rPh sb="3" eb="6">
      <t>セッチホウ</t>
    </rPh>
    <rPh sb="6" eb="7">
      <t>ダイ</t>
    </rPh>
    <rPh sb="8" eb="9">
      <t>ジョウ</t>
    </rPh>
    <rPh sb="9" eb="10">
      <t>ダイ</t>
    </rPh>
    <rPh sb="12" eb="13">
      <t>コウ</t>
    </rPh>
    <rPh sb="14" eb="17">
      <t>ニュウカンホウ</t>
    </rPh>
    <rPh sb="17" eb="18">
      <t>ダイ</t>
    </rPh>
    <rPh sb="19" eb="20">
      <t>ジョウ</t>
    </rPh>
    <rPh sb="20" eb="21">
      <t>オヨ</t>
    </rPh>
    <rPh sb="22" eb="23">
      <t>ダイ</t>
    </rPh>
    <rPh sb="24" eb="25">
      <t>ジョウ</t>
    </rPh>
    <phoneticPr fontId="4"/>
  </si>
  <si>
    <t>ビジットジャパンキャンペーン</t>
    <phoneticPr fontId="4"/>
  </si>
  <si>
    <r>
      <t xml:space="preserve">予算額・
執行額
</t>
    </r>
    <r>
      <rPr>
        <sz val="9"/>
        <color theme="1"/>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4"/>
  </si>
  <si>
    <t>機器借料</t>
    <rPh sb="0" eb="2">
      <t>キキ</t>
    </rPh>
    <rPh sb="2" eb="4">
      <t>シャクリョウ</t>
    </rPh>
    <phoneticPr fontId="4"/>
  </si>
  <si>
    <t>システム運用経費</t>
    <rPh sb="4" eb="6">
      <t>ウンヨウ</t>
    </rPh>
    <rPh sb="6" eb="8">
      <t>ケイヒ</t>
    </rPh>
    <phoneticPr fontId="4"/>
  </si>
  <si>
    <r>
      <t>資金の流れ
(</t>
    </r>
    <r>
      <rPr>
        <sz val="11"/>
        <color theme="1"/>
        <rFont val="ＭＳ Ｐゴシック"/>
        <family val="3"/>
        <charset val="128"/>
      </rPr>
      <t>資金の受け取り先が何を行っているかについて補足する)
(単位:百万円)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4"/>
  </si>
  <si>
    <t>外務省</t>
    <rPh sb="0" eb="3">
      <t>ガイムショウ</t>
    </rPh>
    <phoneticPr fontId="4"/>
  </si>
  <si>
    <t>850百万円</t>
    <rPh sb="3" eb="5">
      <t>ヒャクマン</t>
    </rPh>
    <rPh sb="5" eb="6">
      <t>エン</t>
    </rPh>
    <phoneticPr fontId="4"/>
  </si>
  <si>
    <t>【競争性のある随意契約】</t>
    <rPh sb="1" eb="4">
      <t>キョウソウセイ</t>
    </rPh>
    <rPh sb="7" eb="9">
      <t>ズイイ</t>
    </rPh>
    <rPh sb="9" eb="11">
      <t>ケイヤク</t>
    </rPh>
    <phoneticPr fontId="4"/>
  </si>
  <si>
    <t>【競争性のない随意契約】</t>
    <rPh sb="1" eb="4">
      <t>キョウソウセイ</t>
    </rPh>
    <rPh sb="7" eb="9">
      <t>ズイイ</t>
    </rPh>
    <rPh sb="9" eb="11">
      <t>ケイヤク</t>
    </rPh>
    <phoneticPr fontId="4"/>
  </si>
  <si>
    <t>Ｈ．（株）文祥堂商事他４社</t>
    <rPh sb="3" eb="4">
      <t>カブ</t>
    </rPh>
    <rPh sb="5" eb="8">
      <t>ブンショウドウ</t>
    </rPh>
    <rPh sb="8" eb="10">
      <t>ショウジ</t>
    </rPh>
    <rPh sb="10" eb="11">
      <t>ホカ</t>
    </rPh>
    <rPh sb="12" eb="13">
      <t>シャ</t>
    </rPh>
    <phoneticPr fontId="4"/>
  </si>
  <si>
    <t>Ａ．（株）東芝</t>
    <rPh sb="3" eb="4">
      <t>カブ</t>
    </rPh>
    <rPh sb="5" eb="7">
      <t>トウシバ</t>
    </rPh>
    <phoneticPr fontId="4"/>
  </si>
  <si>
    <t>（見積合せ実施済み）
3百万円</t>
    <rPh sb="1" eb="3">
      <t>ミツ</t>
    </rPh>
    <rPh sb="3" eb="4">
      <t>ア</t>
    </rPh>
    <rPh sb="5" eb="7">
      <t>ジッシ</t>
    </rPh>
    <rPh sb="7" eb="8">
      <t>ス</t>
    </rPh>
    <rPh sb="12" eb="14">
      <t>ヒャクマン</t>
    </rPh>
    <rPh sb="14" eb="15">
      <t>エン</t>
    </rPh>
    <phoneticPr fontId="4"/>
  </si>
  <si>
    <t>286百万円</t>
    <rPh sb="3" eb="5">
      <t>ヒャクマン</t>
    </rPh>
    <rPh sb="5" eb="6">
      <t>エン</t>
    </rPh>
    <phoneticPr fontId="4"/>
  </si>
  <si>
    <t>Ｉ．藤田（中国）建設工程有限公司他17社</t>
    <rPh sb="2" eb="4">
      <t>フジタ</t>
    </rPh>
    <rPh sb="5" eb="7">
      <t>チュウゴク</t>
    </rPh>
    <rPh sb="8" eb="10">
      <t>ケンセツ</t>
    </rPh>
    <rPh sb="10" eb="12">
      <t>コウテイ</t>
    </rPh>
    <rPh sb="12" eb="14">
      <t>ユウゲン</t>
    </rPh>
    <rPh sb="14" eb="16">
      <t>コウシ</t>
    </rPh>
    <rPh sb="16" eb="17">
      <t>ホカ</t>
    </rPh>
    <rPh sb="19" eb="20">
      <t>シャ</t>
    </rPh>
    <phoneticPr fontId="4"/>
  </si>
  <si>
    <t>Ｂ．東芝ファイナンス（株）</t>
    <rPh sb="2" eb="4">
      <t>トウシバ</t>
    </rPh>
    <rPh sb="11" eb="12">
      <t>カブ</t>
    </rPh>
    <phoneticPr fontId="4"/>
  </si>
  <si>
    <t>3百万円</t>
    <rPh sb="1" eb="3">
      <t>ヒャクマン</t>
    </rPh>
    <rPh sb="3" eb="4">
      <t>エン</t>
    </rPh>
    <phoneticPr fontId="4"/>
  </si>
  <si>
    <t>278百万円</t>
    <rPh sb="3" eb="5">
      <t>ヒャクマン</t>
    </rPh>
    <rPh sb="5" eb="6">
      <t>エン</t>
    </rPh>
    <phoneticPr fontId="4"/>
  </si>
  <si>
    <t>【一般競争入札】</t>
    <rPh sb="1" eb="3">
      <t>イッパン</t>
    </rPh>
    <rPh sb="3" eb="5">
      <t>キョウソウ</t>
    </rPh>
    <rPh sb="5" eb="7">
      <t>ニュウサツ</t>
    </rPh>
    <phoneticPr fontId="4"/>
  </si>
  <si>
    <t>Ｊ．（株）日成</t>
    <rPh sb="3" eb="4">
      <t>カブ</t>
    </rPh>
    <rPh sb="5" eb="7">
      <t>ニッセイ</t>
    </rPh>
    <phoneticPr fontId="4"/>
  </si>
  <si>
    <t>Ｃ．沖電気工業（株）</t>
    <rPh sb="2" eb="5">
      <t>オキデンキ</t>
    </rPh>
    <rPh sb="5" eb="7">
      <t>コウギョウ</t>
    </rPh>
    <rPh sb="8" eb="9">
      <t>カブ</t>
    </rPh>
    <phoneticPr fontId="4"/>
  </si>
  <si>
    <t>0.5百万円</t>
    <rPh sb="3" eb="5">
      <t>ヒャクマン</t>
    </rPh>
    <rPh sb="5" eb="6">
      <t>エン</t>
    </rPh>
    <phoneticPr fontId="4"/>
  </si>
  <si>
    <t>74百万円</t>
    <rPh sb="2" eb="4">
      <t>ヒャクマン</t>
    </rPh>
    <rPh sb="4" eb="5">
      <t>エン</t>
    </rPh>
    <phoneticPr fontId="4"/>
  </si>
  <si>
    <t xml:space="preserve">
査証ＷＡＮサーバ調達及びネットワーク運用保守</t>
    <rPh sb="1" eb="3">
      <t>サショウ</t>
    </rPh>
    <rPh sb="9" eb="11">
      <t>チョウタツ</t>
    </rPh>
    <rPh sb="11" eb="12">
      <t>オヨ</t>
    </rPh>
    <rPh sb="19" eb="21">
      <t>ウンヨウ</t>
    </rPh>
    <rPh sb="21" eb="23">
      <t>ホシュ</t>
    </rPh>
    <phoneticPr fontId="4"/>
  </si>
  <si>
    <t>Ｋ．（株）ＯＣＳ</t>
    <rPh sb="3" eb="4">
      <t>カブ</t>
    </rPh>
    <phoneticPr fontId="4"/>
  </si>
  <si>
    <t>Ｄ．新日鉄ソリューションズ（株）</t>
    <rPh sb="14" eb="15">
      <t>カブ</t>
    </rPh>
    <phoneticPr fontId="4"/>
  </si>
  <si>
    <t>4百万円</t>
    <rPh sb="1" eb="3">
      <t>ヒャクマン</t>
    </rPh>
    <rPh sb="3" eb="4">
      <t>エン</t>
    </rPh>
    <phoneticPr fontId="4"/>
  </si>
  <si>
    <t>1百万円</t>
    <rPh sb="1" eb="3">
      <t>ヒャクマン</t>
    </rPh>
    <rPh sb="3" eb="4">
      <t>エン</t>
    </rPh>
    <phoneticPr fontId="4"/>
  </si>
  <si>
    <t>Ｌ．東日本電信電話（株）</t>
    <rPh sb="2" eb="5">
      <t>ヒガシニホン</t>
    </rPh>
    <rPh sb="5" eb="7">
      <t>デンシン</t>
    </rPh>
    <rPh sb="7" eb="9">
      <t>デンワ</t>
    </rPh>
    <rPh sb="10" eb="11">
      <t>カブ</t>
    </rPh>
    <phoneticPr fontId="4"/>
  </si>
  <si>
    <t>Ｅ．日立キャピタル（株）</t>
    <rPh sb="2" eb="4">
      <t>ヒタチ</t>
    </rPh>
    <rPh sb="10" eb="11">
      <t>カブ</t>
    </rPh>
    <phoneticPr fontId="4"/>
  </si>
  <si>
    <t>0.2百万円</t>
    <rPh sb="3" eb="5">
      <t>ヒャクマン</t>
    </rPh>
    <rPh sb="5" eb="6">
      <t>エン</t>
    </rPh>
    <phoneticPr fontId="4"/>
  </si>
  <si>
    <t>6百万円</t>
    <rPh sb="1" eb="3">
      <t>ヒャクマン</t>
    </rPh>
    <rPh sb="3" eb="4">
      <t>エン</t>
    </rPh>
    <phoneticPr fontId="4"/>
  </si>
  <si>
    <t>Ｍ．ＮＴＴコミュニケーションズ（株）</t>
    <rPh sb="16" eb="17">
      <t>カブ</t>
    </rPh>
    <phoneticPr fontId="4"/>
  </si>
  <si>
    <t>Ｆ．（独）国立印刷局</t>
    <rPh sb="3" eb="4">
      <t>ドク</t>
    </rPh>
    <rPh sb="5" eb="7">
      <t>コクリツ</t>
    </rPh>
    <rPh sb="7" eb="10">
      <t>インサツキョク</t>
    </rPh>
    <phoneticPr fontId="4"/>
  </si>
  <si>
    <t>189百万円</t>
    <rPh sb="3" eb="5">
      <t>ヒャクマン</t>
    </rPh>
    <rPh sb="5" eb="6">
      <t>エン</t>
    </rPh>
    <phoneticPr fontId="4"/>
  </si>
  <si>
    <t>Ｇ．野崎印刷紙業（株）</t>
    <rPh sb="2" eb="4">
      <t>ノザキ</t>
    </rPh>
    <rPh sb="4" eb="6">
      <t>インサツ</t>
    </rPh>
    <rPh sb="6" eb="8">
      <t>シギョウ</t>
    </rPh>
    <rPh sb="9" eb="10">
      <t>カブ</t>
    </rPh>
    <phoneticPr fontId="4"/>
  </si>
  <si>
    <t>5百万円</t>
    <rPh sb="1" eb="3">
      <t>ヒャクマン</t>
    </rPh>
    <rPh sb="3" eb="4">
      <t>エン</t>
    </rPh>
    <phoneticPr fontId="4"/>
  </si>
  <si>
    <r>
      <t xml:space="preserve">費目・使途
</t>
    </r>
    <r>
      <rPr>
        <sz val="11"/>
        <color theme="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4"/>
  </si>
  <si>
    <t>A.（株）東芝</t>
    <rPh sb="3" eb="4">
      <t>カブ</t>
    </rPh>
    <rPh sb="5" eb="7">
      <t>トウシバ</t>
    </rPh>
    <phoneticPr fontId="4"/>
  </si>
  <si>
    <t>E.日立キャピタル（株）</t>
    <rPh sb="2" eb="4">
      <t>ヒタチ</t>
    </rPh>
    <rPh sb="10" eb="11">
      <t>カブ</t>
    </rPh>
    <phoneticPr fontId="4"/>
  </si>
  <si>
    <t>統合作成機用消耗品</t>
    <rPh sb="0" eb="2">
      <t>トウゴウ</t>
    </rPh>
    <rPh sb="2" eb="5">
      <t>サクセイキ</t>
    </rPh>
    <rPh sb="5" eb="6">
      <t>ヨウ</t>
    </rPh>
    <rPh sb="6" eb="9">
      <t>ショウモウヒン</t>
    </rPh>
    <phoneticPr fontId="4"/>
  </si>
  <si>
    <t>借料及び損料</t>
    <rPh sb="0" eb="2">
      <t>シャクリョウ</t>
    </rPh>
    <rPh sb="2" eb="3">
      <t>オヨ</t>
    </rPh>
    <rPh sb="4" eb="6">
      <t>ソンリョウ</t>
    </rPh>
    <phoneticPr fontId="4"/>
  </si>
  <si>
    <t>書画カメラ330式リース</t>
    <rPh sb="0" eb="2">
      <t>ショガ</t>
    </rPh>
    <rPh sb="8" eb="9">
      <t>シキ</t>
    </rPh>
    <phoneticPr fontId="4"/>
  </si>
  <si>
    <t>雑役務費</t>
    <rPh sb="0" eb="3">
      <t>ザツエキム</t>
    </rPh>
    <rPh sb="3" eb="4">
      <t>ヒ</t>
    </rPh>
    <phoneticPr fontId="4"/>
  </si>
  <si>
    <t>統合作成機の運用・保守作業</t>
    <rPh sb="0" eb="2">
      <t>トウゴウ</t>
    </rPh>
    <rPh sb="2" eb="5">
      <t>サクセイキ</t>
    </rPh>
    <rPh sb="6" eb="8">
      <t>ウンヨウ</t>
    </rPh>
    <rPh sb="9" eb="11">
      <t>ホシュ</t>
    </rPh>
    <rPh sb="11" eb="13">
      <t>サギョウ</t>
    </rPh>
    <phoneticPr fontId="4"/>
  </si>
  <si>
    <t>査証事務支援システム保守</t>
    <rPh sb="0" eb="2">
      <t>サショウ</t>
    </rPh>
    <rPh sb="2" eb="6">
      <t>ジムシエン</t>
    </rPh>
    <rPh sb="10" eb="12">
      <t>ホシュ</t>
    </rPh>
    <phoneticPr fontId="4"/>
  </si>
  <si>
    <t>在上海総機器移設及び保守</t>
    <rPh sb="0" eb="1">
      <t>ザイ</t>
    </rPh>
    <rPh sb="1" eb="3">
      <t>シャンハイ</t>
    </rPh>
    <rPh sb="3" eb="4">
      <t>ソウ</t>
    </rPh>
    <rPh sb="4" eb="6">
      <t>キキ</t>
    </rPh>
    <rPh sb="6" eb="8">
      <t>イセツ</t>
    </rPh>
    <rPh sb="8" eb="9">
      <t>オヨ</t>
    </rPh>
    <rPh sb="10" eb="12">
      <t>ホシュ</t>
    </rPh>
    <phoneticPr fontId="4"/>
  </si>
  <si>
    <t>在中国大機器移設及び保守</t>
    <rPh sb="0" eb="1">
      <t>ザイ</t>
    </rPh>
    <rPh sb="1" eb="3">
      <t>チュウゴク</t>
    </rPh>
    <rPh sb="3" eb="4">
      <t>タイ</t>
    </rPh>
    <rPh sb="4" eb="6">
      <t>キキ</t>
    </rPh>
    <rPh sb="6" eb="8">
      <t>イセツ</t>
    </rPh>
    <rPh sb="8" eb="9">
      <t>オヨ</t>
    </rPh>
    <rPh sb="10" eb="12">
      <t>ホシュ</t>
    </rPh>
    <phoneticPr fontId="4"/>
  </si>
  <si>
    <t>サンパウロ,ホーチミン機器移設保守点検</t>
    <rPh sb="11" eb="13">
      <t>キキ</t>
    </rPh>
    <rPh sb="13" eb="15">
      <t>イセツ</t>
    </rPh>
    <rPh sb="15" eb="17">
      <t>ホシュ</t>
    </rPh>
    <rPh sb="17" eb="19">
      <t>テンケン</t>
    </rPh>
    <phoneticPr fontId="4"/>
  </si>
  <si>
    <t>B.東芝ファイナンス（株）</t>
    <rPh sb="2" eb="4">
      <t>トウシバ</t>
    </rPh>
    <rPh sb="11" eb="12">
      <t>カブ</t>
    </rPh>
    <phoneticPr fontId="4"/>
  </si>
  <si>
    <t>F.（独）国立印刷局</t>
    <rPh sb="3" eb="4">
      <t>ドク</t>
    </rPh>
    <rPh sb="5" eb="7">
      <t>コクリツ</t>
    </rPh>
    <rPh sb="7" eb="10">
      <t>インサツキョク</t>
    </rPh>
    <phoneticPr fontId="4"/>
  </si>
  <si>
    <t>統合作成機リース</t>
    <rPh sb="0" eb="2">
      <t>トウゴウ</t>
    </rPh>
    <rPh sb="2" eb="5">
      <t>サクセイキ</t>
    </rPh>
    <phoneticPr fontId="4"/>
  </si>
  <si>
    <t>ＭＲＶ査証シールの製造</t>
    <rPh sb="3" eb="5">
      <t>サショウ</t>
    </rPh>
    <rPh sb="9" eb="11">
      <t>セイゾウ</t>
    </rPh>
    <phoneticPr fontId="4"/>
  </si>
  <si>
    <t>査証事務支援システム機器リース</t>
    <rPh sb="0" eb="2">
      <t>サショウ</t>
    </rPh>
    <rPh sb="2" eb="6">
      <t>ジムシエン</t>
    </rPh>
    <rPh sb="10" eb="12">
      <t>キキ</t>
    </rPh>
    <phoneticPr fontId="4"/>
  </si>
  <si>
    <t>大量発給公館用サーバ機器リース</t>
    <rPh sb="0" eb="2">
      <t>タイリョウ</t>
    </rPh>
    <rPh sb="2" eb="4">
      <t>ハッキュウ</t>
    </rPh>
    <rPh sb="4" eb="7">
      <t>コウカンヨウ</t>
    </rPh>
    <rPh sb="10" eb="12">
      <t>キキ</t>
    </rPh>
    <phoneticPr fontId="4"/>
  </si>
  <si>
    <t>C.沖電気工業（株）</t>
    <rPh sb="2" eb="5">
      <t>オキデンキ</t>
    </rPh>
    <rPh sb="5" eb="7">
      <t>コウギョウ</t>
    </rPh>
    <rPh sb="8" eb="9">
      <t>カブ</t>
    </rPh>
    <phoneticPr fontId="4"/>
  </si>
  <si>
    <t>G.野崎印刷紙業（株）</t>
    <rPh sb="2" eb="4">
      <t>ノザキ</t>
    </rPh>
    <rPh sb="4" eb="6">
      <t>インサツ</t>
    </rPh>
    <rPh sb="6" eb="8">
      <t>シギョウ</t>
    </rPh>
    <rPh sb="9" eb="10">
      <t>カブ</t>
    </rPh>
    <phoneticPr fontId="4"/>
  </si>
  <si>
    <t>査証情報ネットワークシステム運用・保守作業等</t>
    <rPh sb="0" eb="2">
      <t>サショウ</t>
    </rPh>
    <rPh sb="2" eb="4">
      <t>ジョウホウ</t>
    </rPh>
    <rPh sb="14" eb="16">
      <t>ウンヨウ</t>
    </rPh>
    <rPh sb="17" eb="19">
      <t>ホシュ</t>
    </rPh>
    <rPh sb="19" eb="21">
      <t>サギョウ</t>
    </rPh>
    <rPh sb="21" eb="22">
      <t>ナド</t>
    </rPh>
    <phoneticPr fontId="4"/>
  </si>
  <si>
    <t>バーコードラベルの製造</t>
    <rPh sb="9" eb="11">
      <t>セイゾウ</t>
    </rPh>
    <phoneticPr fontId="4"/>
  </si>
  <si>
    <t>D.新日鉄ソリューションズ（株）</t>
    <rPh sb="2" eb="5">
      <t>シンニッテツ</t>
    </rPh>
    <rPh sb="14" eb="15">
      <t>カブ</t>
    </rPh>
    <phoneticPr fontId="4"/>
  </si>
  <si>
    <t>H.（株）文祥堂商事他４社</t>
    <rPh sb="3" eb="4">
      <t>カブ</t>
    </rPh>
    <rPh sb="5" eb="7">
      <t>フミヤス</t>
    </rPh>
    <rPh sb="7" eb="8">
      <t>ドウ</t>
    </rPh>
    <rPh sb="8" eb="10">
      <t>ショウジ</t>
    </rPh>
    <rPh sb="10" eb="11">
      <t>ホカ</t>
    </rPh>
    <rPh sb="12" eb="13">
      <t>シャ</t>
    </rPh>
    <phoneticPr fontId="4"/>
  </si>
  <si>
    <t>ＵＰＳ40台の購入</t>
    <rPh sb="5" eb="6">
      <t>ダイ</t>
    </rPh>
    <rPh sb="7" eb="9">
      <t>コウニュウ</t>
    </rPh>
    <phoneticPr fontId="4"/>
  </si>
  <si>
    <t>Ｉ.藤田（中国）建設工程有限公司他1７社</t>
    <rPh sb="16" eb="17">
      <t>ホカ</t>
    </rPh>
    <rPh sb="19" eb="20">
      <t>シャ</t>
    </rPh>
    <phoneticPr fontId="4"/>
  </si>
  <si>
    <t>Ｊ．（株）日成</t>
    <phoneticPr fontId="4"/>
  </si>
  <si>
    <t>Ｎ.</t>
    <phoneticPr fontId="4"/>
  </si>
  <si>
    <t>Ｋ.（株）ＯＣＳ</t>
    <rPh sb="3" eb="4">
      <t>カブ</t>
    </rPh>
    <phoneticPr fontId="4"/>
  </si>
  <si>
    <t>Ｏ.</t>
    <phoneticPr fontId="4"/>
  </si>
  <si>
    <t>在外公館への物品送付</t>
    <rPh sb="0" eb="2">
      <t>ザイガイ</t>
    </rPh>
    <rPh sb="2" eb="4">
      <t>コウカン</t>
    </rPh>
    <rPh sb="6" eb="8">
      <t>ブッピン</t>
    </rPh>
    <rPh sb="8" eb="10">
      <t>ソウフ</t>
    </rPh>
    <phoneticPr fontId="4"/>
  </si>
  <si>
    <t>Ｌ．東日本電信電話（株）</t>
    <rPh sb="10" eb="11">
      <t>カブ</t>
    </rPh>
    <phoneticPr fontId="4"/>
  </si>
  <si>
    <t>Ｐ.</t>
    <phoneticPr fontId="4"/>
  </si>
  <si>
    <t>株式会社東芝</t>
    <rPh sb="0" eb="2">
      <t>カブシキ</t>
    </rPh>
    <rPh sb="2" eb="4">
      <t>カイシャ</t>
    </rPh>
    <rPh sb="4" eb="6">
      <t>トウシバ</t>
    </rPh>
    <phoneticPr fontId="4"/>
  </si>
  <si>
    <t>統合作成機の運用・保守作業</t>
    <rPh sb="0" eb="2">
      <t>トウゴウ</t>
    </rPh>
    <rPh sb="2" eb="4">
      <t>サクセイ</t>
    </rPh>
    <rPh sb="4" eb="5">
      <t>キ</t>
    </rPh>
    <rPh sb="6" eb="8">
      <t>ウンヨウ</t>
    </rPh>
    <rPh sb="9" eb="11">
      <t>ホシュ</t>
    </rPh>
    <rPh sb="11" eb="13">
      <t>サギョウ</t>
    </rPh>
    <phoneticPr fontId="4"/>
  </si>
  <si>
    <t>サンパウロ，ホーチミン機器移設保守点検</t>
    <rPh sb="11" eb="13">
      <t>キキ</t>
    </rPh>
    <rPh sb="13" eb="15">
      <t>イセツ</t>
    </rPh>
    <rPh sb="15" eb="17">
      <t>ホシュ</t>
    </rPh>
    <rPh sb="17" eb="19">
      <t>テンケン</t>
    </rPh>
    <phoneticPr fontId="4"/>
  </si>
  <si>
    <t>東芝ファイナンス株式会社</t>
    <rPh sb="0" eb="2">
      <t>トウシバ</t>
    </rPh>
    <rPh sb="8" eb="10">
      <t>カブシキ</t>
    </rPh>
    <rPh sb="10" eb="12">
      <t>カイシャ</t>
    </rPh>
    <phoneticPr fontId="4"/>
  </si>
  <si>
    <t>沖電気工業株式会社</t>
    <rPh sb="0" eb="3">
      <t>オキデンキ</t>
    </rPh>
    <rPh sb="3" eb="5">
      <t>コウギョウ</t>
    </rPh>
    <rPh sb="5" eb="7">
      <t>カブシキ</t>
    </rPh>
    <rPh sb="7" eb="9">
      <t>カイシャ</t>
    </rPh>
    <phoneticPr fontId="4"/>
  </si>
  <si>
    <t>査証情報ネットワークシステム運用・保守作業</t>
    <rPh sb="0" eb="2">
      <t>サショウ</t>
    </rPh>
    <rPh sb="2" eb="4">
      <t>ジョウホウ</t>
    </rPh>
    <rPh sb="14" eb="16">
      <t>ウンヨウ</t>
    </rPh>
    <rPh sb="17" eb="19">
      <t>ホシュ</t>
    </rPh>
    <rPh sb="19" eb="21">
      <t>サギョウ</t>
    </rPh>
    <phoneticPr fontId="4"/>
  </si>
  <si>
    <t>ネットワーク最適化に伴うＩＰアドレス変更</t>
    <rPh sb="6" eb="9">
      <t>サイテキカ</t>
    </rPh>
    <rPh sb="10" eb="11">
      <t>トモナ</t>
    </rPh>
    <rPh sb="18" eb="20">
      <t>ヘンコウ</t>
    </rPh>
    <phoneticPr fontId="4"/>
  </si>
  <si>
    <t>ジブチ大他3公館のオンライン化作業</t>
    <rPh sb="3" eb="4">
      <t>タイ</t>
    </rPh>
    <rPh sb="4" eb="5">
      <t>ホカ</t>
    </rPh>
    <rPh sb="6" eb="8">
      <t>コウカン</t>
    </rPh>
    <rPh sb="14" eb="15">
      <t>カ</t>
    </rPh>
    <rPh sb="15" eb="17">
      <t>サギョウ</t>
    </rPh>
    <phoneticPr fontId="4"/>
  </si>
  <si>
    <t>在ハイチ大のオンライン化作業</t>
    <rPh sb="0" eb="1">
      <t>ザイ</t>
    </rPh>
    <rPh sb="4" eb="5">
      <t>タイ</t>
    </rPh>
    <rPh sb="11" eb="12">
      <t>カ</t>
    </rPh>
    <rPh sb="12" eb="14">
      <t>サギョウ</t>
    </rPh>
    <phoneticPr fontId="4"/>
  </si>
  <si>
    <t>在イエメン大の簡易端局化作業</t>
    <rPh sb="0" eb="1">
      <t>ザイ</t>
    </rPh>
    <rPh sb="5" eb="6">
      <t>タイ</t>
    </rPh>
    <rPh sb="7" eb="9">
      <t>カンイ</t>
    </rPh>
    <rPh sb="9" eb="12">
      <t>タンキョクカ</t>
    </rPh>
    <rPh sb="12" eb="14">
      <t>サギョウ</t>
    </rPh>
    <phoneticPr fontId="4"/>
  </si>
  <si>
    <t>Ｄ．新日鉄ソリューションズ（株）</t>
    <rPh sb="2" eb="5">
      <t>シンニッテツ</t>
    </rPh>
    <rPh sb="14" eb="15">
      <t>カブ</t>
    </rPh>
    <phoneticPr fontId="4"/>
  </si>
  <si>
    <t>新日鉄ソリューションズ株式会社</t>
    <rPh sb="0" eb="3">
      <t>シンニッテツ</t>
    </rPh>
    <rPh sb="11" eb="13">
      <t>カブシキ</t>
    </rPh>
    <rPh sb="13" eb="15">
      <t>カイシャ</t>
    </rPh>
    <phoneticPr fontId="4"/>
  </si>
  <si>
    <t>査証用サーバ機器の保守</t>
    <rPh sb="0" eb="2">
      <t>サショウ</t>
    </rPh>
    <rPh sb="2" eb="3">
      <t>ヨウ</t>
    </rPh>
    <rPh sb="6" eb="8">
      <t>キキ</t>
    </rPh>
    <rPh sb="9" eb="11">
      <t>ホシュ</t>
    </rPh>
    <phoneticPr fontId="4"/>
  </si>
  <si>
    <t>受付用ＰＣ6台の購入</t>
    <rPh sb="0" eb="2">
      <t>ウケツケ</t>
    </rPh>
    <rPh sb="2" eb="3">
      <t>ヨウ</t>
    </rPh>
    <rPh sb="6" eb="7">
      <t>ダイ</t>
    </rPh>
    <rPh sb="8" eb="10">
      <t>コウニュウ</t>
    </rPh>
    <phoneticPr fontId="4"/>
  </si>
  <si>
    <t>日立キャピタル株式会社</t>
    <rPh sb="0" eb="2">
      <t>ヒタチ</t>
    </rPh>
    <rPh sb="7" eb="9">
      <t>カブシキ</t>
    </rPh>
    <rPh sb="9" eb="11">
      <t>カイシャ</t>
    </rPh>
    <phoneticPr fontId="4"/>
  </si>
  <si>
    <t>書画カメラ３３０式リース</t>
    <rPh sb="0" eb="2">
      <t>ショガ</t>
    </rPh>
    <rPh sb="8" eb="9">
      <t>シキ</t>
    </rPh>
    <phoneticPr fontId="4"/>
  </si>
  <si>
    <t>独立行政法人国立印刷局</t>
    <rPh sb="0" eb="2">
      <t>ドクリツ</t>
    </rPh>
    <rPh sb="2" eb="4">
      <t>ギョウセイ</t>
    </rPh>
    <rPh sb="4" eb="6">
      <t>ホウジン</t>
    </rPh>
    <rPh sb="6" eb="8">
      <t>コクリツ</t>
    </rPh>
    <rPh sb="8" eb="11">
      <t>インサツキョク</t>
    </rPh>
    <phoneticPr fontId="4"/>
  </si>
  <si>
    <t>野崎印刷紙業株式会社</t>
    <rPh sb="0" eb="2">
      <t>ノザキ</t>
    </rPh>
    <rPh sb="2" eb="4">
      <t>インサツ</t>
    </rPh>
    <rPh sb="4" eb="6">
      <t>シギョウ</t>
    </rPh>
    <rPh sb="6" eb="8">
      <t>カブシキ</t>
    </rPh>
    <rPh sb="8" eb="10">
      <t>カイシャ</t>
    </rPh>
    <phoneticPr fontId="4"/>
  </si>
  <si>
    <t>４者</t>
    <rPh sb="1" eb="2">
      <t>シャ</t>
    </rPh>
    <phoneticPr fontId="4"/>
  </si>
  <si>
    <t>文祥堂商事株式会社</t>
    <rPh sb="0" eb="3">
      <t>ブンショウドウ</t>
    </rPh>
    <rPh sb="3" eb="5">
      <t>ショウジ</t>
    </rPh>
    <rPh sb="5" eb="7">
      <t>カブシキ</t>
    </rPh>
    <rPh sb="7" eb="9">
      <t>カイシャ</t>
    </rPh>
    <phoneticPr fontId="4"/>
  </si>
  <si>
    <t>株式会社日興商会</t>
    <rPh sb="0" eb="2">
      <t>カブシキ</t>
    </rPh>
    <rPh sb="2" eb="4">
      <t>カイシャ</t>
    </rPh>
    <rPh sb="4" eb="6">
      <t>ニッコウ</t>
    </rPh>
    <rPh sb="6" eb="8">
      <t>ショウカイ</t>
    </rPh>
    <phoneticPr fontId="4"/>
  </si>
  <si>
    <t>無停電電源装置20台の調達</t>
    <rPh sb="0" eb="3">
      <t>ムテイデン</t>
    </rPh>
    <rPh sb="3" eb="5">
      <t>デンゲン</t>
    </rPh>
    <rPh sb="5" eb="7">
      <t>ソウチ</t>
    </rPh>
    <rPh sb="9" eb="10">
      <t>ダイ</t>
    </rPh>
    <rPh sb="11" eb="13">
      <t>チョウタツ</t>
    </rPh>
    <phoneticPr fontId="4"/>
  </si>
  <si>
    <t>株式会社イワナシ</t>
    <rPh sb="0" eb="2">
      <t>カブシキ</t>
    </rPh>
    <rPh sb="2" eb="4">
      <t>カイシャ</t>
    </rPh>
    <phoneticPr fontId="4"/>
  </si>
  <si>
    <t>トランス30台の購入</t>
    <rPh sb="6" eb="7">
      <t>ダイ</t>
    </rPh>
    <rPh sb="8" eb="10">
      <t>コウニュウ</t>
    </rPh>
    <phoneticPr fontId="4"/>
  </si>
  <si>
    <t>株式会社サンポー</t>
    <rPh sb="0" eb="2">
      <t>カブシキ</t>
    </rPh>
    <rPh sb="2" eb="4">
      <t>カイシャ</t>
    </rPh>
    <phoneticPr fontId="4"/>
  </si>
  <si>
    <t>メディアコンバータ及びＵＳＢメモリ25個（４ＧＢ）の購入</t>
    <rPh sb="9" eb="10">
      <t>オヨ</t>
    </rPh>
    <rPh sb="19" eb="20">
      <t>コ</t>
    </rPh>
    <rPh sb="26" eb="28">
      <t>コウニュウ</t>
    </rPh>
    <phoneticPr fontId="4"/>
  </si>
  <si>
    <t>株式会社フォーサイト</t>
    <rPh sb="0" eb="2">
      <t>カブシキ</t>
    </rPh>
    <rPh sb="2" eb="4">
      <t>カイシャ</t>
    </rPh>
    <phoneticPr fontId="4"/>
  </si>
  <si>
    <t>ＬＡＮケーブルの購入（10本）</t>
    <rPh sb="8" eb="10">
      <t>コウニュウ</t>
    </rPh>
    <rPh sb="13" eb="14">
      <t>ホン</t>
    </rPh>
    <phoneticPr fontId="4"/>
  </si>
  <si>
    <t>Ｉ．藤田（中国）建設工程有限公司他1７社</t>
    <rPh sb="2" eb="4">
      <t>フジタ</t>
    </rPh>
    <rPh sb="5" eb="7">
      <t>チュウゴク</t>
    </rPh>
    <rPh sb="8" eb="10">
      <t>ケンセツ</t>
    </rPh>
    <rPh sb="10" eb="12">
      <t>コウテイ</t>
    </rPh>
    <rPh sb="12" eb="14">
      <t>ユウゲン</t>
    </rPh>
    <rPh sb="14" eb="16">
      <t>コウシ</t>
    </rPh>
    <rPh sb="16" eb="17">
      <t>ホカ</t>
    </rPh>
    <rPh sb="19" eb="20">
      <t>シャ</t>
    </rPh>
    <phoneticPr fontId="4"/>
  </si>
  <si>
    <t>藤田（中国）建設工程有限公司</t>
    <rPh sb="0" eb="2">
      <t>フジタ</t>
    </rPh>
    <rPh sb="3" eb="5">
      <t>チュウゴク</t>
    </rPh>
    <rPh sb="6" eb="8">
      <t>ケンセツ</t>
    </rPh>
    <rPh sb="8" eb="10">
      <t>コウテイ</t>
    </rPh>
    <rPh sb="10" eb="12">
      <t>ユウゲン</t>
    </rPh>
    <rPh sb="12" eb="14">
      <t>コウシ</t>
    </rPh>
    <phoneticPr fontId="4"/>
  </si>
  <si>
    <t>電源工事及びＬＡＮケーブル敷設</t>
    <rPh sb="0" eb="2">
      <t>デンゲン</t>
    </rPh>
    <rPh sb="2" eb="4">
      <t>コウジ</t>
    </rPh>
    <rPh sb="4" eb="5">
      <t>オヨ</t>
    </rPh>
    <rPh sb="13" eb="15">
      <t>フセツ</t>
    </rPh>
    <phoneticPr fontId="4"/>
  </si>
  <si>
    <t>EURODEAN</t>
    <phoneticPr fontId="4"/>
  </si>
  <si>
    <t>障害機の返送費</t>
    <rPh sb="0" eb="3">
      <t>ショウガイキ</t>
    </rPh>
    <rPh sb="4" eb="6">
      <t>ヘンソウ</t>
    </rPh>
    <rPh sb="6" eb="7">
      <t>ヒ</t>
    </rPh>
    <phoneticPr fontId="4"/>
  </si>
  <si>
    <t>K-LINE</t>
    <phoneticPr fontId="4"/>
  </si>
  <si>
    <t>OCS上海</t>
    <rPh sb="3" eb="5">
      <t>シャンハイ</t>
    </rPh>
    <phoneticPr fontId="4"/>
  </si>
  <si>
    <t>ORIENT SHIPPING</t>
    <phoneticPr fontId="4"/>
  </si>
  <si>
    <t>BinYousef CargExpress</t>
    <phoneticPr fontId="4"/>
  </si>
  <si>
    <t>SCHENKER</t>
    <phoneticPr fontId="4"/>
  </si>
  <si>
    <t>NIPPON EXPRESS中国</t>
    <rPh sb="14" eb="16">
      <t>チュウゴク</t>
    </rPh>
    <phoneticPr fontId="4"/>
  </si>
  <si>
    <t>CABLE.COM NETWORK</t>
    <phoneticPr fontId="4"/>
  </si>
  <si>
    <t>電源工事費</t>
    <rPh sb="0" eb="2">
      <t>デンゲン</t>
    </rPh>
    <rPh sb="2" eb="4">
      <t>コウジ</t>
    </rPh>
    <rPh sb="4" eb="5">
      <t>ヒ</t>
    </rPh>
    <phoneticPr fontId="4"/>
  </si>
  <si>
    <t>YAMATO USA</t>
    <phoneticPr fontId="4"/>
  </si>
  <si>
    <t>株式会社日成</t>
    <rPh sb="0" eb="2">
      <t>カブシキ</t>
    </rPh>
    <rPh sb="2" eb="4">
      <t>カイシャ</t>
    </rPh>
    <rPh sb="4" eb="6">
      <t>ニッセイ</t>
    </rPh>
    <phoneticPr fontId="4"/>
  </si>
  <si>
    <t>在外公館への送付物品の梱包</t>
    <rPh sb="0" eb="2">
      <t>ザイガイ</t>
    </rPh>
    <rPh sb="2" eb="4">
      <t>コウカン</t>
    </rPh>
    <rPh sb="6" eb="8">
      <t>ソウフ</t>
    </rPh>
    <rPh sb="8" eb="10">
      <t>ブッピン</t>
    </rPh>
    <rPh sb="11" eb="13">
      <t>コンポウ</t>
    </rPh>
    <phoneticPr fontId="4"/>
  </si>
  <si>
    <t>株式会社ＯＣＳ</t>
    <phoneticPr fontId="4"/>
  </si>
  <si>
    <t>在外公館への物品送付</t>
    <rPh sb="0" eb="2">
      <t>ザイガイ</t>
    </rPh>
    <rPh sb="2" eb="4">
      <t>コウカン</t>
    </rPh>
    <rPh sb="6" eb="8">
      <t>ブッピン</t>
    </rPh>
    <phoneticPr fontId="4"/>
  </si>
  <si>
    <t>Ｌ．東日本電信電話（株）</t>
    <rPh sb="2" eb="3">
      <t>ヒガシ</t>
    </rPh>
    <rPh sb="3" eb="5">
      <t>ニホン</t>
    </rPh>
    <rPh sb="5" eb="7">
      <t>デンシン</t>
    </rPh>
    <rPh sb="7" eb="9">
      <t>デンワ</t>
    </rPh>
    <rPh sb="10" eb="11">
      <t>カブ</t>
    </rPh>
    <phoneticPr fontId="4"/>
  </si>
  <si>
    <t>東日本電信電話株式会社</t>
    <rPh sb="0" eb="3">
      <t>ヒガシニホン</t>
    </rPh>
    <rPh sb="3" eb="5">
      <t>デンシン</t>
    </rPh>
    <rPh sb="5" eb="7">
      <t>デンワ</t>
    </rPh>
    <rPh sb="7" eb="9">
      <t>カブシキ</t>
    </rPh>
    <rPh sb="9" eb="11">
      <t>カイシャ</t>
    </rPh>
    <phoneticPr fontId="4"/>
  </si>
  <si>
    <t>専用回線料</t>
    <rPh sb="0" eb="2">
      <t>センヨウ</t>
    </rPh>
    <rPh sb="2" eb="5">
      <t>カイセンリョウ</t>
    </rPh>
    <phoneticPr fontId="4"/>
  </si>
  <si>
    <t>ＮＴＴコミュニケーションズ株式会社</t>
    <rPh sb="13" eb="15">
      <t>カブシキ</t>
    </rPh>
    <rPh sb="15" eb="17">
      <t>カイシャ</t>
    </rPh>
    <phoneticPr fontId="4"/>
  </si>
  <si>
    <t>外務省設置法第４条第１３項
入管法第６条及び第７条</t>
    <rPh sb="0" eb="3">
      <t>ガイムショウ</t>
    </rPh>
    <rPh sb="3" eb="6">
      <t>セッチホウ</t>
    </rPh>
    <rPh sb="6" eb="7">
      <t>ダイ</t>
    </rPh>
    <rPh sb="8" eb="9">
      <t>ジョウ</t>
    </rPh>
    <rPh sb="9" eb="10">
      <t>ダイ</t>
    </rPh>
    <rPh sb="12" eb="13">
      <t>コウ</t>
    </rPh>
    <rPh sb="14" eb="16">
      <t>ニュウカン</t>
    </rPh>
    <rPh sb="16" eb="17">
      <t>ホウ</t>
    </rPh>
    <rPh sb="17" eb="18">
      <t>ダイ</t>
    </rPh>
    <rPh sb="19" eb="20">
      <t>ジョウ</t>
    </rPh>
    <rPh sb="20" eb="21">
      <t>オヨ</t>
    </rPh>
    <rPh sb="22" eb="23">
      <t>ダイ</t>
    </rPh>
    <rPh sb="24" eb="25">
      <t>ジョウ</t>
    </rPh>
    <phoneticPr fontId="4"/>
  </si>
  <si>
    <t>観光立国推進基本計画
ビジットジャパンキャンペーン
不法滞在者５年半減計画</t>
    <rPh sb="0" eb="2">
      <t>カンコウ</t>
    </rPh>
    <rPh sb="2" eb="4">
      <t>リッコク</t>
    </rPh>
    <rPh sb="4" eb="6">
      <t>スイシン</t>
    </rPh>
    <rPh sb="6" eb="8">
      <t>キホン</t>
    </rPh>
    <rPh sb="8" eb="10">
      <t>ケイカク</t>
    </rPh>
    <rPh sb="26" eb="28">
      <t>フホウ</t>
    </rPh>
    <rPh sb="28" eb="30">
      <t>タイザイ</t>
    </rPh>
    <rPh sb="30" eb="31">
      <t>シャ</t>
    </rPh>
    <rPh sb="32" eb="33">
      <t>ネン</t>
    </rPh>
    <rPh sb="33" eb="35">
      <t>ハンゲン</t>
    </rPh>
    <rPh sb="35" eb="37">
      <t>ケイカク</t>
    </rPh>
    <phoneticPr fontId="4"/>
  </si>
  <si>
    <t>賃金</t>
    <rPh sb="0" eb="2">
      <t>チンギン</t>
    </rPh>
    <phoneticPr fontId="4"/>
  </si>
  <si>
    <t>査証業務関係旅費</t>
    <rPh sb="0" eb="2">
      <t>サショウ</t>
    </rPh>
    <rPh sb="2" eb="4">
      <t>ギョウム</t>
    </rPh>
    <rPh sb="4" eb="6">
      <t>カンケイ</t>
    </rPh>
    <rPh sb="6" eb="8">
      <t>リョヒ</t>
    </rPh>
    <phoneticPr fontId="4"/>
  </si>
  <si>
    <t>在外公館指導等連絡旅費</t>
    <rPh sb="0" eb="2">
      <t>ザイガイ</t>
    </rPh>
    <rPh sb="2" eb="4">
      <t>コウカン</t>
    </rPh>
    <rPh sb="4" eb="6">
      <t>シドウ</t>
    </rPh>
    <rPh sb="6" eb="7">
      <t>トウ</t>
    </rPh>
    <rPh sb="7" eb="9">
      <t>レンラク</t>
    </rPh>
    <rPh sb="9" eb="11">
      <t>リョヒ</t>
    </rPh>
    <phoneticPr fontId="4"/>
  </si>
  <si>
    <t>在外公館照会経費</t>
    <rPh sb="0" eb="2">
      <t>ザイガイ</t>
    </rPh>
    <rPh sb="2" eb="4">
      <t>コウカン</t>
    </rPh>
    <rPh sb="4" eb="6">
      <t>ショウカイ</t>
    </rPh>
    <rPh sb="6" eb="8">
      <t>ケイヒ</t>
    </rPh>
    <phoneticPr fontId="4"/>
  </si>
  <si>
    <t>A.査証事務消耗品等（５社）</t>
    <rPh sb="2" eb="4">
      <t>サショウ</t>
    </rPh>
    <rPh sb="4" eb="6">
      <t>ジム</t>
    </rPh>
    <rPh sb="6" eb="9">
      <t>ショウモウヒン</t>
    </rPh>
    <rPh sb="9" eb="10">
      <t>トウ</t>
    </rPh>
    <rPh sb="12" eb="13">
      <t>シャ</t>
    </rPh>
    <phoneticPr fontId="4"/>
  </si>
  <si>
    <t>E.期間業務職員（１０件）</t>
    <rPh sb="2" eb="4">
      <t>キカン</t>
    </rPh>
    <rPh sb="4" eb="6">
      <t>ギョウム</t>
    </rPh>
    <rPh sb="6" eb="8">
      <t>ショクイン</t>
    </rPh>
    <rPh sb="11" eb="12">
      <t>ケン</t>
    </rPh>
    <phoneticPr fontId="4"/>
  </si>
  <si>
    <t>査証事務消耗品等購入</t>
    <rPh sb="0" eb="2">
      <t>サショウ</t>
    </rPh>
    <rPh sb="2" eb="4">
      <t>ジム</t>
    </rPh>
    <rPh sb="4" eb="7">
      <t>ショウモウヒン</t>
    </rPh>
    <rPh sb="7" eb="8">
      <t>トウ</t>
    </rPh>
    <rPh sb="8" eb="10">
      <t>コウニュウ</t>
    </rPh>
    <phoneticPr fontId="4"/>
  </si>
  <si>
    <t>期間業務職員手当</t>
    <rPh sb="0" eb="2">
      <t>キカン</t>
    </rPh>
    <rPh sb="2" eb="4">
      <t>ギョウム</t>
    </rPh>
    <rPh sb="4" eb="6">
      <t>ショクイン</t>
    </rPh>
    <rPh sb="6" eb="8">
      <t>テアテ</t>
    </rPh>
    <phoneticPr fontId="4"/>
  </si>
  <si>
    <t>D.出張者（３７名）</t>
    <rPh sb="2" eb="5">
      <t>シュッチョウシャ</t>
    </rPh>
    <rPh sb="8" eb="9">
      <t>メイ</t>
    </rPh>
    <phoneticPr fontId="4"/>
  </si>
  <si>
    <t>在外公館
指導等
連絡旅費</t>
    <rPh sb="0" eb="2">
      <t>ザイガイ</t>
    </rPh>
    <rPh sb="2" eb="4">
      <t>コウカン</t>
    </rPh>
    <rPh sb="5" eb="7">
      <t>シドウ</t>
    </rPh>
    <rPh sb="7" eb="8">
      <t>トウ</t>
    </rPh>
    <rPh sb="9" eb="11">
      <t>レンラク</t>
    </rPh>
    <rPh sb="11" eb="13">
      <t>リョヒ</t>
    </rPh>
    <phoneticPr fontId="4"/>
  </si>
  <si>
    <t>査証担当官会議等出席旅費及び査証事務指導旅費</t>
    <rPh sb="0" eb="2">
      <t>サショウ</t>
    </rPh>
    <rPh sb="2" eb="5">
      <t>タントウカン</t>
    </rPh>
    <rPh sb="5" eb="7">
      <t>カイギ</t>
    </rPh>
    <rPh sb="7" eb="8">
      <t>トウ</t>
    </rPh>
    <rPh sb="8" eb="10">
      <t>シュッセキ</t>
    </rPh>
    <rPh sb="10" eb="12">
      <t>リョヒ</t>
    </rPh>
    <rPh sb="12" eb="13">
      <t>オヨ</t>
    </rPh>
    <rPh sb="14" eb="16">
      <t>サショウ</t>
    </rPh>
    <rPh sb="16" eb="18">
      <t>ジム</t>
    </rPh>
    <rPh sb="18" eb="20">
      <t>シドウ</t>
    </rPh>
    <rPh sb="20" eb="22">
      <t>リョヒ</t>
    </rPh>
    <phoneticPr fontId="4"/>
  </si>
  <si>
    <t>査証業務
関係旅費</t>
    <rPh sb="0" eb="2">
      <t>サショウ</t>
    </rPh>
    <rPh sb="2" eb="4">
      <t>ギョウム</t>
    </rPh>
    <rPh sb="5" eb="7">
      <t>カンケイ</t>
    </rPh>
    <rPh sb="7" eb="9">
      <t>リョヒ</t>
    </rPh>
    <phoneticPr fontId="4"/>
  </si>
  <si>
    <t>査証担当官会議等出席旅費，査証事務指導旅費，及び日系人定住査証審査</t>
    <rPh sb="0" eb="2">
      <t>サショウ</t>
    </rPh>
    <rPh sb="2" eb="5">
      <t>タントウカン</t>
    </rPh>
    <rPh sb="5" eb="7">
      <t>カイギ</t>
    </rPh>
    <rPh sb="7" eb="8">
      <t>トウ</t>
    </rPh>
    <rPh sb="8" eb="10">
      <t>シュッセキ</t>
    </rPh>
    <rPh sb="10" eb="12">
      <t>リョヒ</t>
    </rPh>
    <rPh sb="13" eb="15">
      <t>サショウ</t>
    </rPh>
    <rPh sb="15" eb="17">
      <t>ジム</t>
    </rPh>
    <rPh sb="17" eb="19">
      <t>シドウ</t>
    </rPh>
    <rPh sb="19" eb="21">
      <t>リョヒ</t>
    </rPh>
    <rPh sb="22" eb="23">
      <t>オヨ</t>
    </rPh>
    <rPh sb="24" eb="27">
      <t>ニッケイジン</t>
    </rPh>
    <rPh sb="27" eb="29">
      <t>テイジュウ</t>
    </rPh>
    <rPh sb="29" eb="31">
      <t>サショウ</t>
    </rPh>
    <rPh sb="31" eb="33">
      <t>シンサ</t>
    </rPh>
    <phoneticPr fontId="4"/>
  </si>
  <si>
    <t>査証事務消耗品等（５社）</t>
  </si>
  <si>
    <t>(株)紀伊國屋書店</t>
    <rPh sb="0" eb="3">
      <t>カブ</t>
    </rPh>
    <rPh sb="3" eb="7">
      <t>キノクニヤ</t>
    </rPh>
    <rPh sb="7" eb="9">
      <t>ショテン</t>
    </rPh>
    <phoneticPr fontId="4"/>
  </si>
  <si>
    <t>執務参考図書「出入国管理外国人登録実務六法　平成２４年度版」の購入</t>
    <rPh sb="0" eb="2">
      <t>シツム</t>
    </rPh>
    <rPh sb="2" eb="4">
      <t>サンコウ</t>
    </rPh>
    <rPh sb="4" eb="6">
      <t>トショ</t>
    </rPh>
    <rPh sb="7" eb="10">
      <t>シュツニュウコク</t>
    </rPh>
    <rPh sb="10" eb="12">
      <t>カンリ</t>
    </rPh>
    <rPh sb="12" eb="15">
      <t>ガイコクジン</t>
    </rPh>
    <rPh sb="15" eb="17">
      <t>トウロク</t>
    </rPh>
    <rPh sb="17" eb="19">
      <t>ジツム</t>
    </rPh>
    <rPh sb="19" eb="21">
      <t>ロッポウ</t>
    </rPh>
    <rPh sb="22" eb="24">
      <t>ヘイセイ</t>
    </rPh>
    <rPh sb="26" eb="29">
      <t>ネンドバン</t>
    </rPh>
    <rPh sb="31" eb="33">
      <t>コウニュウ</t>
    </rPh>
    <phoneticPr fontId="4"/>
  </si>
  <si>
    <t>(株)沖電気工業</t>
    <rPh sb="0" eb="3">
      <t>カブ</t>
    </rPh>
    <rPh sb="3" eb="6">
      <t>オキデンキ</t>
    </rPh>
    <rPh sb="6" eb="8">
      <t>コウギョウ</t>
    </rPh>
    <phoneticPr fontId="4"/>
  </si>
  <si>
    <t>法務省出入国管理端末用プリンター消耗品の購入</t>
    <rPh sb="0" eb="3">
      <t>ホウムショウ</t>
    </rPh>
    <rPh sb="3" eb="6">
      <t>シュツニュウコク</t>
    </rPh>
    <rPh sb="6" eb="8">
      <t>カンリ</t>
    </rPh>
    <rPh sb="8" eb="11">
      <t>タンマツヨウ</t>
    </rPh>
    <rPh sb="16" eb="19">
      <t>ショウモウヒン</t>
    </rPh>
    <rPh sb="20" eb="22">
      <t>コウニュウ</t>
    </rPh>
    <phoneticPr fontId="4"/>
  </si>
  <si>
    <t>(株)末友印版工業</t>
    <rPh sb="0" eb="3">
      <t>カブ</t>
    </rPh>
    <rPh sb="3" eb="5">
      <t>スエトモ</t>
    </rPh>
    <rPh sb="5" eb="7">
      <t>インバン</t>
    </rPh>
    <rPh sb="7" eb="9">
      <t>コウギョウ</t>
    </rPh>
    <phoneticPr fontId="4"/>
  </si>
  <si>
    <t>査証業務用ゴム印の購入</t>
    <rPh sb="0" eb="2">
      <t>サショウ</t>
    </rPh>
    <rPh sb="2" eb="5">
      <t>ギョウムヨウ</t>
    </rPh>
    <rPh sb="7" eb="8">
      <t>イン</t>
    </rPh>
    <rPh sb="9" eb="11">
      <t>コウニュウ</t>
    </rPh>
    <phoneticPr fontId="4"/>
  </si>
  <si>
    <t>(株)竹口三正堂</t>
    <rPh sb="0" eb="3">
      <t>カブ</t>
    </rPh>
    <rPh sb="3" eb="5">
      <t>タケグチ</t>
    </rPh>
    <rPh sb="5" eb="6">
      <t>サン</t>
    </rPh>
    <rPh sb="6" eb="7">
      <t>タダ</t>
    </rPh>
    <rPh sb="7" eb="8">
      <t>ドウ</t>
    </rPh>
    <phoneticPr fontId="4"/>
  </si>
  <si>
    <t>査証業務用消耗品の購入</t>
    <rPh sb="0" eb="2">
      <t>サショウ</t>
    </rPh>
    <rPh sb="2" eb="5">
      <t>ギョウムヨウ</t>
    </rPh>
    <rPh sb="5" eb="8">
      <t>ショウモウヒン</t>
    </rPh>
    <rPh sb="9" eb="11">
      <t>コウニュウ</t>
    </rPh>
    <phoneticPr fontId="4"/>
  </si>
  <si>
    <t>(株)文祥堂商事</t>
    <rPh sb="0" eb="3">
      <t>カブ</t>
    </rPh>
    <rPh sb="3" eb="4">
      <t>ブン</t>
    </rPh>
    <rPh sb="4" eb="6">
      <t>ショウドウ</t>
    </rPh>
    <rPh sb="6" eb="8">
      <t>ショウジ</t>
    </rPh>
    <phoneticPr fontId="4"/>
  </si>
  <si>
    <t>外国業者（３社）</t>
    <rPh sb="0" eb="2">
      <t>ガイコク</t>
    </rPh>
    <rPh sb="2" eb="4">
      <t>ギョウシャ</t>
    </rPh>
    <rPh sb="6" eb="7">
      <t>シャ</t>
    </rPh>
    <phoneticPr fontId="4"/>
  </si>
  <si>
    <t>MIAMITA PRINT</t>
    <phoneticPr fontId="4"/>
  </si>
  <si>
    <t>査証消耗品（査証引換券）</t>
    <rPh sb="0" eb="2">
      <t>サショウ</t>
    </rPh>
    <rPh sb="2" eb="5">
      <t>ショウモウヒン</t>
    </rPh>
    <rPh sb="6" eb="8">
      <t>サショウ</t>
    </rPh>
    <rPh sb="8" eb="11">
      <t>ヒキカエケン</t>
    </rPh>
    <phoneticPr fontId="4"/>
  </si>
  <si>
    <t>RENIEC</t>
    <phoneticPr fontId="4"/>
  </si>
  <si>
    <t>全国身分登録局インターネット検索サービス</t>
    <rPh sb="0" eb="2">
      <t>ゼンコク</t>
    </rPh>
    <rPh sb="2" eb="4">
      <t>ミブン</t>
    </rPh>
    <rPh sb="4" eb="6">
      <t>トウロク</t>
    </rPh>
    <rPh sb="6" eb="7">
      <t>キョク</t>
    </rPh>
    <rPh sb="14" eb="16">
      <t>ケンサク</t>
    </rPh>
    <phoneticPr fontId="4"/>
  </si>
  <si>
    <t>PT. ASIAPACIFIC TRUE TRUST</t>
    <phoneticPr fontId="4"/>
  </si>
  <si>
    <t>査証消耗品（窓口整理券用ロール紙）</t>
    <rPh sb="0" eb="2">
      <t>サショウ</t>
    </rPh>
    <rPh sb="2" eb="5">
      <t>ショウモウヒン</t>
    </rPh>
    <rPh sb="6" eb="8">
      <t>マドグチ</t>
    </rPh>
    <rPh sb="8" eb="11">
      <t>セイリケン</t>
    </rPh>
    <rPh sb="11" eb="12">
      <t>ヨウ</t>
    </rPh>
    <rPh sb="15" eb="16">
      <t>カミ</t>
    </rPh>
    <phoneticPr fontId="4"/>
  </si>
  <si>
    <t>Ｃ.</t>
    <phoneticPr fontId="4"/>
  </si>
  <si>
    <t>東京中央郵便局</t>
    <rPh sb="0" eb="2">
      <t>トウキョウ</t>
    </rPh>
    <rPh sb="2" eb="4">
      <t>チュウオウ</t>
    </rPh>
    <rPh sb="4" eb="7">
      <t>ユウビンキョク</t>
    </rPh>
    <phoneticPr fontId="4"/>
  </si>
  <si>
    <t>後納郵便料</t>
    <rPh sb="0" eb="2">
      <t>コウノウ</t>
    </rPh>
    <rPh sb="2" eb="5">
      <t>ユウビンリョウ</t>
    </rPh>
    <phoneticPr fontId="4"/>
  </si>
  <si>
    <t>Ｄ.</t>
    <phoneticPr fontId="4"/>
  </si>
  <si>
    <t>出張者（３７名）</t>
    <rPh sb="0" eb="3">
      <t>シュッチョウシャ</t>
    </rPh>
    <rPh sb="6" eb="7">
      <t>メイ</t>
    </rPh>
    <phoneticPr fontId="4"/>
  </si>
  <si>
    <t>本省出張者Ａ</t>
    <rPh sb="0" eb="2">
      <t>ホンショウ</t>
    </rPh>
    <rPh sb="2" eb="5">
      <t>シュッチョウシャ</t>
    </rPh>
    <phoneticPr fontId="4"/>
  </si>
  <si>
    <t>外国出張</t>
    <rPh sb="0" eb="2">
      <t>ガイコク</t>
    </rPh>
    <rPh sb="2" eb="4">
      <t>シュッチョウ</t>
    </rPh>
    <phoneticPr fontId="4"/>
  </si>
  <si>
    <t>本省出張者Ｂ</t>
    <rPh sb="0" eb="2">
      <t>ホンショウ</t>
    </rPh>
    <rPh sb="2" eb="5">
      <t>シュッチョウシャ</t>
    </rPh>
    <phoneticPr fontId="4"/>
  </si>
  <si>
    <t>本省出張者Ｃ</t>
    <rPh sb="0" eb="2">
      <t>ホンショウ</t>
    </rPh>
    <rPh sb="2" eb="5">
      <t>シュッチョウシャ</t>
    </rPh>
    <phoneticPr fontId="4"/>
  </si>
  <si>
    <t>本省出張者Ｄ</t>
    <rPh sb="0" eb="2">
      <t>ホンショウ</t>
    </rPh>
    <rPh sb="2" eb="5">
      <t>シュッチョウシャ</t>
    </rPh>
    <phoneticPr fontId="4"/>
  </si>
  <si>
    <t>本省出張者Ｅ</t>
    <rPh sb="0" eb="2">
      <t>ホンショウ</t>
    </rPh>
    <rPh sb="2" eb="5">
      <t>シュッチョウシャ</t>
    </rPh>
    <phoneticPr fontId="4"/>
  </si>
  <si>
    <t>本省出張者Ｆ</t>
    <rPh sb="0" eb="2">
      <t>ホンショウ</t>
    </rPh>
    <rPh sb="2" eb="5">
      <t>シュッチョウシャ</t>
    </rPh>
    <phoneticPr fontId="4"/>
  </si>
  <si>
    <t>本省出張者Ｇ</t>
    <rPh sb="0" eb="2">
      <t>ホンショウ</t>
    </rPh>
    <rPh sb="2" eb="5">
      <t>シュッチョウシャ</t>
    </rPh>
    <phoneticPr fontId="4"/>
  </si>
  <si>
    <t>本省出張者Ｈ</t>
    <rPh sb="0" eb="2">
      <t>ホンショウ</t>
    </rPh>
    <rPh sb="2" eb="5">
      <t>シュッチョウシャ</t>
    </rPh>
    <phoneticPr fontId="4"/>
  </si>
  <si>
    <t>Ｅ.</t>
    <phoneticPr fontId="4"/>
  </si>
  <si>
    <t>期間業務職員（１０件）</t>
    <rPh sb="0" eb="2">
      <t>キカン</t>
    </rPh>
    <rPh sb="2" eb="4">
      <t>ギョウム</t>
    </rPh>
    <rPh sb="4" eb="6">
      <t>ショクイン</t>
    </rPh>
    <rPh sb="9" eb="10">
      <t>ケン</t>
    </rPh>
    <phoneticPr fontId="4"/>
  </si>
  <si>
    <t>期間業務職員Ａ</t>
    <rPh sb="0" eb="2">
      <t>キカン</t>
    </rPh>
    <rPh sb="2" eb="4">
      <t>ギョウム</t>
    </rPh>
    <rPh sb="4" eb="6">
      <t>ショクイン</t>
    </rPh>
    <phoneticPr fontId="4"/>
  </si>
  <si>
    <t>査証審査事務の補助（査証申請書等の受付・台帳への登記等）</t>
    <rPh sb="0" eb="2">
      <t>サショウ</t>
    </rPh>
    <rPh sb="2" eb="4">
      <t>シンサ</t>
    </rPh>
    <rPh sb="4" eb="6">
      <t>ジム</t>
    </rPh>
    <rPh sb="7" eb="9">
      <t>ホジョ</t>
    </rPh>
    <rPh sb="10" eb="12">
      <t>サショウ</t>
    </rPh>
    <rPh sb="12" eb="15">
      <t>シンセイショ</t>
    </rPh>
    <rPh sb="15" eb="16">
      <t>トウ</t>
    </rPh>
    <rPh sb="17" eb="19">
      <t>ウケツケ</t>
    </rPh>
    <rPh sb="20" eb="22">
      <t>ダイチョウ</t>
    </rPh>
    <rPh sb="24" eb="26">
      <t>トウキ</t>
    </rPh>
    <rPh sb="26" eb="27">
      <t>トウ</t>
    </rPh>
    <phoneticPr fontId="4"/>
  </si>
  <si>
    <t>期間業務職員Ｂ</t>
    <rPh sb="0" eb="2">
      <t>キカン</t>
    </rPh>
    <rPh sb="2" eb="4">
      <t>ギョウム</t>
    </rPh>
    <rPh sb="4" eb="6">
      <t>ショクイン</t>
    </rPh>
    <phoneticPr fontId="4"/>
  </si>
  <si>
    <t>査証申請関係者からの各種問合せ対応（窓口及び電話）</t>
    <rPh sb="0" eb="2">
      <t>サショウ</t>
    </rPh>
    <rPh sb="2" eb="4">
      <t>シンセイ</t>
    </rPh>
    <rPh sb="4" eb="7">
      <t>カンケイシャ</t>
    </rPh>
    <rPh sb="10" eb="12">
      <t>カクシュ</t>
    </rPh>
    <rPh sb="12" eb="13">
      <t>ト</t>
    </rPh>
    <rPh sb="13" eb="14">
      <t>ア</t>
    </rPh>
    <rPh sb="15" eb="17">
      <t>タイオウ</t>
    </rPh>
    <rPh sb="18" eb="20">
      <t>マドグチ</t>
    </rPh>
    <rPh sb="20" eb="21">
      <t>オヨ</t>
    </rPh>
    <rPh sb="22" eb="24">
      <t>デンワ</t>
    </rPh>
    <phoneticPr fontId="4"/>
  </si>
  <si>
    <t>期間業務職員Ｃ</t>
    <rPh sb="0" eb="2">
      <t>キカン</t>
    </rPh>
    <rPh sb="2" eb="4">
      <t>ギョウム</t>
    </rPh>
    <rPh sb="4" eb="6">
      <t>ショクイン</t>
    </rPh>
    <phoneticPr fontId="4"/>
  </si>
  <si>
    <t>期間業務職員Ｄ</t>
    <rPh sb="0" eb="2">
      <t>キカン</t>
    </rPh>
    <rPh sb="2" eb="4">
      <t>ギョウム</t>
    </rPh>
    <rPh sb="4" eb="6">
      <t>ショクイン</t>
    </rPh>
    <phoneticPr fontId="4"/>
  </si>
  <si>
    <t>期間業務職員Ｅ</t>
    <rPh sb="0" eb="2">
      <t>キカン</t>
    </rPh>
    <rPh sb="2" eb="4">
      <t>ギョウム</t>
    </rPh>
    <rPh sb="4" eb="6">
      <t>ショクイン</t>
    </rPh>
    <phoneticPr fontId="4"/>
  </si>
  <si>
    <t>期間業務職員Ｆ</t>
    <rPh sb="0" eb="2">
      <t>キカン</t>
    </rPh>
    <rPh sb="2" eb="4">
      <t>ギョウム</t>
    </rPh>
    <rPh sb="4" eb="6">
      <t>ショクイン</t>
    </rPh>
    <phoneticPr fontId="4"/>
  </si>
  <si>
    <t>期間業務職員Ｇ</t>
    <rPh sb="0" eb="2">
      <t>キカン</t>
    </rPh>
    <rPh sb="2" eb="4">
      <t>ギョウム</t>
    </rPh>
    <rPh sb="4" eb="6">
      <t>ショクイン</t>
    </rPh>
    <phoneticPr fontId="4"/>
  </si>
  <si>
    <t>期間業務職員Ｈ</t>
    <rPh sb="0" eb="2">
      <t>キカン</t>
    </rPh>
    <rPh sb="2" eb="4">
      <t>ギョウム</t>
    </rPh>
    <rPh sb="4" eb="6">
      <t>ショクイン</t>
    </rPh>
    <phoneticPr fontId="4"/>
  </si>
  <si>
    <t>期間業務職員Ｉ</t>
    <rPh sb="0" eb="2">
      <t>キカン</t>
    </rPh>
    <rPh sb="2" eb="4">
      <t>ギョウム</t>
    </rPh>
    <rPh sb="4" eb="6">
      <t>ショクイン</t>
    </rPh>
    <phoneticPr fontId="4"/>
  </si>
  <si>
    <t>期間業務職員Ｊ</t>
    <rPh sb="0" eb="2">
      <t>キカン</t>
    </rPh>
    <rPh sb="2" eb="4">
      <t>ギョウム</t>
    </rPh>
    <rPh sb="4" eb="6">
      <t>ショクイン</t>
    </rPh>
    <phoneticPr fontId="4"/>
  </si>
  <si>
    <t>平成19年度開始</t>
    <rPh sb="0" eb="2">
      <t>ヘイセイ</t>
    </rPh>
    <rPh sb="4" eb="6">
      <t>ネンド</t>
    </rPh>
    <rPh sb="6" eb="8">
      <t>カイシ</t>
    </rPh>
    <phoneticPr fontId="4"/>
  </si>
  <si>
    <t>Ⅳ－１　領事業務の充実</t>
    <phoneticPr fontId="4"/>
  </si>
  <si>
    <t>外務省設置法第4条第13項
外務省組織令第40条</t>
    <rPh sb="0" eb="3">
      <t>ガイムショウ</t>
    </rPh>
    <rPh sb="3" eb="6">
      <t>セッチホウ</t>
    </rPh>
    <rPh sb="6" eb="7">
      <t>ダイ</t>
    </rPh>
    <rPh sb="8" eb="9">
      <t>ジョウ</t>
    </rPh>
    <rPh sb="9" eb="10">
      <t>ダイ</t>
    </rPh>
    <rPh sb="12" eb="13">
      <t>コウ</t>
    </rPh>
    <rPh sb="14" eb="17">
      <t>ガイムショウ</t>
    </rPh>
    <rPh sb="17" eb="19">
      <t>ソシキ</t>
    </rPh>
    <rPh sb="19" eb="20">
      <t>レイ</t>
    </rPh>
    <rPh sb="20" eb="21">
      <t>ダイ</t>
    </rPh>
    <rPh sb="23" eb="24">
      <t>ジョウ</t>
    </rPh>
    <phoneticPr fontId="4"/>
  </si>
  <si>
    <t>・新成長戦略（Ⅳ観光立国・地域活性化戦略）
・ワーキングホリデー査証に関する日韓政府間の協定</t>
    <rPh sb="1" eb="4">
      <t>シンセイチョウ</t>
    </rPh>
    <rPh sb="4" eb="6">
      <t>センリャク</t>
    </rPh>
    <rPh sb="8" eb="10">
      <t>カンコウ</t>
    </rPh>
    <rPh sb="10" eb="12">
      <t>リッコク</t>
    </rPh>
    <rPh sb="13" eb="15">
      <t>チイキ</t>
    </rPh>
    <rPh sb="15" eb="18">
      <t>カッセイカ</t>
    </rPh>
    <rPh sb="18" eb="20">
      <t>センリャク</t>
    </rPh>
    <rPh sb="32" eb="34">
      <t>サショウ</t>
    </rPh>
    <rPh sb="35" eb="36">
      <t>カン</t>
    </rPh>
    <rPh sb="38" eb="39">
      <t>ニチ</t>
    </rPh>
    <rPh sb="40" eb="42">
      <t>セイフ</t>
    </rPh>
    <rPh sb="42" eb="43">
      <t>カン</t>
    </rPh>
    <rPh sb="44" eb="46">
      <t>キョウテイ</t>
    </rPh>
    <phoneticPr fontId="4"/>
  </si>
  <si>
    <t>領事業務関係謝金</t>
    <rPh sb="0" eb="2">
      <t>リョウジ</t>
    </rPh>
    <rPh sb="2" eb="4">
      <t>ギョウム</t>
    </rPh>
    <rPh sb="4" eb="6">
      <t>カンケイ</t>
    </rPh>
    <rPh sb="6" eb="8">
      <t>シャキン</t>
    </rPh>
    <phoneticPr fontId="4"/>
  </si>
  <si>
    <t>領事業務
関係謝金</t>
    <rPh sb="0" eb="2">
      <t>リョウジ</t>
    </rPh>
    <rPh sb="2" eb="4">
      <t>ギョウム</t>
    </rPh>
    <rPh sb="5" eb="7">
      <t>カンケイ</t>
    </rPh>
    <rPh sb="7" eb="9">
      <t>シャキン</t>
    </rPh>
    <phoneticPr fontId="4"/>
  </si>
  <si>
    <t>査証事務補助業務</t>
    <rPh sb="0" eb="2">
      <t>サショウ</t>
    </rPh>
    <rPh sb="2" eb="4">
      <t>ジム</t>
    </rPh>
    <rPh sb="4" eb="6">
      <t>ホジョ</t>
    </rPh>
    <rPh sb="6" eb="8">
      <t>ギョウム</t>
    </rPh>
    <phoneticPr fontId="4"/>
  </si>
  <si>
    <t>臨時職員Ａ</t>
    <rPh sb="0" eb="2">
      <t>リンジ</t>
    </rPh>
    <rPh sb="2" eb="4">
      <t>ショクイン</t>
    </rPh>
    <phoneticPr fontId="4"/>
  </si>
  <si>
    <t>査証事務補助業務（延べ５名）</t>
    <rPh sb="0" eb="2">
      <t>サショウ</t>
    </rPh>
    <rPh sb="2" eb="4">
      <t>ジム</t>
    </rPh>
    <rPh sb="4" eb="6">
      <t>ホジョ</t>
    </rPh>
    <rPh sb="6" eb="8">
      <t>ギョウム</t>
    </rPh>
    <rPh sb="9" eb="10">
      <t>ノ</t>
    </rPh>
    <rPh sb="12" eb="13">
      <t>メイ</t>
    </rPh>
    <phoneticPr fontId="4"/>
  </si>
  <si>
    <t>臨時職員Ｂ</t>
    <rPh sb="0" eb="2">
      <t>リンジ</t>
    </rPh>
    <rPh sb="2" eb="4">
      <t>ショクイン</t>
    </rPh>
    <phoneticPr fontId="4"/>
  </si>
  <si>
    <t>査証事務補助業務（延べ６名）</t>
    <rPh sb="0" eb="2">
      <t>サショウ</t>
    </rPh>
    <rPh sb="2" eb="4">
      <t>ジム</t>
    </rPh>
    <rPh sb="4" eb="6">
      <t>ホジョ</t>
    </rPh>
    <rPh sb="6" eb="8">
      <t>ギョウム</t>
    </rPh>
    <rPh sb="9" eb="10">
      <t>ノ</t>
    </rPh>
    <rPh sb="12" eb="13">
      <t>メイ</t>
    </rPh>
    <phoneticPr fontId="4"/>
  </si>
  <si>
    <t>臨時職員Ｃ</t>
    <rPh sb="0" eb="2">
      <t>リンジ</t>
    </rPh>
    <rPh sb="2" eb="4">
      <t>ショクイン</t>
    </rPh>
    <phoneticPr fontId="4"/>
  </si>
  <si>
    <t>臨時職員Ｄ</t>
    <rPh sb="0" eb="2">
      <t>リンジ</t>
    </rPh>
    <rPh sb="2" eb="4">
      <t>ショクイン</t>
    </rPh>
    <phoneticPr fontId="4"/>
  </si>
  <si>
    <t>査証事務補助業務（延べ１０名）</t>
    <rPh sb="0" eb="2">
      <t>サショウ</t>
    </rPh>
    <rPh sb="2" eb="4">
      <t>ジム</t>
    </rPh>
    <rPh sb="4" eb="6">
      <t>ホジョ</t>
    </rPh>
    <rPh sb="6" eb="8">
      <t>ギョウム</t>
    </rPh>
    <rPh sb="9" eb="10">
      <t>ノ</t>
    </rPh>
    <rPh sb="13" eb="14">
      <t>メイ</t>
    </rPh>
    <phoneticPr fontId="4"/>
  </si>
  <si>
    <t>臨時職員Ｅ</t>
    <rPh sb="0" eb="2">
      <t>リンジ</t>
    </rPh>
    <rPh sb="2" eb="4">
      <t>ショクイン</t>
    </rPh>
    <phoneticPr fontId="4"/>
  </si>
  <si>
    <t>査証事務補助業務（延べ４名）</t>
    <rPh sb="0" eb="2">
      <t>サショウ</t>
    </rPh>
    <rPh sb="2" eb="4">
      <t>ジム</t>
    </rPh>
    <rPh sb="4" eb="6">
      <t>ホジョ</t>
    </rPh>
    <rPh sb="6" eb="8">
      <t>ギョウム</t>
    </rPh>
    <rPh sb="9" eb="10">
      <t>ノ</t>
    </rPh>
    <rPh sb="12" eb="13">
      <t>メイ</t>
    </rPh>
    <phoneticPr fontId="4"/>
  </si>
  <si>
    <t>臨時職員Ｆ</t>
    <rPh sb="0" eb="2">
      <t>リンジ</t>
    </rPh>
    <rPh sb="2" eb="4">
      <t>ショクイン</t>
    </rPh>
    <phoneticPr fontId="4"/>
  </si>
  <si>
    <t>査証事務補助業務（延べ９名）</t>
    <rPh sb="0" eb="2">
      <t>サショウ</t>
    </rPh>
    <rPh sb="2" eb="4">
      <t>ジム</t>
    </rPh>
    <rPh sb="4" eb="6">
      <t>ホジョ</t>
    </rPh>
    <rPh sb="6" eb="8">
      <t>ギョウム</t>
    </rPh>
    <rPh sb="9" eb="10">
      <t>ノ</t>
    </rPh>
    <rPh sb="12" eb="13">
      <t>メイ</t>
    </rPh>
    <phoneticPr fontId="4"/>
  </si>
  <si>
    <t>臨時職員Ｇ</t>
    <rPh sb="0" eb="2">
      <t>リンジ</t>
    </rPh>
    <rPh sb="2" eb="4">
      <t>ショクイン</t>
    </rPh>
    <phoneticPr fontId="4"/>
  </si>
  <si>
    <t>臨時職員Ｈ</t>
    <rPh sb="0" eb="2">
      <t>リンジ</t>
    </rPh>
    <rPh sb="2" eb="4">
      <t>ショクイン</t>
    </rPh>
    <phoneticPr fontId="4"/>
  </si>
  <si>
    <t>査証事務補助業務（延べ１２名）</t>
    <rPh sb="0" eb="2">
      <t>サショウ</t>
    </rPh>
    <rPh sb="2" eb="4">
      <t>ジム</t>
    </rPh>
    <rPh sb="4" eb="6">
      <t>ホジョ</t>
    </rPh>
    <rPh sb="6" eb="8">
      <t>ギョウム</t>
    </rPh>
    <rPh sb="9" eb="10">
      <t>ノ</t>
    </rPh>
    <rPh sb="13" eb="14">
      <t>メイ</t>
    </rPh>
    <phoneticPr fontId="4"/>
  </si>
  <si>
    <t>臨時職員Ｉ</t>
    <rPh sb="0" eb="2">
      <t>リンジ</t>
    </rPh>
    <rPh sb="2" eb="4">
      <t>ショクイン</t>
    </rPh>
    <phoneticPr fontId="4"/>
  </si>
  <si>
    <t>臨時職員Ｊ</t>
    <rPh sb="0" eb="2">
      <t>リンジ</t>
    </rPh>
    <rPh sb="2" eb="4">
      <t>ショクイン</t>
    </rPh>
    <phoneticPr fontId="4"/>
  </si>
  <si>
    <t>査証事務補助業務（延べ２名）</t>
    <rPh sb="0" eb="2">
      <t>サショウ</t>
    </rPh>
    <rPh sb="2" eb="4">
      <t>ジム</t>
    </rPh>
    <rPh sb="4" eb="6">
      <t>ホジョ</t>
    </rPh>
    <rPh sb="6" eb="8">
      <t>ギョウム</t>
    </rPh>
    <rPh sb="9" eb="10">
      <t>ノ</t>
    </rPh>
    <rPh sb="12" eb="13">
      <t>メイ</t>
    </rPh>
    <phoneticPr fontId="4"/>
  </si>
  <si>
    <t>査証相談班運営及び難民受入審査等関係経費</t>
    <rPh sb="0" eb="2">
      <t>サショウ</t>
    </rPh>
    <rPh sb="2" eb="4">
      <t>ソウダン</t>
    </rPh>
    <rPh sb="4" eb="5">
      <t>ハン</t>
    </rPh>
    <rPh sb="5" eb="7">
      <t>ウンエイ</t>
    </rPh>
    <rPh sb="7" eb="8">
      <t>オヨ</t>
    </rPh>
    <rPh sb="9" eb="11">
      <t>ナンミン</t>
    </rPh>
    <rPh sb="11" eb="12">
      <t>ウ</t>
    </rPh>
    <rPh sb="12" eb="13">
      <t>イ</t>
    </rPh>
    <rPh sb="13" eb="15">
      <t>シンサ</t>
    </rPh>
    <rPh sb="15" eb="16">
      <t>トウ</t>
    </rPh>
    <rPh sb="16" eb="18">
      <t>カンケイ</t>
    </rPh>
    <rPh sb="18" eb="20">
      <t>ケイヒ</t>
    </rPh>
    <phoneticPr fontId="4"/>
  </si>
  <si>
    <t>外務省設置法第４条第１３項</t>
    <rPh sb="0" eb="3">
      <t>ガイムショウ</t>
    </rPh>
    <rPh sb="3" eb="5">
      <t>セッチ</t>
    </rPh>
    <rPh sb="5" eb="6">
      <t>ホウ</t>
    </rPh>
    <rPh sb="9" eb="10">
      <t>ダイ</t>
    </rPh>
    <rPh sb="12" eb="13">
      <t>コウ</t>
    </rPh>
    <phoneticPr fontId="4"/>
  </si>
  <si>
    <t>難民受入審査等謝金</t>
    <rPh sb="0" eb="2">
      <t>ナンミン</t>
    </rPh>
    <rPh sb="2" eb="4">
      <t>ウケイレ</t>
    </rPh>
    <rPh sb="4" eb="6">
      <t>シンサ</t>
    </rPh>
    <rPh sb="6" eb="7">
      <t>トウ</t>
    </rPh>
    <rPh sb="7" eb="9">
      <t>シャキン</t>
    </rPh>
    <phoneticPr fontId="4"/>
  </si>
  <si>
    <t>難民受入
審査等謝金</t>
    <phoneticPr fontId="4"/>
  </si>
  <si>
    <t>査証相談員手当</t>
    <rPh sb="0" eb="2">
      <t>サショウ</t>
    </rPh>
    <rPh sb="2" eb="5">
      <t>ソウダンイン</t>
    </rPh>
    <rPh sb="5" eb="7">
      <t>テアテ</t>
    </rPh>
    <phoneticPr fontId="4"/>
  </si>
  <si>
    <t>査証相談員Ａ</t>
    <rPh sb="0" eb="2">
      <t>サショウ</t>
    </rPh>
    <rPh sb="2" eb="5">
      <t>ソウダンイン</t>
    </rPh>
    <phoneticPr fontId="4"/>
  </si>
  <si>
    <t>外部照会対応・苦情処理等</t>
    <rPh sb="0" eb="2">
      <t>ガイブ</t>
    </rPh>
    <rPh sb="2" eb="4">
      <t>ショウカイ</t>
    </rPh>
    <rPh sb="4" eb="6">
      <t>タイオウ</t>
    </rPh>
    <rPh sb="7" eb="9">
      <t>クジョウ</t>
    </rPh>
    <rPh sb="9" eb="11">
      <t>ショリ</t>
    </rPh>
    <rPh sb="11" eb="12">
      <t>トウ</t>
    </rPh>
    <phoneticPr fontId="4"/>
  </si>
  <si>
    <t>査証相談員Ｂ</t>
    <rPh sb="0" eb="2">
      <t>サショウ</t>
    </rPh>
    <rPh sb="2" eb="5">
      <t>ソウダンイン</t>
    </rPh>
    <phoneticPr fontId="4"/>
  </si>
  <si>
    <t>査証相談員Ｃ</t>
    <rPh sb="0" eb="2">
      <t>サショウ</t>
    </rPh>
    <rPh sb="2" eb="5">
      <t>ソウダンイン</t>
    </rPh>
    <phoneticPr fontId="4"/>
  </si>
  <si>
    <t>外国人問題への対応強化</t>
    <phoneticPr fontId="4"/>
  </si>
  <si>
    <t>担当部局庁</t>
    <phoneticPr fontId="4"/>
  </si>
  <si>
    <t>外国人研修生等問題対策費：平成２０年度開始
在日外国人社会統合外交政策経費：平成２１年度開始</t>
    <rPh sb="0" eb="3">
      <t>ガイコクジン</t>
    </rPh>
    <rPh sb="3" eb="6">
      <t>ケンシュウセイ</t>
    </rPh>
    <rPh sb="6" eb="7">
      <t>トウ</t>
    </rPh>
    <rPh sb="7" eb="9">
      <t>モンダイ</t>
    </rPh>
    <rPh sb="9" eb="12">
      <t>タイサクヒ</t>
    </rPh>
    <rPh sb="22" eb="24">
      <t>ザイニチ</t>
    </rPh>
    <rPh sb="24" eb="27">
      <t>ガイコクジン</t>
    </rPh>
    <rPh sb="27" eb="29">
      <t>シャカイ</t>
    </rPh>
    <rPh sb="29" eb="31">
      <t>トウゴウ</t>
    </rPh>
    <rPh sb="31" eb="33">
      <t>ガイコウ</t>
    </rPh>
    <rPh sb="33" eb="35">
      <t>セイサク</t>
    </rPh>
    <rPh sb="35" eb="37">
      <t>ケイヒ</t>
    </rPh>
    <phoneticPr fontId="4"/>
  </si>
  <si>
    <t>IV-1 領事業務の充実</t>
    <phoneticPr fontId="4"/>
  </si>
  <si>
    <t>外務省組織令（第八十八条第二号，第四号，　　　　　第七号），外務省設置法第４条第14号，出入国管理及び難民認定法第６１条の１１</t>
    <phoneticPr fontId="4"/>
  </si>
  <si>
    <t>関係する計画、通知等</t>
    <phoneticPr fontId="4"/>
  </si>
  <si>
    <t>海外交流審議会答申（平成16年10月），不法入国事犯の現状及び取締り対策・不法就労事犯の現状及び取締り対策・人身取引事犯の現状及び対策</t>
    <phoneticPr fontId="4"/>
  </si>
  <si>
    <r>
      <t xml:space="preserve">事業の目的
</t>
    </r>
    <r>
      <rPr>
        <sz val="11"/>
        <color theme="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4"/>
  </si>
  <si>
    <t>在留する外国人の社会的な統合や多文化共生等の問題を解決する必要があるほか，不法入国，不法滞在等の外国人犯罪に対処していく必要がある。そのためには，多文化共生等の外国人問題に取り組んでいる有識者等からの様々な事例，取組等を聴取するとともに，不法滞在等の外国人犯罪に対処している法務省等の機関から現状と対策について聴取し，日本人，外国人ともに我が国で安心・安全に生活できる環境を維持することを目的とする。</t>
    <rPh sb="0" eb="2">
      <t>ザイリュウ</t>
    </rPh>
    <rPh sb="4" eb="7">
      <t>ガイコクジン</t>
    </rPh>
    <rPh sb="8" eb="11">
      <t>シャカイテキ</t>
    </rPh>
    <rPh sb="12" eb="14">
      <t>トウゴウ</t>
    </rPh>
    <rPh sb="15" eb="18">
      <t>タブンカ</t>
    </rPh>
    <rPh sb="18" eb="20">
      <t>キョウセイ</t>
    </rPh>
    <rPh sb="20" eb="21">
      <t>トウ</t>
    </rPh>
    <rPh sb="22" eb="24">
      <t>モンダイ</t>
    </rPh>
    <rPh sb="25" eb="27">
      <t>カイケツ</t>
    </rPh>
    <rPh sb="29" eb="31">
      <t>ヒツヨウ</t>
    </rPh>
    <rPh sb="37" eb="39">
      <t>フホウ</t>
    </rPh>
    <rPh sb="39" eb="41">
      <t>ニュウコク</t>
    </rPh>
    <rPh sb="42" eb="44">
      <t>フホウ</t>
    </rPh>
    <rPh sb="44" eb="46">
      <t>タイザイ</t>
    </rPh>
    <rPh sb="46" eb="47">
      <t>トウ</t>
    </rPh>
    <rPh sb="48" eb="51">
      <t>ガイコクジン</t>
    </rPh>
    <rPh sb="51" eb="53">
      <t>ハンザイ</t>
    </rPh>
    <rPh sb="54" eb="56">
      <t>タイショ</t>
    </rPh>
    <rPh sb="60" eb="62">
      <t>ヒツヨウ</t>
    </rPh>
    <rPh sb="73" eb="76">
      <t>タブンカ</t>
    </rPh>
    <rPh sb="76" eb="78">
      <t>キョウセイ</t>
    </rPh>
    <rPh sb="78" eb="79">
      <t>トウ</t>
    </rPh>
    <rPh sb="80" eb="83">
      <t>ガイコクジン</t>
    </rPh>
    <rPh sb="83" eb="85">
      <t>モンダイ</t>
    </rPh>
    <rPh sb="86" eb="87">
      <t>ト</t>
    </rPh>
    <rPh sb="88" eb="89">
      <t>ク</t>
    </rPh>
    <rPh sb="93" eb="96">
      <t>ユウシキシャ</t>
    </rPh>
    <rPh sb="96" eb="97">
      <t>トウ</t>
    </rPh>
    <rPh sb="100" eb="102">
      <t>サマザマ</t>
    </rPh>
    <rPh sb="103" eb="105">
      <t>ジレイ</t>
    </rPh>
    <rPh sb="106" eb="108">
      <t>トリクミ</t>
    </rPh>
    <rPh sb="108" eb="109">
      <t>トウ</t>
    </rPh>
    <rPh sb="110" eb="112">
      <t>チョウシュ</t>
    </rPh>
    <rPh sb="119" eb="121">
      <t>フホウ</t>
    </rPh>
    <rPh sb="121" eb="123">
      <t>タイザイ</t>
    </rPh>
    <rPh sb="123" eb="124">
      <t>トウ</t>
    </rPh>
    <rPh sb="125" eb="128">
      <t>ガイコクジン</t>
    </rPh>
    <rPh sb="128" eb="130">
      <t>ハンザイ</t>
    </rPh>
    <rPh sb="131" eb="133">
      <t>タイショ</t>
    </rPh>
    <rPh sb="137" eb="140">
      <t>ホウムショウ</t>
    </rPh>
    <rPh sb="140" eb="141">
      <t>トウ</t>
    </rPh>
    <rPh sb="142" eb="144">
      <t>キカン</t>
    </rPh>
    <rPh sb="146" eb="148">
      <t>ゲンジョウ</t>
    </rPh>
    <rPh sb="149" eb="151">
      <t>タイサク</t>
    </rPh>
    <rPh sb="155" eb="157">
      <t>チョウシュ</t>
    </rPh>
    <rPh sb="159" eb="162">
      <t>ニホンジン</t>
    </rPh>
    <rPh sb="163" eb="166">
      <t>ガイコクジン</t>
    </rPh>
    <rPh sb="169" eb="170">
      <t>ワ</t>
    </rPh>
    <rPh sb="171" eb="172">
      <t>クニ</t>
    </rPh>
    <rPh sb="173" eb="175">
      <t>アンシン</t>
    </rPh>
    <rPh sb="176" eb="178">
      <t>アンゼン</t>
    </rPh>
    <rPh sb="179" eb="181">
      <t>セイカツ</t>
    </rPh>
    <rPh sb="184" eb="186">
      <t>カンキョウ</t>
    </rPh>
    <rPh sb="187" eb="189">
      <t>イジ</t>
    </rPh>
    <rPh sb="194" eb="196">
      <t>モクテキ</t>
    </rPh>
    <phoneticPr fontId="4"/>
  </si>
  <si>
    <t>１．在日外国人社会統合外交政策経費
　外国人の受入れや社会統合の問題に携わっている国外の有識者を招へいし，諸外国における外国人問題に係る成功例や失敗例を国内に紹介し，参加者と意見交換等を行うほか，外国人の社会統合，多文化共生に積極的に取り組む地方自治体と共催し，外国人問題に実際に携わっている実務者を主な対象として，現場の課題及び取組を吸い上げる。また，発表を行うのみならず，参加者で議論を行い，その結果をとりまとめ，日本における外国人問題の緩和・解決に資する成果物を作成する。
２．外国人研修生等問題対策費
技能実習生の送り出し国に調査団を派遣し，帰国した技能実習生や送り出し機関を訪問し，事前のアンケート等を活用しつつ，（１）当該国の送り出し機関が適切な送り出しを行っているか，（２）本制度の趣旨を踏まえて，実習生が帰国後に適正な技術移転が実現されているか，について詳細な調査を実施する。 
３．主要地方入国管理局との対策協議
不法入国事犯，不法就労事犯及び人身取引事犯の現状及び対策について，法務省，警察庁，海上保安庁等の関係機関と意見交換を行う。</t>
    <rPh sb="429" eb="430">
      <t>オヨ</t>
    </rPh>
    <rPh sb="449" eb="452">
      <t>ホウムショウ</t>
    </rPh>
    <rPh sb="453" eb="455">
      <t>ケイサツ</t>
    </rPh>
    <rPh sb="455" eb="456">
      <t>チョウ</t>
    </rPh>
    <rPh sb="457" eb="459">
      <t>カイジョウ</t>
    </rPh>
    <rPh sb="459" eb="462">
      <t>ホアンチョウ</t>
    </rPh>
    <rPh sb="462" eb="463">
      <t>トウ</t>
    </rPh>
    <rPh sb="464" eb="466">
      <t>カンケイ</t>
    </rPh>
    <rPh sb="466" eb="468">
      <t>キカン</t>
    </rPh>
    <rPh sb="469" eb="471">
      <t>イケン</t>
    </rPh>
    <rPh sb="471" eb="473">
      <t>コウカン</t>
    </rPh>
    <rPh sb="474" eb="475">
      <t>オコナ</t>
    </rPh>
    <phoneticPr fontId="4"/>
  </si>
  <si>
    <t>-</t>
    <phoneticPr fontId="4"/>
  </si>
  <si>
    <t>１．在日外国人社会統合外交政策経費
在日外国人に係る日常生活上の様々な問題の緩和・解決や，将来の外国人の受入れの是非やあり方を議論，意識啓発することを目的（目標）とする事業であることから，数値によって定量的な成果目標を示すことは困難。
成果実績を測定するための参考的な指標となり得る，外務省ホームページに掲載の事業報告書・議事録へのアクセス件数は，右欄のとおり（平成24年4月17日現在）。</t>
    <phoneticPr fontId="4"/>
  </si>
  <si>
    <r>
      <t xml:space="preserve">2,039
</t>
    </r>
    <r>
      <rPr>
        <sz val="9"/>
        <color theme="1"/>
        <rFont val="ＭＳ Ｐゴシック"/>
        <family val="3"/>
        <charset val="128"/>
      </rPr>
      <t>（約20か月掲載）</t>
    </r>
    <rPh sb="7" eb="8">
      <t>ヤク</t>
    </rPh>
    <rPh sb="11" eb="12">
      <t>ゲツ</t>
    </rPh>
    <rPh sb="12" eb="14">
      <t>ケイサイ</t>
    </rPh>
    <phoneticPr fontId="4"/>
  </si>
  <si>
    <r>
      <t xml:space="preserve">1,144
</t>
    </r>
    <r>
      <rPr>
        <sz val="9"/>
        <color theme="1"/>
        <rFont val="ＭＳ Ｐゴシック"/>
        <family val="3"/>
        <charset val="128"/>
      </rPr>
      <t>（約8か月掲載）</t>
    </r>
    <rPh sb="7" eb="8">
      <t>ヤク</t>
    </rPh>
    <rPh sb="10" eb="11">
      <t>ゲツ</t>
    </rPh>
    <rPh sb="11" eb="13">
      <t>ケイサイ</t>
    </rPh>
    <phoneticPr fontId="4"/>
  </si>
  <si>
    <t>掲載準備中</t>
    <rPh sb="0" eb="2">
      <t>ケイサイ</t>
    </rPh>
    <rPh sb="2" eb="5">
      <t>ジュンビチュウ</t>
    </rPh>
    <phoneticPr fontId="4"/>
  </si>
  <si>
    <t>上欄のアクセス件数は，意識啓発の影響を測定するための参考的な指標であるため，達成度を％で示すことは困難</t>
    <rPh sb="0" eb="2">
      <t>ジョウラン</t>
    </rPh>
    <rPh sb="7" eb="9">
      <t>ケンスウ</t>
    </rPh>
    <rPh sb="11" eb="13">
      <t>イシキ</t>
    </rPh>
    <rPh sb="13" eb="15">
      <t>ケイハツ</t>
    </rPh>
    <rPh sb="16" eb="18">
      <t>エイキョウ</t>
    </rPh>
    <rPh sb="19" eb="21">
      <t>ソクテイ</t>
    </rPh>
    <rPh sb="26" eb="28">
      <t>サンコウ</t>
    </rPh>
    <rPh sb="28" eb="29">
      <t>テキ</t>
    </rPh>
    <rPh sb="30" eb="32">
      <t>シヒョウ</t>
    </rPh>
    <rPh sb="38" eb="41">
      <t>タッセイド</t>
    </rPh>
    <rPh sb="44" eb="45">
      <t>シメ</t>
    </rPh>
    <rPh sb="49" eb="51">
      <t>コンナン</t>
    </rPh>
    <phoneticPr fontId="4"/>
  </si>
  <si>
    <t>上欄のアクセス件数は，意識啓発の影響を測定するための参考的な指標であるため，達成度を％で示すことは困難</t>
    <phoneticPr fontId="4"/>
  </si>
  <si>
    <t>２．外国人研修生等問題対策費
毎年度，受入れ対象国を厳格に選定し，調査を実施することとし，多くの送りだし機関や帰国した実習生からの聞き取りを行い，現状の問題点を把握するようにする。平成２２年の技能実習生数２，３０５人（JITCO支援分）に対し,平成２３年は大震災の影響にもかかわらず，２，４００人（同）と平成２２年の実績を上回っていることから，本年１月にインドネシアで調査を実施した際に，インドネシア側に対して，制度の理解を深めるよう努めた。</t>
    <rPh sb="90" eb="92">
      <t>ヘイセイ</t>
    </rPh>
    <rPh sb="94" eb="95">
      <t>ネン</t>
    </rPh>
    <rPh sb="122" eb="124">
      <t>ヘイセイ</t>
    </rPh>
    <rPh sb="126" eb="127">
      <t>ネン</t>
    </rPh>
    <rPh sb="152" eb="154">
      <t>ヘイセイ</t>
    </rPh>
    <rPh sb="156" eb="157">
      <t>ネン</t>
    </rPh>
    <rPh sb="191" eb="192">
      <t>サイ</t>
    </rPh>
    <phoneticPr fontId="4"/>
  </si>
  <si>
    <t>帰国実習生の約６５％が昇給し，上位の地位へ</t>
    <rPh sb="0" eb="2">
      <t>キコク</t>
    </rPh>
    <rPh sb="2" eb="5">
      <t>ジッシュウセイ</t>
    </rPh>
    <rPh sb="6" eb="7">
      <t>ヤク</t>
    </rPh>
    <rPh sb="11" eb="13">
      <t>ショウキュウ</t>
    </rPh>
    <rPh sb="15" eb="17">
      <t>ジョウイ</t>
    </rPh>
    <rPh sb="18" eb="20">
      <t>チイ</t>
    </rPh>
    <phoneticPr fontId="4"/>
  </si>
  <si>
    <t>帰国実習生の約９０％が昇給・昇進</t>
    <rPh sb="0" eb="2">
      <t>キコク</t>
    </rPh>
    <rPh sb="2" eb="5">
      <t>ジッシュウセイ</t>
    </rPh>
    <rPh sb="6" eb="7">
      <t>ヤク</t>
    </rPh>
    <rPh sb="11" eb="13">
      <t>ショウキュウ</t>
    </rPh>
    <rPh sb="14" eb="16">
      <t>ショウシン</t>
    </rPh>
    <phoneticPr fontId="4"/>
  </si>
  <si>
    <t>帰国実習生のほとんどが能力が向上したと評価されるとともに，約４０％が昇給した</t>
    <rPh sb="0" eb="2">
      <t>キコク</t>
    </rPh>
    <rPh sb="2" eb="5">
      <t>ジッシュウセイ</t>
    </rPh>
    <rPh sb="11" eb="13">
      <t>ノウリョク</t>
    </rPh>
    <rPh sb="14" eb="16">
      <t>コウジョウ</t>
    </rPh>
    <rPh sb="19" eb="21">
      <t>ヒョウカ</t>
    </rPh>
    <rPh sb="29" eb="30">
      <t>ヤク</t>
    </rPh>
    <rPh sb="34" eb="36">
      <t>ショウキュウ</t>
    </rPh>
    <phoneticPr fontId="4"/>
  </si>
  <si>
    <t>３．主要地方入国管理局との対策協議
省庁間の関係強化・厳格な査証発給を実施することにより，前年比１０％以上の不法残留数の減少を図る。</t>
    <rPh sb="18" eb="21">
      <t>ショウチョウカン</t>
    </rPh>
    <rPh sb="22" eb="26">
      <t>カンケイキョウカ</t>
    </rPh>
    <rPh sb="27" eb="29">
      <t>ゲンカク</t>
    </rPh>
    <rPh sb="30" eb="32">
      <t>サショウ</t>
    </rPh>
    <rPh sb="32" eb="34">
      <t>ハッキュウ</t>
    </rPh>
    <rPh sb="35" eb="37">
      <t>ジッシ</t>
    </rPh>
    <rPh sb="45" eb="48">
      <t>ゼンネンヒ</t>
    </rPh>
    <rPh sb="51" eb="53">
      <t>イジョウ</t>
    </rPh>
    <rPh sb="54" eb="56">
      <t>フホウ</t>
    </rPh>
    <rPh sb="56" eb="58">
      <t>ザンリュウ</t>
    </rPh>
    <rPh sb="58" eb="59">
      <t>スウ</t>
    </rPh>
    <rPh sb="60" eb="62">
      <t>ゲンショウ</t>
    </rPh>
    <rPh sb="63" eb="64">
      <t>ハカ</t>
    </rPh>
    <phoneticPr fontId="4"/>
  </si>
  <si>
    <t>19％減少</t>
    <rPh sb="3" eb="5">
      <t>ゲンショウ</t>
    </rPh>
    <phoneticPr fontId="4"/>
  </si>
  <si>
    <t>15％減少</t>
    <rPh sb="3" eb="5">
      <t>ゲンショウ</t>
    </rPh>
    <phoneticPr fontId="4"/>
  </si>
  <si>
    <r>
      <t>１．在日外国人社会統合外交政策経費
国際ワークショップを１回実施。外国人住民が多数居住する都市の現状について行政等との意見交換，視察を目的とする国内出張を３回（平成23年度）実施。民が多数居住する都市の現状視察等を目的とする国内出張を５</t>
    </r>
    <r>
      <rPr>
        <sz val="10"/>
        <color theme="1"/>
        <rFont val="ＭＳ Ｐゴシック"/>
        <family val="3"/>
        <charset val="128"/>
      </rPr>
      <t>回（平成23年度）実施。</t>
    </r>
    <rPh sb="92" eb="94">
      <t>タスウ</t>
    </rPh>
    <rPh sb="94" eb="96">
      <t>キョジュウ</t>
    </rPh>
    <rPh sb="98" eb="100">
      <t>トシ</t>
    </rPh>
    <rPh sb="101" eb="103">
      <t>ゲンジョウ</t>
    </rPh>
    <rPh sb="103" eb="105">
      <t>シサツ</t>
    </rPh>
    <rPh sb="105" eb="106">
      <t>トウ</t>
    </rPh>
    <rPh sb="107" eb="109">
      <t>モクテキ</t>
    </rPh>
    <rPh sb="112" eb="114">
      <t>コクナイ</t>
    </rPh>
    <rPh sb="114" eb="116">
      <t>シュッチョウ</t>
    </rPh>
    <rPh sb="118" eb="119">
      <t>カイ</t>
    </rPh>
    <rPh sb="120" eb="122">
      <t>ヘイセイ</t>
    </rPh>
    <rPh sb="124" eb="126">
      <t>ネンド</t>
    </rPh>
    <rPh sb="127" eb="129">
      <t>ジッシ</t>
    </rPh>
    <phoneticPr fontId="4"/>
  </si>
  <si>
    <t>ワークショップ1，
出張7</t>
    <rPh sb="10" eb="12">
      <t>シュッチョウ</t>
    </rPh>
    <phoneticPr fontId="4"/>
  </si>
  <si>
    <t>ワークショップ1，
出張5</t>
    <rPh sb="10" eb="12">
      <t>シュッチョウ</t>
    </rPh>
    <phoneticPr fontId="4"/>
  </si>
  <si>
    <r>
      <t>ワークショップ</t>
    </r>
    <r>
      <rPr>
        <sz val="10"/>
        <color theme="1"/>
        <rFont val="ＭＳ Ｐゴシック"/>
        <family val="3"/>
        <charset val="128"/>
      </rPr>
      <t>1，
出張3</t>
    </r>
    <rPh sb="10" eb="12">
      <t>シュッチョウ</t>
    </rPh>
    <phoneticPr fontId="4"/>
  </si>
  <si>
    <t xml:space="preserve">ワークショップ1，
出張2
</t>
    <rPh sb="10" eb="12">
      <t>シュッチョウ</t>
    </rPh>
    <phoneticPr fontId="4"/>
  </si>
  <si>
    <r>
      <t>ワークショップ</t>
    </r>
    <r>
      <rPr>
        <sz val="9"/>
        <color theme="1"/>
        <rFont val="ＭＳ Ｐゴシック"/>
        <family val="3"/>
        <charset val="128"/>
      </rPr>
      <t>1，
出張3</t>
    </r>
    <rPh sb="10" eb="12">
      <t>シュッチョウ</t>
    </rPh>
    <phoneticPr fontId="4"/>
  </si>
  <si>
    <t>２．外国人研修生等問題対策費
毎年度，受入れ対象国を厳格に選定し，調査を実施することとし，多くの送りだし機関や帰国した実習生からの聞き取りを行い，現状の問題点を把握するようにする。今回調査において，送り出し７機関７社の調査を実施することによって、インドネシア側の送り出し意欲を高めた。</t>
    <rPh sb="15" eb="17">
      <t>マイネン</t>
    </rPh>
    <rPh sb="17" eb="18">
      <t>ド</t>
    </rPh>
    <rPh sb="19" eb="21">
      <t>ウケイ</t>
    </rPh>
    <rPh sb="22" eb="24">
      <t>タイショウ</t>
    </rPh>
    <rPh sb="24" eb="25">
      <t>コク</t>
    </rPh>
    <rPh sb="26" eb="28">
      <t>ゲンカク</t>
    </rPh>
    <rPh sb="29" eb="31">
      <t>センテイ</t>
    </rPh>
    <rPh sb="33" eb="35">
      <t>チョウサ</t>
    </rPh>
    <rPh sb="36" eb="38">
      <t>ジッシ</t>
    </rPh>
    <rPh sb="45" eb="46">
      <t>オオ</t>
    </rPh>
    <rPh sb="48" eb="49">
      <t>オク</t>
    </rPh>
    <rPh sb="52" eb="54">
      <t>キカン</t>
    </rPh>
    <rPh sb="55" eb="57">
      <t>キコク</t>
    </rPh>
    <rPh sb="59" eb="61">
      <t>ジッシュウ</t>
    </rPh>
    <rPh sb="61" eb="62">
      <t>セイ</t>
    </rPh>
    <rPh sb="65" eb="66">
      <t>キ</t>
    </rPh>
    <rPh sb="67" eb="68">
      <t>ト</t>
    </rPh>
    <rPh sb="70" eb="71">
      <t>オコナ</t>
    </rPh>
    <rPh sb="73" eb="75">
      <t>ゲンジョウ</t>
    </rPh>
    <rPh sb="76" eb="79">
      <t>モンダイテン</t>
    </rPh>
    <rPh sb="80" eb="82">
      <t>ハアク</t>
    </rPh>
    <rPh sb="90" eb="92">
      <t>コンカイ</t>
    </rPh>
    <rPh sb="92" eb="94">
      <t>チョウサ</t>
    </rPh>
    <rPh sb="99" eb="100">
      <t>オク</t>
    </rPh>
    <rPh sb="101" eb="102">
      <t>ダ</t>
    </rPh>
    <rPh sb="104" eb="106">
      <t>キカン</t>
    </rPh>
    <rPh sb="107" eb="108">
      <t>シャ</t>
    </rPh>
    <rPh sb="109" eb="111">
      <t>チョウサ</t>
    </rPh>
    <rPh sb="112" eb="114">
      <t>ジッシ</t>
    </rPh>
    <rPh sb="129" eb="130">
      <t>ガワ</t>
    </rPh>
    <rPh sb="131" eb="132">
      <t>オク</t>
    </rPh>
    <rPh sb="133" eb="134">
      <t>ダ</t>
    </rPh>
    <rPh sb="135" eb="137">
      <t>イヨク</t>
    </rPh>
    <rPh sb="138" eb="139">
      <t>タカ</t>
    </rPh>
    <phoneticPr fontId="4"/>
  </si>
  <si>
    <t>中国現地調査１回。５機関６企業２８名の聞き取り調査</t>
    <rPh sb="0" eb="2">
      <t>チュウゴク</t>
    </rPh>
    <rPh sb="2" eb="4">
      <t>ゲンチ</t>
    </rPh>
    <rPh sb="4" eb="6">
      <t>チョウサ</t>
    </rPh>
    <rPh sb="7" eb="8">
      <t>カイ</t>
    </rPh>
    <rPh sb="10" eb="12">
      <t>キカン</t>
    </rPh>
    <rPh sb="13" eb="15">
      <t>キギョウ</t>
    </rPh>
    <rPh sb="17" eb="18">
      <t>メイ</t>
    </rPh>
    <rPh sb="19" eb="20">
      <t>キ</t>
    </rPh>
    <rPh sb="21" eb="22">
      <t>ト</t>
    </rPh>
    <rPh sb="23" eb="25">
      <t>チョウサ</t>
    </rPh>
    <phoneticPr fontId="4"/>
  </si>
  <si>
    <t>タイ現地調査１回。７機関６企業３２名の聞き取り調査</t>
    <rPh sb="2" eb="4">
      <t>ゲンチ</t>
    </rPh>
    <rPh sb="4" eb="6">
      <t>チョウサ</t>
    </rPh>
    <rPh sb="7" eb="8">
      <t>カイ</t>
    </rPh>
    <rPh sb="10" eb="12">
      <t>キカン</t>
    </rPh>
    <rPh sb="13" eb="15">
      <t>キギョウ</t>
    </rPh>
    <rPh sb="17" eb="18">
      <t>メイ</t>
    </rPh>
    <rPh sb="19" eb="20">
      <t>キ</t>
    </rPh>
    <rPh sb="21" eb="22">
      <t>ト</t>
    </rPh>
    <rPh sb="23" eb="25">
      <t>チョウサ</t>
    </rPh>
    <phoneticPr fontId="4"/>
  </si>
  <si>
    <t>インドネシア現地調査１回。７機関７企業５０名から聞き取り調査。</t>
    <rPh sb="6" eb="8">
      <t>ゲンチ</t>
    </rPh>
    <rPh sb="8" eb="10">
      <t>チョウサ</t>
    </rPh>
    <rPh sb="11" eb="12">
      <t>カイ</t>
    </rPh>
    <rPh sb="14" eb="16">
      <t>キカン</t>
    </rPh>
    <rPh sb="17" eb="19">
      <t>キギョウ</t>
    </rPh>
    <rPh sb="21" eb="22">
      <t>メイ</t>
    </rPh>
    <rPh sb="24" eb="25">
      <t>キ</t>
    </rPh>
    <rPh sb="26" eb="27">
      <t>ト</t>
    </rPh>
    <rPh sb="28" eb="30">
      <t>チョウサ</t>
    </rPh>
    <phoneticPr fontId="4"/>
  </si>
  <si>
    <t>３．主要地方入国管理局との対策協議
入管違反事犯の防止及び摘発対策協議会へ出席（１回），その他成田空港等所在の地方入国管理局へ出張し意見交換を実施（７回）。</t>
    <rPh sb="18" eb="20">
      <t>ニュウカン</t>
    </rPh>
    <rPh sb="20" eb="22">
      <t>イハン</t>
    </rPh>
    <rPh sb="22" eb="24">
      <t>ジハン</t>
    </rPh>
    <rPh sb="25" eb="27">
      <t>ボウシ</t>
    </rPh>
    <rPh sb="27" eb="28">
      <t>オヨ</t>
    </rPh>
    <rPh sb="29" eb="31">
      <t>テキハツ</t>
    </rPh>
    <rPh sb="31" eb="33">
      <t>タイサク</t>
    </rPh>
    <rPh sb="33" eb="36">
      <t>キョウギカイ</t>
    </rPh>
    <rPh sb="37" eb="39">
      <t>シュッセキ</t>
    </rPh>
    <rPh sb="41" eb="42">
      <t>カイ</t>
    </rPh>
    <rPh sb="46" eb="47">
      <t>タ</t>
    </rPh>
    <rPh sb="47" eb="49">
      <t>ナリタ</t>
    </rPh>
    <rPh sb="49" eb="51">
      <t>クウコウ</t>
    </rPh>
    <rPh sb="51" eb="52">
      <t>トウ</t>
    </rPh>
    <rPh sb="52" eb="54">
      <t>ショザイ</t>
    </rPh>
    <rPh sb="55" eb="57">
      <t>チホウ</t>
    </rPh>
    <rPh sb="57" eb="59">
      <t>ニュウコク</t>
    </rPh>
    <rPh sb="59" eb="62">
      <t>カンリキョク</t>
    </rPh>
    <rPh sb="63" eb="65">
      <t>シュッチョウ</t>
    </rPh>
    <rPh sb="66" eb="68">
      <t>イケン</t>
    </rPh>
    <rPh sb="68" eb="70">
      <t>コウカン</t>
    </rPh>
    <rPh sb="71" eb="73">
      <t>ジッシ</t>
    </rPh>
    <rPh sb="75" eb="76">
      <t>カイ</t>
    </rPh>
    <phoneticPr fontId="4"/>
  </si>
  <si>
    <t>回</t>
    <rPh sb="0" eb="1">
      <t>カイ</t>
    </rPh>
    <phoneticPr fontId="4"/>
  </si>
  <si>
    <t>協議会（１回）</t>
    <rPh sb="0" eb="3">
      <t>キョウギカイ</t>
    </rPh>
    <rPh sb="5" eb="6">
      <t>カイ</t>
    </rPh>
    <phoneticPr fontId="4"/>
  </si>
  <si>
    <t>協議会（１回），
出張（５回）</t>
    <rPh sb="0" eb="3">
      <t>キョウギカイ</t>
    </rPh>
    <rPh sb="5" eb="6">
      <t>カイ</t>
    </rPh>
    <rPh sb="9" eb="11">
      <t>シュッチョウ</t>
    </rPh>
    <rPh sb="13" eb="14">
      <t>カイ</t>
    </rPh>
    <phoneticPr fontId="4"/>
  </si>
  <si>
    <t>協議会（１回），
出張（７回）</t>
    <rPh sb="0" eb="3">
      <t>キョウギカイ</t>
    </rPh>
    <rPh sb="5" eb="6">
      <t>カイ</t>
    </rPh>
    <rPh sb="9" eb="11">
      <t>シュッチョウ</t>
    </rPh>
    <rPh sb="13" eb="14">
      <t>カイ</t>
    </rPh>
    <phoneticPr fontId="4"/>
  </si>
  <si>
    <t>１回</t>
    <rPh sb="1" eb="2">
      <t>カイ</t>
    </rPh>
    <phoneticPr fontId="4"/>
  </si>
  <si>
    <t>１．在日外国人社会統合外交政策経費
    国際ワークショップ　3,037,112（円／回），
　　国内出張　66,620（円／回）</t>
    <phoneticPr fontId="4"/>
  </si>
  <si>
    <t>国際ワークショップ　3,037,112円＝総経費3,037,112円/1回，
国内出張　66,620円＝職員旅費（内国旅費）総額199,860円/3回</t>
    <rPh sb="0" eb="2">
      <t>コクサイ</t>
    </rPh>
    <rPh sb="19" eb="20">
      <t>エン</t>
    </rPh>
    <rPh sb="21" eb="24">
      <t>ソウケイヒ</t>
    </rPh>
    <rPh sb="33" eb="34">
      <t>エン</t>
    </rPh>
    <rPh sb="36" eb="37">
      <t>カイ</t>
    </rPh>
    <rPh sb="39" eb="41">
      <t>コクナイ</t>
    </rPh>
    <rPh sb="41" eb="43">
      <t>シュッチョウ</t>
    </rPh>
    <rPh sb="50" eb="51">
      <t>エン</t>
    </rPh>
    <rPh sb="52" eb="54">
      <t>ショクイン</t>
    </rPh>
    <rPh sb="54" eb="56">
      <t>リョヒ</t>
    </rPh>
    <rPh sb="57" eb="59">
      <t>ナイコク</t>
    </rPh>
    <rPh sb="59" eb="61">
      <t>リョヒ</t>
    </rPh>
    <rPh sb="62" eb="64">
      <t>ソウガク</t>
    </rPh>
    <rPh sb="71" eb="72">
      <t>エン</t>
    </rPh>
    <rPh sb="74" eb="75">
      <t>カイ</t>
    </rPh>
    <phoneticPr fontId="4"/>
  </si>
  <si>
    <t>２．外国人研修生等問題対策費
　　　（1.8百万円／　１回の渡航調査）　　　　　　</t>
    <rPh sb="22" eb="23">
      <t>ヒャク</t>
    </rPh>
    <rPh sb="23" eb="24">
      <t>マン</t>
    </rPh>
    <rPh sb="24" eb="25">
      <t>エン</t>
    </rPh>
    <rPh sb="27" eb="29">
      <t>イッカイ</t>
    </rPh>
    <rPh sb="30" eb="32">
      <t>トコウ</t>
    </rPh>
    <rPh sb="32" eb="34">
      <t>チョウサ</t>
    </rPh>
    <phoneticPr fontId="4"/>
  </si>
  <si>
    <t>平成２４年１月７日から１５日までの間，インドネシア・ジャカルタ及びバンドンに調査員２名を派遣し，７送り出し機関，７企業及び５０名の帰国した実習生から，ヒアリング調査を行い，報告書を作成した。</t>
    <phoneticPr fontId="4"/>
  </si>
  <si>
    <t>３．主要地方入国管理局との対策協議
    ４２，１２５円（円/回）</t>
    <rPh sb="28" eb="29">
      <t>エン</t>
    </rPh>
    <rPh sb="30" eb="31">
      <t>エン</t>
    </rPh>
    <rPh sb="32" eb="33">
      <t>カイ</t>
    </rPh>
    <phoneticPr fontId="4"/>
  </si>
  <si>
    <t>２３年度執行額（３３７，０００円）/協議会及び地方入管への出張回数（８回）</t>
    <rPh sb="2" eb="4">
      <t>ネンド</t>
    </rPh>
    <rPh sb="4" eb="6">
      <t>シッコウ</t>
    </rPh>
    <rPh sb="6" eb="7">
      <t>ガク</t>
    </rPh>
    <rPh sb="15" eb="16">
      <t>エン</t>
    </rPh>
    <rPh sb="18" eb="21">
      <t>キョウギカイ</t>
    </rPh>
    <rPh sb="21" eb="22">
      <t>オヨ</t>
    </rPh>
    <rPh sb="23" eb="25">
      <t>チホウ</t>
    </rPh>
    <rPh sb="25" eb="27">
      <t>ニュウカン</t>
    </rPh>
    <rPh sb="29" eb="31">
      <t>シュッチョウ</t>
    </rPh>
    <rPh sb="31" eb="33">
      <t>カイスウ</t>
    </rPh>
    <rPh sb="35" eb="36">
      <t>カイ</t>
    </rPh>
    <phoneticPr fontId="4"/>
  </si>
  <si>
    <t>在日外国人社会統合
外交政策経費</t>
    <rPh sb="0" eb="2">
      <t>ザイニチ</t>
    </rPh>
    <rPh sb="2" eb="5">
      <t>ガイコクジン</t>
    </rPh>
    <rPh sb="5" eb="7">
      <t>シャカイ</t>
    </rPh>
    <rPh sb="7" eb="9">
      <t>トウゴウ</t>
    </rPh>
    <rPh sb="10" eb="12">
      <t>ガイコウ</t>
    </rPh>
    <rPh sb="12" eb="14">
      <t>セイサク</t>
    </rPh>
    <rPh sb="14" eb="16">
      <t>ケイヒ</t>
    </rPh>
    <phoneticPr fontId="4"/>
  </si>
  <si>
    <t>　 在日外国人社会統合外交政策経費に関し，在日外国人向け災害情報メールサービスの運用により増。</t>
    <rPh sb="2" eb="4">
      <t>ザイニチ</t>
    </rPh>
    <rPh sb="4" eb="7">
      <t>ガイコクジン</t>
    </rPh>
    <rPh sb="7" eb="9">
      <t>シャカイ</t>
    </rPh>
    <rPh sb="9" eb="11">
      <t>トウゴウ</t>
    </rPh>
    <rPh sb="11" eb="13">
      <t>ガイコウ</t>
    </rPh>
    <rPh sb="13" eb="15">
      <t>セイサク</t>
    </rPh>
    <rPh sb="15" eb="17">
      <t>ケイヒ</t>
    </rPh>
    <rPh sb="18" eb="19">
      <t>カン</t>
    </rPh>
    <rPh sb="21" eb="23">
      <t>ザイニチ</t>
    </rPh>
    <rPh sb="23" eb="26">
      <t>ガイコクジン</t>
    </rPh>
    <rPh sb="26" eb="27">
      <t>ム</t>
    </rPh>
    <rPh sb="28" eb="30">
      <t>サイガイ</t>
    </rPh>
    <rPh sb="30" eb="32">
      <t>ジョウホウ</t>
    </rPh>
    <rPh sb="40" eb="42">
      <t>ウンヨウ</t>
    </rPh>
    <rPh sb="45" eb="46">
      <t>ゾウ</t>
    </rPh>
    <phoneticPr fontId="4"/>
  </si>
  <si>
    <t>外国人研修生等
問題対策費</t>
    <rPh sb="0" eb="3">
      <t>ガイコクジン</t>
    </rPh>
    <rPh sb="3" eb="6">
      <t>ケンシュウセイ</t>
    </rPh>
    <rPh sb="6" eb="7">
      <t>トウ</t>
    </rPh>
    <rPh sb="8" eb="10">
      <t>モンダイ</t>
    </rPh>
    <rPh sb="10" eb="13">
      <t>タイサクヒ</t>
    </rPh>
    <phoneticPr fontId="4"/>
  </si>
  <si>
    <t>主要地方入国管理局
との対策協議</t>
    <rPh sb="0" eb="2">
      <t>シュヨウ</t>
    </rPh>
    <rPh sb="2" eb="4">
      <t>チホウ</t>
    </rPh>
    <rPh sb="4" eb="6">
      <t>ニュウコク</t>
    </rPh>
    <rPh sb="6" eb="9">
      <t>カンリキョク</t>
    </rPh>
    <rPh sb="12" eb="14">
      <t>タイサク</t>
    </rPh>
    <rPh sb="14" eb="16">
      <t>キョウギ</t>
    </rPh>
    <phoneticPr fontId="4"/>
  </si>
  <si>
    <t>１．在日外国人社会統合外交政策経費
　我が国の活力となるべき外国人の受入れについての検討や，外国人が日本社会に適応して生活していくために必要になる施策は，国として体系的・総合的な対応が必要である。なお，不用率が大きくなっているのは，共催機関による業務負担と入札の結果による。
２．外国人研修生等問題対策費
　技能実習制度全般は，民と民との受入れ制度ではあるものの，我が国の外国人受入れ政策の基幹の一つであることから，所管官庁として常にその効果や問題点を把握する必要がある。
３．主要地方入国管理局との対策協議
　我が国の社会秩序を維持していく上で，来日外国人犯罪及び偽装結婚等を手段とする偽装滞在は深刻な問題であり，適切な査証審査を実現するためには法務省入国管理局と密接な意見交換を行う必要がある。　</t>
    <rPh sb="19" eb="20">
      <t>ワ</t>
    </rPh>
    <rPh sb="21" eb="22">
      <t>クニ</t>
    </rPh>
    <rPh sb="23" eb="25">
      <t>カツリョク</t>
    </rPh>
    <rPh sb="30" eb="33">
      <t>ガイコクジン</t>
    </rPh>
    <rPh sb="34" eb="36">
      <t>ウケイ</t>
    </rPh>
    <rPh sb="42" eb="44">
      <t>ケントウ</t>
    </rPh>
    <rPh sb="46" eb="49">
      <t>ガイコクジン</t>
    </rPh>
    <rPh sb="50" eb="52">
      <t>ニホン</t>
    </rPh>
    <rPh sb="52" eb="54">
      <t>シャカイ</t>
    </rPh>
    <rPh sb="55" eb="57">
      <t>テキオウ</t>
    </rPh>
    <rPh sb="59" eb="61">
      <t>セイカツ</t>
    </rPh>
    <rPh sb="68" eb="70">
      <t>ヒツヨウ</t>
    </rPh>
    <rPh sb="73" eb="75">
      <t>シサク</t>
    </rPh>
    <rPh sb="77" eb="78">
      <t>クニ</t>
    </rPh>
    <rPh sb="81" eb="84">
      <t>タイケイテキ</t>
    </rPh>
    <rPh sb="85" eb="88">
      <t>ソウゴウテキ</t>
    </rPh>
    <rPh sb="89" eb="91">
      <t>タイオウ</t>
    </rPh>
    <rPh sb="92" eb="94">
      <t>ヒツヨウ</t>
    </rPh>
    <rPh sb="101" eb="103">
      <t>フヨウ</t>
    </rPh>
    <rPh sb="103" eb="104">
      <t>リツ</t>
    </rPh>
    <rPh sb="105" eb="106">
      <t>オオ</t>
    </rPh>
    <rPh sb="116" eb="118">
      <t>キョウサイ</t>
    </rPh>
    <rPh sb="118" eb="120">
      <t>キカン</t>
    </rPh>
    <rPh sb="123" eb="125">
      <t>ギョウム</t>
    </rPh>
    <rPh sb="125" eb="127">
      <t>フタン</t>
    </rPh>
    <rPh sb="128" eb="130">
      <t>ニュウサツ</t>
    </rPh>
    <rPh sb="131" eb="133">
      <t>ケッカ</t>
    </rPh>
    <rPh sb="210" eb="212">
      <t>カンチョウ</t>
    </rPh>
    <rPh sb="239" eb="241">
      <t>シュヨウ</t>
    </rPh>
    <rPh sb="241" eb="243">
      <t>チホウ</t>
    </rPh>
    <rPh sb="243" eb="245">
      <t>ニュウコク</t>
    </rPh>
    <rPh sb="245" eb="248">
      <t>カンリキョク</t>
    </rPh>
    <rPh sb="250" eb="252">
      <t>タイサク</t>
    </rPh>
    <rPh sb="252" eb="254">
      <t>キョウギ</t>
    </rPh>
    <rPh sb="256" eb="257">
      <t>ワ</t>
    </rPh>
    <rPh sb="258" eb="259">
      <t>クニ</t>
    </rPh>
    <rPh sb="260" eb="262">
      <t>シャカイ</t>
    </rPh>
    <rPh sb="262" eb="264">
      <t>チツジョ</t>
    </rPh>
    <rPh sb="265" eb="267">
      <t>イジ</t>
    </rPh>
    <rPh sb="271" eb="272">
      <t>ウエ</t>
    </rPh>
    <rPh sb="274" eb="276">
      <t>ライニチ</t>
    </rPh>
    <rPh sb="276" eb="279">
      <t>ガイコクジン</t>
    </rPh>
    <rPh sb="279" eb="281">
      <t>ハンザイ</t>
    </rPh>
    <rPh sb="281" eb="282">
      <t>オヨ</t>
    </rPh>
    <rPh sb="283" eb="285">
      <t>ギソウ</t>
    </rPh>
    <rPh sb="285" eb="287">
      <t>ケッコン</t>
    </rPh>
    <rPh sb="287" eb="288">
      <t>トウ</t>
    </rPh>
    <rPh sb="289" eb="291">
      <t>シュダン</t>
    </rPh>
    <rPh sb="294" eb="296">
      <t>ギソウ</t>
    </rPh>
    <rPh sb="296" eb="298">
      <t>タイザイ</t>
    </rPh>
    <rPh sb="299" eb="301">
      <t>シンコク</t>
    </rPh>
    <rPh sb="302" eb="304">
      <t>モンダイ</t>
    </rPh>
    <rPh sb="308" eb="310">
      <t>テキセツ</t>
    </rPh>
    <rPh sb="311" eb="313">
      <t>サショウ</t>
    </rPh>
    <rPh sb="313" eb="315">
      <t>シンサ</t>
    </rPh>
    <rPh sb="316" eb="318">
      <t>ジツゲン</t>
    </rPh>
    <rPh sb="324" eb="327">
      <t>ホウムショウ</t>
    </rPh>
    <rPh sb="327" eb="329">
      <t>ニュウコク</t>
    </rPh>
    <rPh sb="329" eb="332">
      <t>カンリキョク</t>
    </rPh>
    <rPh sb="333" eb="335">
      <t>ミッセツ</t>
    </rPh>
    <rPh sb="336" eb="338">
      <t>イケン</t>
    </rPh>
    <rPh sb="338" eb="340">
      <t>コウカン</t>
    </rPh>
    <rPh sb="341" eb="342">
      <t>オコナ</t>
    </rPh>
    <rPh sb="343" eb="345">
      <t>ヒツヨウ</t>
    </rPh>
    <phoneticPr fontId="4"/>
  </si>
  <si>
    <t>１．在日外国人社会統合外交政策経費
　共催機関との業務分担により，要員や必要設備に係る負担を軽減しているほか，国際ワークショップの開催業務に係る一般競争入札を実施し，経費削減に努力している。
２．外国人研修生等問題対策費
　前年度に引き続き，調査要員を２名とし，調査国における日程も効率的なものとなるよう努めたほか，調達手続も一般競争入札を実施し，経費削減に努力した。
３．主要地方入国管理局との対策協議
　出張に当たっては，出張日程の効率化を図るとともに，パックを活用し，経費節減を図った。</t>
    <rPh sb="21" eb="23">
      <t>キカン</t>
    </rPh>
    <rPh sb="25" eb="27">
      <t>ギョウム</t>
    </rPh>
    <rPh sb="27" eb="29">
      <t>ブンタン</t>
    </rPh>
    <rPh sb="70" eb="71">
      <t>カカ</t>
    </rPh>
    <rPh sb="112" eb="115">
      <t>ゼンネンド</t>
    </rPh>
    <rPh sb="116" eb="117">
      <t>ヒ</t>
    </rPh>
    <rPh sb="118" eb="119">
      <t>ツヅ</t>
    </rPh>
    <rPh sb="127" eb="128">
      <t>メイ</t>
    </rPh>
    <rPh sb="158" eb="160">
      <t>チョウタツ</t>
    </rPh>
    <rPh sb="160" eb="162">
      <t>テツヅキ</t>
    </rPh>
    <rPh sb="204" eb="206">
      <t>シュッチョウ</t>
    </rPh>
    <rPh sb="207" eb="208">
      <t>ア</t>
    </rPh>
    <rPh sb="213" eb="215">
      <t>シュッチョウ</t>
    </rPh>
    <rPh sb="215" eb="217">
      <t>ニッテイ</t>
    </rPh>
    <rPh sb="218" eb="220">
      <t>コウリツ</t>
    </rPh>
    <rPh sb="220" eb="221">
      <t>カ</t>
    </rPh>
    <rPh sb="222" eb="223">
      <t>ハカ</t>
    </rPh>
    <rPh sb="233" eb="235">
      <t>カツヨウ</t>
    </rPh>
    <rPh sb="237" eb="239">
      <t>ケイヒ</t>
    </rPh>
    <rPh sb="239" eb="241">
      <t>セツゲン</t>
    </rPh>
    <rPh sb="242" eb="243">
      <t>ハカ</t>
    </rPh>
    <phoneticPr fontId="4"/>
  </si>
  <si>
    <t>１．在日外国人社会統合外交政策経費
　作成した成果物を広く周知し，活用できるよう，平成23年度のワークショップは外務省のＨＰにアップするだけでなく，You tubeに動画をアップし，さらに外国人課のFacebookを立ち上げた。
２．外国人研修生等問題対策費
　調査報告書は，外国人研修生等の帰国後の状況について，情報共有のため関係機関にも配布した。
３．主要地方入国管理局との対策協議
　協議の結果は，査証審査業務等に積極的に活用している。</t>
    <rPh sb="41" eb="43">
      <t>ヘイセイ</t>
    </rPh>
    <rPh sb="45" eb="47">
      <t>ネンド</t>
    </rPh>
    <rPh sb="56" eb="59">
      <t>ガイムショウ</t>
    </rPh>
    <rPh sb="83" eb="85">
      <t>ドウガ</t>
    </rPh>
    <rPh sb="94" eb="97">
      <t>ガイコクジン</t>
    </rPh>
    <rPh sb="97" eb="98">
      <t>カ</t>
    </rPh>
    <rPh sb="108" eb="109">
      <t>タ</t>
    </rPh>
    <rPh sb="110" eb="111">
      <t>ア</t>
    </rPh>
    <rPh sb="117" eb="120">
      <t>ガイコクジン</t>
    </rPh>
    <rPh sb="131" eb="133">
      <t>チョウサ</t>
    </rPh>
    <rPh sb="133" eb="136">
      <t>ホウコクショ</t>
    </rPh>
    <rPh sb="138" eb="141">
      <t>ガイコクジン</t>
    </rPh>
    <rPh sb="157" eb="159">
      <t>ジョウホウ</t>
    </rPh>
    <rPh sb="159" eb="161">
      <t>キョウユウ</t>
    </rPh>
    <rPh sb="178" eb="180">
      <t>シュヨウ</t>
    </rPh>
    <rPh sb="180" eb="182">
      <t>チホウ</t>
    </rPh>
    <rPh sb="182" eb="184">
      <t>ニュウコク</t>
    </rPh>
    <rPh sb="184" eb="187">
      <t>カンリキョク</t>
    </rPh>
    <rPh sb="189" eb="191">
      <t>タイサク</t>
    </rPh>
    <rPh sb="191" eb="193">
      <t>キョウギ</t>
    </rPh>
    <phoneticPr fontId="4"/>
  </si>
  <si>
    <t>１．在日外国人社会統合外交政策経費
　共催機関との適切な業務分担や一般競争入札を行い，引き続き経費削減に努める一方で，国際ワークショップを通じ，外国人問題の当事者である外国人自身や外国政府，外国人を受け入れる地域社会の一員である日本国民が，外国人問題について幅広く考えることができるよう，引き続き工夫していく。
２．外国人研修生等問題対策費
　今回，東北太平洋沖地震の影響で多数の技能実習生が帰国し，地震前に比べて全国で約1万３千人の技能実習生が不足するという事態が発生して，農林水産業をはじめとする各種産業に大きな影響を与えている。また，本制度については，送り出し各国も高い関心を持っており，制度の趣旨である「技術移転」「人づくり」が適正に実現されているか，そのフォローアップを確実に行っていく必要がある。よって，本件事業は制度の発展のため，必要なものであり，その実施者も一般競争入札で行い，透明性を担保するとともに，調査に向けて実施者との協議を綿密に行い，効率的かつ効果的な調査を行うことが出来るよう努めている。
３．主要地方入国管理局との対策協議
　平成23年度においては，在外公館からの職員の派遣は取りやめ，本省からの担当職員を出張させることとし，出張者の旅費についてもパックを利用し，効率的な旅費の執行を行った。</t>
    <rPh sb="59" eb="61">
      <t>コクサイ</t>
    </rPh>
    <rPh sb="69" eb="70">
      <t>ツウ</t>
    </rPh>
    <rPh sb="120" eb="123">
      <t>ガイコクジン</t>
    </rPh>
    <rPh sb="123" eb="125">
      <t>モンダイ</t>
    </rPh>
    <rPh sb="129" eb="131">
      <t>ハバヒロ</t>
    </rPh>
    <rPh sb="132" eb="133">
      <t>カンガ</t>
    </rPh>
    <rPh sb="144" eb="145">
      <t>ヒ</t>
    </rPh>
    <rPh sb="146" eb="147">
      <t>ツヅ</t>
    </rPh>
    <rPh sb="148" eb="150">
      <t>クフウ</t>
    </rPh>
    <rPh sb="461" eb="463">
      <t>シュヨウ</t>
    </rPh>
    <rPh sb="463" eb="465">
      <t>チホウ</t>
    </rPh>
    <rPh sb="465" eb="467">
      <t>ニュウコク</t>
    </rPh>
    <rPh sb="467" eb="470">
      <t>カンリキョク</t>
    </rPh>
    <rPh sb="472" eb="474">
      <t>タイサク</t>
    </rPh>
    <rPh sb="474" eb="476">
      <t>キョウギ</t>
    </rPh>
    <rPh sb="478" eb="480">
      <t>ヘイセイ</t>
    </rPh>
    <rPh sb="482" eb="484">
      <t>ネンド</t>
    </rPh>
    <rPh sb="490" eb="492">
      <t>ザイガイ</t>
    </rPh>
    <rPh sb="492" eb="494">
      <t>コウカン</t>
    </rPh>
    <rPh sb="497" eb="499">
      <t>ショクイン</t>
    </rPh>
    <rPh sb="500" eb="502">
      <t>ハケン</t>
    </rPh>
    <rPh sb="503" eb="504">
      <t>ト</t>
    </rPh>
    <rPh sb="508" eb="510">
      <t>ホンショウ</t>
    </rPh>
    <rPh sb="513" eb="515">
      <t>タントウ</t>
    </rPh>
    <rPh sb="515" eb="517">
      <t>ショクイン</t>
    </rPh>
    <rPh sb="518" eb="520">
      <t>シュッチョウ</t>
    </rPh>
    <rPh sb="528" eb="531">
      <t>シュッチョウシャ</t>
    </rPh>
    <rPh sb="532" eb="534">
      <t>リョヒ</t>
    </rPh>
    <rPh sb="543" eb="545">
      <t>リヨウ</t>
    </rPh>
    <rPh sb="547" eb="550">
      <t>コウリツテキ</t>
    </rPh>
    <rPh sb="551" eb="553">
      <t>リョヒ</t>
    </rPh>
    <rPh sb="554" eb="556">
      <t>シッコウ</t>
    </rPh>
    <rPh sb="557" eb="558">
      <t>オコナ</t>
    </rPh>
    <phoneticPr fontId="4"/>
  </si>
  <si>
    <t>１．在日外国人社会統合外交政策経費
　平成２３年次会計実地検査における一般経理での検査対象項目となっているほか，総務省による平成２３年度行政評価等プログラムにおいて，内閣の重要課題を踏まえ，全国規模で実施する調査の一つとして，「外国人の受入れ対策」（外国人労働者等）が対象となっている。
２．外国人研修生等問題対策費
　外国人技能実習制度は，民間レベルでの開発途上国等への技術等の移転を通じた国際貢献を目的としたもので，この制度に基づく平成２２年末の技能実習生（外国人登録者数）は全国で約１７万５千人に上る。以前より，一部の受入れ機関を技能実習生を低賃金労働者として取扱い，賃金等の未払いや時間外労働の恒常化等の諸問題が指摘されていたところ，平成２３年７月施工の改正入管法において，技能実習生の保護の強化が図られ，労働基準法をはじめとする各種労働関係法令の適用を受けることとなった。また，適正な技能実習制度の実現には送り出し国側の政府関係機関や送り出し機関，さらには各企業が本制度の趣旨を正しく理解しているか，ということは極めて重要であり，送り出しにあたって，実習生に不当な負担（保証金）を課していないか，帰国後の技術移転が円滑に行われているか等について，本件事業は調査を行うものである。</t>
    <rPh sb="35" eb="37">
      <t>イッパン</t>
    </rPh>
    <rPh sb="37" eb="39">
      <t>ケイリ</t>
    </rPh>
    <rPh sb="41" eb="43">
      <t>ケンサ</t>
    </rPh>
    <rPh sb="43" eb="45">
      <t>タイショウ</t>
    </rPh>
    <rPh sb="45" eb="47">
      <t>コウモク</t>
    </rPh>
    <rPh sb="56" eb="59">
      <t>ソウムショウ</t>
    </rPh>
    <rPh sb="62" eb="64">
      <t>ヘイセイ</t>
    </rPh>
    <rPh sb="66" eb="68">
      <t>ネンド</t>
    </rPh>
    <rPh sb="68" eb="70">
      <t>ギョウセイ</t>
    </rPh>
    <rPh sb="70" eb="72">
      <t>ヒョウカ</t>
    </rPh>
    <rPh sb="72" eb="73">
      <t>トウ</t>
    </rPh>
    <rPh sb="83" eb="85">
      <t>ナイカク</t>
    </rPh>
    <rPh sb="86" eb="88">
      <t>ジュウヨウ</t>
    </rPh>
    <rPh sb="88" eb="90">
      <t>カダイ</t>
    </rPh>
    <rPh sb="91" eb="92">
      <t>フ</t>
    </rPh>
    <rPh sb="95" eb="97">
      <t>ゼンコク</t>
    </rPh>
    <rPh sb="97" eb="99">
      <t>キボ</t>
    </rPh>
    <rPh sb="100" eb="102">
      <t>ジッシ</t>
    </rPh>
    <rPh sb="104" eb="106">
      <t>チョウサ</t>
    </rPh>
    <rPh sb="107" eb="108">
      <t>ヒト</t>
    </rPh>
    <rPh sb="114" eb="117">
      <t>ガイコクジン</t>
    </rPh>
    <rPh sb="118" eb="120">
      <t>ウケイ</t>
    </rPh>
    <rPh sb="121" eb="123">
      <t>タイサク</t>
    </rPh>
    <rPh sb="125" eb="128">
      <t>ガイコクジン</t>
    </rPh>
    <rPh sb="128" eb="131">
      <t>ロウドウシャ</t>
    </rPh>
    <rPh sb="131" eb="132">
      <t>トウ</t>
    </rPh>
    <rPh sb="134" eb="136">
      <t>タイショウ</t>
    </rPh>
    <phoneticPr fontId="4"/>
  </si>
  <si>
    <t>0677,0685</t>
    <phoneticPr fontId="4"/>
  </si>
  <si>
    <t>0656,0663,0678</t>
    <phoneticPr fontId="4"/>
  </si>
  <si>
    <t>在日外国人社会統合外交政策経費</t>
    <rPh sb="0" eb="2">
      <t>ザイニチ</t>
    </rPh>
    <rPh sb="2" eb="5">
      <t>ガイコクジン</t>
    </rPh>
    <rPh sb="5" eb="7">
      <t>シャカイ</t>
    </rPh>
    <rPh sb="7" eb="9">
      <t>トウゴウ</t>
    </rPh>
    <rPh sb="9" eb="11">
      <t>ガイコウ</t>
    </rPh>
    <rPh sb="11" eb="13">
      <t>セイサク</t>
    </rPh>
    <rPh sb="13" eb="15">
      <t>ケイヒ</t>
    </rPh>
    <phoneticPr fontId="4"/>
  </si>
  <si>
    <t>平成21年度開始</t>
    <rPh sb="0" eb="2">
      <t>ヘイセイ</t>
    </rPh>
    <rPh sb="4" eb="6">
      <t>ネンド</t>
    </rPh>
    <rPh sb="6" eb="8">
      <t>カイシ</t>
    </rPh>
    <phoneticPr fontId="4"/>
  </si>
  <si>
    <t>外務省設置法第４条第14号</t>
    <rPh sb="0" eb="3">
      <t>ガイムショウ</t>
    </rPh>
    <rPh sb="3" eb="6">
      <t>セッチホウ</t>
    </rPh>
    <rPh sb="6" eb="7">
      <t>ダイ</t>
    </rPh>
    <rPh sb="8" eb="9">
      <t>ジョウ</t>
    </rPh>
    <rPh sb="9" eb="10">
      <t>ダイ</t>
    </rPh>
    <rPh sb="12" eb="13">
      <t>ゴウ</t>
    </rPh>
    <phoneticPr fontId="4"/>
  </si>
  <si>
    <t>海外交流審議会答申（平成16年10月）</t>
    <rPh sb="0" eb="2">
      <t>カイガイ</t>
    </rPh>
    <rPh sb="2" eb="4">
      <t>コウリュウ</t>
    </rPh>
    <rPh sb="4" eb="7">
      <t>シンギカイ</t>
    </rPh>
    <rPh sb="7" eb="9">
      <t>トウシン</t>
    </rPh>
    <rPh sb="10" eb="12">
      <t>ヘイセイ</t>
    </rPh>
    <rPh sb="14" eb="15">
      <t>ネン</t>
    </rPh>
    <rPh sb="17" eb="18">
      <t>ガツ</t>
    </rPh>
    <phoneticPr fontId="4"/>
  </si>
  <si>
    <t>機材手配等</t>
    <rPh sb="0" eb="2">
      <t>キザイ</t>
    </rPh>
    <rPh sb="2" eb="4">
      <t>テハイ</t>
    </rPh>
    <rPh sb="4" eb="5">
      <t>トウ</t>
    </rPh>
    <phoneticPr fontId="4"/>
  </si>
  <si>
    <t>外国人問題等調査研究謝金</t>
    <rPh sb="0" eb="3">
      <t>ガイコクジン</t>
    </rPh>
    <rPh sb="3" eb="5">
      <t>モンダイ</t>
    </rPh>
    <rPh sb="5" eb="6">
      <t>トウ</t>
    </rPh>
    <rPh sb="6" eb="8">
      <t>チョウサ</t>
    </rPh>
    <rPh sb="8" eb="10">
      <t>ケンキュウ</t>
    </rPh>
    <rPh sb="10" eb="12">
      <t>シャキン</t>
    </rPh>
    <phoneticPr fontId="4"/>
  </si>
  <si>
    <t>会議及び連絡旅費</t>
    <rPh sb="0" eb="2">
      <t>カイギ</t>
    </rPh>
    <rPh sb="2" eb="3">
      <t>オヨ</t>
    </rPh>
    <rPh sb="4" eb="6">
      <t>レンラク</t>
    </rPh>
    <rPh sb="6" eb="8">
      <t>リョヒ</t>
    </rPh>
    <phoneticPr fontId="4"/>
  </si>
  <si>
    <t>災害情報メールサービス</t>
    <rPh sb="0" eb="2">
      <t>サイガイ</t>
    </rPh>
    <rPh sb="2" eb="4">
      <t>ジョウホウ</t>
    </rPh>
    <phoneticPr fontId="4"/>
  </si>
  <si>
    <t>A.　（株）ステージ</t>
    <rPh sb="4" eb="5">
      <t>カブ</t>
    </rPh>
    <phoneticPr fontId="4"/>
  </si>
  <si>
    <t>機材手配，外国被招へい者の接遇等</t>
    <rPh sb="0" eb="2">
      <t>キザイ</t>
    </rPh>
    <rPh sb="2" eb="4">
      <t>テハイ</t>
    </rPh>
    <rPh sb="5" eb="7">
      <t>ガイコク</t>
    </rPh>
    <rPh sb="7" eb="9">
      <t>ヒショウ</t>
    </rPh>
    <rPh sb="11" eb="12">
      <t>シャ</t>
    </rPh>
    <rPh sb="13" eb="15">
      <t>セツグウ</t>
    </rPh>
    <rPh sb="15" eb="16">
      <t>トウ</t>
    </rPh>
    <phoneticPr fontId="4"/>
  </si>
  <si>
    <t>（株）ステージ</t>
    <rPh sb="1" eb="2">
      <t>カブ</t>
    </rPh>
    <phoneticPr fontId="4"/>
  </si>
  <si>
    <t>通訳・翻訳業務，会場設営，補助要員手配，音響等機材操作，外国被招へい者接遇</t>
    <rPh sb="0" eb="2">
      <t>ツウヤク</t>
    </rPh>
    <rPh sb="3" eb="5">
      <t>ホンヤク</t>
    </rPh>
    <rPh sb="5" eb="7">
      <t>ギョウム</t>
    </rPh>
    <rPh sb="8" eb="10">
      <t>カイジョウ</t>
    </rPh>
    <rPh sb="10" eb="12">
      <t>セツエイ</t>
    </rPh>
    <rPh sb="13" eb="15">
      <t>ホジョ</t>
    </rPh>
    <rPh sb="15" eb="17">
      <t>ヨウイン</t>
    </rPh>
    <rPh sb="17" eb="19">
      <t>テハイ</t>
    </rPh>
    <phoneticPr fontId="4"/>
  </si>
  <si>
    <t>B.　旅行会社（２社）</t>
    <rPh sb="3" eb="5">
      <t>リョコウ</t>
    </rPh>
    <rPh sb="5" eb="7">
      <t>カイシャ</t>
    </rPh>
    <rPh sb="9" eb="10">
      <t>シャ</t>
    </rPh>
    <phoneticPr fontId="4"/>
  </si>
  <si>
    <t>JTB AUSTRALIA PTY LTD</t>
    <phoneticPr fontId="4"/>
  </si>
  <si>
    <t>外国被招へい者の航空券販売</t>
    <rPh sb="0" eb="2">
      <t>ガイコク</t>
    </rPh>
    <rPh sb="2" eb="4">
      <t>ヒショウ</t>
    </rPh>
    <rPh sb="6" eb="7">
      <t>シャ</t>
    </rPh>
    <rPh sb="8" eb="11">
      <t>コウクウケン</t>
    </rPh>
    <rPh sb="11" eb="13">
      <t>ハンバイ</t>
    </rPh>
    <phoneticPr fontId="4"/>
  </si>
  <si>
    <t>SHINTAKE TOUR CO. LTD</t>
    <phoneticPr fontId="4"/>
  </si>
  <si>
    <t>Ｃ.　国内有識者（15名）</t>
    <rPh sb="3" eb="5">
      <t>コクナイ</t>
    </rPh>
    <rPh sb="5" eb="8">
      <t>ユウシキシャ</t>
    </rPh>
    <rPh sb="11" eb="12">
      <t>メイ</t>
    </rPh>
    <phoneticPr fontId="4"/>
  </si>
  <si>
    <t>会議出席・発表</t>
    <rPh sb="0" eb="2">
      <t>カイギ</t>
    </rPh>
    <rPh sb="2" eb="4">
      <t>シュッセキ</t>
    </rPh>
    <rPh sb="5" eb="7">
      <t>ハッピョウ</t>
    </rPh>
    <phoneticPr fontId="4"/>
  </si>
  <si>
    <t>個人Ｉ</t>
    <rPh sb="0" eb="2">
      <t>コジン</t>
    </rPh>
    <phoneticPr fontId="4"/>
  </si>
  <si>
    <t>個人Ｊ</t>
    <rPh sb="0" eb="2">
      <t>コジン</t>
    </rPh>
    <phoneticPr fontId="4"/>
  </si>
  <si>
    <t>Ｄ.　（株）文研堂書店</t>
    <rPh sb="4" eb="5">
      <t>カブ</t>
    </rPh>
    <rPh sb="6" eb="8">
      <t>ブンケン</t>
    </rPh>
    <rPh sb="8" eb="9">
      <t>ドウ</t>
    </rPh>
    <rPh sb="9" eb="11">
      <t>ショテン</t>
    </rPh>
    <phoneticPr fontId="4"/>
  </si>
  <si>
    <t>（株）文研堂書店</t>
    <rPh sb="1" eb="2">
      <t>カブ</t>
    </rPh>
    <rPh sb="3" eb="5">
      <t>ブンケン</t>
    </rPh>
    <rPh sb="5" eb="6">
      <t>ドウ</t>
    </rPh>
    <rPh sb="6" eb="8">
      <t>ショテン</t>
    </rPh>
    <phoneticPr fontId="4"/>
  </si>
  <si>
    <t>執務参考図書の販売</t>
    <rPh sb="0" eb="2">
      <t>シツム</t>
    </rPh>
    <rPh sb="2" eb="4">
      <t>サンコウ</t>
    </rPh>
    <rPh sb="4" eb="6">
      <t>トショ</t>
    </rPh>
    <rPh sb="7" eb="9">
      <t>ハンバイ</t>
    </rPh>
    <phoneticPr fontId="4"/>
  </si>
  <si>
    <t>Ｅ.　課員</t>
    <rPh sb="3" eb="5">
      <t>カイン</t>
    </rPh>
    <phoneticPr fontId="4"/>
  </si>
  <si>
    <t>課員</t>
    <rPh sb="0" eb="2">
      <t>カイン</t>
    </rPh>
    <phoneticPr fontId="4"/>
  </si>
  <si>
    <t>執務参考図書の購入（立替）</t>
    <rPh sb="0" eb="2">
      <t>シツム</t>
    </rPh>
    <rPh sb="2" eb="4">
      <t>サンコウ</t>
    </rPh>
    <rPh sb="4" eb="6">
      <t>トショ</t>
    </rPh>
    <rPh sb="7" eb="9">
      <t>コウニュウ</t>
    </rPh>
    <rPh sb="10" eb="12">
      <t>タテカエ</t>
    </rPh>
    <phoneticPr fontId="4"/>
  </si>
  <si>
    <t>Ｆ.　出張者（５名）</t>
    <rPh sb="3" eb="6">
      <t>シュッチョウシャ</t>
    </rPh>
    <rPh sb="8" eb="9">
      <t>メイ</t>
    </rPh>
    <phoneticPr fontId="4"/>
  </si>
  <si>
    <t>国内出張</t>
    <rPh sb="0" eb="2">
      <t>コクナイ</t>
    </rPh>
    <rPh sb="2" eb="4">
      <t>シュッチョウ</t>
    </rPh>
    <phoneticPr fontId="4"/>
  </si>
  <si>
    <t>Ｇ.　財団法人　宮城県国際交流協会</t>
    <rPh sb="3" eb="7">
      <t>ザイダンホウジン</t>
    </rPh>
    <rPh sb="8" eb="11">
      <t>ミヤギケン</t>
    </rPh>
    <rPh sb="11" eb="15">
      <t>コクサイコウリュウ</t>
    </rPh>
    <rPh sb="15" eb="17">
      <t>キョウカイ</t>
    </rPh>
    <phoneticPr fontId="4"/>
  </si>
  <si>
    <t>財団法人
宮城県国際交流協会</t>
    <rPh sb="0" eb="4">
      <t>ザイダンホウジン</t>
    </rPh>
    <rPh sb="5" eb="8">
      <t>ミヤギケン</t>
    </rPh>
    <rPh sb="8" eb="12">
      <t>コクサイコウリュウ</t>
    </rPh>
    <rPh sb="12" eb="14">
      <t>キョウカイ</t>
    </rPh>
    <phoneticPr fontId="4"/>
  </si>
  <si>
    <t>会議出席者の派遣</t>
    <rPh sb="0" eb="2">
      <t>カイギ</t>
    </rPh>
    <rPh sb="2" eb="5">
      <t>シュッセキシャ</t>
    </rPh>
    <rPh sb="6" eb="8">
      <t>ハケン</t>
    </rPh>
    <phoneticPr fontId="4"/>
  </si>
  <si>
    <t>Ｈ.　一般社団法人　移民政策研究所</t>
    <rPh sb="3" eb="5">
      <t>イッパン</t>
    </rPh>
    <rPh sb="5" eb="9">
      <t>シャダンホウジン</t>
    </rPh>
    <rPh sb="10" eb="12">
      <t>イミン</t>
    </rPh>
    <rPh sb="12" eb="14">
      <t>セイサク</t>
    </rPh>
    <rPh sb="14" eb="17">
      <t>ケンキュウジョ</t>
    </rPh>
    <phoneticPr fontId="4"/>
  </si>
  <si>
    <t>一般社団法人
移民政策研究所</t>
    <rPh sb="0" eb="2">
      <t>イッパン</t>
    </rPh>
    <rPh sb="2" eb="6">
      <t>シャダンホウジン</t>
    </rPh>
    <rPh sb="7" eb="9">
      <t>イミン</t>
    </rPh>
    <rPh sb="9" eb="11">
      <t>セイサク</t>
    </rPh>
    <rPh sb="11" eb="14">
      <t>ケンキュウジョ</t>
    </rPh>
    <phoneticPr fontId="4"/>
  </si>
  <si>
    <t>外国人研修生等問題対策費</t>
    <rPh sb="0" eb="3">
      <t>ガイコクジン</t>
    </rPh>
    <rPh sb="3" eb="6">
      <t>ケンシュウセイ</t>
    </rPh>
    <rPh sb="6" eb="7">
      <t>トウ</t>
    </rPh>
    <rPh sb="7" eb="9">
      <t>モンダイ</t>
    </rPh>
    <rPh sb="9" eb="11">
      <t>タイサク</t>
    </rPh>
    <rPh sb="11" eb="12">
      <t>ヒ</t>
    </rPh>
    <phoneticPr fontId="4"/>
  </si>
  <si>
    <t>領事局　</t>
    <rPh sb="0" eb="3">
      <t>リョウジキョク</t>
    </rPh>
    <phoneticPr fontId="4"/>
  </si>
  <si>
    <t>外国人課</t>
    <rPh sb="0" eb="2">
      <t>ガイコク</t>
    </rPh>
    <rPh sb="2" eb="3">
      <t>ジン</t>
    </rPh>
    <rPh sb="3" eb="4">
      <t>カ</t>
    </rPh>
    <phoneticPr fontId="4"/>
  </si>
  <si>
    <t>課長　　早川　修</t>
    <rPh sb="0" eb="2">
      <t>カチョウ</t>
    </rPh>
    <rPh sb="4" eb="6">
      <t>ハヤカワ</t>
    </rPh>
    <rPh sb="7" eb="8">
      <t>オサム</t>
    </rPh>
    <phoneticPr fontId="4"/>
  </si>
  <si>
    <t>IV-1 領事業務の充実</t>
    <rPh sb="5" eb="7">
      <t>リョウジ</t>
    </rPh>
    <rPh sb="7" eb="9">
      <t>ギョウム</t>
    </rPh>
    <rPh sb="10" eb="12">
      <t>ジュウジツ</t>
    </rPh>
    <phoneticPr fontId="4"/>
  </si>
  <si>
    <t>外務省組織令（第八十八条第二号，第四号，　　　　　第七号）</t>
    <rPh sb="0" eb="3">
      <t>ガイムショウ</t>
    </rPh>
    <rPh sb="3" eb="5">
      <t>ソシキ</t>
    </rPh>
    <rPh sb="5" eb="6">
      <t>レイ</t>
    </rPh>
    <rPh sb="7" eb="8">
      <t>ダイ</t>
    </rPh>
    <rPh sb="8" eb="11">
      <t>88</t>
    </rPh>
    <rPh sb="11" eb="12">
      <t>ジョウ</t>
    </rPh>
    <rPh sb="12" eb="13">
      <t>ダイ</t>
    </rPh>
    <rPh sb="13" eb="14">
      <t>2</t>
    </rPh>
    <rPh sb="14" eb="15">
      <t>ゴウ</t>
    </rPh>
    <rPh sb="16" eb="17">
      <t>ダイ</t>
    </rPh>
    <rPh sb="17" eb="18">
      <t>4</t>
    </rPh>
    <rPh sb="18" eb="19">
      <t>ゴウ</t>
    </rPh>
    <rPh sb="25" eb="26">
      <t>ダイ</t>
    </rPh>
    <rPh sb="26" eb="27">
      <t>7</t>
    </rPh>
    <rPh sb="27" eb="28">
      <t>ゴウ</t>
    </rPh>
    <phoneticPr fontId="4"/>
  </si>
  <si>
    <t>外国人問題等
調査研究謝金</t>
    <phoneticPr fontId="4"/>
  </si>
  <si>
    <t>外国人研修生等問題対策費</t>
    <phoneticPr fontId="4"/>
  </si>
  <si>
    <t>外国人問題等調査研究謝金</t>
    <rPh sb="0" eb="2">
      <t>ガイコク</t>
    </rPh>
    <rPh sb="2" eb="3">
      <t>ジン</t>
    </rPh>
    <rPh sb="3" eb="5">
      <t>モンダイ</t>
    </rPh>
    <rPh sb="5" eb="6">
      <t>トウ</t>
    </rPh>
    <rPh sb="6" eb="8">
      <t>チョウサ</t>
    </rPh>
    <rPh sb="8" eb="10">
      <t>ケンキュウ</t>
    </rPh>
    <rPh sb="10" eb="12">
      <t>シャキン</t>
    </rPh>
    <phoneticPr fontId="4"/>
  </si>
  <si>
    <t>現地調査，報告書作成費等</t>
    <rPh sb="0" eb="2">
      <t>ゲンチ</t>
    </rPh>
    <rPh sb="2" eb="4">
      <t>チョウサ</t>
    </rPh>
    <rPh sb="5" eb="8">
      <t>ホウコクショ</t>
    </rPh>
    <rPh sb="8" eb="11">
      <t>サクセイヒ</t>
    </rPh>
    <rPh sb="11" eb="12">
      <t>トウ</t>
    </rPh>
    <phoneticPr fontId="4"/>
  </si>
  <si>
    <t>（株）ワールド・ビジネス・アソシエイツ</t>
    <rPh sb="0" eb="3">
      <t>カブ</t>
    </rPh>
    <phoneticPr fontId="4"/>
  </si>
  <si>
    <t>現地調査，報告書作成等</t>
    <rPh sb="0" eb="2">
      <t>ゲンチ</t>
    </rPh>
    <rPh sb="2" eb="4">
      <t>チョウサ</t>
    </rPh>
    <rPh sb="5" eb="8">
      <t>ホウコクショ</t>
    </rPh>
    <rPh sb="8" eb="10">
      <t>サクセイ</t>
    </rPh>
    <rPh sb="10" eb="11">
      <t>トウ</t>
    </rPh>
    <phoneticPr fontId="4"/>
  </si>
  <si>
    <t>主要地方入国管理局との対策協議</t>
    <rPh sb="0" eb="2">
      <t>シュヨウ</t>
    </rPh>
    <rPh sb="2" eb="4">
      <t>チホウ</t>
    </rPh>
    <rPh sb="4" eb="6">
      <t>ニュウコク</t>
    </rPh>
    <rPh sb="6" eb="9">
      <t>カンリキョク</t>
    </rPh>
    <rPh sb="11" eb="13">
      <t>タイサク</t>
    </rPh>
    <rPh sb="13" eb="15">
      <t>キョウギ</t>
    </rPh>
    <phoneticPr fontId="4"/>
  </si>
  <si>
    <t>外国人課</t>
    <rPh sb="0" eb="3">
      <t>ガイコクジン</t>
    </rPh>
    <rPh sb="3" eb="4">
      <t>カ</t>
    </rPh>
    <phoneticPr fontId="4"/>
  </si>
  <si>
    <t>出入国管理及び難民認定法第６１条の１１</t>
    <rPh sb="0" eb="3">
      <t>シュツニュウコク</t>
    </rPh>
    <rPh sb="3" eb="5">
      <t>カンリ</t>
    </rPh>
    <rPh sb="5" eb="6">
      <t>オヨ</t>
    </rPh>
    <rPh sb="7" eb="9">
      <t>ナンミン</t>
    </rPh>
    <rPh sb="9" eb="12">
      <t>ニンテイホウ</t>
    </rPh>
    <rPh sb="12" eb="13">
      <t>ダイ</t>
    </rPh>
    <rPh sb="15" eb="16">
      <t>ジョウ</t>
    </rPh>
    <phoneticPr fontId="4"/>
  </si>
  <si>
    <t>不法入国事犯の現状及び取締り対策・不法就労事犯の現状及び取締り対策・人身取引事犯の現状及び対策</t>
    <rPh sb="0" eb="2">
      <t>フホウ</t>
    </rPh>
    <rPh sb="2" eb="4">
      <t>ニュウコク</t>
    </rPh>
    <rPh sb="4" eb="6">
      <t>ジハン</t>
    </rPh>
    <rPh sb="7" eb="9">
      <t>ゲンジョウ</t>
    </rPh>
    <rPh sb="9" eb="10">
      <t>オヨ</t>
    </rPh>
    <rPh sb="11" eb="12">
      <t>ト</t>
    </rPh>
    <rPh sb="12" eb="13">
      <t>シ</t>
    </rPh>
    <rPh sb="14" eb="16">
      <t>タイサク</t>
    </rPh>
    <rPh sb="17" eb="19">
      <t>フホウ</t>
    </rPh>
    <rPh sb="19" eb="21">
      <t>シュウロウ</t>
    </rPh>
    <rPh sb="21" eb="23">
      <t>ジハン</t>
    </rPh>
    <rPh sb="24" eb="26">
      <t>ゲンジョウ</t>
    </rPh>
    <rPh sb="26" eb="27">
      <t>オヨ</t>
    </rPh>
    <rPh sb="28" eb="29">
      <t>ト</t>
    </rPh>
    <rPh sb="29" eb="30">
      <t>シ</t>
    </rPh>
    <rPh sb="31" eb="33">
      <t>タイサク</t>
    </rPh>
    <rPh sb="34" eb="36">
      <t>ジンシン</t>
    </rPh>
    <rPh sb="36" eb="38">
      <t>トリヒキ</t>
    </rPh>
    <rPh sb="38" eb="40">
      <t>ジハン</t>
    </rPh>
    <rPh sb="41" eb="43">
      <t>ゲンジョウ</t>
    </rPh>
    <rPh sb="43" eb="44">
      <t>オヨ</t>
    </rPh>
    <rPh sb="45" eb="47">
      <t>タイサク</t>
    </rPh>
    <phoneticPr fontId="4"/>
  </si>
  <si>
    <t>主要地方入国管理局との対策協議</t>
    <phoneticPr fontId="4"/>
  </si>
  <si>
    <t>本邦における協議会出席</t>
    <rPh sb="0" eb="2">
      <t>ホンポウ</t>
    </rPh>
    <rPh sb="6" eb="9">
      <t>キョウギカイ</t>
    </rPh>
    <rPh sb="9" eb="11">
      <t>シュッセキ</t>
    </rPh>
    <phoneticPr fontId="4"/>
  </si>
  <si>
    <t>旅券関連業務</t>
    <rPh sb="0" eb="2">
      <t>リョケン</t>
    </rPh>
    <rPh sb="2" eb="4">
      <t>カンレン</t>
    </rPh>
    <rPh sb="4" eb="6">
      <t>ギョウム</t>
    </rPh>
    <phoneticPr fontId="4"/>
  </si>
  <si>
    <t>旅券課</t>
    <rPh sb="0" eb="3">
      <t>リョケンカ</t>
    </rPh>
    <phoneticPr fontId="4"/>
  </si>
  <si>
    <t>課長　清水洋樹</t>
    <rPh sb="0" eb="2">
      <t>カチョウ</t>
    </rPh>
    <rPh sb="3" eb="5">
      <t>シミズ</t>
    </rPh>
    <rPh sb="5" eb="7">
      <t>ヒロキ</t>
    </rPh>
    <phoneticPr fontId="4"/>
  </si>
  <si>
    <t>外務省設置法第４条第１２項
外務省組織令第１３条第９項
旅券法</t>
    <rPh sb="0" eb="3">
      <t>ガイムショウ</t>
    </rPh>
    <rPh sb="3" eb="5">
      <t>セッチ</t>
    </rPh>
    <rPh sb="5" eb="6">
      <t>ホウ</t>
    </rPh>
    <rPh sb="9" eb="10">
      <t>ダイ</t>
    </rPh>
    <rPh sb="12" eb="13">
      <t>コウ</t>
    </rPh>
    <rPh sb="14" eb="17">
      <t>ガイムショウ</t>
    </rPh>
    <rPh sb="17" eb="19">
      <t>ソシキ</t>
    </rPh>
    <rPh sb="19" eb="20">
      <t>レイ</t>
    </rPh>
    <rPh sb="20" eb="21">
      <t>ダイ</t>
    </rPh>
    <rPh sb="23" eb="24">
      <t>ジョウ</t>
    </rPh>
    <rPh sb="24" eb="25">
      <t>ダイ</t>
    </rPh>
    <rPh sb="26" eb="27">
      <t>コウ</t>
    </rPh>
    <rPh sb="28" eb="31">
      <t>リョケンホウ</t>
    </rPh>
    <phoneticPr fontId="4"/>
  </si>
  <si>
    <t>関係する計画、通知等</t>
    <phoneticPr fontId="4"/>
  </si>
  <si>
    <t>　憲法で定められている国民の権利(海外渡航の自由）を保障するため，国際的に通用し，かつ信頼性の高い旅券を確実に国民に発給する。
　更に，旅券の不正使用（偽変造旅券，不正取得）を防止することにより，良好な国際交流及び国内・国際社会の安全にも寄与する。</t>
    <rPh sb="1" eb="3">
      <t>ケンポウ</t>
    </rPh>
    <rPh sb="4" eb="5">
      <t>サダ</t>
    </rPh>
    <rPh sb="11" eb="13">
      <t>コクミン</t>
    </rPh>
    <rPh sb="14" eb="16">
      <t>ケンリ</t>
    </rPh>
    <rPh sb="17" eb="19">
      <t>カイガイ</t>
    </rPh>
    <rPh sb="19" eb="21">
      <t>トコウ</t>
    </rPh>
    <rPh sb="22" eb="24">
      <t>ジユウ</t>
    </rPh>
    <rPh sb="26" eb="28">
      <t>ホショウ</t>
    </rPh>
    <rPh sb="33" eb="36">
      <t>コクサイテキ</t>
    </rPh>
    <rPh sb="37" eb="39">
      <t>ツウヨウ</t>
    </rPh>
    <rPh sb="43" eb="46">
      <t>シンライセイ</t>
    </rPh>
    <rPh sb="47" eb="48">
      <t>タカ</t>
    </rPh>
    <rPh sb="49" eb="51">
      <t>リョケン</t>
    </rPh>
    <rPh sb="52" eb="54">
      <t>カクジツ</t>
    </rPh>
    <rPh sb="55" eb="57">
      <t>コクミン</t>
    </rPh>
    <rPh sb="58" eb="60">
      <t>ハッキュウ</t>
    </rPh>
    <rPh sb="65" eb="66">
      <t>サラ</t>
    </rPh>
    <rPh sb="68" eb="70">
      <t>リョケン</t>
    </rPh>
    <rPh sb="71" eb="75">
      <t>フセイシヨウ</t>
    </rPh>
    <rPh sb="76" eb="77">
      <t>ギ</t>
    </rPh>
    <rPh sb="77" eb="79">
      <t>ヘンゾウ</t>
    </rPh>
    <rPh sb="79" eb="81">
      <t>リョケン</t>
    </rPh>
    <rPh sb="82" eb="84">
      <t>フセイ</t>
    </rPh>
    <rPh sb="84" eb="86">
      <t>シュトク</t>
    </rPh>
    <rPh sb="88" eb="90">
      <t>ボウシ</t>
    </rPh>
    <rPh sb="98" eb="100">
      <t>リョウコウ</t>
    </rPh>
    <rPh sb="101" eb="103">
      <t>コクサイ</t>
    </rPh>
    <rPh sb="103" eb="105">
      <t>コウリュウ</t>
    </rPh>
    <rPh sb="105" eb="106">
      <t>オヨ</t>
    </rPh>
    <rPh sb="107" eb="109">
      <t>コクナイ</t>
    </rPh>
    <rPh sb="110" eb="112">
      <t>コクサイ</t>
    </rPh>
    <rPh sb="112" eb="114">
      <t>シャカイ</t>
    </rPh>
    <rPh sb="115" eb="117">
      <t>アンゼン</t>
    </rPh>
    <rPh sb="119" eb="121">
      <t>キヨ</t>
    </rPh>
    <phoneticPr fontId="4"/>
  </si>
  <si>
    <t>　当課の所掌事務である旅券発給事務に関連し，旅券の申請・受付・審査・作成・交付・記録・管理等の多岐にわたる業務で必要となる旅券冊子類，申請書類の作成経費，物品，消耗品，備品等の購入経費，旅券を作成するための機器類に係る賃貸借･保守やその旅券情報の記録・管理等に必要な人件費，都道府県や在外公館に上記物品を送付する際に必要な輸送費等の経費。総じて日本国旅券発給のための足腰予算である。</t>
    <rPh sb="1" eb="3">
      <t>トウカ</t>
    </rPh>
    <rPh sb="4" eb="6">
      <t>ショショウ</t>
    </rPh>
    <rPh sb="6" eb="8">
      <t>ジム</t>
    </rPh>
    <rPh sb="11" eb="13">
      <t>リョケン</t>
    </rPh>
    <rPh sb="13" eb="15">
      <t>ハッキュウ</t>
    </rPh>
    <rPh sb="15" eb="17">
      <t>ジム</t>
    </rPh>
    <rPh sb="18" eb="20">
      <t>カンレン</t>
    </rPh>
    <rPh sb="22" eb="24">
      <t>リョケン</t>
    </rPh>
    <rPh sb="25" eb="27">
      <t>シンセイ</t>
    </rPh>
    <rPh sb="28" eb="30">
      <t>ウケツケ</t>
    </rPh>
    <rPh sb="31" eb="33">
      <t>シンサ</t>
    </rPh>
    <rPh sb="34" eb="36">
      <t>サクセイ</t>
    </rPh>
    <rPh sb="37" eb="39">
      <t>コウフ</t>
    </rPh>
    <rPh sb="40" eb="42">
      <t>キロク</t>
    </rPh>
    <rPh sb="43" eb="45">
      <t>カンリ</t>
    </rPh>
    <rPh sb="45" eb="46">
      <t>トウ</t>
    </rPh>
    <rPh sb="47" eb="49">
      <t>タキ</t>
    </rPh>
    <rPh sb="53" eb="55">
      <t>ギョウム</t>
    </rPh>
    <rPh sb="56" eb="58">
      <t>ヒツヨウ</t>
    </rPh>
    <rPh sb="61" eb="63">
      <t>リョケン</t>
    </rPh>
    <rPh sb="63" eb="65">
      <t>サッシ</t>
    </rPh>
    <rPh sb="65" eb="66">
      <t>ルイ</t>
    </rPh>
    <rPh sb="67" eb="69">
      <t>シンセイ</t>
    </rPh>
    <rPh sb="69" eb="71">
      <t>ショルイ</t>
    </rPh>
    <rPh sb="72" eb="74">
      <t>サクセイ</t>
    </rPh>
    <rPh sb="74" eb="76">
      <t>ケイヒ</t>
    </rPh>
    <rPh sb="77" eb="79">
      <t>ブッピン</t>
    </rPh>
    <rPh sb="80" eb="83">
      <t>ショウモウヒン</t>
    </rPh>
    <rPh sb="84" eb="86">
      <t>ビヒン</t>
    </rPh>
    <rPh sb="86" eb="87">
      <t>トウ</t>
    </rPh>
    <rPh sb="88" eb="90">
      <t>コウニュウ</t>
    </rPh>
    <rPh sb="90" eb="92">
      <t>ケイヒ</t>
    </rPh>
    <rPh sb="93" eb="95">
      <t>リョケン</t>
    </rPh>
    <rPh sb="96" eb="98">
      <t>サクセイ</t>
    </rPh>
    <rPh sb="103" eb="106">
      <t>キキルイ</t>
    </rPh>
    <rPh sb="107" eb="108">
      <t>カカ</t>
    </rPh>
    <rPh sb="109" eb="112">
      <t>チンタイシャク</t>
    </rPh>
    <rPh sb="113" eb="115">
      <t>ホシュ</t>
    </rPh>
    <rPh sb="118" eb="120">
      <t>リョケン</t>
    </rPh>
    <rPh sb="120" eb="122">
      <t>ジョウホウ</t>
    </rPh>
    <rPh sb="123" eb="125">
      <t>キロク</t>
    </rPh>
    <rPh sb="130" eb="132">
      <t>ヒツヨウ</t>
    </rPh>
    <rPh sb="133" eb="136">
      <t>ジンケンヒ</t>
    </rPh>
    <rPh sb="137" eb="141">
      <t>トドウフケン</t>
    </rPh>
    <rPh sb="142" eb="144">
      <t>ザイガイ</t>
    </rPh>
    <rPh sb="144" eb="146">
      <t>コウカン</t>
    </rPh>
    <rPh sb="147" eb="149">
      <t>ジョウキ</t>
    </rPh>
    <rPh sb="149" eb="151">
      <t>ブッピン</t>
    </rPh>
    <rPh sb="152" eb="154">
      <t>ソウフ</t>
    </rPh>
    <rPh sb="156" eb="157">
      <t>サイ</t>
    </rPh>
    <rPh sb="158" eb="160">
      <t>ヒツヨウ</t>
    </rPh>
    <rPh sb="161" eb="164">
      <t>ユソウヒ</t>
    </rPh>
    <rPh sb="164" eb="165">
      <t>トウ</t>
    </rPh>
    <rPh sb="166" eb="168">
      <t>ケイヒ</t>
    </rPh>
    <rPh sb="169" eb="170">
      <t>ソウ</t>
    </rPh>
    <rPh sb="172" eb="174">
      <t>ニホン</t>
    </rPh>
    <rPh sb="174" eb="175">
      <t>クニ</t>
    </rPh>
    <rPh sb="175" eb="177">
      <t>リョケン</t>
    </rPh>
    <rPh sb="177" eb="179">
      <t>ハッキュウ</t>
    </rPh>
    <rPh sb="183" eb="185">
      <t>アシコシ</t>
    </rPh>
    <rPh sb="185" eb="187">
      <t>ヨサン</t>
    </rPh>
    <phoneticPr fontId="4"/>
  </si>
  <si>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4"/>
  </si>
  <si>
    <t>-</t>
    <phoneticPr fontId="4"/>
  </si>
  <si>
    <t>-</t>
    <phoneticPr fontId="4"/>
  </si>
  <si>
    <t>　旅券は申請に基づき発給されており，その発給数は国民の申請需要に対応していることから，政策的な定量的成果目標の設定には馴染まない。なお，IC旅券の発給は，毎年1,500万人超の海外渡航者の円滑な出入国に資するものと考える。右欄は暦年の海外渡航者数。</t>
    <rPh sb="59" eb="61">
      <t>ナジ</t>
    </rPh>
    <phoneticPr fontId="4"/>
  </si>
  <si>
    <t>万人</t>
    <rPh sb="0" eb="2">
      <t>マンニン</t>
    </rPh>
    <phoneticPr fontId="4"/>
  </si>
  <si>
    <t>　国内及び在外におけるIC旅券発給数。</t>
    <rPh sb="1" eb="3">
      <t>コクナイ</t>
    </rPh>
    <rPh sb="3" eb="4">
      <t>オヨ</t>
    </rPh>
    <rPh sb="5" eb="7">
      <t>ザイガイ</t>
    </rPh>
    <rPh sb="13" eb="15">
      <t>リョケン</t>
    </rPh>
    <rPh sb="15" eb="17">
      <t>ハッキュウ</t>
    </rPh>
    <rPh sb="17" eb="18">
      <t>スウ</t>
    </rPh>
    <phoneticPr fontId="4"/>
  </si>
  <si>
    <t>冊</t>
    <rPh sb="0" eb="1">
      <t>サツ</t>
    </rPh>
    <phoneticPr fontId="4"/>
  </si>
  <si>
    <t>（4,087,000）</t>
    <phoneticPr fontId="4"/>
  </si>
  <si>
    <t>（4,185,881）</t>
    <phoneticPr fontId="4"/>
  </si>
  <si>
    <t>（２，４４８円／冊）</t>
    <rPh sb="6" eb="7">
      <t>エン</t>
    </rPh>
    <rPh sb="8" eb="9">
      <t>サツ</t>
    </rPh>
    <phoneticPr fontId="4"/>
  </si>
  <si>
    <t xml:space="preserve">23年度執行額（9,931,019千円）÷23年度IC旅券発給数（4,056,064冊）
</t>
    <rPh sb="2" eb="4">
      <t>ネンド</t>
    </rPh>
    <rPh sb="4" eb="6">
      <t>シッコウ</t>
    </rPh>
    <rPh sb="6" eb="7">
      <t>ガク</t>
    </rPh>
    <rPh sb="17" eb="18">
      <t>セン</t>
    </rPh>
    <rPh sb="18" eb="19">
      <t>エン</t>
    </rPh>
    <rPh sb="23" eb="25">
      <t>ネンド</t>
    </rPh>
    <rPh sb="27" eb="29">
      <t>リョケン</t>
    </rPh>
    <rPh sb="29" eb="31">
      <t>ハッキュウ</t>
    </rPh>
    <rPh sb="31" eb="32">
      <t>スウ</t>
    </rPh>
    <rPh sb="42" eb="43">
      <t>サツ</t>
    </rPh>
    <phoneticPr fontId="4"/>
  </si>
  <si>
    <t>旅券発給・管理関係経費</t>
    <rPh sb="0" eb="2">
      <t>リョケン</t>
    </rPh>
    <rPh sb="2" eb="4">
      <t>ハッキュウ</t>
    </rPh>
    <rPh sb="5" eb="7">
      <t>カンリ</t>
    </rPh>
    <rPh sb="7" eb="9">
      <t>カンケイ</t>
    </rPh>
    <rPh sb="9" eb="11">
      <t>ケイヒ</t>
    </rPh>
    <phoneticPr fontId="4"/>
  </si>
  <si>
    <t>旅券発給管理システム関係経費</t>
    <rPh sb="0" eb="2">
      <t>リョケン</t>
    </rPh>
    <rPh sb="2" eb="4">
      <t>ハッキュウ</t>
    </rPh>
    <rPh sb="4" eb="6">
      <t>カンリ</t>
    </rPh>
    <rPh sb="10" eb="12">
      <t>カンケイ</t>
    </rPh>
    <rPh sb="12" eb="14">
      <t>ケイヒ</t>
    </rPh>
    <phoneticPr fontId="4"/>
  </si>
  <si>
    <t>旅券作成機関係経費</t>
    <rPh sb="0" eb="2">
      <t>リョケン</t>
    </rPh>
    <rPh sb="2" eb="4">
      <t>サクセイ</t>
    </rPh>
    <rPh sb="4" eb="7">
      <t>キカンケイ</t>
    </rPh>
    <rPh sb="7" eb="9">
      <t>ケイヒ</t>
    </rPh>
    <phoneticPr fontId="4"/>
  </si>
  <si>
    <t>申請書ファイリングシステム装置関係経費</t>
    <rPh sb="0" eb="3">
      <t>シンセイショ</t>
    </rPh>
    <rPh sb="13" eb="15">
      <t>ソウチ</t>
    </rPh>
    <rPh sb="15" eb="17">
      <t>カンケイ</t>
    </rPh>
    <rPh sb="17" eb="19">
      <t>ケイヒ</t>
    </rPh>
    <phoneticPr fontId="4"/>
  </si>
  <si>
    <t>旅券発給システム運用支援経費</t>
    <rPh sb="0" eb="2">
      <t>リョケン</t>
    </rPh>
    <rPh sb="2" eb="4">
      <t>ハッキュウ</t>
    </rPh>
    <rPh sb="8" eb="10">
      <t>ウンヨウ</t>
    </rPh>
    <rPh sb="10" eb="12">
      <t>シエン</t>
    </rPh>
    <rPh sb="12" eb="14">
      <t>ケイヒ</t>
    </rPh>
    <phoneticPr fontId="4"/>
  </si>
  <si>
    <t>都道府県事務所間等の専用回線経費</t>
    <rPh sb="0" eb="4">
      <t>トドウフケン</t>
    </rPh>
    <rPh sb="4" eb="8">
      <t>ジムショカン</t>
    </rPh>
    <rPh sb="8" eb="9">
      <t>トウ</t>
    </rPh>
    <rPh sb="10" eb="12">
      <t>センヨウ</t>
    </rPh>
    <rPh sb="12" eb="14">
      <t>カイセン</t>
    </rPh>
    <rPh sb="14" eb="16">
      <t>ケイヒ</t>
    </rPh>
    <phoneticPr fontId="4"/>
  </si>
  <si>
    <t>旅券発給システム改良開発費</t>
    <rPh sb="0" eb="2">
      <t>リョケン</t>
    </rPh>
    <rPh sb="2" eb="4">
      <t>ハッキュウ</t>
    </rPh>
    <rPh sb="8" eb="10">
      <t>カイリョウ</t>
    </rPh>
    <rPh sb="10" eb="13">
      <t>カイハツヒ</t>
    </rPh>
    <phoneticPr fontId="4"/>
  </si>
  <si>
    <t>旅券の高度化に向けた調査検討関係経費</t>
    <rPh sb="0" eb="2">
      <t>リョケン</t>
    </rPh>
    <rPh sb="3" eb="6">
      <t>コウドカ</t>
    </rPh>
    <rPh sb="7" eb="8">
      <t>ム</t>
    </rPh>
    <rPh sb="10" eb="12">
      <t>チョウサ</t>
    </rPh>
    <rPh sb="12" eb="14">
      <t>ケントウ</t>
    </rPh>
    <rPh sb="14" eb="16">
      <t>カンケイ</t>
    </rPh>
    <rPh sb="16" eb="18">
      <t>ケイヒ</t>
    </rPh>
    <phoneticPr fontId="4"/>
  </si>
  <si>
    <t>旅券の国際標準化等関係経費</t>
    <rPh sb="0" eb="2">
      <t>リョケン</t>
    </rPh>
    <rPh sb="3" eb="5">
      <t>コクサイ</t>
    </rPh>
    <rPh sb="5" eb="7">
      <t>ヒョウジュン</t>
    </rPh>
    <rPh sb="7" eb="9">
      <t>カトウ</t>
    </rPh>
    <rPh sb="9" eb="11">
      <t>カンケイ</t>
    </rPh>
    <rPh sb="11" eb="13">
      <t>ケイヒ</t>
    </rPh>
    <phoneticPr fontId="4"/>
  </si>
  <si>
    <t>PKD登録ｼｽﾃﾑ関係経費</t>
    <rPh sb="3" eb="5">
      <t>トウロク</t>
    </rPh>
    <rPh sb="9" eb="11">
      <t>カンケイ</t>
    </rPh>
    <rPh sb="11" eb="13">
      <t>ケイヒ</t>
    </rPh>
    <phoneticPr fontId="4"/>
  </si>
  <si>
    <t>旅券とは，旅券所持人が自国民であることを発行国政府が国際的に証明する公文書(所有権は国）であるので，日本旅券の信頼性を確保し，国民の海外渡航の円滑化を確保するため，国際民間航空機関（ICAO）の国際標準に準拠し，高度な偽変造防止対策を講じたIC旅券の確実な発給・管理は国が実施すべき事業である。
なお，平成１２年４月より，申請の受理，作成，交付事務は都道府県知事の法定受託事務となったが，国と自治体は対等・協力の関係として位置づけられており，外務省は，地方自治法の規定に基づき，都道府県の旅券事務の全国的な統一性を確保するため，必要最小限の「処理基準」を定め，各都道府県は旅券法令に従い処理基準によって旅券事務を行っている。</t>
    <rPh sb="0" eb="2">
      <t>リョケン</t>
    </rPh>
    <rPh sb="5" eb="7">
      <t>リョケン</t>
    </rPh>
    <rPh sb="7" eb="10">
      <t>ショジニン</t>
    </rPh>
    <rPh sb="11" eb="14">
      <t>ジコクミン</t>
    </rPh>
    <rPh sb="20" eb="23">
      <t>ハッコウコク</t>
    </rPh>
    <rPh sb="23" eb="25">
      <t>セイフ</t>
    </rPh>
    <rPh sb="26" eb="29">
      <t>コクサイテキ</t>
    </rPh>
    <rPh sb="30" eb="32">
      <t>ショウメイ</t>
    </rPh>
    <rPh sb="34" eb="37">
      <t>コウブンショ</t>
    </rPh>
    <rPh sb="38" eb="41">
      <t>ショユウケン</t>
    </rPh>
    <rPh sb="42" eb="43">
      <t>クニ</t>
    </rPh>
    <rPh sb="50" eb="52">
      <t>ニホン</t>
    </rPh>
    <rPh sb="52" eb="54">
      <t>リョケン</t>
    </rPh>
    <rPh sb="55" eb="58">
      <t>シンライセイ</t>
    </rPh>
    <rPh sb="59" eb="61">
      <t>カクホ</t>
    </rPh>
    <rPh sb="63" eb="65">
      <t>コクミン</t>
    </rPh>
    <rPh sb="66" eb="68">
      <t>カイガイ</t>
    </rPh>
    <rPh sb="68" eb="70">
      <t>トコウ</t>
    </rPh>
    <rPh sb="71" eb="74">
      <t>エンカツカ</t>
    </rPh>
    <rPh sb="75" eb="77">
      <t>カクホ</t>
    </rPh>
    <rPh sb="82" eb="84">
      <t>コクサイ</t>
    </rPh>
    <rPh sb="84" eb="86">
      <t>ミンカン</t>
    </rPh>
    <rPh sb="86" eb="88">
      <t>コウクウ</t>
    </rPh>
    <rPh sb="88" eb="90">
      <t>キカン</t>
    </rPh>
    <rPh sb="97" eb="99">
      <t>コクサイ</t>
    </rPh>
    <rPh sb="99" eb="101">
      <t>ヒョウジュン</t>
    </rPh>
    <rPh sb="102" eb="104">
      <t>ジュンキョ</t>
    </rPh>
    <rPh sb="106" eb="108">
      <t>コウド</t>
    </rPh>
    <rPh sb="109" eb="110">
      <t>ギ</t>
    </rPh>
    <rPh sb="110" eb="112">
      <t>ヘンゾウ</t>
    </rPh>
    <rPh sb="112" eb="114">
      <t>ボウシ</t>
    </rPh>
    <rPh sb="114" eb="116">
      <t>タイサク</t>
    </rPh>
    <rPh sb="117" eb="118">
      <t>コウ</t>
    </rPh>
    <rPh sb="122" eb="124">
      <t>リョケン</t>
    </rPh>
    <rPh sb="125" eb="127">
      <t>カクジツ</t>
    </rPh>
    <rPh sb="128" eb="130">
      <t>ハッキュウ</t>
    </rPh>
    <rPh sb="131" eb="133">
      <t>カンリ</t>
    </rPh>
    <rPh sb="134" eb="135">
      <t>クニ</t>
    </rPh>
    <rPh sb="136" eb="138">
      <t>ジッシ</t>
    </rPh>
    <rPh sb="141" eb="143">
      <t>ジギョウ</t>
    </rPh>
    <rPh sb="221" eb="223">
      <t>ガイム</t>
    </rPh>
    <phoneticPr fontId="4"/>
  </si>
  <si>
    <t>-</t>
    <phoneticPr fontId="4"/>
  </si>
  <si>
    <t xml:space="preserve">旅券関連業務は，保秘や偽変造対策の観点から随意契約とせざるを得ない事業が多いが，システムの刷新又は機器類の入替え等については外務省CIO補佐官の助言を得つつ，一般競争入札を実施するなど経費の適正化･削減に努め，真に必要なものに限り実施している。
</t>
    <rPh sb="0" eb="2">
      <t>リョケン</t>
    </rPh>
    <rPh sb="2" eb="4">
      <t>カンレン</t>
    </rPh>
    <rPh sb="4" eb="6">
      <t>ギョウム</t>
    </rPh>
    <rPh sb="30" eb="31">
      <t>エ</t>
    </rPh>
    <rPh sb="33" eb="35">
      <t>ジギョウ</t>
    </rPh>
    <rPh sb="36" eb="37">
      <t>オオ</t>
    </rPh>
    <rPh sb="45" eb="47">
      <t>サッシン</t>
    </rPh>
    <rPh sb="47" eb="48">
      <t>マタ</t>
    </rPh>
    <rPh sb="49" eb="52">
      <t>キキルイ</t>
    </rPh>
    <rPh sb="53" eb="55">
      <t>イレカ</t>
    </rPh>
    <rPh sb="56" eb="57">
      <t>トウ</t>
    </rPh>
    <rPh sb="62" eb="65">
      <t>ガイムショウ</t>
    </rPh>
    <rPh sb="68" eb="71">
      <t>ホサカン</t>
    </rPh>
    <rPh sb="72" eb="74">
      <t>ジョゲン</t>
    </rPh>
    <rPh sb="75" eb="76">
      <t>エ</t>
    </rPh>
    <rPh sb="79" eb="81">
      <t>イッパン</t>
    </rPh>
    <rPh sb="81" eb="83">
      <t>キョウソウ</t>
    </rPh>
    <rPh sb="83" eb="85">
      <t>ニュウサツ</t>
    </rPh>
    <rPh sb="86" eb="88">
      <t>ジッシ</t>
    </rPh>
    <rPh sb="92" eb="94">
      <t>ケイヒ</t>
    </rPh>
    <rPh sb="95" eb="98">
      <t>テキセイカ</t>
    </rPh>
    <rPh sb="99" eb="101">
      <t>サクゲン</t>
    </rPh>
    <rPh sb="102" eb="103">
      <t>ツト</t>
    </rPh>
    <rPh sb="105" eb="106">
      <t>シン</t>
    </rPh>
    <rPh sb="107" eb="109">
      <t>ヒツヨウ</t>
    </rPh>
    <rPh sb="113" eb="114">
      <t>カギ</t>
    </rPh>
    <rPh sb="115" eb="117">
      <t>ジッシ</t>
    </rPh>
    <phoneticPr fontId="4"/>
  </si>
  <si>
    <t>単位あたりコストの削減に努めているか。その水準は妥当か。</t>
    <phoneticPr fontId="4"/>
  </si>
  <si>
    <t>○</t>
    <phoneticPr fontId="4"/>
  </si>
  <si>
    <t>○国内外の発給体制
本省，全国６０か所の旅券事務所及び１８５の在外公館にＩＣ旅券作成機を配備し，オンラインにより本省と接続しＩＣ旅券を発給している（年間発行数が一桁とわずかである在外公館については，コストの面からＩＣ旅券作成機は配備せず，本省での代替作成にて対応している。）。
○旅券発行概況
平成23年度の旅券発行数は 4,056,064冊。
平成18年3月20日から発行を開始したIC旅券は，平成23年末時点で有効な旅券の約８０％に相当する 23,784,825冊となっている。</t>
    <rPh sb="1" eb="4">
      <t>コクナイガイ</t>
    </rPh>
    <rPh sb="5" eb="7">
      <t>ハッキュウ</t>
    </rPh>
    <rPh sb="7" eb="9">
      <t>タイセイ</t>
    </rPh>
    <rPh sb="140" eb="142">
      <t>リョケン</t>
    </rPh>
    <rPh sb="142" eb="144">
      <t>ハッコウ</t>
    </rPh>
    <rPh sb="144" eb="146">
      <t>ガイキョウ</t>
    </rPh>
    <rPh sb="147" eb="149">
      <t>ヘイセイ</t>
    </rPh>
    <rPh sb="151" eb="153">
      <t>ネンド</t>
    </rPh>
    <rPh sb="154" eb="156">
      <t>リョケン</t>
    </rPh>
    <rPh sb="156" eb="158">
      <t>ハッコウ</t>
    </rPh>
    <rPh sb="158" eb="159">
      <t>スウ</t>
    </rPh>
    <rPh sb="170" eb="171">
      <t>サツ</t>
    </rPh>
    <rPh sb="173" eb="175">
      <t>ヘイセイ</t>
    </rPh>
    <rPh sb="177" eb="178">
      <t>ネン</t>
    </rPh>
    <rPh sb="179" eb="180">
      <t>ガツ</t>
    </rPh>
    <rPh sb="182" eb="183">
      <t>ニチ</t>
    </rPh>
    <rPh sb="185" eb="187">
      <t>ハッコウ</t>
    </rPh>
    <rPh sb="188" eb="190">
      <t>カイシ</t>
    </rPh>
    <rPh sb="194" eb="196">
      <t>リョケン</t>
    </rPh>
    <rPh sb="198" eb="200">
      <t>ヘイセイ</t>
    </rPh>
    <rPh sb="202" eb="204">
      <t>ネンマツ</t>
    </rPh>
    <rPh sb="204" eb="206">
      <t>ジテン</t>
    </rPh>
    <rPh sb="207" eb="209">
      <t>ユウコウ</t>
    </rPh>
    <rPh sb="210" eb="212">
      <t>リョケン</t>
    </rPh>
    <rPh sb="213" eb="214">
      <t>ヤク</t>
    </rPh>
    <rPh sb="218" eb="220">
      <t>ソウトウ</t>
    </rPh>
    <rPh sb="233" eb="234">
      <t>サツ</t>
    </rPh>
    <phoneticPr fontId="4"/>
  </si>
  <si>
    <t>活動実績は見込みに見合ったものであるか。</t>
    <phoneticPr fontId="4"/>
  </si>
  <si>
    <t>　旅券業務を取り巻く環境の変化や技術動向を踏まえ、更なる業務の効率化・国民サービスの向上を目指す。
　今後システムの刷新又は現行機器の入替等を行う際には、予定されている「領事業務の業務・システム最適化計画」に沿って、競争性のある調達方式により導入業者を決定するとともに，複数年度契約を前提とする場合には国庫債務負担行為を取得する等，更に効率的な運用を目指す。</t>
    <rPh sb="108" eb="111">
      <t>キョウソウセイ</t>
    </rPh>
    <rPh sb="114" eb="116">
      <t>チョウタツ</t>
    </rPh>
    <rPh sb="116" eb="118">
      <t>ホウシキ</t>
    </rPh>
    <rPh sb="121" eb="123">
      <t>ドウニュウ</t>
    </rPh>
    <rPh sb="123" eb="125">
      <t>ギョウシャ</t>
    </rPh>
    <rPh sb="126" eb="128">
      <t>ケッテイ</t>
    </rPh>
    <rPh sb="135" eb="137">
      <t>フクスウ</t>
    </rPh>
    <rPh sb="137" eb="139">
      <t>ネンド</t>
    </rPh>
    <rPh sb="139" eb="141">
      <t>ケイヤク</t>
    </rPh>
    <rPh sb="142" eb="144">
      <t>ゼンテイ</t>
    </rPh>
    <rPh sb="147" eb="149">
      <t>バアイ</t>
    </rPh>
    <rPh sb="151" eb="153">
      <t>コッコ</t>
    </rPh>
    <rPh sb="153" eb="155">
      <t>サイム</t>
    </rPh>
    <rPh sb="155" eb="157">
      <t>フタン</t>
    </rPh>
    <rPh sb="157" eb="159">
      <t>コウイ</t>
    </rPh>
    <rPh sb="160" eb="162">
      <t>シュトク</t>
    </rPh>
    <rPh sb="164" eb="165">
      <t>トウ</t>
    </rPh>
    <phoneticPr fontId="4"/>
  </si>
  <si>
    <t>現状通り</t>
    <rPh sb="0" eb="2">
      <t>ゲンジョウ</t>
    </rPh>
    <rPh sb="2" eb="3">
      <t>トオ</t>
    </rPh>
    <phoneticPr fontId="4"/>
  </si>
  <si>
    <t>－</t>
    <phoneticPr fontId="4"/>
  </si>
  <si>
    <t>○ホストコンピュータシステム
　申請データの二重発給チェック・旅券発給制限チェック等発給審査をはじめとする旅券発給管理処理を行うシステム。
○バックアップセンターシステム
　外務本省に設置されたホストコンピュータシステムが大規模災害等により機能が停止した際でも各都道府県旅券事務所で旅券発給業務が継続可能とするシステム。
○ＩＣ旅券用認証システム
  IC旅券に記録される電子データの真正性を証明するための電子署名を付すためのシステム。また、本システムは旅券冊子に記録された電子データが改ざんされていないことを証明する重要なシステムであることから、信頼性の維持のためには厳格な運用・管理が求められ、その証左のために年1回の外部監査を実施している。
○業務端末機
　各都道府県旅券事務所(60か所に設置)で旅券交付管理業務を行うシステム。外務本省設置のホストコンピュータシステム間とのオンライン処理が行われる。
○入力機
　申請書の読み取り、旅券作成に必要なデータ入力及びホストコンピュータシステムへのデータ送受信を行うための機器。
○印刷機
　旅券冊子に顔画像、氏名等を印刷するための機器。各種偽変造防止のための特殊な印刷処理を行っている。
○IC書込装置
　旅券冊子内のICチップに必要なデータを書き込むための装置。
○交付窓口端末
　作成された旅券のICチップに書き込まれたデータの内容を確認するための端末機。旅券申請者も自らの旅券のICデータの確認を行うことが出来る。
○申請書ファイリングシステム
　1998年1月以降，紙媒体である旅券発給申請書をデジタルデータ（電子画像データ）化しデータベースとして記録・管理を行うためのシステム。</t>
    <rPh sb="639" eb="642">
      <t>シンセイショ</t>
    </rPh>
    <rPh sb="658" eb="659">
      <t>ネン</t>
    </rPh>
    <rPh sb="660" eb="661">
      <t>ガツ</t>
    </rPh>
    <rPh sb="661" eb="663">
      <t>イコウ</t>
    </rPh>
    <rPh sb="664" eb="665">
      <t>カミ</t>
    </rPh>
    <rPh sb="665" eb="667">
      <t>バイタイ</t>
    </rPh>
    <rPh sb="670" eb="672">
      <t>リョケン</t>
    </rPh>
    <rPh sb="672" eb="674">
      <t>ハッキュウ</t>
    </rPh>
    <rPh sb="674" eb="677">
      <t>シンセイショ</t>
    </rPh>
    <rPh sb="686" eb="688">
      <t>デンシ</t>
    </rPh>
    <rPh sb="688" eb="690">
      <t>ガゾウ</t>
    </rPh>
    <rPh sb="694" eb="695">
      <t>カ</t>
    </rPh>
    <rPh sb="705" eb="707">
      <t>キロク</t>
    </rPh>
    <rPh sb="708" eb="710">
      <t>カンリ</t>
    </rPh>
    <rPh sb="711" eb="712">
      <t>オコナ</t>
    </rPh>
    <phoneticPr fontId="4"/>
  </si>
  <si>
    <t>0070・0630・0633・0634・0647・0648
0652・0655・0661・0669・0687・0694</t>
    <phoneticPr fontId="4"/>
  </si>
  <si>
    <t>62･610・612・614・626・628・629・634
636･653･666･673</t>
    <phoneticPr fontId="4"/>
  </si>
  <si>
    <t>担当部局庁</t>
    <phoneticPr fontId="4"/>
  </si>
  <si>
    <t>関係する計画、通知等</t>
    <phoneticPr fontId="4"/>
  </si>
  <si>
    <t>印刷製本費</t>
    <rPh sb="0" eb="2">
      <t>インサツ</t>
    </rPh>
    <rPh sb="2" eb="5">
      <t>セイホンヒ</t>
    </rPh>
    <phoneticPr fontId="4"/>
  </si>
  <si>
    <t>備品修理費</t>
    <rPh sb="0" eb="2">
      <t>ビヒン</t>
    </rPh>
    <rPh sb="2" eb="4">
      <t>シュウリ</t>
    </rPh>
    <rPh sb="4" eb="5">
      <t>ヒ</t>
    </rPh>
    <phoneticPr fontId="4"/>
  </si>
  <si>
    <t>マイクロフィルム検索機
借料</t>
    <rPh sb="8" eb="11">
      <t>ケンサクキ</t>
    </rPh>
    <rPh sb="12" eb="14">
      <t>シャクリョウ</t>
    </rPh>
    <phoneticPr fontId="4"/>
  </si>
  <si>
    <t>旅券発給・管理関係経費</t>
    <phoneticPr fontId="4"/>
  </si>
  <si>
    <t>A.(株)東芝社会ｲﾝﾌﾗｼｽﾃﾑ社</t>
    <rPh sb="2" eb="5">
      <t>カブ</t>
    </rPh>
    <rPh sb="5" eb="7">
      <t>トウシバ</t>
    </rPh>
    <rPh sb="7" eb="9">
      <t>シャカイ</t>
    </rPh>
    <rPh sb="17" eb="18">
      <t>シャ</t>
    </rPh>
    <phoneticPr fontId="4"/>
  </si>
  <si>
    <t>E.（独法）国立印刷局</t>
    <rPh sb="3" eb="5">
      <t>ドッポウ</t>
    </rPh>
    <rPh sb="6" eb="8">
      <t>コクリツ</t>
    </rPh>
    <rPh sb="8" eb="11">
      <t>インサツキョク</t>
    </rPh>
    <phoneticPr fontId="4"/>
  </si>
  <si>
    <t>物品購入</t>
    <rPh sb="0" eb="2">
      <t>ブッピン</t>
    </rPh>
    <rPh sb="2" eb="4">
      <t>コウニュウ</t>
    </rPh>
    <phoneticPr fontId="4"/>
  </si>
  <si>
    <t>IC旅券作成印刷機用リボン購入</t>
    <rPh sb="2" eb="4">
      <t>リョケン</t>
    </rPh>
    <rPh sb="4" eb="6">
      <t>サクセイ</t>
    </rPh>
    <rPh sb="6" eb="10">
      <t>インサツキヨウ</t>
    </rPh>
    <rPh sb="13" eb="15">
      <t>コウニュウ</t>
    </rPh>
    <phoneticPr fontId="4"/>
  </si>
  <si>
    <t>印刷製本</t>
    <rPh sb="0" eb="2">
      <t>インサツ</t>
    </rPh>
    <rPh sb="2" eb="4">
      <t>セイホン</t>
    </rPh>
    <phoneticPr fontId="4"/>
  </si>
  <si>
    <t>IC旅券冊子・増補紙・渡航書作成</t>
    <rPh sb="2" eb="4">
      <t>リョケン</t>
    </rPh>
    <rPh sb="4" eb="6">
      <t>サッシ</t>
    </rPh>
    <rPh sb="7" eb="10">
      <t>ゾウホシ</t>
    </rPh>
    <rPh sb="11" eb="14">
      <t>トコウショ</t>
    </rPh>
    <rPh sb="14" eb="16">
      <t>サクセイ</t>
    </rPh>
    <phoneticPr fontId="4"/>
  </si>
  <si>
    <t>B.富士通コワーコ(株)</t>
    <rPh sb="2" eb="5">
      <t>フジツウ</t>
    </rPh>
    <rPh sb="9" eb="12">
      <t>カブ</t>
    </rPh>
    <phoneticPr fontId="4"/>
  </si>
  <si>
    <t>F.トッパン・フォームズ(株)</t>
    <rPh sb="12" eb="15">
      <t>カブ</t>
    </rPh>
    <phoneticPr fontId="4"/>
  </si>
  <si>
    <t>IC旅券発給システム用トナー類購入</t>
    <rPh sb="2" eb="4">
      <t>リョケン</t>
    </rPh>
    <rPh sb="4" eb="6">
      <t>ハッキュウ</t>
    </rPh>
    <rPh sb="10" eb="11">
      <t>ヨウ</t>
    </rPh>
    <rPh sb="14" eb="15">
      <t>ルイ</t>
    </rPh>
    <rPh sb="15" eb="17">
      <t>コウニュウ</t>
    </rPh>
    <phoneticPr fontId="4"/>
  </si>
  <si>
    <t>旅券申請書類（８品目）作成</t>
    <rPh sb="0" eb="2">
      <t>リョケン</t>
    </rPh>
    <rPh sb="2" eb="4">
      <t>シンセイ</t>
    </rPh>
    <rPh sb="4" eb="6">
      <t>ショルイ</t>
    </rPh>
    <rPh sb="8" eb="10">
      <t>ヒンモク</t>
    </rPh>
    <rPh sb="11" eb="13">
      <t>サクセイ</t>
    </rPh>
    <phoneticPr fontId="4"/>
  </si>
  <si>
    <t>C.富士通コワーコ(株)</t>
    <rPh sb="2" eb="5">
      <t>フジツウ</t>
    </rPh>
    <rPh sb="9" eb="12">
      <t>カブ</t>
    </rPh>
    <phoneticPr fontId="4"/>
  </si>
  <si>
    <t>G.（株）文化工房</t>
    <rPh sb="2" eb="5">
      <t>カブ</t>
    </rPh>
    <rPh sb="5" eb="7">
      <t>ブンカ</t>
    </rPh>
    <rPh sb="7" eb="9">
      <t>コウボウ</t>
    </rPh>
    <phoneticPr fontId="4"/>
  </si>
  <si>
    <t>IC旅券発給システム用用紙類購入</t>
    <rPh sb="2" eb="4">
      <t>リョケン</t>
    </rPh>
    <rPh sb="4" eb="6">
      <t>ハッキュウ</t>
    </rPh>
    <rPh sb="10" eb="11">
      <t>ヨウ</t>
    </rPh>
    <rPh sb="11" eb="13">
      <t>ヨウシ</t>
    </rPh>
    <rPh sb="13" eb="14">
      <t>ルイ</t>
    </rPh>
    <rPh sb="14" eb="16">
      <t>コウニュウ</t>
    </rPh>
    <phoneticPr fontId="4"/>
  </si>
  <si>
    <t>旅券用写真リーフレットの作成</t>
    <rPh sb="0" eb="2">
      <t>リョケン</t>
    </rPh>
    <rPh sb="2" eb="3">
      <t>ヨウ</t>
    </rPh>
    <rPh sb="3" eb="5">
      <t>シャシン</t>
    </rPh>
    <rPh sb="12" eb="14">
      <t>サクセイ</t>
    </rPh>
    <phoneticPr fontId="4"/>
  </si>
  <si>
    <t>D.</t>
    <phoneticPr fontId="4"/>
  </si>
  <si>
    <t>H.</t>
    <phoneticPr fontId="4"/>
  </si>
  <si>
    <t>I..（株）OCS</t>
    <rPh sb="3" eb="6">
      <t>カブ</t>
    </rPh>
    <phoneticPr fontId="4"/>
  </si>
  <si>
    <t>M.（株）ムサシ</t>
    <rPh sb="2" eb="5">
      <t>カブ</t>
    </rPh>
    <phoneticPr fontId="4"/>
  </si>
  <si>
    <t>旅券関係外交貨物発送・引取り</t>
    <rPh sb="0" eb="2">
      <t>リョケン</t>
    </rPh>
    <rPh sb="2" eb="4">
      <t>カンケイ</t>
    </rPh>
    <rPh sb="4" eb="6">
      <t>ガイコウ</t>
    </rPh>
    <rPh sb="6" eb="8">
      <t>カモツ</t>
    </rPh>
    <rPh sb="8" eb="10">
      <t>ハッソウ</t>
    </rPh>
    <rPh sb="11" eb="13">
      <t>ヒキト</t>
    </rPh>
    <phoneticPr fontId="4"/>
  </si>
  <si>
    <t>物品借料</t>
    <rPh sb="0" eb="2">
      <t>ブッピン</t>
    </rPh>
    <rPh sb="2" eb="4">
      <t>シャクリョウ</t>
    </rPh>
    <phoneticPr fontId="4"/>
  </si>
  <si>
    <t>申請書マイクロフィルム検索機借料（２台）</t>
    <rPh sb="18" eb="19">
      <t>ダイ</t>
    </rPh>
    <phoneticPr fontId="4"/>
  </si>
  <si>
    <t>J.日本通運（株）</t>
    <rPh sb="2" eb="4">
      <t>ニホン</t>
    </rPh>
    <rPh sb="4" eb="6">
      <t>ツウウン</t>
    </rPh>
    <rPh sb="6" eb="9">
      <t>カブ</t>
    </rPh>
    <phoneticPr fontId="4"/>
  </si>
  <si>
    <t>N.期間業務職員 ８名</t>
    <rPh sb="2" eb="4">
      <t>キカン</t>
    </rPh>
    <rPh sb="4" eb="6">
      <t>ギョウム</t>
    </rPh>
    <rPh sb="6" eb="8">
      <t>ショクイン</t>
    </rPh>
    <rPh sb="10" eb="11">
      <t>メイ</t>
    </rPh>
    <phoneticPr fontId="4"/>
  </si>
  <si>
    <t>旅券冊子他の国内旅券事務所へ運送・引取り</t>
    <rPh sb="0" eb="2">
      <t>リョケン</t>
    </rPh>
    <rPh sb="2" eb="4">
      <t>サッシ</t>
    </rPh>
    <rPh sb="4" eb="5">
      <t>ホカ</t>
    </rPh>
    <rPh sb="6" eb="8">
      <t>コクナイ</t>
    </rPh>
    <rPh sb="8" eb="10">
      <t>リョケン</t>
    </rPh>
    <rPh sb="10" eb="13">
      <t>ジムショ</t>
    </rPh>
    <rPh sb="14" eb="16">
      <t>ウンソウ</t>
    </rPh>
    <rPh sb="17" eb="19">
      <t>ヒキト</t>
    </rPh>
    <phoneticPr fontId="4"/>
  </si>
  <si>
    <t>旅券発給業務体制整備</t>
    <rPh sb="0" eb="2">
      <t>リョケン</t>
    </rPh>
    <rPh sb="2" eb="4">
      <t>ハッキュウ</t>
    </rPh>
    <rPh sb="4" eb="6">
      <t>ギョウム</t>
    </rPh>
    <rPh sb="6" eb="8">
      <t>タイセイ</t>
    </rPh>
    <rPh sb="8" eb="10">
      <t>セイビ</t>
    </rPh>
    <phoneticPr fontId="4"/>
  </si>
  <si>
    <t>K.DHLジャパン</t>
    <phoneticPr fontId="4"/>
  </si>
  <si>
    <t>O.ひかり事務機（株）他１社</t>
    <rPh sb="5" eb="8">
      <t>ジムキ</t>
    </rPh>
    <rPh sb="8" eb="11">
      <t>カブ</t>
    </rPh>
    <rPh sb="11" eb="12">
      <t>ホカ</t>
    </rPh>
    <rPh sb="13" eb="14">
      <t>シャ</t>
    </rPh>
    <phoneticPr fontId="4"/>
  </si>
  <si>
    <t xml:space="preserve">代替印刷機の在外公館への送付
（１４公館）
</t>
    <phoneticPr fontId="4"/>
  </si>
  <si>
    <t>修繕費</t>
    <rPh sb="0" eb="3">
      <t>シュウゼンヒ</t>
    </rPh>
    <phoneticPr fontId="4"/>
  </si>
  <si>
    <t>旅券用タイプライター及びVOID機修理</t>
    <rPh sb="0" eb="2">
      <t>リョケン</t>
    </rPh>
    <rPh sb="2" eb="3">
      <t>ヨウ</t>
    </rPh>
    <rPh sb="10" eb="11">
      <t>オヨ</t>
    </rPh>
    <rPh sb="16" eb="17">
      <t>キ</t>
    </rPh>
    <rPh sb="17" eb="19">
      <t>シュウリ</t>
    </rPh>
    <phoneticPr fontId="4"/>
  </si>
  <si>
    <t>L.</t>
    <phoneticPr fontId="4"/>
  </si>
  <si>
    <t>Q.旅券専門員</t>
    <rPh sb="2" eb="4">
      <t>リョケン</t>
    </rPh>
    <rPh sb="4" eb="7">
      <t>センモンイン</t>
    </rPh>
    <phoneticPr fontId="4"/>
  </si>
  <si>
    <t>旅券発給業務の強化</t>
    <rPh sb="0" eb="2">
      <t>リョケン</t>
    </rPh>
    <rPh sb="2" eb="4">
      <t>ハッキュウ</t>
    </rPh>
    <rPh sb="4" eb="6">
      <t>ギョウム</t>
    </rPh>
    <rPh sb="7" eb="9">
      <t>キョウカ</t>
    </rPh>
    <phoneticPr fontId="4"/>
  </si>
  <si>
    <t>支出先上位１０者リスト</t>
    <phoneticPr fontId="4"/>
  </si>
  <si>
    <t>A.</t>
    <phoneticPr fontId="4"/>
  </si>
  <si>
    <t>支　出　先</t>
    <phoneticPr fontId="4"/>
  </si>
  <si>
    <t>業　務　概　要</t>
    <phoneticPr fontId="4"/>
  </si>
  <si>
    <t>支　出　額
（百万円）</t>
    <phoneticPr fontId="4"/>
  </si>
  <si>
    <t>（株）東芝社会ｲﾝﾌﾗｼｽﾃﾑ社</t>
    <rPh sb="0" eb="3">
      <t>カブ</t>
    </rPh>
    <rPh sb="3" eb="5">
      <t>トウシバ</t>
    </rPh>
    <rPh sb="5" eb="7">
      <t>シャカイ</t>
    </rPh>
    <rPh sb="15" eb="16">
      <t>シャ</t>
    </rPh>
    <phoneticPr fontId="4"/>
  </si>
  <si>
    <t>IC旅券作成印刷機用リボン購入</t>
    <phoneticPr fontId="4"/>
  </si>
  <si>
    <t>/</t>
    <phoneticPr fontId="4"/>
  </si>
  <si>
    <t>B.</t>
    <phoneticPr fontId="4"/>
  </si>
  <si>
    <t>富士通コワーコ(株)</t>
    <rPh sb="0" eb="3">
      <t>フジツウ</t>
    </rPh>
    <rPh sb="7" eb="10">
      <t>カブ</t>
    </rPh>
    <phoneticPr fontId="4"/>
  </si>
  <si>
    <t>IC旅券発給システム用トナー類購入</t>
    <phoneticPr fontId="4"/>
  </si>
  <si>
    <t>C.</t>
    <phoneticPr fontId="4"/>
  </si>
  <si>
    <t>IC旅券発給システム用用紙類購入</t>
    <phoneticPr fontId="4"/>
  </si>
  <si>
    <t>エスピー(株)</t>
    <rPh sb="4" eb="7">
      <t>カブ</t>
    </rPh>
    <phoneticPr fontId="4"/>
  </si>
  <si>
    <t>申請書検索端末プリンター用感光体ユニット購入</t>
    <rPh sb="0" eb="3">
      <t>シンセイショ</t>
    </rPh>
    <rPh sb="3" eb="5">
      <t>ケンサク</t>
    </rPh>
    <rPh sb="5" eb="7">
      <t>タンマツ</t>
    </rPh>
    <rPh sb="12" eb="13">
      <t>ヨウ</t>
    </rPh>
    <rPh sb="13" eb="16">
      <t>カンコウタイ</t>
    </rPh>
    <rPh sb="20" eb="22">
      <t>コウニュウ</t>
    </rPh>
    <phoneticPr fontId="4"/>
  </si>
  <si>
    <t>見積合わせ</t>
    <rPh sb="0" eb="2">
      <t>ミツモリ</t>
    </rPh>
    <rPh sb="2" eb="3">
      <t>ア</t>
    </rPh>
    <phoneticPr fontId="4"/>
  </si>
  <si>
    <t>末友印版工業(株)</t>
    <rPh sb="0" eb="2">
      <t>スエトモ</t>
    </rPh>
    <rPh sb="2" eb="4">
      <t>インバン</t>
    </rPh>
    <rPh sb="4" eb="6">
      <t>コウギョウ</t>
    </rPh>
    <rPh sb="6" eb="9">
      <t>カブ</t>
    </rPh>
    <phoneticPr fontId="4"/>
  </si>
  <si>
    <t>ゴム印購入（震災特例旅券発給用）</t>
    <rPh sb="2" eb="3">
      <t>イン</t>
    </rPh>
    <rPh sb="3" eb="5">
      <t>コウニュウ</t>
    </rPh>
    <rPh sb="6" eb="8">
      <t>シンサイ</t>
    </rPh>
    <rPh sb="8" eb="10">
      <t>トクレイ</t>
    </rPh>
    <rPh sb="10" eb="12">
      <t>リョケン</t>
    </rPh>
    <rPh sb="12" eb="14">
      <t>ハッキュウ</t>
    </rPh>
    <rPh sb="14" eb="15">
      <t>ヨウ</t>
    </rPh>
    <phoneticPr fontId="4"/>
  </si>
  <si>
    <t>単価契約</t>
    <rPh sb="0" eb="2">
      <t>タンカ</t>
    </rPh>
    <rPh sb="2" eb="4">
      <t>ケイヤク</t>
    </rPh>
    <phoneticPr fontId="4"/>
  </si>
  <si>
    <t>LTOカートリッジ購入（平成23年度分旅券データ保存用）</t>
    <rPh sb="9" eb="11">
      <t>コウニュウ</t>
    </rPh>
    <rPh sb="12" eb="14">
      <t>ヘイセイ</t>
    </rPh>
    <rPh sb="16" eb="18">
      <t>ネンド</t>
    </rPh>
    <rPh sb="18" eb="19">
      <t>ブン</t>
    </rPh>
    <rPh sb="19" eb="21">
      <t>リョケン</t>
    </rPh>
    <rPh sb="24" eb="27">
      <t>ホゾンヨウ</t>
    </rPh>
    <phoneticPr fontId="4"/>
  </si>
  <si>
    <t>文祥堂商事(株)</t>
    <rPh sb="0" eb="1">
      <t>ブン</t>
    </rPh>
    <rPh sb="1" eb="3">
      <t>ショウドウ</t>
    </rPh>
    <rPh sb="3" eb="5">
      <t>ショウジ</t>
    </rPh>
    <rPh sb="5" eb="8">
      <t>カブ</t>
    </rPh>
    <phoneticPr fontId="4"/>
  </si>
  <si>
    <t>宛名ラベル購入（国内旅券冊子等送付用）</t>
    <rPh sb="0" eb="2">
      <t>アテナ</t>
    </rPh>
    <rPh sb="5" eb="7">
      <t>コウニュウ</t>
    </rPh>
    <rPh sb="8" eb="10">
      <t>コクナイ</t>
    </rPh>
    <rPh sb="10" eb="12">
      <t>リョケン</t>
    </rPh>
    <rPh sb="12" eb="14">
      <t>サッシ</t>
    </rPh>
    <rPh sb="14" eb="15">
      <t>トウ</t>
    </rPh>
    <rPh sb="15" eb="17">
      <t>ソウフ</t>
    </rPh>
    <rPh sb="17" eb="18">
      <t>ヨウ</t>
    </rPh>
    <phoneticPr fontId="4"/>
  </si>
  <si>
    <t>旅券作成用タイプライターリボン購入</t>
    <rPh sb="0" eb="2">
      <t>リョケン</t>
    </rPh>
    <rPh sb="2" eb="5">
      <t>サクセイヨウ</t>
    </rPh>
    <rPh sb="15" eb="17">
      <t>コウニュウ</t>
    </rPh>
    <phoneticPr fontId="4"/>
  </si>
  <si>
    <t>段ボール購入（旅券冊子，申請書等梱包用）</t>
    <rPh sb="0" eb="1">
      <t>ダン</t>
    </rPh>
    <rPh sb="4" eb="6">
      <t>コウニュウ</t>
    </rPh>
    <rPh sb="7" eb="9">
      <t>リョケン</t>
    </rPh>
    <rPh sb="9" eb="11">
      <t>サッシ</t>
    </rPh>
    <rPh sb="12" eb="15">
      <t>シンセイショ</t>
    </rPh>
    <rPh sb="15" eb="16">
      <t>トウ</t>
    </rPh>
    <rPh sb="16" eb="18">
      <t>コンポウ</t>
    </rPh>
    <rPh sb="18" eb="19">
      <t>ヨウ</t>
    </rPh>
    <phoneticPr fontId="4"/>
  </si>
  <si>
    <t>スタンプ台及びスタンプインク（旅券ゴム印用）</t>
    <rPh sb="4" eb="5">
      <t>ダイ</t>
    </rPh>
    <rPh sb="5" eb="6">
      <t>オヨ</t>
    </rPh>
    <rPh sb="15" eb="17">
      <t>リョケン</t>
    </rPh>
    <rPh sb="19" eb="20">
      <t>イン</t>
    </rPh>
    <rPh sb="20" eb="21">
      <t>ヨウ</t>
    </rPh>
    <phoneticPr fontId="4"/>
  </si>
  <si>
    <t>インスタントカメラ用フィルム購入</t>
    <rPh sb="9" eb="10">
      <t>ヨウ</t>
    </rPh>
    <rPh sb="14" eb="16">
      <t>コウニュウ</t>
    </rPh>
    <phoneticPr fontId="4"/>
  </si>
  <si>
    <t>梱包材(エアキャップ)購入</t>
    <rPh sb="0" eb="3">
      <t>コンポウザイ</t>
    </rPh>
    <rPh sb="11" eb="13">
      <t>コウニュウ</t>
    </rPh>
    <phoneticPr fontId="4"/>
  </si>
  <si>
    <t>E.</t>
    <phoneticPr fontId="4"/>
  </si>
  <si>
    <t>(独法）国立印刷局</t>
    <rPh sb="1" eb="3">
      <t>ドッポウ</t>
    </rPh>
    <rPh sb="4" eb="6">
      <t>コクリツ</t>
    </rPh>
    <rPh sb="6" eb="9">
      <t>インサツキョク</t>
    </rPh>
    <phoneticPr fontId="4"/>
  </si>
  <si>
    <t>IC旅券冊子・増補紙･渡航書作成</t>
    <phoneticPr fontId="4"/>
  </si>
  <si>
    <t>F.</t>
    <phoneticPr fontId="4"/>
  </si>
  <si>
    <t>トッパン・フォームズ(株)</t>
    <rPh sb="10" eb="13">
      <t>カブ</t>
    </rPh>
    <phoneticPr fontId="4"/>
  </si>
  <si>
    <t>旅券申請書類(8品目）作成</t>
    <phoneticPr fontId="4"/>
  </si>
  <si>
    <t>G.</t>
    <phoneticPr fontId="4"/>
  </si>
  <si>
    <t>(株)文化工房</t>
    <rPh sb="0" eb="3">
      <t>カブ</t>
    </rPh>
    <rPh sb="3" eb="5">
      <t>ブンカ</t>
    </rPh>
    <rPh sb="5" eb="7">
      <t>コウボウ</t>
    </rPh>
    <phoneticPr fontId="4"/>
  </si>
  <si>
    <t>「旅券用提出写真についてのお知らせ」リーフレット作成</t>
    <rPh sb="1" eb="3">
      <t>リョケン</t>
    </rPh>
    <rPh sb="3" eb="4">
      <t>ヨウ</t>
    </rPh>
    <rPh sb="4" eb="6">
      <t>テイシュツ</t>
    </rPh>
    <rPh sb="6" eb="8">
      <t>シャシン</t>
    </rPh>
    <rPh sb="14" eb="15">
      <t>シ</t>
    </rPh>
    <rPh sb="24" eb="26">
      <t>サクセイ</t>
    </rPh>
    <phoneticPr fontId="4"/>
  </si>
  <si>
    <t>高速紙工業(株)</t>
    <rPh sb="0" eb="2">
      <t>コウソク</t>
    </rPh>
    <rPh sb="2" eb="5">
      <t>カミコウギョウ</t>
    </rPh>
    <rPh sb="5" eb="8">
      <t>カブ</t>
    </rPh>
    <phoneticPr fontId="4"/>
  </si>
  <si>
    <t>旅券申請書類の様式改定にかかるサンプル作成</t>
    <rPh sb="0" eb="2">
      <t>リョケン</t>
    </rPh>
    <rPh sb="2" eb="4">
      <t>シンセイ</t>
    </rPh>
    <rPh sb="4" eb="6">
      <t>ショルイ</t>
    </rPh>
    <rPh sb="7" eb="9">
      <t>ヨウシキ</t>
    </rPh>
    <rPh sb="9" eb="11">
      <t>カイテイ</t>
    </rPh>
    <rPh sb="19" eb="21">
      <t>サクセイ</t>
    </rPh>
    <phoneticPr fontId="4"/>
  </si>
  <si>
    <t>(株)第一印刷所</t>
    <rPh sb="0" eb="3">
      <t>カブ</t>
    </rPh>
    <rPh sb="3" eb="5">
      <t>ダイイチ</t>
    </rPh>
    <rPh sb="5" eb="8">
      <t>インサツショ</t>
    </rPh>
    <phoneticPr fontId="4"/>
  </si>
  <si>
    <t>リーフレット掲載用写真の継続使用権</t>
    <rPh sb="6" eb="8">
      <t>ケイサイ</t>
    </rPh>
    <rPh sb="8" eb="9">
      <t>ヨウ</t>
    </rPh>
    <rPh sb="9" eb="11">
      <t>シャシン</t>
    </rPh>
    <rPh sb="12" eb="16">
      <t>ケイゾクシヨウ</t>
    </rPh>
    <phoneticPr fontId="4"/>
  </si>
  <si>
    <t>内閣提出法律案関係資料の印刷</t>
    <rPh sb="0" eb="2">
      <t>ナイカク</t>
    </rPh>
    <rPh sb="2" eb="4">
      <t>テイシュツ</t>
    </rPh>
    <rPh sb="4" eb="7">
      <t>ホウリツアン</t>
    </rPh>
    <rPh sb="7" eb="9">
      <t>カンケイ</t>
    </rPh>
    <rPh sb="9" eb="11">
      <t>シリョウ</t>
    </rPh>
    <rPh sb="12" eb="14">
      <t>インサツ</t>
    </rPh>
    <phoneticPr fontId="4"/>
  </si>
  <si>
    <t>旅券印刷機等の梱包</t>
    <rPh sb="0" eb="2">
      <t>リョケン</t>
    </rPh>
    <rPh sb="2" eb="5">
      <t>インサツキ</t>
    </rPh>
    <rPh sb="5" eb="6">
      <t>トウ</t>
    </rPh>
    <rPh sb="7" eb="9">
      <t>コンポウ</t>
    </rPh>
    <phoneticPr fontId="4"/>
  </si>
  <si>
    <t>I.</t>
    <phoneticPr fontId="4"/>
  </si>
  <si>
    <t>(株)OCS</t>
    <rPh sb="0" eb="3">
      <t>カブ</t>
    </rPh>
    <phoneticPr fontId="4"/>
  </si>
  <si>
    <t>J.</t>
    <phoneticPr fontId="4"/>
  </si>
  <si>
    <t>日本通運(株)</t>
    <rPh sb="0" eb="2">
      <t>ニホン</t>
    </rPh>
    <rPh sb="2" eb="4">
      <t>ツウウン</t>
    </rPh>
    <rPh sb="4" eb="7">
      <t>カブ</t>
    </rPh>
    <phoneticPr fontId="4"/>
  </si>
  <si>
    <t>旅券冊子他国内旅券事務所への運送</t>
    <rPh sb="0" eb="2">
      <t>リョケン</t>
    </rPh>
    <rPh sb="2" eb="4">
      <t>サッシ</t>
    </rPh>
    <rPh sb="4" eb="5">
      <t>ホカ</t>
    </rPh>
    <rPh sb="5" eb="7">
      <t>コクナイ</t>
    </rPh>
    <rPh sb="7" eb="9">
      <t>リョケン</t>
    </rPh>
    <rPh sb="9" eb="12">
      <t>ジムショ</t>
    </rPh>
    <rPh sb="14" eb="16">
      <t>ウンソウ</t>
    </rPh>
    <phoneticPr fontId="4"/>
  </si>
  <si>
    <t>K.</t>
    <phoneticPr fontId="4"/>
  </si>
  <si>
    <t>DHLジャパン</t>
    <phoneticPr fontId="4"/>
  </si>
  <si>
    <t>代替印刷機の在外公館への送付</t>
    <rPh sb="0" eb="2">
      <t>ダイタイ</t>
    </rPh>
    <rPh sb="2" eb="5">
      <t>インサツキ</t>
    </rPh>
    <rPh sb="6" eb="8">
      <t>ザイガイ</t>
    </rPh>
    <rPh sb="8" eb="10">
      <t>コウカン</t>
    </rPh>
    <rPh sb="12" eb="14">
      <t>ソウフ</t>
    </rPh>
    <phoneticPr fontId="4"/>
  </si>
  <si>
    <t>Endo Freight Forwarders
(N.Y.) Inc</t>
    <phoneticPr fontId="4"/>
  </si>
  <si>
    <t>障害印刷機の本邦返送(在ニューヨーク総領事館）</t>
    <rPh sb="0" eb="2">
      <t>ショウガイ</t>
    </rPh>
    <rPh sb="2" eb="5">
      <t>インサツキ</t>
    </rPh>
    <rPh sb="6" eb="8">
      <t>ホンポウ</t>
    </rPh>
    <rPh sb="8" eb="10">
      <t>ヘンソウ</t>
    </rPh>
    <rPh sb="11" eb="12">
      <t>ザイ</t>
    </rPh>
    <rPh sb="18" eb="22">
      <t>ソウリョウジカン</t>
    </rPh>
    <phoneticPr fontId="4"/>
  </si>
  <si>
    <t>DHL International
(Zambia) Ltd.</t>
    <phoneticPr fontId="4"/>
  </si>
  <si>
    <t>障害印刷機の本邦返送(在ザンビア大使館）</t>
    <rPh sb="0" eb="2">
      <t>ショウガイ</t>
    </rPh>
    <rPh sb="2" eb="5">
      <t>インサツキ</t>
    </rPh>
    <rPh sb="6" eb="8">
      <t>ホンポウ</t>
    </rPh>
    <rPh sb="8" eb="10">
      <t>ヘンソウ</t>
    </rPh>
    <rPh sb="11" eb="12">
      <t>ザイ</t>
    </rPh>
    <rPh sb="16" eb="19">
      <t>タイシカン</t>
    </rPh>
    <phoneticPr fontId="4"/>
  </si>
  <si>
    <t>SERVIMEX s.a.c.i</t>
    <phoneticPr fontId="4"/>
  </si>
  <si>
    <t>障害印刷機の本邦返送(在パラグアイ大使館）</t>
    <rPh sb="0" eb="2">
      <t>ショウガイ</t>
    </rPh>
    <rPh sb="2" eb="5">
      <t>インサツキ</t>
    </rPh>
    <rPh sb="6" eb="8">
      <t>ホンポウ</t>
    </rPh>
    <rPh sb="8" eb="10">
      <t>ヘンソウ</t>
    </rPh>
    <rPh sb="11" eb="12">
      <t>ザイ</t>
    </rPh>
    <rPh sb="17" eb="20">
      <t>タイシカン</t>
    </rPh>
    <phoneticPr fontId="4"/>
  </si>
  <si>
    <t>INBOLPACK s.r.i</t>
    <phoneticPr fontId="4"/>
  </si>
  <si>
    <t>障害印刷機の本邦返送(在サンタクルス駐在官事務所）</t>
    <rPh sb="0" eb="2">
      <t>ショウガイ</t>
    </rPh>
    <rPh sb="2" eb="5">
      <t>インサツキ</t>
    </rPh>
    <rPh sb="6" eb="8">
      <t>ホンポウ</t>
    </rPh>
    <rPh sb="8" eb="10">
      <t>ヘンソウ</t>
    </rPh>
    <rPh sb="11" eb="12">
      <t>ザイ</t>
    </rPh>
    <rPh sb="18" eb="21">
      <t>チュウザイカン</t>
    </rPh>
    <rPh sb="21" eb="24">
      <t>ジムショ</t>
    </rPh>
    <phoneticPr fontId="4"/>
  </si>
  <si>
    <t>Nippon Express USA inc.</t>
    <phoneticPr fontId="4"/>
  </si>
  <si>
    <t>障害印刷機の本邦返送(在アトランタ総領事館）</t>
    <rPh sb="0" eb="2">
      <t>ショウガイ</t>
    </rPh>
    <rPh sb="2" eb="5">
      <t>インサツキ</t>
    </rPh>
    <rPh sb="6" eb="8">
      <t>ホンポウ</t>
    </rPh>
    <rPh sb="8" eb="10">
      <t>ヘンソウ</t>
    </rPh>
    <rPh sb="11" eb="12">
      <t>ザイ</t>
    </rPh>
    <rPh sb="17" eb="21">
      <t>ソウリョウジカン</t>
    </rPh>
    <phoneticPr fontId="4"/>
  </si>
  <si>
    <t>Nippon Express Portugal</t>
    <phoneticPr fontId="4"/>
  </si>
  <si>
    <t>障害印刷機の本邦返送(在ポルトガル大使館）</t>
    <rPh sb="0" eb="2">
      <t>ショウガイ</t>
    </rPh>
    <rPh sb="2" eb="5">
      <t>インサツキ</t>
    </rPh>
    <rPh sb="6" eb="8">
      <t>ホンポウ</t>
    </rPh>
    <rPh sb="8" eb="10">
      <t>ヘンソウ</t>
    </rPh>
    <rPh sb="11" eb="12">
      <t>ザイ</t>
    </rPh>
    <rPh sb="17" eb="20">
      <t>タイシカン</t>
    </rPh>
    <phoneticPr fontId="4"/>
  </si>
  <si>
    <t>DHL Express Australia</t>
    <phoneticPr fontId="4"/>
  </si>
  <si>
    <t>障害印刷機の本邦返送(在パース総領事館）</t>
    <rPh sb="0" eb="2">
      <t>ショウガイ</t>
    </rPh>
    <rPh sb="2" eb="5">
      <t>インサツキ</t>
    </rPh>
    <rPh sb="6" eb="8">
      <t>ホンポウ</t>
    </rPh>
    <rPh sb="8" eb="10">
      <t>ヘンソウ</t>
    </rPh>
    <rPh sb="11" eb="12">
      <t>ザイ</t>
    </rPh>
    <rPh sb="15" eb="19">
      <t>ソウリョウジカン</t>
    </rPh>
    <phoneticPr fontId="4"/>
  </si>
  <si>
    <t>OCS Indonesia</t>
    <phoneticPr fontId="4"/>
  </si>
  <si>
    <t>障害印刷機の本邦返送(在ジャカルタ総領事館）</t>
    <rPh sb="0" eb="2">
      <t>ショウガイ</t>
    </rPh>
    <rPh sb="2" eb="5">
      <t>インサツキ</t>
    </rPh>
    <rPh sb="6" eb="8">
      <t>ホンポウ</t>
    </rPh>
    <rPh sb="8" eb="10">
      <t>ヘンソウ</t>
    </rPh>
    <rPh sb="11" eb="12">
      <t>ザイ</t>
    </rPh>
    <rPh sb="17" eb="21">
      <t>ソウリョウジカン</t>
    </rPh>
    <phoneticPr fontId="4"/>
  </si>
  <si>
    <t>Agilitylogistics</t>
    <phoneticPr fontId="4"/>
  </si>
  <si>
    <t>障害印刷機の本邦返送(在カタール大使館）</t>
    <rPh sb="0" eb="2">
      <t>ショウガイ</t>
    </rPh>
    <rPh sb="2" eb="5">
      <t>インサツキ</t>
    </rPh>
    <rPh sb="6" eb="8">
      <t>ホンポウ</t>
    </rPh>
    <rPh sb="8" eb="10">
      <t>ヘンソウ</t>
    </rPh>
    <rPh sb="11" eb="12">
      <t>ザイ</t>
    </rPh>
    <rPh sb="16" eb="19">
      <t>タイシカン</t>
    </rPh>
    <phoneticPr fontId="4"/>
  </si>
  <si>
    <t>DHL Express Chile</t>
    <phoneticPr fontId="4"/>
  </si>
  <si>
    <t>障害印刷機の本邦返送(在チリ大使館）</t>
    <rPh sb="0" eb="2">
      <t>ショウガイ</t>
    </rPh>
    <rPh sb="2" eb="5">
      <t>インサツキ</t>
    </rPh>
    <rPh sb="6" eb="8">
      <t>ホンポウ</t>
    </rPh>
    <rPh sb="8" eb="10">
      <t>ヘンソウ</t>
    </rPh>
    <rPh sb="11" eb="12">
      <t>ザイ</t>
    </rPh>
    <rPh sb="14" eb="17">
      <t>タイシカン</t>
    </rPh>
    <phoneticPr fontId="4"/>
  </si>
  <si>
    <t>M.</t>
    <phoneticPr fontId="4"/>
  </si>
  <si>
    <t>(株)ムサシ</t>
    <rPh sb="0" eb="3">
      <t>カブ</t>
    </rPh>
    <phoneticPr fontId="4"/>
  </si>
  <si>
    <t>マイクロフィルム化された申請書データを検索・印刷する装置の借料</t>
    <rPh sb="22" eb="24">
      <t>インサツ</t>
    </rPh>
    <phoneticPr fontId="4"/>
  </si>
  <si>
    <t>N.</t>
    <phoneticPr fontId="4"/>
  </si>
  <si>
    <t>個人　A</t>
    <rPh sb="0" eb="2">
      <t>コジン</t>
    </rPh>
    <phoneticPr fontId="4"/>
  </si>
  <si>
    <t>公用旅券等作成及び作成冊子の検査・確認，個別入力情報の照合等業務に必要なキーパンチャーを雇用</t>
    <rPh sb="0" eb="2">
      <t>コウヨウ</t>
    </rPh>
    <rPh sb="4" eb="5">
      <t>トウ</t>
    </rPh>
    <rPh sb="5" eb="7">
      <t>サクセイ</t>
    </rPh>
    <rPh sb="7" eb="8">
      <t>オヨ</t>
    </rPh>
    <rPh sb="9" eb="11">
      <t>サクセイ</t>
    </rPh>
    <phoneticPr fontId="4"/>
  </si>
  <si>
    <t>個人　B</t>
    <rPh sb="0" eb="2">
      <t>コジン</t>
    </rPh>
    <phoneticPr fontId="4"/>
  </si>
  <si>
    <t>旅券発給業務（受付・審査、作成・記録、購送業務，管理）の体制整備のため事務補助者を雇用</t>
    <rPh sb="41" eb="43">
      <t>コヨウ</t>
    </rPh>
    <phoneticPr fontId="4"/>
  </si>
  <si>
    <t>個人　C</t>
    <rPh sb="0" eb="2">
      <t>コジン</t>
    </rPh>
    <phoneticPr fontId="4"/>
  </si>
  <si>
    <t>個人　D</t>
    <rPh sb="0" eb="2">
      <t>コジン</t>
    </rPh>
    <phoneticPr fontId="4"/>
  </si>
  <si>
    <t>個人　E</t>
    <rPh sb="0" eb="2">
      <t>コジン</t>
    </rPh>
    <phoneticPr fontId="4"/>
  </si>
  <si>
    <t>個人　F</t>
    <rPh sb="0" eb="2">
      <t>コジン</t>
    </rPh>
    <phoneticPr fontId="4"/>
  </si>
  <si>
    <t>個人　G</t>
    <rPh sb="0" eb="2">
      <t>コジン</t>
    </rPh>
    <phoneticPr fontId="4"/>
  </si>
  <si>
    <t>個人　H</t>
    <rPh sb="0" eb="2">
      <t>コジン</t>
    </rPh>
    <phoneticPr fontId="4"/>
  </si>
  <si>
    <t>O.</t>
    <phoneticPr fontId="4"/>
  </si>
  <si>
    <t>ひかり事務機(株)</t>
    <rPh sb="3" eb="6">
      <t>ジムキ</t>
    </rPh>
    <rPh sb="6" eb="9">
      <t>カブ</t>
    </rPh>
    <phoneticPr fontId="4"/>
  </si>
  <si>
    <t>旅券用タイプライター修理</t>
    <rPh sb="0" eb="2">
      <t>リョケン</t>
    </rPh>
    <rPh sb="2" eb="3">
      <t>ヨウ</t>
    </rPh>
    <rPh sb="10" eb="12">
      <t>シュウリ</t>
    </rPh>
    <phoneticPr fontId="4"/>
  </si>
  <si>
    <t>旅券用VOID機修理</t>
    <rPh sb="0" eb="2">
      <t>リョケン</t>
    </rPh>
    <rPh sb="2" eb="3">
      <t>ヨウ</t>
    </rPh>
    <rPh sb="7" eb="8">
      <t>キ</t>
    </rPh>
    <rPh sb="8" eb="10">
      <t>シュウリ</t>
    </rPh>
    <phoneticPr fontId="4"/>
  </si>
  <si>
    <t>P.</t>
    <phoneticPr fontId="4"/>
  </si>
  <si>
    <t>(株)ニチマイ</t>
    <rPh sb="0" eb="3">
      <t>カブ</t>
    </rPh>
    <phoneticPr fontId="4"/>
  </si>
  <si>
    <t>電子化されていない旅券発給申請書のマイクロフィルムの複製</t>
    <rPh sb="26" eb="28">
      <t>フクセイ</t>
    </rPh>
    <phoneticPr fontId="4"/>
  </si>
  <si>
    <t>Q.</t>
    <phoneticPr fontId="4"/>
  </si>
  <si>
    <t>旅券関係法令を含む法律一般に造詣が深く，旅券実務に詳しい専門員(非常勤職員)を雇用し，業務効率を上げる。</t>
    <phoneticPr fontId="4"/>
  </si>
  <si>
    <t>発給システム機器借料</t>
    <rPh sb="0" eb="2">
      <t>ハッキュウ</t>
    </rPh>
    <rPh sb="6" eb="8">
      <t>キキ</t>
    </rPh>
    <rPh sb="8" eb="10">
      <t>シャクリョウ</t>
    </rPh>
    <phoneticPr fontId="4"/>
  </si>
  <si>
    <t>発給システム機器保守料</t>
    <rPh sb="0" eb="2">
      <t>ハッキュウ</t>
    </rPh>
    <rPh sb="6" eb="8">
      <t>キキ</t>
    </rPh>
    <rPh sb="8" eb="11">
      <t>ホシュリョウ</t>
    </rPh>
    <phoneticPr fontId="4"/>
  </si>
  <si>
    <t>旅券発給管理システム関係経費</t>
    <phoneticPr fontId="4"/>
  </si>
  <si>
    <t>A.東京センチュリーリース（株）</t>
    <phoneticPr fontId="4"/>
  </si>
  <si>
    <t>E.東京センチュリーリース（株）</t>
    <phoneticPr fontId="4"/>
  </si>
  <si>
    <t>ホストコンピュータシステムのハードウェア・ソフトウェア借料及び保守料</t>
    <phoneticPr fontId="4"/>
  </si>
  <si>
    <t>ＩＣ旅券用認証システムの借料及び保守料</t>
    <phoneticPr fontId="4"/>
  </si>
  <si>
    <t>B.東京センチュリーリース（株）</t>
    <phoneticPr fontId="4"/>
  </si>
  <si>
    <t>バックアップセンターシステムのハードウェア・ソフトウェア借料及び保守料</t>
    <phoneticPr fontId="4"/>
  </si>
  <si>
    <t>C.東京センチュリーリース（株）</t>
    <phoneticPr fontId="4"/>
  </si>
  <si>
    <t>借料及び損料雑役務</t>
    <rPh sb="0" eb="2">
      <t>シャクリョウ</t>
    </rPh>
    <rPh sb="2" eb="3">
      <t>オヨ</t>
    </rPh>
    <rPh sb="4" eb="6">
      <t>ソンリョウ</t>
    </rPh>
    <rPh sb="6" eb="9">
      <t>ザツエキム</t>
    </rPh>
    <phoneticPr fontId="4"/>
  </si>
  <si>
    <t>43旅券事務所及び本省分業務端末機のハードウェア・ソフトウェア借料及び保守料</t>
    <phoneticPr fontId="4"/>
  </si>
  <si>
    <t>D.東京センチュリーリース（株）</t>
    <phoneticPr fontId="4"/>
  </si>
  <si>
    <t>17旅券事務所分業務端末機のハードウェア・ソフトウェア借料及び保守料</t>
    <phoneticPr fontId="4"/>
  </si>
  <si>
    <t>J.富士通(株)</t>
    <rPh sb="2" eb="5">
      <t>フジツウ</t>
    </rPh>
    <rPh sb="5" eb="8">
      <t>カブ</t>
    </rPh>
    <phoneticPr fontId="4"/>
  </si>
  <si>
    <t>雑役務</t>
    <rPh sb="0" eb="3">
      <t>ザツエキム</t>
    </rPh>
    <phoneticPr fontId="4"/>
  </si>
  <si>
    <t>旅券事務所用サーバの延命措置</t>
    <rPh sb="0" eb="2">
      <t>リョケン</t>
    </rPh>
    <rPh sb="2" eb="5">
      <t>ジムショ</t>
    </rPh>
    <rPh sb="5" eb="6">
      <t>ヨウ</t>
    </rPh>
    <rPh sb="10" eb="12">
      <t>エンメイ</t>
    </rPh>
    <rPh sb="12" eb="14">
      <t>ソチ</t>
    </rPh>
    <phoneticPr fontId="4"/>
  </si>
  <si>
    <t>東京センチュリーリース（株）</t>
    <phoneticPr fontId="4"/>
  </si>
  <si>
    <t>バックアップセンターシステムのハードウェア・ソフトウェア借料及び保守料（国債）</t>
    <rPh sb="36" eb="37">
      <t>コク</t>
    </rPh>
    <phoneticPr fontId="4"/>
  </si>
  <si>
    <t>43旅券事務所及び本省分業務端末機のハードウェア・ソフトウェア借料及び
保守料</t>
    <phoneticPr fontId="4"/>
  </si>
  <si>
    <t>ＩＣ旅券用認証システムの借料及び保守料（国債）</t>
    <rPh sb="2" eb="4">
      <t>リョケン</t>
    </rPh>
    <rPh sb="4" eb="5">
      <t>ヨウ</t>
    </rPh>
    <rPh sb="5" eb="7">
      <t>ニンショウ</t>
    </rPh>
    <rPh sb="12" eb="14">
      <t>シャクリョウ</t>
    </rPh>
    <rPh sb="14" eb="15">
      <t>オヨ</t>
    </rPh>
    <rPh sb="16" eb="19">
      <t>ホシュリョウ</t>
    </rPh>
    <rPh sb="20" eb="22">
      <t>コクサイ</t>
    </rPh>
    <phoneticPr fontId="4"/>
  </si>
  <si>
    <t>情報システム監査(株)</t>
    <rPh sb="0" eb="2">
      <t>ジョウホウ</t>
    </rPh>
    <rPh sb="6" eb="8">
      <t>カンサ</t>
    </rPh>
    <rPh sb="8" eb="11">
      <t>カブ</t>
    </rPh>
    <phoneticPr fontId="4"/>
  </si>
  <si>
    <t>ＩＣ旅券用認証システムの監査業務</t>
    <rPh sb="2" eb="4">
      <t>リョケン</t>
    </rPh>
    <rPh sb="4" eb="5">
      <t>ヨウ</t>
    </rPh>
    <rPh sb="5" eb="7">
      <t>ニンショウ</t>
    </rPh>
    <rPh sb="12" eb="14">
      <t>カンサ</t>
    </rPh>
    <rPh sb="14" eb="16">
      <t>ギョウム</t>
    </rPh>
    <phoneticPr fontId="4"/>
  </si>
  <si>
    <t>協立機電工業(株)</t>
    <rPh sb="0" eb="2">
      <t>キョウリツ</t>
    </rPh>
    <rPh sb="2" eb="4">
      <t>キデン</t>
    </rPh>
    <rPh sb="4" eb="6">
      <t>コウギョウ</t>
    </rPh>
    <rPh sb="6" eb="9">
      <t>カブ</t>
    </rPh>
    <phoneticPr fontId="4"/>
  </si>
  <si>
    <t>コンピュータ機械室空調機点検作業及び空調機室外機薬品洗浄業務</t>
    <rPh sb="12" eb="14">
      <t>テンケン</t>
    </rPh>
    <rPh sb="14" eb="16">
      <t>サギョウ</t>
    </rPh>
    <rPh sb="16" eb="17">
      <t>オヨ</t>
    </rPh>
    <rPh sb="18" eb="21">
      <t>クウチョウキ</t>
    </rPh>
    <rPh sb="21" eb="24">
      <t>シツガイキ</t>
    </rPh>
    <rPh sb="24" eb="26">
      <t>ヤクヒン</t>
    </rPh>
    <rPh sb="26" eb="28">
      <t>センジョウ</t>
    </rPh>
    <rPh sb="28" eb="30">
      <t>ギョウム</t>
    </rPh>
    <phoneticPr fontId="4"/>
  </si>
  <si>
    <t>コンピュータ機械室空調機用電機部品交換</t>
    <rPh sb="6" eb="9">
      <t>キカイシツ</t>
    </rPh>
    <rPh sb="9" eb="12">
      <t>クウチョウキ</t>
    </rPh>
    <rPh sb="12" eb="15">
      <t>ヨウデンキ</t>
    </rPh>
    <rPh sb="15" eb="17">
      <t>ブヒン</t>
    </rPh>
    <rPh sb="17" eb="19">
      <t>コウカン</t>
    </rPh>
    <phoneticPr fontId="4"/>
  </si>
  <si>
    <t>能美防災(株)</t>
    <rPh sb="0" eb="1">
      <t>ノウ</t>
    </rPh>
    <rPh sb="1" eb="2">
      <t>ビ</t>
    </rPh>
    <rPh sb="2" eb="4">
      <t>ボウサイ</t>
    </rPh>
    <rPh sb="4" eb="7">
      <t>カブ</t>
    </rPh>
    <phoneticPr fontId="4"/>
  </si>
  <si>
    <t>コンピュータ機械室内環境監視装置の保守</t>
    <rPh sb="6" eb="9">
      <t>キカイシツ</t>
    </rPh>
    <rPh sb="9" eb="10">
      <t>ナイ</t>
    </rPh>
    <rPh sb="10" eb="12">
      <t>カンキョウ</t>
    </rPh>
    <rPh sb="12" eb="14">
      <t>カンシ</t>
    </rPh>
    <rPh sb="14" eb="16">
      <t>ソウチ</t>
    </rPh>
    <rPh sb="17" eb="19">
      <t>ホシュ</t>
    </rPh>
    <phoneticPr fontId="4"/>
  </si>
  <si>
    <t>旅券作成機関係経費</t>
    <phoneticPr fontId="4"/>
  </si>
  <si>
    <t>旅券作成機借料</t>
    <rPh sb="0" eb="2">
      <t>リョケン</t>
    </rPh>
    <rPh sb="2" eb="5">
      <t>サクセイキ</t>
    </rPh>
    <rPh sb="5" eb="7">
      <t>シャクリョウ</t>
    </rPh>
    <phoneticPr fontId="4"/>
  </si>
  <si>
    <t>旅券作成機保守料</t>
    <rPh sb="0" eb="2">
      <t>リョケン</t>
    </rPh>
    <rPh sb="2" eb="5">
      <t>サクセイキ</t>
    </rPh>
    <rPh sb="5" eb="8">
      <t>ホシュリョウ</t>
    </rPh>
    <phoneticPr fontId="4"/>
  </si>
  <si>
    <t>E.(株)東芝社会ｲﾝﾌﾗｼｽﾃﾑ社</t>
    <rPh sb="2" eb="5">
      <t>カブ</t>
    </rPh>
    <rPh sb="5" eb="7">
      <t>トウシバ</t>
    </rPh>
    <rPh sb="7" eb="9">
      <t>シャカイ</t>
    </rPh>
    <rPh sb="17" eb="18">
      <t>シャ</t>
    </rPh>
    <phoneticPr fontId="4"/>
  </si>
  <si>
    <t>IC旅券作成機の賃貸借(再ﾘｰｽ）</t>
    <phoneticPr fontId="4"/>
  </si>
  <si>
    <t>IC旅券作成機の保守</t>
    <phoneticPr fontId="4"/>
  </si>
  <si>
    <t>B.東芝ファイナンス(株)</t>
    <rPh sb="2" eb="4">
      <t>トウシバ</t>
    </rPh>
    <rPh sb="10" eb="13">
      <t>カブ</t>
    </rPh>
    <phoneticPr fontId="4"/>
  </si>
  <si>
    <t>F.(株)東芝社会ｲﾝﾌﾗｼｽﾃﾑ社</t>
    <rPh sb="2" eb="5">
      <t>カブ</t>
    </rPh>
    <rPh sb="5" eb="7">
      <t>トウシバ</t>
    </rPh>
    <rPh sb="7" eb="9">
      <t>シャカイ</t>
    </rPh>
    <rPh sb="17" eb="18">
      <t>シャ</t>
    </rPh>
    <phoneticPr fontId="4"/>
  </si>
  <si>
    <t>IC旅券作成用入力機の賃貸借(再ﾘｰｽ）</t>
    <phoneticPr fontId="4"/>
  </si>
  <si>
    <t>IC旅券作成用入力機の保守</t>
    <phoneticPr fontId="4"/>
  </si>
  <si>
    <t>C.東芝ファイナンス(株)</t>
    <rPh sb="2" eb="4">
      <t>トウシバ</t>
    </rPh>
    <rPh sb="10" eb="13">
      <t>カブ</t>
    </rPh>
    <phoneticPr fontId="4"/>
  </si>
  <si>
    <t>G.(株)東芝社会ｲﾝﾌﾗｼｽﾃﾑ社</t>
    <rPh sb="2" eb="5">
      <t>カブ</t>
    </rPh>
    <rPh sb="5" eb="7">
      <t>トウシバ</t>
    </rPh>
    <rPh sb="7" eb="9">
      <t>シャカイ</t>
    </rPh>
    <rPh sb="17" eb="18">
      <t>シャ</t>
    </rPh>
    <phoneticPr fontId="4"/>
  </si>
  <si>
    <t>IC旅券作成用IC書込装置の賃貸借(再ﾘｰｽ）</t>
    <phoneticPr fontId="4"/>
  </si>
  <si>
    <t>IC旅券作成用IC書込装置の保守</t>
    <phoneticPr fontId="4"/>
  </si>
  <si>
    <t>D.日立キャピタル(株)</t>
    <rPh sb="2" eb="4">
      <t>ヒタチ</t>
    </rPh>
    <rPh sb="9" eb="12">
      <t>カブ</t>
    </rPh>
    <phoneticPr fontId="4"/>
  </si>
  <si>
    <t>H.(株)東芝社会ｲﾝﾌﾗｼｽﾃﾑ社</t>
    <rPh sb="2" eb="5">
      <t>カブ</t>
    </rPh>
    <rPh sb="5" eb="7">
      <t>トウシバ</t>
    </rPh>
    <rPh sb="7" eb="9">
      <t>シャカイ</t>
    </rPh>
    <rPh sb="17" eb="18">
      <t>シャ</t>
    </rPh>
    <phoneticPr fontId="4"/>
  </si>
  <si>
    <t>IC旅券用交付窓口端末の賃貸借(再ﾘｰｽ）</t>
    <phoneticPr fontId="4"/>
  </si>
  <si>
    <t>IC旅券用交付窓口端末の保守</t>
    <phoneticPr fontId="4"/>
  </si>
  <si>
    <t>I.(株)東芝社会ｲﾝﾌﾗｼｽﾃﾑ社</t>
    <rPh sb="2" eb="5">
      <t>カブ</t>
    </rPh>
    <rPh sb="5" eb="7">
      <t>トウシバ</t>
    </rPh>
    <rPh sb="7" eb="9">
      <t>シャカイ</t>
    </rPh>
    <rPh sb="17" eb="18">
      <t>シャ</t>
    </rPh>
    <phoneticPr fontId="4"/>
  </si>
  <si>
    <t>IC旅券作成機等耐用年数超過に伴う延命措置</t>
    <phoneticPr fontId="4"/>
  </si>
  <si>
    <t>J.(株)東芝社会ｲﾝﾌﾗｼｽﾃﾑ社</t>
    <rPh sb="2" eb="5">
      <t>カブ</t>
    </rPh>
    <rPh sb="5" eb="7">
      <t>トウシバ</t>
    </rPh>
    <rPh sb="7" eb="9">
      <t>シャカイ</t>
    </rPh>
    <rPh sb="17" eb="18">
      <t>シャ</t>
    </rPh>
    <phoneticPr fontId="4"/>
  </si>
  <si>
    <t>次期旅券作成機の製造業務委託</t>
    <phoneticPr fontId="4"/>
  </si>
  <si>
    <t>(株)東芝社会ｲﾝﾌﾗｼｽﾃﾑ社</t>
    <phoneticPr fontId="4"/>
  </si>
  <si>
    <t>東芝ファイナンス(株)</t>
    <phoneticPr fontId="4"/>
  </si>
  <si>
    <t>日立キャピタル(株)</t>
    <phoneticPr fontId="4"/>
  </si>
  <si>
    <t>IC旅券作成用入力機の保守</t>
    <rPh sb="2" eb="4">
      <t>リョケン</t>
    </rPh>
    <rPh sb="4" eb="7">
      <t>サクセイヨウ</t>
    </rPh>
    <rPh sb="7" eb="10">
      <t>ニュウリョクキ</t>
    </rPh>
    <rPh sb="11" eb="13">
      <t>ホシュ</t>
    </rPh>
    <phoneticPr fontId="4"/>
  </si>
  <si>
    <t>次期旅券作成機の製造業務委託</t>
    <rPh sb="0" eb="2">
      <t>ジキ</t>
    </rPh>
    <rPh sb="2" eb="4">
      <t>リョケン</t>
    </rPh>
    <rPh sb="4" eb="7">
      <t>サクセイキ</t>
    </rPh>
    <rPh sb="8" eb="10">
      <t>セイゾウ</t>
    </rPh>
    <rPh sb="10" eb="12">
      <t>ギョウム</t>
    </rPh>
    <rPh sb="12" eb="14">
      <t>イタク</t>
    </rPh>
    <phoneticPr fontId="4"/>
  </si>
  <si>
    <t>アサヒプリティック</t>
    <phoneticPr fontId="4"/>
  </si>
  <si>
    <t>IC旅券交付窓口端末機及びMO媒体の廃棄</t>
    <phoneticPr fontId="4"/>
  </si>
  <si>
    <t>申請書ファイリングシステム機器借料</t>
    <rPh sb="0" eb="3">
      <t>シンセイショ</t>
    </rPh>
    <rPh sb="13" eb="15">
      <t>キキ</t>
    </rPh>
    <rPh sb="15" eb="17">
      <t>シャクリョウ</t>
    </rPh>
    <phoneticPr fontId="4"/>
  </si>
  <si>
    <t>申請書ファイリングシステム機器保守料</t>
    <rPh sb="0" eb="3">
      <t>シンセイショ</t>
    </rPh>
    <rPh sb="13" eb="15">
      <t>キキ</t>
    </rPh>
    <rPh sb="15" eb="18">
      <t>ホシュリョウ</t>
    </rPh>
    <phoneticPr fontId="4"/>
  </si>
  <si>
    <t>申請書ファイリングシステム装置関係経費</t>
    <phoneticPr fontId="4"/>
  </si>
  <si>
    <t>E.東芝ファイナンス(株)</t>
    <rPh sb="2" eb="4">
      <t>トウシバ</t>
    </rPh>
    <rPh sb="10" eb="13">
      <t>カブ</t>
    </rPh>
    <phoneticPr fontId="4"/>
  </si>
  <si>
    <t>借料及び損料，雑役務</t>
    <rPh sb="0" eb="2">
      <t>シャクリョウ</t>
    </rPh>
    <rPh sb="2" eb="3">
      <t>オヨ</t>
    </rPh>
    <rPh sb="4" eb="6">
      <t>ソンリョウ</t>
    </rPh>
    <rPh sb="7" eb="8">
      <t>ザツ</t>
    </rPh>
    <rPh sb="8" eb="10">
      <t>エキム</t>
    </rPh>
    <phoneticPr fontId="4"/>
  </si>
  <si>
    <t>申請書ファイリングサーバ(平成18年度導入分)のハードウェア･ソフト賃貸借・保守</t>
    <phoneticPr fontId="4"/>
  </si>
  <si>
    <t>申請書ファイリングサーバ(平成22年度導入分)のハードウェア･ソフト賃貸借・保守</t>
    <phoneticPr fontId="4"/>
  </si>
  <si>
    <t>B.(株)東芝社会ｲﾝﾌﾗｼｽﾃﾑ社</t>
    <rPh sb="2" eb="5">
      <t>カブ</t>
    </rPh>
    <rPh sb="5" eb="7">
      <t>トウシバ</t>
    </rPh>
    <rPh sb="7" eb="9">
      <t>シャカイ</t>
    </rPh>
    <rPh sb="17" eb="18">
      <t>シャ</t>
    </rPh>
    <phoneticPr fontId="4"/>
  </si>
  <si>
    <t>申請書ファイリングサーバ(平成19年度導入分)のハードウェア･ソフト賃貸借・保守</t>
    <phoneticPr fontId="4"/>
  </si>
  <si>
    <t>申請書ファイリングサーバ(平成18年度導入分)の撤去</t>
    <rPh sb="24" eb="26">
      <t>テッキョ</t>
    </rPh>
    <phoneticPr fontId="4"/>
  </si>
  <si>
    <t>申請書ファイリングサーバ(平成20年度導入分)のハードウェア･ソフト賃貸借・保守</t>
    <phoneticPr fontId="4"/>
  </si>
  <si>
    <t>D.東芝ファイナンス(株)</t>
    <rPh sb="2" eb="4">
      <t>トウシバ</t>
    </rPh>
    <rPh sb="10" eb="13">
      <t>カブ</t>
    </rPh>
    <phoneticPr fontId="4"/>
  </si>
  <si>
    <t>申請書ファイリングサーバ(平成21年度導入分)のハードウェア･ソフト賃貸借・保守</t>
    <phoneticPr fontId="4"/>
  </si>
  <si>
    <t>(株)東芝社会ｲﾝﾌﾗｼｽﾃﾑ社</t>
    <rPh sb="0" eb="3">
      <t>カブ</t>
    </rPh>
    <rPh sb="3" eb="5">
      <t>トウシバ</t>
    </rPh>
    <rPh sb="5" eb="7">
      <t>シャカイ</t>
    </rPh>
    <rPh sb="15" eb="16">
      <t>シャ</t>
    </rPh>
    <phoneticPr fontId="4"/>
  </si>
  <si>
    <t>東芝ファイナンス(株)</t>
    <rPh sb="0" eb="2">
      <t>トウシバ</t>
    </rPh>
    <rPh sb="8" eb="11">
      <t>カブ</t>
    </rPh>
    <phoneticPr fontId="4"/>
  </si>
  <si>
    <t>申請書ファイリングサーバ(平成18年度導入分)の撤去</t>
    <phoneticPr fontId="4"/>
  </si>
  <si>
    <t>旅券発給システム運用支援経費</t>
    <phoneticPr fontId="4"/>
  </si>
  <si>
    <t>ホストコンピュータシステム、バックアップセンターシステム、業務端末機及びIC旅券用認証システムの運用支援要員経費</t>
    <rPh sb="52" eb="54">
      <t>ヨウイン</t>
    </rPh>
    <rPh sb="54" eb="56">
      <t>ケイヒ</t>
    </rPh>
    <phoneticPr fontId="4"/>
  </si>
  <si>
    <t>旅券作成(印刷)用機器、交付窓口端末及び申請書ファイリングシステムの運用支援要員経費</t>
    <rPh sb="38" eb="40">
      <t>ヨウイン</t>
    </rPh>
    <rPh sb="40" eb="42">
      <t>ケイヒ</t>
    </rPh>
    <phoneticPr fontId="4"/>
  </si>
  <si>
    <t>ホストコンピュータシステム、バックアップセンターシステム、業務端末機及びIC旅券用認証システムの運用支援業務</t>
    <phoneticPr fontId="4"/>
  </si>
  <si>
    <t>旅券作成(印刷)用機器、交付窓口端末及び申請書ファイリングシステムの運用支援業務</t>
    <phoneticPr fontId="4"/>
  </si>
  <si>
    <t>都道府県旅券事務所間等の専用回線経費</t>
    <rPh sb="0" eb="4">
      <t>トドウフケン</t>
    </rPh>
    <rPh sb="4" eb="6">
      <t>リョケン</t>
    </rPh>
    <rPh sb="6" eb="9">
      <t>ジムショ</t>
    </rPh>
    <rPh sb="9" eb="11">
      <t>カントウ</t>
    </rPh>
    <rPh sb="12" eb="14">
      <t>センヨウ</t>
    </rPh>
    <rPh sb="14" eb="16">
      <t>カイセン</t>
    </rPh>
    <rPh sb="16" eb="18">
      <t>ケイヒ</t>
    </rPh>
    <phoneticPr fontId="4"/>
  </si>
  <si>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4"/>
  </si>
  <si>
    <t>通信専用料</t>
    <rPh sb="0" eb="2">
      <t>ツウシン</t>
    </rPh>
    <rPh sb="2" eb="5">
      <t>センヨウリョウ</t>
    </rPh>
    <phoneticPr fontId="4"/>
  </si>
  <si>
    <t>都道府県旅券事務所間等の専用回線経費</t>
    <phoneticPr fontId="4"/>
  </si>
  <si>
    <t>旅券発給業務用外務省～各都道府県旅券事務所～バックアップセンター間通信回線の使用料</t>
    <phoneticPr fontId="4"/>
  </si>
  <si>
    <t>NTTコミュニケーションズ(株)</t>
    <rPh sb="13" eb="16">
      <t>カブ</t>
    </rPh>
    <phoneticPr fontId="4"/>
  </si>
  <si>
    <t>旅券発給システム改良開発費</t>
    <phoneticPr fontId="4"/>
  </si>
  <si>
    <t>領事業務情報システムにおける現行旅券作成機との連携機能開発</t>
    <phoneticPr fontId="4"/>
  </si>
  <si>
    <t>NECフィールディング</t>
    <phoneticPr fontId="4"/>
  </si>
  <si>
    <t>旅券ネットワークの設定変更業務</t>
    <rPh sb="0" eb="2">
      <t>リョケン</t>
    </rPh>
    <rPh sb="9" eb="11">
      <t>セッテイ</t>
    </rPh>
    <rPh sb="11" eb="13">
      <t>ヘンコウ</t>
    </rPh>
    <rPh sb="13" eb="15">
      <t>ギョウム</t>
    </rPh>
    <phoneticPr fontId="4"/>
  </si>
  <si>
    <t>旅券の高度化に向けた調査検討関係経費</t>
    <phoneticPr fontId="4"/>
  </si>
  <si>
    <t>A.(社)ﾋﾞｼﾞﾈｽ機械・情報ｼｽﾃﾑ産業協会</t>
    <phoneticPr fontId="4"/>
  </si>
  <si>
    <t>旅券の高度化（非接触ICチップの相互運用性他）に係る調査研究</t>
    <rPh sb="0" eb="2">
      <t>リョケン</t>
    </rPh>
    <rPh sb="3" eb="6">
      <t>コウドカ</t>
    </rPh>
    <rPh sb="7" eb="10">
      <t>ヒセッショク</t>
    </rPh>
    <rPh sb="16" eb="18">
      <t>ソウゴ</t>
    </rPh>
    <rPh sb="18" eb="21">
      <t>ウンヨウセイ</t>
    </rPh>
    <rPh sb="21" eb="22">
      <t>ホカ</t>
    </rPh>
    <rPh sb="24" eb="25">
      <t>カカ</t>
    </rPh>
    <rPh sb="26" eb="28">
      <t>チョウサ</t>
    </rPh>
    <rPh sb="28" eb="30">
      <t>ケンキュウ</t>
    </rPh>
    <phoneticPr fontId="4"/>
  </si>
  <si>
    <t>旅券の高度化に向けた調査検討関係経費</t>
    <phoneticPr fontId="4"/>
  </si>
  <si>
    <t>(社)ﾋﾞｼﾞﾈｽ機械・情報ｼｽﾃﾑ産業協会</t>
    <phoneticPr fontId="4"/>
  </si>
  <si>
    <t>旅券の高度化に係る調査研究
　・非接触ＩＣチップの相互運用性
　・SAC対応旅券用IC仕様の調査
　　・次世代ＩＣ旅券の機能仕様</t>
    <rPh sb="0" eb="2">
      <t>リョケン</t>
    </rPh>
    <rPh sb="3" eb="6">
      <t>コウドカ</t>
    </rPh>
    <rPh sb="7" eb="8">
      <t>カカ</t>
    </rPh>
    <rPh sb="9" eb="11">
      <t>チョウサ</t>
    </rPh>
    <rPh sb="11" eb="13">
      <t>ケンキュウ</t>
    </rPh>
    <rPh sb="16" eb="19">
      <t>ヒセッショク</t>
    </rPh>
    <rPh sb="25" eb="27">
      <t>ソウゴ</t>
    </rPh>
    <rPh sb="27" eb="30">
      <t>ウンヨウセイ</t>
    </rPh>
    <rPh sb="36" eb="38">
      <t>タイオウ</t>
    </rPh>
    <rPh sb="38" eb="40">
      <t>リョケン</t>
    </rPh>
    <rPh sb="40" eb="41">
      <t>ヨウ</t>
    </rPh>
    <rPh sb="43" eb="45">
      <t>シヨウ</t>
    </rPh>
    <rPh sb="46" eb="48">
      <t>チョウサ</t>
    </rPh>
    <rPh sb="52" eb="55">
      <t>ジセダイ</t>
    </rPh>
    <rPh sb="57" eb="59">
      <t>リョケン</t>
    </rPh>
    <rPh sb="60" eb="62">
      <t>キノウ</t>
    </rPh>
    <rPh sb="62" eb="64">
      <t>シヨウ</t>
    </rPh>
    <phoneticPr fontId="4"/>
  </si>
  <si>
    <t>旅券の国際標準化等関係経費</t>
    <phoneticPr fontId="4"/>
  </si>
  <si>
    <t>職員旅費</t>
    <rPh sb="0" eb="2">
      <t>ショクイン</t>
    </rPh>
    <rPh sb="2" eb="4">
      <t>リョヒ</t>
    </rPh>
    <phoneticPr fontId="4"/>
  </si>
  <si>
    <t>Ｇ８ローマ･リヨングループ移民専門家サブグループ会合(ワシントン）</t>
    <rPh sb="13" eb="15">
      <t>イミン</t>
    </rPh>
    <rPh sb="15" eb="18">
      <t>センモンカ</t>
    </rPh>
    <rPh sb="24" eb="26">
      <t>カイゴウ</t>
    </rPh>
    <phoneticPr fontId="4"/>
  </si>
  <si>
    <t>第1３回ＩＣＡＯ・ＰＫＤ理事会会合(パリ）</t>
    <rPh sb="0" eb="1">
      <t>ダイ</t>
    </rPh>
    <rPh sb="3" eb="4">
      <t>カイ</t>
    </rPh>
    <rPh sb="12" eb="15">
      <t>リジカイ</t>
    </rPh>
    <rPh sb="15" eb="17">
      <t>カイゴウ</t>
    </rPh>
    <phoneticPr fontId="4"/>
  </si>
  <si>
    <t>機械読取渡航文書専門家会合・新技術作業部会ベルン会合</t>
    <phoneticPr fontId="4"/>
  </si>
  <si>
    <t>出張者 D</t>
    <rPh sb="0" eb="3">
      <t>シュッチョウシャ</t>
    </rPh>
    <phoneticPr fontId="4"/>
  </si>
  <si>
    <t>Ｇ８ローマ･リヨングループ移民専門家サブグループ会合(パリ）</t>
    <phoneticPr fontId="4"/>
  </si>
  <si>
    <t>出張者 E</t>
    <rPh sb="0" eb="3">
      <t>シュッチョウシャ</t>
    </rPh>
    <phoneticPr fontId="4"/>
  </si>
  <si>
    <t>機械読取渡航文書専門家会合・新技術作業部会ザントフォールト会合</t>
    <phoneticPr fontId="4"/>
  </si>
  <si>
    <t>出張者 F</t>
    <rPh sb="0" eb="3">
      <t>シュッチョウシャ</t>
    </rPh>
    <phoneticPr fontId="4"/>
  </si>
  <si>
    <t>ICAO　渡航文書専門家会合新技術作業部会意見招請への参加(ｲｽﾌﾟﾗ)</t>
    <rPh sb="27" eb="29">
      <t>サンカ</t>
    </rPh>
    <phoneticPr fontId="4"/>
  </si>
  <si>
    <t>出張者 G</t>
    <rPh sb="0" eb="3">
      <t>シュッチョウシャ</t>
    </rPh>
    <phoneticPr fontId="4"/>
  </si>
  <si>
    <t>旅券不正使用防止対策等に関し、現地当局関係者との意見交換</t>
    <rPh sb="10" eb="11">
      <t>トウ</t>
    </rPh>
    <phoneticPr fontId="4"/>
  </si>
  <si>
    <t>出張者 H</t>
    <rPh sb="0" eb="3">
      <t>シュッチョウシャ</t>
    </rPh>
    <phoneticPr fontId="4"/>
  </si>
  <si>
    <t>第1３回ＩＣＡＯ・ＰＫＤ理事会会合(シンガポール）</t>
    <rPh sb="0" eb="1">
      <t>ダイ</t>
    </rPh>
    <rPh sb="3" eb="4">
      <t>カイ</t>
    </rPh>
    <rPh sb="12" eb="15">
      <t>リジカイ</t>
    </rPh>
    <rPh sb="15" eb="17">
      <t>カイゴウ</t>
    </rPh>
    <phoneticPr fontId="4"/>
  </si>
  <si>
    <t>ＰＫＤ登録システム関係経費</t>
    <rPh sb="3" eb="5">
      <t>トウロク</t>
    </rPh>
    <rPh sb="9" eb="11">
      <t>カンケイ</t>
    </rPh>
    <rPh sb="11" eb="13">
      <t>ケイヒ</t>
    </rPh>
    <phoneticPr fontId="4"/>
  </si>
  <si>
    <t>20年度</t>
    <rPh sb="2" eb="4">
      <t>ネンド</t>
    </rPh>
    <phoneticPr fontId="4"/>
  </si>
  <si>
    <t>保守費</t>
    <rPh sb="0" eb="2">
      <t>ホシュ</t>
    </rPh>
    <rPh sb="2" eb="3">
      <t>ヒ</t>
    </rPh>
    <phoneticPr fontId="4"/>
  </si>
  <si>
    <t>PKD登録システム関係経費</t>
    <rPh sb="3" eb="5">
      <t>トウロク</t>
    </rPh>
    <rPh sb="9" eb="11">
      <t>カンケイ</t>
    </rPh>
    <rPh sb="11" eb="13">
      <t>ケイヒ</t>
    </rPh>
    <phoneticPr fontId="4"/>
  </si>
  <si>
    <t>A.富士通株式会社</t>
    <rPh sb="2" eb="5">
      <t>フジツウ</t>
    </rPh>
    <rPh sb="5" eb="9">
      <t>カブシキガイシャ</t>
    </rPh>
    <phoneticPr fontId="4"/>
  </si>
  <si>
    <t>保守料</t>
    <rPh sb="0" eb="3">
      <t>ホシュリョウ</t>
    </rPh>
    <phoneticPr fontId="4"/>
  </si>
  <si>
    <t>ICAO PKD登録システムのセキュリティ保持及び機能保証のための保守契約</t>
    <phoneticPr fontId="4"/>
  </si>
  <si>
    <t>PKD登録システム関係経費</t>
    <phoneticPr fontId="4"/>
  </si>
  <si>
    <t>富士通株式会社</t>
    <phoneticPr fontId="4"/>
  </si>
  <si>
    <t>PKD登録システム保守・管理費</t>
    <phoneticPr fontId="4"/>
  </si>
  <si>
    <t>NTTｺﾐｭﾆｹｰｼｮﾝｽﾞ株式会社</t>
    <phoneticPr fontId="4"/>
  </si>
  <si>
    <t>データ通信料</t>
    <rPh sb="3" eb="6">
      <t>ツウシンリョウ</t>
    </rPh>
    <phoneticPr fontId="4"/>
  </si>
  <si>
    <t>旅券事務の統一及び適正化関係経費</t>
    <rPh sb="0" eb="2">
      <t>リョケン</t>
    </rPh>
    <rPh sb="2" eb="4">
      <t>ジム</t>
    </rPh>
    <rPh sb="5" eb="7">
      <t>トウイツ</t>
    </rPh>
    <rPh sb="7" eb="8">
      <t>オヨ</t>
    </rPh>
    <rPh sb="9" eb="12">
      <t>テキセイカ</t>
    </rPh>
    <rPh sb="12" eb="14">
      <t>カンケイ</t>
    </rPh>
    <rPh sb="14" eb="16">
      <t>ケイヒ</t>
    </rPh>
    <phoneticPr fontId="4"/>
  </si>
  <si>
    <t>都道府県との定例会議(九州ブロック/長崎）</t>
    <rPh sb="0" eb="4">
      <t>トドウフケン</t>
    </rPh>
    <rPh sb="6" eb="8">
      <t>テイレイ</t>
    </rPh>
    <rPh sb="8" eb="10">
      <t>カイギ</t>
    </rPh>
    <rPh sb="11" eb="13">
      <t>キュウシュウ</t>
    </rPh>
    <rPh sb="18" eb="20">
      <t>ナガサキ</t>
    </rPh>
    <phoneticPr fontId="4"/>
  </si>
  <si>
    <t>主管課長会議幹事会(大阪）</t>
    <rPh sb="0" eb="2">
      <t>シュカン</t>
    </rPh>
    <rPh sb="2" eb="4">
      <t>カチョウ</t>
    </rPh>
    <rPh sb="4" eb="6">
      <t>カイギ</t>
    </rPh>
    <rPh sb="6" eb="9">
      <t>カンジカイ</t>
    </rPh>
    <rPh sb="10" eb="12">
      <t>オオサカ</t>
    </rPh>
    <phoneticPr fontId="4"/>
  </si>
  <si>
    <t>都道府県との定例会議(中国・四国ブロック/香川）</t>
    <rPh sb="0" eb="4">
      <t>トドウフケン</t>
    </rPh>
    <rPh sb="6" eb="8">
      <t>テイレイ</t>
    </rPh>
    <rPh sb="8" eb="10">
      <t>カイギ</t>
    </rPh>
    <rPh sb="11" eb="13">
      <t>チュウゴク</t>
    </rPh>
    <rPh sb="14" eb="16">
      <t>シコク</t>
    </rPh>
    <rPh sb="21" eb="23">
      <t>カガワ</t>
    </rPh>
    <phoneticPr fontId="4"/>
  </si>
  <si>
    <t>都道府県との定例会議(北海道・東北ブロック/秋田）</t>
    <rPh sb="0" eb="4">
      <t>トドウフケン</t>
    </rPh>
    <rPh sb="6" eb="8">
      <t>テイレイ</t>
    </rPh>
    <rPh sb="8" eb="10">
      <t>カイギ</t>
    </rPh>
    <rPh sb="11" eb="14">
      <t>ホッカイドウ</t>
    </rPh>
    <rPh sb="15" eb="17">
      <t>トウホク</t>
    </rPh>
    <rPh sb="22" eb="24">
      <t>アキタ</t>
    </rPh>
    <phoneticPr fontId="4"/>
  </si>
  <si>
    <t>都道府県との定例会議(近畿ブロック/大阪）</t>
    <rPh sb="0" eb="4">
      <t>トドウフケン</t>
    </rPh>
    <rPh sb="6" eb="8">
      <t>テイレイ</t>
    </rPh>
    <rPh sb="8" eb="10">
      <t>カイギ</t>
    </rPh>
    <rPh sb="11" eb="13">
      <t>キンキ</t>
    </rPh>
    <rPh sb="18" eb="20">
      <t>オオサカ</t>
    </rPh>
    <phoneticPr fontId="4"/>
  </si>
  <si>
    <t>旅券発給業務にかかる現地調査（京都）</t>
    <rPh sb="0" eb="2">
      <t>リョケン</t>
    </rPh>
    <rPh sb="2" eb="4">
      <t>ハッキュウ</t>
    </rPh>
    <rPh sb="4" eb="6">
      <t>ギョウム</t>
    </rPh>
    <rPh sb="10" eb="12">
      <t>ゲンチ</t>
    </rPh>
    <rPh sb="12" eb="14">
      <t>チョウサ</t>
    </rPh>
    <rPh sb="15" eb="17">
      <t>キョウト</t>
    </rPh>
    <phoneticPr fontId="4"/>
  </si>
  <si>
    <t>都道府県との定例会議(東海･北陸ブロック/秋田）</t>
    <rPh sb="0" eb="4">
      <t>トドウフケン</t>
    </rPh>
    <rPh sb="6" eb="8">
      <t>テイレイ</t>
    </rPh>
    <rPh sb="8" eb="10">
      <t>カイギ</t>
    </rPh>
    <rPh sb="11" eb="13">
      <t>トウカイ</t>
    </rPh>
    <rPh sb="14" eb="16">
      <t>ホクリク</t>
    </rPh>
    <rPh sb="21" eb="23">
      <t>アキタ</t>
    </rPh>
    <phoneticPr fontId="4"/>
  </si>
  <si>
    <t>出張者 I</t>
    <rPh sb="0" eb="3">
      <t>シュッチョウシャ</t>
    </rPh>
    <phoneticPr fontId="4"/>
  </si>
  <si>
    <t>都道府県との定例会議（関東・甲信越ブロック/新潟）</t>
    <rPh sb="0" eb="4">
      <t>トドウフケン</t>
    </rPh>
    <rPh sb="6" eb="8">
      <t>テイレイ</t>
    </rPh>
    <rPh sb="8" eb="10">
      <t>カイギ</t>
    </rPh>
    <rPh sb="11" eb="13">
      <t>カントウ</t>
    </rPh>
    <rPh sb="14" eb="17">
      <t>コウシンエツ</t>
    </rPh>
    <rPh sb="22" eb="24">
      <t>ニイガタ</t>
    </rPh>
    <phoneticPr fontId="4"/>
  </si>
  <si>
    <t>出張者 J</t>
    <rPh sb="0" eb="3">
      <t>シュッチョウシャ</t>
    </rPh>
    <phoneticPr fontId="4"/>
  </si>
  <si>
    <t>課長　平松　武
室長　髙田　真里</t>
    <rPh sb="0" eb="2">
      <t>カチョウ</t>
    </rPh>
    <rPh sb="3" eb="5">
      <t>ヒラマツ</t>
    </rPh>
    <rPh sb="6" eb="7">
      <t>タケシ</t>
    </rPh>
    <rPh sb="8" eb="10">
      <t>シツチョウ</t>
    </rPh>
    <phoneticPr fontId="4"/>
  </si>
  <si>
    <t>－</t>
    <phoneticPr fontId="4"/>
  </si>
  <si>
    <t>ー</t>
    <phoneticPr fontId="4"/>
  </si>
  <si>
    <t>事業見直しによる減</t>
    <phoneticPr fontId="4"/>
  </si>
  <si>
    <r>
      <t>海外邦人緊急電話対応経費に関し、委託単価の見直し及び</t>
    </r>
    <r>
      <rPr>
        <sz val="11"/>
        <rFont val="ＭＳ ゴシック"/>
        <family val="3"/>
        <charset val="128"/>
      </rPr>
      <t>在外公館援護体制の見直しによる減</t>
    </r>
    <rPh sb="0" eb="2">
      <t>カイガイ</t>
    </rPh>
    <rPh sb="2" eb="4">
      <t>ホウジン</t>
    </rPh>
    <rPh sb="4" eb="6">
      <t>キンキュウ</t>
    </rPh>
    <rPh sb="6" eb="8">
      <t>デンワ</t>
    </rPh>
    <rPh sb="8" eb="10">
      <t>タイオウ</t>
    </rPh>
    <rPh sb="10" eb="12">
      <t>ケイヒ</t>
    </rPh>
    <rPh sb="13" eb="14">
      <t>カン</t>
    </rPh>
    <rPh sb="16" eb="18">
      <t>イタク</t>
    </rPh>
    <rPh sb="18" eb="20">
      <t>タンカ</t>
    </rPh>
    <rPh sb="21" eb="23">
      <t>ミナオ</t>
    </rPh>
    <rPh sb="24" eb="25">
      <t>オヨ</t>
    </rPh>
    <rPh sb="26" eb="28">
      <t>ザイガイ</t>
    </rPh>
    <rPh sb="28" eb="30">
      <t>コウカン</t>
    </rPh>
    <rPh sb="30" eb="32">
      <t>エンゴ</t>
    </rPh>
    <rPh sb="32" eb="34">
      <t>タイセイ</t>
    </rPh>
    <rPh sb="35" eb="37">
      <t>ミナオ</t>
    </rPh>
    <rPh sb="41" eb="42">
      <t>ゲン</t>
    </rPh>
    <phoneticPr fontId="2"/>
  </si>
  <si>
    <t>本件は，海外における義務教育年齢相当子女に対して，国内に近い教育が受けられるよう最大限の援助を行う事業であるところ，政府援助対象校の実態をより詳細に把握し，その必要性を適切に検討の上，引き続き事業を継続することとする。</t>
    <rPh sb="0" eb="2">
      <t>ホンケン</t>
    </rPh>
    <rPh sb="4" eb="6">
      <t>カイガイ</t>
    </rPh>
    <rPh sb="10" eb="12">
      <t>ギム</t>
    </rPh>
    <rPh sb="12" eb="14">
      <t>キョウイク</t>
    </rPh>
    <rPh sb="14" eb="16">
      <t>ネンレイ</t>
    </rPh>
    <rPh sb="16" eb="18">
      <t>ソウトウ</t>
    </rPh>
    <rPh sb="18" eb="20">
      <t>シジョ</t>
    </rPh>
    <rPh sb="21" eb="22">
      <t>タイ</t>
    </rPh>
    <rPh sb="25" eb="27">
      <t>コクナイ</t>
    </rPh>
    <rPh sb="28" eb="29">
      <t>チカ</t>
    </rPh>
    <rPh sb="30" eb="32">
      <t>キョウイク</t>
    </rPh>
    <rPh sb="33" eb="34">
      <t>ウ</t>
    </rPh>
    <rPh sb="40" eb="43">
      <t>サイダイゲン</t>
    </rPh>
    <rPh sb="44" eb="46">
      <t>エンジョ</t>
    </rPh>
    <rPh sb="47" eb="48">
      <t>オコナ</t>
    </rPh>
    <rPh sb="49" eb="51">
      <t>ジギョウ</t>
    </rPh>
    <rPh sb="58" eb="60">
      <t>セイフ</t>
    </rPh>
    <rPh sb="60" eb="62">
      <t>エンジョ</t>
    </rPh>
    <rPh sb="62" eb="65">
      <t>タイショウコウ</t>
    </rPh>
    <rPh sb="66" eb="68">
      <t>ジッタイ</t>
    </rPh>
    <rPh sb="71" eb="73">
      <t>ショウサイ</t>
    </rPh>
    <rPh sb="74" eb="76">
      <t>ハアク</t>
    </rPh>
    <rPh sb="80" eb="83">
      <t>ヒツヨウセイ</t>
    </rPh>
    <rPh sb="84" eb="86">
      <t>テキセツ</t>
    </rPh>
    <rPh sb="87" eb="89">
      <t>ケントウ</t>
    </rPh>
    <rPh sb="90" eb="91">
      <t>ウエ</t>
    </rPh>
    <rPh sb="92" eb="93">
      <t>ヒ</t>
    </rPh>
    <rPh sb="94" eb="95">
      <t>ツヅ</t>
    </rPh>
    <rPh sb="96" eb="98">
      <t>ジギョウ</t>
    </rPh>
    <rPh sb="99" eb="101">
      <t>ケイゾク</t>
    </rPh>
    <phoneticPr fontId="4"/>
  </si>
  <si>
    <t>領事業務を円滑に推進する上で，領事システムのＩＴ化は今後も継続する必要がある。その際には，システムの構築・改良においては投資対効果を踏まえた計画を策定すること，機器更新等においては引き続き一般競争入札により支出先の選定の透明性による経費の削減に努めること，等を念頭にＩＴ化の推進に努める。</t>
    <rPh sb="0" eb="4">
      <t>リョウジギョウム</t>
    </rPh>
    <rPh sb="5" eb="7">
      <t>エンカツ</t>
    </rPh>
    <rPh sb="8" eb="10">
      <t>スイシン</t>
    </rPh>
    <rPh sb="12" eb="13">
      <t>ウエ</t>
    </rPh>
    <rPh sb="15" eb="17">
      <t>リョウジ</t>
    </rPh>
    <rPh sb="22" eb="25">
      <t>イtカ</t>
    </rPh>
    <rPh sb="26" eb="28">
      <t>コンゴ</t>
    </rPh>
    <rPh sb="29" eb="31">
      <t>ケイゾク</t>
    </rPh>
    <rPh sb="33" eb="35">
      <t>ヒツヨウ</t>
    </rPh>
    <rPh sb="41" eb="42">
      <t>サイ</t>
    </rPh>
    <rPh sb="50" eb="52">
      <t>コウチク</t>
    </rPh>
    <rPh sb="53" eb="55">
      <t>カイリョウ</t>
    </rPh>
    <rPh sb="60" eb="62">
      <t>トウシ</t>
    </rPh>
    <rPh sb="62" eb="65">
      <t>タイコウカ</t>
    </rPh>
    <rPh sb="66" eb="67">
      <t>フ</t>
    </rPh>
    <rPh sb="70" eb="72">
      <t>ケイカク</t>
    </rPh>
    <rPh sb="73" eb="75">
      <t>サクテイ</t>
    </rPh>
    <rPh sb="80" eb="82">
      <t>キキ</t>
    </rPh>
    <rPh sb="82" eb="84">
      <t>コウシン</t>
    </rPh>
    <rPh sb="84" eb="85">
      <t>トウ</t>
    </rPh>
    <rPh sb="90" eb="91">
      <t>ヒ</t>
    </rPh>
    <rPh sb="92" eb="93">
      <t>ツヅ</t>
    </rPh>
    <rPh sb="94" eb="96">
      <t>イッパン</t>
    </rPh>
    <rPh sb="96" eb="98">
      <t>キョウソウ</t>
    </rPh>
    <rPh sb="98" eb="100">
      <t>ニュウサツ</t>
    </rPh>
    <rPh sb="103" eb="106">
      <t>シシュツサキ</t>
    </rPh>
    <rPh sb="107" eb="109">
      <t>センテイ</t>
    </rPh>
    <rPh sb="110" eb="113">
      <t>トウメイセイ</t>
    </rPh>
    <rPh sb="116" eb="118">
      <t>ケイヒ</t>
    </rPh>
    <rPh sb="119" eb="121">
      <t>サクゲン</t>
    </rPh>
    <rPh sb="122" eb="123">
      <t>ツト</t>
    </rPh>
    <rPh sb="128" eb="129">
      <t>トウ</t>
    </rPh>
    <rPh sb="130" eb="132">
      <t>ネントウ</t>
    </rPh>
    <rPh sb="133" eb="136">
      <t>イtカ</t>
    </rPh>
    <rPh sb="137" eb="139">
      <t>スイシン</t>
    </rPh>
    <rPh sb="140" eb="141">
      <t>ツト</t>
    </rPh>
    <phoneticPr fontId="4"/>
  </si>
  <si>
    <t xml:space="preserve">行政事業レビュー公開プロセスにおける評価を踏まえ，また，平成２４年度をもって成果重視事業が終了することに伴い，平成25年度の「在外選挙登録推進経費」としては予算要求を行わないため。
</t>
    <phoneticPr fontId="4"/>
  </si>
</sst>
</file>

<file path=xl/styles.xml><?xml version="1.0" encoding="utf-8"?>
<styleSheet xmlns="http://schemas.openxmlformats.org/spreadsheetml/2006/main">
  <numFmts count="22">
    <numFmt numFmtId="176" formatCode="#,##0_ "/>
    <numFmt numFmtId="177" formatCode="#,##0;&quot;▲ &quot;#,##0"/>
    <numFmt numFmtId="178" formatCode="0.0_);[Red]\(0.0\)"/>
    <numFmt numFmtId="179" formatCode="#,##0.0_ "/>
    <numFmt numFmtId="180" formatCode="0.0%"/>
    <numFmt numFmtId="181" formatCode="0_);[Red]\(0\)"/>
    <numFmt numFmtId="182" formatCode="#,##0.0;&quot;▲ &quot;#,##0.0"/>
    <numFmt numFmtId="183" formatCode="0_);\(0\)"/>
    <numFmt numFmtId="184" formatCode="0.0_ "/>
    <numFmt numFmtId="185" formatCode="0_ "/>
    <numFmt numFmtId="186" formatCode="0.00_);[Red]\(0.00\)"/>
    <numFmt numFmtId="187" formatCode="#,##0.0;[Red]\-#,##0.0"/>
    <numFmt numFmtId="188" formatCode="0;_䠀"/>
    <numFmt numFmtId="189" formatCode="#,##0.000_ "/>
    <numFmt numFmtId="190" formatCode="#,##0_);\(#,##0\)"/>
    <numFmt numFmtId="191" formatCode="0.00_);\(0.00\)"/>
    <numFmt numFmtId="192" formatCode="#,##0_);[Red]\(#,##0\)"/>
    <numFmt numFmtId="193" formatCode="#,##0.0_);[Red]\(#,##0.0\)"/>
    <numFmt numFmtId="194" formatCode="#,##0.0"/>
    <numFmt numFmtId="195" formatCode="0.000_);[Red]\(0.000\)"/>
    <numFmt numFmtId="196" formatCode="#,##0;&quot;△ &quot;#,##0"/>
    <numFmt numFmtId="197" formatCode="#,##0.00_ "/>
  </numFmts>
  <fonts count="62">
    <font>
      <sz val="11"/>
      <name val="ＭＳ Ｐゴシック"/>
      <family val="3"/>
      <charset val="128"/>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b/>
      <sz val="10"/>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10.5"/>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1"/>
      <name val="ＭＳ Ｐゴシック"/>
      <family val="3"/>
      <charset val="128"/>
      <scheme val="minor"/>
    </font>
    <font>
      <b/>
      <sz val="11"/>
      <name val="ＭＳ Ｐゴシック"/>
      <family val="3"/>
      <charset val="128"/>
      <scheme val="minor"/>
    </font>
    <font>
      <sz val="9"/>
      <name val="ＭＳ Ｐゴシック"/>
      <family val="3"/>
      <charset val="128"/>
      <scheme val="minor"/>
    </font>
    <font>
      <sz val="10"/>
      <name val="ＭＳ Ｐゴシック"/>
      <family val="3"/>
      <charset val="128"/>
      <scheme val="minor"/>
    </font>
    <font>
      <sz val="14"/>
      <name val="ＭＳ Ｐゴシック"/>
      <family val="3"/>
      <charset val="128"/>
    </font>
    <font>
      <b/>
      <sz val="10"/>
      <name val="ＭＳ Ｐゴシック"/>
      <family val="3"/>
      <charset val="128"/>
      <scheme val="minor"/>
    </font>
    <font>
      <sz val="11"/>
      <color rgb="FFFF0000"/>
      <name val="ＭＳ Ｐゴシック"/>
      <family val="3"/>
      <charset val="128"/>
    </font>
    <font>
      <u/>
      <sz val="11"/>
      <color indexed="12"/>
      <name val="ＭＳ Ｐゴシック"/>
      <family val="3"/>
      <charset val="128"/>
    </font>
    <font>
      <b/>
      <sz val="12"/>
      <name val="ＭＳ Ｐゴシック"/>
      <family val="3"/>
      <charset val="128"/>
      <scheme val="minor"/>
    </font>
    <font>
      <b/>
      <u/>
      <sz val="10"/>
      <name val="ＭＳ Ｐゴシック"/>
      <family val="3"/>
      <charset val="128"/>
    </font>
    <font>
      <sz val="10"/>
      <name val="ＭＳ ゴシック"/>
      <family val="3"/>
      <charset val="128"/>
    </font>
    <font>
      <sz val="12"/>
      <name val="ＭＳ Ｐゴシック"/>
      <family val="3"/>
      <charset val="128"/>
      <scheme val="minor"/>
    </font>
    <font>
      <sz val="11"/>
      <color theme="1"/>
      <name val="ＭＳ Ｐゴシック"/>
      <family val="3"/>
      <charset val="128"/>
    </font>
    <font>
      <b/>
      <sz val="14"/>
      <color theme="1"/>
      <name val="ＭＳ Ｐゴシック"/>
      <family val="3"/>
      <charset val="128"/>
    </font>
    <font>
      <sz val="16"/>
      <color theme="1"/>
      <name val="ＭＳ Ｐゴシック"/>
      <family val="3"/>
      <charset val="128"/>
    </font>
    <font>
      <b/>
      <sz val="16"/>
      <color theme="1"/>
      <name val="ＭＳ Ｐゴシック"/>
      <family val="3"/>
      <charset val="128"/>
    </font>
    <font>
      <b/>
      <sz val="16"/>
      <color theme="1"/>
      <name val="ＭＳ ゴシック"/>
      <family val="3"/>
      <charset val="128"/>
    </font>
    <font>
      <b/>
      <sz val="11"/>
      <color theme="1"/>
      <name val="ＭＳ ゴシック"/>
      <family val="3"/>
      <charset val="128"/>
    </font>
    <font>
      <b/>
      <sz val="10"/>
      <color theme="1"/>
      <name val="ＭＳ ゴシック"/>
      <family val="3"/>
      <charset val="128"/>
    </font>
    <font>
      <b/>
      <sz val="9"/>
      <color theme="1"/>
      <name val="ＭＳ ゴシック"/>
      <family val="3"/>
      <charset val="128"/>
    </font>
    <font>
      <sz val="8"/>
      <color theme="1"/>
      <name val="ＭＳ ゴシック"/>
      <family val="3"/>
      <charset val="128"/>
    </font>
    <font>
      <sz val="8"/>
      <color theme="1"/>
      <name val="ＭＳ Ｐゴシック"/>
      <family val="3"/>
      <charset val="128"/>
    </font>
    <font>
      <sz val="11"/>
      <color theme="1"/>
      <name val="ＭＳ ゴシック"/>
      <family val="3"/>
      <charset val="128"/>
    </font>
    <font>
      <b/>
      <sz val="11"/>
      <color theme="1"/>
      <name val="ＭＳ Ｐゴシック"/>
      <family val="3"/>
      <charset val="128"/>
    </font>
    <font>
      <sz val="10"/>
      <color theme="1"/>
      <name val="ＭＳ Ｐゴシック"/>
      <family val="3"/>
      <charset val="128"/>
    </font>
    <font>
      <sz val="9"/>
      <color theme="1"/>
      <name val="ＭＳ Ｐゴシック"/>
      <family val="3"/>
      <charset val="128"/>
    </font>
    <font>
      <sz val="11"/>
      <color theme="1"/>
      <name val="ＭＳ Ｐゴシック"/>
      <family val="3"/>
      <charset val="128"/>
      <scheme val="minor"/>
    </font>
    <font>
      <sz val="6"/>
      <color theme="1"/>
      <name val="ＭＳ Ｐゴシック"/>
      <family val="3"/>
      <charset val="128"/>
    </font>
    <font>
      <b/>
      <sz val="10"/>
      <color theme="1"/>
      <name val="ＭＳ Ｐゴシック"/>
      <family val="3"/>
      <charset val="128"/>
    </font>
    <font>
      <sz val="10.5"/>
      <color theme="1"/>
      <name val="ＭＳ Ｐゴシック"/>
      <family val="3"/>
      <charset val="128"/>
    </font>
    <font>
      <sz val="14"/>
      <color theme="1"/>
      <name val="ＭＳ Ｐゴシック"/>
      <family val="3"/>
      <charset val="128"/>
    </font>
    <font>
      <sz val="9"/>
      <color theme="1"/>
      <name val="ＭＳ ゴシック"/>
      <family val="3"/>
      <charset val="128"/>
    </font>
    <font>
      <sz val="12"/>
      <color theme="1"/>
      <name val="ＭＳ Ｐゴシック"/>
      <family val="3"/>
      <charset val="128"/>
    </font>
    <font>
      <b/>
      <sz val="12"/>
      <color theme="1"/>
      <name val="ＭＳ Ｐゴシック"/>
      <family val="3"/>
      <charset val="128"/>
    </font>
    <font>
      <sz val="8"/>
      <color theme="1"/>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6"/>
      <color theme="1"/>
      <name val="ＭＳ Ｐゴシック"/>
      <family val="3"/>
      <charset val="128"/>
      <scheme val="minor"/>
    </font>
    <font>
      <b/>
      <sz val="11"/>
      <color theme="1"/>
      <name val="ＭＳ Ｐゴシック"/>
      <family val="3"/>
      <charset val="128"/>
      <scheme val="minor"/>
    </font>
    <font>
      <sz val="7"/>
      <color theme="1"/>
      <name val="ＭＳ Ｐゴシック"/>
      <family val="3"/>
      <charset val="128"/>
    </font>
    <font>
      <b/>
      <sz val="10"/>
      <color theme="1"/>
      <name val="ＭＳ Ｐゴシック"/>
      <family val="3"/>
      <charset val="128"/>
      <scheme val="minor"/>
    </font>
    <font>
      <sz val="9.5"/>
      <name val="ＭＳ Ｐゴシック"/>
      <family val="3"/>
      <charset val="128"/>
      <scheme val="minor"/>
    </font>
  </fonts>
  <fills count="7">
    <fill>
      <patternFill patternType="none"/>
    </fill>
    <fill>
      <patternFill patternType="gray125"/>
    </fill>
    <fill>
      <patternFill patternType="solid">
        <fgColor indexed="22"/>
        <bgColor indexed="64"/>
      </patternFill>
    </fill>
    <fill>
      <patternFill patternType="solid">
        <fgColor theme="0" tint="-0.24994659260841701"/>
        <bgColor indexed="64"/>
      </patternFill>
    </fill>
    <fill>
      <patternFill patternType="solid">
        <fgColor theme="0"/>
        <bgColor indexed="64"/>
      </patternFill>
    </fill>
    <fill>
      <patternFill patternType="solid">
        <fgColor theme="0" tint="-0.249977111117893"/>
        <bgColor indexed="64"/>
      </patternFill>
    </fill>
    <fill>
      <patternFill patternType="solid">
        <fgColor indexed="65"/>
        <bgColor indexed="64"/>
      </patternFill>
    </fill>
  </fills>
  <borders count="147">
    <border>
      <left/>
      <right/>
      <top/>
      <bottom/>
      <diagonal/>
    </border>
    <border>
      <left/>
      <right/>
      <top/>
      <bottom style="medium">
        <color indexed="64"/>
      </bottom>
      <diagonal/>
    </border>
    <border>
      <left/>
      <right style="medium">
        <color indexed="64"/>
      </right>
      <top/>
      <bottom/>
      <diagonal/>
    </border>
    <border>
      <left/>
      <right/>
      <top style="medium">
        <color indexed="64"/>
      </top>
      <bottom/>
      <diagonal/>
    </border>
    <border>
      <left style="double">
        <color indexed="64"/>
      </left>
      <right/>
      <top/>
      <bottom/>
      <diagonal/>
    </border>
    <border>
      <left style="double">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double">
        <color indexed="64"/>
      </right>
      <top style="medium">
        <color indexed="64"/>
      </top>
      <bottom/>
      <diagonal/>
    </border>
    <border>
      <left style="medium">
        <color indexed="64"/>
      </left>
      <right/>
      <top/>
      <bottom/>
      <diagonal/>
    </border>
    <border>
      <left/>
      <right style="double">
        <color indexed="64"/>
      </right>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top style="thin">
        <color indexed="64"/>
      </top>
      <bottom style="thin">
        <color indexed="64"/>
      </bottom>
      <diagonal/>
    </border>
    <border>
      <left style="double">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medium">
        <color indexed="64"/>
      </right>
      <top style="thin">
        <color indexed="64"/>
      </top>
      <bottom style="hair">
        <color indexed="64"/>
      </bottom>
      <diagonal/>
    </border>
    <border>
      <left style="thin">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4"/>
      </left>
      <right/>
      <top style="thin">
        <color indexed="64"/>
      </top>
      <bottom style="hair">
        <color indexed="64"/>
      </bottom>
      <diagonal/>
    </border>
    <border>
      <left style="thin">
        <color indexed="64"/>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style="thin">
        <color indexed="64"/>
      </bottom>
      <diagonal/>
    </border>
    <border>
      <left style="thin">
        <color indexed="64"/>
      </left>
      <right/>
      <top style="hair">
        <color indexed="64"/>
      </top>
      <bottom style="thin">
        <color indexed="64"/>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double">
        <color indexed="64"/>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style="double">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style="hair">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hair">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top/>
      <bottom style="hair">
        <color indexed="64"/>
      </bottom>
      <diagonal/>
    </border>
    <border>
      <left/>
      <right style="double">
        <color indexed="64"/>
      </right>
      <top style="hair">
        <color indexed="64"/>
      </top>
      <bottom style="hair">
        <color indexed="64"/>
      </bottom>
      <diagonal/>
    </border>
    <border>
      <left style="medium">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hair">
        <color indexed="64"/>
      </bottom>
      <diagonal/>
    </border>
    <border>
      <left style="medium">
        <color indexed="64"/>
      </left>
      <right/>
      <top/>
      <bottom style="hair">
        <color indexed="64"/>
      </bottom>
      <diagonal/>
    </border>
    <border>
      <left style="thin">
        <color indexed="64"/>
      </left>
      <right style="thin">
        <color indexed="64"/>
      </right>
      <top style="medium">
        <color indexed="64"/>
      </top>
      <bottom style="thin">
        <color indexed="64"/>
      </bottom>
      <diagonal/>
    </border>
    <border>
      <left/>
      <right style="double">
        <color indexed="64"/>
      </right>
      <top/>
      <bottom style="hair">
        <color indexed="64"/>
      </bottom>
      <diagonal/>
    </border>
    <border>
      <left style="thin">
        <color indexed="64"/>
      </left>
      <right/>
      <top style="hair">
        <color indexed="64"/>
      </top>
      <bottom/>
      <diagonal/>
    </border>
    <border diagonalUp="1">
      <left style="thin">
        <color indexed="64"/>
      </left>
      <right style="thin">
        <color indexed="64"/>
      </right>
      <top style="hair">
        <color indexed="64"/>
      </top>
      <bottom/>
      <diagonal style="hair">
        <color indexed="64"/>
      </diagonal>
    </border>
    <border diagonalUp="1">
      <left style="thin">
        <color indexed="64"/>
      </left>
      <right style="medium">
        <color indexed="64"/>
      </right>
      <top style="hair">
        <color indexed="64"/>
      </top>
      <bottom/>
      <diagonal style="hair">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8">
    <xf numFmtId="0" fontId="0" fillId="0" borderId="0">
      <alignment vertical="center"/>
    </xf>
    <xf numFmtId="0" fontId="3" fillId="0" borderId="0">
      <alignment vertical="center"/>
    </xf>
    <xf numFmtId="0" fontId="3" fillId="0" borderId="0">
      <alignment vertical="center"/>
    </xf>
    <xf numFmtId="0" fontId="3"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xf numFmtId="38" fontId="1" fillId="0" borderId="0" applyFont="0" applyFill="0" applyBorder="0" applyAlignment="0" applyProtection="0">
      <alignment vertical="center"/>
    </xf>
  </cellStyleXfs>
  <cellXfs count="3600">
    <xf numFmtId="0" fontId="0" fillId="0" borderId="0" xfId="0">
      <alignment vertical="center"/>
    </xf>
    <xf numFmtId="0" fontId="0" fillId="0" borderId="0" xfId="0" applyFill="1">
      <alignment vertical="center"/>
    </xf>
    <xf numFmtId="0" fontId="13" fillId="0" borderId="1" xfId="0" applyFont="1" applyFill="1" applyBorder="1" applyAlignment="1">
      <alignment horizontal="center" vertical="center" textRotation="255"/>
    </xf>
    <xf numFmtId="0" fontId="2" fillId="0" borderId="1" xfId="0" applyFont="1" applyFill="1" applyBorder="1" applyAlignment="1">
      <alignment vertical="top" wrapText="1"/>
    </xf>
    <xf numFmtId="0" fontId="0" fillId="0" borderId="0" xfId="0" applyBorder="1">
      <alignment vertical="center"/>
    </xf>
    <xf numFmtId="0" fontId="0" fillId="0" borderId="2" xfId="0" applyBorder="1">
      <alignment vertical="center"/>
    </xf>
    <xf numFmtId="0" fontId="13" fillId="0" borderId="0" xfId="0" applyFont="1" applyFill="1" applyBorder="1" applyAlignment="1">
      <alignment horizontal="center" vertical="center" textRotation="255"/>
    </xf>
    <xf numFmtId="0" fontId="0" fillId="0" borderId="0" xfId="0" applyBorder="1" applyAlignment="1">
      <alignment vertical="top"/>
    </xf>
    <xf numFmtId="0" fontId="11" fillId="0" borderId="1" xfId="1" applyFont="1" applyFill="1" applyBorder="1" applyAlignment="1" applyProtection="1">
      <alignment vertical="top"/>
    </xf>
    <xf numFmtId="0" fontId="11" fillId="0" borderId="3" xfId="1" applyFont="1" applyFill="1" applyBorder="1" applyAlignment="1" applyProtection="1">
      <alignment vertical="top"/>
    </xf>
    <xf numFmtId="0" fontId="11" fillId="0" borderId="4" xfId="1" applyFont="1" applyFill="1" applyBorder="1" applyAlignment="1" applyProtection="1">
      <alignment vertical="top"/>
    </xf>
    <xf numFmtId="0" fontId="11" fillId="0" borderId="0" xfId="1" applyFont="1" applyFill="1" applyBorder="1" applyAlignment="1" applyProtection="1">
      <alignment vertical="top"/>
    </xf>
    <xf numFmtId="0" fontId="11" fillId="0" borderId="2" xfId="1" applyFont="1" applyFill="1" applyBorder="1" applyAlignment="1" applyProtection="1">
      <alignment vertical="top"/>
    </xf>
    <xf numFmtId="0" fontId="2" fillId="0" borderId="0" xfId="0" applyFont="1" applyFill="1" applyBorder="1" applyAlignment="1">
      <alignment vertical="top" wrapText="1"/>
    </xf>
    <xf numFmtId="0" fontId="11" fillId="0" borderId="5" xfId="1" applyFont="1" applyFill="1" applyBorder="1" applyAlignment="1" applyProtection="1">
      <alignment vertical="top"/>
    </xf>
    <xf numFmtId="0" fontId="11" fillId="0" borderId="6" xfId="1" applyFont="1" applyFill="1" applyBorder="1" applyAlignment="1" applyProtection="1">
      <alignment vertical="top"/>
    </xf>
    <xf numFmtId="0" fontId="13" fillId="2" borderId="7" xfId="0" applyFont="1" applyFill="1" applyBorder="1" applyAlignment="1">
      <alignment vertical="center" textRotation="255"/>
    </xf>
    <xf numFmtId="0" fontId="13" fillId="2" borderId="8" xfId="0" applyFont="1" applyFill="1" applyBorder="1" applyAlignment="1">
      <alignment vertical="center" textRotation="255"/>
    </xf>
    <xf numFmtId="0" fontId="13" fillId="2" borderId="9" xfId="0" applyFont="1" applyFill="1" applyBorder="1" applyAlignment="1">
      <alignment vertical="center" textRotation="255"/>
    </xf>
    <xf numFmtId="0" fontId="13" fillId="2" borderId="10" xfId="0" applyFont="1" applyFill="1" applyBorder="1" applyAlignment="1">
      <alignment vertical="center" textRotation="255"/>
    </xf>
    <xf numFmtId="0" fontId="18" fillId="0" borderId="0" xfId="0" applyFont="1">
      <alignment vertical="center"/>
    </xf>
    <xf numFmtId="0" fontId="0" fillId="3" borderId="11" xfId="0" applyFont="1" applyFill="1" applyBorder="1" applyAlignment="1">
      <alignment horizontal="left" vertical="center"/>
    </xf>
    <xf numFmtId="0" fontId="0" fillId="3" borderId="12" xfId="0" applyFont="1" applyFill="1" applyBorder="1" applyAlignment="1">
      <alignment horizontal="left" vertical="center"/>
    </xf>
    <xf numFmtId="0" fontId="0" fillId="3" borderId="13" xfId="0" applyFont="1" applyFill="1" applyBorder="1" applyAlignment="1">
      <alignment horizontal="left" vertical="center"/>
    </xf>
    <xf numFmtId="0" fontId="19" fillId="0" borderId="0" xfId="0" applyFont="1">
      <alignment vertical="center"/>
    </xf>
    <xf numFmtId="0" fontId="8" fillId="0" borderId="0" xfId="3" applyFont="1" applyFill="1" applyBorder="1" applyAlignment="1" applyProtection="1">
      <alignment horizontal="center" vertical="center" wrapText="1"/>
    </xf>
    <xf numFmtId="0" fontId="11" fillId="0" borderId="14" xfId="1" applyFont="1" applyFill="1" applyBorder="1" applyAlignment="1" applyProtection="1">
      <alignment vertical="top"/>
    </xf>
    <xf numFmtId="0" fontId="11" fillId="0" borderId="15" xfId="1" applyFont="1" applyFill="1" applyBorder="1" applyAlignment="1" applyProtection="1">
      <alignment vertical="top"/>
    </xf>
    <xf numFmtId="0" fontId="13" fillId="0" borderId="0" xfId="0" applyFont="1">
      <alignment vertical="center"/>
    </xf>
    <xf numFmtId="0" fontId="5" fillId="0" borderId="0" xfId="0" applyFont="1">
      <alignment vertical="center"/>
    </xf>
    <xf numFmtId="0" fontId="12" fillId="0" borderId="0" xfId="3" applyFont="1" applyFill="1" applyBorder="1" applyAlignment="1" applyProtection="1">
      <alignment horizontal="center" vertical="center" wrapText="1"/>
    </xf>
    <xf numFmtId="0" fontId="2" fillId="0" borderId="0" xfId="0" applyFont="1" applyFill="1" applyBorder="1" applyAlignment="1">
      <alignment horizontal="center" vertical="center"/>
    </xf>
    <xf numFmtId="0" fontId="23" fillId="0" borderId="0" xfId="1" applyFont="1" applyFill="1" applyBorder="1" applyAlignment="1" applyProtection="1">
      <alignment vertical="top"/>
    </xf>
    <xf numFmtId="0" fontId="11" fillId="0" borderId="0" xfId="1" applyFont="1" applyFill="1" applyBorder="1" applyAlignment="1" applyProtection="1">
      <alignment vertical="center"/>
    </xf>
    <xf numFmtId="0" fontId="11" fillId="0" borderId="1" xfId="1" applyFont="1" applyFill="1" applyBorder="1" applyAlignment="1" applyProtection="1">
      <alignment vertical="center"/>
    </xf>
    <xf numFmtId="0" fontId="20" fillId="0" borderId="0" xfId="0" applyFont="1">
      <alignment vertical="center"/>
    </xf>
    <xf numFmtId="0" fontId="0" fillId="0" borderId="0" xfId="0" applyFill="1" applyBorder="1" applyAlignment="1">
      <alignment vertical="center"/>
    </xf>
    <xf numFmtId="0" fontId="0" fillId="0" borderId="0" xfId="0" applyBorder="1" applyAlignment="1">
      <alignment vertical="center"/>
    </xf>
    <xf numFmtId="0" fontId="28" fillId="0" borderId="0" xfId="0" applyFont="1">
      <alignment vertical="center"/>
    </xf>
    <xf numFmtId="0" fontId="6" fillId="0" borderId="0" xfId="0" applyFont="1" applyBorder="1" applyAlignment="1">
      <alignment horizontal="center" vertical="center"/>
    </xf>
    <xf numFmtId="0" fontId="24" fillId="0" borderId="0" xfId="0" applyFont="1" applyBorder="1" applyAlignment="1">
      <alignment horizontal="center" vertical="center"/>
    </xf>
    <xf numFmtId="0" fontId="11" fillId="0" borderId="5" xfId="1" applyFont="1" applyFill="1" applyBorder="1" applyAlignment="1" applyProtection="1">
      <alignment horizontal="center" vertical="center"/>
    </xf>
    <xf numFmtId="0" fontId="11" fillId="0" borderId="3" xfId="1" applyFont="1" applyFill="1" applyBorder="1" applyAlignment="1" applyProtection="1">
      <alignment horizontal="center" vertical="center"/>
    </xf>
    <xf numFmtId="0" fontId="11" fillId="0" borderId="6" xfId="1" applyFont="1" applyFill="1" applyBorder="1" applyAlignment="1" applyProtection="1">
      <alignment horizontal="center" vertical="center"/>
    </xf>
    <xf numFmtId="0" fontId="11" fillId="0" borderId="4" xfId="1" applyFont="1" applyFill="1" applyBorder="1" applyAlignment="1" applyProtection="1">
      <alignment horizontal="center" vertical="center"/>
    </xf>
    <xf numFmtId="0" fontId="11" fillId="0" borderId="0" xfId="1" applyFont="1" applyFill="1" applyBorder="1" applyAlignment="1" applyProtection="1">
      <alignment horizontal="center" vertical="center"/>
    </xf>
    <xf numFmtId="0" fontId="11" fillId="0" borderId="2" xfId="1" applyFont="1" applyFill="1" applyBorder="1" applyAlignment="1" applyProtection="1">
      <alignment horizontal="center" vertical="center"/>
    </xf>
    <xf numFmtId="0" fontId="11" fillId="0" borderId="14" xfId="1" applyFont="1" applyFill="1" applyBorder="1" applyAlignment="1" applyProtection="1">
      <alignment horizontal="center" vertical="center"/>
    </xf>
    <xf numFmtId="0" fontId="11" fillId="0" borderId="1" xfId="1" applyFont="1" applyFill="1" applyBorder="1" applyAlignment="1" applyProtection="1">
      <alignment horizontal="center" vertical="center"/>
    </xf>
    <xf numFmtId="0" fontId="11" fillId="0" borderId="15" xfId="1" applyFont="1" applyFill="1" applyBorder="1" applyAlignment="1" applyProtection="1">
      <alignment horizontal="center" vertical="center"/>
    </xf>
    <xf numFmtId="0" fontId="0" fillId="0" borderId="0" xfId="0" applyAlignment="1">
      <alignment vertical="center"/>
    </xf>
    <xf numFmtId="0" fontId="0" fillId="0" borderId="0" xfId="0" applyBorder="1" applyAlignment="1">
      <alignment vertical="center" wrapText="1"/>
    </xf>
    <xf numFmtId="0" fontId="20" fillId="2" borderId="26" xfId="0" applyFont="1" applyFill="1" applyBorder="1" applyAlignment="1">
      <alignment horizontal="center" vertical="center"/>
    </xf>
    <xf numFmtId="0" fontId="20" fillId="2" borderId="51" xfId="0" applyFont="1" applyFill="1" applyBorder="1" applyAlignment="1">
      <alignment horizontal="center" vertical="center"/>
    </xf>
    <xf numFmtId="0" fontId="20" fillId="2" borderId="11" xfId="0" applyFont="1" applyFill="1" applyBorder="1" applyAlignment="1">
      <alignment horizontal="center" vertical="center"/>
    </xf>
    <xf numFmtId="0" fontId="20" fillId="2" borderId="25" xfId="0" applyFont="1" applyFill="1" applyBorder="1" applyAlignment="1">
      <alignment horizontal="center" vertical="center"/>
    </xf>
    <xf numFmtId="0" fontId="20" fillId="0" borderId="51" xfId="0" applyFont="1" applyBorder="1" applyAlignment="1">
      <alignment vertical="center"/>
    </xf>
    <xf numFmtId="0" fontId="20" fillId="0" borderId="11" xfId="0" applyFont="1" applyBorder="1" applyAlignment="1">
      <alignment vertical="center"/>
    </xf>
    <xf numFmtId="0" fontId="20" fillId="0" borderId="25" xfId="0" applyFont="1" applyBorder="1" applyAlignment="1">
      <alignment vertical="center"/>
    </xf>
    <xf numFmtId="0" fontId="20" fillId="2" borderId="51" xfId="0" applyFont="1" applyFill="1" applyBorder="1" applyAlignment="1">
      <alignment horizontal="center" vertical="center" wrapText="1"/>
    </xf>
    <xf numFmtId="0" fontId="20" fillId="0" borderId="51" xfId="0" applyFont="1" applyBorder="1" applyAlignment="1">
      <alignment horizontal="center" vertical="center"/>
    </xf>
    <xf numFmtId="0" fontId="20" fillId="0" borderId="11" xfId="0" applyFont="1" applyBorder="1" applyAlignment="1">
      <alignment horizontal="center" vertical="center"/>
    </xf>
    <xf numFmtId="0" fontId="20" fillId="0" borderId="25" xfId="0" applyFont="1" applyBorder="1" applyAlignment="1">
      <alignment horizontal="center" vertical="center"/>
    </xf>
    <xf numFmtId="0" fontId="20" fillId="0" borderId="26" xfId="0" applyFont="1" applyBorder="1" applyAlignment="1">
      <alignment horizontal="center" vertical="center"/>
    </xf>
    <xf numFmtId="0" fontId="0" fillId="0" borderId="0" xfId="0" applyAlignment="1">
      <alignment vertical="center"/>
    </xf>
    <xf numFmtId="0" fontId="5" fillId="0" borderId="0" xfId="0" applyFont="1" applyBorder="1" applyAlignment="1">
      <alignment vertical="center"/>
    </xf>
    <xf numFmtId="0" fontId="0" fillId="3" borderId="0" xfId="0" applyFont="1" applyFill="1" applyBorder="1" applyAlignment="1">
      <alignment vertical="center"/>
    </xf>
    <xf numFmtId="0" fontId="0" fillId="0" borderId="0" xfId="0" applyFont="1" applyFill="1" applyBorder="1" applyAlignment="1">
      <alignment vertical="top"/>
    </xf>
    <xf numFmtId="0" fontId="0" fillId="0" borderId="0" xfId="0" applyProtection="1">
      <alignment vertical="center"/>
    </xf>
    <xf numFmtId="0" fontId="5" fillId="0" borderId="0" xfId="0" applyFont="1" applyProtection="1">
      <alignment vertical="center"/>
    </xf>
    <xf numFmtId="0" fontId="2" fillId="0" borderId="0" xfId="0" applyFont="1" applyFill="1" applyBorder="1" applyAlignment="1" applyProtection="1">
      <alignment horizontal="center" vertical="center"/>
    </xf>
    <xf numFmtId="0" fontId="0" fillId="0" borderId="0" xfId="0" applyBorder="1" applyProtection="1">
      <alignment vertical="center"/>
    </xf>
    <xf numFmtId="0" fontId="0" fillId="0" borderId="2" xfId="0" applyBorder="1" applyProtection="1">
      <alignment vertical="center"/>
    </xf>
    <xf numFmtId="0" fontId="13" fillId="0" borderId="0" xfId="0" applyFont="1" applyProtection="1">
      <alignment vertical="center"/>
    </xf>
    <xf numFmtId="0" fontId="0" fillId="0" borderId="0" xfId="0" applyAlignment="1" applyProtection="1">
      <alignment vertical="center"/>
    </xf>
    <xf numFmtId="0" fontId="18" fillId="0" borderId="0" xfId="0" applyFont="1" applyProtection="1">
      <alignment vertical="center"/>
    </xf>
    <xf numFmtId="0" fontId="0" fillId="0" borderId="0" xfId="0" applyFill="1" applyBorder="1" applyAlignment="1" applyProtection="1">
      <alignment vertical="center"/>
    </xf>
    <xf numFmtId="0" fontId="0" fillId="0" borderId="0" xfId="0" applyBorder="1" applyAlignment="1" applyProtection="1">
      <alignment vertical="center"/>
    </xf>
    <xf numFmtId="0" fontId="0" fillId="0" borderId="0" xfId="0" applyBorder="1" applyAlignment="1" applyProtection="1">
      <alignment vertical="center" wrapText="1"/>
    </xf>
    <xf numFmtId="0" fontId="0" fillId="0" borderId="0" xfId="0" applyProtection="1">
      <alignment vertical="center"/>
      <protection locked="0"/>
    </xf>
    <xf numFmtId="0" fontId="8" fillId="0" borderId="0" xfId="3" applyFont="1" applyFill="1" applyBorder="1" applyAlignment="1" applyProtection="1">
      <alignment horizontal="center" vertical="center" wrapText="1"/>
      <protection locked="0"/>
    </xf>
    <xf numFmtId="0" fontId="11" fillId="0" borderId="0" xfId="1" applyFont="1" applyFill="1" applyBorder="1" applyAlignment="1" applyProtection="1">
      <alignment vertical="top"/>
      <protection locked="0"/>
    </xf>
    <xf numFmtId="0" fontId="0" fillId="0" borderId="0" xfId="0" applyBorder="1" applyProtection="1">
      <alignment vertical="center"/>
      <protection locked="0"/>
    </xf>
    <xf numFmtId="0" fontId="0" fillId="0" borderId="2" xfId="0" applyBorder="1" applyProtection="1">
      <alignment vertical="center"/>
      <protection locked="0"/>
    </xf>
    <xf numFmtId="0" fontId="11" fillId="0" borderId="5" xfId="1" applyFont="1" applyFill="1" applyBorder="1" applyAlignment="1" applyProtection="1">
      <alignment vertical="top"/>
      <protection locked="0"/>
    </xf>
    <xf numFmtId="0" fontId="11" fillId="0" borderId="3"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4"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14" xfId="1" applyFont="1" applyFill="1" applyBorder="1" applyAlignment="1" applyProtection="1">
      <alignment vertical="top"/>
      <protection locked="0"/>
    </xf>
    <xf numFmtId="0" fontId="11" fillId="0" borderId="1" xfId="1" applyFont="1" applyFill="1" applyBorder="1" applyAlignment="1" applyProtection="1">
      <alignment vertical="top"/>
      <protection locked="0"/>
    </xf>
    <xf numFmtId="0" fontId="11" fillId="0" borderId="15" xfId="1" applyFont="1" applyFill="1" applyBorder="1" applyAlignment="1" applyProtection="1">
      <alignment vertical="top"/>
      <protection locked="0"/>
    </xf>
    <xf numFmtId="0" fontId="13" fillId="0" borderId="0" xfId="0" applyFont="1" applyProtection="1">
      <alignment vertical="center"/>
      <protection locked="0"/>
    </xf>
    <xf numFmtId="0" fontId="0" fillId="0" borderId="0" xfId="0" applyAlignment="1" applyProtection="1">
      <alignment vertical="center"/>
      <protection locked="0"/>
    </xf>
    <xf numFmtId="0" fontId="18" fillId="0" borderId="0" xfId="0" applyFont="1" applyProtection="1">
      <alignment vertical="center"/>
      <protection locked="0"/>
    </xf>
    <xf numFmtId="0" fontId="12" fillId="0" borderId="0" xfId="3"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protection locked="0"/>
    </xf>
    <xf numFmtId="0" fontId="23" fillId="0" borderId="3" xfId="1" applyFont="1" applyFill="1" applyBorder="1" applyAlignment="1" applyProtection="1">
      <alignment vertical="top"/>
      <protection locked="0"/>
    </xf>
    <xf numFmtId="0" fontId="0" fillId="0" borderId="6" xfId="0" applyBorder="1" applyProtection="1">
      <alignment vertical="center"/>
      <protection locked="0"/>
    </xf>
    <xf numFmtId="0" fontId="23" fillId="0" borderId="0" xfId="1" applyFont="1" applyFill="1" applyBorder="1" applyAlignment="1" applyProtection="1">
      <alignment vertical="top"/>
      <protection locked="0"/>
    </xf>
    <xf numFmtId="0" fontId="23" fillId="0" borderId="5" xfId="1" applyFont="1" applyFill="1" applyBorder="1" applyAlignment="1" applyProtection="1">
      <alignment vertical="top"/>
      <protection locked="0"/>
    </xf>
    <xf numFmtId="0" fontId="23" fillId="0" borderId="6" xfId="1" applyFont="1" applyFill="1" applyBorder="1" applyAlignment="1" applyProtection="1">
      <alignment vertical="top"/>
      <protection locked="0"/>
    </xf>
    <xf numFmtId="0" fontId="23" fillId="0" borderId="4" xfId="1" applyFont="1" applyFill="1" applyBorder="1" applyAlignment="1" applyProtection="1">
      <alignment vertical="top"/>
      <protection locked="0"/>
    </xf>
    <xf numFmtId="0" fontId="23" fillId="0" borderId="2" xfId="1" applyFont="1" applyFill="1" applyBorder="1" applyAlignment="1" applyProtection="1">
      <alignment vertical="top"/>
      <protection locked="0"/>
    </xf>
    <xf numFmtId="0" fontId="0" fillId="0" borderId="0" xfId="0" applyFill="1" applyBorder="1" applyAlignment="1" applyProtection="1">
      <alignment vertical="center"/>
      <protection locked="0"/>
    </xf>
    <xf numFmtId="0" fontId="0" fillId="0" borderId="0" xfId="0" applyBorder="1" applyAlignment="1" applyProtection="1">
      <alignment vertical="center"/>
      <protection locked="0"/>
    </xf>
    <xf numFmtId="0" fontId="0" fillId="0" borderId="0" xfId="0" applyBorder="1" applyAlignment="1" applyProtection="1">
      <alignment vertical="center" wrapText="1"/>
      <protection locked="0"/>
    </xf>
    <xf numFmtId="0" fontId="5" fillId="0" borderId="0" xfId="0" applyFont="1" applyProtection="1">
      <alignment vertical="center"/>
      <protection locked="0"/>
    </xf>
    <xf numFmtId="0" fontId="8" fillId="0" borderId="1" xfId="3" applyFont="1" applyFill="1"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1" xfId="0" applyBorder="1" applyAlignment="1" applyProtection="1">
      <alignment vertical="center"/>
      <protection locked="0"/>
    </xf>
    <xf numFmtId="0" fontId="8" fillId="0" borderId="0" xfId="3" applyFont="1" applyFill="1" applyBorder="1" applyAlignment="1" applyProtection="1">
      <alignment vertical="center"/>
      <protection locked="0"/>
    </xf>
    <xf numFmtId="0" fontId="6" fillId="0" borderId="1" xfId="0" applyFont="1" applyBorder="1" applyAlignment="1" applyProtection="1">
      <alignment vertical="center"/>
      <protection locked="0"/>
    </xf>
    <xf numFmtId="0" fontId="11" fillId="0" borderId="3" xfId="1" applyFont="1" applyFill="1" applyBorder="1" applyAlignment="1" applyProtection="1">
      <alignment vertical="center"/>
      <protection locked="0"/>
    </xf>
    <xf numFmtId="0" fontId="8" fillId="0" borderId="1" xfId="3" applyFont="1" applyFill="1" applyBorder="1" applyAlignment="1" applyProtection="1">
      <alignment vertical="center"/>
      <protection locked="0"/>
    </xf>
    <xf numFmtId="0" fontId="23" fillId="0" borderId="5" xfId="1" applyFont="1" applyFill="1" applyBorder="1" applyAlignment="1" applyProtection="1">
      <alignment vertical="top"/>
    </xf>
    <xf numFmtId="0" fontId="23" fillId="0" borderId="3" xfId="1" applyFont="1" applyFill="1" applyBorder="1" applyAlignment="1" applyProtection="1">
      <alignment vertical="top"/>
    </xf>
    <xf numFmtId="0" fontId="23" fillId="0" borderId="6" xfId="1" applyFont="1" applyFill="1" applyBorder="1" applyAlignment="1" applyProtection="1">
      <alignment vertical="top"/>
    </xf>
    <xf numFmtId="0" fontId="23" fillId="0" borderId="4" xfId="1" applyFont="1" applyFill="1" applyBorder="1" applyAlignment="1" applyProtection="1">
      <alignment vertical="top"/>
    </xf>
    <xf numFmtId="0" fontId="23" fillId="0" borderId="2" xfId="1" applyFont="1" applyFill="1" applyBorder="1" applyAlignment="1" applyProtection="1">
      <alignment vertical="top"/>
    </xf>
    <xf numFmtId="0" fontId="32" fillId="0" borderId="0" xfId="0" applyFont="1">
      <alignment vertical="center"/>
    </xf>
    <xf numFmtId="0" fontId="34" fillId="0" borderId="0" xfId="0" applyFont="1">
      <alignment vertical="center"/>
    </xf>
    <xf numFmtId="0" fontId="32" fillId="2" borderId="51" xfId="0" applyFont="1" applyFill="1" applyBorder="1" applyAlignment="1">
      <alignment horizontal="center" vertical="center"/>
    </xf>
    <xf numFmtId="0" fontId="32" fillId="2" borderId="11" xfId="0" applyFont="1" applyFill="1" applyBorder="1" applyAlignment="1">
      <alignment horizontal="center" vertical="center"/>
    </xf>
    <xf numFmtId="0" fontId="32" fillId="2" borderId="25" xfId="0" applyFont="1" applyFill="1" applyBorder="1" applyAlignment="1">
      <alignment horizontal="center" vertical="center"/>
    </xf>
    <xf numFmtId="0" fontId="32" fillId="0" borderId="0" xfId="0" applyFont="1" applyFill="1">
      <alignment vertical="center"/>
    </xf>
    <xf numFmtId="0" fontId="43" fillId="0" borderId="0" xfId="0" applyFont="1" applyFill="1" applyBorder="1" applyAlignment="1">
      <alignment horizontal="center" vertical="center" textRotation="255"/>
    </xf>
    <xf numFmtId="0" fontId="32" fillId="0" borderId="0" xfId="0" applyFont="1" applyFill="1" applyBorder="1" applyAlignment="1">
      <alignment vertical="top" wrapText="1"/>
    </xf>
    <xf numFmtId="0" fontId="43" fillId="0" borderId="1" xfId="0" applyFont="1" applyFill="1" applyBorder="1" applyAlignment="1">
      <alignment horizontal="center" vertical="center" textRotation="255"/>
    </xf>
    <xf numFmtId="0" fontId="32" fillId="0" borderId="1" xfId="0" applyFont="1" applyFill="1" applyBorder="1" applyAlignment="1">
      <alignment vertical="top" wrapText="1"/>
    </xf>
    <xf numFmtId="0" fontId="32" fillId="0" borderId="0" xfId="0" applyFont="1" applyBorder="1">
      <alignment vertical="center"/>
    </xf>
    <xf numFmtId="0" fontId="43" fillId="2" borderId="7" xfId="0" applyFont="1" applyFill="1" applyBorder="1" applyAlignment="1">
      <alignment vertical="center" textRotation="255"/>
    </xf>
    <xf numFmtId="0" fontId="43" fillId="2" borderId="8" xfId="0" applyFont="1" applyFill="1" applyBorder="1" applyAlignment="1">
      <alignment vertical="center" textRotation="255"/>
    </xf>
    <xf numFmtId="0" fontId="43" fillId="2" borderId="9" xfId="0" applyFont="1" applyFill="1" applyBorder="1" applyAlignment="1">
      <alignment vertical="center" textRotation="255"/>
    </xf>
    <xf numFmtId="0" fontId="43" fillId="2" borderId="10" xfId="0" applyFont="1" applyFill="1" applyBorder="1" applyAlignment="1">
      <alignment vertical="center" textRotation="255"/>
    </xf>
    <xf numFmtId="0" fontId="32" fillId="0" borderId="2" xfId="0" applyFont="1" applyBorder="1">
      <alignment vertical="center"/>
    </xf>
    <xf numFmtId="0" fontId="0" fillId="0" borderId="0" xfId="0" applyFont="1">
      <alignment vertical="center"/>
    </xf>
    <xf numFmtId="0" fontId="32" fillId="3" borderId="13" xfId="0" applyFont="1" applyFill="1" applyBorder="1" applyAlignment="1">
      <alignment horizontal="left" vertical="center"/>
    </xf>
    <xf numFmtId="0" fontId="32" fillId="3" borderId="11" xfId="0" applyFont="1" applyFill="1" applyBorder="1" applyAlignment="1">
      <alignment horizontal="left" vertical="center"/>
    </xf>
    <xf numFmtId="0" fontId="32" fillId="3" borderId="12" xfId="0" applyFont="1" applyFill="1" applyBorder="1" applyAlignment="1">
      <alignment horizontal="left" vertical="center"/>
    </xf>
    <xf numFmtId="0" fontId="32" fillId="0" borderId="0" xfId="0" applyFont="1" applyBorder="1" applyAlignment="1">
      <alignment vertical="top"/>
    </xf>
    <xf numFmtId="0" fontId="37" fillId="0" borderId="0" xfId="3" applyFont="1" applyFill="1" applyBorder="1" applyAlignment="1" applyProtection="1">
      <alignment horizontal="center" vertical="center" wrapText="1"/>
    </xf>
    <xf numFmtId="0" fontId="42" fillId="0" borderId="0" xfId="3" applyFont="1" applyFill="1" applyBorder="1" applyAlignment="1" applyProtection="1">
      <alignment horizontal="center" vertical="center" wrapText="1"/>
    </xf>
    <xf numFmtId="0" fontId="32" fillId="0" borderId="0" xfId="0" applyFont="1" applyFill="1" applyBorder="1" applyAlignment="1">
      <alignment horizontal="center" vertical="center"/>
    </xf>
    <xf numFmtId="0" fontId="32" fillId="0" borderId="5" xfId="0" applyFont="1" applyBorder="1" applyAlignment="1">
      <alignment horizontal="center" vertical="center" wrapText="1"/>
    </xf>
    <xf numFmtId="0" fontId="32" fillId="0" borderId="3" xfId="0" applyFont="1" applyBorder="1" applyAlignment="1">
      <alignment horizontal="center" vertical="center" wrapText="1"/>
    </xf>
    <xf numFmtId="0" fontId="32" fillId="0" borderId="3" xfId="0" applyFont="1" applyBorder="1" applyAlignment="1">
      <alignment vertical="center" wrapText="1"/>
    </xf>
    <xf numFmtId="0" fontId="32" fillId="0" borderId="6"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0" xfId="0" applyFont="1" applyBorder="1" applyAlignment="1">
      <alignment horizontal="center" vertical="center" wrapText="1"/>
    </xf>
    <xf numFmtId="0" fontId="32" fillId="0" borderId="0" xfId="0" applyFont="1" applyBorder="1" applyAlignment="1">
      <alignment vertical="center" wrapText="1"/>
    </xf>
    <xf numFmtId="0" fontId="32" fillId="0" borderId="2" xfId="0" applyFont="1" applyBorder="1" applyAlignment="1">
      <alignment horizontal="center" vertical="center" wrapText="1"/>
    </xf>
    <xf numFmtId="0" fontId="32" fillId="0" borderId="0" xfId="0" applyFont="1" applyBorder="1" applyAlignment="1">
      <alignment vertical="center"/>
    </xf>
    <xf numFmtId="178" fontId="32" fillId="0" borderId="0" xfId="0" applyNumberFormat="1" applyFont="1" applyBorder="1" applyAlignment="1">
      <alignment horizontal="center" vertical="center" wrapText="1"/>
    </xf>
    <xf numFmtId="178" fontId="32" fillId="0" borderId="8" xfId="0" applyNumberFormat="1" applyFont="1" applyBorder="1" applyAlignment="1">
      <alignment horizontal="center" vertical="center" wrapText="1"/>
    </xf>
    <xf numFmtId="178" fontId="32" fillId="0" borderId="3" xfId="0" applyNumberFormat="1" applyFont="1" applyBorder="1" applyAlignment="1">
      <alignment horizontal="center" vertical="center" wrapText="1"/>
    </xf>
    <xf numFmtId="0" fontId="32" fillId="0" borderId="10" xfId="0" applyFont="1" applyBorder="1">
      <alignment vertical="center"/>
    </xf>
    <xf numFmtId="0" fontId="32" fillId="0" borderId="10" xfId="0" applyFont="1" applyBorder="1" applyAlignment="1">
      <alignment vertical="center"/>
    </xf>
    <xf numFmtId="179" fontId="32" fillId="0" borderId="9" xfId="0" applyNumberFormat="1" applyFont="1" applyBorder="1" applyAlignment="1">
      <alignment vertical="center"/>
    </xf>
    <xf numFmtId="179" fontId="32" fillId="0" borderId="0" xfId="0" applyNumberFormat="1" applyFont="1" applyBorder="1" applyAlignment="1">
      <alignment vertical="center"/>
    </xf>
    <xf numFmtId="179" fontId="32" fillId="0" borderId="10" xfId="0" applyNumberFormat="1" applyFont="1" applyBorder="1" applyAlignment="1">
      <alignment vertical="center"/>
    </xf>
    <xf numFmtId="179" fontId="32" fillId="0" borderId="2" xfId="0" applyNumberFormat="1" applyFont="1" applyBorder="1" applyAlignment="1">
      <alignment vertical="center"/>
    </xf>
    <xf numFmtId="0" fontId="32" fillId="0" borderId="0" xfId="0" applyFont="1" applyBorder="1" applyAlignment="1">
      <alignment horizontal="center" vertical="center"/>
    </xf>
    <xf numFmtId="0" fontId="32" fillId="0" borderId="10" xfId="0" applyFont="1" applyBorder="1" applyAlignment="1">
      <alignment horizontal="center" vertical="center"/>
    </xf>
    <xf numFmtId="193" fontId="32" fillId="0" borderId="0" xfId="0" applyNumberFormat="1" applyFont="1" applyBorder="1" applyAlignment="1">
      <alignment vertical="center"/>
    </xf>
    <xf numFmtId="193" fontId="32" fillId="0" borderId="2" xfId="0" applyNumberFormat="1" applyFont="1" applyBorder="1" applyAlignment="1">
      <alignment vertical="center"/>
    </xf>
    <xf numFmtId="0" fontId="32" fillId="0" borderId="4" xfId="1" applyFont="1" applyFill="1" applyBorder="1" applyAlignment="1" applyProtection="1">
      <alignment vertical="center"/>
    </xf>
    <xf numFmtId="0" fontId="32" fillId="0" borderId="0" xfId="1" applyFont="1" applyFill="1" applyBorder="1" applyAlignment="1" applyProtection="1">
      <alignment vertical="center"/>
    </xf>
    <xf numFmtId="0" fontId="32" fillId="0" borderId="2" xfId="1" applyFont="1" applyFill="1" applyBorder="1" applyAlignment="1" applyProtection="1">
      <alignment vertical="center"/>
    </xf>
    <xf numFmtId="0" fontId="32" fillId="0" borderId="14" xfId="1" applyFont="1" applyFill="1" applyBorder="1" applyAlignment="1" applyProtection="1">
      <alignment vertical="center"/>
    </xf>
    <xf numFmtId="0" fontId="32" fillId="0" borderId="1" xfId="1" applyFont="1" applyFill="1" applyBorder="1" applyAlignment="1" applyProtection="1">
      <alignment vertical="center"/>
    </xf>
    <xf numFmtId="0" fontId="32" fillId="0" borderId="1" xfId="0" applyFont="1" applyBorder="1" applyAlignment="1">
      <alignment vertical="center" wrapText="1"/>
    </xf>
    <xf numFmtId="179" fontId="32" fillId="0" borderId="1" xfId="1" applyNumberFormat="1" applyFont="1" applyFill="1" applyBorder="1" applyAlignment="1" applyProtection="1">
      <alignment vertical="center"/>
    </xf>
    <xf numFmtId="0" fontId="32" fillId="0" borderId="15" xfId="1" applyFont="1" applyFill="1" applyBorder="1" applyAlignment="1" applyProtection="1">
      <alignment vertical="center"/>
    </xf>
    <xf numFmtId="0" fontId="53" fillId="0" borderId="0" xfId="0" applyFont="1">
      <alignment vertical="center"/>
    </xf>
    <xf numFmtId="0" fontId="46" fillId="0" borderId="0" xfId="0" applyFont="1">
      <alignment vertical="center"/>
    </xf>
    <xf numFmtId="0" fontId="46" fillId="0" borderId="0" xfId="0" applyFont="1" applyFill="1">
      <alignment vertical="center"/>
    </xf>
    <xf numFmtId="0" fontId="44" fillId="0" borderId="0" xfId="1" applyFont="1" applyFill="1" applyBorder="1" applyAlignment="1" applyProtection="1">
      <alignment vertical="top"/>
    </xf>
    <xf numFmtId="0" fontId="44" fillId="0" borderId="5" xfId="1" applyFont="1" applyFill="1" applyBorder="1" applyAlignment="1" applyProtection="1">
      <alignment vertical="top"/>
    </xf>
    <xf numFmtId="0" fontId="44" fillId="0" borderId="3" xfId="1" applyFont="1" applyFill="1" applyBorder="1" applyAlignment="1" applyProtection="1">
      <alignment vertical="top"/>
    </xf>
    <xf numFmtId="0" fontId="44" fillId="0" borderId="6" xfId="1" applyFont="1" applyFill="1" applyBorder="1" applyAlignment="1" applyProtection="1">
      <alignment vertical="top"/>
    </xf>
    <xf numFmtId="0" fontId="44" fillId="0" borderId="4" xfId="1" applyFont="1" applyFill="1" applyBorder="1" applyAlignment="1" applyProtection="1">
      <alignment vertical="top"/>
    </xf>
    <xf numFmtId="0" fontId="44" fillId="0" borderId="2" xfId="1" applyFont="1" applyFill="1" applyBorder="1" applyAlignment="1" applyProtection="1">
      <alignment vertical="top"/>
    </xf>
    <xf numFmtId="0" fontId="44" fillId="0" borderId="14" xfId="1" applyFont="1" applyFill="1" applyBorder="1" applyAlignment="1" applyProtection="1">
      <alignment vertical="top"/>
    </xf>
    <xf numFmtId="0" fontId="44" fillId="0" borderId="1" xfId="1" applyFont="1" applyFill="1" applyBorder="1" applyAlignment="1" applyProtection="1">
      <alignment vertical="top"/>
    </xf>
    <xf numFmtId="0" fontId="44" fillId="0" borderId="15" xfId="1" applyFont="1" applyFill="1" applyBorder="1" applyAlignment="1" applyProtection="1">
      <alignment vertical="top"/>
    </xf>
    <xf numFmtId="0" fontId="43" fillId="0" borderId="0" xfId="0" applyFont="1">
      <alignment vertical="center"/>
    </xf>
    <xf numFmtId="0" fontId="32" fillId="0" borderId="0" xfId="0" applyFont="1" applyAlignment="1">
      <alignment vertical="center"/>
    </xf>
    <xf numFmtId="0" fontId="55" fillId="4" borderId="3" xfId="1" applyFont="1" applyFill="1" applyBorder="1" applyAlignment="1" applyProtection="1">
      <alignment vertical="top"/>
    </xf>
    <xf numFmtId="0" fontId="55" fillId="4" borderId="6" xfId="1" applyFont="1" applyFill="1" applyBorder="1" applyAlignment="1" applyProtection="1">
      <alignment vertical="top"/>
    </xf>
    <xf numFmtId="0" fontId="55" fillId="4" borderId="0" xfId="1" applyFont="1" applyFill="1" applyBorder="1" applyAlignment="1" applyProtection="1">
      <alignment vertical="top"/>
    </xf>
    <xf numFmtId="0" fontId="55" fillId="4" borderId="2" xfId="1" applyFont="1" applyFill="1" applyBorder="1" applyAlignment="1" applyProtection="1">
      <alignment vertical="top"/>
    </xf>
    <xf numFmtId="0" fontId="55" fillId="4" borderId="1" xfId="1" applyFont="1" applyFill="1" applyBorder="1" applyAlignment="1" applyProtection="1">
      <alignment vertical="top"/>
    </xf>
    <xf numFmtId="0" fontId="55" fillId="4" borderId="15" xfId="1" applyFont="1" applyFill="1" applyBorder="1" applyAlignment="1" applyProtection="1">
      <alignment vertical="top"/>
    </xf>
    <xf numFmtId="0" fontId="55" fillId="0" borderId="3" xfId="1" applyFont="1" applyFill="1" applyBorder="1" applyAlignment="1" applyProtection="1">
      <alignment vertical="top"/>
    </xf>
    <xf numFmtId="0" fontId="55" fillId="0" borderId="0" xfId="1" applyFont="1" applyFill="1" applyBorder="1" applyAlignment="1" applyProtection="1">
      <alignment vertical="top"/>
    </xf>
    <xf numFmtId="0" fontId="55" fillId="0" borderId="14" xfId="1" applyFont="1" applyFill="1" applyBorder="1" applyAlignment="1" applyProtection="1">
      <alignment vertical="top"/>
    </xf>
    <xf numFmtId="0" fontId="55" fillId="0" borderId="1" xfId="1" applyFont="1" applyFill="1" applyBorder="1" applyAlignment="1" applyProtection="1">
      <alignment vertical="top"/>
    </xf>
    <xf numFmtId="0" fontId="0" fillId="0" borderId="14" xfId="0" applyBorder="1">
      <alignment vertical="center"/>
    </xf>
    <xf numFmtId="0" fontId="0" fillId="0" borderId="1" xfId="0" applyBorder="1">
      <alignment vertical="center"/>
    </xf>
    <xf numFmtId="0" fontId="0" fillId="0" borderId="15" xfId="0" applyBorder="1">
      <alignment vertical="center"/>
    </xf>
    <xf numFmtId="0" fontId="23" fillId="0" borderId="0" xfId="1" applyFont="1" applyFill="1" applyBorder="1" applyAlignment="1" applyProtection="1">
      <alignment vertical="center" wrapText="1"/>
    </xf>
    <xf numFmtId="0" fontId="0" fillId="2" borderId="26" xfId="0" applyFill="1" applyBorder="1" applyAlignment="1">
      <alignment vertical="center"/>
    </xf>
    <xf numFmtId="0" fontId="20" fillId="0" borderId="26" xfId="0" applyFont="1" applyFill="1" applyBorder="1" applyAlignment="1">
      <alignment vertical="center"/>
    </xf>
    <xf numFmtId="0" fontId="20" fillId="0" borderId="51" xfId="0" applyFont="1" applyFill="1" applyBorder="1" applyAlignment="1">
      <alignment vertical="center" wrapText="1"/>
    </xf>
    <xf numFmtId="0" fontId="20" fillId="0" borderId="11" xfId="0" applyFont="1" applyFill="1" applyBorder="1" applyAlignment="1">
      <alignment vertical="center" wrapText="1"/>
    </xf>
    <xf numFmtId="0" fontId="20" fillId="0" borderId="25" xfId="0" applyFont="1" applyFill="1" applyBorder="1" applyAlignment="1">
      <alignment vertical="center" wrapText="1"/>
    </xf>
    <xf numFmtId="0" fontId="0" fillId="0" borderId="26" xfId="0" applyBorder="1" applyAlignment="1">
      <alignment vertical="center" wrapText="1"/>
    </xf>
    <xf numFmtId="0" fontId="0" fillId="0" borderId="26" xfId="0" applyBorder="1" applyAlignment="1">
      <alignment vertical="center"/>
    </xf>
    <xf numFmtId="0" fontId="0" fillId="0" borderId="26" xfId="0" applyBorder="1" applyAlignment="1">
      <alignment horizontal="center" vertical="center"/>
    </xf>
    <xf numFmtId="179" fontId="0" fillId="0" borderId="26" xfId="0" applyNumberFormat="1" applyBorder="1" applyAlignment="1">
      <alignment vertical="center" wrapText="1"/>
    </xf>
    <xf numFmtId="179" fontId="0" fillId="0" borderId="26" xfId="0" applyNumberFormat="1" applyBorder="1" applyAlignment="1">
      <alignment vertical="center"/>
    </xf>
    <xf numFmtId="0" fontId="13" fillId="0" borderId="1" xfId="0" applyFont="1" applyBorder="1" applyAlignment="1">
      <alignment horizontal="left" vertical="center"/>
    </xf>
    <xf numFmtId="0" fontId="0" fillId="2" borderId="26" xfId="0" applyFill="1" applyBorder="1" applyAlignment="1">
      <alignment horizontal="center" vertical="center"/>
    </xf>
    <xf numFmtId="0" fontId="0" fillId="2" borderId="26" xfId="0" applyFill="1" applyBorder="1" applyAlignment="1">
      <alignment horizontal="center" vertical="center" wrapText="1"/>
    </xf>
    <xf numFmtId="0" fontId="0" fillId="0" borderId="81" xfId="0" applyBorder="1" applyAlignment="1">
      <alignment horizontal="center" vertical="center"/>
    </xf>
    <xf numFmtId="0" fontId="0" fillId="0" borderId="82" xfId="0" applyBorder="1" applyAlignment="1">
      <alignment horizontal="center" vertical="center"/>
    </xf>
    <xf numFmtId="0" fontId="11" fillId="0" borderId="106" xfId="0" applyFont="1" applyBorder="1" applyAlignment="1">
      <alignment horizontal="center" vertical="center" wrapText="1"/>
    </xf>
    <xf numFmtId="0" fontId="0" fillId="0" borderId="107" xfId="0" applyBorder="1" applyAlignment="1">
      <alignment horizontal="center" vertical="center"/>
    </xf>
    <xf numFmtId="0" fontId="0" fillId="0" borderId="108" xfId="0" applyBorder="1" applyAlignment="1">
      <alignment horizontal="center" vertical="center"/>
    </xf>
    <xf numFmtId="176" fontId="0" fillId="0" borderId="109" xfId="0" applyNumberFormat="1" applyBorder="1" applyAlignment="1">
      <alignment horizontal="right" vertical="center"/>
    </xf>
    <xf numFmtId="176" fontId="0" fillId="0" borderId="82" xfId="0" applyNumberFormat="1" applyBorder="1" applyAlignment="1">
      <alignment horizontal="right" vertical="center"/>
    </xf>
    <xf numFmtId="176" fontId="0" fillId="0" borderId="116" xfId="0" applyNumberFormat="1" applyBorder="1" applyAlignment="1">
      <alignment horizontal="right" vertical="center"/>
    </xf>
    <xf numFmtId="176" fontId="0" fillId="0" borderId="83" xfId="0" applyNumberFormat="1" applyBorder="1" applyAlignment="1">
      <alignment horizontal="right" vertical="center"/>
    </xf>
    <xf numFmtId="0" fontId="0" fillId="0" borderId="87" xfId="0" applyBorder="1" applyAlignment="1">
      <alignment horizontal="center" vertical="center"/>
    </xf>
    <xf numFmtId="0" fontId="0" fillId="0" borderId="35" xfId="0" applyBorder="1" applyAlignment="1">
      <alignment horizontal="center" vertical="center"/>
    </xf>
    <xf numFmtId="0" fontId="0" fillId="0" borderId="36" xfId="0" applyBorder="1" applyAlignment="1">
      <alignment horizontal="center" vertical="center"/>
    </xf>
    <xf numFmtId="0" fontId="11" fillId="0" borderId="88" xfId="0" applyFont="1" applyBorder="1" applyAlignment="1">
      <alignment horizontal="left" vertical="center" wrapText="1"/>
    </xf>
    <xf numFmtId="0" fontId="0" fillId="0" borderId="35" xfId="0" applyBorder="1" applyAlignment="1">
      <alignment horizontal="left" vertical="center"/>
    </xf>
    <xf numFmtId="0" fontId="0" fillId="0" borderId="36" xfId="0" applyBorder="1" applyAlignment="1">
      <alignment horizontal="left" vertical="center"/>
    </xf>
    <xf numFmtId="176" fontId="0" fillId="0" borderId="88" xfId="0" applyNumberFormat="1" applyBorder="1" applyAlignment="1">
      <alignment horizontal="right" vertical="center"/>
    </xf>
    <xf numFmtId="176" fontId="0" fillId="0" borderId="35" xfId="0" applyNumberFormat="1" applyBorder="1" applyAlignment="1">
      <alignment horizontal="right" vertical="center"/>
    </xf>
    <xf numFmtId="176" fontId="0" fillId="0" borderId="105" xfId="0" applyNumberFormat="1" applyBorder="1" applyAlignment="1">
      <alignment horizontal="right" vertical="center"/>
    </xf>
    <xf numFmtId="0" fontId="0" fillId="0" borderId="86" xfId="0"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11" fillId="0" borderId="65" xfId="0" applyFont="1" applyBorder="1" applyAlignment="1">
      <alignment horizontal="left" vertical="center" wrapText="1"/>
    </xf>
    <xf numFmtId="0" fontId="0" fillId="0" borderId="31" xfId="0" applyBorder="1" applyAlignment="1">
      <alignment horizontal="left" vertical="center"/>
    </xf>
    <xf numFmtId="0" fontId="0" fillId="0" borderId="32" xfId="0" applyBorder="1" applyAlignment="1">
      <alignment horizontal="left" vertical="center"/>
    </xf>
    <xf numFmtId="176" fontId="0" fillId="0" borderId="65" xfId="0" applyNumberFormat="1" applyBorder="1" applyAlignment="1">
      <alignment horizontal="right" vertical="center"/>
    </xf>
    <xf numFmtId="176" fontId="0" fillId="0" borderId="31" xfId="0" applyNumberFormat="1" applyBorder="1" applyAlignment="1">
      <alignment horizontal="right" vertical="center"/>
    </xf>
    <xf numFmtId="176" fontId="0" fillId="0" borderId="104" xfId="0" applyNumberFormat="1" applyBorder="1" applyAlignment="1">
      <alignment horizontal="right" vertical="center"/>
    </xf>
    <xf numFmtId="176" fontId="0" fillId="0" borderId="32" xfId="0" applyNumberFormat="1" applyBorder="1" applyAlignment="1">
      <alignment horizontal="right" vertical="center"/>
    </xf>
    <xf numFmtId="0" fontId="0" fillId="0" borderId="84"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11" fillId="0" borderId="85" xfId="0" applyFont="1" applyBorder="1" applyAlignment="1">
      <alignment horizontal="left" vertical="center" wrapText="1"/>
    </xf>
    <xf numFmtId="0" fontId="0" fillId="0" borderId="19" xfId="0" applyBorder="1" applyAlignment="1">
      <alignment horizontal="left" vertical="center"/>
    </xf>
    <xf numFmtId="0" fontId="0" fillId="0" borderId="20" xfId="0" applyBorder="1" applyAlignment="1">
      <alignment horizontal="left" vertical="center"/>
    </xf>
    <xf numFmtId="176" fontId="0" fillId="0" borderId="85" xfId="0" applyNumberFormat="1" applyBorder="1" applyAlignment="1">
      <alignment horizontal="right" vertical="center"/>
    </xf>
    <xf numFmtId="176" fontId="0" fillId="0" borderId="19" xfId="0" applyNumberFormat="1" applyBorder="1" applyAlignment="1">
      <alignment horizontal="right" vertical="center"/>
    </xf>
    <xf numFmtId="176" fontId="0" fillId="0" borderId="20" xfId="0" applyNumberFormat="1" applyBorder="1" applyAlignment="1">
      <alignment horizontal="right" vertical="center"/>
    </xf>
    <xf numFmtId="176" fontId="0" fillId="0" borderId="103" xfId="0" applyNumberFormat="1" applyBorder="1" applyAlignment="1">
      <alignment horizontal="right" vertical="center"/>
    </xf>
    <xf numFmtId="0" fontId="3" fillId="0" borderId="50" xfId="0" applyFont="1" applyFill="1" applyBorder="1" applyAlignment="1">
      <alignment horizontal="center" vertical="center"/>
    </xf>
    <xf numFmtId="0" fontId="3" fillId="0" borderId="11" xfId="0" applyFont="1" applyBorder="1" applyAlignment="1">
      <alignment horizontal="center" vertical="center"/>
    </xf>
    <xf numFmtId="0" fontId="3" fillId="0" borderId="25" xfId="0" applyFont="1" applyBorder="1" applyAlignment="1">
      <alignment horizontal="center" vertical="center"/>
    </xf>
    <xf numFmtId="0" fontId="3" fillId="0" borderId="52" xfId="0" applyFont="1" applyBorder="1" applyAlignment="1">
      <alignment horizontal="center" vertical="center"/>
    </xf>
    <xf numFmtId="0" fontId="2" fillId="0" borderId="55" xfId="0" applyFont="1" applyFill="1" applyBorder="1" applyAlignment="1">
      <alignment horizontal="center" vertical="center"/>
    </xf>
    <xf numFmtId="0" fontId="2" fillId="0" borderId="23" xfId="0" applyFont="1" applyBorder="1" applyAlignment="1">
      <alignment horizontal="center" vertical="center"/>
    </xf>
    <xf numFmtId="0" fontId="2" fillId="0" borderId="51" xfId="0" applyFont="1" applyFill="1" applyBorder="1" applyAlignment="1">
      <alignment horizontal="center" vertical="center"/>
    </xf>
    <xf numFmtId="0" fontId="2" fillId="0" borderId="11" xfId="0" applyFont="1" applyBorder="1" applyAlignment="1">
      <alignment horizontal="center" vertical="center"/>
    </xf>
    <xf numFmtId="0" fontId="2" fillId="0" borderId="25" xfId="0" applyFont="1" applyBorder="1" applyAlignment="1">
      <alignment horizontal="center" vertical="center"/>
    </xf>
    <xf numFmtId="0" fontId="11" fillId="0" borderId="51" xfId="0" applyFont="1" applyBorder="1" applyAlignment="1">
      <alignment horizontal="center" vertical="center" wrapText="1"/>
    </xf>
    <xf numFmtId="0" fontId="11" fillId="0" borderId="11" xfId="0" applyFont="1" applyBorder="1" applyAlignment="1">
      <alignment horizontal="center" vertical="center"/>
    </xf>
    <xf numFmtId="0" fontId="11" fillId="0" borderId="25" xfId="0" applyFont="1" applyBorder="1" applyAlignment="1">
      <alignment horizontal="center" vertical="center"/>
    </xf>
    <xf numFmtId="0" fontId="11" fillId="0" borderId="52" xfId="0" applyFont="1" applyBorder="1" applyAlignment="1">
      <alignment horizontal="center" vertical="center"/>
    </xf>
    <xf numFmtId="0" fontId="0" fillId="0" borderId="50" xfId="0" applyBorder="1" applyAlignment="1">
      <alignment horizontal="center" vertical="center"/>
    </xf>
    <xf numFmtId="0" fontId="0" fillId="0" borderId="11" xfId="0" applyBorder="1" applyAlignment="1">
      <alignment horizontal="center" vertical="center"/>
    </xf>
    <xf numFmtId="0" fontId="11" fillId="0" borderId="70" xfId="0" applyFont="1" applyBorder="1" applyAlignment="1">
      <alignment horizontal="center" vertical="center" wrapText="1"/>
    </xf>
    <xf numFmtId="0" fontId="0" fillId="0" borderId="71" xfId="0" applyBorder="1" applyAlignment="1">
      <alignment horizontal="center" vertical="center"/>
    </xf>
    <xf numFmtId="0" fontId="0" fillId="0" borderId="72" xfId="0" applyBorder="1" applyAlignment="1">
      <alignment horizontal="center" vertical="center"/>
    </xf>
    <xf numFmtId="176" fontId="0" fillId="0" borderId="51" xfId="0" applyNumberFormat="1" applyBorder="1" applyAlignment="1">
      <alignment horizontal="right" vertical="center"/>
    </xf>
    <xf numFmtId="176" fontId="0" fillId="0" borderId="11" xfId="0" applyNumberFormat="1" applyBorder="1" applyAlignment="1">
      <alignment horizontal="right" vertical="center"/>
    </xf>
    <xf numFmtId="176" fontId="0" fillId="0" borderId="25" xfId="0" applyNumberFormat="1" applyBorder="1" applyAlignment="1">
      <alignment horizontal="right" vertical="center"/>
    </xf>
    <xf numFmtId="176" fontId="0" fillId="0" borderId="52" xfId="0" applyNumberFormat="1" applyBorder="1" applyAlignment="1">
      <alignment horizontal="right" vertical="center"/>
    </xf>
    <xf numFmtId="179" fontId="0" fillId="0" borderId="51" xfId="0" applyNumberFormat="1" applyBorder="1" applyAlignment="1">
      <alignment horizontal="right" vertical="center"/>
    </xf>
    <xf numFmtId="179" fontId="0" fillId="0" borderId="11" xfId="0" applyNumberFormat="1" applyBorder="1" applyAlignment="1">
      <alignment horizontal="right" vertical="center"/>
    </xf>
    <xf numFmtId="179" fontId="0" fillId="0" borderId="25" xfId="0" applyNumberFormat="1" applyBorder="1" applyAlignment="1">
      <alignment horizontal="right" vertical="center"/>
    </xf>
    <xf numFmtId="0" fontId="2" fillId="0" borderId="50"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25" xfId="0" applyFont="1" applyFill="1" applyBorder="1" applyAlignment="1">
      <alignment horizontal="center" vertical="center"/>
    </xf>
    <xf numFmtId="0" fontId="11" fillId="0" borderId="11" xfId="0" applyFont="1" applyBorder="1" applyAlignment="1">
      <alignment horizontal="center" vertical="center" wrapText="1"/>
    </xf>
    <xf numFmtId="0" fontId="11" fillId="0" borderId="52" xfId="0" applyFont="1" applyBorder="1" applyAlignment="1">
      <alignment horizontal="center" vertical="center" wrapText="1"/>
    </xf>
    <xf numFmtId="179" fontId="0" fillId="0" borderId="85" xfId="0" applyNumberFormat="1" applyBorder="1" applyAlignment="1">
      <alignment horizontal="right" vertical="center"/>
    </xf>
    <xf numFmtId="179" fontId="0" fillId="0" borderId="19" xfId="0" applyNumberFormat="1" applyBorder="1" applyAlignment="1">
      <alignment horizontal="right" vertical="center"/>
    </xf>
    <xf numFmtId="179" fontId="0" fillId="0" borderId="102" xfId="0" applyNumberFormat="1" applyBorder="1" applyAlignment="1">
      <alignment horizontal="right" vertical="center"/>
    </xf>
    <xf numFmtId="0" fontId="11" fillId="0" borderId="19" xfId="0" applyFont="1" applyBorder="1" applyAlignment="1">
      <alignment horizontal="left" vertical="center" wrapText="1"/>
    </xf>
    <xf numFmtId="0" fontId="11" fillId="0" borderId="20" xfId="0" applyFont="1" applyBorder="1" applyAlignment="1">
      <alignment horizontal="left" vertical="center" wrapText="1"/>
    </xf>
    <xf numFmtId="0" fontId="8" fillId="2" borderId="7" xfId="3" applyFont="1" applyFill="1" applyBorder="1" applyAlignment="1" applyProtection="1">
      <alignment horizontal="center" vertical="center" wrapText="1"/>
    </xf>
    <xf numFmtId="0" fontId="8" fillId="2" borderId="3" xfId="3" applyFont="1" applyFill="1" applyBorder="1" applyAlignment="1" applyProtection="1">
      <alignment horizontal="center" vertical="center" wrapText="1"/>
    </xf>
    <xf numFmtId="0" fontId="8" fillId="2" borderId="8" xfId="3" applyFont="1" applyFill="1" applyBorder="1" applyAlignment="1" applyProtection="1">
      <alignment horizontal="center" vertical="center" wrapText="1"/>
    </xf>
    <xf numFmtId="0" fontId="8" fillId="2" borderId="9" xfId="3" applyFont="1" applyFill="1" applyBorder="1" applyAlignment="1" applyProtection="1">
      <alignment horizontal="center" vertical="center" wrapText="1"/>
    </xf>
    <xf numFmtId="0" fontId="8" fillId="2" borderId="0" xfId="3" applyFont="1" applyFill="1" applyBorder="1" applyAlignment="1" applyProtection="1">
      <alignment horizontal="center" vertical="center" wrapText="1"/>
    </xf>
    <xf numFmtId="0" fontId="8" fillId="2" borderId="10" xfId="3" applyFont="1" applyFill="1" applyBorder="1" applyAlignment="1" applyProtection="1">
      <alignment horizontal="center" vertical="center" wrapText="1"/>
    </xf>
    <xf numFmtId="0" fontId="8" fillId="2" borderId="37" xfId="3" applyFont="1" applyFill="1" applyBorder="1" applyAlignment="1" applyProtection="1">
      <alignment horizontal="center" vertical="center" wrapText="1"/>
    </xf>
    <xf numFmtId="0" fontId="8" fillId="2" borderId="1" xfId="3" applyFont="1" applyFill="1" applyBorder="1" applyAlignment="1" applyProtection="1">
      <alignment horizontal="center" vertical="center" wrapText="1"/>
    </xf>
    <xf numFmtId="0" fontId="8" fillId="2" borderId="38" xfId="3" applyFont="1" applyFill="1" applyBorder="1" applyAlignment="1" applyProtection="1">
      <alignment horizontal="center" vertical="center" wrapText="1"/>
    </xf>
    <xf numFmtId="0" fontId="11" fillId="0" borderId="5" xfId="1" applyFont="1" applyFill="1" applyBorder="1" applyAlignment="1" applyProtection="1">
      <alignment horizontal="center" vertical="center"/>
    </xf>
    <xf numFmtId="0" fontId="11" fillId="0" borderId="3" xfId="1" applyFont="1" applyFill="1" applyBorder="1" applyAlignment="1" applyProtection="1">
      <alignment horizontal="center" vertical="center"/>
    </xf>
    <xf numFmtId="0" fontId="11" fillId="0" borderId="6" xfId="1" applyFont="1" applyFill="1" applyBorder="1" applyAlignment="1" applyProtection="1">
      <alignment horizontal="center" vertical="center"/>
    </xf>
    <xf numFmtId="0" fontId="11" fillId="0" borderId="4" xfId="1" applyFont="1" applyFill="1" applyBorder="1" applyAlignment="1" applyProtection="1">
      <alignment horizontal="center" vertical="center"/>
    </xf>
    <xf numFmtId="0" fontId="11" fillId="0" borderId="0" xfId="1" applyFont="1" applyFill="1" applyBorder="1" applyAlignment="1" applyProtection="1">
      <alignment horizontal="center" vertical="center"/>
    </xf>
    <xf numFmtId="0" fontId="11" fillId="0" borderId="2" xfId="1" applyFont="1" applyFill="1" applyBorder="1" applyAlignment="1" applyProtection="1">
      <alignment horizontal="center" vertical="center"/>
    </xf>
    <xf numFmtId="0" fontId="11" fillId="0" borderId="14" xfId="1" applyFont="1" applyFill="1" applyBorder="1" applyAlignment="1" applyProtection="1">
      <alignment horizontal="center" vertical="center"/>
    </xf>
    <xf numFmtId="0" fontId="11" fillId="0" borderId="1" xfId="1" applyFont="1" applyFill="1" applyBorder="1" applyAlignment="1" applyProtection="1">
      <alignment horizontal="center" vertical="center"/>
    </xf>
    <xf numFmtId="0" fontId="11" fillId="0" borderId="15" xfId="1" applyFont="1" applyFill="1" applyBorder="1" applyAlignment="1" applyProtection="1">
      <alignment horizontal="center" vertical="center"/>
    </xf>
    <xf numFmtId="0" fontId="8" fillId="0" borderId="0" xfId="3" applyFont="1" applyFill="1" applyBorder="1" applyAlignment="1" applyProtection="1">
      <alignment horizontal="center" vertical="center"/>
    </xf>
    <xf numFmtId="0" fontId="0" fillId="0" borderId="0" xfId="0" applyAlignment="1">
      <alignment vertical="center"/>
    </xf>
    <xf numFmtId="0" fontId="13" fillId="2" borderId="9"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3" fillId="2" borderId="37"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38" xfId="0" applyFont="1" applyFill="1" applyBorder="1" applyAlignment="1">
      <alignment horizontal="center" vertical="center" wrapText="1"/>
    </xf>
    <xf numFmtId="0" fontId="3" fillId="0" borderId="39" xfId="0" applyFont="1" applyFill="1" applyBorder="1" applyAlignment="1">
      <alignment horizontal="center" vertical="center"/>
    </xf>
    <xf numFmtId="0" fontId="3" fillId="0" borderId="40" xfId="0" applyFont="1" applyFill="1" applyBorder="1" applyAlignment="1">
      <alignment horizontal="center" vertical="center"/>
    </xf>
    <xf numFmtId="0" fontId="3" fillId="0" borderId="41" xfId="0" applyFont="1" applyFill="1" applyBorder="1" applyAlignment="1">
      <alignment horizontal="center" vertical="center"/>
    </xf>
    <xf numFmtId="0" fontId="3" fillId="0" borderId="48" xfId="0" applyFont="1" applyFill="1" applyBorder="1" applyAlignment="1">
      <alignment horizontal="center" vertical="center"/>
    </xf>
    <xf numFmtId="0" fontId="11" fillId="0" borderId="49" xfId="0" applyFont="1" applyBorder="1" applyAlignment="1">
      <alignment horizontal="center" vertical="center" wrapText="1"/>
    </xf>
    <xf numFmtId="0" fontId="8" fillId="0" borderId="1" xfId="3" applyFont="1" applyFill="1" applyBorder="1" applyAlignment="1" applyProtection="1">
      <alignment horizontal="left" vertical="center" wrapText="1"/>
    </xf>
    <xf numFmtId="0" fontId="0" fillId="0" borderId="1" xfId="0" applyBorder="1" applyAlignment="1">
      <alignment horizontal="left" vertical="center"/>
    </xf>
    <xf numFmtId="0" fontId="0" fillId="0" borderId="30" xfId="0" applyFont="1" applyFill="1" applyBorder="1" applyAlignment="1">
      <alignment horizontal="center" vertical="top"/>
    </xf>
    <xf numFmtId="0" fontId="0" fillId="0" borderId="31" xfId="0" applyFont="1" applyFill="1" applyBorder="1" applyAlignment="1">
      <alignment horizontal="center" vertical="top"/>
    </xf>
    <xf numFmtId="0" fontId="0" fillId="0" borderId="32" xfId="0" applyFont="1" applyFill="1" applyBorder="1" applyAlignment="1">
      <alignment horizontal="center" vertical="top"/>
    </xf>
    <xf numFmtId="176" fontId="0" fillId="0" borderId="33" xfId="0" applyNumberFormat="1" applyFont="1" applyFill="1" applyBorder="1" applyAlignment="1">
      <alignment horizontal="center" vertical="center"/>
    </xf>
    <xf numFmtId="0" fontId="0" fillId="0" borderId="17" xfId="0" applyFont="1" applyFill="1" applyBorder="1" applyAlignment="1">
      <alignment horizontal="center" vertical="top"/>
    </xf>
    <xf numFmtId="0" fontId="0" fillId="0" borderId="0" xfId="0" applyFont="1" applyFill="1" applyBorder="1" applyAlignment="1">
      <alignment horizontal="center" vertical="top"/>
    </xf>
    <xf numFmtId="0" fontId="0" fillId="0" borderId="2" xfId="0" applyFont="1" applyFill="1" applyBorder="1" applyAlignment="1">
      <alignment horizontal="center" vertical="top"/>
    </xf>
    <xf numFmtId="0" fontId="0" fillId="0" borderId="34" xfId="0" applyFont="1" applyFill="1" applyBorder="1" applyAlignment="1">
      <alignment horizontal="center" vertical="top"/>
    </xf>
    <xf numFmtId="0" fontId="0" fillId="0" borderId="35" xfId="0" applyFont="1" applyFill="1" applyBorder="1" applyAlignment="1">
      <alignment horizontal="center" vertical="top"/>
    </xf>
    <xf numFmtId="0" fontId="0" fillId="0" borderId="36" xfId="0" applyFont="1" applyFill="1" applyBorder="1" applyAlignment="1">
      <alignment horizontal="center" vertical="top"/>
    </xf>
    <xf numFmtId="176" fontId="0" fillId="0" borderId="16" xfId="0" applyNumberFormat="1" applyFont="1" applyFill="1" applyBorder="1" applyAlignment="1">
      <alignment horizontal="center" vertical="center"/>
    </xf>
    <xf numFmtId="197" fontId="20" fillId="0" borderId="65" xfId="0" applyNumberFormat="1" applyFont="1" applyFill="1" applyBorder="1" applyAlignment="1">
      <alignment vertical="center"/>
    </xf>
    <xf numFmtId="197" fontId="20" fillId="0" borderId="31" xfId="0" applyNumberFormat="1" applyFont="1" applyFill="1" applyBorder="1" applyAlignment="1">
      <alignment vertical="center"/>
    </xf>
    <xf numFmtId="197" fontId="20" fillId="0" borderId="32" xfId="0" applyNumberFormat="1" applyFont="1" applyFill="1" applyBorder="1" applyAlignment="1">
      <alignment vertical="center"/>
    </xf>
    <xf numFmtId="0" fontId="15" fillId="2" borderId="53" xfId="0" applyFont="1" applyFill="1" applyBorder="1" applyAlignment="1">
      <alignment horizontal="center" vertical="center" textRotation="255" wrapText="1"/>
    </xf>
    <xf numFmtId="0" fontId="15" fillId="2" borderId="24" xfId="0" applyFont="1" applyFill="1" applyBorder="1" applyAlignment="1">
      <alignment horizontal="center" vertical="center" textRotation="255" wrapText="1"/>
    </xf>
    <xf numFmtId="0" fontId="15" fillId="2" borderId="9" xfId="0" applyFont="1" applyFill="1" applyBorder="1" applyAlignment="1">
      <alignment horizontal="center" vertical="center" textRotation="255" wrapText="1"/>
    </xf>
    <xf numFmtId="0" fontId="15" fillId="2" borderId="2" xfId="0" applyFont="1" applyFill="1" applyBorder="1" applyAlignment="1">
      <alignment horizontal="center" vertical="center" textRotation="255" wrapText="1"/>
    </xf>
    <xf numFmtId="0" fontId="15" fillId="2" borderId="54" xfId="0" applyFont="1" applyFill="1" applyBorder="1" applyAlignment="1">
      <alignment horizontal="center" vertical="center" textRotation="255" wrapText="1"/>
    </xf>
    <xf numFmtId="0" fontId="15" fillId="2" borderId="29" xfId="0" applyFont="1" applyFill="1" applyBorder="1" applyAlignment="1">
      <alignment horizontal="center" vertical="center" textRotation="255" wrapText="1"/>
    </xf>
    <xf numFmtId="0" fontId="0" fillId="3" borderId="53" xfId="0" applyFont="1" applyFill="1" applyBorder="1" applyAlignment="1">
      <alignment horizontal="center" vertical="center"/>
    </xf>
    <xf numFmtId="0" fontId="0" fillId="3" borderId="23" xfId="0" applyFont="1" applyFill="1" applyBorder="1" applyAlignment="1">
      <alignment horizontal="center" vertical="center"/>
    </xf>
    <xf numFmtId="0" fontId="0" fillId="3" borderId="62" xfId="0" applyFont="1" applyFill="1" applyBorder="1" applyAlignment="1">
      <alignment horizontal="center" vertical="center"/>
    </xf>
    <xf numFmtId="0" fontId="11" fillId="3" borderId="26" xfId="0" applyFont="1" applyFill="1" applyBorder="1" applyAlignment="1">
      <alignment horizontal="center" vertical="center"/>
    </xf>
    <xf numFmtId="0" fontId="0" fillId="3" borderId="26" xfId="0" applyFont="1" applyFill="1" applyBorder="1" applyAlignment="1">
      <alignment horizontal="center" vertical="center"/>
    </xf>
    <xf numFmtId="0" fontId="0" fillId="3" borderId="22" xfId="0" applyFont="1" applyFill="1" applyBorder="1" applyAlignment="1">
      <alignment horizontal="center" vertical="center"/>
    </xf>
    <xf numFmtId="0" fontId="0" fillId="3" borderId="24" xfId="0" applyFont="1" applyFill="1" applyBorder="1" applyAlignment="1">
      <alignment horizontal="center" vertical="center"/>
    </xf>
    <xf numFmtId="0" fontId="20" fillId="0" borderId="18" xfId="0" applyFont="1" applyFill="1" applyBorder="1" applyAlignment="1">
      <alignment horizontal="center" vertical="center"/>
    </xf>
    <xf numFmtId="0" fontId="20" fillId="0" borderId="19" xfId="0" applyFont="1" applyFill="1" applyBorder="1" applyAlignment="1">
      <alignment horizontal="center" vertical="center"/>
    </xf>
    <xf numFmtId="0" fontId="20" fillId="0" borderId="20" xfId="0" applyFont="1" applyFill="1" applyBorder="1" applyAlignment="1">
      <alignment horizontal="center" vertical="center"/>
    </xf>
    <xf numFmtId="176" fontId="20" fillId="0" borderId="85" xfId="0" applyNumberFormat="1" applyFont="1" applyFill="1" applyBorder="1" applyAlignment="1">
      <alignment vertical="center"/>
    </xf>
    <xf numFmtId="176" fontId="20" fillId="0" borderId="19" xfId="0" applyNumberFormat="1" applyFont="1" applyFill="1" applyBorder="1" applyAlignment="1">
      <alignment vertical="center"/>
    </xf>
    <xf numFmtId="176" fontId="20" fillId="0" borderId="20" xfId="0" applyNumberFormat="1" applyFont="1" applyFill="1" applyBorder="1" applyAlignment="1">
      <alignment vertical="center"/>
    </xf>
    <xf numFmtId="176" fontId="0" fillId="0" borderId="21" xfId="0" applyNumberFormat="1" applyFont="1" applyFill="1" applyBorder="1" applyAlignment="1">
      <alignment horizontal="center" vertical="center"/>
    </xf>
    <xf numFmtId="0" fontId="0" fillId="0" borderId="22" xfId="0" applyFont="1" applyFill="1" applyBorder="1" applyAlignment="1">
      <alignment horizontal="center" vertical="top"/>
    </xf>
    <xf numFmtId="0" fontId="0" fillId="0" borderId="23" xfId="0" applyFont="1" applyFill="1" applyBorder="1" applyAlignment="1">
      <alignment horizontal="center" vertical="top"/>
    </xf>
    <xf numFmtId="0" fontId="0" fillId="0" borderId="24" xfId="0" applyFont="1" applyFill="1" applyBorder="1" applyAlignment="1">
      <alignment horizontal="center" vertical="top"/>
    </xf>
    <xf numFmtId="0" fontId="20" fillId="0" borderId="30" xfId="0" applyFont="1" applyFill="1" applyBorder="1" applyAlignment="1">
      <alignment horizontal="center" vertical="center"/>
    </xf>
    <xf numFmtId="0" fontId="20" fillId="0" borderId="31" xfId="0" applyFont="1" applyFill="1" applyBorder="1" applyAlignment="1">
      <alignment horizontal="center" vertical="center"/>
    </xf>
    <xf numFmtId="0" fontId="20" fillId="0" borderId="32" xfId="0" applyFont="1" applyFill="1" applyBorder="1" applyAlignment="1">
      <alignment horizontal="center" vertical="center"/>
    </xf>
    <xf numFmtId="0" fontId="0" fillId="0" borderId="13" xfId="0" applyFont="1" applyFill="1" applyBorder="1" applyAlignment="1">
      <alignment horizontal="center" vertical="center"/>
    </xf>
    <xf numFmtId="0" fontId="0" fillId="0" borderId="11" xfId="0" applyFont="1" applyFill="1" applyBorder="1" applyAlignment="1">
      <alignment horizontal="center" vertical="center"/>
    </xf>
    <xf numFmtId="0" fontId="0" fillId="0" borderId="25" xfId="0" applyFont="1" applyFill="1" applyBorder="1" applyAlignment="1">
      <alignment horizontal="center" vertical="center"/>
    </xf>
    <xf numFmtId="176" fontId="0" fillId="0" borderId="51" xfId="0" applyNumberFormat="1" applyFont="1" applyFill="1" applyBorder="1" applyAlignment="1">
      <alignment vertical="center"/>
    </xf>
    <xf numFmtId="176" fontId="0" fillId="0" borderId="11" xfId="0" applyNumberFormat="1" applyFont="1" applyFill="1" applyBorder="1" applyAlignment="1">
      <alignment vertical="center"/>
    </xf>
    <xf numFmtId="176" fontId="0" fillId="0" borderId="25" xfId="0" applyNumberFormat="1" applyFont="1" applyFill="1" applyBorder="1" applyAlignment="1">
      <alignment vertical="center"/>
    </xf>
    <xf numFmtId="0" fontId="0" fillId="0" borderId="27" xfId="0" applyFont="1" applyFill="1" applyBorder="1" applyAlignment="1">
      <alignment horizontal="center" vertical="top"/>
    </xf>
    <xf numFmtId="0" fontId="0" fillId="0" borderId="28" xfId="0" applyFont="1" applyFill="1" applyBorder="1" applyAlignment="1">
      <alignment horizontal="center" vertical="top"/>
    </xf>
    <xf numFmtId="0" fontId="0" fillId="0" borderId="29" xfId="0" applyFont="1" applyFill="1" applyBorder="1" applyAlignment="1">
      <alignment horizontal="center" vertical="top"/>
    </xf>
    <xf numFmtId="0" fontId="0" fillId="2" borderId="51" xfId="0" applyFont="1" applyFill="1" applyBorder="1" applyAlignment="1">
      <alignment horizontal="center" vertical="center"/>
    </xf>
    <xf numFmtId="0" fontId="0" fillId="2" borderId="11" xfId="0" applyFont="1" applyFill="1" applyBorder="1" applyAlignment="1">
      <alignment horizontal="center" vertical="center"/>
    </xf>
    <xf numFmtId="0" fontId="0" fillId="2" borderId="52" xfId="0" applyFont="1" applyFill="1" applyBorder="1" applyAlignment="1">
      <alignment horizontal="center" vertical="center"/>
    </xf>
    <xf numFmtId="0" fontId="12" fillId="2" borderId="55" xfId="3" applyFont="1" applyFill="1" applyBorder="1" applyAlignment="1" applyProtection="1">
      <alignment horizontal="center" vertical="center" wrapText="1"/>
    </xf>
    <xf numFmtId="0" fontId="2" fillId="2" borderId="62"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56"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12" fillId="2" borderId="22" xfId="3" applyFont="1" applyFill="1" applyBorder="1" applyAlignment="1" applyProtection="1">
      <alignment horizontal="center" vertical="center" wrapText="1"/>
    </xf>
    <xf numFmtId="0" fontId="12" fillId="2" borderId="23" xfId="3" applyFont="1" applyFill="1" applyBorder="1" applyAlignment="1" applyProtection="1">
      <alignment horizontal="center" vertical="center" wrapText="1"/>
    </xf>
    <xf numFmtId="0" fontId="12" fillId="2" borderId="62" xfId="3" applyFont="1" applyFill="1" applyBorder="1" applyAlignment="1" applyProtection="1">
      <alignment horizontal="center" vertical="center" wrapText="1"/>
    </xf>
    <xf numFmtId="179" fontId="20" fillId="0" borderId="21" xfId="0" applyNumberFormat="1" applyFont="1" applyFill="1" applyBorder="1" applyAlignment="1">
      <alignment horizontal="center" vertical="center"/>
    </xf>
    <xf numFmtId="177" fontId="0" fillId="0" borderId="21" xfId="0" applyNumberFormat="1" applyFill="1" applyBorder="1" applyAlignment="1">
      <alignment horizontal="center" vertical="center"/>
    </xf>
    <xf numFmtId="177" fontId="2" fillId="0" borderId="21" xfId="0" applyNumberFormat="1" applyFont="1" applyFill="1" applyBorder="1" applyAlignment="1">
      <alignment horizontal="center" vertical="center"/>
    </xf>
    <xf numFmtId="177" fontId="2" fillId="0" borderId="64" xfId="0" applyNumberFormat="1" applyFont="1" applyFill="1" applyBorder="1" applyAlignment="1">
      <alignment horizontal="center" vertical="center"/>
    </xf>
    <xf numFmtId="0" fontId="12" fillId="2" borderId="65" xfId="3" applyFont="1" applyFill="1" applyBorder="1" applyAlignment="1" applyProtection="1">
      <alignment horizontal="center" vertical="center" wrapText="1"/>
    </xf>
    <xf numFmtId="0" fontId="12" fillId="2" borderId="31" xfId="3" applyFont="1" applyFill="1" applyBorder="1" applyAlignment="1" applyProtection="1">
      <alignment horizontal="center" vertical="center" wrapText="1"/>
    </xf>
    <xf numFmtId="0" fontId="12" fillId="2" borderId="32" xfId="3" applyFont="1" applyFill="1" applyBorder="1" applyAlignment="1" applyProtection="1">
      <alignment horizontal="center" vertical="center" wrapText="1"/>
    </xf>
    <xf numFmtId="176" fontId="20" fillId="0" borderId="33" xfId="0" applyNumberFormat="1" applyFont="1" applyFill="1" applyBorder="1" applyAlignment="1">
      <alignment horizontal="center" vertical="center"/>
    </xf>
    <xf numFmtId="177" fontId="2" fillId="0" borderId="60" xfId="0" applyNumberFormat="1" applyFont="1" applyFill="1" applyBorder="1" applyAlignment="1">
      <alignment horizontal="center" vertical="center"/>
    </xf>
    <xf numFmtId="177" fontId="2" fillId="0" borderId="69" xfId="0" applyNumberFormat="1" applyFont="1" applyFill="1" applyBorder="1" applyAlignment="1">
      <alignment horizontal="center" vertical="center"/>
    </xf>
    <xf numFmtId="0" fontId="12" fillId="2" borderId="68" xfId="3" applyFont="1" applyFill="1" applyBorder="1" applyAlignment="1" applyProtection="1">
      <alignment horizontal="center" vertical="center" wrapText="1"/>
    </xf>
    <xf numFmtId="0" fontId="12" fillId="2" borderId="26" xfId="3" applyFont="1" applyFill="1" applyBorder="1" applyAlignment="1" applyProtection="1">
      <alignment horizontal="center" vertical="center" wrapText="1"/>
    </xf>
    <xf numFmtId="180" fontId="20" fillId="0" borderId="26" xfId="0" applyNumberFormat="1" applyFont="1" applyFill="1" applyBorder="1" applyAlignment="1">
      <alignment horizontal="center" vertical="center"/>
    </xf>
    <xf numFmtId="179" fontId="20" fillId="0" borderId="88" xfId="0" applyNumberFormat="1" applyFont="1" applyFill="1" applyBorder="1" applyAlignment="1">
      <alignment horizontal="center" vertical="center"/>
    </xf>
    <xf numFmtId="179" fontId="20" fillId="0" borderId="35" xfId="0" applyNumberFormat="1" applyFont="1" applyFill="1" applyBorder="1" applyAlignment="1">
      <alignment horizontal="center" vertical="center"/>
    </xf>
    <xf numFmtId="179" fontId="20" fillId="0" borderId="36" xfId="0" applyNumberFormat="1" applyFont="1" applyFill="1" applyBorder="1" applyAlignment="1">
      <alignment horizontal="center" vertical="center"/>
    </xf>
    <xf numFmtId="176" fontId="20" fillId="0" borderId="88" xfId="0" applyNumberFormat="1" applyFont="1" applyFill="1" applyBorder="1" applyAlignment="1">
      <alignment horizontal="center" vertical="center"/>
    </xf>
    <xf numFmtId="176" fontId="20" fillId="0" borderId="35" xfId="0" applyNumberFormat="1" applyFont="1" applyFill="1" applyBorder="1" applyAlignment="1">
      <alignment horizontal="center" vertical="center"/>
    </xf>
    <xf numFmtId="176" fontId="20" fillId="0" borderId="36" xfId="0" applyNumberFormat="1" applyFont="1" applyFill="1" applyBorder="1" applyAlignment="1">
      <alignment horizontal="center" vertical="center"/>
    </xf>
    <xf numFmtId="177" fontId="0" fillId="0" borderId="16" xfId="0" applyNumberFormat="1" applyFill="1" applyBorder="1" applyAlignment="1">
      <alignment horizontal="center" vertical="center"/>
    </xf>
    <xf numFmtId="177" fontId="2" fillId="0" borderId="16" xfId="0" applyNumberFormat="1" applyFont="1" applyFill="1" applyBorder="1" applyAlignment="1">
      <alignment horizontal="center" vertical="center"/>
    </xf>
    <xf numFmtId="177" fontId="2" fillId="0" borderId="117" xfId="0" applyNumberFormat="1" applyFont="1" applyFill="1" applyBorder="1" applyAlignment="1">
      <alignment horizontal="center" vertical="center"/>
    </xf>
    <xf numFmtId="179" fontId="20" fillId="0" borderId="26" xfId="0" applyNumberFormat="1" applyFont="1" applyFill="1" applyBorder="1" applyAlignment="1">
      <alignment horizontal="center" vertical="center"/>
    </xf>
    <xf numFmtId="0" fontId="8" fillId="2" borderId="53" xfId="3" applyFont="1" applyFill="1" applyBorder="1" applyAlignment="1" applyProtection="1">
      <alignment horizontal="center" vertical="center" wrapText="1"/>
    </xf>
    <xf numFmtId="0" fontId="8" fillId="2" borderId="23" xfId="3" applyFont="1" applyFill="1" applyBorder="1" applyAlignment="1" applyProtection="1">
      <alignment horizontal="center" vertical="center" wrapText="1"/>
    </xf>
    <xf numFmtId="0" fontId="8" fillId="2" borderId="57" xfId="3" applyFont="1" applyFill="1" applyBorder="1" applyAlignment="1" applyProtection="1">
      <alignment horizontal="center" vertical="center" wrapText="1"/>
    </xf>
    <xf numFmtId="0" fontId="8" fillId="2" borderId="54" xfId="3" applyFont="1" applyFill="1" applyBorder="1" applyAlignment="1" applyProtection="1">
      <alignment horizontal="center" vertical="center" wrapText="1"/>
    </xf>
    <xf numFmtId="0" fontId="8" fillId="2" borderId="28" xfId="3" applyFont="1" applyFill="1" applyBorder="1" applyAlignment="1" applyProtection="1">
      <alignment horizontal="center" vertical="center" wrapText="1"/>
    </xf>
    <xf numFmtId="0" fontId="8" fillId="2" borderId="58" xfId="3" applyFont="1" applyFill="1" applyBorder="1" applyAlignment="1" applyProtection="1">
      <alignment horizontal="center" vertical="center" wrapText="1"/>
    </xf>
    <xf numFmtId="0" fontId="8" fillId="0" borderId="59" xfId="3" applyFont="1" applyFill="1" applyBorder="1" applyAlignment="1" applyProtection="1">
      <alignment horizontal="center" vertical="center" wrapText="1"/>
    </xf>
    <xf numFmtId="0" fontId="8" fillId="0" borderId="60" xfId="3" applyFont="1" applyFill="1" applyBorder="1" applyAlignment="1" applyProtection="1">
      <alignment horizontal="center" vertical="center" wrapText="1"/>
    </xf>
    <xf numFmtId="0" fontId="0" fillId="2" borderId="25" xfId="0" applyFont="1" applyFill="1" applyBorder="1" applyAlignment="1">
      <alignment horizontal="center" vertical="center"/>
    </xf>
    <xf numFmtId="0" fontId="20" fillId="0" borderId="33" xfId="0" applyFont="1" applyFill="1" applyBorder="1" applyAlignment="1">
      <alignment horizontal="center" vertical="center"/>
    </xf>
    <xf numFmtId="0" fontId="12" fillId="2" borderId="27" xfId="3" applyFont="1" applyFill="1" applyBorder="1" applyAlignment="1" applyProtection="1">
      <alignment horizontal="center" vertical="center" wrapText="1"/>
    </xf>
    <xf numFmtId="0" fontId="12" fillId="2" borderId="28" xfId="3" applyFont="1" applyFill="1" applyBorder="1" applyAlignment="1" applyProtection="1">
      <alignment horizontal="center" vertical="center" wrapText="1"/>
    </xf>
    <xf numFmtId="0" fontId="12" fillId="2" borderId="61" xfId="3" applyFont="1" applyFill="1" applyBorder="1" applyAlignment="1" applyProtection="1">
      <alignment horizontal="center" vertical="center" wrapText="1"/>
    </xf>
    <xf numFmtId="0" fontId="13" fillId="2" borderId="53" xfId="3" applyFont="1" applyFill="1" applyBorder="1" applyAlignment="1" applyProtection="1">
      <alignment horizontal="center" vertical="center" wrapText="1" shrinkToFit="1"/>
    </xf>
    <xf numFmtId="0" fontId="13" fillId="2" borderId="23" xfId="3" applyFont="1" applyFill="1" applyBorder="1" applyAlignment="1" applyProtection="1">
      <alignment horizontal="center" vertical="center" wrapText="1" shrinkToFit="1"/>
    </xf>
    <xf numFmtId="0" fontId="13" fillId="2" borderId="54" xfId="3" applyFont="1" applyFill="1" applyBorder="1" applyAlignment="1" applyProtection="1">
      <alignment horizontal="center" vertical="center" wrapText="1" shrinkToFit="1"/>
    </xf>
    <xf numFmtId="0" fontId="13" fillId="2" borderId="28" xfId="3" applyFont="1" applyFill="1" applyBorder="1" applyAlignment="1" applyProtection="1">
      <alignment horizontal="center" vertical="center" wrapText="1" shrinkToFit="1"/>
    </xf>
    <xf numFmtId="0" fontId="11" fillId="0" borderId="55" xfId="3" applyFont="1" applyFill="1" applyBorder="1" applyAlignment="1" applyProtection="1">
      <alignment horizontal="center" vertical="center" wrapText="1" shrinkToFit="1"/>
    </xf>
    <xf numFmtId="0" fontId="11" fillId="0" borderId="23" xfId="3" applyFont="1" applyFill="1" applyBorder="1" applyAlignment="1" applyProtection="1">
      <alignment horizontal="center" vertical="center" wrapText="1" shrinkToFit="1"/>
    </xf>
    <xf numFmtId="0" fontId="11" fillId="0" borderId="23" xfId="0" applyFont="1" applyBorder="1" applyAlignment="1">
      <alignment horizontal="center" vertical="center" wrapText="1"/>
    </xf>
    <xf numFmtId="0" fontId="11" fillId="0" borderId="56" xfId="3" applyFont="1" applyFill="1" applyBorder="1" applyAlignment="1" applyProtection="1">
      <alignment horizontal="center" vertical="center" wrapText="1" shrinkToFit="1"/>
    </xf>
    <xf numFmtId="0" fontId="11" fillId="0" borderId="28" xfId="3" applyFont="1" applyFill="1" applyBorder="1" applyAlignment="1" applyProtection="1">
      <alignment horizontal="center" vertical="center" wrapText="1" shrinkToFit="1"/>
    </xf>
    <xf numFmtId="0" fontId="11" fillId="0" borderId="28" xfId="0" applyFont="1" applyBorder="1" applyAlignment="1">
      <alignment horizontal="center" vertical="center" wrapText="1"/>
    </xf>
    <xf numFmtId="0" fontId="8" fillId="2" borderId="51" xfId="1" applyNumberFormat="1" applyFont="1" applyFill="1" applyBorder="1" applyAlignment="1" applyProtection="1">
      <alignment horizontal="center" vertical="center" wrapText="1"/>
    </xf>
    <xf numFmtId="0" fontId="0" fillId="0" borderId="25" xfId="0" applyBorder="1" applyAlignment="1">
      <alignment horizontal="center" vertical="center"/>
    </xf>
    <xf numFmtId="0" fontId="0" fillId="0" borderId="51" xfId="0" applyBorder="1" applyAlignment="1">
      <alignment horizontal="center" vertical="center"/>
    </xf>
    <xf numFmtId="0" fontId="2" fillId="0" borderId="23" xfId="1" applyFont="1" applyFill="1" applyBorder="1" applyAlignment="1">
      <alignment horizontal="center" vertical="center" shrinkToFit="1"/>
    </xf>
    <xf numFmtId="0" fontId="2" fillId="0" borderId="23" xfId="0" applyFont="1" applyBorder="1" applyAlignment="1">
      <alignment horizontal="center" vertical="center" shrinkToFit="1"/>
    </xf>
    <xf numFmtId="0" fontId="2" fillId="0" borderId="24" xfId="0" applyFont="1" applyBorder="1" applyAlignment="1">
      <alignment horizontal="center" vertical="center" shrinkToFit="1"/>
    </xf>
    <xf numFmtId="0" fontId="2" fillId="0" borderId="28" xfId="0" applyFont="1" applyBorder="1" applyAlignment="1">
      <alignment horizontal="center" vertical="center" shrinkToFit="1"/>
    </xf>
    <xf numFmtId="0" fontId="2" fillId="0" borderId="29" xfId="0" applyFont="1" applyBorder="1" applyAlignment="1">
      <alignment horizontal="center" vertical="center" shrinkToFit="1"/>
    </xf>
    <xf numFmtId="0" fontId="8" fillId="2" borderId="13" xfId="3" applyFont="1" applyFill="1" applyBorder="1" applyAlignment="1" applyProtection="1">
      <alignment horizontal="center" vertical="center" wrapText="1"/>
    </xf>
    <xf numFmtId="0" fontId="8" fillId="2" borderId="11" xfId="3" applyFont="1" applyFill="1" applyBorder="1" applyAlignment="1" applyProtection="1">
      <alignment horizontal="center" vertical="center" wrapText="1"/>
    </xf>
    <xf numFmtId="0" fontId="8" fillId="2" borderId="49" xfId="3" applyFont="1" applyFill="1" applyBorder="1" applyAlignment="1" applyProtection="1">
      <alignment horizontal="center" vertical="center" wrapText="1"/>
    </xf>
    <xf numFmtId="0" fontId="0" fillId="0" borderId="50" xfId="1" applyFont="1" applyFill="1" applyBorder="1" applyAlignment="1" applyProtection="1">
      <alignment vertical="center" wrapText="1"/>
    </xf>
    <xf numFmtId="0" fontId="2" fillId="0" borderId="11" xfId="1" applyFont="1" applyFill="1" applyBorder="1" applyAlignment="1" applyProtection="1">
      <alignment vertical="center" wrapText="1"/>
    </xf>
    <xf numFmtId="0" fontId="2" fillId="0" borderId="52" xfId="1" applyFont="1" applyFill="1" applyBorder="1" applyAlignment="1" applyProtection="1">
      <alignment vertical="center" wrapText="1"/>
    </xf>
    <xf numFmtId="0" fontId="9" fillId="2" borderId="13" xfId="3" applyFont="1" applyFill="1" applyBorder="1" applyAlignment="1" applyProtection="1">
      <alignment horizontal="center" vertical="center" wrapText="1" shrinkToFit="1"/>
    </xf>
    <xf numFmtId="0" fontId="9" fillId="2" borderId="11" xfId="3" applyFont="1" applyFill="1" applyBorder="1" applyAlignment="1" applyProtection="1">
      <alignment horizontal="center" vertical="center" shrinkToFit="1"/>
    </xf>
    <xf numFmtId="0" fontId="9" fillId="2" borderId="49" xfId="3" applyFont="1" applyFill="1" applyBorder="1" applyAlignment="1" applyProtection="1">
      <alignment horizontal="center" vertical="center" shrinkToFit="1"/>
    </xf>
    <xf numFmtId="0" fontId="12" fillId="0" borderId="50" xfId="3" applyFont="1" applyFill="1" applyBorder="1" applyAlignment="1" applyProtection="1">
      <alignment horizontal="center" vertical="center"/>
    </xf>
    <xf numFmtId="0" fontId="12" fillId="0" borderId="11" xfId="3" applyFont="1" applyFill="1" applyBorder="1" applyAlignment="1" applyProtection="1">
      <alignment horizontal="center" vertical="center"/>
    </xf>
    <xf numFmtId="0" fontId="0" fillId="0" borderId="11" xfId="0" applyFont="1" applyBorder="1" applyAlignment="1">
      <alignment horizontal="center" vertical="center"/>
    </xf>
    <xf numFmtId="0" fontId="8" fillId="2" borderId="51" xfId="1" applyFont="1" applyFill="1" applyBorder="1" applyAlignment="1" applyProtection="1">
      <alignment horizontal="center" vertical="center" shrinkToFit="1"/>
    </xf>
    <xf numFmtId="0" fontId="0" fillId="0" borderId="11" xfId="0" applyBorder="1" applyAlignment="1">
      <alignment horizontal="center" vertical="center" shrinkToFit="1"/>
    </xf>
    <xf numFmtId="0" fontId="0" fillId="0" borderId="25" xfId="0" applyBorder="1" applyAlignment="1">
      <alignment horizontal="center" vertical="center" shrinkToFit="1"/>
    </xf>
    <xf numFmtId="0" fontId="12" fillId="0" borderId="51" xfId="2" applyFont="1" applyFill="1" applyBorder="1" applyAlignment="1" applyProtection="1">
      <alignment horizontal="center" vertical="center" shrinkToFit="1"/>
    </xf>
    <xf numFmtId="0" fontId="12" fillId="0" borderId="11" xfId="2" applyFont="1" applyFill="1" applyBorder="1" applyAlignment="1" applyProtection="1">
      <alignment horizontal="center" vertical="center" shrinkToFit="1"/>
    </xf>
    <xf numFmtId="0" fontId="12" fillId="0" borderId="52" xfId="2" applyFont="1" applyFill="1" applyBorder="1" applyAlignment="1" applyProtection="1">
      <alignment horizontal="center" vertical="center" shrinkToFit="1"/>
    </xf>
    <xf numFmtId="0" fontId="13" fillId="2" borderId="13" xfId="3" applyFont="1" applyFill="1" applyBorder="1" applyAlignment="1" applyProtection="1">
      <alignment horizontal="center" vertical="center"/>
    </xf>
    <xf numFmtId="0" fontId="13" fillId="2" borderId="11" xfId="3" applyFont="1" applyFill="1" applyBorder="1" applyAlignment="1" applyProtection="1">
      <alignment horizontal="center" vertical="center"/>
    </xf>
    <xf numFmtId="0" fontId="12" fillId="0" borderId="50" xfId="1" applyFont="1" applyFill="1" applyBorder="1" applyAlignment="1" applyProtection="1">
      <alignment horizontal="center" vertical="center" wrapText="1" shrinkToFit="1"/>
    </xf>
    <xf numFmtId="0" fontId="8" fillId="2" borderId="51" xfId="3" applyFont="1" applyFill="1" applyBorder="1" applyAlignment="1" applyProtection="1">
      <alignment horizontal="center" vertical="center"/>
    </xf>
    <xf numFmtId="0" fontId="8" fillId="2" borderId="11" xfId="3" applyFont="1" applyFill="1" applyBorder="1" applyAlignment="1" applyProtection="1">
      <alignment horizontal="center" vertical="center"/>
    </xf>
    <xf numFmtId="0" fontId="8" fillId="2" borderId="25" xfId="3" applyFont="1" applyFill="1" applyBorder="1" applyAlignment="1" applyProtection="1">
      <alignment horizontal="center" vertical="center"/>
    </xf>
    <xf numFmtId="0" fontId="0" fillId="0" borderId="11" xfId="2" applyFont="1" applyFill="1" applyBorder="1" applyAlignment="1" applyProtection="1">
      <alignment horizontal="center" vertical="center" wrapText="1"/>
    </xf>
    <xf numFmtId="0" fontId="2" fillId="0" borderId="11" xfId="2" applyFont="1" applyFill="1" applyBorder="1" applyAlignment="1" applyProtection="1">
      <alignment horizontal="center" vertical="center" wrapText="1"/>
    </xf>
    <xf numFmtId="0" fontId="2" fillId="0" borderId="11" xfId="0" applyFont="1" applyBorder="1" applyAlignment="1">
      <alignment horizontal="center" vertical="center" wrapText="1"/>
    </xf>
    <xf numFmtId="0" fontId="2" fillId="0" borderId="52" xfId="0" applyFont="1" applyBorder="1" applyAlignment="1">
      <alignment horizontal="center" vertical="center" wrapText="1"/>
    </xf>
    <xf numFmtId="177" fontId="2" fillId="0" borderId="66" xfId="0" applyNumberFormat="1" applyFont="1" applyFill="1" applyBorder="1" applyAlignment="1">
      <alignment horizontal="center" vertical="center"/>
    </xf>
    <xf numFmtId="177" fontId="2" fillId="0" borderId="67" xfId="0" applyNumberFormat="1" applyFont="1" applyFill="1" applyBorder="1" applyAlignment="1">
      <alignment horizontal="center" vertical="center"/>
    </xf>
    <xf numFmtId="0" fontId="6" fillId="0" borderId="1" xfId="0" applyFont="1" applyBorder="1" applyAlignment="1">
      <alignment horizontal="center" vertical="center"/>
    </xf>
    <xf numFmtId="0" fontId="24" fillId="0" borderId="1" xfId="0" applyFont="1" applyBorder="1" applyAlignment="1">
      <alignment horizontal="center" vertical="center"/>
    </xf>
    <xf numFmtId="0" fontId="8" fillId="2" borderId="45" xfId="3" applyFont="1" applyFill="1" applyBorder="1" applyAlignment="1" applyProtection="1">
      <alignment horizontal="center" vertical="center"/>
    </xf>
    <xf numFmtId="0" fontId="8" fillId="2" borderId="40" xfId="3" applyFont="1" applyFill="1" applyBorder="1" applyAlignment="1" applyProtection="1">
      <alignment horizontal="center" vertical="center"/>
    </xf>
    <xf numFmtId="0" fontId="0" fillId="0" borderId="39" xfId="1" applyFont="1" applyFill="1" applyBorder="1" applyAlignment="1" applyProtection="1">
      <alignment horizontal="center" vertical="center" wrapText="1" shrinkToFit="1"/>
    </xf>
    <xf numFmtId="0" fontId="2" fillId="0" borderId="40" xfId="0" applyFont="1" applyFill="1" applyBorder="1" applyAlignment="1">
      <alignment horizontal="center" vertical="center" wrapText="1"/>
    </xf>
    <xf numFmtId="0" fontId="10" fillId="2" borderId="46" xfId="1" applyFont="1" applyFill="1" applyBorder="1" applyAlignment="1" applyProtection="1">
      <alignment horizontal="center" vertical="center" wrapText="1" shrinkToFit="1"/>
    </xf>
    <xf numFmtId="0" fontId="2" fillId="0" borderId="40" xfId="0" applyFont="1" applyBorder="1" applyAlignment="1">
      <alignment horizontal="center" vertical="center"/>
    </xf>
    <xf numFmtId="0" fontId="2" fillId="0" borderId="47" xfId="0" applyFont="1" applyBorder="1" applyAlignment="1">
      <alignment horizontal="center" vertical="center"/>
    </xf>
    <xf numFmtId="0" fontId="0" fillId="0" borderId="40" xfId="0" applyBorder="1" applyAlignment="1">
      <alignment horizontal="center" vertical="center"/>
    </xf>
    <xf numFmtId="0" fontId="0" fillId="0" borderId="40" xfId="0" applyFont="1" applyBorder="1" applyAlignment="1">
      <alignment horizontal="center" vertical="center"/>
    </xf>
    <xf numFmtId="0" fontId="0" fillId="0" borderId="47" xfId="0" applyFont="1" applyBorder="1" applyAlignment="1">
      <alignment horizontal="center" vertical="center"/>
    </xf>
    <xf numFmtId="0" fontId="8" fillId="2" borderId="46" xfId="1" applyFont="1" applyFill="1" applyBorder="1" applyAlignment="1" applyProtection="1">
      <alignment horizontal="center" vertical="center"/>
    </xf>
    <xf numFmtId="0" fontId="0" fillId="0" borderId="48" xfId="0" applyBorder="1" applyAlignment="1">
      <alignment horizontal="center" vertical="center"/>
    </xf>
    <xf numFmtId="0" fontId="0" fillId="0" borderId="51" xfId="0" applyBorder="1" applyAlignment="1">
      <alignment vertical="center" wrapText="1"/>
    </xf>
    <xf numFmtId="0" fontId="0" fillId="0" borderId="11" xfId="0" applyBorder="1" applyAlignment="1">
      <alignment vertical="center" wrapText="1"/>
    </xf>
    <xf numFmtId="0" fontId="0" fillId="0" borderId="25" xfId="0" applyBorder="1" applyAlignment="1">
      <alignment vertical="center" wrapText="1"/>
    </xf>
    <xf numFmtId="197" fontId="0" fillId="0" borderId="26" xfId="0" applyNumberFormat="1" applyBorder="1" applyAlignment="1">
      <alignment vertical="center" wrapText="1"/>
    </xf>
    <xf numFmtId="197" fontId="0" fillId="0" borderId="26" xfId="0" applyNumberFormat="1" applyBorder="1" applyAlignment="1">
      <alignment vertical="center"/>
    </xf>
    <xf numFmtId="0" fontId="0" fillId="2" borderId="51" xfId="0" applyFill="1" applyBorder="1" applyAlignment="1">
      <alignment horizontal="center" vertical="center" wrapText="1"/>
    </xf>
    <xf numFmtId="0" fontId="0" fillId="2" borderId="11" xfId="0" applyFill="1" applyBorder="1" applyAlignment="1">
      <alignment horizontal="center" vertical="center"/>
    </xf>
    <xf numFmtId="0" fontId="0" fillId="2" borderId="25" xfId="0" applyFill="1" applyBorder="1" applyAlignment="1">
      <alignment horizontal="center" vertical="center"/>
    </xf>
    <xf numFmtId="0" fontId="0" fillId="0" borderId="51" xfId="0" applyBorder="1" applyAlignment="1">
      <alignment vertical="center"/>
    </xf>
    <xf numFmtId="0" fontId="0" fillId="0" borderId="11" xfId="0" applyBorder="1" applyAlignment="1">
      <alignment vertical="center"/>
    </xf>
    <xf numFmtId="0" fontId="0" fillId="0" borderId="25" xfId="0" applyBorder="1" applyAlignment="1">
      <alignment vertical="center"/>
    </xf>
    <xf numFmtId="0" fontId="0" fillId="2" borderId="51" xfId="0" applyFill="1" applyBorder="1" applyAlignment="1">
      <alignment horizontal="center" vertical="center"/>
    </xf>
    <xf numFmtId="38" fontId="0" fillId="0" borderId="26" xfId="4" applyFont="1" applyBorder="1" applyAlignment="1">
      <alignment vertical="center" wrapText="1"/>
    </xf>
    <xf numFmtId="38" fontId="0" fillId="0" borderId="26" xfId="4" applyFont="1" applyBorder="1" applyAlignment="1">
      <alignment vertical="center"/>
    </xf>
    <xf numFmtId="0" fontId="13" fillId="0" borderId="0" xfId="0" applyFont="1" applyAlignment="1">
      <alignment vertical="center"/>
    </xf>
    <xf numFmtId="38" fontId="0" fillId="0" borderId="51" xfId="4" applyFont="1" applyBorder="1" applyAlignment="1">
      <alignment horizontal="right" vertical="center"/>
    </xf>
    <xf numFmtId="38" fontId="0" fillId="0" borderId="11" xfId="4" applyFont="1" applyBorder="1" applyAlignment="1">
      <alignment horizontal="right" vertical="center"/>
    </xf>
    <xf numFmtId="38" fontId="0" fillId="0" borderId="25" xfId="4" applyFont="1" applyBorder="1" applyAlignment="1">
      <alignment horizontal="right" vertical="center"/>
    </xf>
    <xf numFmtId="0" fontId="11" fillId="0" borderId="22" xfId="0" applyFont="1" applyBorder="1" applyAlignment="1">
      <alignment vertical="center" wrapText="1"/>
    </xf>
    <xf numFmtId="0" fontId="11" fillId="0" borderId="23" xfId="0" applyFont="1" applyBorder="1" applyAlignment="1">
      <alignment vertical="center" wrapText="1"/>
    </xf>
    <xf numFmtId="0" fontId="11" fillId="0" borderId="62" xfId="0" applyFont="1" applyBorder="1" applyAlignment="1">
      <alignment vertical="center" wrapText="1"/>
    </xf>
    <xf numFmtId="0" fontId="11" fillId="0" borderId="127" xfId="0" applyFont="1" applyBorder="1" applyAlignment="1">
      <alignment vertical="center" wrapText="1"/>
    </xf>
    <xf numFmtId="0" fontId="11" fillId="0" borderId="100" xfId="0" applyFont="1" applyBorder="1" applyAlignment="1">
      <alignment vertical="center" wrapText="1"/>
    </xf>
    <xf numFmtId="0" fontId="11" fillId="0" borderId="101" xfId="0" applyFont="1" applyBorder="1" applyAlignment="1">
      <alignment vertical="center" wrapText="1"/>
    </xf>
    <xf numFmtId="38" fontId="0" fillId="0" borderId="85" xfId="4" applyFont="1" applyBorder="1" applyAlignment="1">
      <alignment horizontal="right" vertical="center"/>
    </xf>
    <xf numFmtId="38" fontId="0" fillId="0" borderId="19" xfId="4" applyFont="1" applyBorder="1" applyAlignment="1">
      <alignment horizontal="right" vertical="center"/>
    </xf>
    <xf numFmtId="38" fontId="0" fillId="0" borderId="102" xfId="4" applyFont="1" applyBorder="1" applyAlignment="1">
      <alignment horizontal="right" vertical="center"/>
    </xf>
    <xf numFmtId="0" fontId="13" fillId="0" borderId="1" xfId="0" applyFont="1" applyBorder="1" applyAlignment="1">
      <alignment vertical="center"/>
    </xf>
    <xf numFmtId="197" fontId="0" fillId="0" borderId="65" xfId="0" applyNumberFormat="1" applyFont="1" applyFill="1" applyBorder="1" applyAlignment="1">
      <alignment vertical="center"/>
    </xf>
    <xf numFmtId="197" fontId="0" fillId="0" borderId="31" xfId="0" applyNumberFormat="1" applyFont="1" applyFill="1" applyBorder="1" applyAlignment="1">
      <alignment vertical="center"/>
    </xf>
    <xf numFmtId="197" fontId="0" fillId="0" borderId="32" xfId="0" applyNumberFormat="1" applyFont="1" applyFill="1" applyBorder="1" applyAlignment="1">
      <alignment vertical="center"/>
    </xf>
    <xf numFmtId="176" fontId="0" fillId="0" borderId="85" xfId="0" applyNumberFormat="1" applyFont="1" applyFill="1" applyBorder="1" applyAlignment="1">
      <alignment vertical="center"/>
    </xf>
    <xf numFmtId="176" fontId="0" fillId="0" borderId="19" xfId="0" applyNumberFormat="1" applyFont="1" applyFill="1" applyBorder="1" applyAlignment="1">
      <alignment vertical="center"/>
    </xf>
    <xf numFmtId="176" fontId="0" fillId="0" borderId="20" xfId="0" applyNumberFormat="1" applyFont="1" applyFill="1" applyBorder="1" applyAlignment="1">
      <alignment vertical="center"/>
    </xf>
    <xf numFmtId="176" fontId="20" fillId="0" borderId="21" xfId="0" applyNumberFormat="1" applyFont="1" applyFill="1" applyBorder="1" applyAlignment="1">
      <alignment horizontal="center" vertical="center"/>
    </xf>
    <xf numFmtId="176" fontId="20" fillId="0" borderId="26" xfId="0" applyNumberFormat="1" applyFont="1" applyFill="1" applyBorder="1" applyAlignment="1">
      <alignment horizontal="center" vertical="center"/>
    </xf>
    <xf numFmtId="0" fontId="20" fillId="0" borderId="51" xfId="0" applyFont="1" applyFill="1" applyBorder="1" applyAlignment="1">
      <alignment horizontal="left" vertical="center" wrapText="1"/>
    </xf>
    <xf numFmtId="0" fontId="20" fillId="0" borderId="11" xfId="0" applyFont="1" applyFill="1" applyBorder="1" applyAlignment="1">
      <alignment horizontal="left" vertical="center" wrapText="1"/>
    </xf>
    <xf numFmtId="0" fontId="20" fillId="0" borderId="25" xfId="0" applyFont="1" applyFill="1" applyBorder="1" applyAlignment="1">
      <alignment horizontal="left" vertical="center" wrapText="1"/>
    </xf>
    <xf numFmtId="0" fontId="20" fillId="0" borderId="26" xfId="0" applyFont="1" applyFill="1" applyBorder="1" applyAlignment="1">
      <alignment vertical="center" wrapText="1"/>
    </xf>
    <xf numFmtId="180" fontId="20" fillId="0" borderId="26" xfId="0" applyNumberFormat="1" applyFont="1" applyFill="1" applyBorder="1" applyAlignment="1">
      <alignment vertical="center"/>
    </xf>
    <xf numFmtId="0" fontId="11" fillId="0" borderId="22" xfId="0" applyFont="1" applyBorder="1" applyAlignment="1">
      <alignment vertical="top" wrapText="1"/>
    </xf>
    <xf numFmtId="0" fontId="11" fillId="0" borderId="23" xfId="0" applyFont="1" applyBorder="1" applyAlignment="1">
      <alignment vertical="top" wrapText="1"/>
    </xf>
    <xf numFmtId="0" fontId="11" fillId="0" borderId="62" xfId="0" applyFont="1" applyBorder="1" applyAlignment="1">
      <alignment vertical="top" wrapText="1"/>
    </xf>
    <xf numFmtId="0" fontId="11" fillId="0" borderId="127" xfId="0" applyFont="1" applyBorder="1" applyAlignment="1">
      <alignment vertical="top" wrapText="1"/>
    </xf>
    <xf numFmtId="0" fontId="11" fillId="0" borderId="100" xfId="0" applyFont="1" applyBorder="1" applyAlignment="1">
      <alignment vertical="top" wrapText="1"/>
    </xf>
    <xf numFmtId="0" fontId="11" fillId="0" borderId="101" xfId="0" applyFont="1" applyBorder="1" applyAlignment="1">
      <alignment vertical="top" wrapText="1"/>
    </xf>
    <xf numFmtId="176" fontId="0" fillId="0" borderId="102" xfId="0" applyNumberFormat="1" applyBorder="1" applyAlignment="1">
      <alignment horizontal="right" vertical="center"/>
    </xf>
    <xf numFmtId="0" fontId="23" fillId="0" borderId="5" xfId="1" applyFont="1" applyFill="1" applyBorder="1" applyAlignment="1" applyProtection="1">
      <alignment horizontal="center" vertical="center" wrapText="1"/>
    </xf>
    <xf numFmtId="0" fontId="23" fillId="0" borderId="3" xfId="1" applyFont="1" applyFill="1" applyBorder="1" applyAlignment="1" applyProtection="1">
      <alignment horizontal="center" vertical="center" wrapText="1"/>
    </xf>
    <xf numFmtId="0" fontId="23" fillId="0" borderId="6" xfId="1" applyFont="1" applyFill="1" applyBorder="1" applyAlignment="1" applyProtection="1">
      <alignment horizontal="center" vertical="center" wrapText="1"/>
    </xf>
    <xf numFmtId="0" fontId="23" fillId="0" borderId="4" xfId="1" applyFont="1" applyFill="1" applyBorder="1" applyAlignment="1" applyProtection="1">
      <alignment horizontal="center" vertical="center" wrapText="1"/>
    </xf>
    <xf numFmtId="0" fontId="23" fillId="0" borderId="0" xfId="1" applyFont="1" applyFill="1" applyBorder="1" applyAlignment="1" applyProtection="1">
      <alignment horizontal="center" vertical="center" wrapText="1"/>
    </xf>
    <xf numFmtId="0" fontId="23" fillId="0" borderId="2" xfId="1" applyFont="1" applyFill="1" applyBorder="1" applyAlignment="1" applyProtection="1">
      <alignment horizontal="center" vertical="center" wrapText="1"/>
    </xf>
    <xf numFmtId="0" fontId="23" fillId="0" borderId="14" xfId="1" applyFont="1" applyFill="1" applyBorder="1" applyAlignment="1" applyProtection="1">
      <alignment horizontal="center" vertical="center" wrapText="1"/>
    </xf>
    <xf numFmtId="0" fontId="23" fillId="0" borderId="1" xfId="1" applyFont="1" applyFill="1" applyBorder="1" applyAlignment="1" applyProtection="1">
      <alignment horizontal="center" vertical="center" wrapText="1"/>
    </xf>
    <xf numFmtId="0" fontId="23" fillId="0" borderId="15" xfId="1" applyFont="1" applyFill="1" applyBorder="1" applyAlignment="1" applyProtection="1">
      <alignment horizontal="center" vertical="center" wrapText="1"/>
    </xf>
    <xf numFmtId="0" fontId="0" fillId="0" borderId="5" xfId="0" applyBorder="1" applyAlignment="1">
      <alignment horizontal="center" vertical="center" wrapText="1"/>
    </xf>
    <xf numFmtId="0" fontId="0" fillId="0" borderId="3" xfId="0" applyBorder="1" applyAlignment="1">
      <alignment horizontal="center" vertical="center" wrapText="1"/>
    </xf>
    <xf numFmtId="0" fontId="0" fillId="0" borderId="6" xfId="0" applyBorder="1" applyAlignment="1">
      <alignment horizontal="center" vertical="center" wrapText="1"/>
    </xf>
    <xf numFmtId="0" fontId="0" fillId="0" borderId="4" xfId="0" applyBorder="1" applyAlignment="1">
      <alignment horizontal="center" vertical="center" wrapText="1"/>
    </xf>
    <xf numFmtId="0" fontId="0" fillId="0" borderId="0" xfId="0" applyBorder="1" applyAlignment="1">
      <alignment horizontal="center" vertical="center" wrapText="1"/>
    </xf>
    <xf numFmtId="0" fontId="0" fillId="0" borderId="2" xfId="0" applyBorder="1" applyAlignment="1">
      <alignment horizontal="center" vertical="center" wrapText="1"/>
    </xf>
    <xf numFmtId="0" fontId="0" fillId="0" borderId="14" xfId="0" applyBorder="1" applyAlignment="1">
      <alignment horizontal="center" vertical="center" wrapText="1"/>
    </xf>
    <xf numFmtId="0" fontId="0" fillId="0" borderId="1" xfId="0" applyBorder="1" applyAlignment="1">
      <alignment horizontal="center" vertical="center" wrapText="1"/>
    </xf>
    <xf numFmtId="0" fontId="0" fillId="0" borderId="15" xfId="0" applyBorder="1" applyAlignment="1">
      <alignment horizontal="center" vertical="center" wrapText="1"/>
    </xf>
    <xf numFmtId="38" fontId="0" fillId="0" borderId="20" xfId="4" applyFont="1" applyBorder="1" applyAlignment="1">
      <alignment horizontal="right" vertical="center"/>
    </xf>
    <xf numFmtId="38" fontId="0" fillId="0" borderId="109" xfId="4" applyFont="1" applyBorder="1" applyAlignment="1">
      <alignment horizontal="right" vertical="center"/>
    </xf>
    <xf numFmtId="38" fontId="0" fillId="0" borderId="82" xfId="4" applyFont="1" applyBorder="1" applyAlignment="1">
      <alignment horizontal="right" vertical="center"/>
    </xf>
    <xf numFmtId="38" fontId="0" fillId="0" borderId="116" xfId="4" applyFont="1" applyBorder="1" applyAlignment="1">
      <alignment horizontal="right" vertical="center"/>
    </xf>
    <xf numFmtId="0" fontId="0" fillId="0" borderId="55" xfId="0" applyBorder="1" applyAlignment="1">
      <alignment vertical="center" wrapText="1"/>
    </xf>
    <xf numFmtId="0" fontId="0" fillId="0" borderId="23" xfId="0" applyBorder="1" applyAlignment="1">
      <alignment vertical="center" wrapText="1"/>
    </xf>
    <xf numFmtId="0" fontId="0" fillId="0" borderId="62" xfId="0" applyBorder="1" applyAlignment="1">
      <alignment vertical="center" wrapText="1"/>
    </xf>
    <xf numFmtId="0" fontId="0" fillId="0" borderId="99" xfId="0"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179" fontId="0" fillId="0" borderId="52" xfId="0" applyNumberFormat="1" applyBorder="1" applyAlignment="1">
      <alignment horizontal="right" vertical="center"/>
    </xf>
    <xf numFmtId="0" fontId="0" fillId="0" borderId="19" xfId="0" applyBorder="1">
      <alignment vertical="center"/>
    </xf>
    <xf numFmtId="0" fontId="0" fillId="0" borderId="20" xfId="0" applyBorder="1">
      <alignment vertical="center"/>
    </xf>
    <xf numFmtId="179" fontId="0" fillId="0" borderId="103" xfId="0" applyNumberFormat="1" applyBorder="1" applyAlignment="1">
      <alignment horizontal="right" vertical="center"/>
    </xf>
    <xf numFmtId="0" fontId="0" fillId="0" borderId="31" xfId="0" applyBorder="1">
      <alignment vertical="center"/>
    </xf>
    <xf numFmtId="0" fontId="0" fillId="0" borderId="32" xfId="0" applyBorder="1">
      <alignment vertical="center"/>
    </xf>
    <xf numFmtId="38" fontId="0" fillId="0" borderId="52" xfId="4" applyFont="1" applyBorder="1" applyAlignment="1">
      <alignment horizontal="right" vertical="center"/>
    </xf>
    <xf numFmtId="38" fontId="0" fillId="0" borderId="103" xfId="4" applyFont="1" applyBorder="1" applyAlignment="1">
      <alignment horizontal="right" vertical="center"/>
    </xf>
    <xf numFmtId="176" fontId="20" fillId="0" borderId="65" xfId="0" applyNumberFormat="1" applyFont="1" applyFill="1" applyBorder="1" applyAlignment="1">
      <alignment vertical="center"/>
    </xf>
    <xf numFmtId="176" fontId="20" fillId="0" borderId="31" xfId="0" applyNumberFormat="1" applyFont="1" applyFill="1" applyBorder="1" applyAlignment="1">
      <alignment vertical="center"/>
    </xf>
    <xf numFmtId="176" fontId="20" fillId="0" borderId="32" xfId="0" applyNumberFormat="1" applyFont="1" applyFill="1" applyBorder="1" applyAlignment="1">
      <alignment vertical="center"/>
    </xf>
    <xf numFmtId="176" fontId="0" fillId="0" borderId="65" xfId="0" applyNumberFormat="1" applyFont="1" applyFill="1" applyBorder="1" applyAlignment="1">
      <alignment vertical="center"/>
    </xf>
    <xf numFmtId="176" fontId="0" fillId="0" borderId="31" xfId="0" applyNumberFormat="1" applyFont="1" applyFill="1" applyBorder="1" applyAlignment="1">
      <alignment vertical="center"/>
    </xf>
    <xf numFmtId="176" fontId="0" fillId="0" borderId="32" xfId="0" applyNumberFormat="1" applyFont="1" applyFill="1" applyBorder="1" applyAlignment="1">
      <alignment vertical="center"/>
    </xf>
    <xf numFmtId="0" fontId="22" fillId="0" borderId="18" xfId="0" applyFont="1" applyFill="1" applyBorder="1" applyAlignment="1">
      <alignment vertical="center" wrapText="1"/>
    </xf>
    <xf numFmtId="0" fontId="0" fillId="0" borderId="19" xfId="0" applyBorder="1" applyAlignment="1">
      <alignment vertical="center"/>
    </xf>
    <xf numFmtId="0" fontId="0" fillId="0" borderId="20" xfId="0" applyBorder="1" applyAlignment="1">
      <alignment vertical="center"/>
    </xf>
    <xf numFmtId="0" fontId="22" fillId="0" borderId="30" xfId="0" applyFont="1" applyFill="1" applyBorder="1" applyAlignment="1">
      <alignment vertical="center" wrapText="1"/>
    </xf>
    <xf numFmtId="0" fontId="17" fillId="0" borderId="31" xfId="0" applyFont="1" applyBorder="1" applyAlignment="1">
      <alignment vertical="center"/>
    </xf>
    <xf numFmtId="0" fontId="17" fillId="0" borderId="32" xfId="0" applyFont="1" applyBorder="1" applyAlignment="1">
      <alignment vertical="center"/>
    </xf>
    <xf numFmtId="0" fontId="11" fillId="0" borderId="62" xfId="3" applyFont="1" applyFill="1" applyBorder="1" applyAlignment="1" applyProtection="1">
      <alignment horizontal="center" vertical="center" wrapText="1" shrinkToFit="1"/>
    </xf>
    <xf numFmtId="0" fontId="11" fillId="0" borderId="61" xfId="3" applyFont="1" applyFill="1" applyBorder="1" applyAlignment="1" applyProtection="1">
      <alignment horizontal="center" vertical="center" wrapText="1" shrinkToFit="1"/>
    </xf>
    <xf numFmtId="0" fontId="8" fillId="2" borderId="22" xfId="1" applyNumberFormat="1" applyFont="1" applyFill="1" applyBorder="1" applyAlignment="1" applyProtection="1">
      <alignment horizontal="center" vertical="center" wrapText="1"/>
    </xf>
    <xf numFmtId="0" fontId="8" fillId="2" borderId="23" xfId="1" applyNumberFormat="1" applyFont="1" applyFill="1" applyBorder="1" applyAlignment="1" applyProtection="1">
      <alignment horizontal="center" vertical="center" wrapText="1"/>
    </xf>
    <xf numFmtId="0" fontId="8" fillId="2" borderId="62" xfId="1" applyNumberFormat="1" applyFont="1" applyFill="1" applyBorder="1" applyAlignment="1" applyProtection="1">
      <alignment horizontal="center" vertical="center" wrapText="1"/>
    </xf>
    <xf numFmtId="0" fontId="8" fillId="2" borderId="27" xfId="1" applyNumberFormat="1" applyFont="1" applyFill="1" applyBorder="1" applyAlignment="1" applyProtection="1">
      <alignment horizontal="center" vertical="center" wrapText="1"/>
    </xf>
    <xf numFmtId="0" fontId="8" fillId="2" borderId="28" xfId="1" applyNumberFormat="1" applyFont="1" applyFill="1" applyBorder="1" applyAlignment="1" applyProtection="1">
      <alignment horizontal="center" vertical="center" wrapText="1"/>
    </xf>
    <xf numFmtId="0" fontId="8" fillId="2" borderId="61" xfId="1" applyNumberFormat="1" applyFont="1" applyFill="1" applyBorder="1" applyAlignment="1" applyProtection="1">
      <alignment horizontal="center" vertical="center" wrapText="1"/>
    </xf>
    <xf numFmtId="0" fontId="2" fillId="0" borderId="22" xfId="1" applyFont="1" applyFill="1" applyBorder="1" applyAlignment="1">
      <alignment horizontal="center" vertical="center" shrinkToFit="1"/>
    </xf>
    <xf numFmtId="0" fontId="2" fillId="0" borderId="24" xfId="1" applyFont="1" applyFill="1" applyBorder="1" applyAlignment="1">
      <alignment horizontal="center" vertical="center" shrinkToFit="1"/>
    </xf>
    <xf numFmtId="0" fontId="2" fillId="0" borderId="27" xfId="1" applyFont="1" applyFill="1" applyBorder="1" applyAlignment="1">
      <alignment horizontal="center" vertical="center" shrinkToFit="1"/>
    </xf>
    <xf numFmtId="0" fontId="2" fillId="0" borderId="28" xfId="1" applyFont="1" applyFill="1" applyBorder="1" applyAlignment="1">
      <alignment horizontal="center" vertical="center" shrinkToFit="1"/>
    </xf>
    <xf numFmtId="0" fontId="2" fillId="0" borderId="29" xfId="1" applyFont="1" applyFill="1" applyBorder="1" applyAlignment="1">
      <alignment horizontal="center" vertical="center" shrinkToFit="1"/>
    </xf>
    <xf numFmtId="0" fontId="12" fillId="0" borderId="25" xfId="3" applyFont="1" applyFill="1" applyBorder="1" applyAlignment="1" applyProtection="1">
      <alignment horizontal="center" vertical="center"/>
    </xf>
    <xf numFmtId="0" fontId="8" fillId="2" borderId="11" xfId="1" applyFont="1" applyFill="1" applyBorder="1" applyAlignment="1" applyProtection="1">
      <alignment horizontal="center" vertical="center" shrinkToFit="1"/>
    </xf>
    <xf numFmtId="0" fontId="8" fillId="2" borderId="25" xfId="1" applyFont="1" applyFill="1" applyBorder="1" applyAlignment="1" applyProtection="1">
      <alignment horizontal="center" vertical="center" shrinkToFit="1"/>
    </xf>
    <xf numFmtId="0" fontId="0" fillId="0" borderId="51" xfId="0" applyBorder="1" applyAlignment="1">
      <alignment horizontal="center" vertical="center" shrinkToFit="1"/>
    </xf>
    <xf numFmtId="0" fontId="12" fillId="0" borderId="11" xfId="1" applyFont="1" applyFill="1" applyBorder="1" applyAlignment="1" applyProtection="1">
      <alignment horizontal="center" vertical="center" wrapText="1" shrinkToFit="1"/>
    </xf>
    <xf numFmtId="0" fontId="12" fillId="0" borderId="25" xfId="1" applyFont="1" applyFill="1" applyBorder="1" applyAlignment="1" applyProtection="1">
      <alignment horizontal="center" vertical="center" wrapText="1" shrinkToFit="1"/>
    </xf>
    <xf numFmtId="0" fontId="0" fillId="0" borderId="51" xfId="2" applyFont="1" applyFill="1" applyBorder="1" applyAlignment="1" applyProtection="1">
      <alignment horizontal="center" vertical="center" wrapText="1"/>
    </xf>
    <xf numFmtId="0" fontId="0" fillId="0" borderId="52" xfId="2" applyFont="1" applyFill="1" applyBorder="1" applyAlignment="1" applyProtection="1">
      <alignment horizontal="center" vertical="center" wrapText="1"/>
    </xf>
    <xf numFmtId="0" fontId="0" fillId="0" borderId="40" xfId="1" applyFont="1" applyFill="1" applyBorder="1" applyAlignment="1" applyProtection="1">
      <alignment horizontal="center" vertical="center" wrapText="1" shrinkToFit="1"/>
    </xf>
    <xf numFmtId="0" fontId="0" fillId="0" borderId="47" xfId="1" applyFont="1" applyFill="1" applyBorder="1" applyAlignment="1" applyProtection="1">
      <alignment horizontal="center" vertical="center" wrapText="1" shrinkToFit="1"/>
    </xf>
    <xf numFmtId="0" fontId="10" fillId="2" borderId="40" xfId="1" applyFont="1" applyFill="1" applyBorder="1" applyAlignment="1" applyProtection="1">
      <alignment horizontal="center" vertical="center" wrapText="1" shrinkToFit="1"/>
    </xf>
    <xf numFmtId="0" fontId="10" fillId="2" borderId="47" xfId="1" applyFont="1" applyFill="1" applyBorder="1" applyAlignment="1" applyProtection="1">
      <alignment horizontal="center" vertical="center" wrapText="1" shrinkToFit="1"/>
    </xf>
    <xf numFmtId="0" fontId="0" fillId="0" borderId="46" xfId="0" applyBorder="1" applyAlignment="1">
      <alignment horizontal="center" vertical="center"/>
    </xf>
    <xf numFmtId="0" fontId="0" fillId="0" borderId="47" xfId="0" applyBorder="1" applyAlignment="1">
      <alignment horizontal="center" vertical="center"/>
    </xf>
    <xf numFmtId="0" fontId="8" fillId="2" borderId="40" xfId="1" applyFont="1" applyFill="1" applyBorder="1" applyAlignment="1" applyProtection="1">
      <alignment horizontal="center" vertical="center"/>
    </xf>
    <xf numFmtId="0" fontId="8" fillId="2" borderId="48" xfId="1" applyFont="1" applyFill="1" applyBorder="1" applyAlignment="1" applyProtection="1">
      <alignment horizontal="center" vertical="center"/>
    </xf>
    <xf numFmtId="180" fontId="0" fillId="0" borderId="26" xfId="0" applyNumberFormat="1" applyBorder="1" applyAlignment="1">
      <alignment horizontal="center" vertical="center"/>
    </xf>
    <xf numFmtId="179" fontId="0" fillId="0" borderId="109" xfId="0" applyNumberFormat="1" applyBorder="1" applyAlignment="1">
      <alignment horizontal="right" vertical="center"/>
    </xf>
    <xf numFmtId="179" fontId="0" fillId="0" borderId="82" xfId="0" applyNumberFormat="1" applyBorder="1" applyAlignment="1">
      <alignment horizontal="right" vertical="center"/>
    </xf>
    <xf numFmtId="179" fontId="0" fillId="0" borderId="98" xfId="0" applyNumberFormat="1" applyBorder="1" applyAlignment="1">
      <alignment horizontal="right" vertical="center"/>
    </xf>
    <xf numFmtId="179" fontId="0" fillId="0" borderId="83" xfId="0" applyNumberFormat="1" applyBorder="1" applyAlignment="1">
      <alignment horizontal="right" vertical="center"/>
    </xf>
    <xf numFmtId="179" fontId="0" fillId="0" borderId="20" xfId="0" applyNumberFormat="1" applyBorder="1" applyAlignment="1">
      <alignment horizontal="right" vertical="center"/>
    </xf>
    <xf numFmtId="0" fontId="0" fillId="0" borderId="22" xfId="0" applyBorder="1" applyAlignment="1">
      <alignment vertical="top" wrapText="1"/>
    </xf>
    <xf numFmtId="0" fontId="0" fillId="0" borderId="23" xfId="0" applyBorder="1" applyAlignment="1">
      <alignment vertical="top" wrapText="1"/>
    </xf>
    <xf numFmtId="0" fontId="0" fillId="0" borderId="62" xfId="0" applyBorder="1" applyAlignment="1">
      <alignment vertical="top" wrapText="1"/>
    </xf>
    <xf numFmtId="0" fontId="0" fillId="0" borderId="127" xfId="0" applyBorder="1" applyAlignment="1">
      <alignment vertical="top" wrapText="1"/>
    </xf>
    <xf numFmtId="0" fontId="0" fillId="0" borderId="100" xfId="0" applyBorder="1" applyAlignment="1">
      <alignment vertical="top" wrapText="1"/>
    </xf>
    <xf numFmtId="0" fontId="0" fillId="0" borderId="101" xfId="0" applyBorder="1" applyAlignment="1">
      <alignment vertical="top" wrapText="1"/>
    </xf>
    <xf numFmtId="38" fontId="0" fillId="0" borderId="98" xfId="4" applyFont="1" applyBorder="1" applyAlignment="1">
      <alignment horizontal="right" vertical="center"/>
    </xf>
    <xf numFmtId="38" fontId="0" fillId="0" borderId="83" xfId="4" applyFont="1" applyBorder="1" applyAlignment="1">
      <alignment horizontal="right" vertical="center"/>
    </xf>
    <xf numFmtId="0" fontId="11" fillId="0" borderId="84" xfId="0" applyFont="1" applyBorder="1" applyAlignment="1">
      <alignment horizontal="center" vertical="center"/>
    </xf>
    <xf numFmtId="0" fontId="11" fillId="0" borderId="19" xfId="0" applyFont="1" applyBorder="1" applyAlignment="1">
      <alignment horizontal="center" vertical="center"/>
    </xf>
    <xf numFmtId="0" fontId="11" fillId="0" borderId="20" xfId="0" applyFont="1" applyBorder="1" applyAlignment="1">
      <alignment horizontal="center" vertical="center"/>
    </xf>
    <xf numFmtId="0" fontId="0" fillId="0" borderId="22" xfId="0" applyBorder="1" applyAlignment="1">
      <alignment vertical="center" wrapText="1"/>
    </xf>
    <xf numFmtId="0" fontId="0" fillId="0" borderId="5" xfId="0" applyBorder="1" applyAlignment="1">
      <alignment vertical="center" wrapText="1"/>
    </xf>
    <xf numFmtId="0" fontId="0" fillId="0" borderId="3" xfId="0" applyBorder="1" applyAlignment="1">
      <alignment vertical="center" wrapText="1"/>
    </xf>
    <xf numFmtId="0" fontId="0" fillId="0" borderId="6" xfId="0" applyBorder="1" applyAlignment="1">
      <alignment vertical="center" wrapText="1"/>
    </xf>
    <xf numFmtId="0" fontId="0" fillId="0" borderId="4" xfId="0" applyBorder="1" applyAlignment="1">
      <alignment vertical="center" wrapText="1"/>
    </xf>
    <xf numFmtId="0" fontId="0" fillId="0" borderId="0" xfId="0" applyBorder="1" applyAlignment="1">
      <alignment vertical="center" wrapText="1"/>
    </xf>
    <xf numFmtId="0" fontId="0" fillId="0" borderId="2" xfId="0" applyBorder="1" applyAlignment="1">
      <alignment vertical="center" wrapText="1"/>
    </xf>
    <xf numFmtId="0" fontId="0" fillId="0" borderId="14" xfId="0" applyBorder="1" applyAlignment="1">
      <alignment vertical="center" wrapText="1"/>
    </xf>
    <xf numFmtId="0" fontId="0" fillId="0" borderId="1" xfId="0" applyBorder="1" applyAlignment="1">
      <alignment vertical="center" wrapText="1"/>
    </xf>
    <xf numFmtId="0" fontId="0" fillId="0" borderId="15" xfId="0" applyBorder="1" applyAlignment="1">
      <alignment vertical="center" wrapText="1"/>
    </xf>
    <xf numFmtId="176" fontId="0" fillId="0" borderId="33" xfId="0" applyNumberFormat="1" applyFont="1" applyFill="1" applyBorder="1" applyAlignment="1">
      <alignment vertical="center"/>
    </xf>
    <xf numFmtId="176" fontId="0" fillId="0" borderId="16" xfId="0" applyNumberFormat="1" applyFont="1" applyFill="1" applyBorder="1" applyAlignment="1">
      <alignment vertical="center"/>
    </xf>
    <xf numFmtId="176" fontId="0" fillId="0" borderId="21" xfId="0" applyNumberFormat="1" applyFont="1" applyFill="1" applyBorder="1" applyAlignment="1">
      <alignment vertical="center"/>
    </xf>
    <xf numFmtId="10" fontId="0" fillId="0" borderId="26" xfId="0" applyNumberFormat="1" applyBorder="1" applyAlignment="1">
      <alignment horizontal="center" vertical="center"/>
    </xf>
    <xf numFmtId="0" fontId="23" fillId="0" borderId="26" xfId="0" applyFont="1" applyFill="1" applyBorder="1" applyAlignment="1">
      <alignment vertical="center"/>
    </xf>
    <xf numFmtId="0" fontId="23" fillId="0" borderId="51" xfId="0" applyFont="1" applyFill="1" applyBorder="1" applyAlignment="1">
      <alignment vertical="center" wrapText="1"/>
    </xf>
    <xf numFmtId="0" fontId="23" fillId="0" borderId="11" xfId="0" applyFont="1" applyFill="1" applyBorder="1" applyAlignment="1">
      <alignment vertical="center"/>
    </xf>
    <xf numFmtId="0" fontId="23" fillId="0" borderId="25" xfId="0" applyFont="1" applyFill="1" applyBorder="1" applyAlignment="1">
      <alignment vertical="center"/>
    </xf>
    <xf numFmtId="0" fontId="0" fillId="0" borderId="22" xfId="0" applyBorder="1" applyAlignment="1">
      <alignment horizontal="center" vertical="top" wrapText="1"/>
    </xf>
    <xf numFmtId="0" fontId="0" fillId="0" borderId="23" xfId="0" applyBorder="1" applyAlignment="1">
      <alignment horizontal="center" vertical="top" wrapText="1"/>
    </xf>
    <xf numFmtId="0" fontId="0" fillId="0" borderId="62" xfId="0" applyBorder="1" applyAlignment="1">
      <alignment horizontal="center" vertical="top" wrapText="1"/>
    </xf>
    <xf numFmtId="0" fontId="0" fillId="0" borderId="65" xfId="0" applyBorder="1" applyAlignment="1">
      <alignment horizontal="center" vertical="top" wrapText="1"/>
    </xf>
    <xf numFmtId="0" fontId="0" fillId="0" borderId="31" xfId="0" applyBorder="1" applyAlignment="1">
      <alignment horizontal="center" vertical="top" wrapText="1"/>
    </xf>
    <xf numFmtId="0" fontId="0" fillId="0" borderId="32" xfId="0" applyBorder="1" applyAlignment="1">
      <alignment horizontal="center" vertical="top" wrapText="1"/>
    </xf>
    <xf numFmtId="0" fontId="0" fillId="0" borderId="55" xfId="0" applyBorder="1" applyAlignment="1">
      <alignment horizontal="center" vertical="center" wrapText="1"/>
    </xf>
    <xf numFmtId="0" fontId="0" fillId="0" borderId="23" xfId="0" applyBorder="1" applyAlignment="1">
      <alignment horizontal="center" vertical="center" wrapText="1"/>
    </xf>
    <xf numFmtId="0" fontId="0" fillId="0" borderId="62" xfId="0" applyBorder="1" applyAlignment="1">
      <alignment horizontal="center" vertical="center" wrapText="1"/>
    </xf>
    <xf numFmtId="0" fontId="0" fillId="0" borderId="99" xfId="0" applyBorder="1" applyAlignment="1">
      <alignment horizontal="center" vertical="center" wrapText="1"/>
    </xf>
    <xf numFmtId="0" fontId="0" fillId="0" borderId="100" xfId="0" applyBorder="1" applyAlignment="1">
      <alignment horizontal="center" vertical="center" wrapText="1"/>
    </xf>
    <xf numFmtId="0" fontId="0" fillId="0" borderId="101" xfId="0" applyBorder="1" applyAlignment="1">
      <alignment horizontal="center" vertical="center" wrapText="1"/>
    </xf>
    <xf numFmtId="38" fontId="0" fillId="0" borderId="19" xfId="4" applyFont="1" applyBorder="1">
      <alignment vertical="center"/>
    </xf>
    <xf numFmtId="38" fontId="0" fillId="0" borderId="102" xfId="4" applyFont="1" applyBorder="1">
      <alignment vertical="center"/>
    </xf>
    <xf numFmtId="176" fontId="0" fillId="0" borderId="26" xfId="0" applyNumberFormat="1" applyFont="1" applyFill="1" applyBorder="1" applyAlignment="1">
      <alignment vertical="center"/>
    </xf>
    <xf numFmtId="0" fontId="22" fillId="0" borderId="18"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2" fillId="0" borderId="20" xfId="0" applyFont="1" applyFill="1" applyBorder="1" applyAlignment="1">
      <alignment horizontal="center" vertical="center" wrapText="1"/>
    </xf>
    <xf numFmtId="0" fontId="22" fillId="0" borderId="30" xfId="0" applyFont="1" applyFill="1" applyBorder="1" applyAlignment="1">
      <alignment horizontal="center" vertical="center"/>
    </xf>
    <xf numFmtId="0" fontId="22" fillId="0" borderId="31" xfId="0" applyFont="1" applyFill="1" applyBorder="1" applyAlignment="1">
      <alignment horizontal="center" vertical="center"/>
    </xf>
    <xf numFmtId="0" fontId="22" fillId="0" borderId="32" xfId="0" applyFont="1" applyFill="1" applyBorder="1" applyAlignment="1">
      <alignment horizontal="center" vertical="center"/>
    </xf>
    <xf numFmtId="176" fontId="0" fillId="0" borderId="26" xfId="0" applyNumberFormat="1" applyBorder="1" applyAlignment="1">
      <alignment vertical="center" wrapText="1"/>
    </xf>
    <xf numFmtId="176" fontId="0" fillId="0" borderId="26" xfId="0" applyNumberFormat="1" applyBorder="1" applyAlignment="1">
      <alignment vertical="center"/>
    </xf>
    <xf numFmtId="0" fontId="0" fillId="0" borderId="1" xfId="0" applyBorder="1" applyAlignment="1">
      <alignment vertical="center"/>
    </xf>
    <xf numFmtId="192" fontId="0" fillId="0" borderId="109" xfId="0" applyNumberFormat="1" applyBorder="1" applyAlignment="1">
      <alignment horizontal="right" vertical="center"/>
    </xf>
    <xf numFmtId="192" fontId="0" fillId="0" borderId="82" xfId="0" applyNumberFormat="1" applyBorder="1" applyAlignment="1">
      <alignment horizontal="right" vertical="center"/>
    </xf>
    <xf numFmtId="192" fontId="0" fillId="0" borderId="83" xfId="0" applyNumberFormat="1" applyBorder="1" applyAlignment="1">
      <alignment horizontal="right" vertical="center"/>
    </xf>
    <xf numFmtId="192" fontId="0" fillId="0" borderId="88" xfId="0" applyNumberFormat="1" applyBorder="1" applyAlignment="1">
      <alignment horizontal="right" vertical="center"/>
    </xf>
    <xf numFmtId="192" fontId="0" fillId="0" borderId="35" xfId="0" applyNumberFormat="1" applyBorder="1" applyAlignment="1">
      <alignment horizontal="right" vertical="center"/>
    </xf>
    <xf numFmtId="192" fontId="0" fillId="0" borderId="105" xfId="0" applyNumberFormat="1" applyBorder="1" applyAlignment="1">
      <alignment horizontal="right" vertical="center"/>
    </xf>
    <xf numFmtId="192" fontId="0" fillId="0" borderId="65" xfId="0" applyNumberFormat="1" applyBorder="1" applyAlignment="1">
      <alignment horizontal="right" vertical="center"/>
    </xf>
    <xf numFmtId="192" fontId="0" fillId="0" borderId="31" xfId="0" applyNumberFormat="1" applyBorder="1" applyAlignment="1">
      <alignment horizontal="right" vertical="center"/>
    </xf>
    <xf numFmtId="192" fontId="0" fillId="0" borderId="104" xfId="0" applyNumberFormat="1" applyBorder="1" applyAlignment="1">
      <alignment horizontal="right" vertical="center"/>
    </xf>
    <xf numFmtId="192" fontId="0" fillId="0" borderId="85" xfId="0" applyNumberFormat="1" applyBorder="1" applyAlignment="1">
      <alignment horizontal="right" vertical="center"/>
    </xf>
    <xf numFmtId="192" fontId="0" fillId="0" borderId="19" xfId="0" applyNumberFormat="1" applyBorder="1" applyAlignment="1">
      <alignment horizontal="right" vertical="center"/>
    </xf>
    <xf numFmtId="192" fontId="0" fillId="0" borderId="103" xfId="0" applyNumberFormat="1" applyBorder="1" applyAlignment="1">
      <alignment horizontal="right" vertical="center"/>
    </xf>
    <xf numFmtId="192" fontId="0" fillId="0" borderId="51" xfId="0" applyNumberFormat="1" applyBorder="1" applyAlignment="1">
      <alignment horizontal="right" vertical="center"/>
    </xf>
    <xf numFmtId="192" fontId="0" fillId="0" borderId="11" xfId="0" applyNumberFormat="1" applyBorder="1" applyAlignment="1">
      <alignment horizontal="right" vertical="center"/>
    </xf>
    <xf numFmtId="192" fontId="0" fillId="0" borderId="52" xfId="0" applyNumberFormat="1" applyBorder="1" applyAlignment="1">
      <alignment horizontal="right" vertical="center"/>
    </xf>
    <xf numFmtId="192" fontId="0" fillId="0" borderId="25" xfId="0" applyNumberFormat="1" applyBorder="1" applyAlignment="1">
      <alignment horizontal="right" vertical="center"/>
    </xf>
    <xf numFmtId="0" fontId="0" fillId="0" borderId="85" xfId="0"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vertical="center" wrapText="1"/>
    </xf>
    <xf numFmtId="192" fontId="0" fillId="0" borderId="20" xfId="0" applyNumberFormat="1" applyBorder="1" applyAlignment="1">
      <alignment horizontal="right" vertical="center"/>
    </xf>
    <xf numFmtId="192" fontId="0" fillId="0" borderId="32" xfId="0" applyNumberFormat="1" applyBorder="1" applyAlignment="1">
      <alignment horizontal="right" vertical="center"/>
    </xf>
    <xf numFmtId="179" fontId="0" fillId="0" borderId="116" xfId="0" applyNumberFormat="1" applyBorder="1" applyAlignment="1">
      <alignment horizontal="right" vertical="center"/>
    </xf>
    <xf numFmtId="192" fontId="0" fillId="0" borderId="102" xfId="0" applyNumberFormat="1" applyBorder="1" applyAlignment="1">
      <alignment horizontal="right" vertical="center"/>
    </xf>
    <xf numFmtId="0" fontId="0" fillId="0" borderId="30" xfId="0" applyFill="1" applyBorder="1" applyAlignment="1">
      <alignment horizontal="center" vertical="center"/>
    </xf>
    <xf numFmtId="0" fontId="0" fillId="0" borderId="31" xfId="0" applyFont="1" applyFill="1" applyBorder="1" applyAlignment="1">
      <alignment horizontal="center" vertical="center"/>
    </xf>
    <xf numFmtId="0" fontId="0" fillId="0" borderId="32" xfId="0" applyFont="1" applyFill="1" applyBorder="1" applyAlignment="1">
      <alignment horizontal="center" vertical="center"/>
    </xf>
    <xf numFmtId="0" fontId="17" fillId="0" borderId="34" xfId="0" applyFont="1" applyFill="1" applyBorder="1" applyAlignment="1">
      <alignment vertical="center" wrapText="1"/>
    </xf>
    <xf numFmtId="0" fontId="0" fillId="0" borderId="35" xfId="0" applyBorder="1">
      <alignment vertical="center"/>
    </xf>
    <xf numFmtId="0" fontId="0" fillId="0" borderId="36" xfId="0" applyBorder="1">
      <alignment vertical="center"/>
    </xf>
    <xf numFmtId="196" fontId="20" fillId="0" borderId="33" xfId="0" applyNumberFormat="1" applyFont="1" applyFill="1" applyBorder="1" applyAlignment="1">
      <alignment horizontal="center" vertical="center"/>
    </xf>
    <xf numFmtId="0" fontId="0" fillId="0" borderId="115" xfId="0" applyBorder="1" applyAlignment="1">
      <alignment horizontal="left" vertical="center" wrapText="1"/>
    </xf>
    <xf numFmtId="0" fontId="0" fillId="0" borderId="11" xfId="0" applyFont="1" applyBorder="1" applyAlignment="1">
      <alignment horizontal="left" vertical="center" wrapText="1"/>
    </xf>
    <xf numFmtId="0" fontId="0" fillId="0" borderId="25" xfId="0" applyFont="1" applyBorder="1" applyAlignment="1">
      <alignment horizontal="left" vertical="center" wrapText="1"/>
    </xf>
    <xf numFmtId="0" fontId="0" fillId="0" borderId="52" xfId="0" applyFont="1" applyBorder="1" applyAlignment="1">
      <alignment horizontal="left" vertical="center" wrapText="1"/>
    </xf>
    <xf numFmtId="0" fontId="13" fillId="2" borderId="13"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52" xfId="0" applyFont="1" applyFill="1" applyBorder="1" applyAlignment="1">
      <alignment horizontal="center" vertical="center" wrapText="1"/>
    </xf>
    <xf numFmtId="0" fontId="13" fillId="0" borderId="97" xfId="0" applyFont="1" applyFill="1" applyBorder="1" applyAlignment="1">
      <alignment vertical="center" textRotation="255"/>
    </xf>
    <xf numFmtId="0" fontId="0" fillId="0" borderId="82" xfId="0" applyBorder="1" applyAlignment="1">
      <alignment vertical="center" textRotation="255"/>
    </xf>
    <xf numFmtId="0" fontId="0" fillId="0" borderId="113" xfId="0" applyBorder="1" applyAlignment="1">
      <alignment vertical="center" textRotation="255"/>
    </xf>
    <xf numFmtId="0" fontId="0" fillId="0" borderId="114" xfId="0" applyBorder="1" applyAlignment="1">
      <alignment horizontal="center" vertical="center"/>
    </xf>
    <xf numFmtId="0" fontId="0" fillId="0" borderId="83" xfId="0" applyBorder="1" applyAlignment="1">
      <alignment horizontal="center" vertical="center"/>
    </xf>
    <xf numFmtId="0" fontId="13" fillId="3" borderId="45" xfId="0" applyFont="1" applyFill="1" applyBorder="1" applyAlignment="1">
      <alignment horizontal="center" vertical="center"/>
    </xf>
    <xf numFmtId="0" fontId="13" fillId="3" borderId="40" xfId="0" applyFont="1" applyFill="1" applyBorder="1" applyAlignment="1">
      <alignment horizontal="center" vertical="center"/>
    </xf>
    <xf numFmtId="0" fontId="13" fillId="3" borderId="48" xfId="0" applyFont="1" applyFill="1" applyBorder="1" applyAlignment="1">
      <alignment horizontal="center" vertical="center"/>
    </xf>
    <xf numFmtId="0" fontId="0" fillId="4" borderId="97" xfId="0" applyFill="1" applyBorder="1" applyAlignment="1">
      <alignment vertical="top" wrapText="1"/>
    </xf>
    <xf numFmtId="0" fontId="0" fillId="4" borderId="82" xfId="0" applyFont="1" applyFill="1" applyBorder="1" applyAlignment="1">
      <alignment vertical="top"/>
    </xf>
    <xf numFmtId="0" fontId="0" fillId="4" borderId="83" xfId="0" applyFont="1" applyFill="1" applyBorder="1" applyAlignment="1">
      <alignment vertical="top"/>
    </xf>
    <xf numFmtId="0" fontId="13" fillId="5" borderId="45" xfId="0" applyFont="1" applyFill="1" applyBorder="1" applyAlignment="1">
      <alignment horizontal="center" vertical="center"/>
    </xf>
    <xf numFmtId="0" fontId="0" fillId="5" borderId="40" xfId="0" applyFont="1" applyFill="1" applyBorder="1" applyAlignment="1">
      <alignment horizontal="center" vertical="center"/>
    </xf>
    <xf numFmtId="0" fontId="0" fillId="5" borderId="48" xfId="0" applyFont="1" applyFill="1" applyBorder="1" applyAlignment="1">
      <alignment horizontal="center" vertical="center"/>
    </xf>
    <xf numFmtId="0" fontId="13" fillId="2" borderId="56" xfId="0" applyFont="1" applyFill="1" applyBorder="1" applyAlignment="1">
      <alignment horizontal="center" vertical="center" wrapText="1"/>
    </xf>
    <xf numFmtId="0" fontId="13" fillId="2" borderId="28" xfId="0" applyFont="1" applyFill="1" applyBorder="1" applyAlignment="1">
      <alignment horizontal="center" vertical="center" wrapText="1"/>
    </xf>
    <xf numFmtId="0" fontId="13" fillId="2" borderId="29" xfId="0" applyFont="1" applyFill="1" applyBorder="1" applyAlignment="1">
      <alignment horizontal="center" vertical="center" wrapText="1"/>
    </xf>
    <xf numFmtId="0" fontId="0" fillId="0" borderId="110" xfId="0" applyFont="1" applyFill="1" applyBorder="1" applyAlignment="1">
      <alignment vertical="top" wrapText="1"/>
    </xf>
    <xf numFmtId="0" fontId="13" fillId="0" borderId="111" xfId="0" applyFont="1" applyFill="1" applyBorder="1" applyAlignment="1">
      <alignment vertical="top" wrapText="1"/>
    </xf>
    <xf numFmtId="0" fontId="13" fillId="0" borderId="112" xfId="0" applyFont="1" applyFill="1" applyBorder="1" applyAlignment="1">
      <alignment vertical="top" wrapText="1"/>
    </xf>
    <xf numFmtId="0" fontId="0" fillId="0" borderId="56" xfId="0" applyFont="1" applyFill="1" applyBorder="1" applyAlignment="1">
      <alignment vertical="top" wrapText="1"/>
    </xf>
    <xf numFmtId="0" fontId="13" fillId="0" borderId="28" xfId="0" applyFont="1" applyFill="1" applyBorder="1" applyAlignment="1">
      <alignment vertical="top" wrapText="1"/>
    </xf>
    <xf numFmtId="0" fontId="13" fillId="0" borderId="29" xfId="0" applyFont="1" applyFill="1" applyBorder="1" applyAlignment="1">
      <alignment vertical="top" wrapText="1"/>
    </xf>
    <xf numFmtId="0" fontId="13" fillId="2" borderId="54" xfId="0" applyFont="1" applyFill="1" applyBorder="1" applyAlignment="1">
      <alignment horizontal="center" vertical="center" wrapText="1"/>
    </xf>
    <xf numFmtId="0" fontId="13" fillId="0" borderId="13" xfId="0" applyFont="1" applyFill="1" applyBorder="1" applyAlignment="1">
      <alignment vertical="center" textRotation="255"/>
    </xf>
    <xf numFmtId="0" fontId="0" fillId="0" borderId="89" xfId="0" applyBorder="1" applyAlignment="1">
      <alignment vertical="center"/>
    </xf>
    <xf numFmtId="0" fontId="0" fillId="0" borderId="90" xfId="0" applyFill="1" applyBorder="1" applyAlignment="1">
      <alignment horizontal="center" vertical="center" wrapText="1"/>
    </xf>
    <xf numFmtId="0" fontId="0" fillId="0" borderId="11" xfId="0" applyFont="1" applyBorder="1" applyAlignment="1">
      <alignment horizontal="center" vertical="center" wrapText="1"/>
    </xf>
    <xf numFmtId="0" fontId="0" fillId="0" borderId="52" xfId="0" applyFont="1" applyBorder="1" applyAlignment="1">
      <alignment horizontal="center" vertical="center" wrapText="1"/>
    </xf>
    <xf numFmtId="0" fontId="0" fillId="0" borderId="99" xfId="0" applyFont="1" applyFill="1" applyBorder="1" applyAlignment="1">
      <alignment horizontal="center" vertical="center"/>
    </xf>
    <xf numFmtId="0" fontId="0" fillId="0" borderId="100" xfId="0" applyBorder="1" applyAlignment="1">
      <alignment horizontal="center" vertical="center"/>
    </xf>
    <xf numFmtId="0" fontId="0" fillId="0" borderId="101" xfId="0" applyBorder="1" applyAlignment="1">
      <alignment horizontal="center" vertical="center"/>
    </xf>
    <xf numFmtId="0" fontId="0" fillId="4" borderId="94" xfId="0" applyFont="1" applyFill="1" applyBorder="1" applyAlignment="1">
      <alignment vertical="center" shrinkToFit="1"/>
    </xf>
    <xf numFmtId="0" fontId="0" fillId="4" borderId="95" xfId="0" applyFont="1" applyFill="1" applyBorder="1" applyAlignment="1">
      <alignment vertical="center" shrinkToFit="1"/>
    </xf>
    <xf numFmtId="0" fontId="0" fillId="0" borderId="95" xfId="0" applyBorder="1" applyAlignment="1">
      <alignment vertical="center" wrapText="1"/>
    </xf>
    <xf numFmtId="0" fontId="0" fillId="0" borderId="96" xfId="0" applyBorder="1" applyAlignment="1">
      <alignment vertical="center" wrapText="1"/>
    </xf>
    <xf numFmtId="0" fontId="0" fillId="0" borderId="87" xfId="0" applyFill="1" applyBorder="1" applyAlignment="1">
      <alignment horizontal="center" vertical="center"/>
    </xf>
    <xf numFmtId="0" fontId="0" fillId="0" borderId="88" xfId="0" applyFont="1" applyFill="1" applyBorder="1" applyAlignment="1">
      <alignment vertical="center"/>
    </xf>
    <xf numFmtId="0" fontId="0" fillId="0" borderId="35" xfId="0" applyBorder="1" applyAlignment="1">
      <alignment vertical="center"/>
    </xf>
    <xf numFmtId="0" fontId="0" fillId="0" borderId="36" xfId="0" applyBorder="1" applyAlignment="1">
      <alignment vertical="center"/>
    </xf>
    <xf numFmtId="0" fontId="13" fillId="2" borderId="97" xfId="0" applyFont="1" applyFill="1" applyBorder="1" applyAlignment="1">
      <alignment horizontal="center" vertical="center" textRotation="255"/>
    </xf>
    <xf numFmtId="0" fontId="13" fillId="2" borderId="98" xfId="0" applyFont="1" applyFill="1" applyBorder="1" applyAlignment="1">
      <alignment horizontal="center" vertical="center" textRotation="255"/>
    </xf>
    <xf numFmtId="0" fontId="20" fillId="6" borderId="81" xfId="0" applyFont="1" applyFill="1" applyBorder="1" applyAlignment="1">
      <alignment vertical="center" wrapText="1"/>
    </xf>
    <xf numFmtId="0" fontId="20" fillId="6" borderId="82" xfId="0" applyFont="1" applyFill="1" applyBorder="1" applyAlignment="1">
      <alignment vertical="center" wrapText="1"/>
    </xf>
    <xf numFmtId="0" fontId="20" fillId="6" borderId="83" xfId="0" applyFont="1" applyFill="1" applyBorder="1" applyAlignment="1">
      <alignment vertical="center" wrapText="1"/>
    </xf>
    <xf numFmtId="0" fontId="13" fillId="2" borderId="53" xfId="0" applyFont="1" applyFill="1" applyBorder="1" applyAlignment="1">
      <alignment horizontal="center" vertical="center" textRotation="255" wrapText="1"/>
    </xf>
    <xf numFmtId="0" fontId="13" fillId="2" borderId="57" xfId="0" applyFont="1" applyFill="1" applyBorder="1" applyAlignment="1">
      <alignment horizontal="center" vertical="center" textRotation="255" wrapText="1"/>
    </xf>
    <xf numFmtId="0" fontId="13" fillId="2" borderId="9" xfId="0" applyFont="1" applyFill="1" applyBorder="1" applyAlignment="1">
      <alignment horizontal="center" vertical="center" textRotation="255" wrapText="1"/>
    </xf>
    <xf numFmtId="0" fontId="13" fillId="2" borderId="10" xfId="0" applyFont="1" applyFill="1" applyBorder="1" applyAlignment="1">
      <alignment horizontal="center" vertical="center" textRotation="255" wrapText="1"/>
    </xf>
    <xf numFmtId="0" fontId="13" fillId="2" borderId="54" xfId="0" applyFont="1" applyFill="1" applyBorder="1" applyAlignment="1">
      <alignment horizontal="center" vertical="center" textRotation="255" wrapText="1"/>
    </xf>
    <xf numFmtId="0" fontId="13" fillId="2" borderId="58" xfId="0" applyFont="1" applyFill="1" applyBorder="1" applyAlignment="1">
      <alignment horizontal="center" vertical="center" textRotation="255" wrapText="1"/>
    </xf>
    <xf numFmtId="0" fontId="0" fillId="0" borderId="84" xfId="0" applyFill="1" applyBorder="1" applyAlignment="1">
      <alignment horizontal="center" vertical="center"/>
    </xf>
    <xf numFmtId="0" fontId="0" fillId="0" borderId="85" xfId="0" applyFont="1" applyFill="1" applyBorder="1" applyAlignment="1">
      <alignment vertical="center"/>
    </xf>
    <xf numFmtId="0" fontId="0" fillId="0" borderId="22" xfId="0" applyFill="1" applyBorder="1" applyAlignment="1">
      <alignment vertical="center" wrapText="1"/>
    </xf>
    <xf numFmtId="0" fontId="0" fillId="0" borderId="23" xfId="0" applyFont="1" applyFill="1" applyBorder="1" applyAlignment="1">
      <alignment vertical="center"/>
    </xf>
    <xf numFmtId="0" fontId="0" fillId="0" borderId="24" xfId="0" applyFont="1" applyFill="1" applyBorder="1" applyAlignment="1">
      <alignment vertical="center"/>
    </xf>
    <xf numFmtId="0" fontId="0" fillId="0" borderId="17" xfId="0" applyFont="1" applyFill="1" applyBorder="1" applyAlignment="1">
      <alignment vertical="center"/>
    </xf>
    <xf numFmtId="0" fontId="0" fillId="0" borderId="0" xfId="0" applyFont="1" applyFill="1" applyBorder="1" applyAlignment="1">
      <alignment vertical="center"/>
    </xf>
    <xf numFmtId="0" fontId="0" fillId="0" borderId="2" xfId="0" applyFont="1" applyFill="1" applyBorder="1" applyAlignment="1">
      <alignment vertical="center"/>
    </xf>
    <xf numFmtId="0" fontId="0" fillId="0" borderId="27" xfId="0" applyFont="1" applyFill="1" applyBorder="1" applyAlignment="1">
      <alignment vertical="center"/>
    </xf>
    <xf numFmtId="0" fontId="0" fillId="0" borderId="28" xfId="0" applyFont="1" applyFill="1" applyBorder="1" applyAlignment="1">
      <alignment vertical="center"/>
    </xf>
    <xf numFmtId="0" fontId="0" fillId="0" borderId="29" xfId="0" applyFont="1" applyFill="1" applyBorder="1" applyAlignment="1">
      <alignment vertical="center"/>
    </xf>
    <xf numFmtId="0" fontId="0" fillId="0" borderId="86" xfId="0" applyFill="1" applyBorder="1" applyAlignment="1">
      <alignment horizontal="center" vertical="center"/>
    </xf>
    <xf numFmtId="0" fontId="0" fillId="0" borderId="65" xfId="0" applyFont="1" applyFill="1" applyBorder="1" applyAlignment="1">
      <alignment vertical="center"/>
    </xf>
    <xf numFmtId="0" fontId="0" fillId="0" borderId="31" xfId="0" applyBorder="1" applyAlignment="1">
      <alignment vertical="center"/>
    </xf>
    <xf numFmtId="0" fontId="0" fillId="0" borderId="32" xfId="0" applyBorder="1" applyAlignment="1">
      <alignment vertical="center"/>
    </xf>
    <xf numFmtId="0" fontId="0" fillId="0" borderId="91" xfId="0" applyFill="1" applyBorder="1" applyAlignment="1">
      <alignment horizontal="center" vertical="center"/>
    </xf>
    <xf numFmtId="0" fontId="0" fillId="0" borderId="92" xfId="0" applyBorder="1" applyAlignment="1">
      <alignment horizontal="center" vertical="center"/>
    </xf>
    <xf numFmtId="0" fontId="0" fillId="0" borderId="93" xfId="0" applyBorder="1" applyAlignment="1">
      <alignment horizontal="center" vertical="center"/>
    </xf>
    <xf numFmtId="0" fontId="16" fillId="0" borderId="94" xfId="0" applyFont="1" applyFill="1" applyBorder="1" applyAlignment="1">
      <alignment vertical="center" wrapText="1"/>
    </xf>
    <xf numFmtId="0" fontId="16" fillId="0" borderId="95" xfId="0" applyFont="1" applyBorder="1" applyAlignment="1">
      <alignment vertical="center" wrapText="1"/>
    </xf>
    <xf numFmtId="0" fontId="16" fillId="0" borderId="96" xfId="0" applyFont="1" applyBorder="1" applyAlignment="1">
      <alignment vertical="center" wrapText="1"/>
    </xf>
    <xf numFmtId="0" fontId="0" fillId="0" borderId="23" xfId="0" applyFont="1" applyFill="1" applyBorder="1" applyAlignment="1">
      <alignment vertical="center" wrapText="1"/>
    </xf>
    <xf numFmtId="0" fontId="0" fillId="0" borderId="24" xfId="0" applyFont="1" applyFill="1" applyBorder="1" applyAlignment="1">
      <alignment vertical="center" wrapText="1"/>
    </xf>
    <xf numFmtId="0" fontId="0" fillId="0" borderId="17" xfId="0" applyFont="1" applyFill="1" applyBorder="1" applyAlignment="1">
      <alignment vertical="center" wrapText="1"/>
    </xf>
    <xf numFmtId="0" fontId="0" fillId="0" borderId="0" xfId="0" applyFont="1" applyFill="1" applyBorder="1" applyAlignment="1">
      <alignment vertical="center" wrapText="1"/>
    </xf>
    <xf numFmtId="0" fontId="0" fillId="0" borderId="2" xfId="0" applyFont="1" applyFill="1" applyBorder="1" applyAlignment="1">
      <alignment vertical="center" wrapText="1"/>
    </xf>
    <xf numFmtId="0" fontId="0" fillId="0" borderId="27" xfId="0" applyFont="1" applyFill="1" applyBorder="1" applyAlignment="1">
      <alignment vertical="center" wrapText="1"/>
    </xf>
    <xf numFmtId="0" fontId="0" fillId="0" borderId="28" xfId="0" applyFont="1" applyFill="1" applyBorder="1" applyAlignment="1">
      <alignment vertical="center" wrapText="1"/>
    </xf>
    <xf numFmtId="0" fontId="0" fillId="0" borderId="29" xfId="0" applyFont="1" applyFill="1" applyBorder="1" applyAlignment="1">
      <alignment vertical="center" wrapText="1"/>
    </xf>
    <xf numFmtId="0" fontId="0" fillId="0" borderId="65" xfId="0" applyFont="1" applyFill="1" applyBorder="1" applyAlignment="1">
      <alignment vertical="center" wrapText="1"/>
    </xf>
    <xf numFmtId="0" fontId="0" fillId="0" borderId="31" xfId="0" applyFont="1" applyBorder="1" applyAlignment="1">
      <alignment vertical="center" wrapText="1"/>
    </xf>
    <xf numFmtId="0" fontId="0" fillId="0" borderId="32" xfId="0" applyFont="1" applyBorder="1" applyAlignment="1">
      <alignment vertical="center" wrapText="1"/>
    </xf>
    <xf numFmtId="0" fontId="13" fillId="0" borderId="5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52" xfId="0" applyFont="1" applyFill="1" applyBorder="1" applyAlignment="1">
      <alignment horizontal="center" vertical="center" wrapText="1"/>
    </xf>
    <xf numFmtId="0" fontId="13" fillId="3" borderId="54" xfId="0" applyFont="1" applyFill="1" applyBorder="1" applyAlignment="1">
      <alignment horizontal="center" vertical="center" wrapText="1"/>
    </xf>
    <xf numFmtId="0" fontId="13" fillId="3" borderId="28" xfId="0" applyFont="1" applyFill="1" applyBorder="1" applyAlignment="1">
      <alignment horizontal="center" vertical="center" wrapText="1"/>
    </xf>
    <xf numFmtId="0" fontId="13" fillId="3" borderId="29" xfId="0" applyFont="1" applyFill="1" applyBorder="1" applyAlignment="1">
      <alignment horizontal="center" vertical="center" wrapText="1"/>
    </xf>
    <xf numFmtId="0" fontId="0" fillId="0" borderId="56" xfId="0" applyFont="1" applyFill="1" applyBorder="1" applyAlignment="1">
      <alignment horizontal="center" vertical="center" wrapText="1"/>
    </xf>
    <xf numFmtId="0" fontId="0" fillId="0" borderId="28" xfId="0" applyFont="1" applyFill="1" applyBorder="1" applyAlignment="1">
      <alignment horizontal="center" vertical="center" wrapText="1"/>
    </xf>
    <xf numFmtId="0" fontId="0" fillId="0" borderId="27" xfId="0" applyFont="1" applyFill="1" applyBorder="1" applyAlignment="1">
      <alignment horizontal="center" vertical="center" wrapText="1"/>
    </xf>
    <xf numFmtId="0" fontId="0" fillId="0" borderId="61" xfId="0" applyFont="1" applyFill="1" applyBorder="1" applyAlignment="1">
      <alignment horizontal="center" vertical="center" wrapText="1"/>
    </xf>
    <xf numFmtId="0" fontId="0" fillId="0" borderId="29" xfId="0" applyFont="1" applyFill="1" applyBorder="1" applyAlignment="1">
      <alignment horizontal="center" vertical="center" wrapText="1"/>
    </xf>
    <xf numFmtId="0" fontId="0" fillId="0" borderId="84" xfId="0" applyFill="1" applyBorder="1" applyAlignment="1">
      <alignment horizontal="center" vertical="center" wrapText="1"/>
    </xf>
    <xf numFmtId="0" fontId="0" fillId="0" borderId="22" xfId="0" applyFill="1" applyBorder="1" applyAlignment="1">
      <alignment vertical="top" wrapText="1"/>
    </xf>
    <xf numFmtId="0" fontId="0" fillId="0" borderId="23" xfId="0" applyFont="1" applyFill="1" applyBorder="1" applyAlignment="1">
      <alignment vertical="top" wrapText="1"/>
    </xf>
    <xf numFmtId="0" fontId="0" fillId="0" borderId="24" xfId="0" applyFont="1" applyFill="1" applyBorder="1" applyAlignment="1">
      <alignment vertical="top" wrapText="1"/>
    </xf>
    <xf numFmtId="0" fontId="0" fillId="0" borderId="17" xfId="0" applyFont="1" applyFill="1" applyBorder="1" applyAlignment="1">
      <alignment vertical="top" wrapText="1"/>
    </xf>
    <xf numFmtId="0" fontId="0" fillId="0" borderId="0" xfId="0" applyFont="1" applyFill="1" applyBorder="1" applyAlignment="1">
      <alignment vertical="top" wrapText="1"/>
    </xf>
    <xf numFmtId="0" fontId="0" fillId="0" borderId="2" xfId="0" applyFont="1" applyFill="1" applyBorder="1" applyAlignment="1">
      <alignment vertical="top" wrapText="1"/>
    </xf>
    <xf numFmtId="0" fontId="0" fillId="0" borderId="27" xfId="0" applyFont="1" applyFill="1" applyBorder="1" applyAlignment="1">
      <alignment vertical="top" wrapText="1"/>
    </xf>
    <xf numFmtId="0" fontId="0" fillId="0" borderId="28" xfId="0" applyFont="1" applyFill="1" applyBorder="1" applyAlignment="1">
      <alignment vertical="top" wrapText="1"/>
    </xf>
    <xf numFmtId="0" fontId="0" fillId="0" borderId="29" xfId="0" applyFont="1" applyFill="1" applyBorder="1" applyAlignment="1">
      <alignment vertical="top" wrapText="1"/>
    </xf>
    <xf numFmtId="0" fontId="0" fillId="0" borderId="86" xfId="0" applyFill="1" applyBorder="1" applyAlignment="1">
      <alignment horizontal="center" vertical="center" wrapText="1"/>
    </xf>
    <xf numFmtId="0" fontId="13" fillId="2" borderId="9" xfId="0" applyFont="1" applyFill="1" applyBorder="1" applyAlignment="1">
      <alignment horizontal="center" vertical="center" textRotation="255"/>
    </xf>
    <xf numFmtId="0" fontId="13" fillId="2" borderId="10" xfId="0" applyFont="1" applyFill="1" applyBorder="1" applyAlignment="1">
      <alignment horizontal="center" vertical="center" textRotation="255"/>
    </xf>
    <xf numFmtId="0" fontId="13" fillId="2" borderId="37" xfId="0" applyFont="1" applyFill="1" applyBorder="1" applyAlignment="1">
      <alignment horizontal="center" vertical="center" textRotation="255"/>
    </xf>
    <xf numFmtId="0" fontId="13" fillId="2" borderId="38" xfId="0" applyFont="1" applyFill="1" applyBorder="1" applyAlignment="1">
      <alignment horizontal="center" vertical="center" textRotation="255"/>
    </xf>
    <xf numFmtId="0" fontId="2" fillId="0" borderId="55" xfId="0" applyFont="1" applyFill="1" applyBorder="1" applyAlignment="1">
      <alignment horizontal="left" wrapText="1"/>
    </xf>
    <xf numFmtId="0" fontId="2" fillId="0" borderId="23" xfId="0" applyFont="1" applyFill="1" applyBorder="1" applyAlignment="1">
      <alignment horizontal="left" wrapText="1"/>
    </xf>
    <xf numFmtId="0" fontId="2" fillId="0" borderId="24" xfId="0" applyFont="1" applyFill="1" applyBorder="1" applyAlignment="1">
      <alignment horizontal="left" wrapText="1"/>
    </xf>
    <xf numFmtId="0" fontId="13" fillId="2" borderId="50" xfId="0" applyFont="1" applyFill="1" applyBorder="1" applyAlignment="1">
      <alignment horizontal="center" wrapText="1"/>
    </xf>
    <xf numFmtId="0" fontId="13" fillId="2" borderId="11" xfId="0" applyFont="1" applyFill="1" applyBorder="1" applyAlignment="1">
      <alignment horizontal="center" wrapText="1"/>
    </xf>
    <xf numFmtId="0" fontId="13" fillId="2" borderId="52" xfId="0" applyFont="1" applyFill="1" applyBorder="1" applyAlignment="1">
      <alignment horizontal="center" wrapText="1"/>
    </xf>
    <xf numFmtId="0" fontId="2" fillId="0" borderId="81" xfId="0" applyFont="1" applyFill="1" applyBorder="1" applyAlignment="1">
      <alignment horizontal="center" wrapText="1"/>
    </xf>
    <xf numFmtId="0" fontId="2" fillId="0" borderId="82" xfId="0" applyFont="1" applyFill="1" applyBorder="1" applyAlignment="1">
      <alignment horizontal="center" wrapText="1"/>
    </xf>
    <xf numFmtId="0" fontId="2" fillId="0" borderId="83" xfId="0" applyFont="1" applyFill="1" applyBorder="1" applyAlignment="1">
      <alignment horizontal="center" wrapText="1"/>
    </xf>
    <xf numFmtId="0" fontId="13" fillId="2" borderId="56" xfId="0" applyFont="1" applyFill="1" applyBorder="1" applyAlignment="1">
      <alignment horizontal="center" wrapText="1"/>
    </xf>
    <xf numFmtId="0" fontId="13" fillId="2" borderId="28" xfId="0" applyFont="1" applyFill="1" applyBorder="1" applyAlignment="1">
      <alignment horizontal="center" wrapText="1"/>
    </xf>
    <xf numFmtId="0" fontId="13" fillId="2" borderId="29" xfId="0" applyFont="1" applyFill="1" applyBorder="1" applyAlignment="1">
      <alignment horizontal="center" wrapText="1"/>
    </xf>
    <xf numFmtId="0" fontId="11" fillId="0" borderId="34" xfId="0" applyFont="1" applyFill="1" applyBorder="1" applyAlignment="1">
      <alignment vertical="center"/>
    </xf>
    <xf numFmtId="0" fontId="11" fillId="0" borderId="35" xfId="0" applyFont="1" applyFill="1" applyBorder="1" applyAlignment="1">
      <alignment vertical="center"/>
    </xf>
    <xf numFmtId="0" fontId="11" fillId="0" borderId="36" xfId="0" applyFont="1" applyFill="1" applyBorder="1" applyAlignment="1">
      <alignment vertical="center"/>
    </xf>
    <xf numFmtId="0" fontId="17" fillId="0" borderId="30" xfId="0" applyFont="1" applyFill="1" applyBorder="1" applyAlignment="1">
      <alignment vertical="top" wrapText="1"/>
    </xf>
    <xf numFmtId="0" fontId="17" fillId="0" borderId="31" xfId="0" applyFont="1" applyFill="1" applyBorder="1" applyAlignment="1">
      <alignment vertical="top" wrapText="1"/>
    </xf>
    <xf numFmtId="0" fontId="17" fillId="0" borderId="32" xfId="0" applyFont="1" applyFill="1" applyBorder="1" applyAlignment="1">
      <alignment vertical="top" wrapText="1"/>
    </xf>
    <xf numFmtId="0" fontId="11" fillId="0" borderId="18" xfId="0" applyFont="1" applyFill="1" applyBorder="1" applyAlignment="1">
      <alignment vertical="center" wrapText="1"/>
    </xf>
    <xf numFmtId="0" fontId="11" fillId="0" borderId="19" xfId="0" applyFont="1" applyFill="1" applyBorder="1" applyAlignment="1">
      <alignment vertical="center" wrapText="1"/>
    </xf>
    <xf numFmtId="0" fontId="11" fillId="0" borderId="20" xfId="0" applyFont="1" applyFill="1" applyBorder="1" applyAlignment="1">
      <alignment vertical="center" wrapText="1"/>
    </xf>
    <xf numFmtId="0" fontId="11" fillId="0" borderId="30" xfId="0" applyFont="1" applyFill="1" applyBorder="1" applyAlignment="1">
      <alignment vertical="center" wrapText="1"/>
    </xf>
    <xf numFmtId="0" fontId="11" fillId="0" borderId="31" xfId="0" applyFont="1" applyFill="1" applyBorder="1" applyAlignment="1">
      <alignment vertical="center" wrapText="1"/>
    </xf>
    <xf numFmtId="0" fontId="11" fillId="0" borderId="32" xfId="0" applyFont="1" applyFill="1" applyBorder="1" applyAlignment="1">
      <alignment vertical="center" wrapText="1"/>
    </xf>
    <xf numFmtId="0" fontId="0" fillId="0" borderId="22" xfId="0" applyFont="1" applyBorder="1" applyAlignment="1">
      <alignment horizontal="center" vertical="center"/>
    </xf>
    <xf numFmtId="0" fontId="2" fillId="0" borderId="24" xfId="0" applyFont="1" applyBorder="1" applyAlignment="1">
      <alignment horizontal="center" vertical="center"/>
    </xf>
    <xf numFmtId="0" fontId="20" fillId="0" borderId="27" xfId="0" applyFont="1" applyFill="1" applyBorder="1" applyAlignment="1">
      <alignment horizontal="center" vertical="center"/>
    </xf>
    <xf numFmtId="0" fontId="20" fillId="0" borderId="28" xfId="0" applyFont="1" applyFill="1" applyBorder="1" applyAlignment="1">
      <alignment horizontal="center" vertical="center"/>
    </xf>
    <xf numFmtId="0" fontId="20" fillId="0" borderId="61" xfId="0" applyFont="1" applyFill="1" applyBorder="1" applyAlignment="1">
      <alignment horizontal="center" vertical="center"/>
    </xf>
    <xf numFmtId="49" fontId="20" fillId="0" borderId="27" xfId="0" applyNumberFormat="1" applyFont="1" applyFill="1" applyBorder="1" applyAlignment="1">
      <alignment horizontal="center" vertical="center"/>
    </xf>
    <xf numFmtId="49" fontId="20" fillId="0" borderId="28" xfId="0" applyNumberFormat="1" applyFont="1" applyFill="1" applyBorder="1" applyAlignment="1">
      <alignment horizontal="center" vertical="center"/>
    </xf>
    <xf numFmtId="49" fontId="20" fillId="0" borderId="61" xfId="0" applyNumberFormat="1" applyFont="1" applyFill="1" applyBorder="1" applyAlignment="1">
      <alignment horizontal="center" vertical="center"/>
    </xf>
    <xf numFmtId="0" fontId="13" fillId="2" borderId="53" xfId="0" applyFont="1" applyFill="1" applyBorder="1" applyAlignment="1">
      <alignment horizontal="center" vertical="center" wrapText="1"/>
    </xf>
    <xf numFmtId="0" fontId="13" fillId="2" borderId="23" xfId="0" applyFont="1" applyFill="1" applyBorder="1" applyAlignment="1">
      <alignment horizontal="center" vertical="center"/>
    </xf>
    <xf numFmtId="0" fontId="13" fillId="0" borderId="50" xfId="0" applyFont="1" applyFill="1" applyBorder="1" applyAlignment="1">
      <alignment horizontal="left" vertical="center" wrapText="1"/>
    </xf>
    <xf numFmtId="0" fontId="13" fillId="0" borderId="11" xfId="0" applyFont="1" applyFill="1" applyBorder="1" applyAlignment="1">
      <alignment horizontal="left" vertical="center" wrapText="1"/>
    </xf>
    <xf numFmtId="0" fontId="13" fillId="0" borderId="25" xfId="0" applyFont="1" applyFill="1" applyBorder="1" applyAlignment="1">
      <alignment horizontal="left" vertical="center" wrapText="1"/>
    </xf>
    <xf numFmtId="0" fontId="2" fillId="2" borderId="22" xfId="0" applyFont="1" applyFill="1" applyBorder="1" applyAlignment="1">
      <alignment horizontal="center" vertical="center" shrinkToFit="1"/>
    </xf>
    <xf numFmtId="0" fontId="2" fillId="2" borderId="23" xfId="0" applyFont="1" applyFill="1" applyBorder="1" applyAlignment="1">
      <alignment horizontal="center" vertical="center" shrinkToFit="1"/>
    </xf>
    <xf numFmtId="0" fontId="2" fillId="2" borderId="62" xfId="0" applyFont="1" applyFill="1" applyBorder="1" applyAlignment="1">
      <alignment horizontal="center" vertical="center" shrinkToFit="1"/>
    </xf>
    <xf numFmtId="0" fontId="20" fillId="0" borderId="23" xfId="0" applyFont="1" applyFill="1" applyBorder="1" applyAlignment="1">
      <alignment vertical="center" wrapText="1"/>
    </xf>
    <xf numFmtId="0" fontId="20" fillId="0" borderId="23" xfId="0" applyFont="1" applyFill="1" applyBorder="1" applyAlignment="1">
      <alignment vertical="center"/>
    </xf>
    <xf numFmtId="0" fontId="20" fillId="0" borderId="24" xfId="0" applyFont="1" applyFill="1" applyBorder="1" applyAlignment="1">
      <alignment vertical="center"/>
    </xf>
    <xf numFmtId="0" fontId="23" fillId="0" borderId="55" xfId="0" applyFont="1" applyFill="1" applyBorder="1" applyAlignment="1">
      <alignment horizontal="left" vertical="center" wrapText="1"/>
    </xf>
    <xf numFmtId="0" fontId="23" fillId="0" borderId="23" xfId="0" applyFont="1" applyFill="1" applyBorder="1" applyAlignment="1">
      <alignment horizontal="left" vertical="center" wrapText="1"/>
    </xf>
    <xf numFmtId="0" fontId="23" fillId="0" borderId="62" xfId="0" applyFont="1" applyFill="1" applyBorder="1" applyAlignment="1">
      <alignment horizontal="left" vertical="center" wrapText="1"/>
    </xf>
    <xf numFmtId="0" fontId="23" fillId="0" borderId="56" xfId="0" applyFont="1" applyFill="1" applyBorder="1" applyAlignment="1">
      <alignment horizontal="left" vertical="center" wrapText="1"/>
    </xf>
    <xf numFmtId="0" fontId="23" fillId="0" borderId="28" xfId="0" applyFont="1" applyFill="1" applyBorder="1" applyAlignment="1">
      <alignment horizontal="left" vertical="center" wrapText="1"/>
    </xf>
    <xf numFmtId="0" fontId="23" fillId="0" borderId="61" xfId="0" applyFont="1" applyFill="1" applyBorder="1" applyAlignment="1">
      <alignment horizontal="left" vertical="center" wrapText="1"/>
    </xf>
    <xf numFmtId="0" fontId="17" fillId="2" borderId="22" xfId="0" applyFont="1" applyFill="1" applyBorder="1" applyAlignment="1">
      <alignment horizontal="center" vertical="center" wrapText="1" shrinkToFit="1"/>
    </xf>
    <xf numFmtId="0" fontId="17" fillId="2" borderId="23" xfId="0" applyFont="1" applyFill="1" applyBorder="1" applyAlignment="1">
      <alignment horizontal="center" vertical="center" shrinkToFit="1"/>
    </xf>
    <xf numFmtId="0" fontId="17" fillId="2" borderId="62" xfId="0" applyFont="1" applyFill="1" applyBorder="1" applyAlignment="1">
      <alignment horizontal="center" vertical="center" shrinkToFit="1"/>
    </xf>
    <xf numFmtId="0" fontId="17" fillId="2" borderId="27" xfId="0" applyFont="1" applyFill="1" applyBorder="1" applyAlignment="1">
      <alignment horizontal="center" vertical="center" shrinkToFit="1"/>
    </xf>
    <xf numFmtId="0" fontId="17" fillId="2" borderId="28" xfId="0" applyFont="1" applyFill="1" applyBorder="1" applyAlignment="1">
      <alignment horizontal="center" vertical="center" shrinkToFit="1"/>
    </xf>
    <xf numFmtId="0" fontId="17" fillId="2" borderId="61" xfId="0" applyFont="1" applyFill="1" applyBorder="1" applyAlignment="1">
      <alignment horizontal="center" vertical="center" shrinkToFit="1"/>
    </xf>
    <xf numFmtId="0" fontId="0" fillId="0" borderId="22" xfId="0" applyBorder="1" applyAlignment="1">
      <alignment horizontal="center" vertical="center" shrinkToFit="1"/>
    </xf>
    <xf numFmtId="0" fontId="2" fillId="0" borderId="62" xfId="0" applyFont="1" applyBorder="1" applyAlignment="1">
      <alignment horizontal="center" vertical="center" shrinkToFit="1"/>
    </xf>
    <xf numFmtId="0" fontId="2" fillId="0" borderId="27" xfId="0" applyFont="1" applyBorder="1" applyAlignment="1">
      <alignment horizontal="center" vertical="center" shrinkToFit="1"/>
    </xf>
    <xf numFmtId="0" fontId="2" fillId="0" borderId="61" xfId="0" applyFont="1" applyBorder="1" applyAlignment="1">
      <alignment horizontal="center" vertical="center" shrinkToFit="1"/>
    </xf>
    <xf numFmtId="192" fontId="20" fillId="0" borderId="73" xfId="0" applyNumberFormat="1" applyFont="1" applyFill="1" applyBorder="1" applyAlignment="1">
      <alignment horizontal="center" vertical="center"/>
    </xf>
    <xf numFmtId="0" fontId="0" fillId="0" borderId="73" xfId="0" applyFont="1" applyBorder="1" applyAlignment="1">
      <alignment horizontal="center" vertical="center"/>
    </xf>
    <xf numFmtId="0" fontId="0" fillId="0" borderId="75" xfId="0" applyFont="1" applyBorder="1" applyAlignment="1">
      <alignment horizontal="center" vertical="center"/>
    </xf>
    <xf numFmtId="0" fontId="0" fillId="0" borderId="76" xfId="0" applyFont="1" applyBorder="1" applyAlignment="1">
      <alignment horizontal="center" vertical="center"/>
    </xf>
    <xf numFmtId="0" fontId="13" fillId="2" borderId="23" xfId="0" applyFont="1" applyFill="1" applyBorder="1" applyAlignment="1">
      <alignment horizontal="center" vertical="center" wrapText="1"/>
    </xf>
    <xf numFmtId="0" fontId="13" fillId="2" borderId="57" xfId="0" applyFont="1" applyFill="1" applyBorder="1" applyAlignment="1">
      <alignment horizontal="center" vertical="center" wrapText="1"/>
    </xf>
    <xf numFmtId="0" fontId="13" fillId="2" borderId="58" xfId="0" applyFont="1" applyFill="1" applyBorder="1" applyAlignment="1">
      <alignment horizontal="center" vertical="center" wrapText="1"/>
    </xf>
    <xf numFmtId="0" fontId="0" fillId="2" borderId="50"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25" xfId="0" applyFont="1" applyFill="1" applyBorder="1" applyAlignment="1">
      <alignment horizontal="center" vertical="center"/>
    </xf>
    <xf numFmtId="0" fontId="2" fillId="0" borderId="70" xfId="0" applyFont="1" applyBorder="1" applyAlignment="1">
      <alignment horizontal="center" vertical="center"/>
    </xf>
    <xf numFmtId="0" fontId="2" fillId="0" borderId="71" xfId="0" applyFont="1" applyBorder="1" applyAlignment="1">
      <alignment horizontal="center" vertical="center"/>
    </xf>
    <xf numFmtId="0" fontId="2" fillId="0" borderId="72" xfId="0" applyFont="1" applyBorder="1" applyAlignment="1">
      <alignment horizontal="center" vertical="center"/>
    </xf>
    <xf numFmtId="0" fontId="2" fillId="2" borderId="51" xfId="0" applyFont="1" applyFill="1" applyBorder="1" applyAlignment="1">
      <alignment horizontal="center" vertical="center"/>
    </xf>
    <xf numFmtId="0" fontId="0" fillId="2" borderId="26" xfId="0" applyFont="1" applyFill="1" applyBorder="1" applyAlignment="1">
      <alignment horizontal="center" vertical="center"/>
    </xf>
    <xf numFmtId="0" fontId="17" fillId="2" borderId="51" xfId="0" applyFont="1" applyFill="1" applyBorder="1" applyAlignment="1">
      <alignment horizontal="center" vertical="center" shrinkToFit="1"/>
    </xf>
    <xf numFmtId="0" fontId="17" fillId="2" borderId="11" xfId="0" applyFont="1" applyFill="1" applyBorder="1" applyAlignment="1">
      <alignment horizontal="center" vertical="center" shrinkToFit="1"/>
    </xf>
    <xf numFmtId="0" fontId="17" fillId="2" borderId="52" xfId="0" applyFont="1" applyFill="1" applyBorder="1" applyAlignment="1">
      <alignment horizontal="center" vertical="center" shrinkToFit="1"/>
    </xf>
    <xf numFmtId="0" fontId="0" fillId="2" borderId="26" xfId="0" applyFont="1" applyFill="1" applyBorder="1" applyAlignment="1">
      <alignment horizontal="center" vertical="center" wrapText="1"/>
    </xf>
    <xf numFmtId="0" fontId="0" fillId="2" borderId="74" xfId="0" applyFont="1" applyFill="1" applyBorder="1" applyAlignment="1">
      <alignment horizontal="center" vertical="center"/>
    </xf>
    <xf numFmtId="0" fontId="61" fillId="0" borderId="55" xfId="0" applyFont="1" applyFill="1" applyBorder="1" applyAlignment="1">
      <alignment horizontal="left" vertical="top" wrapText="1"/>
    </xf>
    <xf numFmtId="0" fontId="23" fillId="0" borderId="23" xfId="0" applyFont="1" applyFill="1" applyBorder="1" applyAlignment="1">
      <alignment horizontal="left" vertical="top" wrapText="1"/>
    </xf>
    <xf numFmtId="0" fontId="23" fillId="0" borderId="62" xfId="0" applyFont="1" applyFill="1" applyBorder="1" applyAlignment="1">
      <alignment horizontal="left" vertical="top" wrapText="1"/>
    </xf>
    <xf numFmtId="0" fontId="23" fillId="0" borderId="56" xfId="0" applyFont="1" applyFill="1" applyBorder="1" applyAlignment="1">
      <alignment horizontal="left" vertical="top" wrapText="1"/>
    </xf>
    <xf numFmtId="0" fontId="23" fillId="0" borderId="28" xfId="0" applyFont="1" applyFill="1" applyBorder="1" applyAlignment="1">
      <alignment horizontal="left" vertical="top" wrapText="1"/>
    </xf>
    <xf numFmtId="0" fontId="23" fillId="0" borderId="61" xfId="0" applyFont="1" applyFill="1" applyBorder="1" applyAlignment="1">
      <alignment horizontal="left" vertical="top" wrapText="1"/>
    </xf>
    <xf numFmtId="0" fontId="2" fillId="2" borderId="51" xfId="0" applyFont="1" applyFill="1" applyBorder="1" applyAlignment="1">
      <alignment horizontal="center" vertical="center" shrinkToFit="1"/>
    </xf>
    <xf numFmtId="0" fontId="2" fillId="2" borderId="11" xfId="0" applyFont="1" applyFill="1" applyBorder="1" applyAlignment="1">
      <alignment horizontal="center" vertical="center" shrinkToFit="1"/>
    </xf>
    <xf numFmtId="0" fontId="2" fillId="2" borderId="25" xfId="0" applyFont="1" applyFill="1" applyBorder="1" applyAlignment="1">
      <alignment horizontal="center" vertical="center" shrinkToFit="1"/>
    </xf>
    <xf numFmtId="0" fontId="0" fillId="0" borderId="26" xfId="0" applyBorder="1" applyAlignment="1">
      <alignment horizontal="center" vertical="center" shrinkToFit="1"/>
    </xf>
    <xf numFmtId="0" fontId="2" fillId="0" borderId="26" xfId="0" applyFont="1" applyBorder="1" applyAlignment="1">
      <alignment horizontal="center" vertical="center" shrinkToFit="1"/>
    </xf>
    <xf numFmtId="193" fontId="20" fillId="0" borderId="26" xfId="0" applyNumberFormat="1" applyFont="1" applyFill="1" applyBorder="1" applyAlignment="1">
      <alignment horizontal="center" vertical="center"/>
    </xf>
    <xf numFmtId="179" fontId="0" fillId="0" borderId="26" xfId="0" applyNumberFormat="1" applyFont="1" applyBorder="1" applyAlignment="1">
      <alignment horizontal="center" vertical="center"/>
    </xf>
    <xf numFmtId="0" fontId="0" fillId="0" borderId="26" xfId="0" applyFont="1" applyBorder="1" applyAlignment="1">
      <alignment horizontal="center" vertical="center"/>
    </xf>
    <xf numFmtId="0" fontId="0" fillId="0" borderId="74" xfId="0" applyFont="1" applyBorder="1" applyAlignment="1">
      <alignment horizontal="center" vertical="center"/>
    </xf>
    <xf numFmtId="0" fontId="13" fillId="2" borderId="77" xfId="0" applyFont="1" applyFill="1" applyBorder="1" applyAlignment="1">
      <alignment horizontal="center" vertical="center" wrapText="1"/>
    </xf>
    <xf numFmtId="0" fontId="13" fillId="2" borderId="26" xfId="0" applyFont="1" applyFill="1" applyBorder="1" applyAlignment="1">
      <alignment horizontal="center" vertical="center"/>
    </xf>
    <xf numFmtId="0" fontId="13" fillId="2" borderId="78" xfId="0" applyFont="1" applyFill="1" applyBorder="1" applyAlignment="1">
      <alignment horizontal="center" vertical="center"/>
    </xf>
    <xf numFmtId="0" fontId="13" fillId="2" borderId="77" xfId="0" applyFont="1" applyFill="1" applyBorder="1" applyAlignment="1">
      <alignment horizontal="center" vertical="center"/>
    </xf>
    <xf numFmtId="0" fontId="13" fillId="2" borderId="79" xfId="0" applyFont="1" applyFill="1" applyBorder="1" applyAlignment="1">
      <alignment horizontal="center" vertical="center"/>
    </xf>
    <xf numFmtId="0" fontId="13" fillId="2" borderId="73" xfId="0" applyFont="1" applyFill="1" applyBorder="1" applyAlignment="1">
      <alignment horizontal="center" vertical="center"/>
    </xf>
    <xf numFmtId="0" fontId="13" fillId="2" borderId="80" xfId="0" applyFont="1" applyFill="1" applyBorder="1" applyAlignment="1">
      <alignment horizontal="center" vertical="center"/>
    </xf>
    <xf numFmtId="0" fontId="2" fillId="0" borderId="73" xfId="0" applyFont="1" applyBorder="1" applyAlignment="1">
      <alignment horizontal="center" vertical="center"/>
    </xf>
    <xf numFmtId="0" fontId="5" fillId="0" borderId="0" xfId="0" applyFont="1" applyBorder="1" applyAlignment="1">
      <alignment horizontal="center" vertical="center"/>
    </xf>
    <xf numFmtId="0" fontId="7" fillId="2" borderId="42" xfId="3" applyFont="1" applyFill="1" applyBorder="1" applyAlignment="1" applyProtection="1">
      <alignment horizontal="center" vertical="center"/>
    </xf>
    <xf numFmtId="0" fontId="2" fillId="0" borderId="43" xfId="0" applyFont="1" applyBorder="1">
      <alignment vertical="center"/>
    </xf>
    <xf numFmtId="0" fontId="2" fillId="0" borderId="44" xfId="0" applyFont="1" applyBorder="1">
      <alignment vertical="center"/>
    </xf>
    <xf numFmtId="0" fontId="8" fillId="0" borderId="39" xfId="1" applyFont="1" applyFill="1" applyBorder="1" applyAlignment="1" applyProtection="1">
      <alignment horizontal="center" vertical="center" wrapText="1" shrinkToFit="1"/>
    </xf>
    <xf numFmtId="0" fontId="2" fillId="0" borderId="40" xfId="0" applyFont="1" applyFill="1" applyBorder="1" applyAlignment="1">
      <alignment horizontal="center" vertical="center"/>
    </xf>
    <xf numFmtId="0" fontId="0" fillId="0" borderId="26" xfId="0" applyBorder="1" applyAlignment="1">
      <alignment vertical="center" shrinkToFit="1"/>
    </xf>
    <xf numFmtId="0" fontId="0" fillId="0" borderId="31" xfId="0" applyBorder="1" applyAlignment="1">
      <alignment horizontal="left" vertical="center" wrapText="1"/>
    </xf>
    <xf numFmtId="0" fontId="0" fillId="0" borderId="32" xfId="0" applyBorder="1" applyAlignment="1">
      <alignment horizontal="left" vertical="center" wrapText="1"/>
    </xf>
    <xf numFmtId="0" fontId="0" fillId="0" borderId="35" xfId="0" applyBorder="1" applyAlignment="1">
      <alignment horizontal="left" vertical="center" wrapText="1"/>
    </xf>
    <xf numFmtId="0" fontId="0" fillId="0" borderId="36" xfId="0" applyBorder="1" applyAlignment="1">
      <alignment horizontal="left" vertical="center" wrapText="1"/>
    </xf>
    <xf numFmtId="176" fontId="0" fillId="0" borderId="26" xfId="0" applyNumberFormat="1" applyFont="1" applyFill="1" applyBorder="1" applyAlignment="1">
      <alignment horizontal="center" vertical="center"/>
    </xf>
    <xf numFmtId="0" fontId="0" fillId="0" borderId="18" xfId="0" applyFill="1" applyBorder="1" applyAlignment="1">
      <alignment horizontal="center" vertical="top"/>
    </xf>
    <xf numFmtId="0" fontId="0" fillId="0" borderId="19" xfId="0" applyFont="1" applyFill="1" applyBorder="1" applyAlignment="1">
      <alignment horizontal="center" vertical="top"/>
    </xf>
    <xf numFmtId="0" fontId="0" fillId="0" borderId="20" xfId="0" applyFont="1" applyFill="1" applyBorder="1" applyAlignment="1">
      <alignment horizontal="center" vertical="top"/>
    </xf>
    <xf numFmtId="176" fontId="0" fillId="0" borderId="85" xfId="0" applyNumberFormat="1" applyFont="1" applyFill="1" applyBorder="1" applyAlignment="1">
      <alignment horizontal="center" vertical="center"/>
    </xf>
    <xf numFmtId="176" fontId="0" fillId="0" borderId="19" xfId="0" applyNumberFormat="1" applyFont="1" applyFill="1" applyBorder="1" applyAlignment="1">
      <alignment horizontal="center" vertical="center"/>
    </xf>
    <xf numFmtId="176" fontId="0" fillId="0" borderId="20" xfId="0" applyNumberFormat="1" applyFont="1" applyFill="1" applyBorder="1" applyAlignment="1">
      <alignment horizontal="center" vertical="center"/>
    </xf>
    <xf numFmtId="0" fontId="0" fillId="0" borderId="30" xfId="0" applyFill="1" applyBorder="1" applyAlignment="1">
      <alignment horizontal="center" vertical="top"/>
    </xf>
    <xf numFmtId="177" fontId="2" fillId="0" borderId="26" xfId="0" applyNumberFormat="1" applyFont="1" applyFill="1" applyBorder="1" applyAlignment="1">
      <alignment horizontal="center" vertical="center"/>
    </xf>
    <xf numFmtId="10" fontId="2" fillId="0" borderId="26" xfId="0" applyNumberFormat="1" applyFont="1" applyFill="1" applyBorder="1" applyAlignment="1">
      <alignment horizontal="center" vertical="center"/>
    </xf>
    <xf numFmtId="177" fontId="0" fillId="0" borderId="33" xfId="0" applyNumberFormat="1" applyFill="1" applyBorder="1" applyAlignment="1">
      <alignment horizontal="center" vertical="center"/>
    </xf>
    <xf numFmtId="177" fontId="2" fillId="0" borderId="33" xfId="0" applyNumberFormat="1" applyFont="1" applyFill="1" applyBorder="1" applyAlignment="1">
      <alignment horizontal="center" vertical="center"/>
    </xf>
    <xf numFmtId="0" fontId="0" fillId="0" borderId="55" xfId="3" applyFont="1" applyFill="1" applyBorder="1" applyAlignment="1" applyProtection="1">
      <alignment horizontal="center" vertical="center" wrapText="1" shrinkToFit="1"/>
    </xf>
    <xf numFmtId="0" fontId="2" fillId="0" borderId="23" xfId="3" applyFont="1" applyFill="1" applyBorder="1" applyAlignment="1" applyProtection="1">
      <alignment horizontal="center" vertical="center" wrapText="1" shrinkToFit="1"/>
    </xf>
    <xf numFmtId="0" fontId="0" fillId="0" borderId="23" xfId="0" applyFont="1" applyBorder="1" applyAlignment="1">
      <alignment horizontal="center" vertical="center" wrapText="1"/>
    </xf>
    <xf numFmtId="0" fontId="2" fillId="0" borderId="56" xfId="3" applyFont="1" applyFill="1" applyBorder="1" applyAlignment="1" applyProtection="1">
      <alignment horizontal="center" vertical="center" wrapText="1" shrinkToFit="1"/>
    </xf>
    <xf numFmtId="0" fontId="2" fillId="0" borderId="28" xfId="3" applyFont="1" applyFill="1" applyBorder="1" applyAlignment="1" applyProtection="1">
      <alignment horizontal="center" vertical="center" wrapText="1" shrinkToFit="1"/>
    </xf>
    <xf numFmtId="0" fontId="0" fillId="0" borderId="28" xfId="0" applyFont="1" applyBorder="1" applyAlignment="1">
      <alignment horizontal="center" vertical="center" wrapText="1"/>
    </xf>
    <xf numFmtId="0" fontId="12" fillId="0" borderId="11" xfId="2" applyFont="1" applyFill="1" applyBorder="1" applyAlignment="1" applyProtection="1">
      <alignment horizontal="center" vertical="center" wrapText="1"/>
    </xf>
    <xf numFmtId="0" fontId="0" fillId="0" borderId="52" xfId="0" applyBorder="1" applyAlignment="1">
      <alignment horizontal="center" vertical="center"/>
    </xf>
    <xf numFmtId="0" fontId="0" fillId="0" borderId="86" xfId="0" applyBorder="1" applyAlignment="1">
      <alignment horizontal="center" vertical="center" shrinkToFit="1"/>
    </xf>
    <xf numFmtId="0" fontId="0" fillId="0" borderId="31" xfId="0" applyBorder="1" applyAlignment="1">
      <alignment horizontal="center" vertical="center" shrinkToFit="1"/>
    </xf>
    <xf numFmtId="0" fontId="0" fillId="0" borderId="32" xfId="0" applyBorder="1" applyAlignment="1">
      <alignment horizontal="center" vertical="center" shrinkToFit="1"/>
    </xf>
    <xf numFmtId="0" fontId="0" fillId="0" borderId="87" xfId="0" applyBorder="1" applyAlignment="1">
      <alignment horizontal="center" vertical="center" shrinkToFit="1"/>
    </xf>
    <xf numFmtId="0" fontId="0" fillId="0" borderId="35" xfId="0" applyBorder="1" applyAlignment="1">
      <alignment horizontal="center" vertical="center" shrinkToFit="1"/>
    </xf>
    <xf numFmtId="0" fontId="0" fillId="0" borderId="36" xfId="0" applyBorder="1" applyAlignment="1">
      <alignment horizontal="center" vertical="center" shrinkToFit="1"/>
    </xf>
    <xf numFmtId="0" fontId="0" fillId="0" borderId="84" xfId="0" applyBorder="1" applyAlignment="1">
      <alignment horizontal="center" vertical="center" shrinkToFit="1"/>
    </xf>
    <xf numFmtId="0" fontId="0" fillId="0" borderId="19" xfId="0" applyBorder="1" applyAlignment="1">
      <alignment horizontal="center" vertical="center" shrinkToFit="1"/>
    </xf>
    <xf numFmtId="0" fontId="0" fillId="0" borderId="20" xfId="0" applyBorder="1" applyAlignment="1">
      <alignment horizontal="center" vertical="center" shrinkToFit="1"/>
    </xf>
    <xf numFmtId="0" fontId="11" fillId="0" borderId="50" xfId="1" applyFont="1" applyFill="1" applyBorder="1" applyAlignment="1" applyProtection="1">
      <alignment vertical="top" wrapText="1"/>
    </xf>
    <xf numFmtId="0" fontId="11" fillId="0" borderId="11" xfId="1" applyFont="1" applyFill="1" applyBorder="1" applyAlignment="1" applyProtection="1">
      <alignment vertical="top" wrapText="1"/>
    </xf>
    <xf numFmtId="0" fontId="11" fillId="0" borderId="52" xfId="1" applyFont="1" applyFill="1" applyBorder="1" applyAlignment="1" applyProtection="1">
      <alignment vertical="top" wrapText="1"/>
    </xf>
    <xf numFmtId="0" fontId="0" fillId="0" borderId="51" xfId="0" applyFont="1" applyBorder="1" applyAlignment="1">
      <alignment horizontal="center" vertical="center"/>
    </xf>
    <xf numFmtId="0" fontId="2" fillId="0" borderId="52" xfId="0" applyFont="1" applyBorder="1" applyAlignment="1">
      <alignment horizontal="center" vertical="center"/>
    </xf>
    <xf numFmtId="0" fontId="0" fillId="0" borderId="22" xfId="0" applyBorder="1" applyAlignment="1">
      <alignment horizontal="left" vertical="center" wrapText="1" shrinkToFit="1"/>
    </xf>
    <xf numFmtId="0" fontId="0" fillId="0" borderId="23" xfId="0" applyBorder="1" applyAlignment="1">
      <alignment horizontal="left" vertical="center" wrapText="1" shrinkToFit="1"/>
    </xf>
    <xf numFmtId="0" fontId="0" fillId="0" borderId="62" xfId="0" applyBorder="1" applyAlignment="1">
      <alignment horizontal="left" vertical="center" wrapText="1" shrinkToFit="1"/>
    </xf>
    <xf numFmtId="0" fontId="0" fillId="0" borderId="27" xfId="0" applyBorder="1" applyAlignment="1">
      <alignment horizontal="center" vertical="center" wrapText="1"/>
    </xf>
    <xf numFmtId="0" fontId="2" fillId="0" borderId="28" xfId="0" applyFont="1" applyBorder="1" applyAlignment="1">
      <alignment horizontal="center" vertical="center"/>
    </xf>
    <xf numFmtId="0" fontId="2" fillId="0" borderId="61" xfId="0" applyFont="1" applyBorder="1" applyAlignment="1">
      <alignment horizontal="center" vertical="center"/>
    </xf>
    <xf numFmtId="0" fontId="0" fillId="0" borderId="27" xfId="0" applyFont="1" applyBorder="1" applyAlignment="1">
      <alignment horizontal="center" vertical="center"/>
    </xf>
    <xf numFmtId="0" fontId="2" fillId="0" borderId="29" xfId="0" applyFont="1" applyBorder="1" applyAlignment="1">
      <alignment horizontal="center" vertical="center"/>
    </xf>
    <xf numFmtId="0" fontId="0" fillId="0" borderId="55" xfId="0" applyBorder="1" applyAlignment="1">
      <alignment horizontal="left" vertical="top" wrapText="1"/>
    </xf>
    <xf numFmtId="0" fontId="2" fillId="0" borderId="23" xfId="0" applyFont="1" applyBorder="1" applyAlignment="1">
      <alignment horizontal="left" vertical="top"/>
    </xf>
    <xf numFmtId="0" fontId="2" fillId="0" borderId="62" xfId="0" applyFont="1" applyBorder="1" applyAlignment="1">
      <alignment horizontal="left" vertical="top"/>
    </xf>
    <xf numFmtId="0" fontId="2" fillId="0" borderId="56" xfId="0" applyFont="1" applyBorder="1" applyAlignment="1">
      <alignment horizontal="left" vertical="top"/>
    </xf>
    <xf numFmtId="0" fontId="2" fillId="0" borderId="28" xfId="0" applyFont="1" applyBorder="1" applyAlignment="1">
      <alignment horizontal="left" vertical="top"/>
    </xf>
    <xf numFmtId="0" fontId="2" fillId="0" borderId="61" xfId="0" applyFont="1" applyBorder="1" applyAlignment="1">
      <alignment horizontal="left" vertical="top"/>
    </xf>
    <xf numFmtId="0" fontId="0" fillId="0" borderId="26" xfId="0" applyBorder="1" applyAlignment="1">
      <alignment horizontal="center" vertical="center" wrapText="1"/>
    </xf>
    <xf numFmtId="0" fontId="2" fillId="0" borderId="26" xfId="0" applyFont="1" applyBorder="1" applyAlignment="1">
      <alignment horizontal="center" vertical="center"/>
    </xf>
    <xf numFmtId="0" fontId="0" fillId="0" borderId="51" xfId="0" applyBorder="1" applyAlignment="1">
      <alignment horizontal="center" vertical="center" wrapText="1" shrinkToFit="1"/>
    </xf>
    <xf numFmtId="0" fontId="2" fillId="0" borderId="11" xfId="0" applyFont="1" applyBorder="1" applyAlignment="1">
      <alignment horizontal="center" vertical="center" shrinkToFit="1"/>
    </xf>
    <xf numFmtId="0" fontId="2" fillId="0" borderId="25" xfId="0" applyFont="1" applyBorder="1" applyAlignment="1">
      <alignment horizontal="center" vertical="center" shrinkToFit="1"/>
    </xf>
    <xf numFmtId="0" fontId="0" fillId="0" borderId="26" xfId="0" quotePrefix="1" applyBorder="1" applyAlignment="1">
      <alignment horizontal="center" vertical="center" wrapText="1"/>
    </xf>
    <xf numFmtId="0" fontId="0" fillId="0" borderId="30" xfId="0" applyFill="1" applyBorder="1" applyAlignment="1">
      <alignment horizontal="center" vertical="top" shrinkToFit="1"/>
    </xf>
    <xf numFmtId="0" fontId="0" fillId="0" borderId="31" xfId="0" applyFont="1" applyFill="1" applyBorder="1" applyAlignment="1">
      <alignment horizontal="center" vertical="top" shrinkToFit="1"/>
    </xf>
    <xf numFmtId="0" fontId="0" fillId="0" borderId="32" xfId="0" applyFont="1" applyFill="1" applyBorder="1" applyAlignment="1">
      <alignment horizontal="center" vertical="top" shrinkToFit="1"/>
    </xf>
    <xf numFmtId="10" fontId="0" fillId="0" borderId="73" xfId="0" applyNumberFormat="1" applyFont="1" applyBorder="1" applyAlignment="1">
      <alignment horizontal="center" vertical="center"/>
    </xf>
    <xf numFmtId="0" fontId="13" fillId="0" borderId="55" xfId="0" applyFont="1" applyFill="1" applyBorder="1" applyAlignment="1">
      <alignment horizontal="center" vertical="center" wrapText="1"/>
    </xf>
    <xf numFmtId="0" fontId="13" fillId="0" borderId="23" xfId="0" applyFont="1" applyFill="1" applyBorder="1" applyAlignment="1">
      <alignment horizontal="center" vertical="center" wrapText="1"/>
    </xf>
    <xf numFmtId="0" fontId="0" fillId="0" borderId="23" xfId="0" applyBorder="1" applyAlignment="1">
      <alignment vertical="center"/>
    </xf>
    <xf numFmtId="0" fontId="0" fillId="0" borderId="24" xfId="0" applyBorder="1" applyAlignment="1">
      <alignment vertical="center"/>
    </xf>
    <xf numFmtId="0" fontId="15" fillId="2" borderId="37" xfId="0" applyFont="1" applyFill="1" applyBorder="1" applyAlignment="1">
      <alignment horizontal="center" vertical="center" textRotation="255" wrapText="1"/>
    </xf>
    <xf numFmtId="0" fontId="15" fillId="2" borderId="15" xfId="0" applyFont="1" applyFill="1" applyBorder="1" applyAlignment="1">
      <alignment horizontal="center" vertical="center" textRotation="255" wrapText="1"/>
    </xf>
    <xf numFmtId="0" fontId="0" fillId="0" borderId="18" xfId="0" applyFill="1" applyBorder="1" applyAlignment="1">
      <alignment horizontal="center" vertical="top" shrinkToFit="1"/>
    </xf>
    <xf numFmtId="0" fontId="0" fillId="0" borderId="19" xfId="0" applyFont="1" applyFill="1" applyBorder="1" applyAlignment="1">
      <alignment horizontal="center" vertical="top" shrinkToFit="1"/>
    </xf>
    <xf numFmtId="0" fontId="0" fillId="0" borderId="20" xfId="0" applyFont="1" applyFill="1" applyBorder="1" applyAlignment="1">
      <alignment horizontal="center" vertical="top" shrinkToFit="1"/>
    </xf>
    <xf numFmtId="0" fontId="0" fillId="0" borderId="97" xfId="0" applyFont="1" applyFill="1" applyBorder="1" applyAlignment="1">
      <alignment horizontal="center" vertical="center"/>
    </xf>
    <xf numFmtId="0" fontId="0" fillId="0" borderId="82" xfId="0" applyFont="1" applyFill="1" applyBorder="1" applyAlignment="1">
      <alignment horizontal="center" vertical="center"/>
    </xf>
    <xf numFmtId="0" fontId="0" fillId="0" borderId="116" xfId="0" applyFont="1" applyFill="1" applyBorder="1" applyAlignment="1">
      <alignment horizontal="center" vertical="center"/>
    </xf>
    <xf numFmtId="176" fontId="0" fillId="0" borderId="131" xfId="0" applyNumberFormat="1" applyFont="1" applyFill="1" applyBorder="1" applyAlignment="1">
      <alignment horizontal="center" vertical="center"/>
    </xf>
    <xf numFmtId="0" fontId="0" fillId="0" borderId="132" xfId="0" applyFont="1" applyFill="1" applyBorder="1" applyAlignment="1">
      <alignment horizontal="center" vertical="top"/>
    </xf>
    <xf numFmtId="0" fontId="0" fillId="0" borderId="1" xfId="0" applyFont="1" applyFill="1" applyBorder="1" applyAlignment="1">
      <alignment horizontal="center" vertical="top"/>
    </xf>
    <xf numFmtId="0" fontId="0" fillId="0" borderId="15" xfId="0" applyFont="1" applyFill="1" applyBorder="1" applyAlignment="1">
      <alignment horizontal="center" vertical="top"/>
    </xf>
    <xf numFmtId="0" fontId="0" fillId="0" borderId="22" xfId="0" applyFont="1" applyFill="1" applyBorder="1" applyAlignment="1">
      <alignment horizontal="left" vertical="center" wrapText="1"/>
    </xf>
    <xf numFmtId="0" fontId="0" fillId="0" borderId="23" xfId="0" applyBorder="1" applyAlignment="1">
      <alignment horizontal="left" vertical="center" wrapText="1"/>
    </xf>
    <xf numFmtId="0" fontId="0" fillId="0" borderId="24" xfId="0" applyBorder="1" applyAlignment="1">
      <alignment horizontal="left" vertical="center" wrapText="1"/>
    </xf>
    <xf numFmtId="0" fontId="0" fillId="0" borderId="17" xfId="0" applyBorder="1" applyAlignment="1">
      <alignment horizontal="left" vertical="center" wrapText="1"/>
    </xf>
    <xf numFmtId="0" fontId="0" fillId="0" borderId="0" xfId="0" applyAlignment="1">
      <alignment horizontal="left" vertical="center" wrapText="1"/>
    </xf>
    <xf numFmtId="0" fontId="0" fillId="0" borderId="2" xfId="0" applyBorder="1" applyAlignment="1">
      <alignment horizontal="left" vertical="center" wrapText="1"/>
    </xf>
    <xf numFmtId="0" fontId="0" fillId="0" borderId="27" xfId="0"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22" xfId="0" applyFill="1" applyBorder="1" applyAlignment="1">
      <alignment horizontal="left" vertical="center" wrapText="1"/>
    </xf>
    <xf numFmtId="0" fontId="0" fillId="0" borderId="23" xfId="0" applyFont="1" applyFill="1" applyBorder="1" applyAlignment="1">
      <alignment horizontal="left" vertical="center" wrapText="1"/>
    </xf>
    <xf numFmtId="0" fontId="0" fillId="0" borderId="24" xfId="0" applyFont="1" applyFill="1" applyBorder="1" applyAlignment="1">
      <alignment horizontal="left" vertical="center" wrapText="1"/>
    </xf>
    <xf numFmtId="0" fontId="0" fillId="0" borderId="17"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27" xfId="0" applyFont="1" applyFill="1" applyBorder="1" applyAlignment="1">
      <alignment horizontal="left" vertical="center" wrapText="1"/>
    </xf>
    <xf numFmtId="0" fontId="0" fillId="0" borderId="28" xfId="0" applyFont="1" applyFill="1" applyBorder="1" applyAlignment="1">
      <alignment horizontal="left" vertical="center" wrapText="1"/>
    </xf>
    <xf numFmtId="0" fontId="0" fillId="0" borderId="29" xfId="0" applyFont="1" applyFill="1" applyBorder="1" applyAlignment="1">
      <alignment horizontal="left" vertical="center" wrapText="1"/>
    </xf>
    <xf numFmtId="0" fontId="0" fillId="0" borderId="86" xfId="0" applyFont="1" applyFill="1" applyBorder="1" applyAlignment="1">
      <alignment horizontal="center" vertical="center"/>
    </xf>
    <xf numFmtId="3" fontId="0" fillId="0" borderId="115" xfId="0" applyNumberFormat="1" applyBorder="1" applyAlignment="1">
      <alignment horizontal="left" vertical="center"/>
    </xf>
    <xf numFmtId="0" fontId="0" fillId="0" borderId="11" xfId="0" applyFont="1" applyBorder="1" applyAlignment="1">
      <alignment horizontal="left" vertical="center"/>
    </xf>
    <xf numFmtId="0" fontId="0" fillId="0" borderId="25" xfId="0" applyFont="1" applyBorder="1" applyAlignment="1">
      <alignment horizontal="left" vertical="center"/>
    </xf>
    <xf numFmtId="0" fontId="0" fillId="0" borderId="52" xfId="0" applyFont="1" applyBorder="1" applyAlignment="1">
      <alignment horizontal="left" vertical="center"/>
    </xf>
    <xf numFmtId="0" fontId="0" fillId="4" borderId="53" xfId="0" applyFill="1" applyBorder="1" applyAlignment="1">
      <alignment horizontal="center" vertical="center"/>
    </xf>
    <xf numFmtId="0" fontId="0" fillId="4" borderId="23" xfId="0" applyFont="1" applyFill="1" applyBorder="1" applyAlignment="1">
      <alignment horizontal="center" vertical="center"/>
    </xf>
    <xf numFmtId="0" fontId="0" fillId="4" borderId="24" xfId="0" applyFont="1" applyFill="1" applyBorder="1" applyAlignment="1">
      <alignment horizontal="center" vertical="center"/>
    </xf>
    <xf numFmtId="0" fontId="0" fillId="0" borderId="81" xfId="0" applyFill="1" applyBorder="1" applyAlignment="1">
      <alignment vertical="center" wrapText="1"/>
    </xf>
    <xf numFmtId="0" fontId="0" fillId="0" borderId="82" xfId="0" applyBorder="1" applyAlignment="1">
      <alignment vertical="center" wrapText="1"/>
    </xf>
    <xf numFmtId="0" fontId="0" fillId="0" borderId="83" xfId="0" applyBorder="1" applyAlignment="1">
      <alignment vertical="center" wrapText="1"/>
    </xf>
    <xf numFmtId="0" fontId="0" fillId="0" borderId="84" xfId="0" applyFont="1" applyFill="1" applyBorder="1" applyAlignment="1">
      <alignment horizontal="center" vertical="center"/>
    </xf>
    <xf numFmtId="0" fontId="0" fillId="0" borderId="91" xfId="0" applyFont="1" applyFill="1" applyBorder="1" applyAlignment="1">
      <alignment horizontal="center" vertical="center"/>
    </xf>
    <xf numFmtId="0" fontId="32" fillId="2" borderId="26" xfId="0" applyFont="1" applyFill="1" applyBorder="1" applyAlignment="1">
      <alignment vertical="center"/>
    </xf>
    <xf numFmtId="0" fontId="32" fillId="0" borderId="26" xfId="0" applyFont="1" applyBorder="1" applyAlignment="1">
      <alignment vertical="center"/>
    </xf>
    <xf numFmtId="0" fontId="32" fillId="0" borderId="26" xfId="0" applyFont="1" applyBorder="1" applyAlignment="1">
      <alignment vertical="center" wrapText="1"/>
    </xf>
    <xf numFmtId="49" fontId="32" fillId="0" borderId="26" xfId="0" applyNumberFormat="1" applyFont="1" applyBorder="1" applyAlignment="1">
      <alignment horizontal="center" vertical="center"/>
    </xf>
    <xf numFmtId="0" fontId="32" fillId="0" borderId="0" xfId="0" applyFont="1" applyAlignment="1">
      <alignment vertical="center"/>
    </xf>
    <xf numFmtId="0" fontId="32" fillId="2" borderId="26" xfId="0" applyFont="1" applyFill="1" applyBorder="1" applyAlignment="1">
      <alignment horizontal="center" vertical="center"/>
    </xf>
    <xf numFmtId="0" fontId="32" fillId="2" borderId="26" xfId="0" applyFont="1" applyFill="1" applyBorder="1" applyAlignment="1">
      <alignment horizontal="center" vertical="center" wrapText="1"/>
    </xf>
    <xf numFmtId="0" fontId="32" fillId="0" borderId="81" xfId="0" applyFont="1" applyBorder="1" applyAlignment="1">
      <alignment horizontal="center" vertical="center"/>
    </xf>
    <xf numFmtId="0" fontId="32" fillId="0" borderId="82" xfId="0" applyFont="1" applyBorder="1" applyAlignment="1">
      <alignment horizontal="center" vertical="center"/>
    </xf>
    <xf numFmtId="0" fontId="44" fillId="0" borderId="106" xfId="0" applyFont="1" applyBorder="1" applyAlignment="1">
      <alignment horizontal="center" vertical="center" wrapText="1"/>
    </xf>
    <xf numFmtId="0" fontId="32" fillId="0" borderId="107" xfId="0" applyFont="1" applyBorder="1" applyAlignment="1">
      <alignment horizontal="center" vertical="center"/>
    </xf>
    <xf numFmtId="0" fontId="32" fillId="0" borderId="108" xfId="0" applyFont="1" applyBorder="1" applyAlignment="1">
      <alignment horizontal="center" vertical="center"/>
    </xf>
    <xf numFmtId="176" fontId="32" fillId="0" borderId="109" xfId="0" applyNumberFormat="1" applyFont="1" applyBorder="1" applyAlignment="1">
      <alignment horizontal="right" vertical="center"/>
    </xf>
    <xf numFmtId="176" fontId="32" fillId="0" borderId="82" xfId="0" applyNumberFormat="1" applyFont="1" applyBorder="1" applyAlignment="1">
      <alignment horizontal="right" vertical="center"/>
    </xf>
    <xf numFmtId="176" fontId="32" fillId="0" borderId="116" xfId="0" applyNumberFormat="1" applyFont="1" applyBorder="1" applyAlignment="1">
      <alignment horizontal="right" vertical="center"/>
    </xf>
    <xf numFmtId="176" fontId="32" fillId="0" borderId="83" xfId="0" applyNumberFormat="1" applyFont="1" applyBorder="1" applyAlignment="1">
      <alignment horizontal="right" vertical="center"/>
    </xf>
    <xf numFmtId="0" fontId="32" fillId="0" borderId="87" xfId="0" applyFont="1" applyBorder="1" applyAlignment="1">
      <alignment horizontal="center" vertical="center"/>
    </xf>
    <xf numFmtId="0" fontId="32" fillId="0" borderId="35" xfId="0" applyFont="1" applyBorder="1" applyAlignment="1">
      <alignment horizontal="center" vertical="center"/>
    </xf>
    <xf numFmtId="0" fontId="32" fillId="0" borderId="36" xfId="0" applyFont="1" applyBorder="1" applyAlignment="1">
      <alignment horizontal="center" vertical="center"/>
    </xf>
    <xf numFmtId="0" fontId="44" fillId="0" borderId="88" xfId="0" applyFont="1" applyBorder="1" applyAlignment="1">
      <alignment horizontal="left" vertical="center" wrapText="1"/>
    </xf>
    <xf numFmtId="0" fontId="32" fillId="0" borderId="35" xfId="0" applyFont="1" applyBorder="1" applyAlignment="1">
      <alignment horizontal="left" vertical="center"/>
    </xf>
    <xf numFmtId="0" fontId="32" fillId="0" borderId="36" xfId="0" applyFont="1" applyBorder="1" applyAlignment="1">
      <alignment horizontal="left" vertical="center"/>
    </xf>
    <xf numFmtId="176" fontId="32" fillId="0" borderId="88" xfId="0" applyNumberFormat="1" applyFont="1" applyBorder="1" applyAlignment="1">
      <alignment horizontal="right" vertical="center"/>
    </xf>
    <xf numFmtId="176" fontId="32" fillId="0" borderId="35" xfId="0" applyNumberFormat="1" applyFont="1" applyBorder="1" applyAlignment="1">
      <alignment horizontal="right" vertical="center"/>
    </xf>
    <xf numFmtId="176" fontId="32" fillId="0" borderId="105" xfId="0" applyNumberFormat="1" applyFont="1" applyBorder="1" applyAlignment="1">
      <alignment horizontal="right" vertical="center"/>
    </xf>
    <xf numFmtId="0" fontId="32" fillId="0" borderId="86" xfId="0" applyFont="1" applyBorder="1" applyAlignment="1">
      <alignment horizontal="center" vertical="center"/>
    </xf>
    <xf numFmtId="0" fontId="32" fillId="0" borderId="31" xfId="0" applyFont="1" applyBorder="1" applyAlignment="1">
      <alignment horizontal="center" vertical="center"/>
    </xf>
    <xf numFmtId="0" fontId="32" fillId="0" borderId="32" xfId="0" applyFont="1" applyBorder="1" applyAlignment="1">
      <alignment horizontal="center" vertical="center"/>
    </xf>
    <xf numFmtId="0" fontId="44" fillId="0" borderId="65" xfId="0" applyFont="1" applyBorder="1" applyAlignment="1">
      <alignment horizontal="left" vertical="center" wrapText="1"/>
    </xf>
    <xf numFmtId="0" fontId="32" fillId="0" borderId="31" xfId="0" applyFont="1" applyBorder="1" applyAlignment="1">
      <alignment horizontal="left" vertical="center"/>
    </xf>
    <xf numFmtId="0" fontId="32" fillId="0" borderId="32" xfId="0" applyFont="1" applyBorder="1" applyAlignment="1">
      <alignment horizontal="left" vertical="center"/>
    </xf>
    <xf numFmtId="176" fontId="32" fillId="0" borderId="65" xfId="0" applyNumberFormat="1" applyFont="1" applyBorder="1" applyAlignment="1">
      <alignment horizontal="right" vertical="center"/>
    </xf>
    <xf numFmtId="176" fontId="32" fillId="0" borderId="31" xfId="0" applyNumberFormat="1" applyFont="1" applyBorder="1" applyAlignment="1">
      <alignment horizontal="right" vertical="center"/>
    </xf>
    <xf numFmtId="176" fontId="32" fillId="0" borderId="104" xfId="0" applyNumberFormat="1" applyFont="1" applyBorder="1" applyAlignment="1">
      <alignment horizontal="right" vertical="center"/>
    </xf>
    <xf numFmtId="176" fontId="32" fillId="0" borderId="32" xfId="0" applyNumberFormat="1" applyFont="1" applyBorder="1" applyAlignment="1">
      <alignment horizontal="right" vertical="center"/>
    </xf>
    <xf numFmtId="0" fontId="32" fillId="0" borderId="84" xfId="0" applyFont="1" applyBorder="1" applyAlignment="1">
      <alignment horizontal="center" vertical="center"/>
    </xf>
    <xf numFmtId="0" fontId="32" fillId="0" borderId="19" xfId="0" applyFont="1" applyBorder="1" applyAlignment="1">
      <alignment horizontal="center" vertical="center"/>
    </xf>
    <xf numFmtId="0" fontId="32" fillId="0" borderId="20" xfId="0" applyFont="1" applyBorder="1" applyAlignment="1">
      <alignment horizontal="center" vertical="center"/>
    </xf>
    <xf numFmtId="0" fontId="44" fillId="0" borderId="85" xfId="0" applyFont="1" applyBorder="1" applyAlignment="1">
      <alignment horizontal="left" vertical="center" wrapText="1"/>
    </xf>
    <xf numFmtId="0" fontId="32" fillId="0" borderId="19" xfId="0" applyFont="1" applyBorder="1" applyAlignment="1">
      <alignment horizontal="left" vertical="center"/>
    </xf>
    <xf numFmtId="0" fontId="32" fillId="0" borderId="20" xfId="0" applyFont="1" applyBorder="1" applyAlignment="1">
      <alignment horizontal="left" vertical="center"/>
    </xf>
    <xf numFmtId="176" fontId="32" fillId="0" borderId="85" xfId="0" applyNumberFormat="1" applyFont="1" applyBorder="1" applyAlignment="1">
      <alignment horizontal="right" vertical="center"/>
    </xf>
    <xf numFmtId="176" fontId="32" fillId="0" borderId="19" xfId="0" applyNumberFormat="1" applyFont="1" applyBorder="1" applyAlignment="1">
      <alignment horizontal="right" vertical="center"/>
    </xf>
    <xf numFmtId="176" fontId="32" fillId="0" borderId="20" xfId="0" applyNumberFormat="1" applyFont="1" applyBorder="1" applyAlignment="1">
      <alignment horizontal="right" vertical="center"/>
    </xf>
    <xf numFmtId="176" fontId="32" fillId="0" borderId="103" xfId="0" applyNumberFormat="1" applyFont="1" applyBorder="1" applyAlignment="1">
      <alignment horizontal="right" vertical="center"/>
    </xf>
    <xf numFmtId="0" fontId="52" fillId="0" borderId="50" xfId="0" applyFont="1" applyFill="1" applyBorder="1" applyAlignment="1">
      <alignment horizontal="center" vertical="center"/>
    </xf>
    <xf numFmtId="0" fontId="52" fillId="0" borderId="11" xfId="0" applyFont="1" applyBorder="1" applyAlignment="1">
      <alignment horizontal="center" vertical="center"/>
    </xf>
    <xf numFmtId="0" fontId="52" fillId="0" borderId="25" xfId="0" applyFont="1" applyBorder="1" applyAlignment="1">
      <alignment horizontal="center" vertical="center"/>
    </xf>
    <xf numFmtId="0" fontId="52" fillId="0" borderId="52" xfId="0" applyFont="1" applyBorder="1" applyAlignment="1">
      <alignment horizontal="center" vertical="center"/>
    </xf>
    <xf numFmtId="0" fontId="32" fillId="0" borderId="55" xfId="0" applyFont="1" applyFill="1" applyBorder="1" applyAlignment="1">
      <alignment horizontal="center" vertical="center"/>
    </xf>
    <xf numFmtId="0" fontId="32" fillId="0" borderId="23" xfId="0" applyFont="1" applyBorder="1" applyAlignment="1">
      <alignment horizontal="center" vertical="center"/>
    </xf>
    <xf numFmtId="0" fontId="32" fillId="0" borderId="51" xfId="0" applyFont="1" applyFill="1" applyBorder="1" applyAlignment="1">
      <alignment horizontal="center" vertical="center"/>
    </xf>
    <xf numFmtId="0" fontId="32" fillId="0" borderId="11" xfId="0" applyFont="1" applyBorder="1" applyAlignment="1">
      <alignment horizontal="center" vertical="center"/>
    </xf>
    <xf numFmtId="0" fontId="32" fillId="0" borderId="25" xfId="0" applyFont="1" applyBorder="1" applyAlignment="1">
      <alignment horizontal="center" vertical="center"/>
    </xf>
    <xf numFmtId="0" fontId="44" fillId="0" borderId="51" xfId="0" applyFont="1" applyBorder="1" applyAlignment="1">
      <alignment horizontal="center" vertical="center" wrapText="1"/>
    </xf>
    <xf numFmtId="0" fontId="44" fillId="0" borderId="11" xfId="0" applyFont="1" applyBorder="1" applyAlignment="1">
      <alignment horizontal="center" vertical="center"/>
    </xf>
    <xf numFmtId="0" fontId="44" fillId="0" borderId="25" xfId="0" applyFont="1" applyBorder="1" applyAlignment="1">
      <alignment horizontal="center" vertical="center"/>
    </xf>
    <xf numFmtId="0" fontId="44" fillId="0" borderId="52" xfId="0" applyFont="1" applyBorder="1" applyAlignment="1">
      <alignment horizontal="center" vertical="center"/>
    </xf>
    <xf numFmtId="0" fontId="32" fillId="0" borderId="50" xfId="0" applyFont="1" applyBorder="1" applyAlignment="1">
      <alignment horizontal="center" vertical="center"/>
    </xf>
    <xf numFmtId="0" fontId="44" fillId="0" borderId="70" xfId="0" applyFont="1" applyBorder="1" applyAlignment="1">
      <alignment horizontal="center" vertical="center" wrapText="1"/>
    </xf>
    <xf numFmtId="0" fontId="32" fillId="0" borderId="71" xfId="0" applyFont="1" applyBorder="1" applyAlignment="1">
      <alignment horizontal="center" vertical="center"/>
    </xf>
    <xf numFmtId="0" fontId="32" fillId="0" borderId="72" xfId="0" applyFont="1" applyBorder="1" applyAlignment="1">
      <alignment horizontal="center" vertical="center"/>
    </xf>
    <xf numFmtId="176" fontId="32" fillId="0" borderId="51" xfId="0" applyNumberFormat="1" applyFont="1" applyBorder="1" applyAlignment="1">
      <alignment horizontal="right" vertical="center"/>
    </xf>
    <xf numFmtId="176" fontId="32" fillId="0" borderId="11" xfId="0" applyNumberFormat="1" applyFont="1" applyBorder="1" applyAlignment="1">
      <alignment horizontal="right" vertical="center"/>
    </xf>
    <xf numFmtId="176" fontId="32" fillId="0" borderId="25" xfId="0" applyNumberFormat="1" applyFont="1" applyBorder="1" applyAlignment="1">
      <alignment horizontal="right" vertical="center"/>
    </xf>
    <xf numFmtId="176" fontId="32" fillId="0" borderId="52" xfId="0" applyNumberFormat="1" applyFont="1" applyBorder="1" applyAlignment="1">
      <alignment horizontal="right" vertical="center"/>
    </xf>
    <xf numFmtId="0" fontId="32" fillId="0" borderId="11" xfId="0" applyFont="1" applyFill="1" applyBorder="1" applyAlignment="1">
      <alignment horizontal="center" vertical="center"/>
    </xf>
    <xf numFmtId="0" fontId="32" fillId="0" borderId="25" xfId="0" applyFont="1" applyFill="1" applyBorder="1" applyAlignment="1">
      <alignment horizontal="center" vertical="center"/>
    </xf>
    <xf numFmtId="0" fontId="44" fillId="0" borderId="11" xfId="0" applyFont="1" applyBorder="1" applyAlignment="1">
      <alignment horizontal="center" vertical="center" wrapText="1"/>
    </xf>
    <xf numFmtId="0" fontId="44" fillId="0" borderId="52" xfId="0" applyFont="1" applyBorder="1" applyAlignment="1">
      <alignment horizontal="center" vertical="center" wrapText="1"/>
    </xf>
    <xf numFmtId="0" fontId="32" fillId="0" borderId="84" xfId="0" applyFont="1" applyBorder="1" applyAlignment="1">
      <alignment horizontal="center" vertical="center" wrapText="1" shrinkToFit="1"/>
    </xf>
    <xf numFmtId="0" fontId="32" fillId="0" borderId="19" xfId="0" applyFont="1" applyBorder="1" applyAlignment="1">
      <alignment horizontal="center" vertical="center" shrinkToFit="1"/>
    </xf>
    <xf numFmtId="0" fontId="32" fillId="0" borderId="20" xfId="0" applyFont="1" applyBorder="1" applyAlignment="1">
      <alignment horizontal="center" vertical="center" shrinkToFit="1"/>
    </xf>
    <xf numFmtId="0" fontId="44" fillId="0" borderId="19" xfId="0" applyFont="1" applyBorder="1" applyAlignment="1">
      <alignment horizontal="left" vertical="center" wrapText="1"/>
    </xf>
    <xf numFmtId="0" fontId="44" fillId="0" borderId="20" xfId="0" applyFont="1" applyBorder="1" applyAlignment="1">
      <alignment horizontal="left" vertical="center" wrapText="1"/>
    </xf>
    <xf numFmtId="176" fontId="32" fillId="0" borderId="102" xfId="0" applyNumberFormat="1" applyFont="1" applyBorder="1" applyAlignment="1">
      <alignment horizontal="right" vertical="center"/>
    </xf>
    <xf numFmtId="0" fontId="37" fillId="2" borderId="7" xfId="3" applyFont="1" applyFill="1" applyBorder="1" applyAlignment="1" applyProtection="1">
      <alignment horizontal="center" vertical="center" wrapText="1"/>
    </xf>
    <xf numFmtId="0" fontId="37" fillId="2" borderId="3" xfId="3" applyFont="1" applyFill="1" applyBorder="1" applyAlignment="1" applyProtection="1">
      <alignment horizontal="center" vertical="center" wrapText="1"/>
    </xf>
    <xf numFmtId="0" fontId="37" fillId="2" borderId="8" xfId="3" applyFont="1" applyFill="1" applyBorder="1" applyAlignment="1" applyProtection="1">
      <alignment horizontal="center" vertical="center" wrapText="1"/>
    </xf>
    <xf numFmtId="0" fontId="37" fillId="2" borderId="9" xfId="3" applyFont="1" applyFill="1" applyBorder="1" applyAlignment="1" applyProtection="1">
      <alignment horizontal="center" vertical="center" wrapText="1"/>
    </xf>
    <xf numFmtId="0" fontId="37" fillId="2" borderId="0" xfId="3" applyFont="1" applyFill="1" applyBorder="1" applyAlignment="1" applyProtection="1">
      <alignment horizontal="center" vertical="center" wrapText="1"/>
    </xf>
    <xf numFmtId="0" fontId="37" fillId="2" borderId="10" xfId="3" applyFont="1" applyFill="1" applyBorder="1" applyAlignment="1" applyProtection="1">
      <alignment horizontal="center" vertical="center" wrapText="1"/>
    </xf>
    <xf numFmtId="0" fontId="37" fillId="2" borderId="37" xfId="3" applyFont="1" applyFill="1" applyBorder="1" applyAlignment="1" applyProtection="1">
      <alignment horizontal="center" vertical="center" wrapText="1"/>
    </xf>
    <xf numFmtId="0" fontId="37" fillId="2" borderId="1" xfId="3" applyFont="1" applyFill="1" applyBorder="1" applyAlignment="1" applyProtection="1">
      <alignment horizontal="center" vertical="center" wrapText="1"/>
    </xf>
    <xf numFmtId="0" fontId="37" fillId="2" borderId="38" xfId="3" applyFont="1" applyFill="1" applyBorder="1" applyAlignment="1" applyProtection="1">
      <alignment horizontal="center" vertical="center" wrapText="1"/>
    </xf>
    <xf numFmtId="0" fontId="37" fillId="0" borderId="0" xfId="3" applyFont="1" applyFill="1" applyBorder="1" applyAlignment="1" applyProtection="1">
      <alignment horizontal="center" vertical="center"/>
    </xf>
    <xf numFmtId="0" fontId="32" fillId="0" borderId="1" xfId="0" applyFont="1" applyBorder="1" applyAlignment="1">
      <alignment vertical="center"/>
    </xf>
    <xf numFmtId="0" fontId="43" fillId="2" borderId="7" xfId="0" applyFont="1" applyFill="1" applyBorder="1" applyAlignment="1">
      <alignment horizontal="center" vertical="center" wrapText="1"/>
    </xf>
    <xf numFmtId="0" fontId="43" fillId="2" borderId="3" xfId="0" applyFont="1" applyFill="1" applyBorder="1" applyAlignment="1">
      <alignment horizontal="center" vertical="center" wrapText="1"/>
    </xf>
    <xf numFmtId="0" fontId="43" fillId="2" borderId="8" xfId="0" applyFont="1" applyFill="1" applyBorder="1" applyAlignment="1">
      <alignment horizontal="center" vertical="center" wrapText="1"/>
    </xf>
    <xf numFmtId="0" fontId="43" fillId="2" borderId="9" xfId="0" applyFont="1" applyFill="1" applyBorder="1" applyAlignment="1">
      <alignment horizontal="center" vertical="center" wrapText="1"/>
    </xf>
    <xf numFmtId="0" fontId="43" fillId="2" borderId="0" xfId="0" applyFont="1" applyFill="1" applyBorder="1" applyAlignment="1">
      <alignment horizontal="center" vertical="center" wrapText="1"/>
    </xf>
    <xf numFmtId="0" fontId="43" fillId="2" borderId="10" xfId="0" applyFont="1" applyFill="1" applyBorder="1" applyAlignment="1">
      <alignment horizontal="center" vertical="center" wrapText="1"/>
    </xf>
    <xf numFmtId="0" fontId="43" fillId="2" borderId="37" xfId="0" applyFont="1" applyFill="1" applyBorder="1" applyAlignment="1">
      <alignment horizontal="center" vertical="center" wrapText="1"/>
    </xf>
    <xf numFmtId="0" fontId="43" fillId="2" borderId="1" xfId="0" applyFont="1" applyFill="1" applyBorder="1" applyAlignment="1">
      <alignment horizontal="center" vertical="center" wrapText="1"/>
    </xf>
    <xf numFmtId="0" fontId="43" fillId="2" borderId="38" xfId="0" applyFont="1" applyFill="1" applyBorder="1" applyAlignment="1">
      <alignment horizontal="center" vertical="center" wrapText="1"/>
    </xf>
    <xf numFmtId="0" fontId="52" fillId="0" borderId="39" xfId="0" applyFont="1" applyFill="1" applyBorder="1" applyAlignment="1">
      <alignment horizontal="center" vertical="center"/>
    </xf>
    <xf numFmtId="0" fontId="52" fillId="0" borderId="40" xfId="0" applyFont="1" applyFill="1" applyBorder="1" applyAlignment="1">
      <alignment horizontal="center" vertical="center"/>
    </xf>
    <xf numFmtId="0" fontId="52" fillId="0" borderId="41" xfId="0" applyFont="1" applyFill="1" applyBorder="1" applyAlignment="1">
      <alignment horizontal="center" vertical="center"/>
    </xf>
    <xf numFmtId="0" fontId="52" fillId="0" borderId="48" xfId="0" applyFont="1" applyFill="1" applyBorder="1" applyAlignment="1">
      <alignment horizontal="center" vertical="center"/>
    </xf>
    <xf numFmtId="0" fontId="32" fillId="0" borderId="50" xfId="0" applyFont="1" applyFill="1" applyBorder="1" applyAlignment="1">
      <alignment horizontal="center" vertical="center"/>
    </xf>
    <xf numFmtId="0" fontId="44" fillId="0" borderId="49" xfId="0" applyFont="1" applyBorder="1" applyAlignment="1">
      <alignment horizontal="center" vertical="center" wrapText="1"/>
    </xf>
    <xf numFmtId="0" fontId="37" fillId="0" borderId="1" xfId="3" applyFont="1" applyFill="1" applyBorder="1" applyAlignment="1" applyProtection="1">
      <alignment horizontal="left" vertical="center" wrapText="1"/>
    </xf>
    <xf numFmtId="0" fontId="32" fillId="0" borderId="1" xfId="0" applyFont="1" applyBorder="1" applyAlignment="1">
      <alignment horizontal="left" vertical="center"/>
    </xf>
    <xf numFmtId="0" fontId="32" fillId="0" borderId="30" xfId="0" applyFont="1" applyFill="1" applyBorder="1" applyAlignment="1">
      <alignment horizontal="center" vertical="top"/>
    </xf>
    <xf numFmtId="0" fontId="32" fillId="0" borderId="31" xfId="0" applyFont="1" applyFill="1" applyBorder="1" applyAlignment="1">
      <alignment horizontal="center" vertical="top"/>
    </xf>
    <xf numFmtId="0" fontId="32" fillId="0" borderId="32" xfId="0" applyFont="1" applyFill="1" applyBorder="1" applyAlignment="1">
      <alignment horizontal="center" vertical="top"/>
    </xf>
    <xf numFmtId="176" fontId="32" fillId="0" borderId="33" xfId="0" applyNumberFormat="1" applyFont="1" applyFill="1" applyBorder="1" applyAlignment="1">
      <alignment horizontal="center" vertical="center"/>
    </xf>
    <xf numFmtId="176" fontId="32" fillId="4" borderId="33" xfId="0" applyNumberFormat="1" applyFont="1" applyFill="1" applyBorder="1" applyAlignment="1">
      <alignment horizontal="center" vertical="center"/>
    </xf>
    <xf numFmtId="0" fontId="32" fillId="0" borderId="17" xfId="0" applyFont="1" applyFill="1" applyBorder="1" applyAlignment="1">
      <alignment horizontal="center" vertical="top"/>
    </xf>
    <xf numFmtId="0" fontId="32" fillId="0" borderId="0" xfId="0" applyFont="1" applyFill="1" applyBorder="1" applyAlignment="1">
      <alignment horizontal="center" vertical="top"/>
    </xf>
    <xf numFmtId="0" fontId="32" fillId="0" borderId="2" xfId="0" applyFont="1" applyFill="1" applyBorder="1" applyAlignment="1">
      <alignment horizontal="center" vertical="top"/>
    </xf>
    <xf numFmtId="0" fontId="32" fillId="0" borderId="34" xfId="0" applyFont="1" applyFill="1" applyBorder="1" applyAlignment="1">
      <alignment horizontal="center" vertical="top"/>
    </xf>
    <xf numFmtId="0" fontId="32" fillId="0" borderId="35" xfId="0" applyFont="1" applyFill="1" applyBorder="1" applyAlignment="1">
      <alignment horizontal="center" vertical="top"/>
    </xf>
    <xf numFmtId="0" fontId="32" fillId="0" borderId="36" xfId="0" applyFont="1" applyFill="1" applyBorder="1" applyAlignment="1">
      <alignment horizontal="center" vertical="top"/>
    </xf>
    <xf numFmtId="176" fontId="32" fillId="0" borderId="16" xfId="0" applyNumberFormat="1" applyFont="1" applyFill="1" applyBorder="1" applyAlignment="1">
      <alignment horizontal="center" vertical="center"/>
    </xf>
    <xf numFmtId="176" fontId="32" fillId="4" borderId="16" xfId="0" applyNumberFormat="1" applyFont="1" applyFill="1" applyBorder="1" applyAlignment="1">
      <alignment horizontal="center" vertical="center"/>
    </xf>
    <xf numFmtId="0" fontId="48" fillId="2" borderId="53" xfId="0" applyFont="1" applyFill="1" applyBorder="1" applyAlignment="1">
      <alignment horizontal="center" vertical="center" textRotation="255" wrapText="1"/>
    </xf>
    <xf numFmtId="0" fontId="48" fillId="2" borderId="24" xfId="0" applyFont="1" applyFill="1" applyBorder="1" applyAlignment="1">
      <alignment horizontal="center" vertical="center" textRotation="255" wrapText="1"/>
    </xf>
    <xf numFmtId="0" fontId="48" fillId="2" borderId="9" xfId="0" applyFont="1" applyFill="1" applyBorder="1" applyAlignment="1">
      <alignment horizontal="center" vertical="center" textRotation="255" wrapText="1"/>
    </xf>
    <xf numFmtId="0" fontId="48" fillId="2" borderId="2" xfId="0" applyFont="1" applyFill="1" applyBorder="1" applyAlignment="1">
      <alignment horizontal="center" vertical="center" textRotation="255" wrapText="1"/>
    </xf>
    <xf numFmtId="0" fontId="48" fillId="2" borderId="54" xfId="0" applyFont="1" applyFill="1" applyBorder="1" applyAlignment="1">
      <alignment horizontal="center" vertical="center" textRotation="255" wrapText="1"/>
    </xf>
    <xf numFmtId="0" fontId="48" fillId="2" borderId="29" xfId="0" applyFont="1" applyFill="1" applyBorder="1" applyAlignment="1">
      <alignment horizontal="center" vertical="center" textRotation="255" wrapText="1"/>
    </xf>
    <xf numFmtId="0" fontId="32" fillId="3" borderId="53" xfId="0" applyFont="1" applyFill="1" applyBorder="1" applyAlignment="1">
      <alignment horizontal="center" vertical="center"/>
    </xf>
    <xf numFmtId="0" fontId="32" fillId="3" borderId="23" xfId="0" applyFont="1" applyFill="1" applyBorder="1" applyAlignment="1">
      <alignment horizontal="center" vertical="center"/>
    </xf>
    <xf numFmtId="0" fontId="32" fillId="3" borderId="62" xfId="0" applyFont="1" applyFill="1" applyBorder="1" applyAlignment="1">
      <alignment horizontal="center" vertical="center"/>
    </xf>
    <xf numFmtId="0" fontId="44" fillId="3" borderId="26" xfId="0" applyFont="1" applyFill="1" applyBorder="1" applyAlignment="1">
      <alignment horizontal="center" vertical="center"/>
    </xf>
    <xf numFmtId="0" fontId="32" fillId="3" borderId="26" xfId="0" applyFont="1" applyFill="1" applyBorder="1" applyAlignment="1">
      <alignment horizontal="center" vertical="center"/>
    </xf>
    <xf numFmtId="0" fontId="32" fillId="3" borderId="22" xfId="0" applyFont="1" applyFill="1" applyBorder="1" applyAlignment="1">
      <alignment horizontal="center" vertical="center"/>
    </xf>
    <xf numFmtId="0" fontId="32" fillId="3" borderId="24" xfId="0" applyFont="1" applyFill="1" applyBorder="1" applyAlignment="1">
      <alignment horizontal="center" vertical="center"/>
    </xf>
    <xf numFmtId="0" fontId="46" fillId="0" borderId="18" xfId="0" applyFont="1" applyFill="1" applyBorder="1" applyAlignment="1">
      <alignment horizontal="center" vertical="center"/>
    </xf>
    <xf numFmtId="0" fontId="46" fillId="0" borderId="19" xfId="0" applyFont="1" applyFill="1" applyBorder="1" applyAlignment="1">
      <alignment horizontal="center" vertical="center"/>
    </xf>
    <xf numFmtId="0" fontId="46" fillId="0" borderId="20" xfId="0" applyFont="1" applyFill="1" applyBorder="1" applyAlignment="1">
      <alignment horizontal="center" vertical="center"/>
    </xf>
    <xf numFmtId="176" fontId="32" fillId="4" borderId="21" xfId="0" applyNumberFormat="1" applyFont="1" applyFill="1" applyBorder="1" applyAlignment="1">
      <alignment horizontal="center" vertical="center"/>
    </xf>
    <xf numFmtId="0" fontId="32" fillId="0" borderId="22" xfId="0" applyFont="1" applyFill="1" applyBorder="1" applyAlignment="1">
      <alignment horizontal="center" vertical="top"/>
    </xf>
    <xf numFmtId="0" fontId="32" fillId="0" borderId="23" xfId="0" applyFont="1" applyFill="1" applyBorder="1" applyAlignment="1">
      <alignment horizontal="center" vertical="top"/>
    </xf>
    <xf numFmtId="0" fontId="32" fillId="0" borderId="24" xfId="0" applyFont="1" applyFill="1" applyBorder="1" applyAlignment="1">
      <alignment horizontal="center" vertical="top"/>
    </xf>
    <xf numFmtId="0" fontId="32" fillId="0" borderId="13" xfId="0" applyFont="1" applyFill="1" applyBorder="1" applyAlignment="1">
      <alignment horizontal="center" vertical="center"/>
    </xf>
    <xf numFmtId="176" fontId="32" fillId="0" borderId="26" xfId="0" applyNumberFormat="1" applyFont="1" applyFill="1" applyBorder="1" applyAlignment="1">
      <alignment horizontal="center" vertical="center"/>
    </xf>
    <xf numFmtId="176" fontId="32" fillId="4" borderId="26" xfId="0" applyNumberFormat="1" applyFont="1" applyFill="1" applyBorder="1" applyAlignment="1">
      <alignment horizontal="center" vertical="center"/>
    </xf>
    <xf numFmtId="0" fontId="32" fillId="0" borderId="27" xfId="0" applyFont="1" applyFill="1" applyBorder="1" applyAlignment="1">
      <alignment horizontal="center" vertical="top"/>
    </xf>
    <xf numFmtId="0" fontId="32" fillId="0" borderId="28" xfId="0" applyFont="1" applyFill="1" applyBorder="1" applyAlignment="1">
      <alignment horizontal="center" vertical="top"/>
    </xf>
    <xf numFmtId="0" fontId="32" fillId="0" borderId="29" xfId="0" applyFont="1" applyFill="1" applyBorder="1" applyAlignment="1">
      <alignment horizontal="center" vertical="top"/>
    </xf>
    <xf numFmtId="0" fontId="32" fillId="2" borderId="51" xfId="0" applyFont="1" applyFill="1" applyBorder="1" applyAlignment="1">
      <alignment horizontal="center" vertical="center"/>
    </xf>
    <xf numFmtId="0" fontId="32" fillId="2" borderId="11" xfId="0" applyFont="1" applyFill="1" applyBorder="1" applyAlignment="1">
      <alignment horizontal="center" vertical="center"/>
    </xf>
    <xf numFmtId="0" fontId="32" fillId="2" borderId="52" xfId="0" applyFont="1" applyFill="1" applyBorder="1" applyAlignment="1">
      <alignment horizontal="center" vertical="center"/>
    </xf>
    <xf numFmtId="0" fontId="42" fillId="2" borderId="55" xfId="3" applyFont="1" applyFill="1" applyBorder="1" applyAlignment="1" applyProtection="1">
      <alignment horizontal="center" vertical="center" wrapText="1"/>
    </xf>
    <xf numFmtId="0" fontId="32" fillId="2" borderId="62"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2" borderId="63" xfId="0" applyFont="1" applyFill="1" applyBorder="1" applyAlignment="1">
      <alignment horizontal="center" vertical="center" wrapText="1"/>
    </xf>
    <xf numFmtId="0" fontId="32" fillId="2" borderId="56" xfId="0" applyFont="1" applyFill="1" applyBorder="1" applyAlignment="1">
      <alignment horizontal="center" vertical="center" wrapText="1"/>
    </xf>
    <xf numFmtId="0" fontId="32" fillId="2" borderId="61" xfId="0" applyFont="1" applyFill="1" applyBorder="1" applyAlignment="1">
      <alignment horizontal="center" vertical="center" wrapText="1"/>
    </xf>
    <xf numFmtId="0" fontId="42" fillId="2" borderId="22" xfId="3" applyFont="1" applyFill="1" applyBorder="1" applyAlignment="1" applyProtection="1">
      <alignment horizontal="center" vertical="center" wrapText="1"/>
    </xf>
    <xf numFmtId="0" fontId="42" fillId="2" borderId="23" xfId="3" applyFont="1" applyFill="1" applyBorder="1" applyAlignment="1" applyProtection="1">
      <alignment horizontal="center" vertical="center" wrapText="1"/>
    </xf>
    <xf numFmtId="0" fontId="42" fillId="2" borderId="62" xfId="3" applyFont="1" applyFill="1" applyBorder="1" applyAlignment="1" applyProtection="1">
      <alignment horizontal="center" vertical="center" wrapText="1"/>
    </xf>
    <xf numFmtId="176" fontId="46" fillId="0" borderId="21" xfId="0" applyNumberFormat="1" applyFont="1" applyFill="1" applyBorder="1" applyAlignment="1">
      <alignment horizontal="center" vertical="center"/>
    </xf>
    <xf numFmtId="177" fontId="32" fillId="4" borderId="21" xfId="0" applyNumberFormat="1" applyFont="1" applyFill="1" applyBorder="1" applyAlignment="1">
      <alignment horizontal="center" vertical="center"/>
    </xf>
    <xf numFmtId="177" fontId="32" fillId="4" borderId="64" xfId="0" applyNumberFormat="1" applyFont="1" applyFill="1" applyBorder="1" applyAlignment="1">
      <alignment horizontal="center" vertical="center"/>
    </xf>
    <xf numFmtId="0" fontId="42" fillId="2" borderId="65" xfId="3" applyFont="1" applyFill="1" applyBorder="1" applyAlignment="1" applyProtection="1">
      <alignment horizontal="center" vertical="center" wrapText="1"/>
    </xf>
    <xf numFmtId="0" fontId="42" fillId="2" borderId="31" xfId="3" applyFont="1" applyFill="1" applyBorder="1" applyAlignment="1" applyProtection="1">
      <alignment horizontal="center" vertical="center" wrapText="1"/>
    </xf>
    <xf numFmtId="0" fontId="42" fillId="2" borderId="32" xfId="3" applyFont="1" applyFill="1" applyBorder="1" applyAlignment="1" applyProtection="1">
      <alignment horizontal="center" vertical="center" wrapText="1"/>
    </xf>
    <xf numFmtId="176" fontId="46" fillId="0" borderId="33" xfId="0" applyNumberFormat="1" applyFont="1" applyFill="1" applyBorder="1" applyAlignment="1">
      <alignment horizontal="center" vertical="center"/>
    </xf>
    <xf numFmtId="177" fontId="32" fillId="0" borderId="60" xfId="0" applyNumberFormat="1" applyFont="1" applyFill="1" applyBorder="1" applyAlignment="1">
      <alignment horizontal="center" vertical="center"/>
    </xf>
    <xf numFmtId="177" fontId="32" fillId="0" borderId="69" xfId="0" applyNumberFormat="1" applyFont="1" applyFill="1" applyBorder="1" applyAlignment="1">
      <alignment horizontal="center" vertical="center"/>
    </xf>
    <xf numFmtId="0" fontId="42" fillId="2" borderId="68" xfId="3" applyFont="1" applyFill="1" applyBorder="1" applyAlignment="1" applyProtection="1">
      <alignment horizontal="center" vertical="center" wrapText="1"/>
    </xf>
    <xf numFmtId="0" fontId="42" fillId="2" borderId="26" xfId="3" applyFont="1" applyFill="1" applyBorder="1" applyAlignment="1" applyProtection="1">
      <alignment horizontal="center" vertical="center" wrapText="1"/>
    </xf>
    <xf numFmtId="184" fontId="46" fillId="0" borderId="26" xfId="0" applyNumberFormat="1" applyFont="1" applyFill="1" applyBorder="1" applyAlignment="1">
      <alignment horizontal="center" vertical="center"/>
    </xf>
    <xf numFmtId="176" fontId="46" fillId="0" borderId="16" xfId="0" applyNumberFormat="1" applyFont="1" applyFill="1" applyBorder="1" applyAlignment="1">
      <alignment horizontal="center" vertical="center"/>
    </xf>
    <xf numFmtId="177" fontId="32" fillId="4" borderId="16" xfId="0" applyNumberFormat="1" applyFont="1" applyFill="1" applyBorder="1" applyAlignment="1">
      <alignment horizontal="center" vertical="center"/>
    </xf>
    <xf numFmtId="177" fontId="32" fillId="4" borderId="117" xfId="0" applyNumberFormat="1" applyFont="1" applyFill="1" applyBorder="1" applyAlignment="1">
      <alignment horizontal="center" vertical="center"/>
    </xf>
    <xf numFmtId="176" fontId="46" fillId="0" borderId="26" xfId="0" applyNumberFormat="1" applyFont="1" applyFill="1" applyBorder="1" applyAlignment="1">
      <alignment horizontal="center" vertical="center"/>
    </xf>
    <xf numFmtId="0" fontId="37" fillId="2" borderId="53" xfId="3" applyFont="1" applyFill="1" applyBorder="1" applyAlignment="1" applyProtection="1">
      <alignment horizontal="center" vertical="center" wrapText="1"/>
    </xf>
    <xf numFmtId="0" fontId="37" fillId="2" borderId="23" xfId="3" applyFont="1" applyFill="1" applyBorder="1" applyAlignment="1" applyProtection="1">
      <alignment horizontal="center" vertical="center" wrapText="1"/>
    </xf>
    <xf numFmtId="0" fontId="37" fillId="2" borderId="57" xfId="3" applyFont="1" applyFill="1" applyBorder="1" applyAlignment="1" applyProtection="1">
      <alignment horizontal="center" vertical="center" wrapText="1"/>
    </xf>
    <xf numFmtId="0" fontId="37" fillId="2" borderId="54" xfId="3" applyFont="1" applyFill="1" applyBorder="1" applyAlignment="1" applyProtection="1">
      <alignment horizontal="center" vertical="center" wrapText="1"/>
    </xf>
    <xf numFmtId="0" fontId="37" fillId="2" borderId="28" xfId="3" applyFont="1" applyFill="1" applyBorder="1" applyAlignment="1" applyProtection="1">
      <alignment horizontal="center" vertical="center" wrapText="1"/>
    </xf>
    <xf numFmtId="0" fontId="37" fillId="2" borderId="58" xfId="3" applyFont="1" applyFill="1" applyBorder="1" applyAlignment="1" applyProtection="1">
      <alignment horizontal="center" vertical="center" wrapText="1"/>
    </xf>
    <xf numFmtId="0" fontId="37" fillId="0" borderId="59" xfId="3" applyFont="1" applyFill="1" applyBorder="1" applyAlignment="1" applyProtection="1">
      <alignment horizontal="center" vertical="center" wrapText="1"/>
    </xf>
    <xf numFmtId="0" fontId="37" fillId="0" borderId="60" xfId="3" applyFont="1" applyFill="1" applyBorder="1" applyAlignment="1" applyProtection="1">
      <alignment horizontal="center" vertical="center" wrapText="1"/>
    </xf>
    <xf numFmtId="0" fontId="32" fillId="2" borderId="25" xfId="0" applyFont="1" applyFill="1" applyBorder="1" applyAlignment="1">
      <alignment horizontal="center" vertical="center"/>
    </xf>
    <xf numFmtId="177" fontId="32" fillId="0" borderId="33" xfId="0" applyNumberFormat="1" applyFont="1" applyFill="1" applyBorder="1" applyAlignment="1">
      <alignment horizontal="center" vertical="center"/>
    </xf>
    <xf numFmtId="0" fontId="42" fillId="2" borderId="27" xfId="3" applyFont="1" applyFill="1" applyBorder="1" applyAlignment="1" applyProtection="1">
      <alignment horizontal="center" vertical="center" wrapText="1"/>
    </xf>
    <xf numFmtId="0" fontId="42" fillId="2" borderId="28" xfId="3" applyFont="1" applyFill="1" applyBorder="1" applyAlignment="1" applyProtection="1">
      <alignment horizontal="center" vertical="center" wrapText="1"/>
    </xf>
    <xf numFmtId="0" fontId="42" fillId="2" borderId="61" xfId="3" applyFont="1" applyFill="1" applyBorder="1" applyAlignment="1" applyProtection="1">
      <alignment horizontal="center" vertical="center" wrapText="1"/>
    </xf>
    <xf numFmtId="0" fontId="43" fillId="2" borderId="53" xfId="3" applyFont="1" applyFill="1" applyBorder="1" applyAlignment="1" applyProtection="1">
      <alignment horizontal="center" vertical="center" wrapText="1" shrinkToFit="1"/>
    </xf>
    <xf numFmtId="0" fontId="43" fillId="2" borderId="23" xfId="3" applyFont="1" applyFill="1" applyBorder="1" applyAlignment="1" applyProtection="1">
      <alignment horizontal="center" vertical="center" wrapText="1" shrinkToFit="1"/>
    </xf>
    <xf numFmtId="0" fontId="43" fillId="2" borderId="54" xfId="3" applyFont="1" applyFill="1" applyBorder="1" applyAlignment="1" applyProtection="1">
      <alignment horizontal="center" vertical="center" wrapText="1" shrinkToFit="1"/>
    </xf>
    <xf numFmtId="0" fontId="43" fillId="2" borderId="28" xfId="3" applyFont="1" applyFill="1" applyBorder="1" applyAlignment="1" applyProtection="1">
      <alignment horizontal="center" vertical="center" wrapText="1" shrinkToFit="1"/>
    </xf>
    <xf numFmtId="0" fontId="32" fillId="0" borderId="55" xfId="3" applyFont="1" applyFill="1" applyBorder="1" applyAlignment="1" applyProtection="1">
      <alignment horizontal="center" vertical="center" wrapText="1" shrinkToFit="1"/>
    </xf>
    <xf numFmtId="0" fontId="32" fillId="0" borderId="23" xfId="3" applyFont="1" applyFill="1" applyBorder="1" applyAlignment="1" applyProtection="1">
      <alignment horizontal="center" vertical="center" wrapText="1" shrinkToFit="1"/>
    </xf>
    <xf numFmtId="0" fontId="32" fillId="0" borderId="23" xfId="0" applyFont="1" applyBorder="1" applyAlignment="1">
      <alignment horizontal="center" vertical="center" wrapText="1"/>
    </xf>
    <xf numFmtId="0" fontId="32" fillId="0" borderId="56" xfId="3" applyFont="1" applyFill="1" applyBorder="1" applyAlignment="1" applyProtection="1">
      <alignment horizontal="center" vertical="center" wrapText="1" shrinkToFit="1"/>
    </xf>
    <xf numFmtId="0" fontId="32" fillId="0" borderId="28" xfId="3" applyFont="1" applyFill="1" applyBorder="1" applyAlignment="1" applyProtection="1">
      <alignment horizontal="center" vertical="center" wrapText="1" shrinkToFit="1"/>
    </xf>
    <xf numFmtId="0" fontId="32" fillId="0" borderId="28" xfId="0" applyFont="1" applyBorder="1" applyAlignment="1">
      <alignment horizontal="center" vertical="center" wrapText="1"/>
    </xf>
    <xf numFmtId="0" fontId="37" fillId="2" borderId="51" xfId="1" applyNumberFormat="1" applyFont="1" applyFill="1" applyBorder="1" applyAlignment="1" applyProtection="1">
      <alignment horizontal="center" vertical="center" wrapText="1"/>
    </xf>
    <xf numFmtId="0" fontId="32" fillId="0" borderId="51" xfId="0" applyFont="1" applyBorder="1" applyAlignment="1">
      <alignment horizontal="center" vertical="center"/>
    </xf>
    <xf numFmtId="0" fontId="32" fillId="0" borderId="23" xfId="1" applyFont="1" applyFill="1" applyBorder="1" applyAlignment="1">
      <alignment horizontal="center" vertical="center" wrapText="1" shrinkToFit="1"/>
    </xf>
    <xf numFmtId="0" fontId="32" fillId="0" borderId="23" xfId="0" applyFont="1" applyBorder="1" applyAlignment="1">
      <alignment horizontal="center" vertical="center" shrinkToFit="1"/>
    </xf>
    <xf numFmtId="0" fontId="32" fillId="0" borderId="24" xfId="0" applyFont="1" applyBorder="1" applyAlignment="1">
      <alignment horizontal="center" vertical="center" shrinkToFit="1"/>
    </xf>
    <xf numFmtId="0" fontId="32" fillId="0" borderId="28" xfId="0" applyFont="1" applyBorder="1" applyAlignment="1">
      <alignment horizontal="center" vertical="center" shrinkToFit="1"/>
    </xf>
    <xf numFmtId="0" fontId="32" fillId="0" borderId="29" xfId="0" applyFont="1" applyBorder="1" applyAlignment="1">
      <alignment horizontal="center" vertical="center" shrinkToFit="1"/>
    </xf>
    <xf numFmtId="0" fontId="37" fillId="2" borderId="13" xfId="3" applyFont="1" applyFill="1" applyBorder="1" applyAlignment="1" applyProtection="1">
      <alignment horizontal="center" vertical="center" wrapText="1"/>
    </xf>
    <xf numFmtId="0" fontId="37" fillId="2" borderId="11" xfId="3" applyFont="1" applyFill="1" applyBorder="1" applyAlignment="1" applyProtection="1">
      <alignment horizontal="center" vertical="center" wrapText="1"/>
    </xf>
    <xf numFmtId="0" fontId="37" fillId="2" borderId="49" xfId="3" applyFont="1" applyFill="1" applyBorder="1" applyAlignment="1" applyProtection="1">
      <alignment horizontal="center" vertical="center" wrapText="1"/>
    </xf>
    <xf numFmtId="0" fontId="32" fillId="0" borderId="50" xfId="1" applyFont="1" applyFill="1" applyBorder="1" applyAlignment="1" applyProtection="1">
      <alignment vertical="center" wrapText="1"/>
    </xf>
    <xf numFmtId="0" fontId="32" fillId="0" borderId="11" xfId="1" applyFont="1" applyFill="1" applyBorder="1" applyAlignment="1" applyProtection="1">
      <alignment vertical="center" wrapText="1"/>
    </xf>
    <xf numFmtId="0" fontId="32" fillId="0" borderId="52" xfId="1" applyFont="1" applyFill="1" applyBorder="1" applyAlignment="1" applyProtection="1">
      <alignment vertical="center" wrapText="1"/>
    </xf>
    <xf numFmtId="0" fontId="39" fillId="2" borderId="13" xfId="3" applyFont="1" applyFill="1" applyBorder="1" applyAlignment="1" applyProtection="1">
      <alignment horizontal="center" vertical="center" wrapText="1" shrinkToFit="1"/>
    </xf>
    <xf numFmtId="0" fontId="39" fillId="2" borderId="11" xfId="3" applyFont="1" applyFill="1" applyBorder="1" applyAlignment="1" applyProtection="1">
      <alignment horizontal="center" vertical="center" shrinkToFit="1"/>
    </xf>
    <xf numFmtId="0" fontId="39" fillId="2" borderId="49" xfId="3" applyFont="1" applyFill="1" applyBorder="1" applyAlignment="1" applyProtection="1">
      <alignment horizontal="center" vertical="center" shrinkToFit="1"/>
    </xf>
    <xf numFmtId="0" fontId="56" fillId="0" borderId="50" xfId="3" applyFont="1" applyFill="1" applyBorder="1" applyAlignment="1" applyProtection="1">
      <alignment horizontal="center" vertical="center" wrapText="1"/>
    </xf>
    <xf numFmtId="0" fontId="56" fillId="0" borderId="11" xfId="3" applyFont="1" applyFill="1" applyBorder="1" applyAlignment="1" applyProtection="1">
      <alignment horizontal="center" vertical="center"/>
    </xf>
    <xf numFmtId="0" fontId="56" fillId="0" borderId="11" xfId="0" applyFont="1" applyBorder="1" applyAlignment="1">
      <alignment horizontal="center" vertical="center"/>
    </xf>
    <xf numFmtId="0" fontId="37" fillId="2" borderId="51" xfId="1" applyFont="1" applyFill="1" applyBorder="1" applyAlignment="1" applyProtection="1">
      <alignment horizontal="center" vertical="center" shrinkToFit="1"/>
    </xf>
    <xf numFmtId="0" fontId="32" fillId="0" borderId="11" xfId="0" applyFont="1" applyBorder="1" applyAlignment="1">
      <alignment horizontal="center" vertical="center" shrinkToFit="1"/>
    </xf>
    <xf numFmtId="0" fontId="32" fillId="0" borderId="25" xfId="0" applyFont="1" applyBorder="1" applyAlignment="1">
      <alignment horizontal="center" vertical="center" shrinkToFit="1"/>
    </xf>
    <xf numFmtId="0" fontId="42" fillId="0" borderId="51" xfId="2" applyFont="1" applyFill="1" applyBorder="1" applyAlignment="1" applyProtection="1">
      <alignment horizontal="center" vertical="center" shrinkToFit="1"/>
    </xf>
    <xf numFmtId="0" fontId="42" fillId="0" borderId="11" xfId="2" applyFont="1" applyFill="1" applyBorder="1" applyAlignment="1" applyProtection="1">
      <alignment horizontal="center" vertical="center" shrinkToFit="1"/>
    </xf>
    <xf numFmtId="0" fontId="42" fillId="0" borderId="52" xfId="2" applyFont="1" applyFill="1" applyBorder="1" applyAlignment="1" applyProtection="1">
      <alignment horizontal="center" vertical="center" shrinkToFit="1"/>
    </xf>
    <xf numFmtId="0" fontId="43" fillId="2" borderId="13" xfId="3" applyFont="1" applyFill="1" applyBorder="1" applyAlignment="1" applyProtection="1">
      <alignment horizontal="center" vertical="center"/>
    </xf>
    <xf numFmtId="0" fontId="43" fillId="2" borderId="11" xfId="3" applyFont="1" applyFill="1" applyBorder="1" applyAlignment="1" applyProtection="1">
      <alignment horizontal="center" vertical="center"/>
    </xf>
    <xf numFmtId="0" fontId="46" fillId="0" borderId="50" xfId="1" applyFont="1" applyFill="1" applyBorder="1" applyAlignment="1" applyProtection="1">
      <alignment horizontal="center" vertical="center" wrapText="1" shrinkToFit="1"/>
    </xf>
    <xf numFmtId="0" fontId="46" fillId="0" borderId="11" xfId="0" applyFont="1" applyBorder="1" applyAlignment="1">
      <alignment horizontal="center" vertical="center"/>
    </xf>
    <xf numFmtId="0" fontId="37" fillId="2" borderId="51" xfId="3" applyFont="1" applyFill="1" applyBorder="1" applyAlignment="1" applyProtection="1">
      <alignment horizontal="center" vertical="center"/>
    </xf>
    <xf numFmtId="0" fontId="37" fillId="2" borderId="11" xfId="3" applyFont="1" applyFill="1" applyBorder="1" applyAlignment="1" applyProtection="1">
      <alignment horizontal="center" vertical="center"/>
    </xf>
    <xf numFmtId="0" fontId="37" fillId="2" borderId="25" xfId="3" applyFont="1" applyFill="1" applyBorder="1" applyAlignment="1" applyProtection="1">
      <alignment horizontal="center" vertical="center"/>
    </xf>
    <xf numFmtId="0" fontId="42" fillId="0" borderId="11" xfId="2" applyFont="1" applyFill="1" applyBorder="1" applyAlignment="1" applyProtection="1">
      <alignment horizontal="center" vertical="center" wrapText="1"/>
    </xf>
    <xf numFmtId="0" fontId="32" fillId="0" borderId="52" xfId="0" applyFont="1" applyBorder="1" applyAlignment="1">
      <alignment horizontal="center" vertical="center"/>
    </xf>
    <xf numFmtId="177" fontId="32" fillId="4" borderId="66" xfId="0" applyNumberFormat="1" applyFont="1" applyFill="1" applyBorder="1" applyAlignment="1">
      <alignment horizontal="center" vertical="center"/>
    </xf>
    <xf numFmtId="177" fontId="32" fillId="4" borderId="67" xfId="0" applyNumberFormat="1" applyFont="1" applyFill="1" applyBorder="1" applyAlignment="1">
      <alignment horizontal="center" vertical="center"/>
    </xf>
    <xf numFmtId="0" fontId="35" fillId="0" borderId="1" xfId="0" applyFont="1" applyBorder="1" applyAlignment="1">
      <alignment horizontal="center" vertical="center"/>
    </xf>
    <xf numFmtId="0" fontId="50" fillId="0" borderId="1" xfId="0" applyFont="1" applyBorder="1" applyAlignment="1">
      <alignment horizontal="center" vertical="center"/>
    </xf>
    <xf numFmtId="0" fontId="37" fillId="2" borderId="45" xfId="3" applyFont="1" applyFill="1" applyBorder="1" applyAlignment="1" applyProtection="1">
      <alignment horizontal="center" vertical="center"/>
    </xf>
    <xf numFmtId="0" fontId="37" fillId="2" borderId="40" xfId="3" applyFont="1" applyFill="1" applyBorder="1" applyAlignment="1" applyProtection="1">
      <alignment horizontal="center" vertical="center"/>
    </xf>
    <xf numFmtId="0" fontId="32" fillId="0" borderId="39" xfId="1" applyFont="1" applyFill="1" applyBorder="1" applyAlignment="1" applyProtection="1">
      <alignment horizontal="center" vertical="center" wrapText="1" shrinkToFit="1"/>
    </xf>
    <xf numFmtId="0" fontId="32" fillId="0" borderId="40" xfId="0" applyFont="1" applyFill="1" applyBorder="1" applyAlignment="1">
      <alignment horizontal="center" vertical="center" wrapText="1"/>
    </xf>
    <xf numFmtId="0" fontId="32" fillId="0" borderId="47" xfId="0" applyFont="1" applyFill="1" applyBorder="1" applyAlignment="1">
      <alignment horizontal="center" vertical="center" wrapText="1"/>
    </xf>
    <xf numFmtId="0" fontId="38" fillId="2" borderId="46" xfId="1" applyFont="1" applyFill="1" applyBorder="1" applyAlignment="1" applyProtection="1">
      <alignment horizontal="center" vertical="center" wrapText="1" shrinkToFit="1"/>
    </xf>
    <xf numFmtId="0" fontId="32" fillId="0" borderId="40" xfId="0" applyFont="1" applyBorder="1" applyAlignment="1">
      <alignment horizontal="center" vertical="center"/>
    </xf>
    <xf numFmtId="0" fontId="32" fillId="0" borderId="47" xfId="0" applyFont="1" applyBorder="1" applyAlignment="1">
      <alignment horizontal="center" vertical="center"/>
    </xf>
    <xf numFmtId="0" fontId="37" fillId="2" borderId="46" xfId="1" applyFont="1" applyFill="1" applyBorder="1" applyAlignment="1" applyProtection="1">
      <alignment horizontal="center" vertical="center"/>
    </xf>
    <xf numFmtId="0" fontId="32" fillId="0" borderId="48" xfId="0" applyFont="1" applyBorder="1" applyAlignment="1">
      <alignment horizontal="center" vertical="center"/>
    </xf>
    <xf numFmtId="0" fontId="32" fillId="0" borderId="18" xfId="0" applyFont="1" applyFill="1" applyBorder="1" applyAlignment="1">
      <alignment horizontal="center" vertical="center" shrinkToFit="1"/>
    </xf>
    <xf numFmtId="0" fontId="32" fillId="0" borderId="19" xfId="0" applyFont="1" applyFill="1" applyBorder="1" applyAlignment="1">
      <alignment horizontal="center" vertical="center" shrinkToFit="1"/>
    </xf>
    <xf numFmtId="0" fontId="32" fillId="0" borderId="20" xfId="0" applyFont="1" applyFill="1" applyBorder="1" applyAlignment="1">
      <alignment horizontal="center" vertical="center" shrinkToFit="1"/>
    </xf>
    <xf numFmtId="0" fontId="32" fillId="0" borderId="62" xfId="0" applyFont="1" applyBorder="1" applyAlignment="1">
      <alignment horizontal="center" vertical="center" wrapText="1"/>
    </xf>
    <xf numFmtId="0" fontId="32" fillId="0" borderId="61" xfId="0" applyFont="1" applyBorder="1" applyAlignment="1">
      <alignment horizontal="center" vertical="center" wrapText="1"/>
    </xf>
    <xf numFmtId="0" fontId="32" fillId="0" borderId="22" xfId="1" applyFont="1" applyFill="1" applyBorder="1" applyAlignment="1">
      <alignment horizontal="left" vertical="center" wrapText="1" shrinkToFit="1"/>
    </xf>
    <xf numFmtId="0" fontId="32" fillId="0" borderId="23" xfId="0" applyFont="1" applyBorder="1" applyAlignment="1">
      <alignment horizontal="left" vertical="center" shrinkToFit="1"/>
    </xf>
    <xf numFmtId="0" fontId="32" fillId="0" borderId="24" xfId="0" applyFont="1" applyBorder="1" applyAlignment="1">
      <alignment horizontal="left" vertical="center" shrinkToFit="1"/>
    </xf>
    <xf numFmtId="0" fontId="32" fillId="0" borderId="27" xfId="0" applyFont="1" applyBorder="1" applyAlignment="1">
      <alignment horizontal="left" vertical="center" shrinkToFit="1"/>
    </xf>
    <xf numFmtId="0" fontId="32" fillId="0" borderId="28" xfId="0" applyFont="1" applyBorder="1" applyAlignment="1">
      <alignment horizontal="left" vertical="center" shrinkToFit="1"/>
    </xf>
    <xf numFmtId="0" fontId="32" fillId="0" borderId="29" xfId="0" applyFont="1" applyBorder="1" applyAlignment="1">
      <alignment horizontal="left" vertical="center" shrinkToFit="1"/>
    </xf>
    <xf numFmtId="0" fontId="42" fillId="0" borderId="50" xfId="3" applyFont="1" applyFill="1" applyBorder="1" applyAlignment="1" applyProtection="1">
      <alignment horizontal="center" vertical="center"/>
    </xf>
    <xf numFmtId="0" fontId="42" fillId="0" borderId="11" xfId="3" applyFont="1" applyFill="1" applyBorder="1" applyAlignment="1" applyProtection="1">
      <alignment horizontal="center" vertical="center"/>
    </xf>
    <xf numFmtId="0" fontId="42" fillId="0" borderId="50" xfId="1" applyFont="1" applyFill="1" applyBorder="1" applyAlignment="1" applyProtection="1">
      <alignment horizontal="center" vertical="center" wrapText="1" shrinkToFit="1"/>
    </xf>
    <xf numFmtId="0" fontId="37" fillId="0" borderId="39" xfId="1" applyFont="1" applyFill="1" applyBorder="1" applyAlignment="1" applyProtection="1">
      <alignment horizontal="center" vertical="center" wrapText="1" shrinkToFit="1"/>
    </xf>
    <xf numFmtId="0" fontId="32" fillId="0" borderId="40" xfId="0" applyFont="1" applyFill="1" applyBorder="1" applyAlignment="1">
      <alignment horizontal="center" vertical="center"/>
    </xf>
    <xf numFmtId="0" fontId="32" fillId="0" borderId="26" xfId="0" applyFont="1" applyBorder="1" applyAlignment="1">
      <alignment horizontal="center" vertical="center"/>
    </xf>
    <xf numFmtId="0" fontId="32" fillId="0" borderId="26" xfId="0" applyFont="1" applyBorder="1" applyAlignment="1">
      <alignment vertical="center" shrinkToFit="1"/>
    </xf>
    <xf numFmtId="0" fontId="32" fillId="0" borderId="51" xfId="0" applyFont="1" applyBorder="1" applyAlignment="1">
      <alignment vertical="center" shrinkToFit="1"/>
    </xf>
    <xf numFmtId="0" fontId="32" fillId="0" borderId="11" xfId="0" applyFont="1" applyBorder="1" applyAlignment="1">
      <alignment vertical="center" shrinkToFit="1"/>
    </xf>
    <xf numFmtId="0" fontId="32" fillId="0" borderId="25" xfId="0" applyFont="1" applyBorder="1" applyAlignment="1">
      <alignment vertical="center" shrinkToFit="1"/>
    </xf>
    <xf numFmtId="0" fontId="32" fillId="0" borderId="86" xfId="0" applyFont="1" applyBorder="1" applyAlignment="1">
      <alignment horizontal="center" vertical="center" wrapText="1" shrinkToFit="1"/>
    </xf>
    <xf numFmtId="0" fontId="32" fillId="0" borderId="31" xfId="0" applyFont="1" applyBorder="1" applyAlignment="1">
      <alignment horizontal="center" vertical="center" shrinkToFit="1"/>
    </xf>
    <xf numFmtId="0" fontId="32" fillId="0" borderId="32" xfId="0" applyFont="1" applyBorder="1" applyAlignment="1">
      <alignment horizontal="center" vertical="center" shrinkToFit="1"/>
    </xf>
    <xf numFmtId="0" fontId="45" fillId="0" borderId="65" xfId="0" applyFont="1" applyBorder="1" applyAlignment="1">
      <alignment horizontal="left" vertical="center" wrapText="1"/>
    </xf>
    <xf numFmtId="0" fontId="45" fillId="0" borderId="31" xfId="0" applyFont="1" applyBorder="1" applyAlignment="1">
      <alignment horizontal="left" vertical="center"/>
    </xf>
    <xf numFmtId="0" fontId="45" fillId="0" borderId="32" xfId="0" applyFont="1" applyBorder="1" applyAlignment="1">
      <alignment horizontal="left" vertical="center"/>
    </xf>
    <xf numFmtId="0" fontId="46" fillId="4" borderId="30" xfId="0" applyFont="1" applyFill="1" applyBorder="1" applyAlignment="1">
      <alignment horizontal="center" vertical="center"/>
    </xf>
    <xf numFmtId="0" fontId="46" fillId="4" borderId="31" xfId="0" applyFont="1" applyFill="1" applyBorder="1" applyAlignment="1">
      <alignment horizontal="center" vertical="center"/>
    </xf>
    <xf numFmtId="0" fontId="46" fillId="4" borderId="32" xfId="0" applyFont="1" applyFill="1" applyBorder="1" applyAlignment="1">
      <alignment horizontal="center" vertical="center"/>
    </xf>
    <xf numFmtId="0" fontId="46" fillId="0" borderId="30" xfId="0" applyFont="1" applyFill="1" applyBorder="1" applyAlignment="1">
      <alignment horizontal="center" vertical="center"/>
    </xf>
    <xf numFmtId="0" fontId="46" fillId="0" borderId="31" xfId="0" applyFont="1" applyFill="1" applyBorder="1" applyAlignment="1">
      <alignment horizontal="center" vertical="center"/>
    </xf>
    <xf numFmtId="0" fontId="46" fillId="0" borderId="32" xfId="0" applyFont="1" applyFill="1" applyBorder="1" applyAlignment="1">
      <alignment horizontal="center" vertical="center"/>
    </xf>
    <xf numFmtId="179" fontId="32" fillId="4" borderId="33" xfId="0" applyNumberFormat="1" applyFont="1" applyFill="1" applyBorder="1" applyAlignment="1">
      <alignment horizontal="center" vertical="center"/>
    </xf>
    <xf numFmtId="0" fontId="46" fillId="0" borderId="134" xfId="0" applyFont="1" applyFill="1" applyBorder="1" applyAlignment="1">
      <alignment horizontal="center" vertical="center" shrinkToFit="1"/>
    </xf>
    <xf numFmtId="0" fontId="46" fillId="0" borderId="100" xfId="0" applyFont="1" applyFill="1" applyBorder="1" applyAlignment="1">
      <alignment horizontal="center" vertical="center" shrinkToFit="1"/>
    </xf>
    <xf numFmtId="0" fontId="46" fillId="0" borderId="101" xfId="0" applyFont="1" applyFill="1" applyBorder="1" applyAlignment="1">
      <alignment horizontal="center" vertical="center" shrinkToFit="1"/>
    </xf>
    <xf numFmtId="176" fontId="32" fillId="0" borderId="127" xfId="0" applyNumberFormat="1" applyFont="1" applyFill="1" applyBorder="1" applyAlignment="1">
      <alignment horizontal="center" vertical="center"/>
    </xf>
    <xf numFmtId="176" fontId="32" fillId="0" borderId="100" xfId="0" applyNumberFormat="1" applyFont="1" applyFill="1" applyBorder="1" applyAlignment="1">
      <alignment horizontal="center" vertical="center"/>
    </xf>
    <xf numFmtId="176" fontId="32" fillId="0" borderId="101" xfId="0" applyNumberFormat="1" applyFont="1" applyFill="1" applyBorder="1" applyAlignment="1">
      <alignment horizontal="center" vertical="center"/>
    </xf>
    <xf numFmtId="0" fontId="44" fillId="3" borderId="73" xfId="0" applyFont="1" applyFill="1" applyBorder="1" applyAlignment="1">
      <alignment horizontal="center" vertical="center"/>
    </xf>
    <xf numFmtId="176" fontId="32" fillId="0" borderId="21" xfId="0" applyNumberFormat="1" applyFont="1" applyFill="1" applyBorder="1" applyAlignment="1">
      <alignment horizontal="center" vertical="center"/>
    </xf>
    <xf numFmtId="179" fontId="32" fillId="4" borderId="26" xfId="0" applyNumberFormat="1" applyFont="1" applyFill="1" applyBorder="1" applyAlignment="1">
      <alignment horizontal="center" vertical="center"/>
    </xf>
    <xf numFmtId="0" fontId="46" fillId="0" borderId="55" xfId="3" applyFont="1" applyFill="1" applyBorder="1" applyAlignment="1" applyProtection="1">
      <alignment horizontal="center" vertical="center" wrapText="1" shrinkToFit="1"/>
    </xf>
    <xf numFmtId="0" fontId="46" fillId="0" borderId="23" xfId="3" applyFont="1" applyFill="1" applyBorder="1" applyAlignment="1" applyProtection="1">
      <alignment horizontal="center" vertical="center" wrapText="1" shrinkToFit="1"/>
    </xf>
    <xf numFmtId="0" fontId="46" fillId="0" borderId="23" xfId="0" applyFont="1" applyBorder="1" applyAlignment="1">
      <alignment horizontal="center" vertical="center" wrapText="1"/>
    </xf>
    <xf numFmtId="0" fontId="46" fillId="0" borderId="56" xfId="3" applyFont="1" applyFill="1" applyBorder="1" applyAlignment="1" applyProtection="1">
      <alignment horizontal="center" vertical="center" wrapText="1" shrinkToFit="1"/>
    </xf>
    <xf numFmtId="0" fontId="46" fillId="0" borderId="28" xfId="3" applyFont="1" applyFill="1" applyBorder="1" applyAlignment="1" applyProtection="1">
      <alignment horizontal="center" vertical="center" wrapText="1" shrinkToFit="1"/>
    </xf>
    <xf numFmtId="0" fontId="46" fillId="0" borderId="28" xfId="0" applyFont="1" applyBorder="1" applyAlignment="1">
      <alignment horizontal="center" vertical="center" wrapText="1"/>
    </xf>
    <xf numFmtId="0" fontId="46" fillId="0" borderId="23" xfId="1" applyFont="1" applyFill="1" applyBorder="1" applyAlignment="1">
      <alignment horizontal="center" vertical="center" wrapText="1" shrinkToFit="1"/>
    </xf>
    <xf numFmtId="0" fontId="46" fillId="0" borderId="23" xfId="0" applyFont="1" applyBorder="1" applyAlignment="1">
      <alignment horizontal="center" vertical="center" shrinkToFit="1"/>
    </xf>
    <xf numFmtId="0" fontId="46" fillId="0" borderId="24" xfId="0" applyFont="1" applyBorder="1" applyAlignment="1">
      <alignment horizontal="center" vertical="center" shrinkToFit="1"/>
    </xf>
    <xf numFmtId="0" fontId="46" fillId="0" borderId="28" xfId="0" applyFont="1" applyBorder="1" applyAlignment="1">
      <alignment horizontal="center" vertical="center" shrinkToFit="1"/>
    </xf>
    <xf numFmtId="0" fontId="46" fillId="0" borderId="29" xfId="0" applyFont="1" applyBorder="1" applyAlignment="1">
      <alignment horizontal="center" vertical="center" shrinkToFit="1"/>
    </xf>
    <xf numFmtId="0" fontId="56" fillId="0" borderId="11" xfId="0" applyFont="1" applyFill="1" applyBorder="1" applyAlignment="1">
      <alignment horizontal="center" vertical="center"/>
    </xf>
    <xf numFmtId="0" fontId="46" fillId="0" borderId="11" xfId="0" applyFont="1" applyBorder="1" applyAlignment="1">
      <alignment horizontal="center" vertical="center" shrinkToFit="1"/>
    </xf>
    <xf numFmtId="0" fontId="46" fillId="0" borderId="25" xfId="0" applyFont="1" applyBorder="1" applyAlignment="1">
      <alignment horizontal="center" vertical="center" shrinkToFit="1"/>
    </xf>
    <xf numFmtId="0" fontId="46" fillId="0" borderId="11" xfId="2" applyFont="1" applyFill="1" applyBorder="1" applyAlignment="1" applyProtection="1">
      <alignment horizontal="center" vertical="center" wrapText="1"/>
    </xf>
    <xf numFmtId="0" fontId="46" fillId="0" borderId="52" xfId="0" applyFont="1" applyBorder="1" applyAlignment="1">
      <alignment horizontal="center" vertical="center"/>
    </xf>
    <xf numFmtId="0" fontId="46" fillId="0" borderId="39" xfId="1" applyFont="1" applyFill="1" applyBorder="1" applyAlignment="1" applyProtection="1">
      <alignment horizontal="center" vertical="center" wrapText="1" shrinkToFit="1"/>
    </xf>
    <xf numFmtId="0" fontId="46" fillId="0" borderId="40" xfId="0" applyFont="1" applyFill="1" applyBorder="1" applyAlignment="1">
      <alignment horizontal="center" vertical="center"/>
    </xf>
    <xf numFmtId="0" fontId="46" fillId="0" borderId="40" xfId="0" applyFont="1" applyBorder="1" applyAlignment="1">
      <alignment horizontal="center" vertical="center"/>
    </xf>
    <xf numFmtId="0" fontId="46" fillId="0" borderId="47" xfId="0" applyFont="1" applyBorder="1" applyAlignment="1">
      <alignment horizontal="center" vertical="center"/>
    </xf>
    <xf numFmtId="0" fontId="46" fillId="2" borderId="26" xfId="0" applyFont="1" applyFill="1" applyBorder="1" applyAlignment="1">
      <alignment vertical="center"/>
    </xf>
    <xf numFmtId="0" fontId="46" fillId="0" borderId="26" xfId="0" applyFont="1" applyFill="1" applyBorder="1" applyAlignment="1">
      <alignment vertical="center"/>
    </xf>
    <xf numFmtId="178" fontId="46" fillId="0" borderId="26" xfId="0" applyNumberFormat="1" applyFont="1" applyFill="1" applyBorder="1" applyAlignment="1">
      <alignment vertical="center" wrapText="1"/>
    </xf>
    <xf numFmtId="178" fontId="46" fillId="0" borderId="26" xfId="0" applyNumberFormat="1" applyFont="1" applyFill="1" applyBorder="1" applyAlignment="1">
      <alignment vertical="center"/>
    </xf>
    <xf numFmtId="0" fontId="54" fillId="0" borderId="26" xfId="0" applyFont="1" applyFill="1" applyBorder="1" applyAlignment="1">
      <alignment vertical="center"/>
    </xf>
    <xf numFmtId="10" fontId="46" fillId="0" borderId="26" xfId="0" applyNumberFormat="1" applyFont="1" applyFill="1" applyBorder="1" applyAlignment="1">
      <alignment vertical="center"/>
    </xf>
    <xf numFmtId="0" fontId="46" fillId="0" borderId="26" xfId="0" applyFont="1" applyFill="1" applyBorder="1" applyAlignment="1">
      <alignment horizontal="center" vertical="center"/>
    </xf>
    <xf numFmtId="0" fontId="46" fillId="2" borderId="26" xfId="0" applyFont="1" applyFill="1" applyBorder="1" applyAlignment="1">
      <alignment horizontal="center" vertical="center"/>
    </xf>
    <xf numFmtId="0" fontId="46" fillId="2" borderId="26" xfId="0" applyFont="1" applyFill="1" applyBorder="1" applyAlignment="1">
      <alignment horizontal="center" vertical="center" wrapText="1"/>
    </xf>
    <xf numFmtId="0" fontId="46" fillId="0" borderId="51" xfId="0" applyFont="1" applyFill="1" applyBorder="1" applyAlignment="1">
      <alignment vertical="center" shrinkToFit="1"/>
    </xf>
    <xf numFmtId="0" fontId="46" fillId="0" borderId="11" xfId="0" applyFont="1" applyFill="1" applyBorder="1" applyAlignment="1">
      <alignment vertical="center" shrinkToFit="1"/>
    </xf>
    <xf numFmtId="0" fontId="46" fillId="0" borderId="25" xfId="0" applyFont="1" applyFill="1" applyBorder="1" applyAlignment="1">
      <alignment vertical="center" shrinkToFit="1"/>
    </xf>
    <xf numFmtId="181" fontId="46" fillId="0" borderId="26" xfId="0" applyNumberFormat="1" applyFont="1" applyFill="1" applyBorder="1" applyAlignment="1">
      <alignment vertical="center" wrapText="1"/>
    </xf>
    <xf numFmtId="181" fontId="46" fillId="0" borderId="26" xfId="0" applyNumberFormat="1" applyFont="1" applyFill="1" applyBorder="1" applyAlignment="1">
      <alignment vertical="center"/>
    </xf>
    <xf numFmtId="10" fontId="46" fillId="0" borderId="26" xfId="0" applyNumberFormat="1" applyFont="1" applyFill="1" applyBorder="1" applyAlignment="1">
      <alignment horizontal="center" vertical="center"/>
    </xf>
    <xf numFmtId="0" fontId="46" fillId="0" borderId="51" xfId="0" applyFont="1" applyFill="1" applyBorder="1" applyAlignment="1">
      <alignment horizontal="center" vertical="center"/>
    </xf>
    <xf numFmtId="0" fontId="46" fillId="0" borderId="11" xfId="0" applyFont="1" applyFill="1" applyBorder="1" applyAlignment="1">
      <alignment horizontal="center" vertical="center"/>
    </xf>
    <xf numFmtId="0" fontId="46" fillId="0" borderId="25" xfId="0" applyFont="1" applyFill="1" applyBorder="1" applyAlignment="1">
      <alignment horizontal="center" vertical="center"/>
    </xf>
    <xf numFmtId="194" fontId="46" fillId="0" borderId="26" xfId="0" applyNumberFormat="1" applyFont="1" applyFill="1" applyBorder="1" applyAlignment="1">
      <alignment vertical="center" wrapText="1"/>
    </xf>
    <xf numFmtId="194" fontId="46" fillId="0" borderId="26" xfId="0" applyNumberFormat="1" applyFont="1" applyFill="1" applyBorder="1" applyAlignment="1">
      <alignment vertical="center"/>
    </xf>
    <xf numFmtId="10" fontId="46" fillId="0" borderId="51" xfId="0" applyNumberFormat="1" applyFont="1" applyFill="1" applyBorder="1" applyAlignment="1">
      <alignment horizontal="center" vertical="center"/>
    </xf>
    <xf numFmtId="193" fontId="46" fillId="0" borderId="26" xfId="0" applyNumberFormat="1" applyFont="1" applyFill="1" applyBorder="1" applyAlignment="1">
      <alignment vertical="center" wrapText="1"/>
    </xf>
    <xf numFmtId="193" fontId="46" fillId="0" borderId="26" xfId="0" applyNumberFormat="1" applyFont="1" applyFill="1" applyBorder="1" applyAlignment="1">
      <alignment vertical="center"/>
    </xf>
    <xf numFmtId="0" fontId="56" fillId="0" borderId="26" xfId="0" applyFont="1" applyFill="1" applyBorder="1" applyAlignment="1">
      <alignment vertical="center"/>
    </xf>
    <xf numFmtId="192" fontId="46" fillId="0" borderId="26" xfId="0" applyNumberFormat="1" applyFont="1" applyFill="1" applyBorder="1" applyAlignment="1">
      <alignment vertical="center" wrapText="1"/>
    </xf>
    <xf numFmtId="192" fontId="46" fillId="0" borderId="26" xfId="0" applyNumberFormat="1" applyFont="1" applyFill="1" applyBorder="1" applyAlignment="1">
      <alignment vertical="center"/>
    </xf>
    <xf numFmtId="0" fontId="46" fillId="0" borderId="51" xfId="0" applyFont="1" applyFill="1" applyBorder="1" applyAlignment="1">
      <alignment vertical="center"/>
    </xf>
    <xf numFmtId="0" fontId="46" fillId="0" borderId="11" xfId="0" applyFont="1" applyFill="1" applyBorder="1" applyAlignment="1">
      <alignment vertical="center"/>
    </xf>
    <xf numFmtId="0" fontId="46" fillId="0" borderId="25" xfId="0" applyFont="1" applyFill="1" applyBorder="1" applyAlignment="1">
      <alignment vertical="center"/>
    </xf>
    <xf numFmtId="180" fontId="46" fillId="0" borderId="26" xfId="0" applyNumberFormat="1" applyFont="1" applyFill="1" applyBorder="1" applyAlignment="1">
      <alignment horizontal="center" vertical="center"/>
    </xf>
    <xf numFmtId="0" fontId="55" fillId="0" borderId="26" xfId="0" applyFont="1" applyFill="1" applyBorder="1" applyAlignment="1">
      <alignment vertical="center"/>
    </xf>
    <xf numFmtId="0" fontId="32" fillId="0" borderId="0" xfId="0" applyFont="1" applyBorder="1" applyAlignment="1">
      <alignment vertical="center"/>
    </xf>
    <xf numFmtId="179" fontId="32" fillId="0" borderId="88" xfId="0" applyNumberFormat="1" applyFont="1" applyBorder="1" applyAlignment="1">
      <alignment horizontal="right" vertical="center"/>
    </xf>
    <xf numFmtId="179" fontId="32" fillId="0" borderId="35" xfId="0" applyNumberFormat="1" applyFont="1" applyBorder="1" applyAlignment="1">
      <alignment horizontal="right" vertical="center"/>
    </xf>
    <xf numFmtId="179" fontId="32" fillId="0" borderId="65" xfId="0" applyNumberFormat="1" applyFont="1" applyBorder="1" applyAlignment="1">
      <alignment horizontal="right" vertical="center"/>
    </xf>
    <xf numFmtId="179" fontId="32" fillId="0" borderId="31" xfId="0" applyNumberFormat="1" applyFont="1" applyBorder="1" applyAlignment="1">
      <alignment horizontal="right" vertical="center"/>
    </xf>
    <xf numFmtId="179" fontId="32" fillId="0" borderId="32" xfId="0" applyNumberFormat="1" applyFont="1" applyBorder="1" applyAlignment="1">
      <alignment horizontal="right" vertical="center"/>
    </xf>
    <xf numFmtId="179" fontId="32" fillId="0" borderId="85" xfId="0" applyNumberFormat="1" applyFont="1" applyBorder="1" applyAlignment="1">
      <alignment horizontal="right" vertical="center"/>
    </xf>
    <xf numFmtId="179" fontId="32" fillId="0" borderId="19" xfId="0" applyNumberFormat="1" applyFont="1" applyBorder="1" applyAlignment="1">
      <alignment horizontal="right" vertical="center"/>
    </xf>
    <xf numFmtId="179" fontId="32" fillId="0" borderId="20" xfId="0" applyNumberFormat="1" applyFont="1" applyBorder="1" applyAlignment="1">
      <alignment horizontal="right" vertical="center"/>
    </xf>
    <xf numFmtId="0" fontId="52" fillId="0" borderId="11" xfId="0" applyFont="1" applyFill="1" applyBorder="1" applyAlignment="1">
      <alignment horizontal="center" vertical="center"/>
    </xf>
    <xf numFmtId="0" fontId="52" fillId="0" borderId="25" xfId="0" applyFont="1" applyFill="1" applyBorder="1" applyAlignment="1">
      <alignment horizontal="center" vertical="center"/>
    </xf>
    <xf numFmtId="181" fontId="32" fillId="0" borderId="51" xfId="0" applyNumberFormat="1" applyFont="1" applyBorder="1" applyAlignment="1">
      <alignment horizontal="right" vertical="center"/>
    </xf>
    <xf numFmtId="181" fontId="32" fillId="0" borderId="11" xfId="0" applyNumberFormat="1" applyFont="1" applyBorder="1" applyAlignment="1">
      <alignment horizontal="right" vertical="center"/>
    </xf>
    <xf numFmtId="181" fontId="32" fillId="0" borderId="25" xfId="0" applyNumberFormat="1" applyFont="1" applyBorder="1" applyAlignment="1">
      <alignment horizontal="right" vertical="center"/>
    </xf>
    <xf numFmtId="178" fontId="32" fillId="0" borderId="88" xfId="0" applyNumberFormat="1" applyFont="1" applyBorder="1" applyAlignment="1">
      <alignment horizontal="right" vertical="center"/>
    </xf>
    <xf numFmtId="178" fontId="32" fillId="0" borderId="35" xfId="0" applyNumberFormat="1" applyFont="1" applyBorder="1" applyAlignment="1">
      <alignment horizontal="right" vertical="center"/>
    </xf>
    <xf numFmtId="178" fontId="32" fillId="0" borderId="65" xfId="0" applyNumberFormat="1" applyFont="1" applyBorder="1" applyAlignment="1">
      <alignment horizontal="right" vertical="center"/>
    </xf>
    <xf numFmtId="178" fontId="32" fillId="0" borderId="31" xfId="0" applyNumberFormat="1" applyFont="1" applyBorder="1" applyAlignment="1">
      <alignment horizontal="right" vertical="center"/>
    </xf>
    <xf numFmtId="178" fontId="32" fillId="0" borderId="32" xfId="0" applyNumberFormat="1" applyFont="1" applyBorder="1" applyAlignment="1">
      <alignment horizontal="right" vertical="center"/>
    </xf>
    <xf numFmtId="181" fontId="32" fillId="0" borderId="52" xfId="0" applyNumberFormat="1" applyFont="1" applyBorder="1" applyAlignment="1">
      <alignment horizontal="right" vertical="center"/>
    </xf>
    <xf numFmtId="178" fontId="32" fillId="0" borderId="105" xfId="0" applyNumberFormat="1" applyFont="1" applyBorder="1" applyAlignment="1">
      <alignment horizontal="right" vertical="center"/>
    </xf>
    <xf numFmtId="178" fontId="32" fillId="0" borderId="104" xfId="0" applyNumberFormat="1" applyFont="1" applyBorder="1" applyAlignment="1">
      <alignment horizontal="right" vertical="center"/>
    </xf>
    <xf numFmtId="178" fontId="32" fillId="0" borderId="85" xfId="0" applyNumberFormat="1" applyFont="1" applyBorder="1" applyAlignment="1">
      <alignment horizontal="right" vertical="center"/>
    </xf>
    <xf numFmtId="178" fontId="32" fillId="0" borderId="19" xfId="0" applyNumberFormat="1" applyFont="1" applyBorder="1" applyAlignment="1">
      <alignment horizontal="right" vertical="center"/>
    </xf>
    <xf numFmtId="178" fontId="32" fillId="0" borderId="103" xfId="0" applyNumberFormat="1" applyFont="1" applyBorder="1" applyAlignment="1">
      <alignment horizontal="right" vertical="center"/>
    </xf>
    <xf numFmtId="0" fontId="52" fillId="0" borderId="52" xfId="0" applyFont="1" applyFill="1" applyBorder="1" applyAlignment="1">
      <alignment horizontal="center" vertical="center"/>
    </xf>
    <xf numFmtId="176" fontId="44" fillId="0" borderId="51" xfId="0" applyNumberFormat="1" applyFont="1" applyBorder="1" applyAlignment="1">
      <alignment horizontal="right" vertical="center"/>
    </xf>
    <xf numFmtId="176" fontId="44" fillId="0" borderId="11" xfId="0" applyNumberFormat="1" applyFont="1" applyBorder="1" applyAlignment="1">
      <alignment horizontal="right" vertical="center"/>
    </xf>
    <xf numFmtId="176" fontId="44" fillId="0" borderId="25" xfId="0" applyNumberFormat="1" applyFont="1" applyBorder="1" applyAlignment="1">
      <alignment horizontal="right" vertical="center"/>
    </xf>
    <xf numFmtId="0" fontId="32" fillId="0" borderId="86" xfId="0" applyFont="1" applyBorder="1" applyAlignment="1">
      <alignment horizontal="center" vertical="center" shrinkToFit="1"/>
    </xf>
    <xf numFmtId="176" fontId="44" fillId="0" borderId="65" xfId="0" applyNumberFormat="1" applyFont="1" applyBorder="1" applyAlignment="1">
      <alignment horizontal="right" vertical="center"/>
    </xf>
    <xf numFmtId="176" fontId="44" fillId="0" borderId="31" xfId="0" applyNumberFormat="1" applyFont="1" applyBorder="1" applyAlignment="1">
      <alignment horizontal="right" vertical="center"/>
    </xf>
    <xf numFmtId="176" fontId="44" fillId="0" borderId="32" xfId="0" applyNumberFormat="1" applyFont="1" applyBorder="1" applyAlignment="1">
      <alignment horizontal="right" vertical="center"/>
    </xf>
    <xf numFmtId="0" fontId="32" fillId="0" borderId="84" xfId="0" applyFont="1" applyBorder="1" applyAlignment="1">
      <alignment horizontal="center" vertical="center" shrinkToFit="1"/>
    </xf>
    <xf numFmtId="176" fontId="44" fillId="0" borderId="85" xfId="0" applyNumberFormat="1" applyFont="1" applyBorder="1" applyAlignment="1">
      <alignment horizontal="right" vertical="center"/>
    </xf>
    <xf numFmtId="176" fontId="44" fillId="0" borderId="19" xfId="0" applyNumberFormat="1" applyFont="1" applyBorder="1" applyAlignment="1">
      <alignment horizontal="right" vertical="center"/>
    </xf>
    <xf numFmtId="176" fontId="44" fillId="0" borderId="20" xfId="0" applyNumberFormat="1" applyFont="1" applyBorder="1" applyAlignment="1">
      <alignment horizontal="right" vertical="center"/>
    </xf>
    <xf numFmtId="176" fontId="44" fillId="0" borderId="88" xfId="0" applyNumberFormat="1" applyFont="1" applyBorder="1" applyAlignment="1">
      <alignment horizontal="right" vertical="center"/>
    </xf>
    <xf numFmtId="176" fontId="44" fillId="0" borderId="35" xfId="0" applyNumberFormat="1" applyFont="1" applyBorder="1" applyAlignment="1">
      <alignment horizontal="right" vertical="center"/>
    </xf>
    <xf numFmtId="193" fontId="32" fillId="0" borderId="9" xfId="0" applyNumberFormat="1" applyFont="1" applyBorder="1" applyAlignment="1">
      <alignment horizontal="center" vertical="center" wrapText="1"/>
    </xf>
    <xf numFmtId="193" fontId="32" fillId="0" borderId="0" xfId="0" applyNumberFormat="1" applyFont="1" applyBorder="1" applyAlignment="1">
      <alignment horizontal="center" vertical="center" wrapText="1"/>
    </xf>
    <xf numFmtId="193" fontId="32" fillId="0" borderId="2" xfId="0" applyNumberFormat="1" applyFont="1" applyBorder="1" applyAlignment="1">
      <alignment horizontal="center" vertical="center" wrapText="1"/>
    </xf>
    <xf numFmtId="193" fontId="32" fillId="0" borderId="37" xfId="0" applyNumberFormat="1" applyFont="1" applyBorder="1" applyAlignment="1">
      <alignment horizontal="center" vertical="center" wrapText="1"/>
    </xf>
    <xf numFmtId="193" fontId="32" fillId="0" borderId="1" xfId="0" applyNumberFormat="1" applyFont="1" applyBorder="1" applyAlignment="1">
      <alignment horizontal="center" vertical="center" wrapText="1"/>
    </xf>
    <xf numFmtId="193" fontId="32" fillId="0" borderId="15" xfId="0" applyNumberFormat="1" applyFont="1" applyBorder="1" applyAlignment="1">
      <alignment horizontal="center" vertical="center" wrapText="1"/>
    </xf>
    <xf numFmtId="0" fontId="32" fillId="0" borderId="0"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3"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shrinkToFit="1"/>
    </xf>
    <xf numFmtId="0" fontId="32" fillId="0" borderId="3" xfId="0" applyFont="1" applyBorder="1">
      <alignment vertical="center"/>
    </xf>
    <xf numFmtId="0" fontId="32" fillId="0" borderId="6" xfId="0" applyFont="1" applyBorder="1">
      <alignment vertical="center"/>
    </xf>
    <xf numFmtId="0" fontId="32" fillId="0" borderId="9" xfId="0" applyFont="1" applyBorder="1">
      <alignment vertical="center"/>
    </xf>
    <xf numFmtId="0" fontId="32" fillId="0" borderId="0" xfId="0" applyFont="1" applyBorder="1">
      <alignment vertical="center"/>
    </xf>
    <xf numFmtId="0" fontId="32" fillId="0" borderId="2" xfId="0" applyFont="1" applyBorder="1">
      <alignment vertical="center"/>
    </xf>
    <xf numFmtId="179" fontId="32" fillId="0" borderId="9" xfId="0" applyNumberFormat="1" applyFont="1" applyBorder="1" applyAlignment="1">
      <alignment horizontal="center" vertical="center" wrapText="1"/>
    </xf>
    <xf numFmtId="179" fontId="32" fillId="0" borderId="0" xfId="0" applyNumberFormat="1" applyFont="1" applyBorder="1" applyAlignment="1">
      <alignment horizontal="center" vertical="center" wrapText="1"/>
    </xf>
    <xf numFmtId="179" fontId="32" fillId="0" borderId="2" xfId="0" applyNumberFormat="1" applyFont="1" applyBorder="1" applyAlignment="1">
      <alignment horizontal="center" vertical="center" wrapText="1"/>
    </xf>
    <xf numFmtId="179" fontId="32" fillId="0" borderId="37" xfId="0" applyNumberFormat="1" applyFont="1" applyBorder="1" applyAlignment="1">
      <alignment horizontal="center" vertical="center" wrapText="1"/>
    </xf>
    <xf numFmtId="179" fontId="32" fillId="0" borderId="1" xfId="0" applyNumberFormat="1" applyFont="1" applyBorder="1" applyAlignment="1">
      <alignment horizontal="center" vertical="center" wrapText="1"/>
    </xf>
    <xf numFmtId="179" fontId="32" fillId="0" borderId="15" xfId="0" applyNumberFormat="1" applyFont="1" applyBorder="1" applyAlignment="1">
      <alignment horizontal="center" vertical="center" wrapText="1"/>
    </xf>
    <xf numFmtId="0" fontId="32" fillId="0" borderId="37" xfId="0" applyFont="1" applyBorder="1">
      <alignment vertical="center"/>
    </xf>
    <xf numFmtId="0" fontId="32" fillId="0" borderId="1" xfId="0" applyFont="1" applyBorder="1">
      <alignment vertical="center"/>
    </xf>
    <xf numFmtId="0" fontId="32" fillId="0" borderId="15" xfId="0" applyFont="1" applyBorder="1">
      <alignment vertical="center"/>
    </xf>
    <xf numFmtId="176" fontId="44" fillId="0" borderId="102" xfId="0" applyNumberFormat="1" applyFont="1" applyBorder="1" applyAlignment="1">
      <alignment horizontal="right" vertical="center"/>
    </xf>
    <xf numFmtId="0" fontId="32" fillId="0" borderId="1" xfId="0" applyFont="1" applyBorder="1" applyAlignment="1">
      <alignment horizontal="center" vertical="center" wrapText="1"/>
    </xf>
    <xf numFmtId="0" fontId="43" fillId="2" borderId="7" xfId="3" applyFont="1" applyFill="1" applyBorder="1" applyAlignment="1" applyProtection="1">
      <alignment horizontal="center" vertical="center" wrapText="1"/>
    </xf>
    <xf numFmtId="0" fontId="43" fillId="2" borderId="3" xfId="3" applyFont="1" applyFill="1" applyBorder="1" applyAlignment="1" applyProtection="1">
      <alignment horizontal="center" vertical="center" wrapText="1"/>
    </xf>
    <xf numFmtId="0" fontId="43" fillId="2" borderId="8" xfId="3" applyFont="1" applyFill="1" applyBorder="1" applyAlignment="1" applyProtection="1">
      <alignment horizontal="center" vertical="center" wrapText="1"/>
    </xf>
    <xf numFmtId="0" fontId="43" fillId="2" borderId="9" xfId="3" applyFont="1" applyFill="1" applyBorder="1" applyAlignment="1" applyProtection="1">
      <alignment horizontal="center" vertical="center" wrapText="1"/>
    </xf>
    <xf numFmtId="0" fontId="43" fillId="2" borderId="0" xfId="3" applyFont="1" applyFill="1" applyBorder="1" applyAlignment="1" applyProtection="1">
      <alignment horizontal="center" vertical="center" wrapText="1"/>
    </xf>
    <xf numFmtId="0" fontId="43" fillId="2" borderId="10" xfId="3" applyFont="1" applyFill="1" applyBorder="1" applyAlignment="1" applyProtection="1">
      <alignment horizontal="center" vertical="center" wrapText="1"/>
    </xf>
    <xf numFmtId="0" fontId="43" fillId="2" borderId="37" xfId="3" applyFont="1" applyFill="1" applyBorder="1" applyAlignment="1" applyProtection="1">
      <alignment horizontal="center" vertical="center" wrapText="1"/>
    </xf>
    <xf numFmtId="0" fontId="43" fillId="2" borderId="1" xfId="3" applyFont="1" applyFill="1" applyBorder="1" applyAlignment="1" applyProtection="1">
      <alignment horizontal="center" vertical="center" wrapText="1"/>
    </xf>
    <xf numFmtId="0" fontId="43" fillId="2" borderId="38" xfId="3" applyFont="1" applyFill="1" applyBorder="1" applyAlignment="1" applyProtection="1">
      <alignment horizontal="center" vertical="center" wrapText="1"/>
    </xf>
    <xf numFmtId="178" fontId="32" fillId="0" borderId="9" xfId="0" applyNumberFormat="1" applyFont="1" applyBorder="1" applyAlignment="1">
      <alignment horizontal="center" vertical="center" wrapText="1"/>
    </xf>
    <xf numFmtId="178" fontId="32" fillId="0" borderId="0" xfId="0" applyNumberFormat="1" applyFont="1" applyBorder="1" applyAlignment="1">
      <alignment horizontal="center" vertical="center" wrapText="1"/>
    </xf>
    <xf numFmtId="178" fontId="32" fillId="0" borderId="2" xfId="0" applyNumberFormat="1" applyFont="1" applyBorder="1" applyAlignment="1">
      <alignment horizontal="center" vertical="center" wrapText="1"/>
    </xf>
    <xf numFmtId="178" fontId="32" fillId="0" borderId="37" xfId="0" applyNumberFormat="1" applyFont="1" applyBorder="1" applyAlignment="1">
      <alignment horizontal="center" vertical="center" wrapText="1"/>
    </xf>
    <xf numFmtId="178" fontId="32" fillId="0" borderId="1" xfId="0" applyNumberFormat="1" applyFont="1" applyBorder="1" applyAlignment="1">
      <alignment horizontal="center" vertical="center" wrapText="1"/>
    </xf>
    <xf numFmtId="178" fontId="32" fillId="0" borderId="15" xfId="0" applyNumberFormat="1" applyFont="1" applyBorder="1" applyAlignment="1">
      <alignment horizontal="center" vertical="center" wrapText="1"/>
    </xf>
    <xf numFmtId="0" fontId="32" fillId="0" borderId="0" xfId="0" applyFont="1" applyBorder="1" applyAlignment="1">
      <alignment horizontal="center" vertical="center"/>
    </xf>
    <xf numFmtId="192" fontId="32" fillId="0" borderId="9" xfId="0" applyNumberFormat="1" applyFont="1" applyBorder="1" applyAlignment="1">
      <alignment horizontal="center" vertical="center"/>
    </xf>
    <xf numFmtId="192" fontId="32" fillId="0" borderId="0" xfId="0" applyNumberFormat="1" applyFont="1" applyBorder="1" applyAlignment="1">
      <alignment horizontal="center" vertical="center"/>
    </xf>
    <xf numFmtId="192" fontId="32" fillId="0" borderId="2" xfId="0" applyNumberFormat="1" applyFont="1" applyBorder="1" applyAlignment="1">
      <alignment horizontal="center" vertical="center"/>
    </xf>
    <xf numFmtId="192" fontId="32" fillId="0" borderId="37" xfId="0" applyNumberFormat="1" applyFont="1" applyBorder="1" applyAlignment="1">
      <alignment horizontal="center" vertical="center"/>
    </xf>
    <xf numFmtId="192" fontId="32" fillId="0" borderId="1" xfId="0" applyNumberFormat="1" applyFont="1" applyBorder="1" applyAlignment="1">
      <alignment horizontal="center" vertical="center"/>
    </xf>
    <xf numFmtId="192" fontId="32" fillId="0" borderId="15" xfId="0" applyNumberFormat="1" applyFont="1" applyBorder="1" applyAlignment="1">
      <alignment horizontal="center" vertical="center"/>
    </xf>
    <xf numFmtId="0" fontId="32" fillId="0" borderId="3" xfId="0" applyFont="1" applyBorder="1" applyAlignment="1">
      <alignment horizontal="center" vertical="center" shrinkToFit="1"/>
    </xf>
    <xf numFmtId="0" fontId="32" fillId="0" borderId="6" xfId="0" applyFont="1" applyBorder="1" applyAlignment="1">
      <alignment horizontal="center" vertical="center" shrinkToFit="1"/>
    </xf>
    <xf numFmtId="0" fontId="32" fillId="0" borderId="9" xfId="0" applyFont="1" applyBorder="1" applyAlignment="1">
      <alignment horizontal="center" vertical="center" shrinkToFit="1"/>
    </xf>
    <xf numFmtId="0" fontId="32" fillId="0" borderId="0" xfId="0" applyFont="1" applyBorder="1" applyAlignment="1">
      <alignment horizontal="center" vertical="center" shrinkToFit="1"/>
    </xf>
    <xf numFmtId="0" fontId="32" fillId="0" borderId="2" xfId="0" applyFont="1" applyBorder="1" applyAlignment="1">
      <alignment horizontal="center" vertical="center" shrinkToFit="1"/>
    </xf>
    <xf numFmtId="0" fontId="32" fillId="0" borderId="7" xfId="0" applyFont="1" applyBorder="1" applyAlignment="1">
      <alignment horizontal="center" vertical="center"/>
    </xf>
    <xf numFmtId="0" fontId="32" fillId="0" borderId="3" xfId="0" applyFont="1" applyBorder="1" applyAlignment="1">
      <alignment horizontal="center" vertical="center"/>
    </xf>
    <xf numFmtId="0" fontId="32" fillId="0" borderId="6" xfId="0" applyFont="1" applyBorder="1" applyAlignment="1">
      <alignment horizontal="center" vertical="center"/>
    </xf>
    <xf numFmtId="0" fontId="32" fillId="0" borderId="9" xfId="0" applyFont="1" applyBorder="1" applyAlignment="1">
      <alignment horizontal="center" vertical="center"/>
    </xf>
    <xf numFmtId="0" fontId="32" fillId="0" borderId="2" xfId="0" applyFont="1" applyBorder="1" applyAlignment="1">
      <alignment horizontal="center" vertical="center"/>
    </xf>
    <xf numFmtId="0" fontId="32" fillId="0" borderId="30" xfId="0" applyFont="1" applyFill="1" applyBorder="1" applyAlignment="1">
      <alignment horizontal="center" vertical="center"/>
    </xf>
    <xf numFmtId="0" fontId="32" fillId="0" borderId="31" xfId="0" applyFont="1" applyFill="1" applyBorder="1" applyAlignment="1">
      <alignment horizontal="center" vertical="center"/>
    </xf>
    <xf numFmtId="0" fontId="32" fillId="0" borderId="32" xfId="0" applyFont="1" applyFill="1" applyBorder="1" applyAlignment="1">
      <alignment horizontal="center" vertical="center"/>
    </xf>
    <xf numFmtId="0" fontId="32" fillId="0" borderId="18" xfId="0" applyFont="1" applyFill="1" applyBorder="1" applyAlignment="1">
      <alignment horizontal="center" vertical="center"/>
    </xf>
    <xf numFmtId="0" fontId="32" fillId="0" borderId="19" xfId="0" applyFont="1" applyFill="1" applyBorder="1" applyAlignment="1">
      <alignment horizontal="center" vertical="center"/>
    </xf>
    <xf numFmtId="0" fontId="32" fillId="0" borderId="20" xfId="0" applyFont="1" applyFill="1" applyBorder="1" applyAlignment="1">
      <alignment horizontal="center" vertical="center"/>
    </xf>
    <xf numFmtId="176" fontId="32" fillId="0" borderId="85" xfId="0" applyNumberFormat="1" applyFont="1" applyFill="1" applyBorder="1" applyAlignment="1">
      <alignment horizontal="center" vertical="center"/>
    </xf>
    <xf numFmtId="176" fontId="32" fillId="0" borderId="19" xfId="0" applyNumberFormat="1" applyFont="1" applyFill="1" applyBorder="1" applyAlignment="1">
      <alignment horizontal="center" vertical="center"/>
    </xf>
    <xf numFmtId="176" fontId="32" fillId="0" borderId="20" xfId="0" applyNumberFormat="1" applyFont="1" applyFill="1" applyBorder="1" applyAlignment="1">
      <alignment horizontal="center" vertical="center"/>
    </xf>
    <xf numFmtId="176" fontId="32" fillId="4" borderId="64" xfId="0" applyNumberFormat="1" applyFont="1" applyFill="1" applyBorder="1" applyAlignment="1">
      <alignment horizontal="center" vertical="center"/>
    </xf>
    <xf numFmtId="176" fontId="32" fillId="0" borderId="60" xfId="0" applyNumberFormat="1" applyFont="1" applyFill="1" applyBorder="1" applyAlignment="1">
      <alignment horizontal="center" vertical="center"/>
    </xf>
    <xf numFmtId="176" fontId="32" fillId="0" borderId="69" xfId="0" applyNumberFormat="1" applyFont="1" applyFill="1" applyBorder="1" applyAlignment="1">
      <alignment horizontal="center" vertical="center"/>
    </xf>
    <xf numFmtId="182" fontId="32" fillId="0" borderId="26" xfId="0" applyNumberFormat="1" applyFont="1" applyFill="1" applyBorder="1" applyAlignment="1">
      <alignment horizontal="center" vertical="center"/>
    </xf>
    <xf numFmtId="176" fontId="32" fillId="4" borderId="117" xfId="0" applyNumberFormat="1" applyFont="1" applyFill="1" applyBorder="1" applyAlignment="1">
      <alignment horizontal="center" vertical="center"/>
    </xf>
    <xf numFmtId="0" fontId="32" fillId="0" borderId="23" xfId="1" applyFont="1" applyFill="1" applyBorder="1" applyAlignment="1">
      <alignment horizontal="center" vertical="center" shrinkToFit="1"/>
    </xf>
    <xf numFmtId="176" fontId="32" fillId="4" borderId="66" xfId="0" applyNumberFormat="1" applyFont="1" applyFill="1" applyBorder="1" applyAlignment="1">
      <alignment horizontal="center" vertical="center"/>
    </xf>
    <xf numFmtId="176" fontId="32" fillId="4" borderId="67" xfId="0" applyNumberFormat="1" applyFont="1" applyFill="1" applyBorder="1" applyAlignment="1">
      <alignment horizontal="center" vertical="center"/>
    </xf>
    <xf numFmtId="49" fontId="32" fillId="0" borderId="115" xfId="0" applyNumberFormat="1" applyFont="1" applyBorder="1" applyAlignment="1">
      <alignment horizontal="left" vertical="center"/>
    </xf>
    <xf numFmtId="49" fontId="32" fillId="0" borderId="11" xfId="0" applyNumberFormat="1" applyFont="1" applyBorder="1" applyAlignment="1">
      <alignment horizontal="left" vertical="center"/>
    </xf>
    <xf numFmtId="49" fontId="32" fillId="0" borderId="25" xfId="0" applyNumberFormat="1" applyFont="1" applyBorder="1" applyAlignment="1">
      <alignment horizontal="left" vertical="center"/>
    </xf>
    <xf numFmtId="49" fontId="32" fillId="0" borderId="52" xfId="0" applyNumberFormat="1" applyFont="1" applyBorder="1" applyAlignment="1">
      <alignment horizontal="left" vertical="center"/>
    </xf>
    <xf numFmtId="0" fontId="43" fillId="2" borderId="13" xfId="0" applyFont="1" applyFill="1" applyBorder="1" applyAlignment="1">
      <alignment horizontal="center" vertical="center" wrapText="1"/>
    </xf>
    <xf numFmtId="0" fontId="43" fillId="2" borderId="11" xfId="0" applyFont="1" applyFill="1" applyBorder="1" applyAlignment="1">
      <alignment horizontal="center" vertical="center" wrapText="1"/>
    </xf>
    <xf numFmtId="0" fontId="43" fillId="2" borderId="52" xfId="0" applyFont="1" applyFill="1" applyBorder="1" applyAlignment="1">
      <alignment horizontal="center" vertical="center" wrapText="1"/>
    </xf>
    <xf numFmtId="0" fontId="43" fillId="4" borderId="97" xfId="0" applyFont="1" applyFill="1" applyBorder="1" applyAlignment="1">
      <alignment vertical="center" textRotation="255"/>
    </xf>
    <xf numFmtId="0" fontId="32" fillId="4" borderId="82" xfId="0" applyFont="1" applyFill="1" applyBorder="1" applyAlignment="1">
      <alignment vertical="center" textRotation="255"/>
    </xf>
    <xf numFmtId="0" fontId="32" fillId="4" borderId="113" xfId="0" applyFont="1" applyFill="1" applyBorder="1" applyAlignment="1">
      <alignment vertical="center" textRotation="255"/>
    </xf>
    <xf numFmtId="0" fontId="32" fillId="4" borderId="114" xfId="0" applyFont="1" applyFill="1" applyBorder="1" applyAlignment="1">
      <alignment vertical="center"/>
    </xf>
    <xf numFmtId="0" fontId="32" fillId="4" borderId="82" xfId="0" applyFont="1" applyFill="1" applyBorder="1" applyAlignment="1">
      <alignment vertical="center"/>
    </xf>
    <xf numFmtId="0" fontId="32" fillId="4" borderId="83" xfId="0" applyFont="1" applyFill="1" applyBorder="1" applyAlignment="1">
      <alignment vertical="center"/>
    </xf>
    <xf numFmtId="0" fontId="43" fillId="3" borderId="45" xfId="0" applyFont="1" applyFill="1" applyBorder="1" applyAlignment="1">
      <alignment horizontal="center" vertical="center"/>
    </xf>
    <xf numFmtId="0" fontId="43" fillId="3" borderId="40" xfId="0" applyFont="1" applyFill="1" applyBorder="1" applyAlignment="1">
      <alignment horizontal="center" vertical="center"/>
    </xf>
    <xf numFmtId="0" fontId="43" fillId="3" borderId="48" xfId="0" applyFont="1" applyFill="1" applyBorder="1" applyAlignment="1">
      <alignment horizontal="center" vertical="center"/>
    </xf>
    <xf numFmtId="0" fontId="32" fillId="4" borderId="53" xfId="0" applyFont="1" applyFill="1" applyBorder="1" applyAlignment="1">
      <alignment horizontal="center" vertical="center"/>
    </xf>
    <xf numFmtId="0" fontId="32" fillId="4" borderId="23" xfId="0" applyFont="1" applyFill="1" applyBorder="1" applyAlignment="1">
      <alignment horizontal="center" vertical="center"/>
    </xf>
    <xf numFmtId="0" fontId="32" fillId="4" borderId="24" xfId="0" applyFont="1" applyFill="1" applyBorder="1" applyAlignment="1">
      <alignment horizontal="center" vertical="center"/>
    </xf>
    <xf numFmtId="0" fontId="43" fillId="5" borderId="45" xfId="0" applyFont="1" applyFill="1" applyBorder="1" applyAlignment="1">
      <alignment horizontal="center" vertical="center"/>
    </xf>
    <xf numFmtId="0" fontId="32" fillId="5" borderId="40" xfId="0" applyFont="1" applyFill="1" applyBorder="1" applyAlignment="1">
      <alignment horizontal="center" vertical="center"/>
    </xf>
    <xf numFmtId="0" fontId="32" fillId="5" borderId="48" xfId="0" applyFont="1" applyFill="1" applyBorder="1" applyAlignment="1">
      <alignment horizontal="center" vertical="center"/>
    </xf>
    <xf numFmtId="0" fontId="43" fillId="2" borderId="56" xfId="0" applyFont="1" applyFill="1" applyBorder="1" applyAlignment="1">
      <alignment horizontal="center" vertical="center" wrapText="1"/>
    </xf>
    <xf numFmtId="0" fontId="43" fillId="2" borderId="28" xfId="0" applyFont="1" applyFill="1" applyBorder="1" applyAlignment="1">
      <alignment horizontal="center" vertical="center" wrapText="1"/>
    </xf>
    <xf numFmtId="0" fontId="43" fillId="2" borderId="29" xfId="0" applyFont="1" applyFill="1" applyBorder="1" applyAlignment="1">
      <alignment horizontal="center" vertical="center" wrapText="1"/>
    </xf>
    <xf numFmtId="0" fontId="32" fillId="0" borderId="110" xfId="0" applyFont="1" applyFill="1" applyBorder="1" applyAlignment="1">
      <alignment vertical="top" wrapText="1"/>
    </xf>
    <xf numFmtId="0" fontId="43" fillId="0" borderId="111" xfId="0" applyFont="1" applyFill="1" applyBorder="1" applyAlignment="1">
      <alignment vertical="top" wrapText="1"/>
    </xf>
    <xf numFmtId="0" fontId="43" fillId="0" borderId="112" xfId="0" applyFont="1" applyFill="1" applyBorder="1" applyAlignment="1">
      <alignment vertical="top" wrapText="1"/>
    </xf>
    <xf numFmtId="0" fontId="32" fillId="0" borderId="56" xfId="0" applyFont="1" applyFill="1" applyBorder="1" applyAlignment="1">
      <alignment vertical="top" wrapText="1"/>
    </xf>
    <xf numFmtId="0" fontId="43" fillId="0" borderId="28" xfId="0" applyFont="1" applyFill="1" applyBorder="1" applyAlignment="1">
      <alignment vertical="top" wrapText="1"/>
    </xf>
    <xf numFmtId="0" fontId="43" fillId="0" borderId="29" xfId="0" applyFont="1" applyFill="1" applyBorder="1" applyAlignment="1">
      <alignment vertical="top" wrapText="1"/>
    </xf>
    <xf numFmtId="0" fontId="43" fillId="2" borderId="45" xfId="0" applyFont="1" applyFill="1" applyBorder="1" applyAlignment="1">
      <alignment horizontal="center" vertical="center" wrapText="1"/>
    </xf>
    <xf numFmtId="0" fontId="43" fillId="2" borderId="40" xfId="0" applyFont="1" applyFill="1" applyBorder="1" applyAlignment="1">
      <alignment horizontal="center" vertical="center" wrapText="1"/>
    </xf>
    <xf numFmtId="0" fontId="43" fillId="2" borderId="48" xfId="0" applyFont="1" applyFill="1" applyBorder="1" applyAlignment="1">
      <alignment horizontal="center" vertical="center" wrapText="1"/>
    </xf>
    <xf numFmtId="0" fontId="43" fillId="4" borderId="13" xfId="0" applyFont="1" applyFill="1" applyBorder="1" applyAlignment="1">
      <alignment vertical="center" textRotation="255"/>
    </xf>
    <xf numFmtId="0" fontId="32" fillId="4" borderId="11" xfId="0" applyFont="1" applyFill="1" applyBorder="1" applyAlignment="1">
      <alignment vertical="center"/>
    </xf>
    <xf numFmtId="0" fontId="32" fillId="4" borderId="89" xfId="0" applyFont="1" applyFill="1" applyBorder="1" applyAlignment="1">
      <alignment vertical="center"/>
    </xf>
    <xf numFmtId="0" fontId="32" fillId="4" borderId="90" xfId="0" applyFont="1" applyFill="1" applyBorder="1" applyAlignment="1">
      <alignment vertical="center" wrapText="1"/>
    </xf>
    <xf numFmtId="0" fontId="32" fillId="4" borderId="11" xfId="0" applyFont="1" applyFill="1" applyBorder="1" applyAlignment="1">
      <alignment vertical="center" wrapText="1"/>
    </xf>
    <xf numFmtId="0" fontId="32" fillId="4" borderId="52" xfId="0" applyFont="1" applyFill="1" applyBorder="1" applyAlignment="1">
      <alignment vertical="center" wrapText="1"/>
    </xf>
    <xf numFmtId="0" fontId="32" fillId="0" borderId="99" xfId="0" applyFont="1" applyFill="1" applyBorder="1" applyAlignment="1">
      <alignment vertical="center"/>
    </xf>
    <xf numFmtId="0" fontId="32" fillId="0" borderId="100" xfId="0" applyFont="1" applyBorder="1" applyAlignment="1">
      <alignment vertical="center"/>
    </xf>
    <xf numFmtId="0" fontId="32" fillId="0" borderId="101" xfId="0" applyFont="1" applyBorder="1" applyAlignment="1">
      <alignment vertical="center"/>
    </xf>
    <xf numFmtId="0" fontId="32" fillId="4" borderId="94" xfId="0" applyFont="1" applyFill="1" applyBorder="1" applyAlignment="1">
      <alignment vertical="center" shrinkToFit="1"/>
    </xf>
    <xf numFmtId="0" fontId="32" fillId="4" borderId="95" xfId="0" applyFont="1" applyFill="1" applyBorder="1" applyAlignment="1">
      <alignment vertical="center" shrinkToFit="1"/>
    </xf>
    <xf numFmtId="0" fontId="32" fillId="0" borderId="95" xfId="0" applyFont="1" applyBorder="1" applyAlignment="1">
      <alignment vertical="center" wrapText="1"/>
    </xf>
    <xf numFmtId="0" fontId="32" fillId="0" borderId="96" xfId="0" applyFont="1" applyBorder="1" applyAlignment="1">
      <alignment vertical="center" wrapText="1"/>
    </xf>
    <xf numFmtId="0" fontId="32" fillId="0" borderId="87" xfId="0" applyFont="1" applyFill="1" applyBorder="1" applyAlignment="1">
      <alignment horizontal="center" vertical="center"/>
    </xf>
    <xf numFmtId="0" fontId="32" fillId="0" borderId="88" xfId="0" applyFont="1" applyFill="1" applyBorder="1" applyAlignment="1">
      <alignment vertical="center"/>
    </xf>
    <xf numFmtId="0" fontId="32" fillId="0" borderId="35" xfId="0" applyFont="1" applyBorder="1" applyAlignment="1">
      <alignment vertical="center"/>
    </xf>
    <xf numFmtId="0" fontId="32" fillId="0" borderId="36" xfId="0" applyFont="1" applyBorder="1" applyAlignment="1">
      <alignment vertical="center"/>
    </xf>
    <xf numFmtId="0" fontId="43" fillId="2" borderId="97" xfId="0" applyFont="1" applyFill="1" applyBorder="1" applyAlignment="1">
      <alignment horizontal="center" vertical="center" textRotation="255"/>
    </xf>
    <xf numFmtId="0" fontId="43" fillId="2" borderId="98" xfId="0" applyFont="1" applyFill="1" applyBorder="1" applyAlignment="1">
      <alignment horizontal="center" vertical="center" textRotation="255"/>
    </xf>
    <xf numFmtId="0" fontId="32" fillId="0" borderId="81" xfId="0" applyFont="1" applyFill="1" applyBorder="1" applyAlignment="1">
      <alignment vertical="center" wrapText="1"/>
    </xf>
    <xf numFmtId="0" fontId="32" fillId="0" borderId="82" xfId="0" applyFont="1" applyBorder="1" applyAlignment="1">
      <alignment vertical="center"/>
    </xf>
    <xf numFmtId="0" fontId="32" fillId="0" borderId="83" xfId="0" applyFont="1" applyBorder="1" applyAlignment="1">
      <alignment vertical="center"/>
    </xf>
    <xf numFmtId="0" fontId="43" fillId="2" borderId="53" xfId="0" applyFont="1" applyFill="1" applyBorder="1" applyAlignment="1">
      <alignment horizontal="center" vertical="center" textRotation="255" wrapText="1"/>
    </xf>
    <xf numFmtId="0" fontId="43" fillId="2" borderId="57" xfId="0" applyFont="1" applyFill="1" applyBorder="1" applyAlignment="1">
      <alignment horizontal="center" vertical="center" textRotation="255" wrapText="1"/>
    </xf>
    <xf numFmtId="0" fontId="43" fillId="2" borderId="9" xfId="0" applyFont="1" applyFill="1" applyBorder="1" applyAlignment="1">
      <alignment horizontal="center" vertical="center" textRotation="255" wrapText="1"/>
    </xf>
    <xf numFmtId="0" fontId="43" fillId="2" borderId="10" xfId="0" applyFont="1" applyFill="1" applyBorder="1" applyAlignment="1">
      <alignment horizontal="center" vertical="center" textRotation="255" wrapText="1"/>
    </xf>
    <xf numFmtId="0" fontId="43" fillId="2" borderId="54" xfId="0" applyFont="1" applyFill="1" applyBorder="1" applyAlignment="1">
      <alignment horizontal="center" vertical="center" textRotation="255" wrapText="1"/>
    </xf>
    <xf numFmtId="0" fontId="43" fillId="2" borderId="58" xfId="0" applyFont="1" applyFill="1" applyBorder="1" applyAlignment="1">
      <alignment horizontal="center" vertical="center" textRotation="255" wrapText="1"/>
    </xf>
    <xf numFmtId="0" fontId="32" fillId="0" borderId="62" xfId="0" applyFont="1" applyBorder="1" applyAlignment="1">
      <alignment horizontal="center" vertical="center"/>
    </xf>
    <xf numFmtId="0" fontId="32" fillId="0" borderId="85" xfId="0" applyFont="1" applyFill="1" applyBorder="1" applyAlignment="1">
      <alignment vertical="center"/>
    </xf>
    <xf numFmtId="0" fontId="32" fillId="0" borderId="19" xfId="0" applyFont="1" applyBorder="1" applyAlignment="1">
      <alignment vertical="center"/>
    </xf>
    <xf numFmtId="0" fontId="32" fillId="0" borderId="20" xfId="0" applyFont="1" applyBorder="1" applyAlignment="1">
      <alignment vertical="center"/>
    </xf>
    <xf numFmtId="0" fontId="44" fillId="0" borderId="22" xfId="0" applyFont="1" applyFill="1" applyBorder="1" applyAlignment="1">
      <alignment horizontal="left" vertical="center" wrapText="1"/>
    </xf>
    <xf numFmtId="0" fontId="44" fillId="0" borderId="23" xfId="0" applyFont="1" applyFill="1" applyBorder="1" applyAlignment="1">
      <alignment horizontal="left" vertical="center"/>
    </xf>
    <xf numFmtId="0" fontId="44" fillId="0" borderId="24" xfId="0" applyFont="1" applyFill="1" applyBorder="1" applyAlignment="1">
      <alignment horizontal="left" vertical="center"/>
    </xf>
    <xf numFmtId="0" fontId="44" fillId="0" borderId="17" xfId="0" applyFont="1" applyFill="1" applyBorder="1" applyAlignment="1">
      <alignment horizontal="left" vertical="center"/>
    </xf>
    <xf numFmtId="0" fontId="44" fillId="0" borderId="0" xfId="0" applyFont="1" applyFill="1" applyBorder="1" applyAlignment="1">
      <alignment horizontal="left" vertical="center"/>
    </xf>
    <xf numFmtId="0" fontId="44" fillId="0" borderId="2" xfId="0" applyFont="1" applyFill="1" applyBorder="1" applyAlignment="1">
      <alignment horizontal="left" vertical="center"/>
    </xf>
    <xf numFmtId="0" fontId="44" fillId="0" borderId="27" xfId="0" applyFont="1" applyFill="1" applyBorder="1" applyAlignment="1">
      <alignment horizontal="left" vertical="center"/>
    </xf>
    <xf numFmtId="0" fontId="44" fillId="0" borderId="28" xfId="0" applyFont="1" applyFill="1" applyBorder="1" applyAlignment="1">
      <alignment horizontal="left" vertical="center"/>
    </xf>
    <xf numFmtId="0" fontId="44" fillId="0" borderId="29" xfId="0" applyFont="1" applyFill="1" applyBorder="1" applyAlignment="1">
      <alignment horizontal="left" vertical="center"/>
    </xf>
    <xf numFmtId="0" fontId="32" fillId="0" borderId="86" xfId="0" applyFont="1" applyFill="1" applyBorder="1" applyAlignment="1">
      <alignment horizontal="center" vertical="center"/>
    </xf>
    <xf numFmtId="0" fontId="32" fillId="0" borderId="65" xfId="0" applyFont="1" applyFill="1" applyBorder="1" applyAlignment="1">
      <alignment vertical="center"/>
    </xf>
    <xf numFmtId="0" fontId="32" fillId="0" borderId="31" xfId="0" applyFont="1" applyBorder="1" applyAlignment="1">
      <alignment vertical="center"/>
    </xf>
    <xf numFmtId="0" fontId="32" fillId="0" borderId="32" xfId="0" applyFont="1" applyBorder="1" applyAlignment="1">
      <alignment vertical="center"/>
    </xf>
    <xf numFmtId="0" fontId="32" fillId="0" borderId="99" xfId="0" applyFont="1" applyFill="1" applyBorder="1" applyAlignment="1">
      <alignment horizontal="center" vertical="center"/>
    </xf>
    <xf numFmtId="0" fontId="32" fillId="0" borderId="100" xfId="0" applyFont="1" applyBorder="1" applyAlignment="1">
      <alignment horizontal="center" vertical="center"/>
    </xf>
    <xf numFmtId="0" fontId="32" fillId="0" borderId="101" xfId="0" applyFont="1" applyBorder="1" applyAlignment="1">
      <alignment horizontal="center" vertical="center"/>
    </xf>
    <xf numFmtId="0" fontId="32" fillId="0" borderId="91" xfId="0" applyFont="1" applyFill="1" applyBorder="1" applyAlignment="1">
      <alignment horizontal="center" vertical="center"/>
    </xf>
    <xf numFmtId="0" fontId="32" fillId="0" borderId="92" xfId="0" applyFont="1" applyBorder="1" applyAlignment="1">
      <alignment horizontal="center" vertical="center"/>
    </xf>
    <xf numFmtId="0" fontId="32" fillId="0" borderId="93" xfId="0" applyFont="1" applyBorder="1" applyAlignment="1">
      <alignment horizontal="center" vertical="center"/>
    </xf>
    <xf numFmtId="0" fontId="49" fillId="0" borderId="94" xfId="0" applyFont="1" applyFill="1" applyBorder="1" applyAlignment="1">
      <alignment vertical="center" wrapText="1"/>
    </xf>
    <xf numFmtId="0" fontId="49" fillId="0" borderId="95" xfId="0" applyFont="1" applyBorder="1" applyAlignment="1">
      <alignment vertical="center" wrapText="1"/>
    </xf>
    <xf numFmtId="0" fontId="49" fillId="0" borderId="96" xfId="0" applyFont="1" applyBorder="1" applyAlignment="1">
      <alignment vertical="center" wrapText="1"/>
    </xf>
    <xf numFmtId="0" fontId="32" fillId="0" borderId="65" xfId="0" applyFont="1" applyFill="1" applyBorder="1" applyAlignment="1">
      <alignment vertical="center" wrapText="1"/>
    </xf>
    <xf numFmtId="0" fontId="32" fillId="0" borderId="31" xfId="0" applyFont="1" applyBorder="1" applyAlignment="1">
      <alignment vertical="center" wrapText="1"/>
    </xf>
    <xf numFmtId="0" fontId="32" fillId="0" borderId="32" xfId="0" applyFont="1" applyBorder="1" applyAlignment="1">
      <alignment vertical="center" wrapText="1"/>
    </xf>
    <xf numFmtId="0" fontId="43" fillId="0" borderId="55" xfId="0" applyFont="1" applyFill="1" applyBorder="1" applyAlignment="1">
      <alignment horizontal="center" vertical="center" wrapText="1"/>
    </xf>
    <xf numFmtId="0" fontId="43" fillId="0" borderId="23" xfId="0" applyFont="1" applyFill="1" applyBorder="1" applyAlignment="1">
      <alignment horizontal="center" vertical="center" wrapText="1"/>
    </xf>
    <xf numFmtId="0" fontId="43" fillId="0" borderId="24" xfId="0" applyFont="1" applyFill="1" applyBorder="1" applyAlignment="1">
      <alignment horizontal="center" vertical="center" wrapText="1"/>
    </xf>
    <xf numFmtId="0" fontId="43" fillId="3" borderId="45" xfId="0" applyFont="1" applyFill="1" applyBorder="1" applyAlignment="1">
      <alignment horizontal="center" vertical="center" wrapText="1"/>
    </xf>
    <xf numFmtId="0" fontId="43" fillId="3" borderId="40" xfId="0" applyFont="1" applyFill="1" applyBorder="1" applyAlignment="1">
      <alignment horizontal="center" vertical="center" wrapText="1"/>
    </xf>
    <xf numFmtId="0" fontId="43" fillId="3" borderId="48" xfId="0" applyFont="1" applyFill="1" applyBorder="1" applyAlignment="1">
      <alignment horizontal="center" vertical="center" wrapText="1"/>
    </xf>
    <xf numFmtId="0" fontId="32" fillId="0" borderId="56" xfId="0" applyFont="1" applyFill="1" applyBorder="1" applyAlignment="1">
      <alignment horizontal="center" vertical="center" wrapText="1"/>
    </xf>
    <xf numFmtId="0" fontId="32" fillId="0" borderId="28" xfId="0" applyFont="1" applyFill="1" applyBorder="1" applyAlignment="1">
      <alignment horizontal="center" vertical="center" wrapText="1"/>
    </xf>
    <xf numFmtId="0" fontId="32" fillId="0" borderId="27" xfId="0" applyFont="1" applyFill="1" applyBorder="1" applyAlignment="1">
      <alignment horizontal="center" vertical="center" wrapText="1"/>
    </xf>
    <xf numFmtId="0" fontId="32" fillId="0" borderId="61" xfId="0" applyFont="1" applyFill="1" applyBorder="1" applyAlignment="1">
      <alignment horizontal="center" vertical="center" wrapText="1"/>
    </xf>
    <xf numFmtId="0" fontId="32" fillId="0" borderId="29" xfId="0" applyFont="1" applyFill="1" applyBorder="1" applyAlignment="1">
      <alignment horizontal="center" vertical="center" wrapText="1"/>
    </xf>
    <xf numFmtId="0" fontId="32" fillId="0" borderId="84" xfId="0" applyFont="1" applyFill="1" applyBorder="1" applyAlignment="1">
      <alignment horizontal="center" vertical="center" wrapText="1"/>
    </xf>
    <xf numFmtId="0" fontId="32" fillId="0" borderId="19" xfId="0" applyFont="1" applyFill="1" applyBorder="1" applyAlignment="1">
      <alignment horizontal="center" vertical="center" wrapText="1"/>
    </xf>
    <xf numFmtId="0" fontId="32" fillId="0" borderId="20" xfId="0" applyFont="1" applyFill="1" applyBorder="1" applyAlignment="1">
      <alignment horizontal="center" vertical="center" wrapText="1"/>
    </xf>
    <xf numFmtId="0" fontId="44" fillId="0" borderId="23" xfId="0" applyFont="1" applyFill="1" applyBorder="1" applyAlignment="1">
      <alignment horizontal="left" vertical="center" wrapText="1"/>
    </xf>
    <xf numFmtId="0" fontId="44" fillId="0" borderId="24" xfId="0" applyFont="1" applyFill="1" applyBorder="1" applyAlignment="1">
      <alignment horizontal="left" vertical="center" wrapText="1"/>
    </xf>
    <xf numFmtId="0" fontId="44" fillId="0" borderId="17"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2" xfId="0" applyFont="1" applyFill="1" applyBorder="1" applyAlignment="1">
      <alignment horizontal="left" vertical="center" wrapText="1"/>
    </xf>
    <xf numFmtId="0" fontId="44" fillId="0" borderId="27" xfId="0" applyFont="1" applyFill="1" applyBorder="1" applyAlignment="1">
      <alignment horizontal="left" vertical="center" wrapText="1"/>
    </xf>
    <xf numFmtId="0" fontId="44" fillId="0" borderId="28" xfId="0" applyFont="1" applyFill="1" applyBorder="1" applyAlignment="1">
      <alignment horizontal="left" vertical="center" wrapText="1"/>
    </xf>
    <xf numFmtId="0" fontId="44" fillId="0" borderId="29" xfId="0" applyFont="1" applyFill="1" applyBorder="1" applyAlignment="1">
      <alignment horizontal="left" vertical="center" wrapText="1"/>
    </xf>
    <xf numFmtId="0" fontId="32" fillId="0" borderId="86" xfId="0" applyFont="1" applyFill="1" applyBorder="1" applyAlignment="1">
      <alignment horizontal="center" vertical="center" wrapText="1"/>
    </xf>
    <xf numFmtId="0" fontId="43" fillId="2" borderId="9" xfId="0" applyFont="1" applyFill="1" applyBorder="1" applyAlignment="1">
      <alignment horizontal="center" vertical="center" textRotation="255"/>
    </xf>
    <xf numFmtId="0" fontId="43" fillId="2" borderId="10" xfId="0" applyFont="1" applyFill="1" applyBorder="1" applyAlignment="1">
      <alignment horizontal="center" vertical="center" textRotation="255"/>
    </xf>
    <xf numFmtId="0" fontId="43" fillId="2" borderId="37" xfId="0" applyFont="1" applyFill="1" applyBorder="1" applyAlignment="1">
      <alignment horizontal="center" vertical="center" textRotation="255"/>
    </xf>
    <xf numFmtId="0" fontId="43" fillId="2" borderId="38" xfId="0" applyFont="1" applyFill="1" applyBorder="1" applyAlignment="1">
      <alignment horizontal="center" vertical="center" textRotation="255"/>
    </xf>
    <xf numFmtId="0" fontId="32" fillId="0" borderId="55" xfId="0" applyFont="1" applyFill="1" applyBorder="1" applyAlignment="1">
      <alignment horizontal="left" wrapText="1"/>
    </xf>
    <xf numFmtId="0" fontId="32" fillId="0" borderId="23" xfId="0" applyFont="1" applyFill="1" applyBorder="1" applyAlignment="1">
      <alignment horizontal="left" wrapText="1"/>
    </xf>
    <xf numFmtId="0" fontId="32" fillId="0" borderId="24" xfId="0" applyFont="1" applyFill="1" applyBorder="1" applyAlignment="1">
      <alignment horizontal="left" wrapText="1"/>
    </xf>
    <xf numFmtId="0" fontId="43" fillId="2" borderId="50" xfId="0" applyFont="1" applyFill="1" applyBorder="1" applyAlignment="1">
      <alignment horizontal="center" wrapText="1"/>
    </xf>
    <xf numFmtId="0" fontId="43" fillId="2" borderId="11" xfId="0" applyFont="1" applyFill="1" applyBorder="1" applyAlignment="1">
      <alignment horizontal="center" wrapText="1"/>
    </xf>
    <xf numFmtId="0" fontId="43" fillId="2" borderId="52" xfId="0" applyFont="1" applyFill="1" applyBorder="1" applyAlignment="1">
      <alignment horizontal="center" wrapText="1"/>
    </xf>
    <xf numFmtId="0" fontId="32" fillId="0" borderId="81" xfId="0" applyFont="1" applyFill="1" applyBorder="1" applyAlignment="1">
      <alignment horizontal="center" wrapText="1"/>
    </xf>
    <xf numFmtId="0" fontId="32" fillId="0" borderId="82" xfId="0" applyFont="1" applyFill="1" applyBorder="1" applyAlignment="1">
      <alignment horizontal="center" wrapText="1"/>
    </xf>
    <xf numFmtId="0" fontId="32" fillId="0" borderId="83" xfId="0" applyFont="1" applyFill="1" applyBorder="1" applyAlignment="1">
      <alignment horizontal="center" wrapText="1"/>
    </xf>
    <xf numFmtId="0" fontId="43" fillId="2" borderId="56" xfId="0" applyFont="1" applyFill="1" applyBorder="1" applyAlignment="1">
      <alignment horizontal="center" wrapText="1"/>
    </xf>
    <xf numFmtId="0" fontId="43" fillId="2" borderId="28" xfId="0" applyFont="1" applyFill="1" applyBorder="1" applyAlignment="1">
      <alignment horizontal="center" wrapText="1"/>
    </xf>
    <xf numFmtId="0" fontId="43" fillId="2" borderId="29" xfId="0" applyFont="1" applyFill="1" applyBorder="1" applyAlignment="1">
      <alignment horizontal="center" wrapText="1"/>
    </xf>
    <xf numFmtId="0" fontId="32" fillId="0" borderId="129" xfId="0" applyFont="1" applyFill="1" applyBorder="1" applyAlignment="1">
      <alignment horizontal="center" vertical="center" wrapText="1"/>
    </xf>
    <xf numFmtId="0" fontId="32" fillId="0" borderId="92" xfId="0" applyFont="1" applyFill="1" applyBorder="1" applyAlignment="1">
      <alignment horizontal="center" vertical="center" wrapText="1"/>
    </xf>
    <xf numFmtId="0" fontId="32" fillId="0" borderId="93" xfId="0" applyFont="1" applyFill="1" applyBorder="1" applyAlignment="1">
      <alignment horizontal="center" vertical="center" wrapText="1"/>
    </xf>
    <xf numFmtId="0" fontId="32" fillId="0" borderId="30" xfId="0" applyFont="1" applyFill="1" applyBorder="1" applyAlignment="1">
      <alignment horizontal="center" vertical="center" wrapText="1"/>
    </xf>
    <xf numFmtId="0" fontId="32" fillId="0" borderId="31" xfId="0" applyFont="1" applyFill="1" applyBorder="1" applyAlignment="1">
      <alignment horizontal="center" vertical="center" wrapText="1"/>
    </xf>
    <xf numFmtId="0" fontId="32" fillId="0" borderId="32" xfId="0" applyFont="1" applyFill="1" applyBorder="1" applyAlignment="1">
      <alignment horizontal="center" vertical="center" wrapText="1"/>
    </xf>
    <xf numFmtId="0" fontId="32" fillId="0" borderId="18" xfId="0" applyFont="1" applyFill="1" applyBorder="1" applyAlignment="1">
      <alignment horizontal="center" vertical="center" wrapText="1"/>
    </xf>
    <xf numFmtId="0" fontId="32" fillId="2" borderId="51" xfId="0" applyFont="1" applyFill="1" applyBorder="1" applyAlignment="1">
      <alignment horizontal="center" vertical="center" shrinkToFit="1"/>
    </xf>
    <xf numFmtId="0" fontId="32" fillId="2" borderId="11" xfId="0" applyFont="1" applyFill="1" applyBorder="1" applyAlignment="1">
      <alignment horizontal="center" vertical="center" shrinkToFit="1"/>
    </xf>
    <xf numFmtId="0" fontId="32" fillId="2" borderId="25" xfId="0" applyFont="1" applyFill="1" applyBorder="1" applyAlignment="1">
      <alignment horizontal="center" vertical="center" shrinkToFit="1"/>
    </xf>
    <xf numFmtId="0" fontId="32" fillId="0" borderId="51" xfId="0" applyFont="1" applyBorder="1" applyAlignment="1">
      <alignment vertical="center" wrapText="1"/>
    </xf>
    <xf numFmtId="0" fontId="32" fillId="0" borderId="11" xfId="0" applyFont="1" applyBorder="1" applyAlignment="1">
      <alignment vertical="center"/>
    </xf>
    <xf numFmtId="0" fontId="32" fillId="0" borderId="52" xfId="0" applyFont="1" applyBorder="1" applyAlignment="1">
      <alignment vertical="center"/>
    </xf>
    <xf numFmtId="0" fontId="32" fillId="0" borderId="50" xfId="0" applyFont="1" applyFill="1" applyBorder="1" applyAlignment="1">
      <alignment horizontal="center" vertical="center" wrapText="1"/>
    </xf>
    <xf numFmtId="0" fontId="32" fillId="0" borderId="11" xfId="0" applyFont="1" applyFill="1" applyBorder="1" applyAlignment="1">
      <alignment horizontal="center" vertical="center" wrapText="1"/>
    </xf>
    <xf numFmtId="0" fontId="32" fillId="0" borderId="25" xfId="0" applyFont="1" applyFill="1" applyBorder="1" applyAlignment="1">
      <alignment horizontal="center" vertical="center" wrapText="1"/>
    </xf>
    <xf numFmtId="0" fontId="32" fillId="0" borderId="51" xfId="0" applyFont="1" applyBorder="1" applyAlignment="1">
      <alignment horizontal="left" vertical="center" wrapText="1"/>
    </xf>
    <xf numFmtId="0" fontId="32" fillId="0" borderId="11" xfId="0" applyFont="1" applyBorder="1" applyAlignment="1">
      <alignment horizontal="left" vertical="center"/>
    </xf>
    <xf numFmtId="0" fontId="32" fillId="0" borderId="52" xfId="0" applyFont="1" applyBorder="1" applyAlignment="1">
      <alignment horizontal="left" vertical="center"/>
    </xf>
    <xf numFmtId="0" fontId="32" fillId="0" borderId="51" xfId="0" applyFont="1" applyBorder="1" applyAlignment="1">
      <alignment vertical="center"/>
    </xf>
    <xf numFmtId="0" fontId="32" fillId="0" borderId="22" xfId="0" applyFont="1" applyBorder="1" applyAlignment="1">
      <alignment horizontal="center" vertical="center"/>
    </xf>
    <xf numFmtId="0" fontId="32" fillId="0" borderId="24" xfId="0" applyFont="1" applyBorder="1" applyAlignment="1">
      <alignment horizontal="center" vertical="center"/>
    </xf>
    <xf numFmtId="183" fontId="32" fillId="0" borderId="27" xfId="0" applyNumberFormat="1" applyFont="1" applyBorder="1" applyAlignment="1">
      <alignment horizontal="center" vertical="center"/>
    </xf>
    <xf numFmtId="183" fontId="32" fillId="0" borderId="28" xfId="0" applyNumberFormat="1" applyFont="1" applyBorder="1" applyAlignment="1">
      <alignment horizontal="center" vertical="center"/>
    </xf>
    <xf numFmtId="183" fontId="32" fillId="0" borderId="61" xfId="0" applyNumberFormat="1" applyFont="1" applyBorder="1" applyAlignment="1">
      <alignment horizontal="center" vertical="center"/>
    </xf>
    <xf numFmtId="183" fontId="32" fillId="0" borderId="29" xfId="0" applyNumberFormat="1" applyFont="1" applyBorder="1" applyAlignment="1">
      <alignment horizontal="center" vertical="center"/>
    </xf>
    <xf numFmtId="0" fontId="43" fillId="2" borderId="53" xfId="0" applyFont="1" applyFill="1" applyBorder="1" applyAlignment="1">
      <alignment horizontal="center" vertical="center" wrapText="1"/>
    </xf>
    <xf numFmtId="0" fontId="43" fillId="2" borderId="23" xfId="0" applyFont="1" applyFill="1" applyBorder="1" applyAlignment="1">
      <alignment horizontal="center" vertical="center" wrapText="1"/>
    </xf>
    <xf numFmtId="0" fontId="43" fillId="2" borderId="57" xfId="0" applyFont="1" applyFill="1" applyBorder="1" applyAlignment="1">
      <alignment horizontal="center" vertical="center" wrapText="1"/>
    </xf>
    <xf numFmtId="0" fontId="43" fillId="0" borderId="50" xfId="0" applyFont="1" applyFill="1" applyBorder="1" applyAlignment="1">
      <alignment horizontal="center" vertical="center" wrapText="1"/>
    </xf>
    <xf numFmtId="0" fontId="43" fillId="0" borderId="11" xfId="0" applyFont="1" applyFill="1" applyBorder="1" applyAlignment="1">
      <alignment horizontal="center" vertical="center" wrapText="1"/>
    </xf>
    <xf numFmtId="0" fontId="43" fillId="0" borderId="25" xfId="0" applyFont="1" applyFill="1" applyBorder="1" applyAlignment="1">
      <alignment horizontal="center" vertical="center" wrapText="1"/>
    </xf>
    <xf numFmtId="0" fontId="32" fillId="0" borderId="55" xfId="0" applyFont="1" applyBorder="1" applyAlignment="1">
      <alignment horizontal="left" vertical="center" wrapText="1"/>
    </xf>
    <xf numFmtId="0" fontId="32" fillId="0" borderId="23" xfId="0" applyFont="1" applyBorder="1" applyAlignment="1">
      <alignment horizontal="left" vertical="center" wrapText="1"/>
    </xf>
    <xf numFmtId="0" fontId="32" fillId="0" borderId="62" xfId="0" applyFont="1" applyBorder="1" applyAlignment="1">
      <alignment horizontal="left" vertical="center" wrapText="1"/>
    </xf>
    <xf numFmtId="0" fontId="32" fillId="0" borderId="56" xfId="0" applyFont="1" applyBorder="1" applyAlignment="1">
      <alignment horizontal="left" vertical="center" wrapText="1"/>
    </xf>
    <xf numFmtId="0" fontId="32" fillId="0" borderId="28" xfId="0" applyFont="1" applyBorder="1" applyAlignment="1">
      <alignment horizontal="left" vertical="center" wrapText="1"/>
    </xf>
    <xf numFmtId="0" fontId="32" fillId="0" borderId="61" xfId="0" applyFont="1" applyBorder="1" applyAlignment="1">
      <alignment horizontal="left" vertical="center" wrapText="1"/>
    </xf>
    <xf numFmtId="0" fontId="45" fillId="2" borderId="22" xfId="0" applyFont="1" applyFill="1" applyBorder="1" applyAlignment="1">
      <alignment horizontal="center" vertical="center" wrapText="1" shrinkToFit="1"/>
    </xf>
    <xf numFmtId="0" fontId="45" fillId="2" borderId="23" xfId="0" applyFont="1" applyFill="1" applyBorder="1" applyAlignment="1">
      <alignment horizontal="center" vertical="center" shrinkToFit="1"/>
    </xf>
    <xf numFmtId="0" fontId="45" fillId="2" borderId="62" xfId="0" applyFont="1" applyFill="1" applyBorder="1" applyAlignment="1">
      <alignment horizontal="center" vertical="center" shrinkToFit="1"/>
    </xf>
    <xf numFmtId="0" fontId="45" fillId="2" borderId="27" xfId="0" applyFont="1" applyFill="1" applyBorder="1" applyAlignment="1">
      <alignment horizontal="center" vertical="center" shrinkToFit="1"/>
    </xf>
    <xf numFmtId="0" fontId="45" fillId="2" borderId="28" xfId="0" applyFont="1" applyFill="1" applyBorder="1" applyAlignment="1">
      <alignment horizontal="center" vertical="center" shrinkToFit="1"/>
    </xf>
    <xf numFmtId="0" fontId="45" fillId="2" borderId="61" xfId="0" applyFont="1" applyFill="1" applyBorder="1" applyAlignment="1">
      <alignment horizontal="center" vertical="center" shrinkToFit="1"/>
    </xf>
    <xf numFmtId="0" fontId="32" fillId="0" borderId="22" xfId="0" applyFont="1" applyBorder="1" applyAlignment="1">
      <alignment horizontal="center" vertical="center" wrapText="1"/>
    </xf>
    <xf numFmtId="0" fontId="32" fillId="0" borderId="27" xfId="0" applyFont="1" applyBorder="1" applyAlignment="1">
      <alignment horizontal="center" vertical="center" wrapText="1"/>
    </xf>
    <xf numFmtId="3" fontId="32" fillId="0" borderId="73" xfId="0" applyNumberFormat="1" applyFont="1" applyBorder="1" applyAlignment="1">
      <alignment horizontal="center" vertical="center"/>
    </xf>
    <xf numFmtId="0" fontId="32" fillId="0" borderId="73" xfId="0" applyFont="1" applyBorder="1" applyAlignment="1">
      <alignment horizontal="center" vertical="center"/>
    </xf>
    <xf numFmtId="0" fontId="45" fillId="2" borderId="51" xfId="0" applyFont="1" applyFill="1" applyBorder="1" applyAlignment="1">
      <alignment horizontal="center" vertical="center" shrinkToFit="1"/>
    </xf>
    <xf numFmtId="0" fontId="45" fillId="2" borderId="11" xfId="0" applyFont="1" applyFill="1" applyBorder="1" applyAlignment="1">
      <alignment horizontal="center" vertical="center" shrinkToFit="1"/>
    </xf>
    <xf numFmtId="0" fontId="45" fillId="2" borderId="52" xfId="0" applyFont="1" applyFill="1" applyBorder="1" applyAlignment="1">
      <alignment horizontal="center" vertical="center" shrinkToFit="1"/>
    </xf>
    <xf numFmtId="0" fontId="32" fillId="0" borderId="27" xfId="0" applyFont="1" applyBorder="1" applyAlignment="1">
      <alignment horizontal="center" vertical="center"/>
    </xf>
    <xf numFmtId="0" fontId="32" fillId="0" borderId="28" xfId="0" applyFont="1" applyBorder="1" applyAlignment="1">
      <alignment horizontal="center" vertical="center"/>
    </xf>
    <xf numFmtId="0" fontId="32" fillId="0" borderId="61" xfId="0" applyFont="1" applyBorder="1" applyAlignment="1">
      <alignment horizontal="center" vertical="center"/>
    </xf>
    <xf numFmtId="0" fontId="32" fillId="0" borderId="29" xfId="0" applyFont="1" applyBorder="1" applyAlignment="1">
      <alignment horizontal="center" vertical="center"/>
    </xf>
    <xf numFmtId="0" fontId="32" fillId="2" borderId="50" xfId="0" applyFont="1" applyFill="1" applyBorder="1" applyAlignment="1">
      <alignment horizontal="center" vertical="center"/>
    </xf>
    <xf numFmtId="0" fontId="32" fillId="0" borderId="70" xfId="0" applyFont="1" applyBorder="1" applyAlignment="1">
      <alignment horizontal="center" vertical="center"/>
    </xf>
    <xf numFmtId="0" fontId="32" fillId="0" borderId="23" xfId="0" applyFont="1" applyBorder="1" applyAlignment="1">
      <alignment horizontal="left" vertical="center"/>
    </xf>
    <xf numFmtId="0" fontId="32" fillId="0" borderId="62" xfId="0" applyFont="1" applyBorder="1" applyAlignment="1">
      <alignment horizontal="left" vertical="center"/>
    </xf>
    <xf numFmtId="0" fontId="32" fillId="0" borderId="56" xfId="0" applyFont="1" applyBorder="1" applyAlignment="1">
      <alignment horizontal="left" vertical="center"/>
    </xf>
    <xf numFmtId="0" fontId="32" fillId="0" borderId="28" xfId="0" applyFont="1" applyBorder="1" applyAlignment="1">
      <alignment horizontal="left" vertical="center"/>
    </xf>
    <xf numFmtId="0" fontId="32" fillId="0" borderId="61" xfId="0" applyFont="1" applyBorder="1" applyAlignment="1">
      <alignment horizontal="left" vertical="center"/>
    </xf>
    <xf numFmtId="0" fontId="32" fillId="0" borderId="22" xfId="0" applyFont="1" applyBorder="1" applyAlignment="1">
      <alignment horizontal="center" vertical="center" shrinkToFit="1"/>
    </xf>
    <xf numFmtId="0" fontId="32" fillId="0" borderId="62" xfId="0" applyFont="1" applyBorder="1" applyAlignment="1">
      <alignment horizontal="center" vertical="center" shrinkToFit="1"/>
    </xf>
    <xf numFmtId="0" fontId="32" fillId="0" borderId="27" xfId="0" applyFont="1" applyBorder="1" applyAlignment="1">
      <alignment horizontal="center" vertical="center" shrinkToFit="1"/>
    </xf>
    <xf numFmtId="0" fontId="32" fillId="0" borderId="61" xfId="0" applyFont="1" applyBorder="1" applyAlignment="1">
      <alignment horizontal="center" vertical="center" shrinkToFit="1"/>
    </xf>
    <xf numFmtId="176" fontId="32" fillId="0" borderId="73" xfId="0" applyNumberFormat="1" applyFont="1" applyBorder="1" applyAlignment="1">
      <alignment horizontal="center" vertical="center"/>
    </xf>
    <xf numFmtId="38" fontId="32" fillId="0" borderId="73" xfId="4" applyFont="1" applyBorder="1" applyAlignment="1">
      <alignment horizontal="center" vertical="center"/>
    </xf>
    <xf numFmtId="190" fontId="32" fillId="0" borderId="27" xfId="0" applyNumberFormat="1" applyFont="1" applyBorder="1" applyAlignment="1">
      <alignment horizontal="center" vertical="center"/>
    </xf>
    <xf numFmtId="190" fontId="32" fillId="0" borderId="28" xfId="0" applyNumberFormat="1" applyFont="1" applyBorder="1" applyAlignment="1">
      <alignment horizontal="center" vertical="center"/>
    </xf>
    <xf numFmtId="190" fontId="32" fillId="0" borderId="61" xfId="0" applyNumberFormat="1" applyFont="1" applyBorder="1" applyAlignment="1">
      <alignment horizontal="center" vertical="center"/>
    </xf>
    <xf numFmtId="0" fontId="43" fillId="2" borderId="54" xfId="0" applyFont="1" applyFill="1" applyBorder="1" applyAlignment="1">
      <alignment horizontal="center" vertical="center" wrapText="1"/>
    </xf>
    <xf numFmtId="0" fontId="43" fillId="2" borderId="58" xfId="0" applyFont="1" applyFill="1" applyBorder="1" applyAlignment="1">
      <alignment horizontal="center" vertical="center" wrapText="1"/>
    </xf>
    <xf numFmtId="0" fontId="41" fillId="0" borderId="22" xfId="0" applyFont="1" applyBorder="1" applyAlignment="1">
      <alignment horizontal="center" vertical="center" wrapText="1"/>
    </xf>
    <xf numFmtId="0" fontId="41" fillId="0" borderId="23" xfId="0" applyFont="1" applyBorder="1" applyAlignment="1">
      <alignment horizontal="center" vertical="center" wrapText="1"/>
    </xf>
    <xf numFmtId="0" fontId="41" fillId="0" borderId="62"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28" xfId="0" applyFont="1" applyBorder="1" applyAlignment="1">
      <alignment horizontal="center" vertical="center" wrapText="1"/>
    </xf>
    <xf numFmtId="0" fontId="41" fillId="0" borderId="61" xfId="0" applyFont="1" applyBorder="1" applyAlignment="1">
      <alignment horizontal="center" vertical="center" wrapText="1"/>
    </xf>
    <xf numFmtId="191" fontId="32" fillId="0" borderId="27" xfId="0" applyNumberFormat="1" applyFont="1" applyBorder="1" applyAlignment="1">
      <alignment horizontal="center" vertical="center"/>
    </xf>
    <xf numFmtId="191" fontId="32" fillId="0" borderId="28" xfId="0" applyNumberFormat="1" applyFont="1" applyBorder="1" applyAlignment="1">
      <alignment horizontal="center" vertical="center"/>
    </xf>
    <xf numFmtId="191" fontId="32" fillId="0" borderId="61" xfId="0" applyNumberFormat="1" applyFont="1" applyBorder="1" applyAlignment="1">
      <alignment horizontal="center" vertical="center"/>
    </xf>
    <xf numFmtId="191" fontId="32" fillId="0" borderId="29" xfId="0" applyNumberFormat="1" applyFont="1" applyBorder="1" applyAlignment="1">
      <alignment horizontal="center" vertical="center"/>
    </xf>
    <xf numFmtId="190" fontId="32" fillId="0" borderId="29" xfId="0" applyNumberFormat="1" applyFont="1" applyBorder="1" applyAlignment="1">
      <alignment horizontal="center" vertical="center"/>
    </xf>
    <xf numFmtId="0" fontId="32" fillId="0" borderId="51" xfId="0" applyFont="1" applyBorder="1" applyAlignment="1">
      <alignment horizontal="center" vertical="center" shrinkToFit="1"/>
    </xf>
    <xf numFmtId="0" fontId="32" fillId="0" borderId="11" xfId="0" applyFont="1" applyBorder="1">
      <alignment vertical="center"/>
    </xf>
    <xf numFmtId="0" fontId="32" fillId="0" borderId="25" xfId="0" applyFont="1" applyBorder="1">
      <alignment vertical="center"/>
    </xf>
    <xf numFmtId="185" fontId="41" fillId="0" borderId="51" xfId="0" quotePrefix="1" applyNumberFormat="1" applyFont="1" applyBorder="1" applyAlignment="1">
      <alignment horizontal="center" vertical="center"/>
    </xf>
    <xf numFmtId="185" fontId="41" fillId="0" borderId="11" xfId="0" applyNumberFormat="1" applyFont="1" applyBorder="1" applyAlignment="1">
      <alignment horizontal="center" vertical="center"/>
    </xf>
    <xf numFmtId="185" fontId="41" fillId="0" borderId="25" xfId="0" applyNumberFormat="1" applyFont="1" applyBorder="1" applyAlignment="1">
      <alignment horizontal="center" vertical="center"/>
    </xf>
    <xf numFmtId="0" fontId="41" fillId="0" borderId="51" xfId="0" quotePrefix="1" applyFont="1" applyBorder="1" applyAlignment="1">
      <alignment horizontal="center" vertical="center"/>
    </xf>
    <xf numFmtId="0" fontId="41" fillId="0" borderId="11" xfId="0" applyFont="1" applyBorder="1" applyAlignment="1">
      <alignment horizontal="center" vertical="center"/>
    </xf>
    <xf numFmtId="0" fontId="41" fillId="0" borderId="25" xfId="0" applyFont="1" applyBorder="1" applyAlignment="1">
      <alignment horizontal="center" vertical="center"/>
    </xf>
    <xf numFmtId="0" fontId="32" fillId="2" borderId="74" xfId="0" applyFont="1" applyFill="1" applyBorder="1" applyAlignment="1">
      <alignment horizontal="center" vertical="center"/>
    </xf>
    <xf numFmtId="0" fontId="47" fillId="0" borderId="26" xfId="0" applyFont="1" applyBorder="1" applyAlignment="1">
      <alignment horizontal="center" vertical="center" wrapText="1" shrinkToFit="1"/>
    </xf>
    <xf numFmtId="0" fontId="32" fillId="0" borderId="26" xfId="0" applyFont="1" applyBorder="1" applyAlignment="1">
      <alignment horizontal="center" vertical="center" shrinkToFit="1"/>
    </xf>
    <xf numFmtId="0" fontId="32" fillId="0" borderId="26" xfId="0" applyFont="1" applyBorder="1" applyAlignment="1">
      <alignment horizontal="center" vertical="center" wrapText="1"/>
    </xf>
    <xf numFmtId="3" fontId="32" fillId="0" borderId="26" xfId="0" applyNumberFormat="1" applyFont="1" applyBorder="1" applyAlignment="1">
      <alignment horizontal="center" vertical="center" wrapText="1"/>
    </xf>
    <xf numFmtId="0" fontId="32" fillId="0" borderId="74" xfId="0" applyFont="1" applyBorder="1" applyAlignment="1">
      <alignment horizontal="center" vertical="center"/>
    </xf>
    <xf numFmtId="9" fontId="32" fillId="0" borderId="51" xfId="0" applyNumberFormat="1" applyFont="1" applyBorder="1" applyAlignment="1">
      <alignment horizontal="center" vertical="center"/>
    </xf>
    <xf numFmtId="3" fontId="32" fillId="0" borderId="51" xfId="0" applyNumberFormat="1" applyFont="1" applyBorder="1" applyAlignment="1">
      <alignment horizontal="center" vertical="center"/>
    </xf>
    <xf numFmtId="3" fontId="32" fillId="0" borderId="51" xfId="4" applyNumberFormat="1" applyFont="1" applyBorder="1" applyAlignment="1">
      <alignment horizontal="center" vertical="center"/>
    </xf>
    <xf numFmtId="3" fontId="32" fillId="0" borderId="11" xfId="4" applyNumberFormat="1" applyFont="1" applyBorder="1" applyAlignment="1">
      <alignment horizontal="center" vertical="center"/>
    </xf>
    <xf numFmtId="3" fontId="32" fillId="0" borderId="25" xfId="4" applyNumberFormat="1" applyFont="1" applyBorder="1" applyAlignment="1">
      <alignment horizontal="center" vertical="center"/>
    </xf>
    <xf numFmtId="0" fontId="32" fillId="0" borderId="75" xfId="0" applyFont="1" applyBorder="1" applyAlignment="1">
      <alignment horizontal="center" vertical="center"/>
    </xf>
    <xf numFmtId="0" fontId="32" fillId="0" borderId="76" xfId="0" applyFont="1" applyBorder="1" applyAlignment="1">
      <alignment horizontal="center" vertical="center"/>
    </xf>
    <xf numFmtId="177" fontId="32" fillId="0" borderId="26" xfId="0" applyNumberFormat="1" applyFont="1" applyFill="1" applyBorder="1" applyAlignment="1">
      <alignment horizontal="center" vertical="center"/>
    </xf>
    <xf numFmtId="177" fontId="32" fillId="0" borderId="16" xfId="0" applyNumberFormat="1" applyFont="1" applyFill="1" applyBorder="1" applyAlignment="1">
      <alignment horizontal="center" vertical="center"/>
    </xf>
    <xf numFmtId="177" fontId="32" fillId="0" borderId="66" xfId="0" applyNumberFormat="1" applyFont="1" applyFill="1" applyBorder="1" applyAlignment="1">
      <alignment horizontal="center" vertical="center"/>
    </xf>
    <xf numFmtId="177" fontId="32" fillId="0" borderId="67" xfId="0" applyNumberFormat="1" applyFont="1" applyFill="1" applyBorder="1" applyAlignment="1">
      <alignment horizontal="center" vertical="center"/>
    </xf>
    <xf numFmtId="177" fontId="32" fillId="0" borderId="21" xfId="0" applyNumberFormat="1" applyFont="1" applyFill="1" applyBorder="1" applyAlignment="1">
      <alignment horizontal="center" vertical="center"/>
    </xf>
    <xf numFmtId="0" fontId="33" fillId="0" borderId="0" xfId="0" applyFont="1" applyBorder="1" applyAlignment="1">
      <alignment horizontal="center" vertical="center"/>
    </xf>
    <xf numFmtId="0" fontId="36" fillId="2" borderId="42" xfId="3" applyFont="1" applyFill="1" applyBorder="1" applyAlignment="1" applyProtection="1">
      <alignment horizontal="center" vertical="center"/>
    </xf>
    <xf numFmtId="0" fontId="32" fillId="0" borderId="43" xfId="0" applyFont="1" applyBorder="1">
      <alignment vertical="center"/>
    </xf>
    <xf numFmtId="0" fontId="32" fillId="0" borderId="44" xfId="0" applyFont="1" applyBorder="1">
      <alignment vertical="center"/>
    </xf>
    <xf numFmtId="0" fontId="45" fillId="0" borderId="50" xfId="1" applyFont="1" applyFill="1" applyBorder="1" applyAlignment="1" applyProtection="1">
      <alignment vertical="center" wrapText="1"/>
    </xf>
    <xf numFmtId="0" fontId="45" fillId="0" borderId="11" xfId="1" applyFont="1" applyFill="1" applyBorder="1" applyAlignment="1" applyProtection="1">
      <alignment vertical="center" wrapText="1"/>
    </xf>
    <xf numFmtId="0" fontId="45" fillId="0" borderId="52" xfId="1" applyFont="1" applyFill="1" applyBorder="1" applyAlignment="1" applyProtection="1">
      <alignment vertical="center" wrapText="1"/>
    </xf>
    <xf numFmtId="0" fontId="32" fillId="0" borderId="55" xfId="3" applyFont="1" applyFill="1" applyBorder="1" applyAlignment="1" applyProtection="1">
      <alignment horizontal="left" vertical="center" wrapText="1" shrinkToFit="1"/>
    </xf>
    <xf numFmtId="0" fontId="32" fillId="0" borderId="23" xfId="3" applyFont="1" applyFill="1" applyBorder="1" applyAlignment="1" applyProtection="1">
      <alignment horizontal="left" vertical="center" wrapText="1" shrinkToFit="1"/>
    </xf>
    <xf numFmtId="0" fontId="32" fillId="0" borderId="56" xfId="3" applyFont="1" applyFill="1" applyBorder="1" applyAlignment="1" applyProtection="1">
      <alignment horizontal="left" vertical="center" wrapText="1" shrinkToFit="1"/>
    </xf>
    <xf numFmtId="0" fontId="32" fillId="0" borderId="28" xfId="3" applyFont="1" applyFill="1" applyBorder="1" applyAlignment="1" applyProtection="1">
      <alignment horizontal="left" vertical="center" wrapText="1" shrinkToFit="1"/>
    </xf>
    <xf numFmtId="0" fontId="44" fillId="0" borderId="50" xfId="1" applyFont="1" applyFill="1" applyBorder="1" applyAlignment="1" applyProtection="1">
      <alignment vertical="center" wrapText="1"/>
    </xf>
    <xf numFmtId="0" fontId="44" fillId="0" borderId="11" xfId="1" applyFont="1" applyFill="1" applyBorder="1" applyAlignment="1" applyProtection="1">
      <alignment vertical="center" wrapText="1"/>
    </xf>
    <xf numFmtId="0" fontId="44" fillId="0" borderId="52" xfId="1" applyFont="1" applyFill="1" applyBorder="1" applyAlignment="1" applyProtection="1">
      <alignment vertical="center" wrapText="1"/>
    </xf>
    <xf numFmtId="0" fontId="40" fillId="0" borderId="50" xfId="3" applyFont="1" applyFill="1" applyBorder="1" applyAlignment="1" applyProtection="1">
      <alignment horizontal="left" vertical="center" wrapText="1"/>
    </xf>
    <xf numFmtId="0" fontId="40" fillId="0" borderId="11" xfId="3" applyFont="1" applyFill="1" applyBorder="1" applyAlignment="1" applyProtection="1">
      <alignment horizontal="left" vertical="center"/>
    </xf>
    <xf numFmtId="0" fontId="41" fillId="0" borderId="11" xfId="0" applyFont="1" applyBorder="1" applyAlignment="1">
      <alignment horizontal="left" vertical="center"/>
    </xf>
    <xf numFmtId="0" fontId="41" fillId="0" borderId="25" xfId="0" applyFont="1" applyBorder="1" applyAlignment="1">
      <alignment horizontal="left" vertical="center"/>
    </xf>
    <xf numFmtId="0" fontId="0" fillId="0" borderId="115" xfId="0" applyBorder="1" applyAlignment="1">
      <alignment horizontal="left" vertical="center"/>
    </xf>
    <xf numFmtId="0" fontId="20" fillId="0" borderId="86" xfId="0" applyFont="1" applyFill="1" applyBorder="1" applyAlignment="1">
      <alignment horizontal="center" vertical="center"/>
    </xf>
    <xf numFmtId="0" fontId="20" fillId="0" borderId="87" xfId="0" applyFont="1" applyFill="1" applyBorder="1" applyAlignment="1">
      <alignment horizontal="center" vertical="center"/>
    </xf>
    <xf numFmtId="0" fontId="20" fillId="0" borderId="35" xfId="0" applyFont="1" applyFill="1" applyBorder="1" applyAlignment="1">
      <alignment horizontal="center" vertical="center"/>
    </xf>
    <xf numFmtId="0" fontId="20" fillId="0" borderId="36" xfId="0" applyFont="1" applyFill="1" applyBorder="1" applyAlignment="1">
      <alignment horizontal="center" vertical="center"/>
    </xf>
    <xf numFmtId="0" fontId="20" fillId="0" borderId="84" xfId="0" applyFont="1" applyFill="1" applyBorder="1" applyAlignment="1">
      <alignment horizontal="center" vertical="center" wrapText="1"/>
    </xf>
    <xf numFmtId="0" fontId="20" fillId="0" borderId="19" xfId="0" applyFont="1" applyFill="1" applyBorder="1" applyAlignment="1">
      <alignment vertical="center"/>
    </xf>
    <xf numFmtId="0" fontId="20" fillId="0" borderId="20" xfId="0" applyFont="1" applyFill="1" applyBorder="1" applyAlignment="1">
      <alignment vertical="center"/>
    </xf>
    <xf numFmtId="0" fontId="20" fillId="0" borderId="22" xfId="0" applyFont="1" applyFill="1" applyBorder="1" applyAlignment="1">
      <alignment horizontal="left" vertical="center" wrapText="1"/>
    </xf>
    <xf numFmtId="0" fontId="20" fillId="0" borderId="23" xfId="0" applyFont="1" applyFill="1" applyBorder="1" applyAlignment="1">
      <alignment horizontal="left" vertical="center" wrapText="1"/>
    </xf>
    <xf numFmtId="0" fontId="20" fillId="0" borderId="24" xfId="0" applyFont="1" applyFill="1" applyBorder="1" applyAlignment="1">
      <alignment horizontal="left" vertical="center" wrapText="1"/>
    </xf>
    <xf numFmtId="0" fontId="20" fillId="0" borderId="17" xfId="0" applyFont="1" applyFill="1" applyBorder="1" applyAlignment="1">
      <alignment horizontal="left" vertical="center" wrapText="1"/>
    </xf>
    <xf numFmtId="0" fontId="20" fillId="0" borderId="0" xfId="0" applyFont="1" applyFill="1" applyBorder="1" applyAlignment="1">
      <alignment horizontal="left" vertical="center" wrapText="1"/>
    </xf>
    <xf numFmtId="0" fontId="20" fillId="0" borderId="2" xfId="0" applyFont="1" applyFill="1" applyBorder="1" applyAlignment="1">
      <alignment horizontal="left" vertical="center" wrapText="1"/>
    </xf>
    <xf numFmtId="0" fontId="20" fillId="0" borderId="27" xfId="0" applyFont="1" applyFill="1" applyBorder="1" applyAlignment="1">
      <alignment horizontal="left" vertical="center" wrapText="1"/>
    </xf>
    <xf numFmtId="0" fontId="20" fillId="0" borderId="28" xfId="0" applyFont="1" applyFill="1" applyBorder="1" applyAlignment="1">
      <alignment horizontal="left" vertical="center" wrapText="1"/>
    </xf>
    <xf numFmtId="0" fontId="20" fillId="0" borderId="29" xfId="0" applyFont="1" applyFill="1" applyBorder="1" applyAlignment="1">
      <alignment horizontal="left" vertical="center" wrapText="1"/>
    </xf>
    <xf numFmtId="0" fontId="20" fillId="0" borderId="86" xfId="0" applyFont="1" applyFill="1" applyBorder="1" applyAlignment="1">
      <alignment horizontal="center" vertical="center" wrapText="1"/>
    </xf>
    <xf numFmtId="0" fontId="20" fillId="0" borderId="31" xfId="0" applyFont="1" applyFill="1" applyBorder="1" applyAlignment="1">
      <alignment vertical="center"/>
    </xf>
    <xf numFmtId="0" fontId="20" fillId="0" borderId="32" xfId="0" applyFont="1" applyFill="1" applyBorder="1" applyAlignment="1">
      <alignment vertical="center"/>
    </xf>
    <xf numFmtId="0" fontId="20" fillId="0" borderId="84" xfId="0" applyFont="1" applyFill="1" applyBorder="1" applyAlignment="1">
      <alignment horizontal="center" vertical="center"/>
    </xf>
    <xf numFmtId="0" fontId="0" fillId="0" borderId="23" xfId="0" applyFont="1" applyFill="1" applyBorder="1" applyAlignment="1">
      <alignment horizontal="left" vertical="center"/>
    </xf>
    <xf numFmtId="0" fontId="0" fillId="0" borderId="24" xfId="0" applyFont="1" applyFill="1" applyBorder="1" applyAlignment="1">
      <alignment horizontal="left" vertical="center"/>
    </xf>
    <xf numFmtId="0" fontId="0" fillId="0" borderId="17" xfId="0" applyFont="1" applyFill="1" applyBorder="1" applyAlignment="1">
      <alignment horizontal="left" vertical="center"/>
    </xf>
    <xf numFmtId="0" fontId="0" fillId="0" borderId="0" xfId="0" applyFont="1" applyFill="1" applyBorder="1" applyAlignment="1">
      <alignment horizontal="left" vertical="center"/>
    </xf>
    <xf numFmtId="0" fontId="0" fillId="0" borderId="2" xfId="0" applyFont="1" applyFill="1" applyBorder="1" applyAlignment="1">
      <alignment horizontal="left" vertical="center"/>
    </xf>
    <xf numFmtId="0" fontId="0" fillId="0" borderId="27" xfId="0" applyFont="1" applyFill="1" applyBorder="1" applyAlignment="1">
      <alignment horizontal="left" vertical="center"/>
    </xf>
    <xf numFmtId="0" fontId="0" fillId="0" borderId="28" xfId="0" applyFont="1" applyFill="1" applyBorder="1" applyAlignment="1">
      <alignment horizontal="left" vertical="center"/>
    </xf>
    <xf numFmtId="0" fontId="0" fillId="0" borderId="29" xfId="0" applyFont="1" applyFill="1" applyBorder="1" applyAlignment="1">
      <alignment horizontal="left" vertical="center"/>
    </xf>
    <xf numFmtId="0" fontId="11" fillId="0" borderId="17" xfId="0" applyFont="1" applyFill="1" applyBorder="1" applyAlignment="1">
      <alignment horizontal="left" vertical="top" wrapText="1"/>
    </xf>
    <xf numFmtId="0" fontId="11" fillId="0" borderId="0" xfId="0" applyFont="1" applyFill="1" applyBorder="1" applyAlignment="1">
      <alignment horizontal="left" vertical="top" wrapText="1"/>
    </xf>
    <xf numFmtId="0" fontId="11" fillId="0" borderId="2" xfId="0" applyFont="1" applyFill="1" applyBorder="1" applyAlignment="1">
      <alignment horizontal="left" vertical="top" wrapText="1"/>
    </xf>
    <xf numFmtId="0" fontId="23" fillId="0" borderId="30" xfId="0" applyFont="1" applyFill="1" applyBorder="1" applyAlignment="1">
      <alignment horizontal="center" vertical="top" wrapText="1"/>
    </xf>
    <xf numFmtId="0" fontId="23" fillId="0" borderId="31" xfId="0" applyFont="1" applyFill="1" applyBorder="1" applyAlignment="1">
      <alignment horizontal="center" vertical="top" wrapText="1"/>
    </xf>
    <xf numFmtId="0" fontId="23" fillId="0" borderId="32" xfId="0" applyFont="1" applyFill="1" applyBorder="1" applyAlignment="1">
      <alignment horizontal="center" vertical="top" wrapText="1"/>
    </xf>
    <xf numFmtId="176" fontId="0" fillId="0" borderId="33" xfId="0" applyNumberFormat="1" applyFill="1" applyBorder="1" applyAlignment="1">
      <alignment horizontal="center" vertical="center"/>
    </xf>
    <xf numFmtId="0" fontId="23" fillId="0" borderId="134" xfId="0" applyFont="1" applyFill="1" applyBorder="1" applyAlignment="1">
      <alignment horizontal="center" vertical="top" wrapText="1"/>
    </xf>
    <xf numFmtId="0" fontId="23" fillId="0" borderId="100" xfId="0" applyFont="1" applyFill="1" applyBorder="1" applyAlignment="1">
      <alignment horizontal="center" vertical="top" wrapText="1"/>
    </xf>
    <xf numFmtId="0" fontId="23" fillId="0" borderId="101" xfId="0" applyFont="1" applyFill="1" applyBorder="1" applyAlignment="1">
      <alignment horizontal="center" vertical="top" wrapText="1"/>
    </xf>
    <xf numFmtId="0" fontId="11" fillId="0" borderId="50" xfId="0" applyFont="1" applyFill="1" applyBorder="1" applyAlignment="1">
      <alignment horizontal="left" vertical="top" wrapText="1"/>
    </xf>
    <xf numFmtId="0" fontId="11" fillId="0" borderId="11" xfId="0" applyFont="1" applyFill="1" applyBorder="1" applyAlignment="1">
      <alignment horizontal="left" vertical="top" wrapText="1"/>
    </xf>
    <xf numFmtId="0" fontId="11" fillId="0" borderId="25" xfId="0" applyFont="1" applyFill="1" applyBorder="1" applyAlignment="1">
      <alignment horizontal="left" vertical="top" wrapText="1"/>
    </xf>
    <xf numFmtId="0" fontId="11" fillId="0" borderId="23" xfId="0" applyFont="1" applyBorder="1" applyAlignment="1">
      <alignment vertical="center"/>
    </xf>
    <xf numFmtId="0" fontId="11" fillId="0" borderId="24" xfId="0" applyFont="1" applyBorder="1" applyAlignment="1">
      <alignment vertical="center"/>
    </xf>
    <xf numFmtId="0" fontId="0" fillId="3" borderId="26" xfId="0" applyFill="1" applyBorder="1" applyAlignment="1">
      <alignment horizontal="center" vertical="center"/>
    </xf>
    <xf numFmtId="0" fontId="22" fillId="0" borderId="18" xfId="0" applyFont="1" applyFill="1" applyBorder="1" applyAlignment="1">
      <alignment horizontal="left" vertical="center" wrapText="1"/>
    </xf>
    <xf numFmtId="0" fontId="22" fillId="0" borderId="19" xfId="0" applyFont="1" applyFill="1" applyBorder="1" applyAlignment="1">
      <alignment horizontal="left" vertical="center" wrapText="1"/>
    </xf>
    <xf numFmtId="0" fontId="22" fillId="0" borderId="20" xfId="0" applyFont="1" applyFill="1" applyBorder="1" applyAlignment="1">
      <alignment horizontal="left" vertical="center" wrapText="1"/>
    </xf>
    <xf numFmtId="0" fontId="23" fillId="0" borderId="30" xfId="0" applyFont="1" applyFill="1" applyBorder="1" applyAlignment="1">
      <alignment horizontal="left" vertical="center" wrapText="1"/>
    </xf>
    <xf numFmtId="0" fontId="23" fillId="0" borderId="31" xfId="0" applyFont="1" applyFill="1" applyBorder="1" applyAlignment="1">
      <alignment horizontal="left" vertical="center" wrapText="1"/>
    </xf>
    <xf numFmtId="0" fontId="23" fillId="0" borderId="32" xfId="0" applyFont="1" applyFill="1" applyBorder="1" applyAlignment="1">
      <alignment horizontal="left" vertical="center" wrapText="1"/>
    </xf>
    <xf numFmtId="176" fontId="0" fillId="0" borderId="133" xfId="0" applyNumberFormat="1" applyFill="1" applyBorder="1" applyAlignment="1">
      <alignment horizontal="center" vertical="center"/>
    </xf>
    <xf numFmtId="176" fontId="0" fillId="0" borderId="133" xfId="0" applyNumberFormat="1" applyFont="1" applyFill="1" applyBorder="1" applyAlignment="1">
      <alignment horizontal="center" vertical="center"/>
    </xf>
    <xf numFmtId="0" fontId="11" fillId="0" borderId="17" xfId="0" applyFont="1" applyFill="1" applyBorder="1" applyAlignment="1">
      <alignment horizontal="center" vertical="top"/>
    </xf>
    <xf numFmtId="0" fontId="11" fillId="0" borderId="0" xfId="0" applyFont="1" applyFill="1" applyBorder="1" applyAlignment="1">
      <alignment horizontal="center" vertical="top"/>
    </xf>
    <xf numFmtId="0" fontId="11" fillId="0" borderId="2" xfId="0" applyFont="1" applyFill="1" applyBorder="1" applyAlignment="1">
      <alignment horizontal="center" vertical="top"/>
    </xf>
    <xf numFmtId="0" fontId="11" fillId="0" borderId="22" xfId="0" applyFont="1" applyFill="1" applyBorder="1" applyAlignment="1">
      <alignment horizontal="center" vertical="top"/>
    </xf>
    <xf numFmtId="0" fontId="11" fillId="0" borderId="23" xfId="0" applyFont="1" applyFill="1" applyBorder="1" applyAlignment="1">
      <alignment horizontal="center" vertical="top"/>
    </xf>
    <xf numFmtId="0" fontId="11" fillId="0" borderId="24" xfId="0" applyFont="1" applyFill="1" applyBorder="1" applyAlignment="1">
      <alignment horizontal="center" vertical="top"/>
    </xf>
    <xf numFmtId="0" fontId="22" fillId="0" borderId="30" xfId="0" applyFont="1" applyFill="1" applyBorder="1" applyAlignment="1">
      <alignment horizontal="left" vertical="center" wrapText="1"/>
    </xf>
    <xf numFmtId="0" fontId="22" fillId="0" borderId="31" xfId="0" applyFont="1" applyFill="1" applyBorder="1" applyAlignment="1">
      <alignment horizontal="left" vertical="center" wrapText="1"/>
    </xf>
    <xf numFmtId="0" fontId="22" fillId="0" borderId="32" xfId="0" applyFont="1" applyFill="1" applyBorder="1" applyAlignment="1">
      <alignment horizontal="left" vertical="center" wrapText="1"/>
    </xf>
    <xf numFmtId="10" fontId="11" fillId="0" borderId="73" xfId="0" applyNumberFormat="1" applyFont="1" applyBorder="1" applyAlignment="1">
      <alignment horizontal="center" vertical="center"/>
    </xf>
    <xf numFmtId="0" fontId="11" fillId="0" borderId="73" xfId="0" applyFont="1" applyBorder="1" applyAlignment="1">
      <alignment horizontal="center" vertical="center"/>
    </xf>
    <xf numFmtId="0" fontId="23" fillId="0" borderId="23" xfId="0" applyFont="1" applyFill="1" applyBorder="1" applyAlignment="1">
      <alignment horizontal="left" vertical="center"/>
    </xf>
    <xf numFmtId="0" fontId="23" fillId="0" borderId="62" xfId="0" applyFont="1" applyFill="1" applyBorder="1" applyAlignment="1">
      <alignment horizontal="left" vertical="center"/>
    </xf>
    <xf numFmtId="0" fontId="23" fillId="0" borderId="56" xfId="0" applyFont="1" applyFill="1" applyBorder="1" applyAlignment="1">
      <alignment horizontal="left" vertical="center"/>
    </xf>
    <xf numFmtId="0" fontId="23" fillId="0" borderId="28" xfId="0" applyFont="1" applyFill="1" applyBorder="1" applyAlignment="1">
      <alignment horizontal="left" vertical="center"/>
    </xf>
    <xf numFmtId="0" fontId="23" fillId="0" borderId="61" xfId="0" applyFont="1" applyFill="1" applyBorder="1" applyAlignment="1">
      <alignment horizontal="left" vertical="center"/>
    </xf>
    <xf numFmtId="0" fontId="20" fillId="0" borderId="22" xfId="0" applyFont="1" applyFill="1" applyBorder="1" applyAlignment="1">
      <alignment horizontal="center" vertical="center" wrapText="1" shrinkToFit="1"/>
    </xf>
    <xf numFmtId="0" fontId="20" fillId="0" borderId="23" xfId="0" applyFont="1" applyFill="1" applyBorder="1" applyAlignment="1">
      <alignment horizontal="center" vertical="center" wrapText="1" shrinkToFit="1"/>
    </xf>
    <xf numFmtId="0" fontId="20" fillId="0" borderId="62" xfId="0" applyFont="1" applyFill="1" applyBorder="1" applyAlignment="1">
      <alignment horizontal="center" vertical="center" wrapText="1" shrinkToFit="1"/>
    </xf>
    <xf numFmtId="0" fontId="20" fillId="0" borderId="27" xfId="0" applyFont="1" applyFill="1" applyBorder="1" applyAlignment="1">
      <alignment horizontal="center" vertical="center" wrapText="1" shrinkToFit="1"/>
    </xf>
    <xf numFmtId="0" fontId="20" fillId="0" borderId="28" xfId="0" applyFont="1" applyFill="1" applyBorder="1" applyAlignment="1">
      <alignment horizontal="center" vertical="center" wrapText="1" shrinkToFit="1"/>
    </xf>
    <xf numFmtId="0" fontId="20" fillId="0" borderId="61" xfId="0" applyFont="1" applyFill="1" applyBorder="1" applyAlignment="1">
      <alignment horizontal="center" vertical="center" wrapText="1" shrinkToFit="1"/>
    </xf>
    <xf numFmtId="0" fontId="20" fillId="0" borderId="22" xfId="0" applyFont="1" applyFill="1" applyBorder="1" applyAlignment="1">
      <alignment horizontal="center" vertical="top" wrapText="1"/>
    </xf>
    <xf numFmtId="0" fontId="20" fillId="0" borderId="23" xfId="0" applyFont="1" applyFill="1" applyBorder="1" applyAlignment="1">
      <alignment horizontal="center" vertical="top" wrapText="1"/>
    </xf>
    <xf numFmtId="0" fontId="20" fillId="0" borderId="62" xfId="0" applyFont="1" applyFill="1" applyBorder="1" applyAlignment="1">
      <alignment horizontal="center" vertical="top" wrapText="1"/>
    </xf>
    <xf numFmtId="0" fontId="11" fillId="0" borderId="22" xfId="0" applyFont="1" applyBorder="1" applyAlignment="1">
      <alignment horizontal="left" vertical="center" wrapText="1"/>
    </xf>
    <xf numFmtId="0" fontId="11" fillId="0" borderId="23" xfId="0" applyFont="1" applyBorder="1" applyAlignment="1">
      <alignment horizontal="left" vertical="center" wrapText="1"/>
    </xf>
    <xf numFmtId="0" fontId="11" fillId="0" borderId="62" xfId="0" applyFont="1" applyBorder="1" applyAlignment="1">
      <alignment horizontal="left" vertical="center" wrapText="1"/>
    </xf>
    <xf numFmtId="0" fontId="2" fillId="0" borderId="27" xfId="0" applyFont="1" applyBorder="1" applyAlignment="1">
      <alignment horizontal="center" vertical="center"/>
    </xf>
    <xf numFmtId="177" fontId="2" fillId="0" borderId="133" xfId="0" applyNumberFormat="1" applyFont="1" applyFill="1" applyBorder="1" applyAlignment="1">
      <alignment horizontal="center" vertical="center"/>
    </xf>
    <xf numFmtId="0" fontId="23" fillId="0" borderId="73" xfId="0" applyFont="1" applyFill="1" applyBorder="1" applyAlignment="1">
      <alignment horizontal="center" vertical="top" wrapText="1"/>
    </xf>
    <xf numFmtId="0" fontId="11" fillId="0" borderId="51" xfId="0" applyFont="1" applyBorder="1" applyAlignment="1">
      <alignment horizontal="left" vertical="top" wrapText="1"/>
    </xf>
    <xf numFmtId="0" fontId="11" fillId="0" borderId="11" xfId="0" applyFont="1" applyBorder="1" applyAlignment="1">
      <alignment horizontal="left" vertical="top" wrapText="1"/>
    </xf>
    <xf numFmtId="0" fontId="11" fillId="0" borderId="52" xfId="0" applyFont="1" applyBorder="1" applyAlignment="1">
      <alignment horizontal="left" vertical="top" wrapText="1"/>
    </xf>
    <xf numFmtId="0" fontId="23" fillId="0" borderId="55" xfId="0" applyFont="1" applyFill="1" applyBorder="1" applyAlignment="1">
      <alignment horizontal="left" vertical="top" wrapText="1"/>
    </xf>
    <xf numFmtId="0" fontId="23" fillId="0" borderId="23" xfId="0" applyFont="1" applyFill="1" applyBorder="1" applyAlignment="1">
      <alignment horizontal="left" vertical="top"/>
    </xf>
    <xf numFmtId="0" fontId="23" fillId="0" borderId="62" xfId="0" applyFont="1" applyFill="1" applyBorder="1" applyAlignment="1">
      <alignment horizontal="left" vertical="top"/>
    </xf>
    <xf numFmtId="0" fontId="23" fillId="0" borderId="56" xfId="0" applyFont="1" applyFill="1" applyBorder="1" applyAlignment="1">
      <alignment horizontal="left" vertical="top"/>
    </xf>
    <xf numFmtId="0" fontId="23" fillId="0" borderId="28" xfId="0" applyFont="1" applyFill="1" applyBorder="1" applyAlignment="1">
      <alignment horizontal="left" vertical="top"/>
    </xf>
    <xf numFmtId="0" fontId="23" fillId="0" borderId="61" xfId="0" applyFont="1" applyFill="1" applyBorder="1" applyAlignment="1">
      <alignment horizontal="left" vertical="top"/>
    </xf>
    <xf numFmtId="0" fontId="0" fillId="2" borderId="51" xfId="0" applyFill="1" applyBorder="1" applyAlignment="1">
      <alignment horizontal="center" vertical="center" shrinkToFit="1"/>
    </xf>
    <xf numFmtId="0" fontId="23" fillId="0" borderId="51" xfId="0" applyFont="1" applyFill="1" applyBorder="1" applyAlignment="1">
      <alignment horizontal="center" vertical="top" wrapText="1" shrinkToFit="1"/>
    </xf>
    <xf numFmtId="0" fontId="23" fillId="0" borderId="11" xfId="0" applyFont="1" applyFill="1" applyBorder="1" applyAlignment="1">
      <alignment horizontal="center" vertical="top" shrinkToFit="1"/>
    </xf>
    <xf numFmtId="0" fontId="23" fillId="0" borderId="25" xfId="0" applyFont="1" applyFill="1" applyBorder="1" applyAlignment="1">
      <alignment horizontal="center" vertical="top" shrinkToFit="1"/>
    </xf>
    <xf numFmtId="0" fontId="23" fillId="0" borderId="50" xfId="1" applyFont="1" applyFill="1" applyBorder="1" applyAlignment="1" applyProtection="1">
      <alignment vertical="top" wrapText="1"/>
    </xf>
    <xf numFmtId="0" fontId="23" fillId="0" borderId="11" xfId="1" applyFont="1" applyFill="1" applyBorder="1" applyAlignment="1" applyProtection="1">
      <alignment vertical="top" wrapText="1"/>
    </xf>
    <xf numFmtId="0" fontId="23" fillId="0" borderId="52" xfId="1" applyFont="1" applyFill="1" applyBorder="1" applyAlignment="1" applyProtection="1">
      <alignment vertical="top" wrapText="1"/>
    </xf>
    <xf numFmtId="0" fontId="12" fillId="2" borderId="85" xfId="3" applyFont="1" applyFill="1" applyBorder="1" applyAlignment="1" applyProtection="1">
      <alignment horizontal="center" vertical="center" wrapText="1"/>
    </xf>
    <xf numFmtId="0" fontId="12" fillId="2" borderId="19" xfId="3" applyFont="1" applyFill="1" applyBorder="1" applyAlignment="1" applyProtection="1">
      <alignment horizontal="center" vertical="center" wrapText="1"/>
    </xf>
    <xf numFmtId="0" fontId="12" fillId="2" borderId="20" xfId="3" applyFont="1" applyFill="1" applyBorder="1" applyAlignment="1" applyProtection="1">
      <alignment horizontal="center" vertical="center" wrapText="1"/>
    </xf>
    <xf numFmtId="177" fontId="2" fillId="0" borderId="101" xfId="0" applyNumberFormat="1" applyFont="1" applyFill="1" applyBorder="1" applyAlignment="1">
      <alignment horizontal="center" vertical="center"/>
    </xf>
    <xf numFmtId="177" fontId="2" fillId="0" borderId="20" xfId="0" applyNumberFormat="1" applyFont="1" applyFill="1" applyBorder="1" applyAlignment="1">
      <alignment horizontal="center" vertical="center"/>
    </xf>
    <xf numFmtId="0" fontId="12" fillId="0" borderId="39" xfId="1" applyFont="1" applyFill="1" applyBorder="1" applyAlignment="1" applyProtection="1">
      <alignment horizontal="center" vertical="center" wrapText="1" shrinkToFit="1"/>
    </xf>
    <xf numFmtId="0" fontId="20" fillId="0" borderId="40" xfId="0" applyFont="1" applyBorder="1" applyAlignment="1">
      <alignment horizontal="center" vertical="center"/>
    </xf>
    <xf numFmtId="0" fontId="20" fillId="0" borderId="47" xfId="0" applyFont="1" applyBorder="1" applyAlignment="1">
      <alignment horizontal="center" vertical="center"/>
    </xf>
    <xf numFmtId="0" fontId="23" fillId="0" borderId="55" xfId="3" applyFont="1" applyFill="1" applyBorder="1" applyAlignment="1" applyProtection="1">
      <alignment horizontal="center" vertical="center" wrapText="1" shrinkToFit="1"/>
    </xf>
    <xf numFmtId="0" fontId="23" fillId="0" borderId="23" xfId="3" applyFont="1" applyFill="1" applyBorder="1" applyAlignment="1" applyProtection="1">
      <alignment horizontal="center" vertical="center" wrapText="1" shrinkToFit="1"/>
    </xf>
    <xf numFmtId="0" fontId="23" fillId="0" borderId="23" xfId="0" applyFont="1" applyBorder="1" applyAlignment="1">
      <alignment horizontal="center" vertical="center" wrapText="1"/>
    </xf>
    <xf numFmtId="0" fontId="23" fillId="0" borderId="56" xfId="3" applyFont="1" applyFill="1" applyBorder="1" applyAlignment="1" applyProtection="1">
      <alignment horizontal="center" vertical="center" wrapText="1" shrinkToFit="1"/>
    </xf>
    <xf numFmtId="0" fontId="23" fillId="0" borderId="28" xfId="3" applyFont="1" applyFill="1" applyBorder="1" applyAlignment="1" applyProtection="1">
      <alignment horizontal="center" vertical="center" wrapText="1" shrinkToFit="1"/>
    </xf>
    <xf numFmtId="0" fontId="23" fillId="0" borderId="28" xfId="0" applyFont="1" applyBorder="1" applyAlignment="1">
      <alignment horizontal="center" vertical="center" wrapText="1"/>
    </xf>
    <xf numFmtId="0" fontId="23" fillId="0" borderId="23" xfId="1" applyFont="1" applyFill="1" applyBorder="1" applyAlignment="1">
      <alignment horizontal="center" vertical="center" wrapText="1" shrinkToFit="1"/>
    </xf>
    <xf numFmtId="0" fontId="23" fillId="0" borderId="23" xfId="0" applyFont="1" applyBorder="1" applyAlignment="1">
      <alignment horizontal="center" vertical="center" shrinkToFit="1"/>
    </xf>
    <xf numFmtId="0" fontId="23" fillId="0" borderId="24" xfId="0" applyFont="1" applyBorder="1" applyAlignment="1">
      <alignment horizontal="center" vertical="center" shrinkToFit="1"/>
    </xf>
    <xf numFmtId="0" fontId="23" fillId="0" borderId="28" xfId="0" applyFont="1" applyBorder="1" applyAlignment="1">
      <alignment horizontal="center" vertical="center" shrinkToFit="1"/>
    </xf>
    <xf numFmtId="0" fontId="23" fillId="0" borderId="29" xfId="0" applyFont="1" applyBorder="1" applyAlignment="1">
      <alignment horizontal="center" vertical="center" shrinkToFit="1"/>
    </xf>
    <xf numFmtId="0" fontId="20" fillId="0" borderId="11" xfId="0" applyFont="1" applyBorder="1" applyAlignment="1">
      <alignment horizontal="center" vertical="center" shrinkToFit="1"/>
    </xf>
    <xf numFmtId="0" fontId="20" fillId="0" borderId="25" xfId="0" applyFont="1" applyBorder="1" applyAlignment="1">
      <alignment horizontal="center" vertical="center" shrinkToFit="1"/>
    </xf>
    <xf numFmtId="0" fontId="20" fillId="0" borderId="51" xfId="2" applyFont="1" applyFill="1" applyBorder="1" applyAlignment="1" applyProtection="1">
      <alignment horizontal="center" vertical="center" shrinkToFit="1"/>
    </xf>
    <xf numFmtId="0" fontId="20" fillId="0" borderId="11" xfId="2" applyFont="1" applyFill="1" applyBorder="1" applyAlignment="1" applyProtection="1">
      <alignment horizontal="center" vertical="center" shrinkToFit="1"/>
    </xf>
    <xf numFmtId="0" fontId="20" fillId="0" borderId="52" xfId="2" applyFont="1" applyFill="1" applyBorder="1" applyAlignment="1" applyProtection="1">
      <alignment horizontal="center" vertical="center" shrinkToFit="1"/>
    </xf>
    <xf numFmtId="0" fontId="20" fillId="0" borderId="50" xfId="1" applyFont="1" applyFill="1" applyBorder="1" applyAlignment="1" applyProtection="1">
      <alignment horizontal="center" vertical="center" wrapText="1" shrinkToFit="1"/>
    </xf>
    <xf numFmtId="0" fontId="20" fillId="0" borderId="11" xfId="0" applyFont="1" applyBorder="1" applyAlignment="1">
      <alignment horizontal="center" vertical="center"/>
    </xf>
    <xf numFmtId="0" fontId="20" fillId="0" borderId="11" xfId="2" applyFont="1" applyFill="1" applyBorder="1" applyAlignment="1" applyProtection="1">
      <alignment horizontal="center" vertical="center" wrapText="1"/>
    </xf>
    <xf numFmtId="0" fontId="20" fillId="0" borderId="52" xfId="0" applyFont="1" applyBorder="1" applyAlignment="1">
      <alignment horizontal="center" vertical="center"/>
    </xf>
    <xf numFmtId="0" fontId="20" fillId="0" borderId="65" xfId="0" applyFont="1" applyFill="1" applyBorder="1" applyAlignment="1">
      <alignment horizontal="center" vertical="center"/>
    </xf>
    <xf numFmtId="0" fontId="20" fillId="0" borderId="55" xfId="3" applyFont="1" applyFill="1" applyBorder="1" applyAlignment="1" applyProtection="1">
      <alignment horizontal="center" vertical="center" wrapText="1" shrinkToFit="1"/>
    </xf>
    <xf numFmtId="0" fontId="20" fillId="0" borderId="23" xfId="3" applyFont="1" applyFill="1" applyBorder="1" applyAlignment="1" applyProtection="1">
      <alignment horizontal="center" vertical="center" wrapText="1" shrinkToFit="1"/>
    </xf>
    <xf numFmtId="0" fontId="20" fillId="0" borderId="23" xfId="0" applyFont="1" applyBorder="1" applyAlignment="1">
      <alignment horizontal="center" vertical="center" wrapText="1"/>
    </xf>
    <xf numFmtId="0" fontId="20" fillId="0" borderId="56" xfId="3" applyFont="1" applyFill="1" applyBorder="1" applyAlignment="1" applyProtection="1">
      <alignment horizontal="center" vertical="center" wrapText="1" shrinkToFit="1"/>
    </xf>
    <xf numFmtId="0" fontId="20" fillId="0" borderId="28" xfId="3" applyFont="1" applyFill="1" applyBorder="1" applyAlignment="1" applyProtection="1">
      <alignment horizontal="center" vertical="center" wrapText="1" shrinkToFit="1"/>
    </xf>
    <xf numFmtId="0" fontId="20" fillId="0" borderId="28" xfId="0" applyFont="1" applyBorder="1" applyAlignment="1">
      <alignment horizontal="center" vertical="center" wrapText="1"/>
    </xf>
    <xf numFmtId="0" fontId="20" fillId="0" borderId="23" xfId="1" applyFont="1" applyFill="1" applyBorder="1" applyAlignment="1">
      <alignment horizontal="center" vertical="center" wrapText="1" shrinkToFit="1"/>
    </xf>
    <xf numFmtId="0" fontId="20" fillId="0" borderId="23" xfId="0" applyFont="1" applyBorder="1" applyAlignment="1">
      <alignment horizontal="center" vertical="center" shrinkToFit="1"/>
    </xf>
    <xf numFmtId="0" fontId="20" fillId="0" borderId="24" xfId="0" applyFont="1" applyBorder="1" applyAlignment="1">
      <alignment horizontal="center" vertical="center" shrinkToFit="1"/>
    </xf>
    <xf numFmtId="0" fontId="20" fillId="0" borderId="28" xfId="0" applyFont="1" applyBorder="1" applyAlignment="1">
      <alignment horizontal="center" vertical="center" shrinkToFit="1"/>
    </xf>
    <xf numFmtId="0" fontId="20" fillId="0" borderId="29" xfId="0" applyFont="1" applyBorder="1" applyAlignment="1">
      <alignment horizontal="center" vertical="center" shrinkToFit="1"/>
    </xf>
    <xf numFmtId="0" fontId="6" fillId="0" borderId="23" xfId="0" applyFont="1" applyBorder="1" applyAlignment="1">
      <alignment horizontal="center" vertical="center"/>
    </xf>
    <xf numFmtId="0" fontId="24" fillId="0" borderId="23" xfId="0" applyFont="1" applyBorder="1" applyAlignment="1">
      <alignment horizontal="center" vertical="center"/>
    </xf>
    <xf numFmtId="0" fontId="20" fillId="0" borderId="39" xfId="1" applyFont="1" applyFill="1" applyBorder="1" applyAlignment="1" applyProtection="1">
      <alignment horizontal="center" vertical="center" wrapText="1" shrinkToFit="1"/>
    </xf>
    <xf numFmtId="0" fontId="20" fillId="0" borderId="40" xfId="0" applyFont="1" applyFill="1" applyBorder="1" applyAlignment="1">
      <alignment horizontal="center" vertical="center"/>
    </xf>
    <xf numFmtId="0" fontId="22" fillId="0" borderId="50" xfId="3" applyFont="1" applyFill="1" applyBorder="1" applyAlignment="1" applyProtection="1">
      <alignment horizontal="center" vertical="center" wrapText="1"/>
    </xf>
    <xf numFmtId="0" fontId="22" fillId="0" borderId="11" xfId="3" applyFont="1" applyFill="1" applyBorder="1" applyAlignment="1" applyProtection="1">
      <alignment horizontal="center" vertical="center"/>
    </xf>
    <xf numFmtId="0" fontId="22" fillId="0" borderId="11" xfId="0" applyFont="1" applyBorder="1" applyAlignment="1">
      <alignment horizontal="center" vertical="center"/>
    </xf>
    <xf numFmtId="0" fontId="20" fillId="0" borderId="26" xfId="0" applyFont="1" applyFill="1" applyBorder="1" applyAlignment="1">
      <alignment horizontal="center" vertical="center"/>
    </xf>
    <xf numFmtId="0" fontId="20" fillId="0" borderId="85" xfId="0" applyFont="1" applyFill="1" applyBorder="1" applyAlignment="1">
      <alignment horizontal="center" vertical="center"/>
    </xf>
    <xf numFmtId="0" fontId="20" fillId="0" borderId="21" xfId="0" applyFont="1" applyFill="1" applyBorder="1" applyAlignment="1">
      <alignment horizontal="center" vertical="center"/>
    </xf>
    <xf numFmtId="0" fontId="20" fillId="0" borderId="65" xfId="0" quotePrefix="1" applyFont="1" applyFill="1" applyBorder="1" applyAlignment="1">
      <alignment horizontal="center" vertical="center"/>
    </xf>
    <xf numFmtId="0" fontId="23" fillId="0" borderId="18" xfId="0" applyFont="1" applyFill="1" applyBorder="1" applyAlignment="1">
      <alignment horizontal="center" vertical="top" wrapText="1"/>
    </xf>
    <xf numFmtId="0" fontId="23" fillId="0" borderId="19" xfId="0" applyFont="1" applyFill="1" applyBorder="1" applyAlignment="1">
      <alignment horizontal="center" vertical="top" wrapText="1"/>
    </xf>
    <xf numFmtId="0" fontId="23" fillId="0" borderId="20" xfId="0" applyFont="1" applyFill="1" applyBorder="1" applyAlignment="1">
      <alignment horizontal="center" vertical="top" wrapText="1"/>
    </xf>
    <xf numFmtId="0" fontId="11" fillId="0" borderId="17"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2" xfId="0" applyFont="1" applyFill="1" applyBorder="1" applyAlignment="1">
      <alignment horizontal="left" vertical="center" wrapText="1"/>
    </xf>
    <xf numFmtId="0" fontId="0" fillId="0" borderId="17" xfId="0" applyFill="1" applyBorder="1" applyAlignment="1">
      <alignment horizontal="left" vertical="top" wrapText="1"/>
    </xf>
    <xf numFmtId="0" fontId="0" fillId="0" borderId="0" xfId="0" applyFont="1" applyFill="1" applyBorder="1" applyAlignment="1">
      <alignment horizontal="left" vertical="top" wrapText="1"/>
    </xf>
    <xf numFmtId="0" fontId="0" fillId="0" borderId="2" xfId="0" applyFont="1" applyFill="1" applyBorder="1" applyAlignment="1">
      <alignment horizontal="left" vertical="top" wrapText="1"/>
    </xf>
    <xf numFmtId="0" fontId="0" fillId="0" borderId="17" xfId="0" applyFont="1" applyFill="1" applyBorder="1" applyAlignment="1">
      <alignment horizontal="left" vertical="top" wrapText="1"/>
    </xf>
    <xf numFmtId="0" fontId="0" fillId="0" borderId="17" xfId="0" applyFill="1" applyBorder="1" applyAlignment="1">
      <alignment horizontal="left" vertical="center" wrapText="1"/>
    </xf>
    <xf numFmtId="0" fontId="0" fillId="0" borderId="0" xfId="0" applyFill="1" applyBorder="1" applyAlignment="1">
      <alignment horizontal="left" vertical="center" wrapText="1"/>
    </xf>
    <xf numFmtId="0" fontId="0" fillId="0" borderId="2" xfId="0" applyFill="1" applyBorder="1" applyAlignment="1">
      <alignment horizontal="left" vertical="center" wrapText="1"/>
    </xf>
    <xf numFmtId="0" fontId="23" fillId="0" borderId="85" xfId="0" applyFont="1" applyFill="1" applyBorder="1" applyAlignment="1">
      <alignment horizontal="left" vertical="center" wrapText="1"/>
    </xf>
    <xf numFmtId="0" fontId="20" fillId="0" borderId="19" xfId="0" applyFont="1" applyFill="1" applyBorder="1" applyAlignment="1">
      <alignment horizontal="left" vertical="center"/>
    </xf>
    <xf numFmtId="0" fontId="20" fillId="0" borderId="20" xfId="0" applyFont="1" applyFill="1" applyBorder="1" applyAlignment="1">
      <alignment horizontal="left" vertical="center"/>
    </xf>
    <xf numFmtId="176" fontId="20" fillId="0" borderId="85" xfId="0" applyNumberFormat="1" applyFont="1" applyFill="1" applyBorder="1" applyAlignment="1">
      <alignment horizontal="right" vertical="center"/>
    </xf>
    <xf numFmtId="176" fontId="20" fillId="0" borderId="19" xfId="0" applyNumberFormat="1" applyFont="1" applyFill="1" applyBorder="1" applyAlignment="1">
      <alignment horizontal="right" vertical="center"/>
    </xf>
    <xf numFmtId="176" fontId="20" fillId="0" borderId="20" xfId="0" applyNumberFormat="1" applyFont="1" applyFill="1" applyBorder="1" applyAlignment="1">
      <alignment horizontal="right" vertical="center"/>
    </xf>
    <xf numFmtId="0" fontId="0" fillId="2" borderId="51" xfId="0" applyFill="1" applyBorder="1" applyAlignment="1">
      <alignment vertical="center"/>
    </xf>
    <xf numFmtId="0" fontId="0" fillId="2" borderId="25" xfId="0" applyFill="1" applyBorder="1" applyAlignment="1">
      <alignment vertical="center"/>
    </xf>
    <xf numFmtId="0" fontId="20" fillId="0" borderId="51" xfId="0" applyFont="1" applyFill="1" applyBorder="1" applyAlignment="1">
      <alignment vertical="center"/>
    </xf>
    <xf numFmtId="0" fontId="20" fillId="0" borderId="11" xfId="0" applyFont="1" applyFill="1" applyBorder="1" applyAlignment="1">
      <alignment vertical="center"/>
    </xf>
    <xf numFmtId="0" fontId="20" fillId="0" borderId="25" xfId="0" applyFont="1" applyFill="1" applyBorder="1" applyAlignment="1">
      <alignment vertical="center"/>
    </xf>
    <xf numFmtId="0" fontId="23" fillId="0" borderId="51"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5" xfId="0" applyFont="1" applyFill="1" applyBorder="1" applyAlignment="1">
      <alignment horizontal="center" vertical="center" wrapText="1"/>
    </xf>
    <xf numFmtId="49" fontId="20" fillId="0" borderId="51" xfId="0" applyNumberFormat="1" applyFont="1" applyFill="1" applyBorder="1" applyAlignment="1">
      <alignment horizontal="right" vertical="center"/>
    </xf>
    <xf numFmtId="49" fontId="20" fillId="0" borderId="11" xfId="0" applyNumberFormat="1" applyFont="1" applyFill="1" applyBorder="1" applyAlignment="1">
      <alignment horizontal="right" vertical="center"/>
    </xf>
    <xf numFmtId="49" fontId="20" fillId="0" borderId="25" xfId="0" applyNumberFormat="1" applyFont="1" applyFill="1" applyBorder="1" applyAlignment="1">
      <alignment horizontal="right" vertical="center"/>
    </xf>
    <xf numFmtId="0" fontId="20" fillId="0" borderId="22" xfId="1" applyFont="1" applyFill="1" applyBorder="1" applyAlignment="1">
      <alignment horizontal="left" vertical="center" wrapText="1" shrinkToFit="1"/>
    </xf>
    <xf numFmtId="0" fontId="20" fillId="0" borderId="23" xfId="0" applyFont="1" applyBorder="1" applyAlignment="1">
      <alignment horizontal="left" vertical="center" shrinkToFit="1"/>
    </xf>
    <xf numFmtId="0" fontId="20" fillId="0" borderId="24" xfId="0" applyFont="1" applyBorder="1" applyAlignment="1">
      <alignment horizontal="left" vertical="center" shrinkToFit="1"/>
    </xf>
    <xf numFmtId="0" fontId="20" fillId="0" borderId="27" xfId="0" applyFont="1" applyBorder="1" applyAlignment="1">
      <alignment horizontal="left" vertical="center" shrinkToFit="1"/>
    </xf>
    <xf numFmtId="0" fontId="20" fillId="0" borderId="28" xfId="0" applyFont="1" applyBorder="1" applyAlignment="1">
      <alignment horizontal="left" vertical="center" shrinkToFit="1"/>
    </xf>
    <xf numFmtId="0" fontId="20" fillId="0" borderId="29" xfId="0" applyFont="1" applyBorder="1" applyAlignment="1">
      <alignment horizontal="left" vertical="center" shrinkToFit="1"/>
    </xf>
    <xf numFmtId="0" fontId="20" fillId="0" borderId="16" xfId="0" applyFont="1" applyFill="1" applyBorder="1" applyAlignment="1">
      <alignment horizontal="center" vertical="center"/>
    </xf>
    <xf numFmtId="3" fontId="20" fillId="0" borderId="21" xfId="0" applyNumberFormat="1" applyFont="1" applyFill="1" applyBorder="1" applyAlignment="1">
      <alignment horizontal="center" vertical="center"/>
    </xf>
    <xf numFmtId="0" fontId="0" fillId="0" borderId="22" xfId="0" applyFont="1" applyFill="1" applyBorder="1" applyAlignment="1">
      <alignment horizontal="left" vertical="top" wrapText="1"/>
    </xf>
    <xf numFmtId="0" fontId="0" fillId="0" borderId="23" xfId="0" applyFont="1" applyFill="1" applyBorder="1" applyAlignment="1">
      <alignment horizontal="left" vertical="top" wrapText="1"/>
    </xf>
    <xf numFmtId="0" fontId="0" fillId="0" borderId="24" xfId="0" applyFont="1" applyFill="1" applyBorder="1" applyAlignment="1">
      <alignment horizontal="left" vertical="top" wrapText="1"/>
    </xf>
    <xf numFmtId="3" fontId="20" fillId="0" borderId="33" xfId="0" applyNumberFormat="1" applyFont="1" applyFill="1" applyBorder="1" applyAlignment="1">
      <alignment horizontal="center" vertical="center"/>
    </xf>
    <xf numFmtId="176" fontId="20" fillId="0" borderId="33" xfId="0" applyNumberFormat="1" applyFont="1" applyFill="1" applyBorder="1" applyAlignment="1">
      <alignment horizontal="center" vertical="top"/>
    </xf>
    <xf numFmtId="0" fontId="11" fillId="0" borderId="5" xfId="1" applyFont="1" applyFill="1" applyBorder="1" applyAlignment="1" applyProtection="1">
      <alignment horizontal="left" vertical="top"/>
    </xf>
    <xf numFmtId="0" fontId="11" fillId="0" borderId="3" xfId="1" applyFont="1" applyFill="1" applyBorder="1" applyAlignment="1" applyProtection="1">
      <alignment horizontal="left" vertical="top"/>
    </xf>
    <xf numFmtId="0" fontId="11" fillId="0" borderId="6" xfId="1" applyFont="1" applyFill="1" applyBorder="1" applyAlignment="1" applyProtection="1">
      <alignment horizontal="left" vertical="top"/>
    </xf>
    <xf numFmtId="0" fontId="11" fillId="0" borderId="4" xfId="1" applyFont="1" applyFill="1" applyBorder="1" applyAlignment="1" applyProtection="1">
      <alignment horizontal="left" vertical="top"/>
    </xf>
    <xf numFmtId="0" fontId="11" fillId="0" borderId="0" xfId="1" applyFont="1" applyFill="1" applyBorder="1" applyAlignment="1" applyProtection="1">
      <alignment horizontal="left" vertical="top"/>
    </xf>
    <xf numFmtId="0" fontId="11" fillId="0" borderId="2" xfId="1" applyFont="1" applyFill="1" applyBorder="1" applyAlignment="1" applyProtection="1">
      <alignment horizontal="left" vertical="top"/>
    </xf>
    <xf numFmtId="0" fontId="11" fillId="0" borderId="14" xfId="1" applyFont="1" applyFill="1" applyBorder="1" applyAlignment="1" applyProtection="1">
      <alignment horizontal="left" vertical="top"/>
    </xf>
    <xf numFmtId="0" fontId="11" fillId="0" borderId="1" xfId="1" applyFont="1" applyFill="1" applyBorder="1" applyAlignment="1" applyProtection="1">
      <alignment horizontal="left" vertical="top"/>
    </xf>
    <xf numFmtId="0" fontId="11" fillId="0" borderId="15" xfId="1" applyFont="1" applyFill="1" applyBorder="1" applyAlignment="1" applyProtection="1">
      <alignment horizontal="left" vertical="top"/>
    </xf>
    <xf numFmtId="0" fontId="0" fillId="0" borderId="23" xfId="0" applyFont="1" applyBorder="1" applyAlignment="1">
      <alignment horizontal="left" vertical="center"/>
    </xf>
    <xf numFmtId="0" fontId="0" fillId="0" borderId="62" xfId="0" applyFont="1" applyBorder="1" applyAlignment="1">
      <alignment horizontal="left" vertical="center"/>
    </xf>
    <xf numFmtId="0" fontId="0" fillId="0" borderId="127" xfId="0" applyFont="1" applyBorder="1" applyAlignment="1">
      <alignment horizontal="left" vertical="center"/>
    </xf>
    <xf numFmtId="0" fontId="0" fillId="0" borderId="100" xfId="0" applyFont="1" applyBorder="1" applyAlignment="1">
      <alignment horizontal="left" vertical="center"/>
    </xf>
    <xf numFmtId="0" fontId="0" fillId="0" borderId="101" xfId="0" applyFont="1" applyBorder="1" applyAlignment="1">
      <alignment horizontal="left" vertical="center"/>
    </xf>
    <xf numFmtId="176" fontId="20" fillId="0" borderId="65" xfId="0" applyNumberFormat="1" applyFont="1" applyFill="1" applyBorder="1" applyAlignment="1">
      <alignment horizontal="right" vertical="center"/>
    </xf>
    <xf numFmtId="176" fontId="20" fillId="0" borderId="31" xfId="0" applyNumberFormat="1" applyFont="1" applyFill="1" applyBorder="1" applyAlignment="1">
      <alignment horizontal="right" vertical="center"/>
    </xf>
    <xf numFmtId="176" fontId="20" fillId="0" borderId="32" xfId="0" applyNumberFormat="1" applyFont="1" applyFill="1" applyBorder="1" applyAlignment="1">
      <alignment horizontal="right" vertical="center"/>
    </xf>
    <xf numFmtId="0" fontId="11" fillId="0" borderId="31" xfId="0" applyFont="1" applyBorder="1" applyAlignment="1">
      <alignment horizontal="left" vertical="center" wrapText="1"/>
    </xf>
    <xf numFmtId="0" fontId="11" fillId="0" borderId="32" xfId="0" applyFont="1" applyBorder="1" applyAlignment="1">
      <alignment horizontal="left" vertical="center" wrapText="1"/>
    </xf>
    <xf numFmtId="176" fontId="0" fillId="0" borderId="128" xfId="0" applyNumberFormat="1" applyBorder="1" applyAlignment="1">
      <alignment horizontal="right" vertical="center"/>
    </xf>
    <xf numFmtId="0" fontId="20" fillId="0" borderId="55" xfId="0" applyFont="1" applyFill="1" applyBorder="1" applyAlignment="1">
      <alignment horizontal="center" vertical="center" wrapText="1"/>
    </xf>
    <xf numFmtId="0" fontId="20" fillId="0" borderId="23" xfId="0" applyFont="1" applyFill="1" applyBorder="1" applyAlignment="1">
      <alignment horizontal="center" vertical="center" wrapText="1"/>
    </xf>
    <xf numFmtId="0" fontId="20" fillId="0" borderId="62" xfId="0" applyFont="1" applyFill="1" applyBorder="1" applyAlignment="1">
      <alignment horizontal="center" vertical="center" wrapText="1"/>
    </xf>
    <xf numFmtId="0" fontId="20" fillId="0" borderId="23" xfId="0" applyFont="1" applyFill="1" applyBorder="1" applyAlignment="1">
      <alignment horizontal="left" vertical="center"/>
    </xf>
    <xf numFmtId="0" fontId="20" fillId="0" borderId="62" xfId="0" applyFont="1" applyFill="1" applyBorder="1" applyAlignment="1">
      <alignment horizontal="left" vertical="center"/>
    </xf>
    <xf numFmtId="176" fontId="20" fillId="0" borderId="103" xfId="0" applyNumberFormat="1" applyFont="1" applyFill="1" applyBorder="1" applyAlignment="1">
      <alignment horizontal="right" vertical="center"/>
    </xf>
    <xf numFmtId="176" fontId="20" fillId="0" borderId="104" xfId="0" applyNumberFormat="1" applyFont="1" applyFill="1" applyBorder="1" applyAlignment="1">
      <alignment horizontal="right" vertical="center"/>
    </xf>
    <xf numFmtId="0" fontId="11" fillId="0" borderId="65" xfId="0" applyFont="1" applyBorder="1" applyAlignment="1">
      <alignment horizontal="center" vertical="center" wrapText="1"/>
    </xf>
    <xf numFmtId="0" fontId="20" fillId="2" borderId="26" xfId="0" applyFont="1" applyFill="1" applyBorder="1" applyAlignment="1">
      <alignment vertical="center"/>
    </xf>
    <xf numFmtId="0" fontId="20" fillId="0" borderId="51" xfId="0" applyFont="1" applyBorder="1" applyAlignment="1">
      <alignment horizontal="center" vertical="center"/>
    </xf>
    <xf numFmtId="0" fontId="20" fillId="0" borderId="25" xfId="0" applyFont="1" applyBorder="1" applyAlignment="1">
      <alignment horizontal="center" vertical="center"/>
    </xf>
    <xf numFmtId="0" fontId="20" fillId="2" borderId="51" xfId="0" applyFont="1" applyFill="1" applyBorder="1" applyAlignment="1">
      <alignment horizontal="center" vertical="center"/>
    </xf>
    <xf numFmtId="0" fontId="20" fillId="2" borderId="11" xfId="0" applyFont="1" applyFill="1" applyBorder="1" applyAlignment="1">
      <alignment horizontal="center" vertical="center"/>
    </xf>
    <xf numFmtId="0" fontId="20" fillId="2" borderId="25" xfId="0" applyFont="1" applyFill="1" applyBorder="1" applyAlignment="1">
      <alignment horizontal="center" vertical="center"/>
    </xf>
    <xf numFmtId="0" fontId="20" fillId="2" borderId="26"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0" borderId="51" xfId="0" applyFont="1" applyFill="1" applyBorder="1" applyAlignment="1">
      <alignment vertical="center" shrinkToFit="1"/>
    </xf>
    <xf numFmtId="0" fontId="20" fillId="0" borderId="11" xfId="0" applyFont="1" applyFill="1" applyBorder="1" applyAlignment="1">
      <alignment vertical="center" shrinkToFit="1"/>
    </xf>
    <xf numFmtId="0" fontId="20" fillId="0" borderId="25" xfId="0" applyFont="1" applyFill="1" applyBorder="1" applyAlignment="1">
      <alignment vertical="center" shrinkToFit="1"/>
    </xf>
    <xf numFmtId="0" fontId="20" fillId="0" borderId="51" xfId="0" applyFont="1" applyBorder="1" applyAlignment="1">
      <alignment vertical="center"/>
    </xf>
    <xf numFmtId="0" fontId="20" fillId="0" borderId="11" xfId="0" applyFont="1" applyBorder="1" applyAlignment="1">
      <alignment vertical="center"/>
    </xf>
    <xf numFmtId="0" fontId="20" fillId="0" borderId="25" xfId="0" applyFont="1" applyBorder="1" applyAlignment="1">
      <alignment vertical="center"/>
    </xf>
    <xf numFmtId="0" fontId="20" fillId="2" borderId="51" xfId="0" applyFont="1" applyFill="1" applyBorder="1" applyAlignment="1">
      <alignment horizontal="center" vertical="center" wrapText="1"/>
    </xf>
    <xf numFmtId="0" fontId="20" fillId="0" borderId="51" xfId="0" applyFont="1" applyFill="1" applyBorder="1" applyAlignment="1">
      <alignment horizontal="center" vertical="center"/>
    </xf>
    <xf numFmtId="0" fontId="20" fillId="0" borderId="11" xfId="0" applyFont="1" applyFill="1" applyBorder="1" applyAlignment="1">
      <alignment horizontal="center" vertical="center"/>
    </xf>
    <xf numFmtId="0" fontId="20" fillId="0" borderId="25" xfId="0" applyFont="1" applyFill="1" applyBorder="1" applyAlignment="1">
      <alignment horizontal="center" vertical="center"/>
    </xf>
    <xf numFmtId="0" fontId="20" fillId="0" borderId="26" xfId="0" applyFont="1" applyFill="1" applyBorder="1" applyAlignment="1">
      <alignment vertical="center" shrinkToFit="1"/>
    </xf>
    <xf numFmtId="0" fontId="20" fillId="0" borderId="51" xfId="0" applyFont="1" applyFill="1" applyBorder="1" applyAlignment="1">
      <alignment horizontal="center" vertical="center" wrapText="1"/>
    </xf>
    <xf numFmtId="0" fontId="20" fillId="2" borderId="51" xfId="0" applyFont="1" applyFill="1" applyBorder="1" applyAlignment="1">
      <alignment vertical="center"/>
    </xf>
    <xf numFmtId="0" fontId="20" fillId="2" borderId="25" xfId="0" applyFont="1" applyFill="1" applyBorder="1" applyAlignment="1">
      <alignment vertical="center"/>
    </xf>
    <xf numFmtId="0" fontId="0" fillId="0" borderId="51" xfId="0" applyFill="1" applyBorder="1" applyAlignment="1">
      <alignment vertical="center"/>
    </xf>
    <xf numFmtId="0" fontId="0" fillId="0" borderId="11" xfId="0" applyFill="1" applyBorder="1" applyAlignment="1">
      <alignment vertical="center"/>
    </xf>
    <xf numFmtId="0" fontId="0" fillId="0" borderId="25" xfId="0" applyFill="1" applyBorder="1" applyAlignment="1">
      <alignment vertical="center"/>
    </xf>
    <xf numFmtId="0" fontId="0" fillId="0" borderId="26" xfId="0" applyFill="1" applyBorder="1" applyAlignment="1">
      <alignment vertical="center"/>
    </xf>
    <xf numFmtId="176" fontId="0" fillId="0" borderId="26" xfId="0" applyNumberFormat="1" applyFill="1" applyBorder="1" applyAlignment="1">
      <alignment horizontal="center" vertical="center"/>
    </xf>
    <xf numFmtId="176" fontId="0" fillId="0" borderId="16" xfId="0" applyNumberFormat="1" applyFill="1" applyBorder="1" applyAlignment="1">
      <alignment horizontal="center" vertical="center"/>
    </xf>
    <xf numFmtId="0" fontId="0" fillId="0" borderId="0" xfId="0" applyFill="1" applyBorder="1" applyAlignment="1">
      <alignment horizontal="left" vertical="top" wrapText="1"/>
    </xf>
    <xf numFmtId="0" fontId="0" fillId="0" borderId="2" xfId="0" applyFill="1" applyBorder="1" applyAlignment="1">
      <alignment horizontal="left" vertical="top" wrapText="1"/>
    </xf>
    <xf numFmtId="0" fontId="0" fillId="0" borderId="18" xfId="0" applyFont="1" applyFill="1" applyBorder="1" applyAlignment="1">
      <alignment horizontal="center" vertical="top"/>
    </xf>
    <xf numFmtId="176" fontId="0" fillId="0" borderId="85" xfId="0" applyNumberFormat="1" applyFill="1" applyBorder="1" applyAlignment="1">
      <alignment horizontal="center" vertical="center"/>
    </xf>
    <xf numFmtId="176" fontId="0" fillId="0" borderId="21" xfId="0" applyNumberFormat="1" applyFill="1" applyBorder="1" applyAlignment="1">
      <alignment horizontal="center" vertical="center"/>
    </xf>
    <xf numFmtId="0" fontId="0" fillId="0" borderId="22" xfId="0" applyFill="1" applyBorder="1" applyAlignment="1">
      <alignment horizontal="left" vertical="top" wrapText="1"/>
    </xf>
    <xf numFmtId="0" fontId="0" fillId="0" borderId="23" xfId="0" applyFill="1" applyBorder="1" applyAlignment="1">
      <alignment horizontal="left" vertical="top" wrapText="1"/>
    </xf>
    <xf numFmtId="0" fontId="0" fillId="0" borderId="24" xfId="0" applyFill="1" applyBorder="1" applyAlignment="1">
      <alignment horizontal="left" vertical="top" wrapText="1"/>
    </xf>
    <xf numFmtId="0" fontId="0" fillId="0" borderId="23" xfId="1" applyFont="1" applyFill="1" applyBorder="1" applyAlignment="1">
      <alignment horizontal="center" vertical="center" shrinkToFit="1"/>
    </xf>
    <xf numFmtId="0" fontId="12" fillId="0" borderId="51" xfId="2" applyFont="1" applyFill="1" applyBorder="1" applyAlignment="1" applyProtection="1">
      <alignment horizontal="center" vertical="center" wrapText="1" shrinkToFit="1"/>
    </xf>
    <xf numFmtId="0" fontId="0" fillId="2" borderId="26" xfId="0" applyFill="1" applyBorder="1" applyAlignment="1" applyProtection="1">
      <alignment vertical="center"/>
      <protection locked="0"/>
    </xf>
    <xf numFmtId="0" fontId="0" fillId="0" borderId="26" xfId="0" applyBorder="1" applyAlignment="1" applyProtection="1">
      <alignment vertical="center"/>
      <protection locked="0"/>
    </xf>
    <xf numFmtId="0" fontId="0" fillId="0" borderId="26" xfId="0" applyBorder="1" applyAlignment="1" applyProtection="1">
      <alignment vertical="center" wrapText="1"/>
      <protection locked="0"/>
    </xf>
    <xf numFmtId="177" fontId="0" fillId="0" borderId="26" xfId="0" applyNumberFormat="1" applyFill="1" applyBorder="1" applyAlignment="1">
      <alignment horizontal="center" vertical="center"/>
    </xf>
    <xf numFmtId="0" fontId="0" fillId="2" borderId="26" xfId="0" applyFill="1" applyBorder="1" applyAlignment="1" applyProtection="1">
      <alignment horizontal="center" vertical="center"/>
      <protection locked="0"/>
    </xf>
    <xf numFmtId="0" fontId="0" fillId="2" borderId="26" xfId="0" applyFill="1" applyBorder="1" applyAlignment="1" applyProtection="1">
      <alignment horizontal="center" vertical="center" wrapText="1"/>
      <protection locked="0"/>
    </xf>
    <xf numFmtId="0" fontId="0" fillId="0" borderId="0" xfId="0" applyBorder="1" applyAlignment="1" applyProtection="1">
      <alignment horizontal="left" vertical="center"/>
      <protection locked="0"/>
    </xf>
    <xf numFmtId="0" fontId="0" fillId="0" borderId="81" xfId="0" applyBorder="1" applyAlignment="1" applyProtection="1">
      <alignment horizontal="center" vertical="center"/>
      <protection locked="0"/>
    </xf>
    <xf numFmtId="0" fontId="0" fillId="0" borderId="82" xfId="0" applyBorder="1" applyAlignment="1" applyProtection="1">
      <alignment horizontal="center" vertical="center"/>
      <protection locked="0"/>
    </xf>
    <xf numFmtId="0" fontId="11" fillId="0" borderId="106" xfId="0" applyFont="1" applyBorder="1" applyAlignment="1" applyProtection="1">
      <alignment horizontal="center" vertical="center" wrapText="1"/>
      <protection locked="0"/>
    </xf>
    <xf numFmtId="0" fontId="0" fillId="0" borderId="107" xfId="0" applyBorder="1" applyAlignment="1" applyProtection="1">
      <alignment horizontal="center" vertical="center"/>
      <protection locked="0"/>
    </xf>
    <xf numFmtId="0" fontId="0" fillId="0" borderId="108" xfId="0" applyBorder="1" applyAlignment="1" applyProtection="1">
      <alignment horizontal="center" vertical="center"/>
      <protection locked="0"/>
    </xf>
    <xf numFmtId="176" fontId="0" fillId="0" borderId="109" xfId="0" applyNumberFormat="1" applyBorder="1" applyAlignment="1" applyProtection="1">
      <alignment horizontal="right" vertical="center"/>
      <protection locked="0"/>
    </xf>
    <xf numFmtId="176" fontId="0" fillId="0" borderId="82" xfId="0" applyNumberFormat="1" applyBorder="1" applyAlignment="1" applyProtection="1">
      <alignment horizontal="right" vertical="center"/>
      <protection locked="0"/>
    </xf>
    <xf numFmtId="176" fontId="0" fillId="0" borderId="116" xfId="0" applyNumberFormat="1" applyBorder="1" applyAlignment="1" applyProtection="1">
      <alignment horizontal="right" vertical="center"/>
      <protection locked="0"/>
    </xf>
    <xf numFmtId="176" fontId="0" fillId="0" borderId="83" xfId="0" applyNumberFormat="1" applyBorder="1" applyAlignment="1" applyProtection="1">
      <alignment horizontal="right" vertical="center"/>
      <protection locked="0"/>
    </xf>
    <xf numFmtId="0" fontId="0" fillId="0" borderId="87" xfId="0" applyBorder="1" applyAlignment="1" applyProtection="1">
      <alignment horizontal="center" vertical="center"/>
      <protection locked="0"/>
    </xf>
    <xf numFmtId="0" fontId="0" fillId="0" borderId="35" xfId="0" applyBorder="1" applyAlignment="1" applyProtection="1">
      <alignment horizontal="center" vertical="center"/>
      <protection locked="0"/>
    </xf>
    <xf numFmtId="0" fontId="0" fillId="0" borderId="36" xfId="0" applyBorder="1" applyAlignment="1" applyProtection="1">
      <alignment horizontal="center" vertical="center"/>
      <protection locked="0"/>
    </xf>
    <xf numFmtId="0" fontId="11" fillId="0" borderId="88" xfId="0" applyFont="1" applyBorder="1" applyAlignment="1" applyProtection="1">
      <alignment horizontal="left" vertical="center" wrapText="1"/>
      <protection locked="0"/>
    </xf>
    <xf numFmtId="0" fontId="0" fillId="0" borderId="35" xfId="0" applyBorder="1" applyAlignment="1" applyProtection="1">
      <alignment horizontal="left" vertical="center"/>
      <protection locked="0"/>
    </xf>
    <xf numFmtId="0" fontId="0" fillId="0" borderId="36" xfId="0" applyBorder="1" applyAlignment="1" applyProtection="1">
      <alignment horizontal="left" vertical="center"/>
      <protection locked="0"/>
    </xf>
    <xf numFmtId="176" fontId="0" fillId="0" borderId="88" xfId="0" applyNumberFormat="1" applyBorder="1" applyAlignment="1" applyProtection="1">
      <alignment horizontal="right" vertical="center"/>
      <protection locked="0"/>
    </xf>
    <xf numFmtId="176" fontId="0" fillId="0" borderId="35" xfId="0" applyNumberFormat="1" applyBorder="1" applyAlignment="1" applyProtection="1">
      <alignment horizontal="right" vertical="center"/>
      <protection locked="0"/>
    </xf>
    <xf numFmtId="176" fontId="0" fillId="0" borderId="105" xfId="0" applyNumberFormat="1" applyBorder="1" applyAlignment="1" applyProtection="1">
      <alignment horizontal="right" vertical="center"/>
      <protection locked="0"/>
    </xf>
    <xf numFmtId="0" fontId="0" fillId="0" borderId="86" xfId="0" applyBorder="1" applyAlignment="1" applyProtection="1">
      <alignment horizontal="center" vertical="center"/>
      <protection locked="0"/>
    </xf>
    <xf numFmtId="0" fontId="0" fillId="0" borderId="31" xfId="0" applyBorder="1" applyAlignment="1" applyProtection="1">
      <alignment horizontal="center" vertical="center"/>
      <protection locked="0"/>
    </xf>
    <xf numFmtId="0" fontId="0" fillId="0" borderId="32" xfId="0" applyBorder="1" applyAlignment="1" applyProtection="1">
      <alignment horizontal="center" vertical="center"/>
      <protection locked="0"/>
    </xf>
    <xf numFmtId="0" fontId="11" fillId="0" borderId="65" xfId="0" applyFont="1" applyBorder="1" applyAlignment="1" applyProtection="1">
      <alignment horizontal="left" vertical="center" wrapText="1"/>
      <protection locked="0"/>
    </xf>
    <xf numFmtId="0" fontId="0" fillId="0" borderId="31" xfId="0" applyBorder="1" applyAlignment="1" applyProtection="1">
      <alignment horizontal="left" vertical="center"/>
      <protection locked="0"/>
    </xf>
    <xf numFmtId="0" fontId="0" fillId="0" borderId="32" xfId="0" applyBorder="1" applyAlignment="1" applyProtection="1">
      <alignment horizontal="left" vertical="center"/>
      <protection locked="0"/>
    </xf>
    <xf numFmtId="176" fontId="0" fillId="0" borderId="65" xfId="0" applyNumberFormat="1" applyBorder="1" applyAlignment="1" applyProtection="1">
      <alignment horizontal="right" vertical="center"/>
      <protection locked="0"/>
    </xf>
    <xf numFmtId="176" fontId="0" fillId="0" borderId="31" xfId="0" applyNumberFormat="1" applyBorder="1" applyAlignment="1" applyProtection="1">
      <alignment horizontal="right" vertical="center"/>
      <protection locked="0"/>
    </xf>
    <xf numFmtId="176" fontId="0" fillId="0" borderId="104" xfId="0" applyNumberFormat="1" applyBorder="1" applyAlignment="1" applyProtection="1">
      <alignment horizontal="right" vertical="center"/>
      <protection locked="0"/>
    </xf>
    <xf numFmtId="176" fontId="0" fillId="0" borderId="32" xfId="0" applyNumberFormat="1" applyBorder="1" applyAlignment="1" applyProtection="1">
      <alignment horizontal="right" vertical="center"/>
      <protection locked="0"/>
    </xf>
    <xf numFmtId="0" fontId="0" fillId="0" borderId="84"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11" fillId="0" borderId="85" xfId="0" applyFont="1" applyBorder="1" applyAlignment="1" applyProtection="1">
      <alignment horizontal="left" vertical="center" wrapText="1"/>
      <protection locked="0"/>
    </xf>
    <xf numFmtId="0" fontId="0" fillId="0" borderId="19" xfId="0" applyBorder="1" applyAlignment="1" applyProtection="1">
      <alignment horizontal="left" vertical="center"/>
      <protection locked="0"/>
    </xf>
    <xf numFmtId="0" fontId="0" fillId="0" borderId="20" xfId="0" applyBorder="1" applyAlignment="1" applyProtection="1">
      <alignment horizontal="left" vertical="center"/>
      <protection locked="0"/>
    </xf>
    <xf numFmtId="176" fontId="0" fillId="0" borderId="85" xfId="0" applyNumberFormat="1" applyBorder="1" applyAlignment="1" applyProtection="1">
      <alignment horizontal="right" vertical="center"/>
      <protection locked="0"/>
    </xf>
    <xf numFmtId="176" fontId="0" fillId="0" borderId="19" xfId="0" applyNumberFormat="1" applyBorder="1" applyAlignment="1" applyProtection="1">
      <alignment horizontal="right" vertical="center"/>
      <protection locked="0"/>
    </xf>
    <xf numFmtId="176" fontId="0" fillId="0" borderId="20" xfId="0" applyNumberFormat="1" applyBorder="1" applyAlignment="1" applyProtection="1">
      <alignment horizontal="right" vertical="center"/>
      <protection locked="0"/>
    </xf>
    <xf numFmtId="176" fontId="0" fillId="0" borderId="103" xfId="0" applyNumberFormat="1" applyBorder="1" applyAlignment="1" applyProtection="1">
      <alignment horizontal="right" vertical="center"/>
      <protection locked="0"/>
    </xf>
    <xf numFmtId="0" fontId="3" fillId="0" borderId="50" xfId="0" applyFont="1" applyFill="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0" borderId="25" xfId="0" applyFont="1" applyBorder="1" applyAlignment="1" applyProtection="1">
      <alignment horizontal="center" vertical="center"/>
      <protection locked="0"/>
    </xf>
    <xf numFmtId="0" fontId="3" fillId="0" borderId="52" xfId="0" applyFont="1" applyBorder="1" applyAlignment="1" applyProtection="1">
      <alignment horizontal="center" vertical="center"/>
      <protection locked="0"/>
    </xf>
    <xf numFmtId="0" fontId="2" fillId="0" borderId="55" xfId="0" applyFont="1" applyFill="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0" borderId="51" xfId="0" applyFont="1" applyFill="1" applyBorder="1" applyAlignment="1" applyProtection="1">
      <alignment horizontal="center" vertical="center"/>
      <protection locked="0"/>
    </xf>
    <xf numFmtId="0" fontId="2" fillId="0" borderId="11" xfId="0" applyFont="1" applyBorder="1" applyAlignment="1" applyProtection="1">
      <alignment horizontal="center" vertical="center"/>
      <protection locked="0"/>
    </xf>
    <xf numFmtId="0" fontId="2" fillId="0" borderId="25" xfId="0" applyFont="1" applyBorder="1" applyAlignment="1" applyProtection="1">
      <alignment horizontal="center" vertical="center"/>
      <protection locked="0"/>
    </xf>
    <xf numFmtId="0" fontId="11" fillId="0" borderId="51" xfId="0" applyFont="1" applyBorder="1" applyAlignment="1" applyProtection="1">
      <alignment horizontal="center" vertical="center" wrapText="1"/>
      <protection locked="0"/>
    </xf>
    <xf numFmtId="0" fontId="11" fillId="0" borderId="11" xfId="0" applyFont="1" applyBorder="1" applyAlignment="1" applyProtection="1">
      <alignment horizontal="center" vertical="center"/>
      <protection locked="0"/>
    </xf>
    <xf numFmtId="0" fontId="11" fillId="0" borderId="25" xfId="0" applyFont="1" applyBorder="1" applyAlignment="1" applyProtection="1">
      <alignment horizontal="center" vertical="center"/>
      <protection locked="0"/>
    </xf>
    <xf numFmtId="0" fontId="11" fillId="0" borderId="52" xfId="0" applyFont="1" applyBorder="1" applyAlignment="1" applyProtection="1">
      <alignment horizontal="center" vertical="center"/>
      <protection locked="0"/>
    </xf>
    <xf numFmtId="0" fontId="0" fillId="0" borderId="50"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11" fillId="0" borderId="70" xfId="0" applyFont="1" applyBorder="1" applyAlignment="1" applyProtection="1">
      <alignment horizontal="center" vertical="center" wrapText="1"/>
      <protection locked="0"/>
    </xf>
    <xf numFmtId="0" fontId="0" fillId="0" borderId="71" xfId="0" applyBorder="1" applyAlignment="1" applyProtection="1">
      <alignment horizontal="center" vertical="center"/>
      <protection locked="0"/>
    </xf>
    <xf numFmtId="0" fontId="0" fillId="0" borderId="72" xfId="0" applyBorder="1" applyAlignment="1" applyProtection="1">
      <alignment horizontal="center" vertical="center"/>
      <protection locked="0"/>
    </xf>
    <xf numFmtId="176" fontId="0" fillId="0" borderId="51" xfId="0" applyNumberFormat="1" applyBorder="1" applyAlignment="1" applyProtection="1">
      <alignment horizontal="right" vertical="center"/>
      <protection locked="0"/>
    </xf>
    <xf numFmtId="176" fontId="0" fillId="0" borderId="11" xfId="0" applyNumberFormat="1" applyBorder="1" applyAlignment="1" applyProtection="1">
      <alignment horizontal="right" vertical="center"/>
      <protection locked="0"/>
    </xf>
    <xf numFmtId="176" fontId="0" fillId="0" borderId="25" xfId="0" applyNumberFormat="1" applyBorder="1" applyAlignment="1" applyProtection="1">
      <alignment horizontal="right" vertical="center"/>
      <protection locked="0"/>
    </xf>
    <xf numFmtId="176" fontId="0" fillId="0" borderId="52" xfId="0" applyNumberFormat="1" applyBorder="1" applyAlignment="1" applyProtection="1">
      <alignment horizontal="right" vertical="center"/>
      <protection locked="0"/>
    </xf>
    <xf numFmtId="0" fontId="2" fillId="0" borderId="11" xfId="0" applyFont="1" applyFill="1" applyBorder="1" applyAlignment="1" applyProtection="1">
      <alignment horizontal="center" vertical="center"/>
      <protection locked="0"/>
    </xf>
    <xf numFmtId="0" fontId="2" fillId="0" borderId="25" xfId="0" applyFont="1" applyFill="1" applyBorder="1" applyAlignment="1" applyProtection="1">
      <alignment horizontal="center" vertical="center"/>
      <protection locked="0"/>
    </xf>
    <xf numFmtId="0" fontId="11" fillId="0" borderId="11" xfId="0" applyFont="1" applyBorder="1" applyAlignment="1" applyProtection="1">
      <alignment horizontal="center" vertical="center" wrapText="1"/>
      <protection locked="0"/>
    </xf>
    <xf numFmtId="0" fontId="11" fillId="0" borderId="52" xfId="0" applyFont="1" applyBorder="1" applyAlignment="1" applyProtection="1">
      <alignment horizontal="center" vertical="center" wrapText="1"/>
      <protection locked="0"/>
    </xf>
    <xf numFmtId="0" fontId="11" fillId="0" borderId="19" xfId="0" applyFont="1" applyBorder="1" applyAlignment="1" applyProtection="1">
      <alignment horizontal="left" vertical="center" wrapText="1"/>
      <protection locked="0"/>
    </xf>
    <xf numFmtId="0" fontId="11" fillId="0" borderId="20" xfId="0" applyFont="1" applyBorder="1" applyAlignment="1" applyProtection="1">
      <alignment horizontal="left" vertical="center" wrapText="1"/>
      <protection locked="0"/>
    </xf>
    <xf numFmtId="176" fontId="0" fillId="0" borderId="102" xfId="0" applyNumberFormat="1" applyBorder="1" applyAlignment="1" applyProtection="1">
      <alignment horizontal="right" vertical="center"/>
      <protection locked="0"/>
    </xf>
    <xf numFmtId="0" fontId="12" fillId="2" borderId="22" xfId="3" applyFont="1" applyFill="1" applyBorder="1" applyAlignment="1" applyProtection="1">
      <alignment horizontal="center" vertical="center" wrapText="1"/>
      <protection locked="0"/>
    </xf>
    <xf numFmtId="0" fontId="12" fillId="2" borderId="23" xfId="3" applyFont="1" applyFill="1" applyBorder="1" applyAlignment="1" applyProtection="1">
      <alignment horizontal="center" vertical="center" wrapText="1"/>
      <protection locked="0"/>
    </xf>
    <xf numFmtId="0" fontId="12" fillId="2" borderId="62" xfId="3" applyFont="1" applyFill="1" applyBorder="1" applyAlignment="1" applyProtection="1">
      <alignment horizontal="center" vertical="center" wrapText="1"/>
      <protection locked="0"/>
    </xf>
    <xf numFmtId="0" fontId="2" fillId="0" borderId="21" xfId="0" applyNumberFormat="1" applyFont="1" applyFill="1" applyBorder="1" applyAlignment="1" applyProtection="1">
      <alignment horizontal="center" vertical="center"/>
      <protection locked="0"/>
    </xf>
    <xf numFmtId="0" fontId="0" fillId="0" borderId="21" xfId="0" applyNumberFormat="1" applyFill="1" applyBorder="1" applyAlignment="1" applyProtection="1">
      <alignment horizontal="center" vertical="center"/>
      <protection locked="0"/>
    </xf>
    <xf numFmtId="0" fontId="2" fillId="0" borderId="64" xfId="0" applyNumberFormat="1" applyFont="1" applyFill="1" applyBorder="1" applyAlignment="1" applyProtection="1">
      <alignment horizontal="center" vertical="center"/>
      <protection locked="0"/>
    </xf>
    <xf numFmtId="0" fontId="12" fillId="2" borderId="65" xfId="3" applyFont="1" applyFill="1" applyBorder="1" applyAlignment="1" applyProtection="1">
      <alignment horizontal="center" vertical="center" wrapText="1"/>
      <protection locked="0"/>
    </xf>
    <xf numFmtId="0" fontId="12" fillId="2" borderId="31" xfId="3" applyFont="1" applyFill="1" applyBorder="1" applyAlignment="1" applyProtection="1">
      <alignment horizontal="center" vertical="center" wrapText="1"/>
      <protection locked="0"/>
    </xf>
    <xf numFmtId="0" fontId="12" fillId="2" borderId="32" xfId="3" applyFont="1" applyFill="1" applyBorder="1" applyAlignment="1" applyProtection="1">
      <alignment horizontal="center" vertical="center" wrapText="1"/>
      <protection locked="0"/>
    </xf>
    <xf numFmtId="0" fontId="0" fillId="0" borderId="33" xfId="0" applyNumberFormat="1" applyFill="1" applyBorder="1" applyAlignment="1" applyProtection="1">
      <alignment horizontal="center" vertical="center"/>
      <protection locked="0"/>
    </xf>
    <xf numFmtId="0" fontId="2" fillId="0" borderId="33" xfId="0" applyNumberFormat="1" applyFont="1" applyFill="1" applyBorder="1" applyAlignment="1" applyProtection="1">
      <alignment horizontal="center" vertical="center"/>
      <protection locked="0"/>
    </xf>
    <xf numFmtId="0" fontId="8" fillId="2" borderId="7" xfId="3" applyFont="1" applyFill="1" applyBorder="1" applyAlignment="1" applyProtection="1">
      <alignment horizontal="center" vertical="center" wrapText="1"/>
      <protection locked="0"/>
    </xf>
    <xf numFmtId="0" fontId="8" fillId="2" borderId="3" xfId="3" applyFont="1" applyFill="1" applyBorder="1" applyAlignment="1" applyProtection="1">
      <alignment horizontal="center" vertical="center" wrapText="1"/>
      <protection locked="0"/>
    </xf>
    <xf numFmtId="0" fontId="8" fillId="2" borderId="8" xfId="3" applyFont="1" applyFill="1" applyBorder="1" applyAlignment="1" applyProtection="1">
      <alignment horizontal="center" vertical="center" wrapText="1"/>
      <protection locked="0"/>
    </xf>
    <xf numFmtId="0" fontId="8" fillId="2" borderId="9" xfId="3" applyFont="1" applyFill="1" applyBorder="1" applyAlignment="1" applyProtection="1">
      <alignment horizontal="center" vertical="center" wrapText="1"/>
      <protection locked="0"/>
    </xf>
    <xf numFmtId="0" fontId="8" fillId="2" borderId="0" xfId="3" applyFont="1" applyFill="1" applyBorder="1" applyAlignment="1" applyProtection="1">
      <alignment horizontal="center" vertical="center" wrapText="1"/>
      <protection locked="0"/>
    </xf>
    <xf numFmtId="0" fontId="8" fillId="2" borderId="10" xfId="3" applyFont="1" applyFill="1" applyBorder="1" applyAlignment="1" applyProtection="1">
      <alignment horizontal="center" vertical="center" wrapText="1"/>
      <protection locked="0"/>
    </xf>
    <xf numFmtId="0" fontId="8" fillId="2" borderId="37" xfId="3" applyFont="1" applyFill="1" applyBorder="1" applyAlignment="1" applyProtection="1">
      <alignment horizontal="center" vertical="center" wrapText="1"/>
      <protection locked="0"/>
    </xf>
    <xf numFmtId="0" fontId="8" fillId="2" borderId="1" xfId="3" applyFont="1" applyFill="1" applyBorder="1" applyAlignment="1" applyProtection="1">
      <alignment horizontal="center" vertical="center" wrapText="1"/>
      <protection locked="0"/>
    </xf>
    <xf numFmtId="0" fontId="8" fillId="2" borderId="38" xfId="3" applyFont="1" applyFill="1" applyBorder="1" applyAlignment="1" applyProtection="1">
      <alignment horizontal="center" vertical="center" wrapText="1"/>
      <protection locked="0"/>
    </xf>
    <xf numFmtId="0" fontId="8" fillId="0" borderId="0" xfId="3" applyFont="1" applyFill="1" applyBorder="1" applyAlignment="1" applyProtection="1">
      <alignment horizontal="center" vertical="center"/>
      <protection locked="0"/>
    </xf>
    <xf numFmtId="0" fontId="0" fillId="0" borderId="0" xfId="0" applyAlignment="1" applyProtection="1">
      <alignment vertical="center"/>
      <protection locked="0"/>
    </xf>
    <xf numFmtId="0" fontId="0" fillId="0" borderId="1" xfId="0" applyBorder="1" applyAlignment="1" applyProtection="1">
      <alignment horizontal="left" vertical="center"/>
      <protection locked="0"/>
    </xf>
    <xf numFmtId="0" fontId="13" fillId="2" borderId="9" xfId="0" applyFont="1" applyFill="1" applyBorder="1" applyAlignment="1" applyProtection="1">
      <alignment horizontal="center" vertical="center" wrapText="1"/>
      <protection locked="0"/>
    </xf>
    <xf numFmtId="0" fontId="13" fillId="2" borderId="0" xfId="0" applyFont="1" applyFill="1" applyBorder="1" applyAlignment="1" applyProtection="1">
      <alignment horizontal="center" vertical="center" wrapText="1"/>
      <protection locked="0"/>
    </xf>
    <xf numFmtId="0" fontId="13" fillId="2" borderId="10" xfId="0" applyFont="1" applyFill="1" applyBorder="1" applyAlignment="1" applyProtection="1">
      <alignment horizontal="center" vertical="center" wrapText="1"/>
      <protection locked="0"/>
    </xf>
    <xf numFmtId="0" fontId="13" fillId="2" borderId="37" xfId="0" applyFont="1" applyFill="1" applyBorder="1" applyAlignment="1" applyProtection="1">
      <alignment horizontal="center" vertical="center" wrapText="1"/>
      <protection locked="0"/>
    </xf>
    <xf numFmtId="0" fontId="13" fillId="2" borderId="1" xfId="0" applyFont="1" applyFill="1" applyBorder="1" applyAlignment="1" applyProtection="1">
      <alignment horizontal="center" vertical="center" wrapText="1"/>
      <protection locked="0"/>
    </xf>
    <xf numFmtId="0" fontId="13" fillId="2" borderId="38" xfId="0" applyFont="1" applyFill="1" applyBorder="1" applyAlignment="1" applyProtection="1">
      <alignment horizontal="center" vertical="center" wrapText="1"/>
      <protection locked="0"/>
    </xf>
    <xf numFmtId="0" fontId="3" fillId="0" borderId="39" xfId="0" applyFont="1" applyFill="1" applyBorder="1" applyAlignment="1" applyProtection="1">
      <alignment horizontal="center" vertical="center"/>
      <protection locked="0"/>
    </xf>
    <xf numFmtId="0" fontId="3" fillId="0" borderId="40" xfId="0" applyFont="1" applyFill="1" applyBorder="1" applyAlignment="1" applyProtection="1">
      <alignment horizontal="center" vertical="center"/>
      <protection locked="0"/>
    </xf>
    <xf numFmtId="0" fontId="3" fillId="0" borderId="41" xfId="0" applyFont="1" applyFill="1" applyBorder="1" applyAlignment="1" applyProtection="1">
      <alignment horizontal="center" vertical="center"/>
      <protection locked="0"/>
    </xf>
    <xf numFmtId="0" fontId="3" fillId="0" borderId="48" xfId="0" applyFont="1" applyFill="1" applyBorder="1" applyAlignment="1" applyProtection="1">
      <alignment horizontal="center" vertical="center"/>
      <protection locked="0"/>
    </xf>
    <xf numFmtId="0" fontId="2" fillId="0" borderId="50" xfId="0" applyFont="1" applyFill="1" applyBorder="1" applyAlignment="1" applyProtection="1">
      <alignment horizontal="center" vertical="center"/>
      <protection locked="0"/>
    </xf>
    <xf numFmtId="0" fontId="11" fillId="0" borderId="49" xfId="0" applyFont="1" applyBorder="1" applyAlignment="1" applyProtection="1">
      <alignment horizontal="center" vertical="center" wrapText="1"/>
      <protection locked="0"/>
    </xf>
    <xf numFmtId="0" fontId="0" fillId="0" borderId="13" xfId="0" applyFont="1" applyFill="1" applyBorder="1" applyAlignment="1" applyProtection="1">
      <alignment horizontal="center" vertical="center"/>
      <protection locked="0"/>
    </xf>
    <xf numFmtId="0" fontId="0" fillId="0" borderId="11" xfId="0" applyFont="1" applyFill="1" applyBorder="1" applyAlignment="1" applyProtection="1">
      <alignment horizontal="center" vertical="center"/>
      <protection locked="0"/>
    </xf>
    <xf numFmtId="0" fontId="0" fillId="0" borderId="25" xfId="0" applyFont="1" applyFill="1" applyBorder="1" applyAlignment="1" applyProtection="1">
      <alignment horizontal="center" vertical="center"/>
      <protection locked="0"/>
    </xf>
    <xf numFmtId="0" fontId="0" fillId="0" borderId="26" xfId="0" applyNumberFormat="1" applyFont="1" applyFill="1" applyBorder="1" applyAlignment="1" applyProtection="1">
      <alignment horizontal="center" vertical="center"/>
      <protection locked="0"/>
    </xf>
    <xf numFmtId="0" fontId="0" fillId="0" borderId="27" xfId="0" applyFont="1" applyFill="1" applyBorder="1" applyAlignment="1" applyProtection="1">
      <alignment horizontal="center" vertical="top"/>
      <protection locked="0"/>
    </xf>
    <xf numFmtId="0" fontId="0" fillId="0" borderId="28" xfId="0" applyFont="1" applyFill="1" applyBorder="1" applyAlignment="1" applyProtection="1">
      <alignment horizontal="center" vertical="top"/>
      <protection locked="0"/>
    </xf>
    <xf numFmtId="0" fontId="0" fillId="0" borderId="29" xfId="0" applyFont="1" applyFill="1" applyBorder="1" applyAlignment="1" applyProtection="1">
      <alignment horizontal="center" vertical="top"/>
      <protection locked="0"/>
    </xf>
    <xf numFmtId="0" fontId="8" fillId="0" borderId="1" xfId="3" applyFont="1" applyFill="1" applyBorder="1" applyAlignment="1" applyProtection="1">
      <alignment horizontal="left" vertical="center" wrapText="1"/>
      <protection locked="0"/>
    </xf>
    <xf numFmtId="0" fontId="0" fillId="0" borderId="30" xfId="0" applyFont="1" applyFill="1" applyBorder="1" applyAlignment="1" applyProtection="1">
      <alignment horizontal="center" vertical="top"/>
      <protection locked="0"/>
    </xf>
    <xf numFmtId="0" fontId="0" fillId="0" borderId="31" xfId="0" applyFont="1" applyFill="1" applyBorder="1" applyAlignment="1" applyProtection="1">
      <alignment horizontal="center" vertical="top"/>
      <protection locked="0"/>
    </xf>
    <xf numFmtId="0" fontId="0" fillId="0" borderId="32" xfId="0" applyFont="1" applyFill="1" applyBorder="1" applyAlignment="1" applyProtection="1">
      <alignment horizontal="center" vertical="top"/>
      <protection locked="0"/>
    </xf>
    <xf numFmtId="0" fontId="0" fillId="0" borderId="33" xfId="0" applyNumberFormat="1" applyFont="1" applyFill="1" applyBorder="1" applyAlignment="1" applyProtection="1">
      <alignment horizontal="center" vertical="center"/>
      <protection locked="0"/>
    </xf>
    <xf numFmtId="0" fontId="0" fillId="0" borderId="17" xfId="0" applyFont="1" applyFill="1" applyBorder="1" applyAlignment="1" applyProtection="1">
      <alignment horizontal="center" vertical="top"/>
      <protection locked="0"/>
    </xf>
    <xf numFmtId="0" fontId="0" fillId="0" borderId="0" xfId="0" applyFont="1" applyFill="1" applyBorder="1" applyAlignment="1" applyProtection="1">
      <alignment horizontal="center" vertical="top"/>
      <protection locked="0"/>
    </xf>
    <xf numFmtId="0" fontId="0" fillId="0" borderId="2" xfId="0" applyFont="1" applyFill="1" applyBorder="1" applyAlignment="1" applyProtection="1">
      <alignment horizontal="center" vertical="top"/>
      <protection locked="0"/>
    </xf>
    <xf numFmtId="0" fontId="0" fillId="0" borderId="34" xfId="0" applyFont="1" applyFill="1" applyBorder="1" applyAlignment="1" applyProtection="1">
      <alignment horizontal="center" vertical="top"/>
      <protection locked="0"/>
    </xf>
    <xf numFmtId="0" fontId="0" fillId="0" borderId="35" xfId="0" applyFont="1" applyFill="1" applyBorder="1" applyAlignment="1" applyProtection="1">
      <alignment horizontal="center" vertical="top"/>
      <protection locked="0"/>
    </xf>
    <xf numFmtId="0" fontId="0" fillId="0" borderId="36" xfId="0" applyFont="1" applyFill="1" applyBorder="1" applyAlignment="1" applyProtection="1">
      <alignment horizontal="center" vertical="top"/>
      <protection locked="0"/>
    </xf>
    <xf numFmtId="0" fontId="0" fillId="0" borderId="16" xfId="0" applyNumberFormat="1" applyFont="1" applyFill="1" applyBorder="1" applyAlignment="1" applyProtection="1">
      <alignment horizontal="center" vertical="center"/>
      <protection locked="0"/>
    </xf>
    <xf numFmtId="0" fontId="0" fillId="0" borderId="30" xfId="0" applyFill="1" applyBorder="1" applyAlignment="1" applyProtection="1">
      <alignment horizontal="center" vertical="top"/>
      <protection locked="0"/>
    </xf>
    <xf numFmtId="0" fontId="15" fillId="2" borderId="53" xfId="0" applyFont="1" applyFill="1" applyBorder="1" applyAlignment="1" applyProtection="1">
      <alignment horizontal="center" vertical="center" textRotation="255" wrapText="1"/>
      <protection locked="0"/>
    </xf>
    <xf numFmtId="0" fontId="15" fillId="2" borderId="24" xfId="0" applyFont="1" applyFill="1" applyBorder="1" applyAlignment="1" applyProtection="1">
      <alignment horizontal="center" vertical="center" textRotation="255" wrapText="1"/>
      <protection locked="0"/>
    </xf>
    <xf numFmtId="0" fontId="15" fillId="2" borderId="9" xfId="0" applyFont="1" applyFill="1" applyBorder="1" applyAlignment="1" applyProtection="1">
      <alignment horizontal="center" vertical="center" textRotation="255" wrapText="1"/>
      <protection locked="0"/>
    </xf>
    <xf numFmtId="0" fontId="15" fillId="2" borderId="2" xfId="0" applyFont="1" applyFill="1" applyBorder="1" applyAlignment="1" applyProtection="1">
      <alignment horizontal="center" vertical="center" textRotation="255" wrapText="1"/>
      <protection locked="0"/>
    </xf>
    <xf numFmtId="0" fontId="15" fillId="2" borderId="54" xfId="0" applyFont="1" applyFill="1" applyBorder="1" applyAlignment="1" applyProtection="1">
      <alignment horizontal="center" vertical="center" textRotation="255" wrapText="1"/>
      <protection locked="0"/>
    </xf>
    <xf numFmtId="0" fontId="15" fillId="2" borderId="29" xfId="0" applyFont="1" applyFill="1" applyBorder="1" applyAlignment="1" applyProtection="1">
      <alignment horizontal="center" vertical="center" textRotation="255" wrapText="1"/>
      <protection locked="0"/>
    </xf>
    <xf numFmtId="0" fontId="0" fillId="3" borderId="53" xfId="0" applyFont="1" applyFill="1" applyBorder="1" applyAlignment="1" applyProtection="1">
      <alignment horizontal="center" vertical="center"/>
      <protection locked="0"/>
    </xf>
    <xf numFmtId="0" fontId="0" fillId="3" borderId="23" xfId="0" applyFont="1" applyFill="1" applyBorder="1" applyAlignment="1" applyProtection="1">
      <alignment horizontal="center" vertical="center"/>
      <protection locked="0"/>
    </xf>
    <xf numFmtId="0" fontId="0" fillId="3" borderId="62" xfId="0" applyFont="1" applyFill="1" applyBorder="1" applyAlignment="1" applyProtection="1">
      <alignment horizontal="center" vertical="center"/>
      <protection locked="0"/>
    </xf>
    <xf numFmtId="0" fontId="11" fillId="3" borderId="26" xfId="0" applyFont="1" applyFill="1" applyBorder="1" applyAlignment="1" applyProtection="1">
      <alignment horizontal="center" vertical="center"/>
      <protection locked="0"/>
    </xf>
    <xf numFmtId="0" fontId="0" fillId="3" borderId="26" xfId="0" applyFont="1" applyFill="1" applyBorder="1" applyAlignment="1" applyProtection="1">
      <alignment horizontal="center" vertical="center"/>
      <protection locked="0"/>
    </xf>
    <xf numFmtId="0" fontId="0" fillId="3" borderId="22" xfId="0" applyFont="1" applyFill="1" applyBorder="1" applyAlignment="1" applyProtection="1">
      <alignment horizontal="center" vertical="center"/>
      <protection locked="0"/>
    </xf>
    <xf numFmtId="0" fontId="0" fillId="3" borderId="24" xfId="0" applyFont="1" applyFill="1" applyBorder="1" applyAlignment="1" applyProtection="1">
      <alignment horizontal="center" vertical="center"/>
      <protection locked="0"/>
    </xf>
    <xf numFmtId="0" fontId="0" fillId="0" borderId="18" xfId="0" applyFill="1" applyBorder="1" applyAlignment="1" applyProtection="1">
      <alignment horizontal="center" vertical="top"/>
      <protection locked="0"/>
    </xf>
    <xf numFmtId="0" fontId="0" fillId="0" borderId="19" xfId="0" applyFont="1" applyFill="1" applyBorder="1" applyAlignment="1" applyProtection="1">
      <alignment horizontal="center" vertical="top"/>
      <protection locked="0"/>
    </xf>
    <xf numFmtId="0" fontId="0" fillId="0" borderId="20" xfId="0" applyFont="1" applyFill="1" applyBorder="1" applyAlignment="1" applyProtection="1">
      <alignment horizontal="center" vertical="top"/>
      <protection locked="0"/>
    </xf>
    <xf numFmtId="0" fontId="0" fillId="0" borderId="85" xfId="0" applyNumberFormat="1" applyFont="1" applyFill="1" applyBorder="1" applyAlignment="1" applyProtection="1">
      <alignment horizontal="center" vertical="center"/>
      <protection locked="0"/>
    </xf>
    <xf numFmtId="0" fontId="0" fillId="0" borderId="19" xfId="0" applyNumberFormat="1" applyFont="1" applyFill="1" applyBorder="1" applyAlignment="1" applyProtection="1">
      <alignment horizontal="center" vertical="center"/>
      <protection locked="0"/>
    </xf>
    <xf numFmtId="0" fontId="0" fillId="0" borderId="20" xfId="0" applyNumberFormat="1" applyFont="1" applyFill="1" applyBorder="1" applyAlignment="1" applyProtection="1">
      <alignment horizontal="center" vertical="center"/>
      <protection locked="0"/>
    </xf>
    <xf numFmtId="0" fontId="0" fillId="0" borderId="21" xfId="0" applyNumberFormat="1" applyFont="1" applyFill="1" applyBorder="1" applyAlignment="1" applyProtection="1">
      <alignment horizontal="center" vertical="center"/>
      <protection locked="0"/>
    </xf>
    <xf numFmtId="0" fontId="0" fillId="0" borderId="22" xfId="0" applyFont="1" applyFill="1" applyBorder="1" applyAlignment="1" applyProtection="1">
      <alignment horizontal="center" vertical="top"/>
      <protection locked="0"/>
    </xf>
    <xf numFmtId="0" fontId="0" fillId="0" borderId="23" xfId="0" applyFont="1" applyFill="1" applyBorder="1" applyAlignment="1" applyProtection="1">
      <alignment horizontal="center" vertical="top"/>
      <protection locked="0"/>
    </xf>
    <xf numFmtId="0" fontId="0" fillId="0" borderId="24" xfId="0" applyFont="1" applyFill="1" applyBorder="1" applyAlignment="1" applyProtection="1">
      <alignment horizontal="center" vertical="top"/>
      <protection locked="0"/>
    </xf>
    <xf numFmtId="0" fontId="8" fillId="2" borderId="53" xfId="3" applyFont="1" applyFill="1" applyBorder="1" applyAlignment="1" applyProtection="1">
      <alignment horizontal="center" vertical="center" wrapText="1"/>
      <protection locked="0"/>
    </xf>
    <xf numFmtId="0" fontId="8" fillId="2" borderId="23" xfId="3" applyFont="1" applyFill="1" applyBorder="1" applyAlignment="1" applyProtection="1">
      <alignment horizontal="center" vertical="center" wrapText="1"/>
      <protection locked="0"/>
    </xf>
    <xf numFmtId="0" fontId="8" fillId="2" borderId="57" xfId="3" applyFont="1" applyFill="1" applyBorder="1" applyAlignment="1" applyProtection="1">
      <alignment horizontal="center" vertical="center" wrapText="1"/>
      <protection locked="0"/>
    </xf>
    <xf numFmtId="0" fontId="8" fillId="2" borderId="54" xfId="3" applyFont="1" applyFill="1" applyBorder="1" applyAlignment="1" applyProtection="1">
      <alignment horizontal="center" vertical="center" wrapText="1"/>
      <protection locked="0"/>
    </xf>
    <xf numFmtId="0" fontId="8" fillId="2" borderId="28" xfId="3" applyFont="1" applyFill="1" applyBorder="1" applyAlignment="1" applyProtection="1">
      <alignment horizontal="center" vertical="center" wrapText="1"/>
      <protection locked="0"/>
    </xf>
    <xf numFmtId="0" fontId="8" fillId="2" borderId="58" xfId="3" applyFont="1" applyFill="1" applyBorder="1" applyAlignment="1" applyProtection="1">
      <alignment horizontal="center" vertical="center" wrapText="1"/>
      <protection locked="0"/>
    </xf>
    <xf numFmtId="0" fontId="8" fillId="0" borderId="59" xfId="3" applyFont="1" applyFill="1" applyBorder="1" applyAlignment="1" applyProtection="1">
      <alignment horizontal="center" vertical="center" wrapText="1"/>
      <protection locked="0"/>
    </xf>
    <xf numFmtId="0" fontId="8" fillId="0" borderId="60" xfId="3" applyFont="1" applyFill="1" applyBorder="1" applyAlignment="1" applyProtection="1">
      <alignment horizontal="center" vertical="center" wrapText="1"/>
      <protection locked="0"/>
    </xf>
    <xf numFmtId="0" fontId="0" fillId="2" borderId="51" xfId="0" applyFont="1" applyFill="1" applyBorder="1" applyAlignment="1" applyProtection="1">
      <alignment horizontal="center" vertical="center"/>
      <protection locked="0"/>
    </xf>
    <xf numFmtId="0" fontId="0" fillId="2" borderId="11"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2" fillId="2" borderId="27" xfId="3" applyFont="1" applyFill="1" applyBorder="1" applyAlignment="1" applyProtection="1">
      <alignment horizontal="center" vertical="center" wrapText="1"/>
      <protection locked="0"/>
    </xf>
    <xf numFmtId="0" fontId="12" fillId="2" borderId="28" xfId="3" applyFont="1" applyFill="1" applyBorder="1" applyAlignment="1" applyProtection="1">
      <alignment horizontal="center" vertical="center" wrapText="1"/>
      <protection locked="0"/>
    </xf>
    <xf numFmtId="0" fontId="12" fillId="2" borderId="61" xfId="3" applyFont="1" applyFill="1" applyBorder="1" applyAlignment="1" applyProtection="1">
      <alignment horizontal="center" vertical="center" wrapText="1"/>
      <protection locked="0"/>
    </xf>
    <xf numFmtId="0" fontId="13" fillId="2" borderId="53" xfId="3" applyFont="1" applyFill="1" applyBorder="1" applyAlignment="1" applyProtection="1">
      <alignment horizontal="center" vertical="center" wrapText="1" shrinkToFit="1"/>
      <protection locked="0"/>
    </xf>
    <xf numFmtId="0" fontId="13" fillId="2" borderId="23" xfId="3" applyFont="1" applyFill="1" applyBorder="1" applyAlignment="1" applyProtection="1">
      <alignment horizontal="center" vertical="center" wrapText="1" shrinkToFit="1"/>
      <protection locked="0"/>
    </xf>
    <xf numFmtId="0" fontId="13" fillId="2" borderId="54" xfId="3" applyFont="1" applyFill="1" applyBorder="1" applyAlignment="1" applyProtection="1">
      <alignment horizontal="center" vertical="center" wrapText="1" shrinkToFit="1"/>
      <protection locked="0"/>
    </xf>
    <xf numFmtId="0" fontId="13" fillId="2" borderId="28" xfId="3" applyFont="1" applyFill="1" applyBorder="1" applyAlignment="1" applyProtection="1">
      <alignment horizontal="center" vertical="center" wrapText="1" shrinkToFit="1"/>
      <protection locked="0"/>
    </xf>
    <xf numFmtId="0" fontId="0" fillId="0" borderId="55" xfId="3" applyFont="1" applyFill="1" applyBorder="1" applyAlignment="1" applyProtection="1">
      <alignment horizontal="center" vertical="center" wrapText="1" shrinkToFit="1"/>
      <protection locked="0"/>
    </xf>
    <xf numFmtId="0" fontId="2" fillId="0" borderId="23" xfId="3" applyFont="1" applyFill="1" applyBorder="1" applyAlignment="1" applyProtection="1">
      <alignment horizontal="center" vertical="center" wrapText="1" shrinkToFit="1"/>
      <protection locked="0"/>
    </xf>
    <xf numFmtId="0" fontId="0" fillId="0" borderId="23" xfId="0" applyFont="1" applyBorder="1" applyAlignment="1" applyProtection="1">
      <alignment horizontal="center" vertical="center" wrapText="1"/>
      <protection locked="0"/>
    </xf>
    <xf numFmtId="0" fontId="2" fillId="0" borderId="56" xfId="3" applyFont="1" applyFill="1" applyBorder="1" applyAlignment="1" applyProtection="1">
      <alignment horizontal="center" vertical="center" wrapText="1" shrinkToFit="1"/>
      <protection locked="0"/>
    </xf>
    <xf numFmtId="0" fontId="2" fillId="0" borderId="28" xfId="3" applyFont="1" applyFill="1" applyBorder="1" applyAlignment="1" applyProtection="1">
      <alignment horizontal="center" vertical="center" wrapText="1" shrinkToFit="1"/>
      <protection locked="0"/>
    </xf>
    <xf numFmtId="0" fontId="0" fillId="0" borderId="28" xfId="0" applyFont="1" applyBorder="1" applyAlignment="1" applyProtection="1">
      <alignment horizontal="center" vertical="center" wrapText="1"/>
      <protection locked="0"/>
    </xf>
    <xf numFmtId="0" fontId="8" fillId="2" borderId="51" xfId="1" applyNumberFormat="1" applyFont="1" applyFill="1" applyBorder="1" applyAlignment="1" applyProtection="1">
      <alignment horizontal="center" vertical="center" wrapText="1"/>
      <protection locked="0"/>
    </xf>
    <xf numFmtId="0" fontId="0" fillId="0" borderId="25" xfId="0" applyBorder="1" applyAlignment="1" applyProtection="1">
      <alignment horizontal="center" vertical="center"/>
      <protection locked="0"/>
    </xf>
    <xf numFmtId="0" fontId="0" fillId="0" borderId="51" xfId="0" applyBorder="1" applyAlignment="1" applyProtection="1">
      <alignment horizontal="center" vertical="center"/>
      <protection locked="0"/>
    </xf>
    <xf numFmtId="0" fontId="2" fillId="0" borderId="23" xfId="1" applyFont="1" applyFill="1" applyBorder="1" applyAlignment="1" applyProtection="1">
      <alignment horizontal="center" vertical="center" shrinkToFit="1"/>
      <protection locked="0"/>
    </xf>
    <xf numFmtId="0" fontId="2" fillId="0" borderId="23" xfId="0" applyFont="1" applyBorder="1" applyAlignment="1" applyProtection="1">
      <alignment horizontal="center" vertical="center" shrinkToFit="1"/>
      <protection locked="0"/>
    </xf>
    <xf numFmtId="0" fontId="2" fillId="0" borderId="24" xfId="0" applyFont="1" applyBorder="1" applyAlignment="1" applyProtection="1">
      <alignment horizontal="center" vertical="center" shrinkToFit="1"/>
      <protection locked="0"/>
    </xf>
    <xf numFmtId="0" fontId="2" fillId="0" borderId="28" xfId="0" applyFont="1" applyBorder="1" applyAlignment="1" applyProtection="1">
      <alignment horizontal="center" vertical="center" shrinkToFit="1"/>
      <protection locked="0"/>
    </xf>
    <xf numFmtId="0" fontId="2" fillId="0" borderId="29" xfId="0" applyFont="1" applyBorder="1" applyAlignment="1" applyProtection="1">
      <alignment horizontal="center" vertical="center" shrinkToFit="1"/>
      <protection locked="0"/>
    </xf>
    <xf numFmtId="0" fontId="8" fillId="2" borderId="13" xfId="3" applyFont="1" applyFill="1" applyBorder="1" applyAlignment="1" applyProtection="1">
      <alignment horizontal="center" vertical="center" wrapText="1"/>
      <protection locked="0"/>
    </xf>
    <xf numFmtId="0" fontId="8" fillId="2" borderId="11" xfId="3" applyFont="1" applyFill="1" applyBorder="1" applyAlignment="1" applyProtection="1">
      <alignment horizontal="center" vertical="center" wrapText="1"/>
      <protection locked="0"/>
    </xf>
    <xf numFmtId="0" fontId="8" fillId="2" borderId="49" xfId="3" applyFont="1" applyFill="1" applyBorder="1" applyAlignment="1" applyProtection="1">
      <alignment horizontal="center" vertical="center" wrapText="1"/>
      <protection locked="0"/>
    </xf>
    <xf numFmtId="0" fontId="0" fillId="0" borderId="50" xfId="1" applyFont="1" applyFill="1" applyBorder="1" applyAlignment="1" applyProtection="1">
      <alignment vertical="center" wrapText="1"/>
      <protection locked="0"/>
    </xf>
    <xf numFmtId="0" fontId="2" fillId="0" borderId="11" xfId="1" applyFont="1" applyFill="1" applyBorder="1" applyAlignment="1" applyProtection="1">
      <alignment vertical="center" wrapText="1"/>
      <protection locked="0"/>
    </xf>
    <xf numFmtId="0" fontId="2" fillId="0" borderId="52" xfId="1" applyFont="1" applyFill="1" applyBorder="1" applyAlignment="1" applyProtection="1">
      <alignment vertical="center" wrapText="1"/>
      <protection locked="0"/>
    </xf>
    <xf numFmtId="0" fontId="9" fillId="2" borderId="13" xfId="3" applyFont="1" applyFill="1" applyBorder="1" applyAlignment="1" applyProtection="1">
      <alignment horizontal="center" vertical="center" wrapText="1" shrinkToFit="1"/>
      <protection locked="0"/>
    </xf>
    <xf numFmtId="0" fontId="9" fillId="2" borderId="11" xfId="3" applyFont="1" applyFill="1" applyBorder="1" applyAlignment="1" applyProtection="1">
      <alignment horizontal="center" vertical="center" shrinkToFit="1"/>
      <protection locked="0"/>
    </xf>
    <xf numFmtId="0" fontId="9" fillId="2" borderId="49" xfId="3" applyFont="1" applyFill="1" applyBorder="1" applyAlignment="1" applyProtection="1">
      <alignment horizontal="center" vertical="center" shrinkToFit="1"/>
      <protection locked="0"/>
    </xf>
    <xf numFmtId="0" fontId="12" fillId="0" borderId="50" xfId="3" applyFont="1" applyFill="1" applyBorder="1" applyAlignment="1" applyProtection="1">
      <alignment horizontal="center" vertical="center"/>
      <protection locked="0"/>
    </xf>
    <xf numFmtId="0" fontId="12" fillId="0" borderId="11" xfId="3" applyFont="1" applyFill="1" applyBorder="1" applyAlignment="1" applyProtection="1">
      <alignment horizontal="center" vertical="center"/>
      <protection locked="0"/>
    </xf>
    <xf numFmtId="0" fontId="0" fillId="0" borderId="11" xfId="0" applyFont="1" applyBorder="1" applyAlignment="1" applyProtection="1">
      <alignment horizontal="center" vertical="center"/>
      <protection locked="0"/>
    </xf>
    <xf numFmtId="0" fontId="8" fillId="2" borderId="51" xfId="1" applyFont="1" applyFill="1" applyBorder="1" applyAlignment="1" applyProtection="1">
      <alignment horizontal="center" vertical="center" shrinkToFit="1"/>
      <protection locked="0"/>
    </xf>
    <xf numFmtId="0" fontId="0" fillId="0" borderId="11" xfId="0" applyBorder="1" applyAlignment="1" applyProtection="1">
      <alignment horizontal="center" vertical="center" shrinkToFit="1"/>
      <protection locked="0"/>
    </xf>
    <xf numFmtId="0" fontId="0" fillId="0" borderId="25" xfId="0" applyBorder="1" applyAlignment="1" applyProtection="1">
      <alignment horizontal="center" vertical="center" shrinkToFit="1"/>
      <protection locked="0"/>
    </xf>
    <xf numFmtId="0" fontId="12" fillId="0" borderId="51" xfId="2" applyFont="1" applyFill="1" applyBorder="1" applyAlignment="1" applyProtection="1">
      <alignment horizontal="center" vertical="center" shrinkToFit="1"/>
      <protection locked="0"/>
    </xf>
    <xf numFmtId="0" fontId="12" fillId="0" borderId="11" xfId="2" applyFont="1" applyFill="1" applyBorder="1" applyAlignment="1" applyProtection="1">
      <alignment horizontal="center" vertical="center" shrinkToFit="1"/>
      <protection locked="0"/>
    </xf>
    <xf numFmtId="0" fontId="12" fillId="0" borderId="52" xfId="2" applyFont="1" applyFill="1" applyBorder="1" applyAlignment="1" applyProtection="1">
      <alignment horizontal="center" vertical="center" shrinkToFit="1"/>
      <protection locked="0"/>
    </xf>
    <xf numFmtId="0" fontId="13" fillId="2" borderId="13" xfId="3" applyFont="1" applyFill="1" applyBorder="1" applyAlignment="1" applyProtection="1">
      <alignment horizontal="center" vertical="center"/>
      <protection locked="0"/>
    </xf>
    <xf numFmtId="0" fontId="13" fillId="2" borderId="11" xfId="3" applyFont="1" applyFill="1" applyBorder="1" applyAlignment="1" applyProtection="1">
      <alignment horizontal="center" vertical="center"/>
      <protection locked="0"/>
    </xf>
    <xf numFmtId="0" fontId="12" fillId="0" borderId="50" xfId="1" applyFont="1" applyFill="1" applyBorder="1" applyAlignment="1" applyProtection="1">
      <alignment horizontal="center" vertical="center" wrapText="1" shrinkToFit="1"/>
      <protection locked="0"/>
    </xf>
    <xf numFmtId="0" fontId="8" fillId="2" borderId="51" xfId="3" applyFont="1" applyFill="1" applyBorder="1" applyAlignment="1" applyProtection="1">
      <alignment horizontal="center" vertical="center"/>
      <protection locked="0"/>
    </xf>
    <xf numFmtId="0" fontId="8" fillId="2" borderId="11" xfId="3" applyFont="1" applyFill="1" applyBorder="1" applyAlignment="1" applyProtection="1">
      <alignment horizontal="center" vertical="center"/>
      <protection locked="0"/>
    </xf>
    <xf numFmtId="0" fontId="8" fillId="2" borderId="25" xfId="3" applyFont="1" applyFill="1" applyBorder="1" applyAlignment="1" applyProtection="1">
      <alignment horizontal="center" vertical="center"/>
      <protection locked="0"/>
    </xf>
    <xf numFmtId="0" fontId="12" fillId="0" borderId="11" xfId="2" applyFont="1" applyFill="1" applyBorder="1" applyAlignment="1" applyProtection="1">
      <alignment horizontal="center" vertical="center" wrapText="1"/>
      <protection locked="0"/>
    </xf>
    <xf numFmtId="0" fontId="0" fillId="0" borderId="52" xfId="0"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 fillId="2" borderId="45" xfId="3" applyFont="1" applyFill="1" applyBorder="1" applyAlignment="1" applyProtection="1">
      <alignment horizontal="center" vertical="center"/>
      <protection locked="0"/>
    </xf>
    <xf numFmtId="0" fontId="8" fillId="2" borderId="40" xfId="3" applyFont="1" applyFill="1" applyBorder="1" applyAlignment="1" applyProtection="1">
      <alignment horizontal="center" vertical="center"/>
      <protection locked="0"/>
    </xf>
    <xf numFmtId="0" fontId="8" fillId="0" borderId="39" xfId="1" applyFont="1" applyFill="1" applyBorder="1" applyAlignment="1" applyProtection="1">
      <alignment horizontal="center" vertical="center" wrapText="1" shrinkToFit="1"/>
      <protection locked="0"/>
    </xf>
    <xf numFmtId="0" fontId="2" fillId="0" borderId="40" xfId="0" applyFont="1" applyFill="1" applyBorder="1" applyAlignment="1" applyProtection="1">
      <alignment horizontal="center" vertical="center"/>
      <protection locked="0"/>
    </xf>
    <xf numFmtId="0" fontId="10" fillId="2" borderId="46" xfId="1" applyFont="1" applyFill="1" applyBorder="1" applyAlignment="1" applyProtection="1">
      <alignment horizontal="center" vertical="center" wrapText="1" shrinkToFit="1"/>
      <protection locked="0"/>
    </xf>
    <xf numFmtId="0" fontId="2" fillId="0" borderId="40" xfId="0" applyFont="1" applyBorder="1" applyAlignment="1" applyProtection="1">
      <alignment horizontal="center" vertical="center"/>
      <protection locked="0"/>
    </xf>
    <xf numFmtId="0" fontId="2" fillId="0" borderId="47" xfId="0" applyFont="1" applyBorder="1" applyAlignment="1" applyProtection="1">
      <alignment horizontal="center" vertical="center"/>
      <protection locked="0"/>
    </xf>
    <xf numFmtId="0" fontId="0" fillId="0" borderId="40" xfId="0" applyBorder="1" applyAlignment="1" applyProtection="1">
      <alignment horizontal="center" vertical="center"/>
      <protection locked="0"/>
    </xf>
    <xf numFmtId="0" fontId="0" fillId="0" borderId="40" xfId="0" applyFont="1" applyBorder="1" applyAlignment="1" applyProtection="1">
      <alignment horizontal="center" vertical="center"/>
      <protection locked="0"/>
    </xf>
    <xf numFmtId="0" fontId="0" fillId="0" borderId="47" xfId="0" applyFont="1" applyBorder="1" applyAlignment="1" applyProtection="1">
      <alignment horizontal="center" vertical="center"/>
      <protection locked="0"/>
    </xf>
    <xf numFmtId="0" fontId="8" fillId="2" borderId="46" xfId="1" applyFont="1" applyFill="1" applyBorder="1" applyAlignment="1" applyProtection="1">
      <alignment horizontal="center" vertical="center"/>
      <protection locked="0"/>
    </xf>
    <xf numFmtId="0" fontId="0" fillId="0" borderId="48" xfId="0" applyBorder="1" applyAlignment="1" applyProtection="1">
      <alignment horizontal="center" vertical="center"/>
      <protection locked="0"/>
    </xf>
    <xf numFmtId="0" fontId="2" fillId="0" borderId="60" xfId="0" applyNumberFormat="1" applyFont="1" applyFill="1" applyBorder="1" applyAlignment="1" applyProtection="1">
      <alignment horizontal="center" vertical="center"/>
      <protection locked="0"/>
    </xf>
    <xf numFmtId="0" fontId="2" fillId="0" borderId="69" xfId="0" applyNumberFormat="1" applyFont="1" applyFill="1" applyBorder="1" applyAlignment="1" applyProtection="1">
      <alignment horizontal="center" vertical="center"/>
      <protection locked="0"/>
    </xf>
    <xf numFmtId="0" fontId="12" fillId="2" borderId="68" xfId="3" applyFont="1" applyFill="1" applyBorder="1" applyAlignment="1" applyProtection="1">
      <alignment horizontal="center" vertical="center" wrapText="1"/>
      <protection locked="0"/>
    </xf>
    <xf numFmtId="0" fontId="12" fillId="2" borderId="26" xfId="3" applyFont="1" applyFill="1" applyBorder="1" applyAlignment="1" applyProtection="1">
      <alignment horizontal="center" vertical="center" wrapText="1"/>
      <protection locked="0"/>
    </xf>
    <xf numFmtId="0" fontId="2" fillId="0" borderId="26" xfId="0" applyNumberFormat="1" applyFont="1" applyFill="1" applyBorder="1" applyAlignment="1" applyProtection="1">
      <alignment horizontal="center" vertical="center"/>
      <protection locked="0"/>
    </xf>
    <xf numFmtId="0" fontId="2" fillId="0" borderId="16" xfId="0" applyNumberFormat="1" applyFont="1" applyFill="1" applyBorder="1" applyAlignment="1" applyProtection="1">
      <alignment horizontal="center" vertical="center"/>
      <protection locked="0"/>
    </xf>
    <xf numFmtId="0" fontId="0" fillId="0" borderId="16" xfId="0" applyNumberFormat="1" applyFill="1" applyBorder="1" applyAlignment="1" applyProtection="1">
      <alignment horizontal="center" vertical="center"/>
      <protection locked="0"/>
    </xf>
    <xf numFmtId="0" fontId="2" fillId="0" borderId="66" xfId="0" applyNumberFormat="1" applyFont="1" applyFill="1" applyBorder="1" applyAlignment="1" applyProtection="1">
      <alignment horizontal="center" vertical="center"/>
      <protection locked="0"/>
    </xf>
    <xf numFmtId="0" fontId="2" fillId="0" borderId="67" xfId="0" applyNumberFormat="1" applyFont="1" applyFill="1" applyBorder="1" applyAlignment="1" applyProtection="1">
      <alignment horizontal="center" vertical="center"/>
      <protection locked="0"/>
    </xf>
    <xf numFmtId="0" fontId="0" fillId="2" borderId="52" xfId="0" applyFont="1" applyFill="1" applyBorder="1" applyAlignment="1" applyProtection="1">
      <alignment horizontal="center" vertical="center"/>
      <protection locked="0"/>
    </xf>
    <xf numFmtId="0" fontId="12" fillId="2" borderId="55" xfId="3" applyFont="1" applyFill="1" applyBorder="1" applyAlignment="1" applyProtection="1">
      <alignment horizontal="center" vertical="center" wrapText="1"/>
      <protection locked="0"/>
    </xf>
    <xf numFmtId="0" fontId="2" fillId="2" borderId="62" xfId="0" applyFont="1" applyFill="1" applyBorder="1" applyAlignment="1" applyProtection="1">
      <alignment horizontal="center" vertical="center" wrapText="1"/>
      <protection locked="0"/>
    </xf>
    <xf numFmtId="0" fontId="2" fillId="2" borderId="4" xfId="0" applyFont="1" applyFill="1" applyBorder="1" applyAlignment="1" applyProtection="1">
      <alignment horizontal="center" vertical="center" wrapText="1"/>
      <protection locked="0"/>
    </xf>
    <xf numFmtId="0" fontId="2" fillId="2" borderId="63" xfId="0" applyFont="1" applyFill="1" applyBorder="1" applyAlignment="1" applyProtection="1">
      <alignment horizontal="center" vertical="center" wrapText="1"/>
      <protection locked="0"/>
    </xf>
    <xf numFmtId="0" fontId="2" fillId="2" borderId="56" xfId="0" applyFont="1" applyFill="1" applyBorder="1" applyAlignment="1" applyProtection="1">
      <alignment horizontal="center" vertical="center" wrapText="1"/>
      <protection locked="0"/>
    </xf>
    <xf numFmtId="0" fontId="2" fillId="2" borderId="61" xfId="0" applyFont="1" applyFill="1" applyBorder="1" applyAlignment="1" applyProtection="1">
      <alignment horizontal="center" vertical="center" wrapText="1"/>
      <protection locked="0"/>
    </xf>
    <xf numFmtId="0" fontId="11" fillId="0" borderId="31" xfId="0" applyFont="1" applyBorder="1" applyAlignment="1" applyProtection="1">
      <alignment horizontal="left" vertical="center" wrapText="1"/>
      <protection locked="0"/>
    </xf>
    <xf numFmtId="0" fontId="11" fillId="0" borderId="32" xfId="0" applyFont="1" applyBorder="1" applyAlignment="1" applyProtection="1">
      <alignment horizontal="left" vertical="center" wrapText="1"/>
      <protection locked="0"/>
    </xf>
    <xf numFmtId="176" fontId="0" fillId="0" borderId="128" xfId="0" applyNumberFormat="1" applyBorder="1" applyAlignment="1" applyProtection="1">
      <alignment horizontal="right" vertical="center"/>
      <protection locked="0"/>
    </xf>
    <xf numFmtId="0" fontId="11" fillId="4" borderId="65" xfId="0" applyFont="1" applyFill="1" applyBorder="1" applyAlignment="1" applyProtection="1">
      <alignment horizontal="left" vertical="center" wrapText="1"/>
      <protection locked="0"/>
    </xf>
    <xf numFmtId="0" fontId="0" fillId="4" borderId="31" xfId="0" applyFill="1" applyBorder="1" applyAlignment="1" applyProtection="1">
      <alignment horizontal="left" vertical="center"/>
      <protection locked="0"/>
    </xf>
    <xf numFmtId="0" fontId="0" fillId="4" borderId="32" xfId="0" applyFill="1" applyBorder="1" applyAlignment="1" applyProtection="1">
      <alignment horizontal="left" vertical="center"/>
      <protection locked="0"/>
    </xf>
    <xf numFmtId="176" fontId="0" fillId="4" borderId="65" xfId="0" applyNumberFormat="1" applyFill="1" applyBorder="1" applyAlignment="1" applyProtection="1">
      <alignment horizontal="right" vertical="center"/>
      <protection locked="0"/>
    </xf>
    <xf numFmtId="176" fontId="0" fillId="4" borderId="31" xfId="0" applyNumberFormat="1" applyFill="1" applyBorder="1" applyAlignment="1" applyProtection="1">
      <alignment horizontal="right" vertical="center"/>
      <protection locked="0"/>
    </xf>
    <xf numFmtId="49" fontId="2" fillId="0" borderId="21" xfId="0" applyNumberFormat="1" applyFont="1" applyFill="1" applyBorder="1" applyAlignment="1" applyProtection="1">
      <alignment horizontal="center" vertical="center"/>
      <protection locked="0"/>
    </xf>
    <xf numFmtId="49" fontId="0" fillId="0" borderId="21" xfId="0" applyNumberFormat="1" applyFill="1" applyBorder="1" applyAlignment="1" applyProtection="1">
      <alignment horizontal="center" vertical="center"/>
      <protection locked="0"/>
    </xf>
    <xf numFmtId="177" fontId="0" fillId="0" borderId="21" xfId="0" applyNumberFormat="1" applyFill="1" applyBorder="1" applyAlignment="1" applyProtection="1">
      <alignment horizontal="center" vertical="center"/>
      <protection locked="0"/>
    </xf>
    <xf numFmtId="177" fontId="2" fillId="0" borderId="21" xfId="0" applyNumberFormat="1" applyFont="1" applyFill="1" applyBorder="1" applyAlignment="1" applyProtection="1">
      <alignment horizontal="center" vertical="center"/>
      <protection locked="0"/>
    </xf>
    <xf numFmtId="177" fontId="2" fillId="0" borderId="64" xfId="0" applyNumberFormat="1" applyFont="1" applyFill="1" applyBorder="1" applyAlignment="1" applyProtection="1">
      <alignment horizontal="center" vertical="center"/>
      <protection locked="0"/>
    </xf>
    <xf numFmtId="49" fontId="0" fillId="0" borderId="33" xfId="0" applyNumberFormat="1" applyFill="1" applyBorder="1" applyAlignment="1" applyProtection="1">
      <alignment horizontal="center" vertical="center"/>
      <protection locked="0"/>
    </xf>
    <xf numFmtId="49" fontId="2" fillId="0" borderId="33" xfId="0" applyNumberFormat="1" applyFont="1" applyFill="1" applyBorder="1" applyAlignment="1" applyProtection="1">
      <alignment horizontal="center" vertical="center"/>
      <protection locked="0"/>
    </xf>
    <xf numFmtId="0" fontId="0" fillId="0" borderId="1" xfId="0" applyBorder="1" applyAlignment="1" applyProtection="1">
      <alignment vertical="center"/>
      <protection locked="0"/>
    </xf>
    <xf numFmtId="49" fontId="0" fillId="0" borderId="26" xfId="0" applyNumberFormat="1" applyFont="1" applyFill="1" applyBorder="1" applyAlignment="1" applyProtection="1">
      <alignment horizontal="center" vertical="center"/>
      <protection locked="0"/>
    </xf>
    <xf numFmtId="176" fontId="0" fillId="0" borderId="26" xfId="0" applyNumberFormat="1" applyFill="1" applyBorder="1" applyAlignment="1" applyProtection="1">
      <alignment horizontal="center" vertical="center"/>
      <protection locked="0"/>
    </xf>
    <xf numFmtId="176" fontId="0" fillId="0" borderId="26" xfId="0" applyNumberFormat="1" applyFont="1" applyFill="1" applyBorder="1" applyAlignment="1" applyProtection="1">
      <alignment horizontal="center" vertical="center"/>
      <protection locked="0"/>
    </xf>
    <xf numFmtId="176" fontId="0" fillId="0" borderId="33" xfId="0" applyNumberFormat="1" applyFont="1" applyFill="1" applyBorder="1" applyAlignment="1" applyProtection="1">
      <alignment horizontal="center" vertical="center"/>
      <protection locked="0"/>
    </xf>
    <xf numFmtId="176" fontId="0" fillId="0" borderId="16" xfId="0" applyNumberFormat="1" applyFont="1" applyFill="1" applyBorder="1" applyAlignment="1" applyProtection="1">
      <alignment horizontal="center" vertical="center"/>
      <protection locked="0"/>
    </xf>
    <xf numFmtId="49" fontId="0" fillId="0" borderId="85" xfId="0" applyNumberFormat="1" applyFont="1" applyFill="1" applyBorder="1" applyAlignment="1" applyProtection="1">
      <alignment horizontal="center" vertical="center"/>
      <protection locked="0"/>
    </xf>
    <xf numFmtId="49" fontId="0" fillId="0" borderId="19" xfId="0" applyNumberFormat="1" applyFont="1" applyFill="1" applyBorder="1" applyAlignment="1" applyProtection="1">
      <alignment horizontal="center" vertical="center"/>
      <protection locked="0"/>
    </xf>
    <xf numFmtId="49" fontId="0" fillId="0" borderId="20" xfId="0" applyNumberFormat="1" applyFont="1" applyFill="1" applyBorder="1" applyAlignment="1" applyProtection="1">
      <alignment horizontal="center" vertical="center"/>
      <protection locked="0"/>
    </xf>
    <xf numFmtId="176" fontId="0" fillId="0" borderId="21" xfId="0" applyNumberFormat="1" applyFill="1" applyBorder="1" applyAlignment="1" applyProtection="1">
      <alignment horizontal="center" vertical="center"/>
      <protection locked="0"/>
    </xf>
    <xf numFmtId="176" fontId="0" fillId="0" borderId="21" xfId="0" applyNumberFormat="1" applyFont="1" applyFill="1" applyBorder="1" applyAlignment="1" applyProtection="1">
      <alignment horizontal="center" vertical="center"/>
      <protection locked="0"/>
    </xf>
    <xf numFmtId="0" fontId="12" fillId="0" borderId="39" xfId="1" applyFont="1" applyFill="1" applyBorder="1" applyAlignment="1" applyProtection="1">
      <alignment horizontal="center" vertical="center" wrapText="1" shrinkToFit="1"/>
      <protection locked="0"/>
    </xf>
    <xf numFmtId="0" fontId="0" fillId="0" borderId="40" xfId="0" applyFont="1" applyFill="1" applyBorder="1" applyAlignment="1" applyProtection="1">
      <alignment horizontal="center" vertical="center"/>
      <protection locked="0"/>
    </xf>
    <xf numFmtId="177" fontId="2" fillId="0" borderId="60" xfId="0" applyNumberFormat="1" applyFont="1" applyFill="1" applyBorder="1" applyAlignment="1" applyProtection="1">
      <alignment horizontal="center" vertical="center"/>
      <protection locked="0"/>
    </xf>
    <xf numFmtId="177" fontId="2" fillId="0" borderId="69" xfId="0" applyNumberFormat="1" applyFont="1" applyFill="1" applyBorder="1" applyAlignment="1" applyProtection="1">
      <alignment horizontal="center" vertical="center"/>
      <protection locked="0"/>
    </xf>
    <xf numFmtId="49" fontId="0" fillId="0" borderId="26" xfId="0" applyNumberFormat="1" applyFill="1" applyBorder="1" applyAlignment="1" applyProtection="1">
      <alignment horizontal="center" vertical="center"/>
      <protection locked="0"/>
    </xf>
    <xf numFmtId="49" fontId="2" fillId="0" borderId="26" xfId="0" applyNumberFormat="1" applyFont="1" applyFill="1" applyBorder="1" applyAlignment="1" applyProtection="1">
      <alignment horizontal="center" vertical="center"/>
      <protection locked="0"/>
    </xf>
    <xf numFmtId="49" fontId="2" fillId="0" borderId="60" xfId="0" applyNumberFormat="1" applyFont="1" applyFill="1" applyBorder="1" applyAlignment="1" applyProtection="1">
      <alignment horizontal="center" vertical="center"/>
      <protection locked="0"/>
    </xf>
    <xf numFmtId="49" fontId="0" fillId="0" borderId="16" xfId="0" applyNumberFormat="1" applyFill="1" applyBorder="1" applyAlignment="1" applyProtection="1">
      <alignment horizontal="center" vertical="center"/>
      <protection locked="0"/>
    </xf>
    <xf numFmtId="49" fontId="2" fillId="0" borderId="16" xfId="0" applyNumberFormat="1" applyFont="1" applyFill="1" applyBorder="1" applyAlignment="1" applyProtection="1">
      <alignment horizontal="center" vertical="center"/>
      <protection locked="0"/>
    </xf>
    <xf numFmtId="177" fontId="0" fillId="0" borderId="16" xfId="0" applyNumberFormat="1" applyFill="1" applyBorder="1" applyAlignment="1" applyProtection="1">
      <alignment horizontal="center" vertical="center"/>
      <protection locked="0"/>
    </xf>
    <xf numFmtId="177" fontId="2" fillId="0" borderId="16" xfId="0" applyNumberFormat="1" applyFont="1" applyFill="1" applyBorder="1" applyAlignment="1" applyProtection="1">
      <alignment horizontal="center" vertical="center"/>
      <protection locked="0"/>
    </xf>
    <xf numFmtId="177" fontId="2" fillId="0" borderId="66" xfId="0" applyNumberFormat="1" applyFont="1" applyFill="1" applyBorder="1" applyAlignment="1" applyProtection="1">
      <alignment horizontal="center" vertical="center"/>
      <protection locked="0"/>
    </xf>
    <xf numFmtId="177" fontId="2" fillId="0" borderId="67" xfId="0" applyNumberFormat="1" applyFont="1" applyFill="1" applyBorder="1" applyAlignment="1" applyProtection="1">
      <alignment horizontal="center" vertical="center"/>
      <protection locked="0"/>
    </xf>
    <xf numFmtId="0" fontId="0" fillId="0" borderId="51" xfId="0" applyBorder="1" applyAlignment="1">
      <alignment horizontal="left" vertical="center" wrapText="1"/>
    </xf>
    <xf numFmtId="0" fontId="0" fillId="0" borderId="11" xfId="0" applyBorder="1" applyAlignment="1">
      <alignment horizontal="left" vertical="center" wrapText="1"/>
    </xf>
    <xf numFmtId="0" fontId="0" fillId="0" borderId="25" xfId="0" applyBorder="1" applyAlignment="1">
      <alignment horizontal="left" vertical="center" wrapText="1"/>
    </xf>
    <xf numFmtId="0" fontId="0" fillId="0" borderId="51" xfId="0" applyBorder="1" applyAlignment="1">
      <alignment horizontal="right" vertical="center"/>
    </xf>
    <xf numFmtId="0" fontId="0" fillId="0" borderId="11" xfId="0" applyBorder="1" applyAlignment="1">
      <alignment horizontal="right" vertical="center"/>
    </xf>
    <xf numFmtId="0" fontId="0" fillId="0" borderId="25" xfId="0" applyBorder="1" applyAlignment="1">
      <alignment horizontal="right" vertical="center"/>
    </xf>
    <xf numFmtId="189" fontId="0" fillId="0" borderId="85" xfId="0" applyNumberFormat="1" applyBorder="1" applyAlignment="1">
      <alignment horizontal="right" vertical="center"/>
    </xf>
    <xf numFmtId="189" fontId="0" fillId="0" borderId="19" xfId="0" applyNumberFormat="1" applyBorder="1" applyAlignment="1">
      <alignment horizontal="right" vertical="center"/>
    </xf>
    <xf numFmtId="189" fontId="0" fillId="0" borderId="20" xfId="0" applyNumberFormat="1" applyBorder="1" applyAlignment="1">
      <alignment horizontal="right" vertical="center"/>
    </xf>
    <xf numFmtId="176" fontId="0" fillId="0" borderId="49" xfId="0" applyNumberFormat="1" applyBorder="1" applyAlignment="1">
      <alignment horizontal="right" vertical="center"/>
    </xf>
    <xf numFmtId="189" fontId="0" fillId="0" borderId="103" xfId="0" applyNumberFormat="1" applyBorder="1" applyAlignment="1">
      <alignment horizontal="right" vertical="center"/>
    </xf>
    <xf numFmtId="0" fontId="3" fillId="0" borderId="28" xfId="0" applyFont="1" applyBorder="1" applyAlignment="1">
      <alignment horizontal="center" vertical="center"/>
    </xf>
    <xf numFmtId="0" fontId="3" fillId="0" borderId="61" xfId="0" applyFont="1" applyBorder="1" applyAlignment="1">
      <alignment horizontal="center" vertical="center"/>
    </xf>
    <xf numFmtId="0" fontId="3" fillId="0" borderId="29" xfId="0" applyFont="1" applyBorder="1" applyAlignment="1">
      <alignment horizontal="center" vertical="center"/>
    </xf>
    <xf numFmtId="0" fontId="0" fillId="0" borderId="18" xfId="0" applyFill="1" applyBorder="1" applyAlignment="1">
      <alignment horizontal="center" vertical="center"/>
    </xf>
    <xf numFmtId="0" fontId="0" fillId="0" borderId="19" xfId="0" applyFont="1" applyFill="1" applyBorder="1" applyAlignment="1">
      <alignment horizontal="center" vertical="center"/>
    </xf>
    <xf numFmtId="0" fontId="0" fillId="0" borderId="20" xfId="0" applyFont="1" applyFill="1" applyBorder="1" applyAlignment="1">
      <alignment horizontal="center" vertical="center"/>
    </xf>
    <xf numFmtId="182" fontId="2" fillId="0" borderId="26" xfId="0" applyNumberFormat="1" applyFont="1" applyFill="1" applyBorder="1" applyAlignment="1">
      <alignment horizontal="center" vertical="center"/>
    </xf>
    <xf numFmtId="182" fontId="2" fillId="0" borderId="21" xfId="0" applyNumberFormat="1" applyFont="1" applyFill="1" applyBorder="1" applyAlignment="1" applyProtection="1">
      <alignment horizontal="center" vertical="center"/>
      <protection locked="0"/>
    </xf>
    <xf numFmtId="182" fontId="2" fillId="0" borderId="64" xfId="0" applyNumberFormat="1" applyFont="1" applyFill="1" applyBorder="1" applyAlignment="1" applyProtection="1">
      <alignment horizontal="center" vertical="center"/>
      <protection locked="0"/>
    </xf>
    <xf numFmtId="179" fontId="0" fillId="0" borderId="26" xfId="0" applyNumberFormat="1" applyFont="1" applyFill="1" applyBorder="1" applyAlignment="1" applyProtection="1">
      <alignment horizontal="center" vertical="center"/>
      <protection locked="0"/>
    </xf>
    <xf numFmtId="49" fontId="0" fillId="0" borderId="33" xfId="0" applyNumberFormat="1" applyFont="1" applyFill="1" applyBorder="1" applyAlignment="1" applyProtection="1">
      <alignment horizontal="center" vertical="center"/>
      <protection locked="0"/>
    </xf>
    <xf numFmtId="49" fontId="0" fillId="0" borderId="16" xfId="0" applyNumberFormat="1" applyFont="1" applyFill="1" applyBorder="1" applyAlignment="1" applyProtection="1">
      <alignment horizontal="center" vertical="center"/>
      <protection locked="0"/>
    </xf>
    <xf numFmtId="179" fontId="0" fillId="0" borderId="33" xfId="0" applyNumberFormat="1" applyFont="1" applyFill="1" applyBorder="1" applyAlignment="1" applyProtection="1">
      <alignment horizontal="center" vertical="center"/>
      <protection locked="0"/>
    </xf>
    <xf numFmtId="49" fontId="0" fillId="0" borderId="85" xfId="0" applyNumberFormat="1" applyFill="1" applyBorder="1" applyAlignment="1" applyProtection="1">
      <alignment horizontal="center" vertical="center"/>
      <protection locked="0"/>
    </xf>
    <xf numFmtId="179" fontId="0" fillId="0" borderId="21" xfId="0" applyNumberFormat="1" applyFont="1" applyFill="1" applyBorder="1" applyAlignment="1" applyProtection="1">
      <alignment horizontal="center" vertical="center"/>
      <protection locked="0"/>
    </xf>
    <xf numFmtId="177" fontId="2" fillId="0" borderId="26" xfId="0" applyNumberFormat="1" applyFont="1" applyFill="1" applyBorder="1" applyAlignment="1" applyProtection="1">
      <alignment horizontal="center" vertical="center"/>
      <protection locked="0"/>
    </xf>
    <xf numFmtId="182" fontId="2" fillId="0" borderId="26" xfId="0" applyNumberFormat="1" applyFont="1" applyFill="1" applyBorder="1" applyAlignment="1" applyProtection="1">
      <alignment horizontal="center" vertical="center"/>
      <protection locked="0"/>
    </xf>
    <xf numFmtId="182" fontId="2" fillId="0" borderId="74" xfId="0" applyNumberFormat="1" applyFont="1" applyFill="1" applyBorder="1" applyAlignment="1" applyProtection="1">
      <alignment horizontal="center" vertical="center"/>
      <protection locked="0"/>
    </xf>
    <xf numFmtId="177" fontId="2" fillId="0" borderId="138" xfId="0" applyNumberFormat="1" applyFont="1" applyFill="1" applyBorder="1" applyAlignment="1" applyProtection="1">
      <alignment horizontal="center" vertical="center"/>
      <protection locked="0"/>
    </xf>
    <xf numFmtId="177" fontId="2" fillId="0" borderId="139" xfId="0" applyNumberFormat="1" applyFont="1" applyFill="1" applyBorder="1" applyAlignment="1" applyProtection="1">
      <alignment horizontal="center" vertical="center"/>
      <protection locked="0"/>
    </xf>
    <xf numFmtId="0" fontId="20" fillId="0" borderId="26" xfId="0" applyFont="1" applyFill="1" applyBorder="1" applyAlignment="1" applyProtection="1">
      <alignment vertical="center"/>
      <protection locked="0"/>
    </xf>
    <xf numFmtId="0" fontId="20" fillId="0" borderId="51" xfId="0" applyFont="1" applyFill="1" applyBorder="1" applyAlignment="1" applyProtection="1">
      <alignment vertical="center"/>
      <protection locked="0"/>
    </xf>
    <xf numFmtId="0" fontId="20" fillId="0" borderId="11" xfId="0" applyFont="1" applyFill="1" applyBorder="1" applyAlignment="1" applyProtection="1">
      <alignment vertical="center"/>
      <protection locked="0"/>
    </xf>
    <xf numFmtId="0" fontId="20" fillId="0" borderId="25" xfId="0" applyFont="1" applyFill="1" applyBorder="1" applyAlignment="1" applyProtection="1">
      <alignment vertical="center"/>
      <protection locked="0"/>
    </xf>
    <xf numFmtId="0" fontId="20" fillId="0" borderId="26" xfId="0" applyFont="1" applyFill="1" applyBorder="1" applyAlignment="1" applyProtection="1">
      <alignment vertical="center" wrapText="1"/>
      <protection locked="0"/>
    </xf>
    <xf numFmtId="0" fontId="0" fillId="0" borderId="125" xfId="0" applyBorder="1" applyAlignment="1" applyProtection="1">
      <alignment horizontal="center" vertical="center" wrapText="1"/>
      <protection locked="0"/>
    </xf>
    <xf numFmtId="0" fontId="2" fillId="0" borderId="33" xfId="0" applyFont="1" applyBorder="1" applyAlignment="1" applyProtection="1">
      <alignment horizontal="center" vertical="center" wrapText="1"/>
      <protection locked="0"/>
    </xf>
    <xf numFmtId="0" fontId="0" fillId="0" borderId="33" xfId="0" applyBorder="1" applyAlignment="1" applyProtection="1">
      <alignment horizontal="left" vertical="center" wrapText="1"/>
      <protection locked="0"/>
    </xf>
    <xf numFmtId="0" fontId="2" fillId="0" borderId="33" xfId="0" applyFont="1" applyBorder="1" applyAlignment="1" applyProtection="1">
      <alignment horizontal="left" vertical="center" wrapText="1"/>
      <protection locked="0"/>
    </xf>
    <xf numFmtId="179" fontId="2" fillId="0" borderId="33" xfId="0" applyNumberFormat="1" applyFont="1" applyBorder="1" applyAlignment="1" applyProtection="1">
      <alignment horizontal="right" vertical="center" wrapText="1"/>
      <protection locked="0"/>
    </xf>
    <xf numFmtId="179" fontId="2" fillId="0" borderId="126" xfId="0" applyNumberFormat="1" applyFont="1" applyBorder="1" applyAlignment="1" applyProtection="1">
      <alignment horizontal="right" vertical="center" wrapText="1"/>
      <protection locked="0"/>
    </xf>
    <xf numFmtId="0" fontId="0" fillId="0" borderId="123" xfId="0" applyBorder="1" applyAlignment="1" applyProtection="1">
      <alignment horizontal="center" vertical="center" wrapText="1"/>
      <protection locked="0"/>
    </xf>
    <xf numFmtId="0" fontId="2" fillId="0" borderId="21" xfId="0" applyFont="1" applyBorder="1" applyAlignment="1" applyProtection="1">
      <alignment horizontal="center" vertical="center" wrapText="1"/>
      <protection locked="0"/>
    </xf>
    <xf numFmtId="0" fontId="0" fillId="0" borderId="21" xfId="0" applyBorder="1" applyAlignment="1" applyProtection="1">
      <alignment horizontal="left" vertical="center" wrapText="1"/>
      <protection locked="0"/>
    </xf>
    <xf numFmtId="0" fontId="2" fillId="0" borderId="21" xfId="0" applyFont="1" applyBorder="1" applyAlignment="1" applyProtection="1">
      <alignment horizontal="left" vertical="center" wrapText="1"/>
      <protection locked="0"/>
    </xf>
    <xf numFmtId="179" fontId="2" fillId="0" borderId="21" xfId="0" applyNumberFormat="1" applyFont="1" applyBorder="1" applyAlignment="1" applyProtection="1">
      <alignment horizontal="right" vertical="center" wrapText="1"/>
      <protection locked="0"/>
    </xf>
    <xf numFmtId="179" fontId="2" fillId="0" borderId="124" xfId="0" applyNumberFormat="1" applyFont="1" applyBorder="1" applyAlignment="1" applyProtection="1">
      <alignment horizontal="right" vertical="center" wrapText="1"/>
      <protection locked="0"/>
    </xf>
    <xf numFmtId="0" fontId="20" fillId="0" borderId="18" xfId="0" applyFont="1" applyFill="1" applyBorder="1" applyAlignment="1" applyProtection="1">
      <alignment horizontal="center" vertical="center"/>
      <protection locked="0"/>
    </xf>
    <xf numFmtId="0" fontId="20" fillId="0" borderId="19" xfId="0" applyFont="1" applyFill="1" applyBorder="1" applyAlignment="1" applyProtection="1">
      <alignment horizontal="center" vertical="center"/>
      <protection locked="0"/>
    </xf>
    <xf numFmtId="0" fontId="20" fillId="0" borderId="20" xfId="0" applyFont="1" applyFill="1" applyBorder="1" applyAlignment="1" applyProtection="1">
      <alignment horizontal="center" vertical="center"/>
      <protection locked="0"/>
    </xf>
    <xf numFmtId="0" fontId="20" fillId="0" borderId="85" xfId="0" applyFont="1" applyFill="1" applyBorder="1" applyAlignment="1" applyProtection="1">
      <alignment horizontal="center" vertical="center"/>
      <protection locked="0"/>
    </xf>
    <xf numFmtId="177" fontId="0" fillId="0" borderId="26" xfId="0" applyNumberFormat="1" applyFill="1" applyBorder="1" applyAlignment="1" applyProtection="1">
      <alignment horizontal="center" vertical="center"/>
      <protection locked="0"/>
    </xf>
    <xf numFmtId="177" fontId="0" fillId="0" borderId="33" xfId="0" applyNumberFormat="1" applyFill="1" applyBorder="1" applyAlignment="1" applyProtection="1">
      <alignment horizontal="center" vertical="center"/>
      <protection locked="0"/>
    </xf>
    <xf numFmtId="177" fontId="2" fillId="0" borderId="33" xfId="0" applyNumberFormat="1" applyFont="1" applyFill="1" applyBorder="1" applyAlignment="1" applyProtection="1">
      <alignment horizontal="center" vertical="center"/>
      <protection locked="0"/>
    </xf>
    <xf numFmtId="0" fontId="2" fillId="0" borderId="23"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protection locked="0"/>
    </xf>
    <xf numFmtId="0" fontId="0" fillId="0" borderId="11" xfId="2" applyFont="1" applyFill="1" applyBorder="1" applyAlignment="1" applyProtection="1">
      <alignment horizontal="center" vertical="center" wrapText="1"/>
      <protection locked="0"/>
    </xf>
    <xf numFmtId="0" fontId="2" fillId="0" borderId="11" xfId="2" applyFont="1" applyFill="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52" xfId="0" applyFont="1" applyBorder="1" applyAlignment="1" applyProtection="1">
      <alignment horizontal="center" vertical="center" wrapText="1"/>
      <protection locked="0"/>
    </xf>
    <xf numFmtId="0" fontId="0" fillId="0" borderId="39" xfId="1" applyFont="1" applyFill="1" applyBorder="1" applyAlignment="1" applyProtection="1">
      <alignment horizontal="center" vertical="center" wrapText="1" shrinkToFit="1"/>
      <protection locked="0"/>
    </xf>
    <xf numFmtId="0" fontId="2" fillId="0" borderId="40" xfId="0" applyFont="1" applyFill="1" applyBorder="1" applyAlignment="1" applyProtection="1">
      <alignment horizontal="center" vertical="center" wrapText="1"/>
      <protection locked="0"/>
    </xf>
    <xf numFmtId="0" fontId="0" fillId="0" borderId="40" xfId="0" applyFont="1" applyFill="1" applyBorder="1" applyAlignment="1">
      <alignment horizontal="center" vertical="center"/>
    </xf>
    <xf numFmtId="0" fontId="8" fillId="0" borderId="0" xfId="0" applyFont="1" applyBorder="1" applyAlignment="1" applyProtection="1">
      <alignment vertical="center"/>
      <protection locked="0"/>
    </xf>
    <xf numFmtId="0" fontId="20" fillId="0" borderId="21" xfId="0" applyFont="1" applyFill="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8" fillId="0" borderId="1" xfId="0" applyFont="1" applyBorder="1" applyAlignment="1" applyProtection="1">
      <alignment vertical="center"/>
      <protection locked="0"/>
    </xf>
    <xf numFmtId="179" fontId="0" fillId="0" borderId="85" xfId="0" applyNumberFormat="1" applyFont="1" applyFill="1" applyBorder="1" applyAlignment="1" applyProtection="1">
      <alignment horizontal="center" vertical="center"/>
      <protection locked="0"/>
    </xf>
    <xf numFmtId="179" fontId="0" fillId="0" borderId="19" xfId="0" applyNumberFormat="1" applyFont="1" applyFill="1" applyBorder="1" applyAlignment="1" applyProtection="1">
      <alignment horizontal="center" vertical="center"/>
      <protection locked="0"/>
    </xf>
    <xf numFmtId="179" fontId="0" fillId="0" borderId="20" xfId="0" applyNumberFormat="1" applyFont="1" applyFill="1" applyBorder="1" applyAlignment="1" applyProtection="1">
      <alignment horizontal="center" vertical="center"/>
      <protection locked="0"/>
    </xf>
    <xf numFmtId="0" fontId="20" fillId="0" borderId="30" xfId="0" applyFont="1" applyFill="1" applyBorder="1" applyAlignment="1" applyProtection="1">
      <alignment horizontal="center" vertical="center"/>
      <protection locked="0"/>
    </xf>
    <xf numFmtId="0" fontId="20" fillId="0" borderId="31" xfId="0" applyFont="1" applyFill="1" applyBorder="1" applyAlignment="1" applyProtection="1">
      <alignment horizontal="center" vertical="center"/>
      <protection locked="0"/>
    </xf>
    <xf numFmtId="0" fontId="20" fillId="0" borderId="32" xfId="0" applyFont="1" applyFill="1" applyBorder="1" applyAlignment="1" applyProtection="1">
      <alignment horizontal="center" vertical="center"/>
      <protection locked="0"/>
    </xf>
    <xf numFmtId="0" fontId="20" fillId="0" borderId="55" xfId="3" applyFont="1" applyFill="1" applyBorder="1" applyAlignment="1" applyProtection="1">
      <alignment horizontal="center" vertical="center" wrapText="1" shrinkToFit="1"/>
      <protection locked="0"/>
    </xf>
    <xf numFmtId="0" fontId="20" fillId="0" borderId="23" xfId="3" applyFont="1" applyFill="1" applyBorder="1" applyAlignment="1" applyProtection="1">
      <alignment horizontal="center" vertical="center" wrapText="1" shrinkToFit="1"/>
      <protection locked="0"/>
    </xf>
    <xf numFmtId="0" fontId="20" fillId="0" borderId="23" xfId="0" applyFont="1" applyBorder="1" applyAlignment="1" applyProtection="1">
      <alignment horizontal="center" vertical="center" wrapText="1"/>
      <protection locked="0"/>
    </xf>
    <xf numFmtId="0" fontId="20" fillId="0" borderId="56" xfId="3" applyFont="1" applyFill="1" applyBorder="1" applyAlignment="1" applyProtection="1">
      <alignment horizontal="center" vertical="center" wrapText="1" shrinkToFit="1"/>
      <protection locked="0"/>
    </xf>
    <xf numFmtId="0" fontId="20" fillId="0" borderId="28" xfId="3" applyFont="1" applyFill="1" applyBorder="1" applyAlignment="1" applyProtection="1">
      <alignment horizontal="center" vertical="center" wrapText="1" shrinkToFit="1"/>
      <protection locked="0"/>
    </xf>
    <xf numFmtId="0" fontId="20" fillId="0" borderId="28" xfId="0" applyFont="1" applyBorder="1" applyAlignment="1" applyProtection="1">
      <alignment horizontal="center" vertical="center" wrapText="1"/>
      <protection locked="0"/>
    </xf>
    <xf numFmtId="0" fontId="21" fillId="2" borderId="51" xfId="1" applyNumberFormat="1" applyFont="1" applyFill="1" applyBorder="1" applyAlignment="1" applyProtection="1">
      <alignment horizontal="center" vertical="center" wrapText="1"/>
      <protection locked="0"/>
    </xf>
    <xf numFmtId="0" fontId="20" fillId="0" borderId="11" xfId="0" applyFont="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20" fillId="0" borderId="51" xfId="0" applyFont="1" applyBorder="1" applyAlignment="1" applyProtection="1">
      <alignment horizontal="center" vertical="center"/>
      <protection locked="0"/>
    </xf>
    <xf numFmtId="0" fontId="20" fillId="0" borderId="23" xfId="1" applyFont="1" applyFill="1" applyBorder="1" applyAlignment="1" applyProtection="1">
      <alignment horizontal="center" vertical="center" shrinkToFit="1"/>
      <protection locked="0"/>
    </xf>
    <xf numFmtId="0" fontId="20" fillId="0" borderId="23" xfId="0" applyFont="1" applyBorder="1" applyAlignment="1" applyProtection="1">
      <alignment horizontal="center" vertical="center" shrinkToFit="1"/>
      <protection locked="0"/>
    </xf>
    <xf numFmtId="0" fontId="20" fillId="0" borderId="24" xfId="0" applyFont="1" applyBorder="1" applyAlignment="1" applyProtection="1">
      <alignment horizontal="center" vertical="center" shrinkToFit="1"/>
      <protection locked="0"/>
    </xf>
    <xf numFmtId="0" fontId="20" fillId="0" borderId="28" xfId="0" applyFont="1" applyBorder="1" applyAlignment="1" applyProtection="1">
      <alignment horizontal="center" vertical="center" shrinkToFit="1"/>
      <protection locked="0"/>
    </xf>
    <xf numFmtId="0" fontId="20" fillId="0" borderId="29" xfId="0" applyFont="1" applyBorder="1" applyAlignment="1" applyProtection="1">
      <alignment horizontal="center" vertical="center" shrinkToFit="1"/>
      <protection locked="0"/>
    </xf>
    <xf numFmtId="0" fontId="22" fillId="0" borderId="50" xfId="3" applyFont="1" applyFill="1" applyBorder="1" applyAlignment="1" applyProtection="1">
      <alignment horizontal="center" vertical="center" wrapText="1"/>
      <protection locked="0"/>
    </xf>
    <xf numFmtId="0" fontId="22" fillId="0" borderId="11" xfId="3" applyFont="1" applyFill="1" applyBorder="1" applyAlignment="1" applyProtection="1">
      <alignment horizontal="center" vertical="center"/>
      <protection locked="0"/>
    </xf>
    <xf numFmtId="0" fontId="22" fillId="0" borderId="11" xfId="0" applyFont="1" applyBorder="1" applyAlignment="1" applyProtection="1">
      <alignment horizontal="center" vertical="center"/>
      <protection locked="0"/>
    </xf>
    <xf numFmtId="0" fontId="21" fillId="2" borderId="51" xfId="1" applyFont="1" applyFill="1" applyBorder="1" applyAlignment="1" applyProtection="1">
      <alignment horizontal="center" vertical="center" shrinkToFit="1"/>
      <protection locked="0"/>
    </xf>
    <xf numFmtId="0" fontId="20" fillId="0" borderId="11" xfId="0" applyFont="1" applyBorder="1" applyAlignment="1" applyProtection="1">
      <alignment horizontal="center" vertical="center" shrinkToFit="1"/>
      <protection locked="0"/>
    </xf>
    <xf numFmtId="0" fontId="20" fillId="0" borderId="25" xfId="0" applyFont="1" applyBorder="1" applyAlignment="1" applyProtection="1">
      <alignment horizontal="center" vertical="center" shrinkToFit="1"/>
      <protection locked="0"/>
    </xf>
    <xf numFmtId="0" fontId="20" fillId="0" borderId="51" xfId="2" applyFont="1" applyFill="1" applyBorder="1" applyAlignment="1" applyProtection="1">
      <alignment horizontal="center" vertical="center" wrapText="1" shrinkToFit="1"/>
      <protection locked="0"/>
    </xf>
    <xf numFmtId="0" fontId="20" fillId="0" borderId="11" xfId="2" applyFont="1" applyFill="1" applyBorder="1" applyAlignment="1" applyProtection="1">
      <alignment horizontal="center" vertical="center" shrinkToFit="1"/>
      <protection locked="0"/>
    </xf>
    <xf numFmtId="0" fontId="20" fillId="0" borderId="52" xfId="2" applyFont="1" applyFill="1" applyBorder="1" applyAlignment="1" applyProtection="1">
      <alignment horizontal="center" vertical="center" shrinkToFit="1"/>
      <protection locked="0"/>
    </xf>
    <xf numFmtId="0" fontId="20" fillId="0" borderId="50" xfId="1" applyFont="1" applyFill="1" applyBorder="1" applyAlignment="1" applyProtection="1">
      <alignment horizontal="center" vertical="center" wrapText="1" shrinkToFit="1"/>
      <protection locked="0"/>
    </xf>
    <xf numFmtId="0" fontId="21" fillId="2" borderId="51" xfId="3" applyFont="1" applyFill="1" applyBorder="1" applyAlignment="1" applyProtection="1">
      <alignment horizontal="center" vertical="center"/>
      <protection locked="0"/>
    </xf>
    <xf numFmtId="0" fontId="21" fillId="2" borderId="11" xfId="3" applyFont="1" applyFill="1" applyBorder="1" applyAlignment="1" applyProtection="1">
      <alignment horizontal="center" vertical="center"/>
      <protection locked="0"/>
    </xf>
    <xf numFmtId="0" fontId="21" fillId="2" borderId="25" xfId="3" applyFont="1" applyFill="1" applyBorder="1" applyAlignment="1" applyProtection="1">
      <alignment horizontal="center" vertical="center"/>
      <protection locked="0"/>
    </xf>
    <xf numFmtId="0" fontId="20" fillId="0" borderId="39" xfId="1" applyFont="1" applyFill="1" applyBorder="1" applyAlignment="1" applyProtection="1">
      <alignment horizontal="center" vertical="center" wrapText="1" shrinkToFit="1"/>
      <protection locked="0"/>
    </xf>
    <xf numFmtId="0" fontId="20" fillId="0" borderId="40" xfId="0" applyFont="1" applyFill="1" applyBorder="1" applyAlignment="1" applyProtection="1">
      <alignment horizontal="center" vertical="center"/>
      <protection locked="0"/>
    </xf>
    <xf numFmtId="0" fontId="25" fillId="2" borderId="46" xfId="1" applyFont="1" applyFill="1" applyBorder="1" applyAlignment="1" applyProtection="1">
      <alignment horizontal="center" vertical="center" wrapText="1" shrinkToFit="1"/>
      <protection locked="0"/>
    </xf>
    <xf numFmtId="0" fontId="20" fillId="0" borderId="40" xfId="0" applyFont="1" applyBorder="1" applyAlignment="1" applyProtection="1">
      <alignment horizontal="center" vertical="center"/>
      <protection locked="0"/>
    </xf>
    <xf numFmtId="0" fontId="20" fillId="0" borderId="47" xfId="0" applyFont="1" applyBorder="1" applyAlignment="1" applyProtection="1">
      <alignment horizontal="center" vertical="center"/>
      <protection locked="0"/>
    </xf>
    <xf numFmtId="0" fontId="21" fillId="2" borderId="46" xfId="1" applyFont="1" applyFill="1" applyBorder="1" applyAlignment="1" applyProtection="1">
      <alignment horizontal="center" vertical="center"/>
      <protection locked="0"/>
    </xf>
    <xf numFmtId="0" fontId="20" fillId="0" borderId="48" xfId="0" applyFont="1" applyBorder="1" applyAlignment="1" applyProtection="1">
      <alignment horizontal="center" vertical="center"/>
      <protection locked="0"/>
    </xf>
    <xf numFmtId="0" fontId="20" fillId="0" borderId="26" xfId="0" applyFont="1" applyFill="1" applyBorder="1" applyAlignment="1" applyProtection="1">
      <alignment horizontal="center" vertical="center"/>
      <protection locked="0"/>
    </xf>
    <xf numFmtId="0" fontId="20" fillId="0" borderId="16" xfId="0" applyFont="1" applyFill="1" applyBorder="1" applyAlignment="1" applyProtection="1">
      <alignment horizontal="center" vertical="center"/>
      <protection locked="0"/>
    </xf>
    <xf numFmtId="0" fontId="0" fillId="0" borderId="51" xfId="0" applyBorder="1" applyAlignment="1" applyProtection="1">
      <alignment horizontal="right" vertical="center"/>
      <protection locked="0"/>
    </xf>
    <xf numFmtId="0" fontId="0" fillId="0" borderId="11" xfId="0" applyBorder="1" applyAlignment="1" applyProtection="1">
      <alignment horizontal="right" vertical="center"/>
      <protection locked="0"/>
    </xf>
    <xf numFmtId="0" fontId="0" fillId="0" borderId="25" xfId="0" applyBorder="1" applyAlignment="1" applyProtection="1">
      <alignment horizontal="right" vertical="center"/>
      <protection locked="0"/>
    </xf>
    <xf numFmtId="0" fontId="0" fillId="0" borderId="18" xfId="0" applyFill="1" applyBorder="1" applyAlignment="1" applyProtection="1">
      <alignment horizontal="center" vertical="center"/>
      <protection locked="0"/>
    </xf>
    <xf numFmtId="0" fontId="0" fillId="0" borderId="19" xfId="0" applyFont="1" applyFill="1" applyBorder="1" applyAlignment="1" applyProtection="1">
      <alignment horizontal="center" vertical="center"/>
      <protection locked="0"/>
    </xf>
    <xf numFmtId="0" fontId="0" fillId="0" borderId="20" xfId="0" applyFont="1" applyFill="1" applyBorder="1" applyAlignment="1" applyProtection="1">
      <alignment horizontal="center" vertical="center"/>
      <protection locked="0"/>
    </xf>
    <xf numFmtId="176" fontId="0" fillId="0" borderId="85" xfId="0" applyNumberFormat="1" applyFont="1" applyFill="1" applyBorder="1" applyAlignment="1" applyProtection="1">
      <alignment horizontal="center" vertical="center"/>
      <protection locked="0"/>
    </xf>
    <xf numFmtId="176" fontId="0" fillId="0" borderId="19" xfId="0" applyNumberFormat="1" applyFont="1" applyFill="1" applyBorder="1" applyAlignment="1" applyProtection="1">
      <alignment horizontal="center" vertical="center"/>
      <protection locked="0"/>
    </xf>
    <xf numFmtId="176" fontId="0" fillId="0" borderId="20" xfId="0" applyNumberFormat="1" applyFont="1" applyFill="1" applyBorder="1" applyAlignment="1" applyProtection="1">
      <alignment horizontal="center" vertical="center"/>
      <protection locked="0"/>
    </xf>
    <xf numFmtId="0" fontId="0" fillId="0" borderId="23" xfId="1" applyFont="1" applyFill="1" applyBorder="1" applyAlignment="1" applyProtection="1">
      <alignment horizontal="center" vertical="center" shrinkToFit="1"/>
      <protection locked="0"/>
    </xf>
    <xf numFmtId="0" fontId="0" fillId="0" borderId="30" xfId="0" applyFill="1" applyBorder="1" applyAlignment="1" applyProtection="1">
      <alignment horizontal="center" vertical="top" shrinkToFit="1"/>
      <protection locked="0"/>
    </xf>
    <xf numFmtId="0" fontId="0" fillId="0" borderId="31" xfId="0" applyFont="1" applyFill="1" applyBorder="1" applyAlignment="1" applyProtection="1">
      <alignment horizontal="center" vertical="top" shrinkToFit="1"/>
      <protection locked="0"/>
    </xf>
    <xf numFmtId="0" fontId="0" fillId="0" borderId="32" xfId="0" applyFont="1" applyFill="1" applyBorder="1" applyAlignment="1" applyProtection="1">
      <alignment horizontal="center" vertical="top" shrinkToFit="1"/>
      <protection locked="0"/>
    </xf>
    <xf numFmtId="177" fontId="2" fillId="0" borderId="117" xfId="0" applyNumberFormat="1" applyFont="1" applyFill="1" applyBorder="1" applyAlignment="1" applyProtection="1">
      <alignment horizontal="center" vertical="center"/>
      <protection locked="0"/>
    </xf>
    <xf numFmtId="0" fontId="0" fillId="0" borderId="26" xfId="0" applyBorder="1" applyAlignment="1" applyProtection="1">
      <alignment horizontal="right" vertical="center"/>
      <protection locked="0"/>
    </xf>
    <xf numFmtId="0" fontId="0" fillId="0" borderId="65" xfId="0"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0" fillId="0" borderId="55"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11" fillId="0" borderId="22" xfId="0" applyFont="1" applyBorder="1" applyAlignment="1" applyProtection="1">
      <alignment horizontal="left" vertical="center" wrapText="1"/>
      <protection locked="0"/>
    </xf>
    <xf numFmtId="0" fontId="11" fillId="0" borderId="23" xfId="0" applyFont="1" applyBorder="1" applyAlignment="1" applyProtection="1">
      <alignment horizontal="left" vertical="center" wrapText="1"/>
      <protection locked="0"/>
    </xf>
    <xf numFmtId="0" fontId="11" fillId="0" borderId="62" xfId="0" applyFont="1" applyBorder="1" applyAlignment="1" applyProtection="1">
      <alignment horizontal="left" vertical="center" wrapText="1"/>
      <protection locked="0"/>
    </xf>
    <xf numFmtId="0" fontId="20" fillId="0" borderId="51" xfId="2" applyFont="1" applyFill="1" applyBorder="1" applyAlignment="1" applyProtection="1">
      <alignment horizontal="center" vertical="center" shrinkToFit="1"/>
      <protection locked="0"/>
    </xf>
    <xf numFmtId="0" fontId="20" fillId="0" borderId="11" xfId="2" applyFont="1" applyFill="1" applyBorder="1" applyAlignment="1" applyProtection="1">
      <alignment horizontal="center" vertical="center" wrapText="1"/>
      <protection locked="0"/>
    </xf>
    <xf numFmtId="0" fontId="20" fillId="0" borderId="52" xfId="0" applyFont="1" applyBorder="1" applyAlignment="1" applyProtection="1">
      <alignment horizontal="center" vertical="center"/>
      <protection locked="0"/>
    </xf>
    <xf numFmtId="0" fontId="8" fillId="0" borderId="0" xfId="0" applyFont="1" applyBorder="1" applyAlignment="1" applyProtection="1">
      <alignment horizontal="left" vertical="center"/>
      <protection locked="0"/>
    </xf>
    <xf numFmtId="0" fontId="8" fillId="0" borderId="1" xfId="0" applyFont="1" applyBorder="1" applyAlignment="1" applyProtection="1">
      <alignment horizontal="left" vertical="center"/>
      <protection locked="0"/>
    </xf>
    <xf numFmtId="0" fontId="0" fillId="0" borderId="51" xfId="2" applyFont="1" applyFill="1" applyBorder="1" applyAlignment="1" applyProtection="1">
      <alignment horizontal="center" vertical="center" wrapText="1" shrinkToFit="1"/>
      <protection locked="0"/>
    </xf>
    <xf numFmtId="0" fontId="2" fillId="0" borderId="11" xfId="2" applyFont="1" applyFill="1" applyBorder="1" applyAlignment="1" applyProtection="1">
      <alignment horizontal="center" vertical="center" wrapText="1" shrinkToFit="1"/>
      <protection locked="0"/>
    </xf>
    <xf numFmtId="0" fontId="2" fillId="0" borderId="52" xfId="2" applyFont="1" applyFill="1" applyBorder="1" applyAlignment="1" applyProtection="1">
      <alignment horizontal="center" vertical="center" wrapText="1" shrinkToFit="1"/>
      <protection locked="0"/>
    </xf>
    <xf numFmtId="176" fontId="20" fillId="0" borderId="26" xfId="0" applyNumberFormat="1" applyFont="1" applyFill="1" applyBorder="1" applyAlignment="1" applyProtection="1">
      <alignment horizontal="center" vertical="center"/>
      <protection locked="0"/>
    </xf>
    <xf numFmtId="188" fontId="20" fillId="0" borderId="26" xfId="0" applyNumberFormat="1" applyFont="1" applyFill="1" applyBorder="1" applyAlignment="1" applyProtection="1">
      <alignment horizontal="center" vertical="center"/>
      <protection locked="0"/>
    </xf>
    <xf numFmtId="0" fontId="31" fillId="0" borderId="51" xfId="0" applyFont="1" applyFill="1" applyBorder="1" applyAlignment="1" applyProtection="1">
      <alignment vertical="top" shrinkToFit="1"/>
      <protection locked="0"/>
    </xf>
    <xf numFmtId="0" fontId="31" fillId="0" borderId="11" xfId="0" applyFont="1" applyFill="1" applyBorder="1" applyAlignment="1" applyProtection="1">
      <alignment vertical="top" shrinkToFit="1"/>
      <protection locked="0"/>
    </xf>
    <xf numFmtId="0" fontId="31" fillId="0" borderId="25" xfId="0" applyFont="1" applyFill="1" applyBorder="1" applyAlignment="1" applyProtection="1">
      <alignment vertical="top" shrinkToFit="1"/>
      <protection locked="0"/>
    </xf>
    <xf numFmtId="0" fontId="20" fillId="0" borderId="51" xfId="0" applyFont="1" applyFill="1" applyBorder="1" applyAlignment="1" applyProtection="1">
      <alignment vertical="top" wrapText="1"/>
      <protection locked="0"/>
    </xf>
    <xf numFmtId="0" fontId="20" fillId="0" borderId="11" xfId="0" applyFont="1" applyFill="1" applyBorder="1" applyAlignment="1" applyProtection="1">
      <alignment vertical="top"/>
      <protection locked="0"/>
    </xf>
    <xf numFmtId="0" fontId="20" fillId="0" borderId="25" xfId="0" applyFont="1" applyFill="1" applyBorder="1" applyAlignment="1" applyProtection="1">
      <alignment vertical="top"/>
      <protection locked="0"/>
    </xf>
    <xf numFmtId="9" fontId="20" fillId="0" borderId="26" xfId="0" applyNumberFormat="1" applyFont="1" applyFill="1" applyBorder="1" applyAlignment="1" applyProtection="1">
      <alignment vertical="center"/>
      <protection locked="0"/>
    </xf>
    <xf numFmtId="0" fontId="20" fillId="0" borderId="86" xfId="0" applyFont="1" applyFill="1" applyBorder="1" applyAlignment="1" applyProtection="1">
      <alignment horizontal="left" vertical="center"/>
      <protection locked="0"/>
    </xf>
    <xf numFmtId="0" fontId="20" fillId="0" borderId="31" xfId="0" applyFont="1" applyFill="1" applyBorder="1" applyAlignment="1" applyProtection="1">
      <alignment horizontal="left" vertical="center"/>
      <protection locked="0"/>
    </xf>
    <xf numFmtId="0" fontId="20" fillId="0" borderId="32" xfId="0" applyFont="1" applyFill="1" applyBorder="1" applyAlignment="1" applyProtection="1">
      <alignment horizontal="left" vertical="center"/>
      <protection locked="0"/>
    </xf>
    <xf numFmtId="0" fontId="23" fillId="0" borderId="65" xfId="0" applyFont="1" applyFill="1" applyBorder="1" applyAlignment="1" applyProtection="1">
      <alignment horizontal="left" vertical="center" wrapText="1"/>
      <protection locked="0"/>
    </xf>
    <xf numFmtId="0" fontId="23" fillId="0" borderId="31" xfId="0" applyFont="1" applyFill="1" applyBorder="1" applyAlignment="1" applyProtection="1">
      <alignment horizontal="left" vertical="center" wrapText="1"/>
      <protection locked="0"/>
    </xf>
    <xf numFmtId="0" fontId="23" fillId="0" borderId="32" xfId="0" applyFont="1" applyFill="1" applyBorder="1" applyAlignment="1" applyProtection="1">
      <alignment horizontal="left" vertical="center" wrapText="1"/>
      <protection locked="0"/>
    </xf>
    <xf numFmtId="176" fontId="20" fillId="0" borderId="65" xfId="0" applyNumberFormat="1" applyFont="1" applyFill="1" applyBorder="1" applyAlignment="1" applyProtection="1">
      <alignment horizontal="right" vertical="center"/>
      <protection locked="0"/>
    </xf>
    <xf numFmtId="176" fontId="20" fillId="0" borderId="31" xfId="0" applyNumberFormat="1" applyFont="1" applyFill="1" applyBorder="1" applyAlignment="1" applyProtection="1">
      <alignment horizontal="right" vertical="center"/>
      <protection locked="0"/>
    </xf>
    <xf numFmtId="176" fontId="20" fillId="0" borderId="128" xfId="0" applyNumberFormat="1" applyFont="1" applyFill="1" applyBorder="1" applyAlignment="1" applyProtection="1">
      <alignment horizontal="right" vertical="center"/>
      <protection locked="0"/>
    </xf>
    <xf numFmtId="0" fontId="20" fillId="0" borderId="84" xfId="0" applyFont="1" applyFill="1" applyBorder="1" applyAlignment="1" applyProtection="1">
      <alignment horizontal="center" vertical="center"/>
      <protection locked="0"/>
    </xf>
    <xf numFmtId="0" fontId="23" fillId="0" borderId="85" xfId="0" applyFont="1" applyFill="1" applyBorder="1" applyAlignment="1" applyProtection="1">
      <alignment horizontal="left" vertical="center" wrapText="1"/>
      <protection locked="0"/>
    </xf>
    <xf numFmtId="0" fontId="23" fillId="0" borderId="19" xfId="0" applyFont="1" applyFill="1" applyBorder="1" applyAlignment="1" applyProtection="1">
      <alignment horizontal="left" vertical="center" wrapText="1"/>
      <protection locked="0"/>
    </xf>
    <xf numFmtId="0" fontId="23" fillId="0" borderId="20" xfId="0" applyFont="1" applyFill="1" applyBorder="1" applyAlignment="1" applyProtection="1">
      <alignment horizontal="left" vertical="center" wrapText="1"/>
      <protection locked="0"/>
    </xf>
    <xf numFmtId="176" fontId="20" fillId="0" borderId="85" xfId="0" applyNumberFormat="1" applyFont="1" applyFill="1" applyBorder="1" applyAlignment="1" applyProtection="1">
      <alignment horizontal="right" vertical="center"/>
      <protection locked="0"/>
    </xf>
    <xf numFmtId="176" fontId="20" fillId="0" borderId="19" xfId="0" applyNumberFormat="1" applyFont="1" applyFill="1" applyBorder="1" applyAlignment="1" applyProtection="1">
      <alignment horizontal="right" vertical="center"/>
      <protection locked="0"/>
    </xf>
    <xf numFmtId="176" fontId="20" fillId="0" borderId="102" xfId="0" applyNumberFormat="1" applyFont="1" applyFill="1" applyBorder="1" applyAlignment="1" applyProtection="1">
      <alignment horizontal="right" vertical="center"/>
      <protection locked="0"/>
    </xf>
    <xf numFmtId="0" fontId="0" fillId="0" borderId="22" xfId="0" applyFill="1" applyBorder="1" applyAlignment="1" applyProtection="1">
      <alignment horizontal="center" vertical="top"/>
      <protection locked="0"/>
    </xf>
    <xf numFmtId="0" fontId="2" fillId="0" borderId="62" xfId="3" applyFont="1" applyFill="1" applyBorder="1" applyAlignment="1" applyProtection="1">
      <alignment horizontal="center" vertical="center" wrapText="1" shrinkToFit="1"/>
      <protection locked="0"/>
    </xf>
    <xf numFmtId="0" fontId="2" fillId="0" borderId="61" xfId="3" applyFont="1" applyFill="1" applyBorder="1" applyAlignment="1" applyProtection="1">
      <alignment horizontal="center" vertical="center" wrapText="1" shrinkToFit="1"/>
      <protection locked="0"/>
    </xf>
    <xf numFmtId="0" fontId="30" fillId="0" borderId="39" xfId="1" applyFont="1" applyFill="1" applyBorder="1" applyAlignment="1" applyProtection="1">
      <alignment horizontal="center" vertical="center" wrapText="1" shrinkToFit="1"/>
      <protection locked="0"/>
    </xf>
    <xf numFmtId="0" fontId="11" fillId="0" borderId="40" xfId="0" applyFont="1" applyFill="1" applyBorder="1" applyAlignment="1" applyProtection="1">
      <alignment horizontal="center" vertical="center"/>
      <protection locked="0"/>
    </xf>
    <xf numFmtId="0" fontId="20" fillId="0" borderId="51" xfId="0" applyFont="1" applyFill="1" applyBorder="1" applyAlignment="1" applyProtection="1">
      <alignment horizontal="right" vertical="center" wrapText="1"/>
      <protection locked="0"/>
    </xf>
    <xf numFmtId="0" fontId="20" fillId="0" borderId="11" xfId="0" applyFont="1" applyFill="1" applyBorder="1" applyAlignment="1" applyProtection="1">
      <alignment horizontal="right" vertical="center"/>
      <protection locked="0"/>
    </xf>
    <xf numFmtId="0" fontId="20" fillId="0" borderId="25" xfId="0" applyFont="1" applyFill="1" applyBorder="1" applyAlignment="1" applyProtection="1">
      <alignment horizontal="right" vertical="center"/>
      <protection locked="0"/>
    </xf>
    <xf numFmtId="49" fontId="0" fillId="0" borderId="85" xfId="0" applyNumberFormat="1" applyBorder="1" applyAlignment="1" applyProtection="1">
      <alignment horizontal="right" vertical="center"/>
      <protection locked="0"/>
    </xf>
    <xf numFmtId="49" fontId="0" fillId="0" borderId="19" xfId="0" applyNumberFormat="1" applyBorder="1" applyAlignment="1" applyProtection="1">
      <alignment horizontal="right" vertical="center"/>
      <protection locked="0"/>
    </xf>
    <xf numFmtId="49" fontId="0" fillId="0" borderId="102" xfId="0" applyNumberFormat="1" applyBorder="1" applyAlignment="1" applyProtection="1">
      <alignment horizontal="right" vertical="center"/>
      <protection locked="0"/>
    </xf>
    <xf numFmtId="49" fontId="0" fillId="0" borderId="51" xfId="0" applyNumberFormat="1" applyBorder="1" applyAlignment="1" applyProtection="1">
      <alignment horizontal="right" vertical="center"/>
      <protection locked="0"/>
    </xf>
    <xf numFmtId="49" fontId="0" fillId="0" borderId="11" xfId="0" applyNumberFormat="1" applyBorder="1" applyAlignment="1" applyProtection="1">
      <alignment horizontal="right" vertical="center"/>
      <protection locked="0"/>
    </xf>
    <xf numFmtId="49" fontId="0" fillId="0" borderId="25" xfId="0" applyNumberFormat="1" applyBorder="1" applyAlignment="1" applyProtection="1">
      <alignment horizontal="right" vertical="center"/>
      <protection locked="0"/>
    </xf>
    <xf numFmtId="0" fontId="0" fillId="0" borderId="26" xfId="0" applyNumberFormat="1" applyFill="1" applyBorder="1" applyAlignment="1" applyProtection="1">
      <alignment horizontal="center" vertical="center"/>
      <protection locked="0"/>
    </xf>
    <xf numFmtId="176" fontId="0" fillId="0" borderId="88" xfId="0" applyNumberFormat="1" applyFont="1" applyFill="1" applyBorder="1" applyAlignment="1" applyProtection="1">
      <alignment horizontal="center" vertical="center"/>
      <protection locked="0"/>
    </xf>
    <xf numFmtId="176" fontId="0" fillId="0" borderId="35" xfId="0" applyNumberFormat="1" applyFont="1" applyFill="1" applyBorder="1" applyAlignment="1" applyProtection="1">
      <alignment horizontal="center" vertical="center"/>
      <protection locked="0"/>
    </xf>
    <xf numFmtId="176" fontId="0" fillId="0" borderId="36" xfId="0" applyNumberFormat="1" applyFont="1" applyFill="1" applyBorder="1" applyAlignment="1" applyProtection="1">
      <alignment horizontal="center" vertical="center"/>
      <protection locked="0"/>
    </xf>
    <xf numFmtId="0" fontId="0" fillId="0" borderId="22" xfId="0" applyFill="1" applyBorder="1" applyAlignment="1" applyProtection="1">
      <alignment horizontal="left" vertical="center"/>
      <protection locked="0"/>
    </xf>
    <xf numFmtId="0" fontId="0" fillId="0" borderId="23" xfId="0" applyFont="1" applyFill="1" applyBorder="1" applyAlignment="1" applyProtection="1">
      <alignment horizontal="left" vertical="center"/>
      <protection locked="0"/>
    </xf>
    <xf numFmtId="0" fontId="0" fillId="0" borderId="24" xfId="0" applyFont="1" applyFill="1" applyBorder="1" applyAlignment="1" applyProtection="1">
      <alignment horizontal="left" vertical="center"/>
      <protection locked="0"/>
    </xf>
    <xf numFmtId="0" fontId="0" fillId="0" borderId="51" xfId="0" applyBorder="1" applyAlignment="1" applyProtection="1">
      <alignment vertical="center" wrapText="1"/>
      <protection locked="0"/>
    </xf>
    <xf numFmtId="0" fontId="0" fillId="0" borderId="11" xfId="0" applyBorder="1" applyAlignment="1" applyProtection="1">
      <alignment vertical="center" wrapText="1"/>
      <protection locked="0"/>
    </xf>
    <xf numFmtId="0" fontId="0" fillId="0" borderId="25" xfId="0" applyBorder="1" applyAlignment="1" applyProtection="1">
      <alignment vertical="center" wrapText="1"/>
      <protection locked="0"/>
    </xf>
    <xf numFmtId="0" fontId="0" fillId="0" borderId="86" xfId="0" applyBorder="1" applyAlignment="1" applyProtection="1">
      <alignment horizontal="center" vertical="center" shrinkToFit="1"/>
      <protection locked="0"/>
    </xf>
    <xf numFmtId="0" fontId="0" fillId="0" borderId="31" xfId="0" applyBorder="1" applyAlignment="1" applyProtection="1">
      <alignment horizontal="center" vertical="center" shrinkToFit="1"/>
      <protection locked="0"/>
    </xf>
    <xf numFmtId="0" fontId="0" fillId="0" borderId="32" xfId="0" applyBorder="1" applyAlignment="1" applyProtection="1">
      <alignment horizontal="center" vertical="center" shrinkToFit="1"/>
      <protection locked="0"/>
    </xf>
    <xf numFmtId="0" fontId="0" fillId="0" borderId="84" xfId="0" applyBorder="1" applyAlignment="1" applyProtection="1">
      <alignment horizontal="center" vertical="center" shrinkToFit="1"/>
      <protection locked="0"/>
    </xf>
    <xf numFmtId="0" fontId="0" fillId="0" borderId="19" xfId="0" applyBorder="1" applyAlignment="1" applyProtection="1">
      <alignment horizontal="center" vertical="center" shrinkToFit="1"/>
      <protection locked="0"/>
    </xf>
    <xf numFmtId="0" fontId="0" fillId="0" borderId="20" xfId="0" applyBorder="1" applyAlignment="1" applyProtection="1">
      <alignment horizontal="center" vertical="center" shrinkToFit="1"/>
      <protection locked="0"/>
    </xf>
    <xf numFmtId="176" fontId="0" fillId="0" borderId="16" xfId="0" applyNumberFormat="1" applyFill="1" applyBorder="1" applyAlignment="1" applyProtection="1">
      <alignment horizontal="center" vertical="center"/>
      <protection locked="0"/>
    </xf>
    <xf numFmtId="0" fontId="0" fillId="0" borderId="22" xfId="0" applyFill="1" applyBorder="1" applyAlignment="1" applyProtection="1">
      <alignment horizontal="left" vertical="top"/>
      <protection locked="0"/>
    </xf>
    <xf numFmtId="0" fontId="0" fillId="0" borderId="23" xfId="0" applyFont="1" applyFill="1" applyBorder="1" applyAlignment="1" applyProtection="1">
      <alignment horizontal="left" vertical="top"/>
      <protection locked="0"/>
    </xf>
    <xf numFmtId="0" fontId="0" fillId="0" borderId="24" xfId="0" applyFont="1" applyFill="1" applyBorder="1" applyAlignment="1" applyProtection="1">
      <alignment horizontal="left" vertical="top"/>
      <protection locked="0"/>
    </xf>
    <xf numFmtId="0" fontId="20" fillId="0" borderId="51" xfId="0" applyFont="1" applyFill="1" applyBorder="1" applyAlignment="1" applyProtection="1">
      <alignment horizontal="left" vertical="center" wrapText="1"/>
      <protection locked="0"/>
    </xf>
    <xf numFmtId="0" fontId="20" fillId="0" borderId="11" xfId="0" applyFont="1" applyFill="1" applyBorder="1" applyAlignment="1" applyProtection="1">
      <alignment horizontal="left" vertical="center"/>
      <protection locked="0"/>
    </xf>
    <xf numFmtId="0" fontId="20" fillId="0" borderId="25" xfId="0" applyFont="1" applyFill="1" applyBorder="1" applyAlignment="1" applyProtection="1">
      <alignment horizontal="left" vertical="center"/>
      <protection locked="0"/>
    </xf>
    <xf numFmtId="0" fontId="20" fillId="0" borderId="30" xfId="0" applyFont="1" applyFill="1" applyBorder="1" applyAlignment="1" applyProtection="1">
      <alignment horizontal="left" vertical="center"/>
      <protection locked="0"/>
    </xf>
    <xf numFmtId="0" fontId="20" fillId="0" borderId="18" xfId="0" applyFont="1" applyFill="1" applyBorder="1" applyAlignment="1" applyProtection="1">
      <alignment horizontal="left" vertical="center"/>
      <protection locked="0"/>
    </xf>
    <xf numFmtId="0" fontId="20" fillId="0" borderId="19" xfId="0" applyFont="1" applyFill="1" applyBorder="1" applyAlignment="1" applyProtection="1">
      <alignment horizontal="left" vertical="center"/>
      <protection locked="0"/>
    </xf>
    <xf numFmtId="0" fontId="20" fillId="0" borderId="20" xfId="0" applyFont="1" applyFill="1" applyBorder="1" applyAlignment="1" applyProtection="1">
      <alignment horizontal="left" vertical="center"/>
      <protection locked="0"/>
    </xf>
    <xf numFmtId="0" fontId="20" fillId="0" borderId="51" xfId="0" applyFont="1" applyFill="1" applyBorder="1" applyAlignment="1" applyProtection="1">
      <alignment vertical="center" shrinkToFit="1"/>
      <protection locked="0"/>
    </xf>
    <xf numFmtId="0" fontId="20" fillId="0" borderId="11" xfId="0" applyFont="1" applyFill="1" applyBorder="1" applyAlignment="1" applyProtection="1">
      <alignment vertical="center" shrinkToFit="1"/>
      <protection locked="0"/>
    </xf>
    <xf numFmtId="0" fontId="20" fillId="0" borderId="25" xfId="0" applyFont="1" applyFill="1" applyBorder="1" applyAlignment="1" applyProtection="1">
      <alignment vertical="center" shrinkToFit="1"/>
      <protection locked="0"/>
    </xf>
    <xf numFmtId="0" fontId="20" fillId="0" borderId="26" xfId="0" applyFont="1" applyFill="1" applyBorder="1" applyAlignment="1" applyProtection="1">
      <alignment vertical="center" shrinkToFit="1"/>
      <protection locked="0"/>
    </xf>
    <xf numFmtId="0" fontId="20" fillId="0" borderId="81" xfId="0" applyFont="1" applyFill="1" applyBorder="1" applyAlignment="1" applyProtection="1">
      <alignment horizontal="center" vertical="center"/>
      <protection locked="0"/>
    </xf>
    <xf numFmtId="0" fontId="20" fillId="0" borderId="82" xfId="0" applyFont="1" applyFill="1" applyBorder="1" applyAlignment="1" applyProtection="1">
      <alignment horizontal="center" vertical="center"/>
      <protection locked="0"/>
    </xf>
    <xf numFmtId="0" fontId="23" fillId="0" borderId="106" xfId="0" applyFont="1" applyFill="1" applyBorder="1" applyAlignment="1" applyProtection="1">
      <alignment horizontal="center" vertical="center" wrapText="1"/>
      <protection locked="0"/>
    </xf>
    <xf numFmtId="0" fontId="20" fillId="0" borderId="107" xfId="0" applyFont="1" applyFill="1" applyBorder="1" applyAlignment="1" applyProtection="1">
      <alignment horizontal="center" vertical="center"/>
      <protection locked="0"/>
    </xf>
    <xf numFmtId="0" fontId="20" fillId="0" borderId="108" xfId="0" applyFont="1" applyFill="1" applyBorder="1" applyAlignment="1" applyProtection="1">
      <alignment horizontal="center" vertical="center"/>
      <protection locked="0"/>
    </xf>
    <xf numFmtId="176" fontId="20" fillId="0" borderId="109" xfId="0" applyNumberFormat="1" applyFont="1" applyFill="1" applyBorder="1" applyAlignment="1" applyProtection="1">
      <alignment horizontal="right" vertical="center"/>
      <protection locked="0"/>
    </xf>
    <xf numFmtId="176" fontId="20" fillId="0" borderId="82" xfId="0" applyNumberFormat="1" applyFont="1" applyFill="1" applyBorder="1" applyAlignment="1" applyProtection="1">
      <alignment horizontal="right" vertical="center"/>
      <protection locked="0"/>
    </xf>
    <xf numFmtId="176" fontId="20" fillId="0" borderId="116" xfId="0" applyNumberFormat="1" applyFont="1" applyFill="1" applyBorder="1" applyAlignment="1" applyProtection="1">
      <alignment horizontal="right" vertical="center"/>
      <protection locked="0"/>
    </xf>
    <xf numFmtId="176" fontId="20" fillId="0" borderId="83" xfId="0" applyNumberFormat="1" applyFont="1" applyFill="1" applyBorder="1" applyAlignment="1" applyProtection="1">
      <alignment horizontal="right" vertical="center"/>
      <protection locked="0"/>
    </xf>
    <xf numFmtId="0" fontId="20" fillId="0" borderId="87" xfId="0" applyFont="1" applyFill="1" applyBorder="1" applyAlignment="1" applyProtection="1">
      <alignment horizontal="center" vertical="center"/>
      <protection locked="0"/>
    </xf>
    <xf numFmtId="0" fontId="20" fillId="0" borderId="35" xfId="0" applyFont="1" applyFill="1" applyBorder="1" applyAlignment="1" applyProtection="1">
      <alignment horizontal="center" vertical="center"/>
      <protection locked="0"/>
    </xf>
    <xf numFmtId="0" fontId="20" fillId="0" borderId="36" xfId="0" applyFont="1" applyFill="1" applyBorder="1" applyAlignment="1" applyProtection="1">
      <alignment horizontal="center" vertical="center"/>
      <protection locked="0"/>
    </xf>
    <xf numFmtId="0" fontId="23" fillId="0" borderId="88" xfId="0" applyFont="1" applyFill="1" applyBorder="1" applyAlignment="1" applyProtection="1">
      <alignment horizontal="left" vertical="center" wrapText="1"/>
      <protection locked="0"/>
    </xf>
    <xf numFmtId="0" fontId="20" fillId="0" borderId="35" xfId="0" applyFont="1" applyFill="1" applyBorder="1" applyAlignment="1" applyProtection="1">
      <alignment horizontal="left" vertical="center"/>
      <protection locked="0"/>
    </xf>
    <xf numFmtId="0" fontId="20" fillId="0" borderId="36" xfId="0" applyFont="1" applyFill="1" applyBorder="1" applyAlignment="1" applyProtection="1">
      <alignment horizontal="left" vertical="center"/>
      <protection locked="0"/>
    </xf>
    <xf numFmtId="176" fontId="20" fillId="0" borderId="88" xfId="0" applyNumberFormat="1" applyFont="1" applyFill="1" applyBorder="1" applyAlignment="1" applyProtection="1">
      <alignment horizontal="right" vertical="center"/>
      <protection locked="0"/>
    </xf>
    <xf numFmtId="176" fontId="20" fillId="0" borderId="35" xfId="0" applyNumberFormat="1" applyFont="1" applyFill="1" applyBorder="1" applyAlignment="1" applyProtection="1">
      <alignment horizontal="right" vertical="center"/>
      <protection locked="0"/>
    </xf>
    <xf numFmtId="176" fontId="20" fillId="0" borderId="105" xfId="0" applyNumberFormat="1" applyFont="1" applyFill="1" applyBorder="1" applyAlignment="1" applyProtection="1">
      <alignment horizontal="right" vertical="center"/>
      <protection locked="0"/>
    </xf>
    <xf numFmtId="0" fontId="20" fillId="0" borderId="86" xfId="0" applyFont="1" applyFill="1" applyBorder="1" applyAlignment="1" applyProtection="1">
      <alignment horizontal="center" vertical="center"/>
      <protection locked="0"/>
    </xf>
    <xf numFmtId="176" fontId="20" fillId="0" borderId="104" xfId="0" applyNumberFormat="1" applyFont="1" applyFill="1" applyBorder="1" applyAlignment="1" applyProtection="1">
      <alignment horizontal="right" vertical="center"/>
      <protection locked="0"/>
    </xf>
    <xf numFmtId="176" fontId="20" fillId="0" borderId="32" xfId="0" applyNumberFormat="1" applyFont="1" applyFill="1" applyBorder="1" applyAlignment="1" applyProtection="1">
      <alignment horizontal="right" vertical="center"/>
      <protection locked="0"/>
    </xf>
    <xf numFmtId="176" fontId="20" fillId="0" borderId="20" xfId="0" applyNumberFormat="1" applyFont="1" applyFill="1" applyBorder="1" applyAlignment="1" applyProtection="1">
      <alignment horizontal="right" vertical="center"/>
      <protection locked="0"/>
    </xf>
    <xf numFmtId="176" fontId="20" fillId="0" borderId="103" xfId="0" applyNumberFormat="1" applyFont="1" applyFill="1" applyBorder="1" applyAlignment="1" applyProtection="1">
      <alignment horizontal="right" vertical="center"/>
      <protection locked="0"/>
    </xf>
    <xf numFmtId="0" fontId="20" fillId="0" borderId="50" xfId="0" applyFont="1" applyFill="1" applyBorder="1" applyAlignment="1" applyProtection="1">
      <alignment horizontal="center" vertical="center"/>
      <protection locked="0"/>
    </xf>
    <xf numFmtId="0" fontId="20" fillId="0" borderId="11" xfId="0" applyFont="1" applyFill="1" applyBorder="1" applyAlignment="1" applyProtection="1">
      <alignment horizontal="center" vertical="center"/>
      <protection locked="0"/>
    </xf>
    <xf numFmtId="0" fontId="20" fillId="0" borderId="25" xfId="0" applyFont="1" applyFill="1" applyBorder="1" applyAlignment="1" applyProtection="1">
      <alignment horizontal="center" vertical="center"/>
      <protection locked="0"/>
    </xf>
    <xf numFmtId="0" fontId="20" fillId="0" borderId="52" xfId="0" applyFont="1" applyFill="1" applyBorder="1" applyAlignment="1" applyProtection="1">
      <alignment horizontal="center" vertical="center"/>
      <protection locked="0"/>
    </xf>
    <xf numFmtId="0" fontId="20" fillId="0" borderId="55" xfId="0" applyFont="1" applyFill="1" applyBorder="1" applyAlignment="1" applyProtection="1">
      <alignment horizontal="center" vertical="center"/>
      <protection locked="0"/>
    </xf>
    <xf numFmtId="0" fontId="20" fillId="0" borderId="23" xfId="0" applyFont="1" applyFill="1" applyBorder="1" applyAlignment="1" applyProtection="1">
      <alignment horizontal="center" vertical="center"/>
      <protection locked="0"/>
    </xf>
    <xf numFmtId="0" fontId="20" fillId="0" borderId="51" xfId="0" applyFont="1" applyFill="1" applyBorder="1" applyAlignment="1" applyProtection="1">
      <alignment horizontal="center" vertical="center"/>
      <protection locked="0"/>
    </xf>
    <xf numFmtId="0" fontId="23" fillId="0" borderId="51" xfId="0" applyFont="1" applyFill="1" applyBorder="1" applyAlignment="1" applyProtection="1">
      <alignment horizontal="center" vertical="center" wrapText="1"/>
      <protection locked="0"/>
    </xf>
    <xf numFmtId="0" fontId="23" fillId="0" borderId="11" xfId="0" applyFont="1" applyFill="1" applyBorder="1" applyAlignment="1" applyProtection="1">
      <alignment horizontal="center" vertical="center"/>
      <protection locked="0"/>
    </xf>
    <xf numFmtId="0" fontId="23" fillId="0" borderId="25" xfId="0" applyFont="1" applyFill="1" applyBorder="1" applyAlignment="1" applyProtection="1">
      <alignment horizontal="center" vertical="center"/>
      <protection locked="0"/>
    </xf>
    <xf numFmtId="0" fontId="23" fillId="0" borderId="52" xfId="0" applyFont="1" applyFill="1" applyBorder="1" applyAlignment="1" applyProtection="1">
      <alignment horizontal="center" vertical="center"/>
      <protection locked="0"/>
    </xf>
    <xf numFmtId="0" fontId="23" fillId="0" borderId="70" xfId="0" applyFont="1" applyFill="1" applyBorder="1" applyAlignment="1" applyProtection="1">
      <alignment horizontal="center" vertical="center" wrapText="1"/>
      <protection locked="0"/>
    </xf>
    <xf numFmtId="0" fontId="20" fillId="0" borderId="71" xfId="0" applyFont="1" applyFill="1" applyBorder="1" applyAlignment="1" applyProtection="1">
      <alignment horizontal="center" vertical="center"/>
      <protection locked="0"/>
    </xf>
    <xf numFmtId="0" fontId="20" fillId="0" borderId="72" xfId="0" applyFont="1" applyFill="1" applyBorder="1" applyAlignment="1" applyProtection="1">
      <alignment horizontal="center" vertical="center"/>
      <protection locked="0"/>
    </xf>
    <xf numFmtId="176" fontId="20" fillId="0" borderId="51" xfId="0" applyNumberFormat="1" applyFont="1" applyFill="1" applyBorder="1" applyAlignment="1" applyProtection="1">
      <alignment horizontal="right" vertical="center"/>
      <protection locked="0"/>
    </xf>
    <xf numFmtId="176" fontId="20" fillId="0" borderId="11" xfId="0" applyNumberFormat="1" applyFont="1" applyFill="1" applyBorder="1" applyAlignment="1" applyProtection="1">
      <alignment horizontal="right" vertical="center"/>
      <protection locked="0"/>
    </xf>
    <xf numFmtId="176" fontId="20" fillId="0" borderId="25" xfId="0" applyNumberFormat="1" applyFont="1" applyFill="1" applyBorder="1" applyAlignment="1" applyProtection="1">
      <alignment horizontal="right" vertical="center"/>
      <protection locked="0"/>
    </xf>
    <xf numFmtId="176" fontId="20" fillId="0" borderId="52" xfId="0" applyNumberFormat="1" applyFont="1" applyFill="1" applyBorder="1" applyAlignment="1" applyProtection="1">
      <alignment horizontal="right" vertical="center"/>
      <protection locked="0"/>
    </xf>
    <xf numFmtId="0" fontId="20" fillId="0" borderId="99" xfId="0" applyFont="1" applyFill="1" applyBorder="1" applyAlignment="1" applyProtection="1">
      <alignment horizontal="center" vertical="center"/>
      <protection locked="0"/>
    </xf>
    <xf numFmtId="0" fontId="20" fillId="0" borderId="100" xfId="0" applyFont="1" applyFill="1" applyBorder="1" applyAlignment="1" applyProtection="1">
      <alignment horizontal="center" vertical="center"/>
      <protection locked="0"/>
    </xf>
    <xf numFmtId="0" fontId="20" fillId="0" borderId="101" xfId="0" applyFont="1" applyFill="1" applyBorder="1" applyAlignment="1" applyProtection="1">
      <alignment horizontal="center" vertical="center"/>
      <protection locked="0"/>
    </xf>
    <xf numFmtId="0" fontId="23" fillId="0" borderId="137" xfId="0" applyFont="1" applyFill="1" applyBorder="1" applyAlignment="1" applyProtection="1">
      <alignment horizontal="left" vertical="center" wrapText="1"/>
      <protection locked="0"/>
    </xf>
    <xf numFmtId="0" fontId="20" fillId="0" borderId="92" xfId="0" applyFont="1" applyFill="1" applyBorder="1" applyAlignment="1" applyProtection="1">
      <alignment horizontal="left" vertical="center"/>
      <protection locked="0"/>
    </xf>
    <xf numFmtId="0" fontId="20" fillId="0" borderId="93" xfId="0" applyFont="1" applyFill="1" applyBorder="1" applyAlignment="1" applyProtection="1">
      <alignment horizontal="left" vertical="center"/>
      <protection locked="0"/>
    </xf>
    <xf numFmtId="176" fontId="20" fillId="0" borderId="137" xfId="0" applyNumberFormat="1" applyFont="1" applyFill="1" applyBorder="1" applyAlignment="1" applyProtection="1">
      <alignment horizontal="right" vertical="center"/>
      <protection locked="0"/>
    </xf>
    <xf numFmtId="176" fontId="20" fillId="0" borderId="92" xfId="0" applyNumberFormat="1" applyFont="1" applyFill="1" applyBorder="1" applyAlignment="1" applyProtection="1">
      <alignment horizontal="right" vertical="center"/>
      <protection locked="0"/>
    </xf>
    <xf numFmtId="176" fontId="20" fillId="0" borderId="93" xfId="0" applyNumberFormat="1" applyFont="1" applyFill="1" applyBorder="1" applyAlignment="1" applyProtection="1">
      <alignment horizontal="right" vertical="center"/>
      <protection locked="0"/>
    </xf>
    <xf numFmtId="0" fontId="23" fillId="0" borderId="0" xfId="0" applyFont="1" applyFill="1" applyBorder="1" applyAlignment="1" applyProtection="1">
      <alignment horizontal="left" vertical="center" wrapText="1"/>
      <protection locked="0"/>
    </xf>
    <xf numFmtId="0" fontId="20" fillId="0" borderId="0" xfId="0" applyFont="1" applyFill="1" applyBorder="1" applyAlignment="1" applyProtection="1">
      <alignment horizontal="left" vertical="center"/>
      <protection locked="0"/>
    </xf>
    <xf numFmtId="176" fontId="20" fillId="0" borderId="0" xfId="0" applyNumberFormat="1" applyFont="1" applyFill="1" applyBorder="1" applyAlignment="1" applyProtection="1">
      <alignment horizontal="right" vertical="center"/>
      <protection locked="0"/>
    </xf>
    <xf numFmtId="0" fontId="20" fillId="0" borderId="62" xfId="0" applyFont="1" applyFill="1" applyBorder="1" applyAlignment="1" applyProtection="1">
      <alignment horizontal="center" vertical="center"/>
      <protection locked="0"/>
    </xf>
    <xf numFmtId="0" fontId="11" fillId="0" borderId="5" xfId="1" applyFont="1" applyFill="1" applyBorder="1" applyAlignment="1" applyProtection="1">
      <alignment horizontal="center" vertical="center"/>
      <protection locked="0"/>
    </xf>
    <xf numFmtId="0" fontId="11" fillId="0" borderId="3" xfId="1" applyFont="1" applyFill="1" applyBorder="1" applyAlignment="1" applyProtection="1">
      <alignment horizontal="center" vertical="center"/>
      <protection locked="0"/>
    </xf>
    <xf numFmtId="0" fontId="11" fillId="0" borderId="6" xfId="1" applyFont="1" applyFill="1" applyBorder="1" applyAlignment="1" applyProtection="1">
      <alignment horizontal="center" vertical="center"/>
      <protection locked="0"/>
    </xf>
    <xf numFmtId="0" fontId="11" fillId="0" borderId="4" xfId="1" applyFont="1" applyFill="1" applyBorder="1" applyAlignment="1" applyProtection="1">
      <alignment horizontal="center" vertical="center"/>
      <protection locked="0"/>
    </xf>
    <xf numFmtId="0" fontId="11" fillId="0" borderId="0" xfId="1" applyFont="1" applyFill="1" applyBorder="1" applyAlignment="1" applyProtection="1">
      <alignment horizontal="center" vertical="center"/>
      <protection locked="0"/>
    </xf>
    <xf numFmtId="0" fontId="11" fillId="0" borderId="2" xfId="1" applyFont="1" applyFill="1" applyBorder="1" applyAlignment="1" applyProtection="1">
      <alignment horizontal="center" vertical="center"/>
      <protection locked="0"/>
    </xf>
    <xf numFmtId="0" fontId="11" fillId="0" borderId="14" xfId="1" applyFont="1" applyFill="1" applyBorder="1" applyAlignment="1" applyProtection="1">
      <alignment horizontal="center" vertical="center"/>
      <protection locked="0"/>
    </xf>
    <xf numFmtId="0" fontId="11" fillId="0" borderId="1" xfId="1" applyFont="1" applyFill="1" applyBorder="1" applyAlignment="1" applyProtection="1">
      <alignment horizontal="center" vertical="center"/>
      <protection locked="0"/>
    </xf>
    <xf numFmtId="0" fontId="11" fillId="0" borderId="15" xfId="1" applyFont="1" applyFill="1" applyBorder="1" applyAlignment="1" applyProtection="1">
      <alignment horizontal="center" vertical="center"/>
      <protection locked="0"/>
    </xf>
    <xf numFmtId="0" fontId="20" fillId="0" borderId="56" xfId="0" applyFont="1" applyFill="1" applyBorder="1" applyAlignment="1" applyProtection="1">
      <alignment horizontal="center" vertical="center"/>
      <protection locked="0"/>
    </xf>
    <xf numFmtId="0" fontId="20" fillId="0" borderId="28" xfId="0" applyFont="1" applyFill="1" applyBorder="1" applyAlignment="1" applyProtection="1">
      <alignment horizontal="center" vertical="center"/>
      <protection locked="0"/>
    </xf>
    <xf numFmtId="0" fontId="20" fillId="0" borderId="61" xfId="0" applyFont="1" applyFill="1" applyBorder="1" applyAlignment="1" applyProtection="1">
      <alignment horizontal="center" vertical="center"/>
      <protection locked="0"/>
    </xf>
    <xf numFmtId="0" fontId="20" fillId="0" borderId="29" xfId="0" applyFont="1" applyFill="1" applyBorder="1" applyAlignment="1" applyProtection="1">
      <alignment horizontal="center" vertical="center"/>
      <protection locked="0"/>
    </xf>
    <xf numFmtId="187" fontId="20" fillId="0" borderId="33" xfId="4" applyNumberFormat="1" applyFont="1" applyFill="1" applyBorder="1" applyAlignment="1" applyProtection="1">
      <alignment horizontal="center" vertical="top"/>
      <protection locked="0"/>
    </xf>
    <xf numFmtId="0" fontId="20" fillId="0" borderId="18" xfId="0" applyFont="1" applyFill="1" applyBorder="1" applyAlignment="1" applyProtection="1">
      <alignment horizontal="center" vertical="top"/>
      <protection locked="0"/>
    </xf>
    <xf numFmtId="0" fontId="20" fillId="0" borderId="19" xfId="0" applyFont="1" applyFill="1" applyBorder="1" applyAlignment="1" applyProtection="1">
      <alignment horizontal="center" vertical="top"/>
      <protection locked="0"/>
    </xf>
    <xf numFmtId="0" fontId="20" fillId="0" borderId="20" xfId="0" applyFont="1" applyFill="1" applyBorder="1" applyAlignment="1" applyProtection="1">
      <alignment horizontal="center" vertical="top"/>
      <protection locked="0"/>
    </xf>
    <xf numFmtId="38" fontId="20" fillId="0" borderId="21" xfId="4" applyFont="1" applyFill="1" applyBorder="1" applyAlignment="1" applyProtection="1">
      <alignment horizontal="center" vertical="top"/>
      <protection locked="0"/>
    </xf>
    <xf numFmtId="0" fontId="20" fillId="0" borderId="30" xfId="0" applyFont="1" applyFill="1" applyBorder="1" applyAlignment="1" applyProtection="1">
      <alignment horizontal="center" vertical="top"/>
      <protection locked="0"/>
    </xf>
    <xf numFmtId="0" fontId="20" fillId="0" borderId="31" xfId="0" applyFont="1" applyFill="1" applyBorder="1" applyAlignment="1" applyProtection="1">
      <alignment horizontal="center" vertical="top"/>
      <protection locked="0"/>
    </xf>
    <xf numFmtId="0" fontId="20" fillId="0" borderId="32" xfId="0" applyFont="1" applyFill="1" applyBorder="1" applyAlignment="1" applyProtection="1">
      <alignment horizontal="center" vertical="top"/>
      <protection locked="0"/>
    </xf>
    <xf numFmtId="0" fontId="20" fillId="0" borderId="50" xfId="3" applyFont="1" applyFill="1" applyBorder="1" applyAlignment="1" applyProtection="1">
      <alignment horizontal="center" vertical="center" wrapText="1"/>
      <protection locked="0"/>
    </xf>
    <xf numFmtId="0" fontId="20" fillId="0" borderId="11" xfId="3" applyFont="1" applyFill="1" applyBorder="1" applyAlignment="1" applyProtection="1">
      <alignment horizontal="center" vertical="center"/>
      <protection locked="0"/>
    </xf>
    <xf numFmtId="178" fontId="0" fillId="0" borderId="26" xfId="0" applyNumberFormat="1" applyBorder="1" applyAlignment="1" applyProtection="1">
      <alignment vertical="center" wrapText="1"/>
      <protection locked="0"/>
    </xf>
    <xf numFmtId="178" fontId="0" fillId="0" borderId="26" xfId="0" applyNumberFormat="1" applyBorder="1" applyAlignment="1" applyProtection="1">
      <alignment vertical="center"/>
      <protection locked="0"/>
    </xf>
    <xf numFmtId="181" fontId="0" fillId="0" borderId="26" xfId="0" applyNumberFormat="1" applyBorder="1" applyAlignment="1" applyProtection="1">
      <alignment vertical="center" wrapText="1"/>
      <protection locked="0"/>
    </xf>
    <xf numFmtId="181" fontId="0" fillId="0" borderId="26" xfId="0" applyNumberFormat="1" applyBorder="1" applyAlignment="1" applyProtection="1">
      <alignment vertical="center"/>
      <protection locked="0"/>
    </xf>
    <xf numFmtId="186" fontId="0" fillId="0" borderId="26" xfId="0" applyNumberFormat="1" applyBorder="1" applyAlignment="1" applyProtection="1">
      <alignment vertical="center" wrapText="1"/>
      <protection locked="0"/>
    </xf>
    <xf numFmtId="186" fontId="0" fillId="0" borderId="26" xfId="0" applyNumberFormat="1" applyBorder="1" applyAlignment="1" applyProtection="1">
      <alignment vertical="center"/>
      <protection locked="0"/>
    </xf>
    <xf numFmtId="49" fontId="0" fillId="0" borderId="51" xfId="0" applyNumberFormat="1" applyBorder="1" applyAlignment="1" applyProtection="1">
      <alignment horizontal="center" vertical="center"/>
      <protection locked="0"/>
    </xf>
    <xf numFmtId="49" fontId="0" fillId="0" borderId="11" xfId="0" applyNumberFormat="1" applyBorder="1" applyAlignment="1" applyProtection="1">
      <alignment horizontal="center" vertical="center"/>
      <protection locked="0"/>
    </xf>
    <xf numFmtId="49" fontId="0" fillId="0" borderId="25" xfId="0" applyNumberFormat="1" applyBorder="1" applyAlignment="1" applyProtection="1">
      <alignment horizontal="center" vertical="center"/>
      <protection locked="0"/>
    </xf>
    <xf numFmtId="184" fontId="0" fillId="0" borderId="26" xfId="0" applyNumberFormat="1" applyBorder="1" applyAlignment="1" applyProtection="1">
      <alignment vertical="center" wrapText="1"/>
      <protection locked="0"/>
    </xf>
    <xf numFmtId="184" fontId="0" fillId="0" borderId="26" xfId="0" applyNumberFormat="1" applyBorder="1" applyAlignment="1" applyProtection="1">
      <alignment vertical="center"/>
      <protection locked="0"/>
    </xf>
    <xf numFmtId="0" fontId="0" fillId="0" borderId="26" xfId="0" applyBorder="1" applyAlignment="1" applyProtection="1">
      <alignment horizontal="center" vertical="center"/>
      <protection locked="0"/>
    </xf>
    <xf numFmtId="49" fontId="0" fillId="0" borderId="26" xfId="0" applyNumberFormat="1" applyBorder="1" applyAlignment="1" applyProtection="1">
      <alignment horizontal="center" vertical="center"/>
      <protection locked="0"/>
    </xf>
    <xf numFmtId="185" fontId="0" fillId="0" borderId="26" xfId="0" applyNumberFormat="1" applyBorder="1" applyAlignment="1" applyProtection="1">
      <alignment vertical="center" wrapText="1"/>
      <protection locked="0"/>
    </xf>
    <xf numFmtId="185" fontId="0" fillId="0" borderId="26" xfId="0" applyNumberFormat="1" applyBorder="1" applyAlignment="1" applyProtection="1">
      <alignment vertical="center"/>
      <protection locked="0"/>
    </xf>
    <xf numFmtId="0" fontId="0" fillId="0" borderId="0" xfId="0" applyBorder="1" applyAlignment="1" applyProtection="1">
      <alignment vertical="center"/>
      <protection locked="0"/>
    </xf>
    <xf numFmtId="181" fontId="0" fillId="0" borderId="109" xfId="0" applyNumberFormat="1" applyBorder="1" applyAlignment="1" applyProtection="1">
      <alignment horizontal="right" vertical="center"/>
      <protection locked="0"/>
    </xf>
    <xf numFmtId="181" fontId="0" fillId="0" borderId="82" xfId="0" applyNumberFormat="1" applyBorder="1" applyAlignment="1" applyProtection="1">
      <alignment horizontal="right" vertical="center"/>
      <protection locked="0"/>
    </xf>
    <xf numFmtId="181" fontId="0" fillId="0" borderId="116" xfId="0" applyNumberFormat="1" applyBorder="1" applyAlignment="1" applyProtection="1">
      <alignment horizontal="right" vertical="center"/>
      <protection locked="0"/>
    </xf>
    <xf numFmtId="178" fontId="0" fillId="0" borderId="88" xfId="0" applyNumberFormat="1" applyBorder="1" applyAlignment="1" applyProtection="1">
      <alignment horizontal="right" vertical="center"/>
      <protection locked="0"/>
    </xf>
    <xf numFmtId="178" fontId="0" fillId="0" borderId="35" xfId="0" applyNumberFormat="1" applyBorder="1" applyAlignment="1" applyProtection="1">
      <alignment horizontal="right" vertical="center"/>
      <protection locked="0"/>
    </xf>
    <xf numFmtId="178" fontId="0" fillId="0" borderId="65" xfId="0" applyNumberFormat="1" applyBorder="1" applyAlignment="1" applyProtection="1">
      <alignment horizontal="right" vertical="center"/>
      <protection locked="0"/>
    </xf>
    <xf numFmtId="178" fontId="0" fillId="0" borderId="31" xfId="0" applyNumberFormat="1" applyBorder="1" applyAlignment="1" applyProtection="1">
      <alignment horizontal="right" vertical="center"/>
      <protection locked="0"/>
    </xf>
    <xf numFmtId="178" fontId="0" fillId="0" borderId="32" xfId="0" applyNumberFormat="1" applyBorder="1" applyAlignment="1" applyProtection="1">
      <alignment horizontal="right" vertical="center"/>
      <protection locked="0"/>
    </xf>
    <xf numFmtId="181" fontId="0" fillId="0" borderId="85" xfId="0" applyNumberFormat="1" applyBorder="1" applyAlignment="1" applyProtection="1">
      <alignment horizontal="right" vertical="center"/>
      <protection locked="0"/>
    </xf>
    <xf numFmtId="181" fontId="0" fillId="0" borderId="19" xfId="0" applyNumberFormat="1" applyBorder="1" applyAlignment="1" applyProtection="1">
      <alignment horizontal="right" vertical="center"/>
      <protection locked="0"/>
    </xf>
    <xf numFmtId="181" fontId="0" fillId="0" borderId="20" xfId="0" applyNumberFormat="1" applyBorder="1" applyAlignment="1" applyProtection="1">
      <alignment horizontal="right" vertical="center"/>
      <protection locked="0"/>
    </xf>
    <xf numFmtId="179" fontId="0" fillId="0" borderId="51" xfId="0" applyNumberFormat="1" applyBorder="1" applyAlignment="1" applyProtection="1">
      <alignment horizontal="right" vertical="center"/>
      <protection locked="0"/>
    </xf>
    <xf numFmtId="179" fontId="0" fillId="0" borderId="11" xfId="0" applyNumberFormat="1" applyBorder="1" applyAlignment="1" applyProtection="1">
      <alignment horizontal="right" vertical="center"/>
      <protection locked="0"/>
    </xf>
    <xf numFmtId="179" fontId="0" fillId="0" borderId="25" xfId="0" applyNumberFormat="1" applyBorder="1" applyAlignment="1" applyProtection="1">
      <alignment horizontal="right" vertical="center"/>
      <protection locked="0"/>
    </xf>
    <xf numFmtId="179" fontId="0" fillId="0" borderId="88" xfId="0" applyNumberFormat="1" applyBorder="1" applyAlignment="1" applyProtection="1">
      <alignment horizontal="right" vertical="center"/>
      <protection locked="0"/>
    </xf>
    <xf numFmtId="179" fontId="0" fillId="0" borderId="35" xfId="0" applyNumberFormat="1" applyBorder="1" applyAlignment="1" applyProtection="1">
      <alignment horizontal="right" vertical="center"/>
      <protection locked="0"/>
    </xf>
    <xf numFmtId="179" fontId="0" fillId="0" borderId="65" xfId="0" applyNumberFormat="1" applyBorder="1" applyAlignment="1" applyProtection="1">
      <alignment horizontal="right" vertical="center"/>
      <protection locked="0"/>
    </xf>
    <xf numFmtId="179" fontId="0" fillId="0" borderId="31" xfId="0" applyNumberFormat="1" applyBorder="1" applyAlignment="1" applyProtection="1">
      <alignment horizontal="right" vertical="center"/>
      <protection locked="0"/>
    </xf>
    <xf numFmtId="179" fontId="0" fillId="0" borderId="32" xfId="0" applyNumberFormat="1" applyBorder="1" applyAlignment="1" applyProtection="1">
      <alignment horizontal="right" vertical="center"/>
      <protection locked="0"/>
    </xf>
    <xf numFmtId="179" fontId="0" fillId="0" borderId="85" xfId="0" applyNumberFormat="1" applyBorder="1" applyAlignment="1" applyProtection="1">
      <alignment horizontal="right" vertical="center"/>
      <protection locked="0"/>
    </xf>
    <xf numFmtId="179" fontId="0" fillId="0" borderId="19" xfId="0" applyNumberFormat="1" applyBorder="1" applyAlignment="1" applyProtection="1">
      <alignment horizontal="right" vertical="center"/>
      <protection locked="0"/>
    </xf>
    <xf numFmtId="179" fontId="0" fillId="0" borderId="20" xfId="0" applyNumberFormat="1" applyBorder="1" applyAlignment="1" applyProtection="1">
      <alignment horizontal="right" vertical="center"/>
      <protection locked="0"/>
    </xf>
    <xf numFmtId="0" fontId="0" fillId="0" borderId="17" xfId="0" applyFill="1" applyBorder="1" applyAlignment="1" applyProtection="1">
      <alignment horizontal="left" vertical="top" shrinkToFit="1"/>
      <protection locked="0"/>
    </xf>
    <xf numFmtId="0" fontId="0" fillId="0" borderId="0" xfId="0" applyFont="1" applyFill="1" applyBorder="1" applyAlignment="1" applyProtection="1">
      <alignment horizontal="left" vertical="top" shrinkToFit="1"/>
      <protection locked="0"/>
    </xf>
    <xf numFmtId="0" fontId="0" fillId="0" borderId="2" xfId="0" applyFont="1" applyFill="1" applyBorder="1" applyAlignment="1" applyProtection="1">
      <alignment horizontal="left" vertical="top" shrinkToFit="1"/>
      <protection locked="0"/>
    </xf>
    <xf numFmtId="176" fontId="0" fillId="0" borderId="33" xfId="0" applyNumberFormat="1" applyFill="1"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31" xfId="0" applyFont="1" applyFill="1" applyBorder="1" applyAlignment="1" applyProtection="1">
      <alignment horizontal="center" vertical="center"/>
      <protection locked="0"/>
    </xf>
    <xf numFmtId="0" fontId="0" fillId="0" borderId="32" xfId="0" applyFont="1" applyFill="1" applyBorder="1" applyAlignment="1" applyProtection="1">
      <alignment horizontal="center" vertical="center"/>
      <protection locked="0"/>
    </xf>
    <xf numFmtId="0" fontId="2" fillId="0" borderId="21" xfId="0" applyFont="1" applyFill="1" applyBorder="1" applyAlignment="1">
      <alignment horizontal="center" vertical="center"/>
    </xf>
    <xf numFmtId="0" fontId="0" fillId="0" borderId="65" xfId="0" applyFill="1" applyBorder="1" applyAlignment="1">
      <alignment horizontal="center" vertical="center" wrapText="1"/>
    </xf>
    <xf numFmtId="0" fontId="2" fillId="0" borderId="31" xfId="0" applyFont="1" applyFill="1" applyBorder="1" applyAlignment="1">
      <alignment horizontal="center" vertical="center" wrapText="1"/>
    </xf>
    <xf numFmtId="0" fontId="2" fillId="0" borderId="32" xfId="0" applyFont="1" applyFill="1" applyBorder="1" applyAlignment="1">
      <alignment horizontal="center" vertical="center" wrapText="1"/>
    </xf>
    <xf numFmtId="176" fontId="0" fillId="0" borderId="51" xfId="0" applyNumberFormat="1" applyFont="1" applyFill="1" applyBorder="1" applyAlignment="1">
      <alignment horizontal="center" vertical="center"/>
    </xf>
    <xf numFmtId="176" fontId="0" fillId="0" borderId="11" xfId="0" applyNumberFormat="1" applyFont="1" applyFill="1" applyBorder="1" applyAlignment="1">
      <alignment horizontal="center" vertical="center"/>
    </xf>
    <xf numFmtId="176" fontId="0" fillId="0" borderId="25" xfId="0" applyNumberFormat="1" applyFont="1" applyFill="1" applyBorder="1" applyAlignment="1">
      <alignment horizontal="center" vertical="center"/>
    </xf>
    <xf numFmtId="3" fontId="20" fillId="0" borderId="85" xfId="0" applyNumberFormat="1" applyFont="1" applyFill="1" applyBorder="1" applyAlignment="1">
      <alignment horizontal="center" vertical="center"/>
    </xf>
    <xf numFmtId="0" fontId="21" fillId="2" borderId="51" xfId="1" applyNumberFormat="1" applyFont="1" applyFill="1" applyBorder="1" applyAlignment="1" applyProtection="1">
      <alignment horizontal="center" vertical="center" wrapText="1"/>
    </xf>
    <xf numFmtId="0" fontId="20" fillId="0" borderId="23" xfId="1" applyFont="1" applyFill="1" applyBorder="1" applyAlignment="1">
      <alignment horizontal="center" vertical="center" shrinkToFit="1"/>
    </xf>
    <xf numFmtId="0" fontId="21" fillId="2" borderId="51" xfId="1" applyFont="1" applyFill="1" applyBorder="1" applyAlignment="1" applyProtection="1">
      <alignment horizontal="center" vertical="center" shrinkToFit="1"/>
    </xf>
    <xf numFmtId="0" fontId="21" fillId="2" borderId="51" xfId="3" applyFont="1" applyFill="1" applyBorder="1" applyAlignment="1" applyProtection="1">
      <alignment horizontal="center" vertical="center"/>
    </xf>
    <xf numFmtId="0" fontId="21" fillId="2" borderId="11" xfId="3" applyFont="1" applyFill="1" applyBorder="1" applyAlignment="1" applyProtection="1">
      <alignment horizontal="center" vertical="center"/>
    </xf>
    <xf numFmtId="0" fontId="21" fillId="2" borderId="25" xfId="3" applyFont="1" applyFill="1" applyBorder="1" applyAlignment="1" applyProtection="1">
      <alignment horizontal="center" vertical="center"/>
    </xf>
    <xf numFmtId="0" fontId="25" fillId="2" borderId="46" xfId="1" applyFont="1" applyFill="1" applyBorder="1" applyAlignment="1" applyProtection="1">
      <alignment horizontal="center" vertical="center" wrapText="1" shrinkToFit="1"/>
    </xf>
    <xf numFmtId="0" fontId="21" fillId="2" borderId="46" xfId="1" applyFont="1" applyFill="1" applyBorder="1" applyAlignment="1" applyProtection="1">
      <alignment horizontal="center" vertical="center"/>
    </xf>
    <xf numFmtId="0" fontId="20" fillId="0" borderId="48" xfId="0" applyFont="1" applyBorder="1" applyAlignment="1">
      <alignment horizontal="center" vertical="center"/>
    </xf>
    <xf numFmtId="0" fontId="0" fillId="0" borderId="81" xfId="0" applyNumberFormat="1" applyBorder="1" applyAlignment="1" applyProtection="1">
      <alignment horizontal="center" vertical="center"/>
      <protection locked="0"/>
    </xf>
    <xf numFmtId="0" fontId="0" fillId="0" borderId="82" xfId="0" applyNumberFormat="1" applyBorder="1" applyAlignment="1" applyProtection="1">
      <alignment horizontal="center" vertical="center"/>
      <protection locked="0"/>
    </xf>
    <xf numFmtId="0" fontId="11" fillId="0" borderId="106" xfId="0" applyNumberFormat="1" applyFont="1" applyBorder="1" applyAlignment="1" applyProtection="1">
      <alignment horizontal="center" vertical="center" wrapText="1"/>
      <protection locked="0"/>
    </xf>
    <xf numFmtId="0" fontId="0" fillId="0" borderId="107" xfId="0" applyNumberFormat="1" applyBorder="1" applyAlignment="1" applyProtection="1">
      <alignment horizontal="center" vertical="center"/>
      <protection locked="0"/>
    </xf>
    <xf numFmtId="0" fontId="0" fillId="0" borderId="108" xfId="0" applyNumberFormat="1" applyBorder="1" applyAlignment="1" applyProtection="1">
      <alignment horizontal="center" vertical="center"/>
      <protection locked="0"/>
    </xf>
    <xf numFmtId="0" fontId="0" fillId="0" borderId="109" xfId="0" applyNumberFormat="1" applyBorder="1" applyAlignment="1" applyProtection="1">
      <alignment horizontal="right" vertical="center"/>
      <protection locked="0"/>
    </xf>
    <xf numFmtId="0" fontId="0" fillId="0" borderId="82" xfId="0" applyNumberFormat="1" applyBorder="1" applyAlignment="1" applyProtection="1">
      <alignment horizontal="right" vertical="center"/>
      <protection locked="0"/>
    </xf>
    <xf numFmtId="0" fontId="0" fillId="0" borderId="116" xfId="0" applyNumberFormat="1" applyBorder="1" applyAlignment="1" applyProtection="1">
      <alignment horizontal="right" vertical="center"/>
      <protection locked="0"/>
    </xf>
    <xf numFmtId="0" fontId="0" fillId="0" borderId="83" xfId="0" applyNumberFormat="1" applyBorder="1" applyAlignment="1" applyProtection="1">
      <alignment horizontal="right" vertical="center"/>
      <protection locked="0"/>
    </xf>
    <xf numFmtId="0" fontId="0" fillId="0" borderId="87" xfId="0" applyNumberFormat="1" applyBorder="1" applyAlignment="1" applyProtection="1">
      <alignment horizontal="center" vertical="center"/>
      <protection locked="0"/>
    </xf>
    <xf numFmtId="0" fontId="0" fillId="0" borderId="35" xfId="0" applyNumberFormat="1" applyBorder="1" applyAlignment="1" applyProtection="1">
      <alignment horizontal="center" vertical="center"/>
      <protection locked="0"/>
    </xf>
    <xf numFmtId="0" fontId="0" fillId="0" borderId="36" xfId="0" applyNumberFormat="1" applyBorder="1" applyAlignment="1" applyProtection="1">
      <alignment horizontal="center" vertical="center"/>
      <protection locked="0"/>
    </xf>
    <xf numFmtId="0" fontId="11" fillId="0" borderId="88" xfId="0" applyNumberFormat="1" applyFont="1" applyBorder="1" applyAlignment="1" applyProtection="1">
      <alignment horizontal="left" vertical="center" wrapText="1"/>
      <protection locked="0"/>
    </xf>
    <xf numFmtId="0" fontId="0" fillId="0" borderId="35" xfId="0" applyNumberFormat="1" applyBorder="1" applyAlignment="1" applyProtection="1">
      <alignment horizontal="left" vertical="center"/>
      <protection locked="0"/>
    </xf>
    <xf numFmtId="0" fontId="0" fillId="0" borderId="36" xfId="0" applyNumberFormat="1" applyBorder="1" applyAlignment="1" applyProtection="1">
      <alignment horizontal="left" vertical="center"/>
      <protection locked="0"/>
    </xf>
    <xf numFmtId="0" fontId="0" fillId="0" borderId="88" xfId="0" applyNumberFormat="1" applyBorder="1" applyAlignment="1" applyProtection="1">
      <alignment horizontal="right" vertical="center"/>
      <protection locked="0"/>
    </xf>
    <xf numFmtId="0" fontId="0" fillId="0" borderId="35" xfId="0" applyNumberFormat="1" applyBorder="1" applyAlignment="1" applyProtection="1">
      <alignment horizontal="right" vertical="center"/>
      <protection locked="0"/>
    </xf>
    <xf numFmtId="0" fontId="0" fillId="0" borderId="105" xfId="0" applyNumberFormat="1" applyBorder="1" applyAlignment="1" applyProtection="1">
      <alignment horizontal="right" vertical="center"/>
      <protection locked="0"/>
    </xf>
    <xf numFmtId="0" fontId="0" fillId="0" borderId="86" xfId="0" applyNumberFormat="1" applyBorder="1" applyAlignment="1" applyProtection="1">
      <alignment horizontal="center" vertical="center"/>
      <protection locked="0"/>
    </xf>
    <xf numFmtId="0" fontId="0" fillId="0" borderId="31" xfId="0" applyNumberFormat="1" applyBorder="1" applyAlignment="1" applyProtection="1">
      <alignment horizontal="center" vertical="center"/>
      <protection locked="0"/>
    </xf>
    <xf numFmtId="0" fontId="0" fillId="0" borderId="32" xfId="0" applyNumberFormat="1" applyBorder="1" applyAlignment="1" applyProtection="1">
      <alignment horizontal="center" vertical="center"/>
      <protection locked="0"/>
    </xf>
    <xf numFmtId="0" fontId="11" fillId="0" borderId="65" xfId="0" applyNumberFormat="1" applyFont="1" applyBorder="1" applyAlignment="1" applyProtection="1">
      <alignment horizontal="left" vertical="center" wrapText="1"/>
      <protection locked="0"/>
    </xf>
    <xf numFmtId="0" fontId="0" fillId="0" borderId="31" xfId="0" applyNumberFormat="1" applyBorder="1" applyAlignment="1" applyProtection="1">
      <alignment horizontal="left" vertical="center"/>
      <protection locked="0"/>
    </xf>
    <xf numFmtId="0" fontId="0" fillId="0" borderId="32" xfId="0" applyNumberFormat="1" applyBorder="1" applyAlignment="1" applyProtection="1">
      <alignment horizontal="left" vertical="center"/>
      <protection locked="0"/>
    </xf>
    <xf numFmtId="0" fontId="0" fillId="0" borderId="65" xfId="0" applyNumberFormat="1" applyBorder="1" applyAlignment="1" applyProtection="1">
      <alignment horizontal="right" vertical="center"/>
      <protection locked="0"/>
    </xf>
    <xf numFmtId="0" fontId="0" fillId="0" borderId="31" xfId="0" applyNumberFormat="1" applyBorder="1" applyAlignment="1" applyProtection="1">
      <alignment horizontal="right" vertical="center"/>
      <protection locked="0"/>
    </xf>
    <xf numFmtId="0" fontId="0" fillId="0" borderId="104" xfId="0" applyNumberFormat="1" applyBorder="1" applyAlignment="1" applyProtection="1">
      <alignment horizontal="right" vertical="center"/>
      <protection locked="0"/>
    </xf>
    <xf numFmtId="0" fontId="0" fillId="0" borderId="32" xfId="0" applyNumberFormat="1" applyBorder="1" applyAlignment="1" applyProtection="1">
      <alignment horizontal="right" vertical="center"/>
      <protection locked="0"/>
    </xf>
    <xf numFmtId="0" fontId="0" fillId="0" borderId="84" xfId="0" applyNumberFormat="1" applyBorder="1" applyAlignment="1" applyProtection="1">
      <alignment horizontal="center" vertical="center"/>
      <protection locked="0"/>
    </xf>
    <xf numFmtId="0" fontId="0" fillId="0" borderId="19" xfId="0" applyNumberFormat="1" applyBorder="1" applyAlignment="1" applyProtection="1">
      <alignment horizontal="center" vertical="center"/>
      <protection locked="0"/>
    </xf>
    <xf numFmtId="0" fontId="0" fillId="0" borderId="20" xfId="0" applyNumberFormat="1" applyBorder="1" applyAlignment="1" applyProtection="1">
      <alignment horizontal="center" vertical="center"/>
      <protection locked="0"/>
    </xf>
    <xf numFmtId="0" fontId="11" fillId="0" borderId="85" xfId="0" applyNumberFormat="1" applyFont="1" applyBorder="1" applyAlignment="1" applyProtection="1">
      <alignment horizontal="left" vertical="center" wrapText="1"/>
      <protection locked="0"/>
    </xf>
    <xf numFmtId="0" fontId="0" fillId="0" borderId="19" xfId="0" applyNumberFormat="1" applyBorder="1" applyAlignment="1" applyProtection="1">
      <alignment horizontal="left" vertical="center"/>
      <protection locked="0"/>
    </xf>
    <xf numFmtId="0" fontId="0" fillId="0" borderId="20" xfId="0" applyNumberFormat="1" applyBorder="1" applyAlignment="1" applyProtection="1">
      <alignment horizontal="left" vertical="center"/>
      <protection locked="0"/>
    </xf>
    <xf numFmtId="0" fontId="0" fillId="0" borderId="85" xfId="0" applyNumberFormat="1" applyBorder="1" applyAlignment="1" applyProtection="1">
      <alignment horizontal="right" vertical="center"/>
      <protection locked="0"/>
    </xf>
    <xf numFmtId="0" fontId="0" fillId="0" borderId="19" xfId="0" applyNumberFormat="1" applyBorder="1" applyAlignment="1" applyProtection="1">
      <alignment horizontal="right" vertical="center"/>
      <protection locked="0"/>
    </xf>
    <xf numFmtId="0" fontId="0" fillId="0" borderId="20" xfId="0" applyNumberFormat="1" applyBorder="1" applyAlignment="1" applyProtection="1">
      <alignment horizontal="right" vertical="center"/>
      <protection locked="0"/>
    </xf>
    <xf numFmtId="0" fontId="0" fillId="0" borderId="103" xfId="0" applyNumberFormat="1" applyBorder="1" applyAlignment="1" applyProtection="1">
      <alignment horizontal="right" vertical="center"/>
      <protection locked="0"/>
    </xf>
    <xf numFmtId="0" fontId="3" fillId="0" borderId="50" xfId="0" applyNumberFormat="1" applyFont="1" applyFill="1" applyBorder="1" applyAlignment="1" applyProtection="1">
      <alignment horizontal="center" vertical="center"/>
      <protection locked="0"/>
    </xf>
    <xf numFmtId="0" fontId="3" fillId="0" borderId="11" xfId="0" applyNumberFormat="1" applyFont="1" applyBorder="1" applyAlignment="1" applyProtection="1">
      <alignment horizontal="center" vertical="center"/>
      <protection locked="0"/>
    </xf>
    <xf numFmtId="0" fontId="3" fillId="0" borderId="25" xfId="0" applyNumberFormat="1" applyFont="1" applyBorder="1" applyAlignment="1" applyProtection="1">
      <alignment horizontal="center" vertical="center"/>
      <protection locked="0"/>
    </xf>
    <xf numFmtId="0" fontId="3" fillId="0" borderId="52" xfId="0" applyNumberFormat="1" applyFont="1" applyBorder="1" applyAlignment="1" applyProtection="1">
      <alignment horizontal="center" vertical="center"/>
      <protection locked="0"/>
    </xf>
    <xf numFmtId="0" fontId="2" fillId="0" borderId="55" xfId="0" applyNumberFormat="1" applyFont="1" applyFill="1" applyBorder="1" applyAlignment="1" applyProtection="1">
      <alignment horizontal="center" vertical="center"/>
      <protection locked="0"/>
    </xf>
    <xf numFmtId="0" fontId="2" fillId="0" borderId="23" xfId="0" applyNumberFormat="1" applyFont="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protection locked="0"/>
    </xf>
    <xf numFmtId="0" fontId="2" fillId="0" borderId="25" xfId="0" applyNumberFormat="1" applyFont="1" applyBorder="1" applyAlignment="1" applyProtection="1">
      <alignment horizontal="center" vertical="center"/>
      <protection locked="0"/>
    </xf>
    <xf numFmtId="0" fontId="11" fillId="0" borderId="51" xfId="0" applyNumberFormat="1" applyFont="1" applyBorder="1" applyAlignment="1" applyProtection="1">
      <alignment horizontal="center" vertical="center" wrapText="1"/>
      <protection locked="0"/>
    </xf>
    <xf numFmtId="0" fontId="11" fillId="0" borderId="11" xfId="0" applyNumberFormat="1" applyFont="1" applyBorder="1" applyAlignment="1" applyProtection="1">
      <alignment horizontal="center" vertical="center"/>
      <protection locked="0"/>
    </xf>
    <xf numFmtId="0" fontId="11" fillId="0" borderId="25" xfId="0" applyNumberFormat="1" applyFont="1" applyBorder="1" applyAlignment="1" applyProtection="1">
      <alignment horizontal="center" vertical="center"/>
      <protection locked="0"/>
    </xf>
    <xf numFmtId="0" fontId="11" fillId="0" borderId="52" xfId="0" applyNumberFormat="1" applyFont="1" applyBorder="1" applyAlignment="1" applyProtection="1">
      <alignment horizontal="center" vertical="center"/>
      <protection locked="0"/>
    </xf>
    <xf numFmtId="0" fontId="0" fillId="0" borderId="50" xfId="0" applyNumberFormat="1" applyBorder="1" applyAlignment="1" applyProtection="1">
      <alignment horizontal="center" vertical="center"/>
      <protection locked="0"/>
    </xf>
    <xf numFmtId="0" fontId="0" fillId="0" borderId="11" xfId="0" applyNumberFormat="1" applyBorder="1" applyAlignment="1" applyProtection="1">
      <alignment horizontal="center" vertical="center"/>
      <protection locked="0"/>
    </xf>
    <xf numFmtId="0" fontId="11" fillId="0" borderId="70" xfId="0" applyNumberFormat="1" applyFont="1" applyBorder="1" applyAlignment="1" applyProtection="1">
      <alignment horizontal="center" vertical="center" wrapText="1"/>
      <protection locked="0"/>
    </xf>
    <xf numFmtId="0" fontId="0" fillId="0" borderId="71" xfId="0" applyNumberFormat="1" applyBorder="1" applyAlignment="1" applyProtection="1">
      <alignment horizontal="center" vertical="center"/>
      <protection locked="0"/>
    </xf>
    <xf numFmtId="0" fontId="0" fillId="0" borderId="72" xfId="0" applyNumberFormat="1" applyBorder="1" applyAlignment="1" applyProtection="1">
      <alignment horizontal="center" vertical="center"/>
      <protection locked="0"/>
    </xf>
    <xf numFmtId="0" fontId="0" fillId="0" borderId="51" xfId="0" applyNumberFormat="1" applyBorder="1" applyAlignment="1" applyProtection="1">
      <alignment horizontal="right" vertical="center"/>
      <protection locked="0"/>
    </xf>
    <xf numFmtId="0" fontId="0" fillId="0" borderId="11" xfId="0" applyNumberFormat="1" applyBorder="1" applyAlignment="1" applyProtection="1">
      <alignment horizontal="right" vertical="center"/>
      <protection locked="0"/>
    </xf>
    <xf numFmtId="0" fontId="0" fillId="0" borderId="25" xfId="0" applyNumberFormat="1" applyBorder="1" applyAlignment="1" applyProtection="1">
      <alignment horizontal="right" vertical="center"/>
      <protection locked="0"/>
    </xf>
    <xf numFmtId="0" fontId="0" fillId="0" borderId="52" xfId="0" applyNumberFormat="1" applyBorder="1" applyAlignment="1" applyProtection="1">
      <alignment horizontal="right" vertical="center"/>
      <protection locked="0"/>
    </xf>
    <xf numFmtId="0" fontId="11" fillId="0" borderId="19" xfId="0" applyNumberFormat="1" applyFont="1" applyBorder="1" applyAlignment="1" applyProtection="1">
      <alignment horizontal="left" vertical="center" wrapText="1"/>
      <protection locked="0"/>
    </xf>
    <xf numFmtId="0" fontId="11" fillId="0" borderId="20" xfId="0" applyNumberFormat="1" applyFont="1" applyBorder="1" applyAlignment="1" applyProtection="1">
      <alignment horizontal="left" vertical="center" wrapText="1"/>
      <protection locked="0"/>
    </xf>
    <xf numFmtId="0" fontId="0" fillId="0" borderId="102" xfId="0" applyNumberFormat="1" applyBorder="1" applyAlignment="1" applyProtection="1">
      <alignment horizontal="right" vertical="center"/>
      <protection locked="0"/>
    </xf>
    <xf numFmtId="0" fontId="8" fillId="0" borderId="39" xfId="1" applyFont="1" applyFill="1" applyBorder="1" applyAlignment="1" applyProtection="1">
      <alignment horizontal="center" vertical="center" shrinkToFit="1"/>
      <protection locked="0"/>
    </xf>
    <xf numFmtId="0" fontId="2" fillId="0" borderId="40" xfId="0" applyFont="1" applyFill="1" applyBorder="1" applyAlignment="1" applyProtection="1">
      <alignment horizontal="center" vertical="center" shrinkToFit="1"/>
      <protection locked="0"/>
    </xf>
    <xf numFmtId="0" fontId="2" fillId="0" borderId="47" xfId="0" applyFont="1" applyFill="1" applyBorder="1" applyAlignment="1" applyProtection="1">
      <alignment horizontal="center" vertical="center" shrinkToFit="1"/>
      <protection locked="0"/>
    </xf>
    <xf numFmtId="176" fontId="0" fillId="0" borderId="51" xfId="0" applyNumberFormat="1" applyFont="1" applyFill="1" applyBorder="1" applyAlignment="1" applyProtection="1">
      <alignment horizontal="center" vertical="center"/>
      <protection locked="0"/>
    </xf>
    <xf numFmtId="176" fontId="0" fillId="0" borderId="11" xfId="0" applyNumberFormat="1" applyFont="1" applyFill="1" applyBorder="1" applyAlignment="1" applyProtection="1">
      <alignment horizontal="center" vertical="center"/>
      <protection locked="0"/>
    </xf>
    <xf numFmtId="176" fontId="0" fillId="0" borderId="25" xfId="0" applyNumberFormat="1" applyFont="1" applyFill="1" applyBorder="1" applyAlignment="1" applyProtection="1">
      <alignment horizontal="center" vertical="center"/>
      <protection locked="0"/>
    </xf>
    <xf numFmtId="0" fontId="20" fillId="0" borderId="18" xfId="0" applyFont="1" applyFill="1" applyBorder="1" applyAlignment="1" applyProtection="1">
      <alignment horizontal="center" vertical="center" shrinkToFit="1"/>
      <protection locked="0"/>
    </xf>
    <xf numFmtId="0" fontId="20" fillId="0" borderId="19" xfId="0" applyFont="1" applyFill="1" applyBorder="1" applyAlignment="1" applyProtection="1">
      <alignment horizontal="center" vertical="center" shrinkToFit="1"/>
      <protection locked="0"/>
    </xf>
    <xf numFmtId="0" fontId="20" fillId="0" borderId="20" xfId="0" applyFont="1" applyFill="1" applyBorder="1" applyAlignment="1" applyProtection="1">
      <alignment horizontal="center" vertical="center" shrinkToFit="1"/>
      <protection locked="0"/>
    </xf>
    <xf numFmtId="176" fontId="20" fillId="0" borderId="85" xfId="0" applyNumberFormat="1" applyFont="1" applyFill="1" applyBorder="1" applyAlignment="1" applyProtection="1">
      <alignment horizontal="center" vertical="center"/>
      <protection locked="0"/>
    </xf>
    <xf numFmtId="176" fontId="20" fillId="0" borderId="19" xfId="0" applyNumberFormat="1" applyFont="1" applyFill="1" applyBorder="1" applyAlignment="1" applyProtection="1">
      <alignment horizontal="center" vertical="center"/>
      <protection locked="0"/>
    </xf>
    <xf numFmtId="176" fontId="20" fillId="0" borderId="20" xfId="0" applyNumberFormat="1" applyFont="1" applyFill="1" applyBorder="1" applyAlignment="1" applyProtection="1">
      <alignment horizontal="center" vertical="center"/>
      <protection locked="0"/>
    </xf>
    <xf numFmtId="0" fontId="0" fillId="0" borderId="51" xfId="0" applyBorder="1" applyAlignment="1" applyProtection="1">
      <alignment horizontal="center" vertical="center" shrinkToFit="1"/>
      <protection locked="0"/>
    </xf>
    <xf numFmtId="0" fontId="0" fillId="0" borderId="46" xfId="0" applyBorder="1" applyAlignment="1" applyProtection="1">
      <alignment horizontal="center" vertical="center"/>
      <protection locked="0"/>
    </xf>
    <xf numFmtId="0" fontId="8" fillId="2" borderId="40" xfId="1" applyFont="1" applyFill="1" applyBorder="1" applyAlignment="1" applyProtection="1">
      <alignment horizontal="center" vertical="center"/>
      <protection locked="0"/>
    </xf>
    <xf numFmtId="0" fontId="8" fillId="2" borderId="48" xfId="1" applyFont="1" applyFill="1" applyBorder="1" applyAlignment="1" applyProtection="1">
      <alignment horizontal="center" vertical="center"/>
      <protection locked="0"/>
    </xf>
    <xf numFmtId="0" fontId="3" fillId="0" borderId="11" xfId="0" applyFont="1" applyFill="1" applyBorder="1" applyAlignment="1" applyProtection="1">
      <alignment horizontal="center" vertical="center"/>
      <protection locked="0"/>
    </xf>
    <xf numFmtId="0" fontId="3" fillId="0" borderId="49" xfId="0" applyFont="1" applyFill="1" applyBorder="1" applyAlignment="1" applyProtection="1">
      <alignment horizontal="center" vertical="center"/>
      <protection locked="0"/>
    </xf>
    <xf numFmtId="176" fontId="0" fillId="0" borderId="33" xfId="0" applyNumberFormat="1" applyFont="1" applyFill="1" applyBorder="1" applyAlignment="1" applyProtection="1">
      <alignment horizontal="center"/>
      <protection locked="0"/>
    </xf>
    <xf numFmtId="176" fontId="0" fillId="0" borderId="16" xfId="0" applyNumberFormat="1" applyFont="1" applyFill="1" applyBorder="1" applyAlignment="1" applyProtection="1">
      <alignment horizontal="center"/>
      <protection locked="0"/>
    </xf>
    <xf numFmtId="0" fontId="20" fillId="0" borderId="51" xfId="2" applyFont="1" applyFill="1" applyBorder="1" applyAlignment="1" applyProtection="1">
      <alignment horizontal="center" vertical="center" wrapText="1"/>
      <protection locked="0"/>
    </xf>
    <xf numFmtId="0" fontId="20" fillId="0" borderId="52" xfId="2" applyFont="1" applyFill="1" applyBorder="1" applyAlignment="1" applyProtection="1">
      <alignment horizontal="center" vertical="center" wrapText="1"/>
      <protection locked="0"/>
    </xf>
    <xf numFmtId="0" fontId="11" fillId="0" borderId="26" xfId="0" applyFont="1" applyBorder="1" applyAlignment="1" applyProtection="1">
      <alignment vertical="center"/>
      <protection locked="0"/>
    </xf>
    <xf numFmtId="0" fontId="2" fillId="0" borderId="55" xfId="3" applyFont="1" applyFill="1" applyBorder="1" applyAlignment="1" applyProtection="1">
      <alignment horizontal="center" vertical="center" wrapText="1" shrinkToFit="1"/>
      <protection locked="0"/>
    </xf>
    <xf numFmtId="0" fontId="0" fillId="2" borderId="26" xfId="0" applyFill="1" applyBorder="1" applyAlignment="1" applyProtection="1">
      <alignment vertical="center"/>
    </xf>
    <xf numFmtId="0" fontId="0" fillId="0" borderId="26" xfId="0" applyBorder="1" applyAlignment="1" applyProtection="1">
      <alignment vertical="center"/>
    </xf>
    <xf numFmtId="0" fontId="0" fillId="0" borderId="26" xfId="0" applyBorder="1" applyAlignment="1" applyProtection="1">
      <alignment vertical="center" wrapText="1"/>
    </xf>
    <xf numFmtId="0" fontId="0" fillId="2" borderId="26" xfId="0" applyFill="1" applyBorder="1" applyAlignment="1" applyProtection="1">
      <alignment horizontal="center" vertical="center"/>
    </xf>
    <xf numFmtId="0" fontId="0" fillId="2" borderId="26" xfId="0" applyFill="1" applyBorder="1" applyAlignment="1" applyProtection="1">
      <alignment horizontal="center" vertical="center" wrapText="1"/>
    </xf>
    <xf numFmtId="0" fontId="0" fillId="0" borderId="51" xfId="0" applyBorder="1" applyAlignment="1" applyProtection="1">
      <alignment vertical="center" shrinkToFit="1"/>
    </xf>
    <xf numFmtId="0" fontId="0" fillId="0" borderId="11" xfId="0" applyBorder="1" applyAlignment="1" applyProtection="1">
      <alignment vertical="center" shrinkToFit="1"/>
    </xf>
    <xf numFmtId="0" fontId="0" fillId="0" borderId="25" xfId="0" applyBorder="1" applyAlignment="1" applyProtection="1">
      <alignment vertical="center" shrinkToFit="1"/>
    </xf>
    <xf numFmtId="0" fontId="0" fillId="0" borderId="0" xfId="0" applyAlignment="1" applyProtection="1">
      <alignment vertical="center"/>
    </xf>
    <xf numFmtId="0" fontId="0" fillId="0" borderId="81" xfId="0" applyBorder="1" applyAlignment="1" applyProtection="1">
      <alignment horizontal="center" vertical="center"/>
    </xf>
    <xf numFmtId="0" fontId="0" fillId="0" borderId="82" xfId="0" applyBorder="1" applyAlignment="1" applyProtection="1">
      <alignment horizontal="center" vertical="center"/>
    </xf>
    <xf numFmtId="0" fontId="11" fillId="0" borderId="106" xfId="0" applyFont="1" applyBorder="1" applyAlignment="1" applyProtection="1">
      <alignment horizontal="center" vertical="center" wrapText="1"/>
    </xf>
    <xf numFmtId="0" fontId="0" fillId="0" borderId="107" xfId="0" applyBorder="1" applyAlignment="1" applyProtection="1">
      <alignment horizontal="center" vertical="center"/>
    </xf>
    <xf numFmtId="0" fontId="0" fillId="0" borderId="108" xfId="0" applyBorder="1" applyAlignment="1" applyProtection="1">
      <alignment horizontal="center" vertical="center"/>
    </xf>
    <xf numFmtId="176" fontId="0" fillId="0" borderId="109" xfId="0" applyNumberFormat="1" applyBorder="1" applyAlignment="1" applyProtection="1">
      <alignment horizontal="right" vertical="center"/>
    </xf>
    <xf numFmtId="176" fontId="0" fillId="0" borderId="82" xfId="0" applyNumberFormat="1" applyBorder="1" applyAlignment="1" applyProtection="1">
      <alignment horizontal="right" vertical="center"/>
    </xf>
    <xf numFmtId="176" fontId="0" fillId="0" borderId="116" xfId="0" applyNumberFormat="1" applyBorder="1" applyAlignment="1" applyProtection="1">
      <alignment horizontal="right" vertical="center"/>
    </xf>
    <xf numFmtId="176" fontId="0" fillId="0" borderId="83" xfId="0" applyNumberFormat="1" applyBorder="1" applyAlignment="1" applyProtection="1">
      <alignment horizontal="right" vertical="center"/>
    </xf>
    <xf numFmtId="0" fontId="0" fillId="0" borderId="87" xfId="0" applyBorder="1" applyAlignment="1" applyProtection="1">
      <alignment horizontal="center" vertical="center"/>
    </xf>
    <xf numFmtId="0" fontId="0" fillId="0" borderId="35" xfId="0" applyBorder="1" applyAlignment="1" applyProtection="1">
      <alignment horizontal="center" vertical="center"/>
    </xf>
    <xf numFmtId="0" fontId="0" fillId="0" borderId="36" xfId="0" applyBorder="1" applyAlignment="1" applyProtection="1">
      <alignment horizontal="center" vertical="center"/>
    </xf>
    <xf numFmtId="0" fontId="11" fillId="0" borderId="88" xfId="0" applyFont="1" applyBorder="1" applyAlignment="1" applyProtection="1">
      <alignment horizontal="left" vertical="center" wrapText="1"/>
    </xf>
    <xf numFmtId="0" fontId="0" fillId="0" borderId="35" xfId="0" applyBorder="1" applyAlignment="1" applyProtection="1">
      <alignment horizontal="left" vertical="center"/>
    </xf>
    <xf numFmtId="0" fontId="0" fillId="0" borderId="36" xfId="0" applyBorder="1" applyAlignment="1" applyProtection="1">
      <alignment horizontal="left" vertical="center"/>
    </xf>
    <xf numFmtId="176" fontId="0" fillId="0" borderId="88" xfId="0" applyNumberFormat="1" applyBorder="1" applyAlignment="1" applyProtection="1">
      <alignment horizontal="right" vertical="center"/>
    </xf>
    <xf numFmtId="176" fontId="0" fillId="0" borderId="35" xfId="0" applyNumberFormat="1" applyBorder="1" applyAlignment="1" applyProtection="1">
      <alignment horizontal="right" vertical="center"/>
    </xf>
    <xf numFmtId="176" fontId="0" fillId="0" borderId="105" xfId="0" applyNumberFormat="1" applyBorder="1" applyAlignment="1" applyProtection="1">
      <alignment horizontal="right" vertical="center"/>
    </xf>
    <xf numFmtId="0" fontId="0" fillId="0" borderId="86" xfId="0" applyBorder="1" applyAlignment="1" applyProtection="1">
      <alignment horizontal="center" vertical="center"/>
    </xf>
    <xf numFmtId="0" fontId="0" fillId="0" borderId="31" xfId="0" applyBorder="1" applyAlignment="1" applyProtection="1">
      <alignment horizontal="center" vertical="center"/>
    </xf>
    <xf numFmtId="0" fontId="0" fillId="0" borderId="32" xfId="0" applyBorder="1" applyAlignment="1" applyProtection="1">
      <alignment horizontal="center" vertical="center"/>
    </xf>
    <xf numFmtId="0" fontId="11" fillId="0" borderId="65" xfId="0" applyFont="1" applyBorder="1" applyAlignment="1" applyProtection="1">
      <alignment horizontal="left" vertical="center" wrapText="1"/>
    </xf>
    <xf numFmtId="0" fontId="0" fillId="0" borderId="31" xfId="0" applyBorder="1" applyAlignment="1" applyProtection="1">
      <alignment horizontal="left" vertical="center"/>
    </xf>
    <xf numFmtId="0" fontId="0" fillId="0" borderId="32" xfId="0" applyBorder="1" applyAlignment="1" applyProtection="1">
      <alignment horizontal="left" vertical="center"/>
    </xf>
    <xf numFmtId="176" fontId="0" fillId="0" borderId="65" xfId="0" applyNumberFormat="1" applyBorder="1" applyAlignment="1" applyProtection="1">
      <alignment horizontal="right" vertical="center"/>
    </xf>
    <xf numFmtId="176" fontId="0" fillId="0" borderId="31" xfId="0" applyNumberFormat="1" applyBorder="1" applyAlignment="1" applyProtection="1">
      <alignment horizontal="right" vertical="center"/>
    </xf>
    <xf numFmtId="176" fontId="0" fillId="0" borderId="104" xfId="0" applyNumberFormat="1" applyBorder="1" applyAlignment="1" applyProtection="1">
      <alignment horizontal="right" vertical="center"/>
    </xf>
    <xf numFmtId="176" fontId="0" fillId="0" borderId="32" xfId="0" applyNumberFormat="1" applyBorder="1" applyAlignment="1" applyProtection="1">
      <alignment horizontal="right" vertical="center"/>
    </xf>
    <xf numFmtId="0" fontId="0" fillId="0" borderId="84"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11" fillId="0" borderId="85" xfId="0" applyFont="1" applyBorder="1" applyAlignment="1" applyProtection="1">
      <alignment horizontal="left" vertical="center" wrapText="1"/>
    </xf>
    <xf numFmtId="0" fontId="0" fillId="0" borderId="19" xfId="0" applyBorder="1" applyAlignment="1" applyProtection="1">
      <alignment horizontal="left" vertical="center"/>
    </xf>
    <xf numFmtId="0" fontId="0" fillId="0" borderId="20" xfId="0" applyBorder="1" applyAlignment="1" applyProtection="1">
      <alignment horizontal="left" vertical="center"/>
    </xf>
    <xf numFmtId="176" fontId="0" fillId="0" borderId="85" xfId="0" applyNumberFormat="1" applyBorder="1" applyAlignment="1" applyProtection="1">
      <alignment horizontal="right" vertical="center"/>
    </xf>
    <xf numFmtId="176" fontId="0" fillId="0" borderId="19" xfId="0" applyNumberFormat="1" applyBorder="1" applyAlignment="1" applyProtection="1">
      <alignment horizontal="right" vertical="center"/>
    </xf>
    <xf numFmtId="176" fontId="0" fillId="0" borderId="20" xfId="0" applyNumberFormat="1" applyBorder="1" applyAlignment="1" applyProtection="1">
      <alignment horizontal="right" vertical="center"/>
    </xf>
    <xf numFmtId="176" fontId="0" fillId="0" borderId="103" xfId="0" applyNumberFormat="1" applyBorder="1" applyAlignment="1" applyProtection="1">
      <alignment horizontal="right" vertical="center"/>
    </xf>
    <xf numFmtId="0" fontId="3" fillId="0" borderId="50" xfId="0" applyFont="1" applyFill="1" applyBorder="1" applyAlignment="1" applyProtection="1">
      <alignment horizontal="center" vertical="center"/>
    </xf>
    <xf numFmtId="0" fontId="3" fillId="0" borderId="11" xfId="0" applyFont="1" applyBorder="1" applyAlignment="1" applyProtection="1">
      <alignment horizontal="center" vertical="center"/>
    </xf>
    <xf numFmtId="0" fontId="3" fillId="0" borderId="25" xfId="0" applyFont="1" applyBorder="1" applyAlignment="1" applyProtection="1">
      <alignment horizontal="center" vertical="center"/>
    </xf>
    <xf numFmtId="0" fontId="3" fillId="0" borderId="52" xfId="0" applyFont="1" applyBorder="1" applyAlignment="1" applyProtection="1">
      <alignment horizontal="center" vertical="center"/>
    </xf>
    <xf numFmtId="0" fontId="2" fillId="0" borderId="55" xfId="0" applyFont="1" applyFill="1" applyBorder="1" applyAlignment="1" applyProtection="1">
      <alignment horizontal="center" vertical="center"/>
    </xf>
    <xf numFmtId="0" fontId="2" fillId="0" borderId="23" xfId="0" applyFont="1" applyBorder="1" applyAlignment="1" applyProtection="1">
      <alignment horizontal="center" vertical="center"/>
    </xf>
    <xf numFmtId="0" fontId="2" fillId="0" borderId="51" xfId="0" applyFont="1" applyFill="1" applyBorder="1" applyAlignment="1" applyProtection="1">
      <alignment horizontal="center" vertical="center"/>
    </xf>
    <xf numFmtId="0" fontId="2" fillId="0" borderId="11" xfId="0" applyFont="1" applyBorder="1" applyAlignment="1" applyProtection="1">
      <alignment horizontal="center" vertical="center"/>
    </xf>
    <xf numFmtId="0" fontId="2" fillId="0" borderId="25" xfId="0" applyFont="1" applyBorder="1" applyAlignment="1" applyProtection="1">
      <alignment horizontal="center" vertical="center"/>
    </xf>
    <xf numFmtId="0" fontId="11" fillId="0" borderId="51" xfId="0" applyFont="1" applyBorder="1" applyAlignment="1" applyProtection="1">
      <alignment horizontal="center" vertical="center" wrapText="1"/>
    </xf>
    <xf numFmtId="0" fontId="11" fillId="0" borderId="11" xfId="0" applyFont="1" applyBorder="1" applyAlignment="1" applyProtection="1">
      <alignment horizontal="center" vertical="center"/>
    </xf>
    <xf numFmtId="0" fontId="11" fillId="0" borderId="25" xfId="0" applyFont="1" applyBorder="1" applyAlignment="1" applyProtection="1">
      <alignment horizontal="center" vertical="center"/>
    </xf>
    <xf numFmtId="0" fontId="11" fillId="0" borderId="52" xfId="0" applyFont="1" applyBorder="1" applyAlignment="1" applyProtection="1">
      <alignment horizontal="center" vertical="center"/>
    </xf>
    <xf numFmtId="0" fontId="0" fillId="0" borderId="50" xfId="0" applyBorder="1" applyAlignment="1" applyProtection="1">
      <alignment horizontal="center" vertical="center"/>
    </xf>
    <xf numFmtId="0" fontId="0" fillId="0" borderId="11" xfId="0" applyBorder="1" applyAlignment="1" applyProtection="1">
      <alignment horizontal="center" vertical="center"/>
    </xf>
    <xf numFmtId="0" fontId="11" fillId="0" borderId="70" xfId="0" applyFont="1" applyBorder="1" applyAlignment="1" applyProtection="1">
      <alignment horizontal="center" vertical="center" wrapText="1"/>
    </xf>
    <xf numFmtId="0" fontId="0" fillId="0" borderId="71" xfId="0" applyBorder="1" applyAlignment="1" applyProtection="1">
      <alignment horizontal="center" vertical="center"/>
    </xf>
    <xf numFmtId="0" fontId="0" fillId="0" borderId="72" xfId="0" applyBorder="1" applyAlignment="1" applyProtection="1">
      <alignment horizontal="center" vertical="center"/>
    </xf>
    <xf numFmtId="176" fontId="0" fillId="0" borderId="51" xfId="0" applyNumberFormat="1" applyBorder="1" applyAlignment="1" applyProtection="1">
      <alignment horizontal="right" vertical="center"/>
    </xf>
    <xf numFmtId="176" fontId="0" fillId="0" borderId="11" xfId="0" applyNumberFormat="1" applyBorder="1" applyAlignment="1" applyProtection="1">
      <alignment horizontal="right" vertical="center"/>
    </xf>
    <xf numFmtId="176" fontId="0" fillId="0" borderId="25" xfId="0" applyNumberFormat="1" applyBorder="1" applyAlignment="1" applyProtection="1">
      <alignment horizontal="right" vertical="center"/>
    </xf>
    <xf numFmtId="176" fontId="0" fillId="0" borderId="52" xfId="0" applyNumberFormat="1" applyBorder="1" applyAlignment="1" applyProtection="1">
      <alignment horizontal="right" vertical="center"/>
    </xf>
    <xf numFmtId="0" fontId="11" fillId="0" borderId="31" xfId="0" applyFont="1" applyBorder="1" applyAlignment="1" applyProtection="1">
      <alignment horizontal="left" vertical="center" wrapText="1"/>
    </xf>
    <xf numFmtId="0" fontId="11" fillId="0" borderId="32" xfId="0" applyFont="1" applyBorder="1" applyAlignment="1" applyProtection="1">
      <alignment horizontal="left" vertical="center" wrapText="1"/>
    </xf>
    <xf numFmtId="176" fontId="0" fillId="0" borderId="128" xfId="0" applyNumberFormat="1" applyBorder="1" applyAlignment="1" applyProtection="1">
      <alignment horizontal="right" vertical="center"/>
    </xf>
    <xf numFmtId="0" fontId="11" fillId="4" borderId="65" xfId="0" applyFont="1" applyFill="1" applyBorder="1" applyAlignment="1" applyProtection="1">
      <alignment horizontal="left" vertical="center" wrapText="1"/>
    </xf>
    <xf numFmtId="0" fontId="0" fillId="4" borderId="31" xfId="0" applyFill="1" applyBorder="1" applyAlignment="1" applyProtection="1">
      <alignment horizontal="left" vertical="center"/>
    </xf>
    <xf numFmtId="0" fontId="0" fillId="4" borderId="32" xfId="0" applyFill="1" applyBorder="1" applyAlignment="1" applyProtection="1">
      <alignment horizontal="left" vertical="center"/>
    </xf>
    <xf numFmtId="176" fontId="0" fillId="4" borderId="65" xfId="0" applyNumberFormat="1" applyFill="1" applyBorder="1" applyAlignment="1" applyProtection="1">
      <alignment horizontal="right" vertical="center"/>
    </xf>
    <xf numFmtId="176" fontId="0" fillId="4" borderId="31" xfId="0" applyNumberFormat="1" applyFill="1" applyBorder="1" applyAlignment="1" applyProtection="1">
      <alignment horizontal="right" vertical="center"/>
    </xf>
    <xf numFmtId="0" fontId="0" fillId="0" borderId="99" xfId="0" applyBorder="1" applyAlignment="1" applyProtection="1">
      <alignment horizontal="center" vertical="center"/>
    </xf>
    <xf numFmtId="0" fontId="0" fillId="0" borderId="100" xfId="0" applyBorder="1" applyAlignment="1" applyProtection="1">
      <alignment horizontal="center" vertical="center"/>
    </xf>
    <xf numFmtId="0" fontId="0" fillId="0" borderId="101" xfId="0" applyBorder="1" applyAlignment="1" applyProtection="1">
      <alignment horizontal="center" vertical="center"/>
    </xf>
    <xf numFmtId="0" fontId="11" fillId="0" borderId="127" xfId="0" applyFont="1" applyBorder="1" applyAlignment="1" applyProtection="1">
      <alignment horizontal="left" vertical="center" wrapText="1"/>
    </xf>
    <xf numFmtId="0" fontId="11" fillId="0" borderId="100" xfId="0" applyFont="1" applyBorder="1" applyAlignment="1" applyProtection="1">
      <alignment horizontal="left" vertical="center" wrapText="1"/>
    </xf>
    <xf numFmtId="0" fontId="11" fillId="0" borderId="101" xfId="0" applyFont="1" applyBorder="1" applyAlignment="1" applyProtection="1">
      <alignment horizontal="left" vertical="center" wrapText="1"/>
    </xf>
    <xf numFmtId="176" fontId="0" fillId="0" borderId="127" xfId="0" applyNumberFormat="1" applyBorder="1" applyAlignment="1" applyProtection="1">
      <alignment horizontal="right" vertical="center"/>
    </xf>
    <xf numFmtId="176" fontId="0" fillId="0" borderId="100" xfId="0" applyNumberFormat="1" applyBorder="1" applyAlignment="1" applyProtection="1">
      <alignment horizontal="right" vertical="center"/>
    </xf>
    <xf numFmtId="176" fontId="0" fillId="0" borderId="136" xfId="0" applyNumberFormat="1" applyBorder="1" applyAlignment="1" applyProtection="1">
      <alignment horizontal="right" vertical="center"/>
    </xf>
    <xf numFmtId="0" fontId="2" fillId="0" borderId="50" xfId="0" applyFont="1" applyFill="1" applyBorder="1" applyAlignment="1" applyProtection="1">
      <alignment horizontal="center" vertical="center"/>
    </xf>
    <xf numFmtId="0" fontId="2" fillId="0" borderId="11" xfId="0" applyFont="1" applyFill="1" applyBorder="1" applyAlignment="1" applyProtection="1">
      <alignment horizontal="center" vertical="center"/>
    </xf>
    <xf numFmtId="0" fontId="2" fillId="0" borderId="25" xfId="0" applyFont="1" applyFill="1" applyBorder="1" applyAlignment="1" applyProtection="1">
      <alignment horizontal="center" vertical="center"/>
    </xf>
    <xf numFmtId="0" fontId="11" fillId="0" borderId="11" xfId="0" applyFont="1" applyBorder="1" applyAlignment="1" applyProtection="1">
      <alignment horizontal="center" vertical="center" wrapText="1"/>
    </xf>
    <xf numFmtId="0" fontId="11" fillId="0" borderId="52" xfId="0" applyFont="1" applyBorder="1" applyAlignment="1" applyProtection="1">
      <alignment horizontal="center" vertical="center" wrapText="1"/>
    </xf>
    <xf numFmtId="176" fontId="0" fillId="0" borderId="102" xfId="0" applyNumberFormat="1" applyBorder="1" applyAlignment="1" applyProtection="1">
      <alignment horizontal="right" vertical="center"/>
    </xf>
    <xf numFmtId="0" fontId="11" fillId="0" borderId="19" xfId="0" applyFont="1" applyBorder="1" applyAlignment="1" applyProtection="1">
      <alignment horizontal="left" vertical="center" wrapText="1"/>
    </xf>
    <xf numFmtId="0" fontId="11" fillId="0" borderId="20" xfId="0" applyFont="1" applyBorder="1" applyAlignment="1" applyProtection="1">
      <alignment horizontal="left" vertical="center" wrapText="1"/>
    </xf>
    <xf numFmtId="177" fontId="2" fillId="0" borderId="21" xfId="0" applyNumberFormat="1" applyFont="1" applyFill="1" applyBorder="1" applyAlignment="1" applyProtection="1">
      <alignment horizontal="center" vertical="center"/>
    </xf>
    <xf numFmtId="177" fontId="2" fillId="0" borderId="64" xfId="0" applyNumberFormat="1" applyFont="1" applyFill="1" applyBorder="1" applyAlignment="1" applyProtection="1">
      <alignment horizontal="center" vertical="center"/>
    </xf>
    <xf numFmtId="177" fontId="0" fillId="0" borderId="33" xfId="0" applyNumberFormat="1" applyFill="1" applyBorder="1" applyAlignment="1" applyProtection="1">
      <alignment horizontal="center" vertical="center"/>
    </xf>
    <xf numFmtId="177" fontId="2" fillId="0" borderId="33" xfId="0" applyNumberFormat="1" applyFont="1" applyFill="1" applyBorder="1" applyAlignment="1" applyProtection="1">
      <alignment horizontal="center" vertical="center"/>
    </xf>
    <xf numFmtId="0" fontId="0" fillId="0" borderId="1" xfId="0" applyBorder="1" applyAlignment="1" applyProtection="1">
      <alignment vertical="center"/>
    </xf>
    <xf numFmtId="0" fontId="13" fillId="2" borderId="9" xfId="0"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wrapText="1"/>
    </xf>
    <xf numFmtId="0" fontId="13" fillId="2" borderId="10" xfId="0" applyFont="1" applyFill="1" applyBorder="1" applyAlignment="1" applyProtection="1">
      <alignment horizontal="center" vertical="center" wrapText="1"/>
    </xf>
    <xf numFmtId="0" fontId="13" fillId="2" borderId="37"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0" fontId="13" fillId="2" borderId="38" xfId="0" applyFont="1" applyFill="1" applyBorder="1" applyAlignment="1" applyProtection="1">
      <alignment horizontal="center" vertical="center" wrapText="1"/>
    </xf>
    <xf numFmtId="0" fontId="3" fillId="0" borderId="39" xfId="0" applyFont="1" applyFill="1" applyBorder="1" applyAlignment="1" applyProtection="1">
      <alignment horizontal="center" vertical="center"/>
    </xf>
    <xf numFmtId="0" fontId="3" fillId="0" borderId="40" xfId="0" applyFont="1" applyFill="1" applyBorder="1" applyAlignment="1" applyProtection="1">
      <alignment horizontal="center" vertical="center"/>
    </xf>
    <xf numFmtId="0" fontId="3" fillId="0" borderId="41" xfId="0" applyFont="1" applyFill="1" applyBorder="1" applyAlignment="1" applyProtection="1">
      <alignment horizontal="center" vertical="center"/>
    </xf>
    <xf numFmtId="0" fontId="3" fillId="0" borderId="48" xfId="0" applyFont="1" applyFill="1" applyBorder="1" applyAlignment="1" applyProtection="1">
      <alignment horizontal="center" vertical="center"/>
    </xf>
    <xf numFmtId="0" fontId="11" fillId="0" borderId="49" xfId="0" applyFont="1" applyBorder="1" applyAlignment="1" applyProtection="1">
      <alignment horizontal="center" vertical="center" wrapText="1"/>
    </xf>
    <xf numFmtId="0" fontId="0" fillId="0" borderId="13" xfId="0" applyFont="1" applyFill="1" applyBorder="1" applyAlignment="1" applyProtection="1">
      <alignment horizontal="center" vertical="center"/>
    </xf>
    <xf numFmtId="0" fontId="0" fillId="0" borderId="11" xfId="0" applyFont="1" applyFill="1" applyBorder="1" applyAlignment="1" applyProtection="1">
      <alignment horizontal="center" vertical="center"/>
    </xf>
    <xf numFmtId="0" fontId="0" fillId="0" borderId="25" xfId="0" applyFont="1" applyFill="1" applyBorder="1" applyAlignment="1" applyProtection="1">
      <alignment horizontal="center" vertical="center"/>
    </xf>
    <xf numFmtId="176" fontId="0" fillId="0" borderId="26" xfId="0" applyNumberFormat="1" applyFont="1" applyFill="1" applyBorder="1" applyAlignment="1" applyProtection="1">
      <alignment horizontal="center" vertical="center"/>
    </xf>
    <xf numFmtId="0" fontId="0" fillId="0" borderId="27" xfId="0" applyFont="1" applyFill="1" applyBorder="1" applyAlignment="1" applyProtection="1">
      <alignment horizontal="center" vertical="top"/>
    </xf>
    <xf numFmtId="0" fontId="0" fillId="0" borderId="28" xfId="0" applyFont="1" applyFill="1" applyBorder="1" applyAlignment="1" applyProtection="1">
      <alignment horizontal="center" vertical="top"/>
    </xf>
    <xf numFmtId="0" fontId="0" fillId="0" borderId="29" xfId="0" applyFont="1" applyFill="1" applyBorder="1" applyAlignment="1" applyProtection="1">
      <alignment horizontal="center" vertical="top"/>
    </xf>
    <xf numFmtId="0" fontId="0" fillId="0" borderId="1" xfId="0" applyBorder="1" applyAlignment="1" applyProtection="1">
      <alignment horizontal="left" vertical="center"/>
    </xf>
    <xf numFmtId="0" fontId="0" fillId="0" borderId="30" xfId="0" applyFont="1" applyFill="1" applyBorder="1" applyAlignment="1" applyProtection="1">
      <alignment horizontal="center" vertical="top"/>
    </xf>
    <xf numFmtId="0" fontId="0" fillId="0" borderId="31" xfId="0" applyFont="1" applyFill="1" applyBorder="1" applyAlignment="1" applyProtection="1">
      <alignment horizontal="center" vertical="top"/>
    </xf>
    <xf numFmtId="0" fontId="0" fillId="0" borderId="32" xfId="0" applyFont="1" applyFill="1" applyBorder="1" applyAlignment="1" applyProtection="1">
      <alignment horizontal="center" vertical="top"/>
    </xf>
    <xf numFmtId="176" fontId="0" fillId="0" borderId="33" xfId="0" applyNumberFormat="1" applyFont="1" applyFill="1" applyBorder="1" applyAlignment="1" applyProtection="1">
      <alignment horizontal="center" vertical="center"/>
    </xf>
    <xf numFmtId="0" fontId="0" fillId="0" borderId="17" xfId="0" applyFont="1" applyFill="1" applyBorder="1" applyAlignment="1" applyProtection="1">
      <alignment horizontal="center" vertical="top"/>
    </xf>
    <xf numFmtId="0" fontId="0" fillId="0" borderId="0" xfId="0" applyFont="1" applyFill="1" applyBorder="1" applyAlignment="1" applyProtection="1">
      <alignment horizontal="center" vertical="top"/>
    </xf>
    <xf numFmtId="0" fontId="0" fillId="0" borderId="2" xfId="0" applyFont="1" applyFill="1" applyBorder="1" applyAlignment="1" applyProtection="1">
      <alignment horizontal="center" vertical="top"/>
    </xf>
    <xf numFmtId="0" fontId="0" fillId="0" borderId="34" xfId="0" applyFont="1" applyFill="1" applyBorder="1" applyAlignment="1" applyProtection="1">
      <alignment horizontal="center" vertical="top"/>
    </xf>
    <xf numFmtId="0" fontId="0" fillId="0" borderId="35" xfId="0" applyFont="1" applyFill="1" applyBorder="1" applyAlignment="1" applyProtection="1">
      <alignment horizontal="center" vertical="top"/>
    </xf>
    <xf numFmtId="0" fontId="0" fillId="0" borderId="36" xfId="0" applyFont="1" applyFill="1" applyBorder="1" applyAlignment="1" applyProtection="1">
      <alignment horizontal="center" vertical="top"/>
    </xf>
    <xf numFmtId="176" fontId="0" fillId="0" borderId="16" xfId="0" applyNumberFormat="1" applyFont="1" applyFill="1" applyBorder="1" applyAlignment="1" applyProtection="1">
      <alignment horizontal="center" vertical="center"/>
    </xf>
    <xf numFmtId="0" fontId="0" fillId="0" borderId="30" xfId="0" applyFill="1" applyBorder="1" applyAlignment="1" applyProtection="1">
      <alignment horizontal="center" vertical="top"/>
    </xf>
    <xf numFmtId="0" fontId="15" fillId="2" borderId="53" xfId="0" applyFont="1" applyFill="1" applyBorder="1" applyAlignment="1" applyProtection="1">
      <alignment horizontal="center" vertical="center" textRotation="255" wrapText="1"/>
    </xf>
    <xf numFmtId="0" fontId="15" fillId="2" borderId="24" xfId="0" applyFont="1" applyFill="1" applyBorder="1" applyAlignment="1" applyProtection="1">
      <alignment horizontal="center" vertical="center" textRotation="255" wrapText="1"/>
    </xf>
    <xf numFmtId="0" fontId="15" fillId="2" borderId="9" xfId="0" applyFont="1" applyFill="1" applyBorder="1" applyAlignment="1" applyProtection="1">
      <alignment horizontal="center" vertical="center" textRotation="255" wrapText="1"/>
    </xf>
    <xf numFmtId="0" fontId="15" fillId="2" borderId="2" xfId="0" applyFont="1" applyFill="1" applyBorder="1" applyAlignment="1" applyProtection="1">
      <alignment horizontal="center" vertical="center" textRotation="255" wrapText="1"/>
    </xf>
    <xf numFmtId="0" fontId="15" fillId="2" borderId="54" xfId="0" applyFont="1" applyFill="1" applyBorder="1" applyAlignment="1" applyProtection="1">
      <alignment horizontal="center" vertical="center" textRotation="255" wrapText="1"/>
    </xf>
    <xf numFmtId="0" fontId="15" fillId="2" borderId="29" xfId="0" applyFont="1" applyFill="1" applyBorder="1" applyAlignment="1" applyProtection="1">
      <alignment horizontal="center" vertical="center" textRotation="255" wrapText="1"/>
    </xf>
    <xf numFmtId="0" fontId="0" fillId="3" borderId="53" xfId="0" applyFont="1" applyFill="1" applyBorder="1" applyAlignment="1" applyProtection="1">
      <alignment horizontal="center" vertical="center"/>
    </xf>
    <xf numFmtId="0" fontId="0" fillId="3" borderId="23" xfId="0" applyFont="1" applyFill="1" applyBorder="1" applyAlignment="1" applyProtection="1">
      <alignment horizontal="center" vertical="center"/>
    </xf>
    <xf numFmtId="0" fontId="0" fillId="3" borderId="62" xfId="0" applyFont="1" applyFill="1" applyBorder="1" applyAlignment="1" applyProtection="1">
      <alignment horizontal="center" vertical="center"/>
    </xf>
    <xf numFmtId="0" fontId="11" fillId="3" borderId="26" xfId="0" applyFont="1" applyFill="1" applyBorder="1" applyAlignment="1" applyProtection="1">
      <alignment horizontal="center" vertical="center"/>
    </xf>
    <xf numFmtId="0" fontId="0" fillId="3" borderId="26" xfId="0" applyFont="1" applyFill="1" applyBorder="1" applyAlignment="1" applyProtection="1">
      <alignment horizontal="center" vertical="center"/>
    </xf>
    <xf numFmtId="0" fontId="0" fillId="3" borderId="22" xfId="0" applyFont="1" applyFill="1" applyBorder="1" applyAlignment="1" applyProtection="1">
      <alignment horizontal="center" vertical="center"/>
    </xf>
    <xf numFmtId="0" fontId="0" fillId="3" borderId="24" xfId="0" applyFont="1" applyFill="1" applyBorder="1" applyAlignment="1" applyProtection="1">
      <alignment horizontal="center" vertical="center"/>
    </xf>
    <xf numFmtId="0" fontId="0" fillId="0" borderId="18" xfId="0" applyFill="1" applyBorder="1" applyAlignment="1" applyProtection="1">
      <alignment horizontal="center" vertical="top"/>
    </xf>
    <xf numFmtId="0" fontId="0" fillId="0" borderId="19" xfId="0" applyFont="1" applyFill="1" applyBorder="1" applyAlignment="1" applyProtection="1">
      <alignment horizontal="center" vertical="top"/>
    </xf>
    <xf numFmtId="0" fontId="0" fillId="0" borderId="20" xfId="0" applyFont="1" applyFill="1" applyBorder="1" applyAlignment="1" applyProtection="1">
      <alignment horizontal="center" vertical="top"/>
    </xf>
    <xf numFmtId="176" fontId="0" fillId="0" borderId="85" xfId="0" applyNumberFormat="1" applyFont="1" applyFill="1" applyBorder="1" applyAlignment="1" applyProtection="1">
      <alignment horizontal="center" vertical="center"/>
    </xf>
    <xf numFmtId="176" fontId="0" fillId="0" borderId="19" xfId="0" applyNumberFormat="1" applyFont="1" applyFill="1" applyBorder="1" applyAlignment="1" applyProtection="1">
      <alignment horizontal="center" vertical="center"/>
    </xf>
    <xf numFmtId="176" fontId="0" fillId="0" borderId="20" xfId="0" applyNumberFormat="1" applyFont="1" applyFill="1" applyBorder="1" applyAlignment="1" applyProtection="1">
      <alignment horizontal="center" vertical="center"/>
    </xf>
    <xf numFmtId="176" fontId="0" fillId="0" borderId="21" xfId="0" applyNumberFormat="1" applyFont="1" applyFill="1" applyBorder="1" applyAlignment="1" applyProtection="1">
      <alignment horizontal="center" vertical="center"/>
    </xf>
    <xf numFmtId="0" fontId="0" fillId="0" borderId="22" xfId="0" applyFill="1" applyBorder="1" applyAlignment="1" applyProtection="1">
      <alignment horizontal="left" vertical="top"/>
    </xf>
    <xf numFmtId="0" fontId="0" fillId="0" borderId="23" xfId="0" applyFont="1" applyFill="1" applyBorder="1" applyAlignment="1" applyProtection="1">
      <alignment horizontal="left" vertical="top"/>
    </xf>
    <xf numFmtId="0" fontId="0" fillId="0" borderId="24" xfId="0" applyFont="1" applyFill="1" applyBorder="1" applyAlignment="1" applyProtection="1">
      <alignment horizontal="left" vertical="top"/>
    </xf>
    <xf numFmtId="0" fontId="0" fillId="2" borderId="51" xfId="0" applyFont="1" applyFill="1" applyBorder="1" applyAlignment="1" applyProtection="1">
      <alignment horizontal="center" vertical="center"/>
    </xf>
    <xf numFmtId="0" fontId="0" fillId="2" borderId="11" xfId="0" applyFont="1" applyFill="1" applyBorder="1" applyAlignment="1" applyProtection="1">
      <alignment horizontal="center" vertical="center"/>
    </xf>
    <xf numFmtId="0" fontId="0" fillId="2" borderId="25" xfId="0" applyFont="1" applyFill="1" applyBorder="1" applyAlignment="1" applyProtection="1">
      <alignment horizontal="center" vertical="center"/>
    </xf>
    <xf numFmtId="0" fontId="0" fillId="0" borderId="23" xfId="0" applyFont="1" applyBorder="1" applyAlignment="1" applyProtection="1">
      <alignment horizontal="center" vertical="center" wrapText="1"/>
    </xf>
    <xf numFmtId="0" fontId="0" fillId="0" borderId="28" xfId="0" applyFont="1" applyBorder="1" applyAlignment="1" applyProtection="1">
      <alignment horizontal="center" vertical="center" wrapText="1"/>
    </xf>
    <xf numFmtId="0" fontId="0" fillId="0" borderId="25" xfId="0" applyBorder="1" applyAlignment="1" applyProtection="1">
      <alignment horizontal="center" vertical="center"/>
    </xf>
    <xf numFmtId="0" fontId="0" fillId="0" borderId="51" xfId="0" applyBorder="1" applyAlignment="1" applyProtection="1">
      <alignment horizontal="center" vertical="center"/>
    </xf>
    <xf numFmtId="0" fontId="2" fillId="0" borderId="23" xfId="1" applyFont="1" applyFill="1" applyBorder="1" applyAlignment="1" applyProtection="1">
      <alignment horizontal="center" vertical="center" shrinkToFit="1"/>
    </xf>
    <xf numFmtId="0" fontId="2" fillId="0" borderId="23" xfId="0" applyFont="1" applyBorder="1" applyAlignment="1" applyProtection="1">
      <alignment horizontal="center" vertical="center" shrinkToFit="1"/>
    </xf>
    <xf numFmtId="0" fontId="2" fillId="0" borderId="24" xfId="0" applyFont="1" applyBorder="1" applyAlignment="1" applyProtection="1">
      <alignment horizontal="center" vertical="center" shrinkToFit="1"/>
    </xf>
    <xf numFmtId="0" fontId="2" fillId="0" borderId="28" xfId="0" applyFont="1" applyBorder="1" applyAlignment="1" applyProtection="1">
      <alignment horizontal="center" vertical="center" shrinkToFit="1"/>
    </xf>
    <xf numFmtId="0" fontId="2" fillId="0" borderId="29" xfId="0" applyFont="1" applyBorder="1" applyAlignment="1" applyProtection="1">
      <alignment horizontal="center" vertical="center" shrinkToFit="1"/>
    </xf>
    <xf numFmtId="0" fontId="0" fillId="0" borderId="11" xfId="0" applyFont="1" applyBorder="1" applyAlignment="1" applyProtection="1">
      <alignment horizontal="center" vertical="center"/>
    </xf>
    <xf numFmtId="0" fontId="0" fillId="0" borderId="11" xfId="0" applyBorder="1" applyAlignment="1" applyProtection="1">
      <alignment horizontal="center" vertical="center" shrinkToFit="1"/>
    </xf>
    <xf numFmtId="0" fontId="0" fillId="0" borderId="25" xfId="0" applyBorder="1" applyAlignment="1" applyProtection="1">
      <alignment horizontal="center" vertical="center" shrinkToFit="1"/>
    </xf>
    <xf numFmtId="0" fontId="0" fillId="0" borderId="52" xfId="0" applyBorder="1" applyAlignment="1" applyProtection="1">
      <alignment horizontal="center" vertical="center"/>
    </xf>
    <xf numFmtId="0" fontId="6" fillId="0" borderId="1" xfId="0" applyFont="1" applyBorder="1" applyAlignment="1" applyProtection="1">
      <alignment horizontal="center" vertical="center"/>
    </xf>
    <xf numFmtId="0" fontId="24" fillId="0" borderId="1" xfId="0" applyFont="1" applyBorder="1" applyAlignment="1" applyProtection="1">
      <alignment horizontal="center" vertical="center"/>
    </xf>
    <xf numFmtId="0" fontId="12" fillId="0" borderId="39" xfId="1" applyFont="1" applyFill="1" applyBorder="1" applyAlignment="1" applyProtection="1">
      <alignment horizontal="center" vertical="center" shrinkToFit="1"/>
    </xf>
    <xf numFmtId="0" fontId="0" fillId="0" borderId="40" xfId="0" applyFont="1" applyFill="1" applyBorder="1" applyAlignment="1" applyProtection="1">
      <alignment horizontal="center" vertical="center" shrinkToFit="1"/>
    </xf>
    <xf numFmtId="0" fontId="0" fillId="0" borderId="47" xfId="0" applyFont="1" applyFill="1" applyBorder="1" applyAlignment="1" applyProtection="1">
      <alignment horizontal="center" vertical="center" shrinkToFit="1"/>
    </xf>
    <xf numFmtId="0" fontId="2" fillId="0" borderId="40" xfId="0" applyFont="1" applyBorder="1" applyAlignment="1" applyProtection="1">
      <alignment horizontal="center" vertical="center"/>
    </xf>
    <xf numFmtId="0" fontId="2" fillId="0" borderId="47" xfId="0" applyFont="1" applyBorder="1" applyAlignment="1" applyProtection="1">
      <alignment horizontal="center" vertical="center"/>
    </xf>
    <xf numFmtId="0" fontId="0" fillId="0" borderId="40" xfId="0" applyBorder="1" applyAlignment="1" applyProtection="1">
      <alignment horizontal="center" vertical="center"/>
    </xf>
    <xf numFmtId="0" fontId="0" fillId="0" borderId="40" xfId="0" applyFont="1" applyBorder="1" applyAlignment="1" applyProtection="1">
      <alignment horizontal="center" vertical="center"/>
    </xf>
    <xf numFmtId="0" fontId="0" fillId="0" borderId="47" xfId="0" applyFont="1" applyBorder="1" applyAlignment="1" applyProtection="1">
      <alignment horizontal="center" vertical="center"/>
    </xf>
    <xf numFmtId="0" fontId="0" fillId="0" borderId="48" xfId="0" applyBorder="1" applyAlignment="1" applyProtection="1">
      <alignment horizontal="center" vertical="center"/>
    </xf>
    <xf numFmtId="177" fontId="2" fillId="0" borderId="60" xfId="0" applyNumberFormat="1" applyFont="1" applyFill="1" applyBorder="1" applyAlignment="1" applyProtection="1">
      <alignment horizontal="center" vertical="center"/>
    </xf>
    <xf numFmtId="177" fontId="2" fillId="0" borderId="69" xfId="0" applyNumberFormat="1" applyFont="1" applyFill="1" applyBorder="1" applyAlignment="1" applyProtection="1">
      <alignment horizontal="center" vertical="center"/>
    </xf>
    <xf numFmtId="177" fontId="2" fillId="0" borderId="26" xfId="0" applyNumberFormat="1" applyFont="1" applyFill="1" applyBorder="1" applyAlignment="1" applyProtection="1">
      <alignment horizontal="center" vertical="center"/>
    </xf>
    <xf numFmtId="177" fontId="2" fillId="0" borderId="16" xfId="0" applyNumberFormat="1" applyFont="1" applyFill="1" applyBorder="1" applyAlignment="1" applyProtection="1">
      <alignment horizontal="center" vertical="center"/>
    </xf>
    <xf numFmtId="177" fontId="2" fillId="0" borderId="117" xfId="0" applyNumberFormat="1" applyFont="1" applyFill="1" applyBorder="1" applyAlignment="1" applyProtection="1">
      <alignment horizontal="center" vertical="center"/>
    </xf>
    <xf numFmtId="177" fontId="2" fillId="0" borderId="66" xfId="0" applyNumberFormat="1" applyFont="1" applyFill="1" applyBorder="1" applyAlignment="1" applyProtection="1">
      <alignment horizontal="center" vertical="center"/>
    </xf>
    <xf numFmtId="177" fontId="2" fillId="0" borderId="67" xfId="0" applyNumberFormat="1" applyFont="1" applyFill="1" applyBorder="1" applyAlignment="1" applyProtection="1">
      <alignment horizontal="center" vertical="center"/>
    </xf>
    <xf numFmtId="0" fontId="0" fillId="2" borderId="52" xfId="0" applyFont="1" applyFill="1" applyBorder="1" applyAlignment="1" applyProtection="1">
      <alignment horizontal="center" vertical="center"/>
    </xf>
    <xf numFmtId="0" fontId="2" fillId="2" borderId="62" xfId="0" applyFont="1" applyFill="1" applyBorder="1" applyAlignment="1" applyProtection="1">
      <alignment horizontal="center" vertical="center" wrapText="1"/>
    </xf>
    <xf numFmtId="0" fontId="2" fillId="2" borderId="4" xfId="0" applyFont="1" applyFill="1" applyBorder="1" applyAlignment="1" applyProtection="1">
      <alignment horizontal="center" vertical="center" wrapText="1"/>
    </xf>
    <xf numFmtId="0" fontId="2" fillId="2" borderId="63" xfId="0"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0" fontId="2" fillId="2" borderId="61" xfId="0" applyFont="1" applyFill="1" applyBorder="1" applyAlignment="1" applyProtection="1">
      <alignment horizontal="center" vertical="center" wrapText="1"/>
    </xf>
    <xf numFmtId="9" fontId="0" fillId="0" borderId="26" xfId="0" applyNumberFormat="1" applyBorder="1" applyAlignment="1">
      <alignment vertical="center"/>
    </xf>
    <xf numFmtId="0" fontId="0" fillId="0" borderId="50" xfId="0" applyFill="1" applyBorder="1" applyAlignment="1">
      <alignment horizontal="center" vertical="center"/>
    </xf>
    <xf numFmtId="0" fontId="0" fillId="0" borderId="25" xfId="0" applyFont="1" applyBorder="1" applyAlignment="1">
      <alignment horizontal="center" vertical="center"/>
    </xf>
    <xf numFmtId="0" fontId="20" fillId="0" borderId="50" xfId="0" applyFont="1" applyFill="1" applyBorder="1" applyAlignment="1">
      <alignment horizontal="center" vertical="center"/>
    </xf>
    <xf numFmtId="0" fontId="23" fillId="0" borderId="70" xfId="0" applyFont="1" applyFill="1" applyBorder="1" applyAlignment="1">
      <alignment horizontal="center" vertical="center" wrapText="1"/>
    </xf>
    <xf numFmtId="0" fontId="20" fillId="0" borderId="71" xfId="0" applyFont="1" applyFill="1" applyBorder="1" applyAlignment="1">
      <alignment horizontal="center" vertical="center"/>
    </xf>
    <xf numFmtId="0" fontId="20" fillId="0" borderId="72" xfId="0" applyFont="1" applyFill="1" applyBorder="1" applyAlignment="1">
      <alignment horizontal="center" vertical="center"/>
    </xf>
    <xf numFmtId="176" fontId="20" fillId="0" borderId="51" xfId="0" applyNumberFormat="1" applyFont="1" applyFill="1" applyBorder="1" applyAlignment="1">
      <alignment horizontal="right" vertical="center"/>
    </xf>
    <xf numFmtId="176" fontId="20" fillId="0" borderId="11" xfId="0" applyNumberFormat="1" applyFont="1" applyFill="1" applyBorder="1" applyAlignment="1">
      <alignment horizontal="right" vertical="center"/>
    </xf>
    <xf numFmtId="176" fontId="20" fillId="0" borderId="25" xfId="0" applyNumberFormat="1" applyFont="1" applyFill="1" applyBorder="1" applyAlignment="1">
      <alignment horizontal="right" vertical="center"/>
    </xf>
    <xf numFmtId="0" fontId="23" fillId="0" borderId="88" xfId="0" applyFont="1" applyFill="1" applyBorder="1" applyAlignment="1">
      <alignment horizontal="left" vertical="center" wrapText="1"/>
    </xf>
    <xf numFmtId="0" fontId="20" fillId="0" borderId="35" xfId="0" applyFont="1" applyFill="1" applyBorder="1" applyAlignment="1">
      <alignment horizontal="left" vertical="center"/>
    </xf>
    <xf numFmtId="0" fontId="20" fillId="0" borderId="36" xfId="0" applyFont="1" applyFill="1" applyBorder="1" applyAlignment="1">
      <alignment horizontal="left" vertical="center"/>
    </xf>
    <xf numFmtId="176" fontId="20" fillId="0" borderId="88" xfId="0" applyNumberFormat="1" applyFont="1" applyFill="1" applyBorder="1" applyAlignment="1">
      <alignment horizontal="right" vertical="center"/>
    </xf>
    <xf numFmtId="176" fontId="20" fillId="0" borderId="35" xfId="0" applyNumberFormat="1" applyFont="1" applyFill="1" applyBorder="1" applyAlignment="1">
      <alignment horizontal="right" vertical="center"/>
    </xf>
    <xf numFmtId="0" fontId="23" fillId="0" borderId="65" xfId="0" applyFont="1" applyFill="1" applyBorder="1" applyAlignment="1">
      <alignment horizontal="left" vertical="center" wrapText="1"/>
    </xf>
    <xf numFmtId="0" fontId="20" fillId="0" borderId="31" xfId="0" applyFont="1" applyFill="1" applyBorder="1" applyAlignment="1">
      <alignment horizontal="left" vertical="center"/>
    </xf>
    <xf numFmtId="0" fontId="20" fillId="0" borderId="32" xfId="0" applyFont="1" applyFill="1" applyBorder="1" applyAlignment="1">
      <alignment horizontal="left" vertical="center"/>
    </xf>
    <xf numFmtId="0" fontId="20" fillId="0" borderId="55" xfId="0" applyFont="1" applyFill="1" applyBorder="1" applyAlignment="1">
      <alignment horizontal="center" vertical="center"/>
    </xf>
    <xf numFmtId="0" fontId="20" fillId="0" borderId="23" xfId="0" applyFont="1" applyFill="1" applyBorder="1" applyAlignment="1">
      <alignment horizontal="center" vertical="center"/>
    </xf>
    <xf numFmtId="0" fontId="23" fillId="0" borderId="11" xfId="0" applyFont="1" applyFill="1" applyBorder="1" applyAlignment="1">
      <alignment horizontal="center" vertical="center"/>
    </xf>
    <xf numFmtId="0" fontId="23" fillId="0" borderId="25" xfId="0" applyFont="1" applyFill="1" applyBorder="1" applyAlignment="1">
      <alignment horizontal="center" vertical="center"/>
    </xf>
    <xf numFmtId="0" fontId="0" fillId="0" borderId="52" xfId="0" applyFont="1" applyBorder="1" applyAlignment="1">
      <alignment horizontal="center" vertical="center"/>
    </xf>
    <xf numFmtId="0" fontId="20" fillId="0" borderId="56" xfId="0" applyFont="1" applyFill="1" applyBorder="1" applyAlignment="1">
      <alignment horizontal="center" vertical="center"/>
    </xf>
    <xf numFmtId="0" fontId="0" fillId="0" borderId="39" xfId="0" applyFill="1" applyBorder="1" applyAlignment="1">
      <alignment horizontal="center" vertical="center"/>
    </xf>
    <xf numFmtId="0" fontId="0" fillId="0" borderId="48" xfId="0" applyFont="1" applyFill="1" applyBorder="1" applyAlignment="1">
      <alignment horizontal="center" vertical="center"/>
    </xf>
    <xf numFmtId="0" fontId="20" fillId="0" borderId="18" xfId="0" applyFont="1" applyFill="1" applyBorder="1" applyAlignment="1">
      <alignment horizontal="left" vertical="center"/>
    </xf>
    <xf numFmtId="0" fontId="20" fillId="0" borderId="30" xfId="0" applyFont="1" applyFill="1" applyBorder="1" applyAlignment="1">
      <alignment horizontal="left" vertical="center"/>
    </xf>
    <xf numFmtId="0" fontId="2" fillId="0" borderId="55" xfId="3" applyFont="1" applyFill="1" applyBorder="1" applyAlignment="1" applyProtection="1">
      <alignment horizontal="center" vertical="center" wrapText="1" shrinkToFit="1"/>
    </xf>
    <xf numFmtId="176" fontId="0" fillId="0" borderId="116" xfId="0" applyNumberFormat="1" applyFont="1" applyFill="1" applyBorder="1" applyAlignment="1">
      <alignment horizontal="center" vertical="center"/>
    </xf>
    <xf numFmtId="176" fontId="0" fillId="0" borderId="109" xfId="0" applyNumberFormat="1" applyFont="1" applyFill="1" applyBorder="1" applyAlignment="1">
      <alignment horizontal="center" vertical="center"/>
    </xf>
    <xf numFmtId="176" fontId="0" fillId="0" borderId="82" xfId="0" applyNumberFormat="1" applyFont="1" applyFill="1" applyBorder="1" applyAlignment="1">
      <alignment horizontal="center" vertical="center"/>
    </xf>
    <xf numFmtId="176" fontId="0" fillId="0" borderId="65" xfId="0" applyNumberFormat="1" applyFill="1" applyBorder="1" applyAlignment="1">
      <alignment horizontal="center" vertical="center"/>
    </xf>
    <xf numFmtId="176" fontId="0" fillId="0" borderId="31" xfId="0" applyNumberFormat="1" applyFont="1" applyFill="1" applyBorder="1" applyAlignment="1">
      <alignment horizontal="center" vertical="center"/>
    </xf>
    <xf numFmtId="176" fontId="0" fillId="0" borderId="32" xfId="0" applyNumberFormat="1" applyFont="1" applyFill="1" applyBorder="1" applyAlignment="1">
      <alignment horizontal="center" vertical="center"/>
    </xf>
    <xf numFmtId="0" fontId="0" fillId="0" borderId="0" xfId="0">
      <alignment vertical="center"/>
    </xf>
    <xf numFmtId="0" fontId="0" fillId="0" borderId="2" xfId="0" applyBorder="1">
      <alignment vertical="center"/>
    </xf>
    <xf numFmtId="0" fontId="12" fillId="0" borderId="30" xfId="6" applyNumberFormat="1" applyFont="1" applyFill="1" applyBorder="1" applyAlignment="1">
      <alignment vertical="center" wrapText="1"/>
    </xf>
    <xf numFmtId="0" fontId="12" fillId="0" borderId="31" xfId="6" applyNumberFormat="1" applyFont="1" applyFill="1" applyBorder="1" applyAlignment="1">
      <alignment vertical="center" wrapText="1"/>
    </xf>
    <xf numFmtId="0" fontId="12" fillId="0" borderId="32" xfId="6" applyNumberFormat="1" applyFont="1" applyFill="1" applyBorder="1" applyAlignment="1">
      <alignment vertical="center" wrapText="1"/>
    </xf>
    <xf numFmtId="176" fontId="0" fillId="0" borderId="65" xfId="0" applyNumberFormat="1" applyFont="1" applyFill="1" applyBorder="1" applyAlignment="1">
      <alignment horizontal="center" vertical="center"/>
    </xf>
    <xf numFmtId="179" fontId="0" fillId="0" borderId="65" xfId="0" applyNumberFormat="1" applyFont="1" applyFill="1" applyBorder="1" applyAlignment="1">
      <alignment horizontal="center" vertical="center"/>
    </xf>
    <xf numFmtId="179" fontId="0" fillId="0" borderId="31" xfId="0" applyNumberFormat="1" applyFont="1" applyFill="1" applyBorder="1" applyAlignment="1">
      <alignment horizontal="center" vertical="center"/>
    </xf>
    <xf numFmtId="179" fontId="0" fillId="0" borderId="32" xfId="0" applyNumberFormat="1" applyFont="1" applyFill="1" applyBorder="1" applyAlignment="1">
      <alignment horizontal="center" vertical="center"/>
    </xf>
    <xf numFmtId="179" fontId="0" fillId="0" borderId="65" xfId="0" applyNumberFormat="1" applyFill="1" applyBorder="1" applyAlignment="1">
      <alignment horizontal="center" vertical="center"/>
    </xf>
    <xf numFmtId="0" fontId="12" fillId="0" borderId="34" xfId="6" applyNumberFormat="1" applyFont="1" applyFill="1" applyBorder="1" applyAlignment="1">
      <alignment vertical="center" wrapText="1"/>
    </xf>
    <xf numFmtId="0" fontId="12" fillId="0" borderId="35" xfId="6" applyNumberFormat="1" applyFont="1" applyFill="1" applyBorder="1" applyAlignment="1">
      <alignment vertical="center" wrapText="1"/>
    </xf>
    <xf numFmtId="0" fontId="12" fillId="0" borderId="36" xfId="6" applyNumberFormat="1" applyFont="1" applyFill="1" applyBorder="1" applyAlignment="1">
      <alignment vertical="center" wrapText="1"/>
    </xf>
    <xf numFmtId="176" fontId="0" fillId="0" borderId="88" xfId="0" applyNumberFormat="1" applyFill="1" applyBorder="1" applyAlignment="1">
      <alignment horizontal="center" vertical="center"/>
    </xf>
    <xf numFmtId="176" fontId="0" fillId="0" borderId="35" xfId="0" applyNumberFormat="1" applyFont="1" applyFill="1" applyBorder="1" applyAlignment="1">
      <alignment horizontal="center" vertical="center"/>
    </xf>
    <xf numFmtId="176" fontId="0" fillId="0" borderId="36" xfId="0" applyNumberFormat="1" applyFont="1" applyFill="1" applyBorder="1" applyAlignment="1">
      <alignment horizontal="center" vertical="center"/>
    </xf>
    <xf numFmtId="0" fontId="12" fillId="0" borderId="18" xfId="6" applyNumberFormat="1" applyFont="1" applyFill="1" applyBorder="1" applyAlignment="1">
      <alignment vertical="center" wrapText="1"/>
    </xf>
    <xf numFmtId="0" fontId="12" fillId="0" borderId="19" xfId="6" applyNumberFormat="1" applyFont="1" applyFill="1" applyBorder="1" applyAlignment="1">
      <alignment vertical="center" wrapText="1"/>
    </xf>
    <xf numFmtId="0" fontId="12" fillId="0" borderId="20" xfId="6" applyNumberFormat="1" applyFont="1" applyFill="1" applyBorder="1" applyAlignment="1">
      <alignment vertical="center" wrapText="1"/>
    </xf>
    <xf numFmtId="0" fontId="0" fillId="0" borderId="115" xfId="0" applyFont="1" applyBorder="1" applyAlignment="1">
      <alignment horizontal="left" vertical="center"/>
    </xf>
    <xf numFmtId="0" fontId="13" fillId="0" borderId="1" xfId="0" applyFont="1" applyFill="1" applyBorder="1" applyAlignment="1">
      <alignment horizontal="right" vertical="center"/>
    </xf>
    <xf numFmtId="0" fontId="15" fillId="2" borderId="7" xfId="0" applyFont="1" applyFill="1" applyBorder="1" applyAlignment="1">
      <alignment horizontal="center" vertical="center" textRotation="255" wrapText="1"/>
    </xf>
    <xf numFmtId="0" fontId="15" fillId="2" borderId="6" xfId="0" applyFont="1" applyFill="1" applyBorder="1" applyAlignment="1">
      <alignment horizontal="center" vertical="center" textRotation="255" wrapText="1"/>
    </xf>
    <xf numFmtId="0" fontId="0" fillId="3" borderId="45"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47" xfId="0" applyFont="1" applyFill="1" applyBorder="1" applyAlignment="1">
      <alignment horizontal="center" vertical="center"/>
    </xf>
    <xf numFmtId="0" fontId="11" fillId="3" borderId="135" xfId="0" applyFont="1" applyFill="1" applyBorder="1" applyAlignment="1">
      <alignment horizontal="center" vertical="center"/>
    </xf>
    <xf numFmtId="0" fontId="0" fillId="3" borderId="46" xfId="0" applyFont="1" applyFill="1" applyBorder="1" applyAlignment="1">
      <alignment horizontal="center" vertical="center"/>
    </xf>
    <xf numFmtId="0" fontId="0" fillId="3" borderId="48" xfId="0" applyFont="1" applyFill="1" applyBorder="1" applyAlignment="1">
      <alignment horizontal="center" vertical="center"/>
    </xf>
    <xf numFmtId="0" fontId="0" fillId="0" borderId="90" xfId="0" applyFill="1" applyBorder="1" applyAlignment="1">
      <alignment vertical="center" wrapText="1"/>
    </xf>
    <xf numFmtId="0" fontId="0" fillId="0" borderId="11" xfId="0" applyFont="1" applyBorder="1" applyAlignment="1">
      <alignment vertical="center" wrapText="1"/>
    </xf>
    <xf numFmtId="0" fontId="0" fillId="0" borderId="52" xfId="0" applyFont="1" applyBorder="1" applyAlignment="1">
      <alignment vertical="center" wrapText="1"/>
    </xf>
    <xf numFmtId="0" fontId="0" fillId="0" borderId="114" xfId="0" applyFont="1" applyBorder="1" applyAlignment="1">
      <alignment vertical="center" wrapText="1"/>
    </xf>
    <xf numFmtId="0" fontId="0" fillId="0" borderId="82" xfId="0" applyFont="1" applyBorder="1" applyAlignment="1">
      <alignment vertical="center" wrapText="1"/>
    </xf>
    <xf numFmtId="0" fontId="0" fillId="0" borderId="83" xfId="0" applyFont="1" applyBorder="1" applyAlignment="1">
      <alignment vertical="center" wrapText="1"/>
    </xf>
    <xf numFmtId="0" fontId="0" fillId="0" borderId="81" xfId="0" applyFill="1" applyBorder="1" applyAlignment="1">
      <alignment horizontal="left" vertical="center" wrapText="1"/>
    </xf>
    <xf numFmtId="0" fontId="0" fillId="0" borderId="82" xfId="0" applyBorder="1" applyAlignment="1">
      <alignment horizontal="left" vertical="center" wrapText="1"/>
    </xf>
    <xf numFmtId="0" fontId="0" fillId="0" borderId="83" xfId="0" applyBorder="1" applyAlignment="1">
      <alignment horizontal="left" vertical="center" wrapText="1"/>
    </xf>
    <xf numFmtId="0" fontId="0" fillId="0" borderId="22" xfId="0" applyBorder="1" applyAlignment="1">
      <alignment horizontal="left" vertical="center" wrapText="1"/>
    </xf>
    <xf numFmtId="0" fontId="0" fillId="0" borderId="23" xfId="0" applyFont="1" applyBorder="1" applyAlignment="1">
      <alignment horizontal="left" vertical="center" wrapText="1"/>
    </xf>
    <xf numFmtId="0" fontId="0" fillId="0" borderId="24" xfId="0" applyFont="1" applyBorder="1" applyAlignment="1">
      <alignment horizontal="left" vertical="center" wrapText="1"/>
    </xf>
    <xf numFmtId="0" fontId="0" fillId="0" borderId="27" xfId="0" applyBorder="1" applyAlignment="1">
      <alignment vertical="center" wrapText="1"/>
    </xf>
    <xf numFmtId="0" fontId="0" fillId="0" borderId="28" xfId="0" applyBorder="1" applyAlignment="1">
      <alignment vertical="center" wrapText="1"/>
    </xf>
    <xf numFmtId="0" fontId="0" fillId="0" borderId="29" xfId="0" applyBorder="1" applyAlignment="1">
      <alignment vertical="center" wrapText="1"/>
    </xf>
    <xf numFmtId="0" fontId="0" fillId="0" borderId="55" xfId="0" applyFill="1" applyBorder="1" applyAlignment="1">
      <alignment horizontal="center" vertical="center" wrapText="1"/>
    </xf>
    <xf numFmtId="0" fontId="0" fillId="0" borderId="23" xfId="0" applyFont="1" applyFill="1" applyBorder="1" applyAlignment="1">
      <alignment horizontal="center" vertical="center" wrapText="1"/>
    </xf>
    <xf numFmtId="0" fontId="11" fillId="0" borderId="55" xfId="0" applyFont="1" applyBorder="1" applyAlignment="1">
      <alignment horizontal="left" vertical="top" wrapText="1"/>
    </xf>
    <xf numFmtId="0" fontId="11" fillId="0" borderId="23" xfId="0" applyFont="1" applyBorder="1" applyAlignment="1">
      <alignment horizontal="left" vertical="top" wrapText="1"/>
    </xf>
    <xf numFmtId="0" fontId="11" fillId="0" borderId="62" xfId="0" applyFont="1" applyBorder="1" applyAlignment="1">
      <alignment horizontal="left" vertical="top" wrapText="1"/>
    </xf>
    <xf numFmtId="0" fontId="11" fillId="0" borderId="56" xfId="0" applyFont="1" applyBorder="1" applyAlignment="1">
      <alignment horizontal="left" vertical="top" wrapText="1"/>
    </xf>
    <xf numFmtId="0" fontId="11" fillId="0" borderId="28" xfId="0" applyFont="1" applyBorder="1" applyAlignment="1">
      <alignment horizontal="left" vertical="top" wrapText="1"/>
    </xf>
    <xf numFmtId="0" fontId="11" fillId="0" borderId="61" xfId="0" applyFont="1" applyBorder="1" applyAlignment="1">
      <alignment horizontal="left" vertical="top" wrapText="1"/>
    </xf>
    <xf numFmtId="0" fontId="2" fillId="0" borderId="23" xfId="0" applyFont="1" applyBorder="1" applyAlignment="1">
      <alignment horizontal="left" vertical="center" shrinkToFit="1"/>
    </xf>
    <xf numFmtId="0" fontId="2" fillId="0" borderId="62" xfId="0" applyFont="1" applyBorder="1" applyAlignment="1">
      <alignment horizontal="left" vertical="center" shrinkToFit="1"/>
    </xf>
    <xf numFmtId="0" fontId="2" fillId="0" borderId="27" xfId="0" applyFont="1" applyBorder="1" applyAlignment="1">
      <alignment horizontal="left" vertical="center" shrinkToFit="1"/>
    </xf>
    <xf numFmtId="0" fontId="2" fillId="0" borderId="28" xfId="0" applyFont="1" applyBorder="1" applyAlignment="1">
      <alignment horizontal="left" vertical="center" shrinkToFit="1"/>
    </xf>
    <xf numFmtId="0" fontId="2" fillId="0" borderId="61" xfId="0" applyFont="1" applyBorder="1" applyAlignment="1">
      <alignment horizontal="left" vertical="center" shrinkToFit="1"/>
    </xf>
    <xf numFmtId="0" fontId="0" fillId="0" borderId="62" xfId="0" applyFont="1" applyBorder="1" applyAlignment="1">
      <alignment horizontal="left" vertical="center" wrapText="1"/>
    </xf>
    <xf numFmtId="0" fontId="0" fillId="0" borderId="61" xfId="0" applyBorder="1" applyAlignment="1">
      <alignment vertical="center" wrapText="1"/>
    </xf>
    <xf numFmtId="0" fontId="0" fillId="2" borderId="50" xfId="0" applyFill="1" applyBorder="1" applyAlignment="1">
      <alignment horizontal="center" vertical="center"/>
    </xf>
    <xf numFmtId="0" fontId="0" fillId="0" borderId="51" xfId="0" applyBorder="1" applyAlignment="1">
      <alignment horizontal="left" vertical="center" wrapText="1" shrinkToFit="1"/>
    </xf>
    <xf numFmtId="0" fontId="2" fillId="0" borderId="11" xfId="0" applyFont="1" applyBorder="1" applyAlignment="1">
      <alignment horizontal="left" vertical="center" shrinkToFit="1"/>
    </xf>
    <xf numFmtId="0" fontId="2" fillId="0" borderId="25" xfId="0" applyFont="1" applyBorder="1" applyAlignment="1">
      <alignment horizontal="left" vertical="center" shrinkToFit="1"/>
    </xf>
    <xf numFmtId="0" fontId="12" fillId="0" borderId="51" xfId="2" applyFont="1" applyFill="1" applyBorder="1" applyAlignment="1" applyProtection="1">
      <alignment horizontal="left" vertical="center" wrapText="1" shrinkToFit="1"/>
    </xf>
    <xf numFmtId="0" fontId="12" fillId="0" borderId="11" xfId="2" applyFont="1" applyFill="1" applyBorder="1" applyAlignment="1" applyProtection="1">
      <alignment horizontal="left" vertical="center" shrinkToFit="1"/>
    </xf>
    <xf numFmtId="0" fontId="12" fillId="0" borderId="52" xfId="2" applyFont="1" applyFill="1" applyBorder="1" applyAlignment="1" applyProtection="1">
      <alignment horizontal="left" vertical="center" shrinkToFit="1"/>
    </xf>
    <xf numFmtId="0" fontId="0" fillId="0" borderId="11" xfId="0" applyBorder="1" applyAlignment="1">
      <alignment horizontal="center" vertical="center" wrapText="1" shrinkToFit="1"/>
    </xf>
    <xf numFmtId="0" fontId="2" fillId="0" borderId="11" xfId="0" applyFont="1" applyBorder="1" applyAlignment="1">
      <alignment horizontal="center" vertical="center" wrapText="1" shrinkToFit="1"/>
    </xf>
    <xf numFmtId="0" fontId="2" fillId="0" borderId="25" xfId="0" applyFont="1" applyBorder="1" applyAlignment="1">
      <alignment horizontal="center" vertical="center" wrapText="1" shrinkToFit="1"/>
    </xf>
    <xf numFmtId="0" fontId="0" fillId="0" borderId="51" xfId="2" applyFont="1" applyFill="1" applyBorder="1" applyAlignment="1" applyProtection="1">
      <alignment horizontal="center" vertical="center" wrapText="1" shrinkToFit="1"/>
    </xf>
    <xf numFmtId="0" fontId="2" fillId="0" borderId="11" xfId="2" applyFont="1" applyFill="1" applyBorder="1" applyAlignment="1" applyProtection="1">
      <alignment horizontal="center" vertical="center" wrapText="1" shrinkToFit="1"/>
    </xf>
    <xf numFmtId="0" fontId="2" fillId="0" borderId="52" xfId="2" applyFont="1" applyFill="1" applyBorder="1" applyAlignment="1" applyProtection="1">
      <alignment horizontal="center" vertical="center" wrapText="1" shrinkToFit="1"/>
    </xf>
    <xf numFmtId="0" fontId="0" fillId="0" borderId="50" xfId="1" applyFont="1" applyFill="1" applyBorder="1" applyAlignment="1" applyProtection="1">
      <alignment horizontal="center" vertical="center" wrapText="1" shrinkToFit="1"/>
    </xf>
    <xf numFmtId="177" fontId="2" fillId="0" borderId="65" xfId="0" applyNumberFormat="1" applyFont="1" applyFill="1" applyBorder="1" applyAlignment="1">
      <alignment horizontal="center" vertical="center"/>
    </xf>
    <xf numFmtId="177" fontId="2" fillId="0" borderId="31" xfId="0" applyNumberFormat="1" applyFont="1" applyFill="1" applyBorder="1" applyAlignment="1">
      <alignment horizontal="center" vertical="center"/>
    </xf>
    <xf numFmtId="177" fontId="2" fillId="0" borderId="32" xfId="0" applyNumberFormat="1" applyFont="1" applyFill="1" applyBorder="1" applyAlignment="1">
      <alignment horizontal="center" vertical="center"/>
    </xf>
    <xf numFmtId="180" fontId="2" fillId="0" borderId="26" xfId="0" applyNumberFormat="1" applyFont="1" applyFill="1" applyBorder="1" applyAlignment="1">
      <alignment horizontal="center" vertical="center"/>
    </xf>
    <xf numFmtId="0" fontId="0" fillId="0" borderId="55" xfId="0" applyBorder="1" applyAlignment="1">
      <alignment horizontal="left" vertical="center" wrapText="1"/>
    </xf>
    <xf numFmtId="0" fontId="2" fillId="0" borderId="23" xfId="0" applyFont="1" applyBorder="1" applyAlignment="1">
      <alignment horizontal="left" vertical="center" wrapText="1"/>
    </xf>
    <xf numFmtId="0" fontId="2" fillId="0" borderId="62" xfId="0" applyFont="1" applyBorder="1" applyAlignment="1">
      <alignment horizontal="left" vertical="center" wrapText="1"/>
    </xf>
    <xf numFmtId="0" fontId="2" fillId="0" borderId="56" xfId="0" applyFont="1" applyBorder="1" applyAlignment="1">
      <alignment horizontal="left" vertical="center" wrapText="1"/>
    </xf>
    <xf numFmtId="0" fontId="2" fillId="0" borderId="28" xfId="0" applyFont="1" applyBorder="1" applyAlignment="1">
      <alignment horizontal="left" vertical="center" wrapText="1"/>
    </xf>
    <xf numFmtId="0" fontId="2" fillId="0" borderId="61" xfId="0" applyFont="1" applyBorder="1" applyAlignment="1">
      <alignment horizontal="left" vertical="center" wrapText="1"/>
    </xf>
    <xf numFmtId="0" fontId="11" fillId="0" borderId="26" xfId="0" applyFont="1" applyBorder="1" applyAlignment="1">
      <alignment horizontal="center" vertical="center" wrapText="1" shrinkToFit="1"/>
    </xf>
    <xf numFmtId="0" fontId="11" fillId="0" borderId="26" xfId="0" applyFont="1" applyBorder="1" applyAlignment="1">
      <alignment horizontal="center" vertical="center" shrinkToFit="1"/>
    </xf>
    <xf numFmtId="0" fontId="0" fillId="0" borderId="51" xfId="0" applyBorder="1" applyAlignment="1">
      <alignment horizontal="center" vertical="center" wrapText="1"/>
    </xf>
    <xf numFmtId="0" fontId="11" fillId="0" borderId="51" xfId="0" applyFont="1" applyBorder="1" applyAlignment="1">
      <alignment horizontal="center" vertical="center" wrapText="1" shrinkToFit="1"/>
    </xf>
    <xf numFmtId="0" fontId="11" fillId="0" borderId="11" xfId="0" applyFont="1" applyBorder="1" applyAlignment="1">
      <alignment horizontal="center" vertical="center" wrapText="1" shrinkToFit="1"/>
    </xf>
    <xf numFmtId="0" fontId="11" fillId="0" borderId="25" xfId="0" applyFont="1" applyBorder="1" applyAlignment="1">
      <alignment horizontal="center" vertical="center" wrapText="1" shrinkToFit="1"/>
    </xf>
    <xf numFmtId="0" fontId="0" fillId="0" borderId="27" xfId="0" quotePrefix="1" applyBorder="1" applyAlignment="1">
      <alignment horizontal="center" vertical="center" wrapText="1"/>
    </xf>
    <xf numFmtId="0" fontId="11" fillId="0" borderId="22" xfId="0" applyFont="1" applyBorder="1" applyAlignment="1">
      <alignment horizontal="center" vertical="center" wrapText="1" shrinkToFit="1"/>
    </xf>
    <xf numFmtId="0" fontId="11" fillId="0" borderId="23" xfId="0" applyFont="1" applyBorder="1" applyAlignment="1">
      <alignment horizontal="center" vertical="center" shrinkToFit="1"/>
    </xf>
    <xf numFmtId="0" fontId="11" fillId="0" borderId="62" xfId="0" applyFont="1" applyBorder="1" applyAlignment="1">
      <alignment horizontal="center" vertical="center" shrinkToFit="1"/>
    </xf>
    <xf numFmtId="0" fontId="0" fillId="0" borderId="73" xfId="0" applyBorder="1" applyAlignment="1">
      <alignment horizontal="center" vertical="center" wrapText="1"/>
    </xf>
    <xf numFmtId="0" fontId="11" fillId="0" borderId="30" xfId="0" applyFont="1" applyFill="1" applyBorder="1" applyAlignment="1">
      <alignment vertical="top" wrapText="1"/>
    </xf>
    <xf numFmtId="0" fontId="11" fillId="0" borderId="31" xfId="0" applyFont="1" applyFill="1" applyBorder="1" applyAlignment="1">
      <alignment vertical="top" wrapText="1"/>
    </xf>
    <xf numFmtId="0" fontId="11" fillId="0" borderId="32" xfId="0" applyFont="1" applyFill="1" applyBorder="1" applyAlignment="1">
      <alignment vertical="top" wrapText="1"/>
    </xf>
    <xf numFmtId="0" fontId="13" fillId="0" borderId="50" xfId="0" applyFont="1" applyFill="1" applyBorder="1" applyAlignment="1">
      <alignment horizontal="left" vertical="top" wrapText="1"/>
    </xf>
    <xf numFmtId="0" fontId="13" fillId="0" borderId="11" xfId="0" applyFont="1" applyFill="1" applyBorder="1" applyAlignment="1">
      <alignment horizontal="left" vertical="top" wrapText="1"/>
    </xf>
    <xf numFmtId="0" fontId="13" fillId="0" borderId="25" xfId="0" applyFont="1" applyFill="1" applyBorder="1" applyAlignment="1">
      <alignment horizontal="left" vertical="top" wrapText="1"/>
    </xf>
    <xf numFmtId="0" fontId="11" fillId="0" borderId="18" xfId="0" applyFont="1" applyFill="1" applyBorder="1" applyAlignment="1">
      <alignment vertical="top" wrapText="1"/>
    </xf>
    <xf numFmtId="0" fontId="11" fillId="0" borderId="19" xfId="0" applyFont="1" applyFill="1" applyBorder="1" applyAlignment="1">
      <alignment vertical="top" wrapText="1"/>
    </xf>
    <xf numFmtId="0" fontId="11" fillId="0" borderId="20" xfId="0" applyFont="1" applyFill="1" applyBorder="1" applyAlignment="1">
      <alignment vertical="top" wrapText="1"/>
    </xf>
    <xf numFmtId="0" fontId="11" fillId="0" borderId="129" xfId="0" applyFont="1" applyFill="1" applyBorder="1" applyAlignment="1">
      <alignment vertical="top" wrapText="1"/>
    </xf>
    <xf numFmtId="0" fontId="11" fillId="0" borderId="92" xfId="0" applyFont="1" applyFill="1" applyBorder="1" applyAlignment="1">
      <alignment vertical="top" wrapText="1"/>
    </xf>
    <xf numFmtId="0" fontId="11" fillId="0" borderId="93" xfId="0" applyFont="1" applyFill="1" applyBorder="1" applyAlignment="1">
      <alignment vertical="top" wrapText="1"/>
    </xf>
    <xf numFmtId="176" fontId="0" fillId="0" borderId="130" xfId="0" applyNumberFormat="1" applyFill="1" applyBorder="1" applyAlignment="1">
      <alignment horizontal="center" vertical="center"/>
    </xf>
    <xf numFmtId="176" fontId="0" fillId="0" borderId="130" xfId="0" applyNumberFormat="1" applyFont="1" applyFill="1" applyBorder="1" applyAlignment="1">
      <alignment horizontal="center" vertical="center"/>
    </xf>
    <xf numFmtId="0" fontId="11" fillId="0" borderId="34" xfId="0" applyFont="1" applyFill="1" applyBorder="1" applyAlignment="1">
      <alignment vertical="top" wrapText="1"/>
    </xf>
    <xf numFmtId="0" fontId="11" fillId="0" borderId="35" xfId="0" applyFont="1" applyFill="1" applyBorder="1" applyAlignment="1">
      <alignment vertical="top" wrapText="1"/>
    </xf>
    <xf numFmtId="0" fontId="11" fillId="0" borderId="36" xfId="0" applyFont="1" applyFill="1" applyBorder="1" applyAlignment="1">
      <alignment vertical="top" wrapText="1"/>
    </xf>
    <xf numFmtId="176" fontId="0" fillId="0" borderId="88" xfId="0" applyNumberFormat="1" applyFont="1" applyFill="1" applyBorder="1" applyAlignment="1">
      <alignment horizontal="center" vertical="center"/>
    </xf>
    <xf numFmtId="0" fontId="0" fillId="0" borderId="99" xfId="0" applyFill="1" applyBorder="1" applyAlignment="1">
      <alignment horizontal="center" vertical="center" wrapText="1"/>
    </xf>
    <xf numFmtId="0" fontId="0" fillId="0" borderId="100" xfId="0" applyBorder="1" applyAlignment="1">
      <alignment vertical="center"/>
    </xf>
    <xf numFmtId="0" fontId="0" fillId="0" borderId="101" xfId="0" applyBorder="1" applyAlignment="1">
      <alignment vertical="center"/>
    </xf>
    <xf numFmtId="0" fontId="0" fillId="0" borderId="82" xfId="0" applyBorder="1" applyAlignment="1">
      <alignment vertical="center"/>
    </xf>
    <xf numFmtId="0" fontId="0" fillId="0" borderId="83" xfId="0" applyBorder="1" applyAlignment="1">
      <alignment vertical="center"/>
    </xf>
    <xf numFmtId="0" fontId="0" fillId="0" borderId="99" xfId="0" applyFont="1" applyFill="1" applyBorder="1" applyAlignment="1">
      <alignment vertical="center"/>
    </xf>
    <xf numFmtId="0" fontId="20" fillId="0" borderId="50" xfId="3" applyFont="1" applyFill="1" applyBorder="1" applyAlignment="1" applyProtection="1">
      <alignment horizontal="center" vertical="center" wrapText="1"/>
    </xf>
    <xf numFmtId="0" fontId="20" fillId="0" borderId="11" xfId="3" applyFont="1" applyFill="1" applyBorder="1" applyAlignment="1" applyProtection="1">
      <alignment horizontal="center" vertical="center"/>
    </xf>
    <xf numFmtId="0" fontId="0" fillId="0" borderId="11" xfId="0" applyNumberFormat="1" applyFont="1" applyBorder="1" applyAlignment="1">
      <alignment horizontal="left" vertical="center"/>
    </xf>
    <xf numFmtId="0" fontId="0" fillId="0" borderId="25" xfId="0" applyNumberFormat="1" applyFont="1" applyBorder="1" applyAlignment="1">
      <alignment horizontal="left" vertical="center"/>
    </xf>
    <xf numFmtId="0" fontId="0" fillId="0" borderId="114" xfId="0" applyBorder="1" applyAlignment="1">
      <alignment vertical="center"/>
    </xf>
    <xf numFmtId="0" fontId="2" fillId="0" borderId="23" xfId="0" applyFont="1" applyBorder="1" applyAlignment="1">
      <alignment horizontal="center" vertical="center" wrapText="1"/>
    </xf>
    <xf numFmtId="0" fontId="2" fillId="0" borderId="28" xfId="0" applyFont="1" applyBorder="1" applyAlignment="1">
      <alignment horizontal="center" vertical="center" wrapText="1"/>
    </xf>
    <xf numFmtId="0" fontId="0" fillId="0" borderId="23" xfId="1" applyFont="1" applyFill="1" applyBorder="1" applyAlignment="1">
      <alignment horizontal="center" vertical="center" wrapText="1" shrinkToFit="1"/>
    </xf>
    <xf numFmtId="0" fontId="2" fillId="0" borderId="23" xfId="0" applyFont="1" applyBorder="1" applyAlignment="1">
      <alignment horizontal="center" vertical="center" wrapText="1" shrinkToFit="1"/>
    </xf>
    <xf numFmtId="0" fontId="2" fillId="0" borderId="24" xfId="0" applyFont="1" applyBorder="1" applyAlignment="1">
      <alignment horizontal="center" vertical="center" wrapText="1" shrinkToFit="1"/>
    </xf>
    <xf numFmtId="0" fontId="2" fillId="0" borderId="28" xfId="0" applyFont="1" applyBorder="1" applyAlignment="1">
      <alignment horizontal="center" vertical="center" wrapText="1" shrinkToFit="1"/>
    </xf>
    <xf numFmtId="0" fontId="2" fillId="0" borderId="29" xfId="0" applyFont="1" applyBorder="1" applyAlignment="1">
      <alignment horizontal="center" vertical="center" wrapText="1" shrinkToFit="1"/>
    </xf>
    <xf numFmtId="184" fontId="0" fillId="0" borderId="33" xfId="0" applyNumberFormat="1" applyFill="1" applyBorder="1" applyAlignment="1">
      <alignment horizontal="center" vertical="center"/>
    </xf>
    <xf numFmtId="184" fontId="2" fillId="0" borderId="33" xfId="0" applyNumberFormat="1" applyFont="1" applyFill="1" applyBorder="1" applyAlignment="1">
      <alignment horizontal="center" vertical="center"/>
    </xf>
    <xf numFmtId="183" fontId="2" fillId="0" borderId="21" xfId="0" applyNumberFormat="1" applyFont="1" applyFill="1" applyBorder="1" applyAlignment="1">
      <alignment horizontal="center" vertical="center"/>
    </xf>
    <xf numFmtId="184" fontId="2" fillId="0" borderId="26" xfId="0" applyNumberFormat="1" applyFont="1" applyFill="1" applyBorder="1" applyAlignment="1">
      <alignment horizontal="center" vertical="center"/>
    </xf>
    <xf numFmtId="176" fontId="20" fillId="0" borderId="85" xfId="0" applyNumberFormat="1" applyFont="1" applyFill="1" applyBorder="1" applyAlignment="1">
      <alignment horizontal="center" vertical="center"/>
    </xf>
    <xf numFmtId="176" fontId="20" fillId="0" borderId="19" xfId="0" applyNumberFormat="1" applyFont="1" applyFill="1" applyBorder="1" applyAlignment="1">
      <alignment horizontal="center" vertical="center"/>
    </xf>
    <xf numFmtId="176" fontId="20" fillId="0" borderId="20" xfId="0" applyNumberFormat="1" applyFont="1" applyFill="1" applyBorder="1" applyAlignment="1">
      <alignment horizontal="center" vertical="center"/>
    </xf>
    <xf numFmtId="0" fontId="0" fillId="0" borderId="123" xfId="0" applyBorder="1" applyAlignment="1">
      <alignment horizontal="center" vertical="center" wrapText="1"/>
    </xf>
    <xf numFmtId="0" fontId="2" fillId="0" borderId="21" xfId="0" applyFont="1" applyBorder="1" applyAlignment="1">
      <alignment horizontal="center" vertical="center" wrapText="1"/>
    </xf>
    <xf numFmtId="0" fontId="0" fillId="0" borderId="21" xfId="0" applyBorder="1" applyAlignment="1">
      <alignment horizontal="left" vertical="center" wrapText="1"/>
    </xf>
    <xf numFmtId="0" fontId="2" fillId="0" borderId="21" xfId="0" applyFont="1" applyBorder="1" applyAlignment="1">
      <alignment horizontal="left" vertical="center" wrapText="1"/>
    </xf>
    <xf numFmtId="176" fontId="2" fillId="0" borderId="21" xfId="0" applyNumberFormat="1" applyFont="1" applyBorder="1" applyAlignment="1">
      <alignment horizontal="right" vertical="center" wrapText="1"/>
    </xf>
    <xf numFmtId="176" fontId="2" fillId="0" borderId="124" xfId="0" applyNumberFormat="1" applyFont="1" applyBorder="1" applyAlignment="1">
      <alignment horizontal="right" vertical="center" wrapText="1"/>
    </xf>
    <xf numFmtId="0" fontId="20" fillId="0" borderId="99" xfId="0" applyFont="1" applyFill="1" applyBorder="1" applyAlignment="1">
      <alignment horizontal="center" vertical="center"/>
    </xf>
    <xf numFmtId="0" fontId="20" fillId="0" borderId="100" xfId="0" applyFont="1" applyFill="1" applyBorder="1" applyAlignment="1">
      <alignment horizontal="center" vertical="center"/>
    </xf>
    <xf numFmtId="0" fontId="20" fillId="0" borderId="101" xfId="0" applyFont="1" applyFill="1" applyBorder="1" applyAlignment="1">
      <alignment horizontal="center" vertical="center"/>
    </xf>
    <xf numFmtId="0" fontId="23" fillId="0" borderId="127" xfId="0" applyFont="1" applyFill="1" applyBorder="1" applyAlignment="1">
      <alignment horizontal="left" vertical="center" wrapText="1"/>
    </xf>
    <xf numFmtId="0" fontId="20" fillId="0" borderId="100" xfId="0" applyFont="1" applyFill="1" applyBorder="1" applyAlignment="1">
      <alignment horizontal="left" vertical="center"/>
    </xf>
    <xf numFmtId="0" fontId="20" fillId="0" borderId="101" xfId="0" applyFont="1" applyFill="1" applyBorder="1" applyAlignment="1">
      <alignment horizontal="left" vertical="center"/>
    </xf>
    <xf numFmtId="176" fontId="2" fillId="0" borderId="33" xfId="0" applyNumberFormat="1" applyFont="1" applyBorder="1" applyAlignment="1">
      <alignment horizontal="right" vertical="center" wrapText="1"/>
    </xf>
    <xf numFmtId="176" fontId="2" fillId="0" borderId="126" xfId="0" applyNumberFormat="1" applyFont="1" applyBorder="1" applyAlignment="1">
      <alignment horizontal="right" vertical="center" wrapText="1"/>
    </xf>
    <xf numFmtId="0" fontId="0" fillId="0" borderId="125" xfId="0" applyBorder="1" applyAlignment="1">
      <alignment horizontal="center" vertical="center" wrapText="1"/>
    </xf>
    <xf numFmtId="0" fontId="2" fillId="0" borderId="33" xfId="0" applyFont="1" applyBorder="1" applyAlignment="1">
      <alignment horizontal="center" vertical="center" wrapText="1"/>
    </xf>
    <xf numFmtId="0" fontId="0" fillId="0" borderId="33" xfId="0" applyBorder="1" applyAlignment="1">
      <alignment horizontal="left" vertical="center" wrapText="1"/>
    </xf>
    <xf numFmtId="0" fontId="2" fillId="0" borderId="33" xfId="0" applyFont="1" applyBorder="1" applyAlignment="1">
      <alignment horizontal="left" vertical="center" wrapText="1"/>
    </xf>
    <xf numFmtId="181" fontId="20" fillId="0" borderId="26" xfId="0" applyNumberFormat="1" applyFont="1" applyFill="1" applyBorder="1" applyAlignment="1">
      <alignment vertical="center" wrapText="1"/>
    </xf>
    <xf numFmtId="181" fontId="20" fillId="0" borderId="26" xfId="0" applyNumberFormat="1" applyFont="1" applyFill="1" applyBorder="1" applyAlignment="1">
      <alignment vertical="center"/>
    </xf>
    <xf numFmtId="0" fontId="20" fillId="0" borderId="50" xfId="1" applyFont="1" applyFill="1" applyBorder="1" applyAlignment="1" applyProtection="1">
      <alignment vertical="center" wrapText="1"/>
    </xf>
    <xf numFmtId="0" fontId="20" fillId="0" borderId="11" xfId="1" applyFont="1" applyFill="1" applyBorder="1" applyAlignment="1" applyProtection="1">
      <alignment vertical="center" wrapText="1"/>
    </xf>
    <xf numFmtId="0" fontId="20" fillId="0" borderId="52" xfId="1" applyFont="1" applyFill="1" applyBorder="1" applyAlignment="1" applyProtection="1">
      <alignment vertical="center" wrapText="1"/>
    </xf>
    <xf numFmtId="0" fontId="20" fillId="0" borderId="33" xfId="0" applyFont="1" applyFill="1" applyBorder="1" applyAlignment="1">
      <alignment horizontal="center" vertical="top"/>
    </xf>
    <xf numFmtId="0" fontId="20" fillId="0" borderId="18" xfId="0" applyFont="1" applyFill="1" applyBorder="1" applyAlignment="1">
      <alignment horizontal="center" vertical="top"/>
    </xf>
    <xf numFmtId="0" fontId="20" fillId="0" borderId="19" xfId="0" applyFont="1" applyFill="1" applyBorder="1" applyAlignment="1">
      <alignment horizontal="center" vertical="top"/>
    </xf>
    <xf numFmtId="0" fontId="20" fillId="0" borderId="20" xfId="0" applyFont="1" applyFill="1" applyBorder="1" applyAlignment="1">
      <alignment horizontal="center" vertical="top"/>
    </xf>
    <xf numFmtId="3" fontId="20" fillId="0" borderId="21" xfId="0" applyNumberFormat="1" applyFont="1" applyFill="1" applyBorder="1" applyAlignment="1">
      <alignment horizontal="center" vertical="top"/>
    </xf>
    <xf numFmtId="0" fontId="20" fillId="0" borderId="21" xfId="0" applyFont="1" applyFill="1" applyBorder="1" applyAlignment="1">
      <alignment horizontal="center" vertical="top"/>
    </xf>
    <xf numFmtId="0" fontId="11" fillId="0" borderId="22" xfId="1" applyFont="1" applyFill="1" applyBorder="1" applyAlignment="1" applyProtection="1">
      <alignment horizontal="center" vertical="center"/>
    </xf>
    <xf numFmtId="0" fontId="11" fillId="0" borderId="23" xfId="1" applyFont="1" applyFill="1" applyBorder="1" applyAlignment="1" applyProtection="1">
      <alignment horizontal="center" vertical="center"/>
    </xf>
    <xf numFmtId="0" fontId="11" fillId="0" borderId="62" xfId="1" applyFont="1" applyFill="1" applyBorder="1" applyAlignment="1" applyProtection="1">
      <alignment horizontal="center" vertical="center"/>
    </xf>
    <xf numFmtId="0" fontId="11" fillId="0" borderId="17" xfId="1" applyFont="1" applyFill="1" applyBorder="1" applyAlignment="1" applyProtection="1">
      <alignment horizontal="center" vertical="center"/>
    </xf>
    <xf numFmtId="0" fontId="11" fillId="0" borderId="63" xfId="1" applyFont="1" applyFill="1" applyBorder="1" applyAlignment="1" applyProtection="1">
      <alignment horizontal="center" vertical="center"/>
    </xf>
    <xf numFmtId="0" fontId="11" fillId="0" borderId="27" xfId="1" applyFont="1" applyFill="1" applyBorder="1" applyAlignment="1" applyProtection="1">
      <alignment horizontal="center" vertical="center"/>
    </xf>
    <xf numFmtId="0" fontId="11" fillId="0" borderId="28" xfId="1" applyFont="1" applyFill="1" applyBorder="1" applyAlignment="1" applyProtection="1">
      <alignment horizontal="center" vertical="center"/>
    </xf>
    <xf numFmtId="0" fontId="11" fillId="0" borderId="61" xfId="1" applyFont="1" applyFill="1" applyBorder="1" applyAlignment="1" applyProtection="1">
      <alignment horizontal="center" vertical="center"/>
    </xf>
    <xf numFmtId="38" fontId="20" fillId="0" borderId="26" xfId="4" applyFont="1" applyFill="1" applyBorder="1" applyAlignment="1">
      <alignment horizontal="center" vertical="top"/>
    </xf>
    <xf numFmtId="0" fontId="0" fillId="0" borderId="0" xfId="0" applyBorder="1" applyAlignment="1">
      <alignment horizontal="left" vertical="center"/>
    </xf>
    <xf numFmtId="0" fontId="20" fillId="0" borderId="16" xfId="0" applyFont="1" applyFill="1" applyBorder="1" applyAlignment="1">
      <alignment horizontal="center" vertical="top"/>
    </xf>
    <xf numFmtId="176" fontId="26" fillId="4" borderId="0" xfId="0" applyNumberFormat="1" applyFont="1" applyFill="1" applyBorder="1" applyAlignment="1">
      <alignment horizontal="center" vertical="center"/>
    </xf>
    <xf numFmtId="176" fontId="0" fillId="4" borderId="33" xfId="0" applyNumberFormat="1" applyFont="1" applyFill="1" applyBorder="1" applyAlignment="1">
      <alignment horizontal="center" vertical="center"/>
    </xf>
    <xf numFmtId="176" fontId="0" fillId="4" borderId="21" xfId="0" applyNumberFormat="1" applyFont="1" applyFill="1" applyBorder="1" applyAlignment="1">
      <alignment horizontal="center" vertical="center"/>
    </xf>
    <xf numFmtId="9" fontId="2" fillId="0" borderId="26" xfId="0" applyNumberFormat="1" applyFont="1" applyFill="1" applyBorder="1" applyAlignment="1">
      <alignment horizontal="center" vertical="center"/>
    </xf>
    <xf numFmtId="179" fontId="0" fillId="0" borderId="33" xfId="0" applyNumberFormat="1" applyFont="1" applyFill="1" applyBorder="1" applyAlignment="1">
      <alignment horizontal="center" vertical="center"/>
    </xf>
    <xf numFmtId="179" fontId="0" fillId="4" borderId="33" xfId="0" applyNumberFormat="1" applyFont="1" applyFill="1" applyBorder="1" applyAlignment="1">
      <alignment horizontal="center" vertical="center"/>
    </xf>
    <xf numFmtId="179" fontId="0" fillId="0" borderId="33" xfId="0" applyNumberFormat="1" applyFill="1" applyBorder="1" applyAlignment="1">
      <alignment horizontal="center" vertical="center"/>
    </xf>
    <xf numFmtId="0" fontId="0" fillId="0" borderId="34" xfId="0" applyFill="1" applyBorder="1" applyAlignment="1">
      <alignment horizontal="center" vertical="top"/>
    </xf>
    <xf numFmtId="179" fontId="0" fillId="0" borderId="16" xfId="0" applyNumberFormat="1" applyFill="1" applyBorder="1" applyAlignment="1">
      <alignment horizontal="center" vertical="center"/>
    </xf>
    <xf numFmtId="179" fontId="0" fillId="0" borderId="16" xfId="0" applyNumberFormat="1" applyFont="1" applyFill="1" applyBorder="1" applyAlignment="1">
      <alignment horizontal="center" vertical="center"/>
    </xf>
    <xf numFmtId="179" fontId="0" fillId="4" borderId="16" xfId="0" applyNumberFormat="1" applyFont="1" applyFill="1" applyBorder="1" applyAlignment="1">
      <alignment horizontal="center" vertical="center"/>
    </xf>
    <xf numFmtId="176" fontId="0" fillId="4" borderId="26" xfId="0" applyNumberFormat="1" applyFont="1" applyFill="1" applyBorder="1" applyAlignment="1">
      <alignment horizontal="center" vertical="center"/>
    </xf>
    <xf numFmtId="181" fontId="0" fillId="0" borderId="84" xfId="0" applyNumberFormat="1" applyBorder="1" applyAlignment="1">
      <alignment horizontal="center" vertical="center" wrapText="1"/>
    </xf>
    <xf numFmtId="181" fontId="2" fillId="0" borderId="19" xfId="0" applyNumberFormat="1" applyFont="1" applyBorder="1" applyAlignment="1">
      <alignment horizontal="center" vertical="center" wrapText="1"/>
    </xf>
    <xf numFmtId="181" fontId="2" fillId="0" borderId="20" xfId="0" applyNumberFormat="1" applyFont="1" applyBorder="1" applyAlignment="1">
      <alignment horizontal="center" vertical="center" wrapText="1"/>
    </xf>
    <xf numFmtId="181" fontId="0" fillId="0" borderId="85" xfId="0" applyNumberFormat="1" applyBorder="1" applyAlignment="1">
      <alignment horizontal="left" vertical="center" shrinkToFit="1"/>
    </xf>
    <xf numFmtId="181" fontId="2" fillId="0" borderId="19" xfId="0" applyNumberFormat="1" applyFont="1" applyBorder="1" applyAlignment="1">
      <alignment horizontal="left" vertical="center" shrinkToFit="1"/>
    </xf>
    <xf numFmtId="181" fontId="2" fillId="0" borderId="20" xfId="0" applyNumberFormat="1" applyFont="1" applyBorder="1" applyAlignment="1">
      <alignment horizontal="left" vertical="center" shrinkToFit="1"/>
    </xf>
    <xf numFmtId="181" fontId="0" fillId="0" borderId="118" xfId="0" applyNumberFormat="1" applyBorder="1" applyAlignment="1">
      <alignment horizontal="center" vertical="center" wrapText="1"/>
    </xf>
    <xf numFmtId="181" fontId="2" fillId="0" borderId="119" xfId="0" applyNumberFormat="1" applyFont="1" applyBorder="1" applyAlignment="1">
      <alignment horizontal="center" vertical="center" wrapText="1"/>
    </xf>
    <xf numFmtId="181" fontId="2" fillId="0" borderId="120" xfId="0" applyNumberFormat="1" applyFont="1" applyBorder="1" applyAlignment="1">
      <alignment horizontal="center" vertical="center" wrapText="1"/>
    </xf>
    <xf numFmtId="181" fontId="0" fillId="0" borderId="121" xfId="0" applyNumberFormat="1" applyBorder="1" applyAlignment="1">
      <alignment horizontal="left" vertical="center" wrapText="1"/>
    </xf>
    <xf numFmtId="181" fontId="2" fillId="0" borderId="119" xfId="0" applyNumberFormat="1" applyFont="1" applyBorder="1" applyAlignment="1">
      <alignment horizontal="left" vertical="center" wrapText="1"/>
    </xf>
    <xf numFmtId="181" fontId="2" fillId="0" borderId="122" xfId="0" applyNumberFormat="1" applyFont="1" applyBorder="1" applyAlignment="1">
      <alignment horizontal="left" vertical="center" wrapText="1"/>
    </xf>
    <xf numFmtId="181" fontId="0" fillId="0" borderId="86" xfId="0" applyNumberFormat="1" applyBorder="1" applyAlignment="1">
      <alignment horizontal="center" vertical="center" wrapText="1"/>
    </xf>
    <xf numFmtId="181" fontId="2" fillId="0" borderId="31" xfId="0" applyNumberFormat="1" applyFont="1" applyBorder="1" applyAlignment="1">
      <alignment horizontal="center" vertical="center" wrapText="1"/>
    </xf>
    <xf numFmtId="181" fontId="2" fillId="0" borderId="32" xfId="0" applyNumberFormat="1" applyFont="1" applyBorder="1" applyAlignment="1">
      <alignment horizontal="center" vertical="center" wrapText="1"/>
    </xf>
    <xf numFmtId="181" fontId="0" fillId="0" borderId="65" xfId="0" applyNumberFormat="1" applyFont="1" applyBorder="1" applyAlignment="1">
      <alignment horizontal="left" vertical="center" shrinkToFit="1"/>
    </xf>
    <xf numFmtId="181" fontId="0" fillId="0" borderId="31" xfId="0" applyNumberFormat="1" applyFont="1" applyBorder="1" applyAlignment="1">
      <alignment horizontal="left" vertical="center" shrinkToFit="1"/>
    </xf>
    <xf numFmtId="181" fontId="0" fillId="0" borderId="32" xfId="0" applyNumberFormat="1" applyFont="1" applyBorder="1" applyAlignment="1">
      <alignment horizontal="left" vertical="center" shrinkToFit="1"/>
    </xf>
    <xf numFmtId="181" fontId="0" fillId="0" borderId="85" xfId="0" applyNumberFormat="1" applyFont="1" applyBorder="1" applyAlignment="1">
      <alignment horizontal="left" vertical="center" shrinkToFit="1"/>
    </xf>
    <xf numFmtId="181" fontId="0" fillId="0" borderId="19" xfId="0" applyNumberFormat="1" applyFont="1" applyBorder="1" applyAlignment="1">
      <alignment horizontal="left" vertical="center" shrinkToFit="1"/>
    </xf>
    <xf numFmtId="181" fontId="0" fillId="0" borderId="20" xfId="0" applyNumberFormat="1" applyFont="1" applyBorder="1" applyAlignment="1">
      <alignment horizontal="left" vertical="center" shrinkToFit="1"/>
    </xf>
    <xf numFmtId="179" fontId="0" fillId="0" borderId="65" xfId="0" applyNumberFormat="1" applyBorder="1" applyAlignment="1">
      <alignment horizontal="right" vertical="center"/>
    </xf>
    <xf numFmtId="179" fontId="0" fillId="0" borderId="31" xfId="0" applyNumberFormat="1" applyBorder="1" applyAlignment="1">
      <alignment horizontal="right" vertical="center"/>
    </xf>
    <xf numFmtId="179" fontId="0" fillId="0" borderId="32" xfId="0" applyNumberFormat="1" applyBorder="1" applyAlignment="1">
      <alignment horizontal="right" vertical="center"/>
    </xf>
    <xf numFmtId="181" fontId="0" fillId="0" borderId="85" xfId="0" applyNumberFormat="1" applyBorder="1" applyAlignment="1">
      <alignment horizontal="left" vertical="center" wrapText="1"/>
    </xf>
    <xf numFmtId="181" fontId="2" fillId="0" borderId="19" xfId="0" applyNumberFormat="1" applyFont="1" applyBorder="1" applyAlignment="1">
      <alignment horizontal="left" vertical="center" wrapText="1"/>
    </xf>
    <xf numFmtId="181" fontId="2" fillId="0" borderId="20" xfId="0" applyNumberFormat="1" applyFont="1" applyBorder="1" applyAlignment="1">
      <alignment horizontal="left" vertical="center" wrapText="1"/>
    </xf>
    <xf numFmtId="178" fontId="2" fillId="0" borderId="85" xfId="0" applyNumberFormat="1" applyFont="1" applyBorder="1" applyAlignment="1">
      <alignment horizontal="right" vertical="center" wrapText="1"/>
    </xf>
    <xf numFmtId="178" fontId="2" fillId="0" borderId="19" xfId="0" applyNumberFormat="1" applyFont="1" applyBorder="1" applyAlignment="1">
      <alignment horizontal="right" vertical="center" wrapText="1"/>
    </xf>
    <xf numFmtId="178" fontId="2" fillId="0" borderId="102" xfId="0" applyNumberFormat="1" applyFont="1" applyBorder="1" applyAlignment="1">
      <alignment horizontal="right" vertical="center" wrapText="1"/>
    </xf>
    <xf numFmtId="0" fontId="20" fillId="0" borderId="51" xfId="0" applyFont="1" applyFill="1" applyBorder="1" applyAlignment="1">
      <alignment horizontal="center" vertical="center" shrinkToFit="1"/>
    </xf>
    <xf numFmtId="0" fontId="20" fillId="0" borderId="11" xfId="0" applyFont="1" applyFill="1" applyBorder="1" applyAlignment="1">
      <alignment horizontal="center" vertical="center" shrinkToFit="1"/>
    </xf>
    <xf numFmtId="0" fontId="20" fillId="0" borderId="25" xfId="0" applyFont="1" applyFill="1" applyBorder="1" applyAlignment="1">
      <alignment horizontal="center" vertical="center" shrinkToFit="1"/>
    </xf>
    <xf numFmtId="9" fontId="20" fillId="0" borderId="51" xfId="0" applyNumberFormat="1" applyFont="1" applyFill="1" applyBorder="1" applyAlignment="1">
      <alignment horizontal="center" vertical="center" shrinkToFit="1"/>
    </xf>
    <xf numFmtId="9" fontId="20" fillId="0" borderId="11" xfId="0" applyNumberFormat="1" applyFont="1" applyFill="1" applyBorder="1" applyAlignment="1">
      <alignment horizontal="center" vertical="center" shrinkToFit="1"/>
    </xf>
    <xf numFmtId="9" fontId="20" fillId="0" borderId="25" xfId="0" applyNumberFormat="1" applyFont="1" applyFill="1" applyBorder="1" applyAlignment="1">
      <alignment horizontal="center" vertical="center" shrinkToFit="1"/>
    </xf>
    <xf numFmtId="0" fontId="20" fillId="2" borderId="51" xfId="0" applyFont="1" applyFill="1" applyBorder="1" applyAlignment="1">
      <alignment horizontal="right" vertical="center"/>
    </xf>
    <xf numFmtId="0" fontId="20" fillId="2" borderId="25" xfId="0" applyFont="1" applyFill="1" applyBorder="1" applyAlignment="1">
      <alignment horizontal="right" vertical="center"/>
    </xf>
    <xf numFmtId="9" fontId="20" fillId="0" borderId="26" xfId="0" applyNumberFormat="1" applyFont="1" applyFill="1" applyBorder="1" applyAlignment="1">
      <alignment horizontal="center" vertical="center" shrinkToFit="1"/>
    </xf>
    <xf numFmtId="9" fontId="20" fillId="0" borderId="26" xfId="0" applyNumberFormat="1" applyFont="1" applyFill="1" applyBorder="1" applyAlignment="1">
      <alignment horizontal="center" vertical="center"/>
    </xf>
    <xf numFmtId="0" fontId="20" fillId="4" borderId="33" xfId="0" applyFont="1" applyFill="1" applyBorder="1" applyAlignment="1">
      <alignment horizontal="center" vertical="center"/>
    </xf>
    <xf numFmtId="0" fontId="22" fillId="0" borderId="11" xfId="0" applyFont="1" applyFill="1" applyBorder="1" applyAlignment="1">
      <alignment horizontal="center" vertical="center"/>
    </xf>
    <xf numFmtId="0" fontId="20" fillId="4" borderId="21" xfId="0" applyFont="1" applyFill="1" applyBorder="1" applyAlignment="1">
      <alignment horizontal="center" vertical="center"/>
    </xf>
    <xf numFmtId="0" fontId="20" fillId="4" borderId="64" xfId="0" applyFont="1" applyFill="1" applyBorder="1" applyAlignment="1">
      <alignment horizontal="center" vertical="center"/>
    </xf>
    <xf numFmtId="180" fontId="20" fillId="4" borderId="26" xfId="0" applyNumberFormat="1" applyFont="1" applyFill="1" applyBorder="1" applyAlignment="1">
      <alignment horizontal="center" vertical="center"/>
    </xf>
    <xf numFmtId="9" fontId="2" fillId="4" borderId="26" xfId="0" applyNumberFormat="1" applyFont="1" applyFill="1" applyBorder="1" applyAlignment="1">
      <alignment horizontal="center" vertical="center"/>
    </xf>
    <xf numFmtId="177" fontId="2" fillId="4" borderId="60" xfId="0" applyNumberFormat="1" applyFont="1" applyFill="1" applyBorder="1" applyAlignment="1">
      <alignment horizontal="center" vertical="center"/>
    </xf>
    <xf numFmtId="0" fontId="20" fillId="4" borderId="16" xfId="0" applyFont="1" applyFill="1" applyBorder="1" applyAlignment="1">
      <alignment horizontal="center" vertical="center"/>
    </xf>
    <xf numFmtId="177" fontId="2" fillId="4" borderId="16" xfId="0" applyNumberFormat="1" applyFont="1" applyFill="1" applyBorder="1" applyAlignment="1">
      <alignment horizontal="center" vertical="center"/>
    </xf>
    <xf numFmtId="0" fontId="20" fillId="4" borderId="26" xfId="0" applyFont="1" applyFill="1" applyBorder="1" applyAlignment="1">
      <alignment horizontal="center" vertical="center"/>
    </xf>
    <xf numFmtId="177" fontId="2" fillId="4" borderId="26" xfId="0" applyNumberFormat="1" applyFont="1" applyFill="1" applyBorder="1" applyAlignment="1">
      <alignment horizontal="center" vertical="center"/>
    </xf>
    <xf numFmtId="176" fontId="20" fillId="4" borderId="85" xfId="0" applyNumberFormat="1" applyFont="1" applyFill="1" applyBorder="1" applyAlignment="1">
      <alignment horizontal="right" vertical="center"/>
    </xf>
    <xf numFmtId="176" fontId="20" fillId="4" borderId="19" xfId="0" applyNumberFormat="1" applyFont="1" applyFill="1" applyBorder="1" applyAlignment="1">
      <alignment horizontal="right" vertical="center"/>
    </xf>
    <xf numFmtId="176" fontId="20" fillId="4" borderId="20" xfId="0" applyNumberFormat="1" applyFont="1" applyFill="1" applyBorder="1" applyAlignment="1">
      <alignment horizontal="right" vertical="center"/>
    </xf>
    <xf numFmtId="181" fontId="0" fillId="0" borderId="33" xfId="0" applyNumberFormat="1" applyFont="1" applyFill="1" applyBorder="1" applyAlignment="1">
      <alignment horizontal="center" vertical="center"/>
    </xf>
    <xf numFmtId="181" fontId="0" fillId="0" borderId="65" xfId="0" applyNumberFormat="1" applyFont="1" applyFill="1" applyBorder="1" applyAlignment="1">
      <alignment horizontal="center" vertical="center"/>
    </xf>
    <xf numFmtId="181" fontId="0" fillId="0" borderId="31" xfId="0" applyNumberFormat="1" applyFont="1" applyFill="1" applyBorder="1" applyAlignment="1">
      <alignment horizontal="center" vertical="center"/>
    </xf>
    <xf numFmtId="181" fontId="0" fillId="0" borderId="32" xfId="0" applyNumberFormat="1" applyFont="1" applyFill="1" applyBorder="1" applyAlignment="1">
      <alignment horizontal="center" vertical="center"/>
    </xf>
    <xf numFmtId="0" fontId="0" fillId="0" borderId="19" xfId="0" applyFill="1" applyBorder="1" applyAlignment="1">
      <alignment horizontal="center" vertical="top"/>
    </xf>
    <xf numFmtId="0" fontId="0" fillId="0" borderId="20" xfId="0" applyFill="1" applyBorder="1" applyAlignment="1">
      <alignment horizontal="center" vertical="top"/>
    </xf>
    <xf numFmtId="181" fontId="0" fillId="0" borderId="85" xfId="0" applyNumberFormat="1" applyFont="1" applyFill="1" applyBorder="1" applyAlignment="1">
      <alignment horizontal="center" vertical="center"/>
    </xf>
    <xf numFmtId="181" fontId="0" fillId="0" borderId="19" xfId="0" applyNumberFormat="1" applyFont="1" applyFill="1" applyBorder="1" applyAlignment="1">
      <alignment horizontal="center" vertical="center"/>
    </xf>
    <xf numFmtId="181" fontId="0" fillId="0" borderId="20" xfId="0" applyNumberFormat="1" applyFont="1" applyFill="1" applyBorder="1" applyAlignment="1">
      <alignment horizontal="center" vertical="center"/>
    </xf>
    <xf numFmtId="0" fontId="0" fillId="0" borderId="31" xfId="0" applyFill="1" applyBorder="1" applyAlignment="1">
      <alignment horizontal="center" vertical="top"/>
    </xf>
    <xf numFmtId="0" fontId="0" fillId="0" borderId="32" xfId="0" applyFill="1" applyBorder="1" applyAlignment="1">
      <alignment horizontal="center" vertical="top"/>
    </xf>
    <xf numFmtId="181" fontId="0" fillId="0" borderId="26" xfId="0" applyNumberFormat="1" applyFont="1" applyFill="1" applyBorder="1" applyAlignment="1">
      <alignment horizontal="center" vertical="center"/>
    </xf>
    <xf numFmtId="181" fontId="0" fillId="0" borderId="16" xfId="0" applyNumberFormat="1" applyFont="1" applyFill="1" applyBorder="1" applyAlignment="1">
      <alignment horizontal="center" vertical="center"/>
    </xf>
    <xf numFmtId="0" fontId="2" fillId="0" borderId="21" xfId="0" applyNumberFormat="1" applyFont="1" applyFill="1" applyBorder="1" applyAlignment="1">
      <alignment horizontal="center" vertical="center"/>
    </xf>
    <xf numFmtId="0" fontId="2" fillId="0" borderId="16" xfId="0" applyNumberFormat="1" applyFont="1" applyFill="1" applyBorder="1" applyAlignment="1">
      <alignment horizontal="center" vertical="center"/>
    </xf>
    <xf numFmtId="0" fontId="0" fillId="0" borderId="51" xfId="0" applyBorder="1" applyAlignment="1">
      <alignment horizontal="left" vertical="center"/>
    </xf>
    <xf numFmtId="0" fontId="0" fillId="0" borderId="11" xfId="0" applyBorder="1" applyAlignment="1">
      <alignment horizontal="left" vertical="center"/>
    </xf>
    <xf numFmtId="0" fontId="0" fillId="0" borderId="25" xfId="0" applyBorder="1" applyAlignment="1">
      <alignment horizontal="left" vertical="center"/>
    </xf>
    <xf numFmtId="0" fontId="0" fillId="0" borderId="51" xfId="0" applyBorder="1" applyAlignment="1">
      <alignment horizontal="right" vertical="center" wrapText="1"/>
    </xf>
    <xf numFmtId="0" fontId="0" fillId="0" borderId="11" xfId="0" applyBorder="1" applyAlignment="1">
      <alignment horizontal="right" vertical="center" wrapText="1"/>
    </xf>
    <xf numFmtId="0" fontId="0" fillId="0" borderId="25" xfId="0" applyBorder="1" applyAlignment="1">
      <alignment horizontal="right" vertical="center" wrapText="1"/>
    </xf>
    <xf numFmtId="0" fontId="2" fillId="0" borderId="62" xfId="0" applyFont="1" applyBorder="1" applyAlignment="1">
      <alignment horizontal="center" vertical="center" wrapText="1"/>
    </xf>
    <xf numFmtId="0" fontId="2" fillId="0" borderId="61" xfId="0" applyFont="1" applyBorder="1" applyAlignment="1">
      <alignment horizontal="center" vertical="center" wrapText="1"/>
    </xf>
    <xf numFmtId="0" fontId="0" fillId="0" borderId="22" xfId="0" applyFill="1" applyBorder="1" applyAlignment="1">
      <alignment horizontal="left" vertical="center"/>
    </xf>
    <xf numFmtId="178" fontId="0" fillId="0" borderId="84" xfId="0" applyNumberFormat="1" applyBorder="1" applyAlignment="1">
      <alignment horizontal="center" vertical="center" wrapText="1"/>
    </xf>
    <xf numFmtId="178" fontId="2" fillId="0" borderId="19" xfId="0" applyNumberFormat="1" applyFont="1" applyBorder="1" applyAlignment="1">
      <alignment horizontal="center" vertical="center" wrapText="1"/>
    </xf>
    <xf numFmtId="178" fontId="2" fillId="0" borderId="20" xfId="0" applyNumberFormat="1" applyFont="1" applyBorder="1" applyAlignment="1">
      <alignment horizontal="center" vertical="center" wrapText="1"/>
    </xf>
    <xf numFmtId="178" fontId="0" fillId="0" borderId="85" xfId="0" applyNumberFormat="1" applyBorder="1" applyAlignment="1">
      <alignment horizontal="left" vertical="center" wrapText="1"/>
    </xf>
    <xf numFmtId="178" fontId="2" fillId="0" borderId="19" xfId="0" applyNumberFormat="1" applyFont="1" applyBorder="1" applyAlignment="1">
      <alignment horizontal="left" vertical="center" wrapText="1"/>
    </xf>
    <xf numFmtId="178" fontId="2" fillId="0" borderId="20" xfId="0" applyNumberFormat="1" applyFont="1" applyBorder="1" applyAlignment="1">
      <alignment horizontal="left" vertical="center" wrapText="1"/>
    </xf>
    <xf numFmtId="178" fontId="0" fillId="0" borderId="85" xfId="0" applyNumberFormat="1" applyBorder="1" applyAlignment="1">
      <alignment horizontal="right" vertical="center" wrapText="1"/>
    </xf>
    <xf numFmtId="0" fontId="2" fillId="0" borderId="26" xfId="0" applyNumberFormat="1" applyFont="1" applyFill="1" applyBorder="1" applyAlignment="1">
      <alignment horizontal="center" vertical="center"/>
    </xf>
    <xf numFmtId="0" fontId="0" fillId="0" borderId="26" xfId="0" applyNumberFormat="1" applyFill="1" applyBorder="1" applyAlignment="1">
      <alignment horizontal="center" vertical="center"/>
    </xf>
    <xf numFmtId="0" fontId="20" fillId="0" borderId="30" xfId="0" applyFont="1" applyFill="1" applyBorder="1" applyAlignment="1">
      <alignment horizontal="center" vertical="top"/>
    </xf>
    <xf numFmtId="0" fontId="20" fillId="0" borderId="31" xfId="0" applyFont="1" applyFill="1" applyBorder="1" applyAlignment="1">
      <alignment horizontal="center" vertical="top"/>
    </xf>
    <xf numFmtId="0" fontId="20" fillId="0" borderId="32" xfId="0" applyFont="1" applyFill="1" applyBorder="1" applyAlignment="1">
      <alignment horizontal="center" vertical="top"/>
    </xf>
    <xf numFmtId="3" fontId="20" fillId="0" borderId="51" xfId="0" applyNumberFormat="1" applyFont="1" applyFill="1" applyBorder="1" applyAlignment="1">
      <alignment horizontal="center" vertical="center"/>
    </xf>
    <xf numFmtId="0" fontId="22" fillId="0" borderId="51" xfId="0" applyFont="1" applyFill="1" applyBorder="1" applyAlignment="1">
      <alignment vertical="center" wrapText="1"/>
    </xf>
    <xf numFmtId="0" fontId="22" fillId="0" borderId="11" xfId="0" applyFont="1" applyFill="1" applyBorder="1" applyAlignment="1">
      <alignment vertical="center" wrapText="1"/>
    </xf>
    <xf numFmtId="0" fontId="22" fillId="0" borderId="25" xfId="0" applyFont="1" applyFill="1" applyBorder="1" applyAlignment="1">
      <alignment vertical="center" wrapText="1"/>
    </xf>
    <xf numFmtId="0" fontId="20" fillId="0" borderId="51" xfId="0" quotePrefix="1" applyFont="1" applyFill="1" applyBorder="1" applyAlignment="1">
      <alignment horizontal="right" vertical="center" wrapText="1"/>
    </xf>
    <xf numFmtId="0" fontId="20" fillId="0" borderId="11" xfId="0" applyFont="1" applyFill="1" applyBorder="1" applyAlignment="1">
      <alignment horizontal="right" vertical="center" wrapText="1"/>
    </xf>
    <xf numFmtId="0" fontId="20" fillId="0" borderId="25" xfId="0" applyFont="1" applyFill="1" applyBorder="1" applyAlignment="1">
      <alignment horizontal="right" vertical="center" wrapText="1"/>
    </xf>
    <xf numFmtId="0" fontId="20" fillId="0" borderId="11" xfId="0" quotePrefix="1" applyFont="1" applyFill="1" applyBorder="1" applyAlignment="1">
      <alignment horizontal="right" vertical="center" wrapText="1"/>
    </xf>
    <xf numFmtId="0" fontId="20" fillId="0" borderId="25" xfId="0" quotePrefix="1" applyFont="1" applyFill="1" applyBorder="1" applyAlignment="1">
      <alignment horizontal="right" vertical="center" wrapText="1"/>
    </xf>
    <xf numFmtId="184" fontId="20" fillId="0" borderId="51" xfId="0" quotePrefix="1" applyNumberFormat="1" applyFont="1" applyFill="1" applyBorder="1" applyAlignment="1">
      <alignment horizontal="right" vertical="center" wrapText="1"/>
    </xf>
    <xf numFmtId="184" fontId="20" fillId="0" borderId="11" xfId="0" applyNumberFormat="1" applyFont="1" applyFill="1" applyBorder="1" applyAlignment="1">
      <alignment horizontal="right" vertical="center"/>
    </xf>
    <xf numFmtId="184" fontId="20" fillId="0" borderId="25" xfId="0" applyNumberFormat="1" applyFont="1" applyFill="1" applyBorder="1" applyAlignment="1">
      <alignment horizontal="right" vertical="center"/>
    </xf>
    <xf numFmtId="0" fontId="22" fillId="0" borderId="11" xfId="0" applyFont="1" applyFill="1" applyBorder="1" applyAlignment="1">
      <alignment vertical="center"/>
    </xf>
    <xf numFmtId="0" fontId="22" fillId="0" borderId="25" xfId="0" applyFont="1" applyFill="1" applyBorder="1" applyAlignment="1">
      <alignment vertical="center"/>
    </xf>
    <xf numFmtId="0" fontId="23" fillId="0" borderId="26" xfId="0" applyFont="1" applyFill="1" applyBorder="1" applyAlignment="1">
      <alignment vertical="center" wrapText="1"/>
    </xf>
    <xf numFmtId="0" fontId="20" fillId="0" borderId="11" xfId="0" applyFont="1" applyFill="1" applyBorder="1" applyAlignment="1">
      <alignment horizontal="right" vertical="center"/>
    </xf>
    <xf numFmtId="0" fontId="20" fillId="0" borderId="25" xfId="0" applyFont="1" applyFill="1" applyBorder="1" applyAlignment="1">
      <alignment horizontal="right" vertical="center"/>
    </xf>
    <xf numFmtId="0" fontId="20" fillId="0" borderId="26" xfId="0" applyFont="1" applyBorder="1" applyAlignment="1">
      <alignment horizontal="center" vertical="center"/>
    </xf>
    <xf numFmtId="0" fontId="23" fillId="0" borderId="51" xfId="0" applyFont="1" applyFill="1" applyBorder="1" applyAlignment="1">
      <alignment vertical="center"/>
    </xf>
    <xf numFmtId="0" fontId="22" fillId="0" borderId="26" xfId="0" applyFont="1" applyFill="1" applyBorder="1" applyAlignment="1">
      <alignment vertical="center" wrapText="1"/>
    </xf>
    <xf numFmtId="0" fontId="22" fillId="0" borderId="26" xfId="0" applyFont="1" applyFill="1" applyBorder="1" applyAlignment="1">
      <alignment vertical="center"/>
    </xf>
    <xf numFmtId="0" fontId="0" fillId="0" borderId="0" xfId="0" applyFont="1" applyAlignment="1">
      <alignment vertical="center"/>
    </xf>
    <xf numFmtId="176" fontId="0" fillId="0" borderId="51" xfId="0" quotePrefix="1" applyNumberFormat="1" applyBorder="1" applyAlignment="1">
      <alignment horizontal="right" vertical="center"/>
    </xf>
    <xf numFmtId="176" fontId="0" fillId="0" borderId="85" xfId="0" quotePrefix="1" applyNumberFormat="1" applyBorder="1" applyAlignment="1">
      <alignment horizontal="right" vertical="center"/>
    </xf>
    <xf numFmtId="0" fontId="0" fillId="0" borderId="1" xfId="0" applyFont="1" applyBorder="1" applyAlignment="1">
      <alignment horizontal="left" vertical="center"/>
    </xf>
    <xf numFmtId="0" fontId="0" fillId="0" borderId="1" xfId="0" applyFont="1" applyBorder="1" applyAlignment="1">
      <alignment vertical="center"/>
    </xf>
    <xf numFmtId="0" fontId="0" fillId="0" borderId="114" xfId="0" applyBorder="1" applyAlignment="1">
      <alignment vertical="top" wrapText="1"/>
    </xf>
    <xf numFmtId="0" fontId="0" fillId="0" borderId="82" xfId="0" applyBorder="1" applyAlignment="1">
      <alignment vertical="top" wrapText="1"/>
    </xf>
    <xf numFmtId="0" fontId="0" fillId="0" borderId="83" xfId="0" applyBorder="1" applyAlignment="1">
      <alignment vertical="top" wrapText="1"/>
    </xf>
    <xf numFmtId="0" fontId="0" fillId="4" borderId="82" xfId="0" applyFont="1" applyFill="1" applyBorder="1" applyAlignment="1">
      <alignment vertical="top" wrapText="1"/>
    </xf>
    <xf numFmtId="0" fontId="0" fillId="4" borderId="83" xfId="0" applyFont="1" applyFill="1" applyBorder="1" applyAlignment="1">
      <alignment vertical="top" wrapText="1"/>
    </xf>
    <xf numFmtId="0" fontId="0" fillId="0" borderId="90" xfId="0" applyFill="1" applyBorder="1" applyAlignment="1">
      <alignment horizontal="left" vertical="top" wrapText="1"/>
    </xf>
    <xf numFmtId="0" fontId="0" fillId="0" borderId="11" xfId="0" applyFont="1" applyBorder="1" applyAlignment="1">
      <alignment horizontal="left" vertical="top" wrapText="1"/>
    </xf>
    <xf numFmtId="0" fontId="0" fillId="0" borderId="52" xfId="0" applyFont="1" applyBorder="1" applyAlignment="1">
      <alignment horizontal="left" vertical="top" wrapText="1"/>
    </xf>
    <xf numFmtId="0" fontId="0" fillId="0" borderId="27" xfId="0" applyFill="1" applyBorder="1" applyAlignment="1">
      <alignment horizontal="center" vertical="center"/>
    </xf>
    <xf numFmtId="0" fontId="0" fillId="0" borderId="28" xfId="0" applyFont="1" applyFill="1" applyBorder="1" applyAlignment="1">
      <alignment horizontal="center" vertical="center"/>
    </xf>
    <xf numFmtId="0" fontId="0" fillId="0" borderId="29" xfId="0" applyFont="1" applyFill="1" applyBorder="1" applyAlignment="1">
      <alignment horizontal="center" vertical="center"/>
    </xf>
    <xf numFmtId="0" fontId="0" fillId="0" borderId="81" xfId="0" applyFill="1" applyBorder="1" applyAlignment="1">
      <alignment vertical="top" wrapText="1"/>
    </xf>
    <xf numFmtId="0" fontId="0" fillId="0" borderId="82" xfId="0" applyFont="1" applyBorder="1" applyAlignment="1">
      <alignment vertical="top"/>
    </xf>
    <xf numFmtId="0" fontId="0" fillId="0" borderId="83" xfId="0" applyFont="1" applyBorder="1" applyAlignment="1">
      <alignment vertical="top"/>
    </xf>
    <xf numFmtId="0" fontId="0" fillId="0" borderId="17" xfId="0" applyFill="1" applyBorder="1" applyAlignment="1">
      <alignment horizontal="left" vertical="center"/>
    </xf>
    <xf numFmtId="0" fontId="0" fillId="0" borderId="99" xfId="0" applyFill="1" applyBorder="1" applyAlignment="1">
      <alignment horizontal="center" vertical="center"/>
    </xf>
    <xf numFmtId="0" fontId="0" fillId="0" borderId="27" xfId="0" applyFill="1" applyBorder="1" applyAlignment="1">
      <alignment horizontal="left" vertical="center"/>
    </xf>
    <xf numFmtId="0" fontId="0" fillId="0" borderId="23" xfId="0" applyFill="1" applyBorder="1" applyAlignment="1">
      <alignment horizontal="left" vertical="center" wrapText="1"/>
    </xf>
    <xf numFmtId="0" fontId="0" fillId="0" borderId="24" xfId="0" applyFill="1" applyBorder="1" applyAlignment="1">
      <alignment horizontal="left" vertical="center" wrapText="1"/>
    </xf>
    <xf numFmtId="0" fontId="0" fillId="0" borderId="17" xfId="0" applyFont="1" applyBorder="1" applyAlignment="1">
      <alignment horizontal="left" vertical="top" wrapText="1"/>
    </xf>
    <xf numFmtId="0" fontId="0" fillId="0" borderId="0" xfId="0" applyFont="1" applyAlignment="1">
      <alignment horizontal="left" vertical="top" wrapText="1"/>
    </xf>
    <xf numFmtId="0" fontId="0" fillId="0" borderId="2" xfId="0" applyFont="1" applyBorder="1" applyAlignment="1">
      <alignment horizontal="left" vertical="top" wrapText="1"/>
    </xf>
    <xf numFmtId="0" fontId="0" fillId="0" borderId="27" xfId="0" applyFont="1" applyBorder="1" applyAlignment="1">
      <alignment horizontal="left" vertical="top" wrapText="1"/>
    </xf>
    <xf numFmtId="0" fontId="0" fillId="0" borderId="28" xfId="0" applyFont="1" applyBorder="1" applyAlignment="1">
      <alignment horizontal="left" vertical="top" wrapText="1"/>
    </xf>
    <xf numFmtId="0" fontId="0" fillId="0" borderId="29" xfId="0" applyFont="1" applyBorder="1" applyAlignment="1">
      <alignment horizontal="left" vertical="top" wrapText="1"/>
    </xf>
    <xf numFmtId="0" fontId="0" fillId="0" borderId="52" xfId="0" applyBorder="1" applyAlignment="1">
      <alignment horizontal="left" vertical="center"/>
    </xf>
    <xf numFmtId="0" fontId="2" fillId="0" borderId="62" xfId="0" applyFont="1" applyBorder="1" applyAlignment="1">
      <alignment horizontal="center" vertical="center"/>
    </xf>
    <xf numFmtId="0" fontId="2" fillId="0" borderId="56" xfId="0" applyFont="1" applyBorder="1" applyAlignment="1">
      <alignment horizontal="center" vertical="center"/>
    </xf>
    <xf numFmtId="0" fontId="0" fillId="0" borderId="27" xfId="0" quotePrefix="1" applyBorder="1" applyAlignment="1">
      <alignment horizontal="center" vertical="center"/>
    </xf>
    <xf numFmtId="3" fontId="0" fillId="0" borderId="26" xfId="0" applyNumberFormat="1" applyFont="1" applyBorder="1" applyAlignment="1">
      <alignment horizontal="center" vertical="center"/>
    </xf>
    <xf numFmtId="10" fontId="2" fillId="0" borderId="26" xfId="5" applyNumberFormat="1" applyFont="1" applyFill="1" applyBorder="1" applyAlignment="1">
      <alignment horizontal="center" vertical="center"/>
    </xf>
    <xf numFmtId="177" fontId="0" fillId="0" borderId="33" xfId="0" applyNumberFormat="1" applyFont="1" applyFill="1" applyBorder="1" applyAlignment="1">
      <alignment horizontal="center" vertical="center"/>
    </xf>
    <xf numFmtId="0" fontId="3" fillId="0" borderId="50" xfId="1" applyFont="1" applyFill="1" applyBorder="1" applyAlignment="1" applyProtection="1">
      <alignment horizontal="left" vertical="distributed" wrapText="1" indent="1"/>
    </xf>
    <xf numFmtId="0" fontId="11" fillId="0" borderId="11" xfId="1" applyFont="1" applyFill="1" applyBorder="1" applyAlignment="1" applyProtection="1">
      <alignment horizontal="left" vertical="distributed" wrapText="1" indent="1"/>
    </xf>
    <xf numFmtId="0" fontId="11" fillId="0" borderId="52" xfId="1" applyFont="1" applyFill="1" applyBorder="1" applyAlignment="1" applyProtection="1">
      <alignment horizontal="left" vertical="distributed" wrapText="1" indent="1"/>
    </xf>
    <xf numFmtId="0" fontId="3" fillId="0" borderId="50" xfId="1" applyFont="1" applyFill="1" applyBorder="1" applyAlignment="1" applyProtection="1">
      <alignment horizontal="left" vertical="center" wrapText="1" indent="1"/>
    </xf>
    <xf numFmtId="0" fontId="3" fillId="0" borderId="11" xfId="1" applyFont="1" applyFill="1" applyBorder="1" applyAlignment="1" applyProtection="1">
      <alignment horizontal="left" vertical="center" wrapText="1" indent="1"/>
    </xf>
    <xf numFmtId="0" fontId="3" fillId="0" borderId="52" xfId="1" applyFont="1" applyFill="1" applyBorder="1" applyAlignment="1" applyProtection="1">
      <alignment horizontal="left" vertical="center" wrapText="1" indent="1"/>
    </xf>
    <xf numFmtId="0" fontId="32" fillId="0" borderId="25" xfId="0" applyFont="1" applyBorder="1" applyAlignment="1">
      <alignment vertical="center"/>
    </xf>
    <xf numFmtId="0" fontId="32" fillId="0" borderId="51" xfId="0" applyFont="1" applyBorder="1" applyAlignment="1">
      <alignment horizontal="left" vertical="center"/>
    </xf>
    <xf numFmtId="0" fontId="32" fillId="0" borderId="25" xfId="0" applyFont="1" applyBorder="1" applyAlignment="1">
      <alignment horizontal="left" vertical="center"/>
    </xf>
    <xf numFmtId="0" fontId="32" fillId="0" borderId="22" xfId="0" applyFont="1" applyBorder="1" applyAlignment="1">
      <alignment horizontal="left" vertical="center"/>
    </xf>
    <xf numFmtId="179" fontId="32" fillId="0" borderId="21" xfId="0" applyNumberFormat="1" applyFont="1" applyFill="1" applyBorder="1" applyAlignment="1">
      <alignment horizontal="center" vertical="center"/>
    </xf>
    <xf numFmtId="0" fontId="32" fillId="0" borderId="22" xfId="0" applyFont="1" applyFill="1" applyBorder="1" applyAlignment="1">
      <alignment horizontal="left" vertical="top"/>
    </xf>
    <xf numFmtId="0" fontId="32" fillId="0" borderId="23" xfId="0" applyFont="1" applyFill="1" applyBorder="1" applyAlignment="1">
      <alignment horizontal="left" vertical="top"/>
    </xf>
    <xf numFmtId="0" fontId="32" fillId="0" borderId="24" xfId="0" applyFont="1" applyFill="1" applyBorder="1" applyAlignment="1">
      <alignment horizontal="left" vertical="top"/>
    </xf>
    <xf numFmtId="179" fontId="32" fillId="0" borderId="26" xfId="0" applyNumberFormat="1" applyFont="1" applyFill="1" applyBorder="1" applyAlignment="1">
      <alignment horizontal="center" vertical="center"/>
    </xf>
    <xf numFmtId="49" fontId="46" fillId="0" borderId="21" xfId="0" applyNumberFormat="1" applyFont="1" applyFill="1" applyBorder="1" applyAlignment="1">
      <alignment horizontal="center" vertical="center"/>
    </xf>
    <xf numFmtId="0" fontId="46" fillId="0" borderId="21" xfId="0" applyFont="1" applyFill="1" applyBorder="1" applyAlignment="1">
      <alignment horizontal="center" vertical="center"/>
    </xf>
    <xf numFmtId="0" fontId="46" fillId="0" borderId="33" xfId="0" applyFont="1" applyFill="1" applyBorder="1" applyAlignment="1">
      <alignment horizontal="center" vertical="center"/>
    </xf>
    <xf numFmtId="49" fontId="46" fillId="0" borderId="16" xfId="0" applyNumberFormat="1" applyFont="1" applyFill="1" applyBorder="1" applyAlignment="1">
      <alignment horizontal="center" vertical="center"/>
    </xf>
    <xf numFmtId="0" fontId="46" fillId="0" borderId="16" xfId="0" applyFont="1" applyFill="1" applyBorder="1" applyAlignment="1">
      <alignment horizontal="center" vertical="center"/>
    </xf>
    <xf numFmtId="0" fontId="58" fillId="2" borderId="51" xfId="1" applyNumberFormat="1" applyFont="1" applyFill="1" applyBorder="1" applyAlignment="1" applyProtection="1">
      <alignment horizontal="center" vertical="center" wrapText="1"/>
    </xf>
    <xf numFmtId="0" fontId="46" fillId="0" borderId="25" xfId="0" applyFont="1" applyBorder="1" applyAlignment="1">
      <alignment horizontal="center" vertical="center"/>
    </xf>
    <xf numFmtId="0" fontId="46" fillId="0" borderId="51" xfId="0" applyFont="1" applyBorder="1" applyAlignment="1">
      <alignment horizontal="center" vertical="center"/>
    </xf>
    <xf numFmtId="0" fontId="32" fillId="0" borderId="23" xfId="0" applyFont="1" applyBorder="1" applyAlignment="1">
      <alignment horizontal="left" vertical="center" wrapText="1" shrinkToFit="1"/>
    </xf>
    <xf numFmtId="0" fontId="32" fillId="0" borderId="24" xfId="0" applyFont="1" applyBorder="1" applyAlignment="1">
      <alignment horizontal="left" vertical="center" wrapText="1" shrinkToFit="1"/>
    </xf>
    <xf numFmtId="0" fontId="32" fillId="0" borderId="27" xfId="0" applyFont="1" applyBorder="1" applyAlignment="1">
      <alignment horizontal="left" vertical="center" wrapText="1" shrinkToFit="1"/>
    </xf>
    <xf numFmtId="0" fontId="32" fillId="0" borderId="28" xfId="0" applyFont="1" applyBorder="1" applyAlignment="1">
      <alignment horizontal="left" vertical="center" wrapText="1" shrinkToFit="1"/>
    </xf>
    <xf numFmtId="0" fontId="32" fillId="0" borderId="29" xfId="0" applyFont="1" applyBorder="1" applyAlignment="1">
      <alignment horizontal="left" vertical="center" wrapText="1" shrinkToFit="1"/>
    </xf>
    <xf numFmtId="0" fontId="46" fillId="0" borderId="50" xfId="1" applyFont="1" applyFill="1" applyBorder="1" applyAlignment="1" applyProtection="1">
      <alignment vertical="center" wrapText="1"/>
    </xf>
    <xf numFmtId="0" fontId="46" fillId="0" borderId="11" xfId="1" applyFont="1" applyFill="1" applyBorder="1" applyAlignment="1" applyProtection="1">
      <alignment vertical="center" wrapText="1"/>
    </xf>
    <xf numFmtId="0" fontId="46" fillId="0" borderId="52" xfId="1" applyFont="1" applyFill="1" applyBorder="1" applyAlignment="1" applyProtection="1">
      <alignment vertical="center" wrapText="1"/>
    </xf>
    <xf numFmtId="0" fontId="58" fillId="2" borderId="51" xfId="1" applyFont="1" applyFill="1" applyBorder="1" applyAlignment="1" applyProtection="1">
      <alignment horizontal="center" vertical="center" shrinkToFit="1"/>
    </xf>
    <xf numFmtId="0" fontId="32" fillId="0" borderId="11" xfId="0" applyFont="1" applyBorder="1" applyAlignment="1">
      <alignment horizontal="center" vertical="center" wrapText="1" shrinkToFit="1"/>
    </xf>
    <xf numFmtId="0" fontId="32" fillId="0" borderId="25" xfId="0" applyFont="1" applyBorder="1" applyAlignment="1">
      <alignment horizontal="center" vertical="center" wrapText="1" shrinkToFit="1"/>
    </xf>
    <xf numFmtId="0" fontId="46" fillId="0" borderId="51" xfId="2" applyFont="1" applyFill="1" applyBorder="1" applyAlignment="1" applyProtection="1">
      <alignment horizontal="center" vertical="center" shrinkToFit="1"/>
    </xf>
    <xf numFmtId="0" fontId="46" fillId="0" borderId="11" xfId="2" applyFont="1" applyFill="1" applyBorder="1" applyAlignment="1" applyProtection="1">
      <alignment horizontal="center" vertical="center" shrinkToFit="1"/>
    </xf>
    <xf numFmtId="0" fontId="46" fillId="0" borderId="52" xfId="2" applyFont="1" applyFill="1" applyBorder="1" applyAlignment="1" applyProtection="1">
      <alignment horizontal="center" vertical="center" shrinkToFit="1"/>
    </xf>
    <xf numFmtId="0" fontId="58" fillId="2" borderId="51" xfId="3" applyFont="1" applyFill="1" applyBorder="1" applyAlignment="1" applyProtection="1">
      <alignment horizontal="center" vertical="center"/>
    </xf>
    <xf numFmtId="0" fontId="58" fillId="2" borderId="11" xfId="3" applyFont="1" applyFill="1" applyBorder="1" applyAlignment="1" applyProtection="1">
      <alignment horizontal="center" vertical="center"/>
    </xf>
    <xf numFmtId="0" fontId="58" fillId="2" borderId="25" xfId="3" applyFont="1" applyFill="1" applyBorder="1" applyAlignment="1" applyProtection="1">
      <alignment horizontal="center" vertical="center"/>
    </xf>
    <xf numFmtId="0" fontId="60" fillId="2" borderId="46" xfId="1" applyFont="1" applyFill="1" applyBorder="1" applyAlignment="1" applyProtection="1">
      <alignment horizontal="center" vertical="center" wrapText="1" shrinkToFit="1"/>
    </xf>
    <xf numFmtId="0" fontId="58" fillId="2" borderId="46" xfId="1" applyFont="1" applyFill="1" applyBorder="1" applyAlignment="1" applyProtection="1">
      <alignment horizontal="center" vertical="center"/>
    </xf>
    <xf numFmtId="0" fontId="46" fillId="0" borderId="48" xfId="0" applyFont="1" applyBorder="1" applyAlignment="1">
      <alignment horizontal="center" vertical="center"/>
    </xf>
    <xf numFmtId="0" fontId="41" fillId="0" borderId="51" xfId="0" applyFont="1" applyBorder="1" applyAlignment="1">
      <alignment vertical="center" shrinkToFit="1"/>
    </xf>
    <xf numFmtId="0" fontId="41" fillId="0" borderId="11" xfId="0" applyFont="1" applyBorder="1" applyAlignment="1">
      <alignment vertical="center" shrinkToFit="1"/>
    </xf>
    <xf numFmtId="0" fontId="41" fillId="0" borderId="25" xfId="0" applyFont="1" applyBorder="1" applyAlignment="1">
      <alignment vertical="center" shrinkToFit="1"/>
    </xf>
    <xf numFmtId="0" fontId="46" fillId="0" borderId="26" xfId="0" applyFont="1" applyFill="1" applyBorder="1" applyAlignment="1">
      <alignment vertical="center" wrapText="1"/>
    </xf>
    <xf numFmtId="180" fontId="46" fillId="0" borderId="26" xfId="0" applyNumberFormat="1" applyFont="1" applyFill="1" applyBorder="1" applyAlignment="1">
      <alignment vertical="center"/>
    </xf>
    <xf numFmtId="0" fontId="46" fillId="0" borderId="84" xfId="0" applyFont="1" applyFill="1" applyBorder="1" applyAlignment="1">
      <alignment horizontal="center" vertical="center" wrapText="1"/>
    </xf>
    <xf numFmtId="0" fontId="46" fillId="0" borderId="19" xfId="0" applyFont="1" applyFill="1" applyBorder="1" applyAlignment="1">
      <alignment horizontal="center" vertical="center" wrapText="1"/>
    </xf>
    <xf numFmtId="0" fontId="46" fillId="0" borderId="20" xfId="0" applyFont="1" applyFill="1" applyBorder="1" applyAlignment="1">
      <alignment horizontal="center" vertical="center" wrapText="1"/>
    </xf>
    <xf numFmtId="0" fontId="55" fillId="0" borderId="85" xfId="0" applyFont="1" applyFill="1" applyBorder="1" applyAlignment="1">
      <alignment horizontal="left" vertical="center" wrapText="1"/>
    </xf>
    <xf numFmtId="0" fontId="46" fillId="0" borderId="19" xfId="0" applyFont="1" applyFill="1" applyBorder="1" applyAlignment="1">
      <alignment horizontal="left" vertical="center"/>
    </xf>
    <xf numFmtId="0" fontId="46" fillId="0" borderId="20" xfId="0" applyFont="1" applyFill="1" applyBorder="1" applyAlignment="1">
      <alignment horizontal="left" vertical="center"/>
    </xf>
    <xf numFmtId="176" fontId="46" fillId="0" borderId="85" xfId="0" applyNumberFormat="1" applyFont="1" applyFill="1" applyBorder="1" applyAlignment="1">
      <alignment horizontal="right" vertical="center"/>
    </xf>
    <xf numFmtId="176" fontId="46" fillId="0" borderId="19" xfId="0" applyNumberFormat="1" applyFont="1" applyFill="1" applyBorder="1" applyAlignment="1">
      <alignment horizontal="right" vertical="center"/>
    </xf>
    <xf numFmtId="176" fontId="46" fillId="0" borderId="20" xfId="0" applyNumberFormat="1" applyFont="1" applyFill="1" applyBorder="1" applyAlignment="1">
      <alignment horizontal="right" vertical="center"/>
    </xf>
    <xf numFmtId="0" fontId="37" fillId="0" borderId="1" xfId="3" applyFont="1" applyFill="1" applyBorder="1" applyAlignment="1" applyProtection="1">
      <alignment horizontal="left" vertical="center" shrinkToFit="1"/>
    </xf>
    <xf numFmtId="0" fontId="32" fillId="0" borderId="1" xfId="0" applyFont="1" applyBorder="1" applyAlignment="1">
      <alignment horizontal="left" vertical="center" shrinkToFit="1"/>
    </xf>
    <xf numFmtId="0" fontId="32" fillId="0" borderId="18" xfId="0" applyFont="1" applyFill="1" applyBorder="1" applyAlignment="1">
      <alignment horizontal="center" vertical="center" wrapText="1" shrinkToFit="1"/>
    </xf>
    <xf numFmtId="0" fontId="46" fillId="0" borderId="26" xfId="0" applyNumberFormat="1" applyFont="1" applyFill="1" applyBorder="1" applyAlignment="1">
      <alignment horizontal="center" vertical="center"/>
    </xf>
    <xf numFmtId="184" fontId="32" fillId="0" borderId="26" xfId="0" applyNumberFormat="1" applyFont="1" applyFill="1" applyBorder="1" applyAlignment="1">
      <alignment horizontal="center" vertical="center"/>
    </xf>
    <xf numFmtId="0" fontId="46" fillId="0" borderId="16" xfId="0" applyNumberFormat="1" applyFont="1" applyFill="1" applyBorder="1" applyAlignment="1">
      <alignment horizontal="center" vertical="center"/>
    </xf>
    <xf numFmtId="0" fontId="46" fillId="0" borderId="55" xfId="3" applyFont="1" applyFill="1" applyBorder="1" applyAlignment="1" applyProtection="1">
      <alignment horizontal="left" vertical="center" wrapText="1" shrinkToFit="1"/>
    </xf>
    <xf numFmtId="0" fontId="46" fillId="0" borderId="23" xfId="3" applyFont="1" applyFill="1" applyBorder="1" applyAlignment="1" applyProtection="1">
      <alignment horizontal="left" vertical="center" wrapText="1" shrinkToFit="1"/>
    </xf>
    <xf numFmtId="0" fontId="46" fillId="0" borderId="23" xfId="0" applyFont="1" applyBorder="1" applyAlignment="1">
      <alignment horizontal="left" vertical="center" wrapText="1"/>
    </xf>
    <xf numFmtId="0" fontId="46" fillId="0" borderId="62" xfId="0" applyFont="1" applyBorder="1" applyAlignment="1">
      <alignment horizontal="left" vertical="center" wrapText="1"/>
    </xf>
    <xf numFmtId="0" fontId="46" fillId="0" borderId="56" xfId="3" applyFont="1" applyFill="1" applyBorder="1" applyAlignment="1" applyProtection="1">
      <alignment horizontal="left" vertical="center" wrapText="1" shrinkToFit="1"/>
    </xf>
    <xf numFmtId="0" fontId="46" fillId="0" borderId="28" xfId="3" applyFont="1" applyFill="1" applyBorder="1" applyAlignment="1" applyProtection="1">
      <alignment horizontal="left" vertical="center" wrapText="1" shrinkToFit="1"/>
    </xf>
    <xf numFmtId="0" fontId="46" fillId="0" borderId="28" xfId="0" applyFont="1" applyBorder="1" applyAlignment="1">
      <alignment horizontal="left" vertical="center" wrapText="1"/>
    </xf>
    <xf numFmtId="0" fontId="46" fillId="0" borderId="61" xfId="0" applyFont="1" applyBorder="1" applyAlignment="1">
      <alignment horizontal="left" vertical="center" wrapText="1"/>
    </xf>
    <xf numFmtId="0" fontId="46" fillId="0" borderId="23" xfId="1" applyFont="1" applyFill="1" applyBorder="1" applyAlignment="1">
      <alignment horizontal="center" vertical="center" shrinkToFit="1"/>
    </xf>
    <xf numFmtId="0" fontId="56" fillId="0" borderId="11" xfId="3" applyFont="1" applyFill="1" applyBorder="1" applyAlignment="1" applyProtection="1">
      <alignment horizontal="center" vertical="center" wrapText="1"/>
    </xf>
    <xf numFmtId="0" fontId="56" fillId="0" borderId="11" xfId="0" applyFont="1" applyBorder="1" applyAlignment="1">
      <alignment horizontal="center" vertical="center" wrapText="1"/>
    </xf>
    <xf numFmtId="0" fontId="56" fillId="0" borderId="25" xfId="0" applyFont="1" applyBorder="1" applyAlignment="1">
      <alignment horizontal="center" vertical="center" wrapText="1"/>
    </xf>
    <xf numFmtId="0" fontId="32" fillId="0" borderId="11" xfId="0" applyFont="1" applyBorder="1" applyAlignment="1">
      <alignment vertical="center" wrapText="1"/>
    </xf>
    <xf numFmtId="0" fontId="32" fillId="0" borderId="25" xfId="0" applyFont="1" applyBorder="1" applyAlignment="1">
      <alignment vertical="center" wrapText="1"/>
    </xf>
    <xf numFmtId="195" fontId="32" fillId="0" borderId="26" xfId="0" applyNumberFormat="1" applyFont="1" applyBorder="1" applyAlignment="1">
      <alignment vertical="center" wrapText="1"/>
    </xf>
    <xf numFmtId="195" fontId="32" fillId="0" borderId="26" xfId="0" applyNumberFormat="1" applyFont="1" applyBorder="1" applyAlignment="1">
      <alignment vertical="center"/>
    </xf>
    <xf numFmtId="180" fontId="32" fillId="0" borderId="26" xfId="0" applyNumberFormat="1" applyFont="1" applyBorder="1" applyAlignment="1">
      <alignment horizontal="center" vertical="center"/>
    </xf>
    <xf numFmtId="186" fontId="32" fillId="0" borderId="26" xfId="0" applyNumberFormat="1" applyFont="1" applyBorder="1" applyAlignment="1">
      <alignment vertical="center" wrapText="1"/>
    </xf>
    <xf numFmtId="186" fontId="32" fillId="0" borderId="26" xfId="0" applyNumberFormat="1" applyFont="1" applyBorder="1" applyAlignment="1">
      <alignment vertical="center"/>
    </xf>
    <xf numFmtId="180" fontId="32" fillId="0" borderId="51" xfId="0" applyNumberFormat="1" applyFont="1" applyBorder="1" applyAlignment="1">
      <alignment horizontal="center" vertical="center"/>
    </xf>
    <xf numFmtId="180" fontId="32" fillId="0" borderId="11" xfId="0" applyNumberFormat="1" applyFont="1" applyBorder="1" applyAlignment="1">
      <alignment horizontal="center" vertical="center"/>
    </xf>
    <xf numFmtId="180" fontId="32" fillId="0" borderId="25" xfId="0" applyNumberFormat="1" applyFont="1" applyBorder="1" applyAlignment="1">
      <alignment horizontal="center" vertical="center"/>
    </xf>
    <xf numFmtId="178" fontId="32" fillId="0" borderId="26" xfId="0" applyNumberFormat="1" applyFont="1" applyBorder="1" applyAlignment="1">
      <alignment vertical="center" wrapText="1"/>
    </xf>
    <xf numFmtId="178" fontId="32" fillId="0" borderId="26" xfId="0" applyNumberFormat="1" applyFont="1" applyBorder="1" applyAlignment="1">
      <alignment vertical="center"/>
    </xf>
    <xf numFmtId="181" fontId="32" fillId="0" borderId="26" xfId="0" applyNumberFormat="1" applyFont="1" applyBorder="1" applyAlignment="1">
      <alignment vertical="center" wrapText="1"/>
    </xf>
    <xf numFmtId="181" fontId="32" fillId="0" borderId="26" xfId="0" applyNumberFormat="1" applyFont="1" applyBorder="1" applyAlignment="1">
      <alignment vertical="center"/>
    </xf>
    <xf numFmtId="180" fontId="32" fillId="0" borderId="26" xfId="0" applyNumberFormat="1" applyFont="1" applyBorder="1" applyAlignment="1">
      <alignment vertical="center"/>
    </xf>
    <xf numFmtId="0" fontId="32" fillId="0" borderId="34" xfId="0" applyFont="1" applyFill="1" applyBorder="1" applyAlignment="1">
      <alignment horizontal="center" vertical="center"/>
    </xf>
    <xf numFmtId="0" fontId="32" fillId="0" borderId="35" xfId="0" applyFont="1" applyFill="1" applyBorder="1" applyAlignment="1">
      <alignment horizontal="center" vertical="center"/>
    </xf>
    <xf numFmtId="0" fontId="32" fillId="0" borderId="36" xfId="0" applyFont="1" applyFill="1" applyBorder="1" applyAlignment="1">
      <alignment horizontal="center" vertical="center"/>
    </xf>
    <xf numFmtId="0" fontId="32" fillId="4" borderId="30" xfId="0" applyFont="1" applyFill="1" applyBorder="1" applyAlignment="1">
      <alignment horizontal="center" vertical="center" shrinkToFit="1"/>
    </xf>
    <xf numFmtId="0" fontId="32" fillId="4" borderId="31" xfId="0" applyFont="1" applyFill="1" applyBorder="1" applyAlignment="1">
      <alignment horizontal="center" vertical="center" shrinkToFit="1"/>
    </xf>
    <xf numFmtId="0" fontId="32" fillId="4" borderId="32" xfId="0" applyFont="1" applyFill="1" applyBorder="1" applyAlignment="1">
      <alignment horizontal="center" vertical="center" shrinkToFit="1"/>
    </xf>
    <xf numFmtId="176" fontId="32" fillId="0" borderId="65" xfId="0" applyNumberFormat="1" applyFont="1" applyFill="1" applyBorder="1" applyAlignment="1">
      <alignment horizontal="center" vertical="center"/>
    </xf>
    <xf numFmtId="176" fontId="32" fillId="0" borderId="31" xfId="0" applyNumberFormat="1" applyFont="1" applyFill="1" applyBorder="1" applyAlignment="1">
      <alignment horizontal="center" vertical="center"/>
    </xf>
    <xf numFmtId="176" fontId="32" fillId="0" borderId="32" xfId="0" applyNumberFormat="1" applyFont="1" applyFill="1" applyBorder="1" applyAlignment="1">
      <alignment horizontal="center" vertical="center"/>
    </xf>
    <xf numFmtId="179" fontId="32" fillId="0" borderId="65" xfId="0" applyNumberFormat="1" applyFont="1" applyFill="1" applyBorder="1" applyAlignment="1">
      <alignment horizontal="center" vertical="center"/>
    </xf>
    <xf numFmtId="179" fontId="32" fillId="0" borderId="31" xfId="0" applyNumberFormat="1" applyFont="1" applyFill="1" applyBorder="1" applyAlignment="1">
      <alignment horizontal="center" vertical="center"/>
    </xf>
    <xf numFmtId="179" fontId="32" fillId="0" borderId="32" xfId="0" applyNumberFormat="1" applyFont="1" applyFill="1" applyBorder="1" applyAlignment="1">
      <alignment horizontal="center" vertical="center"/>
    </xf>
    <xf numFmtId="0" fontId="32" fillId="0" borderId="134" xfId="0" applyFont="1" applyFill="1" applyBorder="1" applyAlignment="1">
      <alignment horizontal="center" vertical="center" shrinkToFit="1"/>
    </xf>
    <xf numFmtId="0" fontId="32" fillId="0" borderId="100" xfId="0" applyFont="1" applyFill="1" applyBorder="1" applyAlignment="1">
      <alignment horizontal="center" vertical="center" shrinkToFit="1"/>
    </xf>
    <xf numFmtId="0" fontId="32" fillId="0" borderId="101" xfId="0" applyFont="1" applyFill="1" applyBorder="1" applyAlignment="1">
      <alignment horizontal="center" vertical="center" shrinkToFit="1"/>
    </xf>
    <xf numFmtId="181" fontId="46" fillId="0" borderId="21" xfId="0" applyNumberFormat="1" applyFont="1" applyFill="1" applyBorder="1" applyAlignment="1">
      <alignment horizontal="center" vertical="center"/>
    </xf>
    <xf numFmtId="181" fontId="46" fillId="0" borderId="33" xfId="0" applyNumberFormat="1" applyFont="1" applyFill="1" applyBorder="1" applyAlignment="1">
      <alignment horizontal="center" vertical="center"/>
    </xf>
    <xf numFmtId="184" fontId="46" fillId="0" borderId="26" xfId="5" applyNumberFormat="1" applyFont="1" applyFill="1" applyBorder="1" applyAlignment="1">
      <alignment horizontal="center" vertical="center"/>
    </xf>
    <xf numFmtId="181" fontId="46" fillId="0" borderId="16" xfId="0" applyNumberFormat="1" applyFont="1" applyFill="1" applyBorder="1" applyAlignment="1">
      <alignment horizontal="center" vertical="center"/>
    </xf>
    <xf numFmtId="185" fontId="46" fillId="0" borderId="26" xfId="0" applyNumberFormat="1" applyFont="1" applyFill="1" applyBorder="1" applyAlignment="1">
      <alignment horizontal="center" vertical="center"/>
    </xf>
    <xf numFmtId="0" fontId="32" fillId="4" borderId="114" xfId="0" applyFont="1" applyFill="1" applyBorder="1" applyAlignment="1">
      <alignment horizontal="center" vertical="center"/>
    </xf>
    <xf numFmtId="0" fontId="32" fillId="4" borderId="82" xfId="0" applyFont="1" applyFill="1" applyBorder="1" applyAlignment="1">
      <alignment horizontal="center" vertical="center"/>
    </xf>
    <xf numFmtId="0" fontId="32" fillId="4" borderId="83" xfId="0" applyFont="1" applyFill="1" applyBorder="1" applyAlignment="1">
      <alignment horizontal="center" vertical="center"/>
    </xf>
    <xf numFmtId="0" fontId="58" fillId="6" borderId="97" xfId="0" applyFont="1" applyFill="1" applyBorder="1" applyAlignment="1">
      <alignment horizontal="left" vertical="center" wrapText="1"/>
    </xf>
    <xf numFmtId="0" fontId="46" fillId="6" borderId="82" xfId="0" applyFont="1" applyFill="1" applyBorder="1" applyAlignment="1">
      <alignment horizontal="left" vertical="center"/>
    </xf>
    <xf numFmtId="0" fontId="46" fillId="6" borderId="83" xfId="0" applyFont="1" applyFill="1" applyBorder="1" applyAlignment="1">
      <alignment horizontal="left" vertical="center"/>
    </xf>
    <xf numFmtId="0" fontId="32" fillId="0" borderId="4" xfId="0" applyFont="1" applyFill="1" applyBorder="1" applyAlignment="1">
      <alignment vertical="top" wrapText="1"/>
    </xf>
    <xf numFmtId="0" fontId="43" fillId="0" borderId="0" xfId="0" applyFont="1" applyFill="1" applyBorder="1" applyAlignment="1">
      <alignment vertical="top" wrapText="1"/>
    </xf>
    <xf numFmtId="0" fontId="43" fillId="0" borderId="2" xfId="0" applyFont="1" applyFill="1" applyBorder="1" applyAlignment="1">
      <alignment vertical="top" wrapText="1"/>
    </xf>
    <xf numFmtId="0" fontId="32" fillId="4" borderId="90"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32" fillId="4" borderId="52" xfId="0" applyFont="1" applyFill="1" applyBorder="1" applyAlignment="1">
      <alignment horizontal="center" vertical="center" wrapText="1"/>
    </xf>
    <xf numFmtId="0" fontId="32" fillId="0" borderId="100" xfId="0" applyFont="1" applyFill="1" applyBorder="1" applyAlignment="1">
      <alignment vertical="center"/>
    </xf>
    <xf numFmtId="0" fontId="32" fillId="0" borderId="101" xfId="0" applyFont="1" applyFill="1" applyBorder="1" applyAlignment="1">
      <alignment vertical="center"/>
    </xf>
    <xf numFmtId="0" fontId="46" fillId="0" borderId="86" xfId="0" applyFont="1" applyFill="1" applyBorder="1" applyAlignment="1">
      <alignment horizontal="center" vertical="center"/>
    </xf>
    <xf numFmtId="0" fontId="45" fillId="0" borderId="81" xfId="0" applyFont="1" applyFill="1" applyBorder="1" applyAlignment="1">
      <alignment vertical="center" wrapText="1"/>
    </xf>
    <xf numFmtId="0" fontId="45" fillId="0" borderId="82" xfId="0" applyFont="1" applyBorder="1" applyAlignment="1">
      <alignment vertical="center" wrapText="1"/>
    </xf>
    <xf numFmtId="0" fontId="45" fillId="0" borderId="83" xfId="0" applyFont="1" applyBorder="1" applyAlignment="1">
      <alignment vertical="center" wrapText="1"/>
    </xf>
    <xf numFmtId="0" fontId="46" fillId="0" borderId="84" xfId="0" applyFont="1" applyFill="1" applyBorder="1" applyAlignment="1">
      <alignment horizontal="center" vertical="center"/>
    </xf>
    <xf numFmtId="0" fontId="45" fillId="0" borderId="22" xfId="0" applyFont="1" applyFill="1" applyBorder="1" applyAlignment="1">
      <alignment horizontal="left" vertical="center" wrapText="1"/>
    </xf>
    <xf numFmtId="0" fontId="45" fillId="0" borderId="23" xfId="0" applyFont="1" applyFill="1" applyBorder="1" applyAlignment="1">
      <alignment horizontal="left" vertical="center" wrapText="1"/>
    </xf>
    <xf numFmtId="0" fontId="45" fillId="0" borderId="24" xfId="0" applyFont="1" applyFill="1" applyBorder="1" applyAlignment="1">
      <alignment horizontal="left" vertical="center" wrapText="1"/>
    </xf>
    <xf numFmtId="0" fontId="45" fillId="0" borderId="17" xfId="0" applyFont="1" applyFill="1" applyBorder="1" applyAlignment="1">
      <alignment horizontal="left" vertical="center" wrapText="1"/>
    </xf>
    <xf numFmtId="0" fontId="45" fillId="0" borderId="0" xfId="0" applyFont="1" applyFill="1" applyBorder="1" applyAlignment="1">
      <alignment horizontal="left" vertical="center" wrapText="1"/>
    </xf>
    <xf numFmtId="0" fontId="45" fillId="0" borderId="2" xfId="0" applyFont="1" applyFill="1" applyBorder="1" applyAlignment="1">
      <alignment horizontal="left" vertical="center" wrapText="1"/>
    </xf>
    <xf numFmtId="0" fontId="45" fillId="0" borderId="27" xfId="0" applyFont="1" applyFill="1" applyBorder="1" applyAlignment="1">
      <alignment horizontal="left" vertical="center" wrapText="1"/>
    </xf>
    <xf numFmtId="0" fontId="45" fillId="0" borderId="28" xfId="0" applyFont="1" applyFill="1" applyBorder="1" applyAlignment="1">
      <alignment horizontal="left" vertical="center" wrapText="1"/>
    </xf>
    <xf numFmtId="0" fontId="45" fillId="0" borderId="29" xfId="0" applyFont="1" applyFill="1" applyBorder="1" applyAlignment="1">
      <alignment horizontal="left" vertical="center" wrapText="1"/>
    </xf>
    <xf numFmtId="0" fontId="46" fillId="0" borderId="87" xfId="0" applyFont="1" applyFill="1" applyBorder="1" applyAlignment="1">
      <alignment horizontal="center" vertical="center"/>
    </xf>
    <xf numFmtId="0" fontId="46" fillId="0" borderId="35" xfId="0" applyFont="1" applyFill="1" applyBorder="1" applyAlignment="1">
      <alignment horizontal="center" vertical="center"/>
    </xf>
    <xf numFmtId="0" fontId="46" fillId="0" borderId="36" xfId="0" applyFont="1" applyFill="1" applyBorder="1" applyAlignment="1">
      <alignment horizontal="center" vertical="center"/>
    </xf>
    <xf numFmtId="0" fontId="43" fillId="0" borderId="52" xfId="0" applyFont="1" applyFill="1" applyBorder="1" applyAlignment="1">
      <alignment horizontal="center" vertical="center" wrapText="1"/>
    </xf>
    <xf numFmtId="0" fontId="43" fillId="3" borderId="54" xfId="0" applyFont="1" applyFill="1" applyBorder="1" applyAlignment="1">
      <alignment horizontal="center" vertical="center" wrapText="1"/>
    </xf>
    <xf numFmtId="0" fontId="43" fillId="3" borderId="28" xfId="0" applyFont="1" applyFill="1" applyBorder="1" applyAlignment="1">
      <alignment horizontal="center" vertical="center" wrapText="1"/>
    </xf>
    <xf numFmtId="0" fontId="43" fillId="3" borderId="29" xfId="0" applyFont="1" applyFill="1" applyBorder="1" applyAlignment="1">
      <alignment horizontal="center" vertical="center" wrapText="1"/>
    </xf>
    <xf numFmtId="0" fontId="46" fillId="0" borderId="19" xfId="0" applyFont="1" applyFill="1" applyBorder="1" applyAlignment="1">
      <alignment vertical="center"/>
    </xf>
    <xf numFmtId="0" fontId="46" fillId="0" borderId="20" xfId="0" applyFont="1" applyFill="1" applyBorder="1" applyAlignment="1">
      <alignment vertical="center"/>
    </xf>
    <xf numFmtId="0" fontId="59" fillId="0" borderId="22" xfId="0" applyFont="1" applyFill="1" applyBorder="1" applyAlignment="1">
      <alignment horizontal="left" vertical="center" wrapText="1"/>
    </xf>
    <xf numFmtId="0" fontId="59" fillId="0" borderId="23" xfId="0" applyFont="1" applyBorder="1" applyAlignment="1">
      <alignment horizontal="left" vertical="center"/>
    </xf>
    <xf numFmtId="0" fontId="59" fillId="0" borderId="24" xfId="0" applyFont="1" applyBorder="1" applyAlignment="1">
      <alignment horizontal="left" vertical="center"/>
    </xf>
    <xf numFmtId="0" fontId="59" fillId="0" borderId="17" xfId="0" applyFont="1" applyBorder="1" applyAlignment="1">
      <alignment horizontal="left" vertical="center"/>
    </xf>
    <xf numFmtId="0" fontId="59" fillId="0" borderId="0" xfId="0" applyFont="1" applyAlignment="1">
      <alignment horizontal="left" vertical="center"/>
    </xf>
    <xf numFmtId="0" fontId="59" fillId="0" borderId="2" xfId="0" applyFont="1" applyBorder="1" applyAlignment="1">
      <alignment horizontal="left" vertical="center"/>
    </xf>
    <xf numFmtId="0" fontId="59" fillId="0" borderId="27" xfId="0" applyFont="1" applyBorder="1" applyAlignment="1">
      <alignment horizontal="left" vertical="center"/>
    </xf>
    <xf numFmtId="0" fontId="59" fillId="0" borderId="28" xfId="0" applyFont="1" applyBorder="1" applyAlignment="1">
      <alignment horizontal="left" vertical="center"/>
    </xf>
    <xf numFmtId="0" fontId="59" fillId="0" borderId="29" xfId="0" applyFont="1" applyBorder="1" applyAlignment="1">
      <alignment horizontal="left" vertical="center"/>
    </xf>
    <xf numFmtId="0" fontId="46" fillId="0" borderId="86" xfId="0" applyFont="1" applyFill="1" applyBorder="1" applyAlignment="1">
      <alignment horizontal="center" vertical="center" wrapText="1"/>
    </xf>
    <xf numFmtId="0" fontId="46" fillId="0" borderId="31" xfId="0" applyFont="1" applyFill="1" applyBorder="1" applyAlignment="1">
      <alignment vertical="center"/>
    </xf>
    <xf numFmtId="0" fontId="46" fillId="0" borderId="32" xfId="0" applyFont="1" applyFill="1" applyBorder="1" applyAlignment="1">
      <alignment vertical="center"/>
    </xf>
    <xf numFmtId="0" fontId="32" fillId="4" borderId="22" xfId="0" applyFont="1" applyFill="1" applyBorder="1" applyAlignment="1">
      <alignment horizontal="left" vertical="center" wrapText="1"/>
    </xf>
    <xf numFmtId="0" fontId="32" fillId="4" borderId="23" xfId="0" applyFont="1" applyFill="1" applyBorder="1" applyAlignment="1">
      <alignment horizontal="left" vertical="center" wrapText="1"/>
    </xf>
    <xf numFmtId="0" fontId="32" fillId="4" borderId="24" xfId="0" applyFont="1" applyFill="1" applyBorder="1" applyAlignment="1">
      <alignment horizontal="left" vertical="center" wrapText="1"/>
    </xf>
    <xf numFmtId="0" fontId="32" fillId="4" borderId="17" xfId="0" applyFont="1" applyFill="1" applyBorder="1" applyAlignment="1">
      <alignment horizontal="left" vertical="center" wrapText="1"/>
    </xf>
    <xf numFmtId="0" fontId="32" fillId="4" borderId="0" xfId="0" applyFont="1" applyFill="1" applyBorder="1" applyAlignment="1">
      <alignment horizontal="left" vertical="center" wrapText="1"/>
    </xf>
    <xf numFmtId="0" fontId="32" fillId="4" borderId="2" xfId="0" applyFont="1" applyFill="1" applyBorder="1" applyAlignment="1">
      <alignment horizontal="left" vertical="center" wrapText="1"/>
    </xf>
    <xf numFmtId="0" fontId="32" fillId="4" borderId="27" xfId="0" applyFont="1" applyFill="1" applyBorder="1" applyAlignment="1">
      <alignment horizontal="left" vertical="center" wrapText="1"/>
    </xf>
    <xf numFmtId="0" fontId="32" fillId="4" borderId="28" xfId="0" applyFont="1" applyFill="1" applyBorder="1" applyAlignment="1">
      <alignment horizontal="left" vertical="center" wrapText="1"/>
    </xf>
    <xf numFmtId="0" fontId="32" fillId="4" borderId="29" xfId="0" applyFont="1" applyFill="1" applyBorder="1" applyAlignment="1">
      <alignment horizontal="left" vertical="center" wrapText="1"/>
    </xf>
    <xf numFmtId="0" fontId="46" fillId="0" borderId="30" xfId="0" applyFont="1" applyFill="1" applyBorder="1" applyAlignment="1">
      <alignment horizontal="center" vertical="center" wrapText="1" shrinkToFit="1"/>
    </xf>
    <xf numFmtId="0" fontId="46" fillId="0" borderId="31" xfId="0" applyFont="1" applyFill="1" applyBorder="1" applyAlignment="1">
      <alignment horizontal="center" vertical="center" wrapText="1" shrinkToFit="1"/>
    </xf>
    <xf numFmtId="0" fontId="46" fillId="0" borderId="32" xfId="0" applyFont="1" applyFill="1" applyBorder="1" applyAlignment="1">
      <alignment horizontal="center" vertical="center" wrapText="1" shrinkToFit="1"/>
    </xf>
    <xf numFmtId="0" fontId="46" fillId="0" borderId="33" xfId="0" applyNumberFormat="1" applyFont="1" applyFill="1" applyBorder="1" applyAlignment="1">
      <alignment horizontal="center" vertical="center"/>
    </xf>
    <xf numFmtId="0" fontId="32" fillId="0" borderId="26" xfId="0" applyNumberFormat="1" applyFont="1" applyFill="1" applyBorder="1" applyAlignment="1">
      <alignment horizontal="center" vertical="center"/>
    </xf>
    <xf numFmtId="0" fontId="46" fillId="2" borderId="22" xfId="0" applyFont="1" applyFill="1" applyBorder="1" applyAlignment="1">
      <alignment horizontal="center" vertical="center" shrinkToFit="1"/>
    </xf>
    <xf numFmtId="0" fontId="46" fillId="2" borderId="23" xfId="0" applyFont="1" applyFill="1" applyBorder="1" applyAlignment="1">
      <alignment horizontal="center" vertical="center" shrinkToFit="1"/>
    </xf>
    <xf numFmtId="0" fontId="46" fillId="2" borderId="62" xfId="0" applyFont="1" applyFill="1" applyBorder="1" applyAlignment="1">
      <alignment horizontal="center" vertical="center" shrinkToFit="1"/>
    </xf>
    <xf numFmtId="0" fontId="46" fillId="0" borderId="51" xfId="0" applyFont="1" applyFill="1" applyBorder="1" applyAlignment="1">
      <alignment vertical="center" wrapText="1"/>
    </xf>
    <xf numFmtId="0" fontId="46" fillId="0" borderId="11" xfId="0" applyFont="1" applyFill="1" applyBorder="1" applyAlignment="1">
      <alignment vertical="center" wrapText="1"/>
    </xf>
    <xf numFmtId="0" fontId="46" fillId="0" borderId="52" xfId="0" applyFont="1" applyFill="1" applyBorder="1" applyAlignment="1">
      <alignment vertical="center" wrapText="1"/>
    </xf>
    <xf numFmtId="0" fontId="46" fillId="0" borderId="18" xfId="0" applyFont="1" applyFill="1" applyBorder="1" applyAlignment="1">
      <alignment horizontal="center" vertical="center" wrapText="1" shrinkToFit="1"/>
    </xf>
    <xf numFmtId="0" fontId="46" fillId="0" borderId="19" xfId="0" applyFont="1" applyFill="1" applyBorder="1" applyAlignment="1">
      <alignment horizontal="center" vertical="center" wrapText="1" shrinkToFit="1"/>
    </xf>
    <xf numFmtId="0" fontId="46" fillId="0" borderId="20" xfId="0" applyFont="1" applyFill="1" applyBorder="1" applyAlignment="1">
      <alignment horizontal="center" vertical="center" wrapText="1" shrinkToFit="1"/>
    </xf>
    <xf numFmtId="0" fontId="46" fillId="0" borderId="21" xfId="0" applyNumberFormat="1" applyFont="1" applyFill="1" applyBorder="1" applyAlignment="1">
      <alignment horizontal="center" vertical="center"/>
    </xf>
    <xf numFmtId="0" fontId="46" fillId="0" borderId="27" xfId="0" applyFont="1" applyFill="1" applyBorder="1" applyAlignment="1">
      <alignment horizontal="center" vertical="center"/>
    </xf>
    <xf numFmtId="0" fontId="46" fillId="0" borderId="28" xfId="0" applyFont="1" applyFill="1" applyBorder="1" applyAlignment="1">
      <alignment horizontal="center" vertical="center"/>
    </xf>
    <xf numFmtId="0" fontId="46" fillId="0" borderId="61" xfId="0" applyFont="1" applyFill="1" applyBorder="1" applyAlignment="1">
      <alignment horizontal="center" vertical="center"/>
    </xf>
    <xf numFmtId="0" fontId="58" fillId="0" borderId="50" xfId="0" applyFont="1" applyFill="1" applyBorder="1" applyAlignment="1">
      <alignment horizontal="left" vertical="center" wrapText="1"/>
    </xf>
    <xf numFmtId="0" fontId="58" fillId="0" borderId="11" xfId="0" applyFont="1" applyFill="1" applyBorder="1" applyAlignment="1">
      <alignment horizontal="left" vertical="center" wrapText="1"/>
    </xf>
    <xf numFmtId="0" fontId="58" fillId="0" borderId="25" xfId="0" applyFont="1" applyFill="1" applyBorder="1" applyAlignment="1">
      <alignment horizontal="left" vertical="center" wrapText="1"/>
    </xf>
    <xf numFmtId="0" fontId="46" fillId="0" borderId="23" xfId="0" applyFont="1" applyFill="1" applyBorder="1" applyAlignment="1">
      <alignment vertical="center" wrapText="1"/>
    </xf>
    <xf numFmtId="0" fontId="46" fillId="0" borderId="23" xfId="0" applyFont="1" applyFill="1" applyBorder="1" applyAlignment="1">
      <alignment vertical="center"/>
    </xf>
    <xf numFmtId="0" fontId="46" fillId="0" borderId="24" xfId="0" applyFont="1" applyFill="1" applyBorder="1" applyAlignment="1">
      <alignment vertical="center"/>
    </xf>
    <xf numFmtId="0" fontId="43" fillId="0" borderId="50" xfId="0" applyFont="1" applyFill="1" applyBorder="1" applyAlignment="1">
      <alignment horizontal="left" vertical="center" wrapText="1"/>
    </xf>
    <xf numFmtId="0" fontId="43" fillId="0" borderId="11" xfId="0" applyFont="1" applyFill="1" applyBorder="1" applyAlignment="1">
      <alignment horizontal="left" vertical="center" wrapText="1"/>
    </xf>
    <xf numFmtId="0" fontId="43" fillId="0" borderId="25" xfId="0" applyFont="1" applyFill="1" applyBorder="1" applyAlignment="1">
      <alignment horizontal="left" vertical="center" wrapText="1"/>
    </xf>
    <xf numFmtId="0" fontId="32" fillId="0" borderId="11" xfId="0" applyFont="1" applyBorder="1" applyAlignment="1">
      <alignment horizontal="left" vertical="center" wrapText="1"/>
    </xf>
    <xf numFmtId="0" fontId="32" fillId="0" borderId="52" xfId="0" applyFont="1" applyBorder="1" applyAlignment="1">
      <alignment horizontal="left" vertical="center" wrapText="1"/>
    </xf>
    <xf numFmtId="0" fontId="46" fillId="0" borderId="55" xfId="0" applyFont="1" applyFill="1" applyBorder="1" applyAlignment="1">
      <alignment horizontal="left" vertical="center" wrapText="1"/>
    </xf>
    <xf numFmtId="0" fontId="46" fillId="0" borderId="23" xfId="0" applyFont="1" applyFill="1" applyBorder="1" applyAlignment="1">
      <alignment horizontal="left" vertical="center" wrapText="1"/>
    </xf>
    <xf numFmtId="0" fontId="46" fillId="0" borderId="62" xfId="0" applyFont="1" applyFill="1" applyBorder="1" applyAlignment="1">
      <alignment horizontal="left" vertical="center" wrapText="1"/>
    </xf>
    <xf numFmtId="0" fontId="46" fillId="0" borderId="56" xfId="0" applyFont="1" applyFill="1" applyBorder="1" applyAlignment="1">
      <alignment horizontal="left" vertical="center" wrapText="1"/>
    </xf>
    <xf numFmtId="0" fontId="46" fillId="0" borderId="28" xfId="0" applyFont="1" applyFill="1" applyBorder="1" applyAlignment="1">
      <alignment horizontal="left" vertical="center" wrapText="1"/>
    </xf>
    <xf numFmtId="0" fontId="46" fillId="0" borderId="61" xfId="0" applyFont="1" applyFill="1" applyBorder="1" applyAlignment="1">
      <alignment horizontal="left" vertical="center" wrapText="1"/>
    </xf>
    <xf numFmtId="0" fontId="45" fillId="2" borderId="23" xfId="0" applyFont="1" applyFill="1" applyBorder="1" applyAlignment="1">
      <alignment horizontal="center" vertical="center" wrapText="1" shrinkToFit="1"/>
    </xf>
    <xf numFmtId="0" fontId="45" fillId="2" borderId="62" xfId="0" applyFont="1" applyFill="1" applyBorder="1" applyAlignment="1">
      <alignment horizontal="center" vertical="center" wrapText="1" shrinkToFit="1"/>
    </xf>
    <xf numFmtId="0" fontId="45" fillId="2" borderId="27" xfId="0" applyFont="1" applyFill="1" applyBorder="1" applyAlignment="1">
      <alignment horizontal="center" vertical="center" wrapText="1" shrinkToFit="1"/>
    </xf>
    <xf numFmtId="0" fontId="45" fillId="2" borderId="28" xfId="0" applyFont="1" applyFill="1" applyBorder="1" applyAlignment="1">
      <alignment horizontal="center" vertical="center" wrapText="1" shrinkToFit="1"/>
    </xf>
    <xf numFmtId="0" fontId="45" fillId="2" borderId="61" xfId="0" applyFont="1" applyFill="1" applyBorder="1" applyAlignment="1">
      <alignment horizontal="center" vertical="center" wrapText="1" shrinkToFit="1"/>
    </xf>
    <xf numFmtId="0" fontId="46" fillId="0" borderId="73" xfId="0" applyFont="1" applyFill="1" applyBorder="1" applyAlignment="1">
      <alignment horizontal="center" vertical="center"/>
    </xf>
    <xf numFmtId="0" fontId="46" fillId="0" borderId="73" xfId="0" applyFont="1" applyFill="1" applyBorder="1" applyAlignment="1">
      <alignment horizontal="center" vertical="center" wrapText="1"/>
    </xf>
    <xf numFmtId="0" fontId="56" fillId="0" borderId="145" xfId="0" applyFont="1" applyFill="1" applyBorder="1" applyAlignment="1">
      <alignment horizontal="center" vertical="center" wrapText="1"/>
    </xf>
    <xf numFmtId="0" fontId="32" fillId="0" borderId="145" xfId="0" applyFont="1" applyBorder="1" applyAlignment="1">
      <alignment horizontal="center" vertical="center"/>
    </xf>
    <xf numFmtId="0" fontId="32" fillId="0" borderId="146" xfId="0" applyFont="1" applyBorder="1" applyAlignment="1">
      <alignment horizontal="center" vertical="center"/>
    </xf>
    <xf numFmtId="0" fontId="54" fillId="0" borderId="55" xfId="0" applyFont="1" applyFill="1" applyBorder="1" applyAlignment="1">
      <alignment horizontal="left" vertical="center" wrapText="1" shrinkToFit="1"/>
    </xf>
    <xf numFmtId="0" fontId="41" fillId="0" borderId="23" xfId="0" applyFont="1" applyBorder="1" applyAlignment="1">
      <alignment horizontal="left" vertical="center" wrapText="1" shrinkToFit="1"/>
    </xf>
    <xf numFmtId="0" fontId="41" fillId="0" borderId="62" xfId="0" applyFont="1" applyBorder="1" applyAlignment="1">
      <alignment horizontal="left" vertical="center" wrapText="1" shrinkToFit="1"/>
    </xf>
    <xf numFmtId="0" fontId="41" fillId="0" borderId="56" xfId="0" applyFont="1" applyBorder="1" applyAlignment="1">
      <alignment horizontal="left" vertical="center" wrapText="1" shrinkToFit="1"/>
    </xf>
    <xf numFmtId="0" fontId="41" fillId="0" borderId="28" xfId="0" applyFont="1" applyBorder="1" applyAlignment="1">
      <alignment horizontal="left" vertical="center" wrapText="1" shrinkToFit="1"/>
    </xf>
    <xf numFmtId="0" fontId="41" fillId="0" borderId="61" xfId="0" applyFont="1" applyBorder="1" applyAlignment="1">
      <alignment horizontal="left" vertical="center" wrapText="1" shrinkToFit="1"/>
    </xf>
    <xf numFmtId="0" fontId="47" fillId="0" borderId="22" xfId="0" applyFont="1" applyBorder="1" applyAlignment="1">
      <alignment horizontal="left" vertical="center" wrapText="1"/>
    </xf>
    <xf numFmtId="0" fontId="47" fillId="0" borderId="23" xfId="0" applyFont="1" applyBorder="1" applyAlignment="1">
      <alignment horizontal="left" vertical="center" wrapText="1"/>
    </xf>
    <xf numFmtId="0" fontId="47" fillId="0" borderId="62" xfId="0" applyFont="1" applyBorder="1" applyAlignment="1">
      <alignment horizontal="left" vertical="center" wrapText="1"/>
    </xf>
    <xf numFmtId="0" fontId="55" fillId="0" borderId="55" xfId="0" applyFont="1" applyFill="1" applyBorder="1" applyAlignment="1">
      <alignment horizontal="left" vertical="center" wrapText="1"/>
    </xf>
    <xf numFmtId="0" fontId="55" fillId="0" borderId="23" xfId="0" applyFont="1" applyFill="1" applyBorder="1" applyAlignment="1">
      <alignment horizontal="left" vertical="center" wrapText="1"/>
    </xf>
    <xf numFmtId="0" fontId="55" fillId="0" borderId="62" xfId="0" applyFont="1" applyFill="1" applyBorder="1" applyAlignment="1">
      <alignment horizontal="left" vertical="center" wrapText="1"/>
    </xf>
    <xf numFmtId="0" fontId="55" fillId="0" borderId="56" xfId="0" applyFont="1" applyFill="1" applyBorder="1" applyAlignment="1">
      <alignment horizontal="left" vertical="center" wrapText="1"/>
    </xf>
    <xf numFmtId="0" fontId="55" fillId="0" borderId="28" xfId="0" applyFont="1" applyFill="1" applyBorder="1" applyAlignment="1">
      <alignment horizontal="left" vertical="center" wrapText="1"/>
    </xf>
    <xf numFmtId="0" fontId="55" fillId="0" borderId="61" xfId="0" applyFont="1" applyFill="1" applyBorder="1" applyAlignment="1">
      <alignment horizontal="left" vertical="center" wrapText="1"/>
    </xf>
    <xf numFmtId="0" fontId="46" fillId="0" borderId="22" xfId="0" applyFont="1" applyFill="1" applyBorder="1" applyAlignment="1">
      <alignment horizontal="center" vertical="center" wrapText="1" shrinkToFit="1"/>
    </xf>
    <xf numFmtId="0" fontId="46" fillId="0" borderId="23" xfId="0" applyFont="1" applyFill="1" applyBorder="1" applyAlignment="1">
      <alignment horizontal="center" vertical="center" shrinkToFit="1"/>
    </xf>
    <xf numFmtId="0" fontId="46" fillId="0" borderId="62" xfId="0" applyFont="1" applyFill="1" applyBorder="1" applyAlignment="1">
      <alignment horizontal="center" vertical="center" shrinkToFit="1"/>
    </xf>
    <xf numFmtId="0" fontId="46" fillId="0" borderId="27" xfId="0" applyFont="1" applyFill="1" applyBorder="1" applyAlignment="1">
      <alignment horizontal="center" vertical="center" shrinkToFit="1"/>
    </xf>
    <xf numFmtId="0" fontId="46" fillId="0" borderId="28" xfId="0" applyFont="1" applyFill="1" applyBorder="1" applyAlignment="1">
      <alignment horizontal="center" vertical="center" shrinkToFit="1"/>
    </xf>
    <xf numFmtId="0" fontId="46" fillId="0" borderId="61" xfId="0" applyFont="1" applyFill="1" applyBorder="1" applyAlignment="1">
      <alignment horizontal="center" vertical="center" shrinkToFit="1"/>
    </xf>
    <xf numFmtId="0" fontId="55" fillId="0" borderId="22" xfId="0" applyFont="1" applyFill="1" applyBorder="1" applyAlignment="1">
      <alignment horizontal="center" vertical="center" wrapText="1" shrinkToFit="1"/>
    </xf>
    <xf numFmtId="0" fontId="55" fillId="0" borderId="23" xfId="0" applyFont="1" applyFill="1" applyBorder="1" applyAlignment="1">
      <alignment horizontal="center" vertical="center" shrinkToFit="1"/>
    </xf>
    <xf numFmtId="0" fontId="55" fillId="0" borderId="62" xfId="0" applyFont="1" applyFill="1" applyBorder="1" applyAlignment="1">
      <alignment horizontal="center" vertical="center" shrinkToFit="1"/>
    </xf>
    <xf numFmtId="0" fontId="55" fillId="0" borderId="73" xfId="0" applyFont="1" applyFill="1" applyBorder="1" applyAlignment="1">
      <alignment horizontal="center" vertical="center" wrapText="1"/>
    </xf>
    <xf numFmtId="0" fontId="55" fillId="0" borderId="73" xfId="0" applyFont="1" applyFill="1" applyBorder="1" applyAlignment="1">
      <alignment horizontal="center" vertical="center"/>
    </xf>
    <xf numFmtId="0" fontId="32" fillId="0" borderId="144" xfId="0" applyFont="1" applyBorder="1" applyAlignment="1">
      <alignment horizontal="center" vertical="center"/>
    </xf>
    <xf numFmtId="0" fontId="56" fillId="0" borderId="27" xfId="0" applyFont="1" applyFill="1" applyBorder="1" applyAlignment="1">
      <alignment horizontal="center" vertical="center" wrapText="1"/>
    </xf>
    <xf numFmtId="0" fontId="56" fillId="0" borderId="28" xfId="0" applyFont="1" applyFill="1" applyBorder="1" applyAlignment="1">
      <alignment horizontal="center" vertical="center" wrapText="1"/>
    </xf>
    <xf numFmtId="0" fontId="56" fillId="0" borderId="61" xfId="0" applyFont="1" applyFill="1" applyBorder="1" applyAlignment="1">
      <alignment horizontal="center" vertical="center" wrapText="1"/>
    </xf>
    <xf numFmtId="0" fontId="47" fillId="0" borderId="51" xfId="0" applyFont="1" applyBorder="1" applyAlignment="1">
      <alignment horizontal="left" vertical="center" wrapText="1"/>
    </xf>
    <xf numFmtId="0" fontId="47" fillId="0" borderId="11" xfId="0" applyFont="1" applyBorder="1" applyAlignment="1">
      <alignment horizontal="left" vertical="center" wrapText="1"/>
    </xf>
    <xf numFmtId="0" fontId="47" fillId="0" borderId="25" xfId="0" applyFont="1" applyBorder="1" applyAlignment="1">
      <alignment horizontal="left" vertical="center" wrapText="1"/>
    </xf>
    <xf numFmtId="0" fontId="32" fillId="2" borderId="27" xfId="0" applyFont="1" applyFill="1" applyBorder="1" applyAlignment="1">
      <alignment horizontal="center" vertical="center"/>
    </xf>
    <xf numFmtId="0" fontId="32" fillId="2" borderId="28" xfId="0" applyFont="1" applyFill="1" applyBorder="1" applyAlignment="1">
      <alignment horizontal="center" vertical="center"/>
    </xf>
    <xf numFmtId="0" fontId="32" fillId="2" borderId="61" xfId="0" applyFont="1" applyFill="1" applyBorder="1" applyAlignment="1">
      <alignment horizontal="center" vertical="center"/>
    </xf>
    <xf numFmtId="0" fontId="44" fillId="2" borderId="27" xfId="0" applyFont="1" applyFill="1" applyBorder="1" applyAlignment="1">
      <alignment horizontal="center" vertical="center" wrapText="1"/>
    </xf>
    <xf numFmtId="0" fontId="44" fillId="2" borderId="28" xfId="0" applyFont="1" applyFill="1" applyBorder="1" applyAlignment="1">
      <alignment horizontal="center" vertical="center" wrapText="1"/>
    </xf>
    <xf numFmtId="0" fontId="44" fillId="2" borderId="29" xfId="0" applyFont="1" applyFill="1" applyBorder="1" applyAlignment="1">
      <alignment horizontal="center" vertical="center" wrapText="1"/>
    </xf>
    <xf numFmtId="0" fontId="56" fillId="0" borderId="55" xfId="0" applyFont="1" applyFill="1" applyBorder="1" applyAlignment="1">
      <alignment horizontal="left" vertical="center" wrapText="1"/>
    </xf>
    <xf numFmtId="0" fontId="56" fillId="0" borderId="23" xfId="0" applyFont="1" applyFill="1" applyBorder="1" applyAlignment="1">
      <alignment horizontal="left" vertical="center" wrapText="1"/>
    </xf>
    <xf numFmtId="0" fontId="56" fillId="0" borderId="62" xfId="0" applyFont="1" applyFill="1" applyBorder="1" applyAlignment="1">
      <alignment horizontal="left" vertical="center" wrapText="1"/>
    </xf>
    <xf numFmtId="0" fontId="56" fillId="0" borderId="56" xfId="0" applyFont="1" applyFill="1" applyBorder="1" applyAlignment="1">
      <alignment horizontal="left" vertical="center" wrapText="1"/>
    </xf>
    <xf numFmtId="0" fontId="56" fillId="0" borderId="28" xfId="0" applyFont="1" applyFill="1" applyBorder="1" applyAlignment="1">
      <alignment horizontal="left" vertical="center" wrapText="1"/>
    </xf>
    <xf numFmtId="0" fontId="56" fillId="0" borderId="61" xfId="0" applyFont="1" applyFill="1" applyBorder="1" applyAlignment="1">
      <alignment horizontal="left" vertical="center" wrapText="1"/>
    </xf>
    <xf numFmtId="3" fontId="46" fillId="0" borderId="26" xfId="0" applyNumberFormat="1" applyFont="1" applyFill="1" applyBorder="1" applyAlignment="1">
      <alignment horizontal="center" vertical="center" wrapText="1"/>
    </xf>
    <xf numFmtId="0" fontId="46" fillId="0" borderId="26" xfId="0" applyFont="1" applyFill="1" applyBorder="1" applyAlignment="1">
      <alignment horizontal="center" vertical="center" wrapText="1"/>
    </xf>
    <xf numFmtId="0" fontId="41" fillId="0" borderId="51"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25" xfId="0" applyFont="1" applyBorder="1" applyAlignment="1">
      <alignment horizontal="center" vertical="center" wrapText="1"/>
    </xf>
    <xf numFmtId="9" fontId="46" fillId="0" borderId="73" xfId="0" applyNumberFormat="1" applyFont="1" applyFill="1" applyBorder="1" applyAlignment="1">
      <alignment horizontal="center" vertical="center"/>
    </xf>
    <xf numFmtId="0" fontId="32" fillId="0" borderId="143" xfId="0" applyFont="1" applyBorder="1" applyAlignment="1">
      <alignment horizontal="center" vertical="center"/>
    </xf>
    <xf numFmtId="9" fontId="32" fillId="0" borderId="73" xfId="0" applyNumberFormat="1" applyFont="1" applyBorder="1" applyAlignment="1">
      <alignment horizontal="center" vertical="center"/>
    </xf>
    <xf numFmtId="3" fontId="46" fillId="0" borderId="26" xfId="0" applyNumberFormat="1" applyFont="1" applyFill="1" applyBorder="1" applyAlignment="1">
      <alignment horizontal="center" vertical="center"/>
    </xf>
    <xf numFmtId="176" fontId="32" fillId="0" borderId="51" xfId="0" applyNumberFormat="1" applyFont="1" applyBorder="1" applyAlignment="1">
      <alignment horizontal="center" vertical="center"/>
    </xf>
    <xf numFmtId="176" fontId="32" fillId="0" borderId="11" xfId="0" applyNumberFormat="1" applyFont="1" applyBorder="1" applyAlignment="1">
      <alignment horizontal="center" vertical="center"/>
    </xf>
    <xf numFmtId="176" fontId="32" fillId="0" borderId="25" xfId="0" applyNumberFormat="1" applyFont="1" applyBorder="1" applyAlignment="1">
      <alignment horizontal="center" vertical="center"/>
    </xf>
    <xf numFmtId="192" fontId="32" fillId="0" borderId="33" xfId="0" applyNumberFormat="1" applyFont="1" applyFill="1" applyBorder="1" applyAlignment="1">
      <alignment horizontal="center" vertical="center"/>
    </xf>
    <xf numFmtId="0" fontId="32" fillId="2" borderId="56" xfId="0" applyFont="1" applyFill="1" applyBorder="1" applyAlignment="1">
      <alignment horizontal="center" vertical="center"/>
    </xf>
    <xf numFmtId="0" fontId="32" fillId="0" borderId="140" xfId="0" applyFont="1" applyBorder="1" applyAlignment="1">
      <alignment horizontal="center" vertical="center"/>
    </xf>
    <xf numFmtId="0" fontId="32" fillId="0" borderId="141" xfId="0" applyFont="1" applyBorder="1" applyAlignment="1">
      <alignment horizontal="center" vertical="center"/>
    </xf>
    <xf numFmtId="0" fontId="32" fillId="0" borderId="142" xfId="0" applyFont="1" applyBorder="1" applyAlignment="1">
      <alignment horizontal="center" vertical="center"/>
    </xf>
    <xf numFmtId="0" fontId="57" fillId="0" borderId="51" xfId="0" applyFont="1" applyFill="1" applyBorder="1" applyAlignment="1">
      <alignment horizontal="left" vertical="center" wrapText="1"/>
    </xf>
    <xf numFmtId="0" fontId="57" fillId="0" borderId="11" xfId="0" applyFont="1" applyFill="1" applyBorder="1" applyAlignment="1">
      <alignment horizontal="left" vertical="center" wrapText="1"/>
    </xf>
    <xf numFmtId="0" fontId="57" fillId="0" borderId="25" xfId="0" applyFont="1" applyFill="1" applyBorder="1" applyAlignment="1">
      <alignment horizontal="left" vertical="center" wrapText="1"/>
    </xf>
    <xf numFmtId="192" fontId="32" fillId="0" borderId="26" xfId="0" applyNumberFormat="1" applyFont="1" applyFill="1" applyBorder="1" applyAlignment="1">
      <alignment horizontal="center" vertical="center"/>
    </xf>
    <xf numFmtId="192" fontId="32" fillId="0" borderId="60" xfId="0" applyNumberFormat="1" applyFont="1" applyFill="1" applyBorder="1" applyAlignment="1">
      <alignment horizontal="center" vertical="center"/>
    </xf>
    <xf numFmtId="0" fontId="47" fillId="0" borderId="55" xfId="0" applyFont="1" applyBorder="1" applyAlignment="1">
      <alignment horizontal="left" vertical="center" wrapText="1"/>
    </xf>
    <xf numFmtId="0" fontId="47" fillId="0" borderId="56" xfId="0" applyFont="1" applyBorder="1" applyAlignment="1">
      <alignment horizontal="left" vertical="center" wrapText="1"/>
    </xf>
    <xf numFmtId="0" fontId="47" fillId="0" borderId="28" xfId="0" applyFont="1" applyBorder="1" applyAlignment="1">
      <alignment horizontal="left" vertical="center" wrapText="1"/>
    </xf>
    <xf numFmtId="0" fontId="47" fillId="0" borderId="61" xfId="0" applyFont="1" applyBorder="1" applyAlignment="1">
      <alignment horizontal="left" vertical="center" wrapText="1"/>
    </xf>
    <xf numFmtId="192" fontId="32" fillId="0" borderId="21" xfId="0" applyNumberFormat="1" applyFont="1" applyFill="1" applyBorder="1" applyAlignment="1">
      <alignment horizontal="center" vertical="center"/>
    </xf>
    <xf numFmtId="0" fontId="44" fillId="0" borderId="50" xfId="1" applyFont="1" applyFill="1" applyBorder="1" applyAlignment="1" applyProtection="1">
      <alignment vertical="top" wrapText="1"/>
    </xf>
    <xf numFmtId="0" fontId="44" fillId="0" borderId="11" xfId="1" applyFont="1" applyFill="1" applyBorder="1" applyAlignment="1" applyProtection="1">
      <alignment vertical="top" wrapText="1"/>
    </xf>
    <xf numFmtId="0" fontId="44" fillId="0" borderId="52" xfId="1" applyFont="1" applyFill="1" applyBorder="1" applyAlignment="1" applyProtection="1">
      <alignment vertical="top" wrapText="1"/>
    </xf>
    <xf numFmtId="192" fontId="32" fillId="0" borderId="16" xfId="0" applyNumberFormat="1" applyFont="1" applyFill="1" applyBorder="1" applyAlignment="1">
      <alignment horizontal="center" vertical="center"/>
    </xf>
    <xf numFmtId="0" fontId="32" fillId="0" borderId="62" xfId="3" applyFont="1" applyFill="1" applyBorder="1" applyAlignment="1" applyProtection="1">
      <alignment horizontal="left" vertical="center" wrapText="1" shrinkToFit="1"/>
    </xf>
    <xf numFmtId="0" fontId="32" fillId="0" borderId="61" xfId="3" applyFont="1" applyFill="1" applyBorder="1" applyAlignment="1" applyProtection="1">
      <alignment horizontal="left" vertical="center" wrapText="1" shrinkToFit="1"/>
    </xf>
    <xf numFmtId="0" fontId="37" fillId="2" borderId="22" xfId="1" applyNumberFormat="1" applyFont="1" applyFill="1" applyBorder="1" applyAlignment="1" applyProtection="1">
      <alignment horizontal="center" vertical="center" wrapText="1"/>
    </xf>
    <xf numFmtId="0" fontId="37" fillId="2" borderId="23" xfId="1" applyNumberFormat="1" applyFont="1" applyFill="1" applyBorder="1" applyAlignment="1" applyProtection="1">
      <alignment horizontal="center" vertical="center" wrapText="1"/>
    </xf>
    <xf numFmtId="0" fontId="37" fillId="2" borderId="62" xfId="1" applyNumberFormat="1" applyFont="1" applyFill="1" applyBorder="1" applyAlignment="1" applyProtection="1">
      <alignment horizontal="center" vertical="center" wrapText="1"/>
    </xf>
    <xf numFmtId="0" fontId="37" fillId="2" borderId="27" xfId="1" applyNumberFormat="1" applyFont="1" applyFill="1" applyBorder="1" applyAlignment="1" applyProtection="1">
      <alignment horizontal="center" vertical="center" wrapText="1"/>
    </xf>
    <xf numFmtId="0" fontId="37" fillId="2" borderId="28" xfId="1" applyNumberFormat="1" applyFont="1" applyFill="1" applyBorder="1" applyAlignment="1" applyProtection="1">
      <alignment horizontal="center" vertical="center" wrapText="1"/>
    </xf>
    <xf numFmtId="0" fontId="37" fillId="2" borderId="61" xfId="1" applyNumberFormat="1" applyFont="1" applyFill="1" applyBorder="1" applyAlignment="1" applyProtection="1">
      <alignment horizontal="center" vertical="center" wrapText="1"/>
    </xf>
    <xf numFmtId="0" fontId="32" fillId="0" borderId="23" xfId="1" applyFont="1" applyFill="1" applyBorder="1" applyAlignment="1">
      <alignment horizontal="left" vertical="center" wrapText="1" shrinkToFit="1"/>
    </xf>
    <xf numFmtId="0" fontId="32" fillId="0" borderId="24" xfId="1" applyFont="1" applyFill="1" applyBorder="1" applyAlignment="1">
      <alignment horizontal="left" vertical="center" wrapText="1" shrinkToFit="1"/>
    </xf>
    <xf numFmtId="0" fontId="32" fillId="0" borderId="27" xfId="1" applyFont="1" applyFill="1" applyBorder="1" applyAlignment="1">
      <alignment horizontal="left" vertical="center" wrapText="1" shrinkToFit="1"/>
    </xf>
    <xf numFmtId="0" fontId="32" fillId="0" borderId="28" xfId="1" applyFont="1" applyFill="1" applyBorder="1" applyAlignment="1">
      <alignment horizontal="left" vertical="center" wrapText="1" shrinkToFit="1"/>
    </xf>
    <xf numFmtId="0" fontId="32" fillId="0" borderId="29" xfId="1" applyFont="1" applyFill="1" applyBorder="1" applyAlignment="1">
      <alignment horizontal="left" vertical="center" wrapText="1" shrinkToFit="1"/>
    </xf>
    <xf numFmtId="0" fontId="51" fillId="0" borderId="50" xfId="3" applyFont="1" applyFill="1" applyBorder="1" applyAlignment="1" applyProtection="1">
      <alignment horizontal="left" vertical="center" wrapText="1"/>
    </xf>
    <xf numFmtId="0" fontId="42" fillId="0" borderId="11" xfId="3" applyFont="1" applyFill="1" applyBorder="1" applyAlignment="1" applyProtection="1">
      <alignment horizontal="left" vertical="center"/>
    </xf>
    <xf numFmtId="0" fontId="42" fillId="0" borderId="25" xfId="3" applyFont="1" applyFill="1" applyBorder="1" applyAlignment="1" applyProtection="1">
      <alignment horizontal="left" vertical="center"/>
    </xf>
    <xf numFmtId="0" fontId="37" fillId="2" borderId="11" xfId="1" applyFont="1" applyFill="1" applyBorder="1" applyAlignment="1" applyProtection="1">
      <alignment horizontal="center" vertical="center" shrinkToFit="1"/>
    </xf>
    <xf numFmtId="0" fontId="37" fillId="2" borderId="25" xfId="1" applyFont="1" applyFill="1" applyBorder="1" applyAlignment="1" applyProtection="1">
      <alignment horizontal="center" vertical="center" shrinkToFit="1"/>
    </xf>
    <xf numFmtId="0" fontId="42" fillId="0" borderId="11" xfId="1" applyFont="1" applyFill="1" applyBorder="1" applyAlignment="1" applyProtection="1">
      <alignment horizontal="center" vertical="center" wrapText="1" shrinkToFit="1"/>
    </xf>
    <xf numFmtId="0" fontId="42" fillId="0" borderId="25" xfId="1" applyFont="1" applyFill="1" applyBorder="1" applyAlignment="1" applyProtection="1">
      <alignment horizontal="center" vertical="center" wrapText="1" shrinkToFit="1"/>
    </xf>
    <xf numFmtId="0" fontId="42" fillId="0" borderId="39" xfId="1" applyFont="1" applyFill="1" applyBorder="1" applyAlignment="1" applyProtection="1">
      <alignment horizontal="center" vertical="center" wrapText="1" shrinkToFit="1"/>
    </xf>
    <xf numFmtId="0" fontId="42" fillId="0" borderId="40" xfId="1" applyFont="1" applyFill="1" applyBorder="1" applyAlignment="1" applyProtection="1">
      <alignment horizontal="center" vertical="center" wrapText="1" shrinkToFit="1"/>
    </xf>
    <xf numFmtId="0" fontId="42" fillId="0" borderId="47" xfId="1" applyFont="1" applyFill="1" applyBorder="1" applyAlignment="1" applyProtection="1">
      <alignment horizontal="center" vertical="center" wrapText="1" shrinkToFit="1"/>
    </xf>
    <xf numFmtId="0" fontId="38" fillId="2" borderId="40" xfId="1" applyFont="1" applyFill="1" applyBorder="1" applyAlignment="1" applyProtection="1">
      <alignment horizontal="center" vertical="center" wrapText="1" shrinkToFit="1"/>
    </xf>
    <xf numFmtId="0" fontId="38" fillId="2" borderId="47" xfId="1" applyFont="1" applyFill="1" applyBorder="1" applyAlignment="1" applyProtection="1">
      <alignment horizontal="center" vertical="center" wrapText="1" shrinkToFit="1"/>
    </xf>
    <xf numFmtId="0" fontId="32" fillId="0" borderId="46" xfId="0" applyFont="1" applyBorder="1" applyAlignment="1">
      <alignment horizontal="center" vertical="center"/>
    </xf>
    <xf numFmtId="0" fontId="37" fillId="2" borderId="40" xfId="1" applyFont="1" applyFill="1" applyBorder="1" applyAlignment="1" applyProtection="1">
      <alignment horizontal="center" vertical="center"/>
    </xf>
    <xf numFmtId="0" fontId="37" fillId="2" borderId="48" xfId="1" applyFont="1" applyFill="1" applyBorder="1" applyAlignment="1" applyProtection="1">
      <alignment horizontal="center" vertical="center"/>
    </xf>
  </cellXfs>
  <cellStyles count="8">
    <cellStyle name="パーセント" xfId="5" builtinId="5"/>
    <cellStyle name="桁区切り" xfId="4" builtinId="6"/>
    <cellStyle name="桁区切り 2" xfId="7"/>
    <cellStyle name="標準" xfId="0" builtinId="0"/>
    <cellStyle name="標準 2" xfId="6"/>
    <cellStyle name="標準_01【みんまち】（地区まちづくり推進事業）" xfId="1"/>
    <cellStyle name="標準_01【みんまち】（地区まちづくり推進事業） 2" xfId="2"/>
    <cellStyle name="標準_Sheet1" xfId="3"/>
  </cellStyles>
  <dxfs count="0"/>
  <tableStyles count="0" defaultTableStyle="TableStyleMedium2" defaultPivotStyle="PivotStyleLight16"/>
  <colors>
    <mruColors>
      <color rgb="FFFFCC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iagrams/colors1.xml><?xml version="1.0" encoding="utf-8"?>
<dgm:colorsDef xmlns:dgm="http://schemas.openxmlformats.org/drawingml/2006/diagram" xmlns:a="http://schemas.openxmlformats.org/drawingml/2006/main" uniqueId="urn:microsoft.com/office/officeart/2005/8/colors/accent0_2">
  <dgm:title val=""/>
  <dgm:desc val=""/>
  <dgm:catLst>
    <dgm:cat type="mainScheme" pri="10200"/>
  </dgm:catLst>
  <dgm:styleLbl name="node0">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lig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l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vennNode1">
    <dgm:fillClrLst meth="repeat">
      <a:schemeClr val="lt1">
        <a:alpha val="50000"/>
      </a:schemeClr>
    </dgm:fillClrLst>
    <dgm:linClrLst meth="repeat">
      <a:schemeClr val="dk2">
        <a:shade val="80000"/>
      </a:schemeClr>
    </dgm:linClrLst>
    <dgm:effectClrLst/>
    <dgm:txLinClrLst/>
    <dgm:txFillClrLst/>
    <dgm:txEffectClrLst/>
  </dgm:styleLbl>
  <dgm:styleLbl name="node2">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3">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4">
    <dgm:fillClrLst meth="repeat">
      <a:schemeClr val="lt1"/>
    </dgm:fillClrLst>
    <dgm:linClrLst meth="repeat">
      <a:schemeClr val="dk2">
        <a:shade val="80000"/>
      </a:schemeClr>
    </dgm:linClrLst>
    <dgm:effectClrLst/>
    <dgm:txLinClrLst/>
    <dgm:txFillClrLst meth="repeat">
      <a:schemeClr val="dk2"/>
    </dgm:txFillClrLst>
    <dgm:txEffectClrLst/>
  </dgm:styleLbl>
  <dgm:styleLbl name="f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align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b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sibTrans1D1">
    <dgm:fillClrLst meth="repeat">
      <a:schemeClr val="dk2"/>
    </dgm:fillClrLst>
    <dgm:linClrLst meth="repeat">
      <a:schemeClr val="dk2"/>
    </dgm:linClrLst>
    <dgm:effectClrLst/>
    <dgm:txLinClrLst/>
    <dgm:txFillClrLst meth="repeat">
      <a:schemeClr val="tx1"/>
    </dgm:txFillClrLst>
    <dgm:txEffectClrLst/>
  </dgm:styleLbl>
  <dgm:styleLbl name="callout">
    <dgm:fillClrLst meth="repeat">
      <a:schemeClr val="dk2"/>
    </dgm:fillClrLst>
    <dgm:linClrLst meth="repeat">
      <a:schemeClr val="dk2"/>
    </dgm:linClrLst>
    <dgm:effectClrLst/>
    <dgm:txLinClrLst/>
    <dgm:txFillClrLst meth="repeat">
      <a:schemeClr val="tx1"/>
    </dgm:txFillClrLst>
    <dgm:txEffectClrLst/>
  </dgm:styleLbl>
  <dgm:styleLbl name="asst0">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2">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3">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4">
    <dgm:fillClrLst meth="repeat">
      <a:schemeClr val="lt1"/>
    </dgm:fillClrLst>
    <dgm:linClrLst meth="repeat">
      <a:schemeClr val="dk2">
        <a:shade val="80000"/>
      </a:schemeClr>
    </dgm:linClrLst>
    <dgm:effectClrLst/>
    <dgm:txLinClrLst/>
    <dgm:txFillClrLst meth="repeat">
      <a:schemeClr val="dk2"/>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dgm:txEffectClrLst/>
  </dgm:styleLbl>
  <dgm:styleLbl name="parChTrans2D2">
    <dgm:fillClrLst meth="repeat">
      <a:schemeClr val="dk2"/>
    </dgm:fillClrLst>
    <dgm:linClrLst meth="repeat">
      <a:schemeClr val="dk2"/>
    </dgm:linClrLst>
    <dgm:effectClrLst/>
    <dgm:txLinClrLst/>
    <dgm:txFillClrLst/>
    <dgm:txEffectClrLst/>
  </dgm:styleLbl>
  <dgm:styleLbl name="parChTrans2D3">
    <dgm:fillClrLst meth="repeat">
      <a:schemeClr val="dk2"/>
    </dgm:fillClrLst>
    <dgm:linClrLst meth="repeat">
      <a:schemeClr val="dk2"/>
    </dgm:linClrLst>
    <dgm:effectClrLst/>
    <dgm:txLinClrLst/>
    <dgm:txFillClrLst/>
    <dgm:txEffectClrLst/>
  </dgm:styleLbl>
  <dgm:styleLbl name="parChTrans2D4">
    <dgm:fillClrLst meth="repeat">
      <a:schemeClr val="dk2"/>
    </dgm:fillClrLst>
    <dgm:linClrLst meth="repeat">
      <a:schemeClr val="dk2"/>
    </dgm:linClrLst>
    <dgm:effectClrLst/>
    <dgm:txLinClrLst/>
    <dgm:txFillClrLst meth="repeat">
      <a:schemeClr val="lt1"/>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con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align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trAlignAcc1">
    <dgm:fillClrLst meth="repeat">
      <a:schemeClr val="dk2">
        <a:alpha val="40000"/>
        <a:tint val="40000"/>
      </a:schemeClr>
    </dgm:fillClrLst>
    <dgm:linClrLst meth="repeat">
      <a:schemeClr val="dk2"/>
    </dgm:linClrLst>
    <dgm:effectClrLst/>
    <dgm:txLinClrLst/>
    <dgm:txFillClrLst meth="repeat">
      <a:schemeClr val="dk2"/>
    </dgm:txFillClrLst>
    <dgm:txEffectClrLst/>
  </dgm:styleLbl>
  <dgm:styleLbl name="b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solidFgAcc1">
    <dgm:fillClrLst meth="repeat">
      <a:schemeClr val="lt1"/>
    </dgm:fillClrLst>
    <dgm:linClrLst meth="repeat">
      <a:schemeClr val="dk2"/>
    </dgm:linClrLst>
    <dgm:effectClrLst/>
    <dgm:txLinClrLst/>
    <dgm:txFillClrLst meth="repeat">
      <a:schemeClr val="dk2"/>
    </dgm:txFillClrLst>
    <dgm:txEffectClrLst/>
  </dgm:styleLbl>
  <dgm:styleLbl name="solidAlignAcc1">
    <dgm:fillClrLst meth="repeat">
      <a:schemeClr val="lt1"/>
    </dgm:fillClrLst>
    <dgm:linClrLst meth="repeat">
      <a:schemeClr val="dk2"/>
    </dgm:linClrLst>
    <dgm:effectClrLst/>
    <dgm:txLinClrLst/>
    <dgm:txFillClrLst meth="repeat">
      <a:schemeClr val="dk2"/>
    </dgm:txFillClrLst>
    <dgm:txEffectClrLst/>
  </dgm:styleLbl>
  <dgm:styleLbl name="solidBgAcc1">
    <dgm:fillClrLst meth="repeat">
      <a:schemeClr val="lt1"/>
    </dgm:fillClrLst>
    <dgm:linClrLst meth="repeat">
      <a:schemeClr val="dk2"/>
    </dgm:linClrLst>
    <dgm:effectClrLst/>
    <dgm:txLinClrLst/>
    <dgm:txFillClrLst meth="repeat">
      <a:schemeClr val="dk2"/>
    </dgm:txFillClrLst>
    <dgm:txEffectClrLst/>
  </dgm:styleLbl>
  <dgm:styleLbl name="f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align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b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fgAcc0">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2">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3">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4">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2"/>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2"/>
    </dgm:txFillClrLst>
    <dgm:txEffectClrLst/>
  </dgm:styleLbl>
  <dgm:styleLbl name="fgShp">
    <dgm:fillClrLst meth="repeat">
      <a:schemeClr val="dk2">
        <a:tint val="60000"/>
      </a:schemeClr>
    </dgm:fillClrLst>
    <dgm:linClrLst meth="repeat">
      <a:schemeClr val="lt1"/>
    </dgm:linClrLst>
    <dgm:effectClrLst/>
    <dgm:txLinClrLst/>
    <dgm:txFillClrLst meth="repeat">
      <a:schemeClr val="dk2"/>
    </dgm:txFillClrLst>
    <dgm:txEffectClrLst/>
  </dgm:styleLbl>
  <dgm:styleLbl name="revTx">
    <dgm:fillClrLst meth="repeat">
      <a:schemeClr val="lt1">
        <a:alpha val="0"/>
      </a:schemeClr>
    </dgm:fillClrLst>
    <dgm:linClrLst meth="repeat">
      <a:schemeClr val="dk2">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accent0_2">
  <dgm:title val=""/>
  <dgm:desc val=""/>
  <dgm:catLst>
    <dgm:cat type="mainScheme" pri="10200"/>
  </dgm:catLst>
  <dgm:styleLbl name="node0">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lig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l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vennNode1">
    <dgm:fillClrLst meth="repeat">
      <a:schemeClr val="lt1">
        <a:alpha val="50000"/>
      </a:schemeClr>
    </dgm:fillClrLst>
    <dgm:linClrLst meth="repeat">
      <a:schemeClr val="dk2">
        <a:shade val="80000"/>
      </a:schemeClr>
    </dgm:linClrLst>
    <dgm:effectClrLst/>
    <dgm:txLinClrLst/>
    <dgm:txFillClrLst/>
    <dgm:txEffectClrLst/>
  </dgm:styleLbl>
  <dgm:styleLbl name="node2">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3">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4">
    <dgm:fillClrLst meth="repeat">
      <a:schemeClr val="lt1"/>
    </dgm:fillClrLst>
    <dgm:linClrLst meth="repeat">
      <a:schemeClr val="dk2">
        <a:shade val="80000"/>
      </a:schemeClr>
    </dgm:linClrLst>
    <dgm:effectClrLst/>
    <dgm:txLinClrLst/>
    <dgm:txFillClrLst meth="repeat">
      <a:schemeClr val="dk2"/>
    </dgm:txFillClrLst>
    <dgm:txEffectClrLst/>
  </dgm:styleLbl>
  <dgm:styleLbl name="f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align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b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sibTrans1D1">
    <dgm:fillClrLst meth="repeat">
      <a:schemeClr val="dk2"/>
    </dgm:fillClrLst>
    <dgm:linClrLst meth="repeat">
      <a:schemeClr val="dk2"/>
    </dgm:linClrLst>
    <dgm:effectClrLst/>
    <dgm:txLinClrLst/>
    <dgm:txFillClrLst meth="repeat">
      <a:schemeClr val="tx1"/>
    </dgm:txFillClrLst>
    <dgm:txEffectClrLst/>
  </dgm:styleLbl>
  <dgm:styleLbl name="callout">
    <dgm:fillClrLst meth="repeat">
      <a:schemeClr val="dk2"/>
    </dgm:fillClrLst>
    <dgm:linClrLst meth="repeat">
      <a:schemeClr val="dk2"/>
    </dgm:linClrLst>
    <dgm:effectClrLst/>
    <dgm:txLinClrLst/>
    <dgm:txFillClrLst meth="repeat">
      <a:schemeClr val="tx1"/>
    </dgm:txFillClrLst>
    <dgm:txEffectClrLst/>
  </dgm:styleLbl>
  <dgm:styleLbl name="asst0">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2">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3">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4">
    <dgm:fillClrLst meth="repeat">
      <a:schemeClr val="lt1"/>
    </dgm:fillClrLst>
    <dgm:linClrLst meth="repeat">
      <a:schemeClr val="dk2">
        <a:shade val="80000"/>
      </a:schemeClr>
    </dgm:linClrLst>
    <dgm:effectClrLst/>
    <dgm:txLinClrLst/>
    <dgm:txFillClrLst meth="repeat">
      <a:schemeClr val="dk2"/>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dgm:txEffectClrLst/>
  </dgm:styleLbl>
  <dgm:styleLbl name="parChTrans2D2">
    <dgm:fillClrLst meth="repeat">
      <a:schemeClr val="dk2"/>
    </dgm:fillClrLst>
    <dgm:linClrLst meth="repeat">
      <a:schemeClr val="dk2"/>
    </dgm:linClrLst>
    <dgm:effectClrLst/>
    <dgm:txLinClrLst/>
    <dgm:txFillClrLst/>
    <dgm:txEffectClrLst/>
  </dgm:styleLbl>
  <dgm:styleLbl name="parChTrans2D3">
    <dgm:fillClrLst meth="repeat">
      <a:schemeClr val="dk2"/>
    </dgm:fillClrLst>
    <dgm:linClrLst meth="repeat">
      <a:schemeClr val="dk2"/>
    </dgm:linClrLst>
    <dgm:effectClrLst/>
    <dgm:txLinClrLst/>
    <dgm:txFillClrLst/>
    <dgm:txEffectClrLst/>
  </dgm:styleLbl>
  <dgm:styleLbl name="parChTrans2D4">
    <dgm:fillClrLst meth="repeat">
      <a:schemeClr val="dk2"/>
    </dgm:fillClrLst>
    <dgm:linClrLst meth="repeat">
      <a:schemeClr val="dk2"/>
    </dgm:linClrLst>
    <dgm:effectClrLst/>
    <dgm:txLinClrLst/>
    <dgm:txFillClrLst meth="repeat">
      <a:schemeClr val="lt1"/>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con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align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trAlignAcc1">
    <dgm:fillClrLst meth="repeat">
      <a:schemeClr val="dk2">
        <a:alpha val="40000"/>
        <a:tint val="40000"/>
      </a:schemeClr>
    </dgm:fillClrLst>
    <dgm:linClrLst meth="repeat">
      <a:schemeClr val="dk2"/>
    </dgm:linClrLst>
    <dgm:effectClrLst/>
    <dgm:txLinClrLst/>
    <dgm:txFillClrLst meth="repeat">
      <a:schemeClr val="dk2"/>
    </dgm:txFillClrLst>
    <dgm:txEffectClrLst/>
  </dgm:styleLbl>
  <dgm:styleLbl name="b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solidFgAcc1">
    <dgm:fillClrLst meth="repeat">
      <a:schemeClr val="lt1"/>
    </dgm:fillClrLst>
    <dgm:linClrLst meth="repeat">
      <a:schemeClr val="dk2"/>
    </dgm:linClrLst>
    <dgm:effectClrLst/>
    <dgm:txLinClrLst/>
    <dgm:txFillClrLst meth="repeat">
      <a:schemeClr val="dk2"/>
    </dgm:txFillClrLst>
    <dgm:txEffectClrLst/>
  </dgm:styleLbl>
  <dgm:styleLbl name="solidAlignAcc1">
    <dgm:fillClrLst meth="repeat">
      <a:schemeClr val="lt1"/>
    </dgm:fillClrLst>
    <dgm:linClrLst meth="repeat">
      <a:schemeClr val="dk2"/>
    </dgm:linClrLst>
    <dgm:effectClrLst/>
    <dgm:txLinClrLst/>
    <dgm:txFillClrLst meth="repeat">
      <a:schemeClr val="dk2"/>
    </dgm:txFillClrLst>
    <dgm:txEffectClrLst/>
  </dgm:styleLbl>
  <dgm:styleLbl name="solidBgAcc1">
    <dgm:fillClrLst meth="repeat">
      <a:schemeClr val="lt1"/>
    </dgm:fillClrLst>
    <dgm:linClrLst meth="repeat">
      <a:schemeClr val="dk2"/>
    </dgm:linClrLst>
    <dgm:effectClrLst/>
    <dgm:txLinClrLst/>
    <dgm:txFillClrLst meth="repeat">
      <a:schemeClr val="dk2"/>
    </dgm:txFillClrLst>
    <dgm:txEffectClrLst/>
  </dgm:styleLbl>
  <dgm:styleLbl name="f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align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b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fgAcc0">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2">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3">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4">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2"/>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2"/>
    </dgm:txFillClrLst>
    <dgm:txEffectClrLst/>
  </dgm:styleLbl>
  <dgm:styleLbl name="fgShp">
    <dgm:fillClrLst meth="repeat">
      <a:schemeClr val="dk2">
        <a:tint val="60000"/>
      </a:schemeClr>
    </dgm:fillClrLst>
    <dgm:linClrLst meth="repeat">
      <a:schemeClr val="lt1"/>
    </dgm:linClrLst>
    <dgm:effectClrLst/>
    <dgm:txLinClrLst/>
    <dgm:txFillClrLst meth="repeat">
      <a:schemeClr val="dk2"/>
    </dgm:txFillClrLst>
    <dgm:txEffectClrLst/>
  </dgm:styleLbl>
  <dgm:styleLbl name="revTx">
    <dgm:fillClrLst meth="repeat">
      <a:schemeClr val="lt1">
        <a:alpha val="0"/>
      </a:schemeClr>
    </dgm:fillClrLst>
    <dgm:linClrLst meth="repeat">
      <a:schemeClr val="dk2">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accent0_1">
  <dgm:title val=""/>
  <dgm:desc val=""/>
  <dgm:catLst>
    <dgm:cat type="mainScheme" pri="10100"/>
  </dgm:catLst>
  <dgm:styleLbl name="node0">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dk1">
        <a:shade val="80000"/>
      </a:schemeClr>
    </dgm:linClrLst>
    <dgm:effectClrLst/>
    <dgm:txLinClrLst/>
    <dgm:txFillClrLst/>
    <dgm:txEffectClrLst/>
  </dgm:styleLbl>
  <dgm:styleLbl name="node2">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dk1">
        <a:shade val="80000"/>
      </a:schemeClr>
    </dgm:linClrLst>
    <dgm:effectClrLst/>
    <dgm:txLinClrLst/>
    <dgm:txFillClrLst meth="repeat">
      <a:schemeClr val="dk1"/>
    </dgm:txFillClrLst>
    <dgm:txEffectClrLst/>
  </dgm:styleLbl>
  <dgm:styleLbl name="f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align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b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f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b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sibTrans1D1">
    <dgm:fillClrLst meth="repeat">
      <a:schemeClr val="dk1"/>
    </dgm:fillClrLst>
    <dgm:linClrLst meth="repeat">
      <a:schemeClr val="dk1"/>
    </dgm:linClrLst>
    <dgm:effectClrLst/>
    <dgm:txLinClrLst/>
    <dgm:txFillClrLst meth="repeat">
      <a:schemeClr val="tx1"/>
    </dgm:txFillClrLst>
    <dgm:txEffectClrLst/>
  </dgm:styleLbl>
  <dgm:styleLbl name="callout">
    <dgm:fillClrLst meth="repeat">
      <a:schemeClr val="dk1"/>
    </dgm:fillClrLst>
    <dgm:linClrLst meth="repeat">
      <a:schemeClr val="dk1"/>
    </dgm:linClrLst>
    <dgm:effectClrLst/>
    <dgm:txLinClrLst/>
    <dgm:txFillClrLst meth="repeat">
      <a:schemeClr val="tx1"/>
    </dgm:txFillClrLst>
    <dgm:txEffectClrLst/>
  </dgm:styleLbl>
  <dgm:styleLbl name="asst0">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dk1">
        <a:shade val="80000"/>
      </a:schemeClr>
    </dgm:linClrLst>
    <dgm:effectClrLst/>
    <dgm:txLinClrLst/>
    <dgm:txFillClrLst meth="repeat">
      <a:schemeClr val="dk1"/>
    </dgm:txFillClrLst>
    <dgm:txEffectClrLst/>
  </dgm:styleLbl>
  <dgm:styleLbl name="parChTrans2D1">
    <dgm:fillClrLst meth="repeat">
      <a:schemeClr val="dk1">
        <a:tint val="60000"/>
      </a:schemeClr>
    </dgm:fillClrLst>
    <dgm:linClrLst meth="repeat">
      <a:schemeClr val="dk1">
        <a:tint val="60000"/>
      </a:schemeClr>
    </dgm:linClrLst>
    <dgm:effectClrLst/>
    <dgm:txLinClrLst/>
    <dgm:txFillClrLst/>
    <dgm:txEffectClrLst/>
  </dgm:styleLbl>
  <dgm:styleLbl name="parChTrans2D2">
    <dgm:fillClrLst meth="repeat">
      <a:schemeClr val="dk1"/>
    </dgm:fillClrLst>
    <dgm:linClrLst meth="repeat">
      <a:schemeClr val="dk1"/>
    </dgm:linClrLst>
    <dgm:effectClrLst/>
    <dgm:txLinClrLst/>
    <dgm:txFillClrLst/>
    <dgm:txEffectClrLst/>
  </dgm:styleLbl>
  <dgm:styleLbl name="parChTrans2D3">
    <dgm:fillClrLst meth="repeat">
      <a:schemeClr val="dk1"/>
    </dgm:fillClrLst>
    <dgm:linClrLst meth="repeat">
      <a:schemeClr val="dk1"/>
    </dgm:linClrLst>
    <dgm:effectClrLst/>
    <dgm:txLinClrLst/>
    <dgm:txFillClrLst/>
    <dgm:txEffectClrLst/>
  </dgm:styleLbl>
  <dgm:styleLbl name="parChTrans2D4">
    <dgm:fillClrLst meth="repeat">
      <a:schemeClr val="dk1"/>
    </dgm:fillClrLst>
    <dgm:linClrLst meth="repeat">
      <a:schemeClr val="dk1"/>
    </dgm:linClrLst>
    <dgm:effectClrLst/>
    <dgm:txLinClrLst/>
    <dgm:txFillClrLst meth="repeat">
      <a:schemeClr val="lt1"/>
    </dgm:txFillClrLst>
    <dgm:txEffectClrLst/>
  </dgm:styleLbl>
  <dgm:styleLbl name="parChTrans1D1">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2">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3">
    <dgm:fillClrLst meth="repeat">
      <a:schemeClr val="dk1"/>
    </dgm:fillClrLst>
    <dgm:linClrLst meth="repeat">
      <a:schemeClr val="dk1">
        <a:shade val="80000"/>
      </a:schemeClr>
    </dgm:linClrLst>
    <dgm:effectClrLst/>
    <dgm:txLinClrLst/>
    <dgm:txFillClrLst meth="repeat">
      <a:schemeClr val="tx1"/>
    </dgm:txFillClrLst>
    <dgm:txEffectClrLst/>
  </dgm:styleLbl>
  <dgm:styleLbl name="parChTrans1D4">
    <dgm:fillClrLst meth="repeat">
      <a:schemeClr val="dk1"/>
    </dgm:fillClrLst>
    <dgm:linClrLst meth="repeat">
      <a:schemeClr val="dk1">
        <a:shade val="80000"/>
      </a:schemeClr>
    </dgm:linClrLst>
    <dgm:effectClrLst/>
    <dgm:txLinClrLst/>
    <dgm:txFillClrLst meth="repeat">
      <a:schemeClr val="tx1"/>
    </dgm:txFillClrLst>
    <dgm:txEffectClrLst/>
  </dgm:styleLbl>
  <dgm:styleLbl name="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con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align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trAlignAcc1">
    <dgm:fillClrLst meth="repeat">
      <a:schemeClr val="dk1">
        <a:alpha val="40000"/>
        <a:tint val="40000"/>
      </a:schemeClr>
    </dgm:fillClrLst>
    <dgm:linClrLst meth="repeat">
      <a:schemeClr val="dk1"/>
    </dgm:linClrLst>
    <dgm:effectClrLst/>
    <dgm:txLinClrLst/>
    <dgm:txFillClrLst meth="repeat">
      <a:schemeClr val="dk1"/>
    </dgm:txFillClrLst>
    <dgm:txEffectClrLst/>
  </dgm:styleLbl>
  <dgm:styleLbl name="b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solidFgAcc1">
    <dgm:fillClrLst meth="repeat">
      <a:schemeClr val="lt1"/>
    </dgm:fillClrLst>
    <dgm:linClrLst meth="repeat">
      <a:schemeClr val="dk1"/>
    </dgm:linClrLst>
    <dgm:effectClrLst/>
    <dgm:txLinClrLst/>
    <dgm:txFillClrLst meth="repeat">
      <a:schemeClr val="dk1"/>
    </dgm:txFillClrLst>
    <dgm:txEffectClrLst/>
  </dgm:styleLbl>
  <dgm:styleLbl name="solidAlignAcc1">
    <dgm:fillClrLst meth="repeat">
      <a:schemeClr val="lt1"/>
    </dgm:fillClrLst>
    <dgm:linClrLst meth="repeat">
      <a:schemeClr val="dk1"/>
    </dgm:linClrLst>
    <dgm:effectClrLst/>
    <dgm:txLinClrLst/>
    <dgm:txFillClrLst meth="repeat">
      <a:schemeClr val="dk1"/>
    </dgm:txFillClrLst>
    <dgm:txEffectClrLst/>
  </dgm:styleLbl>
  <dgm:styleLbl name="solidBgAcc1">
    <dgm:fillClrLst meth="repeat">
      <a:schemeClr val="lt1"/>
    </dgm:fillClrLst>
    <dgm:linClrLst meth="repeat">
      <a:schemeClr val="dk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fgAcc0">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2">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3">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4">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bgShp">
    <dgm:fillClrLst meth="repeat">
      <a:schemeClr val="dk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dk1">
        <a:shade val="80000"/>
      </a:schemeClr>
    </dgm:fillClrLst>
    <dgm:linClrLst meth="repeat">
      <a:schemeClr val="dk1"/>
    </dgm:linClrLst>
    <dgm:effectClrLst/>
    <dgm:txLinClrLst/>
    <dgm:txFillClrLst meth="repeat">
      <a:schemeClr val="lt1"/>
    </dgm:txFillClrLst>
    <dgm:txEffectClrLst/>
  </dgm:styleLbl>
  <dgm:styleLbl name="trBgShp">
    <dgm:fillClrLst meth="repeat">
      <a:schemeClr val="dk1">
        <a:tint val="50000"/>
        <a:alpha val="40000"/>
      </a:schemeClr>
    </dgm:fillClrLst>
    <dgm:linClrLst meth="repeat">
      <a:schemeClr val="dk1"/>
    </dgm:linClrLst>
    <dgm:effectClrLst/>
    <dgm:txLinClrLst/>
    <dgm:txFillClrLst meth="repeat">
      <a:schemeClr val="lt1"/>
    </dgm:txFillClrLst>
    <dgm:txEffectClrLst/>
  </dgm:styleLbl>
  <dgm:styleLbl name="fgShp">
    <dgm:fillClrLst meth="repeat">
      <a:schemeClr val="dk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1">
  <dgm:title val=""/>
  <dgm:desc val=""/>
  <dgm:catLst>
    <dgm:cat type="accent1" pri="11100"/>
  </dgm:catLst>
  <dgm:styleLbl name="node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1">
        <a:shade val="80000"/>
      </a:schemeClr>
    </dgm:linClrLst>
    <dgm:effectClrLst/>
    <dgm:txLinClrLst/>
    <dgm:txFillClrLst/>
    <dgm:txEffectClrLst/>
  </dgm:styleLbl>
  <dgm:styleLbl name="node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f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align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b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dgm:txEffectClrLst/>
  </dgm:styleLbl>
  <dgm:styleLbl name="parChTrans2D2">
    <dgm:fillClrLst meth="repeat">
      <a:schemeClr val="accent1"/>
    </dgm:fillClrLst>
    <dgm:linClrLst meth="repeat">
      <a:schemeClr val="accent1"/>
    </dgm:linClrLst>
    <dgm:effectClrLst/>
    <dgm:txLinClrLst/>
    <dgm:txFillClrLst/>
    <dgm:txEffectClrLst/>
  </dgm:styleLbl>
  <dgm:styleLbl name="parChTrans2D3">
    <dgm:fillClrLst meth="repeat">
      <a:schemeClr val="accent1"/>
    </dgm:fillClrLst>
    <dgm:linClrLst meth="repeat">
      <a:schemeClr val="accent1"/>
    </dgm:linClrLst>
    <dgm:effectClrLst/>
    <dgm:txLinClrLst/>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con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align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trAlignAcc1">
    <dgm:fillClrLst meth="repeat">
      <a:schemeClr val="accent1">
        <a:alpha val="40000"/>
        <a:tint val="40000"/>
      </a:schemeClr>
    </dgm:fillClrLst>
    <dgm:linClrLst meth="repeat">
      <a:schemeClr val="accent1"/>
    </dgm:linClrLst>
    <dgm:effectClrLst/>
    <dgm:txLinClrLst/>
    <dgm:txFillClrLst meth="repeat">
      <a:schemeClr val="dk1"/>
    </dgm:txFillClrLst>
    <dgm:txEffectClrLst/>
  </dgm:styleLbl>
  <dgm:styleLbl name="b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fgAcc0">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2">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3">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4">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1">
  <dgm:title val=""/>
  <dgm:desc val=""/>
  <dgm:catLst>
    <dgm:cat type="accent1" pri="11100"/>
  </dgm:catLst>
  <dgm:styleLbl name="node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1">
        <a:shade val="80000"/>
      </a:schemeClr>
    </dgm:linClrLst>
    <dgm:effectClrLst/>
    <dgm:txLinClrLst/>
    <dgm:txFillClrLst/>
    <dgm:txEffectClrLst/>
  </dgm:styleLbl>
  <dgm:styleLbl name="node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f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align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b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dgm:txEffectClrLst/>
  </dgm:styleLbl>
  <dgm:styleLbl name="parChTrans2D2">
    <dgm:fillClrLst meth="repeat">
      <a:schemeClr val="accent1"/>
    </dgm:fillClrLst>
    <dgm:linClrLst meth="repeat">
      <a:schemeClr val="accent1"/>
    </dgm:linClrLst>
    <dgm:effectClrLst/>
    <dgm:txLinClrLst/>
    <dgm:txFillClrLst/>
    <dgm:txEffectClrLst/>
  </dgm:styleLbl>
  <dgm:styleLbl name="parChTrans2D3">
    <dgm:fillClrLst meth="repeat">
      <a:schemeClr val="accent1"/>
    </dgm:fillClrLst>
    <dgm:linClrLst meth="repeat">
      <a:schemeClr val="accent1"/>
    </dgm:linClrLst>
    <dgm:effectClrLst/>
    <dgm:txLinClrLst/>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con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align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trAlignAcc1">
    <dgm:fillClrLst meth="repeat">
      <a:schemeClr val="accent1">
        <a:alpha val="40000"/>
        <a:tint val="40000"/>
      </a:schemeClr>
    </dgm:fillClrLst>
    <dgm:linClrLst meth="repeat">
      <a:schemeClr val="accent1"/>
    </dgm:linClrLst>
    <dgm:effectClrLst/>
    <dgm:txLinClrLst/>
    <dgm:txFillClrLst meth="repeat">
      <a:schemeClr val="dk1"/>
    </dgm:txFillClrLst>
    <dgm:txEffectClrLst/>
  </dgm:styleLbl>
  <dgm:styleLbl name="b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fgAcc0">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2">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3">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4">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0_1">
  <dgm:title val=""/>
  <dgm:desc val=""/>
  <dgm:catLst>
    <dgm:cat type="mainScheme" pri="10100"/>
  </dgm:catLst>
  <dgm:styleLbl name="node0">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dk1">
        <a:shade val="80000"/>
      </a:schemeClr>
    </dgm:linClrLst>
    <dgm:effectClrLst/>
    <dgm:txLinClrLst/>
    <dgm:txFillClrLst/>
    <dgm:txEffectClrLst/>
  </dgm:styleLbl>
  <dgm:styleLbl name="node2">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dk1">
        <a:shade val="80000"/>
      </a:schemeClr>
    </dgm:linClrLst>
    <dgm:effectClrLst/>
    <dgm:txLinClrLst/>
    <dgm:txFillClrLst meth="repeat">
      <a:schemeClr val="dk1"/>
    </dgm:txFillClrLst>
    <dgm:txEffectClrLst/>
  </dgm:styleLbl>
  <dgm:styleLbl name="f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align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b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f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b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sibTrans1D1">
    <dgm:fillClrLst meth="repeat">
      <a:schemeClr val="dk1"/>
    </dgm:fillClrLst>
    <dgm:linClrLst meth="repeat">
      <a:schemeClr val="dk1"/>
    </dgm:linClrLst>
    <dgm:effectClrLst/>
    <dgm:txLinClrLst/>
    <dgm:txFillClrLst meth="repeat">
      <a:schemeClr val="tx1"/>
    </dgm:txFillClrLst>
    <dgm:txEffectClrLst/>
  </dgm:styleLbl>
  <dgm:styleLbl name="callout">
    <dgm:fillClrLst meth="repeat">
      <a:schemeClr val="dk1"/>
    </dgm:fillClrLst>
    <dgm:linClrLst meth="repeat">
      <a:schemeClr val="dk1"/>
    </dgm:linClrLst>
    <dgm:effectClrLst/>
    <dgm:txLinClrLst/>
    <dgm:txFillClrLst meth="repeat">
      <a:schemeClr val="tx1"/>
    </dgm:txFillClrLst>
    <dgm:txEffectClrLst/>
  </dgm:styleLbl>
  <dgm:styleLbl name="asst0">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dk1">
        <a:shade val="80000"/>
      </a:schemeClr>
    </dgm:linClrLst>
    <dgm:effectClrLst/>
    <dgm:txLinClrLst/>
    <dgm:txFillClrLst meth="repeat">
      <a:schemeClr val="dk1"/>
    </dgm:txFillClrLst>
    <dgm:txEffectClrLst/>
  </dgm:styleLbl>
  <dgm:styleLbl name="parChTrans2D1">
    <dgm:fillClrLst meth="repeat">
      <a:schemeClr val="dk1">
        <a:tint val="60000"/>
      </a:schemeClr>
    </dgm:fillClrLst>
    <dgm:linClrLst meth="repeat">
      <a:schemeClr val="dk1">
        <a:tint val="60000"/>
      </a:schemeClr>
    </dgm:linClrLst>
    <dgm:effectClrLst/>
    <dgm:txLinClrLst/>
    <dgm:txFillClrLst/>
    <dgm:txEffectClrLst/>
  </dgm:styleLbl>
  <dgm:styleLbl name="parChTrans2D2">
    <dgm:fillClrLst meth="repeat">
      <a:schemeClr val="dk1"/>
    </dgm:fillClrLst>
    <dgm:linClrLst meth="repeat">
      <a:schemeClr val="dk1"/>
    </dgm:linClrLst>
    <dgm:effectClrLst/>
    <dgm:txLinClrLst/>
    <dgm:txFillClrLst/>
    <dgm:txEffectClrLst/>
  </dgm:styleLbl>
  <dgm:styleLbl name="parChTrans2D3">
    <dgm:fillClrLst meth="repeat">
      <a:schemeClr val="dk1"/>
    </dgm:fillClrLst>
    <dgm:linClrLst meth="repeat">
      <a:schemeClr val="dk1"/>
    </dgm:linClrLst>
    <dgm:effectClrLst/>
    <dgm:txLinClrLst/>
    <dgm:txFillClrLst/>
    <dgm:txEffectClrLst/>
  </dgm:styleLbl>
  <dgm:styleLbl name="parChTrans2D4">
    <dgm:fillClrLst meth="repeat">
      <a:schemeClr val="dk1"/>
    </dgm:fillClrLst>
    <dgm:linClrLst meth="repeat">
      <a:schemeClr val="dk1"/>
    </dgm:linClrLst>
    <dgm:effectClrLst/>
    <dgm:txLinClrLst/>
    <dgm:txFillClrLst meth="repeat">
      <a:schemeClr val="lt1"/>
    </dgm:txFillClrLst>
    <dgm:txEffectClrLst/>
  </dgm:styleLbl>
  <dgm:styleLbl name="parChTrans1D1">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2">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3">
    <dgm:fillClrLst meth="repeat">
      <a:schemeClr val="dk1"/>
    </dgm:fillClrLst>
    <dgm:linClrLst meth="repeat">
      <a:schemeClr val="dk1">
        <a:shade val="80000"/>
      </a:schemeClr>
    </dgm:linClrLst>
    <dgm:effectClrLst/>
    <dgm:txLinClrLst/>
    <dgm:txFillClrLst meth="repeat">
      <a:schemeClr val="tx1"/>
    </dgm:txFillClrLst>
    <dgm:txEffectClrLst/>
  </dgm:styleLbl>
  <dgm:styleLbl name="parChTrans1D4">
    <dgm:fillClrLst meth="repeat">
      <a:schemeClr val="dk1"/>
    </dgm:fillClrLst>
    <dgm:linClrLst meth="repeat">
      <a:schemeClr val="dk1">
        <a:shade val="80000"/>
      </a:schemeClr>
    </dgm:linClrLst>
    <dgm:effectClrLst/>
    <dgm:txLinClrLst/>
    <dgm:txFillClrLst meth="repeat">
      <a:schemeClr val="tx1"/>
    </dgm:txFillClrLst>
    <dgm:txEffectClrLst/>
  </dgm:styleLbl>
  <dgm:styleLbl name="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con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align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trAlignAcc1">
    <dgm:fillClrLst meth="repeat">
      <a:schemeClr val="dk1">
        <a:alpha val="40000"/>
        <a:tint val="40000"/>
      </a:schemeClr>
    </dgm:fillClrLst>
    <dgm:linClrLst meth="repeat">
      <a:schemeClr val="dk1"/>
    </dgm:linClrLst>
    <dgm:effectClrLst/>
    <dgm:txLinClrLst/>
    <dgm:txFillClrLst meth="repeat">
      <a:schemeClr val="dk1"/>
    </dgm:txFillClrLst>
    <dgm:txEffectClrLst/>
  </dgm:styleLbl>
  <dgm:styleLbl name="b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solidFgAcc1">
    <dgm:fillClrLst meth="repeat">
      <a:schemeClr val="lt1"/>
    </dgm:fillClrLst>
    <dgm:linClrLst meth="repeat">
      <a:schemeClr val="dk1"/>
    </dgm:linClrLst>
    <dgm:effectClrLst/>
    <dgm:txLinClrLst/>
    <dgm:txFillClrLst meth="repeat">
      <a:schemeClr val="dk1"/>
    </dgm:txFillClrLst>
    <dgm:txEffectClrLst/>
  </dgm:styleLbl>
  <dgm:styleLbl name="solidAlignAcc1">
    <dgm:fillClrLst meth="repeat">
      <a:schemeClr val="lt1"/>
    </dgm:fillClrLst>
    <dgm:linClrLst meth="repeat">
      <a:schemeClr val="dk1"/>
    </dgm:linClrLst>
    <dgm:effectClrLst/>
    <dgm:txLinClrLst/>
    <dgm:txFillClrLst meth="repeat">
      <a:schemeClr val="dk1"/>
    </dgm:txFillClrLst>
    <dgm:txEffectClrLst/>
  </dgm:styleLbl>
  <dgm:styleLbl name="solidBgAcc1">
    <dgm:fillClrLst meth="repeat">
      <a:schemeClr val="lt1"/>
    </dgm:fillClrLst>
    <dgm:linClrLst meth="repeat">
      <a:schemeClr val="dk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fgAcc0">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2">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3">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4">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bgShp">
    <dgm:fillClrLst meth="repeat">
      <a:schemeClr val="dk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dk1">
        <a:shade val="80000"/>
      </a:schemeClr>
    </dgm:fillClrLst>
    <dgm:linClrLst meth="repeat">
      <a:schemeClr val="dk1"/>
    </dgm:linClrLst>
    <dgm:effectClrLst/>
    <dgm:txLinClrLst/>
    <dgm:txFillClrLst meth="repeat">
      <a:schemeClr val="lt1"/>
    </dgm:txFillClrLst>
    <dgm:txEffectClrLst/>
  </dgm:styleLbl>
  <dgm:styleLbl name="trBgShp">
    <dgm:fillClrLst meth="repeat">
      <a:schemeClr val="dk1">
        <a:tint val="50000"/>
        <a:alpha val="40000"/>
      </a:schemeClr>
    </dgm:fillClrLst>
    <dgm:linClrLst meth="repeat">
      <a:schemeClr val="dk1"/>
    </dgm:linClrLst>
    <dgm:effectClrLst/>
    <dgm:txLinClrLst/>
    <dgm:txFillClrLst meth="repeat">
      <a:schemeClr val="lt1"/>
    </dgm:txFillClrLst>
    <dgm:txEffectClrLst/>
  </dgm:styleLbl>
  <dgm:styleLbl name="fgShp">
    <dgm:fillClrLst meth="repeat">
      <a:schemeClr val="dk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0_2">
  <dgm:title val=""/>
  <dgm:desc val=""/>
  <dgm:catLst>
    <dgm:cat type="mainScheme" pri="10200"/>
  </dgm:catLst>
  <dgm:styleLbl name="node0">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lig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l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vennNode1">
    <dgm:fillClrLst meth="repeat">
      <a:schemeClr val="lt1">
        <a:alpha val="50000"/>
      </a:schemeClr>
    </dgm:fillClrLst>
    <dgm:linClrLst meth="repeat">
      <a:schemeClr val="dk2">
        <a:shade val="80000"/>
      </a:schemeClr>
    </dgm:linClrLst>
    <dgm:effectClrLst/>
    <dgm:txLinClrLst/>
    <dgm:txFillClrLst/>
    <dgm:txEffectClrLst/>
  </dgm:styleLbl>
  <dgm:styleLbl name="node2">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3">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4">
    <dgm:fillClrLst meth="repeat">
      <a:schemeClr val="lt1"/>
    </dgm:fillClrLst>
    <dgm:linClrLst meth="repeat">
      <a:schemeClr val="dk2">
        <a:shade val="80000"/>
      </a:schemeClr>
    </dgm:linClrLst>
    <dgm:effectClrLst/>
    <dgm:txLinClrLst/>
    <dgm:txFillClrLst meth="repeat">
      <a:schemeClr val="dk2"/>
    </dgm:txFillClrLst>
    <dgm:txEffectClrLst/>
  </dgm:styleLbl>
  <dgm:styleLbl name="f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align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b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sibTrans1D1">
    <dgm:fillClrLst meth="repeat">
      <a:schemeClr val="dk2"/>
    </dgm:fillClrLst>
    <dgm:linClrLst meth="repeat">
      <a:schemeClr val="dk2"/>
    </dgm:linClrLst>
    <dgm:effectClrLst/>
    <dgm:txLinClrLst/>
    <dgm:txFillClrLst meth="repeat">
      <a:schemeClr val="tx1"/>
    </dgm:txFillClrLst>
    <dgm:txEffectClrLst/>
  </dgm:styleLbl>
  <dgm:styleLbl name="callout">
    <dgm:fillClrLst meth="repeat">
      <a:schemeClr val="dk2"/>
    </dgm:fillClrLst>
    <dgm:linClrLst meth="repeat">
      <a:schemeClr val="dk2"/>
    </dgm:linClrLst>
    <dgm:effectClrLst/>
    <dgm:txLinClrLst/>
    <dgm:txFillClrLst meth="repeat">
      <a:schemeClr val="tx1"/>
    </dgm:txFillClrLst>
    <dgm:txEffectClrLst/>
  </dgm:styleLbl>
  <dgm:styleLbl name="asst0">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2">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3">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4">
    <dgm:fillClrLst meth="repeat">
      <a:schemeClr val="lt1"/>
    </dgm:fillClrLst>
    <dgm:linClrLst meth="repeat">
      <a:schemeClr val="dk2">
        <a:shade val="80000"/>
      </a:schemeClr>
    </dgm:linClrLst>
    <dgm:effectClrLst/>
    <dgm:txLinClrLst/>
    <dgm:txFillClrLst meth="repeat">
      <a:schemeClr val="dk2"/>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dgm:txEffectClrLst/>
  </dgm:styleLbl>
  <dgm:styleLbl name="parChTrans2D2">
    <dgm:fillClrLst meth="repeat">
      <a:schemeClr val="dk2"/>
    </dgm:fillClrLst>
    <dgm:linClrLst meth="repeat">
      <a:schemeClr val="dk2"/>
    </dgm:linClrLst>
    <dgm:effectClrLst/>
    <dgm:txLinClrLst/>
    <dgm:txFillClrLst/>
    <dgm:txEffectClrLst/>
  </dgm:styleLbl>
  <dgm:styleLbl name="parChTrans2D3">
    <dgm:fillClrLst meth="repeat">
      <a:schemeClr val="dk2"/>
    </dgm:fillClrLst>
    <dgm:linClrLst meth="repeat">
      <a:schemeClr val="dk2"/>
    </dgm:linClrLst>
    <dgm:effectClrLst/>
    <dgm:txLinClrLst/>
    <dgm:txFillClrLst/>
    <dgm:txEffectClrLst/>
  </dgm:styleLbl>
  <dgm:styleLbl name="parChTrans2D4">
    <dgm:fillClrLst meth="repeat">
      <a:schemeClr val="dk2"/>
    </dgm:fillClrLst>
    <dgm:linClrLst meth="repeat">
      <a:schemeClr val="dk2"/>
    </dgm:linClrLst>
    <dgm:effectClrLst/>
    <dgm:txLinClrLst/>
    <dgm:txFillClrLst meth="repeat">
      <a:schemeClr val="lt1"/>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con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align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trAlignAcc1">
    <dgm:fillClrLst meth="repeat">
      <a:schemeClr val="dk2">
        <a:alpha val="40000"/>
        <a:tint val="40000"/>
      </a:schemeClr>
    </dgm:fillClrLst>
    <dgm:linClrLst meth="repeat">
      <a:schemeClr val="dk2"/>
    </dgm:linClrLst>
    <dgm:effectClrLst/>
    <dgm:txLinClrLst/>
    <dgm:txFillClrLst meth="repeat">
      <a:schemeClr val="dk2"/>
    </dgm:txFillClrLst>
    <dgm:txEffectClrLst/>
  </dgm:styleLbl>
  <dgm:styleLbl name="b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solidFgAcc1">
    <dgm:fillClrLst meth="repeat">
      <a:schemeClr val="lt1"/>
    </dgm:fillClrLst>
    <dgm:linClrLst meth="repeat">
      <a:schemeClr val="dk2"/>
    </dgm:linClrLst>
    <dgm:effectClrLst/>
    <dgm:txLinClrLst/>
    <dgm:txFillClrLst meth="repeat">
      <a:schemeClr val="dk2"/>
    </dgm:txFillClrLst>
    <dgm:txEffectClrLst/>
  </dgm:styleLbl>
  <dgm:styleLbl name="solidAlignAcc1">
    <dgm:fillClrLst meth="repeat">
      <a:schemeClr val="lt1"/>
    </dgm:fillClrLst>
    <dgm:linClrLst meth="repeat">
      <a:schemeClr val="dk2"/>
    </dgm:linClrLst>
    <dgm:effectClrLst/>
    <dgm:txLinClrLst/>
    <dgm:txFillClrLst meth="repeat">
      <a:schemeClr val="dk2"/>
    </dgm:txFillClrLst>
    <dgm:txEffectClrLst/>
  </dgm:styleLbl>
  <dgm:styleLbl name="solidBgAcc1">
    <dgm:fillClrLst meth="repeat">
      <a:schemeClr val="lt1"/>
    </dgm:fillClrLst>
    <dgm:linClrLst meth="repeat">
      <a:schemeClr val="dk2"/>
    </dgm:linClrLst>
    <dgm:effectClrLst/>
    <dgm:txLinClrLst/>
    <dgm:txFillClrLst meth="repeat">
      <a:schemeClr val="dk2"/>
    </dgm:txFillClrLst>
    <dgm:txEffectClrLst/>
  </dgm:styleLbl>
  <dgm:styleLbl name="f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align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b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fgAcc0">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2">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3">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4">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2"/>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2"/>
    </dgm:txFillClrLst>
    <dgm:txEffectClrLst/>
  </dgm:styleLbl>
  <dgm:styleLbl name="fgShp">
    <dgm:fillClrLst meth="repeat">
      <a:schemeClr val="dk2">
        <a:tint val="60000"/>
      </a:schemeClr>
    </dgm:fillClrLst>
    <dgm:linClrLst meth="repeat">
      <a:schemeClr val="lt1"/>
    </dgm:linClrLst>
    <dgm:effectClrLst/>
    <dgm:txLinClrLst/>
    <dgm:txFillClrLst meth="repeat">
      <a:schemeClr val="dk2"/>
    </dgm:txFillClrLst>
    <dgm:txEffectClrLst/>
  </dgm:styleLbl>
  <dgm:styleLbl name="revTx">
    <dgm:fillClrLst meth="repeat">
      <a:schemeClr val="lt1">
        <a:alpha val="0"/>
      </a:schemeClr>
    </dgm:fillClrLst>
    <dgm:linClrLst meth="repeat">
      <a:schemeClr val="dk2">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0_2">
  <dgm:title val=""/>
  <dgm:desc val=""/>
  <dgm:catLst>
    <dgm:cat type="mainScheme" pri="10200"/>
  </dgm:catLst>
  <dgm:styleLbl name="node0">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lig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l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vennNode1">
    <dgm:fillClrLst meth="repeat">
      <a:schemeClr val="lt1">
        <a:alpha val="50000"/>
      </a:schemeClr>
    </dgm:fillClrLst>
    <dgm:linClrLst meth="repeat">
      <a:schemeClr val="dk2">
        <a:shade val="80000"/>
      </a:schemeClr>
    </dgm:linClrLst>
    <dgm:effectClrLst/>
    <dgm:txLinClrLst/>
    <dgm:txFillClrLst/>
    <dgm:txEffectClrLst/>
  </dgm:styleLbl>
  <dgm:styleLbl name="node2">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3">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4">
    <dgm:fillClrLst meth="repeat">
      <a:schemeClr val="lt1"/>
    </dgm:fillClrLst>
    <dgm:linClrLst meth="repeat">
      <a:schemeClr val="dk2">
        <a:shade val="80000"/>
      </a:schemeClr>
    </dgm:linClrLst>
    <dgm:effectClrLst/>
    <dgm:txLinClrLst/>
    <dgm:txFillClrLst meth="repeat">
      <a:schemeClr val="dk2"/>
    </dgm:txFillClrLst>
    <dgm:txEffectClrLst/>
  </dgm:styleLbl>
  <dgm:styleLbl name="f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align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b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sibTrans1D1">
    <dgm:fillClrLst meth="repeat">
      <a:schemeClr val="dk2"/>
    </dgm:fillClrLst>
    <dgm:linClrLst meth="repeat">
      <a:schemeClr val="dk2"/>
    </dgm:linClrLst>
    <dgm:effectClrLst/>
    <dgm:txLinClrLst/>
    <dgm:txFillClrLst meth="repeat">
      <a:schemeClr val="tx1"/>
    </dgm:txFillClrLst>
    <dgm:txEffectClrLst/>
  </dgm:styleLbl>
  <dgm:styleLbl name="callout">
    <dgm:fillClrLst meth="repeat">
      <a:schemeClr val="dk2"/>
    </dgm:fillClrLst>
    <dgm:linClrLst meth="repeat">
      <a:schemeClr val="dk2"/>
    </dgm:linClrLst>
    <dgm:effectClrLst/>
    <dgm:txLinClrLst/>
    <dgm:txFillClrLst meth="repeat">
      <a:schemeClr val="tx1"/>
    </dgm:txFillClrLst>
    <dgm:txEffectClrLst/>
  </dgm:styleLbl>
  <dgm:styleLbl name="asst0">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2">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3">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4">
    <dgm:fillClrLst meth="repeat">
      <a:schemeClr val="lt1"/>
    </dgm:fillClrLst>
    <dgm:linClrLst meth="repeat">
      <a:schemeClr val="dk2">
        <a:shade val="80000"/>
      </a:schemeClr>
    </dgm:linClrLst>
    <dgm:effectClrLst/>
    <dgm:txLinClrLst/>
    <dgm:txFillClrLst meth="repeat">
      <a:schemeClr val="dk2"/>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dgm:txEffectClrLst/>
  </dgm:styleLbl>
  <dgm:styleLbl name="parChTrans2D2">
    <dgm:fillClrLst meth="repeat">
      <a:schemeClr val="dk2"/>
    </dgm:fillClrLst>
    <dgm:linClrLst meth="repeat">
      <a:schemeClr val="dk2"/>
    </dgm:linClrLst>
    <dgm:effectClrLst/>
    <dgm:txLinClrLst/>
    <dgm:txFillClrLst/>
    <dgm:txEffectClrLst/>
  </dgm:styleLbl>
  <dgm:styleLbl name="parChTrans2D3">
    <dgm:fillClrLst meth="repeat">
      <a:schemeClr val="dk2"/>
    </dgm:fillClrLst>
    <dgm:linClrLst meth="repeat">
      <a:schemeClr val="dk2"/>
    </dgm:linClrLst>
    <dgm:effectClrLst/>
    <dgm:txLinClrLst/>
    <dgm:txFillClrLst/>
    <dgm:txEffectClrLst/>
  </dgm:styleLbl>
  <dgm:styleLbl name="parChTrans2D4">
    <dgm:fillClrLst meth="repeat">
      <a:schemeClr val="dk2"/>
    </dgm:fillClrLst>
    <dgm:linClrLst meth="repeat">
      <a:schemeClr val="dk2"/>
    </dgm:linClrLst>
    <dgm:effectClrLst/>
    <dgm:txLinClrLst/>
    <dgm:txFillClrLst meth="repeat">
      <a:schemeClr val="lt1"/>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con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align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trAlignAcc1">
    <dgm:fillClrLst meth="repeat">
      <a:schemeClr val="dk2">
        <a:alpha val="40000"/>
        <a:tint val="40000"/>
      </a:schemeClr>
    </dgm:fillClrLst>
    <dgm:linClrLst meth="repeat">
      <a:schemeClr val="dk2"/>
    </dgm:linClrLst>
    <dgm:effectClrLst/>
    <dgm:txLinClrLst/>
    <dgm:txFillClrLst meth="repeat">
      <a:schemeClr val="dk2"/>
    </dgm:txFillClrLst>
    <dgm:txEffectClrLst/>
  </dgm:styleLbl>
  <dgm:styleLbl name="b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solidFgAcc1">
    <dgm:fillClrLst meth="repeat">
      <a:schemeClr val="lt1"/>
    </dgm:fillClrLst>
    <dgm:linClrLst meth="repeat">
      <a:schemeClr val="dk2"/>
    </dgm:linClrLst>
    <dgm:effectClrLst/>
    <dgm:txLinClrLst/>
    <dgm:txFillClrLst meth="repeat">
      <a:schemeClr val="dk2"/>
    </dgm:txFillClrLst>
    <dgm:txEffectClrLst/>
  </dgm:styleLbl>
  <dgm:styleLbl name="solidAlignAcc1">
    <dgm:fillClrLst meth="repeat">
      <a:schemeClr val="lt1"/>
    </dgm:fillClrLst>
    <dgm:linClrLst meth="repeat">
      <a:schemeClr val="dk2"/>
    </dgm:linClrLst>
    <dgm:effectClrLst/>
    <dgm:txLinClrLst/>
    <dgm:txFillClrLst meth="repeat">
      <a:schemeClr val="dk2"/>
    </dgm:txFillClrLst>
    <dgm:txEffectClrLst/>
  </dgm:styleLbl>
  <dgm:styleLbl name="solidBgAcc1">
    <dgm:fillClrLst meth="repeat">
      <a:schemeClr val="lt1"/>
    </dgm:fillClrLst>
    <dgm:linClrLst meth="repeat">
      <a:schemeClr val="dk2"/>
    </dgm:linClrLst>
    <dgm:effectClrLst/>
    <dgm:txLinClrLst/>
    <dgm:txFillClrLst meth="repeat">
      <a:schemeClr val="dk2"/>
    </dgm:txFillClrLst>
    <dgm:txEffectClrLst/>
  </dgm:styleLbl>
  <dgm:styleLbl name="f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align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b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fgAcc0">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2">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3">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4">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2"/>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2"/>
    </dgm:txFillClrLst>
    <dgm:txEffectClrLst/>
  </dgm:styleLbl>
  <dgm:styleLbl name="fgShp">
    <dgm:fillClrLst meth="repeat">
      <a:schemeClr val="dk2">
        <a:tint val="60000"/>
      </a:schemeClr>
    </dgm:fillClrLst>
    <dgm:linClrLst meth="repeat">
      <a:schemeClr val="lt1"/>
    </dgm:linClrLst>
    <dgm:effectClrLst/>
    <dgm:txLinClrLst/>
    <dgm:txFillClrLst meth="repeat">
      <a:schemeClr val="dk2"/>
    </dgm:txFillClrLst>
    <dgm:txEffectClrLst/>
  </dgm:styleLbl>
  <dgm:styleLbl name="revTx">
    <dgm:fillClrLst meth="repeat">
      <a:schemeClr val="lt1">
        <a:alpha val="0"/>
      </a:schemeClr>
    </dgm:fillClrLst>
    <dgm:linClrLst meth="repeat">
      <a:schemeClr val="dk2">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0_1">
  <dgm:title val=""/>
  <dgm:desc val=""/>
  <dgm:catLst>
    <dgm:cat type="mainScheme" pri="10100"/>
  </dgm:catLst>
  <dgm:styleLbl name="node0">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dk1">
        <a:shade val="80000"/>
      </a:schemeClr>
    </dgm:linClrLst>
    <dgm:effectClrLst/>
    <dgm:txLinClrLst/>
    <dgm:txFillClrLst/>
    <dgm:txEffectClrLst/>
  </dgm:styleLbl>
  <dgm:styleLbl name="node2">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dk1">
        <a:shade val="80000"/>
      </a:schemeClr>
    </dgm:linClrLst>
    <dgm:effectClrLst/>
    <dgm:txLinClrLst/>
    <dgm:txFillClrLst meth="repeat">
      <a:schemeClr val="dk1"/>
    </dgm:txFillClrLst>
    <dgm:txEffectClrLst/>
  </dgm:styleLbl>
  <dgm:styleLbl name="f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align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b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f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b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sibTrans1D1">
    <dgm:fillClrLst meth="repeat">
      <a:schemeClr val="dk1"/>
    </dgm:fillClrLst>
    <dgm:linClrLst meth="repeat">
      <a:schemeClr val="dk1"/>
    </dgm:linClrLst>
    <dgm:effectClrLst/>
    <dgm:txLinClrLst/>
    <dgm:txFillClrLst meth="repeat">
      <a:schemeClr val="tx1"/>
    </dgm:txFillClrLst>
    <dgm:txEffectClrLst/>
  </dgm:styleLbl>
  <dgm:styleLbl name="callout">
    <dgm:fillClrLst meth="repeat">
      <a:schemeClr val="dk1"/>
    </dgm:fillClrLst>
    <dgm:linClrLst meth="repeat">
      <a:schemeClr val="dk1"/>
    </dgm:linClrLst>
    <dgm:effectClrLst/>
    <dgm:txLinClrLst/>
    <dgm:txFillClrLst meth="repeat">
      <a:schemeClr val="tx1"/>
    </dgm:txFillClrLst>
    <dgm:txEffectClrLst/>
  </dgm:styleLbl>
  <dgm:styleLbl name="asst0">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dk1">
        <a:shade val="80000"/>
      </a:schemeClr>
    </dgm:linClrLst>
    <dgm:effectClrLst/>
    <dgm:txLinClrLst/>
    <dgm:txFillClrLst meth="repeat">
      <a:schemeClr val="dk1"/>
    </dgm:txFillClrLst>
    <dgm:txEffectClrLst/>
  </dgm:styleLbl>
  <dgm:styleLbl name="parChTrans2D1">
    <dgm:fillClrLst meth="repeat">
      <a:schemeClr val="dk1">
        <a:tint val="60000"/>
      </a:schemeClr>
    </dgm:fillClrLst>
    <dgm:linClrLst meth="repeat">
      <a:schemeClr val="dk1">
        <a:tint val="60000"/>
      </a:schemeClr>
    </dgm:linClrLst>
    <dgm:effectClrLst/>
    <dgm:txLinClrLst/>
    <dgm:txFillClrLst/>
    <dgm:txEffectClrLst/>
  </dgm:styleLbl>
  <dgm:styleLbl name="parChTrans2D2">
    <dgm:fillClrLst meth="repeat">
      <a:schemeClr val="dk1"/>
    </dgm:fillClrLst>
    <dgm:linClrLst meth="repeat">
      <a:schemeClr val="dk1"/>
    </dgm:linClrLst>
    <dgm:effectClrLst/>
    <dgm:txLinClrLst/>
    <dgm:txFillClrLst/>
    <dgm:txEffectClrLst/>
  </dgm:styleLbl>
  <dgm:styleLbl name="parChTrans2D3">
    <dgm:fillClrLst meth="repeat">
      <a:schemeClr val="dk1"/>
    </dgm:fillClrLst>
    <dgm:linClrLst meth="repeat">
      <a:schemeClr val="dk1"/>
    </dgm:linClrLst>
    <dgm:effectClrLst/>
    <dgm:txLinClrLst/>
    <dgm:txFillClrLst/>
    <dgm:txEffectClrLst/>
  </dgm:styleLbl>
  <dgm:styleLbl name="parChTrans2D4">
    <dgm:fillClrLst meth="repeat">
      <a:schemeClr val="dk1"/>
    </dgm:fillClrLst>
    <dgm:linClrLst meth="repeat">
      <a:schemeClr val="dk1"/>
    </dgm:linClrLst>
    <dgm:effectClrLst/>
    <dgm:txLinClrLst/>
    <dgm:txFillClrLst meth="repeat">
      <a:schemeClr val="lt1"/>
    </dgm:txFillClrLst>
    <dgm:txEffectClrLst/>
  </dgm:styleLbl>
  <dgm:styleLbl name="parChTrans1D1">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2">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3">
    <dgm:fillClrLst meth="repeat">
      <a:schemeClr val="dk1"/>
    </dgm:fillClrLst>
    <dgm:linClrLst meth="repeat">
      <a:schemeClr val="dk1">
        <a:shade val="80000"/>
      </a:schemeClr>
    </dgm:linClrLst>
    <dgm:effectClrLst/>
    <dgm:txLinClrLst/>
    <dgm:txFillClrLst meth="repeat">
      <a:schemeClr val="tx1"/>
    </dgm:txFillClrLst>
    <dgm:txEffectClrLst/>
  </dgm:styleLbl>
  <dgm:styleLbl name="parChTrans1D4">
    <dgm:fillClrLst meth="repeat">
      <a:schemeClr val="dk1"/>
    </dgm:fillClrLst>
    <dgm:linClrLst meth="repeat">
      <a:schemeClr val="dk1">
        <a:shade val="80000"/>
      </a:schemeClr>
    </dgm:linClrLst>
    <dgm:effectClrLst/>
    <dgm:txLinClrLst/>
    <dgm:txFillClrLst meth="repeat">
      <a:schemeClr val="tx1"/>
    </dgm:txFillClrLst>
    <dgm:txEffectClrLst/>
  </dgm:styleLbl>
  <dgm:styleLbl name="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con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align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trAlignAcc1">
    <dgm:fillClrLst meth="repeat">
      <a:schemeClr val="dk1">
        <a:alpha val="40000"/>
        <a:tint val="40000"/>
      </a:schemeClr>
    </dgm:fillClrLst>
    <dgm:linClrLst meth="repeat">
      <a:schemeClr val="dk1"/>
    </dgm:linClrLst>
    <dgm:effectClrLst/>
    <dgm:txLinClrLst/>
    <dgm:txFillClrLst meth="repeat">
      <a:schemeClr val="dk1"/>
    </dgm:txFillClrLst>
    <dgm:txEffectClrLst/>
  </dgm:styleLbl>
  <dgm:styleLbl name="b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solidFgAcc1">
    <dgm:fillClrLst meth="repeat">
      <a:schemeClr val="lt1"/>
    </dgm:fillClrLst>
    <dgm:linClrLst meth="repeat">
      <a:schemeClr val="dk1"/>
    </dgm:linClrLst>
    <dgm:effectClrLst/>
    <dgm:txLinClrLst/>
    <dgm:txFillClrLst meth="repeat">
      <a:schemeClr val="dk1"/>
    </dgm:txFillClrLst>
    <dgm:txEffectClrLst/>
  </dgm:styleLbl>
  <dgm:styleLbl name="solidAlignAcc1">
    <dgm:fillClrLst meth="repeat">
      <a:schemeClr val="lt1"/>
    </dgm:fillClrLst>
    <dgm:linClrLst meth="repeat">
      <a:schemeClr val="dk1"/>
    </dgm:linClrLst>
    <dgm:effectClrLst/>
    <dgm:txLinClrLst/>
    <dgm:txFillClrLst meth="repeat">
      <a:schemeClr val="dk1"/>
    </dgm:txFillClrLst>
    <dgm:txEffectClrLst/>
  </dgm:styleLbl>
  <dgm:styleLbl name="solidBgAcc1">
    <dgm:fillClrLst meth="repeat">
      <a:schemeClr val="lt1"/>
    </dgm:fillClrLst>
    <dgm:linClrLst meth="repeat">
      <a:schemeClr val="dk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fgAcc0">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2">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3">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4">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bgShp">
    <dgm:fillClrLst meth="repeat">
      <a:schemeClr val="dk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dk1">
        <a:shade val="80000"/>
      </a:schemeClr>
    </dgm:fillClrLst>
    <dgm:linClrLst meth="repeat">
      <a:schemeClr val="dk1"/>
    </dgm:linClrLst>
    <dgm:effectClrLst/>
    <dgm:txLinClrLst/>
    <dgm:txFillClrLst meth="repeat">
      <a:schemeClr val="lt1"/>
    </dgm:txFillClrLst>
    <dgm:txEffectClrLst/>
  </dgm:styleLbl>
  <dgm:styleLbl name="trBgShp">
    <dgm:fillClrLst meth="repeat">
      <a:schemeClr val="dk1">
        <a:tint val="50000"/>
        <a:alpha val="40000"/>
      </a:schemeClr>
    </dgm:fillClrLst>
    <dgm:linClrLst meth="repeat">
      <a:schemeClr val="dk1"/>
    </dgm:linClrLst>
    <dgm:effectClrLst/>
    <dgm:txLinClrLst/>
    <dgm:txFillClrLst meth="repeat">
      <a:schemeClr val="lt1"/>
    </dgm:txFillClrLst>
    <dgm:txEffectClrLst/>
  </dgm:styleLbl>
  <dgm:styleLbl name="fgShp">
    <dgm:fillClrLst meth="repeat">
      <a:schemeClr val="dk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accent0_1">
  <dgm:title val=""/>
  <dgm:desc val=""/>
  <dgm:catLst>
    <dgm:cat type="mainScheme" pri="10100"/>
  </dgm:catLst>
  <dgm:styleLbl name="node0">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dk1">
        <a:shade val="80000"/>
      </a:schemeClr>
    </dgm:linClrLst>
    <dgm:effectClrLst/>
    <dgm:txLinClrLst/>
    <dgm:txFillClrLst/>
    <dgm:txEffectClrLst/>
  </dgm:styleLbl>
  <dgm:styleLbl name="node2">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dk1">
        <a:shade val="80000"/>
      </a:schemeClr>
    </dgm:linClrLst>
    <dgm:effectClrLst/>
    <dgm:txLinClrLst/>
    <dgm:txFillClrLst meth="repeat">
      <a:schemeClr val="dk1"/>
    </dgm:txFillClrLst>
    <dgm:txEffectClrLst/>
  </dgm:styleLbl>
  <dgm:styleLbl name="f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align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b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f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b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sibTrans1D1">
    <dgm:fillClrLst meth="repeat">
      <a:schemeClr val="dk1"/>
    </dgm:fillClrLst>
    <dgm:linClrLst meth="repeat">
      <a:schemeClr val="dk1"/>
    </dgm:linClrLst>
    <dgm:effectClrLst/>
    <dgm:txLinClrLst/>
    <dgm:txFillClrLst meth="repeat">
      <a:schemeClr val="tx1"/>
    </dgm:txFillClrLst>
    <dgm:txEffectClrLst/>
  </dgm:styleLbl>
  <dgm:styleLbl name="callout">
    <dgm:fillClrLst meth="repeat">
      <a:schemeClr val="dk1"/>
    </dgm:fillClrLst>
    <dgm:linClrLst meth="repeat">
      <a:schemeClr val="dk1"/>
    </dgm:linClrLst>
    <dgm:effectClrLst/>
    <dgm:txLinClrLst/>
    <dgm:txFillClrLst meth="repeat">
      <a:schemeClr val="tx1"/>
    </dgm:txFillClrLst>
    <dgm:txEffectClrLst/>
  </dgm:styleLbl>
  <dgm:styleLbl name="asst0">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dk1">
        <a:shade val="80000"/>
      </a:schemeClr>
    </dgm:linClrLst>
    <dgm:effectClrLst/>
    <dgm:txLinClrLst/>
    <dgm:txFillClrLst meth="repeat">
      <a:schemeClr val="dk1"/>
    </dgm:txFillClrLst>
    <dgm:txEffectClrLst/>
  </dgm:styleLbl>
  <dgm:styleLbl name="parChTrans2D1">
    <dgm:fillClrLst meth="repeat">
      <a:schemeClr val="dk1">
        <a:tint val="60000"/>
      </a:schemeClr>
    </dgm:fillClrLst>
    <dgm:linClrLst meth="repeat">
      <a:schemeClr val="dk1">
        <a:tint val="60000"/>
      </a:schemeClr>
    </dgm:linClrLst>
    <dgm:effectClrLst/>
    <dgm:txLinClrLst/>
    <dgm:txFillClrLst/>
    <dgm:txEffectClrLst/>
  </dgm:styleLbl>
  <dgm:styleLbl name="parChTrans2D2">
    <dgm:fillClrLst meth="repeat">
      <a:schemeClr val="dk1"/>
    </dgm:fillClrLst>
    <dgm:linClrLst meth="repeat">
      <a:schemeClr val="dk1"/>
    </dgm:linClrLst>
    <dgm:effectClrLst/>
    <dgm:txLinClrLst/>
    <dgm:txFillClrLst/>
    <dgm:txEffectClrLst/>
  </dgm:styleLbl>
  <dgm:styleLbl name="parChTrans2D3">
    <dgm:fillClrLst meth="repeat">
      <a:schemeClr val="dk1"/>
    </dgm:fillClrLst>
    <dgm:linClrLst meth="repeat">
      <a:schemeClr val="dk1"/>
    </dgm:linClrLst>
    <dgm:effectClrLst/>
    <dgm:txLinClrLst/>
    <dgm:txFillClrLst/>
    <dgm:txEffectClrLst/>
  </dgm:styleLbl>
  <dgm:styleLbl name="parChTrans2D4">
    <dgm:fillClrLst meth="repeat">
      <a:schemeClr val="dk1"/>
    </dgm:fillClrLst>
    <dgm:linClrLst meth="repeat">
      <a:schemeClr val="dk1"/>
    </dgm:linClrLst>
    <dgm:effectClrLst/>
    <dgm:txLinClrLst/>
    <dgm:txFillClrLst meth="repeat">
      <a:schemeClr val="lt1"/>
    </dgm:txFillClrLst>
    <dgm:txEffectClrLst/>
  </dgm:styleLbl>
  <dgm:styleLbl name="parChTrans1D1">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2">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3">
    <dgm:fillClrLst meth="repeat">
      <a:schemeClr val="dk1"/>
    </dgm:fillClrLst>
    <dgm:linClrLst meth="repeat">
      <a:schemeClr val="dk1">
        <a:shade val="80000"/>
      </a:schemeClr>
    </dgm:linClrLst>
    <dgm:effectClrLst/>
    <dgm:txLinClrLst/>
    <dgm:txFillClrLst meth="repeat">
      <a:schemeClr val="tx1"/>
    </dgm:txFillClrLst>
    <dgm:txEffectClrLst/>
  </dgm:styleLbl>
  <dgm:styleLbl name="parChTrans1D4">
    <dgm:fillClrLst meth="repeat">
      <a:schemeClr val="dk1"/>
    </dgm:fillClrLst>
    <dgm:linClrLst meth="repeat">
      <a:schemeClr val="dk1">
        <a:shade val="80000"/>
      </a:schemeClr>
    </dgm:linClrLst>
    <dgm:effectClrLst/>
    <dgm:txLinClrLst/>
    <dgm:txFillClrLst meth="repeat">
      <a:schemeClr val="tx1"/>
    </dgm:txFillClrLst>
    <dgm:txEffectClrLst/>
  </dgm:styleLbl>
  <dgm:styleLbl name="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con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align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trAlignAcc1">
    <dgm:fillClrLst meth="repeat">
      <a:schemeClr val="dk1">
        <a:alpha val="40000"/>
        <a:tint val="40000"/>
      </a:schemeClr>
    </dgm:fillClrLst>
    <dgm:linClrLst meth="repeat">
      <a:schemeClr val="dk1"/>
    </dgm:linClrLst>
    <dgm:effectClrLst/>
    <dgm:txLinClrLst/>
    <dgm:txFillClrLst meth="repeat">
      <a:schemeClr val="dk1"/>
    </dgm:txFillClrLst>
    <dgm:txEffectClrLst/>
  </dgm:styleLbl>
  <dgm:styleLbl name="b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solidFgAcc1">
    <dgm:fillClrLst meth="repeat">
      <a:schemeClr val="lt1"/>
    </dgm:fillClrLst>
    <dgm:linClrLst meth="repeat">
      <a:schemeClr val="dk1"/>
    </dgm:linClrLst>
    <dgm:effectClrLst/>
    <dgm:txLinClrLst/>
    <dgm:txFillClrLst meth="repeat">
      <a:schemeClr val="dk1"/>
    </dgm:txFillClrLst>
    <dgm:txEffectClrLst/>
  </dgm:styleLbl>
  <dgm:styleLbl name="solidAlignAcc1">
    <dgm:fillClrLst meth="repeat">
      <a:schemeClr val="lt1"/>
    </dgm:fillClrLst>
    <dgm:linClrLst meth="repeat">
      <a:schemeClr val="dk1"/>
    </dgm:linClrLst>
    <dgm:effectClrLst/>
    <dgm:txLinClrLst/>
    <dgm:txFillClrLst meth="repeat">
      <a:schemeClr val="dk1"/>
    </dgm:txFillClrLst>
    <dgm:txEffectClrLst/>
  </dgm:styleLbl>
  <dgm:styleLbl name="solidBgAcc1">
    <dgm:fillClrLst meth="repeat">
      <a:schemeClr val="lt1"/>
    </dgm:fillClrLst>
    <dgm:linClrLst meth="repeat">
      <a:schemeClr val="dk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fgAcc0">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2">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3">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4">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bgShp">
    <dgm:fillClrLst meth="repeat">
      <a:schemeClr val="dk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dk1">
        <a:shade val="80000"/>
      </a:schemeClr>
    </dgm:fillClrLst>
    <dgm:linClrLst meth="repeat">
      <a:schemeClr val="dk1"/>
    </dgm:linClrLst>
    <dgm:effectClrLst/>
    <dgm:txLinClrLst/>
    <dgm:txFillClrLst meth="repeat">
      <a:schemeClr val="lt1"/>
    </dgm:txFillClrLst>
    <dgm:txEffectClrLst/>
  </dgm:styleLbl>
  <dgm:styleLbl name="trBgShp">
    <dgm:fillClrLst meth="repeat">
      <a:schemeClr val="dk1">
        <a:tint val="50000"/>
        <a:alpha val="40000"/>
      </a:schemeClr>
    </dgm:fillClrLst>
    <dgm:linClrLst meth="repeat">
      <a:schemeClr val="dk1"/>
    </dgm:linClrLst>
    <dgm:effectClrLst/>
    <dgm:txLinClrLst/>
    <dgm:txFillClrLst meth="repeat">
      <a:schemeClr val="lt1"/>
    </dgm:txFillClrLst>
    <dgm:txEffectClrLst/>
  </dgm:styleLbl>
  <dgm:styleLbl name="fgShp">
    <dgm:fillClrLst meth="repeat">
      <a:schemeClr val="dk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accent0_2">
  <dgm:title val=""/>
  <dgm:desc val=""/>
  <dgm:catLst>
    <dgm:cat type="mainScheme" pri="10200"/>
  </dgm:catLst>
  <dgm:styleLbl name="node0">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lig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l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vennNode1">
    <dgm:fillClrLst meth="repeat">
      <a:schemeClr val="lt1">
        <a:alpha val="50000"/>
      </a:schemeClr>
    </dgm:fillClrLst>
    <dgm:linClrLst meth="repeat">
      <a:schemeClr val="dk2">
        <a:shade val="80000"/>
      </a:schemeClr>
    </dgm:linClrLst>
    <dgm:effectClrLst/>
    <dgm:txLinClrLst/>
    <dgm:txFillClrLst/>
    <dgm:txEffectClrLst/>
  </dgm:styleLbl>
  <dgm:styleLbl name="node2">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3">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4">
    <dgm:fillClrLst meth="repeat">
      <a:schemeClr val="lt1"/>
    </dgm:fillClrLst>
    <dgm:linClrLst meth="repeat">
      <a:schemeClr val="dk2">
        <a:shade val="80000"/>
      </a:schemeClr>
    </dgm:linClrLst>
    <dgm:effectClrLst/>
    <dgm:txLinClrLst/>
    <dgm:txFillClrLst meth="repeat">
      <a:schemeClr val="dk2"/>
    </dgm:txFillClrLst>
    <dgm:txEffectClrLst/>
  </dgm:styleLbl>
  <dgm:styleLbl name="f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align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b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sibTrans1D1">
    <dgm:fillClrLst meth="repeat">
      <a:schemeClr val="dk2"/>
    </dgm:fillClrLst>
    <dgm:linClrLst meth="repeat">
      <a:schemeClr val="dk2"/>
    </dgm:linClrLst>
    <dgm:effectClrLst/>
    <dgm:txLinClrLst/>
    <dgm:txFillClrLst meth="repeat">
      <a:schemeClr val="tx1"/>
    </dgm:txFillClrLst>
    <dgm:txEffectClrLst/>
  </dgm:styleLbl>
  <dgm:styleLbl name="callout">
    <dgm:fillClrLst meth="repeat">
      <a:schemeClr val="dk2"/>
    </dgm:fillClrLst>
    <dgm:linClrLst meth="repeat">
      <a:schemeClr val="dk2"/>
    </dgm:linClrLst>
    <dgm:effectClrLst/>
    <dgm:txLinClrLst/>
    <dgm:txFillClrLst meth="repeat">
      <a:schemeClr val="tx1"/>
    </dgm:txFillClrLst>
    <dgm:txEffectClrLst/>
  </dgm:styleLbl>
  <dgm:styleLbl name="asst0">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2">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3">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4">
    <dgm:fillClrLst meth="repeat">
      <a:schemeClr val="lt1"/>
    </dgm:fillClrLst>
    <dgm:linClrLst meth="repeat">
      <a:schemeClr val="dk2">
        <a:shade val="80000"/>
      </a:schemeClr>
    </dgm:linClrLst>
    <dgm:effectClrLst/>
    <dgm:txLinClrLst/>
    <dgm:txFillClrLst meth="repeat">
      <a:schemeClr val="dk2"/>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dgm:txEffectClrLst/>
  </dgm:styleLbl>
  <dgm:styleLbl name="parChTrans2D2">
    <dgm:fillClrLst meth="repeat">
      <a:schemeClr val="dk2"/>
    </dgm:fillClrLst>
    <dgm:linClrLst meth="repeat">
      <a:schemeClr val="dk2"/>
    </dgm:linClrLst>
    <dgm:effectClrLst/>
    <dgm:txLinClrLst/>
    <dgm:txFillClrLst/>
    <dgm:txEffectClrLst/>
  </dgm:styleLbl>
  <dgm:styleLbl name="parChTrans2D3">
    <dgm:fillClrLst meth="repeat">
      <a:schemeClr val="dk2"/>
    </dgm:fillClrLst>
    <dgm:linClrLst meth="repeat">
      <a:schemeClr val="dk2"/>
    </dgm:linClrLst>
    <dgm:effectClrLst/>
    <dgm:txLinClrLst/>
    <dgm:txFillClrLst/>
    <dgm:txEffectClrLst/>
  </dgm:styleLbl>
  <dgm:styleLbl name="parChTrans2D4">
    <dgm:fillClrLst meth="repeat">
      <a:schemeClr val="dk2"/>
    </dgm:fillClrLst>
    <dgm:linClrLst meth="repeat">
      <a:schemeClr val="dk2"/>
    </dgm:linClrLst>
    <dgm:effectClrLst/>
    <dgm:txLinClrLst/>
    <dgm:txFillClrLst meth="repeat">
      <a:schemeClr val="lt1"/>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con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align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trAlignAcc1">
    <dgm:fillClrLst meth="repeat">
      <a:schemeClr val="dk2">
        <a:alpha val="40000"/>
        <a:tint val="40000"/>
      </a:schemeClr>
    </dgm:fillClrLst>
    <dgm:linClrLst meth="repeat">
      <a:schemeClr val="dk2"/>
    </dgm:linClrLst>
    <dgm:effectClrLst/>
    <dgm:txLinClrLst/>
    <dgm:txFillClrLst meth="repeat">
      <a:schemeClr val="dk2"/>
    </dgm:txFillClrLst>
    <dgm:txEffectClrLst/>
  </dgm:styleLbl>
  <dgm:styleLbl name="b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solidFgAcc1">
    <dgm:fillClrLst meth="repeat">
      <a:schemeClr val="lt1"/>
    </dgm:fillClrLst>
    <dgm:linClrLst meth="repeat">
      <a:schemeClr val="dk2"/>
    </dgm:linClrLst>
    <dgm:effectClrLst/>
    <dgm:txLinClrLst/>
    <dgm:txFillClrLst meth="repeat">
      <a:schemeClr val="dk2"/>
    </dgm:txFillClrLst>
    <dgm:txEffectClrLst/>
  </dgm:styleLbl>
  <dgm:styleLbl name="solidAlignAcc1">
    <dgm:fillClrLst meth="repeat">
      <a:schemeClr val="lt1"/>
    </dgm:fillClrLst>
    <dgm:linClrLst meth="repeat">
      <a:schemeClr val="dk2"/>
    </dgm:linClrLst>
    <dgm:effectClrLst/>
    <dgm:txLinClrLst/>
    <dgm:txFillClrLst meth="repeat">
      <a:schemeClr val="dk2"/>
    </dgm:txFillClrLst>
    <dgm:txEffectClrLst/>
  </dgm:styleLbl>
  <dgm:styleLbl name="solidBgAcc1">
    <dgm:fillClrLst meth="repeat">
      <a:schemeClr val="lt1"/>
    </dgm:fillClrLst>
    <dgm:linClrLst meth="repeat">
      <a:schemeClr val="dk2"/>
    </dgm:linClrLst>
    <dgm:effectClrLst/>
    <dgm:txLinClrLst/>
    <dgm:txFillClrLst meth="repeat">
      <a:schemeClr val="dk2"/>
    </dgm:txFillClrLst>
    <dgm:txEffectClrLst/>
  </dgm:styleLbl>
  <dgm:styleLbl name="f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align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b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fgAcc0">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2">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3">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4">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2"/>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2"/>
    </dgm:txFillClrLst>
    <dgm:txEffectClrLst/>
  </dgm:styleLbl>
  <dgm:styleLbl name="fgShp">
    <dgm:fillClrLst meth="repeat">
      <a:schemeClr val="dk2">
        <a:tint val="60000"/>
      </a:schemeClr>
    </dgm:fillClrLst>
    <dgm:linClrLst meth="repeat">
      <a:schemeClr val="lt1"/>
    </dgm:linClrLst>
    <dgm:effectClrLst/>
    <dgm:txLinClrLst/>
    <dgm:txFillClrLst meth="repeat">
      <a:schemeClr val="dk2"/>
    </dgm:txFillClrLst>
    <dgm:txEffectClrLst/>
  </dgm:styleLbl>
  <dgm:styleLbl name="revTx">
    <dgm:fillClrLst meth="repeat">
      <a:schemeClr val="lt1">
        <a:alpha val="0"/>
      </a:schemeClr>
    </dgm:fillClrLst>
    <dgm:linClrLst meth="repeat">
      <a:schemeClr val="dk2">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90F93C4D-B21D-4C2C-B3D3-12EF341BA8B5}" type="doc">
      <dgm:prSet loTypeId="urn:microsoft.com/office/officeart/2005/8/layout/orgChart1" loCatId="hierarchy" qsTypeId="urn:microsoft.com/office/officeart/2005/8/quickstyle/simple1" qsCatId="simple" csTypeId="urn:microsoft.com/office/officeart/2005/8/colors/accent0_2" csCatId="mainScheme" phldr="1"/>
      <dgm:spPr/>
      <dgm:t>
        <a:bodyPr/>
        <a:lstStyle/>
        <a:p>
          <a:endParaRPr kumimoji="1" lang="ja-JP" altLang="en-US"/>
        </a:p>
      </dgm:t>
    </dgm:pt>
    <dgm:pt modelId="{F68EBFA2-97A0-436C-B250-18EABF9C5CD3}">
      <dgm:prSet phldrT="[テキスト]" custT="1"/>
      <dgm:spPr>
        <a:ln>
          <a:solidFill>
            <a:schemeClr val="accent1"/>
          </a:solidFill>
        </a:ln>
      </dgm:spPr>
      <dgm:t>
        <a:bodyPr/>
        <a:lstStyle/>
        <a:p>
          <a:r>
            <a:rPr kumimoji="1" lang="ja-JP" altLang="en-US" sz="2000">
              <a:solidFill>
                <a:sysClr val="windowText" lastClr="000000"/>
              </a:solidFill>
            </a:rPr>
            <a:t>外務省</a:t>
          </a:r>
          <a:endParaRPr kumimoji="1" lang="en-US" altLang="ja-JP" sz="2000">
            <a:solidFill>
              <a:sysClr val="windowText" lastClr="000000"/>
            </a:solidFill>
          </a:endParaRPr>
        </a:p>
        <a:p>
          <a:r>
            <a:rPr kumimoji="1" lang="ja-JP" altLang="en-US" sz="2000">
              <a:solidFill>
                <a:sysClr val="windowText" lastClr="000000"/>
              </a:solidFill>
            </a:rPr>
            <a:t>２百万円</a:t>
          </a:r>
          <a:endParaRPr kumimoji="1" lang="en-US" altLang="ja-JP" sz="2000">
            <a:solidFill>
              <a:sysClr val="windowText" lastClr="000000"/>
            </a:solidFill>
          </a:endParaRPr>
        </a:p>
        <a:p>
          <a:r>
            <a:rPr kumimoji="1" lang="ja-JP" altLang="en-US" sz="2000">
              <a:solidFill>
                <a:sysClr val="windowText" lastClr="000000"/>
              </a:solidFill>
            </a:rPr>
            <a:t>海外邦人の安全確保</a:t>
          </a:r>
        </a:p>
      </dgm:t>
    </dgm:pt>
    <dgm:pt modelId="{A50E58DC-B37A-4555-83C5-2FE57588F8CD}" type="parTrans" cxnId="{C5EA38A3-2C01-4755-B431-7B6C22EB15CC}">
      <dgm:prSet/>
      <dgm:spPr/>
      <dgm:t>
        <a:bodyPr/>
        <a:lstStyle/>
        <a:p>
          <a:endParaRPr kumimoji="1" lang="ja-JP" altLang="en-US"/>
        </a:p>
      </dgm:t>
    </dgm:pt>
    <dgm:pt modelId="{3DB62FFA-F49B-4C27-8363-7B7D06B83E5B}" type="sibTrans" cxnId="{C5EA38A3-2C01-4755-B431-7B6C22EB15CC}">
      <dgm:prSet/>
      <dgm:spPr/>
      <dgm:t>
        <a:bodyPr/>
        <a:lstStyle/>
        <a:p>
          <a:endParaRPr kumimoji="1" lang="ja-JP" altLang="en-US"/>
        </a:p>
      </dgm:t>
    </dgm:pt>
    <dgm:pt modelId="{C40FBB0F-D1B0-4A56-9791-C29F40279536}">
      <dgm:prSet phldrT="[テキスト]"/>
      <dgm:spPr>
        <a:ln>
          <a:solidFill>
            <a:schemeClr val="accent1"/>
          </a:solidFill>
        </a:ln>
      </dgm:spPr>
      <dgm:t>
        <a:bodyPr/>
        <a:lstStyle/>
        <a:p>
          <a:r>
            <a:rPr kumimoji="1" lang="ja-JP" altLang="en-US">
              <a:solidFill>
                <a:sysClr val="windowText" lastClr="000000"/>
              </a:solidFill>
            </a:rPr>
            <a:t>Ｂ．</a:t>
          </a:r>
          <a:r>
            <a:rPr kumimoji="1" lang="en-US" altLang="ja-JP">
              <a:solidFill>
                <a:sysClr val="windowText" lastClr="000000"/>
              </a:solidFill>
            </a:rPr>
            <a:t>【</a:t>
          </a:r>
          <a:r>
            <a:rPr kumimoji="1" lang="ja-JP" altLang="en-US">
              <a:solidFill>
                <a:sysClr val="windowText" lastClr="000000"/>
              </a:solidFill>
            </a:rPr>
            <a:t>競争性のない随意契約</a:t>
          </a:r>
          <a:r>
            <a:rPr kumimoji="1" lang="en-US" altLang="ja-JP">
              <a:solidFill>
                <a:sysClr val="windowText" lastClr="000000"/>
              </a:solidFill>
            </a:rPr>
            <a:t>】</a:t>
          </a:r>
        </a:p>
        <a:p>
          <a:r>
            <a:rPr kumimoji="1" lang="ja-JP" altLang="en-US">
              <a:solidFill>
                <a:sysClr val="windowText" lastClr="000000"/>
              </a:solidFill>
            </a:rPr>
            <a:t>ﾄﾔﾏﾂｱｰｽﾞ</a:t>
          </a:r>
          <a:endParaRPr kumimoji="1" lang="en-US" altLang="ja-JP">
            <a:solidFill>
              <a:sysClr val="windowText" lastClr="000000"/>
            </a:solidFill>
          </a:endParaRPr>
        </a:p>
        <a:p>
          <a:r>
            <a:rPr kumimoji="1" lang="ja-JP" altLang="en-US">
              <a:solidFill>
                <a:sysClr val="windowText" lastClr="000000"/>
              </a:solidFill>
            </a:rPr>
            <a:t>０．４百万円</a:t>
          </a:r>
          <a:endParaRPr kumimoji="1" lang="en-US" altLang="ja-JP">
            <a:solidFill>
              <a:sysClr val="windowText" lastClr="000000"/>
            </a:solidFill>
          </a:endParaRPr>
        </a:p>
        <a:p>
          <a:r>
            <a:rPr kumimoji="1" lang="ja-JP" altLang="en-US">
              <a:solidFill>
                <a:sysClr val="windowText" lastClr="000000"/>
              </a:solidFill>
            </a:rPr>
            <a:t>車両借上</a:t>
          </a:r>
          <a:endParaRPr kumimoji="1" lang="en-US" altLang="ja-JP">
            <a:solidFill>
              <a:sysClr val="windowText" lastClr="000000"/>
            </a:solidFill>
          </a:endParaRPr>
        </a:p>
      </dgm:t>
    </dgm:pt>
    <dgm:pt modelId="{967C463A-1E69-4DF7-AB32-0D8E67DD1A0E}" type="sibTrans" cxnId="{6318CED0-5F53-4B8A-8631-1FE4AC7A5456}">
      <dgm:prSet/>
      <dgm:spPr/>
      <dgm:t>
        <a:bodyPr/>
        <a:lstStyle/>
        <a:p>
          <a:endParaRPr kumimoji="1" lang="ja-JP" altLang="en-US"/>
        </a:p>
      </dgm:t>
    </dgm:pt>
    <dgm:pt modelId="{5928B425-34C4-4A56-84CA-8BBA1342F70C}" type="parTrans" cxnId="{6318CED0-5F53-4B8A-8631-1FE4AC7A5456}">
      <dgm:prSet/>
      <dgm:spPr>
        <a:ln>
          <a:solidFill>
            <a:schemeClr val="accent1"/>
          </a:solidFill>
          <a:tailEnd type="arrow"/>
        </a:ln>
      </dgm:spPr>
      <dgm:t>
        <a:bodyPr/>
        <a:lstStyle/>
        <a:p>
          <a:endParaRPr kumimoji="1" lang="ja-JP" altLang="en-US"/>
        </a:p>
      </dgm:t>
    </dgm:pt>
    <dgm:pt modelId="{B0C84A7C-17E1-4251-98A9-8C21E09A6ADA}">
      <dgm:prSet phldrT="[テキスト]"/>
      <dgm:spPr>
        <a:ln>
          <a:solidFill>
            <a:schemeClr val="accent1"/>
          </a:solidFill>
        </a:ln>
      </dgm:spPr>
      <dgm:t>
        <a:bodyPr/>
        <a:lstStyle/>
        <a:p>
          <a:r>
            <a:rPr kumimoji="1" lang="ja-JP" altLang="en-US">
              <a:solidFill>
                <a:sysClr val="windowText" lastClr="000000"/>
              </a:solidFill>
            </a:rPr>
            <a:t>Ｃ．</a:t>
          </a:r>
          <a:r>
            <a:rPr kumimoji="1" lang="en-US" altLang="ja-JP">
              <a:solidFill>
                <a:sysClr val="windowText" lastClr="000000"/>
              </a:solidFill>
            </a:rPr>
            <a:t>【</a:t>
          </a:r>
          <a:r>
            <a:rPr kumimoji="1" lang="ja-JP" altLang="en-US">
              <a:solidFill>
                <a:sysClr val="windowText" lastClr="000000"/>
              </a:solidFill>
            </a:rPr>
            <a:t>競争性のない随意契約</a:t>
          </a:r>
          <a:r>
            <a:rPr kumimoji="1" lang="en-US" altLang="ja-JP">
              <a:solidFill>
                <a:sysClr val="windowText" lastClr="000000"/>
              </a:solidFill>
            </a:rPr>
            <a:t>】</a:t>
          </a:r>
          <a:br>
            <a:rPr kumimoji="1" lang="en-US" altLang="ja-JP">
              <a:solidFill>
                <a:sysClr val="windowText" lastClr="000000"/>
              </a:solidFill>
            </a:rPr>
          </a:br>
          <a:r>
            <a:rPr kumimoji="1" lang="en-US" altLang="ja-JP">
              <a:solidFill>
                <a:sysClr val="windowText" lastClr="000000"/>
              </a:solidFill>
            </a:rPr>
            <a:t>Heartland Hotel Cotwold</a:t>
          </a:r>
          <a:br>
            <a:rPr kumimoji="1" lang="en-US" altLang="ja-JP">
              <a:solidFill>
                <a:sysClr val="windowText" lastClr="000000"/>
              </a:solidFill>
            </a:rPr>
          </a:br>
          <a:r>
            <a:rPr kumimoji="1" lang="ja-JP" altLang="en-US">
              <a:solidFill>
                <a:sysClr val="windowText" lastClr="000000"/>
              </a:solidFill>
              <a:latin typeface="+mn-ea"/>
              <a:ea typeface="+mn-ea"/>
            </a:rPr>
            <a:t>０．１</a:t>
          </a:r>
          <a:r>
            <a:rPr kumimoji="1" lang="ja-JP" altLang="en-US">
              <a:solidFill>
                <a:sysClr val="windowText" lastClr="000000"/>
              </a:solidFill>
            </a:rPr>
            <a:t>百万円</a:t>
          </a:r>
          <a:endParaRPr kumimoji="1" lang="en-US" altLang="ja-JP">
            <a:solidFill>
              <a:sysClr val="windowText" lastClr="000000"/>
            </a:solidFill>
          </a:endParaRPr>
        </a:p>
        <a:p>
          <a:r>
            <a:rPr kumimoji="1" lang="ja-JP" altLang="en-US">
              <a:solidFill>
                <a:sysClr val="windowText" lastClr="000000"/>
              </a:solidFill>
            </a:rPr>
            <a:t>事務所借上</a:t>
          </a:r>
        </a:p>
      </dgm:t>
    </dgm:pt>
    <dgm:pt modelId="{6E6B424B-5C1A-46B6-B07B-65EA20B69525}" type="parTrans" cxnId="{A3A8287A-8BC3-495C-A179-9A216D7F1664}">
      <dgm:prSet/>
      <dgm:spPr>
        <a:ln>
          <a:solidFill>
            <a:schemeClr val="accent1"/>
          </a:solidFill>
          <a:tailEnd type="arrow"/>
        </a:ln>
      </dgm:spPr>
      <dgm:t>
        <a:bodyPr/>
        <a:lstStyle/>
        <a:p>
          <a:endParaRPr kumimoji="1" lang="ja-JP" altLang="en-US"/>
        </a:p>
      </dgm:t>
    </dgm:pt>
    <dgm:pt modelId="{E02C167B-5730-4CAB-9B0A-1E35B273F371}" type="sibTrans" cxnId="{A3A8287A-8BC3-495C-A179-9A216D7F1664}">
      <dgm:prSet/>
      <dgm:spPr/>
      <dgm:t>
        <a:bodyPr/>
        <a:lstStyle/>
        <a:p>
          <a:endParaRPr kumimoji="1" lang="ja-JP" altLang="en-US"/>
        </a:p>
      </dgm:t>
    </dgm:pt>
    <dgm:pt modelId="{E243C2A8-E957-41D9-A4B8-23B03BE31D74}">
      <dgm:prSet>
        <dgm:style>
          <a:lnRef idx="2">
            <a:schemeClr val="accent1"/>
          </a:lnRef>
          <a:fillRef idx="1">
            <a:schemeClr val="lt1"/>
          </a:fillRef>
          <a:effectRef idx="0">
            <a:schemeClr val="accent1"/>
          </a:effectRef>
          <a:fontRef idx="minor">
            <a:schemeClr val="dk1"/>
          </a:fontRef>
        </dgm:style>
      </dgm:prSet>
      <dgm:spPr/>
      <dgm:t>
        <a:bodyPr anchor="ctr"/>
        <a:lstStyle/>
        <a:p>
          <a:r>
            <a:rPr kumimoji="1" lang="ja-JP" altLang="en-US">
              <a:solidFill>
                <a:sysClr val="windowText" lastClr="000000"/>
              </a:solidFill>
            </a:rPr>
            <a:t>Ａ．</a:t>
          </a:r>
          <a:r>
            <a:rPr kumimoji="1" lang="en-US" altLang="ja-JP">
              <a:solidFill>
                <a:sysClr val="windowText" lastClr="000000"/>
              </a:solidFill>
            </a:rPr>
            <a:t>【</a:t>
          </a:r>
          <a:r>
            <a:rPr kumimoji="1" lang="ja-JP" altLang="en-US">
              <a:solidFill>
                <a:sysClr val="windowText" lastClr="000000"/>
              </a:solidFill>
            </a:rPr>
            <a:t>競争性のない随意契約</a:t>
          </a:r>
          <a:r>
            <a:rPr kumimoji="1" lang="en-US" altLang="ja-JP">
              <a:solidFill>
                <a:sysClr val="windowText" lastClr="000000"/>
              </a:solidFill>
            </a:rPr>
            <a:t>】</a:t>
          </a:r>
        </a:p>
        <a:p>
          <a:r>
            <a:rPr kumimoji="1" lang="ja-JP" altLang="en-US">
              <a:solidFill>
                <a:sysClr val="windowText" lastClr="000000"/>
              </a:solidFill>
            </a:rPr>
            <a:t>出張者　１３名</a:t>
          </a:r>
          <a:endParaRPr kumimoji="1" lang="en-US" altLang="ja-JP">
            <a:solidFill>
              <a:sysClr val="windowText" lastClr="000000"/>
            </a:solidFill>
          </a:endParaRPr>
        </a:p>
        <a:p>
          <a:r>
            <a:rPr kumimoji="1" lang="ja-JP" altLang="en-US">
              <a:solidFill>
                <a:sysClr val="windowText" lastClr="000000"/>
              </a:solidFill>
            </a:rPr>
            <a:t>１百万円</a:t>
          </a:r>
          <a:endParaRPr kumimoji="1" lang="en-US" altLang="ja-JP">
            <a:solidFill>
              <a:sysClr val="windowText" lastClr="000000"/>
            </a:solidFill>
          </a:endParaRPr>
        </a:p>
      </dgm:t>
    </dgm:pt>
    <dgm:pt modelId="{F036745B-9DA4-49AE-8395-353B77692CFA}" type="sibTrans" cxnId="{45099D4F-F53F-44A0-A770-27A5D518DE11}">
      <dgm:prSet/>
      <dgm:spPr/>
      <dgm:t>
        <a:bodyPr/>
        <a:lstStyle/>
        <a:p>
          <a:endParaRPr kumimoji="1" lang="ja-JP" altLang="en-US"/>
        </a:p>
      </dgm:t>
    </dgm:pt>
    <dgm:pt modelId="{BFF14D20-860C-484B-AB15-F75006DAA3AD}" type="parTrans" cxnId="{45099D4F-F53F-44A0-A770-27A5D518DE11}">
      <dgm:prSet>
        <dgm:style>
          <a:lnRef idx="2">
            <a:schemeClr val="accent1"/>
          </a:lnRef>
          <a:fillRef idx="0">
            <a:schemeClr val="accent1"/>
          </a:fillRef>
          <a:effectRef idx="1">
            <a:schemeClr val="accent1"/>
          </a:effectRef>
          <a:fontRef idx="minor">
            <a:schemeClr val="tx1"/>
          </a:fontRef>
        </dgm:style>
      </dgm:prSet>
      <dgm:spPr>
        <a:ln>
          <a:headEnd type="none" w="med" len="med"/>
          <a:tailEnd type="arrow" w="med" len="med"/>
        </a:ln>
      </dgm:spPr>
      <dgm:t>
        <a:bodyPr/>
        <a:lstStyle/>
        <a:p>
          <a:endParaRPr kumimoji="1" lang="ja-JP" altLang="en-US"/>
        </a:p>
      </dgm:t>
    </dgm:pt>
    <dgm:pt modelId="{FB21DE47-029B-4BF8-90FC-DDBA99F93A51}">
      <dgm:prSet>
        <dgm:style>
          <a:lnRef idx="2">
            <a:schemeClr val="accent1"/>
          </a:lnRef>
          <a:fillRef idx="1">
            <a:schemeClr val="lt1"/>
          </a:fillRef>
          <a:effectRef idx="0">
            <a:schemeClr val="accent1"/>
          </a:effectRef>
          <a:fontRef idx="minor">
            <a:schemeClr val="dk1"/>
          </a:fontRef>
        </dgm:style>
      </dgm:prSet>
      <dgm:spPr/>
      <dgm:t>
        <a:bodyPr anchor="ctr"/>
        <a:lstStyle/>
        <a:p>
          <a:r>
            <a:rPr kumimoji="1" lang="ja-JP" altLang="en-US">
              <a:solidFill>
                <a:sysClr val="windowText" lastClr="000000"/>
              </a:solidFill>
            </a:rPr>
            <a:t>Ｄ．</a:t>
          </a:r>
          <a:r>
            <a:rPr kumimoji="1" lang="en-US" altLang="ja-JP">
              <a:solidFill>
                <a:sysClr val="windowText" lastClr="000000"/>
              </a:solidFill>
            </a:rPr>
            <a:t>【</a:t>
          </a:r>
          <a:r>
            <a:rPr kumimoji="1" lang="ja-JP" altLang="en-US">
              <a:solidFill>
                <a:sysClr val="windowText" lastClr="000000"/>
              </a:solidFill>
            </a:rPr>
            <a:t>競争性のない随意契約</a:t>
          </a:r>
          <a:r>
            <a:rPr kumimoji="1" lang="en-US" altLang="ja-JP">
              <a:solidFill>
                <a:sysClr val="windowText" lastClr="000000"/>
              </a:solidFill>
            </a:rPr>
            <a:t>】</a:t>
          </a:r>
        </a:p>
        <a:p>
          <a:r>
            <a:rPr kumimoji="1" lang="ja-JP" altLang="en-US">
              <a:solidFill>
                <a:sysClr val="windowText" lastClr="000000"/>
              </a:solidFill>
            </a:rPr>
            <a:t>０．２百万円</a:t>
          </a:r>
          <a:endParaRPr kumimoji="1" lang="en-US" altLang="ja-JP">
            <a:solidFill>
              <a:sysClr val="windowText" lastClr="000000"/>
            </a:solidFill>
          </a:endParaRPr>
        </a:p>
        <a:p>
          <a:r>
            <a:rPr kumimoji="1" lang="ja-JP" altLang="en-US">
              <a:solidFill>
                <a:sysClr val="windowText" lastClr="000000"/>
              </a:solidFill>
            </a:rPr>
            <a:t>消耗品購入</a:t>
          </a:r>
        </a:p>
      </dgm:t>
    </dgm:pt>
    <dgm:pt modelId="{2ADD5C91-3506-48A1-8571-7D7EAE5690AC}" type="sibTrans" cxnId="{7337C425-EFA4-4E68-903F-AB1210E7374F}">
      <dgm:prSet/>
      <dgm:spPr/>
      <dgm:t>
        <a:bodyPr/>
        <a:lstStyle/>
        <a:p>
          <a:endParaRPr kumimoji="1" lang="ja-JP" altLang="en-US"/>
        </a:p>
      </dgm:t>
    </dgm:pt>
    <dgm:pt modelId="{CB41B8AE-A7C9-47AF-943F-6EEE414834F4}" type="parTrans" cxnId="{7337C425-EFA4-4E68-903F-AB1210E7374F}">
      <dgm:prSet>
        <dgm:style>
          <a:lnRef idx="2">
            <a:schemeClr val="accent1"/>
          </a:lnRef>
          <a:fillRef idx="0">
            <a:schemeClr val="accent1"/>
          </a:fillRef>
          <a:effectRef idx="1">
            <a:schemeClr val="accent1"/>
          </a:effectRef>
          <a:fontRef idx="minor">
            <a:schemeClr val="tx1"/>
          </a:fontRef>
        </dgm:style>
      </dgm:prSet>
      <dgm:spPr>
        <a:ln>
          <a:headEnd type="none" w="med" len="med"/>
          <a:tailEnd type="arrow" w="med" len="med"/>
        </a:ln>
      </dgm:spPr>
      <dgm:t>
        <a:bodyPr/>
        <a:lstStyle/>
        <a:p>
          <a:endParaRPr kumimoji="1" lang="ja-JP" altLang="en-US"/>
        </a:p>
      </dgm:t>
    </dgm:pt>
    <dgm:pt modelId="{F9FEA842-76D0-478D-B9B0-88E2997E01EA}" type="pres">
      <dgm:prSet presAssocID="{90F93C4D-B21D-4C2C-B3D3-12EF341BA8B5}" presName="hierChild1" presStyleCnt="0">
        <dgm:presLayoutVars>
          <dgm:orgChart val="1"/>
          <dgm:chPref val="1"/>
          <dgm:dir/>
          <dgm:animOne val="branch"/>
          <dgm:animLvl val="lvl"/>
          <dgm:resizeHandles/>
        </dgm:presLayoutVars>
      </dgm:prSet>
      <dgm:spPr/>
      <dgm:t>
        <a:bodyPr/>
        <a:lstStyle/>
        <a:p>
          <a:endParaRPr kumimoji="1" lang="ja-JP" altLang="en-US"/>
        </a:p>
      </dgm:t>
    </dgm:pt>
    <dgm:pt modelId="{F9C87A21-7E12-48C1-B2D9-D4B999D9F9D7}" type="pres">
      <dgm:prSet presAssocID="{F68EBFA2-97A0-436C-B250-18EABF9C5CD3}" presName="hierRoot1" presStyleCnt="0">
        <dgm:presLayoutVars>
          <dgm:hierBranch val="init"/>
        </dgm:presLayoutVars>
      </dgm:prSet>
      <dgm:spPr/>
      <dgm:t>
        <a:bodyPr/>
        <a:lstStyle/>
        <a:p>
          <a:endParaRPr kumimoji="1" lang="ja-JP" altLang="en-US"/>
        </a:p>
      </dgm:t>
    </dgm:pt>
    <dgm:pt modelId="{BEB8FC40-C37A-4FE7-B55F-DE0791D3DA29}" type="pres">
      <dgm:prSet presAssocID="{F68EBFA2-97A0-436C-B250-18EABF9C5CD3}" presName="rootComposite1" presStyleCnt="0"/>
      <dgm:spPr/>
      <dgm:t>
        <a:bodyPr/>
        <a:lstStyle/>
        <a:p>
          <a:endParaRPr kumimoji="1" lang="ja-JP" altLang="en-US"/>
        </a:p>
      </dgm:t>
    </dgm:pt>
    <dgm:pt modelId="{A89AE34A-B4F5-44C1-ACDF-C96C55A83F22}" type="pres">
      <dgm:prSet presAssocID="{F68EBFA2-97A0-436C-B250-18EABF9C5CD3}" presName="rootText1" presStyleLbl="node0" presStyleIdx="0" presStyleCnt="1" custScaleX="329949" custScaleY="193238" custLinFactY="-100000" custLinFactNeighborX="-1553" custLinFactNeighborY="-101850">
        <dgm:presLayoutVars>
          <dgm:chPref val="3"/>
        </dgm:presLayoutVars>
      </dgm:prSet>
      <dgm:spPr/>
      <dgm:t>
        <a:bodyPr/>
        <a:lstStyle/>
        <a:p>
          <a:endParaRPr kumimoji="1" lang="ja-JP" altLang="en-US"/>
        </a:p>
      </dgm:t>
    </dgm:pt>
    <dgm:pt modelId="{4D33CB15-17BE-424F-8DD2-86D8B0030FBE}" type="pres">
      <dgm:prSet presAssocID="{F68EBFA2-97A0-436C-B250-18EABF9C5CD3}" presName="rootConnector1" presStyleLbl="node1" presStyleIdx="0" presStyleCnt="0"/>
      <dgm:spPr/>
      <dgm:t>
        <a:bodyPr/>
        <a:lstStyle/>
        <a:p>
          <a:endParaRPr kumimoji="1" lang="ja-JP" altLang="en-US"/>
        </a:p>
      </dgm:t>
    </dgm:pt>
    <dgm:pt modelId="{D06C9A3E-52C4-4738-8538-AA3F92F2FF5D}" type="pres">
      <dgm:prSet presAssocID="{F68EBFA2-97A0-436C-B250-18EABF9C5CD3}" presName="hierChild2" presStyleCnt="0"/>
      <dgm:spPr/>
      <dgm:t>
        <a:bodyPr/>
        <a:lstStyle/>
        <a:p>
          <a:endParaRPr kumimoji="1" lang="ja-JP" altLang="en-US"/>
        </a:p>
      </dgm:t>
    </dgm:pt>
    <dgm:pt modelId="{D9C70D72-05E7-4366-AAA9-A34E9005E2AF}" type="pres">
      <dgm:prSet presAssocID="{BFF14D20-860C-484B-AB15-F75006DAA3AD}" presName="Name37" presStyleLbl="parChTrans1D2" presStyleIdx="0" presStyleCnt="4"/>
      <dgm:spPr/>
      <dgm:t>
        <a:bodyPr/>
        <a:lstStyle/>
        <a:p>
          <a:endParaRPr kumimoji="1" lang="ja-JP" altLang="en-US"/>
        </a:p>
      </dgm:t>
    </dgm:pt>
    <dgm:pt modelId="{7B0244F8-E2FB-4B73-B319-9ADAB38ADF09}" type="pres">
      <dgm:prSet presAssocID="{E243C2A8-E957-41D9-A4B8-23B03BE31D74}" presName="hierRoot2" presStyleCnt="0">
        <dgm:presLayoutVars>
          <dgm:hierBranch val="init"/>
        </dgm:presLayoutVars>
      </dgm:prSet>
      <dgm:spPr/>
    </dgm:pt>
    <dgm:pt modelId="{833D2E2D-B4E9-482E-A527-A9B6ACB6A1D7}" type="pres">
      <dgm:prSet presAssocID="{E243C2A8-E957-41D9-A4B8-23B03BE31D74}" presName="rootComposite" presStyleCnt="0"/>
      <dgm:spPr/>
    </dgm:pt>
    <dgm:pt modelId="{475BB896-694C-42F4-8AB2-E84C0E77D811}" type="pres">
      <dgm:prSet presAssocID="{E243C2A8-E957-41D9-A4B8-23B03BE31D74}" presName="rootText" presStyleLbl="node2" presStyleIdx="0" presStyleCnt="4">
        <dgm:presLayoutVars>
          <dgm:chPref val="3"/>
        </dgm:presLayoutVars>
      </dgm:prSet>
      <dgm:spPr/>
      <dgm:t>
        <a:bodyPr/>
        <a:lstStyle/>
        <a:p>
          <a:endParaRPr kumimoji="1" lang="ja-JP" altLang="en-US"/>
        </a:p>
      </dgm:t>
    </dgm:pt>
    <dgm:pt modelId="{98A6E91A-9848-463D-BE5C-29483F2E9DDB}" type="pres">
      <dgm:prSet presAssocID="{E243C2A8-E957-41D9-A4B8-23B03BE31D74}" presName="rootConnector" presStyleLbl="node2" presStyleIdx="0" presStyleCnt="4"/>
      <dgm:spPr/>
      <dgm:t>
        <a:bodyPr/>
        <a:lstStyle/>
        <a:p>
          <a:endParaRPr kumimoji="1" lang="ja-JP" altLang="en-US"/>
        </a:p>
      </dgm:t>
    </dgm:pt>
    <dgm:pt modelId="{06691910-E473-47EB-AA7A-A4C9FF218B48}" type="pres">
      <dgm:prSet presAssocID="{E243C2A8-E957-41D9-A4B8-23B03BE31D74}" presName="hierChild4" presStyleCnt="0"/>
      <dgm:spPr/>
    </dgm:pt>
    <dgm:pt modelId="{EADDBE7E-B674-4BCB-8468-0ECF38D0F5C9}" type="pres">
      <dgm:prSet presAssocID="{E243C2A8-E957-41D9-A4B8-23B03BE31D74}" presName="hierChild5" presStyleCnt="0"/>
      <dgm:spPr/>
    </dgm:pt>
    <dgm:pt modelId="{71529427-E732-4563-9C2E-FABF1883F1E9}" type="pres">
      <dgm:prSet presAssocID="{5928B425-34C4-4A56-84CA-8BBA1342F70C}" presName="Name37" presStyleLbl="parChTrans1D2" presStyleIdx="1" presStyleCnt="4"/>
      <dgm:spPr/>
      <dgm:t>
        <a:bodyPr/>
        <a:lstStyle/>
        <a:p>
          <a:endParaRPr kumimoji="1" lang="ja-JP" altLang="en-US"/>
        </a:p>
      </dgm:t>
    </dgm:pt>
    <dgm:pt modelId="{3D97E1C2-762F-4C0B-8E08-7E0A2392E16D}" type="pres">
      <dgm:prSet presAssocID="{C40FBB0F-D1B0-4A56-9791-C29F40279536}" presName="hierRoot2" presStyleCnt="0">
        <dgm:presLayoutVars>
          <dgm:hierBranch val="init"/>
        </dgm:presLayoutVars>
      </dgm:prSet>
      <dgm:spPr/>
      <dgm:t>
        <a:bodyPr/>
        <a:lstStyle/>
        <a:p>
          <a:endParaRPr kumimoji="1" lang="ja-JP" altLang="en-US"/>
        </a:p>
      </dgm:t>
    </dgm:pt>
    <dgm:pt modelId="{115C4A4A-8B01-4820-8461-9F9425F9FBAD}" type="pres">
      <dgm:prSet presAssocID="{C40FBB0F-D1B0-4A56-9791-C29F40279536}" presName="rootComposite" presStyleCnt="0"/>
      <dgm:spPr/>
      <dgm:t>
        <a:bodyPr/>
        <a:lstStyle/>
        <a:p>
          <a:endParaRPr kumimoji="1" lang="ja-JP" altLang="en-US"/>
        </a:p>
      </dgm:t>
    </dgm:pt>
    <dgm:pt modelId="{E9E6B532-44FD-4010-9591-78185F10C0B7}" type="pres">
      <dgm:prSet presAssocID="{C40FBB0F-D1B0-4A56-9791-C29F40279536}" presName="rootText" presStyleLbl="node2" presStyleIdx="1" presStyleCnt="4">
        <dgm:presLayoutVars>
          <dgm:chPref val="3"/>
        </dgm:presLayoutVars>
      </dgm:prSet>
      <dgm:spPr/>
      <dgm:t>
        <a:bodyPr/>
        <a:lstStyle/>
        <a:p>
          <a:endParaRPr kumimoji="1" lang="ja-JP" altLang="en-US"/>
        </a:p>
      </dgm:t>
    </dgm:pt>
    <dgm:pt modelId="{70C2268C-A07E-46C3-B8B3-895A1F342606}" type="pres">
      <dgm:prSet presAssocID="{C40FBB0F-D1B0-4A56-9791-C29F40279536}" presName="rootConnector" presStyleLbl="node2" presStyleIdx="1" presStyleCnt="4"/>
      <dgm:spPr/>
      <dgm:t>
        <a:bodyPr/>
        <a:lstStyle/>
        <a:p>
          <a:endParaRPr kumimoji="1" lang="ja-JP" altLang="en-US"/>
        </a:p>
      </dgm:t>
    </dgm:pt>
    <dgm:pt modelId="{E3A1A7F7-C88E-457A-B168-F9EA531FAAAB}" type="pres">
      <dgm:prSet presAssocID="{C40FBB0F-D1B0-4A56-9791-C29F40279536}" presName="hierChild4" presStyleCnt="0"/>
      <dgm:spPr/>
      <dgm:t>
        <a:bodyPr/>
        <a:lstStyle/>
        <a:p>
          <a:endParaRPr kumimoji="1" lang="ja-JP" altLang="en-US"/>
        </a:p>
      </dgm:t>
    </dgm:pt>
    <dgm:pt modelId="{A0D258E4-8CFD-4317-87D1-936CF3FA8E14}" type="pres">
      <dgm:prSet presAssocID="{C40FBB0F-D1B0-4A56-9791-C29F40279536}" presName="hierChild5" presStyleCnt="0"/>
      <dgm:spPr/>
      <dgm:t>
        <a:bodyPr/>
        <a:lstStyle/>
        <a:p>
          <a:endParaRPr kumimoji="1" lang="ja-JP" altLang="en-US"/>
        </a:p>
      </dgm:t>
    </dgm:pt>
    <dgm:pt modelId="{06E0968B-B247-43D4-A606-4B49DB1F6D79}" type="pres">
      <dgm:prSet presAssocID="{6E6B424B-5C1A-46B6-B07B-65EA20B69525}" presName="Name37" presStyleLbl="parChTrans1D2" presStyleIdx="2" presStyleCnt="4"/>
      <dgm:spPr/>
      <dgm:t>
        <a:bodyPr/>
        <a:lstStyle/>
        <a:p>
          <a:endParaRPr kumimoji="1" lang="ja-JP" altLang="en-US"/>
        </a:p>
      </dgm:t>
    </dgm:pt>
    <dgm:pt modelId="{36688E1B-097D-497C-AB4B-7A8B7FC4150F}" type="pres">
      <dgm:prSet presAssocID="{B0C84A7C-17E1-4251-98A9-8C21E09A6ADA}" presName="hierRoot2" presStyleCnt="0">
        <dgm:presLayoutVars>
          <dgm:hierBranch val="init"/>
        </dgm:presLayoutVars>
      </dgm:prSet>
      <dgm:spPr/>
      <dgm:t>
        <a:bodyPr/>
        <a:lstStyle/>
        <a:p>
          <a:endParaRPr kumimoji="1" lang="ja-JP" altLang="en-US"/>
        </a:p>
      </dgm:t>
    </dgm:pt>
    <dgm:pt modelId="{94D037F7-AC0B-49A6-BEE9-76E08A2D4866}" type="pres">
      <dgm:prSet presAssocID="{B0C84A7C-17E1-4251-98A9-8C21E09A6ADA}" presName="rootComposite" presStyleCnt="0"/>
      <dgm:spPr/>
      <dgm:t>
        <a:bodyPr/>
        <a:lstStyle/>
        <a:p>
          <a:endParaRPr kumimoji="1" lang="ja-JP" altLang="en-US"/>
        </a:p>
      </dgm:t>
    </dgm:pt>
    <dgm:pt modelId="{8A6276ED-A562-464E-9801-C9DCB2F803F2}" type="pres">
      <dgm:prSet presAssocID="{B0C84A7C-17E1-4251-98A9-8C21E09A6ADA}" presName="rootText" presStyleLbl="node2" presStyleIdx="2" presStyleCnt="4">
        <dgm:presLayoutVars>
          <dgm:chPref val="3"/>
        </dgm:presLayoutVars>
      </dgm:prSet>
      <dgm:spPr/>
      <dgm:t>
        <a:bodyPr/>
        <a:lstStyle/>
        <a:p>
          <a:endParaRPr kumimoji="1" lang="ja-JP" altLang="en-US"/>
        </a:p>
      </dgm:t>
    </dgm:pt>
    <dgm:pt modelId="{76223F29-3255-449D-AFA5-B6978FD72948}" type="pres">
      <dgm:prSet presAssocID="{B0C84A7C-17E1-4251-98A9-8C21E09A6ADA}" presName="rootConnector" presStyleLbl="node2" presStyleIdx="2" presStyleCnt="4"/>
      <dgm:spPr/>
      <dgm:t>
        <a:bodyPr/>
        <a:lstStyle/>
        <a:p>
          <a:endParaRPr kumimoji="1" lang="ja-JP" altLang="en-US"/>
        </a:p>
      </dgm:t>
    </dgm:pt>
    <dgm:pt modelId="{88FDC51F-A6D4-4FEC-BB87-0F242F9D9897}" type="pres">
      <dgm:prSet presAssocID="{B0C84A7C-17E1-4251-98A9-8C21E09A6ADA}" presName="hierChild4" presStyleCnt="0"/>
      <dgm:spPr/>
      <dgm:t>
        <a:bodyPr/>
        <a:lstStyle/>
        <a:p>
          <a:endParaRPr kumimoji="1" lang="ja-JP" altLang="en-US"/>
        </a:p>
      </dgm:t>
    </dgm:pt>
    <dgm:pt modelId="{10E58DC6-59CD-413A-BC6C-F5388C50FC33}" type="pres">
      <dgm:prSet presAssocID="{B0C84A7C-17E1-4251-98A9-8C21E09A6ADA}" presName="hierChild5" presStyleCnt="0"/>
      <dgm:spPr/>
      <dgm:t>
        <a:bodyPr/>
        <a:lstStyle/>
        <a:p>
          <a:endParaRPr kumimoji="1" lang="ja-JP" altLang="en-US"/>
        </a:p>
      </dgm:t>
    </dgm:pt>
    <dgm:pt modelId="{85A491F6-1EBC-474D-9C47-47923CEAAAC1}" type="pres">
      <dgm:prSet presAssocID="{CB41B8AE-A7C9-47AF-943F-6EEE414834F4}" presName="Name37" presStyleLbl="parChTrans1D2" presStyleIdx="3" presStyleCnt="4"/>
      <dgm:spPr/>
      <dgm:t>
        <a:bodyPr/>
        <a:lstStyle/>
        <a:p>
          <a:endParaRPr kumimoji="1" lang="ja-JP" altLang="en-US"/>
        </a:p>
      </dgm:t>
    </dgm:pt>
    <dgm:pt modelId="{1630BA46-ACBF-41A5-813D-8BA55C32FF58}" type="pres">
      <dgm:prSet presAssocID="{FB21DE47-029B-4BF8-90FC-DDBA99F93A51}" presName="hierRoot2" presStyleCnt="0">
        <dgm:presLayoutVars>
          <dgm:hierBranch val="init"/>
        </dgm:presLayoutVars>
      </dgm:prSet>
      <dgm:spPr/>
    </dgm:pt>
    <dgm:pt modelId="{06DD9898-C880-417E-AF3D-EFC5EED0AC73}" type="pres">
      <dgm:prSet presAssocID="{FB21DE47-029B-4BF8-90FC-DDBA99F93A51}" presName="rootComposite" presStyleCnt="0"/>
      <dgm:spPr/>
    </dgm:pt>
    <dgm:pt modelId="{37A1B52D-31A7-494A-89FE-41276AD68C58}" type="pres">
      <dgm:prSet presAssocID="{FB21DE47-029B-4BF8-90FC-DDBA99F93A51}" presName="rootText" presStyleLbl="node2" presStyleIdx="3" presStyleCnt="4">
        <dgm:presLayoutVars>
          <dgm:chPref val="3"/>
        </dgm:presLayoutVars>
      </dgm:prSet>
      <dgm:spPr/>
      <dgm:t>
        <a:bodyPr/>
        <a:lstStyle/>
        <a:p>
          <a:endParaRPr kumimoji="1" lang="ja-JP" altLang="en-US"/>
        </a:p>
      </dgm:t>
    </dgm:pt>
    <dgm:pt modelId="{FAEA2D15-417E-44B0-8CFD-F9A0BD93FCF2}" type="pres">
      <dgm:prSet presAssocID="{FB21DE47-029B-4BF8-90FC-DDBA99F93A51}" presName="rootConnector" presStyleLbl="node2" presStyleIdx="3" presStyleCnt="4"/>
      <dgm:spPr/>
      <dgm:t>
        <a:bodyPr/>
        <a:lstStyle/>
        <a:p>
          <a:endParaRPr kumimoji="1" lang="ja-JP" altLang="en-US"/>
        </a:p>
      </dgm:t>
    </dgm:pt>
    <dgm:pt modelId="{3035DF75-DFA1-4B39-9547-C42A8A676331}" type="pres">
      <dgm:prSet presAssocID="{FB21DE47-029B-4BF8-90FC-DDBA99F93A51}" presName="hierChild4" presStyleCnt="0"/>
      <dgm:spPr/>
    </dgm:pt>
    <dgm:pt modelId="{273A25B2-D3D5-46BA-A695-B5A7821C53FD}" type="pres">
      <dgm:prSet presAssocID="{FB21DE47-029B-4BF8-90FC-DDBA99F93A51}" presName="hierChild5" presStyleCnt="0"/>
      <dgm:spPr/>
    </dgm:pt>
    <dgm:pt modelId="{A2990640-93CC-46CF-A8D2-DD70168C9229}" type="pres">
      <dgm:prSet presAssocID="{F68EBFA2-97A0-436C-B250-18EABF9C5CD3}" presName="hierChild3" presStyleCnt="0"/>
      <dgm:spPr/>
      <dgm:t>
        <a:bodyPr/>
        <a:lstStyle/>
        <a:p>
          <a:endParaRPr kumimoji="1" lang="ja-JP" altLang="en-US"/>
        </a:p>
      </dgm:t>
    </dgm:pt>
  </dgm:ptLst>
  <dgm:cxnLst>
    <dgm:cxn modelId="{C29ABBCE-F711-46C0-8F99-89FB93233366}" type="presOf" srcId="{E243C2A8-E957-41D9-A4B8-23B03BE31D74}" destId="{98A6E91A-9848-463D-BE5C-29483F2E9DDB}" srcOrd="1" destOrd="0" presId="urn:microsoft.com/office/officeart/2005/8/layout/orgChart1"/>
    <dgm:cxn modelId="{C5EA38A3-2C01-4755-B431-7B6C22EB15CC}" srcId="{90F93C4D-B21D-4C2C-B3D3-12EF341BA8B5}" destId="{F68EBFA2-97A0-436C-B250-18EABF9C5CD3}" srcOrd="0" destOrd="0" parTransId="{A50E58DC-B37A-4555-83C5-2FE57588F8CD}" sibTransId="{3DB62FFA-F49B-4C27-8363-7B7D06B83E5B}"/>
    <dgm:cxn modelId="{EEC1777B-11A0-41F9-900D-45C616D5813F}" type="presOf" srcId="{B0C84A7C-17E1-4251-98A9-8C21E09A6ADA}" destId="{8A6276ED-A562-464E-9801-C9DCB2F803F2}" srcOrd="0" destOrd="0" presId="urn:microsoft.com/office/officeart/2005/8/layout/orgChart1"/>
    <dgm:cxn modelId="{7337C425-EFA4-4E68-903F-AB1210E7374F}" srcId="{F68EBFA2-97A0-436C-B250-18EABF9C5CD3}" destId="{FB21DE47-029B-4BF8-90FC-DDBA99F93A51}" srcOrd="3" destOrd="0" parTransId="{CB41B8AE-A7C9-47AF-943F-6EEE414834F4}" sibTransId="{2ADD5C91-3506-48A1-8571-7D7EAE5690AC}"/>
    <dgm:cxn modelId="{6383DEB7-D632-47A4-A3D9-EB12519AE468}" type="presOf" srcId="{F68EBFA2-97A0-436C-B250-18EABF9C5CD3}" destId="{A89AE34A-B4F5-44C1-ACDF-C96C55A83F22}" srcOrd="0" destOrd="0" presId="urn:microsoft.com/office/officeart/2005/8/layout/orgChart1"/>
    <dgm:cxn modelId="{A3A8287A-8BC3-495C-A179-9A216D7F1664}" srcId="{F68EBFA2-97A0-436C-B250-18EABF9C5CD3}" destId="{B0C84A7C-17E1-4251-98A9-8C21E09A6ADA}" srcOrd="2" destOrd="0" parTransId="{6E6B424B-5C1A-46B6-B07B-65EA20B69525}" sibTransId="{E02C167B-5730-4CAB-9B0A-1E35B273F371}"/>
    <dgm:cxn modelId="{E86AEFB2-9D26-4834-8A6F-15254FE0B638}" type="presOf" srcId="{BFF14D20-860C-484B-AB15-F75006DAA3AD}" destId="{D9C70D72-05E7-4366-AAA9-A34E9005E2AF}" srcOrd="0" destOrd="0" presId="urn:microsoft.com/office/officeart/2005/8/layout/orgChart1"/>
    <dgm:cxn modelId="{588456F0-0C2D-4B71-8E7F-43272B9A18C6}" type="presOf" srcId="{6E6B424B-5C1A-46B6-B07B-65EA20B69525}" destId="{06E0968B-B247-43D4-A606-4B49DB1F6D79}" srcOrd="0" destOrd="0" presId="urn:microsoft.com/office/officeart/2005/8/layout/orgChart1"/>
    <dgm:cxn modelId="{F58ADB45-DC34-489F-9EC7-2AF5731BB814}" type="presOf" srcId="{C40FBB0F-D1B0-4A56-9791-C29F40279536}" destId="{70C2268C-A07E-46C3-B8B3-895A1F342606}" srcOrd="1" destOrd="0" presId="urn:microsoft.com/office/officeart/2005/8/layout/orgChart1"/>
    <dgm:cxn modelId="{BA2CCC5C-AE27-4901-8BD9-13BAE59CBE67}" type="presOf" srcId="{CB41B8AE-A7C9-47AF-943F-6EEE414834F4}" destId="{85A491F6-1EBC-474D-9C47-47923CEAAAC1}" srcOrd="0" destOrd="0" presId="urn:microsoft.com/office/officeart/2005/8/layout/orgChart1"/>
    <dgm:cxn modelId="{25C912D6-B7E7-477C-81A5-FF6888AF38E9}" type="presOf" srcId="{5928B425-34C4-4A56-84CA-8BBA1342F70C}" destId="{71529427-E732-4563-9C2E-FABF1883F1E9}" srcOrd="0" destOrd="0" presId="urn:microsoft.com/office/officeart/2005/8/layout/orgChart1"/>
    <dgm:cxn modelId="{28F44455-3F02-4962-9AA2-AA5513928C90}" type="presOf" srcId="{FB21DE47-029B-4BF8-90FC-DDBA99F93A51}" destId="{FAEA2D15-417E-44B0-8CFD-F9A0BD93FCF2}" srcOrd="1" destOrd="0" presId="urn:microsoft.com/office/officeart/2005/8/layout/orgChart1"/>
    <dgm:cxn modelId="{45099D4F-F53F-44A0-A770-27A5D518DE11}" srcId="{F68EBFA2-97A0-436C-B250-18EABF9C5CD3}" destId="{E243C2A8-E957-41D9-A4B8-23B03BE31D74}" srcOrd="0" destOrd="0" parTransId="{BFF14D20-860C-484B-AB15-F75006DAA3AD}" sibTransId="{F036745B-9DA4-49AE-8395-353B77692CFA}"/>
    <dgm:cxn modelId="{0166FE89-5B9F-48C6-B6A1-6849800EF50B}" type="presOf" srcId="{FB21DE47-029B-4BF8-90FC-DDBA99F93A51}" destId="{37A1B52D-31A7-494A-89FE-41276AD68C58}" srcOrd="0" destOrd="0" presId="urn:microsoft.com/office/officeart/2005/8/layout/orgChart1"/>
    <dgm:cxn modelId="{6318CED0-5F53-4B8A-8631-1FE4AC7A5456}" srcId="{F68EBFA2-97A0-436C-B250-18EABF9C5CD3}" destId="{C40FBB0F-D1B0-4A56-9791-C29F40279536}" srcOrd="1" destOrd="0" parTransId="{5928B425-34C4-4A56-84CA-8BBA1342F70C}" sibTransId="{967C463A-1E69-4DF7-AB32-0D8E67DD1A0E}"/>
    <dgm:cxn modelId="{4DFB0C55-DCDB-4DD2-A316-2B7C316AC3A2}" type="presOf" srcId="{B0C84A7C-17E1-4251-98A9-8C21E09A6ADA}" destId="{76223F29-3255-449D-AFA5-B6978FD72948}" srcOrd="1" destOrd="0" presId="urn:microsoft.com/office/officeart/2005/8/layout/orgChart1"/>
    <dgm:cxn modelId="{1F56F4A1-DB8F-4927-8158-15340309AFE5}" type="presOf" srcId="{C40FBB0F-D1B0-4A56-9791-C29F40279536}" destId="{E9E6B532-44FD-4010-9591-78185F10C0B7}" srcOrd="0" destOrd="0" presId="urn:microsoft.com/office/officeart/2005/8/layout/orgChart1"/>
    <dgm:cxn modelId="{84F86EE9-9985-41D3-8C34-9B066D1AE865}" type="presOf" srcId="{E243C2A8-E957-41D9-A4B8-23B03BE31D74}" destId="{475BB896-694C-42F4-8AB2-E84C0E77D811}" srcOrd="0" destOrd="0" presId="urn:microsoft.com/office/officeart/2005/8/layout/orgChart1"/>
    <dgm:cxn modelId="{C8D47BC3-6D95-48A6-99EA-845E8C79A794}" type="presOf" srcId="{F68EBFA2-97A0-436C-B250-18EABF9C5CD3}" destId="{4D33CB15-17BE-424F-8DD2-86D8B0030FBE}" srcOrd="1" destOrd="0" presId="urn:microsoft.com/office/officeart/2005/8/layout/orgChart1"/>
    <dgm:cxn modelId="{FF066093-9DBA-4AF2-8DA2-4BF26415FC45}" type="presOf" srcId="{90F93C4D-B21D-4C2C-B3D3-12EF341BA8B5}" destId="{F9FEA842-76D0-478D-B9B0-88E2997E01EA}" srcOrd="0" destOrd="0" presId="urn:microsoft.com/office/officeart/2005/8/layout/orgChart1"/>
    <dgm:cxn modelId="{6C540F49-BA52-4877-8CA3-8B5C90FE817A}" type="presParOf" srcId="{F9FEA842-76D0-478D-B9B0-88E2997E01EA}" destId="{F9C87A21-7E12-48C1-B2D9-D4B999D9F9D7}" srcOrd="0" destOrd="0" presId="urn:microsoft.com/office/officeart/2005/8/layout/orgChart1"/>
    <dgm:cxn modelId="{83D062EC-B1B6-4202-93BE-BB636E49A704}" type="presParOf" srcId="{F9C87A21-7E12-48C1-B2D9-D4B999D9F9D7}" destId="{BEB8FC40-C37A-4FE7-B55F-DE0791D3DA29}" srcOrd="0" destOrd="0" presId="urn:microsoft.com/office/officeart/2005/8/layout/orgChart1"/>
    <dgm:cxn modelId="{1C393196-1D99-4EA5-8274-B0C8EE91FD20}" type="presParOf" srcId="{BEB8FC40-C37A-4FE7-B55F-DE0791D3DA29}" destId="{A89AE34A-B4F5-44C1-ACDF-C96C55A83F22}" srcOrd="0" destOrd="0" presId="urn:microsoft.com/office/officeart/2005/8/layout/orgChart1"/>
    <dgm:cxn modelId="{B2F29A71-8575-4FFB-AD8A-036BF99FA7DF}" type="presParOf" srcId="{BEB8FC40-C37A-4FE7-B55F-DE0791D3DA29}" destId="{4D33CB15-17BE-424F-8DD2-86D8B0030FBE}" srcOrd="1" destOrd="0" presId="urn:microsoft.com/office/officeart/2005/8/layout/orgChart1"/>
    <dgm:cxn modelId="{2F43355B-6872-4EB1-91BB-A5B4CA82C69F}" type="presParOf" srcId="{F9C87A21-7E12-48C1-B2D9-D4B999D9F9D7}" destId="{D06C9A3E-52C4-4738-8538-AA3F92F2FF5D}" srcOrd="1" destOrd="0" presId="urn:microsoft.com/office/officeart/2005/8/layout/orgChart1"/>
    <dgm:cxn modelId="{E3D1B6D7-0CF1-4D1E-9227-A59B4682F056}" type="presParOf" srcId="{D06C9A3E-52C4-4738-8538-AA3F92F2FF5D}" destId="{D9C70D72-05E7-4366-AAA9-A34E9005E2AF}" srcOrd="0" destOrd="0" presId="urn:microsoft.com/office/officeart/2005/8/layout/orgChart1"/>
    <dgm:cxn modelId="{762B0C34-4EBB-4A31-B3F1-C88EC804CFB3}" type="presParOf" srcId="{D06C9A3E-52C4-4738-8538-AA3F92F2FF5D}" destId="{7B0244F8-E2FB-4B73-B319-9ADAB38ADF09}" srcOrd="1" destOrd="0" presId="urn:microsoft.com/office/officeart/2005/8/layout/orgChart1"/>
    <dgm:cxn modelId="{92297FB2-EDF3-4588-A88D-99E4B09E76C3}" type="presParOf" srcId="{7B0244F8-E2FB-4B73-B319-9ADAB38ADF09}" destId="{833D2E2D-B4E9-482E-A527-A9B6ACB6A1D7}" srcOrd="0" destOrd="0" presId="urn:microsoft.com/office/officeart/2005/8/layout/orgChart1"/>
    <dgm:cxn modelId="{F6C9E416-D11F-456D-800C-AF6D637BBCB9}" type="presParOf" srcId="{833D2E2D-B4E9-482E-A527-A9B6ACB6A1D7}" destId="{475BB896-694C-42F4-8AB2-E84C0E77D811}" srcOrd="0" destOrd="0" presId="urn:microsoft.com/office/officeart/2005/8/layout/orgChart1"/>
    <dgm:cxn modelId="{D45345FE-7F27-4B36-86F6-F60726CED260}" type="presParOf" srcId="{833D2E2D-B4E9-482E-A527-A9B6ACB6A1D7}" destId="{98A6E91A-9848-463D-BE5C-29483F2E9DDB}" srcOrd="1" destOrd="0" presId="urn:microsoft.com/office/officeart/2005/8/layout/orgChart1"/>
    <dgm:cxn modelId="{C11F55F1-A42C-4039-B836-6948F4CB8587}" type="presParOf" srcId="{7B0244F8-E2FB-4B73-B319-9ADAB38ADF09}" destId="{06691910-E473-47EB-AA7A-A4C9FF218B48}" srcOrd="1" destOrd="0" presId="urn:microsoft.com/office/officeart/2005/8/layout/orgChart1"/>
    <dgm:cxn modelId="{CCC07E6C-0833-4F09-A32F-39279B50BAF6}" type="presParOf" srcId="{7B0244F8-E2FB-4B73-B319-9ADAB38ADF09}" destId="{EADDBE7E-B674-4BCB-8468-0ECF38D0F5C9}" srcOrd="2" destOrd="0" presId="urn:microsoft.com/office/officeart/2005/8/layout/orgChart1"/>
    <dgm:cxn modelId="{B5850DC6-98AB-4D9A-983B-CA86C2AD0825}" type="presParOf" srcId="{D06C9A3E-52C4-4738-8538-AA3F92F2FF5D}" destId="{71529427-E732-4563-9C2E-FABF1883F1E9}" srcOrd="2" destOrd="0" presId="urn:microsoft.com/office/officeart/2005/8/layout/orgChart1"/>
    <dgm:cxn modelId="{90773BAE-920F-425E-9BC2-83DC852F0938}" type="presParOf" srcId="{D06C9A3E-52C4-4738-8538-AA3F92F2FF5D}" destId="{3D97E1C2-762F-4C0B-8E08-7E0A2392E16D}" srcOrd="3" destOrd="0" presId="urn:microsoft.com/office/officeart/2005/8/layout/orgChart1"/>
    <dgm:cxn modelId="{DC6B671C-9891-40FA-BA35-AA55754B2FAE}" type="presParOf" srcId="{3D97E1C2-762F-4C0B-8E08-7E0A2392E16D}" destId="{115C4A4A-8B01-4820-8461-9F9425F9FBAD}" srcOrd="0" destOrd="0" presId="urn:microsoft.com/office/officeart/2005/8/layout/orgChart1"/>
    <dgm:cxn modelId="{8CAB8BB4-55A7-4312-90C5-307AA9FF509A}" type="presParOf" srcId="{115C4A4A-8B01-4820-8461-9F9425F9FBAD}" destId="{E9E6B532-44FD-4010-9591-78185F10C0B7}" srcOrd="0" destOrd="0" presId="urn:microsoft.com/office/officeart/2005/8/layout/orgChart1"/>
    <dgm:cxn modelId="{F6EA4F85-63C0-40B3-86A4-580AFDBC23F5}" type="presParOf" srcId="{115C4A4A-8B01-4820-8461-9F9425F9FBAD}" destId="{70C2268C-A07E-46C3-B8B3-895A1F342606}" srcOrd="1" destOrd="0" presId="urn:microsoft.com/office/officeart/2005/8/layout/orgChart1"/>
    <dgm:cxn modelId="{1B4548C4-7142-473E-A68E-4929CCB17284}" type="presParOf" srcId="{3D97E1C2-762F-4C0B-8E08-7E0A2392E16D}" destId="{E3A1A7F7-C88E-457A-B168-F9EA531FAAAB}" srcOrd="1" destOrd="0" presId="urn:microsoft.com/office/officeart/2005/8/layout/orgChart1"/>
    <dgm:cxn modelId="{D0838940-60A6-463A-B999-D045292764E1}" type="presParOf" srcId="{3D97E1C2-762F-4C0B-8E08-7E0A2392E16D}" destId="{A0D258E4-8CFD-4317-87D1-936CF3FA8E14}" srcOrd="2" destOrd="0" presId="urn:microsoft.com/office/officeart/2005/8/layout/orgChart1"/>
    <dgm:cxn modelId="{A3096AEE-51B0-453F-AAA9-2A550B3B5172}" type="presParOf" srcId="{D06C9A3E-52C4-4738-8538-AA3F92F2FF5D}" destId="{06E0968B-B247-43D4-A606-4B49DB1F6D79}" srcOrd="4" destOrd="0" presId="urn:microsoft.com/office/officeart/2005/8/layout/orgChart1"/>
    <dgm:cxn modelId="{9A8040BF-BB20-45FF-81FB-2F633738C4E4}" type="presParOf" srcId="{D06C9A3E-52C4-4738-8538-AA3F92F2FF5D}" destId="{36688E1B-097D-497C-AB4B-7A8B7FC4150F}" srcOrd="5" destOrd="0" presId="urn:microsoft.com/office/officeart/2005/8/layout/orgChart1"/>
    <dgm:cxn modelId="{A51F923C-D05E-4807-AAFF-69C6F6A9E72F}" type="presParOf" srcId="{36688E1B-097D-497C-AB4B-7A8B7FC4150F}" destId="{94D037F7-AC0B-49A6-BEE9-76E08A2D4866}" srcOrd="0" destOrd="0" presId="urn:microsoft.com/office/officeart/2005/8/layout/orgChart1"/>
    <dgm:cxn modelId="{0EACAD15-B7B9-455E-899A-EE51B21E0932}" type="presParOf" srcId="{94D037F7-AC0B-49A6-BEE9-76E08A2D4866}" destId="{8A6276ED-A562-464E-9801-C9DCB2F803F2}" srcOrd="0" destOrd="0" presId="urn:microsoft.com/office/officeart/2005/8/layout/orgChart1"/>
    <dgm:cxn modelId="{D7755634-506D-4F3A-A861-F0A1137A1320}" type="presParOf" srcId="{94D037F7-AC0B-49A6-BEE9-76E08A2D4866}" destId="{76223F29-3255-449D-AFA5-B6978FD72948}" srcOrd="1" destOrd="0" presId="urn:microsoft.com/office/officeart/2005/8/layout/orgChart1"/>
    <dgm:cxn modelId="{E415B5D3-944A-46E2-B4D7-B8B85E005142}" type="presParOf" srcId="{36688E1B-097D-497C-AB4B-7A8B7FC4150F}" destId="{88FDC51F-A6D4-4FEC-BB87-0F242F9D9897}" srcOrd="1" destOrd="0" presId="urn:microsoft.com/office/officeart/2005/8/layout/orgChart1"/>
    <dgm:cxn modelId="{F0AA24CF-E5B5-44FA-B8FC-D30D52249305}" type="presParOf" srcId="{36688E1B-097D-497C-AB4B-7A8B7FC4150F}" destId="{10E58DC6-59CD-413A-BC6C-F5388C50FC33}" srcOrd="2" destOrd="0" presId="urn:microsoft.com/office/officeart/2005/8/layout/orgChart1"/>
    <dgm:cxn modelId="{CC03BAD0-49B4-4CBB-BB12-A84BDECDCC80}" type="presParOf" srcId="{D06C9A3E-52C4-4738-8538-AA3F92F2FF5D}" destId="{85A491F6-1EBC-474D-9C47-47923CEAAAC1}" srcOrd="6" destOrd="0" presId="urn:microsoft.com/office/officeart/2005/8/layout/orgChart1"/>
    <dgm:cxn modelId="{A7227AA3-2311-4632-9597-97BC9160F0BA}" type="presParOf" srcId="{D06C9A3E-52C4-4738-8538-AA3F92F2FF5D}" destId="{1630BA46-ACBF-41A5-813D-8BA55C32FF58}" srcOrd="7" destOrd="0" presId="urn:microsoft.com/office/officeart/2005/8/layout/orgChart1"/>
    <dgm:cxn modelId="{6FBF9E46-0553-4B4A-A3A5-E80C2F968C82}" type="presParOf" srcId="{1630BA46-ACBF-41A5-813D-8BA55C32FF58}" destId="{06DD9898-C880-417E-AF3D-EFC5EED0AC73}" srcOrd="0" destOrd="0" presId="urn:microsoft.com/office/officeart/2005/8/layout/orgChart1"/>
    <dgm:cxn modelId="{56495DDD-127F-400F-9659-C8671034137E}" type="presParOf" srcId="{06DD9898-C880-417E-AF3D-EFC5EED0AC73}" destId="{37A1B52D-31A7-494A-89FE-41276AD68C58}" srcOrd="0" destOrd="0" presId="urn:microsoft.com/office/officeart/2005/8/layout/orgChart1"/>
    <dgm:cxn modelId="{88DA330F-91C7-473D-A80B-1A142222D5D1}" type="presParOf" srcId="{06DD9898-C880-417E-AF3D-EFC5EED0AC73}" destId="{FAEA2D15-417E-44B0-8CFD-F9A0BD93FCF2}" srcOrd="1" destOrd="0" presId="urn:microsoft.com/office/officeart/2005/8/layout/orgChart1"/>
    <dgm:cxn modelId="{50D5066F-30AA-4915-8A4A-A34D2383DA86}" type="presParOf" srcId="{1630BA46-ACBF-41A5-813D-8BA55C32FF58}" destId="{3035DF75-DFA1-4B39-9547-C42A8A676331}" srcOrd="1" destOrd="0" presId="urn:microsoft.com/office/officeart/2005/8/layout/orgChart1"/>
    <dgm:cxn modelId="{A925FEC8-1D79-4B80-8FF5-97C9EF8D1C75}" type="presParOf" srcId="{1630BA46-ACBF-41A5-813D-8BA55C32FF58}" destId="{273A25B2-D3D5-46BA-A695-B5A7821C53FD}" srcOrd="2" destOrd="0" presId="urn:microsoft.com/office/officeart/2005/8/layout/orgChart1"/>
    <dgm:cxn modelId="{C86DEA43-5934-43FB-B135-1965859E5693}" type="presParOf" srcId="{F9C87A21-7E12-48C1-B2D9-D4B999D9F9D7}" destId="{A2990640-93CC-46CF-A8D2-DD70168C9229}" srcOrd="2" destOrd="0" presId="urn:microsoft.com/office/officeart/2005/8/layout/orgChart1"/>
  </dgm:cxnLst>
  <dgm:bg>
    <a:effectLst/>
  </dgm:bg>
  <dgm:whole/>
</dgm:dataModel>
</file>

<file path=xl/diagrams/data10.xml><?xml version="1.0" encoding="utf-8"?>
<dgm:dataModel xmlns:dgm="http://schemas.openxmlformats.org/drawingml/2006/diagram" xmlns:a="http://schemas.openxmlformats.org/drawingml/2006/main">
  <dgm:ptLst>
    <dgm:pt modelId="{5422AB50-67BF-4F6E-A60F-66735987B53C}" type="doc">
      <dgm:prSet loTypeId="urn:microsoft.com/office/officeart/2005/8/layout/orgChart1" loCatId="hierarchy" qsTypeId="urn:microsoft.com/office/officeart/2005/8/quickstyle/simple1" qsCatId="simple" csTypeId="urn:microsoft.com/office/officeart/2005/8/colors/accent0_2" csCatId="mainScheme" phldr="1"/>
      <dgm:spPr/>
      <dgm:t>
        <a:bodyPr/>
        <a:lstStyle/>
        <a:p>
          <a:endParaRPr kumimoji="1" lang="ja-JP" altLang="en-US"/>
        </a:p>
      </dgm:t>
    </dgm:pt>
    <dgm:pt modelId="{2BB00763-5585-4B93-844C-BE065136294D}">
      <dgm:prSet phldrT="[テキスト]" custT="1">
        <dgm:style>
          <a:lnRef idx="2">
            <a:schemeClr val="dk1"/>
          </a:lnRef>
          <a:fillRef idx="1">
            <a:schemeClr val="lt1"/>
          </a:fillRef>
          <a:effectRef idx="0">
            <a:schemeClr val="dk1"/>
          </a:effectRef>
          <a:fontRef idx="minor">
            <a:schemeClr val="dk1"/>
          </a:fontRef>
        </dgm:style>
      </dgm:prSet>
      <dgm:spPr/>
      <dgm:t>
        <a:bodyPr/>
        <a:lstStyle/>
        <a:p>
          <a:r>
            <a:rPr kumimoji="1" lang="ja-JP" altLang="en-US" sz="1100" dirty="0" smtClean="0">
              <a:solidFill>
                <a:schemeClr val="tx1"/>
              </a:solidFill>
              <a:latin typeface="+mn-ea"/>
              <a:ea typeface="+mn-ea"/>
            </a:rPr>
            <a:t>外務省（平成</a:t>
          </a:r>
          <a:r>
            <a:rPr kumimoji="1" lang="en-US" altLang="ja-JP" sz="1100" dirty="0" smtClean="0">
              <a:solidFill>
                <a:schemeClr val="tx1"/>
              </a:solidFill>
              <a:latin typeface="+mn-ea"/>
              <a:ea typeface="+mn-ea"/>
            </a:rPr>
            <a:t>22</a:t>
          </a:r>
          <a:r>
            <a:rPr kumimoji="1" lang="ja-JP" altLang="en-US" sz="1100" dirty="0" smtClean="0">
              <a:solidFill>
                <a:schemeClr val="tx1"/>
              </a:solidFill>
              <a:latin typeface="+mn-ea"/>
              <a:ea typeface="+mn-ea"/>
            </a:rPr>
            <a:t>年度繰越し分）</a:t>
          </a:r>
          <a:endParaRPr kumimoji="1" lang="en-US" altLang="ja-JP" sz="1100" dirty="0" smtClean="0">
            <a:solidFill>
              <a:schemeClr val="tx1"/>
            </a:solidFill>
            <a:latin typeface="+mn-ea"/>
            <a:ea typeface="+mn-ea"/>
          </a:endParaRPr>
        </a:p>
        <a:p>
          <a:r>
            <a:rPr kumimoji="1" lang="ja-JP" altLang="en-US" sz="1100" dirty="0" smtClean="0">
              <a:solidFill>
                <a:srgbClr val="FF0000"/>
              </a:solidFill>
              <a:latin typeface="+mn-ea"/>
              <a:ea typeface="+mn-ea"/>
            </a:rPr>
            <a:t>５．８百万円</a:t>
          </a:r>
          <a:endParaRPr kumimoji="1" lang="ja-JP" altLang="en-US" sz="1100" dirty="0">
            <a:solidFill>
              <a:srgbClr val="FF0000"/>
            </a:solidFill>
            <a:latin typeface="+mn-ea"/>
            <a:ea typeface="+mn-ea"/>
          </a:endParaRPr>
        </a:p>
      </dgm:t>
    </dgm:pt>
    <dgm:pt modelId="{5E8A5E8B-49F2-4C92-B074-A2AFD4659F97}" type="parTrans" cxnId="{A46F49AD-BDDE-4076-9ACE-59752D8D0D14}">
      <dgm:prSet/>
      <dgm:spPr/>
      <dgm:t>
        <a:bodyPr/>
        <a:lstStyle/>
        <a:p>
          <a:endParaRPr kumimoji="1" lang="ja-JP" altLang="en-US" sz="1100"/>
        </a:p>
      </dgm:t>
    </dgm:pt>
    <dgm:pt modelId="{32A2262A-03F2-49E9-AB03-0B107C025A20}" type="sibTrans" cxnId="{A46F49AD-BDDE-4076-9ACE-59752D8D0D14}">
      <dgm:prSet/>
      <dgm:spPr/>
      <dgm:t>
        <a:bodyPr/>
        <a:lstStyle/>
        <a:p>
          <a:endParaRPr kumimoji="1" lang="ja-JP" altLang="en-US" sz="1100"/>
        </a:p>
      </dgm:t>
    </dgm:pt>
    <dgm:pt modelId="{25EB9E12-6F1E-4E70-B11B-71B69A6438EF}">
      <dgm:prSet phldrT="[テキスト]" custT="1">
        <dgm:style>
          <a:lnRef idx="2">
            <a:schemeClr val="dk1"/>
          </a:lnRef>
          <a:fillRef idx="1">
            <a:schemeClr val="lt1"/>
          </a:fillRef>
          <a:effectRef idx="0">
            <a:schemeClr val="dk1"/>
          </a:effectRef>
          <a:fontRef idx="minor">
            <a:schemeClr val="dk1"/>
          </a:fontRef>
        </dgm:style>
      </dgm:prSet>
      <dgm:spPr/>
      <dgm:t>
        <a:bodyPr/>
        <a:lstStyle/>
        <a:p>
          <a:r>
            <a:rPr kumimoji="1" lang="en-US" altLang="ja-JP" sz="1100" dirty="0" smtClean="0">
              <a:solidFill>
                <a:schemeClr val="tx1"/>
              </a:solidFill>
            </a:rPr>
            <a:t>A 【</a:t>
          </a:r>
          <a:r>
            <a:rPr kumimoji="1" lang="ja-JP" altLang="en-US" sz="1100" dirty="0" smtClean="0">
              <a:solidFill>
                <a:schemeClr val="tx1"/>
              </a:solidFill>
            </a:rPr>
            <a:t>一般競争入札</a:t>
          </a:r>
          <a:r>
            <a:rPr kumimoji="1" lang="en-US" altLang="ja-JP" sz="1100" dirty="0" smtClean="0">
              <a:solidFill>
                <a:schemeClr val="tx1"/>
              </a:solidFill>
            </a:rPr>
            <a:t>】</a:t>
          </a:r>
        </a:p>
        <a:p>
          <a:r>
            <a:rPr kumimoji="1" lang="ja-JP" altLang="en-US" sz="1100" dirty="0" smtClean="0">
              <a:solidFill>
                <a:srgbClr val="FF0000"/>
              </a:solidFill>
            </a:rPr>
            <a:t>５．８百万円</a:t>
          </a:r>
          <a:endParaRPr kumimoji="1" lang="en-US" altLang="ja-JP" sz="1100" dirty="0" smtClean="0">
            <a:solidFill>
              <a:srgbClr val="FF0000"/>
            </a:solidFill>
          </a:endParaRPr>
        </a:p>
        <a:p>
          <a:r>
            <a:rPr kumimoji="1" lang="ja-JP" altLang="en-US" sz="1100" dirty="0" smtClean="0">
              <a:solidFill>
                <a:srgbClr val="FF0000"/>
              </a:solidFill>
            </a:rPr>
            <a:t>株式会社アイネット</a:t>
          </a:r>
          <a:endParaRPr kumimoji="1" lang="ja-JP" altLang="en-US" sz="1100" dirty="0">
            <a:solidFill>
              <a:srgbClr val="FF0000"/>
            </a:solidFill>
          </a:endParaRPr>
        </a:p>
      </dgm:t>
    </dgm:pt>
    <dgm:pt modelId="{26AF220F-7413-414E-8437-939D21181578}" type="parTrans" cxnId="{523B49F9-BD58-4A4A-93AB-17F46F147970}">
      <dgm:prSet/>
      <dgm:spPr>
        <a:ln>
          <a:tailEnd type="arrow"/>
        </a:ln>
      </dgm:spPr>
      <dgm:t>
        <a:bodyPr/>
        <a:lstStyle/>
        <a:p>
          <a:endParaRPr kumimoji="1" lang="ja-JP" altLang="en-US" sz="1100"/>
        </a:p>
      </dgm:t>
    </dgm:pt>
    <dgm:pt modelId="{BA282B75-5A3F-42F0-AEA2-17A401A27915}" type="sibTrans" cxnId="{523B49F9-BD58-4A4A-93AB-17F46F147970}">
      <dgm:prSet/>
      <dgm:spPr/>
      <dgm:t>
        <a:bodyPr/>
        <a:lstStyle/>
        <a:p>
          <a:endParaRPr kumimoji="1" lang="ja-JP" altLang="en-US" sz="1100"/>
        </a:p>
      </dgm:t>
    </dgm:pt>
    <dgm:pt modelId="{1934E416-EA6B-4932-BBEA-C2141A6D3EF5}" type="pres">
      <dgm:prSet presAssocID="{5422AB50-67BF-4F6E-A60F-66735987B53C}" presName="hierChild1" presStyleCnt="0">
        <dgm:presLayoutVars>
          <dgm:orgChart val="1"/>
          <dgm:chPref val="1"/>
          <dgm:dir/>
          <dgm:animOne val="branch"/>
          <dgm:animLvl val="lvl"/>
          <dgm:resizeHandles/>
        </dgm:presLayoutVars>
      </dgm:prSet>
      <dgm:spPr/>
      <dgm:t>
        <a:bodyPr/>
        <a:lstStyle/>
        <a:p>
          <a:endParaRPr kumimoji="1" lang="ja-JP" altLang="en-US"/>
        </a:p>
      </dgm:t>
    </dgm:pt>
    <dgm:pt modelId="{758F81CA-B4D5-43CF-99FB-88307E391BA6}" type="pres">
      <dgm:prSet presAssocID="{2BB00763-5585-4B93-844C-BE065136294D}" presName="hierRoot1" presStyleCnt="0">
        <dgm:presLayoutVars>
          <dgm:hierBranch val="init"/>
        </dgm:presLayoutVars>
      </dgm:prSet>
      <dgm:spPr/>
    </dgm:pt>
    <dgm:pt modelId="{465CB9A0-A60A-425A-8298-61125FD85E07}" type="pres">
      <dgm:prSet presAssocID="{2BB00763-5585-4B93-844C-BE065136294D}" presName="rootComposite1" presStyleCnt="0"/>
      <dgm:spPr/>
    </dgm:pt>
    <dgm:pt modelId="{EA95C4D5-F334-4F7D-A9CE-76D3E6E5C83F}" type="pres">
      <dgm:prSet presAssocID="{2BB00763-5585-4B93-844C-BE065136294D}" presName="rootText1" presStyleLbl="node0" presStyleIdx="0" presStyleCnt="1">
        <dgm:presLayoutVars>
          <dgm:chPref val="3"/>
        </dgm:presLayoutVars>
      </dgm:prSet>
      <dgm:spPr/>
      <dgm:t>
        <a:bodyPr/>
        <a:lstStyle/>
        <a:p>
          <a:endParaRPr kumimoji="1" lang="ja-JP" altLang="en-US"/>
        </a:p>
      </dgm:t>
    </dgm:pt>
    <dgm:pt modelId="{F3FE669D-4117-4F7C-86C9-A0D82F1B19D1}" type="pres">
      <dgm:prSet presAssocID="{2BB00763-5585-4B93-844C-BE065136294D}" presName="rootConnector1" presStyleLbl="node1" presStyleIdx="0" presStyleCnt="0"/>
      <dgm:spPr/>
      <dgm:t>
        <a:bodyPr/>
        <a:lstStyle/>
        <a:p>
          <a:endParaRPr kumimoji="1" lang="ja-JP" altLang="en-US"/>
        </a:p>
      </dgm:t>
    </dgm:pt>
    <dgm:pt modelId="{8AD516E1-9AD3-441D-9CBA-05CF795D56DF}" type="pres">
      <dgm:prSet presAssocID="{2BB00763-5585-4B93-844C-BE065136294D}" presName="hierChild2" presStyleCnt="0"/>
      <dgm:spPr/>
    </dgm:pt>
    <dgm:pt modelId="{5D1ECBFE-8F85-4BD3-A767-D65FB487C2BD}" type="pres">
      <dgm:prSet presAssocID="{26AF220F-7413-414E-8437-939D21181578}" presName="Name37" presStyleLbl="parChTrans1D2" presStyleIdx="0" presStyleCnt="1"/>
      <dgm:spPr/>
      <dgm:t>
        <a:bodyPr/>
        <a:lstStyle/>
        <a:p>
          <a:endParaRPr kumimoji="1" lang="ja-JP" altLang="en-US"/>
        </a:p>
      </dgm:t>
    </dgm:pt>
    <dgm:pt modelId="{D47B16DD-0338-48B5-8FB5-A81A2DEDFAD9}" type="pres">
      <dgm:prSet presAssocID="{25EB9E12-6F1E-4E70-B11B-71B69A6438EF}" presName="hierRoot2" presStyleCnt="0">
        <dgm:presLayoutVars>
          <dgm:hierBranch val="init"/>
        </dgm:presLayoutVars>
      </dgm:prSet>
      <dgm:spPr/>
    </dgm:pt>
    <dgm:pt modelId="{40CA309E-0BF5-4BAD-B44F-928004DFD51F}" type="pres">
      <dgm:prSet presAssocID="{25EB9E12-6F1E-4E70-B11B-71B69A6438EF}" presName="rootComposite" presStyleCnt="0"/>
      <dgm:spPr/>
    </dgm:pt>
    <dgm:pt modelId="{8B222D40-80A0-4D56-B9F2-718A00205E6C}" type="pres">
      <dgm:prSet presAssocID="{25EB9E12-6F1E-4E70-B11B-71B69A6438EF}" presName="rootText" presStyleLbl="node2" presStyleIdx="0" presStyleCnt="1" custAng="0" custScaleY="104416" custLinFactNeighborX="65" custLinFactNeighborY="-21833">
        <dgm:presLayoutVars>
          <dgm:chPref val="3"/>
        </dgm:presLayoutVars>
      </dgm:prSet>
      <dgm:spPr/>
      <dgm:t>
        <a:bodyPr/>
        <a:lstStyle/>
        <a:p>
          <a:endParaRPr kumimoji="1" lang="ja-JP" altLang="en-US"/>
        </a:p>
      </dgm:t>
    </dgm:pt>
    <dgm:pt modelId="{B869011C-7054-4578-9CE0-0265BA7ED749}" type="pres">
      <dgm:prSet presAssocID="{25EB9E12-6F1E-4E70-B11B-71B69A6438EF}" presName="rootConnector" presStyleLbl="node2" presStyleIdx="0" presStyleCnt="1"/>
      <dgm:spPr/>
      <dgm:t>
        <a:bodyPr/>
        <a:lstStyle/>
        <a:p>
          <a:endParaRPr kumimoji="1" lang="ja-JP" altLang="en-US"/>
        </a:p>
      </dgm:t>
    </dgm:pt>
    <dgm:pt modelId="{53C44953-2267-4272-8EA3-729498208A3C}" type="pres">
      <dgm:prSet presAssocID="{25EB9E12-6F1E-4E70-B11B-71B69A6438EF}" presName="hierChild4" presStyleCnt="0"/>
      <dgm:spPr/>
    </dgm:pt>
    <dgm:pt modelId="{5F6C9327-93DC-4A34-BB5D-FECA4AE10282}" type="pres">
      <dgm:prSet presAssocID="{25EB9E12-6F1E-4E70-B11B-71B69A6438EF}" presName="hierChild5" presStyleCnt="0"/>
      <dgm:spPr/>
    </dgm:pt>
    <dgm:pt modelId="{22FD797E-94CE-4332-94B9-70ABC94E7D4F}" type="pres">
      <dgm:prSet presAssocID="{2BB00763-5585-4B93-844C-BE065136294D}" presName="hierChild3" presStyleCnt="0"/>
      <dgm:spPr/>
    </dgm:pt>
  </dgm:ptLst>
  <dgm:cxnLst>
    <dgm:cxn modelId="{A46F49AD-BDDE-4076-9ACE-59752D8D0D14}" srcId="{5422AB50-67BF-4F6E-A60F-66735987B53C}" destId="{2BB00763-5585-4B93-844C-BE065136294D}" srcOrd="0" destOrd="0" parTransId="{5E8A5E8B-49F2-4C92-B074-A2AFD4659F97}" sibTransId="{32A2262A-03F2-49E9-AB03-0B107C025A20}"/>
    <dgm:cxn modelId="{01F8DD8C-FC69-4F08-9CAE-8268AB3976D3}" type="presOf" srcId="{26AF220F-7413-414E-8437-939D21181578}" destId="{5D1ECBFE-8F85-4BD3-A767-D65FB487C2BD}" srcOrd="0" destOrd="0" presId="urn:microsoft.com/office/officeart/2005/8/layout/orgChart1"/>
    <dgm:cxn modelId="{67ACEA80-1666-4844-9341-D725933C1835}" type="presOf" srcId="{2BB00763-5585-4B93-844C-BE065136294D}" destId="{F3FE669D-4117-4F7C-86C9-A0D82F1B19D1}" srcOrd="1" destOrd="0" presId="urn:microsoft.com/office/officeart/2005/8/layout/orgChart1"/>
    <dgm:cxn modelId="{5383D1C2-C538-4D3D-814E-8ABB947EA56C}" type="presOf" srcId="{2BB00763-5585-4B93-844C-BE065136294D}" destId="{EA95C4D5-F334-4F7D-A9CE-76D3E6E5C83F}" srcOrd="0" destOrd="0" presId="urn:microsoft.com/office/officeart/2005/8/layout/orgChart1"/>
    <dgm:cxn modelId="{C51B9FE9-2D8A-4C6E-84D8-811997423043}" type="presOf" srcId="{25EB9E12-6F1E-4E70-B11B-71B69A6438EF}" destId="{8B222D40-80A0-4D56-B9F2-718A00205E6C}" srcOrd="0" destOrd="0" presId="urn:microsoft.com/office/officeart/2005/8/layout/orgChart1"/>
    <dgm:cxn modelId="{523B49F9-BD58-4A4A-93AB-17F46F147970}" srcId="{2BB00763-5585-4B93-844C-BE065136294D}" destId="{25EB9E12-6F1E-4E70-B11B-71B69A6438EF}" srcOrd="0" destOrd="0" parTransId="{26AF220F-7413-414E-8437-939D21181578}" sibTransId="{BA282B75-5A3F-42F0-AEA2-17A401A27915}"/>
    <dgm:cxn modelId="{81C138AD-E6FA-4D3E-8404-78D6C2B8B7D2}" type="presOf" srcId="{25EB9E12-6F1E-4E70-B11B-71B69A6438EF}" destId="{B869011C-7054-4578-9CE0-0265BA7ED749}" srcOrd="1" destOrd="0" presId="urn:microsoft.com/office/officeart/2005/8/layout/orgChart1"/>
    <dgm:cxn modelId="{6E18D2A0-4490-4A5C-87FA-1ABC487F18F6}" type="presOf" srcId="{5422AB50-67BF-4F6E-A60F-66735987B53C}" destId="{1934E416-EA6B-4932-BBEA-C2141A6D3EF5}" srcOrd="0" destOrd="0" presId="urn:microsoft.com/office/officeart/2005/8/layout/orgChart1"/>
    <dgm:cxn modelId="{B86BE9B6-2678-41FD-988C-144E5B344A3D}" type="presParOf" srcId="{1934E416-EA6B-4932-BBEA-C2141A6D3EF5}" destId="{758F81CA-B4D5-43CF-99FB-88307E391BA6}" srcOrd="0" destOrd="0" presId="urn:microsoft.com/office/officeart/2005/8/layout/orgChart1"/>
    <dgm:cxn modelId="{E647FC49-586F-46CC-8C19-129EA840DBBC}" type="presParOf" srcId="{758F81CA-B4D5-43CF-99FB-88307E391BA6}" destId="{465CB9A0-A60A-425A-8298-61125FD85E07}" srcOrd="0" destOrd="0" presId="urn:microsoft.com/office/officeart/2005/8/layout/orgChart1"/>
    <dgm:cxn modelId="{38CFBA91-531D-4491-86AD-D8F847225686}" type="presParOf" srcId="{465CB9A0-A60A-425A-8298-61125FD85E07}" destId="{EA95C4D5-F334-4F7D-A9CE-76D3E6E5C83F}" srcOrd="0" destOrd="0" presId="urn:microsoft.com/office/officeart/2005/8/layout/orgChart1"/>
    <dgm:cxn modelId="{F36F7B81-6A60-4CB1-B61E-9173E1701E87}" type="presParOf" srcId="{465CB9A0-A60A-425A-8298-61125FD85E07}" destId="{F3FE669D-4117-4F7C-86C9-A0D82F1B19D1}" srcOrd="1" destOrd="0" presId="urn:microsoft.com/office/officeart/2005/8/layout/orgChart1"/>
    <dgm:cxn modelId="{B9B75DBD-314E-4E51-8BA6-D8810C10C0DC}" type="presParOf" srcId="{758F81CA-B4D5-43CF-99FB-88307E391BA6}" destId="{8AD516E1-9AD3-441D-9CBA-05CF795D56DF}" srcOrd="1" destOrd="0" presId="urn:microsoft.com/office/officeart/2005/8/layout/orgChart1"/>
    <dgm:cxn modelId="{B10C3D14-1D22-489F-B8F1-20A3D86A8738}" type="presParOf" srcId="{8AD516E1-9AD3-441D-9CBA-05CF795D56DF}" destId="{5D1ECBFE-8F85-4BD3-A767-D65FB487C2BD}" srcOrd="0" destOrd="0" presId="urn:microsoft.com/office/officeart/2005/8/layout/orgChart1"/>
    <dgm:cxn modelId="{3030A20E-356C-4B32-B1DF-AFD7AC49C5A2}" type="presParOf" srcId="{8AD516E1-9AD3-441D-9CBA-05CF795D56DF}" destId="{D47B16DD-0338-48B5-8FB5-A81A2DEDFAD9}" srcOrd="1" destOrd="0" presId="urn:microsoft.com/office/officeart/2005/8/layout/orgChart1"/>
    <dgm:cxn modelId="{BFAD07ED-F3A8-4256-A3CF-811C4597079C}" type="presParOf" srcId="{D47B16DD-0338-48B5-8FB5-A81A2DEDFAD9}" destId="{40CA309E-0BF5-4BAD-B44F-928004DFD51F}" srcOrd="0" destOrd="0" presId="urn:microsoft.com/office/officeart/2005/8/layout/orgChart1"/>
    <dgm:cxn modelId="{4446B6C5-6393-4737-9716-3FCD4B9540CA}" type="presParOf" srcId="{40CA309E-0BF5-4BAD-B44F-928004DFD51F}" destId="{8B222D40-80A0-4D56-B9F2-718A00205E6C}" srcOrd="0" destOrd="0" presId="urn:microsoft.com/office/officeart/2005/8/layout/orgChart1"/>
    <dgm:cxn modelId="{6CE19C1B-915F-44A2-9CF8-6A4283E4A294}" type="presParOf" srcId="{40CA309E-0BF5-4BAD-B44F-928004DFD51F}" destId="{B869011C-7054-4578-9CE0-0265BA7ED749}" srcOrd="1" destOrd="0" presId="urn:microsoft.com/office/officeart/2005/8/layout/orgChart1"/>
    <dgm:cxn modelId="{2E453024-EA4A-48EB-9EFB-7DFC57C4F386}" type="presParOf" srcId="{D47B16DD-0338-48B5-8FB5-A81A2DEDFAD9}" destId="{53C44953-2267-4272-8EA3-729498208A3C}" srcOrd="1" destOrd="0" presId="urn:microsoft.com/office/officeart/2005/8/layout/orgChart1"/>
    <dgm:cxn modelId="{54FF9948-EB9D-4C6A-8672-CB3A3B63AF98}" type="presParOf" srcId="{D47B16DD-0338-48B5-8FB5-A81A2DEDFAD9}" destId="{5F6C9327-93DC-4A34-BB5D-FECA4AE10282}" srcOrd="2" destOrd="0" presId="urn:microsoft.com/office/officeart/2005/8/layout/orgChart1"/>
    <dgm:cxn modelId="{48E46786-D1D0-42ED-8E7E-822BF18FEC35}" type="presParOf" srcId="{758F81CA-B4D5-43CF-99FB-88307E391BA6}" destId="{22FD797E-94CE-4332-94B9-70ABC94E7D4F}" srcOrd="2" destOrd="0" presId="urn:microsoft.com/office/officeart/2005/8/layout/orgChart1"/>
  </dgm:cxnLst>
  <dgm:bg/>
  <dgm:whole/>
</dgm:dataModel>
</file>

<file path=xl/diagrams/data11.xml><?xml version="1.0" encoding="utf-8"?>
<dgm:dataModel xmlns:dgm="http://schemas.openxmlformats.org/drawingml/2006/diagram" xmlns:a="http://schemas.openxmlformats.org/drawingml/2006/main">
  <dgm:ptLst>
    <dgm:pt modelId="{B1447524-5142-4B28-B55B-2D7992DCC408}" type="doc">
      <dgm:prSet loTypeId="urn:microsoft.com/office/officeart/2005/8/layout/orgChart1" loCatId="hierarchy" qsTypeId="urn:microsoft.com/office/officeart/2005/8/quickstyle/simple1" qsCatId="simple" csTypeId="urn:microsoft.com/office/officeart/2005/8/colors/accent0_1" csCatId="mainScheme" phldr="1"/>
      <dgm:spPr/>
      <dgm:t>
        <a:bodyPr/>
        <a:lstStyle/>
        <a:p>
          <a:endParaRPr kumimoji="1" lang="ja-JP" altLang="en-US"/>
        </a:p>
      </dgm:t>
    </dgm:pt>
    <dgm:pt modelId="{09EE1A91-4F5E-4AA3-AE5A-90931AB45BD4}">
      <dgm:prSet phldrT="[テキスト]"/>
      <dgm:spPr/>
      <dgm:t>
        <a:bodyPr/>
        <a:lstStyle/>
        <a:p>
          <a:r>
            <a:rPr kumimoji="1" lang="ja-JP" altLang="en-US"/>
            <a:t>外務省</a:t>
          </a:r>
          <a:endParaRPr kumimoji="1" lang="en-US" altLang="ja-JP"/>
        </a:p>
        <a:p>
          <a:r>
            <a:rPr kumimoji="1" lang="ja-JP" altLang="en-US"/>
            <a:t>１６．９百万円</a:t>
          </a:r>
        </a:p>
      </dgm:t>
    </dgm:pt>
    <dgm:pt modelId="{1781D99E-944F-45E6-99BE-CAF0E854C190}" type="parTrans" cxnId="{77088234-CB42-4C04-9CFD-C606E2C3FE06}">
      <dgm:prSet/>
      <dgm:spPr/>
      <dgm:t>
        <a:bodyPr/>
        <a:lstStyle/>
        <a:p>
          <a:endParaRPr kumimoji="1" lang="ja-JP" altLang="en-US"/>
        </a:p>
      </dgm:t>
    </dgm:pt>
    <dgm:pt modelId="{74D4CBC3-ADF4-498B-8838-ECC0868A35D9}" type="sibTrans" cxnId="{77088234-CB42-4C04-9CFD-C606E2C3FE06}">
      <dgm:prSet/>
      <dgm:spPr/>
      <dgm:t>
        <a:bodyPr/>
        <a:lstStyle/>
        <a:p>
          <a:endParaRPr kumimoji="1" lang="ja-JP" altLang="en-US"/>
        </a:p>
      </dgm:t>
    </dgm:pt>
    <dgm:pt modelId="{F87FA3CE-0A64-4020-9CD2-DCE266C085F3}">
      <dgm:prSet phldrT="[テキスト]"/>
      <dgm:spPr/>
      <dgm:t>
        <a:bodyPr/>
        <a:lstStyle/>
        <a:p>
          <a:r>
            <a:rPr kumimoji="1" lang="ja-JP" altLang="en-US"/>
            <a:t>在外６６公館</a:t>
          </a:r>
          <a:endParaRPr kumimoji="1" lang="en-US" altLang="ja-JP"/>
        </a:p>
        <a:p>
          <a:r>
            <a:rPr kumimoji="1" lang="ja-JP" altLang="en-US"/>
            <a:t>１１．５百万円</a:t>
          </a:r>
          <a:endParaRPr kumimoji="1" lang="en-US" altLang="ja-JP"/>
        </a:p>
      </dgm:t>
    </dgm:pt>
    <dgm:pt modelId="{2B0F2C6D-00DD-4B74-8653-CD1685C84458}" type="parTrans" cxnId="{A959917D-0E57-4F21-9269-1832B2B78CFB}">
      <dgm:prSet/>
      <dgm:spPr/>
      <dgm:t>
        <a:bodyPr/>
        <a:lstStyle/>
        <a:p>
          <a:endParaRPr kumimoji="1" lang="ja-JP" altLang="en-US"/>
        </a:p>
      </dgm:t>
    </dgm:pt>
    <dgm:pt modelId="{B979D933-F716-4830-8056-518144B4BD5F}" type="sibTrans" cxnId="{A959917D-0E57-4F21-9269-1832B2B78CFB}">
      <dgm:prSet/>
      <dgm:spPr/>
      <dgm:t>
        <a:bodyPr/>
        <a:lstStyle/>
        <a:p>
          <a:endParaRPr kumimoji="1" lang="ja-JP" altLang="en-US"/>
        </a:p>
      </dgm:t>
    </dgm:pt>
    <dgm:pt modelId="{F72D4E51-4506-4712-A0CD-794424323A8F}">
      <dgm:prSet phldrT="[テキスト]"/>
      <dgm:spPr/>
      <dgm:t>
        <a:bodyPr/>
        <a:lstStyle/>
        <a:p>
          <a:r>
            <a:rPr kumimoji="1" lang="ja-JP" altLang="en-US"/>
            <a:t>領事強化専門員１名</a:t>
          </a:r>
          <a:endParaRPr kumimoji="1" lang="en-US" altLang="ja-JP"/>
        </a:p>
        <a:p>
          <a:r>
            <a:rPr kumimoji="1" lang="ja-JP" altLang="en-US"/>
            <a:t>１．５百万円</a:t>
          </a:r>
          <a:endParaRPr kumimoji="1" lang="en-US" altLang="ja-JP"/>
        </a:p>
      </dgm:t>
    </dgm:pt>
    <dgm:pt modelId="{B14E64B1-0307-4DA1-A930-45B436957395}" type="parTrans" cxnId="{F94B2C49-A200-485E-94AB-C3836C6D5049}">
      <dgm:prSet/>
      <dgm:spPr/>
      <dgm:t>
        <a:bodyPr/>
        <a:lstStyle/>
        <a:p>
          <a:endParaRPr kumimoji="1" lang="ja-JP" altLang="en-US"/>
        </a:p>
      </dgm:t>
    </dgm:pt>
    <dgm:pt modelId="{24D9F1DA-A9CA-4F85-9519-16A5AF6358A6}" type="sibTrans" cxnId="{F94B2C49-A200-485E-94AB-C3836C6D5049}">
      <dgm:prSet/>
      <dgm:spPr/>
      <dgm:t>
        <a:bodyPr/>
        <a:lstStyle/>
        <a:p>
          <a:endParaRPr kumimoji="1" lang="ja-JP" altLang="en-US"/>
        </a:p>
      </dgm:t>
    </dgm:pt>
    <dgm:pt modelId="{9C268C81-0013-47A5-B71A-B242AC9BD60D}">
      <dgm:prSet phldrT="[テキスト]"/>
      <dgm:spPr/>
      <dgm:t>
        <a:bodyPr/>
        <a:lstStyle/>
        <a:p>
          <a:r>
            <a:rPr kumimoji="1" lang="ja-JP" altLang="en-US"/>
            <a:t>外部講師３名</a:t>
          </a:r>
          <a:endParaRPr kumimoji="1" lang="en-US" altLang="ja-JP"/>
        </a:p>
        <a:p>
          <a:r>
            <a:rPr kumimoji="1" lang="ja-JP" altLang="en-US"/>
            <a:t>０．１百万円</a:t>
          </a:r>
          <a:endParaRPr kumimoji="1" lang="en-US" altLang="ja-JP"/>
        </a:p>
      </dgm:t>
    </dgm:pt>
    <dgm:pt modelId="{A929D051-D8E2-4591-A20C-19B682E7CD22}" type="parTrans" cxnId="{FC12AB5C-4BCA-45E7-ADA8-7AC4D04641E3}">
      <dgm:prSet/>
      <dgm:spPr/>
      <dgm:t>
        <a:bodyPr/>
        <a:lstStyle/>
        <a:p>
          <a:endParaRPr kumimoji="1" lang="ja-JP" altLang="en-US"/>
        </a:p>
      </dgm:t>
    </dgm:pt>
    <dgm:pt modelId="{8DDA1994-827E-4E79-AFEA-33F74F789E98}" type="sibTrans" cxnId="{FC12AB5C-4BCA-45E7-ADA8-7AC4D04641E3}">
      <dgm:prSet/>
      <dgm:spPr/>
      <dgm:t>
        <a:bodyPr/>
        <a:lstStyle/>
        <a:p>
          <a:endParaRPr kumimoji="1" lang="ja-JP" altLang="en-US"/>
        </a:p>
      </dgm:t>
    </dgm:pt>
    <dgm:pt modelId="{14EA9D74-9747-4CC9-8B3D-FF946A7F4152}">
      <dgm:prSet phldrT="[テキスト]"/>
      <dgm:spPr/>
      <dgm:t>
        <a:bodyPr/>
        <a:lstStyle/>
        <a:p>
          <a:r>
            <a:rPr kumimoji="1" lang="ja-JP" altLang="en-US"/>
            <a:t>委員５名</a:t>
          </a:r>
          <a:endParaRPr kumimoji="1" lang="en-US" altLang="ja-JP"/>
        </a:p>
        <a:p>
          <a:r>
            <a:rPr kumimoji="1" lang="ja-JP" altLang="en-US"/>
            <a:t>０．２百万円</a:t>
          </a:r>
          <a:endParaRPr kumimoji="1" lang="en-US" altLang="ja-JP"/>
        </a:p>
      </dgm:t>
    </dgm:pt>
    <dgm:pt modelId="{F807955B-16A0-4FC9-9069-F421F49FD657}" type="parTrans" cxnId="{78666D14-F750-4C33-9DEB-F682EC692BBB}">
      <dgm:prSet/>
      <dgm:spPr/>
      <dgm:t>
        <a:bodyPr/>
        <a:lstStyle/>
        <a:p>
          <a:endParaRPr kumimoji="1" lang="ja-JP" altLang="en-US"/>
        </a:p>
      </dgm:t>
    </dgm:pt>
    <dgm:pt modelId="{27D7CEC7-A4CC-41B6-A601-050419C0C086}" type="sibTrans" cxnId="{78666D14-F750-4C33-9DEB-F682EC692BBB}">
      <dgm:prSet/>
      <dgm:spPr/>
      <dgm:t>
        <a:bodyPr/>
        <a:lstStyle/>
        <a:p>
          <a:endParaRPr kumimoji="1" lang="ja-JP" altLang="en-US"/>
        </a:p>
      </dgm:t>
    </dgm:pt>
    <dgm:pt modelId="{B1D3572B-DBFE-4A1A-913A-1B54D7DCCF8E}">
      <dgm:prSet phldrT="[テキスト]"/>
      <dgm:spPr/>
      <dgm:t>
        <a:bodyPr/>
        <a:lstStyle/>
        <a:p>
          <a:r>
            <a:rPr kumimoji="1" lang="ja-JP" altLang="en-US"/>
            <a:t>本省出張者３名</a:t>
          </a:r>
          <a:endParaRPr kumimoji="1" lang="en-US" altLang="ja-JP"/>
        </a:p>
        <a:p>
          <a:r>
            <a:rPr kumimoji="1" lang="ja-JP" altLang="en-US"/>
            <a:t>３．６百万円</a:t>
          </a:r>
          <a:endParaRPr kumimoji="1" lang="en-US" altLang="ja-JP"/>
        </a:p>
      </dgm:t>
    </dgm:pt>
    <dgm:pt modelId="{46D5AC3A-20BE-4111-AFA0-48077618B989}" type="parTrans" cxnId="{679878F5-F392-4AC3-8C6E-03D35D16E37E}">
      <dgm:prSet/>
      <dgm:spPr/>
      <dgm:t>
        <a:bodyPr/>
        <a:lstStyle/>
        <a:p>
          <a:endParaRPr kumimoji="1" lang="ja-JP" altLang="en-US"/>
        </a:p>
      </dgm:t>
    </dgm:pt>
    <dgm:pt modelId="{CC067D8F-96CF-44E4-81B8-9EA6C4BF8F15}" type="sibTrans" cxnId="{679878F5-F392-4AC3-8C6E-03D35D16E37E}">
      <dgm:prSet/>
      <dgm:spPr/>
      <dgm:t>
        <a:bodyPr/>
        <a:lstStyle/>
        <a:p>
          <a:endParaRPr kumimoji="1" lang="ja-JP" altLang="en-US"/>
        </a:p>
      </dgm:t>
    </dgm:pt>
    <dgm:pt modelId="{8EEC966C-AAB8-4C72-B442-A75D9FC4D8DE}" type="pres">
      <dgm:prSet presAssocID="{B1447524-5142-4B28-B55B-2D7992DCC408}" presName="hierChild1" presStyleCnt="0">
        <dgm:presLayoutVars>
          <dgm:orgChart val="1"/>
          <dgm:chPref val="1"/>
          <dgm:dir/>
          <dgm:animOne val="branch"/>
          <dgm:animLvl val="lvl"/>
          <dgm:resizeHandles/>
        </dgm:presLayoutVars>
      </dgm:prSet>
      <dgm:spPr/>
      <dgm:t>
        <a:bodyPr/>
        <a:lstStyle/>
        <a:p>
          <a:endParaRPr kumimoji="1" lang="ja-JP" altLang="en-US"/>
        </a:p>
      </dgm:t>
    </dgm:pt>
    <dgm:pt modelId="{5184F00D-30C4-4243-9F6E-7D947F072B0D}" type="pres">
      <dgm:prSet presAssocID="{09EE1A91-4F5E-4AA3-AE5A-90931AB45BD4}" presName="hierRoot1" presStyleCnt="0">
        <dgm:presLayoutVars>
          <dgm:hierBranch val="init"/>
        </dgm:presLayoutVars>
      </dgm:prSet>
      <dgm:spPr/>
    </dgm:pt>
    <dgm:pt modelId="{1A211AB9-3943-4699-A311-42AF44A55135}" type="pres">
      <dgm:prSet presAssocID="{09EE1A91-4F5E-4AA3-AE5A-90931AB45BD4}" presName="rootComposite1" presStyleCnt="0"/>
      <dgm:spPr/>
    </dgm:pt>
    <dgm:pt modelId="{361348A0-2596-4551-BF4A-250AF74B19F5}" type="pres">
      <dgm:prSet presAssocID="{09EE1A91-4F5E-4AA3-AE5A-90931AB45BD4}" presName="rootText1" presStyleLbl="node0" presStyleIdx="0" presStyleCnt="1">
        <dgm:presLayoutVars>
          <dgm:chPref val="3"/>
        </dgm:presLayoutVars>
      </dgm:prSet>
      <dgm:spPr/>
      <dgm:t>
        <a:bodyPr/>
        <a:lstStyle/>
        <a:p>
          <a:endParaRPr kumimoji="1" lang="ja-JP" altLang="en-US"/>
        </a:p>
      </dgm:t>
    </dgm:pt>
    <dgm:pt modelId="{5470167F-1F40-47E6-A42E-E86E6659E66A}" type="pres">
      <dgm:prSet presAssocID="{09EE1A91-4F5E-4AA3-AE5A-90931AB45BD4}" presName="rootConnector1" presStyleLbl="node1" presStyleIdx="0" presStyleCnt="0"/>
      <dgm:spPr/>
      <dgm:t>
        <a:bodyPr/>
        <a:lstStyle/>
        <a:p>
          <a:endParaRPr kumimoji="1" lang="ja-JP" altLang="en-US"/>
        </a:p>
      </dgm:t>
    </dgm:pt>
    <dgm:pt modelId="{F704A5C8-5FC0-4F18-B7A9-C4E0D637992C}" type="pres">
      <dgm:prSet presAssocID="{09EE1A91-4F5E-4AA3-AE5A-90931AB45BD4}" presName="hierChild2" presStyleCnt="0"/>
      <dgm:spPr/>
    </dgm:pt>
    <dgm:pt modelId="{A335CAB5-3D3B-4DA3-A527-AC4A83CBADB0}" type="pres">
      <dgm:prSet presAssocID="{2B0F2C6D-00DD-4B74-8653-CD1685C84458}" presName="Name37" presStyleLbl="parChTrans1D2" presStyleIdx="0" presStyleCnt="5"/>
      <dgm:spPr/>
      <dgm:t>
        <a:bodyPr/>
        <a:lstStyle/>
        <a:p>
          <a:endParaRPr kumimoji="1" lang="ja-JP" altLang="en-US"/>
        </a:p>
      </dgm:t>
    </dgm:pt>
    <dgm:pt modelId="{8A9120C0-C9EE-48DC-A4E1-6B7BC2D760B4}" type="pres">
      <dgm:prSet presAssocID="{F87FA3CE-0A64-4020-9CD2-DCE266C085F3}" presName="hierRoot2" presStyleCnt="0">
        <dgm:presLayoutVars>
          <dgm:hierBranch val="init"/>
        </dgm:presLayoutVars>
      </dgm:prSet>
      <dgm:spPr/>
    </dgm:pt>
    <dgm:pt modelId="{1CFA78FD-0C8A-49DD-B43F-88F8252A8188}" type="pres">
      <dgm:prSet presAssocID="{F87FA3CE-0A64-4020-9CD2-DCE266C085F3}" presName="rootComposite" presStyleCnt="0"/>
      <dgm:spPr/>
    </dgm:pt>
    <dgm:pt modelId="{35FCAED5-F2B7-490F-BE5B-D2FBFBC846BC}" type="pres">
      <dgm:prSet presAssocID="{F87FA3CE-0A64-4020-9CD2-DCE266C085F3}" presName="rootText" presStyleLbl="node2" presStyleIdx="0" presStyleCnt="5" custLinFactNeighborX="-4609">
        <dgm:presLayoutVars>
          <dgm:chPref val="3"/>
        </dgm:presLayoutVars>
      </dgm:prSet>
      <dgm:spPr/>
      <dgm:t>
        <a:bodyPr/>
        <a:lstStyle/>
        <a:p>
          <a:endParaRPr kumimoji="1" lang="ja-JP" altLang="en-US"/>
        </a:p>
      </dgm:t>
    </dgm:pt>
    <dgm:pt modelId="{BC22A3F0-31F4-4595-89ED-3291B8B26290}" type="pres">
      <dgm:prSet presAssocID="{F87FA3CE-0A64-4020-9CD2-DCE266C085F3}" presName="rootConnector" presStyleLbl="node2" presStyleIdx="0" presStyleCnt="5"/>
      <dgm:spPr/>
      <dgm:t>
        <a:bodyPr/>
        <a:lstStyle/>
        <a:p>
          <a:endParaRPr kumimoji="1" lang="ja-JP" altLang="en-US"/>
        </a:p>
      </dgm:t>
    </dgm:pt>
    <dgm:pt modelId="{6D305E3A-0FF8-4E40-85D6-4A3F391676B8}" type="pres">
      <dgm:prSet presAssocID="{F87FA3CE-0A64-4020-9CD2-DCE266C085F3}" presName="hierChild4" presStyleCnt="0"/>
      <dgm:spPr/>
    </dgm:pt>
    <dgm:pt modelId="{4A08DDCF-F7D4-40AD-891F-EAB811D4B47F}" type="pres">
      <dgm:prSet presAssocID="{F87FA3CE-0A64-4020-9CD2-DCE266C085F3}" presName="hierChild5" presStyleCnt="0"/>
      <dgm:spPr/>
    </dgm:pt>
    <dgm:pt modelId="{B5C3BEA2-DB15-4299-A918-3FF01D705266}" type="pres">
      <dgm:prSet presAssocID="{46D5AC3A-20BE-4111-AFA0-48077618B989}" presName="Name37" presStyleLbl="parChTrans1D2" presStyleIdx="1" presStyleCnt="5"/>
      <dgm:spPr/>
      <dgm:t>
        <a:bodyPr/>
        <a:lstStyle/>
        <a:p>
          <a:endParaRPr kumimoji="1" lang="ja-JP" altLang="en-US"/>
        </a:p>
      </dgm:t>
    </dgm:pt>
    <dgm:pt modelId="{D32EF6BE-9CD8-461F-86B6-FC7474A8A0E5}" type="pres">
      <dgm:prSet presAssocID="{B1D3572B-DBFE-4A1A-913A-1B54D7DCCF8E}" presName="hierRoot2" presStyleCnt="0">
        <dgm:presLayoutVars>
          <dgm:hierBranch val="init"/>
        </dgm:presLayoutVars>
      </dgm:prSet>
      <dgm:spPr/>
    </dgm:pt>
    <dgm:pt modelId="{5CB3DD29-F9B6-489D-BB96-83DEEEFF4162}" type="pres">
      <dgm:prSet presAssocID="{B1D3572B-DBFE-4A1A-913A-1B54D7DCCF8E}" presName="rootComposite" presStyleCnt="0"/>
      <dgm:spPr/>
    </dgm:pt>
    <dgm:pt modelId="{09229C0B-73FD-4C9F-83F0-ADBD48F38B55}" type="pres">
      <dgm:prSet presAssocID="{B1D3572B-DBFE-4A1A-913A-1B54D7DCCF8E}" presName="rootText" presStyleLbl="node2" presStyleIdx="1" presStyleCnt="5">
        <dgm:presLayoutVars>
          <dgm:chPref val="3"/>
        </dgm:presLayoutVars>
      </dgm:prSet>
      <dgm:spPr/>
      <dgm:t>
        <a:bodyPr/>
        <a:lstStyle/>
        <a:p>
          <a:endParaRPr kumimoji="1" lang="ja-JP" altLang="en-US"/>
        </a:p>
      </dgm:t>
    </dgm:pt>
    <dgm:pt modelId="{CDC97508-2BFA-4048-8B19-1CBA97A1594A}" type="pres">
      <dgm:prSet presAssocID="{B1D3572B-DBFE-4A1A-913A-1B54D7DCCF8E}" presName="rootConnector" presStyleLbl="node2" presStyleIdx="1" presStyleCnt="5"/>
      <dgm:spPr/>
      <dgm:t>
        <a:bodyPr/>
        <a:lstStyle/>
        <a:p>
          <a:endParaRPr kumimoji="1" lang="ja-JP" altLang="en-US"/>
        </a:p>
      </dgm:t>
    </dgm:pt>
    <dgm:pt modelId="{6D8C9572-23B9-42E6-BA5E-380E531FA8E0}" type="pres">
      <dgm:prSet presAssocID="{B1D3572B-DBFE-4A1A-913A-1B54D7DCCF8E}" presName="hierChild4" presStyleCnt="0"/>
      <dgm:spPr/>
    </dgm:pt>
    <dgm:pt modelId="{1074B4B2-E450-4A24-920B-795C2E268C3E}" type="pres">
      <dgm:prSet presAssocID="{B1D3572B-DBFE-4A1A-913A-1B54D7DCCF8E}" presName="hierChild5" presStyleCnt="0"/>
      <dgm:spPr/>
    </dgm:pt>
    <dgm:pt modelId="{A1C912AC-C46E-451C-97F0-6CC388D6E9C3}" type="pres">
      <dgm:prSet presAssocID="{B14E64B1-0307-4DA1-A930-45B436957395}" presName="Name37" presStyleLbl="parChTrans1D2" presStyleIdx="2" presStyleCnt="5"/>
      <dgm:spPr/>
      <dgm:t>
        <a:bodyPr/>
        <a:lstStyle/>
        <a:p>
          <a:endParaRPr kumimoji="1" lang="ja-JP" altLang="en-US"/>
        </a:p>
      </dgm:t>
    </dgm:pt>
    <dgm:pt modelId="{182A350B-480E-4260-A650-0B5EAC7AD958}" type="pres">
      <dgm:prSet presAssocID="{F72D4E51-4506-4712-A0CD-794424323A8F}" presName="hierRoot2" presStyleCnt="0">
        <dgm:presLayoutVars>
          <dgm:hierBranch val="init"/>
        </dgm:presLayoutVars>
      </dgm:prSet>
      <dgm:spPr/>
    </dgm:pt>
    <dgm:pt modelId="{1C7FFDF6-5F98-4D00-9016-1F8579EC07EC}" type="pres">
      <dgm:prSet presAssocID="{F72D4E51-4506-4712-A0CD-794424323A8F}" presName="rootComposite" presStyleCnt="0"/>
      <dgm:spPr/>
    </dgm:pt>
    <dgm:pt modelId="{37D250B0-F174-458B-A931-54C485EE92EA}" type="pres">
      <dgm:prSet presAssocID="{F72D4E51-4506-4712-A0CD-794424323A8F}" presName="rootText" presStyleLbl="node2" presStyleIdx="2" presStyleCnt="5">
        <dgm:presLayoutVars>
          <dgm:chPref val="3"/>
        </dgm:presLayoutVars>
      </dgm:prSet>
      <dgm:spPr/>
      <dgm:t>
        <a:bodyPr/>
        <a:lstStyle/>
        <a:p>
          <a:endParaRPr kumimoji="1" lang="ja-JP" altLang="en-US"/>
        </a:p>
      </dgm:t>
    </dgm:pt>
    <dgm:pt modelId="{46A8A1DD-A413-4184-A8B6-DB3460D31687}" type="pres">
      <dgm:prSet presAssocID="{F72D4E51-4506-4712-A0CD-794424323A8F}" presName="rootConnector" presStyleLbl="node2" presStyleIdx="2" presStyleCnt="5"/>
      <dgm:spPr/>
      <dgm:t>
        <a:bodyPr/>
        <a:lstStyle/>
        <a:p>
          <a:endParaRPr kumimoji="1" lang="ja-JP" altLang="en-US"/>
        </a:p>
      </dgm:t>
    </dgm:pt>
    <dgm:pt modelId="{58976547-6DFC-42DE-8949-C0B650E87F41}" type="pres">
      <dgm:prSet presAssocID="{F72D4E51-4506-4712-A0CD-794424323A8F}" presName="hierChild4" presStyleCnt="0"/>
      <dgm:spPr/>
    </dgm:pt>
    <dgm:pt modelId="{3E488962-71D9-4101-B844-C89468179407}" type="pres">
      <dgm:prSet presAssocID="{F72D4E51-4506-4712-A0CD-794424323A8F}" presName="hierChild5" presStyleCnt="0"/>
      <dgm:spPr/>
    </dgm:pt>
    <dgm:pt modelId="{4E5C3D95-9A18-4618-84A1-D55A0139E5AD}" type="pres">
      <dgm:prSet presAssocID="{A929D051-D8E2-4591-A20C-19B682E7CD22}" presName="Name37" presStyleLbl="parChTrans1D2" presStyleIdx="3" presStyleCnt="5"/>
      <dgm:spPr/>
      <dgm:t>
        <a:bodyPr/>
        <a:lstStyle/>
        <a:p>
          <a:endParaRPr kumimoji="1" lang="ja-JP" altLang="en-US"/>
        </a:p>
      </dgm:t>
    </dgm:pt>
    <dgm:pt modelId="{19C94C39-2321-4F55-BB34-1812E6D21A0E}" type="pres">
      <dgm:prSet presAssocID="{9C268C81-0013-47A5-B71A-B242AC9BD60D}" presName="hierRoot2" presStyleCnt="0">
        <dgm:presLayoutVars>
          <dgm:hierBranch val="init"/>
        </dgm:presLayoutVars>
      </dgm:prSet>
      <dgm:spPr/>
    </dgm:pt>
    <dgm:pt modelId="{63853EB8-2BCE-494A-A6C7-5A088AA26920}" type="pres">
      <dgm:prSet presAssocID="{9C268C81-0013-47A5-B71A-B242AC9BD60D}" presName="rootComposite" presStyleCnt="0"/>
      <dgm:spPr/>
    </dgm:pt>
    <dgm:pt modelId="{997994B9-74A1-4822-AC8E-F54F53825AE4}" type="pres">
      <dgm:prSet presAssocID="{9C268C81-0013-47A5-B71A-B242AC9BD60D}" presName="rootText" presStyleLbl="node2" presStyleIdx="3" presStyleCnt="5">
        <dgm:presLayoutVars>
          <dgm:chPref val="3"/>
        </dgm:presLayoutVars>
      </dgm:prSet>
      <dgm:spPr/>
      <dgm:t>
        <a:bodyPr/>
        <a:lstStyle/>
        <a:p>
          <a:endParaRPr kumimoji="1" lang="ja-JP" altLang="en-US"/>
        </a:p>
      </dgm:t>
    </dgm:pt>
    <dgm:pt modelId="{FB9D6B61-A9F1-4C0B-BC36-07AD34C78FBB}" type="pres">
      <dgm:prSet presAssocID="{9C268C81-0013-47A5-B71A-B242AC9BD60D}" presName="rootConnector" presStyleLbl="node2" presStyleIdx="3" presStyleCnt="5"/>
      <dgm:spPr/>
      <dgm:t>
        <a:bodyPr/>
        <a:lstStyle/>
        <a:p>
          <a:endParaRPr kumimoji="1" lang="ja-JP" altLang="en-US"/>
        </a:p>
      </dgm:t>
    </dgm:pt>
    <dgm:pt modelId="{5BA63BE6-4F68-471C-9742-4D4CB17B3A0F}" type="pres">
      <dgm:prSet presAssocID="{9C268C81-0013-47A5-B71A-B242AC9BD60D}" presName="hierChild4" presStyleCnt="0"/>
      <dgm:spPr/>
    </dgm:pt>
    <dgm:pt modelId="{4842A47E-8FF2-4F2F-82B0-94C0CA585A82}" type="pres">
      <dgm:prSet presAssocID="{9C268C81-0013-47A5-B71A-B242AC9BD60D}" presName="hierChild5" presStyleCnt="0"/>
      <dgm:spPr/>
    </dgm:pt>
    <dgm:pt modelId="{B29536EE-DEE7-4B26-AF85-9CC642596F6B}" type="pres">
      <dgm:prSet presAssocID="{F807955B-16A0-4FC9-9069-F421F49FD657}" presName="Name37" presStyleLbl="parChTrans1D2" presStyleIdx="4" presStyleCnt="5"/>
      <dgm:spPr/>
      <dgm:t>
        <a:bodyPr/>
        <a:lstStyle/>
        <a:p>
          <a:endParaRPr kumimoji="1" lang="ja-JP" altLang="en-US"/>
        </a:p>
      </dgm:t>
    </dgm:pt>
    <dgm:pt modelId="{A17E8EC4-B4CB-43AE-AE6A-77F18037A172}" type="pres">
      <dgm:prSet presAssocID="{14EA9D74-9747-4CC9-8B3D-FF946A7F4152}" presName="hierRoot2" presStyleCnt="0">
        <dgm:presLayoutVars>
          <dgm:hierBranch val="init"/>
        </dgm:presLayoutVars>
      </dgm:prSet>
      <dgm:spPr/>
    </dgm:pt>
    <dgm:pt modelId="{BDBC09A5-09B2-461B-B73F-3301532E6EE8}" type="pres">
      <dgm:prSet presAssocID="{14EA9D74-9747-4CC9-8B3D-FF946A7F4152}" presName="rootComposite" presStyleCnt="0"/>
      <dgm:spPr/>
    </dgm:pt>
    <dgm:pt modelId="{4B0A3577-66B6-4E34-B020-8E5AE290ADA5}" type="pres">
      <dgm:prSet presAssocID="{14EA9D74-9747-4CC9-8B3D-FF946A7F4152}" presName="rootText" presStyleLbl="node2" presStyleIdx="4" presStyleCnt="5">
        <dgm:presLayoutVars>
          <dgm:chPref val="3"/>
        </dgm:presLayoutVars>
      </dgm:prSet>
      <dgm:spPr/>
      <dgm:t>
        <a:bodyPr/>
        <a:lstStyle/>
        <a:p>
          <a:endParaRPr kumimoji="1" lang="ja-JP" altLang="en-US"/>
        </a:p>
      </dgm:t>
    </dgm:pt>
    <dgm:pt modelId="{CB605481-3764-43E3-B204-E99D79F08B8B}" type="pres">
      <dgm:prSet presAssocID="{14EA9D74-9747-4CC9-8B3D-FF946A7F4152}" presName="rootConnector" presStyleLbl="node2" presStyleIdx="4" presStyleCnt="5"/>
      <dgm:spPr/>
      <dgm:t>
        <a:bodyPr/>
        <a:lstStyle/>
        <a:p>
          <a:endParaRPr kumimoji="1" lang="ja-JP" altLang="en-US"/>
        </a:p>
      </dgm:t>
    </dgm:pt>
    <dgm:pt modelId="{3509F21F-D92B-437E-ABD9-FE0FD9973679}" type="pres">
      <dgm:prSet presAssocID="{14EA9D74-9747-4CC9-8B3D-FF946A7F4152}" presName="hierChild4" presStyleCnt="0"/>
      <dgm:spPr/>
    </dgm:pt>
    <dgm:pt modelId="{B7617EDF-D8DE-425F-A66D-7022B2429EFD}" type="pres">
      <dgm:prSet presAssocID="{14EA9D74-9747-4CC9-8B3D-FF946A7F4152}" presName="hierChild5" presStyleCnt="0"/>
      <dgm:spPr/>
    </dgm:pt>
    <dgm:pt modelId="{1501CEF8-5DA2-42CF-9BAB-FDE79B0FCF39}" type="pres">
      <dgm:prSet presAssocID="{09EE1A91-4F5E-4AA3-AE5A-90931AB45BD4}" presName="hierChild3" presStyleCnt="0"/>
      <dgm:spPr/>
    </dgm:pt>
  </dgm:ptLst>
  <dgm:cxnLst>
    <dgm:cxn modelId="{78666D14-F750-4C33-9DEB-F682EC692BBB}" srcId="{09EE1A91-4F5E-4AA3-AE5A-90931AB45BD4}" destId="{14EA9D74-9747-4CC9-8B3D-FF946A7F4152}" srcOrd="4" destOrd="0" parTransId="{F807955B-16A0-4FC9-9069-F421F49FD657}" sibTransId="{27D7CEC7-A4CC-41B6-A601-050419C0C086}"/>
    <dgm:cxn modelId="{3ED822FE-6B66-4403-B5FF-1329A00CF916}" type="presOf" srcId="{B14E64B1-0307-4DA1-A930-45B436957395}" destId="{A1C912AC-C46E-451C-97F0-6CC388D6E9C3}" srcOrd="0" destOrd="0" presId="urn:microsoft.com/office/officeart/2005/8/layout/orgChart1"/>
    <dgm:cxn modelId="{FC12AB5C-4BCA-45E7-ADA8-7AC4D04641E3}" srcId="{09EE1A91-4F5E-4AA3-AE5A-90931AB45BD4}" destId="{9C268C81-0013-47A5-B71A-B242AC9BD60D}" srcOrd="3" destOrd="0" parTransId="{A929D051-D8E2-4591-A20C-19B682E7CD22}" sibTransId="{8DDA1994-827E-4E79-AFEA-33F74F789E98}"/>
    <dgm:cxn modelId="{D86CEB89-152E-46D7-9B42-CE8BE5DF6DF5}" type="presOf" srcId="{F87FA3CE-0A64-4020-9CD2-DCE266C085F3}" destId="{BC22A3F0-31F4-4595-89ED-3291B8B26290}" srcOrd="1" destOrd="0" presId="urn:microsoft.com/office/officeart/2005/8/layout/orgChart1"/>
    <dgm:cxn modelId="{F94B2C49-A200-485E-94AB-C3836C6D5049}" srcId="{09EE1A91-4F5E-4AA3-AE5A-90931AB45BD4}" destId="{F72D4E51-4506-4712-A0CD-794424323A8F}" srcOrd="2" destOrd="0" parTransId="{B14E64B1-0307-4DA1-A930-45B436957395}" sibTransId="{24D9F1DA-A9CA-4F85-9519-16A5AF6358A6}"/>
    <dgm:cxn modelId="{1A7FC630-5828-4924-9E3F-9810AFCADBD5}" type="presOf" srcId="{B1D3572B-DBFE-4A1A-913A-1B54D7DCCF8E}" destId="{09229C0B-73FD-4C9F-83F0-ADBD48F38B55}" srcOrd="0" destOrd="0" presId="urn:microsoft.com/office/officeart/2005/8/layout/orgChart1"/>
    <dgm:cxn modelId="{7D0F3CBE-C483-4C47-8751-39B7FFE84839}" type="presOf" srcId="{2B0F2C6D-00DD-4B74-8653-CD1685C84458}" destId="{A335CAB5-3D3B-4DA3-A527-AC4A83CBADB0}" srcOrd="0" destOrd="0" presId="urn:microsoft.com/office/officeart/2005/8/layout/orgChart1"/>
    <dgm:cxn modelId="{679878F5-F392-4AC3-8C6E-03D35D16E37E}" srcId="{09EE1A91-4F5E-4AA3-AE5A-90931AB45BD4}" destId="{B1D3572B-DBFE-4A1A-913A-1B54D7DCCF8E}" srcOrd="1" destOrd="0" parTransId="{46D5AC3A-20BE-4111-AFA0-48077618B989}" sibTransId="{CC067D8F-96CF-44E4-81B8-9EA6C4BF8F15}"/>
    <dgm:cxn modelId="{040A495A-A14D-497D-8B34-31B55673CDB8}" type="presOf" srcId="{46D5AC3A-20BE-4111-AFA0-48077618B989}" destId="{B5C3BEA2-DB15-4299-A918-3FF01D705266}" srcOrd="0" destOrd="0" presId="urn:microsoft.com/office/officeart/2005/8/layout/orgChart1"/>
    <dgm:cxn modelId="{DB4ACE3E-194F-4FEC-B151-80C201840386}" type="presOf" srcId="{F72D4E51-4506-4712-A0CD-794424323A8F}" destId="{46A8A1DD-A413-4184-A8B6-DB3460D31687}" srcOrd="1" destOrd="0" presId="urn:microsoft.com/office/officeart/2005/8/layout/orgChart1"/>
    <dgm:cxn modelId="{E35868AF-C38C-4FB6-8259-50288FE0FBB1}" type="presOf" srcId="{9C268C81-0013-47A5-B71A-B242AC9BD60D}" destId="{997994B9-74A1-4822-AC8E-F54F53825AE4}" srcOrd="0" destOrd="0" presId="urn:microsoft.com/office/officeart/2005/8/layout/orgChart1"/>
    <dgm:cxn modelId="{01E7CC64-C8DA-4D2D-86D1-C4203942B3A5}" type="presOf" srcId="{B1D3572B-DBFE-4A1A-913A-1B54D7DCCF8E}" destId="{CDC97508-2BFA-4048-8B19-1CBA97A1594A}" srcOrd="1" destOrd="0" presId="urn:microsoft.com/office/officeart/2005/8/layout/orgChart1"/>
    <dgm:cxn modelId="{995078DD-01FB-4E05-B9CA-C76A9AF840DA}" type="presOf" srcId="{9C268C81-0013-47A5-B71A-B242AC9BD60D}" destId="{FB9D6B61-A9F1-4C0B-BC36-07AD34C78FBB}" srcOrd="1" destOrd="0" presId="urn:microsoft.com/office/officeart/2005/8/layout/orgChart1"/>
    <dgm:cxn modelId="{4FA390A5-DB5B-4D56-9E86-E6C1F5DD1C20}" type="presOf" srcId="{09EE1A91-4F5E-4AA3-AE5A-90931AB45BD4}" destId="{5470167F-1F40-47E6-A42E-E86E6659E66A}" srcOrd="1" destOrd="0" presId="urn:microsoft.com/office/officeart/2005/8/layout/orgChart1"/>
    <dgm:cxn modelId="{73FA6D20-3AC0-461E-9437-876D3CC43790}" type="presOf" srcId="{09EE1A91-4F5E-4AA3-AE5A-90931AB45BD4}" destId="{361348A0-2596-4551-BF4A-250AF74B19F5}" srcOrd="0" destOrd="0" presId="urn:microsoft.com/office/officeart/2005/8/layout/orgChart1"/>
    <dgm:cxn modelId="{755CE022-37F9-43E9-9DE5-E4B8E0D7A912}" type="presOf" srcId="{14EA9D74-9747-4CC9-8B3D-FF946A7F4152}" destId="{CB605481-3764-43E3-B204-E99D79F08B8B}" srcOrd="1" destOrd="0" presId="urn:microsoft.com/office/officeart/2005/8/layout/orgChart1"/>
    <dgm:cxn modelId="{526DC0EB-25A5-473A-9690-64227E8F0132}" type="presOf" srcId="{14EA9D74-9747-4CC9-8B3D-FF946A7F4152}" destId="{4B0A3577-66B6-4E34-B020-8E5AE290ADA5}" srcOrd="0" destOrd="0" presId="urn:microsoft.com/office/officeart/2005/8/layout/orgChart1"/>
    <dgm:cxn modelId="{5EFBD877-6A20-43F5-8835-2D67B4A4C00D}" type="presOf" srcId="{F807955B-16A0-4FC9-9069-F421F49FD657}" destId="{B29536EE-DEE7-4B26-AF85-9CC642596F6B}" srcOrd="0" destOrd="0" presId="urn:microsoft.com/office/officeart/2005/8/layout/orgChart1"/>
    <dgm:cxn modelId="{77088234-CB42-4C04-9CFD-C606E2C3FE06}" srcId="{B1447524-5142-4B28-B55B-2D7992DCC408}" destId="{09EE1A91-4F5E-4AA3-AE5A-90931AB45BD4}" srcOrd="0" destOrd="0" parTransId="{1781D99E-944F-45E6-99BE-CAF0E854C190}" sibTransId="{74D4CBC3-ADF4-498B-8838-ECC0868A35D9}"/>
    <dgm:cxn modelId="{53CD8ED8-540D-4899-AA93-27E805EE2E75}" type="presOf" srcId="{B1447524-5142-4B28-B55B-2D7992DCC408}" destId="{8EEC966C-AAB8-4C72-B442-A75D9FC4D8DE}" srcOrd="0" destOrd="0" presId="urn:microsoft.com/office/officeart/2005/8/layout/orgChart1"/>
    <dgm:cxn modelId="{97A8409B-BE14-4EE7-AE4E-BE9CD521204D}" type="presOf" srcId="{F72D4E51-4506-4712-A0CD-794424323A8F}" destId="{37D250B0-F174-458B-A931-54C485EE92EA}" srcOrd="0" destOrd="0" presId="urn:microsoft.com/office/officeart/2005/8/layout/orgChart1"/>
    <dgm:cxn modelId="{79A5CFC3-F438-40EA-9A92-EEE21744AB95}" type="presOf" srcId="{A929D051-D8E2-4591-A20C-19B682E7CD22}" destId="{4E5C3D95-9A18-4618-84A1-D55A0139E5AD}" srcOrd="0" destOrd="0" presId="urn:microsoft.com/office/officeart/2005/8/layout/orgChart1"/>
    <dgm:cxn modelId="{A959917D-0E57-4F21-9269-1832B2B78CFB}" srcId="{09EE1A91-4F5E-4AA3-AE5A-90931AB45BD4}" destId="{F87FA3CE-0A64-4020-9CD2-DCE266C085F3}" srcOrd="0" destOrd="0" parTransId="{2B0F2C6D-00DD-4B74-8653-CD1685C84458}" sibTransId="{B979D933-F716-4830-8056-518144B4BD5F}"/>
    <dgm:cxn modelId="{45447C3B-DF6D-486F-BC39-B3E3259C6757}" type="presOf" srcId="{F87FA3CE-0A64-4020-9CD2-DCE266C085F3}" destId="{35FCAED5-F2B7-490F-BE5B-D2FBFBC846BC}" srcOrd="0" destOrd="0" presId="urn:microsoft.com/office/officeart/2005/8/layout/orgChart1"/>
    <dgm:cxn modelId="{85B5F736-8F81-4C06-9F1B-35AB810B947D}" type="presParOf" srcId="{8EEC966C-AAB8-4C72-B442-A75D9FC4D8DE}" destId="{5184F00D-30C4-4243-9F6E-7D947F072B0D}" srcOrd="0" destOrd="0" presId="urn:microsoft.com/office/officeart/2005/8/layout/orgChart1"/>
    <dgm:cxn modelId="{67A35EF0-437E-477D-ADE8-F1ED212E3653}" type="presParOf" srcId="{5184F00D-30C4-4243-9F6E-7D947F072B0D}" destId="{1A211AB9-3943-4699-A311-42AF44A55135}" srcOrd="0" destOrd="0" presId="urn:microsoft.com/office/officeart/2005/8/layout/orgChart1"/>
    <dgm:cxn modelId="{21DF294A-6A45-4BA5-9BAB-DB68A75ACCE9}" type="presParOf" srcId="{1A211AB9-3943-4699-A311-42AF44A55135}" destId="{361348A0-2596-4551-BF4A-250AF74B19F5}" srcOrd="0" destOrd="0" presId="urn:microsoft.com/office/officeart/2005/8/layout/orgChart1"/>
    <dgm:cxn modelId="{02D0DA9C-44E3-4A3A-B210-FC3951F2E09F}" type="presParOf" srcId="{1A211AB9-3943-4699-A311-42AF44A55135}" destId="{5470167F-1F40-47E6-A42E-E86E6659E66A}" srcOrd="1" destOrd="0" presId="urn:microsoft.com/office/officeart/2005/8/layout/orgChart1"/>
    <dgm:cxn modelId="{70166A7F-BF50-4FF7-BFF6-BB7A620FF16F}" type="presParOf" srcId="{5184F00D-30C4-4243-9F6E-7D947F072B0D}" destId="{F704A5C8-5FC0-4F18-B7A9-C4E0D637992C}" srcOrd="1" destOrd="0" presId="urn:microsoft.com/office/officeart/2005/8/layout/orgChart1"/>
    <dgm:cxn modelId="{D8041FFC-F962-4ED1-90CC-DAFE2261027D}" type="presParOf" srcId="{F704A5C8-5FC0-4F18-B7A9-C4E0D637992C}" destId="{A335CAB5-3D3B-4DA3-A527-AC4A83CBADB0}" srcOrd="0" destOrd="0" presId="urn:microsoft.com/office/officeart/2005/8/layout/orgChart1"/>
    <dgm:cxn modelId="{8B0EBFBF-DC2D-48B3-8933-811FA99EB23A}" type="presParOf" srcId="{F704A5C8-5FC0-4F18-B7A9-C4E0D637992C}" destId="{8A9120C0-C9EE-48DC-A4E1-6B7BC2D760B4}" srcOrd="1" destOrd="0" presId="urn:microsoft.com/office/officeart/2005/8/layout/orgChart1"/>
    <dgm:cxn modelId="{2E778833-9E91-44B0-97B9-BE691F5F6B78}" type="presParOf" srcId="{8A9120C0-C9EE-48DC-A4E1-6B7BC2D760B4}" destId="{1CFA78FD-0C8A-49DD-B43F-88F8252A8188}" srcOrd="0" destOrd="0" presId="urn:microsoft.com/office/officeart/2005/8/layout/orgChart1"/>
    <dgm:cxn modelId="{ECF17D23-F3CB-43B4-B9C6-FB9F2582C99A}" type="presParOf" srcId="{1CFA78FD-0C8A-49DD-B43F-88F8252A8188}" destId="{35FCAED5-F2B7-490F-BE5B-D2FBFBC846BC}" srcOrd="0" destOrd="0" presId="urn:microsoft.com/office/officeart/2005/8/layout/orgChart1"/>
    <dgm:cxn modelId="{782FCA36-81B7-462B-8EEA-43B1F2F2AD9F}" type="presParOf" srcId="{1CFA78FD-0C8A-49DD-B43F-88F8252A8188}" destId="{BC22A3F0-31F4-4595-89ED-3291B8B26290}" srcOrd="1" destOrd="0" presId="urn:microsoft.com/office/officeart/2005/8/layout/orgChart1"/>
    <dgm:cxn modelId="{A5740D94-3118-49FE-AA8D-A02803AEFEC2}" type="presParOf" srcId="{8A9120C0-C9EE-48DC-A4E1-6B7BC2D760B4}" destId="{6D305E3A-0FF8-4E40-85D6-4A3F391676B8}" srcOrd="1" destOrd="0" presId="urn:microsoft.com/office/officeart/2005/8/layout/orgChart1"/>
    <dgm:cxn modelId="{41DE2EDC-EAF7-4EB4-AB2C-E999714A2FE1}" type="presParOf" srcId="{8A9120C0-C9EE-48DC-A4E1-6B7BC2D760B4}" destId="{4A08DDCF-F7D4-40AD-891F-EAB811D4B47F}" srcOrd="2" destOrd="0" presId="urn:microsoft.com/office/officeart/2005/8/layout/orgChart1"/>
    <dgm:cxn modelId="{3B47A821-A820-414B-ABBA-3F5EB37AB32D}" type="presParOf" srcId="{F704A5C8-5FC0-4F18-B7A9-C4E0D637992C}" destId="{B5C3BEA2-DB15-4299-A918-3FF01D705266}" srcOrd="2" destOrd="0" presId="urn:microsoft.com/office/officeart/2005/8/layout/orgChart1"/>
    <dgm:cxn modelId="{03BF0443-1DAA-4444-AB04-581B47AAE11C}" type="presParOf" srcId="{F704A5C8-5FC0-4F18-B7A9-C4E0D637992C}" destId="{D32EF6BE-9CD8-461F-86B6-FC7474A8A0E5}" srcOrd="3" destOrd="0" presId="urn:microsoft.com/office/officeart/2005/8/layout/orgChart1"/>
    <dgm:cxn modelId="{68C913FE-A099-49B9-8659-AEA281FF5F0C}" type="presParOf" srcId="{D32EF6BE-9CD8-461F-86B6-FC7474A8A0E5}" destId="{5CB3DD29-F9B6-489D-BB96-83DEEEFF4162}" srcOrd="0" destOrd="0" presId="urn:microsoft.com/office/officeart/2005/8/layout/orgChart1"/>
    <dgm:cxn modelId="{622FB88F-8C29-4811-9FD4-776D90EB5438}" type="presParOf" srcId="{5CB3DD29-F9B6-489D-BB96-83DEEEFF4162}" destId="{09229C0B-73FD-4C9F-83F0-ADBD48F38B55}" srcOrd="0" destOrd="0" presId="urn:microsoft.com/office/officeart/2005/8/layout/orgChart1"/>
    <dgm:cxn modelId="{8C1ADF6C-C28C-41FD-A65B-58A8DA4620CC}" type="presParOf" srcId="{5CB3DD29-F9B6-489D-BB96-83DEEEFF4162}" destId="{CDC97508-2BFA-4048-8B19-1CBA97A1594A}" srcOrd="1" destOrd="0" presId="urn:microsoft.com/office/officeart/2005/8/layout/orgChart1"/>
    <dgm:cxn modelId="{E6617D88-1E0B-4A3C-853F-8B7A209F6896}" type="presParOf" srcId="{D32EF6BE-9CD8-461F-86B6-FC7474A8A0E5}" destId="{6D8C9572-23B9-42E6-BA5E-380E531FA8E0}" srcOrd="1" destOrd="0" presId="urn:microsoft.com/office/officeart/2005/8/layout/orgChart1"/>
    <dgm:cxn modelId="{0154AEAE-53C4-4D80-B263-9ED206442864}" type="presParOf" srcId="{D32EF6BE-9CD8-461F-86B6-FC7474A8A0E5}" destId="{1074B4B2-E450-4A24-920B-795C2E268C3E}" srcOrd="2" destOrd="0" presId="urn:microsoft.com/office/officeart/2005/8/layout/orgChart1"/>
    <dgm:cxn modelId="{513954F1-2297-4313-BFB3-8CFB7AA2B367}" type="presParOf" srcId="{F704A5C8-5FC0-4F18-B7A9-C4E0D637992C}" destId="{A1C912AC-C46E-451C-97F0-6CC388D6E9C3}" srcOrd="4" destOrd="0" presId="urn:microsoft.com/office/officeart/2005/8/layout/orgChart1"/>
    <dgm:cxn modelId="{42ED2CC4-B3F4-4E8B-9F3E-76BBB3C08446}" type="presParOf" srcId="{F704A5C8-5FC0-4F18-B7A9-C4E0D637992C}" destId="{182A350B-480E-4260-A650-0B5EAC7AD958}" srcOrd="5" destOrd="0" presId="urn:microsoft.com/office/officeart/2005/8/layout/orgChart1"/>
    <dgm:cxn modelId="{5416A937-BF1D-4CB3-8A2F-3C43B6829CF6}" type="presParOf" srcId="{182A350B-480E-4260-A650-0B5EAC7AD958}" destId="{1C7FFDF6-5F98-4D00-9016-1F8579EC07EC}" srcOrd="0" destOrd="0" presId="urn:microsoft.com/office/officeart/2005/8/layout/orgChart1"/>
    <dgm:cxn modelId="{2098BB08-8035-4E3D-9674-F48F759C4161}" type="presParOf" srcId="{1C7FFDF6-5F98-4D00-9016-1F8579EC07EC}" destId="{37D250B0-F174-458B-A931-54C485EE92EA}" srcOrd="0" destOrd="0" presId="urn:microsoft.com/office/officeart/2005/8/layout/orgChart1"/>
    <dgm:cxn modelId="{631DB50B-E0E1-48AE-BF5E-97A9DB381C1F}" type="presParOf" srcId="{1C7FFDF6-5F98-4D00-9016-1F8579EC07EC}" destId="{46A8A1DD-A413-4184-A8B6-DB3460D31687}" srcOrd="1" destOrd="0" presId="urn:microsoft.com/office/officeart/2005/8/layout/orgChart1"/>
    <dgm:cxn modelId="{C05F8521-074C-4B14-B7DC-A17DF708D1CC}" type="presParOf" srcId="{182A350B-480E-4260-A650-0B5EAC7AD958}" destId="{58976547-6DFC-42DE-8949-C0B650E87F41}" srcOrd="1" destOrd="0" presId="urn:microsoft.com/office/officeart/2005/8/layout/orgChart1"/>
    <dgm:cxn modelId="{A117F250-C310-4B20-9EBD-871A4A88F8BC}" type="presParOf" srcId="{182A350B-480E-4260-A650-0B5EAC7AD958}" destId="{3E488962-71D9-4101-B844-C89468179407}" srcOrd="2" destOrd="0" presId="urn:microsoft.com/office/officeart/2005/8/layout/orgChart1"/>
    <dgm:cxn modelId="{5809D114-9F43-4F86-9BFE-99D704F43FE9}" type="presParOf" srcId="{F704A5C8-5FC0-4F18-B7A9-C4E0D637992C}" destId="{4E5C3D95-9A18-4618-84A1-D55A0139E5AD}" srcOrd="6" destOrd="0" presId="urn:microsoft.com/office/officeart/2005/8/layout/orgChart1"/>
    <dgm:cxn modelId="{239F310C-76A3-45B9-8477-028141A4A983}" type="presParOf" srcId="{F704A5C8-5FC0-4F18-B7A9-C4E0D637992C}" destId="{19C94C39-2321-4F55-BB34-1812E6D21A0E}" srcOrd="7" destOrd="0" presId="urn:microsoft.com/office/officeart/2005/8/layout/orgChart1"/>
    <dgm:cxn modelId="{540E7EE3-95C4-45F2-8237-7EB9148650A4}" type="presParOf" srcId="{19C94C39-2321-4F55-BB34-1812E6D21A0E}" destId="{63853EB8-2BCE-494A-A6C7-5A088AA26920}" srcOrd="0" destOrd="0" presId="urn:microsoft.com/office/officeart/2005/8/layout/orgChart1"/>
    <dgm:cxn modelId="{A3071A1D-52EF-454A-A5D0-A8C01AB179F1}" type="presParOf" srcId="{63853EB8-2BCE-494A-A6C7-5A088AA26920}" destId="{997994B9-74A1-4822-AC8E-F54F53825AE4}" srcOrd="0" destOrd="0" presId="urn:microsoft.com/office/officeart/2005/8/layout/orgChart1"/>
    <dgm:cxn modelId="{E6462CBD-DC2A-439C-8B94-97E8C3D650B9}" type="presParOf" srcId="{63853EB8-2BCE-494A-A6C7-5A088AA26920}" destId="{FB9D6B61-A9F1-4C0B-BC36-07AD34C78FBB}" srcOrd="1" destOrd="0" presId="urn:microsoft.com/office/officeart/2005/8/layout/orgChart1"/>
    <dgm:cxn modelId="{DC07F34C-D813-4C45-9CE4-019D0E9E240F}" type="presParOf" srcId="{19C94C39-2321-4F55-BB34-1812E6D21A0E}" destId="{5BA63BE6-4F68-471C-9742-4D4CB17B3A0F}" srcOrd="1" destOrd="0" presId="urn:microsoft.com/office/officeart/2005/8/layout/orgChart1"/>
    <dgm:cxn modelId="{1623DB0F-B4F2-454E-A22B-B145E8EB64D8}" type="presParOf" srcId="{19C94C39-2321-4F55-BB34-1812E6D21A0E}" destId="{4842A47E-8FF2-4F2F-82B0-94C0CA585A82}" srcOrd="2" destOrd="0" presId="urn:microsoft.com/office/officeart/2005/8/layout/orgChart1"/>
    <dgm:cxn modelId="{4F70741D-8E87-457A-87ED-44D180988317}" type="presParOf" srcId="{F704A5C8-5FC0-4F18-B7A9-C4E0D637992C}" destId="{B29536EE-DEE7-4B26-AF85-9CC642596F6B}" srcOrd="8" destOrd="0" presId="urn:microsoft.com/office/officeart/2005/8/layout/orgChart1"/>
    <dgm:cxn modelId="{7AD6670F-6BC4-4E04-B43E-F13CD05D479A}" type="presParOf" srcId="{F704A5C8-5FC0-4F18-B7A9-C4E0D637992C}" destId="{A17E8EC4-B4CB-43AE-AE6A-77F18037A172}" srcOrd="9" destOrd="0" presId="urn:microsoft.com/office/officeart/2005/8/layout/orgChart1"/>
    <dgm:cxn modelId="{4CC47E90-DA8F-426E-BB44-696410528762}" type="presParOf" srcId="{A17E8EC4-B4CB-43AE-AE6A-77F18037A172}" destId="{BDBC09A5-09B2-461B-B73F-3301532E6EE8}" srcOrd="0" destOrd="0" presId="urn:microsoft.com/office/officeart/2005/8/layout/orgChart1"/>
    <dgm:cxn modelId="{6CE2B4E0-3875-4DB1-AF96-5982CB733DB9}" type="presParOf" srcId="{BDBC09A5-09B2-461B-B73F-3301532E6EE8}" destId="{4B0A3577-66B6-4E34-B020-8E5AE290ADA5}" srcOrd="0" destOrd="0" presId="urn:microsoft.com/office/officeart/2005/8/layout/orgChart1"/>
    <dgm:cxn modelId="{7746E755-DAAE-4971-BB10-2C072EEFDFBE}" type="presParOf" srcId="{BDBC09A5-09B2-461B-B73F-3301532E6EE8}" destId="{CB605481-3764-43E3-B204-E99D79F08B8B}" srcOrd="1" destOrd="0" presId="urn:microsoft.com/office/officeart/2005/8/layout/orgChart1"/>
    <dgm:cxn modelId="{0A501CE2-B166-40AE-BFFF-5F49D51147D3}" type="presParOf" srcId="{A17E8EC4-B4CB-43AE-AE6A-77F18037A172}" destId="{3509F21F-D92B-437E-ABD9-FE0FD9973679}" srcOrd="1" destOrd="0" presId="urn:microsoft.com/office/officeart/2005/8/layout/orgChart1"/>
    <dgm:cxn modelId="{90CA860C-72EA-416F-96CA-76976589CD4B}" type="presParOf" srcId="{A17E8EC4-B4CB-43AE-AE6A-77F18037A172}" destId="{B7617EDF-D8DE-425F-A66D-7022B2429EFD}" srcOrd="2" destOrd="0" presId="urn:microsoft.com/office/officeart/2005/8/layout/orgChart1"/>
    <dgm:cxn modelId="{02977BFA-9848-4E8A-8974-41C07582BF79}" type="presParOf" srcId="{5184F00D-30C4-4243-9F6E-7D947F072B0D}" destId="{1501CEF8-5DA2-42CF-9BAB-FDE79B0FCF39}" srcOrd="2" destOrd="0" presId="urn:microsoft.com/office/officeart/2005/8/layout/orgChart1"/>
  </dgm:cxnLst>
  <dgm:bg>
    <a:solidFill>
      <a:sysClr val="window" lastClr="FFFFFF"/>
    </a:solidFill>
  </dgm:bg>
  <dgm:whole/>
</dgm:dataModel>
</file>

<file path=xl/diagrams/data2.xml><?xml version="1.0" encoding="utf-8"?>
<dgm:dataModel xmlns:dgm="http://schemas.openxmlformats.org/drawingml/2006/diagram" xmlns:a="http://schemas.openxmlformats.org/drawingml/2006/main">
  <dgm:ptLst>
    <dgm:pt modelId="{A9F12659-8F41-451A-BF54-E3308549912F}" type="doc">
      <dgm:prSet loTypeId="urn:microsoft.com/office/officeart/2005/8/layout/orgChart1" loCatId="hierarchy" qsTypeId="urn:microsoft.com/office/officeart/2005/8/quickstyle/simple1" qsCatId="simple" csTypeId="urn:microsoft.com/office/officeart/2005/8/colors/accent1_1" csCatId="accent1" phldr="1"/>
      <dgm:spPr/>
      <dgm:t>
        <a:bodyPr/>
        <a:lstStyle/>
        <a:p>
          <a:endParaRPr kumimoji="1" lang="ja-JP" altLang="en-US"/>
        </a:p>
      </dgm:t>
    </dgm:pt>
    <dgm:pt modelId="{8B2919AD-0831-4690-8190-15203569C2D9}">
      <dgm:prSet phldrT="[テキスト]" custT="1"/>
      <dgm:spPr/>
      <dgm:t>
        <a:bodyPr/>
        <a:lstStyle/>
        <a:p>
          <a:r>
            <a:rPr kumimoji="1" lang="ja-JP" altLang="en-US" sz="2400"/>
            <a:t>外務省</a:t>
          </a:r>
          <a:endParaRPr kumimoji="1" lang="en-US" altLang="ja-JP" sz="2400"/>
        </a:p>
        <a:p>
          <a:r>
            <a:rPr kumimoji="1" lang="ja-JP" altLang="en-US" sz="2400"/>
            <a:t>３百万円</a:t>
          </a:r>
        </a:p>
      </dgm:t>
    </dgm:pt>
    <dgm:pt modelId="{4A511C90-31D2-40E2-B08B-6566C13AFBCF}" type="parTrans" cxnId="{541C7B97-31EB-4BB4-9C97-F8739B6FC489}">
      <dgm:prSet/>
      <dgm:spPr/>
      <dgm:t>
        <a:bodyPr/>
        <a:lstStyle/>
        <a:p>
          <a:endParaRPr kumimoji="1" lang="ja-JP" altLang="en-US"/>
        </a:p>
      </dgm:t>
    </dgm:pt>
    <dgm:pt modelId="{F7C000A8-1ED5-4909-B6AE-7CCE9CC90C56}" type="sibTrans" cxnId="{541C7B97-31EB-4BB4-9C97-F8739B6FC489}">
      <dgm:prSet/>
      <dgm:spPr/>
      <dgm:t>
        <a:bodyPr/>
        <a:lstStyle/>
        <a:p>
          <a:endParaRPr kumimoji="1" lang="ja-JP" altLang="en-US"/>
        </a:p>
      </dgm:t>
    </dgm:pt>
    <dgm:pt modelId="{D96A53BF-98C7-42BA-ADC5-B58B32060497}">
      <dgm:prSet phldrT="[テキスト]" custT="1"/>
      <dgm:spPr/>
      <dgm:t>
        <a:bodyPr/>
        <a:lstStyle/>
        <a:p>
          <a:pPr algn="ctr"/>
          <a:r>
            <a:rPr kumimoji="1" lang="ja-JP" altLang="en-US" sz="2000" b="1"/>
            <a:t>期間業務職員</a:t>
          </a:r>
          <a:r>
            <a:rPr kumimoji="1" lang="en-US" altLang="ja-JP" sz="2000" b="1"/>
            <a:t/>
          </a:r>
          <a:br>
            <a:rPr kumimoji="1" lang="en-US" altLang="ja-JP" sz="2000" b="1"/>
          </a:br>
          <a:r>
            <a:rPr kumimoji="1" lang="ja-JP" altLang="en-US" sz="2000" b="1"/>
            <a:t>２名　３百万円</a:t>
          </a:r>
        </a:p>
      </dgm:t>
    </dgm:pt>
    <dgm:pt modelId="{F6872AA9-4B5C-46CA-A406-B1C44D430B11}" type="parTrans" cxnId="{FD868169-1A19-47B1-99CC-07E46E65D6C5}">
      <dgm:prSet/>
      <dgm:spPr>
        <a:ln>
          <a:solidFill>
            <a:schemeClr val="accent1"/>
          </a:solidFill>
          <a:tailEnd type="arrow"/>
        </a:ln>
      </dgm:spPr>
      <dgm:t>
        <a:bodyPr/>
        <a:lstStyle/>
        <a:p>
          <a:endParaRPr kumimoji="1" lang="ja-JP" altLang="en-US"/>
        </a:p>
      </dgm:t>
    </dgm:pt>
    <dgm:pt modelId="{0F6986A6-BB97-4DD4-BD2B-DD1C4BDD027D}" type="sibTrans" cxnId="{FD868169-1A19-47B1-99CC-07E46E65D6C5}">
      <dgm:prSet/>
      <dgm:spPr/>
      <dgm:t>
        <a:bodyPr/>
        <a:lstStyle/>
        <a:p>
          <a:endParaRPr kumimoji="1" lang="ja-JP" altLang="en-US"/>
        </a:p>
      </dgm:t>
    </dgm:pt>
    <dgm:pt modelId="{2871F22B-61E6-414E-AF5B-3FD1491E34B5}" type="pres">
      <dgm:prSet presAssocID="{A9F12659-8F41-451A-BF54-E3308549912F}" presName="hierChild1" presStyleCnt="0">
        <dgm:presLayoutVars>
          <dgm:orgChart val="1"/>
          <dgm:chPref val="1"/>
          <dgm:dir/>
          <dgm:animOne val="branch"/>
          <dgm:animLvl val="lvl"/>
          <dgm:resizeHandles/>
        </dgm:presLayoutVars>
      </dgm:prSet>
      <dgm:spPr/>
      <dgm:t>
        <a:bodyPr/>
        <a:lstStyle/>
        <a:p>
          <a:endParaRPr kumimoji="1" lang="ja-JP" altLang="en-US"/>
        </a:p>
      </dgm:t>
    </dgm:pt>
    <dgm:pt modelId="{547CE81F-4693-4A08-8C4C-66713A0CE101}" type="pres">
      <dgm:prSet presAssocID="{8B2919AD-0831-4690-8190-15203569C2D9}" presName="hierRoot1" presStyleCnt="0">
        <dgm:presLayoutVars>
          <dgm:hierBranch val="init"/>
        </dgm:presLayoutVars>
      </dgm:prSet>
      <dgm:spPr/>
      <dgm:t>
        <a:bodyPr/>
        <a:lstStyle/>
        <a:p>
          <a:endParaRPr kumimoji="1" lang="ja-JP" altLang="en-US"/>
        </a:p>
      </dgm:t>
    </dgm:pt>
    <dgm:pt modelId="{6A5F49BA-1AF4-436C-ACFF-3632B885B0DC}" type="pres">
      <dgm:prSet presAssocID="{8B2919AD-0831-4690-8190-15203569C2D9}" presName="rootComposite1" presStyleCnt="0"/>
      <dgm:spPr/>
      <dgm:t>
        <a:bodyPr/>
        <a:lstStyle/>
        <a:p>
          <a:endParaRPr kumimoji="1" lang="ja-JP" altLang="en-US"/>
        </a:p>
      </dgm:t>
    </dgm:pt>
    <dgm:pt modelId="{3C5F0DF8-5524-4A1C-B173-3FDB5DAAEBDC}" type="pres">
      <dgm:prSet presAssocID="{8B2919AD-0831-4690-8190-15203569C2D9}" presName="rootText1" presStyleLbl="node0" presStyleIdx="0" presStyleCnt="1" custLinFactNeighborX="1359" custLinFactNeighborY="-92430">
        <dgm:presLayoutVars>
          <dgm:chPref val="3"/>
        </dgm:presLayoutVars>
      </dgm:prSet>
      <dgm:spPr/>
      <dgm:t>
        <a:bodyPr/>
        <a:lstStyle/>
        <a:p>
          <a:endParaRPr kumimoji="1" lang="ja-JP" altLang="en-US"/>
        </a:p>
      </dgm:t>
    </dgm:pt>
    <dgm:pt modelId="{3A2B6EDC-2AA5-414D-8695-268433FEC175}" type="pres">
      <dgm:prSet presAssocID="{8B2919AD-0831-4690-8190-15203569C2D9}" presName="rootConnector1" presStyleLbl="node1" presStyleIdx="0" presStyleCnt="0"/>
      <dgm:spPr/>
      <dgm:t>
        <a:bodyPr/>
        <a:lstStyle/>
        <a:p>
          <a:endParaRPr kumimoji="1" lang="ja-JP" altLang="en-US"/>
        </a:p>
      </dgm:t>
    </dgm:pt>
    <dgm:pt modelId="{F288901A-A55E-4915-A1FE-AF68FEFF51C2}" type="pres">
      <dgm:prSet presAssocID="{8B2919AD-0831-4690-8190-15203569C2D9}" presName="hierChild2" presStyleCnt="0"/>
      <dgm:spPr/>
      <dgm:t>
        <a:bodyPr/>
        <a:lstStyle/>
        <a:p>
          <a:endParaRPr kumimoji="1" lang="ja-JP" altLang="en-US"/>
        </a:p>
      </dgm:t>
    </dgm:pt>
    <dgm:pt modelId="{4F031863-525C-40F1-BAEE-C9420E711744}" type="pres">
      <dgm:prSet presAssocID="{F6872AA9-4B5C-46CA-A406-B1C44D430B11}" presName="Name37" presStyleLbl="parChTrans1D2" presStyleIdx="0" presStyleCnt="1"/>
      <dgm:spPr/>
      <dgm:t>
        <a:bodyPr/>
        <a:lstStyle/>
        <a:p>
          <a:endParaRPr kumimoji="1" lang="ja-JP" altLang="en-US"/>
        </a:p>
      </dgm:t>
    </dgm:pt>
    <dgm:pt modelId="{D0158BBC-345E-43E4-BC35-59DC78D1C685}" type="pres">
      <dgm:prSet presAssocID="{D96A53BF-98C7-42BA-ADC5-B58B32060497}" presName="hierRoot2" presStyleCnt="0">
        <dgm:presLayoutVars>
          <dgm:hierBranch val="init"/>
        </dgm:presLayoutVars>
      </dgm:prSet>
      <dgm:spPr/>
      <dgm:t>
        <a:bodyPr/>
        <a:lstStyle/>
        <a:p>
          <a:endParaRPr kumimoji="1" lang="ja-JP" altLang="en-US"/>
        </a:p>
      </dgm:t>
    </dgm:pt>
    <dgm:pt modelId="{0C7E0288-B7A2-4B7C-81E6-610544ECD287}" type="pres">
      <dgm:prSet presAssocID="{D96A53BF-98C7-42BA-ADC5-B58B32060497}" presName="rootComposite" presStyleCnt="0"/>
      <dgm:spPr/>
      <dgm:t>
        <a:bodyPr/>
        <a:lstStyle/>
        <a:p>
          <a:endParaRPr kumimoji="1" lang="ja-JP" altLang="en-US"/>
        </a:p>
      </dgm:t>
    </dgm:pt>
    <dgm:pt modelId="{594E52C2-548C-4991-AF2B-19E14C22721E}" type="pres">
      <dgm:prSet presAssocID="{D96A53BF-98C7-42BA-ADC5-B58B32060497}" presName="rootText" presStyleLbl="node2" presStyleIdx="0" presStyleCnt="1">
        <dgm:presLayoutVars>
          <dgm:chPref val="3"/>
        </dgm:presLayoutVars>
      </dgm:prSet>
      <dgm:spPr/>
      <dgm:t>
        <a:bodyPr/>
        <a:lstStyle/>
        <a:p>
          <a:endParaRPr kumimoji="1" lang="ja-JP" altLang="en-US"/>
        </a:p>
      </dgm:t>
    </dgm:pt>
    <dgm:pt modelId="{7F427B15-AC8C-449A-B6D9-92CD6A3BF2F1}" type="pres">
      <dgm:prSet presAssocID="{D96A53BF-98C7-42BA-ADC5-B58B32060497}" presName="rootConnector" presStyleLbl="node2" presStyleIdx="0" presStyleCnt="1"/>
      <dgm:spPr/>
      <dgm:t>
        <a:bodyPr/>
        <a:lstStyle/>
        <a:p>
          <a:endParaRPr kumimoji="1" lang="ja-JP" altLang="en-US"/>
        </a:p>
      </dgm:t>
    </dgm:pt>
    <dgm:pt modelId="{9C42D616-192E-424C-99D8-27DD2BF09AC5}" type="pres">
      <dgm:prSet presAssocID="{D96A53BF-98C7-42BA-ADC5-B58B32060497}" presName="hierChild4" presStyleCnt="0"/>
      <dgm:spPr/>
      <dgm:t>
        <a:bodyPr/>
        <a:lstStyle/>
        <a:p>
          <a:endParaRPr kumimoji="1" lang="ja-JP" altLang="en-US"/>
        </a:p>
      </dgm:t>
    </dgm:pt>
    <dgm:pt modelId="{9AD5EF08-0AAE-4D95-8C30-CC635D2B5543}" type="pres">
      <dgm:prSet presAssocID="{D96A53BF-98C7-42BA-ADC5-B58B32060497}" presName="hierChild5" presStyleCnt="0"/>
      <dgm:spPr/>
      <dgm:t>
        <a:bodyPr/>
        <a:lstStyle/>
        <a:p>
          <a:endParaRPr kumimoji="1" lang="ja-JP" altLang="en-US"/>
        </a:p>
      </dgm:t>
    </dgm:pt>
    <dgm:pt modelId="{9F63A51E-16CB-42A8-9708-1B19EB208018}" type="pres">
      <dgm:prSet presAssocID="{8B2919AD-0831-4690-8190-15203569C2D9}" presName="hierChild3" presStyleCnt="0"/>
      <dgm:spPr/>
      <dgm:t>
        <a:bodyPr/>
        <a:lstStyle/>
        <a:p>
          <a:endParaRPr kumimoji="1" lang="ja-JP" altLang="en-US"/>
        </a:p>
      </dgm:t>
    </dgm:pt>
  </dgm:ptLst>
  <dgm:cxnLst>
    <dgm:cxn modelId="{0C9BA935-7D56-4213-92E2-1E2789F17D28}" type="presOf" srcId="{A9F12659-8F41-451A-BF54-E3308549912F}" destId="{2871F22B-61E6-414E-AF5B-3FD1491E34B5}" srcOrd="0" destOrd="0" presId="urn:microsoft.com/office/officeart/2005/8/layout/orgChart1"/>
    <dgm:cxn modelId="{D987E315-8FEC-45D3-B82F-2574329A1C8C}" type="presOf" srcId="{D96A53BF-98C7-42BA-ADC5-B58B32060497}" destId="{594E52C2-548C-4991-AF2B-19E14C22721E}" srcOrd="0" destOrd="0" presId="urn:microsoft.com/office/officeart/2005/8/layout/orgChart1"/>
    <dgm:cxn modelId="{541C7B97-31EB-4BB4-9C97-F8739B6FC489}" srcId="{A9F12659-8F41-451A-BF54-E3308549912F}" destId="{8B2919AD-0831-4690-8190-15203569C2D9}" srcOrd="0" destOrd="0" parTransId="{4A511C90-31D2-40E2-B08B-6566C13AFBCF}" sibTransId="{F7C000A8-1ED5-4909-B6AE-7CCE9CC90C56}"/>
    <dgm:cxn modelId="{0D30CA73-27FB-4897-93AF-08D199215E15}" type="presOf" srcId="{8B2919AD-0831-4690-8190-15203569C2D9}" destId="{3C5F0DF8-5524-4A1C-B173-3FDB5DAAEBDC}" srcOrd="0" destOrd="0" presId="urn:microsoft.com/office/officeart/2005/8/layout/orgChart1"/>
    <dgm:cxn modelId="{B102D9AD-2B4D-4B0E-8D7F-D7FFE6C06A50}" type="presOf" srcId="{D96A53BF-98C7-42BA-ADC5-B58B32060497}" destId="{7F427B15-AC8C-449A-B6D9-92CD6A3BF2F1}" srcOrd="1" destOrd="0" presId="urn:microsoft.com/office/officeart/2005/8/layout/orgChart1"/>
    <dgm:cxn modelId="{D68D12FA-A3C7-44C3-8650-C06B0CA1B0BA}" type="presOf" srcId="{8B2919AD-0831-4690-8190-15203569C2D9}" destId="{3A2B6EDC-2AA5-414D-8695-268433FEC175}" srcOrd="1" destOrd="0" presId="urn:microsoft.com/office/officeart/2005/8/layout/orgChart1"/>
    <dgm:cxn modelId="{FD868169-1A19-47B1-99CC-07E46E65D6C5}" srcId="{8B2919AD-0831-4690-8190-15203569C2D9}" destId="{D96A53BF-98C7-42BA-ADC5-B58B32060497}" srcOrd="0" destOrd="0" parTransId="{F6872AA9-4B5C-46CA-A406-B1C44D430B11}" sibTransId="{0F6986A6-BB97-4DD4-BD2B-DD1C4BDD027D}"/>
    <dgm:cxn modelId="{C621980F-8009-4AB5-BECA-D4C325DE3548}" type="presOf" srcId="{F6872AA9-4B5C-46CA-A406-B1C44D430B11}" destId="{4F031863-525C-40F1-BAEE-C9420E711744}" srcOrd="0" destOrd="0" presId="urn:microsoft.com/office/officeart/2005/8/layout/orgChart1"/>
    <dgm:cxn modelId="{5DE83862-2874-4E67-9CA8-33BECD1F9F97}" type="presParOf" srcId="{2871F22B-61E6-414E-AF5B-3FD1491E34B5}" destId="{547CE81F-4693-4A08-8C4C-66713A0CE101}" srcOrd="0" destOrd="0" presId="urn:microsoft.com/office/officeart/2005/8/layout/orgChart1"/>
    <dgm:cxn modelId="{1734865F-6E5D-408F-B813-FEC28E68D385}" type="presParOf" srcId="{547CE81F-4693-4A08-8C4C-66713A0CE101}" destId="{6A5F49BA-1AF4-436C-ACFF-3632B885B0DC}" srcOrd="0" destOrd="0" presId="urn:microsoft.com/office/officeart/2005/8/layout/orgChart1"/>
    <dgm:cxn modelId="{60A9CC68-8293-41BE-A70B-F56D29CFB9B0}" type="presParOf" srcId="{6A5F49BA-1AF4-436C-ACFF-3632B885B0DC}" destId="{3C5F0DF8-5524-4A1C-B173-3FDB5DAAEBDC}" srcOrd="0" destOrd="0" presId="urn:microsoft.com/office/officeart/2005/8/layout/orgChart1"/>
    <dgm:cxn modelId="{2D932BB3-AB96-4F6D-B606-23FE51B6F9CE}" type="presParOf" srcId="{6A5F49BA-1AF4-436C-ACFF-3632B885B0DC}" destId="{3A2B6EDC-2AA5-414D-8695-268433FEC175}" srcOrd="1" destOrd="0" presId="urn:microsoft.com/office/officeart/2005/8/layout/orgChart1"/>
    <dgm:cxn modelId="{7E2DFB13-30CB-458F-BCFA-9E5151B04FE0}" type="presParOf" srcId="{547CE81F-4693-4A08-8C4C-66713A0CE101}" destId="{F288901A-A55E-4915-A1FE-AF68FEFF51C2}" srcOrd="1" destOrd="0" presId="urn:microsoft.com/office/officeart/2005/8/layout/orgChart1"/>
    <dgm:cxn modelId="{2542BCED-4805-4FDD-9B23-2BC2403D553F}" type="presParOf" srcId="{F288901A-A55E-4915-A1FE-AF68FEFF51C2}" destId="{4F031863-525C-40F1-BAEE-C9420E711744}" srcOrd="0" destOrd="0" presId="urn:microsoft.com/office/officeart/2005/8/layout/orgChart1"/>
    <dgm:cxn modelId="{0FA769AC-987F-412D-871B-C61B7AC80A8B}" type="presParOf" srcId="{F288901A-A55E-4915-A1FE-AF68FEFF51C2}" destId="{D0158BBC-345E-43E4-BC35-59DC78D1C685}" srcOrd="1" destOrd="0" presId="urn:microsoft.com/office/officeart/2005/8/layout/orgChart1"/>
    <dgm:cxn modelId="{51507E55-A7B4-4B37-801A-A4FE31258197}" type="presParOf" srcId="{D0158BBC-345E-43E4-BC35-59DC78D1C685}" destId="{0C7E0288-B7A2-4B7C-81E6-610544ECD287}" srcOrd="0" destOrd="0" presId="urn:microsoft.com/office/officeart/2005/8/layout/orgChart1"/>
    <dgm:cxn modelId="{BAC619EC-39E7-4B7A-B573-1FD2DEE2B915}" type="presParOf" srcId="{0C7E0288-B7A2-4B7C-81E6-610544ECD287}" destId="{594E52C2-548C-4991-AF2B-19E14C22721E}" srcOrd="0" destOrd="0" presId="urn:microsoft.com/office/officeart/2005/8/layout/orgChart1"/>
    <dgm:cxn modelId="{96E6921F-4B8B-4E59-AE85-31E4DB2B62FC}" type="presParOf" srcId="{0C7E0288-B7A2-4B7C-81E6-610544ECD287}" destId="{7F427B15-AC8C-449A-B6D9-92CD6A3BF2F1}" srcOrd="1" destOrd="0" presId="urn:microsoft.com/office/officeart/2005/8/layout/orgChart1"/>
    <dgm:cxn modelId="{6C9A2CAA-B25C-421B-8EB3-DB1C45F71979}" type="presParOf" srcId="{D0158BBC-345E-43E4-BC35-59DC78D1C685}" destId="{9C42D616-192E-424C-99D8-27DD2BF09AC5}" srcOrd="1" destOrd="0" presId="urn:microsoft.com/office/officeart/2005/8/layout/orgChart1"/>
    <dgm:cxn modelId="{39EAC5CD-6896-4E66-998C-0180EEDA91BF}" type="presParOf" srcId="{D0158BBC-345E-43E4-BC35-59DC78D1C685}" destId="{9AD5EF08-0AAE-4D95-8C30-CC635D2B5543}" srcOrd="2" destOrd="0" presId="urn:microsoft.com/office/officeart/2005/8/layout/orgChart1"/>
    <dgm:cxn modelId="{A89E282F-6E02-4266-97BA-0A7335B60D4E}" type="presParOf" srcId="{547CE81F-4693-4A08-8C4C-66713A0CE101}" destId="{9F63A51E-16CB-42A8-9708-1B19EB208018}" srcOrd="2" destOrd="0" presId="urn:microsoft.com/office/officeart/2005/8/layout/orgChart1"/>
  </dgm:cxnLst>
  <dgm:bg/>
  <dgm:whole/>
</dgm:dataModel>
</file>

<file path=xl/diagrams/data3.xml><?xml version="1.0" encoding="utf-8"?>
<dgm:dataModel xmlns:dgm="http://schemas.openxmlformats.org/drawingml/2006/diagram" xmlns:a="http://schemas.openxmlformats.org/drawingml/2006/main">
  <dgm:ptLst>
    <dgm:pt modelId="{A9F12659-8F41-451A-BF54-E3308549912F}" type="doc">
      <dgm:prSet loTypeId="urn:microsoft.com/office/officeart/2005/8/layout/orgChart1" loCatId="hierarchy" qsTypeId="urn:microsoft.com/office/officeart/2005/8/quickstyle/simple1" qsCatId="simple" csTypeId="urn:microsoft.com/office/officeart/2005/8/colors/accent1_1" csCatId="accent1" phldr="1"/>
      <dgm:spPr/>
      <dgm:t>
        <a:bodyPr/>
        <a:lstStyle/>
        <a:p>
          <a:endParaRPr kumimoji="1" lang="ja-JP" altLang="en-US"/>
        </a:p>
      </dgm:t>
    </dgm:pt>
    <dgm:pt modelId="{8B2919AD-0831-4690-8190-15203569C2D9}">
      <dgm:prSet phldrT="[テキスト]" custT="1"/>
      <dgm:spPr/>
      <dgm:t>
        <a:bodyPr/>
        <a:lstStyle/>
        <a:p>
          <a:r>
            <a:rPr kumimoji="1" lang="ja-JP" altLang="en-US" sz="2400"/>
            <a:t>外務省</a:t>
          </a:r>
          <a:endParaRPr kumimoji="1" lang="en-US" altLang="ja-JP" sz="2400"/>
        </a:p>
        <a:p>
          <a:r>
            <a:rPr kumimoji="1" lang="ja-JP" altLang="en-US" sz="2400"/>
            <a:t>３百万円</a:t>
          </a:r>
        </a:p>
      </dgm:t>
    </dgm:pt>
    <dgm:pt modelId="{4A511C90-31D2-40E2-B08B-6566C13AFBCF}" type="parTrans" cxnId="{541C7B97-31EB-4BB4-9C97-F8739B6FC489}">
      <dgm:prSet/>
      <dgm:spPr/>
      <dgm:t>
        <a:bodyPr/>
        <a:lstStyle/>
        <a:p>
          <a:endParaRPr kumimoji="1" lang="ja-JP" altLang="en-US"/>
        </a:p>
      </dgm:t>
    </dgm:pt>
    <dgm:pt modelId="{F7C000A8-1ED5-4909-B6AE-7CCE9CC90C56}" type="sibTrans" cxnId="{541C7B97-31EB-4BB4-9C97-F8739B6FC489}">
      <dgm:prSet/>
      <dgm:spPr/>
      <dgm:t>
        <a:bodyPr/>
        <a:lstStyle/>
        <a:p>
          <a:endParaRPr kumimoji="1" lang="ja-JP" altLang="en-US"/>
        </a:p>
      </dgm:t>
    </dgm:pt>
    <dgm:pt modelId="{D96A53BF-98C7-42BA-ADC5-B58B32060497}">
      <dgm:prSet phldrT="[テキスト]" custT="1"/>
      <dgm:spPr/>
      <dgm:t>
        <a:bodyPr/>
        <a:lstStyle/>
        <a:p>
          <a:pPr algn="ctr"/>
          <a:r>
            <a:rPr kumimoji="1" lang="ja-JP" altLang="en-US" sz="2000" b="1"/>
            <a:t>期間業務職員</a:t>
          </a:r>
          <a:r>
            <a:rPr kumimoji="1" lang="en-US" altLang="ja-JP" sz="2000" b="1"/>
            <a:t/>
          </a:r>
          <a:br>
            <a:rPr kumimoji="1" lang="en-US" altLang="ja-JP" sz="2000" b="1"/>
          </a:br>
          <a:r>
            <a:rPr kumimoji="1" lang="ja-JP" altLang="en-US" sz="2000" b="1"/>
            <a:t>３名　３百万円</a:t>
          </a:r>
        </a:p>
      </dgm:t>
    </dgm:pt>
    <dgm:pt modelId="{F6872AA9-4B5C-46CA-A406-B1C44D430B11}" type="parTrans" cxnId="{FD868169-1A19-47B1-99CC-07E46E65D6C5}">
      <dgm:prSet/>
      <dgm:spPr>
        <a:ln>
          <a:solidFill>
            <a:schemeClr val="accent1"/>
          </a:solidFill>
          <a:tailEnd type="arrow"/>
        </a:ln>
      </dgm:spPr>
      <dgm:t>
        <a:bodyPr/>
        <a:lstStyle/>
        <a:p>
          <a:endParaRPr kumimoji="1" lang="ja-JP" altLang="en-US"/>
        </a:p>
      </dgm:t>
    </dgm:pt>
    <dgm:pt modelId="{0F6986A6-BB97-4DD4-BD2B-DD1C4BDD027D}" type="sibTrans" cxnId="{FD868169-1A19-47B1-99CC-07E46E65D6C5}">
      <dgm:prSet/>
      <dgm:spPr/>
      <dgm:t>
        <a:bodyPr/>
        <a:lstStyle/>
        <a:p>
          <a:endParaRPr kumimoji="1" lang="ja-JP" altLang="en-US"/>
        </a:p>
      </dgm:t>
    </dgm:pt>
    <dgm:pt modelId="{2871F22B-61E6-414E-AF5B-3FD1491E34B5}" type="pres">
      <dgm:prSet presAssocID="{A9F12659-8F41-451A-BF54-E3308549912F}" presName="hierChild1" presStyleCnt="0">
        <dgm:presLayoutVars>
          <dgm:orgChart val="1"/>
          <dgm:chPref val="1"/>
          <dgm:dir/>
          <dgm:animOne val="branch"/>
          <dgm:animLvl val="lvl"/>
          <dgm:resizeHandles/>
        </dgm:presLayoutVars>
      </dgm:prSet>
      <dgm:spPr/>
      <dgm:t>
        <a:bodyPr/>
        <a:lstStyle/>
        <a:p>
          <a:endParaRPr kumimoji="1" lang="ja-JP" altLang="en-US"/>
        </a:p>
      </dgm:t>
    </dgm:pt>
    <dgm:pt modelId="{547CE81F-4693-4A08-8C4C-66713A0CE101}" type="pres">
      <dgm:prSet presAssocID="{8B2919AD-0831-4690-8190-15203569C2D9}" presName="hierRoot1" presStyleCnt="0">
        <dgm:presLayoutVars>
          <dgm:hierBranch val="init"/>
        </dgm:presLayoutVars>
      </dgm:prSet>
      <dgm:spPr/>
      <dgm:t>
        <a:bodyPr/>
        <a:lstStyle/>
        <a:p>
          <a:endParaRPr kumimoji="1" lang="ja-JP" altLang="en-US"/>
        </a:p>
      </dgm:t>
    </dgm:pt>
    <dgm:pt modelId="{6A5F49BA-1AF4-436C-ACFF-3632B885B0DC}" type="pres">
      <dgm:prSet presAssocID="{8B2919AD-0831-4690-8190-15203569C2D9}" presName="rootComposite1" presStyleCnt="0"/>
      <dgm:spPr/>
      <dgm:t>
        <a:bodyPr/>
        <a:lstStyle/>
        <a:p>
          <a:endParaRPr kumimoji="1" lang="ja-JP" altLang="en-US"/>
        </a:p>
      </dgm:t>
    </dgm:pt>
    <dgm:pt modelId="{3C5F0DF8-5524-4A1C-B173-3FDB5DAAEBDC}" type="pres">
      <dgm:prSet presAssocID="{8B2919AD-0831-4690-8190-15203569C2D9}" presName="rootText1" presStyleLbl="node0" presStyleIdx="0" presStyleCnt="1" custLinFactNeighborX="1359" custLinFactNeighborY="-92430">
        <dgm:presLayoutVars>
          <dgm:chPref val="3"/>
        </dgm:presLayoutVars>
      </dgm:prSet>
      <dgm:spPr/>
      <dgm:t>
        <a:bodyPr/>
        <a:lstStyle/>
        <a:p>
          <a:endParaRPr kumimoji="1" lang="ja-JP" altLang="en-US"/>
        </a:p>
      </dgm:t>
    </dgm:pt>
    <dgm:pt modelId="{3A2B6EDC-2AA5-414D-8695-268433FEC175}" type="pres">
      <dgm:prSet presAssocID="{8B2919AD-0831-4690-8190-15203569C2D9}" presName="rootConnector1" presStyleLbl="node1" presStyleIdx="0" presStyleCnt="0"/>
      <dgm:spPr/>
      <dgm:t>
        <a:bodyPr/>
        <a:lstStyle/>
        <a:p>
          <a:endParaRPr kumimoji="1" lang="ja-JP" altLang="en-US"/>
        </a:p>
      </dgm:t>
    </dgm:pt>
    <dgm:pt modelId="{F288901A-A55E-4915-A1FE-AF68FEFF51C2}" type="pres">
      <dgm:prSet presAssocID="{8B2919AD-0831-4690-8190-15203569C2D9}" presName="hierChild2" presStyleCnt="0"/>
      <dgm:spPr/>
      <dgm:t>
        <a:bodyPr/>
        <a:lstStyle/>
        <a:p>
          <a:endParaRPr kumimoji="1" lang="ja-JP" altLang="en-US"/>
        </a:p>
      </dgm:t>
    </dgm:pt>
    <dgm:pt modelId="{4F031863-525C-40F1-BAEE-C9420E711744}" type="pres">
      <dgm:prSet presAssocID="{F6872AA9-4B5C-46CA-A406-B1C44D430B11}" presName="Name37" presStyleLbl="parChTrans1D2" presStyleIdx="0" presStyleCnt="1"/>
      <dgm:spPr/>
      <dgm:t>
        <a:bodyPr/>
        <a:lstStyle/>
        <a:p>
          <a:endParaRPr kumimoji="1" lang="ja-JP" altLang="en-US"/>
        </a:p>
      </dgm:t>
    </dgm:pt>
    <dgm:pt modelId="{D0158BBC-345E-43E4-BC35-59DC78D1C685}" type="pres">
      <dgm:prSet presAssocID="{D96A53BF-98C7-42BA-ADC5-B58B32060497}" presName="hierRoot2" presStyleCnt="0">
        <dgm:presLayoutVars>
          <dgm:hierBranch val="init"/>
        </dgm:presLayoutVars>
      </dgm:prSet>
      <dgm:spPr/>
      <dgm:t>
        <a:bodyPr/>
        <a:lstStyle/>
        <a:p>
          <a:endParaRPr kumimoji="1" lang="ja-JP" altLang="en-US"/>
        </a:p>
      </dgm:t>
    </dgm:pt>
    <dgm:pt modelId="{0C7E0288-B7A2-4B7C-81E6-610544ECD287}" type="pres">
      <dgm:prSet presAssocID="{D96A53BF-98C7-42BA-ADC5-B58B32060497}" presName="rootComposite" presStyleCnt="0"/>
      <dgm:spPr/>
      <dgm:t>
        <a:bodyPr/>
        <a:lstStyle/>
        <a:p>
          <a:endParaRPr kumimoji="1" lang="ja-JP" altLang="en-US"/>
        </a:p>
      </dgm:t>
    </dgm:pt>
    <dgm:pt modelId="{594E52C2-548C-4991-AF2B-19E14C22721E}" type="pres">
      <dgm:prSet presAssocID="{D96A53BF-98C7-42BA-ADC5-B58B32060497}" presName="rootText" presStyleLbl="node2" presStyleIdx="0" presStyleCnt="1">
        <dgm:presLayoutVars>
          <dgm:chPref val="3"/>
        </dgm:presLayoutVars>
      </dgm:prSet>
      <dgm:spPr/>
      <dgm:t>
        <a:bodyPr/>
        <a:lstStyle/>
        <a:p>
          <a:endParaRPr kumimoji="1" lang="ja-JP" altLang="en-US"/>
        </a:p>
      </dgm:t>
    </dgm:pt>
    <dgm:pt modelId="{7F427B15-AC8C-449A-B6D9-92CD6A3BF2F1}" type="pres">
      <dgm:prSet presAssocID="{D96A53BF-98C7-42BA-ADC5-B58B32060497}" presName="rootConnector" presStyleLbl="node2" presStyleIdx="0" presStyleCnt="1"/>
      <dgm:spPr/>
      <dgm:t>
        <a:bodyPr/>
        <a:lstStyle/>
        <a:p>
          <a:endParaRPr kumimoji="1" lang="ja-JP" altLang="en-US"/>
        </a:p>
      </dgm:t>
    </dgm:pt>
    <dgm:pt modelId="{9C42D616-192E-424C-99D8-27DD2BF09AC5}" type="pres">
      <dgm:prSet presAssocID="{D96A53BF-98C7-42BA-ADC5-B58B32060497}" presName="hierChild4" presStyleCnt="0"/>
      <dgm:spPr/>
      <dgm:t>
        <a:bodyPr/>
        <a:lstStyle/>
        <a:p>
          <a:endParaRPr kumimoji="1" lang="ja-JP" altLang="en-US"/>
        </a:p>
      </dgm:t>
    </dgm:pt>
    <dgm:pt modelId="{9AD5EF08-0AAE-4D95-8C30-CC635D2B5543}" type="pres">
      <dgm:prSet presAssocID="{D96A53BF-98C7-42BA-ADC5-B58B32060497}" presName="hierChild5" presStyleCnt="0"/>
      <dgm:spPr/>
      <dgm:t>
        <a:bodyPr/>
        <a:lstStyle/>
        <a:p>
          <a:endParaRPr kumimoji="1" lang="ja-JP" altLang="en-US"/>
        </a:p>
      </dgm:t>
    </dgm:pt>
    <dgm:pt modelId="{9F63A51E-16CB-42A8-9708-1B19EB208018}" type="pres">
      <dgm:prSet presAssocID="{8B2919AD-0831-4690-8190-15203569C2D9}" presName="hierChild3" presStyleCnt="0"/>
      <dgm:spPr/>
      <dgm:t>
        <a:bodyPr/>
        <a:lstStyle/>
        <a:p>
          <a:endParaRPr kumimoji="1" lang="ja-JP" altLang="en-US"/>
        </a:p>
      </dgm:t>
    </dgm:pt>
  </dgm:ptLst>
  <dgm:cxnLst>
    <dgm:cxn modelId="{B35CBEEB-7638-489E-BA5F-5755E88B7778}" type="presOf" srcId="{A9F12659-8F41-451A-BF54-E3308549912F}" destId="{2871F22B-61E6-414E-AF5B-3FD1491E34B5}" srcOrd="0" destOrd="0" presId="urn:microsoft.com/office/officeart/2005/8/layout/orgChart1"/>
    <dgm:cxn modelId="{541C7B97-31EB-4BB4-9C97-F8739B6FC489}" srcId="{A9F12659-8F41-451A-BF54-E3308549912F}" destId="{8B2919AD-0831-4690-8190-15203569C2D9}" srcOrd="0" destOrd="0" parTransId="{4A511C90-31D2-40E2-B08B-6566C13AFBCF}" sibTransId="{F7C000A8-1ED5-4909-B6AE-7CCE9CC90C56}"/>
    <dgm:cxn modelId="{4F7651B3-C7FA-405F-8792-E502706FC182}" type="presOf" srcId="{D96A53BF-98C7-42BA-ADC5-B58B32060497}" destId="{7F427B15-AC8C-449A-B6D9-92CD6A3BF2F1}" srcOrd="1" destOrd="0" presId="urn:microsoft.com/office/officeart/2005/8/layout/orgChart1"/>
    <dgm:cxn modelId="{D9946385-EFB6-4125-B61B-37F73E281999}" type="presOf" srcId="{F6872AA9-4B5C-46CA-A406-B1C44D430B11}" destId="{4F031863-525C-40F1-BAEE-C9420E711744}" srcOrd="0" destOrd="0" presId="urn:microsoft.com/office/officeart/2005/8/layout/orgChart1"/>
    <dgm:cxn modelId="{4B046DB3-264F-4447-B56A-2A2A73E478D8}" type="presOf" srcId="{8B2919AD-0831-4690-8190-15203569C2D9}" destId="{3C5F0DF8-5524-4A1C-B173-3FDB5DAAEBDC}" srcOrd="0" destOrd="0" presId="urn:microsoft.com/office/officeart/2005/8/layout/orgChart1"/>
    <dgm:cxn modelId="{69E3E7D8-3DFD-4987-92D5-9E12DEC00794}" type="presOf" srcId="{D96A53BF-98C7-42BA-ADC5-B58B32060497}" destId="{594E52C2-548C-4991-AF2B-19E14C22721E}" srcOrd="0" destOrd="0" presId="urn:microsoft.com/office/officeart/2005/8/layout/orgChart1"/>
    <dgm:cxn modelId="{F01C1396-C0F9-449D-97D8-8B421C2A5BD0}" type="presOf" srcId="{8B2919AD-0831-4690-8190-15203569C2D9}" destId="{3A2B6EDC-2AA5-414D-8695-268433FEC175}" srcOrd="1" destOrd="0" presId="urn:microsoft.com/office/officeart/2005/8/layout/orgChart1"/>
    <dgm:cxn modelId="{FD868169-1A19-47B1-99CC-07E46E65D6C5}" srcId="{8B2919AD-0831-4690-8190-15203569C2D9}" destId="{D96A53BF-98C7-42BA-ADC5-B58B32060497}" srcOrd="0" destOrd="0" parTransId="{F6872AA9-4B5C-46CA-A406-B1C44D430B11}" sibTransId="{0F6986A6-BB97-4DD4-BD2B-DD1C4BDD027D}"/>
    <dgm:cxn modelId="{DBF9A809-F534-4B96-BCB2-4DEE185B6FFE}" type="presParOf" srcId="{2871F22B-61E6-414E-AF5B-3FD1491E34B5}" destId="{547CE81F-4693-4A08-8C4C-66713A0CE101}" srcOrd="0" destOrd="0" presId="urn:microsoft.com/office/officeart/2005/8/layout/orgChart1"/>
    <dgm:cxn modelId="{AC47C8C6-039E-4C90-9ADB-C6C2973329C1}" type="presParOf" srcId="{547CE81F-4693-4A08-8C4C-66713A0CE101}" destId="{6A5F49BA-1AF4-436C-ACFF-3632B885B0DC}" srcOrd="0" destOrd="0" presId="urn:microsoft.com/office/officeart/2005/8/layout/orgChart1"/>
    <dgm:cxn modelId="{54CD167B-CC9F-4D81-92C6-1C6423366489}" type="presParOf" srcId="{6A5F49BA-1AF4-436C-ACFF-3632B885B0DC}" destId="{3C5F0DF8-5524-4A1C-B173-3FDB5DAAEBDC}" srcOrd="0" destOrd="0" presId="urn:microsoft.com/office/officeart/2005/8/layout/orgChart1"/>
    <dgm:cxn modelId="{19AC1CE0-260E-4E92-810E-64E13FBDDB74}" type="presParOf" srcId="{6A5F49BA-1AF4-436C-ACFF-3632B885B0DC}" destId="{3A2B6EDC-2AA5-414D-8695-268433FEC175}" srcOrd="1" destOrd="0" presId="urn:microsoft.com/office/officeart/2005/8/layout/orgChart1"/>
    <dgm:cxn modelId="{86904122-5291-44ED-854E-1100ED3E1A7A}" type="presParOf" srcId="{547CE81F-4693-4A08-8C4C-66713A0CE101}" destId="{F288901A-A55E-4915-A1FE-AF68FEFF51C2}" srcOrd="1" destOrd="0" presId="urn:microsoft.com/office/officeart/2005/8/layout/orgChart1"/>
    <dgm:cxn modelId="{E6C02FCB-37D6-4454-A613-B416807F4FB2}" type="presParOf" srcId="{F288901A-A55E-4915-A1FE-AF68FEFF51C2}" destId="{4F031863-525C-40F1-BAEE-C9420E711744}" srcOrd="0" destOrd="0" presId="urn:microsoft.com/office/officeart/2005/8/layout/orgChart1"/>
    <dgm:cxn modelId="{F1145AF5-840E-455C-B197-A11C0473AC63}" type="presParOf" srcId="{F288901A-A55E-4915-A1FE-AF68FEFF51C2}" destId="{D0158BBC-345E-43E4-BC35-59DC78D1C685}" srcOrd="1" destOrd="0" presId="urn:microsoft.com/office/officeart/2005/8/layout/orgChart1"/>
    <dgm:cxn modelId="{F65F0452-9D91-4996-8FB3-37E186A4F3D7}" type="presParOf" srcId="{D0158BBC-345E-43E4-BC35-59DC78D1C685}" destId="{0C7E0288-B7A2-4B7C-81E6-610544ECD287}" srcOrd="0" destOrd="0" presId="urn:microsoft.com/office/officeart/2005/8/layout/orgChart1"/>
    <dgm:cxn modelId="{FEC86D62-37F3-43BC-8C4A-BC46CCBE1B68}" type="presParOf" srcId="{0C7E0288-B7A2-4B7C-81E6-610544ECD287}" destId="{594E52C2-548C-4991-AF2B-19E14C22721E}" srcOrd="0" destOrd="0" presId="urn:microsoft.com/office/officeart/2005/8/layout/orgChart1"/>
    <dgm:cxn modelId="{F37CF84D-1FFD-4358-8562-02303A0B5202}" type="presParOf" srcId="{0C7E0288-B7A2-4B7C-81E6-610544ECD287}" destId="{7F427B15-AC8C-449A-B6D9-92CD6A3BF2F1}" srcOrd="1" destOrd="0" presId="urn:microsoft.com/office/officeart/2005/8/layout/orgChart1"/>
    <dgm:cxn modelId="{36E14169-5813-4E82-8340-8BAA285F4F55}" type="presParOf" srcId="{D0158BBC-345E-43E4-BC35-59DC78D1C685}" destId="{9C42D616-192E-424C-99D8-27DD2BF09AC5}" srcOrd="1" destOrd="0" presId="urn:microsoft.com/office/officeart/2005/8/layout/orgChart1"/>
    <dgm:cxn modelId="{2953C002-3368-4DD0-9DD2-157D85B0E048}" type="presParOf" srcId="{D0158BBC-345E-43E4-BC35-59DC78D1C685}" destId="{9AD5EF08-0AAE-4D95-8C30-CC635D2B5543}" srcOrd="2" destOrd="0" presId="urn:microsoft.com/office/officeart/2005/8/layout/orgChart1"/>
    <dgm:cxn modelId="{94E4F579-C3E5-4AE4-999F-E15195F0C323}" type="presParOf" srcId="{547CE81F-4693-4A08-8C4C-66713A0CE101}" destId="{9F63A51E-16CB-42A8-9708-1B19EB208018}" srcOrd="2" destOrd="0" presId="urn:microsoft.com/office/officeart/2005/8/layout/orgChart1"/>
  </dgm:cxnLst>
  <dgm:bg/>
  <dgm:whole/>
</dgm:dataModel>
</file>

<file path=xl/diagrams/data4.xml><?xml version="1.0" encoding="utf-8"?>
<dgm:dataModel xmlns:dgm="http://schemas.openxmlformats.org/drawingml/2006/diagram" xmlns:a="http://schemas.openxmlformats.org/drawingml/2006/main">
  <dgm:ptLst>
    <dgm:pt modelId="{B1447524-5142-4B28-B55B-2D7992DCC408}" type="doc">
      <dgm:prSet loTypeId="urn:microsoft.com/office/officeart/2005/8/layout/orgChart1" loCatId="hierarchy" qsTypeId="urn:microsoft.com/office/officeart/2005/8/quickstyle/simple1" qsCatId="simple" csTypeId="urn:microsoft.com/office/officeart/2005/8/colors/accent0_1" csCatId="mainScheme" phldr="1"/>
      <dgm:spPr/>
      <dgm:t>
        <a:bodyPr/>
        <a:lstStyle/>
        <a:p>
          <a:endParaRPr kumimoji="1" lang="ja-JP" altLang="en-US"/>
        </a:p>
      </dgm:t>
    </dgm:pt>
    <dgm:pt modelId="{09EE1A91-4F5E-4AA3-AE5A-90931AB45BD4}">
      <dgm:prSet phldrT="[テキスト]"/>
      <dgm:spPr/>
      <dgm:t>
        <a:bodyPr/>
        <a:lstStyle/>
        <a:p>
          <a:r>
            <a:rPr kumimoji="1" lang="ja-JP" altLang="en-US"/>
            <a:t>外務省</a:t>
          </a:r>
          <a:endParaRPr kumimoji="1" lang="en-US" altLang="ja-JP"/>
        </a:p>
        <a:p>
          <a:r>
            <a:rPr kumimoji="1" lang="ja-JP" altLang="en-US"/>
            <a:t>８１．１百万円</a:t>
          </a:r>
        </a:p>
      </dgm:t>
    </dgm:pt>
    <dgm:pt modelId="{1781D99E-944F-45E6-99BE-CAF0E854C190}" type="parTrans" cxnId="{77088234-CB42-4C04-9CFD-C606E2C3FE06}">
      <dgm:prSet/>
      <dgm:spPr/>
      <dgm:t>
        <a:bodyPr/>
        <a:lstStyle/>
        <a:p>
          <a:endParaRPr kumimoji="1" lang="ja-JP" altLang="en-US"/>
        </a:p>
      </dgm:t>
    </dgm:pt>
    <dgm:pt modelId="{74D4CBC3-ADF4-498B-8838-ECC0868A35D9}" type="sibTrans" cxnId="{77088234-CB42-4C04-9CFD-C606E2C3FE06}">
      <dgm:prSet/>
      <dgm:spPr/>
      <dgm:t>
        <a:bodyPr/>
        <a:lstStyle/>
        <a:p>
          <a:endParaRPr kumimoji="1" lang="ja-JP" altLang="en-US"/>
        </a:p>
      </dgm:t>
    </dgm:pt>
    <dgm:pt modelId="{DA928ACD-41BA-4D29-BBB7-0D4D2AF00C17}">
      <dgm:prSet phldrT="[テキスト]"/>
      <dgm:spPr/>
      <dgm:t>
        <a:bodyPr/>
        <a:lstStyle/>
        <a:p>
          <a:r>
            <a:rPr kumimoji="1" lang="ja-JP" altLang="en-US"/>
            <a:t>領事シニアボランティア１５名　６８．３百万円</a:t>
          </a:r>
          <a:endParaRPr kumimoji="1" lang="en-US" altLang="ja-JP"/>
        </a:p>
      </dgm:t>
    </dgm:pt>
    <dgm:pt modelId="{056B047B-88B7-40A2-BB9E-1399B489A332}" type="parTrans" cxnId="{D4DD9071-E5EA-4E46-BA97-5F8DA1142DA7}">
      <dgm:prSet/>
      <dgm:spPr/>
      <dgm:t>
        <a:bodyPr/>
        <a:lstStyle/>
        <a:p>
          <a:endParaRPr kumimoji="1" lang="ja-JP" altLang="en-US"/>
        </a:p>
      </dgm:t>
    </dgm:pt>
    <dgm:pt modelId="{E52361BC-407E-4783-ABC9-98C1388113B8}" type="sibTrans" cxnId="{D4DD9071-E5EA-4E46-BA97-5F8DA1142DA7}">
      <dgm:prSet/>
      <dgm:spPr/>
      <dgm:t>
        <a:bodyPr/>
        <a:lstStyle/>
        <a:p>
          <a:endParaRPr kumimoji="1" lang="ja-JP" altLang="en-US"/>
        </a:p>
      </dgm:t>
    </dgm:pt>
    <dgm:pt modelId="{8EEC966C-AAB8-4C72-B442-A75D9FC4D8DE}" type="pres">
      <dgm:prSet presAssocID="{B1447524-5142-4B28-B55B-2D7992DCC408}" presName="hierChild1" presStyleCnt="0">
        <dgm:presLayoutVars>
          <dgm:orgChart val="1"/>
          <dgm:chPref val="1"/>
          <dgm:dir/>
          <dgm:animOne val="branch"/>
          <dgm:animLvl val="lvl"/>
          <dgm:resizeHandles/>
        </dgm:presLayoutVars>
      </dgm:prSet>
      <dgm:spPr/>
      <dgm:t>
        <a:bodyPr/>
        <a:lstStyle/>
        <a:p>
          <a:endParaRPr kumimoji="1" lang="ja-JP" altLang="en-US"/>
        </a:p>
      </dgm:t>
    </dgm:pt>
    <dgm:pt modelId="{5184F00D-30C4-4243-9F6E-7D947F072B0D}" type="pres">
      <dgm:prSet presAssocID="{09EE1A91-4F5E-4AA3-AE5A-90931AB45BD4}" presName="hierRoot1" presStyleCnt="0">
        <dgm:presLayoutVars>
          <dgm:hierBranch val="init"/>
        </dgm:presLayoutVars>
      </dgm:prSet>
      <dgm:spPr/>
    </dgm:pt>
    <dgm:pt modelId="{1A211AB9-3943-4699-A311-42AF44A55135}" type="pres">
      <dgm:prSet presAssocID="{09EE1A91-4F5E-4AA3-AE5A-90931AB45BD4}" presName="rootComposite1" presStyleCnt="0"/>
      <dgm:spPr/>
    </dgm:pt>
    <dgm:pt modelId="{361348A0-2596-4551-BF4A-250AF74B19F5}" type="pres">
      <dgm:prSet presAssocID="{09EE1A91-4F5E-4AA3-AE5A-90931AB45BD4}" presName="rootText1" presStyleLbl="node0" presStyleIdx="0" presStyleCnt="1">
        <dgm:presLayoutVars>
          <dgm:chPref val="3"/>
        </dgm:presLayoutVars>
      </dgm:prSet>
      <dgm:spPr/>
      <dgm:t>
        <a:bodyPr/>
        <a:lstStyle/>
        <a:p>
          <a:endParaRPr kumimoji="1" lang="ja-JP" altLang="en-US"/>
        </a:p>
      </dgm:t>
    </dgm:pt>
    <dgm:pt modelId="{5470167F-1F40-47E6-A42E-E86E6659E66A}" type="pres">
      <dgm:prSet presAssocID="{09EE1A91-4F5E-4AA3-AE5A-90931AB45BD4}" presName="rootConnector1" presStyleLbl="node1" presStyleIdx="0" presStyleCnt="0"/>
      <dgm:spPr/>
      <dgm:t>
        <a:bodyPr/>
        <a:lstStyle/>
        <a:p>
          <a:endParaRPr kumimoji="1" lang="ja-JP" altLang="en-US"/>
        </a:p>
      </dgm:t>
    </dgm:pt>
    <dgm:pt modelId="{F704A5C8-5FC0-4F18-B7A9-C4E0D637992C}" type="pres">
      <dgm:prSet presAssocID="{09EE1A91-4F5E-4AA3-AE5A-90931AB45BD4}" presName="hierChild2" presStyleCnt="0"/>
      <dgm:spPr/>
    </dgm:pt>
    <dgm:pt modelId="{4652C1FE-523A-4E68-B05C-6D315FE86415}" type="pres">
      <dgm:prSet presAssocID="{056B047B-88B7-40A2-BB9E-1399B489A332}" presName="Name37" presStyleLbl="parChTrans1D2" presStyleIdx="0" presStyleCnt="1"/>
      <dgm:spPr/>
      <dgm:t>
        <a:bodyPr/>
        <a:lstStyle/>
        <a:p>
          <a:endParaRPr kumimoji="1" lang="ja-JP" altLang="en-US"/>
        </a:p>
      </dgm:t>
    </dgm:pt>
    <dgm:pt modelId="{FDA4D27A-E217-4D56-9FDA-8B4B65EAC40F}" type="pres">
      <dgm:prSet presAssocID="{DA928ACD-41BA-4D29-BBB7-0D4D2AF00C17}" presName="hierRoot2" presStyleCnt="0">
        <dgm:presLayoutVars>
          <dgm:hierBranch val="init"/>
        </dgm:presLayoutVars>
      </dgm:prSet>
      <dgm:spPr/>
    </dgm:pt>
    <dgm:pt modelId="{812F6D32-BD57-4431-9578-359632823546}" type="pres">
      <dgm:prSet presAssocID="{DA928ACD-41BA-4D29-BBB7-0D4D2AF00C17}" presName="rootComposite" presStyleCnt="0"/>
      <dgm:spPr/>
    </dgm:pt>
    <dgm:pt modelId="{909DEC52-EF9E-441E-95B1-C4B8FB94470F}" type="pres">
      <dgm:prSet presAssocID="{DA928ACD-41BA-4D29-BBB7-0D4D2AF00C17}" presName="rootText" presStyleLbl="node2" presStyleIdx="0" presStyleCnt="1" custScaleX="159799" custLinFactNeighborX="-2427" custLinFactNeighborY="89">
        <dgm:presLayoutVars>
          <dgm:chPref val="3"/>
        </dgm:presLayoutVars>
      </dgm:prSet>
      <dgm:spPr/>
      <dgm:t>
        <a:bodyPr/>
        <a:lstStyle/>
        <a:p>
          <a:endParaRPr kumimoji="1" lang="ja-JP" altLang="en-US"/>
        </a:p>
      </dgm:t>
    </dgm:pt>
    <dgm:pt modelId="{600C3D0B-AB72-49F9-ADC7-D5B9165B10C8}" type="pres">
      <dgm:prSet presAssocID="{DA928ACD-41BA-4D29-BBB7-0D4D2AF00C17}" presName="rootConnector" presStyleLbl="node2" presStyleIdx="0" presStyleCnt="1"/>
      <dgm:spPr/>
      <dgm:t>
        <a:bodyPr/>
        <a:lstStyle/>
        <a:p>
          <a:endParaRPr kumimoji="1" lang="ja-JP" altLang="en-US"/>
        </a:p>
      </dgm:t>
    </dgm:pt>
    <dgm:pt modelId="{96EEE378-94D5-48D0-98F7-86623752750A}" type="pres">
      <dgm:prSet presAssocID="{DA928ACD-41BA-4D29-BBB7-0D4D2AF00C17}" presName="hierChild4" presStyleCnt="0"/>
      <dgm:spPr/>
    </dgm:pt>
    <dgm:pt modelId="{300B7D23-0952-4A4C-A775-D4F6B4E92C1A}" type="pres">
      <dgm:prSet presAssocID="{DA928ACD-41BA-4D29-BBB7-0D4D2AF00C17}" presName="hierChild5" presStyleCnt="0"/>
      <dgm:spPr/>
    </dgm:pt>
    <dgm:pt modelId="{1501CEF8-5DA2-42CF-9BAB-FDE79B0FCF39}" type="pres">
      <dgm:prSet presAssocID="{09EE1A91-4F5E-4AA3-AE5A-90931AB45BD4}" presName="hierChild3" presStyleCnt="0"/>
      <dgm:spPr/>
    </dgm:pt>
  </dgm:ptLst>
  <dgm:cxnLst>
    <dgm:cxn modelId="{278A8331-469D-43E5-8001-EC60A3C49355}" type="presOf" srcId="{09EE1A91-4F5E-4AA3-AE5A-90931AB45BD4}" destId="{361348A0-2596-4551-BF4A-250AF74B19F5}" srcOrd="0" destOrd="0" presId="urn:microsoft.com/office/officeart/2005/8/layout/orgChart1"/>
    <dgm:cxn modelId="{77088234-CB42-4C04-9CFD-C606E2C3FE06}" srcId="{B1447524-5142-4B28-B55B-2D7992DCC408}" destId="{09EE1A91-4F5E-4AA3-AE5A-90931AB45BD4}" srcOrd="0" destOrd="0" parTransId="{1781D99E-944F-45E6-99BE-CAF0E854C190}" sibTransId="{74D4CBC3-ADF4-498B-8838-ECC0868A35D9}"/>
    <dgm:cxn modelId="{D4DD9071-E5EA-4E46-BA97-5F8DA1142DA7}" srcId="{09EE1A91-4F5E-4AA3-AE5A-90931AB45BD4}" destId="{DA928ACD-41BA-4D29-BBB7-0D4D2AF00C17}" srcOrd="0" destOrd="0" parTransId="{056B047B-88B7-40A2-BB9E-1399B489A332}" sibTransId="{E52361BC-407E-4783-ABC9-98C1388113B8}"/>
    <dgm:cxn modelId="{84AF8351-99CA-42A8-AC61-0DA3186171DF}" type="presOf" srcId="{DA928ACD-41BA-4D29-BBB7-0D4D2AF00C17}" destId="{600C3D0B-AB72-49F9-ADC7-D5B9165B10C8}" srcOrd="1" destOrd="0" presId="urn:microsoft.com/office/officeart/2005/8/layout/orgChart1"/>
    <dgm:cxn modelId="{2E6E0C6B-61DC-4A64-BF1A-274720052468}" type="presOf" srcId="{056B047B-88B7-40A2-BB9E-1399B489A332}" destId="{4652C1FE-523A-4E68-B05C-6D315FE86415}" srcOrd="0" destOrd="0" presId="urn:microsoft.com/office/officeart/2005/8/layout/orgChart1"/>
    <dgm:cxn modelId="{9127E3BD-CF94-499C-8AB8-F29A2F71F0D0}" type="presOf" srcId="{DA928ACD-41BA-4D29-BBB7-0D4D2AF00C17}" destId="{909DEC52-EF9E-441E-95B1-C4B8FB94470F}" srcOrd="0" destOrd="0" presId="urn:microsoft.com/office/officeart/2005/8/layout/orgChart1"/>
    <dgm:cxn modelId="{66407B6D-8C48-4919-87C7-3FC45FA37FD5}" type="presOf" srcId="{B1447524-5142-4B28-B55B-2D7992DCC408}" destId="{8EEC966C-AAB8-4C72-B442-A75D9FC4D8DE}" srcOrd="0" destOrd="0" presId="urn:microsoft.com/office/officeart/2005/8/layout/orgChart1"/>
    <dgm:cxn modelId="{74A691DE-924E-4E0E-9E7D-B73799951AC8}" type="presOf" srcId="{09EE1A91-4F5E-4AA3-AE5A-90931AB45BD4}" destId="{5470167F-1F40-47E6-A42E-E86E6659E66A}" srcOrd="1" destOrd="0" presId="urn:microsoft.com/office/officeart/2005/8/layout/orgChart1"/>
    <dgm:cxn modelId="{171924CD-6C58-44DC-B0FE-64EDBC42E23A}" type="presParOf" srcId="{8EEC966C-AAB8-4C72-B442-A75D9FC4D8DE}" destId="{5184F00D-30C4-4243-9F6E-7D947F072B0D}" srcOrd="0" destOrd="0" presId="urn:microsoft.com/office/officeart/2005/8/layout/orgChart1"/>
    <dgm:cxn modelId="{77726A6A-4315-4D0E-BC25-520BDBBC3F6F}" type="presParOf" srcId="{5184F00D-30C4-4243-9F6E-7D947F072B0D}" destId="{1A211AB9-3943-4699-A311-42AF44A55135}" srcOrd="0" destOrd="0" presId="urn:microsoft.com/office/officeart/2005/8/layout/orgChart1"/>
    <dgm:cxn modelId="{707381BF-A68B-4358-B08F-CD7960E5A7A1}" type="presParOf" srcId="{1A211AB9-3943-4699-A311-42AF44A55135}" destId="{361348A0-2596-4551-BF4A-250AF74B19F5}" srcOrd="0" destOrd="0" presId="urn:microsoft.com/office/officeart/2005/8/layout/orgChart1"/>
    <dgm:cxn modelId="{18BC1291-03BC-4629-8E41-B16C99BEADDB}" type="presParOf" srcId="{1A211AB9-3943-4699-A311-42AF44A55135}" destId="{5470167F-1F40-47E6-A42E-E86E6659E66A}" srcOrd="1" destOrd="0" presId="urn:microsoft.com/office/officeart/2005/8/layout/orgChart1"/>
    <dgm:cxn modelId="{DAA7DDFE-0418-4D65-BCA4-D7A05A17E430}" type="presParOf" srcId="{5184F00D-30C4-4243-9F6E-7D947F072B0D}" destId="{F704A5C8-5FC0-4F18-B7A9-C4E0D637992C}" srcOrd="1" destOrd="0" presId="urn:microsoft.com/office/officeart/2005/8/layout/orgChart1"/>
    <dgm:cxn modelId="{7958DEE0-507B-4B74-86A1-C8C892C54374}" type="presParOf" srcId="{F704A5C8-5FC0-4F18-B7A9-C4E0D637992C}" destId="{4652C1FE-523A-4E68-B05C-6D315FE86415}" srcOrd="0" destOrd="0" presId="urn:microsoft.com/office/officeart/2005/8/layout/orgChart1"/>
    <dgm:cxn modelId="{C39A85CE-151A-462C-9C39-F98ECE82E6B2}" type="presParOf" srcId="{F704A5C8-5FC0-4F18-B7A9-C4E0D637992C}" destId="{FDA4D27A-E217-4D56-9FDA-8B4B65EAC40F}" srcOrd="1" destOrd="0" presId="urn:microsoft.com/office/officeart/2005/8/layout/orgChart1"/>
    <dgm:cxn modelId="{676610B2-F7F8-4BD5-B379-96F9FF337AC1}" type="presParOf" srcId="{FDA4D27A-E217-4D56-9FDA-8B4B65EAC40F}" destId="{812F6D32-BD57-4431-9578-359632823546}" srcOrd="0" destOrd="0" presId="urn:microsoft.com/office/officeart/2005/8/layout/orgChart1"/>
    <dgm:cxn modelId="{C37F179E-5117-4B0B-B6BD-EAB066D48EA5}" type="presParOf" srcId="{812F6D32-BD57-4431-9578-359632823546}" destId="{909DEC52-EF9E-441E-95B1-C4B8FB94470F}" srcOrd="0" destOrd="0" presId="urn:microsoft.com/office/officeart/2005/8/layout/orgChart1"/>
    <dgm:cxn modelId="{5B14AA3C-2B1A-461F-96AC-235391D8103F}" type="presParOf" srcId="{812F6D32-BD57-4431-9578-359632823546}" destId="{600C3D0B-AB72-49F9-ADC7-D5B9165B10C8}" srcOrd="1" destOrd="0" presId="urn:microsoft.com/office/officeart/2005/8/layout/orgChart1"/>
    <dgm:cxn modelId="{C47188A0-8385-46A7-8EA8-36B5A0A44F99}" type="presParOf" srcId="{FDA4D27A-E217-4D56-9FDA-8B4B65EAC40F}" destId="{96EEE378-94D5-48D0-98F7-86623752750A}" srcOrd="1" destOrd="0" presId="urn:microsoft.com/office/officeart/2005/8/layout/orgChart1"/>
    <dgm:cxn modelId="{E2B69614-EF74-4A10-8BC6-0CA57576601B}" type="presParOf" srcId="{FDA4D27A-E217-4D56-9FDA-8B4B65EAC40F}" destId="{300B7D23-0952-4A4C-A775-D4F6B4E92C1A}" srcOrd="2" destOrd="0" presId="urn:microsoft.com/office/officeart/2005/8/layout/orgChart1"/>
    <dgm:cxn modelId="{FE9ED9F9-E07B-434E-8C0E-D1D64C5D2613}" type="presParOf" srcId="{5184F00D-30C4-4243-9F6E-7D947F072B0D}" destId="{1501CEF8-5DA2-42CF-9BAB-FDE79B0FCF39}" srcOrd="2" destOrd="0" presId="urn:microsoft.com/office/officeart/2005/8/layout/orgChart1"/>
  </dgm:cxnLst>
  <dgm:bg>
    <a:solidFill>
      <a:sysClr val="window" lastClr="FFFFFF"/>
    </a:solidFill>
  </dgm:bg>
  <dgm:whole/>
</dgm:dataModel>
</file>

<file path=xl/diagrams/data5.xml><?xml version="1.0" encoding="utf-8"?>
<dgm:dataModel xmlns:dgm="http://schemas.openxmlformats.org/drawingml/2006/diagram" xmlns:a="http://schemas.openxmlformats.org/drawingml/2006/main">
  <dgm:ptLst>
    <dgm:pt modelId="{5422AB50-67BF-4F6E-A60F-66735987B53C}" type="doc">
      <dgm:prSet loTypeId="urn:microsoft.com/office/officeart/2005/8/layout/orgChart1" loCatId="hierarchy" qsTypeId="urn:microsoft.com/office/officeart/2005/8/quickstyle/simple1" qsCatId="simple" csTypeId="urn:microsoft.com/office/officeart/2005/8/colors/accent0_2" csCatId="mainScheme" phldr="1"/>
      <dgm:spPr/>
      <dgm:t>
        <a:bodyPr/>
        <a:lstStyle/>
        <a:p>
          <a:endParaRPr kumimoji="1" lang="ja-JP" altLang="en-US"/>
        </a:p>
      </dgm:t>
    </dgm:pt>
    <dgm:pt modelId="{2BB00763-5585-4B93-844C-BE065136294D}">
      <dgm:prSet phldrT="[テキスト]" custT="1">
        <dgm:style>
          <a:lnRef idx="2">
            <a:schemeClr val="dk1"/>
          </a:lnRef>
          <a:fillRef idx="1">
            <a:schemeClr val="lt1"/>
          </a:fillRef>
          <a:effectRef idx="0">
            <a:schemeClr val="dk1"/>
          </a:effectRef>
          <a:fontRef idx="minor">
            <a:schemeClr val="dk1"/>
          </a:fontRef>
        </dgm:style>
      </dgm:prSet>
      <dgm:spPr/>
      <dgm:t>
        <a:bodyPr/>
        <a:lstStyle/>
        <a:p>
          <a:r>
            <a:rPr kumimoji="1" lang="ja-JP" altLang="en-US" sz="1100" dirty="0" smtClean="0">
              <a:solidFill>
                <a:schemeClr val="tx1"/>
              </a:solidFill>
              <a:latin typeface="+mn-ea"/>
              <a:ea typeface="+mn-ea"/>
            </a:rPr>
            <a:t>外務省</a:t>
          </a:r>
          <a:endParaRPr kumimoji="1" lang="en-US" altLang="ja-JP" sz="1100" dirty="0" smtClean="0">
            <a:solidFill>
              <a:schemeClr val="tx1"/>
            </a:solidFill>
            <a:latin typeface="+mn-ea"/>
            <a:ea typeface="+mn-ea"/>
          </a:endParaRPr>
        </a:p>
        <a:p>
          <a:r>
            <a:rPr kumimoji="1" lang="ja-JP" altLang="en-US" sz="1100" dirty="0" smtClean="0">
              <a:solidFill>
                <a:srgbClr val="FF0000"/>
              </a:solidFill>
              <a:latin typeface="+mn-ea"/>
              <a:ea typeface="+mn-ea"/>
            </a:rPr>
            <a:t>１０．１百万円</a:t>
          </a:r>
          <a:endParaRPr kumimoji="1" lang="ja-JP" altLang="en-US" sz="1100" dirty="0">
            <a:solidFill>
              <a:srgbClr val="FF0000"/>
            </a:solidFill>
            <a:latin typeface="+mn-ea"/>
            <a:ea typeface="+mn-ea"/>
          </a:endParaRPr>
        </a:p>
      </dgm:t>
    </dgm:pt>
    <dgm:pt modelId="{5E8A5E8B-49F2-4C92-B074-A2AFD4659F97}" type="parTrans" cxnId="{A46F49AD-BDDE-4076-9ACE-59752D8D0D14}">
      <dgm:prSet/>
      <dgm:spPr/>
      <dgm:t>
        <a:bodyPr/>
        <a:lstStyle/>
        <a:p>
          <a:endParaRPr kumimoji="1" lang="ja-JP" altLang="en-US" sz="1100"/>
        </a:p>
      </dgm:t>
    </dgm:pt>
    <dgm:pt modelId="{32A2262A-03F2-49E9-AB03-0B107C025A20}" type="sibTrans" cxnId="{A46F49AD-BDDE-4076-9ACE-59752D8D0D14}">
      <dgm:prSet/>
      <dgm:spPr/>
      <dgm:t>
        <a:bodyPr/>
        <a:lstStyle/>
        <a:p>
          <a:endParaRPr kumimoji="1" lang="ja-JP" altLang="en-US" sz="1100"/>
        </a:p>
      </dgm:t>
    </dgm:pt>
    <dgm:pt modelId="{25EB9E12-6F1E-4E70-B11B-71B69A6438EF}">
      <dgm:prSet phldrT="[テキスト]" custT="1">
        <dgm:style>
          <a:lnRef idx="2">
            <a:schemeClr val="dk1"/>
          </a:lnRef>
          <a:fillRef idx="1">
            <a:schemeClr val="lt1"/>
          </a:fillRef>
          <a:effectRef idx="0">
            <a:schemeClr val="dk1"/>
          </a:effectRef>
          <a:fontRef idx="minor">
            <a:schemeClr val="dk1"/>
          </a:fontRef>
        </dgm:style>
      </dgm:prSet>
      <dgm:spPr/>
      <dgm:t>
        <a:bodyPr/>
        <a:lstStyle/>
        <a:p>
          <a:r>
            <a:rPr kumimoji="1" lang="en-US" altLang="ja-JP" sz="1100" dirty="0" smtClean="0">
              <a:solidFill>
                <a:schemeClr val="tx1"/>
              </a:solidFill>
            </a:rPr>
            <a:t>A 【</a:t>
          </a:r>
          <a:r>
            <a:rPr kumimoji="1" lang="ja-JP" altLang="en-US" sz="1100" dirty="0" smtClean="0">
              <a:solidFill>
                <a:schemeClr val="tx1"/>
              </a:solidFill>
            </a:rPr>
            <a:t>一般競争入札</a:t>
          </a:r>
          <a:r>
            <a:rPr kumimoji="1" lang="en-US" altLang="ja-JP" sz="1100" dirty="0" smtClean="0">
              <a:solidFill>
                <a:schemeClr val="tx1"/>
              </a:solidFill>
            </a:rPr>
            <a:t>】</a:t>
          </a:r>
        </a:p>
        <a:p>
          <a:r>
            <a:rPr kumimoji="1" lang="ja-JP" altLang="en-US" sz="1100" dirty="0" smtClean="0">
              <a:solidFill>
                <a:srgbClr val="FF0000"/>
              </a:solidFill>
            </a:rPr>
            <a:t>８．０百万円</a:t>
          </a:r>
          <a:endParaRPr kumimoji="1" lang="en-US" altLang="ja-JP" sz="1100" dirty="0" smtClean="0">
            <a:solidFill>
              <a:srgbClr val="FF0000"/>
            </a:solidFill>
          </a:endParaRPr>
        </a:p>
        <a:p>
          <a:r>
            <a:rPr kumimoji="1" lang="ja-JP" altLang="en-US" sz="1100" dirty="0" smtClean="0">
              <a:solidFill>
                <a:srgbClr val="FF0000"/>
              </a:solidFill>
            </a:rPr>
            <a:t>株式会社アイネット</a:t>
          </a:r>
          <a:endParaRPr kumimoji="1" lang="ja-JP" altLang="en-US" sz="1100" dirty="0">
            <a:solidFill>
              <a:srgbClr val="FF0000"/>
            </a:solidFill>
          </a:endParaRPr>
        </a:p>
      </dgm:t>
    </dgm:pt>
    <dgm:pt modelId="{26AF220F-7413-414E-8437-939D21181578}" type="parTrans" cxnId="{523B49F9-BD58-4A4A-93AB-17F46F147970}">
      <dgm:prSet/>
      <dgm:spPr>
        <a:ln>
          <a:tailEnd type="arrow"/>
        </a:ln>
      </dgm:spPr>
      <dgm:t>
        <a:bodyPr/>
        <a:lstStyle/>
        <a:p>
          <a:endParaRPr kumimoji="1" lang="ja-JP" altLang="en-US" sz="1100"/>
        </a:p>
      </dgm:t>
    </dgm:pt>
    <dgm:pt modelId="{BA282B75-5A3F-42F0-AEA2-17A401A27915}" type="sibTrans" cxnId="{523B49F9-BD58-4A4A-93AB-17F46F147970}">
      <dgm:prSet/>
      <dgm:spPr/>
      <dgm:t>
        <a:bodyPr/>
        <a:lstStyle/>
        <a:p>
          <a:endParaRPr kumimoji="1" lang="ja-JP" altLang="en-US" sz="1100"/>
        </a:p>
      </dgm:t>
    </dgm:pt>
    <dgm:pt modelId="{B8EF4A15-36CB-4302-A2C7-DBFF226D4856}">
      <dgm:prSet phldrT="[テキスト]" custT="1">
        <dgm:style>
          <a:lnRef idx="2">
            <a:schemeClr val="dk1"/>
          </a:lnRef>
          <a:fillRef idx="1">
            <a:schemeClr val="lt1"/>
          </a:fillRef>
          <a:effectRef idx="0">
            <a:schemeClr val="dk1"/>
          </a:effectRef>
          <a:fontRef idx="minor">
            <a:schemeClr val="dk1"/>
          </a:fontRef>
        </dgm:style>
      </dgm:prSet>
      <dgm:spPr/>
      <dgm:t>
        <a:bodyPr/>
        <a:lstStyle/>
        <a:p>
          <a:endParaRPr kumimoji="1" lang="en-US" altLang="ja-JP" sz="1100" dirty="0" smtClean="0">
            <a:solidFill>
              <a:schemeClr val="tx1"/>
            </a:solidFill>
          </a:endParaRPr>
        </a:p>
        <a:p>
          <a:r>
            <a:rPr kumimoji="1" lang="en-US" altLang="ja-JP" sz="1100" dirty="0" smtClean="0">
              <a:solidFill>
                <a:schemeClr val="tx1"/>
              </a:solidFill>
            </a:rPr>
            <a:t>B</a:t>
          </a:r>
          <a:r>
            <a:rPr kumimoji="1" lang="ja-JP" altLang="en-US" sz="1100" dirty="0" smtClean="0">
              <a:solidFill>
                <a:schemeClr val="tx1"/>
              </a:solidFill>
            </a:rPr>
            <a:t>在外公館公館</a:t>
          </a:r>
          <a:endParaRPr kumimoji="1" lang="en-US" altLang="ja-JP" sz="1100" dirty="0" smtClean="0">
            <a:solidFill>
              <a:schemeClr val="tx1"/>
            </a:solidFill>
          </a:endParaRPr>
        </a:p>
        <a:p>
          <a:r>
            <a:rPr kumimoji="1" lang="en-US" altLang="ja-JP" sz="1100" dirty="0" smtClean="0">
              <a:solidFill>
                <a:schemeClr val="tx1"/>
              </a:solidFill>
            </a:rPr>
            <a:t>/</a:t>
          </a:r>
          <a:r>
            <a:rPr kumimoji="1" lang="ja-JP" altLang="en-US" sz="1100" dirty="0" smtClean="0">
              <a:solidFill>
                <a:schemeClr val="tx1"/>
              </a:solidFill>
            </a:rPr>
            <a:t>所在地における現地業者</a:t>
          </a:r>
          <a:endParaRPr kumimoji="1" lang="en-US" altLang="ja-JP" sz="1100" dirty="0" smtClean="0">
            <a:solidFill>
              <a:schemeClr val="tx1"/>
            </a:solidFill>
          </a:endParaRPr>
        </a:p>
        <a:p>
          <a:r>
            <a:rPr kumimoji="1" lang="ja-JP" altLang="en-US" sz="1100" dirty="0" smtClean="0">
              <a:solidFill>
                <a:srgbClr val="FF0000"/>
              </a:solidFill>
            </a:rPr>
            <a:t>１．９百万円</a:t>
          </a:r>
          <a:endParaRPr kumimoji="1" lang="ja-JP" altLang="en-US" sz="1100" dirty="0">
            <a:solidFill>
              <a:srgbClr val="FF0000"/>
            </a:solidFill>
          </a:endParaRPr>
        </a:p>
      </dgm:t>
    </dgm:pt>
    <dgm:pt modelId="{5C2089F8-D612-462E-A67F-C91284074A96}" type="parTrans" cxnId="{3020C510-A87E-4EC6-A3AD-642C4777FEB8}">
      <dgm:prSet/>
      <dgm:spPr>
        <a:ln>
          <a:tailEnd type="arrow"/>
        </a:ln>
      </dgm:spPr>
      <dgm:t>
        <a:bodyPr/>
        <a:lstStyle/>
        <a:p>
          <a:endParaRPr kumimoji="1" lang="ja-JP" altLang="en-US" sz="1100"/>
        </a:p>
      </dgm:t>
    </dgm:pt>
    <dgm:pt modelId="{D5C6B656-B7F4-4028-859A-C9C52FC291BC}" type="sibTrans" cxnId="{3020C510-A87E-4EC6-A3AD-642C4777FEB8}">
      <dgm:prSet/>
      <dgm:spPr/>
      <dgm:t>
        <a:bodyPr/>
        <a:lstStyle/>
        <a:p>
          <a:endParaRPr kumimoji="1" lang="ja-JP" altLang="en-US" sz="1100"/>
        </a:p>
      </dgm:t>
    </dgm:pt>
    <dgm:pt modelId="{6EAE8F56-A505-4DDF-A65A-B40696D4FFCE}">
      <dgm:prSet custT="1">
        <dgm:style>
          <a:lnRef idx="2">
            <a:schemeClr val="dk1"/>
          </a:lnRef>
          <a:fillRef idx="1">
            <a:schemeClr val="lt1"/>
          </a:fillRef>
          <a:effectRef idx="0">
            <a:schemeClr val="dk1"/>
          </a:effectRef>
          <a:fontRef idx="minor">
            <a:schemeClr val="dk1"/>
          </a:fontRef>
        </dgm:style>
      </dgm:prSet>
      <dgm:spPr/>
      <dgm:t>
        <a:bodyPr/>
        <a:lstStyle/>
        <a:p>
          <a:r>
            <a:rPr kumimoji="1" lang="en-US" altLang="ja-JP" sz="1100" dirty="0" smtClean="0">
              <a:solidFill>
                <a:schemeClr val="tx1"/>
              </a:solidFill>
              <a:latin typeface="+mn-ea"/>
              <a:ea typeface="+mn-ea"/>
            </a:rPr>
            <a:t>【</a:t>
          </a:r>
          <a:r>
            <a:rPr kumimoji="1" lang="ja-JP" altLang="en-US" sz="1100" dirty="0" smtClean="0">
              <a:solidFill>
                <a:schemeClr val="tx1"/>
              </a:solidFill>
              <a:latin typeface="+mn-ea"/>
              <a:ea typeface="+mn-ea"/>
            </a:rPr>
            <a:t>少額随意契約</a:t>
          </a:r>
          <a:r>
            <a:rPr kumimoji="1" lang="en-US" altLang="ja-JP" sz="1100" dirty="0" smtClean="0">
              <a:solidFill>
                <a:schemeClr val="tx1"/>
              </a:solidFill>
              <a:latin typeface="+mn-ea"/>
              <a:ea typeface="+mn-ea"/>
            </a:rPr>
            <a:t>】</a:t>
          </a:r>
        </a:p>
        <a:p>
          <a:r>
            <a:rPr kumimoji="1" lang="ja-JP" altLang="en-US" sz="1100" dirty="0" smtClean="0">
              <a:solidFill>
                <a:srgbClr val="FF0000"/>
              </a:solidFill>
              <a:latin typeface="+mn-ea"/>
              <a:ea typeface="+mn-ea"/>
            </a:rPr>
            <a:t>０．１百万円</a:t>
          </a:r>
          <a:endParaRPr kumimoji="1" lang="en-US" altLang="ja-JP" sz="1100" dirty="0" smtClean="0">
            <a:solidFill>
              <a:srgbClr val="FF0000"/>
            </a:solidFill>
            <a:latin typeface="+mn-ea"/>
            <a:ea typeface="+mn-ea"/>
          </a:endParaRPr>
        </a:p>
        <a:p>
          <a:r>
            <a:rPr kumimoji="1" lang="ja-JP" altLang="en-US" sz="1100" dirty="0" smtClean="0">
              <a:solidFill>
                <a:srgbClr val="FF0000"/>
              </a:solidFill>
              <a:latin typeface="+mn-ea"/>
              <a:ea typeface="+mn-ea"/>
            </a:rPr>
            <a:t>株式会社　富士プリンテック</a:t>
          </a:r>
          <a:endParaRPr kumimoji="1" lang="ja-JP" altLang="en-US" sz="1100" dirty="0">
            <a:solidFill>
              <a:srgbClr val="FF0000"/>
            </a:solidFill>
            <a:latin typeface="+mn-ea"/>
            <a:ea typeface="+mn-ea"/>
          </a:endParaRPr>
        </a:p>
      </dgm:t>
    </dgm:pt>
    <dgm:pt modelId="{B572A961-3B4E-44D9-B28A-A78DEF7037CD}" type="parTrans" cxnId="{7CE66FAF-08C8-411D-B9DC-1A773F8A6C15}">
      <dgm:prSet/>
      <dgm:spPr>
        <a:ln>
          <a:tailEnd type="arrow"/>
        </a:ln>
      </dgm:spPr>
      <dgm:t>
        <a:bodyPr/>
        <a:lstStyle/>
        <a:p>
          <a:endParaRPr kumimoji="1" lang="ja-JP" altLang="en-US" sz="1100"/>
        </a:p>
      </dgm:t>
    </dgm:pt>
    <dgm:pt modelId="{6E72290D-A89C-41DD-A27C-C8A7FDDC6E78}" type="sibTrans" cxnId="{7CE66FAF-08C8-411D-B9DC-1A773F8A6C15}">
      <dgm:prSet/>
      <dgm:spPr/>
      <dgm:t>
        <a:bodyPr/>
        <a:lstStyle/>
        <a:p>
          <a:endParaRPr kumimoji="1" lang="ja-JP" altLang="en-US" sz="1100"/>
        </a:p>
      </dgm:t>
    </dgm:pt>
    <dgm:pt modelId="{B86A455D-73B4-4425-ABBC-77C278E080D6}">
      <dgm:prSet phldrT="[テキスト]" custT="1">
        <dgm:style>
          <a:lnRef idx="2">
            <a:schemeClr val="dk1"/>
          </a:lnRef>
          <a:fillRef idx="1">
            <a:schemeClr val="lt1"/>
          </a:fillRef>
          <a:effectRef idx="0">
            <a:schemeClr val="dk1"/>
          </a:effectRef>
          <a:fontRef idx="minor">
            <a:schemeClr val="dk1"/>
          </a:fontRef>
        </dgm:style>
      </dgm:prSet>
      <dgm:spPr/>
      <dgm:t>
        <a:bodyPr/>
        <a:lstStyle/>
        <a:p>
          <a:pPr algn="ctr"/>
          <a:r>
            <a:rPr kumimoji="1" lang="en-US" altLang="ja-JP" sz="1100" dirty="0" smtClean="0">
              <a:solidFill>
                <a:sysClr val="windowText" lastClr="000000"/>
              </a:solidFill>
              <a:latin typeface="+mj-ea"/>
              <a:ea typeface="+mj-ea"/>
            </a:rPr>
            <a:t>【</a:t>
          </a:r>
          <a:r>
            <a:rPr kumimoji="1" lang="ja-JP" altLang="en-US" sz="1100" dirty="0" smtClean="0">
              <a:solidFill>
                <a:sysClr val="windowText" lastClr="000000"/>
              </a:solidFill>
              <a:latin typeface="+mj-ea"/>
              <a:ea typeface="+mj-ea"/>
            </a:rPr>
            <a:t>少額随意契約</a:t>
          </a:r>
          <a:r>
            <a:rPr kumimoji="1" lang="en-US" altLang="ja-JP" sz="1100" dirty="0" smtClean="0">
              <a:solidFill>
                <a:sysClr val="windowText" lastClr="000000"/>
              </a:solidFill>
              <a:latin typeface="+mj-ea"/>
              <a:ea typeface="+mj-ea"/>
            </a:rPr>
            <a:t>】</a:t>
          </a:r>
        </a:p>
        <a:p>
          <a:pPr algn="ctr"/>
          <a:r>
            <a:rPr kumimoji="1" lang="ja-JP" altLang="en-US" sz="1100" dirty="0" smtClean="0">
              <a:solidFill>
                <a:srgbClr val="FF0000"/>
              </a:solidFill>
              <a:latin typeface="+mn-ea"/>
              <a:ea typeface="+mn-ea"/>
            </a:rPr>
            <a:t>０．１百万円</a:t>
          </a:r>
          <a:endParaRPr kumimoji="1" lang="en-US" altLang="ja-JP" sz="1100" dirty="0" smtClean="0">
            <a:solidFill>
              <a:srgbClr val="FF0000"/>
            </a:solidFill>
            <a:latin typeface="+mn-ea"/>
            <a:ea typeface="+mn-ea"/>
          </a:endParaRPr>
        </a:p>
        <a:p>
          <a:pPr algn="ctr"/>
          <a:r>
            <a:rPr kumimoji="1" lang="ja-JP" altLang="en-US" sz="1100" dirty="0" smtClean="0">
              <a:solidFill>
                <a:srgbClr val="FF0000"/>
              </a:solidFill>
              <a:latin typeface="+mj-ea"/>
              <a:ea typeface="+mj-ea"/>
            </a:rPr>
            <a:t>富士プリント株式会社　</a:t>
          </a:r>
          <a:endParaRPr kumimoji="1" lang="en-US" altLang="ja-JP" sz="1100" dirty="0" smtClean="0">
            <a:solidFill>
              <a:srgbClr val="FF0000"/>
            </a:solidFill>
            <a:latin typeface="+mj-ea"/>
            <a:ea typeface="+mj-ea"/>
          </a:endParaRPr>
        </a:p>
      </dgm:t>
    </dgm:pt>
    <dgm:pt modelId="{2815286F-A708-466B-8A61-5E5E59942BCF}" type="sibTrans" cxnId="{1801B027-F376-48AD-BC00-C2A43CEDB14C}">
      <dgm:prSet/>
      <dgm:spPr/>
      <dgm:t>
        <a:bodyPr/>
        <a:lstStyle/>
        <a:p>
          <a:endParaRPr kumimoji="1" lang="ja-JP" altLang="en-US" sz="1100"/>
        </a:p>
      </dgm:t>
    </dgm:pt>
    <dgm:pt modelId="{74DAF833-782B-44E6-B836-5200280371EA}" type="parTrans" cxnId="{1801B027-F376-48AD-BC00-C2A43CEDB14C}">
      <dgm:prSet/>
      <dgm:spPr>
        <a:ln>
          <a:tailEnd type="arrow"/>
        </a:ln>
      </dgm:spPr>
      <dgm:t>
        <a:bodyPr/>
        <a:lstStyle/>
        <a:p>
          <a:endParaRPr kumimoji="1" lang="ja-JP" altLang="en-US" sz="1100"/>
        </a:p>
      </dgm:t>
    </dgm:pt>
    <dgm:pt modelId="{1934E416-EA6B-4932-BBEA-C2141A6D3EF5}" type="pres">
      <dgm:prSet presAssocID="{5422AB50-67BF-4F6E-A60F-66735987B53C}" presName="hierChild1" presStyleCnt="0">
        <dgm:presLayoutVars>
          <dgm:orgChart val="1"/>
          <dgm:chPref val="1"/>
          <dgm:dir/>
          <dgm:animOne val="branch"/>
          <dgm:animLvl val="lvl"/>
          <dgm:resizeHandles/>
        </dgm:presLayoutVars>
      </dgm:prSet>
      <dgm:spPr/>
      <dgm:t>
        <a:bodyPr/>
        <a:lstStyle/>
        <a:p>
          <a:endParaRPr kumimoji="1" lang="ja-JP" altLang="en-US"/>
        </a:p>
      </dgm:t>
    </dgm:pt>
    <dgm:pt modelId="{758F81CA-B4D5-43CF-99FB-88307E391BA6}" type="pres">
      <dgm:prSet presAssocID="{2BB00763-5585-4B93-844C-BE065136294D}" presName="hierRoot1" presStyleCnt="0">
        <dgm:presLayoutVars>
          <dgm:hierBranch val="init"/>
        </dgm:presLayoutVars>
      </dgm:prSet>
      <dgm:spPr/>
    </dgm:pt>
    <dgm:pt modelId="{465CB9A0-A60A-425A-8298-61125FD85E07}" type="pres">
      <dgm:prSet presAssocID="{2BB00763-5585-4B93-844C-BE065136294D}" presName="rootComposite1" presStyleCnt="0"/>
      <dgm:spPr/>
    </dgm:pt>
    <dgm:pt modelId="{EA95C4D5-F334-4F7D-A9CE-76D3E6E5C83F}" type="pres">
      <dgm:prSet presAssocID="{2BB00763-5585-4B93-844C-BE065136294D}" presName="rootText1" presStyleLbl="node0" presStyleIdx="0" presStyleCnt="1">
        <dgm:presLayoutVars>
          <dgm:chPref val="3"/>
        </dgm:presLayoutVars>
      </dgm:prSet>
      <dgm:spPr/>
      <dgm:t>
        <a:bodyPr/>
        <a:lstStyle/>
        <a:p>
          <a:endParaRPr kumimoji="1" lang="ja-JP" altLang="en-US"/>
        </a:p>
      </dgm:t>
    </dgm:pt>
    <dgm:pt modelId="{F3FE669D-4117-4F7C-86C9-A0D82F1B19D1}" type="pres">
      <dgm:prSet presAssocID="{2BB00763-5585-4B93-844C-BE065136294D}" presName="rootConnector1" presStyleLbl="node1" presStyleIdx="0" presStyleCnt="0"/>
      <dgm:spPr/>
      <dgm:t>
        <a:bodyPr/>
        <a:lstStyle/>
        <a:p>
          <a:endParaRPr kumimoji="1" lang="ja-JP" altLang="en-US"/>
        </a:p>
      </dgm:t>
    </dgm:pt>
    <dgm:pt modelId="{8AD516E1-9AD3-441D-9CBA-05CF795D56DF}" type="pres">
      <dgm:prSet presAssocID="{2BB00763-5585-4B93-844C-BE065136294D}" presName="hierChild2" presStyleCnt="0"/>
      <dgm:spPr/>
    </dgm:pt>
    <dgm:pt modelId="{5D1ECBFE-8F85-4BD3-A767-D65FB487C2BD}" type="pres">
      <dgm:prSet presAssocID="{26AF220F-7413-414E-8437-939D21181578}" presName="Name37" presStyleLbl="parChTrans1D2" presStyleIdx="0" presStyleCnt="4"/>
      <dgm:spPr/>
      <dgm:t>
        <a:bodyPr/>
        <a:lstStyle/>
        <a:p>
          <a:endParaRPr kumimoji="1" lang="ja-JP" altLang="en-US"/>
        </a:p>
      </dgm:t>
    </dgm:pt>
    <dgm:pt modelId="{D47B16DD-0338-48B5-8FB5-A81A2DEDFAD9}" type="pres">
      <dgm:prSet presAssocID="{25EB9E12-6F1E-4E70-B11B-71B69A6438EF}" presName="hierRoot2" presStyleCnt="0">
        <dgm:presLayoutVars>
          <dgm:hierBranch val="init"/>
        </dgm:presLayoutVars>
      </dgm:prSet>
      <dgm:spPr/>
    </dgm:pt>
    <dgm:pt modelId="{40CA309E-0BF5-4BAD-B44F-928004DFD51F}" type="pres">
      <dgm:prSet presAssocID="{25EB9E12-6F1E-4E70-B11B-71B69A6438EF}" presName="rootComposite" presStyleCnt="0"/>
      <dgm:spPr/>
    </dgm:pt>
    <dgm:pt modelId="{8B222D40-80A0-4D56-B9F2-718A00205E6C}" type="pres">
      <dgm:prSet presAssocID="{25EB9E12-6F1E-4E70-B11B-71B69A6438EF}" presName="rootText" presStyleLbl="node2" presStyleIdx="0" presStyleCnt="4" custAng="0" custScaleY="127823" custLinFactNeighborX="579" custLinFactNeighborY="-2316">
        <dgm:presLayoutVars>
          <dgm:chPref val="3"/>
        </dgm:presLayoutVars>
      </dgm:prSet>
      <dgm:spPr/>
      <dgm:t>
        <a:bodyPr/>
        <a:lstStyle/>
        <a:p>
          <a:endParaRPr kumimoji="1" lang="ja-JP" altLang="en-US"/>
        </a:p>
      </dgm:t>
    </dgm:pt>
    <dgm:pt modelId="{B869011C-7054-4578-9CE0-0265BA7ED749}" type="pres">
      <dgm:prSet presAssocID="{25EB9E12-6F1E-4E70-B11B-71B69A6438EF}" presName="rootConnector" presStyleLbl="node2" presStyleIdx="0" presStyleCnt="4"/>
      <dgm:spPr/>
      <dgm:t>
        <a:bodyPr/>
        <a:lstStyle/>
        <a:p>
          <a:endParaRPr kumimoji="1" lang="ja-JP" altLang="en-US"/>
        </a:p>
      </dgm:t>
    </dgm:pt>
    <dgm:pt modelId="{53C44953-2267-4272-8EA3-729498208A3C}" type="pres">
      <dgm:prSet presAssocID="{25EB9E12-6F1E-4E70-B11B-71B69A6438EF}" presName="hierChild4" presStyleCnt="0"/>
      <dgm:spPr/>
    </dgm:pt>
    <dgm:pt modelId="{5F6C9327-93DC-4A34-BB5D-FECA4AE10282}" type="pres">
      <dgm:prSet presAssocID="{25EB9E12-6F1E-4E70-B11B-71B69A6438EF}" presName="hierChild5" presStyleCnt="0"/>
      <dgm:spPr/>
    </dgm:pt>
    <dgm:pt modelId="{92AC11B8-6A33-493C-8877-CCB056E4C7EF}" type="pres">
      <dgm:prSet presAssocID="{B572A961-3B4E-44D9-B28A-A78DEF7037CD}" presName="Name37" presStyleLbl="parChTrans1D2" presStyleIdx="1" presStyleCnt="4"/>
      <dgm:spPr/>
      <dgm:t>
        <a:bodyPr/>
        <a:lstStyle/>
        <a:p>
          <a:endParaRPr kumimoji="1" lang="ja-JP" altLang="en-US"/>
        </a:p>
      </dgm:t>
    </dgm:pt>
    <dgm:pt modelId="{B936C138-C1BC-4A4B-97B3-ABE7F4FB7CBD}" type="pres">
      <dgm:prSet presAssocID="{6EAE8F56-A505-4DDF-A65A-B40696D4FFCE}" presName="hierRoot2" presStyleCnt="0">
        <dgm:presLayoutVars>
          <dgm:hierBranch val="init"/>
        </dgm:presLayoutVars>
      </dgm:prSet>
      <dgm:spPr/>
    </dgm:pt>
    <dgm:pt modelId="{927A692E-800A-4423-A84F-631A63E8FF03}" type="pres">
      <dgm:prSet presAssocID="{6EAE8F56-A505-4DDF-A65A-B40696D4FFCE}" presName="rootComposite" presStyleCnt="0"/>
      <dgm:spPr/>
    </dgm:pt>
    <dgm:pt modelId="{07D416AD-C5B1-4101-9E3E-24789A4410FF}" type="pres">
      <dgm:prSet presAssocID="{6EAE8F56-A505-4DDF-A65A-B40696D4FFCE}" presName="rootText" presStyleLbl="node2" presStyleIdx="1" presStyleCnt="4" custScaleY="132907">
        <dgm:presLayoutVars>
          <dgm:chPref val="3"/>
        </dgm:presLayoutVars>
      </dgm:prSet>
      <dgm:spPr/>
      <dgm:t>
        <a:bodyPr/>
        <a:lstStyle/>
        <a:p>
          <a:endParaRPr kumimoji="1" lang="ja-JP" altLang="en-US"/>
        </a:p>
      </dgm:t>
    </dgm:pt>
    <dgm:pt modelId="{FB8127B2-9A2E-4F60-92C0-68CD5D137706}" type="pres">
      <dgm:prSet presAssocID="{6EAE8F56-A505-4DDF-A65A-B40696D4FFCE}" presName="rootConnector" presStyleLbl="node2" presStyleIdx="1" presStyleCnt="4"/>
      <dgm:spPr/>
      <dgm:t>
        <a:bodyPr/>
        <a:lstStyle/>
        <a:p>
          <a:endParaRPr kumimoji="1" lang="ja-JP" altLang="en-US"/>
        </a:p>
      </dgm:t>
    </dgm:pt>
    <dgm:pt modelId="{E070E9E1-8DD4-4111-94ED-FA33A87F8312}" type="pres">
      <dgm:prSet presAssocID="{6EAE8F56-A505-4DDF-A65A-B40696D4FFCE}" presName="hierChild4" presStyleCnt="0"/>
      <dgm:spPr/>
    </dgm:pt>
    <dgm:pt modelId="{14B230BF-05AC-4EB8-82F1-57763447E13D}" type="pres">
      <dgm:prSet presAssocID="{6EAE8F56-A505-4DDF-A65A-B40696D4FFCE}" presName="hierChild5" presStyleCnt="0"/>
      <dgm:spPr/>
    </dgm:pt>
    <dgm:pt modelId="{94660AC3-50A5-498A-9AEC-20B272ECB62C}" type="pres">
      <dgm:prSet presAssocID="{74DAF833-782B-44E6-B836-5200280371EA}" presName="Name37" presStyleLbl="parChTrans1D2" presStyleIdx="2" presStyleCnt="4"/>
      <dgm:spPr/>
      <dgm:t>
        <a:bodyPr/>
        <a:lstStyle/>
        <a:p>
          <a:endParaRPr kumimoji="1" lang="ja-JP" altLang="en-US"/>
        </a:p>
      </dgm:t>
    </dgm:pt>
    <dgm:pt modelId="{593C4022-F38B-438F-9ABC-88469A9FA30A}" type="pres">
      <dgm:prSet presAssocID="{B86A455D-73B4-4425-ABBC-77C278E080D6}" presName="hierRoot2" presStyleCnt="0">
        <dgm:presLayoutVars>
          <dgm:hierBranch val="init"/>
        </dgm:presLayoutVars>
      </dgm:prSet>
      <dgm:spPr/>
    </dgm:pt>
    <dgm:pt modelId="{CA2D979A-BE12-4311-A931-4CD5A1F32974}" type="pres">
      <dgm:prSet presAssocID="{B86A455D-73B4-4425-ABBC-77C278E080D6}" presName="rootComposite" presStyleCnt="0"/>
      <dgm:spPr/>
    </dgm:pt>
    <dgm:pt modelId="{96746660-9D70-4693-BF34-2D07B8C91D31}" type="pres">
      <dgm:prSet presAssocID="{B86A455D-73B4-4425-ABBC-77C278E080D6}" presName="rootText" presStyleLbl="node2" presStyleIdx="2" presStyleCnt="4" custScaleY="126091">
        <dgm:presLayoutVars>
          <dgm:chPref val="3"/>
        </dgm:presLayoutVars>
      </dgm:prSet>
      <dgm:spPr/>
      <dgm:t>
        <a:bodyPr/>
        <a:lstStyle/>
        <a:p>
          <a:endParaRPr kumimoji="1" lang="ja-JP" altLang="en-US"/>
        </a:p>
      </dgm:t>
    </dgm:pt>
    <dgm:pt modelId="{46EE3D86-5F06-424C-8893-58E4733F87A2}" type="pres">
      <dgm:prSet presAssocID="{B86A455D-73B4-4425-ABBC-77C278E080D6}" presName="rootConnector" presStyleLbl="node2" presStyleIdx="2" presStyleCnt="4"/>
      <dgm:spPr/>
      <dgm:t>
        <a:bodyPr/>
        <a:lstStyle/>
        <a:p>
          <a:endParaRPr kumimoji="1" lang="ja-JP" altLang="en-US"/>
        </a:p>
      </dgm:t>
    </dgm:pt>
    <dgm:pt modelId="{76C10C6A-B011-4AFD-9A39-0C24D4F16E1C}" type="pres">
      <dgm:prSet presAssocID="{B86A455D-73B4-4425-ABBC-77C278E080D6}" presName="hierChild4" presStyleCnt="0"/>
      <dgm:spPr/>
    </dgm:pt>
    <dgm:pt modelId="{22F9EAB1-F02E-4C6D-B94A-38F479DDF605}" type="pres">
      <dgm:prSet presAssocID="{B86A455D-73B4-4425-ABBC-77C278E080D6}" presName="hierChild5" presStyleCnt="0"/>
      <dgm:spPr/>
    </dgm:pt>
    <dgm:pt modelId="{5AA205C8-067F-4F43-A22C-210E87246451}" type="pres">
      <dgm:prSet presAssocID="{5C2089F8-D612-462E-A67F-C91284074A96}" presName="Name37" presStyleLbl="parChTrans1D2" presStyleIdx="3" presStyleCnt="4"/>
      <dgm:spPr/>
      <dgm:t>
        <a:bodyPr/>
        <a:lstStyle/>
        <a:p>
          <a:endParaRPr kumimoji="1" lang="ja-JP" altLang="en-US"/>
        </a:p>
      </dgm:t>
    </dgm:pt>
    <dgm:pt modelId="{0439A262-BA05-4B8F-9AD7-16A7A7305D1A}" type="pres">
      <dgm:prSet presAssocID="{B8EF4A15-36CB-4302-A2C7-DBFF226D4856}" presName="hierRoot2" presStyleCnt="0">
        <dgm:presLayoutVars>
          <dgm:hierBranch val="init"/>
        </dgm:presLayoutVars>
      </dgm:prSet>
      <dgm:spPr/>
    </dgm:pt>
    <dgm:pt modelId="{FCA0A63D-40CC-4F95-AC6C-735BF8FABF18}" type="pres">
      <dgm:prSet presAssocID="{B8EF4A15-36CB-4302-A2C7-DBFF226D4856}" presName="rootComposite" presStyleCnt="0"/>
      <dgm:spPr/>
    </dgm:pt>
    <dgm:pt modelId="{8E69E03C-27FF-4134-91B9-B3C232582F61}" type="pres">
      <dgm:prSet presAssocID="{B8EF4A15-36CB-4302-A2C7-DBFF226D4856}" presName="rootText" presStyleLbl="node2" presStyleIdx="3" presStyleCnt="4" custScaleY="132907">
        <dgm:presLayoutVars>
          <dgm:chPref val="3"/>
        </dgm:presLayoutVars>
      </dgm:prSet>
      <dgm:spPr/>
      <dgm:t>
        <a:bodyPr/>
        <a:lstStyle/>
        <a:p>
          <a:endParaRPr kumimoji="1" lang="ja-JP" altLang="en-US"/>
        </a:p>
      </dgm:t>
    </dgm:pt>
    <dgm:pt modelId="{2F1D11F7-7EF3-4AC5-8B93-9904CC1FE99E}" type="pres">
      <dgm:prSet presAssocID="{B8EF4A15-36CB-4302-A2C7-DBFF226D4856}" presName="rootConnector" presStyleLbl="node2" presStyleIdx="3" presStyleCnt="4"/>
      <dgm:spPr/>
      <dgm:t>
        <a:bodyPr/>
        <a:lstStyle/>
        <a:p>
          <a:endParaRPr kumimoji="1" lang="ja-JP" altLang="en-US"/>
        </a:p>
      </dgm:t>
    </dgm:pt>
    <dgm:pt modelId="{E283A7D2-4F54-40BA-A523-6FA036EA4E57}" type="pres">
      <dgm:prSet presAssocID="{B8EF4A15-36CB-4302-A2C7-DBFF226D4856}" presName="hierChild4" presStyleCnt="0"/>
      <dgm:spPr/>
    </dgm:pt>
    <dgm:pt modelId="{B99835B3-D3F1-44A6-8D93-FD796DED809B}" type="pres">
      <dgm:prSet presAssocID="{B8EF4A15-36CB-4302-A2C7-DBFF226D4856}" presName="hierChild5" presStyleCnt="0"/>
      <dgm:spPr/>
    </dgm:pt>
    <dgm:pt modelId="{22FD797E-94CE-4332-94B9-70ABC94E7D4F}" type="pres">
      <dgm:prSet presAssocID="{2BB00763-5585-4B93-844C-BE065136294D}" presName="hierChild3" presStyleCnt="0"/>
      <dgm:spPr/>
    </dgm:pt>
  </dgm:ptLst>
  <dgm:cxnLst>
    <dgm:cxn modelId="{A93E5013-25A4-45AC-A9C4-01779478110C}" type="presOf" srcId="{5422AB50-67BF-4F6E-A60F-66735987B53C}" destId="{1934E416-EA6B-4932-BBEA-C2141A6D3EF5}" srcOrd="0" destOrd="0" presId="urn:microsoft.com/office/officeart/2005/8/layout/orgChart1"/>
    <dgm:cxn modelId="{2971CA49-1A7B-44D9-822D-CF5BD97D0645}" type="presOf" srcId="{6EAE8F56-A505-4DDF-A65A-B40696D4FFCE}" destId="{FB8127B2-9A2E-4F60-92C0-68CD5D137706}" srcOrd="1" destOrd="0" presId="urn:microsoft.com/office/officeart/2005/8/layout/orgChart1"/>
    <dgm:cxn modelId="{FAAAC382-0BD2-4015-8A24-36ADDACDD4EB}" type="presOf" srcId="{74DAF833-782B-44E6-B836-5200280371EA}" destId="{94660AC3-50A5-498A-9AEC-20B272ECB62C}" srcOrd="0" destOrd="0" presId="urn:microsoft.com/office/officeart/2005/8/layout/orgChart1"/>
    <dgm:cxn modelId="{395570F5-EF69-4C3D-8F45-0DBF5328AB6C}" type="presOf" srcId="{B8EF4A15-36CB-4302-A2C7-DBFF226D4856}" destId="{2F1D11F7-7EF3-4AC5-8B93-9904CC1FE99E}" srcOrd="1" destOrd="0" presId="urn:microsoft.com/office/officeart/2005/8/layout/orgChart1"/>
    <dgm:cxn modelId="{1801B027-F376-48AD-BC00-C2A43CEDB14C}" srcId="{2BB00763-5585-4B93-844C-BE065136294D}" destId="{B86A455D-73B4-4425-ABBC-77C278E080D6}" srcOrd="2" destOrd="0" parTransId="{74DAF833-782B-44E6-B836-5200280371EA}" sibTransId="{2815286F-A708-466B-8A61-5E5E59942BCF}"/>
    <dgm:cxn modelId="{28A1336C-6483-48C6-A2A6-FCD040E8D35F}" type="presOf" srcId="{B8EF4A15-36CB-4302-A2C7-DBFF226D4856}" destId="{8E69E03C-27FF-4134-91B9-B3C232582F61}" srcOrd="0" destOrd="0" presId="urn:microsoft.com/office/officeart/2005/8/layout/orgChart1"/>
    <dgm:cxn modelId="{3020C510-A87E-4EC6-A3AD-642C4777FEB8}" srcId="{2BB00763-5585-4B93-844C-BE065136294D}" destId="{B8EF4A15-36CB-4302-A2C7-DBFF226D4856}" srcOrd="3" destOrd="0" parTransId="{5C2089F8-D612-462E-A67F-C91284074A96}" sibTransId="{D5C6B656-B7F4-4028-859A-C9C52FC291BC}"/>
    <dgm:cxn modelId="{7CE66FAF-08C8-411D-B9DC-1A773F8A6C15}" srcId="{2BB00763-5585-4B93-844C-BE065136294D}" destId="{6EAE8F56-A505-4DDF-A65A-B40696D4FFCE}" srcOrd="1" destOrd="0" parTransId="{B572A961-3B4E-44D9-B28A-A78DEF7037CD}" sibTransId="{6E72290D-A89C-41DD-A27C-C8A7FDDC6E78}"/>
    <dgm:cxn modelId="{A46F49AD-BDDE-4076-9ACE-59752D8D0D14}" srcId="{5422AB50-67BF-4F6E-A60F-66735987B53C}" destId="{2BB00763-5585-4B93-844C-BE065136294D}" srcOrd="0" destOrd="0" parTransId="{5E8A5E8B-49F2-4C92-B074-A2AFD4659F97}" sibTransId="{32A2262A-03F2-49E9-AB03-0B107C025A20}"/>
    <dgm:cxn modelId="{2D2FC853-4301-4DBF-8841-779108456A50}" type="presOf" srcId="{25EB9E12-6F1E-4E70-B11B-71B69A6438EF}" destId="{8B222D40-80A0-4D56-B9F2-718A00205E6C}" srcOrd="0" destOrd="0" presId="urn:microsoft.com/office/officeart/2005/8/layout/orgChart1"/>
    <dgm:cxn modelId="{5E8301C6-CB19-4EB3-A1E7-4F80E46F6B94}" type="presOf" srcId="{B86A455D-73B4-4425-ABBC-77C278E080D6}" destId="{46EE3D86-5F06-424C-8893-58E4733F87A2}" srcOrd="1" destOrd="0" presId="urn:microsoft.com/office/officeart/2005/8/layout/orgChart1"/>
    <dgm:cxn modelId="{523B49F9-BD58-4A4A-93AB-17F46F147970}" srcId="{2BB00763-5585-4B93-844C-BE065136294D}" destId="{25EB9E12-6F1E-4E70-B11B-71B69A6438EF}" srcOrd="0" destOrd="0" parTransId="{26AF220F-7413-414E-8437-939D21181578}" sibTransId="{BA282B75-5A3F-42F0-AEA2-17A401A27915}"/>
    <dgm:cxn modelId="{6FD120B2-C6BC-473F-B086-0889F75CD980}" type="presOf" srcId="{2BB00763-5585-4B93-844C-BE065136294D}" destId="{F3FE669D-4117-4F7C-86C9-A0D82F1B19D1}" srcOrd="1" destOrd="0" presId="urn:microsoft.com/office/officeart/2005/8/layout/orgChart1"/>
    <dgm:cxn modelId="{A33460AB-73F1-4FB3-B4F3-B3E5C772C24C}" type="presOf" srcId="{26AF220F-7413-414E-8437-939D21181578}" destId="{5D1ECBFE-8F85-4BD3-A767-D65FB487C2BD}" srcOrd="0" destOrd="0" presId="urn:microsoft.com/office/officeart/2005/8/layout/orgChart1"/>
    <dgm:cxn modelId="{CBC279EC-6B64-4306-B68A-F30E12E0FE07}" type="presOf" srcId="{2BB00763-5585-4B93-844C-BE065136294D}" destId="{EA95C4D5-F334-4F7D-A9CE-76D3E6E5C83F}" srcOrd="0" destOrd="0" presId="urn:microsoft.com/office/officeart/2005/8/layout/orgChart1"/>
    <dgm:cxn modelId="{1EE0A12A-B6F4-47CB-B180-34ADCCD7D839}" type="presOf" srcId="{6EAE8F56-A505-4DDF-A65A-B40696D4FFCE}" destId="{07D416AD-C5B1-4101-9E3E-24789A4410FF}" srcOrd="0" destOrd="0" presId="urn:microsoft.com/office/officeart/2005/8/layout/orgChart1"/>
    <dgm:cxn modelId="{1229EB1A-8552-4EDD-A0D1-7E3A2A1F2FE5}" type="presOf" srcId="{B86A455D-73B4-4425-ABBC-77C278E080D6}" destId="{96746660-9D70-4693-BF34-2D07B8C91D31}" srcOrd="0" destOrd="0" presId="urn:microsoft.com/office/officeart/2005/8/layout/orgChart1"/>
    <dgm:cxn modelId="{7848F9B6-D959-46A3-8AD7-4240DFF41C1C}" type="presOf" srcId="{B572A961-3B4E-44D9-B28A-A78DEF7037CD}" destId="{92AC11B8-6A33-493C-8877-CCB056E4C7EF}" srcOrd="0" destOrd="0" presId="urn:microsoft.com/office/officeart/2005/8/layout/orgChart1"/>
    <dgm:cxn modelId="{422F8789-98B5-4463-8A07-5F0D60F0EAA4}" type="presOf" srcId="{5C2089F8-D612-462E-A67F-C91284074A96}" destId="{5AA205C8-067F-4F43-A22C-210E87246451}" srcOrd="0" destOrd="0" presId="urn:microsoft.com/office/officeart/2005/8/layout/orgChart1"/>
    <dgm:cxn modelId="{0AD9310D-A876-4A9F-BF63-FA6BFECF2FB8}" type="presOf" srcId="{25EB9E12-6F1E-4E70-B11B-71B69A6438EF}" destId="{B869011C-7054-4578-9CE0-0265BA7ED749}" srcOrd="1" destOrd="0" presId="urn:microsoft.com/office/officeart/2005/8/layout/orgChart1"/>
    <dgm:cxn modelId="{0FCF8351-CDBB-4177-939E-DA400488E18C}" type="presParOf" srcId="{1934E416-EA6B-4932-BBEA-C2141A6D3EF5}" destId="{758F81CA-B4D5-43CF-99FB-88307E391BA6}" srcOrd="0" destOrd="0" presId="urn:microsoft.com/office/officeart/2005/8/layout/orgChart1"/>
    <dgm:cxn modelId="{21E9B242-04F2-476A-82A6-538CB8507E64}" type="presParOf" srcId="{758F81CA-B4D5-43CF-99FB-88307E391BA6}" destId="{465CB9A0-A60A-425A-8298-61125FD85E07}" srcOrd="0" destOrd="0" presId="urn:microsoft.com/office/officeart/2005/8/layout/orgChart1"/>
    <dgm:cxn modelId="{4211E636-ED0C-4585-870A-40EE0549B627}" type="presParOf" srcId="{465CB9A0-A60A-425A-8298-61125FD85E07}" destId="{EA95C4D5-F334-4F7D-A9CE-76D3E6E5C83F}" srcOrd="0" destOrd="0" presId="urn:microsoft.com/office/officeart/2005/8/layout/orgChart1"/>
    <dgm:cxn modelId="{3AB5ACA1-5BBB-4F84-AC4C-C64802739FE2}" type="presParOf" srcId="{465CB9A0-A60A-425A-8298-61125FD85E07}" destId="{F3FE669D-4117-4F7C-86C9-A0D82F1B19D1}" srcOrd="1" destOrd="0" presId="urn:microsoft.com/office/officeart/2005/8/layout/orgChart1"/>
    <dgm:cxn modelId="{B4220AC2-71C8-45B5-899D-5C18BD1F576E}" type="presParOf" srcId="{758F81CA-B4D5-43CF-99FB-88307E391BA6}" destId="{8AD516E1-9AD3-441D-9CBA-05CF795D56DF}" srcOrd="1" destOrd="0" presId="urn:microsoft.com/office/officeart/2005/8/layout/orgChart1"/>
    <dgm:cxn modelId="{626BF1DE-8585-425C-A93F-71A08B682456}" type="presParOf" srcId="{8AD516E1-9AD3-441D-9CBA-05CF795D56DF}" destId="{5D1ECBFE-8F85-4BD3-A767-D65FB487C2BD}" srcOrd="0" destOrd="0" presId="urn:microsoft.com/office/officeart/2005/8/layout/orgChart1"/>
    <dgm:cxn modelId="{D73EAB8A-1B74-4CE8-8BEA-C4C59BAF3302}" type="presParOf" srcId="{8AD516E1-9AD3-441D-9CBA-05CF795D56DF}" destId="{D47B16DD-0338-48B5-8FB5-A81A2DEDFAD9}" srcOrd="1" destOrd="0" presId="urn:microsoft.com/office/officeart/2005/8/layout/orgChart1"/>
    <dgm:cxn modelId="{2FADF038-1BD2-47F4-AF11-181FC412E4EF}" type="presParOf" srcId="{D47B16DD-0338-48B5-8FB5-A81A2DEDFAD9}" destId="{40CA309E-0BF5-4BAD-B44F-928004DFD51F}" srcOrd="0" destOrd="0" presId="urn:microsoft.com/office/officeart/2005/8/layout/orgChart1"/>
    <dgm:cxn modelId="{4CCD9EE9-8604-4657-B00F-E70394BFD1E4}" type="presParOf" srcId="{40CA309E-0BF5-4BAD-B44F-928004DFD51F}" destId="{8B222D40-80A0-4D56-B9F2-718A00205E6C}" srcOrd="0" destOrd="0" presId="urn:microsoft.com/office/officeart/2005/8/layout/orgChart1"/>
    <dgm:cxn modelId="{E3361FC9-4411-4819-8BC0-74B3BEFBC3E6}" type="presParOf" srcId="{40CA309E-0BF5-4BAD-B44F-928004DFD51F}" destId="{B869011C-7054-4578-9CE0-0265BA7ED749}" srcOrd="1" destOrd="0" presId="urn:microsoft.com/office/officeart/2005/8/layout/orgChart1"/>
    <dgm:cxn modelId="{4F8A137F-24C7-48B8-B78E-B8B095D2BE9A}" type="presParOf" srcId="{D47B16DD-0338-48B5-8FB5-A81A2DEDFAD9}" destId="{53C44953-2267-4272-8EA3-729498208A3C}" srcOrd="1" destOrd="0" presId="urn:microsoft.com/office/officeart/2005/8/layout/orgChart1"/>
    <dgm:cxn modelId="{16DA2872-EFBE-430B-85E6-3820B8C19233}" type="presParOf" srcId="{D47B16DD-0338-48B5-8FB5-A81A2DEDFAD9}" destId="{5F6C9327-93DC-4A34-BB5D-FECA4AE10282}" srcOrd="2" destOrd="0" presId="urn:microsoft.com/office/officeart/2005/8/layout/orgChart1"/>
    <dgm:cxn modelId="{E1D870BC-4852-45E6-86C0-235E9E1CBF89}" type="presParOf" srcId="{8AD516E1-9AD3-441D-9CBA-05CF795D56DF}" destId="{92AC11B8-6A33-493C-8877-CCB056E4C7EF}" srcOrd="2" destOrd="0" presId="urn:microsoft.com/office/officeart/2005/8/layout/orgChart1"/>
    <dgm:cxn modelId="{933C09CF-0A3D-46FB-953C-3275A9811E3B}" type="presParOf" srcId="{8AD516E1-9AD3-441D-9CBA-05CF795D56DF}" destId="{B936C138-C1BC-4A4B-97B3-ABE7F4FB7CBD}" srcOrd="3" destOrd="0" presId="urn:microsoft.com/office/officeart/2005/8/layout/orgChart1"/>
    <dgm:cxn modelId="{6B099C32-5431-45A7-BA3E-076FAF9E8AEC}" type="presParOf" srcId="{B936C138-C1BC-4A4B-97B3-ABE7F4FB7CBD}" destId="{927A692E-800A-4423-A84F-631A63E8FF03}" srcOrd="0" destOrd="0" presId="urn:microsoft.com/office/officeart/2005/8/layout/orgChart1"/>
    <dgm:cxn modelId="{E7FA3088-7759-402A-A8AA-F43E7FA2F65C}" type="presParOf" srcId="{927A692E-800A-4423-A84F-631A63E8FF03}" destId="{07D416AD-C5B1-4101-9E3E-24789A4410FF}" srcOrd="0" destOrd="0" presId="urn:microsoft.com/office/officeart/2005/8/layout/orgChart1"/>
    <dgm:cxn modelId="{CD9F554F-79EC-4DBC-8608-EC435F388494}" type="presParOf" srcId="{927A692E-800A-4423-A84F-631A63E8FF03}" destId="{FB8127B2-9A2E-4F60-92C0-68CD5D137706}" srcOrd="1" destOrd="0" presId="urn:microsoft.com/office/officeart/2005/8/layout/orgChart1"/>
    <dgm:cxn modelId="{DF587BEB-C02F-4B98-A8FF-C02F3B32581A}" type="presParOf" srcId="{B936C138-C1BC-4A4B-97B3-ABE7F4FB7CBD}" destId="{E070E9E1-8DD4-4111-94ED-FA33A87F8312}" srcOrd="1" destOrd="0" presId="urn:microsoft.com/office/officeart/2005/8/layout/orgChart1"/>
    <dgm:cxn modelId="{4F8A77B5-8FBD-4A4D-9E64-473CB04C48EE}" type="presParOf" srcId="{B936C138-C1BC-4A4B-97B3-ABE7F4FB7CBD}" destId="{14B230BF-05AC-4EB8-82F1-57763447E13D}" srcOrd="2" destOrd="0" presId="urn:microsoft.com/office/officeart/2005/8/layout/orgChart1"/>
    <dgm:cxn modelId="{CDA52C6C-6C01-4F13-BEBC-BC7EF927F38E}" type="presParOf" srcId="{8AD516E1-9AD3-441D-9CBA-05CF795D56DF}" destId="{94660AC3-50A5-498A-9AEC-20B272ECB62C}" srcOrd="4" destOrd="0" presId="urn:microsoft.com/office/officeart/2005/8/layout/orgChart1"/>
    <dgm:cxn modelId="{CE056B03-DD8B-4B9C-9596-04956E5DAE74}" type="presParOf" srcId="{8AD516E1-9AD3-441D-9CBA-05CF795D56DF}" destId="{593C4022-F38B-438F-9ABC-88469A9FA30A}" srcOrd="5" destOrd="0" presId="urn:microsoft.com/office/officeart/2005/8/layout/orgChart1"/>
    <dgm:cxn modelId="{9BB06C88-EA01-4E3F-B645-AFC8E38A6A41}" type="presParOf" srcId="{593C4022-F38B-438F-9ABC-88469A9FA30A}" destId="{CA2D979A-BE12-4311-A931-4CD5A1F32974}" srcOrd="0" destOrd="0" presId="urn:microsoft.com/office/officeart/2005/8/layout/orgChart1"/>
    <dgm:cxn modelId="{788FA2E1-25D0-4313-8CD7-7164F782C73A}" type="presParOf" srcId="{CA2D979A-BE12-4311-A931-4CD5A1F32974}" destId="{96746660-9D70-4693-BF34-2D07B8C91D31}" srcOrd="0" destOrd="0" presId="urn:microsoft.com/office/officeart/2005/8/layout/orgChart1"/>
    <dgm:cxn modelId="{F626060D-0742-44A1-85C3-E3369AB9EC3E}" type="presParOf" srcId="{CA2D979A-BE12-4311-A931-4CD5A1F32974}" destId="{46EE3D86-5F06-424C-8893-58E4733F87A2}" srcOrd="1" destOrd="0" presId="urn:microsoft.com/office/officeart/2005/8/layout/orgChart1"/>
    <dgm:cxn modelId="{C5C0F684-E30D-427E-9258-EB91CA29C7B7}" type="presParOf" srcId="{593C4022-F38B-438F-9ABC-88469A9FA30A}" destId="{76C10C6A-B011-4AFD-9A39-0C24D4F16E1C}" srcOrd="1" destOrd="0" presId="urn:microsoft.com/office/officeart/2005/8/layout/orgChart1"/>
    <dgm:cxn modelId="{A74BD2C6-5940-41E6-8836-A158592005CB}" type="presParOf" srcId="{593C4022-F38B-438F-9ABC-88469A9FA30A}" destId="{22F9EAB1-F02E-4C6D-B94A-38F479DDF605}" srcOrd="2" destOrd="0" presId="urn:microsoft.com/office/officeart/2005/8/layout/orgChart1"/>
    <dgm:cxn modelId="{2D966C42-1A44-491B-A7E8-834CC32D4F17}" type="presParOf" srcId="{8AD516E1-9AD3-441D-9CBA-05CF795D56DF}" destId="{5AA205C8-067F-4F43-A22C-210E87246451}" srcOrd="6" destOrd="0" presId="urn:microsoft.com/office/officeart/2005/8/layout/orgChart1"/>
    <dgm:cxn modelId="{22E21C91-FE73-4260-93B7-DFDFE1B2101D}" type="presParOf" srcId="{8AD516E1-9AD3-441D-9CBA-05CF795D56DF}" destId="{0439A262-BA05-4B8F-9AD7-16A7A7305D1A}" srcOrd="7" destOrd="0" presId="urn:microsoft.com/office/officeart/2005/8/layout/orgChart1"/>
    <dgm:cxn modelId="{BC28F4B9-00F2-409C-94D1-576F031AAE1F}" type="presParOf" srcId="{0439A262-BA05-4B8F-9AD7-16A7A7305D1A}" destId="{FCA0A63D-40CC-4F95-AC6C-735BF8FABF18}" srcOrd="0" destOrd="0" presId="urn:microsoft.com/office/officeart/2005/8/layout/orgChart1"/>
    <dgm:cxn modelId="{10609173-5FD0-43C9-844A-C937924E31D5}" type="presParOf" srcId="{FCA0A63D-40CC-4F95-AC6C-735BF8FABF18}" destId="{8E69E03C-27FF-4134-91B9-B3C232582F61}" srcOrd="0" destOrd="0" presId="urn:microsoft.com/office/officeart/2005/8/layout/orgChart1"/>
    <dgm:cxn modelId="{FEE92D6D-CB50-4238-9A9C-452FF1D0A726}" type="presParOf" srcId="{FCA0A63D-40CC-4F95-AC6C-735BF8FABF18}" destId="{2F1D11F7-7EF3-4AC5-8B93-9904CC1FE99E}" srcOrd="1" destOrd="0" presId="urn:microsoft.com/office/officeart/2005/8/layout/orgChart1"/>
    <dgm:cxn modelId="{7BB6E332-6294-4F9F-8A7C-E314A2F5F2DE}" type="presParOf" srcId="{0439A262-BA05-4B8F-9AD7-16A7A7305D1A}" destId="{E283A7D2-4F54-40BA-A523-6FA036EA4E57}" srcOrd="1" destOrd="0" presId="urn:microsoft.com/office/officeart/2005/8/layout/orgChart1"/>
    <dgm:cxn modelId="{EB2BF3D5-3C1A-435E-966B-E301DBFCA86F}" type="presParOf" srcId="{0439A262-BA05-4B8F-9AD7-16A7A7305D1A}" destId="{B99835B3-D3F1-44A6-8D93-FD796DED809B}" srcOrd="2" destOrd="0" presId="urn:microsoft.com/office/officeart/2005/8/layout/orgChart1"/>
    <dgm:cxn modelId="{BA97A7D1-49F2-4F7B-B94E-BC713E2104E1}" type="presParOf" srcId="{758F81CA-B4D5-43CF-99FB-88307E391BA6}" destId="{22FD797E-94CE-4332-94B9-70ABC94E7D4F}" srcOrd="2" destOrd="0" presId="urn:microsoft.com/office/officeart/2005/8/layout/orgChart1"/>
  </dgm:cxnLst>
  <dgm:bg/>
  <dgm:whole/>
</dgm:dataModel>
</file>

<file path=xl/diagrams/data6.xml><?xml version="1.0" encoding="utf-8"?>
<dgm:dataModel xmlns:dgm="http://schemas.openxmlformats.org/drawingml/2006/diagram" xmlns:a="http://schemas.openxmlformats.org/drawingml/2006/main">
  <dgm:ptLst>
    <dgm:pt modelId="{5422AB50-67BF-4F6E-A60F-66735987B53C}" type="doc">
      <dgm:prSet loTypeId="urn:microsoft.com/office/officeart/2005/8/layout/orgChart1" loCatId="hierarchy" qsTypeId="urn:microsoft.com/office/officeart/2005/8/quickstyle/simple1" qsCatId="simple" csTypeId="urn:microsoft.com/office/officeart/2005/8/colors/accent0_2" csCatId="mainScheme" phldr="1"/>
      <dgm:spPr/>
      <dgm:t>
        <a:bodyPr/>
        <a:lstStyle/>
        <a:p>
          <a:endParaRPr kumimoji="1" lang="ja-JP" altLang="en-US"/>
        </a:p>
      </dgm:t>
    </dgm:pt>
    <dgm:pt modelId="{2BB00763-5585-4B93-844C-BE065136294D}">
      <dgm:prSet phldrT="[テキスト]" custT="1">
        <dgm:style>
          <a:lnRef idx="2">
            <a:schemeClr val="dk1"/>
          </a:lnRef>
          <a:fillRef idx="1">
            <a:schemeClr val="lt1"/>
          </a:fillRef>
          <a:effectRef idx="0">
            <a:schemeClr val="dk1"/>
          </a:effectRef>
          <a:fontRef idx="minor">
            <a:schemeClr val="dk1"/>
          </a:fontRef>
        </dgm:style>
      </dgm:prSet>
      <dgm:spPr/>
      <dgm:t>
        <a:bodyPr/>
        <a:lstStyle/>
        <a:p>
          <a:r>
            <a:rPr kumimoji="1" lang="ja-JP" altLang="en-US" sz="1100" dirty="0" smtClean="0">
              <a:solidFill>
                <a:schemeClr val="tx1"/>
              </a:solidFill>
              <a:latin typeface="+mn-ea"/>
              <a:ea typeface="+mn-ea"/>
            </a:rPr>
            <a:t>外務省（平成</a:t>
          </a:r>
          <a:r>
            <a:rPr kumimoji="1" lang="en-US" altLang="ja-JP" sz="1100" dirty="0" smtClean="0">
              <a:solidFill>
                <a:schemeClr val="tx1"/>
              </a:solidFill>
              <a:latin typeface="+mn-ea"/>
              <a:ea typeface="+mn-ea"/>
            </a:rPr>
            <a:t>22</a:t>
          </a:r>
          <a:r>
            <a:rPr kumimoji="1" lang="ja-JP" altLang="en-US" sz="1100" dirty="0" smtClean="0">
              <a:solidFill>
                <a:schemeClr val="tx1"/>
              </a:solidFill>
              <a:latin typeface="+mn-ea"/>
              <a:ea typeface="+mn-ea"/>
            </a:rPr>
            <a:t>年度繰越し分）</a:t>
          </a:r>
          <a:endParaRPr kumimoji="1" lang="en-US" altLang="ja-JP" sz="1100" dirty="0" smtClean="0">
            <a:solidFill>
              <a:schemeClr val="tx1"/>
            </a:solidFill>
            <a:latin typeface="+mn-ea"/>
            <a:ea typeface="+mn-ea"/>
          </a:endParaRPr>
        </a:p>
        <a:p>
          <a:r>
            <a:rPr kumimoji="1" lang="ja-JP" altLang="en-US" sz="1100" dirty="0" smtClean="0">
              <a:solidFill>
                <a:srgbClr val="FF0000"/>
              </a:solidFill>
              <a:latin typeface="+mn-ea"/>
              <a:ea typeface="+mn-ea"/>
            </a:rPr>
            <a:t>５．８百万円</a:t>
          </a:r>
          <a:endParaRPr kumimoji="1" lang="ja-JP" altLang="en-US" sz="1100" dirty="0">
            <a:solidFill>
              <a:srgbClr val="FF0000"/>
            </a:solidFill>
            <a:latin typeface="+mn-ea"/>
            <a:ea typeface="+mn-ea"/>
          </a:endParaRPr>
        </a:p>
      </dgm:t>
    </dgm:pt>
    <dgm:pt modelId="{5E8A5E8B-49F2-4C92-B074-A2AFD4659F97}" type="parTrans" cxnId="{A46F49AD-BDDE-4076-9ACE-59752D8D0D14}">
      <dgm:prSet/>
      <dgm:spPr/>
      <dgm:t>
        <a:bodyPr/>
        <a:lstStyle/>
        <a:p>
          <a:endParaRPr kumimoji="1" lang="ja-JP" altLang="en-US" sz="1100"/>
        </a:p>
      </dgm:t>
    </dgm:pt>
    <dgm:pt modelId="{32A2262A-03F2-49E9-AB03-0B107C025A20}" type="sibTrans" cxnId="{A46F49AD-BDDE-4076-9ACE-59752D8D0D14}">
      <dgm:prSet/>
      <dgm:spPr/>
      <dgm:t>
        <a:bodyPr/>
        <a:lstStyle/>
        <a:p>
          <a:endParaRPr kumimoji="1" lang="ja-JP" altLang="en-US" sz="1100"/>
        </a:p>
      </dgm:t>
    </dgm:pt>
    <dgm:pt modelId="{25EB9E12-6F1E-4E70-B11B-71B69A6438EF}">
      <dgm:prSet phldrT="[テキスト]" custT="1">
        <dgm:style>
          <a:lnRef idx="2">
            <a:schemeClr val="dk1"/>
          </a:lnRef>
          <a:fillRef idx="1">
            <a:schemeClr val="lt1"/>
          </a:fillRef>
          <a:effectRef idx="0">
            <a:schemeClr val="dk1"/>
          </a:effectRef>
          <a:fontRef idx="minor">
            <a:schemeClr val="dk1"/>
          </a:fontRef>
        </dgm:style>
      </dgm:prSet>
      <dgm:spPr/>
      <dgm:t>
        <a:bodyPr/>
        <a:lstStyle/>
        <a:p>
          <a:r>
            <a:rPr kumimoji="1" lang="en-US" altLang="ja-JP" sz="1100" dirty="0" smtClean="0">
              <a:solidFill>
                <a:schemeClr val="tx1"/>
              </a:solidFill>
            </a:rPr>
            <a:t>A 【</a:t>
          </a:r>
          <a:r>
            <a:rPr kumimoji="1" lang="ja-JP" altLang="en-US" sz="1100" dirty="0" smtClean="0">
              <a:solidFill>
                <a:schemeClr val="tx1"/>
              </a:solidFill>
            </a:rPr>
            <a:t>一般競争入札</a:t>
          </a:r>
          <a:r>
            <a:rPr kumimoji="1" lang="en-US" altLang="ja-JP" sz="1100" dirty="0" smtClean="0">
              <a:solidFill>
                <a:schemeClr val="tx1"/>
              </a:solidFill>
            </a:rPr>
            <a:t>】</a:t>
          </a:r>
        </a:p>
        <a:p>
          <a:r>
            <a:rPr kumimoji="1" lang="ja-JP" altLang="en-US" sz="1100" dirty="0" smtClean="0">
              <a:solidFill>
                <a:srgbClr val="FF0000"/>
              </a:solidFill>
            </a:rPr>
            <a:t>５．８百万円</a:t>
          </a:r>
          <a:endParaRPr kumimoji="1" lang="en-US" altLang="ja-JP" sz="1100" dirty="0" smtClean="0">
            <a:solidFill>
              <a:srgbClr val="FF0000"/>
            </a:solidFill>
          </a:endParaRPr>
        </a:p>
        <a:p>
          <a:r>
            <a:rPr kumimoji="1" lang="ja-JP" altLang="en-US" sz="1100" dirty="0" smtClean="0">
              <a:solidFill>
                <a:srgbClr val="FF0000"/>
              </a:solidFill>
            </a:rPr>
            <a:t>株式会社アイネット</a:t>
          </a:r>
          <a:endParaRPr kumimoji="1" lang="ja-JP" altLang="en-US" sz="1100" dirty="0">
            <a:solidFill>
              <a:srgbClr val="FF0000"/>
            </a:solidFill>
          </a:endParaRPr>
        </a:p>
      </dgm:t>
    </dgm:pt>
    <dgm:pt modelId="{26AF220F-7413-414E-8437-939D21181578}" type="parTrans" cxnId="{523B49F9-BD58-4A4A-93AB-17F46F147970}">
      <dgm:prSet/>
      <dgm:spPr>
        <a:ln>
          <a:tailEnd type="arrow"/>
        </a:ln>
      </dgm:spPr>
      <dgm:t>
        <a:bodyPr/>
        <a:lstStyle/>
        <a:p>
          <a:endParaRPr kumimoji="1" lang="ja-JP" altLang="en-US" sz="1100"/>
        </a:p>
      </dgm:t>
    </dgm:pt>
    <dgm:pt modelId="{BA282B75-5A3F-42F0-AEA2-17A401A27915}" type="sibTrans" cxnId="{523B49F9-BD58-4A4A-93AB-17F46F147970}">
      <dgm:prSet/>
      <dgm:spPr/>
      <dgm:t>
        <a:bodyPr/>
        <a:lstStyle/>
        <a:p>
          <a:endParaRPr kumimoji="1" lang="ja-JP" altLang="en-US" sz="1100"/>
        </a:p>
      </dgm:t>
    </dgm:pt>
    <dgm:pt modelId="{1934E416-EA6B-4932-BBEA-C2141A6D3EF5}" type="pres">
      <dgm:prSet presAssocID="{5422AB50-67BF-4F6E-A60F-66735987B53C}" presName="hierChild1" presStyleCnt="0">
        <dgm:presLayoutVars>
          <dgm:orgChart val="1"/>
          <dgm:chPref val="1"/>
          <dgm:dir/>
          <dgm:animOne val="branch"/>
          <dgm:animLvl val="lvl"/>
          <dgm:resizeHandles/>
        </dgm:presLayoutVars>
      </dgm:prSet>
      <dgm:spPr/>
      <dgm:t>
        <a:bodyPr/>
        <a:lstStyle/>
        <a:p>
          <a:endParaRPr kumimoji="1" lang="ja-JP" altLang="en-US"/>
        </a:p>
      </dgm:t>
    </dgm:pt>
    <dgm:pt modelId="{758F81CA-B4D5-43CF-99FB-88307E391BA6}" type="pres">
      <dgm:prSet presAssocID="{2BB00763-5585-4B93-844C-BE065136294D}" presName="hierRoot1" presStyleCnt="0">
        <dgm:presLayoutVars>
          <dgm:hierBranch val="init"/>
        </dgm:presLayoutVars>
      </dgm:prSet>
      <dgm:spPr/>
    </dgm:pt>
    <dgm:pt modelId="{465CB9A0-A60A-425A-8298-61125FD85E07}" type="pres">
      <dgm:prSet presAssocID="{2BB00763-5585-4B93-844C-BE065136294D}" presName="rootComposite1" presStyleCnt="0"/>
      <dgm:spPr/>
    </dgm:pt>
    <dgm:pt modelId="{EA95C4D5-F334-4F7D-A9CE-76D3E6E5C83F}" type="pres">
      <dgm:prSet presAssocID="{2BB00763-5585-4B93-844C-BE065136294D}" presName="rootText1" presStyleLbl="node0" presStyleIdx="0" presStyleCnt="1">
        <dgm:presLayoutVars>
          <dgm:chPref val="3"/>
        </dgm:presLayoutVars>
      </dgm:prSet>
      <dgm:spPr/>
      <dgm:t>
        <a:bodyPr/>
        <a:lstStyle/>
        <a:p>
          <a:endParaRPr kumimoji="1" lang="ja-JP" altLang="en-US"/>
        </a:p>
      </dgm:t>
    </dgm:pt>
    <dgm:pt modelId="{F3FE669D-4117-4F7C-86C9-A0D82F1B19D1}" type="pres">
      <dgm:prSet presAssocID="{2BB00763-5585-4B93-844C-BE065136294D}" presName="rootConnector1" presStyleLbl="node1" presStyleIdx="0" presStyleCnt="0"/>
      <dgm:spPr/>
      <dgm:t>
        <a:bodyPr/>
        <a:lstStyle/>
        <a:p>
          <a:endParaRPr kumimoji="1" lang="ja-JP" altLang="en-US"/>
        </a:p>
      </dgm:t>
    </dgm:pt>
    <dgm:pt modelId="{8AD516E1-9AD3-441D-9CBA-05CF795D56DF}" type="pres">
      <dgm:prSet presAssocID="{2BB00763-5585-4B93-844C-BE065136294D}" presName="hierChild2" presStyleCnt="0"/>
      <dgm:spPr/>
    </dgm:pt>
    <dgm:pt modelId="{5D1ECBFE-8F85-4BD3-A767-D65FB487C2BD}" type="pres">
      <dgm:prSet presAssocID="{26AF220F-7413-414E-8437-939D21181578}" presName="Name37" presStyleLbl="parChTrans1D2" presStyleIdx="0" presStyleCnt="1"/>
      <dgm:spPr/>
      <dgm:t>
        <a:bodyPr/>
        <a:lstStyle/>
        <a:p>
          <a:endParaRPr kumimoji="1" lang="ja-JP" altLang="en-US"/>
        </a:p>
      </dgm:t>
    </dgm:pt>
    <dgm:pt modelId="{D47B16DD-0338-48B5-8FB5-A81A2DEDFAD9}" type="pres">
      <dgm:prSet presAssocID="{25EB9E12-6F1E-4E70-B11B-71B69A6438EF}" presName="hierRoot2" presStyleCnt="0">
        <dgm:presLayoutVars>
          <dgm:hierBranch val="init"/>
        </dgm:presLayoutVars>
      </dgm:prSet>
      <dgm:spPr/>
    </dgm:pt>
    <dgm:pt modelId="{40CA309E-0BF5-4BAD-B44F-928004DFD51F}" type="pres">
      <dgm:prSet presAssocID="{25EB9E12-6F1E-4E70-B11B-71B69A6438EF}" presName="rootComposite" presStyleCnt="0"/>
      <dgm:spPr/>
    </dgm:pt>
    <dgm:pt modelId="{8B222D40-80A0-4D56-B9F2-718A00205E6C}" type="pres">
      <dgm:prSet presAssocID="{25EB9E12-6F1E-4E70-B11B-71B69A6438EF}" presName="rootText" presStyleLbl="node2" presStyleIdx="0" presStyleCnt="1" custAng="0" custScaleY="104416" custLinFactNeighborX="65" custLinFactNeighborY="-21833">
        <dgm:presLayoutVars>
          <dgm:chPref val="3"/>
        </dgm:presLayoutVars>
      </dgm:prSet>
      <dgm:spPr/>
      <dgm:t>
        <a:bodyPr/>
        <a:lstStyle/>
        <a:p>
          <a:endParaRPr kumimoji="1" lang="ja-JP" altLang="en-US"/>
        </a:p>
      </dgm:t>
    </dgm:pt>
    <dgm:pt modelId="{B869011C-7054-4578-9CE0-0265BA7ED749}" type="pres">
      <dgm:prSet presAssocID="{25EB9E12-6F1E-4E70-B11B-71B69A6438EF}" presName="rootConnector" presStyleLbl="node2" presStyleIdx="0" presStyleCnt="1"/>
      <dgm:spPr/>
      <dgm:t>
        <a:bodyPr/>
        <a:lstStyle/>
        <a:p>
          <a:endParaRPr kumimoji="1" lang="ja-JP" altLang="en-US"/>
        </a:p>
      </dgm:t>
    </dgm:pt>
    <dgm:pt modelId="{53C44953-2267-4272-8EA3-729498208A3C}" type="pres">
      <dgm:prSet presAssocID="{25EB9E12-6F1E-4E70-B11B-71B69A6438EF}" presName="hierChild4" presStyleCnt="0"/>
      <dgm:spPr/>
    </dgm:pt>
    <dgm:pt modelId="{5F6C9327-93DC-4A34-BB5D-FECA4AE10282}" type="pres">
      <dgm:prSet presAssocID="{25EB9E12-6F1E-4E70-B11B-71B69A6438EF}" presName="hierChild5" presStyleCnt="0"/>
      <dgm:spPr/>
    </dgm:pt>
    <dgm:pt modelId="{22FD797E-94CE-4332-94B9-70ABC94E7D4F}" type="pres">
      <dgm:prSet presAssocID="{2BB00763-5585-4B93-844C-BE065136294D}" presName="hierChild3" presStyleCnt="0"/>
      <dgm:spPr/>
    </dgm:pt>
  </dgm:ptLst>
  <dgm:cxnLst>
    <dgm:cxn modelId="{A46F49AD-BDDE-4076-9ACE-59752D8D0D14}" srcId="{5422AB50-67BF-4F6E-A60F-66735987B53C}" destId="{2BB00763-5585-4B93-844C-BE065136294D}" srcOrd="0" destOrd="0" parTransId="{5E8A5E8B-49F2-4C92-B074-A2AFD4659F97}" sibTransId="{32A2262A-03F2-49E9-AB03-0B107C025A20}"/>
    <dgm:cxn modelId="{71C49CC1-0619-495B-959A-8883D57A795B}" type="presOf" srcId="{2BB00763-5585-4B93-844C-BE065136294D}" destId="{F3FE669D-4117-4F7C-86C9-A0D82F1B19D1}" srcOrd="1" destOrd="0" presId="urn:microsoft.com/office/officeart/2005/8/layout/orgChart1"/>
    <dgm:cxn modelId="{7627F6D9-F9FA-45A5-AF8F-1B18390E8050}" type="presOf" srcId="{25EB9E12-6F1E-4E70-B11B-71B69A6438EF}" destId="{B869011C-7054-4578-9CE0-0265BA7ED749}" srcOrd="1" destOrd="0" presId="urn:microsoft.com/office/officeart/2005/8/layout/orgChart1"/>
    <dgm:cxn modelId="{450FB570-9F94-4EB0-8D3E-7BAF047B7CD5}" type="presOf" srcId="{5422AB50-67BF-4F6E-A60F-66735987B53C}" destId="{1934E416-EA6B-4932-BBEA-C2141A6D3EF5}" srcOrd="0" destOrd="0" presId="urn:microsoft.com/office/officeart/2005/8/layout/orgChart1"/>
    <dgm:cxn modelId="{E3F6918A-398B-4307-889C-2C000989BBC5}" type="presOf" srcId="{2BB00763-5585-4B93-844C-BE065136294D}" destId="{EA95C4D5-F334-4F7D-A9CE-76D3E6E5C83F}" srcOrd="0" destOrd="0" presId="urn:microsoft.com/office/officeart/2005/8/layout/orgChart1"/>
    <dgm:cxn modelId="{6C03152D-F034-40C0-B16F-90681CDE136E}" type="presOf" srcId="{25EB9E12-6F1E-4E70-B11B-71B69A6438EF}" destId="{8B222D40-80A0-4D56-B9F2-718A00205E6C}" srcOrd="0" destOrd="0" presId="urn:microsoft.com/office/officeart/2005/8/layout/orgChart1"/>
    <dgm:cxn modelId="{523B49F9-BD58-4A4A-93AB-17F46F147970}" srcId="{2BB00763-5585-4B93-844C-BE065136294D}" destId="{25EB9E12-6F1E-4E70-B11B-71B69A6438EF}" srcOrd="0" destOrd="0" parTransId="{26AF220F-7413-414E-8437-939D21181578}" sibTransId="{BA282B75-5A3F-42F0-AEA2-17A401A27915}"/>
    <dgm:cxn modelId="{FE190592-0EB0-442B-AFB7-B7B096E32027}" type="presOf" srcId="{26AF220F-7413-414E-8437-939D21181578}" destId="{5D1ECBFE-8F85-4BD3-A767-D65FB487C2BD}" srcOrd="0" destOrd="0" presId="urn:microsoft.com/office/officeart/2005/8/layout/orgChart1"/>
    <dgm:cxn modelId="{96D69DE3-2C94-423D-8277-E00B148F2344}" type="presParOf" srcId="{1934E416-EA6B-4932-BBEA-C2141A6D3EF5}" destId="{758F81CA-B4D5-43CF-99FB-88307E391BA6}" srcOrd="0" destOrd="0" presId="urn:microsoft.com/office/officeart/2005/8/layout/orgChart1"/>
    <dgm:cxn modelId="{684813F8-BDD5-438F-B56A-28774691D26F}" type="presParOf" srcId="{758F81CA-B4D5-43CF-99FB-88307E391BA6}" destId="{465CB9A0-A60A-425A-8298-61125FD85E07}" srcOrd="0" destOrd="0" presId="urn:microsoft.com/office/officeart/2005/8/layout/orgChart1"/>
    <dgm:cxn modelId="{725DF18B-4520-4284-B12E-A79C2E0BDAE4}" type="presParOf" srcId="{465CB9A0-A60A-425A-8298-61125FD85E07}" destId="{EA95C4D5-F334-4F7D-A9CE-76D3E6E5C83F}" srcOrd="0" destOrd="0" presId="urn:microsoft.com/office/officeart/2005/8/layout/orgChart1"/>
    <dgm:cxn modelId="{0C9E48F1-591C-429F-8693-9E82ACAB4450}" type="presParOf" srcId="{465CB9A0-A60A-425A-8298-61125FD85E07}" destId="{F3FE669D-4117-4F7C-86C9-A0D82F1B19D1}" srcOrd="1" destOrd="0" presId="urn:microsoft.com/office/officeart/2005/8/layout/orgChart1"/>
    <dgm:cxn modelId="{3B8FD77E-1F38-4491-B959-0240508FA74E}" type="presParOf" srcId="{758F81CA-B4D5-43CF-99FB-88307E391BA6}" destId="{8AD516E1-9AD3-441D-9CBA-05CF795D56DF}" srcOrd="1" destOrd="0" presId="urn:microsoft.com/office/officeart/2005/8/layout/orgChart1"/>
    <dgm:cxn modelId="{CB540A4F-E736-4C1E-8495-2772E713FE9A}" type="presParOf" srcId="{8AD516E1-9AD3-441D-9CBA-05CF795D56DF}" destId="{5D1ECBFE-8F85-4BD3-A767-D65FB487C2BD}" srcOrd="0" destOrd="0" presId="urn:microsoft.com/office/officeart/2005/8/layout/orgChart1"/>
    <dgm:cxn modelId="{7D0A9615-2134-4568-84F6-73AC906CC6D4}" type="presParOf" srcId="{8AD516E1-9AD3-441D-9CBA-05CF795D56DF}" destId="{D47B16DD-0338-48B5-8FB5-A81A2DEDFAD9}" srcOrd="1" destOrd="0" presId="urn:microsoft.com/office/officeart/2005/8/layout/orgChart1"/>
    <dgm:cxn modelId="{82C6454D-61D2-41A7-9BFD-EBE61FBDAD4C}" type="presParOf" srcId="{D47B16DD-0338-48B5-8FB5-A81A2DEDFAD9}" destId="{40CA309E-0BF5-4BAD-B44F-928004DFD51F}" srcOrd="0" destOrd="0" presId="urn:microsoft.com/office/officeart/2005/8/layout/orgChart1"/>
    <dgm:cxn modelId="{E0396932-8622-415A-AC9A-05552ABF9EB0}" type="presParOf" srcId="{40CA309E-0BF5-4BAD-B44F-928004DFD51F}" destId="{8B222D40-80A0-4D56-B9F2-718A00205E6C}" srcOrd="0" destOrd="0" presId="urn:microsoft.com/office/officeart/2005/8/layout/orgChart1"/>
    <dgm:cxn modelId="{FA21F9AF-D99B-43BD-810A-4B8190786027}" type="presParOf" srcId="{40CA309E-0BF5-4BAD-B44F-928004DFD51F}" destId="{B869011C-7054-4578-9CE0-0265BA7ED749}" srcOrd="1" destOrd="0" presId="urn:microsoft.com/office/officeart/2005/8/layout/orgChart1"/>
    <dgm:cxn modelId="{5F8A63B9-DB6D-417B-BFF3-8EDD819A254E}" type="presParOf" srcId="{D47B16DD-0338-48B5-8FB5-A81A2DEDFAD9}" destId="{53C44953-2267-4272-8EA3-729498208A3C}" srcOrd="1" destOrd="0" presId="urn:microsoft.com/office/officeart/2005/8/layout/orgChart1"/>
    <dgm:cxn modelId="{6577A2B8-320D-425F-BEE8-3FB7DF5C0C08}" type="presParOf" srcId="{D47B16DD-0338-48B5-8FB5-A81A2DEDFAD9}" destId="{5F6C9327-93DC-4A34-BB5D-FECA4AE10282}" srcOrd="2" destOrd="0" presId="urn:microsoft.com/office/officeart/2005/8/layout/orgChart1"/>
    <dgm:cxn modelId="{8A15BD4B-C808-4AAE-B13E-6B34987D1F79}" type="presParOf" srcId="{758F81CA-B4D5-43CF-99FB-88307E391BA6}" destId="{22FD797E-94CE-4332-94B9-70ABC94E7D4F}" srcOrd="2" destOrd="0" presId="urn:microsoft.com/office/officeart/2005/8/layout/orgChart1"/>
  </dgm:cxnLst>
  <dgm:bg/>
  <dgm:whole/>
</dgm:dataModel>
</file>

<file path=xl/diagrams/data7.xml><?xml version="1.0" encoding="utf-8"?>
<dgm:dataModel xmlns:dgm="http://schemas.openxmlformats.org/drawingml/2006/diagram" xmlns:a="http://schemas.openxmlformats.org/drawingml/2006/main">
  <dgm:ptLst>
    <dgm:pt modelId="{B1447524-5142-4B28-B55B-2D7992DCC408}" type="doc">
      <dgm:prSet loTypeId="urn:microsoft.com/office/officeart/2005/8/layout/orgChart1" loCatId="hierarchy" qsTypeId="urn:microsoft.com/office/officeart/2005/8/quickstyle/simple1" qsCatId="simple" csTypeId="urn:microsoft.com/office/officeart/2005/8/colors/accent0_1" csCatId="mainScheme" phldr="1"/>
      <dgm:spPr/>
      <dgm:t>
        <a:bodyPr/>
        <a:lstStyle/>
        <a:p>
          <a:endParaRPr kumimoji="1" lang="ja-JP" altLang="en-US"/>
        </a:p>
      </dgm:t>
    </dgm:pt>
    <dgm:pt modelId="{09EE1A91-4F5E-4AA3-AE5A-90931AB45BD4}">
      <dgm:prSet phldrT="[テキスト]"/>
      <dgm:spPr/>
      <dgm:t>
        <a:bodyPr/>
        <a:lstStyle/>
        <a:p>
          <a:r>
            <a:rPr kumimoji="1" lang="ja-JP" altLang="en-US"/>
            <a:t>外務省</a:t>
          </a:r>
          <a:endParaRPr kumimoji="1" lang="en-US" altLang="ja-JP"/>
        </a:p>
        <a:p>
          <a:r>
            <a:rPr kumimoji="1" lang="ja-JP" altLang="en-US"/>
            <a:t>１６．９百万円</a:t>
          </a:r>
        </a:p>
      </dgm:t>
    </dgm:pt>
    <dgm:pt modelId="{1781D99E-944F-45E6-99BE-CAF0E854C190}" type="parTrans" cxnId="{77088234-CB42-4C04-9CFD-C606E2C3FE06}">
      <dgm:prSet/>
      <dgm:spPr/>
      <dgm:t>
        <a:bodyPr/>
        <a:lstStyle/>
        <a:p>
          <a:endParaRPr kumimoji="1" lang="ja-JP" altLang="en-US"/>
        </a:p>
      </dgm:t>
    </dgm:pt>
    <dgm:pt modelId="{74D4CBC3-ADF4-498B-8838-ECC0868A35D9}" type="sibTrans" cxnId="{77088234-CB42-4C04-9CFD-C606E2C3FE06}">
      <dgm:prSet/>
      <dgm:spPr/>
      <dgm:t>
        <a:bodyPr/>
        <a:lstStyle/>
        <a:p>
          <a:endParaRPr kumimoji="1" lang="ja-JP" altLang="en-US"/>
        </a:p>
      </dgm:t>
    </dgm:pt>
    <dgm:pt modelId="{F87FA3CE-0A64-4020-9CD2-DCE266C085F3}">
      <dgm:prSet phldrT="[テキスト]"/>
      <dgm:spPr/>
      <dgm:t>
        <a:bodyPr/>
        <a:lstStyle/>
        <a:p>
          <a:r>
            <a:rPr kumimoji="1" lang="ja-JP" altLang="en-US"/>
            <a:t>在外６６公館</a:t>
          </a:r>
          <a:endParaRPr kumimoji="1" lang="en-US" altLang="ja-JP"/>
        </a:p>
        <a:p>
          <a:r>
            <a:rPr kumimoji="1" lang="ja-JP" altLang="en-US"/>
            <a:t>１１．５百万円</a:t>
          </a:r>
          <a:endParaRPr kumimoji="1" lang="en-US" altLang="ja-JP"/>
        </a:p>
      </dgm:t>
    </dgm:pt>
    <dgm:pt modelId="{2B0F2C6D-00DD-4B74-8653-CD1685C84458}" type="parTrans" cxnId="{A959917D-0E57-4F21-9269-1832B2B78CFB}">
      <dgm:prSet/>
      <dgm:spPr/>
      <dgm:t>
        <a:bodyPr/>
        <a:lstStyle/>
        <a:p>
          <a:endParaRPr kumimoji="1" lang="ja-JP" altLang="en-US"/>
        </a:p>
      </dgm:t>
    </dgm:pt>
    <dgm:pt modelId="{B979D933-F716-4830-8056-518144B4BD5F}" type="sibTrans" cxnId="{A959917D-0E57-4F21-9269-1832B2B78CFB}">
      <dgm:prSet/>
      <dgm:spPr/>
      <dgm:t>
        <a:bodyPr/>
        <a:lstStyle/>
        <a:p>
          <a:endParaRPr kumimoji="1" lang="ja-JP" altLang="en-US"/>
        </a:p>
      </dgm:t>
    </dgm:pt>
    <dgm:pt modelId="{F72D4E51-4506-4712-A0CD-794424323A8F}">
      <dgm:prSet phldrT="[テキスト]"/>
      <dgm:spPr/>
      <dgm:t>
        <a:bodyPr/>
        <a:lstStyle/>
        <a:p>
          <a:r>
            <a:rPr kumimoji="1" lang="ja-JP" altLang="en-US"/>
            <a:t>領事強化専門員１名</a:t>
          </a:r>
          <a:endParaRPr kumimoji="1" lang="en-US" altLang="ja-JP"/>
        </a:p>
        <a:p>
          <a:r>
            <a:rPr kumimoji="1" lang="ja-JP" altLang="en-US"/>
            <a:t>１．５百万円</a:t>
          </a:r>
          <a:endParaRPr kumimoji="1" lang="en-US" altLang="ja-JP"/>
        </a:p>
      </dgm:t>
    </dgm:pt>
    <dgm:pt modelId="{B14E64B1-0307-4DA1-A930-45B436957395}" type="parTrans" cxnId="{F94B2C49-A200-485E-94AB-C3836C6D5049}">
      <dgm:prSet/>
      <dgm:spPr/>
      <dgm:t>
        <a:bodyPr/>
        <a:lstStyle/>
        <a:p>
          <a:endParaRPr kumimoji="1" lang="ja-JP" altLang="en-US"/>
        </a:p>
      </dgm:t>
    </dgm:pt>
    <dgm:pt modelId="{24D9F1DA-A9CA-4F85-9519-16A5AF6358A6}" type="sibTrans" cxnId="{F94B2C49-A200-485E-94AB-C3836C6D5049}">
      <dgm:prSet/>
      <dgm:spPr/>
      <dgm:t>
        <a:bodyPr/>
        <a:lstStyle/>
        <a:p>
          <a:endParaRPr kumimoji="1" lang="ja-JP" altLang="en-US"/>
        </a:p>
      </dgm:t>
    </dgm:pt>
    <dgm:pt modelId="{9C268C81-0013-47A5-B71A-B242AC9BD60D}">
      <dgm:prSet phldrT="[テキスト]"/>
      <dgm:spPr/>
      <dgm:t>
        <a:bodyPr/>
        <a:lstStyle/>
        <a:p>
          <a:r>
            <a:rPr kumimoji="1" lang="ja-JP" altLang="en-US"/>
            <a:t>外部講師３名</a:t>
          </a:r>
          <a:endParaRPr kumimoji="1" lang="en-US" altLang="ja-JP"/>
        </a:p>
        <a:p>
          <a:r>
            <a:rPr kumimoji="1" lang="ja-JP" altLang="en-US"/>
            <a:t>０．１百万円</a:t>
          </a:r>
          <a:endParaRPr kumimoji="1" lang="en-US" altLang="ja-JP"/>
        </a:p>
      </dgm:t>
    </dgm:pt>
    <dgm:pt modelId="{A929D051-D8E2-4591-A20C-19B682E7CD22}" type="parTrans" cxnId="{FC12AB5C-4BCA-45E7-ADA8-7AC4D04641E3}">
      <dgm:prSet/>
      <dgm:spPr/>
      <dgm:t>
        <a:bodyPr/>
        <a:lstStyle/>
        <a:p>
          <a:endParaRPr kumimoji="1" lang="ja-JP" altLang="en-US"/>
        </a:p>
      </dgm:t>
    </dgm:pt>
    <dgm:pt modelId="{8DDA1994-827E-4E79-AFEA-33F74F789E98}" type="sibTrans" cxnId="{FC12AB5C-4BCA-45E7-ADA8-7AC4D04641E3}">
      <dgm:prSet/>
      <dgm:spPr/>
      <dgm:t>
        <a:bodyPr/>
        <a:lstStyle/>
        <a:p>
          <a:endParaRPr kumimoji="1" lang="ja-JP" altLang="en-US"/>
        </a:p>
      </dgm:t>
    </dgm:pt>
    <dgm:pt modelId="{14EA9D74-9747-4CC9-8B3D-FF946A7F4152}">
      <dgm:prSet phldrT="[テキスト]"/>
      <dgm:spPr/>
      <dgm:t>
        <a:bodyPr/>
        <a:lstStyle/>
        <a:p>
          <a:r>
            <a:rPr kumimoji="1" lang="ja-JP" altLang="en-US"/>
            <a:t>委員５名</a:t>
          </a:r>
          <a:endParaRPr kumimoji="1" lang="en-US" altLang="ja-JP"/>
        </a:p>
        <a:p>
          <a:r>
            <a:rPr kumimoji="1" lang="ja-JP" altLang="en-US"/>
            <a:t>０．２百万円</a:t>
          </a:r>
          <a:endParaRPr kumimoji="1" lang="en-US" altLang="ja-JP"/>
        </a:p>
      </dgm:t>
    </dgm:pt>
    <dgm:pt modelId="{F807955B-16A0-4FC9-9069-F421F49FD657}" type="parTrans" cxnId="{78666D14-F750-4C33-9DEB-F682EC692BBB}">
      <dgm:prSet/>
      <dgm:spPr/>
      <dgm:t>
        <a:bodyPr/>
        <a:lstStyle/>
        <a:p>
          <a:endParaRPr kumimoji="1" lang="ja-JP" altLang="en-US"/>
        </a:p>
      </dgm:t>
    </dgm:pt>
    <dgm:pt modelId="{27D7CEC7-A4CC-41B6-A601-050419C0C086}" type="sibTrans" cxnId="{78666D14-F750-4C33-9DEB-F682EC692BBB}">
      <dgm:prSet/>
      <dgm:spPr/>
      <dgm:t>
        <a:bodyPr/>
        <a:lstStyle/>
        <a:p>
          <a:endParaRPr kumimoji="1" lang="ja-JP" altLang="en-US"/>
        </a:p>
      </dgm:t>
    </dgm:pt>
    <dgm:pt modelId="{B1D3572B-DBFE-4A1A-913A-1B54D7DCCF8E}">
      <dgm:prSet phldrT="[テキスト]"/>
      <dgm:spPr/>
      <dgm:t>
        <a:bodyPr/>
        <a:lstStyle/>
        <a:p>
          <a:r>
            <a:rPr kumimoji="1" lang="ja-JP" altLang="en-US"/>
            <a:t>本省出張者３名</a:t>
          </a:r>
          <a:endParaRPr kumimoji="1" lang="en-US" altLang="ja-JP"/>
        </a:p>
        <a:p>
          <a:r>
            <a:rPr kumimoji="1" lang="ja-JP" altLang="en-US"/>
            <a:t>３．６百万円</a:t>
          </a:r>
          <a:endParaRPr kumimoji="1" lang="en-US" altLang="ja-JP"/>
        </a:p>
      </dgm:t>
    </dgm:pt>
    <dgm:pt modelId="{46D5AC3A-20BE-4111-AFA0-48077618B989}" type="parTrans" cxnId="{679878F5-F392-4AC3-8C6E-03D35D16E37E}">
      <dgm:prSet/>
      <dgm:spPr/>
      <dgm:t>
        <a:bodyPr/>
        <a:lstStyle/>
        <a:p>
          <a:endParaRPr kumimoji="1" lang="ja-JP" altLang="en-US"/>
        </a:p>
      </dgm:t>
    </dgm:pt>
    <dgm:pt modelId="{CC067D8F-96CF-44E4-81B8-9EA6C4BF8F15}" type="sibTrans" cxnId="{679878F5-F392-4AC3-8C6E-03D35D16E37E}">
      <dgm:prSet/>
      <dgm:spPr/>
      <dgm:t>
        <a:bodyPr/>
        <a:lstStyle/>
        <a:p>
          <a:endParaRPr kumimoji="1" lang="ja-JP" altLang="en-US"/>
        </a:p>
      </dgm:t>
    </dgm:pt>
    <dgm:pt modelId="{8EEC966C-AAB8-4C72-B442-A75D9FC4D8DE}" type="pres">
      <dgm:prSet presAssocID="{B1447524-5142-4B28-B55B-2D7992DCC408}" presName="hierChild1" presStyleCnt="0">
        <dgm:presLayoutVars>
          <dgm:orgChart val="1"/>
          <dgm:chPref val="1"/>
          <dgm:dir/>
          <dgm:animOne val="branch"/>
          <dgm:animLvl val="lvl"/>
          <dgm:resizeHandles/>
        </dgm:presLayoutVars>
      </dgm:prSet>
      <dgm:spPr/>
      <dgm:t>
        <a:bodyPr/>
        <a:lstStyle/>
        <a:p>
          <a:endParaRPr kumimoji="1" lang="ja-JP" altLang="en-US"/>
        </a:p>
      </dgm:t>
    </dgm:pt>
    <dgm:pt modelId="{5184F00D-30C4-4243-9F6E-7D947F072B0D}" type="pres">
      <dgm:prSet presAssocID="{09EE1A91-4F5E-4AA3-AE5A-90931AB45BD4}" presName="hierRoot1" presStyleCnt="0">
        <dgm:presLayoutVars>
          <dgm:hierBranch val="init"/>
        </dgm:presLayoutVars>
      </dgm:prSet>
      <dgm:spPr/>
    </dgm:pt>
    <dgm:pt modelId="{1A211AB9-3943-4699-A311-42AF44A55135}" type="pres">
      <dgm:prSet presAssocID="{09EE1A91-4F5E-4AA3-AE5A-90931AB45BD4}" presName="rootComposite1" presStyleCnt="0"/>
      <dgm:spPr/>
    </dgm:pt>
    <dgm:pt modelId="{361348A0-2596-4551-BF4A-250AF74B19F5}" type="pres">
      <dgm:prSet presAssocID="{09EE1A91-4F5E-4AA3-AE5A-90931AB45BD4}" presName="rootText1" presStyleLbl="node0" presStyleIdx="0" presStyleCnt="1">
        <dgm:presLayoutVars>
          <dgm:chPref val="3"/>
        </dgm:presLayoutVars>
      </dgm:prSet>
      <dgm:spPr/>
      <dgm:t>
        <a:bodyPr/>
        <a:lstStyle/>
        <a:p>
          <a:endParaRPr kumimoji="1" lang="ja-JP" altLang="en-US"/>
        </a:p>
      </dgm:t>
    </dgm:pt>
    <dgm:pt modelId="{5470167F-1F40-47E6-A42E-E86E6659E66A}" type="pres">
      <dgm:prSet presAssocID="{09EE1A91-4F5E-4AA3-AE5A-90931AB45BD4}" presName="rootConnector1" presStyleLbl="node1" presStyleIdx="0" presStyleCnt="0"/>
      <dgm:spPr/>
      <dgm:t>
        <a:bodyPr/>
        <a:lstStyle/>
        <a:p>
          <a:endParaRPr kumimoji="1" lang="ja-JP" altLang="en-US"/>
        </a:p>
      </dgm:t>
    </dgm:pt>
    <dgm:pt modelId="{F704A5C8-5FC0-4F18-B7A9-C4E0D637992C}" type="pres">
      <dgm:prSet presAssocID="{09EE1A91-4F5E-4AA3-AE5A-90931AB45BD4}" presName="hierChild2" presStyleCnt="0"/>
      <dgm:spPr/>
    </dgm:pt>
    <dgm:pt modelId="{A335CAB5-3D3B-4DA3-A527-AC4A83CBADB0}" type="pres">
      <dgm:prSet presAssocID="{2B0F2C6D-00DD-4B74-8653-CD1685C84458}" presName="Name37" presStyleLbl="parChTrans1D2" presStyleIdx="0" presStyleCnt="5"/>
      <dgm:spPr/>
      <dgm:t>
        <a:bodyPr/>
        <a:lstStyle/>
        <a:p>
          <a:endParaRPr kumimoji="1" lang="ja-JP" altLang="en-US"/>
        </a:p>
      </dgm:t>
    </dgm:pt>
    <dgm:pt modelId="{8A9120C0-C9EE-48DC-A4E1-6B7BC2D760B4}" type="pres">
      <dgm:prSet presAssocID="{F87FA3CE-0A64-4020-9CD2-DCE266C085F3}" presName="hierRoot2" presStyleCnt="0">
        <dgm:presLayoutVars>
          <dgm:hierBranch val="init"/>
        </dgm:presLayoutVars>
      </dgm:prSet>
      <dgm:spPr/>
    </dgm:pt>
    <dgm:pt modelId="{1CFA78FD-0C8A-49DD-B43F-88F8252A8188}" type="pres">
      <dgm:prSet presAssocID="{F87FA3CE-0A64-4020-9CD2-DCE266C085F3}" presName="rootComposite" presStyleCnt="0"/>
      <dgm:spPr/>
    </dgm:pt>
    <dgm:pt modelId="{35FCAED5-F2B7-490F-BE5B-D2FBFBC846BC}" type="pres">
      <dgm:prSet presAssocID="{F87FA3CE-0A64-4020-9CD2-DCE266C085F3}" presName="rootText" presStyleLbl="node2" presStyleIdx="0" presStyleCnt="5" custLinFactNeighborX="-4609">
        <dgm:presLayoutVars>
          <dgm:chPref val="3"/>
        </dgm:presLayoutVars>
      </dgm:prSet>
      <dgm:spPr/>
      <dgm:t>
        <a:bodyPr/>
        <a:lstStyle/>
        <a:p>
          <a:endParaRPr kumimoji="1" lang="ja-JP" altLang="en-US"/>
        </a:p>
      </dgm:t>
    </dgm:pt>
    <dgm:pt modelId="{BC22A3F0-31F4-4595-89ED-3291B8B26290}" type="pres">
      <dgm:prSet presAssocID="{F87FA3CE-0A64-4020-9CD2-DCE266C085F3}" presName="rootConnector" presStyleLbl="node2" presStyleIdx="0" presStyleCnt="5"/>
      <dgm:spPr/>
      <dgm:t>
        <a:bodyPr/>
        <a:lstStyle/>
        <a:p>
          <a:endParaRPr kumimoji="1" lang="ja-JP" altLang="en-US"/>
        </a:p>
      </dgm:t>
    </dgm:pt>
    <dgm:pt modelId="{6D305E3A-0FF8-4E40-85D6-4A3F391676B8}" type="pres">
      <dgm:prSet presAssocID="{F87FA3CE-0A64-4020-9CD2-DCE266C085F3}" presName="hierChild4" presStyleCnt="0"/>
      <dgm:spPr/>
    </dgm:pt>
    <dgm:pt modelId="{4A08DDCF-F7D4-40AD-891F-EAB811D4B47F}" type="pres">
      <dgm:prSet presAssocID="{F87FA3CE-0A64-4020-9CD2-DCE266C085F3}" presName="hierChild5" presStyleCnt="0"/>
      <dgm:spPr/>
    </dgm:pt>
    <dgm:pt modelId="{B5C3BEA2-DB15-4299-A918-3FF01D705266}" type="pres">
      <dgm:prSet presAssocID="{46D5AC3A-20BE-4111-AFA0-48077618B989}" presName="Name37" presStyleLbl="parChTrans1D2" presStyleIdx="1" presStyleCnt="5"/>
      <dgm:spPr/>
      <dgm:t>
        <a:bodyPr/>
        <a:lstStyle/>
        <a:p>
          <a:endParaRPr kumimoji="1" lang="ja-JP" altLang="en-US"/>
        </a:p>
      </dgm:t>
    </dgm:pt>
    <dgm:pt modelId="{D32EF6BE-9CD8-461F-86B6-FC7474A8A0E5}" type="pres">
      <dgm:prSet presAssocID="{B1D3572B-DBFE-4A1A-913A-1B54D7DCCF8E}" presName="hierRoot2" presStyleCnt="0">
        <dgm:presLayoutVars>
          <dgm:hierBranch val="init"/>
        </dgm:presLayoutVars>
      </dgm:prSet>
      <dgm:spPr/>
    </dgm:pt>
    <dgm:pt modelId="{5CB3DD29-F9B6-489D-BB96-83DEEEFF4162}" type="pres">
      <dgm:prSet presAssocID="{B1D3572B-DBFE-4A1A-913A-1B54D7DCCF8E}" presName="rootComposite" presStyleCnt="0"/>
      <dgm:spPr/>
    </dgm:pt>
    <dgm:pt modelId="{09229C0B-73FD-4C9F-83F0-ADBD48F38B55}" type="pres">
      <dgm:prSet presAssocID="{B1D3572B-DBFE-4A1A-913A-1B54D7DCCF8E}" presName="rootText" presStyleLbl="node2" presStyleIdx="1" presStyleCnt="5">
        <dgm:presLayoutVars>
          <dgm:chPref val="3"/>
        </dgm:presLayoutVars>
      </dgm:prSet>
      <dgm:spPr/>
      <dgm:t>
        <a:bodyPr/>
        <a:lstStyle/>
        <a:p>
          <a:endParaRPr kumimoji="1" lang="ja-JP" altLang="en-US"/>
        </a:p>
      </dgm:t>
    </dgm:pt>
    <dgm:pt modelId="{CDC97508-2BFA-4048-8B19-1CBA97A1594A}" type="pres">
      <dgm:prSet presAssocID="{B1D3572B-DBFE-4A1A-913A-1B54D7DCCF8E}" presName="rootConnector" presStyleLbl="node2" presStyleIdx="1" presStyleCnt="5"/>
      <dgm:spPr/>
      <dgm:t>
        <a:bodyPr/>
        <a:lstStyle/>
        <a:p>
          <a:endParaRPr kumimoji="1" lang="ja-JP" altLang="en-US"/>
        </a:p>
      </dgm:t>
    </dgm:pt>
    <dgm:pt modelId="{6D8C9572-23B9-42E6-BA5E-380E531FA8E0}" type="pres">
      <dgm:prSet presAssocID="{B1D3572B-DBFE-4A1A-913A-1B54D7DCCF8E}" presName="hierChild4" presStyleCnt="0"/>
      <dgm:spPr/>
    </dgm:pt>
    <dgm:pt modelId="{1074B4B2-E450-4A24-920B-795C2E268C3E}" type="pres">
      <dgm:prSet presAssocID="{B1D3572B-DBFE-4A1A-913A-1B54D7DCCF8E}" presName="hierChild5" presStyleCnt="0"/>
      <dgm:spPr/>
    </dgm:pt>
    <dgm:pt modelId="{A1C912AC-C46E-451C-97F0-6CC388D6E9C3}" type="pres">
      <dgm:prSet presAssocID="{B14E64B1-0307-4DA1-A930-45B436957395}" presName="Name37" presStyleLbl="parChTrans1D2" presStyleIdx="2" presStyleCnt="5"/>
      <dgm:spPr/>
      <dgm:t>
        <a:bodyPr/>
        <a:lstStyle/>
        <a:p>
          <a:endParaRPr kumimoji="1" lang="ja-JP" altLang="en-US"/>
        </a:p>
      </dgm:t>
    </dgm:pt>
    <dgm:pt modelId="{182A350B-480E-4260-A650-0B5EAC7AD958}" type="pres">
      <dgm:prSet presAssocID="{F72D4E51-4506-4712-A0CD-794424323A8F}" presName="hierRoot2" presStyleCnt="0">
        <dgm:presLayoutVars>
          <dgm:hierBranch val="init"/>
        </dgm:presLayoutVars>
      </dgm:prSet>
      <dgm:spPr/>
    </dgm:pt>
    <dgm:pt modelId="{1C7FFDF6-5F98-4D00-9016-1F8579EC07EC}" type="pres">
      <dgm:prSet presAssocID="{F72D4E51-4506-4712-A0CD-794424323A8F}" presName="rootComposite" presStyleCnt="0"/>
      <dgm:spPr/>
    </dgm:pt>
    <dgm:pt modelId="{37D250B0-F174-458B-A931-54C485EE92EA}" type="pres">
      <dgm:prSet presAssocID="{F72D4E51-4506-4712-A0CD-794424323A8F}" presName="rootText" presStyleLbl="node2" presStyleIdx="2" presStyleCnt="5">
        <dgm:presLayoutVars>
          <dgm:chPref val="3"/>
        </dgm:presLayoutVars>
      </dgm:prSet>
      <dgm:spPr/>
      <dgm:t>
        <a:bodyPr/>
        <a:lstStyle/>
        <a:p>
          <a:endParaRPr kumimoji="1" lang="ja-JP" altLang="en-US"/>
        </a:p>
      </dgm:t>
    </dgm:pt>
    <dgm:pt modelId="{46A8A1DD-A413-4184-A8B6-DB3460D31687}" type="pres">
      <dgm:prSet presAssocID="{F72D4E51-4506-4712-A0CD-794424323A8F}" presName="rootConnector" presStyleLbl="node2" presStyleIdx="2" presStyleCnt="5"/>
      <dgm:spPr/>
      <dgm:t>
        <a:bodyPr/>
        <a:lstStyle/>
        <a:p>
          <a:endParaRPr kumimoji="1" lang="ja-JP" altLang="en-US"/>
        </a:p>
      </dgm:t>
    </dgm:pt>
    <dgm:pt modelId="{58976547-6DFC-42DE-8949-C0B650E87F41}" type="pres">
      <dgm:prSet presAssocID="{F72D4E51-4506-4712-A0CD-794424323A8F}" presName="hierChild4" presStyleCnt="0"/>
      <dgm:spPr/>
    </dgm:pt>
    <dgm:pt modelId="{3E488962-71D9-4101-B844-C89468179407}" type="pres">
      <dgm:prSet presAssocID="{F72D4E51-4506-4712-A0CD-794424323A8F}" presName="hierChild5" presStyleCnt="0"/>
      <dgm:spPr/>
    </dgm:pt>
    <dgm:pt modelId="{4E5C3D95-9A18-4618-84A1-D55A0139E5AD}" type="pres">
      <dgm:prSet presAssocID="{A929D051-D8E2-4591-A20C-19B682E7CD22}" presName="Name37" presStyleLbl="parChTrans1D2" presStyleIdx="3" presStyleCnt="5"/>
      <dgm:spPr/>
      <dgm:t>
        <a:bodyPr/>
        <a:lstStyle/>
        <a:p>
          <a:endParaRPr kumimoji="1" lang="ja-JP" altLang="en-US"/>
        </a:p>
      </dgm:t>
    </dgm:pt>
    <dgm:pt modelId="{19C94C39-2321-4F55-BB34-1812E6D21A0E}" type="pres">
      <dgm:prSet presAssocID="{9C268C81-0013-47A5-B71A-B242AC9BD60D}" presName="hierRoot2" presStyleCnt="0">
        <dgm:presLayoutVars>
          <dgm:hierBranch val="init"/>
        </dgm:presLayoutVars>
      </dgm:prSet>
      <dgm:spPr/>
    </dgm:pt>
    <dgm:pt modelId="{63853EB8-2BCE-494A-A6C7-5A088AA26920}" type="pres">
      <dgm:prSet presAssocID="{9C268C81-0013-47A5-B71A-B242AC9BD60D}" presName="rootComposite" presStyleCnt="0"/>
      <dgm:spPr/>
    </dgm:pt>
    <dgm:pt modelId="{997994B9-74A1-4822-AC8E-F54F53825AE4}" type="pres">
      <dgm:prSet presAssocID="{9C268C81-0013-47A5-B71A-B242AC9BD60D}" presName="rootText" presStyleLbl="node2" presStyleIdx="3" presStyleCnt="5">
        <dgm:presLayoutVars>
          <dgm:chPref val="3"/>
        </dgm:presLayoutVars>
      </dgm:prSet>
      <dgm:spPr/>
      <dgm:t>
        <a:bodyPr/>
        <a:lstStyle/>
        <a:p>
          <a:endParaRPr kumimoji="1" lang="ja-JP" altLang="en-US"/>
        </a:p>
      </dgm:t>
    </dgm:pt>
    <dgm:pt modelId="{FB9D6B61-A9F1-4C0B-BC36-07AD34C78FBB}" type="pres">
      <dgm:prSet presAssocID="{9C268C81-0013-47A5-B71A-B242AC9BD60D}" presName="rootConnector" presStyleLbl="node2" presStyleIdx="3" presStyleCnt="5"/>
      <dgm:spPr/>
      <dgm:t>
        <a:bodyPr/>
        <a:lstStyle/>
        <a:p>
          <a:endParaRPr kumimoji="1" lang="ja-JP" altLang="en-US"/>
        </a:p>
      </dgm:t>
    </dgm:pt>
    <dgm:pt modelId="{5BA63BE6-4F68-471C-9742-4D4CB17B3A0F}" type="pres">
      <dgm:prSet presAssocID="{9C268C81-0013-47A5-B71A-B242AC9BD60D}" presName="hierChild4" presStyleCnt="0"/>
      <dgm:spPr/>
    </dgm:pt>
    <dgm:pt modelId="{4842A47E-8FF2-4F2F-82B0-94C0CA585A82}" type="pres">
      <dgm:prSet presAssocID="{9C268C81-0013-47A5-B71A-B242AC9BD60D}" presName="hierChild5" presStyleCnt="0"/>
      <dgm:spPr/>
    </dgm:pt>
    <dgm:pt modelId="{B29536EE-DEE7-4B26-AF85-9CC642596F6B}" type="pres">
      <dgm:prSet presAssocID="{F807955B-16A0-4FC9-9069-F421F49FD657}" presName="Name37" presStyleLbl="parChTrans1D2" presStyleIdx="4" presStyleCnt="5"/>
      <dgm:spPr/>
      <dgm:t>
        <a:bodyPr/>
        <a:lstStyle/>
        <a:p>
          <a:endParaRPr kumimoji="1" lang="ja-JP" altLang="en-US"/>
        </a:p>
      </dgm:t>
    </dgm:pt>
    <dgm:pt modelId="{A17E8EC4-B4CB-43AE-AE6A-77F18037A172}" type="pres">
      <dgm:prSet presAssocID="{14EA9D74-9747-4CC9-8B3D-FF946A7F4152}" presName="hierRoot2" presStyleCnt="0">
        <dgm:presLayoutVars>
          <dgm:hierBranch val="init"/>
        </dgm:presLayoutVars>
      </dgm:prSet>
      <dgm:spPr/>
    </dgm:pt>
    <dgm:pt modelId="{BDBC09A5-09B2-461B-B73F-3301532E6EE8}" type="pres">
      <dgm:prSet presAssocID="{14EA9D74-9747-4CC9-8B3D-FF946A7F4152}" presName="rootComposite" presStyleCnt="0"/>
      <dgm:spPr/>
    </dgm:pt>
    <dgm:pt modelId="{4B0A3577-66B6-4E34-B020-8E5AE290ADA5}" type="pres">
      <dgm:prSet presAssocID="{14EA9D74-9747-4CC9-8B3D-FF946A7F4152}" presName="rootText" presStyleLbl="node2" presStyleIdx="4" presStyleCnt="5">
        <dgm:presLayoutVars>
          <dgm:chPref val="3"/>
        </dgm:presLayoutVars>
      </dgm:prSet>
      <dgm:spPr/>
      <dgm:t>
        <a:bodyPr/>
        <a:lstStyle/>
        <a:p>
          <a:endParaRPr kumimoji="1" lang="ja-JP" altLang="en-US"/>
        </a:p>
      </dgm:t>
    </dgm:pt>
    <dgm:pt modelId="{CB605481-3764-43E3-B204-E99D79F08B8B}" type="pres">
      <dgm:prSet presAssocID="{14EA9D74-9747-4CC9-8B3D-FF946A7F4152}" presName="rootConnector" presStyleLbl="node2" presStyleIdx="4" presStyleCnt="5"/>
      <dgm:spPr/>
      <dgm:t>
        <a:bodyPr/>
        <a:lstStyle/>
        <a:p>
          <a:endParaRPr kumimoji="1" lang="ja-JP" altLang="en-US"/>
        </a:p>
      </dgm:t>
    </dgm:pt>
    <dgm:pt modelId="{3509F21F-D92B-437E-ABD9-FE0FD9973679}" type="pres">
      <dgm:prSet presAssocID="{14EA9D74-9747-4CC9-8B3D-FF946A7F4152}" presName="hierChild4" presStyleCnt="0"/>
      <dgm:spPr/>
    </dgm:pt>
    <dgm:pt modelId="{B7617EDF-D8DE-425F-A66D-7022B2429EFD}" type="pres">
      <dgm:prSet presAssocID="{14EA9D74-9747-4CC9-8B3D-FF946A7F4152}" presName="hierChild5" presStyleCnt="0"/>
      <dgm:spPr/>
    </dgm:pt>
    <dgm:pt modelId="{1501CEF8-5DA2-42CF-9BAB-FDE79B0FCF39}" type="pres">
      <dgm:prSet presAssocID="{09EE1A91-4F5E-4AA3-AE5A-90931AB45BD4}" presName="hierChild3" presStyleCnt="0"/>
      <dgm:spPr/>
    </dgm:pt>
  </dgm:ptLst>
  <dgm:cxnLst>
    <dgm:cxn modelId="{E8889ED1-907B-468E-95A4-D85EB2F5DC20}" type="presOf" srcId="{B1D3572B-DBFE-4A1A-913A-1B54D7DCCF8E}" destId="{CDC97508-2BFA-4048-8B19-1CBA97A1594A}" srcOrd="1" destOrd="0" presId="urn:microsoft.com/office/officeart/2005/8/layout/orgChart1"/>
    <dgm:cxn modelId="{F94B2C49-A200-485E-94AB-C3836C6D5049}" srcId="{09EE1A91-4F5E-4AA3-AE5A-90931AB45BD4}" destId="{F72D4E51-4506-4712-A0CD-794424323A8F}" srcOrd="2" destOrd="0" parTransId="{B14E64B1-0307-4DA1-A930-45B436957395}" sibTransId="{24D9F1DA-A9CA-4F85-9519-16A5AF6358A6}"/>
    <dgm:cxn modelId="{8469B9AE-14EC-4B20-BF55-444B90ECE254}" type="presOf" srcId="{09EE1A91-4F5E-4AA3-AE5A-90931AB45BD4}" destId="{5470167F-1F40-47E6-A42E-E86E6659E66A}" srcOrd="1" destOrd="0" presId="urn:microsoft.com/office/officeart/2005/8/layout/orgChart1"/>
    <dgm:cxn modelId="{A959917D-0E57-4F21-9269-1832B2B78CFB}" srcId="{09EE1A91-4F5E-4AA3-AE5A-90931AB45BD4}" destId="{F87FA3CE-0A64-4020-9CD2-DCE266C085F3}" srcOrd="0" destOrd="0" parTransId="{2B0F2C6D-00DD-4B74-8653-CD1685C84458}" sibTransId="{B979D933-F716-4830-8056-518144B4BD5F}"/>
    <dgm:cxn modelId="{CF8E552E-9BCB-49A6-B2BF-CCA1F7B1D996}" type="presOf" srcId="{F87FA3CE-0A64-4020-9CD2-DCE266C085F3}" destId="{35FCAED5-F2B7-490F-BE5B-D2FBFBC846BC}" srcOrd="0" destOrd="0" presId="urn:microsoft.com/office/officeart/2005/8/layout/orgChart1"/>
    <dgm:cxn modelId="{679878F5-F392-4AC3-8C6E-03D35D16E37E}" srcId="{09EE1A91-4F5E-4AA3-AE5A-90931AB45BD4}" destId="{B1D3572B-DBFE-4A1A-913A-1B54D7DCCF8E}" srcOrd="1" destOrd="0" parTransId="{46D5AC3A-20BE-4111-AFA0-48077618B989}" sibTransId="{CC067D8F-96CF-44E4-81B8-9EA6C4BF8F15}"/>
    <dgm:cxn modelId="{78666D14-F750-4C33-9DEB-F682EC692BBB}" srcId="{09EE1A91-4F5E-4AA3-AE5A-90931AB45BD4}" destId="{14EA9D74-9747-4CC9-8B3D-FF946A7F4152}" srcOrd="4" destOrd="0" parTransId="{F807955B-16A0-4FC9-9069-F421F49FD657}" sibTransId="{27D7CEC7-A4CC-41B6-A601-050419C0C086}"/>
    <dgm:cxn modelId="{C9E22EFC-61FC-4B1C-A024-A231562677A9}" type="presOf" srcId="{46D5AC3A-20BE-4111-AFA0-48077618B989}" destId="{B5C3BEA2-DB15-4299-A918-3FF01D705266}" srcOrd="0" destOrd="0" presId="urn:microsoft.com/office/officeart/2005/8/layout/orgChart1"/>
    <dgm:cxn modelId="{77088234-CB42-4C04-9CFD-C606E2C3FE06}" srcId="{B1447524-5142-4B28-B55B-2D7992DCC408}" destId="{09EE1A91-4F5E-4AA3-AE5A-90931AB45BD4}" srcOrd="0" destOrd="0" parTransId="{1781D99E-944F-45E6-99BE-CAF0E854C190}" sibTransId="{74D4CBC3-ADF4-498B-8838-ECC0868A35D9}"/>
    <dgm:cxn modelId="{6B346037-4238-4419-806F-578C4B931FCB}" type="presOf" srcId="{A929D051-D8E2-4591-A20C-19B682E7CD22}" destId="{4E5C3D95-9A18-4618-84A1-D55A0139E5AD}" srcOrd="0" destOrd="0" presId="urn:microsoft.com/office/officeart/2005/8/layout/orgChart1"/>
    <dgm:cxn modelId="{CF29B4C7-A618-42DD-8B62-4BBD77F51B2A}" type="presOf" srcId="{09EE1A91-4F5E-4AA3-AE5A-90931AB45BD4}" destId="{361348A0-2596-4551-BF4A-250AF74B19F5}" srcOrd="0" destOrd="0" presId="urn:microsoft.com/office/officeart/2005/8/layout/orgChart1"/>
    <dgm:cxn modelId="{575F6667-579C-41D4-B55F-40D0603C8479}" type="presOf" srcId="{F72D4E51-4506-4712-A0CD-794424323A8F}" destId="{46A8A1DD-A413-4184-A8B6-DB3460D31687}" srcOrd="1" destOrd="0" presId="urn:microsoft.com/office/officeart/2005/8/layout/orgChart1"/>
    <dgm:cxn modelId="{E9CF5526-662F-4C44-8368-0488E5BC41C9}" type="presOf" srcId="{14EA9D74-9747-4CC9-8B3D-FF946A7F4152}" destId="{CB605481-3764-43E3-B204-E99D79F08B8B}" srcOrd="1" destOrd="0" presId="urn:microsoft.com/office/officeart/2005/8/layout/orgChart1"/>
    <dgm:cxn modelId="{6FF267CD-F183-4A78-9B82-93FA6BFBD3B4}" type="presOf" srcId="{9C268C81-0013-47A5-B71A-B242AC9BD60D}" destId="{997994B9-74A1-4822-AC8E-F54F53825AE4}" srcOrd="0" destOrd="0" presId="urn:microsoft.com/office/officeart/2005/8/layout/orgChart1"/>
    <dgm:cxn modelId="{55273EC9-0AC9-4F3E-BE33-81C53B6FE553}" type="presOf" srcId="{9C268C81-0013-47A5-B71A-B242AC9BD60D}" destId="{FB9D6B61-A9F1-4C0B-BC36-07AD34C78FBB}" srcOrd="1" destOrd="0" presId="urn:microsoft.com/office/officeart/2005/8/layout/orgChart1"/>
    <dgm:cxn modelId="{3F0AD59D-2644-48CC-8D1C-F2CBC2EE46FF}" type="presOf" srcId="{B1447524-5142-4B28-B55B-2D7992DCC408}" destId="{8EEC966C-AAB8-4C72-B442-A75D9FC4D8DE}" srcOrd="0" destOrd="0" presId="urn:microsoft.com/office/officeart/2005/8/layout/orgChart1"/>
    <dgm:cxn modelId="{101C3CAE-C54B-4E1E-9803-AB0A3893BAF6}" type="presOf" srcId="{2B0F2C6D-00DD-4B74-8653-CD1685C84458}" destId="{A335CAB5-3D3B-4DA3-A527-AC4A83CBADB0}" srcOrd="0" destOrd="0" presId="urn:microsoft.com/office/officeart/2005/8/layout/orgChart1"/>
    <dgm:cxn modelId="{50EA28EF-4AB4-462F-A084-FFA643ED3E87}" type="presOf" srcId="{B1D3572B-DBFE-4A1A-913A-1B54D7DCCF8E}" destId="{09229C0B-73FD-4C9F-83F0-ADBD48F38B55}" srcOrd="0" destOrd="0" presId="urn:microsoft.com/office/officeart/2005/8/layout/orgChart1"/>
    <dgm:cxn modelId="{D388A0B0-A23F-4F4A-8DD9-7410D0195B86}" type="presOf" srcId="{14EA9D74-9747-4CC9-8B3D-FF946A7F4152}" destId="{4B0A3577-66B6-4E34-B020-8E5AE290ADA5}" srcOrd="0" destOrd="0" presId="urn:microsoft.com/office/officeart/2005/8/layout/orgChart1"/>
    <dgm:cxn modelId="{81B4CA2B-D4A0-40A2-95FE-DD9081367638}" type="presOf" srcId="{B14E64B1-0307-4DA1-A930-45B436957395}" destId="{A1C912AC-C46E-451C-97F0-6CC388D6E9C3}" srcOrd="0" destOrd="0" presId="urn:microsoft.com/office/officeart/2005/8/layout/orgChart1"/>
    <dgm:cxn modelId="{FC12AB5C-4BCA-45E7-ADA8-7AC4D04641E3}" srcId="{09EE1A91-4F5E-4AA3-AE5A-90931AB45BD4}" destId="{9C268C81-0013-47A5-B71A-B242AC9BD60D}" srcOrd="3" destOrd="0" parTransId="{A929D051-D8E2-4591-A20C-19B682E7CD22}" sibTransId="{8DDA1994-827E-4E79-AFEA-33F74F789E98}"/>
    <dgm:cxn modelId="{15C3989F-7974-44D7-9E24-5FF0ABB14A41}" type="presOf" srcId="{F807955B-16A0-4FC9-9069-F421F49FD657}" destId="{B29536EE-DEE7-4B26-AF85-9CC642596F6B}" srcOrd="0" destOrd="0" presId="urn:microsoft.com/office/officeart/2005/8/layout/orgChart1"/>
    <dgm:cxn modelId="{9D90CDC2-F444-4972-8B0A-09D01F494588}" type="presOf" srcId="{F87FA3CE-0A64-4020-9CD2-DCE266C085F3}" destId="{BC22A3F0-31F4-4595-89ED-3291B8B26290}" srcOrd="1" destOrd="0" presId="urn:microsoft.com/office/officeart/2005/8/layout/orgChart1"/>
    <dgm:cxn modelId="{FE7A38F0-C6CF-4C13-83D3-505C82540E8A}" type="presOf" srcId="{F72D4E51-4506-4712-A0CD-794424323A8F}" destId="{37D250B0-F174-458B-A931-54C485EE92EA}" srcOrd="0" destOrd="0" presId="urn:microsoft.com/office/officeart/2005/8/layout/orgChart1"/>
    <dgm:cxn modelId="{29B3E8E5-2714-4333-B4C5-2BB1A836D76C}" type="presParOf" srcId="{8EEC966C-AAB8-4C72-B442-A75D9FC4D8DE}" destId="{5184F00D-30C4-4243-9F6E-7D947F072B0D}" srcOrd="0" destOrd="0" presId="urn:microsoft.com/office/officeart/2005/8/layout/orgChart1"/>
    <dgm:cxn modelId="{8FA82EEB-728F-49AB-AA19-E25911644B92}" type="presParOf" srcId="{5184F00D-30C4-4243-9F6E-7D947F072B0D}" destId="{1A211AB9-3943-4699-A311-42AF44A55135}" srcOrd="0" destOrd="0" presId="urn:microsoft.com/office/officeart/2005/8/layout/orgChart1"/>
    <dgm:cxn modelId="{EA9EA101-981A-4A70-A245-EA408577C5BF}" type="presParOf" srcId="{1A211AB9-3943-4699-A311-42AF44A55135}" destId="{361348A0-2596-4551-BF4A-250AF74B19F5}" srcOrd="0" destOrd="0" presId="urn:microsoft.com/office/officeart/2005/8/layout/orgChart1"/>
    <dgm:cxn modelId="{41C5B608-8DF6-42C6-BD24-26F6EBAC5CCF}" type="presParOf" srcId="{1A211AB9-3943-4699-A311-42AF44A55135}" destId="{5470167F-1F40-47E6-A42E-E86E6659E66A}" srcOrd="1" destOrd="0" presId="urn:microsoft.com/office/officeart/2005/8/layout/orgChart1"/>
    <dgm:cxn modelId="{312635E6-DE72-4E06-A4F2-9A68193C2FBB}" type="presParOf" srcId="{5184F00D-30C4-4243-9F6E-7D947F072B0D}" destId="{F704A5C8-5FC0-4F18-B7A9-C4E0D637992C}" srcOrd="1" destOrd="0" presId="urn:microsoft.com/office/officeart/2005/8/layout/orgChart1"/>
    <dgm:cxn modelId="{7B57C7C5-A2FD-4853-B7AE-DFD4D6C0FBDD}" type="presParOf" srcId="{F704A5C8-5FC0-4F18-B7A9-C4E0D637992C}" destId="{A335CAB5-3D3B-4DA3-A527-AC4A83CBADB0}" srcOrd="0" destOrd="0" presId="urn:microsoft.com/office/officeart/2005/8/layout/orgChart1"/>
    <dgm:cxn modelId="{C49E49C0-36EB-486C-974F-5FC6039AA3E7}" type="presParOf" srcId="{F704A5C8-5FC0-4F18-B7A9-C4E0D637992C}" destId="{8A9120C0-C9EE-48DC-A4E1-6B7BC2D760B4}" srcOrd="1" destOrd="0" presId="urn:microsoft.com/office/officeart/2005/8/layout/orgChart1"/>
    <dgm:cxn modelId="{66003854-8189-41CA-996A-6A80BCFAF04B}" type="presParOf" srcId="{8A9120C0-C9EE-48DC-A4E1-6B7BC2D760B4}" destId="{1CFA78FD-0C8A-49DD-B43F-88F8252A8188}" srcOrd="0" destOrd="0" presId="urn:microsoft.com/office/officeart/2005/8/layout/orgChart1"/>
    <dgm:cxn modelId="{0454FF3C-C759-471D-80EE-DC8857998AEA}" type="presParOf" srcId="{1CFA78FD-0C8A-49DD-B43F-88F8252A8188}" destId="{35FCAED5-F2B7-490F-BE5B-D2FBFBC846BC}" srcOrd="0" destOrd="0" presId="urn:microsoft.com/office/officeart/2005/8/layout/orgChart1"/>
    <dgm:cxn modelId="{0666A4C8-6AA1-4511-B597-BA850FC786FF}" type="presParOf" srcId="{1CFA78FD-0C8A-49DD-B43F-88F8252A8188}" destId="{BC22A3F0-31F4-4595-89ED-3291B8B26290}" srcOrd="1" destOrd="0" presId="urn:microsoft.com/office/officeart/2005/8/layout/orgChart1"/>
    <dgm:cxn modelId="{8BB7F707-B12F-4222-B43D-7FF87A2FA877}" type="presParOf" srcId="{8A9120C0-C9EE-48DC-A4E1-6B7BC2D760B4}" destId="{6D305E3A-0FF8-4E40-85D6-4A3F391676B8}" srcOrd="1" destOrd="0" presId="urn:microsoft.com/office/officeart/2005/8/layout/orgChart1"/>
    <dgm:cxn modelId="{1622938E-F90A-465B-89CD-9615B43C83A0}" type="presParOf" srcId="{8A9120C0-C9EE-48DC-A4E1-6B7BC2D760B4}" destId="{4A08DDCF-F7D4-40AD-891F-EAB811D4B47F}" srcOrd="2" destOrd="0" presId="urn:microsoft.com/office/officeart/2005/8/layout/orgChart1"/>
    <dgm:cxn modelId="{9C6901A7-E381-4F30-88D9-5A9B30A62C0B}" type="presParOf" srcId="{F704A5C8-5FC0-4F18-B7A9-C4E0D637992C}" destId="{B5C3BEA2-DB15-4299-A918-3FF01D705266}" srcOrd="2" destOrd="0" presId="urn:microsoft.com/office/officeart/2005/8/layout/orgChart1"/>
    <dgm:cxn modelId="{A10893C0-2B4A-4616-89D5-8433B1E17D23}" type="presParOf" srcId="{F704A5C8-5FC0-4F18-B7A9-C4E0D637992C}" destId="{D32EF6BE-9CD8-461F-86B6-FC7474A8A0E5}" srcOrd="3" destOrd="0" presId="urn:microsoft.com/office/officeart/2005/8/layout/orgChart1"/>
    <dgm:cxn modelId="{9DD73879-44E4-4F49-98EC-FA2D116F11CC}" type="presParOf" srcId="{D32EF6BE-9CD8-461F-86B6-FC7474A8A0E5}" destId="{5CB3DD29-F9B6-489D-BB96-83DEEEFF4162}" srcOrd="0" destOrd="0" presId="urn:microsoft.com/office/officeart/2005/8/layout/orgChart1"/>
    <dgm:cxn modelId="{3351CEEE-11F0-49A8-B1B9-7924A08F6471}" type="presParOf" srcId="{5CB3DD29-F9B6-489D-BB96-83DEEEFF4162}" destId="{09229C0B-73FD-4C9F-83F0-ADBD48F38B55}" srcOrd="0" destOrd="0" presId="urn:microsoft.com/office/officeart/2005/8/layout/orgChart1"/>
    <dgm:cxn modelId="{9341F901-C9DE-4D82-A072-AE7CED38E3FD}" type="presParOf" srcId="{5CB3DD29-F9B6-489D-BB96-83DEEEFF4162}" destId="{CDC97508-2BFA-4048-8B19-1CBA97A1594A}" srcOrd="1" destOrd="0" presId="urn:microsoft.com/office/officeart/2005/8/layout/orgChart1"/>
    <dgm:cxn modelId="{EE3EBC4D-2AE3-471F-8C00-244EEAA18A14}" type="presParOf" srcId="{D32EF6BE-9CD8-461F-86B6-FC7474A8A0E5}" destId="{6D8C9572-23B9-42E6-BA5E-380E531FA8E0}" srcOrd="1" destOrd="0" presId="urn:microsoft.com/office/officeart/2005/8/layout/orgChart1"/>
    <dgm:cxn modelId="{6CE699E7-80D4-4B78-86A0-4D603516C0C4}" type="presParOf" srcId="{D32EF6BE-9CD8-461F-86B6-FC7474A8A0E5}" destId="{1074B4B2-E450-4A24-920B-795C2E268C3E}" srcOrd="2" destOrd="0" presId="urn:microsoft.com/office/officeart/2005/8/layout/orgChart1"/>
    <dgm:cxn modelId="{D920A848-45BE-41A2-AB72-F52FA8F6400A}" type="presParOf" srcId="{F704A5C8-5FC0-4F18-B7A9-C4E0D637992C}" destId="{A1C912AC-C46E-451C-97F0-6CC388D6E9C3}" srcOrd="4" destOrd="0" presId="urn:microsoft.com/office/officeart/2005/8/layout/orgChart1"/>
    <dgm:cxn modelId="{22EF20BB-E581-44D2-85F5-FCBA1E4C2377}" type="presParOf" srcId="{F704A5C8-5FC0-4F18-B7A9-C4E0D637992C}" destId="{182A350B-480E-4260-A650-0B5EAC7AD958}" srcOrd="5" destOrd="0" presId="urn:microsoft.com/office/officeart/2005/8/layout/orgChart1"/>
    <dgm:cxn modelId="{3AE9DC2D-C01F-486B-A977-CFBCCECDB0BB}" type="presParOf" srcId="{182A350B-480E-4260-A650-0B5EAC7AD958}" destId="{1C7FFDF6-5F98-4D00-9016-1F8579EC07EC}" srcOrd="0" destOrd="0" presId="urn:microsoft.com/office/officeart/2005/8/layout/orgChart1"/>
    <dgm:cxn modelId="{58415EC8-8913-4539-AE38-F12F75C377CF}" type="presParOf" srcId="{1C7FFDF6-5F98-4D00-9016-1F8579EC07EC}" destId="{37D250B0-F174-458B-A931-54C485EE92EA}" srcOrd="0" destOrd="0" presId="urn:microsoft.com/office/officeart/2005/8/layout/orgChart1"/>
    <dgm:cxn modelId="{D37A4D0B-1B8D-49BC-8B57-602E63AB575E}" type="presParOf" srcId="{1C7FFDF6-5F98-4D00-9016-1F8579EC07EC}" destId="{46A8A1DD-A413-4184-A8B6-DB3460D31687}" srcOrd="1" destOrd="0" presId="urn:microsoft.com/office/officeart/2005/8/layout/orgChart1"/>
    <dgm:cxn modelId="{649C2620-0B93-48C8-9586-95BBF7A01C03}" type="presParOf" srcId="{182A350B-480E-4260-A650-0B5EAC7AD958}" destId="{58976547-6DFC-42DE-8949-C0B650E87F41}" srcOrd="1" destOrd="0" presId="urn:microsoft.com/office/officeart/2005/8/layout/orgChart1"/>
    <dgm:cxn modelId="{3068CC33-E9D0-40C9-A78F-95B3BAC69EF8}" type="presParOf" srcId="{182A350B-480E-4260-A650-0B5EAC7AD958}" destId="{3E488962-71D9-4101-B844-C89468179407}" srcOrd="2" destOrd="0" presId="urn:microsoft.com/office/officeart/2005/8/layout/orgChart1"/>
    <dgm:cxn modelId="{D2DEFD19-0D74-4348-9847-90F3AE76C562}" type="presParOf" srcId="{F704A5C8-5FC0-4F18-B7A9-C4E0D637992C}" destId="{4E5C3D95-9A18-4618-84A1-D55A0139E5AD}" srcOrd="6" destOrd="0" presId="urn:microsoft.com/office/officeart/2005/8/layout/orgChart1"/>
    <dgm:cxn modelId="{EC2C9823-9A23-4952-BDFD-A71156AE3C42}" type="presParOf" srcId="{F704A5C8-5FC0-4F18-B7A9-C4E0D637992C}" destId="{19C94C39-2321-4F55-BB34-1812E6D21A0E}" srcOrd="7" destOrd="0" presId="urn:microsoft.com/office/officeart/2005/8/layout/orgChart1"/>
    <dgm:cxn modelId="{0AE07B59-5A82-4E32-AC56-0EA2D702A395}" type="presParOf" srcId="{19C94C39-2321-4F55-BB34-1812E6D21A0E}" destId="{63853EB8-2BCE-494A-A6C7-5A088AA26920}" srcOrd="0" destOrd="0" presId="urn:microsoft.com/office/officeart/2005/8/layout/orgChart1"/>
    <dgm:cxn modelId="{6AC1ADDF-5444-4113-87E3-A6B1E409C741}" type="presParOf" srcId="{63853EB8-2BCE-494A-A6C7-5A088AA26920}" destId="{997994B9-74A1-4822-AC8E-F54F53825AE4}" srcOrd="0" destOrd="0" presId="urn:microsoft.com/office/officeart/2005/8/layout/orgChart1"/>
    <dgm:cxn modelId="{AF68ECE2-3626-4AE1-9E83-B36CB681B4A9}" type="presParOf" srcId="{63853EB8-2BCE-494A-A6C7-5A088AA26920}" destId="{FB9D6B61-A9F1-4C0B-BC36-07AD34C78FBB}" srcOrd="1" destOrd="0" presId="urn:microsoft.com/office/officeart/2005/8/layout/orgChart1"/>
    <dgm:cxn modelId="{301EBCB9-FB60-4F12-A4C1-E471778BB44E}" type="presParOf" srcId="{19C94C39-2321-4F55-BB34-1812E6D21A0E}" destId="{5BA63BE6-4F68-471C-9742-4D4CB17B3A0F}" srcOrd="1" destOrd="0" presId="urn:microsoft.com/office/officeart/2005/8/layout/orgChart1"/>
    <dgm:cxn modelId="{5FC705BD-37ED-42E6-9A34-0E5F4C1136A2}" type="presParOf" srcId="{19C94C39-2321-4F55-BB34-1812E6D21A0E}" destId="{4842A47E-8FF2-4F2F-82B0-94C0CA585A82}" srcOrd="2" destOrd="0" presId="urn:microsoft.com/office/officeart/2005/8/layout/orgChart1"/>
    <dgm:cxn modelId="{C17ACB01-29CE-4FE8-A620-DF7A2FA8FE87}" type="presParOf" srcId="{F704A5C8-5FC0-4F18-B7A9-C4E0D637992C}" destId="{B29536EE-DEE7-4B26-AF85-9CC642596F6B}" srcOrd="8" destOrd="0" presId="urn:microsoft.com/office/officeart/2005/8/layout/orgChart1"/>
    <dgm:cxn modelId="{35284393-BD08-4583-B07C-89AE0C24F104}" type="presParOf" srcId="{F704A5C8-5FC0-4F18-B7A9-C4E0D637992C}" destId="{A17E8EC4-B4CB-43AE-AE6A-77F18037A172}" srcOrd="9" destOrd="0" presId="urn:microsoft.com/office/officeart/2005/8/layout/orgChart1"/>
    <dgm:cxn modelId="{15E1024C-70EE-4446-8E9E-AF0B7FE3CF49}" type="presParOf" srcId="{A17E8EC4-B4CB-43AE-AE6A-77F18037A172}" destId="{BDBC09A5-09B2-461B-B73F-3301532E6EE8}" srcOrd="0" destOrd="0" presId="urn:microsoft.com/office/officeart/2005/8/layout/orgChart1"/>
    <dgm:cxn modelId="{F2665501-FAE4-4BF4-8B30-29281351ED74}" type="presParOf" srcId="{BDBC09A5-09B2-461B-B73F-3301532E6EE8}" destId="{4B0A3577-66B6-4E34-B020-8E5AE290ADA5}" srcOrd="0" destOrd="0" presId="urn:microsoft.com/office/officeart/2005/8/layout/orgChart1"/>
    <dgm:cxn modelId="{53816C98-8C2E-414D-8EB7-429F4C69232B}" type="presParOf" srcId="{BDBC09A5-09B2-461B-B73F-3301532E6EE8}" destId="{CB605481-3764-43E3-B204-E99D79F08B8B}" srcOrd="1" destOrd="0" presId="urn:microsoft.com/office/officeart/2005/8/layout/orgChart1"/>
    <dgm:cxn modelId="{E83B38B5-A481-474E-8A29-268B3FBC750B}" type="presParOf" srcId="{A17E8EC4-B4CB-43AE-AE6A-77F18037A172}" destId="{3509F21F-D92B-437E-ABD9-FE0FD9973679}" srcOrd="1" destOrd="0" presId="urn:microsoft.com/office/officeart/2005/8/layout/orgChart1"/>
    <dgm:cxn modelId="{BB119C09-EF54-4E62-9232-721515960253}" type="presParOf" srcId="{A17E8EC4-B4CB-43AE-AE6A-77F18037A172}" destId="{B7617EDF-D8DE-425F-A66D-7022B2429EFD}" srcOrd="2" destOrd="0" presId="urn:microsoft.com/office/officeart/2005/8/layout/orgChart1"/>
    <dgm:cxn modelId="{2EB3CEE8-D406-4A26-963D-7C0F49EEFC3A}" type="presParOf" srcId="{5184F00D-30C4-4243-9F6E-7D947F072B0D}" destId="{1501CEF8-5DA2-42CF-9BAB-FDE79B0FCF39}" srcOrd="2" destOrd="0" presId="urn:microsoft.com/office/officeart/2005/8/layout/orgChart1"/>
  </dgm:cxnLst>
  <dgm:bg>
    <a:solidFill>
      <a:sysClr val="window" lastClr="FFFFFF"/>
    </a:solidFill>
  </dgm:bg>
  <dgm:whole/>
</dgm:dataModel>
</file>

<file path=xl/diagrams/data8.xml><?xml version="1.0" encoding="utf-8"?>
<dgm:dataModel xmlns:dgm="http://schemas.openxmlformats.org/drawingml/2006/diagram" xmlns:a="http://schemas.openxmlformats.org/drawingml/2006/main">
  <dgm:ptLst>
    <dgm:pt modelId="{B1447524-5142-4B28-B55B-2D7992DCC408}" type="doc">
      <dgm:prSet loTypeId="urn:microsoft.com/office/officeart/2005/8/layout/orgChart1" loCatId="hierarchy" qsTypeId="urn:microsoft.com/office/officeart/2005/8/quickstyle/simple1" qsCatId="simple" csTypeId="urn:microsoft.com/office/officeart/2005/8/colors/accent0_1" csCatId="mainScheme" phldr="1"/>
      <dgm:spPr/>
      <dgm:t>
        <a:bodyPr/>
        <a:lstStyle/>
        <a:p>
          <a:endParaRPr kumimoji="1" lang="ja-JP" altLang="en-US"/>
        </a:p>
      </dgm:t>
    </dgm:pt>
    <dgm:pt modelId="{09EE1A91-4F5E-4AA3-AE5A-90931AB45BD4}">
      <dgm:prSet phldrT="[テキスト]"/>
      <dgm:spPr/>
      <dgm:t>
        <a:bodyPr/>
        <a:lstStyle/>
        <a:p>
          <a:r>
            <a:rPr kumimoji="1" lang="ja-JP" altLang="en-US"/>
            <a:t>外務省</a:t>
          </a:r>
          <a:endParaRPr kumimoji="1" lang="en-US" altLang="ja-JP"/>
        </a:p>
        <a:p>
          <a:r>
            <a:rPr kumimoji="1" lang="ja-JP" altLang="en-US"/>
            <a:t>８１．１百万円</a:t>
          </a:r>
        </a:p>
      </dgm:t>
    </dgm:pt>
    <dgm:pt modelId="{1781D99E-944F-45E6-99BE-CAF0E854C190}" type="parTrans" cxnId="{77088234-CB42-4C04-9CFD-C606E2C3FE06}">
      <dgm:prSet/>
      <dgm:spPr/>
      <dgm:t>
        <a:bodyPr/>
        <a:lstStyle/>
        <a:p>
          <a:endParaRPr kumimoji="1" lang="ja-JP" altLang="en-US"/>
        </a:p>
      </dgm:t>
    </dgm:pt>
    <dgm:pt modelId="{74D4CBC3-ADF4-498B-8838-ECC0868A35D9}" type="sibTrans" cxnId="{77088234-CB42-4C04-9CFD-C606E2C3FE06}">
      <dgm:prSet/>
      <dgm:spPr/>
      <dgm:t>
        <a:bodyPr/>
        <a:lstStyle/>
        <a:p>
          <a:endParaRPr kumimoji="1" lang="ja-JP" altLang="en-US"/>
        </a:p>
      </dgm:t>
    </dgm:pt>
    <dgm:pt modelId="{DA928ACD-41BA-4D29-BBB7-0D4D2AF00C17}">
      <dgm:prSet phldrT="[テキスト]"/>
      <dgm:spPr/>
      <dgm:t>
        <a:bodyPr/>
        <a:lstStyle/>
        <a:p>
          <a:r>
            <a:rPr kumimoji="1" lang="ja-JP" altLang="en-US"/>
            <a:t>領事シニアボランティア１５名　６８．３百万円</a:t>
          </a:r>
          <a:endParaRPr kumimoji="1" lang="en-US" altLang="ja-JP"/>
        </a:p>
      </dgm:t>
    </dgm:pt>
    <dgm:pt modelId="{056B047B-88B7-40A2-BB9E-1399B489A332}" type="parTrans" cxnId="{D4DD9071-E5EA-4E46-BA97-5F8DA1142DA7}">
      <dgm:prSet/>
      <dgm:spPr/>
      <dgm:t>
        <a:bodyPr/>
        <a:lstStyle/>
        <a:p>
          <a:endParaRPr kumimoji="1" lang="ja-JP" altLang="en-US"/>
        </a:p>
      </dgm:t>
    </dgm:pt>
    <dgm:pt modelId="{E52361BC-407E-4783-ABC9-98C1388113B8}" type="sibTrans" cxnId="{D4DD9071-E5EA-4E46-BA97-5F8DA1142DA7}">
      <dgm:prSet/>
      <dgm:spPr/>
      <dgm:t>
        <a:bodyPr/>
        <a:lstStyle/>
        <a:p>
          <a:endParaRPr kumimoji="1" lang="ja-JP" altLang="en-US"/>
        </a:p>
      </dgm:t>
    </dgm:pt>
    <dgm:pt modelId="{8EEC966C-AAB8-4C72-B442-A75D9FC4D8DE}" type="pres">
      <dgm:prSet presAssocID="{B1447524-5142-4B28-B55B-2D7992DCC408}" presName="hierChild1" presStyleCnt="0">
        <dgm:presLayoutVars>
          <dgm:orgChart val="1"/>
          <dgm:chPref val="1"/>
          <dgm:dir/>
          <dgm:animOne val="branch"/>
          <dgm:animLvl val="lvl"/>
          <dgm:resizeHandles/>
        </dgm:presLayoutVars>
      </dgm:prSet>
      <dgm:spPr/>
      <dgm:t>
        <a:bodyPr/>
        <a:lstStyle/>
        <a:p>
          <a:endParaRPr kumimoji="1" lang="ja-JP" altLang="en-US"/>
        </a:p>
      </dgm:t>
    </dgm:pt>
    <dgm:pt modelId="{5184F00D-30C4-4243-9F6E-7D947F072B0D}" type="pres">
      <dgm:prSet presAssocID="{09EE1A91-4F5E-4AA3-AE5A-90931AB45BD4}" presName="hierRoot1" presStyleCnt="0">
        <dgm:presLayoutVars>
          <dgm:hierBranch val="init"/>
        </dgm:presLayoutVars>
      </dgm:prSet>
      <dgm:spPr/>
    </dgm:pt>
    <dgm:pt modelId="{1A211AB9-3943-4699-A311-42AF44A55135}" type="pres">
      <dgm:prSet presAssocID="{09EE1A91-4F5E-4AA3-AE5A-90931AB45BD4}" presName="rootComposite1" presStyleCnt="0"/>
      <dgm:spPr/>
    </dgm:pt>
    <dgm:pt modelId="{361348A0-2596-4551-BF4A-250AF74B19F5}" type="pres">
      <dgm:prSet presAssocID="{09EE1A91-4F5E-4AA3-AE5A-90931AB45BD4}" presName="rootText1" presStyleLbl="node0" presStyleIdx="0" presStyleCnt="1">
        <dgm:presLayoutVars>
          <dgm:chPref val="3"/>
        </dgm:presLayoutVars>
      </dgm:prSet>
      <dgm:spPr/>
      <dgm:t>
        <a:bodyPr/>
        <a:lstStyle/>
        <a:p>
          <a:endParaRPr kumimoji="1" lang="ja-JP" altLang="en-US"/>
        </a:p>
      </dgm:t>
    </dgm:pt>
    <dgm:pt modelId="{5470167F-1F40-47E6-A42E-E86E6659E66A}" type="pres">
      <dgm:prSet presAssocID="{09EE1A91-4F5E-4AA3-AE5A-90931AB45BD4}" presName="rootConnector1" presStyleLbl="node1" presStyleIdx="0" presStyleCnt="0"/>
      <dgm:spPr/>
      <dgm:t>
        <a:bodyPr/>
        <a:lstStyle/>
        <a:p>
          <a:endParaRPr kumimoji="1" lang="ja-JP" altLang="en-US"/>
        </a:p>
      </dgm:t>
    </dgm:pt>
    <dgm:pt modelId="{F704A5C8-5FC0-4F18-B7A9-C4E0D637992C}" type="pres">
      <dgm:prSet presAssocID="{09EE1A91-4F5E-4AA3-AE5A-90931AB45BD4}" presName="hierChild2" presStyleCnt="0"/>
      <dgm:spPr/>
    </dgm:pt>
    <dgm:pt modelId="{4652C1FE-523A-4E68-B05C-6D315FE86415}" type="pres">
      <dgm:prSet presAssocID="{056B047B-88B7-40A2-BB9E-1399B489A332}" presName="Name37" presStyleLbl="parChTrans1D2" presStyleIdx="0" presStyleCnt="1"/>
      <dgm:spPr/>
      <dgm:t>
        <a:bodyPr/>
        <a:lstStyle/>
        <a:p>
          <a:endParaRPr kumimoji="1" lang="ja-JP" altLang="en-US"/>
        </a:p>
      </dgm:t>
    </dgm:pt>
    <dgm:pt modelId="{FDA4D27A-E217-4D56-9FDA-8B4B65EAC40F}" type="pres">
      <dgm:prSet presAssocID="{DA928ACD-41BA-4D29-BBB7-0D4D2AF00C17}" presName="hierRoot2" presStyleCnt="0">
        <dgm:presLayoutVars>
          <dgm:hierBranch val="init"/>
        </dgm:presLayoutVars>
      </dgm:prSet>
      <dgm:spPr/>
    </dgm:pt>
    <dgm:pt modelId="{812F6D32-BD57-4431-9578-359632823546}" type="pres">
      <dgm:prSet presAssocID="{DA928ACD-41BA-4D29-BBB7-0D4D2AF00C17}" presName="rootComposite" presStyleCnt="0"/>
      <dgm:spPr/>
    </dgm:pt>
    <dgm:pt modelId="{909DEC52-EF9E-441E-95B1-C4B8FB94470F}" type="pres">
      <dgm:prSet presAssocID="{DA928ACD-41BA-4D29-BBB7-0D4D2AF00C17}" presName="rootText" presStyleLbl="node2" presStyleIdx="0" presStyleCnt="1" custScaleX="159799" custLinFactNeighborX="-2427" custLinFactNeighborY="89">
        <dgm:presLayoutVars>
          <dgm:chPref val="3"/>
        </dgm:presLayoutVars>
      </dgm:prSet>
      <dgm:spPr/>
      <dgm:t>
        <a:bodyPr/>
        <a:lstStyle/>
        <a:p>
          <a:endParaRPr kumimoji="1" lang="ja-JP" altLang="en-US"/>
        </a:p>
      </dgm:t>
    </dgm:pt>
    <dgm:pt modelId="{600C3D0B-AB72-49F9-ADC7-D5B9165B10C8}" type="pres">
      <dgm:prSet presAssocID="{DA928ACD-41BA-4D29-BBB7-0D4D2AF00C17}" presName="rootConnector" presStyleLbl="node2" presStyleIdx="0" presStyleCnt="1"/>
      <dgm:spPr/>
      <dgm:t>
        <a:bodyPr/>
        <a:lstStyle/>
        <a:p>
          <a:endParaRPr kumimoji="1" lang="ja-JP" altLang="en-US"/>
        </a:p>
      </dgm:t>
    </dgm:pt>
    <dgm:pt modelId="{96EEE378-94D5-48D0-98F7-86623752750A}" type="pres">
      <dgm:prSet presAssocID="{DA928ACD-41BA-4D29-BBB7-0D4D2AF00C17}" presName="hierChild4" presStyleCnt="0"/>
      <dgm:spPr/>
    </dgm:pt>
    <dgm:pt modelId="{300B7D23-0952-4A4C-A775-D4F6B4E92C1A}" type="pres">
      <dgm:prSet presAssocID="{DA928ACD-41BA-4D29-BBB7-0D4D2AF00C17}" presName="hierChild5" presStyleCnt="0"/>
      <dgm:spPr/>
    </dgm:pt>
    <dgm:pt modelId="{1501CEF8-5DA2-42CF-9BAB-FDE79B0FCF39}" type="pres">
      <dgm:prSet presAssocID="{09EE1A91-4F5E-4AA3-AE5A-90931AB45BD4}" presName="hierChild3" presStyleCnt="0"/>
      <dgm:spPr/>
    </dgm:pt>
  </dgm:ptLst>
  <dgm:cxnLst>
    <dgm:cxn modelId="{2F6CA221-79C5-4BB2-82A6-77306D0F61BF}" type="presOf" srcId="{DA928ACD-41BA-4D29-BBB7-0D4D2AF00C17}" destId="{600C3D0B-AB72-49F9-ADC7-D5B9165B10C8}" srcOrd="1" destOrd="0" presId="urn:microsoft.com/office/officeart/2005/8/layout/orgChart1"/>
    <dgm:cxn modelId="{F6A72B63-DB08-45E7-964F-150391304D42}" type="presOf" srcId="{056B047B-88B7-40A2-BB9E-1399B489A332}" destId="{4652C1FE-523A-4E68-B05C-6D315FE86415}" srcOrd="0" destOrd="0" presId="urn:microsoft.com/office/officeart/2005/8/layout/orgChart1"/>
    <dgm:cxn modelId="{D4DD9071-E5EA-4E46-BA97-5F8DA1142DA7}" srcId="{09EE1A91-4F5E-4AA3-AE5A-90931AB45BD4}" destId="{DA928ACD-41BA-4D29-BBB7-0D4D2AF00C17}" srcOrd="0" destOrd="0" parTransId="{056B047B-88B7-40A2-BB9E-1399B489A332}" sibTransId="{E52361BC-407E-4783-ABC9-98C1388113B8}"/>
    <dgm:cxn modelId="{1668A224-03F9-4075-AD85-03969DCB442D}" type="presOf" srcId="{09EE1A91-4F5E-4AA3-AE5A-90931AB45BD4}" destId="{5470167F-1F40-47E6-A42E-E86E6659E66A}" srcOrd="1" destOrd="0" presId="urn:microsoft.com/office/officeart/2005/8/layout/orgChart1"/>
    <dgm:cxn modelId="{7273A260-70D4-4020-A1D5-904DCB6807B4}" type="presOf" srcId="{B1447524-5142-4B28-B55B-2D7992DCC408}" destId="{8EEC966C-AAB8-4C72-B442-A75D9FC4D8DE}" srcOrd="0" destOrd="0" presId="urn:microsoft.com/office/officeart/2005/8/layout/orgChart1"/>
    <dgm:cxn modelId="{B8E83749-760D-4017-AF95-7CECBB1532C4}" type="presOf" srcId="{09EE1A91-4F5E-4AA3-AE5A-90931AB45BD4}" destId="{361348A0-2596-4551-BF4A-250AF74B19F5}" srcOrd="0" destOrd="0" presId="urn:microsoft.com/office/officeart/2005/8/layout/orgChart1"/>
    <dgm:cxn modelId="{77088234-CB42-4C04-9CFD-C606E2C3FE06}" srcId="{B1447524-5142-4B28-B55B-2D7992DCC408}" destId="{09EE1A91-4F5E-4AA3-AE5A-90931AB45BD4}" srcOrd="0" destOrd="0" parTransId="{1781D99E-944F-45E6-99BE-CAF0E854C190}" sibTransId="{74D4CBC3-ADF4-498B-8838-ECC0868A35D9}"/>
    <dgm:cxn modelId="{590A30AA-9C70-4101-A083-0CB626D20EDA}" type="presOf" srcId="{DA928ACD-41BA-4D29-BBB7-0D4D2AF00C17}" destId="{909DEC52-EF9E-441E-95B1-C4B8FB94470F}" srcOrd="0" destOrd="0" presId="urn:microsoft.com/office/officeart/2005/8/layout/orgChart1"/>
    <dgm:cxn modelId="{6EB7DADA-91F4-4925-8C2D-6B1259C3DB33}" type="presParOf" srcId="{8EEC966C-AAB8-4C72-B442-A75D9FC4D8DE}" destId="{5184F00D-30C4-4243-9F6E-7D947F072B0D}" srcOrd="0" destOrd="0" presId="urn:microsoft.com/office/officeart/2005/8/layout/orgChart1"/>
    <dgm:cxn modelId="{8A369E97-CA04-4C0A-87D4-1EE9A581CDF7}" type="presParOf" srcId="{5184F00D-30C4-4243-9F6E-7D947F072B0D}" destId="{1A211AB9-3943-4699-A311-42AF44A55135}" srcOrd="0" destOrd="0" presId="urn:microsoft.com/office/officeart/2005/8/layout/orgChart1"/>
    <dgm:cxn modelId="{24363C5E-FDEF-4BDF-A4D2-59FF026EA84D}" type="presParOf" srcId="{1A211AB9-3943-4699-A311-42AF44A55135}" destId="{361348A0-2596-4551-BF4A-250AF74B19F5}" srcOrd="0" destOrd="0" presId="urn:microsoft.com/office/officeart/2005/8/layout/orgChart1"/>
    <dgm:cxn modelId="{B3A10239-CD98-428B-A052-41186886231C}" type="presParOf" srcId="{1A211AB9-3943-4699-A311-42AF44A55135}" destId="{5470167F-1F40-47E6-A42E-E86E6659E66A}" srcOrd="1" destOrd="0" presId="urn:microsoft.com/office/officeart/2005/8/layout/orgChart1"/>
    <dgm:cxn modelId="{518F3638-097F-418C-92C3-DFEB2D400432}" type="presParOf" srcId="{5184F00D-30C4-4243-9F6E-7D947F072B0D}" destId="{F704A5C8-5FC0-4F18-B7A9-C4E0D637992C}" srcOrd="1" destOrd="0" presId="urn:microsoft.com/office/officeart/2005/8/layout/orgChart1"/>
    <dgm:cxn modelId="{5E9FA95D-C9D9-438C-9855-ACCDD3743C69}" type="presParOf" srcId="{F704A5C8-5FC0-4F18-B7A9-C4E0D637992C}" destId="{4652C1FE-523A-4E68-B05C-6D315FE86415}" srcOrd="0" destOrd="0" presId="urn:microsoft.com/office/officeart/2005/8/layout/orgChart1"/>
    <dgm:cxn modelId="{42FCF175-D121-4B32-BF36-40CE1841B974}" type="presParOf" srcId="{F704A5C8-5FC0-4F18-B7A9-C4E0D637992C}" destId="{FDA4D27A-E217-4D56-9FDA-8B4B65EAC40F}" srcOrd="1" destOrd="0" presId="urn:microsoft.com/office/officeart/2005/8/layout/orgChart1"/>
    <dgm:cxn modelId="{3EBF1996-E24B-4DDB-80C1-07FDFF7EECEB}" type="presParOf" srcId="{FDA4D27A-E217-4D56-9FDA-8B4B65EAC40F}" destId="{812F6D32-BD57-4431-9578-359632823546}" srcOrd="0" destOrd="0" presId="urn:microsoft.com/office/officeart/2005/8/layout/orgChart1"/>
    <dgm:cxn modelId="{B563793A-440C-492D-899F-716E9F8D171E}" type="presParOf" srcId="{812F6D32-BD57-4431-9578-359632823546}" destId="{909DEC52-EF9E-441E-95B1-C4B8FB94470F}" srcOrd="0" destOrd="0" presId="urn:microsoft.com/office/officeart/2005/8/layout/orgChart1"/>
    <dgm:cxn modelId="{2B751A1F-3391-4B9F-A8AA-3A337B4D6E52}" type="presParOf" srcId="{812F6D32-BD57-4431-9578-359632823546}" destId="{600C3D0B-AB72-49F9-ADC7-D5B9165B10C8}" srcOrd="1" destOrd="0" presId="urn:microsoft.com/office/officeart/2005/8/layout/orgChart1"/>
    <dgm:cxn modelId="{57858195-F1EE-427B-A0CA-E84FA824158E}" type="presParOf" srcId="{FDA4D27A-E217-4D56-9FDA-8B4B65EAC40F}" destId="{96EEE378-94D5-48D0-98F7-86623752750A}" srcOrd="1" destOrd="0" presId="urn:microsoft.com/office/officeart/2005/8/layout/orgChart1"/>
    <dgm:cxn modelId="{48365C78-3541-4833-AE7F-B3E829810462}" type="presParOf" srcId="{FDA4D27A-E217-4D56-9FDA-8B4B65EAC40F}" destId="{300B7D23-0952-4A4C-A775-D4F6B4E92C1A}" srcOrd="2" destOrd="0" presId="urn:microsoft.com/office/officeart/2005/8/layout/orgChart1"/>
    <dgm:cxn modelId="{5937149A-A8D5-446E-9992-08BEBEBF586C}" type="presParOf" srcId="{5184F00D-30C4-4243-9F6E-7D947F072B0D}" destId="{1501CEF8-5DA2-42CF-9BAB-FDE79B0FCF39}" srcOrd="2" destOrd="0" presId="urn:microsoft.com/office/officeart/2005/8/layout/orgChart1"/>
  </dgm:cxnLst>
  <dgm:bg>
    <a:solidFill>
      <a:sysClr val="window" lastClr="FFFFFF"/>
    </a:solidFill>
  </dgm:bg>
  <dgm:whole/>
</dgm:dataModel>
</file>

<file path=xl/diagrams/data9.xml><?xml version="1.0" encoding="utf-8"?>
<dgm:dataModel xmlns:dgm="http://schemas.openxmlformats.org/drawingml/2006/diagram" xmlns:a="http://schemas.openxmlformats.org/drawingml/2006/main">
  <dgm:ptLst>
    <dgm:pt modelId="{5422AB50-67BF-4F6E-A60F-66735987B53C}" type="doc">
      <dgm:prSet loTypeId="urn:microsoft.com/office/officeart/2005/8/layout/orgChart1" loCatId="hierarchy" qsTypeId="urn:microsoft.com/office/officeart/2005/8/quickstyle/simple1" qsCatId="simple" csTypeId="urn:microsoft.com/office/officeart/2005/8/colors/accent0_2" csCatId="mainScheme" phldr="1"/>
      <dgm:spPr/>
      <dgm:t>
        <a:bodyPr/>
        <a:lstStyle/>
        <a:p>
          <a:endParaRPr kumimoji="1" lang="ja-JP" altLang="en-US"/>
        </a:p>
      </dgm:t>
    </dgm:pt>
    <dgm:pt modelId="{2BB00763-5585-4B93-844C-BE065136294D}">
      <dgm:prSet phldrT="[テキスト]" custT="1">
        <dgm:style>
          <a:lnRef idx="2">
            <a:schemeClr val="dk1"/>
          </a:lnRef>
          <a:fillRef idx="1">
            <a:schemeClr val="lt1"/>
          </a:fillRef>
          <a:effectRef idx="0">
            <a:schemeClr val="dk1"/>
          </a:effectRef>
          <a:fontRef idx="minor">
            <a:schemeClr val="dk1"/>
          </a:fontRef>
        </dgm:style>
      </dgm:prSet>
      <dgm:spPr/>
      <dgm:t>
        <a:bodyPr/>
        <a:lstStyle/>
        <a:p>
          <a:r>
            <a:rPr kumimoji="1" lang="ja-JP" altLang="en-US" sz="1100" dirty="0" smtClean="0">
              <a:solidFill>
                <a:schemeClr val="tx1"/>
              </a:solidFill>
              <a:latin typeface="+mn-ea"/>
              <a:ea typeface="+mn-ea"/>
            </a:rPr>
            <a:t>外務省</a:t>
          </a:r>
          <a:endParaRPr kumimoji="1" lang="en-US" altLang="ja-JP" sz="1100" dirty="0" smtClean="0">
            <a:solidFill>
              <a:schemeClr val="tx1"/>
            </a:solidFill>
            <a:latin typeface="+mn-ea"/>
            <a:ea typeface="+mn-ea"/>
          </a:endParaRPr>
        </a:p>
        <a:p>
          <a:r>
            <a:rPr kumimoji="1" lang="ja-JP" altLang="en-US" sz="1100" dirty="0" smtClean="0">
              <a:solidFill>
                <a:srgbClr val="FF0000"/>
              </a:solidFill>
              <a:latin typeface="+mn-ea"/>
              <a:ea typeface="+mn-ea"/>
            </a:rPr>
            <a:t>１０．１百万円</a:t>
          </a:r>
          <a:endParaRPr kumimoji="1" lang="ja-JP" altLang="en-US" sz="1100" dirty="0">
            <a:solidFill>
              <a:srgbClr val="FF0000"/>
            </a:solidFill>
            <a:latin typeface="+mn-ea"/>
            <a:ea typeface="+mn-ea"/>
          </a:endParaRPr>
        </a:p>
      </dgm:t>
    </dgm:pt>
    <dgm:pt modelId="{5E8A5E8B-49F2-4C92-B074-A2AFD4659F97}" type="parTrans" cxnId="{A46F49AD-BDDE-4076-9ACE-59752D8D0D14}">
      <dgm:prSet/>
      <dgm:spPr/>
      <dgm:t>
        <a:bodyPr/>
        <a:lstStyle/>
        <a:p>
          <a:endParaRPr kumimoji="1" lang="ja-JP" altLang="en-US" sz="1100"/>
        </a:p>
      </dgm:t>
    </dgm:pt>
    <dgm:pt modelId="{32A2262A-03F2-49E9-AB03-0B107C025A20}" type="sibTrans" cxnId="{A46F49AD-BDDE-4076-9ACE-59752D8D0D14}">
      <dgm:prSet/>
      <dgm:spPr/>
      <dgm:t>
        <a:bodyPr/>
        <a:lstStyle/>
        <a:p>
          <a:endParaRPr kumimoji="1" lang="ja-JP" altLang="en-US" sz="1100"/>
        </a:p>
      </dgm:t>
    </dgm:pt>
    <dgm:pt modelId="{25EB9E12-6F1E-4E70-B11B-71B69A6438EF}">
      <dgm:prSet phldrT="[テキスト]" custT="1">
        <dgm:style>
          <a:lnRef idx="2">
            <a:schemeClr val="dk1"/>
          </a:lnRef>
          <a:fillRef idx="1">
            <a:schemeClr val="lt1"/>
          </a:fillRef>
          <a:effectRef idx="0">
            <a:schemeClr val="dk1"/>
          </a:effectRef>
          <a:fontRef idx="minor">
            <a:schemeClr val="dk1"/>
          </a:fontRef>
        </dgm:style>
      </dgm:prSet>
      <dgm:spPr/>
      <dgm:t>
        <a:bodyPr/>
        <a:lstStyle/>
        <a:p>
          <a:r>
            <a:rPr kumimoji="1" lang="en-US" altLang="ja-JP" sz="1100" dirty="0" smtClean="0">
              <a:solidFill>
                <a:schemeClr val="tx1"/>
              </a:solidFill>
            </a:rPr>
            <a:t>A 【</a:t>
          </a:r>
          <a:r>
            <a:rPr kumimoji="1" lang="ja-JP" altLang="en-US" sz="1100" dirty="0" smtClean="0">
              <a:solidFill>
                <a:schemeClr val="tx1"/>
              </a:solidFill>
            </a:rPr>
            <a:t>一般競争入札</a:t>
          </a:r>
          <a:r>
            <a:rPr kumimoji="1" lang="en-US" altLang="ja-JP" sz="1100" dirty="0" smtClean="0">
              <a:solidFill>
                <a:schemeClr val="tx1"/>
              </a:solidFill>
            </a:rPr>
            <a:t>】</a:t>
          </a:r>
        </a:p>
        <a:p>
          <a:r>
            <a:rPr kumimoji="1" lang="ja-JP" altLang="en-US" sz="1100" dirty="0" smtClean="0">
              <a:solidFill>
                <a:srgbClr val="FF0000"/>
              </a:solidFill>
            </a:rPr>
            <a:t>８．０百万円</a:t>
          </a:r>
          <a:endParaRPr kumimoji="1" lang="en-US" altLang="ja-JP" sz="1100" dirty="0" smtClean="0">
            <a:solidFill>
              <a:srgbClr val="FF0000"/>
            </a:solidFill>
          </a:endParaRPr>
        </a:p>
        <a:p>
          <a:r>
            <a:rPr kumimoji="1" lang="ja-JP" altLang="en-US" sz="1100" dirty="0" smtClean="0">
              <a:solidFill>
                <a:srgbClr val="FF0000"/>
              </a:solidFill>
            </a:rPr>
            <a:t>株式会社アイネット</a:t>
          </a:r>
          <a:endParaRPr kumimoji="1" lang="ja-JP" altLang="en-US" sz="1100" dirty="0">
            <a:solidFill>
              <a:srgbClr val="FF0000"/>
            </a:solidFill>
          </a:endParaRPr>
        </a:p>
      </dgm:t>
    </dgm:pt>
    <dgm:pt modelId="{26AF220F-7413-414E-8437-939D21181578}" type="parTrans" cxnId="{523B49F9-BD58-4A4A-93AB-17F46F147970}">
      <dgm:prSet/>
      <dgm:spPr>
        <a:ln>
          <a:tailEnd type="arrow"/>
        </a:ln>
      </dgm:spPr>
      <dgm:t>
        <a:bodyPr/>
        <a:lstStyle/>
        <a:p>
          <a:endParaRPr kumimoji="1" lang="ja-JP" altLang="en-US" sz="1100"/>
        </a:p>
      </dgm:t>
    </dgm:pt>
    <dgm:pt modelId="{BA282B75-5A3F-42F0-AEA2-17A401A27915}" type="sibTrans" cxnId="{523B49F9-BD58-4A4A-93AB-17F46F147970}">
      <dgm:prSet/>
      <dgm:spPr/>
      <dgm:t>
        <a:bodyPr/>
        <a:lstStyle/>
        <a:p>
          <a:endParaRPr kumimoji="1" lang="ja-JP" altLang="en-US" sz="1100"/>
        </a:p>
      </dgm:t>
    </dgm:pt>
    <dgm:pt modelId="{B8EF4A15-36CB-4302-A2C7-DBFF226D4856}">
      <dgm:prSet phldrT="[テキスト]" custT="1">
        <dgm:style>
          <a:lnRef idx="2">
            <a:schemeClr val="dk1"/>
          </a:lnRef>
          <a:fillRef idx="1">
            <a:schemeClr val="lt1"/>
          </a:fillRef>
          <a:effectRef idx="0">
            <a:schemeClr val="dk1"/>
          </a:effectRef>
          <a:fontRef idx="minor">
            <a:schemeClr val="dk1"/>
          </a:fontRef>
        </dgm:style>
      </dgm:prSet>
      <dgm:spPr/>
      <dgm:t>
        <a:bodyPr/>
        <a:lstStyle/>
        <a:p>
          <a:endParaRPr kumimoji="1" lang="en-US" altLang="ja-JP" sz="1100" dirty="0" smtClean="0">
            <a:solidFill>
              <a:schemeClr val="tx1"/>
            </a:solidFill>
          </a:endParaRPr>
        </a:p>
        <a:p>
          <a:r>
            <a:rPr kumimoji="1" lang="en-US" altLang="ja-JP" sz="1100" dirty="0" smtClean="0">
              <a:solidFill>
                <a:schemeClr val="tx1"/>
              </a:solidFill>
            </a:rPr>
            <a:t>B</a:t>
          </a:r>
          <a:r>
            <a:rPr kumimoji="1" lang="ja-JP" altLang="en-US" sz="1100" dirty="0" smtClean="0">
              <a:solidFill>
                <a:schemeClr val="tx1"/>
              </a:solidFill>
            </a:rPr>
            <a:t>在外公館公館</a:t>
          </a:r>
          <a:endParaRPr kumimoji="1" lang="en-US" altLang="ja-JP" sz="1100" dirty="0" smtClean="0">
            <a:solidFill>
              <a:schemeClr val="tx1"/>
            </a:solidFill>
          </a:endParaRPr>
        </a:p>
        <a:p>
          <a:r>
            <a:rPr kumimoji="1" lang="en-US" altLang="ja-JP" sz="1100" dirty="0" smtClean="0">
              <a:solidFill>
                <a:schemeClr val="tx1"/>
              </a:solidFill>
            </a:rPr>
            <a:t>/</a:t>
          </a:r>
          <a:r>
            <a:rPr kumimoji="1" lang="ja-JP" altLang="en-US" sz="1100" dirty="0" smtClean="0">
              <a:solidFill>
                <a:schemeClr val="tx1"/>
              </a:solidFill>
            </a:rPr>
            <a:t>所在地における現地業者</a:t>
          </a:r>
          <a:endParaRPr kumimoji="1" lang="en-US" altLang="ja-JP" sz="1100" dirty="0" smtClean="0">
            <a:solidFill>
              <a:schemeClr val="tx1"/>
            </a:solidFill>
          </a:endParaRPr>
        </a:p>
        <a:p>
          <a:r>
            <a:rPr kumimoji="1" lang="ja-JP" altLang="en-US" sz="1100" dirty="0" smtClean="0">
              <a:solidFill>
                <a:srgbClr val="FF0000"/>
              </a:solidFill>
            </a:rPr>
            <a:t>１．９百万円</a:t>
          </a:r>
          <a:endParaRPr kumimoji="1" lang="ja-JP" altLang="en-US" sz="1100" dirty="0">
            <a:solidFill>
              <a:srgbClr val="FF0000"/>
            </a:solidFill>
          </a:endParaRPr>
        </a:p>
      </dgm:t>
    </dgm:pt>
    <dgm:pt modelId="{5C2089F8-D612-462E-A67F-C91284074A96}" type="parTrans" cxnId="{3020C510-A87E-4EC6-A3AD-642C4777FEB8}">
      <dgm:prSet/>
      <dgm:spPr>
        <a:ln>
          <a:tailEnd type="arrow"/>
        </a:ln>
      </dgm:spPr>
      <dgm:t>
        <a:bodyPr/>
        <a:lstStyle/>
        <a:p>
          <a:endParaRPr kumimoji="1" lang="ja-JP" altLang="en-US" sz="1100"/>
        </a:p>
      </dgm:t>
    </dgm:pt>
    <dgm:pt modelId="{D5C6B656-B7F4-4028-859A-C9C52FC291BC}" type="sibTrans" cxnId="{3020C510-A87E-4EC6-A3AD-642C4777FEB8}">
      <dgm:prSet/>
      <dgm:spPr/>
      <dgm:t>
        <a:bodyPr/>
        <a:lstStyle/>
        <a:p>
          <a:endParaRPr kumimoji="1" lang="ja-JP" altLang="en-US" sz="1100"/>
        </a:p>
      </dgm:t>
    </dgm:pt>
    <dgm:pt modelId="{6EAE8F56-A505-4DDF-A65A-B40696D4FFCE}">
      <dgm:prSet custT="1">
        <dgm:style>
          <a:lnRef idx="2">
            <a:schemeClr val="dk1"/>
          </a:lnRef>
          <a:fillRef idx="1">
            <a:schemeClr val="lt1"/>
          </a:fillRef>
          <a:effectRef idx="0">
            <a:schemeClr val="dk1"/>
          </a:effectRef>
          <a:fontRef idx="minor">
            <a:schemeClr val="dk1"/>
          </a:fontRef>
        </dgm:style>
      </dgm:prSet>
      <dgm:spPr/>
      <dgm:t>
        <a:bodyPr/>
        <a:lstStyle/>
        <a:p>
          <a:r>
            <a:rPr kumimoji="1" lang="en-US" altLang="ja-JP" sz="1100" dirty="0" smtClean="0">
              <a:solidFill>
                <a:schemeClr val="tx1"/>
              </a:solidFill>
              <a:latin typeface="+mn-ea"/>
              <a:ea typeface="+mn-ea"/>
            </a:rPr>
            <a:t>【</a:t>
          </a:r>
          <a:r>
            <a:rPr kumimoji="1" lang="ja-JP" altLang="en-US" sz="1100" dirty="0" smtClean="0">
              <a:solidFill>
                <a:schemeClr val="tx1"/>
              </a:solidFill>
              <a:latin typeface="+mn-ea"/>
              <a:ea typeface="+mn-ea"/>
            </a:rPr>
            <a:t>少額随意契約</a:t>
          </a:r>
          <a:r>
            <a:rPr kumimoji="1" lang="en-US" altLang="ja-JP" sz="1100" dirty="0" smtClean="0">
              <a:solidFill>
                <a:schemeClr val="tx1"/>
              </a:solidFill>
              <a:latin typeface="+mn-ea"/>
              <a:ea typeface="+mn-ea"/>
            </a:rPr>
            <a:t>】</a:t>
          </a:r>
        </a:p>
        <a:p>
          <a:r>
            <a:rPr kumimoji="1" lang="ja-JP" altLang="en-US" sz="1100" dirty="0" smtClean="0">
              <a:solidFill>
                <a:srgbClr val="FF0000"/>
              </a:solidFill>
              <a:latin typeface="+mn-ea"/>
              <a:ea typeface="+mn-ea"/>
            </a:rPr>
            <a:t>０．１百万円</a:t>
          </a:r>
          <a:endParaRPr kumimoji="1" lang="en-US" altLang="ja-JP" sz="1100" dirty="0" smtClean="0">
            <a:solidFill>
              <a:srgbClr val="FF0000"/>
            </a:solidFill>
            <a:latin typeface="+mn-ea"/>
            <a:ea typeface="+mn-ea"/>
          </a:endParaRPr>
        </a:p>
        <a:p>
          <a:r>
            <a:rPr kumimoji="1" lang="ja-JP" altLang="en-US" sz="1100" dirty="0" smtClean="0">
              <a:solidFill>
                <a:srgbClr val="FF0000"/>
              </a:solidFill>
              <a:latin typeface="+mn-ea"/>
              <a:ea typeface="+mn-ea"/>
            </a:rPr>
            <a:t>株式会社　富士プリンテック</a:t>
          </a:r>
          <a:endParaRPr kumimoji="1" lang="ja-JP" altLang="en-US" sz="1100" dirty="0">
            <a:solidFill>
              <a:srgbClr val="FF0000"/>
            </a:solidFill>
            <a:latin typeface="+mn-ea"/>
            <a:ea typeface="+mn-ea"/>
          </a:endParaRPr>
        </a:p>
      </dgm:t>
    </dgm:pt>
    <dgm:pt modelId="{B572A961-3B4E-44D9-B28A-A78DEF7037CD}" type="parTrans" cxnId="{7CE66FAF-08C8-411D-B9DC-1A773F8A6C15}">
      <dgm:prSet/>
      <dgm:spPr>
        <a:ln>
          <a:tailEnd type="arrow"/>
        </a:ln>
      </dgm:spPr>
      <dgm:t>
        <a:bodyPr/>
        <a:lstStyle/>
        <a:p>
          <a:endParaRPr kumimoji="1" lang="ja-JP" altLang="en-US" sz="1100"/>
        </a:p>
      </dgm:t>
    </dgm:pt>
    <dgm:pt modelId="{6E72290D-A89C-41DD-A27C-C8A7FDDC6E78}" type="sibTrans" cxnId="{7CE66FAF-08C8-411D-B9DC-1A773F8A6C15}">
      <dgm:prSet/>
      <dgm:spPr/>
      <dgm:t>
        <a:bodyPr/>
        <a:lstStyle/>
        <a:p>
          <a:endParaRPr kumimoji="1" lang="ja-JP" altLang="en-US" sz="1100"/>
        </a:p>
      </dgm:t>
    </dgm:pt>
    <dgm:pt modelId="{B86A455D-73B4-4425-ABBC-77C278E080D6}">
      <dgm:prSet phldrT="[テキスト]" custT="1">
        <dgm:style>
          <a:lnRef idx="2">
            <a:schemeClr val="dk1"/>
          </a:lnRef>
          <a:fillRef idx="1">
            <a:schemeClr val="lt1"/>
          </a:fillRef>
          <a:effectRef idx="0">
            <a:schemeClr val="dk1"/>
          </a:effectRef>
          <a:fontRef idx="minor">
            <a:schemeClr val="dk1"/>
          </a:fontRef>
        </dgm:style>
      </dgm:prSet>
      <dgm:spPr/>
      <dgm:t>
        <a:bodyPr/>
        <a:lstStyle/>
        <a:p>
          <a:pPr algn="ctr"/>
          <a:r>
            <a:rPr kumimoji="1" lang="en-US" altLang="ja-JP" sz="1100" dirty="0" smtClean="0">
              <a:solidFill>
                <a:sysClr val="windowText" lastClr="000000"/>
              </a:solidFill>
              <a:latin typeface="+mj-ea"/>
              <a:ea typeface="+mj-ea"/>
            </a:rPr>
            <a:t>【</a:t>
          </a:r>
          <a:r>
            <a:rPr kumimoji="1" lang="ja-JP" altLang="en-US" sz="1100" dirty="0" smtClean="0">
              <a:solidFill>
                <a:sysClr val="windowText" lastClr="000000"/>
              </a:solidFill>
              <a:latin typeface="+mj-ea"/>
              <a:ea typeface="+mj-ea"/>
            </a:rPr>
            <a:t>少額随意契約</a:t>
          </a:r>
          <a:r>
            <a:rPr kumimoji="1" lang="en-US" altLang="ja-JP" sz="1100" dirty="0" smtClean="0">
              <a:solidFill>
                <a:sysClr val="windowText" lastClr="000000"/>
              </a:solidFill>
              <a:latin typeface="+mj-ea"/>
              <a:ea typeface="+mj-ea"/>
            </a:rPr>
            <a:t>】</a:t>
          </a:r>
        </a:p>
        <a:p>
          <a:pPr algn="ctr"/>
          <a:r>
            <a:rPr kumimoji="1" lang="ja-JP" altLang="en-US" sz="1100" dirty="0" smtClean="0">
              <a:solidFill>
                <a:srgbClr val="FF0000"/>
              </a:solidFill>
              <a:latin typeface="+mn-ea"/>
              <a:ea typeface="+mn-ea"/>
            </a:rPr>
            <a:t>０．１百万円</a:t>
          </a:r>
          <a:endParaRPr kumimoji="1" lang="en-US" altLang="ja-JP" sz="1100" dirty="0" smtClean="0">
            <a:solidFill>
              <a:srgbClr val="FF0000"/>
            </a:solidFill>
            <a:latin typeface="+mn-ea"/>
            <a:ea typeface="+mn-ea"/>
          </a:endParaRPr>
        </a:p>
        <a:p>
          <a:pPr algn="ctr"/>
          <a:r>
            <a:rPr kumimoji="1" lang="ja-JP" altLang="en-US" sz="1100" dirty="0" smtClean="0">
              <a:solidFill>
                <a:srgbClr val="FF0000"/>
              </a:solidFill>
              <a:latin typeface="+mj-ea"/>
              <a:ea typeface="+mj-ea"/>
            </a:rPr>
            <a:t>富士プリント株式会社　</a:t>
          </a:r>
          <a:endParaRPr kumimoji="1" lang="en-US" altLang="ja-JP" sz="1100" dirty="0" smtClean="0">
            <a:solidFill>
              <a:srgbClr val="FF0000"/>
            </a:solidFill>
            <a:latin typeface="+mj-ea"/>
            <a:ea typeface="+mj-ea"/>
          </a:endParaRPr>
        </a:p>
      </dgm:t>
    </dgm:pt>
    <dgm:pt modelId="{2815286F-A708-466B-8A61-5E5E59942BCF}" type="sibTrans" cxnId="{1801B027-F376-48AD-BC00-C2A43CEDB14C}">
      <dgm:prSet/>
      <dgm:spPr/>
      <dgm:t>
        <a:bodyPr/>
        <a:lstStyle/>
        <a:p>
          <a:endParaRPr kumimoji="1" lang="ja-JP" altLang="en-US" sz="1100"/>
        </a:p>
      </dgm:t>
    </dgm:pt>
    <dgm:pt modelId="{74DAF833-782B-44E6-B836-5200280371EA}" type="parTrans" cxnId="{1801B027-F376-48AD-BC00-C2A43CEDB14C}">
      <dgm:prSet/>
      <dgm:spPr>
        <a:ln>
          <a:tailEnd type="arrow"/>
        </a:ln>
      </dgm:spPr>
      <dgm:t>
        <a:bodyPr/>
        <a:lstStyle/>
        <a:p>
          <a:endParaRPr kumimoji="1" lang="ja-JP" altLang="en-US" sz="1100"/>
        </a:p>
      </dgm:t>
    </dgm:pt>
    <dgm:pt modelId="{1934E416-EA6B-4932-BBEA-C2141A6D3EF5}" type="pres">
      <dgm:prSet presAssocID="{5422AB50-67BF-4F6E-A60F-66735987B53C}" presName="hierChild1" presStyleCnt="0">
        <dgm:presLayoutVars>
          <dgm:orgChart val="1"/>
          <dgm:chPref val="1"/>
          <dgm:dir/>
          <dgm:animOne val="branch"/>
          <dgm:animLvl val="lvl"/>
          <dgm:resizeHandles/>
        </dgm:presLayoutVars>
      </dgm:prSet>
      <dgm:spPr/>
      <dgm:t>
        <a:bodyPr/>
        <a:lstStyle/>
        <a:p>
          <a:endParaRPr kumimoji="1" lang="ja-JP" altLang="en-US"/>
        </a:p>
      </dgm:t>
    </dgm:pt>
    <dgm:pt modelId="{758F81CA-B4D5-43CF-99FB-88307E391BA6}" type="pres">
      <dgm:prSet presAssocID="{2BB00763-5585-4B93-844C-BE065136294D}" presName="hierRoot1" presStyleCnt="0">
        <dgm:presLayoutVars>
          <dgm:hierBranch val="init"/>
        </dgm:presLayoutVars>
      </dgm:prSet>
      <dgm:spPr/>
    </dgm:pt>
    <dgm:pt modelId="{465CB9A0-A60A-425A-8298-61125FD85E07}" type="pres">
      <dgm:prSet presAssocID="{2BB00763-5585-4B93-844C-BE065136294D}" presName="rootComposite1" presStyleCnt="0"/>
      <dgm:spPr/>
    </dgm:pt>
    <dgm:pt modelId="{EA95C4D5-F334-4F7D-A9CE-76D3E6E5C83F}" type="pres">
      <dgm:prSet presAssocID="{2BB00763-5585-4B93-844C-BE065136294D}" presName="rootText1" presStyleLbl="node0" presStyleIdx="0" presStyleCnt="1">
        <dgm:presLayoutVars>
          <dgm:chPref val="3"/>
        </dgm:presLayoutVars>
      </dgm:prSet>
      <dgm:spPr/>
      <dgm:t>
        <a:bodyPr/>
        <a:lstStyle/>
        <a:p>
          <a:endParaRPr kumimoji="1" lang="ja-JP" altLang="en-US"/>
        </a:p>
      </dgm:t>
    </dgm:pt>
    <dgm:pt modelId="{F3FE669D-4117-4F7C-86C9-A0D82F1B19D1}" type="pres">
      <dgm:prSet presAssocID="{2BB00763-5585-4B93-844C-BE065136294D}" presName="rootConnector1" presStyleLbl="node1" presStyleIdx="0" presStyleCnt="0"/>
      <dgm:spPr/>
      <dgm:t>
        <a:bodyPr/>
        <a:lstStyle/>
        <a:p>
          <a:endParaRPr kumimoji="1" lang="ja-JP" altLang="en-US"/>
        </a:p>
      </dgm:t>
    </dgm:pt>
    <dgm:pt modelId="{8AD516E1-9AD3-441D-9CBA-05CF795D56DF}" type="pres">
      <dgm:prSet presAssocID="{2BB00763-5585-4B93-844C-BE065136294D}" presName="hierChild2" presStyleCnt="0"/>
      <dgm:spPr/>
    </dgm:pt>
    <dgm:pt modelId="{5D1ECBFE-8F85-4BD3-A767-D65FB487C2BD}" type="pres">
      <dgm:prSet presAssocID="{26AF220F-7413-414E-8437-939D21181578}" presName="Name37" presStyleLbl="parChTrans1D2" presStyleIdx="0" presStyleCnt="4"/>
      <dgm:spPr/>
      <dgm:t>
        <a:bodyPr/>
        <a:lstStyle/>
        <a:p>
          <a:endParaRPr kumimoji="1" lang="ja-JP" altLang="en-US"/>
        </a:p>
      </dgm:t>
    </dgm:pt>
    <dgm:pt modelId="{D47B16DD-0338-48B5-8FB5-A81A2DEDFAD9}" type="pres">
      <dgm:prSet presAssocID="{25EB9E12-6F1E-4E70-B11B-71B69A6438EF}" presName="hierRoot2" presStyleCnt="0">
        <dgm:presLayoutVars>
          <dgm:hierBranch val="init"/>
        </dgm:presLayoutVars>
      </dgm:prSet>
      <dgm:spPr/>
    </dgm:pt>
    <dgm:pt modelId="{40CA309E-0BF5-4BAD-B44F-928004DFD51F}" type="pres">
      <dgm:prSet presAssocID="{25EB9E12-6F1E-4E70-B11B-71B69A6438EF}" presName="rootComposite" presStyleCnt="0"/>
      <dgm:spPr/>
    </dgm:pt>
    <dgm:pt modelId="{8B222D40-80A0-4D56-B9F2-718A00205E6C}" type="pres">
      <dgm:prSet presAssocID="{25EB9E12-6F1E-4E70-B11B-71B69A6438EF}" presName="rootText" presStyleLbl="node2" presStyleIdx="0" presStyleCnt="4" custAng="0" custScaleY="127823" custLinFactNeighborX="579" custLinFactNeighborY="-2316">
        <dgm:presLayoutVars>
          <dgm:chPref val="3"/>
        </dgm:presLayoutVars>
      </dgm:prSet>
      <dgm:spPr/>
      <dgm:t>
        <a:bodyPr/>
        <a:lstStyle/>
        <a:p>
          <a:endParaRPr kumimoji="1" lang="ja-JP" altLang="en-US"/>
        </a:p>
      </dgm:t>
    </dgm:pt>
    <dgm:pt modelId="{B869011C-7054-4578-9CE0-0265BA7ED749}" type="pres">
      <dgm:prSet presAssocID="{25EB9E12-6F1E-4E70-B11B-71B69A6438EF}" presName="rootConnector" presStyleLbl="node2" presStyleIdx="0" presStyleCnt="4"/>
      <dgm:spPr/>
      <dgm:t>
        <a:bodyPr/>
        <a:lstStyle/>
        <a:p>
          <a:endParaRPr kumimoji="1" lang="ja-JP" altLang="en-US"/>
        </a:p>
      </dgm:t>
    </dgm:pt>
    <dgm:pt modelId="{53C44953-2267-4272-8EA3-729498208A3C}" type="pres">
      <dgm:prSet presAssocID="{25EB9E12-6F1E-4E70-B11B-71B69A6438EF}" presName="hierChild4" presStyleCnt="0"/>
      <dgm:spPr/>
    </dgm:pt>
    <dgm:pt modelId="{5F6C9327-93DC-4A34-BB5D-FECA4AE10282}" type="pres">
      <dgm:prSet presAssocID="{25EB9E12-6F1E-4E70-B11B-71B69A6438EF}" presName="hierChild5" presStyleCnt="0"/>
      <dgm:spPr/>
    </dgm:pt>
    <dgm:pt modelId="{92AC11B8-6A33-493C-8877-CCB056E4C7EF}" type="pres">
      <dgm:prSet presAssocID="{B572A961-3B4E-44D9-B28A-A78DEF7037CD}" presName="Name37" presStyleLbl="parChTrans1D2" presStyleIdx="1" presStyleCnt="4"/>
      <dgm:spPr/>
      <dgm:t>
        <a:bodyPr/>
        <a:lstStyle/>
        <a:p>
          <a:endParaRPr kumimoji="1" lang="ja-JP" altLang="en-US"/>
        </a:p>
      </dgm:t>
    </dgm:pt>
    <dgm:pt modelId="{B936C138-C1BC-4A4B-97B3-ABE7F4FB7CBD}" type="pres">
      <dgm:prSet presAssocID="{6EAE8F56-A505-4DDF-A65A-B40696D4FFCE}" presName="hierRoot2" presStyleCnt="0">
        <dgm:presLayoutVars>
          <dgm:hierBranch val="init"/>
        </dgm:presLayoutVars>
      </dgm:prSet>
      <dgm:spPr/>
    </dgm:pt>
    <dgm:pt modelId="{927A692E-800A-4423-A84F-631A63E8FF03}" type="pres">
      <dgm:prSet presAssocID="{6EAE8F56-A505-4DDF-A65A-B40696D4FFCE}" presName="rootComposite" presStyleCnt="0"/>
      <dgm:spPr/>
    </dgm:pt>
    <dgm:pt modelId="{07D416AD-C5B1-4101-9E3E-24789A4410FF}" type="pres">
      <dgm:prSet presAssocID="{6EAE8F56-A505-4DDF-A65A-B40696D4FFCE}" presName="rootText" presStyleLbl="node2" presStyleIdx="1" presStyleCnt="4" custScaleY="132907">
        <dgm:presLayoutVars>
          <dgm:chPref val="3"/>
        </dgm:presLayoutVars>
      </dgm:prSet>
      <dgm:spPr/>
      <dgm:t>
        <a:bodyPr/>
        <a:lstStyle/>
        <a:p>
          <a:endParaRPr kumimoji="1" lang="ja-JP" altLang="en-US"/>
        </a:p>
      </dgm:t>
    </dgm:pt>
    <dgm:pt modelId="{FB8127B2-9A2E-4F60-92C0-68CD5D137706}" type="pres">
      <dgm:prSet presAssocID="{6EAE8F56-A505-4DDF-A65A-B40696D4FFCE}" presName="rootConnector" presStyleLbl="node2" presStyleIdx="1" presStyleCnt="4"/>
      <dgm:spPr/>
      <dgm:t>
        <a:bodyPr/>
        <a:lstStyle/>
        <a:p>
          <a:endParaRPr kumimoji="1" lang="ja-JP" altLang="en-US"/>
        </a:p>
      </dgm:t>
    </dgm:pt>
    <dgm:pt modelId="{E070E9E1-8DD4-4111-94ED-FA33A87F8312}" type="pres">
      <dgm:prSet presAssocID="{6EAE8F56-A505-4DDF-A65A-B40696D4FFCE}" presName="hierChild4" presStyleCnt="0"/>
      <dgm:spPr/>
    </dgm:pt>
    <dgm:pt modelId="{14B230BF-05AC-4EB8-82F1-57763447E13D}" type="pres">
      <dgm:prSet presAssocID="{6EAE8F56-A505-4DDF-A65A-B40696D4FFCE}" presName="hierChild5" presStyleCnt="0"/>
      <dgm:spPr/>
    </dgm:pt>
    <dgm:pt modelId="{94660AC3-50A5-498A-9AEC-20B272ECB62C}" type="pres">
      <dgm:prSet presAssocID="{74DAF833-782B-44E6-B836-5200280371EA}" presName="Name37" presStyleLbl="parChTrans1D2" presStyleIdx="2" presStyleCnt="4"/>
      <dgm:spPr/>
      <dgm:t>
        <a:bodyPr/>
        <a:lstStyle/>
        <a:p>
          <a:endParaRPr kumimoji="1" lang="ja-JP" altLang="en-US"/>
        </a:p>
      </dgm:t>
    </dgm:pt>
    <dgm:pt modelId="{593C4022-F38B-438F-9ABC-88469A9FA30A}" type="pres">
      <dgm:prSet presAssocID="{B86A455D-73B4-4425-ABBC-77C278E080D6}" presName="hierRoot2" presStyleCnt="0">
        <dgm:presLayoutVars>
          <dgm:hierBranch val="init"/>
        </dgm:presLayoutVars>
      </dgm:prSet>
      <dgm:spPr/>
    </dgm:pt>
    <dgm:pt modelId="{CA2D979A-BE12-4311-A931-4CD5A1F32974}" type="pres">
      <dgm:prSet presAssocID="{B86A455D-73B4-4425-ABBC-77C278E080D6}" presName="rootComposite" presStyleCnt="0"/>
      <dgm:spPr/>
    </dgm:pt>
    <dgm:pt modelId="{96746660-9D70-4693-BF34-2D07B8C91D31}" type="pres">
      <dgm:prSet presAssocID="{B86A455D-73B4-4425-ABBC-77C278E080D6}" presName="rootText" presStyleLbl="node2" presStyleIdx="2" presStyleCnt="4" custScaleY="126091">
        <dgm:presLayoutVars>
          <dgm:chPref val="3"/>
        </dgm:presLayoutVars>
      </dgm:prSet>
      <dgm:spPr/>
      <dgm:t>
        <a:bodyPr/>
        <a:lstStyle/>
        <a:p>
          <a:endParaRPr kumimoji="1" lang="ja-JP" altLang="en-US"/>
        </a:p>
      </dgm:t>
    </dgm:pt>
    <dgm:pt modelId="{46EE3D86-5F06-424C-8893-58E4733F87A2}" type="pres">
      <dgm:prSet presAssocID="{B86A455D-73B4-4425-ABBC-77C278E080D6}" presName="rootConnector" presStyleLbl="node2" presStyleIdx="2" presStyleCnt="4"/>
      <dgm:spPr/>
      <dgm:t>
        <a:bodyPr/>
        <a:lstStyle/>
        <a:p>
          <a:endParaRPr kumimoji="1" lang="ja-JP" altLang="en-US"/>
        </a:p>
      </dgm:t>
    </dgm:pt>
    <dgm:pt modelId="{76C10C6A-B011-4AFD-9A39-0C24D4F16E1C}" type="pres">
      <dgm:prSet presAssocID="{B86A455D-73B4-4425-ABBC-77C278E080D6}" presName="hierChild4" presStyleCnt="0"/>
      <dgm:spPr/>
    </dgm:pt>
    <dgm:pt modelId="{22F9EAB1-F02E-4C6D-B94A-38F479DDF605}" type="pres">
      <dgm:prSet presAssocID="{B86A455D-73B4-4425-ABBC-77C278E080D6}" presName="hierChild5" presStyleCnt="0"/>
      <dgm:spPr/>
    </dgm:pt>
    <dgm:pt modelId="{5AA205C8-067F-4F43-A22C-210E87246451}" type="pres">
      <dgm:prSet presAssocID="{5C2089F8-D612-462E-A67F-C91284074A96}" presName="Name37" presStyleLbl="parChTrans1D2" presStyleIdx="3" presStyleCnt="4"/>
      <dgm:spPr/>
      <dgm:t>
        <a:bodyPr/>
        <a:lstStyle/>
        <a:p>
          <a:endParaRPr kumimoji="1" lang="ja-JP" altLang="en-US"/>
        </a:p>
      </dgm:t>
    </dgm:pt>
    <dgm:pt modelId="{0439A262-BA05-4B8F-9AD7-16A7A7305D1A}" type="pres">
      <dgm:prSet presAssocID="{B8EF4A15-36CB-4302-A2C7-DBFF226D4856}" presName="hierRoot2" presStyleCnt="0">
        <dgm:presLayoutVars>
          <dgm:hierBranch val="init"/>
        </dgm:presLayoutVars>
      </dgm:prSet>
      <dgm:spPr/>
    </dgm:pt>
    <dgm:pt modelId="{FCA0A63D-40CC-4F95-AC6C-735BF8FABF18}" type="pres">
      <dgm:prSet presAssocID="{B8EF4A15-36CB-4302-A2C7-DBFF226D4856}" presName="rootComposite" presStyleCnt="0"/>
      <dgm:spPr/>
    </dgm:pt>
    <dgm:pt modelId="{8E69E03C-27FF-4134-91B9-B3C232582F61}" type="pres">
      <dgm:prSet presAssocID="{B8EF4A15-36CB-4302-A2C7-DBFF226D4856}" presName="rootText" presStyleLbl="node2" presStyleIdx="3" presStyleCnt="4" custScaleY="132907">
        <dgm:presLayoutVars>
          <dgm:chPref val="3"/>
        </dgm:presLayoutVars>
      </dgm:prSet>
      <dgm:spPr/>
      <dgm:t>
        <a:bodyPr/>
        <a:lstStyle/>
        <a:p>
          <a:endParaRPr kumimoji="1" lang="ja-JP" altLang="en-US"/>
        </a:p>
      </dgm:t>
    </dgm:pt>
    <dgm:pt modelId="{2F1D11F7-7EF3-4AC5-8B93-9904CC1FE99E}" type="pres">
      <dgm:prSet presAssocID="{B8EF4A15-36CB-4302-A2C7-DBFF226D4856}" presName="rootConnector" presStyleLbl="node2" presStyleIdx="3" presStyleCnt="4"/>
      <dgm:spPr/>
      <dgm:t>
        <a:bodyPr/>
        <a:lstStyle/>
        <a:p>
          <a:endParaRPr kumimoji="1" lang="ja-JP" altLang="en-US"/>
        </a:p>
      </dgm:t>
    </dgm:pt>
    <dgm:pt modelId="{E283A7D2-4F54-40BA-A523-6FA036EA4E57}" type="pres">
      <dgm:prSet presAssocID="{B8EF4A15-36CB-4302-A2C7-DBFF226D4856}" presName="hierChild4" presStyleCnt="0"/>
      <dgm:spPr/>
    </dgm:pt>
    <dgm:pt modelId="{B99835B3-D3F1-44A6-8D93-FD796DED809B}" type="pres">
      <dgm:prSet presAssocID="{B8EF4A15-36CB-4302-A2C7-DBFF226D4856}" presName="hierChild5" presStyleCnt="0"/>
      <dgm:spPr/>
    </dgm:pt>
    <dgm:pt modelId="{22FD797E-94CE-4332-94B9-70ABC94E7D4F}" type="pres">
      <dgm:prSet presAssocID="{2BB00763-5585-4B93-844C-BE065136294D}" presName="hierChild3" presStyleCnt="0"/>
      <dgm:spPr/>
    </dgm:pt>
  </dgm:ptLst>
  <dgm:cxnLst>
    <dgm:cxn modelId="{1DA3BE4E-ABDD-444D-A328-18D5826B1B7E}" type="presOf" srcId="{B86A455D-73B4-4425-ABBC-77C278E080D6}" destId="{96746660-9D70-4693-BF34-2D07B8C91D31}" srcOrd="0" destOrd="0" presId="urn:microsoft.com/office/officeart/2005/8/layout/orgChart1"/>
    <dgm:cxn modelId="{F078452D-2627-4952-8E69-B3C5D0E51E47}" type="presOf" srcId="{B8EF4A15-36CB-4302-A2C7-DBFF226D4856}" destId="{8E69E03C-27FF-4134-91B9-B3C232582F61}" srcOrd="0" destOrd="0" presId="urn:microsoft.com/office/officeart/2005/8/layout/orgChart1"/>
    <dgm:cxn modelId="{A1EB96D8-F723-4880-AD62-583D6FEE041A}" type="presOf" srcId="{2BB00763-5585-4B93-844C-BE065136294D}" destId="{EA95C4D5-F334-4F7D-A9CE-76D3E6E5C83F}" srcOrd="0" destOrd="0" presId="urn:microsoft.com/office/officeart/2005/8/layout/orgChart1"/>
    <dgm:cxn modelId="{0569C613-C7F7-4B2B-9CC0-28689041B4E5}" type="presOf" srcId="{6EAE8F56-A505-4DDF-A65A-B40696D4FFCE}" destId="{FB8127B2-9A2E-4F60-92C0-68CD5D137706}" srcOrd="1" destOrd="0" presId="urn:microsoft.com/office/officeart/2005/8/layout/orgChart1"/>
    <dgm:cxn modelId="{1801B027-F376-48AD-BC00-C2A43CEDB14C}" srcId="{2BB00763-5585-4B93-844C-BE065136294D}" destId="{B86A455D-73B4-4425-ABBC-77C278E080D6}" srcOrd="2" destOrd="0" parTransId="{74DAF833-782B-44E6-B836-5200280371EA}" sibTransId="{2815286F-A708-466B-8A61-5E5E59942BCF}"/>
    <dgm:cxn modelId="{FA1E45C1-C4FF-4866-AB0B-BA8D8CEA4892}" type="presOf" srcId="{74DAF833-782B-44E6-B836-5200280371EA}" destId="{94660AC3-50A5-498A-9AEC-20B272ECB62C}" srcOrd="0" destOrd="0" presId="urn:microsoft.com/office/officeart/2005/8/layout/orgChart1"/>
    <dgm:cxn modelId="{0B3D1247-3856-4D4E-9B6F-91B6AF9ED900}" type="presOf" srcId="{5422AB50-67BF-4F6E-A60F-66735987B53C}" destId="{1934E416-EA6B-4932-BBEA-C2141A6D3EF5}" srcOrd="0" destOrd="0" presId="urn:microsoft.com/office/officeart/2005/8/layout/orgChart1"/>
    <dgm:cxn modelId="{C3FA46F1-EBA9-4499-A59B-ED3CDD1CCFEC}" type="presOf" srcId="{B86A455D-73B4-4425-ABBC-77C278E080D6}" destId="{46EE3D86-5F06-424C-8893-58E4733F87A2}" srcOrd="1" destOrd="0" presId="urn:microsoft.com/office/officeart/2005/8/layout/orgChart1"/>
    <dgm:cxn modelId="{4AB4A038-B4AE-43D2-BE9D-ACDDA615BC5A}" type="presOf" srcId="{5C2089F8-D612-462E-A67F-C91284074A96}" destId="{5AA205C8-067F-4F43-A22C-210E87246451}" srcOrd="0" destOrd="0" presId="urn:microsoft.com/office/officeart/2005/8/layout/orgChart1"/>
    <dgm:cxn modelId="{34E5A754-0F85-4DBC-9E54-71DF7D97CC8D}" type="presOf" srcId="{26AF220F-7413-414E-8437-939D21181578}" destId="{5D1ECBFE-8F85-4BD3-A767-D65FB487C2BD}" srcOrd="0" destOrd="0" presId="urn:microsoft.com/office/officeart/2005/8/layout/orgChart1"/>
    <dgm:cxn modelId="{7CE66FAF-08C8-411D-B9DC-1A773F8A6C15}" srcId="{2BB00763-5585-4B93-844C-BE065136294D}" destId="{6EAE8F56-A505-4DDF-A65A-B40696D4FFCE}" srcOrd="1" destOrd="0" parTransId="{B572A961-3B4E-44D9-B28A-A78DEF7037CD}" sibTransId="{6E72290D-A89C-41DD-A27C-C8A7FDDC6E78}"/>
    <dgm:cxn modelId="{3020C510-A87E-4EC6-A3AD-642C4777FEB8}" srcId="{2BB00763-5585-4B93-844C-BE065136294D}" destId="{B8EF4A15-36CB-4302-A2C7-DBFF226D4856}" srcOrd="3" destOrd="0" parTransId="{5C2089F8-D612-462E-A67F-C91284074A96}" sibTransId="{D5C6B656-B7F4-4028-859A-C9C52FC291BC}"/>
    <dgm:cxn modelId="{A46F49AD-BDDE-4076-9ACE-59752D8D0D14}" srcId="{5422AB50-67BF-4F6E-A60F-66735987B53C}" destId="{2BB00763-5585-4B93-844C-BE065136294D}" srcOrd="0" destOrd="0" parTransId="{5E8A5E8B-49F2-4C92-B074-A2AFD4659F97}" sibTransId="{32A2262A-03F2-49E9-AB03-0B107C025A20}"/>
    <dgm:cxn modelId="{43E963D2-A8F1-4DEA-A8A9-A8A2661BE39B}" type="presOf" srcId="{B572A961-3B4E-44D9-B28A-A78DEF7037CD}" destId="{92AC11B8-6A33-493C-8877-CCB056E4C7EF}" srcOrd="0" destOrd="0" presId="urn:microsoft.com/office/officeart/2005/8/layout/orgChart1"/>
    <dgm:cxn modelId="{4E1AC20D-3929-4562-8D8A-BF147EDB11A1}" type="presOf" srcId="{B8EF4A15-36CB-4302-A2C7-DBFF226D4856}" destId="{2F1D11F7-7EF3-4AC5-8B93-9904CC1FE99E}" srcOrd="1" destOrd="0" presId="urn:microsoft.com/office/officeart/2005/8/layout/orgChart1"/>
    <dgm:cxn modelId="{523B49F9-BD58-4A4A-93AB-17F46F147970}" srcId="{2BB00763-5585-4B93-844C-BE065136294D}" destId="{25EB9E12-6F1E-4E70-B11B-71B69A6438EF}" srcOrd="0" destOrd="0" parTransId="{26AF220F-7413-414E-8437-939D21181578}" sibTransId="{BA282B75-5A3F-42F0-AEA2-17A401A27915}"/>
    <dgm:cxn modelId="{CB6AEBB1-1F0B-46AF-8B24-3D6999EE5821}" type="presOf" srcId="{2BB00763-5585-4B93-844C-BE065136294D}" destId="{F3FE669D-4117-4F7C-86C9-A0D82F1B19D1}" srcOrd="1" destOrd="0" presId="urn:microsoft.com/office/officeart/2005/8/layout/orgChart1"/>
    <dgm:cxn modelId="{F285E5E6-340F-415B-AEDE-D5DAE8885425}" type="presOf" srcId="{25EB9E12-6F1E-4E70-B11B-71B69A6438EF}" destId="{B869011C-7054-4578-9CE0-0265BA7ED749}" srcOrd="1" destOrd="0" presId="urn:microsoft.com/office/officeart/2005/8/layout/orgChart1"/>
    <dgm:cxn modelId="{3476D5A1-18B8-4603-870B-1DB5D3069BAB}" type="presOf" srcId="{25EB9E12-6F1E-4E70-B11B-71B69A6438EF}" destId="{8B222D40-80A0-4D56-B9F2-718A00205E6C}" srcOrd="0" destOrd="0" presId="urn:microsoft.com/office/officeart/2005/8/layout/orgChart1"/>
    <dgm:cxn modelId="{37C6DE21-2DD2-4AB2-BD76-9053240B022C}" type="presOf" srcId="{6EAE8F56-A505-4DDF-A65A-B40696D4FFCE}" destId="{07D416AD-C5B1-4101-9E3E-24789A4410FF}" srcOrd="0" destOrd="0" presId="urn:microsoft.com/office/officeart/2005/8/layout/orgChart1"/>
    <dgm:cxn modelId="{41B7F765-3C44-4F69-B066-13ADC486B5BA}" type="presParOf" srcId="{1934E416-EA6B-4932-BBEA-C2141A6D3EF5}" destId="{758F81CA-B4D5-43CF-99FB-88307E391BA6}" srcOrd="0" destOrd="0" presId="urn:microsoft.com/office/officeart/2005/8/layout/orgChart1"/>
    <dgm:cxn modelId="{79A6F332-237A-4C56-9898-ACE4E6C33F7F}" type="presParOf" srcId="{758F81CA-B4D5-43CF-99FB-88307E391BA6}" destId="{465CB9A0-A60A-425A-8298-61125FD85E07}" srcOrd="0" destOrd="0" presId="urn:microsoft.com/office/officeart/2005/8/layout/orgChart1"/>
    <dgm:cxn modelId="{2313F231-7748-4F77-BB73-08485FEA783F}" type="presParOf" srcId="{465CB9A0-A60A-425A-8298-61125FD85E07}" destId="{EA95C4D5-F334-4F7D-A9CE-76D3E6E5C83F}" srcOrd="0" destOrd="0" presId="urn:microsoft.com/office/officeart/2005/8/layout/orgChart1"/>
    <dgm:cxn modelId="{B4D76903-AAF9-4E4F-B585-F75BDB068860}" type="presParOf" srcId="{465CB9A0-A60A-425A-8298-61125FD85E07}" destId="{F3FE669D-4117-4F7C-86C9-A0D82F1B19D1}" srcOrd="1" destOrd="0" presId="urn:microsoft.com/office/officeart/2005/8/layout/orgChart1"/>
    <dgm:cxn modelId="{20241F00-01CE-4FA7-A1BF-3433F5E38DB9}" type="presParOf" srcId="{758F81CA-B4D5-43CF-99FB-88307E391BA6}" destId="{8AD516E1-9AD3-441D-9CBA-05CF795D56DF}" srcOrd="1" destOrd="0" presId="urn:microsoft.com/office/officeart/2005/8/layout/orgChart1"/>
    <dgm:cxn modelId="{50B92186-782E-440A-868C-37934AF8B178}" type="presParOf" srcId="{8AD516E1-9AD3-441D-9CBA-05CF795D56DF}" destId="{5D1ECBFE-8F85-4BD3-A767-D65FB487C2BD}" srcOrd="0" destOrd="0" presId="urn:microsoft.com/office/officeart/2005/8/layout/orgChart1"/>
    <dgm:cxn modelId="{B24E90BE-658A-469A-A201-649A9CD69931}" type="presParOf" srcId="{8AD516E1-9AD3-441D-9CBA-05CF795D56DF}" destId="{D47B16DD-0338-48B5-8FB5-A81A2DEDFAD9}" srcOrd="1" destOrd="0" presId="urn:microsoft.com/office/officeart/2005/8/layout/orgChart1"/>
    <dgm:cxn modelId="{87042BDB-FFD6-4189-9E50-301A1E8E5AA0}" type="presParOf" srcId="{D47B16DD-0338-48B5-8FB5-A81A2DEDFAD9}" destId="{40CA309E-0BF5-4BAD-B44F-928004DFD51F}" srcOrd="0" destOrd="0" presId="urn:microsoft.com/office/officeart/2005/8/layout/orgChart1"/>
    <dgm:cxn modelId="{B855C09C-3215-42F9-8B5E-B4FC8F25DB2C}" type="presParOf" srcId="{40CA309E-0BF5-4BAD-B44F-928004DFD51F}" destId="{8B222D40-80A0-4D56-B9F2-718A00205E6C}" srcOrd="0" destOrd="0" presId="urn:microsoft.com/office/officeart/2005/8/layout/orgChart1"/>
    <dgm:cxn modelId="{B380D228-1F2C-45C4-949A-8801458CA1A7}" type="presParOf" srcId="{40CA309E-0BF5-4BAD-B44F-928004DFD51F}" destId="{B869011C-7054-4578-9CE0-0265BA7ED749}" srcOrd="1" destOrd="0" presId="urn:microsoft.com/office/officeart/2005/8/layout/orgChart1"/>
    <dgm:cxn modelId="{C13DF758-8E0F-4769-B9A8-E3FC7D6C511B}" type="presParOf" srcId="{D47B16DD-0338-48B5-8FB5-A81A2DEDFAD9}" destId="{53C44953-2267-4272-8EA3-729498208A3C}" srcOrd="1" destOrd="0" presId="urn:microsoft.com/office/officeart/2005/8/layout/orgChart1"/>
    <dgm:cxn modelId="{E3FA74F7-F4A6-4F45-9127-26ACF4DE8140}" type="presParOf" srcId="{D47B16DD-0338-48B5-8FB5-A81A2DEDFAD9}" destId="{5F6C9327-93DC-4A34-BB5D-FECA4AE10282}" srcOrd="2" destOrd="0" presId="urn:microsoft.com/office/officeart/2005/8/layout/orgChart1"/>
    <dgm:cxn modelId="{3BBD4102-51D0-49E3-832A-C7E7A1104FFF}" type="presParOf" srcId="{8AD516E1-9AD3-441D-9CBA-05CF795D56DF}" destId="{92AC11B8-6A33-493C-8877-CCB056E4C7EF}" srcOrd="2" destOrd="0" presId="urn:microsoft.com/office/officeart/2005/8/layout/orgChart1"/>
    <dgm:cxn modelId="{26E89878-EDAA-4378-BC11-3022E5AD21B3}" type="presParOf" srcId="{8AD516E1-9AD3-441D-9CBA-05CF795D56DF}" destId="{B936C138-C1BC-4A4B-97B3-ABE7F4FB7CBD}" srcOrd="3" destOrd="0" presId="urn:microsoft.com/office/officeart/2005/8/layout/orgChart1"/>
    <dgm:cxn modelId="{BE119E84-5D0E-488B-9F68-97E52752C7CC}" type="presParOf" srcId="{B936C138-C1BC-4A4B-97B3-ABE7F4FB7CBD}" destId="{927A692E-800A-4423-A84F-631A63E8FF03}" srcOrd="0" destOrd="0" presId="urn:microsoft.com/office/officeart/2005/8/layout/orgChart1"/>
    <dgm:cxn modelId="{2454DB3D-D4E9-4C2C-AE91-DC12C0D7E486}" type="presParOf" srcId="{927A692E-800A-4423-A84F-631A63E8FF03}" destId="{07D416AD-C5B1-4101-9E3E-24789A4410FF}" srcOrd="0" destOrd="0" presId="urn:microsoft.com/office/officeart/2005/8/layout/orgChart1"/>
    <dgm:cxn modelId="{BD62A296-8E04-4EE0-BC21-98A36D1E8343}" type="presParOf" srcId="{927A692E-800A-4423-A84F-631A63E8FF03}" destId="{FB8127B2-9A2E-4F60-92C0-68CD5D137706}" srcOrd="1" destOrd="0" presId="urn:microsoft.com/office/officeart/2005/8/layout/orgChart1"/>
    <dgm:cxn modelId="{A5DD3D2C-5F5B-4939-B2FD-B79BC368A0BD}" type="presParOf" srcId="{B936C138-C1BC-4A4B-97B3-ABE7F4FB7CBD}" destId="{E070E9E1-8DD4-4111-94ED-FA33A87F8312}" srcOrd="1" destOrd="0" presId="urn:microsoft.com/office/officeart/2005/8/layout/orgChart1"/>
    <dgm:cxn modelId="{4BDB1F14-A414-46EB-8297-596AA3D9FA73}" type="presParOf" srcId="{B936C138-C1BC-4A4B-97B3-ABE7F4FB7CBD}" destId="{14B230BF-05AC-4EB8-82F1-57763447E13D}" srcOrd="2" destOrd="0" presId="urn:microsoft.com/office/officeart/2005/8/layout/orgChart1"/>
    <dgm:cxn modelId="{66738F31-D4C7-4738-87C5-996B2A2543C4}" type="presParOf" srcId="{8AD516E1-9AD3-441D-9CBA-05CF795D56DF}" destId="{94660AC3-50A5-498A-9AEC-20B272ECB62C}" srcOrd="4" destOrd="0" presId="urn:microsoft.com/office/officeart/2005/8/layout/orgChart1"/>
    <dgm:cxn modelId="{BD537EA2-6575-4CD4-83B2-6B8CE618F0AD}" type="presParOf" srcId="{8AD516E1-9AD3-441D-9CBA-05CF795D56DF}" destId="{593C4022-F38B-438F-9ABC-88469A9FA30A}" srcOrd="5" destOrd="0" presId="urn:microsoft.com/office/officeart/2005/8/layout/orgChart1"/>
    <dgm:cxn modelId="{65EEFD02-8188-4250-B8B4-DDA9763DFF78}" type="presParOf" srcId="{593C4022-F38B-438F-9ABC-88469A9FA30A}" destId="{CA2D979A-BE12-4311-A931-4CD5A1F32974}" srcOrd="0" destOrd="0" presId="urn:microsoft.com/office/officeart/2005/8/layout/orgChart1"/>
    <dgm:cxn modelId="{95121CD2-CDD9-4004-AEFC-2B702EE0DEEC}" type="presParOf" srcId="{CA2D979A-BE12-4311-A931-4CD5A1F32974}" destId="{96746660-9D70-4693-BF34-2D07B8C91D31}" srcOrd="0" destOrd="0" presId="urn:microsoft.com/office/officeart/2005/8/layout/orgChart1"/>
    <dgm:cxn modelId="{872CDE61-E5DC-4DC5-BD42-188314F28262}" type="presParOf" srcId="{CA2D979A-BE12-4311-A931-4CD5A1F32974}" destId="{46EE3D86-5F06-424C-8893-58E4733F87A2}" srcOrd="1" destOrd="0" presId="urn:microsoft.com/office/officeart/2005/8/layout/orgChart1"/>
    <dgm:cxn modelId="{7A140446-B8E2-4FDE-BCC1-84C76822516F}" type="presParOf" srcId="{593C4022-F38B-438F-9ABC-88469A9FA30A}" destId="{76C10C6A-B011-4AFD-9A39-0C24D4F16E1C}" srcOrd="1" destOrd="0" presId="urn:microsoft.com/office/officeart/2005/8/layout/orgChart1"/>
    <dgm:cxn modelId="{C1F0250D-20A0-49DD-BC1F-241BE16C6A72}" type="presParOf" srcId="{593C4022-F38B-438F-9ABC-88469A9FA30A}" destId="{22F9EAB1-F02E-4C6D-B94A-38F479DDF605}" srcOrd="2" destOrd="0" presId="urn:microsoft.com/office/officeart/2005/8/layout/orgChart1"/>
    <dgm:cxn modelId="{03CF0627-E4BB-4AF5-B16B-31B6D6756F19}" type="presParOf" srcId="{8AD516E1-9AD3-441D-9CBA-05CF795D56DF}" destId="{5AA205C8-067F-4F43-A22C-210E87246451}" srcOrd="6" destOrd="0" presId="urn:microsoft.com/office/officeart/2005/8/layout/orgChart1"/>
    <dgm:cxn modelId="{8FB9CB9C-916B-4647-88AB-28A4D55ACF54}" type="presParOf" srcId="{8AD516E1-9AD3-441D-9CBA-05CF795D56DF}" destId="{0439A262-BA05-4B8F-9AD7-16A7A7305D1A}" srcOrd="7" destOrd="0" presId="urn:microsoft.com/office/officeart/2005/8/layout/orgChart1"/>
    <dgm:cxn modelId="{CF6B4C5D-FBCA-4CBB-A1CA-2E4355A1AEBC}" type="presParOf" srcId="{0439A262-BA05-4B8F-9AD7-16A7A7305D1A}" destId="{FCA0A63D-40CC-4F95-AC6C-735BF8FABF18}" srcOrd="0" destOrd="0" presId="urn:microsoft.com/office/officeart/2005/8/layout/orgChart1"/>
    <dgm:cxn modelId="{67A6EF09-4B56-4107-92B3-CE1152081938}" type="presParOf" srcId="{FCA0A63D-40CC-4F95-AC6C-735BF8FABF18}" destId="{8E69E03C-27FF-4134-91B9-B3C232582F61}" srcOrd="0" destOrd="0" presId="urn:microsoft.com/office/officeart/2005/8/layout/orgChart1"/>
    <dgm:cxn modelId="{51CA23C1-322F-42E2-BFE2-9A4A27EFB0EE}" type="presParOf" srcId="{FCA0A63D-40CC-4F95-AC6C-735BF8FABF18}" destId="{2F1D11F7-7EF3-4AC5-8B93-9904CC1FE99E}" srcOrd="1" destOrd="0" presId="urn:microsoft.com/office/officeart/2005/8/layout/orgChart1"/>
    <dgm:cxn modelId="{EA104239-7B8E-4512-9B59-2F5563EC0CDE}" type="presParOf" srcId="{0439A262-BA05-4B8F-9AD7-16A7A7305D1A}" destId="{E283A7D2-4F54-40BA-A523-6FA036EA4E57}" srcOrd="1" destOrd="0" presId="urn:microsoft.com/office/officeart/2005/8/layout/orgChart1"/>
    <dgm:cxn modelId="{DF707D0E-B142-4A07-9155-CDA5C70F7DCC}" type="presParOf" srcId="{0439A262-BA05-4B8F-9AD7-16A7A7305D1A}" destId="{B99835B3-D3F1-44A6-8D93-FD796DED809B}" srcOrd="2" destOrd="0" presId="urn:microsoft.com/office/officeart/2005/8/layout/orgChart1"/>
    <dgm:cxn modelId="{D16C0D4C-30C7-47D5-96C0-BC3AD698E5A9}" type="presParOf" srcId="{758F81CA-B4D5-43CF-99FB-88307E391BA6}" destId="{22FD797E-94CE-4332-94B9-70ABC94E7D4F}" srcOrd="2" destOrd="0" presId="urn:microsoft.com/office/officeart/2005/8/layout/orgChart1"/>
  </dgm:cxnLst>
  <dgm:bg/>
  <dgm:whole/>
</dgm:dataModel>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layout10.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layout1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layout4.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layout5.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layout6.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layout7.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layout8.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layout9.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8" Type="http://schemas.openxmlformats.org/officeDocument/2006/relationships/diagramColors" Target="../diagrams/colors2.xml"/><Relationship Id="rId3" Type="http://schemas.openxmlformats.org/officeDocument/2006/relationships/diagramQuickStyle" Target="../diagrams/quickStyle1.xml"/><Relationship Id="rId7" Type="http://schemas.openxmlformats.org/officeDocument/2006/relationships/diagramQuickStyle" Target="../diagrams/quickStyle2.xml"/><Relationship Id="rId12" Type="http://schemas.openxmlformats.org/officeDocument/2006/relationships/diagramColors" Target="../diagrams/colors3.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diagramLayout" Target="../diagrams/layout2.xml"/><Relationship Id="rId11" Type="http://schemas.openxmlformats.org/officeDocument/2006/relationships/diagramQuickStyle" Target="../diagrams/quickStyle3.xml"/><Relationship Id="rId5" Type="http://schemas.openxmlformats.org/officeDocument/2006/relationships/diagramData" Target="../diagrams/data2.xml"/><Relationship Id="rId10" Type="http://schemas.openxmlformats.org/officeDocument/2006/relationships/diagramLayout" Target="../diagrams/layout3.xml"/><Relationship Id="rId4" Type="http://schemas.openxmlformats.org/officeDocument/2006/relationships/diagramColors" Target="../diagrams/colors1.xml"/><Relationship Id="rId9" Type="http://schemas.openxmlformats.org/officeDocument/2006/relationships/diagramData" Target="../diagrams/data3.xml"/></Relationships>
</file>

<file path=xl/drawings/_rels/drawing6.xml.rels><?xml version="1.0" encoding="UTF-8" standalone="yes"?>
<Relationships xmlns="http://schemas.openxmlformats.org/package/2006/relationships"><Relationship Id="rId8" Type="http://schemas.openxmlformats.org/officeDocument/2006/relationships/diagramColors" Target="../diagrams/colors5.xml"/><Relationship Id="rId13" Type="http://schemas.openxmlformats.org/officeDocument/2006/relationships/diagramData" Target="../diagrams/data7.xml"/><Relationship Id="rId18" Type="http://schemas.openxmlformats.org/officeDocument/2006/relationships/diagramLayout" Target="../diagrams/layout8.xml"/><Relationship Id="rId26" Type="http://schemas.openxmlformats.org/officeDocument/2006/relationships/diagramLayout" Target="../diagrams/layout10.xml"/><Relationship Id="rId3" Type="http://schemas.openxmlformats.org/officeDocument/2006/relationships/diagramQuickStyle" Target="../diagrams/quickStyle4.xml"/><Relationship Id="rId21" Type="http://schemas.openxmlformats.org/officeDocument/2006/relationships/diagramData" Target="../diagrams/data9.xml"/><Relationship Id="rId7" Type="http://schemas.openxmlformats.org/officeDocument/2006/relationships/diagramQuickStyle" Target="../diagrams/quickStyle5.xml"/><Relationship Id="rId12" Type="http://schemas.openxmlformats.org/officeDocument/2006/relationships/diagramColors" Target="../diagrams/colors6.xml"/><Relationship Id="rId17" Type="http://schemas.openxmlformats.org/officeDocument/2006/relationships/diagramData" Target="../diagrams/data8.xml"/><Relationship Id="rId25" Type="http://schemas.openxmlformats.org/officeDocument/2006/relationships/diagramData" Target="../diagrams/data10.xml"/><Relationship Id="rId2" Type="http://schemas.openxmlformats.org/officeDocument/2006/relationships/diagramLayout" Target="../diagrams/layout4.xml"/><Relationship Id="rId16" Type="http://schemas.openxmlformats.org/officeDocument/2006/relationships/diagramColors" Target="../diagrams/colors7.xml"/><Relationship Id="rId20" Type="http://schemas.openxmlformats.org/officeDocument/2006/relationships/diagramColors" Target="../diagrams/colors8.xml"/><Relationship Id="rId29" Type="http://schemas.openxmlformats.org/officeDocument/2006/relationships/diagramData" Target="../diagrams/data11.xml"/><Relationship Id="rId1" Type="http://schemas.openxmlformats.org/officeDocument/2006/relationships/diagramData" Target="../diagrams/data4.xml"/><Relationship Id="rId6" Type="http://schemas.openxmlformats.org/officeDocument/2006/relationships/diagramLayout" Target="../diagrams/layout5.xml"/><Relationship Id="rId11" Type="http://schemas.openxmlformats.org/officeDocument/2006/relationships/diagramQuickStyle" Target="../diagrams/quickStyle6.xml"/><Relationship Id="rId24" Type="http://schemas.openxmlformats.org/officeDocument/2006/relationships/diagramColors" Target="../diagrams/colors9.xml"/><Relationship Id="rId32" Type="http://schemas.openxmlformats.org/officeDocument/2006/relationships/diagramColors" Target="../diagrams/colors11.xml"/><Relationship Id="rId5" Type="http://schemas.openxmlformats.org/officeDocument/2006/relationships/diagramData" Target="../diagrams/data5.xml"/><Relationship Id="rId15" Type="http://schemas.openxmlformats.org/officeDocument/2006/relationships/diagramQuickStyle" Target="../diagrams/quickStyle7.xml"/><Relationship Id="rId23" Type="http://schemas.openxmlformats.org/officeDocument/2006/relationships/diagramQuickStyle" Target="../diagrams/quickStyle9.xml"/><Relationship Id="rId28" Type="http://schemas.openxmlformats.org/officeDocument/2006/relationships/diagramColors" Target="../diagrams/colors10.xml"/><Relationship Id="rId10" Type="http://schemas.openxmlformats.org/officeDocument/2006/relationships/diagramLayout" Target="../diagrams/layout6.xml"/><Relationship Id="rId19" Type="http://schemas.openxmlformats.org/officeDocument/2006/relationships/diagramQuickStyle" Target="../diagrams/quickStyle8.xml"/><Relationship Id="rId31" Type="http://schemas.openxmlformats.org/officeDocument/2006/relationships/diagramQuickStyle" Target="../diagrams/quickStyle11.xml"/><Relationship Id="rId4" Type="http://schemas.openxmlformats.org/officeDocument/2006/relationships/diagramColors" Target="../diagrams/colors4.xml"/><Relationship Id="rId9" Type="http://schemas.openxmlformats.org/officeDocument/2006/relationships/diagramData" Target="../diagrams/data6.xml"/><Relationship Id="rId14" Type="http://schemas.openxmlformats.org/officeDocument/2006/relationships/diagramLayout" Target="../diagrams/layout7.xml"/><Relationship Id="rId22" Type="http://schemas.openxmlformats.org/officeDocument/2006/relationships/diagramLayout" Target="../diagrams/layout9.xml"/><Relationship Id="rId27" Type="http://schemas.openxmlformats.org/officeDocument/2006/relationships/diagramQuickStyle" Target="../diagrams/quickStyle10.xml"/><Relationship Id="rId30" Type="http://schemas.openxmlformats.org/officeDocument/2006/relationships/diagramLayout" Target="../diagrams/layout11.xml"/></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24</xdr:col>
      <xdr:colOff>29697</xdr:colOff>
      <xdr:row>1529</xdr:row>
      <xdr:rowOff>2387600</xdr:rowOff>
    </xdr:from>
    <xdr:to>
      <xdr:col>34</xdr:col>
      <xdr:colOff>104775</xdr:colOff>
      <xdr:row>1529</xdr:row>
      <xdr:rowOff>3453835</xdr:rowOff>
    </xdr:to>
    <xdr:sp macro="" textlink="">
      <xdr:nvSpPr>
        <xdr:cNvPr id="2" name="テキスト ボックス 1"/>
        <xdr:cNvSpPr txBox="1"/>
      </xdr:nvSpPr>
      <xdr:spPr>
        <a:xfrm>
          <a:off x="4201647" y="530834600"/>
          <a:ext cx="1903878" cy="1066235"/>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外務省</a:t>
          </a:r>
          <a:endParaRPr kumimoji="1" lang="en-US" altLang="ja-JP" sz="1100"/>
        </a:p>
        <a:p>
          <a:pPr algn="ctr"/>
          <a:endParaRPr kumimoji="1" lang="en-US" altLang="ja-JP" sz="1100"/>
        </a:p>
        <a:p>
          <a:pPr algn="ctr"/>
          <a:r>
            <a:rPr kumimoji="1" lang="ja-JP" altLang="en-US" sz="1100"/>
            <a:t>１２百万円</a:t>
          </a:r>
        </a:p>
      </xdr:txBody>
    </xdr:sp>
    <xdr:clientData/>
  </xdr:twoCellAnchor>
  <xdr:twoCellAnchor>
    <xdr:from>
      <xdr:col>25</xdr:col>
      <xdr:colOff>169211</xdr:colOff>
      <xdr:row>1529</xdr:row>
      <xdr:rowOff>4455085</xdr:rowOff>
    </xdr:from>
    <xdr:to>
      <xdr:col>33</xdr:col>
      <xdr:colOff>87408</xdr:colOff>
      <xdr:row>1529</xdr:row>
      <xdr:rowOff>4799171</xdr:rowOff>
    </xdr:to>
    <xdr:sp macro="" textlink="">
      <xdr:nvSpPr>
        <xdr:cNvPr id="3" name="テキスト ボックス 2"/>
        <xdr:cNvSpPr txBox="1"/>
      </xdr:nvSpPr>
      <xdr:spPr>
        <a:xfrm>
          <a:off x="4512611" y="532902085"/>
          <a:ext cx="1404097" cy="34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一般競争入札</a:t>
          </a:r>
          <a:r>
            <a:rPr kumimoji="1" lang="en-US" altLang="ja-JP" sz="1100"/>
            <a:t>】</a:t>
          </a:r>
          <a:endParaRPr kumimoji="1" lang="ja-JP" altLang="en-US" sz="1100"/>
        </a:p>
      </xdr:txBody>
    </xdr:sp>
    <xdr:clientData/>
  </xdr:twoCellAnchor>
  <xdr:twoCellAnchor>
    <xdr:from>
      <xdr:col>19</xdr:col>
      <xdr:colOff>37543</xdr:colOff>
      <xdr:row>1530</xdr:row>
      <xdr:rowOff>14567</xdr:rowOff>
    </xdr:from>
    <xdr:to>
      <xdr:col>38</xdr:col>
      <xdr:colOff>193675</xdr:colOff>
      <xdr:row>1530</xdr:row>
      <xdr:rowOff>1565275</xdr:rowOff>
    </xdr:to>
    <xdr:sp macro="" textlink="">
      <xdr:nvSpPr>
        <xdr:cNvPr id="4" name="テキスト ボックス 3"/>
        <xdr:cNvSpPr txBox="1"/>
      </xdr:nvSpPr>
      <xdr:spPr>
        <a:xfrm>
          <a:off x="3352243" y="533357417"/>
          <a:ext cx="3708957" cy="1550708"/>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kumimoji="1" lang="en-US" altLang="ja-JP" sz="1100"/>
        </a:p>
        <a:p>
          <a:pPr algn="ctr"/>
          <a:r>
            <a:rPr kumimoji="1" lang="ja-JP" altLang="en-US" sz="1100"/>
            <a:t>Ａ．（社）ビジネス機械・情報システム産業協会</a:t>
          </a:r>
          <a:endParaRPr kumimoji="1" lang="en-US" altLang="ja-JP" sz="1100"/>
        </a:p>
        <a:p>
          <a:pPr algn="ctr"/>
          <a:endParaRPr kumimoji="1" lang="en-US" altLang="ja-JP" sz="1100"/>
        </a:p>
        <a:p>
          <a:pPr algn="ctr"/>
          <a:r>
            <a:rPr kumimoji="1" lang="ja-JP" altLang="en-US" sz="1100"/>
            <a:t>旅券の高度化（非接触ＩＣチップの相互運用性他）に</a:t>
          </a:r>
          <a:endParaRPr kumimoji="1" lang="en-US" altLang="ja-JP" sz="1100"/>
        </a:p>
        <a:p>
          <a:pPr algn="ctr"/>
          <a:r>
            <a:rPr kumimoji="1" lang="ja-JP" altLang="en-US" sz="1100"/>
            <a:t>係る調査研究</a:t>
          </a:r>
          <a:endParaRPr kumimoji="1" lang="en-US" altLang="ja-JP" sz="1100"/>
        </a:p>
        <a:p>
          <a:pPr algn="ctr"/>
          <a:r>
            <a:rPr kumimoji="1" lang="ja-JP" altLang="en-US" sz="1100"/>
            <a:t>１２百万円</a:t>
          </a:r>
          <a:endParaRPr kumimoji="1" lang="en-US" altLang="ja-JP" sz="1100"/>
        </a:p>
      </xdr:txBody>
    </xdr:sp>
    <xdr:clientData/>
  </xdr:twoCellAnchor>
  <xdr:twoCellAnchor>
    <xdr:from>
      <xdr:col>33</xdr:col>
      <xdr:colOff>67234</xdr:colOff>
      <xdr:row>1530</xdr:row>
      <xdr:rowOff>3256429</xdr:rowOff>
    </xdr:from>
    <xdr:to>
      <xdr:col>46</xdr:col>
      <xdr:colOff>78440</xdr:colOff>
      <xdr:row>1530</xdr:row>
      <xdr:rowOff>3581399</xdr:rowOff>
    </xdr:to>
    <xdr:sp macro="" textlink="">
      <xdr:nvSpPr>
        <xdr:cNvPr id="5" name="テキスト ボックス 4"/>
        <xdr:cNvSpPr txBox="1"/>
      </xdr:nvSpPr>
      <xdr:spPr>
        <a:xfrm>
          <a:off x="5896534" y="536599279"/>
          <a:ext cx="2649631"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endParaRPr lang="ja-JP" altLang="en-US"/>
        </a:p>
      </xdr:txBody>
    </xdr:sp>
    <xdr:clientData/>
  </xdr:twoCellAnchor>
  <xdr:twoCellAnchor>
    <xdr:from>
      <xdr:col>29</xdr:col>
      <xdr:colOff>69477</xdr:colOff>
      <xdr:row>1529</xdr:row>
      <xdr:rowOff>3908238</xdr:rowOff>
    </xdr:from>
    <xdr:to>
      <xdr:col>29</xdr:col>
      <xdr:colOff>69480</xdr:colOff>
      <xdr:row>1529</xdr:row>
      <xdr:rowOff>4378885</xdr:rowOff>
    </xdr:to>
    <xdr:cxnSp macro="">
      <xdr:nvCxnSpPr>
        <xdr:cNvPr id="6" name="直線矢印コネクタ 5"/>
        <xdr:cNvCxnSpPr/>
      </xdr:nvCxnSpPr>
      <xdr:spPr>
        <a:xfrm rot="16200000" flipV="1">
          <a:off x="4977655" y="532590560"/>
          <a:ext cx="470647" cy="3"/>
        </a:xfrm>
        <a:prstGeom prst="straightConnector1">
          <a:avLst/>
        </a:prstGeom>
        <a:ln w="19050">
          <a:solidFill>
            <a:sysClr val="windowText" lastClr="00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66679</xdr:colOff>
      <xdr:row>1529</xdr:row>
      <xdr:rowOff>3453841</xdr:rowOff>
    </xdr:from>
    <xdr:to>
      <xdr:col>29</xdr:col>
      <xdr:colOff>67236</xdr:colOff>
      <xdr:row>1529</xdr:row>
      <xdr:rowOff>3897448</xdr:rowOff>
    </xdr:to>
    <xdr:cxnSp macro="">
      <xdr:nvCxnSpPr>
        <xdr:cNvPr id="7" name="直線コネクタ 6"/>
        <xdr:cNvCxnSpPr>
          <a:stCxn id="2" idx="2"/>
        </xdr:cNvCxnSpPr>
      </xdr:nvCxnSpPr>
      <xdr:spPr>
        <a:xfrm rot="5400000">
          <a:off x="4988654" y="532122366"/>
          <a:ext cx="443607" cy="557"/>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2055</xdr:colOff>
      <xdr:row>1620</xdr:row>
      <xdr:rowOff>986119</xdr:rowOff>
    </xdr:from>
    <xdr:ext cx="1624853" cy="468665"/>
    <xdr:sp macro="" textlink="">
      <xdr:nvSpPr>
        <xdr:cNvPr id="8" name="正方形/長方形 7"/>
        <xdr:cNvSpPr/>
      </xdr:nvSpPr>
      <xdr:spPr>
        <a:xfrm>
          <a:off x="3831105" y="570666844"/>
          <a:ext cx="1624853" cy="468665"/>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spAutoFit/>
        </a:bodyPr>
        <a:lstStyle/>
        <a:p>
          <a:pPr algn="ctr"/>
          <a:r>
            <a:rPr kumimoji="1" lang="ja-JP" altLang="en-US" sz="1100"/>
            <a:t>外務省</a:t>
          </a:r>
          <a:endParaRPr kumimoji="1" lang="en-US" altLang="ja-JP" sz="1100"/>
        </a:p>
        <a:p>
          <a:pPr algn="ctr"/>
          <a:r>
            <a:rPr kumimoji="1" lang="en-US" altLang="ja-JP" sz="1100"/>
            <a:t>3</a:t>
          </a:r>
          <a:r>
            <a:rPr kumimoji="1" lang="ja-JP" altLang="en-US" sz="1100"/>
            <a:t>百万円</a:t>
          </a:r>
          <a:endParaRPr kumimoji="1" lang="en-US" altLang="ja-JP" sz="1100"/>
        </a:p>
      </xdr:txBody>
    </xdr:sp>
    <xdr:clientData/>
  </xdr:oneCellAnchor>
  <xdr:oneCellAnchor>
    <xdr:from>
      <xdr:col>21</xdr:col>
      <xdr:colOff>128868</xdr:colOff>
      <xdr:row>1620</xdr:row>
      <xdr:rowOff>1624853</xdr:rowOff>
    </xdr:from>
    <xdr:ext cx="1725706" cy="324114"/>
    <xdr:sp macro="" textlink="">
      <xdr:nvSpPr>
        <xdr:cNvPr id="9" name="大かっこ 8"/>
        <xdr:cNvSpPr/>
      </xdr:nvSpPr>
      <xdr:spPr>
        <a:xfrm>
          <a:off x="3786468" y="571305578"/>
          <a:ext cx="1725706" cy="324114"/>
        </a:xfrm>
        <a:prstGeom prst="bracketPair">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txBody>
        <a:bodyPr vertOverflow="clip" rtlCol="0" anchor="ctr">
          <a:spAutoFit/>
        </a:bodyPr>
        <a:lstStyle/>
        <a:p>
          <a:pPr algn="ctr"/>
          <a:r>
            <a:rPr kumimoji="1" lang="ja-JP" altLang="en-US" sz="1100"/>
            <a:t>国外出張・国際会議開催</a:t>
          </a:r>
          <a:endParaRPr kumimoji="1" lang="en-US" altLang="ja-JP" sz="1100"/>
        </a:p>
      </xdr:txBody>
    </xdr:sp>
    <xdr:clientData/>
  </xdr:oneCellAnchor>
  <xdr:twoCellAnchor>
    <xdr:from>
      <xdr:col>22</xdr:col>
      <xdr:colOff>7470</xdr:colOff>
      <xdr:row>1620</xdr:row>
      <xdr:rowOff>3417234</xdr:rowOff>
    </xdr:from>
    <xdr:to>
      <xdr:col>30</xdr:col>
      <xdr:colOff>160805</xdr:colOff>
      <xdr:row>1620</xdr:row>
      <xdr:rowOff>3943910</xdr:rowOff>
    </xdr:to>
    <xdr:sp macro="" textlink="">
      <xdr:nvSpPr>
        <xdr:cNvPr id="10" name="正方形/長方形 9"/>
        <xdr:cNvSpPr/>
      </xdr:nvSpPr>
      <xdr:spPr>
        <a:xfrm>
          <a:off x="3836520" y="573097959"/>
          <a:ext cx="1639235" cy="526676"/>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出張者本人</a:t>
          </a:r>
          <a:endParaRPr kumimoji="1" lang="en-US" altLang="ja-JP" sz="1100"/>
        </a:p>
        <a:p>
          <a:pPr algn="ctr"/>
          <a:r>
            <a:rPr kumimoji="1" lang="en-US" altLang="ja-JP" sz="1100"/>
            <a:t>3</a:t>
          </a:r>
          <a:r>
            <a:rPr kumimoji="1" lang="ja-JP" altLang="en-US" sz="1100"/>
            <a:t>百万円</a:t>
          </a:r>
          <a:endParaRPr kumimoji="1" lang="en-US" altLang="ja-JP" sz="1100"/>
        </a:p>
      </xdr:txBody>
    </xdr:sp>
    <xdr:clientData/>
  </xdr:twoCellAnchor>
  <xdr:oneCellAnchor>
    <xdr:from>
      <xdr:col>22</xdr:col>
      <xdr:colOff>34365</xdr:colOff>
      <xdr:row>1620</xdr:row>
      <xdr:rowOff>4024031</xdr:rowOff>
    </xdr:from>
    <xdr:ext cx="1602441" cy="305048"/>
    <xdr:sp macro="" textlink="">
      <xdr:nvSpPr>
        <xdr:cNvPr id="11" name="大かっこ 10"/>
        <xdr:cNvSpPr/>
      </xdr:nvSpPr>
      <xdr:spPr>
        <a:xfrm>
          <a:off x="3863415" y="573704756"/>
          <a:ext cx="1602441" cy="305048"/>
        </a:xfrm>
        <a:prstGeom prst="bracketPair">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txBody>
        <a:bodyPr vertOverflow="clip" wrap="square" rtlCol="0" anchor="ctr">
          <a:spAutoFit/>
        </a:bodyPr>
        <a:lstStyle/>
        <a:p>
          <a:pPr algn="ctr"/>
          <a:r>
            <a:rPr kumimoji="1" lang="ja-JP" altLang="en-US" sz="1100"/>
            <a:t>本省職員８名</a:t>
          </a:r>
          <a:endParaRPr kumimoji="1" lang="en-US" altLang="ja-JP" sz="1100"/>
        </a:p>
      </xdr:txBody>
    </xdr:sp>
    <xdr:clientData/>
  </xdr:oneCellAnchor>
  <xdr:twoCellAnchor>
    <xdr:from>
      <xdr:col>26</xdr:col>
      <xdr:colOff>86285</xdr:colOff>
      <xdr:row>1620</xdr:row>
      <xdr:rowOff>2163380</xdr:rowOff>
    </xdr:from>
    <xdr:to>
      <xdr:col>26</xdr:col>
      <xdr:colOff>98425</xdr:colOff>
      <xdr:row>1620</xdr:row>
      <xdr:rowOff>3251200</xdr:rowOff>
    </xdr:to>
    <xdr:cxnSp macro="">
      <xdr:nvCxnSpPr>
        <xdr:cNvPr id="12" name="直線矢印コネクタ 11"/>
        <xdr:cNvCxnSpPr/>
      </xdr:nvCxnSpPr>
      <xdr:spPr>
        <a:xfrm rot="16200000" flipH="1">
          <a:off x="4101395" y="572381945"/>
          <a:ext cx="1087820" cy="1214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78441</xdr:colOff>
      <xdr:row>1711</xdr:row>
      <xdr:rowOff>518833</xdr:rowOff>
    </xdr:from>
    <xdr:to>
      <xdr:col>33</xdr:col>
      <xdr:colOff>100852</xdr:colOff>
      <xdr:row>1711</xdr:row>
      <xdr:rowOff>1232633</xdr:rowOff>
    </xdr:to>
    <xdr:sp macro="" textlink="">
      <xdr:nvSpPr>
        <xdr:cNvPr id="13" name="正方形/長方形 12"/>
        <xdr:cNvSpPr/>
      </xdr:nvSpPr>
      <xdr:spPr>
        <a:xfrm>
          <a:off x="4078941" y="611061808"/>
          <a:ext cx="1851211" cy="71380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２百万円</a:t>
          </a:r>
          <a:endParaRPr kumimoji="1" lang="en-US" altLang="ja-JP" sz="1100"/>
        </a:p>
      </xdr:txBody>
    </xdr:sp>
    <xdr:clientData/>
  </xdr:twoCellAnchor>
  <xdr:twoCellAnchor>
    <xdr:from>
      <xdr:col>21</xdr:col>
      <xdr:colOff>56030</xdr:colOff>
      <xdr:row>1711</xdr:row>
      <xdr:rowOff>1423147</xdr:rowOff>
    </xdr:from>
    <xdr:to>
      <xdr:col>35</xdr:col>
      <xdr:colOff>112059</xdr:colOff>
      <xdr:row>1711</xdr:row>
      <xdr:rowOff>2297206</xdr:rowOff>
    </xdr:to>
    <xdr:sp macro="" textlink="">
      <xdr:nvSpPr>
        <xdr:cNvPr id="14" name="大かっこ 13"/>
        <xdr:cNvSpPr/>
      </xdr:nvSpPr>
      <xdr:spPr>
        <a:xfrm>
          <a:off x="3713630" y="611966122"/>
          <a:ext cx="2599204" cy="874059"/>
        </a:xfrm>
        <a:prstGeom prst="bracketPair">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en-US" altLang="ja-JP" sz="1100"/>
            <a:t>PKD</a:t>
          </a:r>
          <a:r>
            <a:rPr kumimoji="1" lang="ja-JP" altLang="en-US" sz="1100"/>
            <a:t>登録システムを利用するためのインターネット回線使用料及びシステムセキュリティ保守</a:t>
          </a:r>
          <a:endParaRPr kumimoji="1" lang="en-US" altLang="ja-JP" sz="1100"/>
        </a:p>
      </xdr:txBody>
    </xdr:sp>
    <xdr:clientData/>
  </xdr:twoCellAnchor>
  <xdr:twoCellAnchor>
    <xdr:from>
      <xdr:col>11</xdr:col>
      <xdr:colOff>44824</xdr:colOff>
      <xdr:row>1711</xdr:row>
      <xdr:rowOff>2980766</xdr:rowOff>
    </xdr:from>
    <xdr:to>
      <xdr:col>23</xdr:col>
      <xdr:colOff>11206</xdr:colOff>
      <xdr:row>1711</xdr:row>
      <xdr:rowOff>3341078</xdr:rowOff>
    </xdr:to>
    <xdr:sp macro="" textlink="">
      <xdr:nvSpPr>
        <xdr:cNvPr id="15" name="正方形/長方形 14"/>
        <xdr:cNvSpPr/>
      </xdr:nvSpPr>
      <xdr:spPr>
        <a:xfrm>
          <a:off x="1987924" y="613523741"/>
          <a:ext cx="2023782" cy="36031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12</xdr:col>
      <xdr:colOff>56029</xdr:colOff>
      <xdr:row>1711</xdr:row>
      <xdr:rowOff>3365126</xdr:rowOff>
    </xdr:from>
    <xdr:to>
      <xdr:col>22</xdr:col>
      <xdr:colOff>67235</xdr:colOff>
      <xdr:row>1711</xdr:row>
      <xdr:rowOff>4000414</xdr:rowOff>
    </xdr:to>
    <xdr:sp macro="" textlink="">
      <xdr:nvSpPr>
        <xdr:cNvPr id="16" name="正方形/長方形 15"/>
        <xdr:cNvSpPr/>
      </xdr:nvSpPr>
      <xdr:spPr>
        <a:xfrm>
          <a:off x="2170579" y="613908101"/>
          <a:ext cx="1725706" cy="635288"/>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Ｂ．ＮＴＴ東日本</a:t>
          </a:r>
          <a:endParaRPr kumimoji="1" lang="en-US" altLang="ja-JP" sz="1100"/>
        </a:p>
        <a:p>
          <a:pPr algn="ctr"/>
          <a:r>
            <a:rPr kumimoji="1" lang="ja-JP" altLang="en-US" sz="1100"/>
            <a:t>０．０５百万円</a:t>
          </a:r>
          <a:endParaRPr kumimoji="1" lang="en-US" altLang="ja-JP" sz="1100"/>
        </a:p>
      </xdr:txBody>
    </xdr:sp>
    <xdr:clientData/>
  </xdr:twoCellAnchor>
  <xdr:twoCellAnchor>
    <xdr:from>
      <xdr:col>10</xdr:col>
      <xdr:colOff>89647</xdr:colOff>
      <xdr:row>1711</xdr:row>
      <xdr:rowOff>4110878</xdr:rowOff>
    </xdr:from>
    <xdr:to>
      <xdr:col>24</xdr:col>
      <xdr:colOff>0</xdr:colOff>
      <xdr:row>1711</xdr:row>
      <xdr:rowOff>4874537</xdr:rowOff>
    </xdr:to>
    <xdr:sp macro="" textlink="">
      <xdr:nvSpPr>
        <xdr:cNvPr id="17" name="大かっこ 16"/>
        <xdr:cNvSpPr/>
      </xdr:nvSpPr>
      <xdr:spPr>
        <a:xfrm>
          <a:off x="1861297" y="614653853"/>
          <a:ext cx="2310653" cy="763659"/>
        </a:xfrm>
        <a:prstGeom prst="bracketPair">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t>外務省～</a:t>
          </a:r>
          <a:r>
            <a:rPr kumimoji="1" lang="en-US" altLang="ja-JP" sz="1100"/>
            <a:t>ICAO</a:t>
          </a:r>
          <a:r>
            <a:rPr kumimoji="1" lang="ja-JP" altLang="en-US" sz="1100" baseline="0"/>
            <a:t> </a:t>
          </a:r>
          <a:r>
            <a:rPr kumimoji="1" lang="en-US" altLang="ja-JP" sz="1100" baseline="0"/>
            <a:t>PKD</a:t>
          </a:r>
          <a:r>
            <a:rPr kumimoji="1" lang="ja-JP" altLang="en-US" sz="1100" baseline="0"/>
            <a:t>登録システム間を結ぶ通信回線の提供</a:t>
          </a:r>
          <a:endParaRPr kumimoji="1" lang="en-US" altLang="ja-JP" sz="1100" baseline="0"/>
        </a:p>
      </xdr:txBody>
    </xdr:sp>
    <xdr:clientData/>
  </xdr:twoCellAnchor>
  <xdr:twoCellAnchor>
    <xdr:from>
      <xdr:col>34</xdr:col>
      <xdr:colOff>156882</xdr:colOff>
      <xdr:row>1711</xdr:row>
      <xdr:rowOff>3004858</xdr:rowOff>
    </xdr:from>
    <xdr:to>
      <xdr:col>46</xdr:col>
      <xdr:colOff>145676</xdr:colOff>
      <xdr:row>1711</xdr:row>
      <xdr:rowOff>3262593</xdr:rowOff>
    </xdr:to>
    <xdr:sp macro="" textlink="">
      <xdr:nvSpPr>
        <xdr:cNvPr id="18" name="正方形/長方形 17"/>
        <xdr:cNvSpPr/>
      </xdr:nvSpPr>
      <xdr:spPr>
        <a:xfrm>
          <a:off x="6157632" y="613547833"/>
          <a:ext cx="2455769" cy="257735"/>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35</xdr:col>
      <xdr:colOff>112060</xdr:colOff>
      <xdr:row>1711</xdr:row>
      <xdr:rowOff>3285003</xdr:rowOff>
    </xdr:from>
    <xdr:to>
      <xdr:col>46</xdr:col>
      <xdr:colOff>56030</xdr:colOff>
      <xdr:row>1711</xdr:row>
      <xdr:rowOff>3832491</xdr:rowOff>
    </xdr:to>
    <xdr:sp macro="" textlink="">
      <xdr:nvSpPr>
        <xdr:cNvPr id="19" name="正方形/長方形 18"/>
        <xdr:cNvSpPr/>
      </xdr:nvSpPr>
      <xdr:spPr>
        <a:xfrm>
          <a:off x="6312835" y="613827978"/>
          <a:ext cx="2210920" cy="547488"/>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Ａ．富士通</a:t>
          </a:r>
          <a:r>
            <a:rPr kumimoji="1" lang="en-US" altLang="ja-JP" sz="1100"/>
            <a:t>(</a:t>
          </a:r>
          <a:r>
            <a:rPr kumimoji="1" lang="ja-JP" altLang="en-US" sz="1100"/>
            <a:t>株</a:t>
          </a:r>
          <a:r>
            <a:rPr kumimoji="1" lang="en-US" altLang="ja-JP" sz="1100"/>
            <a:t>)</a:t>
          </a:r>
        </a:p>
        <a:p>
          <a:pPr algn="ctr"/>
          <a:r>
            <a:rPr kumimoji="1" lang="ja-JP" altLang="en-US" sz="1100"/>
            <a:t>２百万円</a:t>
          </a:r>
          <a:endParaRPr kumimoji="1" lang="en-US" altLang="ja-JP" sz="1100"/>
        </a:p>
      </xdr:txBody>
    </xdr:sp>
    <xdr:clientData/>
  </xdr:twoCellAnchor>
  <xdr:twoCellAnchor>
    <xdr:from>
      <xdr:col>31</xdr:col>
      <xdr:colOff>156882</xdr:colOff>
      <xdr:row>1711</xdr:row>
      <xdr:rowOff>3978088</xdr:rowOff>
    </xdr:from>
    <xdr:to>
      <xdr:col>49</xdr:col>
      <xdr:colOff>11206</xdr:colOff>
      <xdr:row>1711</xdr:row>
      <xdr:rowOff>5164272</xdr:rowOff>
    </xdr:to>
    <xdr:sp macro="" textlink="">
      <xdr:nvSpPr>
        <xdr:cNvPr id="20" name="大かっこ 19"/>
        <xdr:cNvSpPr/>
      </xdr:nvSpPr>
      <xdr:spPr>
        <a:xfrm>
          <a:off x="5643282" y="614521063"/>
          <a:ext cx="3445249" cy="91948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en-US" altLang="ja-JP" sz="1100"/>
            <a:t>ICAO PKD</a:t>
          </a:r>
          <a:r>
            <a:rPr kumimoji="1" lang="ja-JP" altLang="en-US" sz="1100"/>
            <a:t>登録システムのセキュリティ保持及び機能保証のための保守契約。平成</a:t>
          </a:r>
          <a:r>
            <a:rPr kumimoji="1" lang="en-US" altLang="ja-JP" sz="1100"/>
            <a:t>19</a:t>
          </a:r>
          <a:r>
            <a:rPr kumimoji="1" lang="ja-JP" altLang="en-US" sz="1100"/>
            <a:t>年度に一般競争入札にて機器の開発費用と保守費用を含め落札者を決定した。</a:t>
          </a:r>
          <a:endParaRPr kumimoji="1" lang="en-US" altLang="ja-JP" sz="1100"/>
        </a:p>
      </xdr:txBody>
    </xdr:sp>
    <xdr:clientData/>
  </xdr:twoCellAnchor>
  <xdr:twoCellAnchor>
    <xdr:from>
      <xdr:col>28</xdr:col>
      <xdr:colOff>123266</xdr:colOff>
      <xdr:row>1711</xdr:row>
      <xdr:rowOff>2310886</xdr:rowOff>
    </xdr:from>
    <xdr:to>
      <xdr:col>28</xdr:col>
      <xdr:colOff>124060</xdr:colOff>
      <xdr:row>1711</xdr:row>
      <xdr:rowOff>2623857</xdr:rowOff>
    </xdr:to>
    <xdr:cxnSp macro="">
      <xdr:nvCxnSpPr>
        <xdr:cNvPr id="21" name="直線コネクタ 20"/>
        <xdr:cNvCxnSpPr/>
      </xdr:nvCxnSpPr>
      <xdr:spPr>
        <a:xfrm rot="5400000">
          <a:off x="4939227" y="613009950"/>
          <a:ext cx="312971" cy="794"/>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89647</xdr:colOff>
      <xdr:row>1711</xdr:row>
      <xdr:rowOff>2655794</xdr:rowOff>
    </xdr:from>
    <xdr:to>
      <xdr:col>40</xdr:col>
      <xdr:colOff>151280</xdr:colOff>
      <xdr:row>1711</xdr:row>
      <xdr:rowOff>3004691</xdr:rowOff>
    </xdr:to>
    <xdr:cxnSp macro="">
      <xdr:nvCxnSpPr>
        <xdr:cNvPr id="22" name="図形 21"/>
        <xdr:cNvCxnSpPr>
          <a:endCxn id="18" idx="0"/>
        </xdr:cNvCxnSpPr>
      </xdr:nvCxnSpPr>
      <xdr:spPr>
        <a:xfrm>
          <a:off x="5061697" y="613198769"/>
          <a:ext cx="2357158" cy="348897"/>
        </a:xfrm>
        <a:prstGeom prst="bentConnector2">
          <a:avLst/>
        </a:prstGeom>
        <a:ln w="190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28015</xdr:colOff>
      <xdr:row>1711</xdr:row>
      <xdr:rowOff>2657475</xdr:rowOff>
    </xdr:from>
    <xdr:to>
      <xdr:col>28</xdr:col>
      <xdr:colOff>112059</xdr:colOff>
      <xdr:row>1711</xdr:row>
      <xdr:rowOff>3136060</xdr:rowOff>
    </xdr:to>
    <xdr:cxnSp macro="">
      <xdr:nvCxnSpPr>
        <xdr:cNvPr id="23" name="図形 22"/>
        <xdr:cNvCxnSpPr/>
      </xdr:nvCxnSpPr>
      <xdr:spPr>
        <a:xfrm rot="10800000" flipV="1">
          <a:off x="2999815" y="613200450"/>
          <a:ext cx="2084294" cy="478585"/>
        </a:xfrm>
        <a:prstGeom prst="bentConnector2">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2055</xdr:colOff>
      <xdr:row>1819</xdr:row>
      <xdr:rowOff>986119</xdr:rowOff>
    </xdr:from>
    <xdr:ext cx="1624853" cy="468665"/>
    <xdr:sp macro="" textlink="">
      <xdr:nvSpPr>
        <xdr:cNvPr id="24" name="正方形/長方形 23"/>
        <xdr:cNvSpPr/>
      </xdr:nvSpPr>
      <xdr:spPr>
        <a:xfrm>
          <a:off x="3831105" y="655972744"/>
          <a:ext cx="1624853" cy="468665"/>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spAutoFit/>
        </a:bodyPr>
        <a:lstStyle/>
        <a:p>
          <a:pPr algn="ctr"/>
          <a:r>
            <a:rPr kumimoji="1" lang="ja-JP" altLang="en-US" sz="1100"/>
            <a:t>外務省</a:t>
          </a:r>
          <a:endParaRPr kumimoji="1" lang="en-US" altLang="ja-JP" sz="1100"/>
        </a:p>
        <a:p>
          <a:pPr algn="ctr"/>
          <a:r>
            <a:rPr kumimoji="1" lang="en-US" altLang="ja-JP" sz="1100"/>
            <a:t>0.5</a:t>
          </a:r>
          <a:r>
            <a:rPr kumimoji="1" lang="ja-JP" altLang="en-US" sz="1100"/>
            <a:t>百万円</a:t>
          </a:r>
          <a:endParaRPr kumimoji="1" lang="en-US" altLang="ja-JP" sz="1100"/>
        </a:p>
      </xdr:txBody>
    </xdr:sp>
    <xdr:clientData/>
  </xdr:oneCellAnchor>
  <xdr:oneCellAnchor>
    <xdr:from>
      <xdr:col>21</xdr:col>
      <xdr:colOff>128868</xdr:colOff>
      <xdr:row>1819</xdr:row>
      <xdr:rowOff>1624853</xdr:rowOff>
    </xdr:from>
    <xdr:ext cx="1725706" cy="305048"/>
    <xdr:sp macro="" textlink="">
      <xdr:nvSpPr>
        <xdr:cNvPr id="25" name="大かっこ 24"/>
        <xdr:cNvSpPr/>
      </xdr:nvSpPr>
      <xdr:spPr>
        <a:xfrm>
          <a:off x="3786468" y="656611478"/>
          <a:ext cx="1725706" cy="305048"/>
        </a:xfrm>
        <a:prstGeom prst="bracketPair">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txBody>
        <a:bodyPr vertOverflow="clip" rtlCol="0" anchor="ctr">
          <a:spAutoFit/>
        </a:bodyPr>
        <a:lstStyle/>
        <a:p>
          <a:pPr algn="ctr"/>
          <a:r>
            <a:rPr kumimoji="1" lang="ja-JP" altLang="en-US" sz="1100"/>
            <a:t>国内出張</a:t>
          </a:r>
          <a:endParaRPr kumimoji="1" lang="en-US" altLang="ja-JP" sz="1100"/>
        </a:p>
      </xdr:txBody>
    </xdr:sp>
    <xdr:clientData/>
  </xdr:oneCellAnchor>
  <xdr:twoCellAnchor>
    <xdr:from>
      <xdr:col>22</xdr:col>
      <xdr:colOff>7470</xdr:colOff>
      <xdr:row>1819</xdr:row>
      <xdr:rowOff>3417234</xdr:rowOff>
    </xdr:from>
    <xdr:to>
      <xdr:col>30</xdr:col>
      <xdr:colOff>160805</xdr:colOff>
      <xdr:row>1819</xdr:row>
      <xdr:rowOff>3943910</xdr:rowOff>
    </xdr:to>
    <xdr:sp macro="" textlink="">
      <xdr:nvSpPr>
        <xdr:cNvPr id="26" name="正方形/長方形 25"/>
        <xdr:cNvSpPr/>
      </xdr:nvSpPr>
      <xdr:spPr>
        <a:xfrm>
          <a:off x="3836520" y="658403859"/>
          <a:ext cx="1639235" cy="526676"/>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出張者本人</a:t>
          </a:r>
          <a:endParaRPr kumimoji="1" lang="en-US" altLang="ja-JP" sz="1100"/>
        </a:p>
        <a:p>
          <a:pPr algn="ctr"/>
          <a:r>
            <a:rPr kumimoji="1" lang="en-US" altLang="ja-JP" sz="1100"/>
            <a:t>0.5</a:t>
          </a:r>
          <a:r>
            <a:rPr kumimoji="1" lang="ja-JP" altLang="en-US" sz="1100"/>
            <a:t>百万円</a:t>
          </a:r>
          <a:endParaRPr kumimoji="1" lang="en-US" altLang="ja-JP" sz="1100"/>
        </a:p>
      </xdr:txBody>
    </xdr:sp>
    <xdr:clientData/>
  </xdr:twoCellAnchor>
  <xdr:oneCellAnchor>
    <xdr:from>
      <xdr:col>22</xdr:col>
      <xdr:colOff>34365</xdr:colOff>
      <xdr:row>1819</xdr:row>
      <xdr:rowOff>4024031</xdr:rowOff>
    </xdr:from>
    <xdr:ext cx="1602441" cy="305048"/>
    <xdr:sp macro="" textlink="">
      <xdr:nvSpPr>
        <xdr:cNvPr id="27" name="大かっこ 26"/>
        <xdr:cNvSpPr/>
      </xdr:nvSpPr>
      <xdr:spPr>
        <a:xfrm>
          <a:off x="3863415" y="659010656"/>
          <a:ext cx="1602441" cy="305048"/>
        </a:xfrm>
        <a:prstGeom prst="bracketPair">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txBody>
        <a:bodyPr vertOverflow="clip" wrap="square" rtlCol="0" anchor="ctr">
          <a:spAutoFit/>
        </a:bodyPr>
        <a:lstStyle/>
        <a:p>
          <a:pPr algn="ctr"/>
          <a:r>
            <a:rPr kumimoji="1" lang="ja-JP" altLang="en-US" sz="1100"/>
            <a:t>本省職員１８名</a:t>
          </a:r>
          <a:endParaRPr kumimoji="1" lang="en-US" altLang="ja-JP" sz="1100"/>
        </a:p>
      </xdr:txBody>
    </xdr:sp>
    <xdr:clientData/>
  </xdr:oneCellAnchor>
  <xdr:twoCellAnchor>
    <xdr:from>
      <xdr:col>26</xdr:col>
      <xdr:colOff>86285</xdr:colOff>
      <xdr:row>1819</xdr:row>
      <xdr:rowOff>2163380</xdr:rowOff>
    </xdr:from>
    <xdr:to>
      <xdr:col>26</xdr:col>
      <xdr:colOff>98425</xdr:colOff>
      <xdr:row>1819</xdr:row>
      <xdr:rowOff>3251200</xdr:rowOff>
    </xdr:to>
    <xdr:cxnSp macro="">
      <xdr:nvCxnSpPr>
        <xdr:cNvPr id="28" name="直線矢印コネクタ 27"/>
        <xdr:cNvCxnSpPr/>
      </xdr:nvCxnSpPr>
      <xdr:spPr>
        <a:xfrm rot="16200000" flipH="1">
          <a:off x="4101395" y="657687845"/>
          <a:ext cx="1087820" cy="1214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30</xdr:col>
      <xdr:colOff>142888</xdr:colOff>
      <xdr:row>307</xdr:row>
      <xdr:rowOff>928694</xdr:rowOff>
    </xdr:from>
    <xdr:to>
      <xdr:col>30</xdr:col>
      <xdr:colOff>144476</xdr:colOff>
      <xdr:row>307</xdr:row>
      <xdr:rowOff>930282</xdr:rowOff>
    </xdr:to>
    <xdr:cxnSp macro="">
      <xdr:nvCxnSpPr>
        <xdr:cNvPr id="8" name="直線コネクタ 7"/>
        <xdr:cNvCxnSpPr/>
      </xdr:nvCxnSpPr>
      <xdr:spPr>
        <a:xfrm rot="10800000">
          <a:off x="5972188" y="8882069"/>
          <a:ext cx="1588"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142888</xdr:colOff>
      <xdr:row>307</xdr:row>
      <xdr:rowOff>928694</xdr:rowOff>
    </xdr:from>
    <xdr:to>
      <xdr:col>30</xdr:col>
      <xdr:colOff>144476</xdr:colOff>
      <xdr:row>307</xdr:row>
      <xdr:rowOff>930282</xdr:rowOff>
    </xdr:to>
    <xdr:cxnSp macro="">
      <xdr:nvCxnSpPr>
        <xdr:cNvPr id="9" name="直線コネクタ 8"/>
        <xdr:cNvCxnSpPr/>
      </xdr:nvCxnSpPr>
      <xdr:spPr>
        <a:xfrm rot="10800000">
          <a:off x="5972188" y="8882069"/>
          <a:ext cx="1588"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152400</xdr:colOff>
      <xdr:row>307</xdr:row>
      <xdr:rowOff>1066800</xdr:rowOff>
    </xdr:from>
    <xdr:to>
      <xdr:col>49</xdr:col>
      <xdr:colOff>76200</xdr:colOff>
      <xdr:row>308</xdr:row>
      <xdr:rowOff>2714625</xdr:rowOff>
    </xdr:to>
    <xdr:pic>
      <xdr:nvPicPr>
        <xdr:cNvPr id="10" name="図 11" descr="フロー図（安全対策費）.JPG"/>
        <xdr:cNvPicPr>
          <a:picLocks noChangeAspect="1"/>
        </xdr:cNvPicPr>
      </xdr:nvPicPr>
      <xdr:blipFill>
        <a:blip xmlns:r="http://schemas.openxmlformats.org/officeDocument/2006/relationships" r:embed="rId1"/>
        <a:srcRect/>
        <a:stretch>
          <a:fillRect/>
        </a:stretch>
      </xdr:blipFill>
      <xdr:spPr bwMode="auto">
        <a:xfrm>
          <a:off x="1409700" y="9020175"/>
          <a:ext cx="8515350" cy="6543675"/>
        </a:xfrm>
        <a:prstGeom prst="rect">
          <a:avLst/>
        </a:prstGeom>
        <a:noFill/>
        <a:ln w="9525">
          <a:noFill/>
          <a:miter lim="800000"/>
          <a:headEnd/>
          <a:tailEnd/>
        </a:ln>
      </xdr:spPr>
    </xdr:pic>
    <xdr:clientData/>
  </xdr:twoCellAnchor>
  <xdr:twoCellAnchor>
    <xdr:from>
      <xdr:col>30</xdr:col>
      <xdr:colOff>142888</xdr:colOff>
      <xdr:row>307</xdr:row>
      <xdr:rowOff>928694</xdr:rowOff>
    </xdr:from>
    <xdr:to>
      <xdr:col>30</xdr:col>
      <xdr:colOff>144476</xdr:colOff>
      <xdr:row>307</xdr:row>
      <xdr:rowOff>930282</xdr:rowOff>
    </xdr:to>
    <xdr:cxnSp macro="">
      <xdr:nvCxnSpPr>
        <xdr:cNvPr id="5" name="直線コネクタ 4"/>
        <xdr:cNvCxnSpPr/>
      </xdr:nvCxnSpPr>
      <xdr:spPr>
        <a:xfrm rot="10800000">
          <a:off x="5972188" y="126191969"/>
          <a:ext cx="1588"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142888</xdr:colOff>
      <xdr:row>307</xdr:row>
      <xdr:rowOff>928694</xdr:rowOff>
    </xdr:from>
    <xdr:to>
      <xdr:col>30</xdr:col>
      <xdr:colOff>144476</xdr:colOff>
      <xdr:row>307</xdr:row>
      <xdr:rowOff>930282</xdr:rowOff>
    </xdr:to>
    <xdr:cxnSp macro="">
      <xdr:nvCxnSpPr>
        <xdr:cNvPr id="6" name="直線コネクタ 5"/>
        <xdr:cNvCxnSpPr/>
      </xdr:nvCxnSpPr>
      <xdr:spPr>
        <a:xfrm rot="10800000">
          <a:off x="5972188" y="126191969"/>
          <a:ext cx="1588"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152400</xdr:colOff>
      <xdr:row>307</xdr:row>
      <xdr:rowOff>1066800</xdr:rowOff>
    </xdr:from>
    <xdr:to>
      <xdr:col>49</xdr:col>
      <xdr:colOff>76200</xdr:colOff>
      <xdr:row>308</xdr:row>
      <xdr:rowOff>2714625</xdr:rowOff>
    </xdr:to>
    <xdr:pic>
      <xdr:nvPicPr>
        <xdr:cNvPr id="7" name="図 11" descr="フロー図（安全対策費）.JPG"/>
        <xdr:cNvPicPr>
          <a:picLocks noChangeAspect="1"/>
        </xdr:cNvPicPr>
      </xdr:nvPicPr>
      <xdr:blipFill>
        <a:blip xmlns:r="http://schemas.openxmlformats.org/officeDocument/2006/relationships" r:embed="rId1"/>
        <a:srcRect/>
        <a:stretch>
          <a:fillRect/>
        </a:stretch>
      </xdr:blipFill>
      <xdr:spPr bwMode="auto">
        <a:xfrm>
          <a:off x="1409700" y="126330075"/>
          <a:ext cx="8515350" cy="65436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33618</xdr:colOff>
      <xdr:row>124</xdr:row>
      <xdr:rowOff>78441</xdr:rowOff>
    </xdr:from>
    <xdr:to>
      <xdr:col>25</xdr:col>
      <xdr:colOff>203200</xdr:colOff>
      <xdr:row>128</xdr:row>
      <xdr:rowOff>0</xdr:rowOff>
    </xdr:to>
    <xdr:sp macro="" textlink="">
      <xdr:nvSpPr>
        <xdr:cNvPr id="2" name="大かっこ 1"/>
        <xdr:cNvSpPr/>
      </xdr:nvSpPr>
      <xdr:spPr>
        <a:xfrm>
          <a:off x="1805268" y="60705066"/>
          <a:ext cx="2741332" cy="683559"/>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lang="ja-JP" altLang="en-US"/>
            <a:t>査証ＷＡＮ関連機器及び事務消耗品購入</a:t>
          </a:r>
          <a:endParaRPr lang="en-US" altLang="ja-JP"/>
        </a:p>
      </xdr:txBody>
    </xdr:sp>
    <xdr:clientData/>
  </xdr:twoCellAnchor>
  <xdr:twoCellAnchor>
    <xdr:from>
      <xdr:col>34</xdr:col>
      <xdr:colOff>12700</xdr:colOff>
      <xdr:row>124</xdr:row>
      <xdr:rowOff>100853</xdr:rowOff>
    </xdr:from>
    <xdr:to>
      <xdr:col>48</xdr:col>
      <xdr:colOff>1</xdr:colOff>
      <xdr:row>127</xdr:row>
      <xdr:rowOff>177800</xdr:rowOff>
    </xdr:to>
    <xdr:sp macro="" textlink="">
      <xdr:nvSpPr>
        <xdr:cNvPr id="3" name="大かっこ 2"/>
        <xdr:cNvSpPr/>
      </xdr:nvSpPr>
      <xdr:spPr>
        <a:xfrm>
          <a:off x="6013450" y="60727478"/>
          <a:ext cx="2892426" cy="648447"/>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100"/>
            <a:t>査証作成機消耗品購入及び運用保守</a:t>
          </a:r>
          <a:endParaRPr lang="en-US" altLang="ja-JP" sz="1100"/>
        </a:p>
      </xdr:txBody>
    </xdr:sp>
    <xdr:clientData/>
  </xdr:twoCellAnchor>
  <xdr:twoCellAnchor>
    <xdr:from>
      <xdr:col>9</xdr:col>
      <xdr:colOff>168086</xdr:colOff>
      <xdr:row>134</xdr:row>
      <xdr:rowOff>67235</xdr:rowOff>
    </xdr:from>
    <xdr:to>
      <xdr:col>26</xdr:col>
      <xdr:colOff>0</xdr:colOff>
      <xdr:row>139</xdr:row>
      <xdr:rowOff>0</xdr:rowOff>
    </xdr:to>
    <xdr:sp macro="" textlink="">
      <xdr:nvSpPr>
        <xdr:cNvPr id="4" name="大かっこ 3"/>
        <xdr:cNvSpPr/>
      </xdr:nvSpPr>
      <xdr:spPr>
        <a:xfrm>
          <a:off x="1768286" y="62598860"/>
          <a:ext cx="2784664" cy="885265"/>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lang="ja-JP" altLang="en-US"/>
            <a:t>在外公館での機器引き取り・返送料，査証消耗品の廃棄，電源・</a:t>
          </a:r>
          <a:r>
            <a:rPr lang="en-US" altLang="ja-JP"/>
            <a:t>LAN</a:t>
          </a:r>
          <a:r>
            <a:rPr lang="ja-JP" altLang="en-US"/>
            <a:t>ケーブル敷設工事経費</a:t>
          </a:r>
          <a:endParaRPr lang="en-US" altLang="ja-JP"/>
        </a:p>
      </xdr:txBody>
    </xdr:sp>
    <xdr:clientData/>
  </xdr:twoCellAnchor>
  <xdr:twoCellAnchor>
    <xdr:from>
      <xdr:col>35</xdr:col>
      <xdr:colOff>1</xdr:colOff>
      <xdr:row>134</xdr:row>
      <xdr:rowOff>38101</xdr:rowOff>
    </xdr:from>
    <xdr:to>
      <xdr:col>48</xdr:col>
      <xdr:colOff>0</xdr:colOff>
      <xdr:row>139</xdr:row>
      <xdr:rowOff>25401</xdr:rowOff>
    </xdr:to>
    <xdr:sp macro="" textlink="">
      <xdr:nvSpPr>
        <xdr:cNvPr id="5" name="大かっこ 4"/>
        <xdr:cNvSpPr/>
      </xdr:nvSpPr>
      <xdr:spPr>
        <a:xfrm>
          <a:off x="6200776" y="62569726"/>
          <a:ext cx="2705099" cy="93980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lang="ja-JP" altLang="en-US" sz="1000"/>
            <a:t>査証作成機器リース「国債取得に伴うもので、２０年度に統合作成機を除き一般競争入札を経て複数年度契約を締結したもの」</a:t>
          </a:r>
        </a:p>
      </xdr:txBody>
    </xdr:sp>
    <xdr:clientData/>
  </xdr:twoCellAnchor>
  <xdr:twoCellAnchor>
    <xdr:from>
      <xdr:col>10</xdr:col>
      <xdr:colOff>0</xdr:colOff>
      <xdr:row>145</xdr:row>
      <xdr:rowOff>56029</xdr:rowOff>
    </xdr:from>
    <xdr:to>
      <xdr:col>26</xdr:col>
      <xdr:colOff>0</xdr:colOff>
      <xdr:row>148</xdr:row>
      <xdr:rowOff>177800</xdr:rowOff>
    </xdr:to>
    <xdr:sp macro="" textlink="">
      <xdr:nvSpPr>
        <xdr:cNvPr id="6" name="大かっこ 5"/>
        <xdr:cNvSpPr/>
      </xdr:nvSpPr>
      <xdr:spPr>
        <a:xfrm>
          <a:off x="1771650" y="64683154"/>
          <a:ext cx="2781300" cy="693271"/>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a:t>在外公館への送付物品の梱包</a:t>
          </a:r>
        </a:p>
      </xdr:txBody>
    </xdr:sp>
    <xdr:clientData/>
  </xdr:twoCellAnchor>
  <xdr:twoCellAnchor>
    <xdr:from>
      <xdr:col>35</xdr:col>
      <xdr:colOff>1</xdr:colOff>
      <xdr:row>145</xdr:row>
      <xdr:rowOff>44824</xdr:rowOff>
    </xdr:from>
    <xdr:to>
      <xdr:col>48</xdr:col>
      <xdr:colOff>12700</xdr:colOff>
      <xdr:row>148</xdr:row>
      <xdr:rowOff>123265</xdr:rowOff>
    </xdr:to>
    <xdr:sp macro="" textlink="">
      <xdr:nvSpPr>
        <xdr:cNvPr id="7" name="大かっこ 6"/>
        <xdr:cNvSpPr/>
      </xdr:nvSpPr>
      <xdr:spPr>
        <a:xfrm>
          <a:off x="6200776" y="64671949"/>
          <a:ext cx="2717799" cy="649941"/>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100"/>
            <a:t>査証ＷＡＮ運用保守</a:t>
          </a:r>
        </a:p>
      </xdr:txBody>
    </xdr:sp>
    <xdr:clientData/>
  </xdr:twoCellAnchor>
  <xdr:twoCellAnchor>
    <xdr:from>
      <xdr:col>10</xdr:col>
      <xdr:colOff>0</xdr:colOff>
      <xdr:row>155</xdr:row>
      <xdr:rowOff>78441</xdr:rowOff>
    </xdr:from>
    <xdr:to>
      <xdr:col>26</xdr:col>
      <xdr:colOff>0</xdr:colOff>
      <xdr:row>159</xdr:row>
      <xdr:rowOff>0</xdr:rowOff>
    </xdr:to>
    <xdr:sp macro="" textlink="">
      <xdr:nvSpPr>
        <xdr:cNvPr id="8" name="大かっこ 7"/>
        <xdr:cNvSpPr/>
      </xdr:nvSpPr>
      <xdr:spPr>
        <a:xfrm>
          <a:off x="1771650" y="66610566"/>
          <a:ext cx="2781300" cy="683559"/>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a:t>在外公館への機器及び消耗品の発送</a:t>
          </a:r>
          <a:endParaRPr lang="en-US" altLang="ja-JP"/>
        </a:p>
      </xdr:txBody>
    </xdr:sp>
    <xdr:clientData/>
  </xdr:twoCellAnchor>
  <xdr:twoCellAnchor>
    <xdr:from>
      <xdr:col>35</xdr:col>
      <xdr:colOff>1</xdr:colOff>
      <xdr:row>155</xdr:row>
      <xdr:rowOff>100853</xdr:rowOff>
    </xdr:from>
    <xdr:to>
      <xdr:col>47</xdr:col>
      <xdr:colOff>165100</xdr:colOff>
      <xdr:row>158</xdr:row>
      <xdr:rowOff>11206</xdr:rowOff>
    </xdr:to>
    <xdr:sp macro="" textlink="">
      <xdr:nvSpPr>
        <xdr:cNvPr id="9" name="大かっこ 8"/>
        <xdr:cNvSpPr/>
      </xdr:nvSpPr>
      <xdr:spPr>
        <a:xfrm>
          <a:off x="6200776" y="66632978"/>
          <a:ext cx="2698749" cy="481853"/>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100"/>
            <a:t>査証サーバ保守</a:t>
          </a:r>
          <a:endParaRPr lang="en-US" altLang="ja-JP" sz="1100"/>
        </a:p>
      </xdr:txBody>
    </xdr:sp>
    <xdr:clientData/>
  </xdr:twoCellAnchor>
  <xdr:twoCellAnchor>
    <xdr:from>
      <xdr:col>10</xdr:col>
      <xdr:colOff>0</xdr:colOff>
      <xdr:row>164</xdr:row>
      <xdr:rowOff>78441</xdr:rowOff>
    </xdr:from>
    <xdr:to>
      <xdr:col>25</xdr:col>
      <xdr:colOff>203200</xdr:colOff>
      <xdr:row>168</xdr:row>
      <xdr:rowOff>177800</xdr:rowOff>
    </xdr:to>
    <xdr:sp macro="" textlink="">
      <xdr:nvSpPr>
        <xdr:cNvPr id="10" name="大かっこ 9"/>
        <xdr:cNvSpPr/>
      </xdr:nvSpPr>
      <xdr:spPr>
        <a:xfrm>
          <a:off x="1771650" y="68325066"/>
          <a:ext cx="2774950" cy="861359"/>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a:t>専用回線料</a:t>
          </a:r>
        </a:p>
      </xdr:txBody>
    </xdr:sp>
    <xdr:clientData/>
  </xdr:twoCellAnchor>
  <xdr:twoCellAnchor>
    <xdr:from>
      <xdr:col>35</xdr:col>
      <xdr:colOff>1</xdr:colOff>
      <xdr:row>164</xdr:row>
      <xdr:rowOff>89647</xdr:rowOff>
    </xdr:from>
    <xdr:to>
      <xdr:col>48</xdr:col>
      <xdr:colOff>12701</xdr:colOff>
      <xdr:row>169</xdr:row>
      <xdr:rowOff>67235</xdr:rowOff>
    </xdr:to>
    <xdr:sp macro="" textlink="">
      <xdr:nvSpPr>
        <xdr:cNvPr id="11" name="大かっこ 10"/>
        <xdr:cNvSpPr/>
      </xdr:nvSpPr>
      <xdr:spPr>
        <a:xfrm>
          <a:off x="6200776" y="68336272"/>
          <a:ext cx="2717800" cy="930088"/>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lang="ja-JP" altLang="en-US" sz="1000"/>
            <a:t>査証作成システム書画カメラリース　</a:t>
          </a:r>
          <a:r>
            <a:rPr lang="ja-JP" altLang="en-US" sz="1000">
              <a:solidFill>
                <a:schemeClr val="tx1"/>
              </a:solidFill>
              <a:latin typeface="+mn-lt"/>
              <a:ea typeface="+mn-ea"/>
              <a:cs typeface="+mn-cs"/>
            </a:rPr>
            <a:t>「国債取得に伴うもので、２１年度に一般競争入札を経て複数年度契約を締結したもの</a:t>
          </a:r>
          <a:endParaRPr lang="ja-JP" altLang="en-US" sz="1000"/>
        </a:p>
      </xdr:txBody>
    </xdr:sp>
    <xdr:clientData/>
  </xdr:twoCellAnchor>
  <xdr:twoCellAnchor>
    <xdr:from>
      <xdr:col>10</xdr:col>
      <xdr:colOff>0</xdr:colOff>
      <xdr:row>175</xdr:row>
      <xdr:rowOff>85165</xdr:rowOff>
    </xdr:from>
    <xdr:to>
      <xdr:col>25</xdr:col>
      <xdr:colOff>203200</xdr:colOff>
      <xdr:row>179</xdr:row>
      <xdr:rowOff>139700</xdr:rowOff>
    </xdr:to>
    <xdr:sp macro="" textlink="">
      <xdr:nvSpPr>
        <xdr:cNvPr id="12" name="大かっこ 11"/>
        <xdr:cNvSpPr/>
      </xdr:nvSpPr>
      <xdr:spPr>
        <a:xfrm>
          <a:off x="1771650" y="70427290"/>
          <a:ext cx="2774950" cy="816535"/>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a:t>専用回線料</a:t>
          </a:r>
        </a:p>
      </xdr:txBody>
    </xdr:sp>
    <xdr:clientData/>
  </xdr:twoCellAnchor>
  <xdr:twoCellAnchor>
    <xdr:from>
      <xdr:col>34</xdr:col>
      <xdr:colOff>12701</xdr:colOff>
      <xdr:row>175</xdr:row>
      <xdr:rowOff>123265</xdr:rowOff>
    </xdr:from>
    <xdr:to>
      <xdr:col>48</xdr:col>
      <xdr:colOff>12701</xdr:colOff>
      <xdr:row>178</xdr:row>
      <xdr:rowOff>0</xdr:rowOff>
    </xdr:to>
    <xdr:sp macro="" textlink="">
      <xdr:nvSpPr>
        <xdr:cNvPr id="13" name="大かっこ 12"/>
        <xdr:cNvSpPr/>
      </xdr:nvSpPr>
      <xdr:spPr>
        <a:xfrm>
          <a:off x="6013451" y="70465390"/>
          <a:ext cx="2905125" cy="448235"/>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100"/>
            <a:t>ＭＲＶ査証シール製造</a:t>
          </a:r>
        </a:p>
      </xdr:txBody>
    </xdr:sp>
    <xdr:clientData/>
  </xdr:twoCellAnchor>
  <xdr:twoCellAnchor>
    <xdr:from>
      <xdr:col>35</xdr:col>
      <xdr:colOff>1</xdr:colOff>
      <xdr:row>184</xdr:row>
      <xdr:rowOff>89647</xdr:rowOff>
    </xdr:from>
    <xdr:to>
      <xdr:col>47</xdr:col>
      <xdr:colOff>165101</xdr:colOff>
      <xdr:row>186</xdr:row>
      <xdr:rowOff>165100</xdr:rowOff>
    </xdr:to>
    <xdr:sp macro="" textlink="">
      <xdr:nvSpPr>
        <xdr:cNvPr id="14" name="大かっこ 13"/>
        <xdr:cNvSpPr/>
      </xdr:nvSpPr>
      <xdr:spPr>
        <a:xfrm>
          <a:off x="6200776" y="72146272"/>
          <a:ext cx="2698750" cy="456453"/>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100"/>
            <a:t>バーコードラベルの製造</a:t>
          </a:r>
        </a:p>
      </xdr:txBody>
    </xdr:sp>
    <xdr:clientData/>
  </xdr:twoCellAnchor>
  <xdr:twoCellAnchor>
    <xdr:from>
      <xdr:col>30</xdr:col>
      <xdr:colOff>0</xdr:colOff>
      <xdr:row>121</xdr:row>
      <xdr:rowOff>101600</xdr:rowOff>
    </xdr:from>
    <xdr:to>
      <xdr:col>33</xdr:col>
      <xdr:colOff>114300</xdr:colOff>
      <xdr:row>121</xdr:row>
      <xdr:rowOff>103188</xdr:rowOff>
    </xdr:to>
    <xdr:cxnSp macro="">
      <xdr:nvCxnSpPr>
        <xdr:cNvPr id="15" name="直線矢印コネクタ 14"/>
        <xdr:cNvCxnSpPr/>
      </xdr:nvCxnSpPr>
      <xdr:spPr>
        <a:xfrm>
          <a:off x="5314950" y="60156725"/>
          <a:ext cx="62865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25400</xdr:colOff>
      <xdr:row>122</xdr:row>
      <xdr:rowOff>114300</xdr:rowOff>
    </xdr:from>
    <xdr:to>
      <xdr:col>30</xdr:col>
      <xdr:colOff>0</xdr:colOff>
      <xdr:row>122</xdr:row>
      <xdr:rowOff>115888</xdr:rowOff>
    </xdr:to>
    <xdr:cxnSp macro="">
      <xdr:nvCxnSpPr>
        <xdr:cNvPr id="16" name="直線矢印コネクタ 15"/>
        <xdr:cNvCxnSpPr/>
      </xdr:nvCxnSpPr>
      <xdr:spPr>
        <a:xfrm rot="10800000">
          <a:off x="4578350" y="60359925"/>
          <a:ext cx="73660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131</xdr:row>
      <xdr:rowOff>88900</xdr:rowOff>
    </xdr:from>
    <xdr:to>
      <xdr:col>33</xdr:col>
      <xdr:colOff>114300</xdr:colOff>
      <xdr:row>131</xdr:row>
      <xdr:rowOff>90488</xdr:rowOff>
    </xdr:to>
    <xdr:cxnSp macro="">
      <xdr:nvCxnSpPr>
        <xdr:cNvPr id="17" name="直線矢印コネクタ 16"/>
        <xdr:cNvCxnSpPr/>
      </xdr:nvCxnSpPr>
      <xdr:spPr>
        <a:xfrm>
          <a:off x="5314950" y="62049025"/>
          <a:ext cx="62865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142</xdr:row>
      <xdr:rowOff>101600</xdr:rowOff>
    </xdr:from>
    <xdr:to>
      <xdr:col>33</xdr:col>
      <xdr:colOff>114300</xdr:colOff>
      <xdr:row>142</xdr:row>
      <xdr:rowOff>103188</xdr:rowOff>
    </xdr:to>
    <xdr:cxnSp macro="">
      <xdr:nvCxnSpPr>
        <xdr:cNvPr id="18" name="直線矢印コネクタ 17"/>
        <xdr:cNvCxnSpPr/>
      </xdr:nvCxnSpPr>
      <xdr:spPr>
        <a:xfrm>
          <a:off x="5314950" y="64157225"/>
          <a:ext cx="62865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165100</xdr:colOff>
      <xdr:row>152</xdr:row>
      <xdr:rowOff>101600</xdr:rowOff>
    </xdr:from>
    <xdr:to>
      <xdr:col>33</xdr:col>
      <xdr:colOff>101600</xdr:colOff>
      <xdr:row>152</xdr:row>
      <xdr:rowOff>103188</xdr:rowOff>
    </xdr:to>
    <xdr:cxnSp macro="">
      <xdr:nvCxnSpPr>
        <xdr:cNvPr id="19" name="直線矢印コネクタ 18"/>
        <xdr:cNvCxnSpPr/>
      </xdr:nvCxnSpPr>
      <xdr:spPr>
        <a:xfrm>
          <a:off x="5308600" y="66062225"/>
          <a:ext cx="62230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161</xdr:row>
      <xdr:rowOff>88900</xdr:rowOff>
    </xdr:from>
    <xdr:to>
      <xdr:col>33</xdr:col>
      <xdr:colOff>114300</xdr:colOff>
      <xdr:row>161</xdr:row>
      <xdr:rowOff>90488</xdr:rowOff>
    </xdr:to>
    <xdr:cxnSp macro="">
      <xdr:nvCxnSpPr>
        <xdr:cNvPr id="20" name="直線矢印コネクタ 19"/>
        <xdr:cNvCxnSpPr/>
      </xdr:nvCxnSpPr>
      <xdr:spPr>
        <a:xfrm>
          <a:off x="5314950" y="67764025"/>
          <a:ext cx="62865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165100</xdr:colOff>
      <xdr:row>172</xdr:row>
      <xdr:rowOff>114300</xdr:rowOff>
    </xdr:from>
    <xdr:to>
      <xdr:col>33</xdr:col>
      <xdr:colOff>101600</xdr:colOff>
      <xdr:row>172</xdr:row>
      <xdr:rowOff>115888</xdr:rowOff>
    </xdr:to>
    <xdr:cxnSp macro="">
      <xdr:nvCxnSpPr>
        <xdr:cNvPr id="21" name="直線矢印コネクタ 20"/>
        <xdr:cNvCxnSpPr/>
      </xdr:nvCxnSpPr>
      <xdr:spPr>
        <a:xfrm>
          <a:off x="5308600" y="69884925"/>
          <a:ext cx="62230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152400</xdr:colOff>
      <xdr:row>182</xdr:row>
      <xdr:rowOff>12700</xdr:rowOff>
    </xdr:from>
    <xdr:to>
      <xdr:col>33</xdr:col>
      <xdr:colOff>88900</xdr:colOff>
      <xdr:row>182</xdr:row>
      <xdr:rowOff>14288</xdr:rowOff>
    </xdr:to>
    <xdr:cxnSp macro="">
      <xdr:nvCxnSpPr>
        <xdr:cNvPr id="22" name="直線矢印コネクタ 21"/>
        <xdr:cNvCxnSpPr/>
      </xdr:nvCxnSpPr>
      <xdr:spPr>
        <a:xfrm>
          <a:off x="5295900" y="71688325"/>
          <a:ext cx="62230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12700</xdr:colOff>
      <xdr:row>132</xdr:row>
      <xdr:rowOff>101600</xdr:rowOff>
    </xdr:from>
    <xdr:to>
      <xdr:col>29</xdr:col>
      <xdr:colOff>165100</xdr:colOff>
      <xdr:row>132</xdr:row>
      <xdr:rowOff>103188</xdr:rowOff>
    </xdr:to>
    <xdr:cxnSp macro="">
      <xdr:nvCxnSpPr>
        <xdr:cNvPr id="23" name="直線矢印コネクタ 22"/>
        <xdr:cNvCxnSpPr/>
      </xdr:nvCxnSpPr>
      <xdr:spPr>
        <a:xfrm rot="10800000">
          <a:off x="4565650" y="62252225"/>
          <a:ext cx="74295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25400</xdr:colOff>
      <xdr:row>143</xdr:row>
      <xdr:rowOff>101600</xdr:rowOff>
    </xdr:from>
    <xdr:to>
      <xdr:col>30</xdr:col>
      <xdr:colOff>0</xdr:colOff>
      <xdr:row>143</xdr:row>
      <xdr:rowOff>103188</xdr:rowOff>
    </xdr:to>
    <xdr:cxnSp macro="">
      <xdr:nvCxnSpPr>
        <xdr:cNvPr id="24" name="直線矢印コネクタ 23"/>
        <xdr:cNvCxnSpPr/>
      </xdr:nvCxnSpPr>
      <xdr:spPr>
        <a:xfrm rot="10800000">
          <a:off x="4578350" y="64347725"/>
          <a:ext cx="73660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12700</xdr:colOff>
      <xdr:row>153</xdr:row>
      <xdr:rowOff>88900</xdr:rowOff>
    </xdr:from>
    <xdr:to>
      <xdr:col>29</xdr:col>
      <xdr:colOff>165100</xdr:colOff>
      <xdr:row>153</xdr:row>
      <xdr:rowOff>90488</xdr:rowOff>
    </xdr:to>
    <xdr:cxnSp macro="">
      <xdr:nvCxnSpPr>
        <xdr:cNvPr id="25" name="直線矢印コネクタ 24"/>
        <xdr:cNvCxnSpPr/>
      </xdr:nvCxnSpPr>
      <xdr:spPr>
        <a:xfrm rot="10800000">
          <a:off x="4565650" y="66240025"/>
          <a:ext cx="74295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12700</xdr:colOff>
      <xdr:row>162</xdr:row>
      <xdr:rowOff>101600</xdr:rowOff>
    </xdr:from>
    <xdr:to>
      <xdr:col>29</xdr:col>
      <xdr:colOff>165100</xdr:colOff>
      <xdr:row>162</xdr:row>
      <xdr:rowOff>103188</xdr:rowOff>
    </xdr:to>
    <xdr:cxnSp macro="">
      <xdr:nvCxnSpPr>
        <xdr:cNvPr id="26" name="直線矢印コネクタ 25"/>
        <xdr:cNvCxnSpPr/>
      </xdr:nvCxnSpPr>
      <xdr:spPr>
        <a:xfrm rot="10800000">
          <a:off x="4565650" y="67967225"/>
          <a:ext cx="74295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173</xdr:row>
      <xdr:rowOff>114300</xdr:rowOff>
    </xdr:from>
    <xdr:to>
      <xdr:col>29</xdr:col>
      <xdr:colOff>152400</xdr:colOff>
      <xdr:row>173</xdr:row>
      <xdr:rowOff>115888</xdr:rowOff>
    </xdr:to>
    <xdr:cxnSp macro="">
      <xdr:nvCxnSpPr>
        <xdr:cNvPr id="27" name="直線矢印コネクタ 26"/>
        <xdr:cNvCxnSpPr/>
      </xdr:nvCxnSpPr>
      <xdr:spPr>
        <a:xfrm rot="10800000">
          <a:off x="4552950" y="70075425"/>
          <a:ext cx="74295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114300</xdr:colOff>
      <xdr:row>464</xdr:row>
      <xdr:rowOff>431801</xdr:rowOff>
    </xdr:from>
    <xdr:to>
      <xdr:col>38</xdr:col>
      <xdr:colOff>38100</xdr:colOff>
      <xdr:row>464</xdr:row>
      <xdr:rowOff>1495353</xdr:rowOff>
    </xdr:to>
    <xdr:sp macro="" textlink="">
      <xdr:nvSpPr>
        <xdr:cNvPr id="28" name="正方形/長方形 27"/>
        <xdr:cNvSpPr/>
      </xdr:nvSpPr>
      <xdr:spPr>
        <a:xfrm>
          <a:off x="3771900" y="157422851"/>
          <a:ext cx="3133725" cy="1063552"/>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200">
              <a:latin typeface="+mn-ea"/>
              <a:ea typeface="+mn-ea"/>
            </a:rPr>
            <a:t>外務省</a:t>
          </a:r>
          <a:endParaRPr kumimoji="1" lang="en-US" altLang="ja-JP" sz="1200">
            <a:latin typeface="+mn-ea"/>
            <a:ea typeface="+mn-ea"/>
          </a:endParaRPr>
        </a:p>
        <a:p>
          <a:pPr algn="ctr"/>
          <a:r>
            <a:rPr kumimoji="1" lang="ja-JP" altLang="en-US" sz="1200">
              <a:latin typeface="+mn-ea"/>
              <a:ea typeface="+mn-ea"/>
            </a:rPr>
            <a:t>１８百万円</a:t>
          </a:r>
        </a:p>
      </xdr:txBody>
    </xdr:sp>
    <xdr:clientData/>
  </xdr:twoCellAnchor>
  <xdr:twoCellAnchor>
    <xdr:from>
      <xdr:col>22</xdr:col>
      <xdr:colOff>88900</xdr:colOff>
      <xdr:row>464</xdr:row>
      <xdr:rowOff>1574800</xdr:rowOff>
    </xdr:from>
    <xdr:to>
      <xdr:col>37</xdr:col>
      <xdr:colOff>101600</xdr:colOff>
      <xdr:row>464</xdr:row>
      <xdr:rowOff>2603500</xdr:rowOff>
    </xdr:to>
    <xdr:sp macro="" textlink="">
      <xdr:nvSpPr>
        <xdr:cNvPr id="29" name="大かっこ 28"/>
        <xdr:cNvSpPr/>
      </xdr:nvSpPr>
      <xdr:spPr>
        <a:xfrm>
          <a:off x="3917950" y="158565850"/>
          <a:ext cx="2851150" cy="102870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査証担当官会議・査証事務指導旅費等</a:t>
          </a:r>
          <a:endParaRPr lang="en-US" altLang="ja-JP" sz="1000"/>
        </a:p>
        <a:p>
          <a:pPr algn="ctr"/>
          <a:r>
            <a:rPr lang="ja-JP" altLang="en-US" sz="1000"/>
            <a:t>査証事務消耗品等</a:t>
          </a:r>
          <a:endParaRPr lang="en-US" altLang="ja-JP" sz="1000"/>
        </a:p>
        <a:p>
          <a:pPr algn="ctr"/>
          <a:r>
            <a:rPr lang="ja-JP" altLang="en-US" sz="1000"/>
            <a:t>郵送料</a:t>
          </a:r>
          <a:endParaRPr lang="en-US" altLang="ja-JP" sz="1000"/>
        </a:p>
        <a:p>
          <a:pPr algn="ctr"/>
          <a:r>
            <a:rPr lang="ja-JP" altLang="en-US" sz="1000"/>
            <a:t>査証照会等に係る期間業務職員</a:t>
          </a:r>
          <a:endParaRPr lang="en-US" altLang="ja-JP" sz="1000"/>
        </a:p>
      </xdr:txBody>
    </xdr:sp>
    <xdr:clientData/>
  </xdr:twoCellAnchor>
  <xdr:twoCellAnchor>
    <xdr:from>
      <xdr:col>37</xdr:col>
      <xdr:colOff>12700</xdr:colOff>
      <xdr:row>466</xdr:row>
      <xdr:rowOff>1117600</xdr:rowOff>
    </xdr:from>
    <xdr:to>
      <xdr:col>50</xdr:col>
      <xdr:colOff>0</xdr:colOff>
      <xdr:row>466</xdr:row>
      <xdr:rowOff>2016057</xdr:rowOff>
    </xdr:to>
    <xdr:sp macro="" textlink="">
      <xdr:nvSpPr>
        <xdr:cNvPr id="30" name="正方形/長方形 29"/>
        <xdr:cNvSpPr/>
      </xdr:nvSpPr>
      <xdr:spPr>
        <a:xfrm>
          <a:off x="6680200" y="167433625"/>
          <a:ext cx="2568575" cy="898457"/>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200">
              <a:latin typeface="+mn-ea"/>
              <a:ea typeface="+mn-ea"/>
            </a:rPr>
            <a:t>Ｃ．東京中央郵便局</a:t>
          </a:r>
          <a:endParaRPr kumimoji="1" lang="en-US" altLang="ja-JP" sz="1200">
            <a:latin typeface="+mn-ea"/>
            <a:ea typeface="+mn-ea"/>
          </a:endParaRPr>
        </a:p>
        <a:p>
          <a:pPr algn="ctr"/>
          <a:r>
            <a:rPr kumimoji="1" lang="ja-JP" altLang="en-US" sz="1200">
              <a:latin typeface="+mn-ea"/>
              <a:ea typeface="+mn-ea"/>
            </a:rPr>
            <a:t>０．１百万円</a:t>
          </a:r>
        </a:p>
      </xdr:txBody>
    </xdr:sp>
    <xdr:clientData/>
  </xdr:twoCellAnchor>
  <xdr:twoCellAnchor>
    <xdr:from>
      <xdr:col>37</xdr:col>
      <xdr:colOff>0</xdr:colOff>
      <xdr:row>464</xdr:row>
      <xdr:rowOff>3705225</xdr:rowOff>
    </xdr:from>
    <xdr:to>
      <xdr:col>50</xdr:col>
      <xdr:colOff>0</xdr:colOff>
      <xdr:row>464</xdr:row>
      <xdr:rowOff>4603682</xdr:rowOff>
    </xdr:to>
    <xdr:sp macro="" textlink="">
      <xdr:nvSpPr>
        <xdr:cNvPr id="31" name="正方形/長方形 30"/>
        <xdr:cNvSpPr/>
      </xdr:nvSpPr>
      <xdr:spPr>
        <a:xfrm>
          <a:off x="6667500" y="160696275"/>
          <a:ext cx="2581275" cy="898457"/>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200">
              <a:latin typeface="+mn-ea"/>
              <a:ea typeface="+mn-ea"/>
            </a:rPr>
            <a:t>Ａ．査証事務消耗品等（５社）</a:t>
          </a:r>
          <a:endParaRPr kumimoji="1" lang="en-US" altLang="ja-JP" sz="1200">
            <a:latin typeface="+mn-ea"/>
            <a:ea typeface="+mn-ea"/>
          </a:endParaRPr>
        </a:p>
        <a:p>
          <a:pPr algn="ctr"/>
          <a:r>
            <a:rPr kumimoji="1" lang="ja-JP" altLang="en-US" sz="1200">
              <a:latin typeface="+mn-ea"/>
              <a:ea typeface="+mn-ea"/>
            </a:rPr>
            <a:t>（見積合せ済み）</a:t>
          </a:r>
          <a:endParaRPr kumimoji="1" lang="en-US" altLang="ja-JP" sz="1200">
            <a:latin typeface="+mn-ea"/>
            <a:ea typeface="+mn-ea"/>
          </a:endParaRPr>
        </a:p>
        <a:p>
          <a:pPr algn="ctr"/>
          <a:r>
            <a:rPr kumimoji="1" lang="ja-JP" altLang="en-US" sz="1200">
              <a:latin typeface="+mn-ea"/>
              <a:ea typeface="+mn-ea"/>
            </a:rPr>
            <a:t>１百万円</a:t>
          </a:r>
          <a:endParaRPr kumimoji="1" lang="en-US" altLang="ja-JP" sz="1200">
            <a:latin typeface="+mn-ea"/>
            <a:ea typeface="+mn-ea"/>
          </a:endParaRPr>
        </a:p>
      </xdr:txBody>
    </xdr:sp>
    <xdr:clientData/>
  </xdr:twoCellAnchor>
  <xdr:twoCellAnchor>
    <xdr:from>
      <xdr:col>37</xdr:col>
      <xdr:colOff>0</xdr:colOff>
      <xdr:row>464</xdr:row>
      <xdr:rowOff>3336925</xdr:rowOff>
    </xdr:from>
    <xdr:to>
      <xdr:col>48</xdr:col>
      <xdr:colOff>101600</xdr:colOff>
      <xdr:row>464</xdr:row>
      <xdr:rowOff>3647971</xdr:rowOff>
    </xdr:to>
    <xdr:sp macro="" textlink="">
      <xdr:nvSpPr>
        <xdr:cNvPr id="32" name="正方形/長方形 31"/>
        <xdr:cNvSpPr/>
      </xdr:nvSpPr>
      <xdr:spPr>
        <a:xfrm>
          <a:off x="6667500" y="160327975"/>
          <a:ext cx="2339975" cy="31104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200"/>
            <a:t>【</a:t>
          </a:r>
          <a:r>
            <a:rPr kumimoji="1" lang="ja-JP" altLang="en-US" sz="1200"/>
            <a:t>競争性のある随意契約</a:t>
          </a:r>
          <a:r>
            <a:rPr kumimoji="1" lang="en-US" altLang="ja-JP" sz="1200"/>
            <a:t>】</a:t>
          </a:r>
          <a:endParaRPr kumimoji="1" lang="ja-JP" altLang="en-US" sz="1200"/>
        </a:p>
      </xdr:txBody>
    </xdr:sp>
    <xdr:clientData/>
  </xdr:twoCellAnchor>
  <xdr:twoCellAnchor>
    <xdr:from>
      <xdr:col>38</xdr:col>
      <xdr:colOff>152400</xdr:colOff>
      <xdr:row>464</xdr:row>
      <xdr:rowOff>4708525</xdr:rowOff>
    </xdr:from>
    <xdr:to>
      <xdr:col>47</xdr:col>
      <xdr:colOff>85725</xdr:colOff>
      <xdr:row>465</xdr:row>
      <xdr:rowOff>615219</xdr:rowOff>
    </xdr:to>
    <xdr:sp macro="" textlink="">
      <xdr:nvSpPr>
        <xdr:cNvPr id="33" name="大かっこ 32"/>
        <xdr:cNvSpPr/>
      </xdr:nvSpPr>
      <xdr:spPr>
        <a:xfrm>
          <a:off x="7019925" y="161699575"/>
          <a:ext cx="1800225" cy="802544"/>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latin typeface="+mn-ea"/>
              <a:ea typeface="+mn-ea"/>
            </a:rPr>
            <a:t>執務参考書籍</a:t>
          </a:r>
          <a:endParaRPr lang="en-US" altLang="ja-JP" sz="1000">
            <a:latin typeface="+mn-ea"/>
            <a:ea typeface="+mn-ea"/>
          </a:endParaRPr>
        </a:p>
        <a:p>
          <a:pPr algn="ctr"/>
          <a:r>
            <a:rPr lang="ja-JP" altLang="en-US" sz="1000">
              <a:latin typeface="+mn-ea"/>
              <a:ea typeface="+mn-ea"/>
            </a:rPr>
            <a:t>及び査証事務消耗品購入</a:t>
          </a:r>
        </a:p>
      </xdr:txBody>
    </xdr:sp>
    <xdr:clientData/>
  </xdr:twoCellAnchor>
  <xdr:twoCellAnchor>
    <xdr:from>
      <xdr:col>39</xdr:col>
      <xdr:colOff>50800</xdr:colOff>
      <xdr:row>466</xdr:row>
      <xdr:rowOff>2184400</xdr:rowOff>
    </xdr:from>
    <xdr:to>
      <xdr:col>47</xdr:col>
      <xdr:colOff>146049</xdr:colOff>
      <xdr:row>466</xdr:row>
      <xdr:rowOff>2864784</xdr:rowOff>
    </xdr:to>
    <xdr:sp macro="" textlink="">
      <xdr:nvSpPr>
        <xdr:cNvPr id="34" name="大かっこ 33"/>
        <xdr:cNvSpPr/>
      </xdr:nvSpPr>
      <xdr:spPr>
        <a:xfrm>
          <a:off x="7118350" y="168500425"/>
          <a:ext cx="1762124" cy="680384"/>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後納郵便料</a:t>
          </a:r>
        </a:p>
      </xdr:txBody>
    </xdr:sp>
    <xdr:clientData/>
  </xdr:twoCellAnchor>
  <xdr:twoCellAnchor>
    <xdr:from>
      <xdr:col>38</xdr:col>
      <xdr:colOff>0</xdr:colOff>
      <xdr:row>465</xdr:row>
      <xdr:rowOff>1600200</xdr:rowOff>
    </xdr:from>
    <xdr:to>
      <xdr:col>49</xdr:col>
      <xdr:colOff>12700</xdr:colOff>
      <xdr:row>465</xdr:row>
      <xdr:rowOff>1920966</xdr:rowOff>
    </xdr:to>
    <xdr:sp macro="" textlink="">
      <xdr:nvSpPr>
        <xdr:cNvPr id="35" name="正方形/長方形 34"/>
        <xdr:cNvSpPr/>
      </xdr:nvSpPr>
      <xdr:spPr>
        <a:xfrm>
          <a:off x="6867525" y="163487100"/>
          <a:ext cx="2222500" cy="3207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200"/>
            <a:t>【</a:t>
          </a:r>
          <a:r>
            <a:rPr kumimoji="1" lang="ja-JP" altLang="en-US" sz="1200"/>
            <a:t>競争性のない随意契約</a:t>
          </a:r>
          <a:r>
            <a:rPr kumimoji="1" lang="en-US" altLang="ja-JP" sz="1200"/>
            <a:t>】</a:t>
          </a:r>
          <a:endParaRPr kumimoji="1" lang="ja-JP" altLang="en-US" sz="1200"/>
        </a:p>
      </xdr:txBody>
    </xdr:sp>
    <xdr:clientData/>
  </xdr:twoCellAnchor>
  <xdr:twoCellAnchor>
    <xdr:from>
      <xdr:col>37</xdr:col>
      <xdr:colOff>0</xdr:colOff>
      <xdr:row>465</xdr:row>
      <xdr:rowOff>2028825</xdr:rowOff>
    </xdr:from>
    <xdr:to>
      <xdr:col>50</xdr:col>
      <xdr:colOff>50800</xdr:colOff>
      <xdr:row>465</xdr:row>
      <xdr:rowOff>2908166</xdr:rowOff>
    </xdr:to>
    <xdr:sp macro="" textlink="">
      <xdr:nvSpPr>
        <xdr:cNvPr id="36" name="正方形/長方形 35"/>
        <xdr:cNvSpPr/>
      </xdr:nvSpPr>
      <xdr:spPr>
        <a:xfrm>
          <a:off x="6667500" y="163915725"/>
          <a:ext cx="2632075" cy="879341"/>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200">
              <a:latin typeface="+mn-ea"/>
              <a:ea typeface="+mn-ea"/>
            </a:rPr>
            <a:t>Ｂ．外国業者（３社）</a:t>
          </a:r>
          <a:endParaRPr kumimoji="1" lang="en-US" altLang="ja-JP" sz="1200">
            <a:latin typeface="+mn-ea"/>
            <a:ea typeface="+mn-ea"/>
          </a:endParaRPr>
        </a:p>
        <a:p>
          <a:pPr algn="ctr"/>
          <a:r>
            <a:rPr kumimoji="1" lang="ja-JP" altLang="en-US" sz="1200">
              <a:latin typeface="+mn-ea"/>
              <a:ea typeface="+mn-ea"/>
            </a:rPr>
            <a:t>０．１百万円</a:t>
          </a:r>
          <a:endParaRPr kumimoji="1" lang="en-US" altLang="ja-JP" sz="1200">
            <a:latin typeface="+mn-ea"/>
            <a:ea typeface="+mn-ea"/>
          </a:endParaRPr>
        </a:p>
      </xdr:txBody>
    </xdr:sp>
    <xdr:clientData/>
  </xdr:twoCellAnchor>
  <xdr:twoCellAnchor>
    <xdr:from>
      <xdr:col>8</xdr:col>
      <xdr:colOff>165100</xdr:colOff>
      <xdr:row>465</xdr:row>
      <xdr:rowOff>3336925</xdr:rowOff>
    </xdr:from>
    <xdr:to>
      <xdr:col>23</xdr:col>
      <xdr:colOff>114300</xdr:colOff>
      <xdr:row>465</xdr:row>
      <xdr:rowOff>4225824</xdr:rowOff>
    </xdr:to>
    <xdr:sp macro="" textlink="">
      <xdr:nvSpPr>
        <xdr:cNvPr id="37" name="正方形/長方形 36"/>
        <xdr:cNvSpPr/>
      </xdr:nvSpPr>
      <xdr:spPr>
        <a:xfrm>
          <a:off x="1593850" y="165223825"/>
          <a:ext cx="2520950" cy="888899"/>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200">
              <a:latin typeface="+mn-ea"/>
              <a:ea typeface="+mn-ea"/>
            </a:rPr>
            <a:t>Ｅ．期間業務職員（１０件）</a:t>
          </a:r>
          <a:endParaRPr kumimoji="1" lang="en-US" altLang="ja-JP" sz="1200">
            <a:latin typeface="+mn-ea"/>
            <a:ea typeface="+mn-ea"/>
          </a:endParaRPr>
        </a:p>
        <a:p>
          <a:pPr algn="ctr"/>
          <a:r>
            <a:rPr kumimoji="1" lang="ja-JP" altLang="en-US" sz="1200">
              <a:latin typeface="+mn-ea"/>
              <a:ea typeface="+mn-ea"/>
            </a:rPr>
            <a:t>１０百万円</a:t>
          </a:r>
          <a:endParaRPr kumimoji="1" lang="en-US" altLang="ja-JP" sz="1200">
            <a:latin typeface="+mn-ea"/>
            <a:ea typeface="+mn-ea"/>
          </a:endParaRPr>
        </a:p>
      </xdr:txBody>
    </xdr:sp>
    <xdr:clientData/>
  </xdr:twoCellAnchor>
  <xdr:twoCellAnchor>
    <xdr:from>
      <xdr:col>9</xdr:col>
      <xdr:colOff>127000</xdr:colOff>
      <xdr:row>465</xdr:row>
      <xdr:rowOff>2917825</xdr:rowOff>
    </xdr:from>
    <xdr:to>
      <xdr:col>22</xdr:col>
      <xdr:colOff>76200</xdr:colOff>
      <xdr:row>465</xdr:row>
      <xdr:rowOff>3238591</xdr:rowOff>
    </xdr:to>
    <xdr:sp macro="" textlink="">
      <xdr:nvSpPr>
        <xdr:cNvPr id="38" name="正方形/長方形 37"/>
        <xdr:cNvSpPr/>
      </xdr:nvSpPr>
      <xdr:spPr>
        <a:xfrm>
          <a:off x="1727200" y="164804725"/>
          <a:ext cx="2178050" cy="3207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200"/>
            <a:t>【</a:t>
          </a:r>
          <a:r>
            <a:rPr kumimoji="1" lang="ja-JP" altLang="en-US" sz="1200"/>
            <a:t>公募</a:t>
          </a:r>
          <a:r>
            <a:rPr kumimoji="1" lang="en-US" altLang="ja-JP" sz="1200"/>
            <a:t>】</a:t>
          </a:r>
          <a:endParaRPr kumimoji="1" lang="ja-JP" altLang="en-US" sz="1200"/>
        </a:p>
      </xdr:txBody>
    </xdr:sp>
    <xdr:clientData/>
  </xdr:twoCellAnchor>
  <xdr:twoCellAnchor>
    <xdr:from>
      <xdr:col>8</xdr:col>
      <xdr:colOff>127000</xdr:colOff>
      <xdr:row>465</xdr:row>
      <xdr:rowOff>203200</xdr:rowOff>
    </xdr:from>
    <xdr:to>
      <xdr:col>23</xdr:col>
      <xdr:colOff>139700</xdr:colOff>
      <xdr:row>465</xdr:row>
      <xdr:rowOff>1092200</xdr:rowOff>
    </xdr:to>
    <xdr:sp macro="" textlink="">
      <xdr:nvSpPr>
        <xdr:cNvPr id="39" name="正方形/長方形 38"/>
        <xdr:cNvSpPr/>
      </xdr:nvSpPr>
      <xdr:spPr>
        <a:xfrm>
          <a:off x="1555750" y="162090100"/>
          <a:ext cx="2584450" cy="889000"/>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200">
              <a:latin typeface="+mn-ea"/>
              <a:ea typeface="+mn-ea"/>
            </a:rPr>
            <a:t>Ｄ．出張者（３７名）</a:t>
          </a:r>
          <a:endParaRPr kumimoji="1" lang="en-US" altLang="ja-JP" sz="1200">
            <a:latin typeface="+mn-ea"/>
            <a:ea typeface="+mn-ea"/>
          </a:endParaRPr>
        </a:p>
        <a:p>
          <a:pPr algn="ctr"/>
          <a:r>
            <a:rPr kumimoji="1" lang="ja-JP" altLang="en-US" sz="1200">
              <a:latin typeface="+mn-ea"/>
              <a:ea typeface="+mn-ea"/>
            </a:rPr>
            <a:t>６百万円</a:t>
          </a:r>
          <a:endParaRPr kumimoji="1" lang="en-US" altLang="ja-JP" sz="1200">
            <a:latin typeface="+mn-ea"/>
            <a:ea typeface="+mn-ea"/>
          </a:endParaRPr>
        </a:p>
      </xdr:txBody>
    </xdr:sp>
    <xdr:clientData/>
  </xdr:twoCellAnchor>
  <xdr:twoCellAnchor>
    <xdr:from>
      <xdr:col>38</xdr:col>
      <xdr:colOff>190500</xdr:colOff>
      <xdr:row>465</xdr:row>
      <xdr:rowOff>3060700</xdr:rowOff>
    </xdr:from>
    <xdr:to>
      <xdr:col>47</xdr:col>
      <xdr:colOff>123825</xdr:colOff>
      <xdr:row>465</xdr:row>
      <xdr:rowOff>3869594</xdr:rowOff>
    </xdr:to>
    <xdr:sp macro="" textlink="">
      <xdr:nvSpPr>
        <xdr:cNvPr id="40" name="大かっこ 39"/>
        <xdr:cNvSpPr/>
      </xdr:nvSpPr>
      <xdr:spPr>
        <a:xfrm>
          <a:off x="7058025" y="164947600"/>
          <a:ext cx="1800225" cy="808894"/>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latin typeface="+mn-ea"/>
              <a:ea typeface="+mn-ea"/>
            </a:rPr>
            <a:t>在外での査証消耗品等</a:t>
          </a:r>
        </a:p>
      </xdr:txBody>
    </xdr:sp>
    <xdr:clientData/>
  </xdr:twoCellAnchor>
  <xdr:twoCellAnchor>
    <xdr:from>
      <xdr:col>10</xdr:col>
      <xdr:colOff>63500</xdr:colOff>
      <xdr:row>465</xdr:row>
      <xdr:rowOff>1219200</xdr:rowOff>
    </xdr:from>
    <xdr:to>
      <xdr:col>22</xdr:col>
      <xdr:colOff>101600</xdr:colOff>
      <xdr:row>465</xdr:row>
      <xdr:rowOff>2028094</xdr:rowOff>
    </xdr:to>
    <xdr:sp macro="" textlink="">
      <xdr:nvSpPr>
        <xdr:cNvPr id="41" name="大かっこ 40"/>
        <xdr:cNvSpPr/>
      </xdr:nvSpPr>
      <xdr:spPr>
        <a:xfrm>
          <a:off x="1835150" y="163106100"/>
          <a:ext cx="2095500" cy="808894"/>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latin typeface="+mn-ea"/>
              <a:ea typeface="+mn-ea"/>
            </a:rPr>
            <a:t>査証担当官会議への出席</a:t>
          </a:r>
          <a:endParaRPr lang="en-US" altLang="ja-JP" sz="1000">
            <a:latin typeface="+mn-ea"/>
            <a:ea typeface="+mn-ea"/>
          </a:endParaRPr>
        </a:p>
        <a:p>
          <a:pPr algn="ctr"/>
          <a:r>
            <a:rPr lang="ja-JP" altLang="en-US" sz="1000">
              <a:latin typeface="+mn-ea"/>
              <a:ea typeface="+mn-ea"/>
            </a:rPr>
            <a:t>及び査証事務指導旅費等</a:t>
          </a:r>
        </a:p>
      </xdr:txBody>
    </xdr:sp>
    <xdr:clientData/>
  </xdr:twoCellAnchor>
  <xdr:twoCellAnchor>
    <xdr:from>
      <xdr:col>10</xdr:col>
      <xdr:colOff>139700</xdr:colOff>
      <xdr:row>465</xdr:row>
      <xdr:rowOff>4419600</xdr:rowOff>
    </xdr:from>
    <xdr:to>
      <xdr:col>21</xdr:col>
      <xdr:colOff>9525</xdr:colOff>
      <xdr:row>466</xdr:row>
      <xdr:rowOff>796194</xdr:rowOff>
    </xdr:to>
    <xdr:sp macro="" textlink="">
      <xdr:nvSpPr>
        <xdr:cNvPr id="42" name="大かっこ 41"/>
        <xdr:cNvSpPr/>
      </xdr:nvSpPr>
      <xdr:spPr>
        <a:xfrm>
          <a:off x="1911350" y="166306500"/>
          <a:ext cx="1755775" cy="805719"/>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latin typeface="+mn-ea"/>
              <a:ea typeface="+mn-ea"/>
            </a:rPr>
            <a:t>査証申請関係者からの</a:t>
          </a:r>
          <a:endParaRPr lang="en-US" altLang="ja-JP" sz="1000">
            <a:latin typeface="+mn-ea"/>
            <a:ea typeface="+mn-ea"/>
          </a:endParaRPr>
        </a:p>
        <a:p>
          <a:pPr algn="ctr"/>
          <a:r>
            <a:rPr lang="ja-JP" altLang="en-US" sz="1000">
              <a:latin typeface="+mn-ea"/>
              <a:ea typeface="+mn-ea"/>
            </a:rPr>
            <a:t>各種問合せ対応等</a:t>
          </a:r>
        </a:p>
      </xdr:txBody>
    </xdr:sp>
    <xdr:clientData/>
  </xdr:twoCellAnchor>
  <xdr:twoCellAnchor>
    <xdr:from>
      <xdr:col>37</xdr:col>
      <xdr:colOff>139700</xdr:colOff>
      <xdr:row>466</xdr:row>
      <xdr:rowOff>723900</xdr:rowOff>
    </xdr:from>
    <xdr:to>
      <xdr:col>49</xdr:col>
      <xdr:colOff>63500</xdr:colOff>
      <xdr:row>466</xdr:row>
      <xdr:rowOff>1034946</xdr:rowOff>
    </xdr:to>
    <xdr:sp macro="" textlink="">
      <xdr:nvSpPr>
        <xdr:cNvPr id="43" name="正方形/長方形 42"/>
        <xdr:cNvSpPr/>
      </xdr:nvSpPr>
      <xdr:spPr>
        <a:xfrm>
          <a:off x="6807200" y="167039925"/>
          <a:ext cx="2333625" cy="31104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200"/>
            <a:t>【</a:t>
          </a:r>
          <a:r>
            <a:rPr kumimoji="1" lang="ja-JP" altLang="en-US" sz="1200"/>
            <a:t>競争性のない随意契約</a:t>
          </a:r>
          <a:r>
            <a:rPr kumimoji="1" lang="en-US" altLang="ja-JP" sz="1200"/>
            <a:t>】</a:t>
          </a:r>
          <a:endParaRPr kumimoji="1" lang="ja-JP" altLang="en-US" sz="1200"/>
        </a:p>
      </xdr:txBody>
    </xdr:sp>
    <xdr:clientData/>
  </xdr:twoCellAnchor>
  <xdr:twoCellAnchor>
    <xdr:from>
      <xdr:col>30</xdr:col>
      <xdr:colOff>0</xdr:colOff>
      <xdr:row>464</xdr:row>
      <xdr:rowOff>4140200</xdr:rowOff>
    </xdr:from>
    <xdr:to>
      <xdr:col>36</xdr:col>
      <xdr:colOff>114300</xdr:colOff>
      <xdr:row>464</xdr:row>
      <xdr:rowOff>4141788</xdr:rowOff>
    </xdr:to>
    <xdr:cxnSp macro="">
      <xdr:nvCxnSpPr>
        <xdr:cNvPr id="44" name="直線矢印コネクタ 43"/>
        <xdr:cNvCxnSpPr/>
      </xdr:nvCxnSpPr>
      <xdr:spPr>
        <a:xfrm>
          <a:off x="5314950" y="161131250"/>
          <a:ext cx="1266825"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12700</xdr:colOff>
      <xdr:row>465</xdr:row>
      <xdr:rowOff>2463800</xdr:rowOff>
    </xdr:from>
    <xdr:to>
      <xdr:col>36</xdr:col>
      <xdr:colOff>127000</xdr:colOff>
      <xdr:row>465</xdr:row>
      <xdr:rowOff>2465388</xdr:rowOff>
    </xdr:to>
    <xdr:cxnSp macro="">
      <xdr:nvCxnSpPr>
        <xdr:cNvPr id="45" name="直線矢印コネクタ 44"/>
        <xdr:cNvCxnSpPr/>
      </xdr:nvCxnSpPr>
      <xdr:spPr>
        <a:xfrm>
          <a:off x="5327650" y="164350700"/>
          <a:ext cx="1266825"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38100</xdr:colOff>
      <xdr:row>465</xdr:row>
      <xdr:rowOff>673100</xdr:rowOff>
    </xdr:from>
    <xdr:to>
      <xdr:col>30</xdr:col>
      <xdr:colOff>0</xdr:colOff>
      <xdr:row>465</xdr:row>
      <xdr:rowOff>674688</xdr:rowOff>
    </xdr:to>
    <xdr:cxnSp macro="">
      <xdr:nvCxnSpPr>
        <xdr:cNvPr id="46" name="直線矢印コネクタ 45"/>
        <xdr:cNvCxnSpPr/>
      </xdr:nvCxnSpPr>
      <xdr:spPr>
        <a:xfrm rot="10800000">
          <a:off x="4210050" y="162560000"/>
          <a:ext cx="110490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38100</xdr:colOff>
      <xdr:row>465</xdr:row>
      <xdr:rowOff>3784600</xdr:rowOff>
    </xdr:from>
    <xdr:to>
      <xdr:col>30</xdr:col>
      <xdr:colOff>0</xdr:colOff>
      <xdr:row>465</xdr:row>
      <xdr:rowOff>3786188</xdr:rowOff>
    </xdr:to>
    <xdr:cxnSp macro="">
      <xdr:nvCxnSpPr>
        <xdr:cNvPr id="47" name="直線矢印コネクタ 46"/>
        <xdr:cNvCxnSpPr/>
      </xdr:nvCxnSpPr>
      <xdr:spPr>
        <a:xfrm rot="10800000">
          <a:off x="4210050" y="165671500"/>
          <a:ext cx="110490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38100</xdr:colOff>
      <xdr:row>609</xdr:row>
      <xdr:rowOff>2832100</xdr:rowOff>
    </xdr:from>
    <xdr:to>
      <xdr:col>38</xdr:col>
      <xdr:colOff>139700</xdr:colOff>
      <xdr:row>609</xdr:row>
      <xdr:rowOff>3895652</xdr:rowOff>
    </xdr:to>
    <xdr:sp macro="" textlink="">
      <xdr:nvSpPr>
        <xdr:cNvPr id="48" name="正方形/長方形 47"/>
        <xdr:cNvSpPr/>
      </xdr:nvSpPr>
      <xdr:spPr>
        <a:xfrm>
          <a:off x="3867150" y="216230200"/>
          <a:ext cx="3140075" cy="1063552"/>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200">
              <a:latin typeface="+mn-ea"/>
              <a:ea typeface="+mn-ea"/>
            </a:rPr>
            <a:t>外務省</a:t>
          </a:r>
          <a:endParaRPr kumimoji="1" lang="en-US" altLang="ja-JP" sz="1200">
            <a:latin typeface="+mn-ea"/>
            <a:ea typeface="+mn-ea"/>
          </a:endParaRPr>
        </a:p>
        <a:p>
          <a:pPr algn="ctr"/>
          <a:r>
            <a:rPr kumimoji="1" lang="ja-JP" altLang="en-US" sz="1200">
              <a:latin typeface="+mn-ea"/>
              <a:ea typeface="+mn-ea"/>
            </a:rPr>
            <a:t>８百万円</a:t>
          </a:r>
        </a:p>
      </xdr:txBody>
    </xdr:sp>
    <xdr:clientData/>
  </xdr:twoCellAnchor>
  <xdr:twoCellAnchor>
    <xdr:from>
      <xdr:col>23</xdr:col>
      <xdr:colOff>12700</xdr:colOff>
      <xdr:row>609</xdr:row>
      <xdr:rowOff>4165600</xdr:rowOff>
    </xdr:from>
    <xdr:to>
      <xdr:col>37</xdr:col>
      <xdr:colOff>190500</xdr:colOff>
      <xdr:row>609</xdr:row>
      <xdr:rowOff>4749800</xdr:rowOff>
    </xdr:to>
    <xdr:sp macro="" textlink="">
      <xdr:nvSpPr>
        <xdr:cNvPr id="49" name="大かっこ 48"/>
        <xdr:cNvSpPr/>
      </xdr:nvSpPr>
      <xdr:spPr>
        <a:xfrm>
          <a:off x="4013200" y="217563700"/>
          <a:ext cx="2844800" cy="58420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査証事務補助業務</a:t>
          </a:r>
          <a:endParaRPr lang="en-US" altLang="ja-JP" sz="1000"/>
        </a:p>
      </xdr:txBody>
    </xdr:sp>
    <xdr:clientData/>
  </xdr:twoCellAnchor>
  <xdr:twoCellAnchor>
    <xdr:from>
      <xdr:col>23</xdr:col>
      <xdr:colOff>152400</xdr:colOff>
      <xdr:row>610</xdr:row>
      <xdr:rowOff>3581400</xdr:rowOff>
    </xdr:from>
    <xdr:to>
      <xdr:col>37</xdr:col>
      <xdr:colOff>88900</xdr:colOff>
      <xdr:row>611</xdr:row>
      <xdr:rowOff>38100</xdr:rowOff>
    </xdr:to>
    <xdr:sp macro="" textlink="">
      <xdr:nvSpPr>
        <xdr:cNvPr id="50" name="正方形/長方形 49"/>
        <xdr:cNvSpPr/>
      </xdr:nvSpPr>
      <xdr:spPr>
        <a:xfrm>
          <a:off x="4152900" y="221875350"/>
          <a:ext cx="2603500" cy="885825"/>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200">
              <a:latin typeface="+mn-ea"/>
              <a:ea typeface="+mn-ea"/>
            </a:rPr>
            <a:t>臨時職員（１３名）</a:t>
          </a:r>
          <a:endParaRPr kumimoji="1" lang="en-US" altLang="ja-JP" sz="1200">
            <a:latin typeface="+mn-ea"/>
            <a:ea typeface="+mn-ea"/>
          </a:endParaRPr>
        </a:p>
        <a:p>
          <a:pPr algn="ctr"/>
          <a:r>
            <a:rPr kumimoji="1" lang="ja-JP" altLang="en-US" sz="1200">
              <a:latin typeface="+mn-ea"/>
              <a:ea typeface="+mn-ea"/>
            </a:rPr>
            <a:t>８百万円</a:t>
          </a:r>
          <a:endParaRPr kumimoji="1" lang="en-US" altLang="ja-JP" sz="1200">
            <a:latin typeface="+mn-ea"/>
            <a:ea typeface="+mn-ea"/>
          </a:endParaRPr>
        </a:p>
      </xdr:txBody>
    </xdr:sp>
    <xdr:clientData/>
  </xdr:twoCellAnchor>
  <xdr:twoCellAnchor>
    <xdr:from>
      <xdr:col>30</xdr:col>
      <xdr:colOff>88106</xdr:colOff>
      <xdr:row>610</xdr:row>
      <xdr:rowOff>153194</xdr:rowOff>
    </xdr:from>
    <xdr:to>
      <xdr:col>30</xdr:col>
      <xdr:colOff>89694</xdr:colOff>
      <xdr:row>610</xdr:row>
      <xdr:rowOff>3353594</xdr:rowOff>
    </xdr:to>
    <xdr:cxnSp macro="">
      <xdr:nvCxnSpPr>
        <xdr:cNvPr id="51" name="直線矢印コネクタ 50"/>
        <xdr:cNvCxnSpPr/>
      </xdr:nvCxnSpPr>
      <xdr:spPr>
        <a:xfrm rot="5400000">
          <a:off x="3803650" y="220046550"/>
          <a:ext cx="320040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38100</xdr:colOff>
      <xdr:row>701</xdr:row>
      <xdr:rowOff>2832100</xdr:rowOff>
    </xdr:from>
    <xdr:to>
      <xdr:col>38</xdr:col>
      <xdr:colOff>139700</xdr:colOff>
      <xdr:row>701</xdr:row>
      <xdr:rowOff>3895652</xdr:rowOff>
    </xdr:to>
    <xdr:sp macro="" textlink="">
      <xdr:nvSpPr>
        <xdr:cNvPr id="52" name="正方形/長方形 51"/>
        <xdr:cNvSpPr/>
      </xdr:nvSpPr>
      <xdr:spPr>
        <a:xfrm>
          <a:off x="3867150" y="256644775"/>
          <a:ext cx="3140075" cy="1063552"/>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200">
              <a:latin typeface="+mn-ea"/>
              <a:ea typeface="+mn-ea"/>
            </a:rPr>
            <a:t>外務省</a:t>
          </a:r>
          <a:endParaRPr kumimoji="1" lang="en-US" altLang="ja-JP" sz="1200">
            <a:latin typeface="+mn-ea"/>
            <a:ea typeface="+mn-ea"/>
          </a:endParaRPr>
        </a:p>
        <a:p>
          <a:pPr algn="ctr"/>
          <a:r>
            <a:rPr kumimoji="1" lang="ja-JP" altLang="en-US" sz="1200">
              <a:latin typeface="+mn-ea"/>
              <a:ea typeface="+mn-ea"/>
            </a:rPr>
            <a:t>５百万円</a:t>
          </a:r>
        </a:p>
      </xdr:txBody>
    </xdr:sp>
    <xdr:clientData/>
  </xdr:twoCellAnchor>
  <xdr:twoCellAnchor>
    <xdr:from>
      <xdr:col>23</xdr:col>
      <xdr:colOff>12700</xdr:colOff>
      <xdr:row>701</xdr:row>
      <xdr:rowOff>4165600</xdr:rowOff>
    </xdr:from>
    <xdr:to>
      <xdr:col>37</xdr:col>
      <xdr:colOff>190500</xdr:colOff>
      <xdr:row>701</xdr:row>
      <xdr:rowOff>4749800</xdr:rowOff>
    </xdr:to>
    <xdr:sp macro="" textlink="">
      <xdr:nvSpPr>
        <xdr:cNvPr id="53" name="大かっこ 52"/>
        <xdr:cNvSpPr/>
      </xdr:nvSpPr>
      <xdr:spPr>
        <a:xfrm>
          <a:off x="4013200" y="257978275"/>
          <a:ext cx="2844800" cy="58420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外部照会対応</a:t>
          </a:r>
          <a:endParaRPr lang="en-US" altLang="ja-JP" sz="1000"/>
        </a:p>
        <a:p>
          <a:pPr algn="ctr"/>
          <a:r>
            <a:rPr lang="ja-JP" altLang="en-US" sz="1000"/>
            <a:t>苦情処理等</a:t>
          </a:r>
          <a:endParaRPr lang="en-US" altLang="ja-JP" sz="1000"/>
        </a:p>
      </xdr:txBody>
    </xdr:sp>
    <xdr:clientData/>
  </xdr:twoCellAnchor>
  <xdr:twoCellAnchor>
    <xdr:from>
      <xdr:col>23</xdr:col>
      <xdr:colOff>152400</xdr:colOff>
      <xdr:row>702</xdr:row>
      <xdr:rowOff>3581400</xdr:rowOff>
    </xdr:from>
    <xdr:to>
      <xdr:col>37</xdr:col>
      <xdr:colOff>88900</xdr:colOff>
      <xdr:row>703</xdr:row>
      <xdr:rowOff>38100</xdr:rowOff>
    </xdr:to>
    <xdr:sp macro="" textlink="">
      <xdr:nvSpPr>
        <xdr:cNvPr id="54" name="正方形/長方形 53"/>
        <xdr:cNvSpPr/>
      </xdr:nvSpPr>
      <xdr:spPr>
        <a:xfrm>
          <a:off x="4152900" y="262289925"/>
          <a:ext cx="2603500" cy="885825"/>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200">
              <a:latin typeface="+mn-ea"/>
              <a:ea typeface="+mn-ea"/>
            </a:rPr>
            <a:t>査証相談員（３名）</a:t>
          </a:r>
          <a:endParaRPr kumimoji="1" lang="en-US" altLang="ja-JP" sz="1200">
            <a:latin typeface="+mn-ea"/>
            <a:ea typeface="+mn-ea"/>
          </a:endParaRPr>
        </a:p>
        <a:p>
          <a:pPr algn="ctr"/>
          <a:r>
            <a:rPr kumimoji="1" lang="ja-JP" altLang="en-US" sz="1200">
              <a:latin typeface="+mn-ea"/>
              <a:ea typeface="+mn-ea"/>
            </a:rPr>
            <a:t>５百万円</a:t>
          </a:r>
          <a:endParaRPr kumimoji="1" lang="en-US" altLang="ja-JP" sz="1200">
            <a:latin typeface="+mn-ea"/>
            <a:ea typeface="+mn-ea"/>
          </a:endParaRPr>
        </a:p>
      </xdr:txBody>
    </xdr:sp>
    <xdr:clientData/>
  </xdr:twoCellAnchor>
  <xdr:twoCellAnchor>
    <xdr:from>
      <xdr:col>30</xdr:col>
      <xdr:colOff>88106</xdr:colOff>
      <xdr:row>702</xdr:row>
      <xdr:rowOff>153194</xdr:rowOff>
    </xdr:from>
    <xdr:to>
      <xdr:col>30</xdr:col>
      <xdr:colOff>89694</xdr:colOff>
      <xdr:row>702</xdr:row>
      <xdr:rowOff>3353594</xdr:rowOff>
    </xdr:to>
    <xdr:cxnSp macro="">
      <xdr:nvCxnSpPr>
        <xdr:cNvPr id="55" name="直線矢印コネクタ 54"/>
        <xdr:cNvCxnSpPr/>
      </xdr:nvCxnSpPr>
      <xdr:spPr>
        <a:xfrm rot="5400000">
          <a:off x="3803650" y="260461125"/>
          <a:ext cx="320040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xdr:colOff>
      <xdr:row>464</xdr:row>
      <xdr:rowOff>2590801</xdr:rowOff>
    </xdr:from>
    <xdr:to>
      <xdr:col>37</xdr:col>
      <xdr:colOff>12701</xdr:colOff>
      <xdr:row>466</xdr:row>
      <xdr:rowOff>1363630</xdr:rowOff>
    </xdr:to>
    <xdr:cxnSp macro="">
      <xdr:nvCxnSpPr>
        <xdr:cNvPr id="56" name="図形 55"/>
        <xdr:cNvCxnSpPr/>
      </xdr:nvCxnSpPr>
      <xdr:spPr>
        <a:xfrm rot="16200000" flipH="1">
          <a:off x="1948674" y="162948128"/>
          <a:ext cx="8097804" cy="1365250"/>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161925</xdr:colOff>
      <xdr:row>98</xdr:row>
      <xdr:rowOff>571500</xdr:rowOff>
    </xdr:from>
    <xdr:to>
      <xdr:col>28</xdr:col>
      <xdr:colOff>47625</xdr:colOff>
      <xdr:row>98</xdr:row>
      <xdr:rowOff>1304925</xdr:rowOff>
    </xdr:to>
    <xdr:sp macro="" textlink="">
      <xdr:nvSpPr>
        <xdr:cNvPr id="2" name="正方形/長方形 1"/>
        <xdr:cNvSpPr/>
      </xdr:nvSpPr>
      <xdr:spPr>
        <a:xfrm>
          <a:off x="2619375" y="9572625"/>
          <a:ext cx="2400300" cy="7334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rPr>
            <a:t>外務省</a:t>
          </a:r>
          <a:endParaRPr kumimoji="1" lang="en-US" altLang="ja-JP" sz="1200" baseline="0">
            <a:solidFill>
              <a:sysClr val="windowText" lastClr="000000"/>
            </a:solidFill>
          </a:endParaRPr>
        </a:p>
        <a:p>
          <a:pPr algn="ctr"/>
          <a:r>
            <a:rPr kumimoji="1" lang="en-US" altLang="ja-JP" sz="1200" baseline="0">
              <a:solidFill>
                <a:sysClr val="windowText" lastClr="000000"/>
              </a:solidFill>
            </a:rPr>
            <a:t>756</a:t>
          </a:r>
          <a:r>
            <a:rPr kumimoji="1" lang="ja-JP" altLang="en-US" sz="1200" baseline="0">
              <a:solidFill>
                <a:sysClr val="windowText" lastClr="000000"/>
              </a:solidFill>
            </a:rPr>
            <a:t>百万円</a:t>
          </a:r>
          <a:r>
            <a:rPr kumimoji="1" lang="en-US" altLang="ja-JP" sz="1100"/>
            <a:t> </a:t>
          </a:r>
        </a:p>
        <a:p>
          <a:pPr algn="ctr"/>
          <a:endParaRPr kumimoji="1" lang="ja-JP" altLang="en-US" sz="1100"/>
        </a:p>
      </xdr:txBody>
    </xdr:sp>
    <xdr:clientData/>
  </xdr:twoCellAnchor>
  <xdr:twoCellAnchor>
    <xdr:from>
      <xdr:col>15</xdr:col>
      <xdr:colOff>3175</xdr:colOff>
      <xdr:row>98</xdr:row>
      <xdr:rowOff>1425575</xdr:rowOff>
    </xdr:from>
    <xdr:to>
      <xdr:col>28</xdr:col>
      <xdr:colOff>9525</xdr:colOff>
      <xdr:row>98</xdr:row>
      <xdr:rowOff>1993846</xdr:rowOff>
    </xdr:to>
    <xdr:sp macro="" textlink="">
      <xdr:nvSpPr>
        <xdr:cNvPr id="3" name="角丸四角形 2"/>
        <xdr:cNvSpPr/>
      </xdr:nvSpPr>
      <xdr:spPr>
        <a:xfrm>
          <a:off x="2632075" y="10426700"/>
          <a:ext cx="2349500" cy="568271"/>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領事業務の業務・システム最適化計画推進</a:t>
          </a:r>
        </a:p>
      </xdr:txBody>
    </xdr:sp>
    <xdr:clientData/>
  </xdr:twoCellAnchor>
  <xdr:twoCellAnchor>
    <xdr:from>
      <xdr:col>21</xdr:col>
      <xdr:colOff>53975</xdr:colOff>
      <xdr:row>98</xdr:row>
      <xdr:rowOff>3448050</xdr:rowOff>
    </xdr:from>
    <xdr:to>
      <xdr:col>34</xdr:col>
      <xdr:colOff>92075</xdr:colOff>
      <xdr:row>98</xdr:row>
      <xdr:rowOff>3460750</xdr:rowOff>
    </xdr:to>
    <xdr:cxnSp macro="">
      <xdr:nvCxnSpPr>
        <xdr:cNvPr id="4" name="直線コネクタ 3"/>
        <xdr:cNvCxnSpPr/>
      </xdr:nvCxnSpPr>
      <xdr:spPr>
        <a:xfrm flipV="1">
          <a:off x="3711575" y="12449175"/>
          <a:ext cx="2381250" cy="12700"/>
        </a:xfrm>
        <a:prstGeom prst="line">
          <a:avLst/>
        </a:prstGeom>
        <a:ln w="25400">
          <a:solidFill>
            <a:schemeClr val="tx1"/>
          </a:solidFill>
          <a:tailEnd type="stealth"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6350</xdr:colOff>
      <xdr:row>98</xdr:row>
      <xdr:rowOff>3156744</xdr:rowOff>
    </xdr:from>
    <xdr:to>
      <xdr:col>46</xdr:col>
      <xdr:colOff>203181</xdr:colOff>
      <xdr:row>98</xdr:row>
      <xdr:rowOff>3731684</xdr:rowOff>
    </xdr:to>
    <xdr:sp macro="" textlink="">
      <xdr:nvSpPr>
        <xdr:cNvPr id="5" name="正方形/長方形 4"/>
        <xdr:cNvSpPr/>
      </xdr:nvSpPr>
      <xdr:spPr>
        <a:xfrm>
          <a:off x="6207125" y="12157869"/>
          <a:ext cx="2463781" cy="57494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rPr>
            <a:t>Ａ．</a:t>
          </a:r>
          <a:r>
            <a:rPr kumimoji="1" lang="en-US" altLang="ja-JP" sz="1200" baseline="0">
              <a:solidFill>
                <a:sysClr val="windowText" lastClr="000000"/>
              </a:solidFill>
            </a:rPr>
            <a:t>(</a:t>
          </a:r>
          <a:r>
            <a:rPr kumimoji="1" lang="ja-JP" altLang="en-US" sz="1200" baseline="0">
              <a:solidFill>
                <a:sysClr val="windowText" lastClr="000000"/>
              </a:solidFill>
            </a:rPr>
            <a:t>株</a:t>
          </a:r>
          <a:r>
            <a:rPr kumimoji="1" lang="en-US" altLang="ja-JP" sz="1200" baseline="0">
              <a:solidFill>
                <a:sysClr val="windowText" lastClr="000000"/>
              </a:solidFill>
            </a:rPr>
            <a:t>)</a:t>
          </a:r>
          <a:r>
            <a:rPr kumimoji="1" lang="ja-JP" altLang="en-US" sz="1200" baseline="0">
              <a:solidFill>
                <a:sysClr val="windowText" lastClr="000000"/>
              </a:solidFill>
            </a:rPr>
            <a:t>野村総合研究所</a:t>
          </a:r>
          <a:endParaRPr kumimoji="1" lang="en-US" altLang="ja-JP" sz="1200" baseline="0">
            <a:solidFill>
              <a:sysClr val="windowText" lastClr="000000"/>
            </a:solidFill>
          </a:endParaRPr>
        </a:p>
        <a:p>
          <a:pPr algn="ctr"/>
          <a:r>
            <a:rPr kumimoji="1" lang="en-US" altLang="ja-JP" sz="1200" baseline="0">
              <a:solidFill>
                <a:sysClr val="windowText" lastClr="000000"/>
              </a:solidFill>
            </a:rPr>
            <a:t>33</a:t>
          </a:r>
          <a:r>
            <a:rPr kumimoji="1" lang="ja-JP" altLang="en-US" sz="1200" baseline="0">
              <a:solidFill>
                <a:sysClr val="windowText" lastClr="000000"/>
              </a:solidFill>
            </a:rPr>
            <a:t>百万円</a:t>
          </a:r>
          <a:r>
            <a:rPr kumimoji="1" lang="en-US" altLang="ja-JP" sz="1100"/>
            <a:t> </a:t>
          </a:r>
        </a:p>
        <a:p>
          <a:pPr algn="ctr"/>
          <a:endParaRPr kumimoji="1" lang="ja-JP" altLang="en-US" sz="1100"/>
        </a:p>
      </xdr:txBody>
    </xdr:sp>
    <xdr:clientData/>
  </xdr:twoCellAnchor>
  <xdr:twoCellAnchor>
    <xdr:from>
      <xdr:col>34</xdr:col>
      <xdr:colOff>136505</xdr:colOff>
      <xdr:row>98</xdr:row>
      <xdr:rowOff>3837784</xdr:rowOff>
    </xdr:from>
    <xdr:to>
      <xdr:col>47</xdr:col>
      <xdr:colOff>78296</xdr:colOff>
      <xdr:row>98</xdr:row>
      <xdr:rowOff>4495799</xdr:rowOff>
    </xdr:to>
    <xdr:sp macro="" textlink="">
      <xdr:nvSpPr>
        <xdr:cNvPr id="6" name="角丸四角形 5"/>
        <xdr:cNvSpPr/>
      </xdr:nvSpPr>
      <xdr:spPr>
        <a:xfrm>
          <a:off x="6137255" y="12838909"/>
          <a:ext cx="2675466" cy="65801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領事業務の業務・システム最適化計画見直し・推進支援</a:t>
          </a:r>
        </a:p>
      </xdr:txBody>
    </xdr:sp>
    <xdr:clientData/>
  </xdr:twoCellAnchor>
  <xdr:twoCellAnchor>
    <xdr:from>
      <xdr:col>35</xdr:col>
      <xdr:colOff>233614</xdr:colOff>
      <xdr:row>98</xdr:row>
      <xdr:rowOff>2838451</xdr:rowOff>
    </xdr:from>
    <xdr:to>
      <xdr:col>45</xdr:col>
      <xdr:colOff>145508</xdr:colOff>
      <xdr:row>98</xdr:row>
      <xdr:rowOff>3054351</xdr:rowOff>
    </xdr:to>
    <xdr:sp macro="" textlink="">
      <xdr:nvSpPr>
        <xdr:cNvPr id="7" name="テキスト ボックス 6"/>
        <xdr:cNvSpPr txBox="1"/>
      </xdr:nvSpPr>
      <xdr:spPr>
        <a:xfrm>
          <a:off x="6434389" y="11839576"/>
          <a:ext cx="1978819" cy="215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企画競争</a:t>
          </a:r>
          <a:r>
            <a:rPr kumimoji="1" lang="en-US" altLang="ja-JP" sz="1100"/>
            <a:t>】</a:t>
          </a:r>
          <a:endParaRPr kumimoji="1" lang="ja-JP" altLang="en-US" sz="1100"/>
        </a:p>
      </xdr:txBody>
    </xdr:sp>
    <xdr:clientData/>
  </xdr:twoCellAnchor>
  <xdr:twoCellAnchor>
    <xdr:from>
      <xdr:col>35</xdr:col>
      <xdr:colOff>95250</xdr:colOff>
      <xdr:row>99</xdr:row>
      <xdr:rowOff>750362</xdr:rowOff>
    </xdr:from>
    <xdr:to>
      <xdr:col>46</xdr:col>
      <xdr:colOff>215900</xdr:colOff>
      <xdr:row>99</xdr:row>
      <xdr:rowOff>1320800</xdr:rowOff>
    </xdr:to>
    <xdr:sp macro="" textlink="">
      <xdr:nvSpPr>
        <xdr:cNvPr id="8" name="正方形/長方形 7"/>
        <xdr:cNvSpPr/>
      </xdr:nvSpPr>
      <xdr:spPr>
        <a:xfrm>
          <a:off x="6296025" y="14647337"/>
          <a:ext cx="2387600" cy="57043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rPr>
            <a:t>Ｂ．富士通株式会社</a:t>
          </a:r>
          <a:endParaRPr kumimoji="1" lang="en-US" altLang="ja-JP" sz="1200" baseline="0">
            <a:solidFill>
              <a:sysClr val="windowText" lastClr="000000"/>
            </a:solidFill>
          </a:endParaRPr>
        </a:p>
        <a:p>
          <a:pPr algn="ctr"/>
          <a:r>
            <a:rPr kumimoji="1" lang="en-US" altLang="ja-JP" sz="1200" baseline="0">
              <a:solidFill>
                <a:sysClr val="windowText" lastClr="000000"/>
              </a:solidFill>
            </a:rPr>
            <a:t>82</a:t>
          </a:r>
          <a:r>
            <a:rPr kumimoji="1" lang="ja-JP" altLang="en-US" sz="1200" baseline="0">
              <a:solidFill>
                <a:sysClr val="windowText" lastClr="000000"/>
              </a:solidFill>
            </a:rPr>
            <a:t>百万円</a:t>
          </a:r>
          <a:r>
            <a:rPr kumimoji="1" lang="en-US" altLang="ja-JP" sz="1100"/>
            <a:t> </a:t>
          </a:r>
          <a:endParaRPr kumimoji="1" lang="ja-JP" altLang="en-US" sz="1100"/>
        </a:p>
      </xdr:txBody>
    </xdr:sp>
    <xdr:clientData/>
  </xdr:twoCellAnchor>
  <xdr:twoCellAnchor>
    <xdr:from>
      <xdr:col>34</xdr:col>
      <xdr:colOff>103951</xdr:colOff>
      <xdr:row>99</xdr:row>
      <xdr:rowOff>1409700</xdr:rowOff>
    </xdr:from>
    <xdr:to>
      <xdr:col>48</xdr:col>
      <xdr:colOff>158750</xdr:colOff>
      <xdr:row>99</xdr:row>
      <xdr:rowOff>2062592</xdr:rowOff>
    </xdr:to>
    <xdr:sp macro="" textlink="">
      <xdr:nvSpPr>
        <xdr:cNvPr id="9" name="角丸四角形 8"/>
        <xdr:cNvSpPr/>
      </xdr:nvSpPr>
      <xdr:spPr>
        <a:xfrm>
          <a:off x="6104701" y="15306675"/>
          <a:ext cx="2959924" cy="652892"/>
        </a:xfrm>
        <a:prstGeom prst="roundRect">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領事業務情報システム（統合プラットフォーム）構築</a:t>
          </a:r>
        </a:p>
      </xdr:txBody>
    </xdr:sp>
    <xdr:clientData/>
  </xdr:twoCellAnchor>
  <xdr:twoCellAnchor>
    <xdr:from>
      <xdr:col>36</xdr:col>
      <xdr:colOff>184162</xdr:colOff>
      <xdr:row>99</xdr:row>
      <xdr:rowOff>352424</xdr:rowOff>
    </xdr:from>
    <xdr:to>
      <xdr:col>44</xdr:col>
      <xdr:colOff>87839</xdr:colOff>
      <xdr:row>99</xdr:row>
      <xdr:rowOff>631459</xdr:rowOff>
    </xdr:to>
    <xdr:sp macro="" textlink="">
      <xdr:nvSpPr>
        <xdr:cNvPr id="10" name="テキスト ボックス 9"/>
        <xdr:cNvSpPr txBox="1"/>
      </xdr:nvSpPr>
      <xdr:spPr>
        <a:xfrm>
          <a:off x="6651637" y="14249399"/>
          <a:ext cx="1503877" cy="27903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一般競争入札</a:t>
          </a:r>
          <a:r>
            <a:rPr kumimoji="1" lang="en-US" altLang="ja-JP" sz="1100"/>
            <a:t>】</a:t>
          </a:r>
          <a:endParaRPr kumimoji="1" lang="ja-JP" altLang="en-US" sz="1100"/>
        </a:p>
      </xdr:txBody>
    </xdr:sp>
    <xdr:clientData/>
  </xdr:twoCellAnchor>
  <xdr:twoCellAnchor>
    <xdr:from>
      <xdr:col>21</xdr:col>
      <xdr:colOff>75647</xdr:colOff>
      <xdr:row>98</xdr:row>
      <xdr:rowOff>1982262</xdr:rowOff>
    </xdr:from>
    <xdr:to>
      <xdr:col>21</xdr:col>
      <xdr:colOff>79374</xdr:colOff>
      <xdr:row>99</xdr:row>
      <xdr:rowOff>3575050</xdr:rowOff>
    </xdr:to>
    <xdr:cxnSp macro="">
      <xdr:nvCxnSpPr>
        <xdr:cNvPr id="11" name="直線矢印コネクタ 10"/>
        <xdr:cNvCxnSpPr/>
      </xdr:nvCxnSpPr>
      <xdr:spPr>
        <a:xfrm rot="16200000" flipH="1">
          <a:off x="490792" y="14225842"/>
          <a:ext cx="6488638" cy="3727"/>
        </a:xfrm>
        <a:prstGeom prst="straightConnector1">
          <a:avLst/>
        </a:prstGeom>
        <a:ln w="25400">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165100</xdr:colOff>
      <xdr:row>99</xdr:row>
      <xdr:rowOff>3306237</xdr:rowOff>
    </xdr:from>
    <xdr:to>
      <xdr:col>47</xdr:col>
      <xdr:colOff>19050</xdr:colOff>
      <xdr:row>99</xdr:row>
      <xdr:rowOff>3876675</xdr:rowOff>
    </xdr:to>
    <xdr:sp macro="" textlink="">
      <xdr:nvSpPr>
        <xdr:cNvPr id="12" name="正方形/長方形 11"/>
        <xdr:cNvSpPr/>
      </xdr:nvSpPr>
      <xdr:spPr>
        <a:xfrm>
          <a:off x="6365875" y="17203212"/>
          <a:ext cx="2387600" cy="57043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rPr>
            <a:t>Ｃ．富士通株式会社</a:t>
          </a:r>
          <a:endParaRPr kumimoji="1" lang="en-US" altLang="ja-JP" sz="1200" baseline="0">
            <a:solidFill>
              <a:sysClr val="windowText" lastClr="000000"/>
            </a:solidFill>
          </a:endParaRPr>
        </a:p>
        <a:p>
          <a:pPr algn="ctr"/>
          <a:r>
            <a:rPr kumimoji="1" lang="en-US" altLang="ja-JP" sz="1200" baseline="0">
              <a:solidFill>
                <a:sysClr val="windowText" lastClr="000000"/>
              </a:solidFill>
            </a:rPr>
            <a:t>641</a:t>
          </a:r>
          <a:r>
            <a:rPr kumimoji="1" lang="ja-JP" altLang="en-US" sz="1200" baseline="0">
              <a:solidFill>
                <a:sysClr val="windowText" lastClr="000000"/>
              </a:solidFill>
            </a:rPr>
            <a:t>百万円</a:t>
          </a:r>
          <a:r>
            <a:rPr kumimoji="1" lang="en-US" altLang="ja-JP" sz="1100"/>
            <a:t> </a:t>
          </a:r>
          <a:endParaRPr kumimoji="1" lang="ja-JP" altLang="en-US" sz="1100"/>
        </a:p>
      </xdr:txBody>
    </xdr:sp>
    <xdr:clientData/>
  </xdr:twoCellAnchor>
  <xdr:twoCellAnchor>
    <xdr:from>
      <xdr:col>34</xdr:col>
      <xdr:colOff>173801</xdr:colOff>
      <xdr:row>99</xdr:row>
      <xdr:rowOff>3975100</xdr:rowOff>
    </xdr:from>
    <xdr:to>
      <xdr:col>49</xdr:col>
      <xdr:colOff>57150</xdr:colOff>
      <xdr:row>100</xdr:row>
      <xdr:rowOff>198867</xdr:rowOff>
    </xdr:to>
    <xdr:sp macro="" textlink="">
      <xdr:nvSpPr>
        <xdr:cNvPr id="13" name="角丸四角形 12"/>
        <xdr:cNvSpPr/>
      </xdr:nvSpPr>
      <xdr:spPr>
        <a:xfrm>
          <a:off x="6174551" y="17872075"/>
          <a:ext cx="2959924" cy="652892"/>
        </a:xfrm>
        <a:prstGeom prst="roundRect">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solidFill>
                <a:schemeClr val="dk1"/>
              </a:solidFill>
              <a:latin typeface="+mn-lt"/>
              <a:ea typeface="+mn-ea"/>
              <a:cs typeface="+mn-cs"/>
            </a:rPr>
            <a:t>領事業務情報システム（旅券発給管理システム）構築</a:t>
          </a:r>
          <a:endParaRPr lang="ja-JP"/>
        </a:p>
      </xdr:txBody>
    </xdr:sp>
    <xdr:clientData/>
  </xdr:twoCellAnchor>
  <xdr:twoCellAnchor>
    <xdr:from>
      <xdr:col>37</xdr:col>
      <xdr:colOff>53987</xdr:colOff>
      <xdr:row>99</xdr:row>
      <xdr:rowOff>2844799</xdr:rowOff>
    </xdr:from>
    <xdr:to>
      <xdr:col>44</xdr:col>
      <xdr:colOff>157689</xdr:colOff>
      <xdr:row>99</xdr:row>
      <xdr:rowOff>3130184</xdr:rowOff>
    </xdr:to>
    <xdr:sp macro="" textlink="">
      <xdr:nvSpPr>
        <xdr:cNvPr id="14" name="テキスト ボックス 13"/>
        <xdr:cNvSpPr txBox="1"/>
      </xdr:nvSpPr>
      <xdr:spPr>
        <a:xfrm>
          <a:off x="6721487" y="16741774"/>
          <a:ext cx="1503877" cy="28538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一般競争入札</a:t>
          </a:r>
          <a:r>
            <a:rPr kumimoji="1" lang="en-US" altLang="ja-JP" sz="1100"/>
            <a:t>】</a:t>
          </a:r>
          <a:endParaRPr kumimoji="1" lang="ja-JP" altLang="en-US" sz="1100"/>
        </a:p>
      </xdr:txBody>
    </xdr:sp>
    <xdr:clientData/>
  </xdr:twoCellAnchor>
  <xdr:twoCellAnchor>
    <xdr:from>
      <xdr:col>21</xdr:col>
      <xdr:colOff>73025</xdr:colOff>
      <xdr:row>99</xdr:row>
      <xdr:rowOff>1022350</xdr:rowOff>
    </xdr:from>
    <xdr:to>
      <xdr:col>34</xdr:col>
      <xdr:colOff>117475</xdr:colOff>
      <xdr:row>99</xdr:row>
      <xdr:rowOff>1035050</xdr:rowOff>
    </xdr:to>
    <xdr:cxnSp macro="">
      <xdr:nvCxnSpPr>
        <xdr:cNvPr id="15" name="直線コネクタ 14"/>
        <xdr:cNvCxnSpPr/>
      </xdr:nvCxnSpPr>
      <xdr:spPr>
        <a:xfrm flipV="1">
          <a:off x="3730625" y="14919325"/>
          <a:ext cx="2387600" cy="12700"/>
        </a:xfrm>
        <a:prstGeom prst="line">
          <a:avLst/>
        </a:prstGeom>
        <a:ln w="25400">
          <a:solidFill>
            <a:schemeClr val="tx1"/>
          </a:solidFill>
          <a:tailEnd type="stealth"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63500</xdr:colOff>
      <xdr:row>99</xdr:row>
      <xdr:rowOff>3562350</xdr:rowOff>
    </xdr:from>
    <xdr:to>
      <xdr:col>34</xdr:col>
      <xdr:colOff>107950</xdr:colOff>
      <xdr:row>99</xdr:row>
      <xdr:rowOff>3575050</xdr:rowOff>
    </xdr:to>
    <xdr:cxnSp macro="">
      <xdr:nvCxnSpPr>
        <xdr:cNvPr id="16" name="直線コネクタ 15"/>
        <xdr:cNvCxnSpPr/>
      </xdr:nvCxnSpPr>
      <xdr:spPr>
        <a:xfrm flipV="1">
          <a:off x="3721100" y="17459325"/>
          <a:ext cx="2387600" cy="12700"/>
        </a:xfrm>
        <a:prstGeom prst="line">
          <a:avLst/>
        </a:prstGeom>
        <a:ln w="25400">
          <a:solidFill>
            <a:schemeClr val="tx1"/>
          </a:solidFill>
          <a:tailEnd type="stealth"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142875</xdr:colOff>
      <xdr:row>219</xdr:row>
      <xdr:rowOff>665162</xdr:rowOff>
    </xdr:from>
    <xdr:to>
      <xdr:col>38</xdr:col>
      <xdr:colOff>178593</xdr:colOff>
      <xdr:row>219</xdr:row>
      <xdr:rowOff>1398587</xdr:rowOff>
    </xdr:to>
    <xdr:sp macro="" textlink="">
      <xdr:nvSpPr>
        <xdr:cNvPr id="17" name="正方形/長方形 16"/>
        <xdr:cNvSpPr/>
      </xdr:nvSpPr>
      <xdr:spPr>
        <a:xfrm>
          <a:off x="3800475" y="9466262"/>
          <a:ext cx="3245643" cy="7334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latin typeface="ＭＳ ゴシック" pitchFamily="49" charset="-128"/>
              <a:ea typeface="ＭＳ ゴシック" pitchFamily="49" charset="-128"/>
            </a:rPr>
            <a:t>外務省</a:t>
          </a:r>
          <a:endParaRPr kumimoji="1" lang="en-US" altLang="ja-JP" sz="1200" baseline="0">
            <a:solidFill>
              <a:sysClr val="windowText" lastClr="000000"/>
            </a:solidFill>
            <a:latin typeface="ＭＳ ゴシック" pitchFamily="49" charset="-128"/>
            <a:ea typeface="ＭＳ ゴシック" pitchFamily="49" charset="-128"/>
          </a:endParaRPr>
        </a:p>
        <a:p>
          <a:pPr algn="ctr"/>
          <a:r>
            <a:rPr kumimoji="1" lang="en-US" altLang="ja-JP" sz="1200" baseline="0">
              <a:solidFill>
                <a:sysClr val="windowText" lastClr="000000"/>
              </a:solidFill>
              <a:latin typeface="ＭＳ ゴシック" pitchFamily="49" charset="-128"/>
              <a:ea typeface="ＭＳ ゴシック" pitchFamily="49" charset="-128"/>
            </a:rPr>
            <a:t>143</a:t>
          </a:r>
          <a:r>
            <a:rPr kumimoji="1" lang="ja-JP" altLang="en-US" sz="1200" baseline="0">
              <a:solidFill>
                <a:sysClr val="windowText" lastClr="000000"/>
              </a:solidFill>
              <a:latin typeface="ＭＳ ゴシック" pitchFamily="49" charset="-128"/>
              <a:ea typeface="ＭＳ ゴシック" pitchFamily="49" charset="-128"/>
            </a:rPr>
            <a:t>百万円</a:t>
          </a:r>
          <a:r>
            <a:rPr kumimoji="1" lang="en-US" altLang="ja-JP" sz="1200"/>
            <a:t> </a:t>
          </a:r>
          <a:endParaRPr kumimoji="1" lang="ja-JP" altLang="en-US" sz="1200"/>
        </a:p>
      </xdr:txBody>
    </xdr:sp>
    <xdr:clientData/>
  </xdr:twoCellAnchor>
  <xdr:twoCellAnchor>
    <xdr:from>
      <xdr:col>21</xdr:col>
      <xdr:colOff>139699</xdr:colOff>
      <xdr:row>219</xdr:row>
      <xdr:rowOff>1511300</xdr:rowOff>
    </xdr:from>
    <xdr:to>
      <xdr:col>38</xdr:col>
      <xdr:colOff>190499</xdr:colOff>
      <xdr:row>219</xdr:row>
      <xdr:rowOff>2089203</xdr:rowOff>
    </xdr:to>
    <xdr:sp macro="" textlink="">
      <xdr:nvSpPr>
        <xdr:cNvPr id="18" name="角丸四角形 17"/>
        <xdr:cNvSpPr/>
      </xdr:nvSpPr>
      <xdr:spPr>
        <a:xfrm>
          <a:off x="3797299" y="10312400"/>
          <a:ext cx="3260725" cy="577903"/>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200">
              <a:latin typeface="ＭＳ ゴシック" pitchFamily="49" charset="-128"/>
              <a:ea typeface="ＭＳ ゴシック" pitchFamily="49" charset="-128"/>
            </a:rPr>
            <a:t>領事業務ＯＡ化</a:t>
          </a:r>
        </a:p>
      </xdr:txBody>
    </xdr:sp>
    <xdr:clientData/>
  </xdr:twoCellAnchor>
  <xdr:twoCellAnchor>
    <xdr:from>
      <xdr:col>28</xdr:col>
      <xdr:colOff>12701</xdr:colOff>
      <xdr:row>219</xdr:row>
      <xdr:rowOff>2105818</xdr:rowOff>
    </xdr:from>
    <xdr:to>
      <xdr:col>28</xdr:col>
      <xdr:colOff>13496</xdr:colOff>
      <xdr:row>219</xdr:row>
      <xdr:rowOff>2463902</xdr:rowOff>
    </xdr:to>
    <xdr:cxnSp macro="">
      <xdr:nvCxnSpPr>
        <xdr:cNvPr id="19" name="直線コネクタ 18"/>
        <xdr:cNvCxnSpPr/>
      </xdr:nvCxnSpPr>
      <xdr:spPr>
        <a:xfrm rot="5400000">
          <a:off x="4806107" y="11085562"/>
          <a:ext cx="358084" cy="795"/>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114300</xdr:colOff>
      <xdr:row>219</xdr:row>
      <xdr:rowOff>2447925</xdr:rowOff>
    </xdr:from>
    <xdr:to>
      <xdr:col>31</xdr:col>
      <xdr:colOff>85725</xdr:colOff>
      <xdr:row>219</xdr:row>
      <xdr:rowOff>2449513</xdr:rowOff>
    </xdr:to>
    <xdr:cxnSp macro="">
      <xdr:nvCxnSpPr>
        <xdr:cNvPr id="20" name="直線コネクタ 19"/>
        <xdr:cNvCxnSpPr/>
      </xdr:nvCxnSpPr>
      <xdr:spPr>
        <a:xfrm>
          <a:off x="2571750" y="11249025"/>
          <a:ext cx="3000375" cy="1588"/>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63500</xdr:colOff>
      <xdr:row>219</xdr:row>
      <xdr:rowOff>3014663</xdr:rowOff>
    </xdr:from>
    <xdr:to>
      <xdr:col>29</xdr:col>
      <xdr:colOff>119968</xdr:colOff>
      <xdr:row>219</xdr:row>
      <xdr:rowOff>3700383</xdr:rowOff>
    </xdr:to>
    <xdr:sp macro="" textlink="">
      <xdr:nvSpPr>
        <xdr:cNvPr id="21" name="正方形/長方形 20"/>
        <xdr:cNvSpPr/>
      </xdr:nvSpPr>
      <xdr:spPr>
        <a:xfrm>
          <a:off x="3035300" y="11815763"/>
          <a:ext cx="2228168" cy="6857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latin typeface="ＭＳ ゴシック" pitchFamily="49" charset="-128"/>
              <a:ea typeface="ＭＳ ゴシック" pitchFamily="49" charset="-128"/>
            </a:rPr>
            <a:t>Ａ．富士通</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p>
        <a:p>
          <a:pPr algn="ctr"/>
          <a:r>
            <a:rPr kumimoji="1" lang="en-US" altLang="ja-JP" sz="1200" baseline="0">
              <a:solidFill>
                <a:sysClr val="windowText" lastClr="000000"/>
              </a:solidFill>
              <a:latin typeface="ＭＳ ゴシック" pitchFamily="49" charset="-128"/>
              <a:ea typeface="ＭＳ ゴシック" pitchFamily="49" charset="-128"/>
            </a:rPr>
            <a:t>3.0</a:t>
          </a:r>
          <a:r>
            <a:rPr kumimoji="1" lang="ja-JP" altLang="en-US" sz="1200" baseline="0">
              <a:solidFill>
                <a:sysClr val="windowText" lastClr="000000"/>
              </a:solidFill>
              <a:latin typeface="ＭＳ ゴシック" pitchFamily="49" charset="-128"/>
              <a:ea typeface="ＭＳ ゴシック" pitchFamily="49" charset="-128"/>
            </a:rPr>
            <a:t>百万円</a:t>
          </a:r>
          <a:r>
            <a:rPr kumimoji="1" lang="en-US" altLang="ja-JP" sz="1100">
              <a:latin typeface="ＭＳ ゴシック" pitchFamily="49" charset="-128"/>
              <a:ea typeface="ＭＳ ゴシック" pitchFamily="49" charset="-128"/>
            </a:rPr>
            <a:t> </a:t>
          </a:r>
          <a:endParaRPr kumimoji="1" lang="ja-JP" altLang="en-US" sz="1100">
            <a:latin typeface="ＭＳ ゴシック" pitchFamily="49" charset="-128"/>
            <a:ea typeface="ＭＳ ゴシック" pitchFamily="49" charset="-128"/>
          </a:endParaRPr>
        </a:p>
      </xdr:txBody>
    </xdr:sp>
    <xdr:clientData/>
  </xdr:twoCellAnchor>
  <xdr:twoCellAnchor>
    <xdr:from>
      <xdr:col>17</xdr:col>
      <xdr:colOff>47627</xdr:colOff>
      <xdr:row>219</xdr:row>
      <xdr:rowOff>3752056</xdr:rowOff>
    </xdr:from>
    <xdr:to>
      <xdr:col>29</xdr:col>
      <xdr:colOff>127001</xdr:colOff>
      <xdr:row>219</xdr:row>
      <xdr:rowOff>4759302</xdr:rowOff>
    </xdr:to>
    <xdr:sp macro="" textlink="">
      <xdr:nvSpPr>
        <xdr:cNvPr id="22" name="角丸四角形 21"/>
        <xdr:cNvSpPr/>
      </xdr:nvSpPr>
      <xdr:spPr>
        <a:xfrm>
          <a:off x="3019427" y="12553156"/>
          <a:ext cx="2251074" cy="1007246"/>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r>
            <a:rPr lang="ja-JP" altLang="en-US" sz="1100">
              <a:latin typeface="ＭＳ ゴシック" pitchFamily="49" charset="-128"/>
              <a:ea typeface="ＭＳ ゴシック" pitchFamily="49" charset="-128"/>
            </a:rPr>
            <a:t>在外公館新設、併設等の変更に伴う在留届電子届出システム・領管システム改修作業・データ移行経費</a:t>
          </a:r>
        </a:p>
      </xdr:txBody>
    </xdr:sp>
    <xdr:clientData/>
  </xdr:twoCellAnchor>
  <xdr:twoCellAnchor>
    <xdr:from>
      <xdr:col>17</xdr:col>
      <xdr:colOff>50800</xdr:colOff>
      <xdr:row>219</xdr:row>
      <xdr:rowOff>2680922</xdr:rowOff>
    </xdr:from>
    <xdr:to>
      <xdr:col>29</xdr:col>
      <xdr:colOff>117231</xdr:colOff>
      <xdr:row>219</xdr:row>
      <xdr:rowOff>2959581</xdr:rowOff>
    </xdr:to>
    <xdr:sp macro="" textlink="">
      <xdr:nvSpPr>
        <xdr:cNvPr id="23" name="テキスト ボックス 22"/>
        <xdr:cNvSpPr txBox="1"/>
      </xdr:nvSpPr>
      <xdr:spPr>
        <a:xfrm>
          <a:off x="3022600" y="11482022"/>
          <a:ext cx="2238131" cy="2786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t>【</a:t>
          </a:r>
          <a:r>
            <a:rPr kumimoji="1" lang="ja-JP" altLang="en-US" sz="1200"/>
            <a:t>競争性のない随意契約</a:t>
          </a:r>
          <a:r>
            <a:rPr kumimoji="1" lang="en-US" altLang="ja-JP" sz="1200"/>
            <a:t>】</a:t>
          </a:r>
          <a:endParaRPr kumimoji="1" lang="ja-JP" altLang="en-US" sz="1200"/>
        </a:p>
      </xdr:txBody>
    </xdr:sp>
    <xdr:clientData/>
  </xdr:twoCellAnchor>
  <xdr:twoCellAnchor>
    <xdr:from>
      <xdr:col>17</xdr:col>
      <xdr:colOff>76200</xdr:colOff>
      <xdr:row>220</xdr:row>
      <xdr:rowOff>968375</xdr:rowOff>
    </xdr:from>
    <xdr:to>
      <xdr:col>29</xdr:col>
      <xdr:colOff>132668</xdr:colOff>
      <xdr:row>220</xdr:row>
      <xdr:rowOff>1693202</xdr:rowOff>
    </xdr:to>
    <xdr:sp macro="" textlink="">
      <xdr:nvSpPr>
        <xdr:cNvPr id="24" name="正方形/長方形 23"/>
        <xdr:cNvSpPr/>
      </xdr:nvSpPr>
      <xdr:spPr>
        <a:xfrm>
          <a:off x="3048000" y="14665325"/>
          <a:ext cx="2228168" cy="72482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latin typeface="ＭＳ ゴシック" pitchFamily="49" charset="-128"/>
              <a:ea typeface="ＭＳ ゴシック" pitchFamily="49" charset="-128"/>
            </a:rPr>
            <a:t>Ｂ．東京センチュリーリース</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他</a:t>
          </a:r>
          <a:r>
            <a:rPr kumimoji="1" lang="en-US" altLang="ja-JP" sz="1200" baseline="0">
              <a:solidFill>
                <a:sysClr val="windowText" lastClr="000000"/>
              </a:solidFill>
              <a:latin typeface="ＭＳ ゴシック" pitchFamily="49" charset="-128"/>
              <a:ea typeface="ＭＳ ゴシック" pitchFamily="49" charset="-128"/>
            </a:rPr>
            <a:t>2</a:t>
          </a:r>
          <a:r>
            <a:rPr kumimoji="1" lang="ja-JP" altLang="en-US" sz="1200" baseline="0">
              <a:solidFill>
                <a:sysClr val="windowText" lastClr="000000"/>
              </a:solidFill>
              <a:latin typeface="ＭＳ ゴシック" pitchFamily="49" charset="-128"/>
              <a:ea typeface="ＭＳ ゴシック" pitchFamily="49" charset="-128"/>
            </a:rPr>
            <a:t>社</a:t>
          </a:r>
          <a:r>
            <a:rPr kumimoji="1" lang="en-US" altLang="ja-JP" sz="1200" baseline="0">
              <a:solidFill>
                <a:sysClr val="windowText" lastClr="000000"/>
              </a:solidFill>
              <a:latin typeface="ＭＳ ゴシック" pitchFamily="49" charset="-128"/>
              <a:ea typeface="ＭＳ ゴシック" pitchFamily="49" charset="-128"/>
            </a:rPr>
            <a:t>)81.0</a:t>
          </a:r>
          <a:r>
            <a:rPr kumimoji="1" lang="ja-JP" altLang="en-US" sz="1200" baseline="0">
              <a:solidFill>
                <a:sysClr val="windowText" lastClr="000000"/>
              </a:solidFill>
              <a:latin typeface="ＭＳ ゴシック" pitchFamily="49" charset="-128"/>
              <a:ea typeface="ＭＳ ゴシック" pitchFamily="49" charset="-128"/>
            </a:rPr>
            <a:t>百万円</a:t>
          </a:r>
          <a:endParaRPr kumimoji="1" lang="ja-JP" altLang="en-US" sz="1100">
            <a:latin typeface="ＭＳ ゴシック" pitchFamily="49" charset="-128"/>
            <a:ea typeface="ＭＳ ゴシック" pitchFamily="49" charset="-128"/>
          </a:endParaRPr>
        </a:p>
      </xdr:txBody>
    </xdr:sp>
    <xdr:clientData/>
  </xdr:twoCellAnchor>
  <xdr:twoCellAnchor>
    <xdr:from>
      <xdr:col>17</xdr:col>
      <xdr:colOff>64293</xdr:colOff>
      <xdr:row>220</xdr:row>
      <xdr:rowOff>1776534</xdr:rowOff>
    </xdr:from>
    <xdr:to>
      <xdr:col>29</xdr:col>
      <xdr:colOff>83343</xdr:colOff>
      <xdr:row>220</xdr:row>
      <xdr:rowOff>2473896</xdr:rowOff>
    </xdr:to>
    <xdr:sp macro="" textlink="">
      <xdr:nvSpPr>
        <xdr:cNvPr id="25" name="角丸四角形 24"/>
        <xdr:cNvSpPr/>
      </xdr:nvSpPr>
      <xdr:spPr>
        <a:xfrm>
          <a:off x="3036093" y="15473484"/>
          <a:ext cx="2190750" cy="697362"/>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lang="ja-JP" altLang="en-US" sz="1100">
              <a:latin typeface="ＭＳ ゴシック" pitchFamily="49" charset="-128"/>
              <a:ea typeface="ＭＳ ゴシック" pitchFamily="49" charset="-128"/>
            </a:rPr>
            <a:t>在留届電子届出システム用サーバ等機器借上・保守</a:t>
          </a:r>
        </a:p>
      </xdr:txBody>
    </xdr:sp>
    <xdr:clientData/>
  </xdr:twoCellAnchor>
  <xdr:twoCellAnchor>
    <xdr:from>
      <xdr:col>17</xdr:col>
      <xdr:colOff>49212</xdr:colOff>
      <xdr:row>220</xdr:row>
      <xdr:rowOff>526256</xdr:rowOff>
    </xdr:from>
    <xdr:to>
      <xdr:col>29</xdr:col>
      <xdr:colOff>143523</xdr:colOff>
      <xdr:row>220</xdr:row>
      <xdr:rowOff>828598</xdr:rowOff>
    </xdr:to>
    <xdr:sp macro="" textlink="">
      <xdr:nvSpPr>
        <xdr:cNvPr id="26" name="テキスト ボックス 25"/>
        <xdr:cNvSpPr txBox="1"/>
      </xdr:nvSpPr>
      <xdr:spPr>
        <a:xfrm>
          <a:off x="3021012" y="14223206"/>
          <a:ext cx="2266011" cy="3023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一般競争入札</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14</xdr:col>
      <xdr:colOff>138909</xdr:colOff>
      <xdr:row>220</xdr:row>
      <xdr:rowOff>679450</xdr:rowOff>
    </xdr:from>
    <xdr:to>
      <xdr:col>16</xdr:col>
      <xdr:colOff>154781</xdr:colOff>
      <xdr:row>220</xdr:row>
      <xdr:rowOff>679454</xdr:rowOff>
    </xdr:to>
    <xdr:cxnSp macro="">
      <xdr:nvCxnSpPr>
        <xdr:cNvPr id="27" name="直線矢印コネクタ 26"/>
        <xdr:cNvCxnSpPr/>
      </xdr:nvCxnSpPr>
      <xdr:spPr>
        <a:xfrm flipV="1">
          <a:off x="2596359" y="14376400"/>
          <a:ext cx="358772" cy="4"/>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101603</xdr:colOff>
      <xdr:row>219</xdr:row>
      <xdr:rowOff>2809875</xdr:rowOff>
    </xdr:from>
    <xdr:to>
      <xdr:col>17</xdr:col>
      <xdr:colOff>0</xdr:colOff>
      <xdr:row>219</xdr:row>
      <xdr:rowOff>2828933</xdr:rowOff>
    </xdr:to>
    <xdr:cxnSp macro="">
      <xdr:nvCxnSpPr>
        <xdr:cNvPr id="28" name="直線矢印コネクタ 27"/>
        <xdr:cNvCxnSpPr/>
      </xdr:nvCxnSpPr>
      <xdr:spPr>
        <a:xfrm flipV="1">
          <a:off x="2559053" y="11610975"/>
          <a:ext cx="412747" cy="1905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26194</xdr:colOff>
      <xdr:row>220</xdr:row>
      <xdr:rowOff>3071812</xdr:rowOff>
    </xdr:from>
    <xdr:to>
      <xdr:col>29</xdr:col>
      <xdr:colOff>107948</xdr:colOff>
      <xdr:row>220</xdr:row>
      <xdr:rowOff>3773474</xdr:rowOff>
    </xdr:to>
    <xdr:sp macro="" textlink="">
      <xdr:nvSpPr>
        <xdr:cNvPr id="29" name="正方形/長方形 28"/>
        <xdr:cNvSpPr/>
      </xdr:nvSpPr>
      <xdr:spPr>
        <a:xfrm>
          <a:off x="2997994" y="16768762"/>
          <a:ext cx="2253454" cy="70166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fontAlgn="base"/>
          <a:r>
            <a:rPr kumimoji="1" lang="ja-JP" altLang="en-US" sz="1200" baseline="0">
              <a:solidFill>
                <a:sysClr val="windowText" lastClr="000000"/>
              </a:solidFill>
              <a:latin typeface="ＭＳ ゴシック" pitchFamily="49" charset="-128"/>
              <a:ea typeface="ＭＳ ゴシック" pitchFamily="49" charset="-128"/>
            </a:rPr>
            <a:t>Ｃ．日本電気</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p>
        <a:p>
          <a:pPr algn="ctr" fontAlgn="base"/>
          <a:r>
            <a:rPr kumimoji="1" lang="en-US" altLang="ja-JP" sz="1200" baseline="0">
              <a:solidFill>
                <a:sysClr val="windowText" lastClr="000000"/>
              </a:solidFill>
              <a:latin typeface="ＭＳ ゴシック" pitchFamily="49" charset="-128"/>
              <a:ea typeface="ＭＳ ゴシック" pitchFamily="49" charset="-128"/>
            </a:rPr>
            <a:t>0.9</a:t>
          </a:r>
          <a:r>
            <a:rPr kumimoji="1" lang="ja-JP" altLang="en-US" sz="1200" baseline="0">
              <a:solidFill>
                <a:sysClr val="windowText" lastClr="000000"/>
              </a:solidFill>
              <a:latin typeface="ＭＳ ゴシック" pitchFamily="49" charset="-128"/>
              <a:ea typeface="ＭＳ ゴシック" pitchFamily="49" charset="-128"/>
            </a:rPr>
            <a:t>百万円</a:t>
          </a:r>
          <a:endParaRPr kumimoji="1" lang="ja-JP" altLang="en-US" sz="1100">
            <a:latin typeface="ＭＳ ゴシック" pitchFamily="49" charset="-128"/>
            <a:ea typeface="ＭＳ ゴシック" pitchFamily="49" charset="-128"/>
          </a:endParaRPr>
        </a:p>
      </xdr:txBody>
    </xdr:sp>
    <xdr:clientData/>
  </xdr:twoCellAnchor>
  <xdr:twoCellAnchor>
    <xdr:from>
      <xdr:col>17</xdr:col>
      <xdr:colOff>36512</xdr:colOff>
      <xdr:row>220</xdr:row>
      <xdr:rowOff>3872706</xdr:rowOff>
    </xdr:from>
    <xdr:to>
      <xdr:col>29</xdr:col>
      <xdr:colOff>84016</xdr:colOff>
      <xdr:row>221</xdr:row>
      <xdr:rowOff>69056</xdr:rowOff>
    </xdr:to>
    <xdr:sp macro="" textlink="">
      <xdr:nvSpPr>
        <xdr:cNvPr id="30" name="角丸四角形 29"/>
        <xdr:cNvSpPr/>
      </xdr:nvSpPr>
      <xdr:spPr>
        <a:xfrm>
          <a:off x="3008312" y="17569656"/>
          <a:ext cx="2219204" cy="62547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r>
            <a:rPr lang="ja-JP" altLang="en-US" sz="1200">
              <a:latin typeface="ＭＳ ゴシック" pitchFamily="49" charset="-128"/>
              <a:ea typeface="ＭＳ ゴシック" pitchFamily="49" charset="-128"/>
            </a:rPr>
            <a:t>緊急一斉通報サーバ機器保守</a:t>
          </a:r>
          <a:endParaRPr lang="en-US" altLang="ja-JP" sz="1200">
            <a:latin typeface="ＭＳ ゴシック" pitchFamily="49" charset="-128"/>
            <a:ea typeface="ＭＳ ゴシック" pitchFamily="49" charset="-128"/>
          </a:endParaRPr>
        </a:p>
        <a:p>
          <a:endParaRPr lang="ja-JP" altLang="en-US"/>
        </a:p>
      </xdr:txBody>
    </xdr:sp>
    <xdr:clientData/>
  </xdr:twoCellAnchor>
  <xdr:twoCellAnchor>
    <xdr:from>
      <xdr:col>17</xdr:col>
      <xdr:colOff>53182</xdr:colOff>
      <xdr:row>220</xdr:row>
      <xdr:rowOff>2629693</xdr:rowOff>
    </xdr:from>
    <xdr:to>
      <xdr:col>29</xdr:col>
      <xdr:colOff>157811</xdr:colOff>
      <xdr:row>220</xdr:row>
      <xdr:rowOff>2921240</xdr:rowOff>
    </xdr:to>
    <xdr:sp macro="" textlink="">
      <xdr:nvSpPr>
        <xdr:cNvPr id="31" name="テキスト ボックス 30"/>
        <xdr:cNvSpPr txBox="1"/>
      </xdr:nvSpPr>
      <xdr:spPr>
        <a:xfrm>
          <a:off x="3024982" y="16326643"/>
          <a:ext cx="2276329" cy="2915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競争性のない随意契約</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15</xdr:col>
      <xdr:colOff>11112</xdr:colOff>
      <xdr:row>220</xdr:row>
      <xdr:rowOff>2820194</xdr:rowOff>
    </xdr:from>
    <xdr:to>
      <xdr:col>17</xdr:col>
      <xdr:colOff>0</xdr:colOff>
      <xdr:row>220</xdr:row>
      <xdr:rowOff>2820194</xdr:rowOff>
    </xdr:to>
    <xdr:cxnSp macro="">
      <xdr:nvCxnSpPr>
        <xdr:cNvPr id="32" name="直線矢印コネクタ 31"/>
        <xdr:cNvCxnSpPr/>
      </xdr:nvCxnSpPr>
      <xdr:spPr>
        <a:xfrm flipV="1">
          <a:off x="2640012" y="16517144"/>
          <a:ext cx="331788" cy="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151606</xdr:colOff>
      <xdr:row>221</xdr:row>
      <xdr:rowOff>1205706</xdr:rowOff>
    </xdr:from>
    <xdr:to>
      <xdr:col>29</xdr:col>
      <xdr:colOff>66786</xdr:colOff>
      <xdr:row>221</xdr:row>
      <xdr:rowOff>1913266</xdr:rowOff>
    </xdr:to>
    <xdr:sp macro="" textlink="">
      <xdr:nvSpPr>
        <xdr:cNvPr id="33" name="正方形/長方形 32"/>
        <xdr:cNvSpPr/>
      </xdr:nvSpPr>
      <xdr:spPr>
        <a:xfrm>
          <a:off x="2951956" y="19331781"/>
          <a:ext cx="2258330" cy="70756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latin typeface="ＭＳ ゴシック" pitchFamily="49" charset="-128"/>
              <a:ea typeface="ＭＳ ゴシック" pitchFamily="49" charset="-128"/>
            </a:rPr>
            <a:t>Ｄ．東京</a:t>
          </a:r>
          <a:r>
            <a:rPr kumimoji="1" lang="ja-JP" altLang="en-US" sz="1200" baseline="0">
              <a:solidFill>
                <a:schemeClr val="tx1"/>
              </a:solidFill>
              <a:latin typeface="ＭＳ ゴシック" pitchFamily="49" charset="-128"/>
              <a:ea typeface="ＭＳ ゴシック" pitchFamily="49" charset="-128"/>
              <a:cs typeface="+mn-cs"/>
            </a:rPr>
            <a:t>センチュリーリース</a:t>
          </a:r>
          <a:r>
            <a:rPr kumimoji="1" lang="en-US" altLang="ja-JP" sz="1200" baseline="0">
              <a:solidFill>
                <a:schemeClr val="tx1"/>
              </a:solidFill>
              <a:latin typeface="ＭＳ ゴシック" pitchFamily="49" charset="-128"/>
              <a:ea typeface="ＭＳ ゴシック" pitchFamily="49" charset="-128"/>
              <a:cs typeface="+mn-cs"/>
            </a:rPr>
            <a:t>(</a:t>
          </a:r>
          <a:r>
            <a:rPr kumimoji="1" lang="ja-JP" altLang="en-US" sz="1200" baseline="0">
              <a:solidFill>
                <a:schemeClr val="tx1"/>
              </a:solidFill>
              <a:latin typeface="ＭＳ ゴシック" pitchFamily="49" charset="-128"/>
              <a:ea typeface="ＭＳ ゴシック" pitchFamily="49" charset="-128"/>
              <a:cs typeface="+mn-cs"/>
            </a:rPr>
            <a:t>株</a:t>
          </a:r>
          <a:r>
            <a:rPr kumimoji="1" lang="en-US" altLang="ja-JP" sz="1200" baseline="0">
              <a:solidFill>
                <a:schemeClr val="tx1"/>
              </a:solidFill>
              <a:latin typeface="ＭＳ ゴシック" pitchFamily="49" charset="-128"/>
              <a:ea typeface="ＭＳ ゴシック" pitchFamily="49" charset="-128"/>
              <a:cs typeface="+mn-cs"/>
            </a:rPr>
            <a:t>)(</a:t>
          </a:r>
          <a:r>
            <a:rPr kumimoji="1" lang="ja-JP" altLang="en-US" sz="1200" baseline="0">
              <a:solidFill>
                <a:schemeClr val="tx1"/>
              </a:solidFill>
              <a:latin typeface="ＭＳ ゴシック" pitchFamily="49" charset="-128"/>
              <a:ea typeface="ＭＳ ゴシック" pitchFamily="49" charset="-128"/>
              <a:cs typeface="+mn-cs"/>
            </a:rPr>
            <a:t>他１社</a:t>
          </a:r>
          <a:r>
            <a:rPr kumimoji="1" lang="en-US" altLang="ja-JP" sz="1200" baseline="0">
              <a:solidFill>
                <a:schemeClr val="tx1"/>
              </a:solidFill>
              <a:latin typeface="ＭＳ ゴシック" pitchFamily="49" charset="-128"/>
              <a:ea typeface="ＭＳ ゴシック" pitchFamily="49" charset="-128"/>
              <a:cs typeface="+mn-cs"/>
            </a:rPr>
            <a:t>)</a:t>
          </a:r>
          <a:r>
            <a:rPr kumimoji="1" lang="ja-JP" altLang="en-US" sz="1200" baseline="0">
              <a:solidFill>
                <a:schemeClr val="tx1"/>
              </a:solidFill>
              <a:latin typeface="ＭＳ ゴシック" pitchFamily="49" charset="-128"/>
              <a:ea typeface="ＭＳ ゴシック" pitchFamily="49" charset="-128"/>
              <a:cs typeface="+mn-cs"/>
            </a:rPr>
            <a:t>　</a:t>
          </a:r>
          <a:r>
            <a:rPr kumimoji="1" lang="en-US" altLang="ja-JP" sz="1200" baseline="0">
              <a:solidFill>
                <a:schemeClr val="tx1"/>
              </a:solidFill>
              <a:latin typeface="ＭＳ ゴシック" pitchFamily="49" charset="-128"/>
              <a:ea typeface="ＭＳ ゴシック" pitchFamily="49" charset="-128"/>
              <a:cs typeface="+mn-cs"/>
            </a:rPr>
            <a:t>20.5</a:t>
          </a:r>
          <a:r>
            <a:rPr kumimoji="1" lang="ja-JP" altLang="en-US" sz="1200" baseline="0">
              <a:solidFill>
                <a:schemeClr val="tx1"/>
              </a:solidFill>
              <a:latin typeface="ＭＳ ゴシック" pitchFamily="49" charset="-128"/>
              <a:ea typeface="ＭＳ ゴシック" pitchFamily="49" charset="-128"/>
              <a:cs typeface="+mn-cs"/>
            </a:rPr>
            <a:t>百万円</a:t>
          </a:r>
          <a:endParaRPr kumimoji="1" lang="ja-JP" altLang="en-US" sz="1200">
            <a:latin typeface="ＭＳ ゴシック" pitchFamily="49" charset="-128"/>
            <a:ea typeface="ＭＳ ゴシック" pitchFamily="49" charset="-128"/>
          </a:endParaRPr>
        </a:p>
      </xdr:txBody>
    </xdr:sp>
    <xdr:clientData/>
  </xdr:twoCellAnchor>
  <xdr:twoCellAnchor>
    <xdr:from>
      <xdr:col>16</xdr:col>
      <xdr:colOff>142082</xdr:colOff>
      <xdr:row>221</xdr:row>
      <xdr:rowOff>2025345</xdr:rowOff>
    </xdr:from>
    <xdr:to>
      <xdr:col>29</xdr:col>
      <xdr:colOff>84383</xdr:colOff>
      <xdr:row>221</xdr:row>
      <xdr:rowOff>2638425</xdr:rowOff>
    </xdr:to>
    <xdr:sp macro="" textlink="">
      <xdr:nvSpPr>
        <xdr:cNvPr id="34" name="角丸四角形 33"/>
        <xdr:cNvSpPr/>
      </xdr:nvSpPr>
      <xdr:spPr>
        <a:xfrm>
          <a:off x="2942432" y="20151420"/>
          <a:ext cx="2285451" cy="613080"/>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200">
              <a:solidFill>
                <a:schemeClr val="dk1"/>
              </a:solidFill>
              <a:latin typeface="ＭＳ ゴシック" pitchFamily="49" charset="-128"/>
              <a:ea typeface="ＭＳ ゴシック" pitchFamily="49" charset="-128"/>
              <a:cs typeface="+mn-cs"/>
            </a:rPr>
            <a:t>在外領事業務用パソコン</a:t>
          </a:r>
          <a:r>
            <a:rPr lang="en-US" altLang="ja-JP" sz="1200">
              <a:solidFill>
                <a:schemeClr val="dk1"/>
              </a:solidFill>
              <a:latin typeface="ＭＳ ゴシック" pitchFamily="49" charset="-128"/>
              <a:ea typeface="ＭＳ ゴシック" pitchFamily="49" charset="-128"/>
              <a:cs typeface="+mn-cs"/>
            </a:rPr>
            <a:t>305</a:t>
          </a:r>
          <a:r>
            <a:rPr lang="ja-JP" altLang="en-US" sz="1200">
              <a:solidFill>
                <a:schemeClr val="dk1"/>
              </a:solidFill>
              <a:latin typeface="ＭＳ ゴシック" pitchFamily="49" charset="-128"/>
              <a:ea typeface="ＭＳ ゴシック" pitchFamily="49" charset="-128"/>
              <a:cs typeface="+mn-cs"/>
            </a:rPr>
            <a:t>台借上・保守</a:t>
          </a:r>
          <a:endParaRPr lang="ja-JP" altLang="en-US" sz="1200">
            <a:latin typeface="ＭＳ ゴシック" pitchFamily="49" charset="-128"/>
            <a:ea typeface="ＭＳ ゴシック" pitchFamily="49" charset="-128"/>
          </a:endParaRPr>
        </a:p>
      </xdr:txBody>
    </xdr:sp>
    <xdr:clientData/>
  </xdr:twoCellAnchor>
  <xdr:twoCellAnchor>
    <xdr:from>
      <xdr:col>16</xdr:col>
      <xdr:colOff>126999</xdr:colOff>
      <xdr:row>221</xdr:row>
      <xdr:rowOff>751803</xdr:rowOff>
    </xdr:from>
    <xdr:to>
      <xdr:col>29</xdr:col>
      <xdr:colOff>55561</xdr:colOff>
      <xdr:row>221</xdr:row>
      <xdr:rowOff>1059656</xdr:rowOff>
    </xdr:to>
    <xdr:sp macro="" textlink="">
      <xdr:nvSpPr>
        <xdr:cNvPr id="35" name="テキスト ボックス 34"/>
        <xdr:cNvSpPr txBox="1"/>
      </xdr:nvSpPr>
      <xdr:spPr>
        <a:xfrm>
          <a:off x="2927349" y="18877878"/>
          <a:ext cx="2271712" cy="3078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一般競争入札</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14</xdr:col>
      <xdr:colOff>111922</xdr:colOff>
      <xdr:row>221</xdr:row>
      <xdr:rowOff>933450</xdr:rowOff>
    </xdr:from>
    <xdr:to>
      <xdr:col>16</xdr:col>
      <xdr:colOff>137319</xdr:colOff>
      <xdr:row>221</xdr:row>
      <xdr:rowOff>933454</xdr:rowOff>
    </xdr:to>
    <xdr:cxnSp macro="">
      <xdr:nvCxnSpPr>
        <xdr:cNvPr id="36" name="直線矢印コネクタ 35"/>
        <xdr:cNvCxnSpPr/>
      </xdr:nvCxnSpPr>
      <xdr:spPr>
        <a:xfrm flipV="1">
          <a:off x="2569372" y="19059525"/>
          <a:ext cx="368297" cy="4"/>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88110</xdr:colOff>
      <xdr:row>220</xdr:row>
      <xdr:rowOff>1697835</xdr:rowOff>
    </xdr:from>
    <xdr:to>
      <xdr:col>33</xdr:col>
      <xdr:colOff>161925</xdr:colOff>
      <xdr:row>220</xdr:row>
      <xdr:rowOff>1697835</xdr:rowOff>
    </xdr:to>
    <xdr:cxnSp macro="">
      <xdr:nvCxnSpPr>
        <xdr:cNvPr id="37" name="直線矢印コネクタ 36"/>
        <xdr:cNvCxnSpPr/>
      </xdr:nvCxnSpPr>
      <xdr:spPr>
        <a:xfrm>
          <a:off x="5574510" y="15394785"/>
          <a:ext cx="416715" cy="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72234</xdr:colOff>
      <xdr:row>219</xdr:row>
      <xdr:rowOff>4759325</xdr:rowOff>
    </xdr:from>
    <xdr:to>
      <xdr:col>33</xdr:col>
      <xdr:colOff>97631</xdr:colOff>
      <xdr:row>219</xdr:row>
      <xdr:rowOff>4759329</xdr:rowOff>
    </xdr:to>
    <xdr:cxnSp macro="">
      <xdr:nvCxnSpPr>
        <xdr:cNvPr id="38" name="直線矢印コネクタ 37"/>
        <xdr:cNvCxnSpPr/>
      </xdr:nvCxnSpPr>
      <xdr:spPr>
        <a:xfrm flipV="1">
          <a:off x="5558634" y="13560425"/>
          <a:ext cx="368297" cy="4"/>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69853</xdr:colOff>
      <xdr:row>219</xdr:row>
      <xdr:rowOff>2844800</xdr:rowOff>
    </xdr:from>
    <xdr:to>
      <xdr:col>33</xdr:col>
      <xdr:colOff>95250</xdr:colOff>
      <xdr:row>219</xdr:row>
      <xdr:rowOff>2844804</xdr:rowOff>
    </xdr:to>
    <xdr:cxnSp macro="">
      <xdr:nvCxnSpPr>
        <xdr:cNvPr id="39" name="直線矢印コネクタ 38"/>
        <xdr:cNvCxnSpPr/>
      </xdr:nvCxnSpPr>
      <xdr:spPr>
        <a:xfrm flipV="1">
          <a:off x="5556253" y="11645900"/>
          <a:ext cx="368297" cy="4"/>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92078</xdr:colOff>
      <xdr:row>220</xdr:row>
      <xdr:rowOff>3702054</xdr:rowOff>
    </xdr:from>
    <xdr:to>
      <xdr:col>34</xdr:col>
      <xdr:colOff>9525</xdr:colOff>
      <xdr:row>220</xdr:row>
      <xdr:rowOff>3705225</xdr:rowOff>
    </xdr:to>
    <xdr:cxnSp macro="">
      <xdr:nvCxnSpPr>
        <xdr:cNvPr id="40" name="直線矢印コネクタ 39"/>
        <xdr:cNvCxnSpPr/>
      </xdr:nvCxnSpPr>
      <xdr:spPr>
        <a:xfrm>
          <a:off x="5578478" y="17399004"/>
          <a:ext cx="431797" cy="3171"/>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11906</xdr:colOff>
      <xdr:row>219</xdr:row>
      <xdr:rowOff>3022599</xdr:rowOff>
    </xdr:from>
    <xdr:to>
      <xdr:col>45</xdr:col>
      <xdr:colOff>104915</xdr:colOff>
      <xdr:row>219</xdr:row>
      <xdr:rowOff>3700371</xdr:rowOff>
    </xdr:to>
    <xdr:sp macro="" textlink="">
      <xdr:nvSpPr>
        <xdr:cNvPr id="41" name="正方形/長方形 40"/>
        <xdr:cNvSpPr/>
      </xdr:nvSpPr>
      <xdr:spPr>
        <a:xfrm>
          <a:off x="6012656" y="11823699"/>
          <a:ext cx="2359959" cy="67777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latin typeface="ＭＳ ゴシック" pitchFamily="49" charset="-128"/>
              <a:ea typeface="ＭＳ ゴシック" pitchFamily="49" charset="-128"/>
            </a:rPr>
            <a:t>Ｅ．</a:t>
          </a:r>
          <a:r>
            <a:rPr kumimoji="1" lang="en-US" altLang="ja-JP" sz="1200" baseline="0">
              <a:solidFill>
                <a:sysClr val="windowText" lastClr="000000"/>
              </a:solidFill>
              <a:latin typeface="ＭＳ ゴシック" pitchFamily="49" charset="-128"/>
              <a:ea typeface="ＭＳ ゴシック" pitchFamily="49" charset="-128"/>
            </a:rPr>
            <a:t>KDDI(</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他</a:t>
          </a:r>
          <a:r>
            <a:rPr kumimoji="1" lang="en-US" altLang="ja-JP" sz="1200" baseline="0">
              <a:solidFill>
                <a:sysClr val="windowText" lastClr="000000"/>
              </a:solidFill>
              <a:latin typeface="ＭＳ ゴシック" pitchFamily="49" charset="-128"/>
              <a:ea typeface="ＭＳ ゴシック" pitchFamily="49" charset="-128"/>
            </a:rPr>
            <a:t>4</a:t>
          </a:r>
          <a:r>
            <a:rPr kumimoji="1" lang="ja-JP" altLang="en-US" sz="1200" baseline="0">
              <a:solidFill>
                <a:sysClr val="windowText" lastClr="000000"/>
              </a:solidFill>
              <a:latin typeface="ＭＳ ゴシック" pitchFamily="49" charset="-128"/>
              <a:ea typeface="ＭＳ ゴシック" pitchFamily="49" charset="-128"/>
            </a:rPr>
            <a:t>社</a:t>
          </a:r>
          <a:r>
            <a:rPr kumimoji="1" lang="en-US" sz="1200" baseline="0">
              <a:solidFill>
                <a:sysClr val="windowText" lastClr="000000"/>
              </a:solidFill>
              <a:latin typeface="ＭＳ ゴシック" pitchFamily="49" charset="-128"/>
              <a:ea typeface="ＭＳ ゴシック" pitchFamily="49" charset="-128"/>
              <a:cs typeface="+mn-cs"/>
            </a:rPr>
            <a:t>)</a:t>
          </a:r>
        </a:p>
        <a:p>
          <a:pPr algn="ctr"/>
          <a:r>
            <a:rPr kumimoji="1" lang="en-US" altLang="ja-JP" sz="1200" baseline="0">
              <a:solidFill>
                <a:sysClr val="windowText" lastClr="000000"/>
              </a:solidFill>
              <a:latin typeface="ＭＳ ゴシック" pitchFamily="49" charset="-128"/>
              <a:ea typeface="ＭＳ ゴシック" pitchFamily="49" charset="-128"/>
              <a:cs typeface="+mn-cs"/>
            </a:rPr>
            <a:t>0.7</a:t>
          </a:r>
          <a:r>
            <a:rPr kumimoji="1" lang="ja-JP" altLang="en-US" sz="1200" baseline="0">
              <a:solidFill>
                <a:sysClr val="windowText" lastClr="000000"/>
              </a:solidFill>
              <a:latin typeface="ＭＳ ゴシック" pitchFamily="49" charset="-128"/>
              <a:ea typeface="ＭＳ ゴシック" pitchFamily="49" charset="-128"/>
              <a:cs typeface="+mn-cs"/>
            </a:rPr>
            <a:t>百万円</a:t>
          </a:r>
          <a:endParaRPr kumimoji="1" lang="ja-JP" altLang="en-US" sz="1100"/>
        </a:p>
      </xdr:txBody>
    </xdr:sp>
    <xdr:clientData/>
  </xdr:twoCellAnchor>
  <xdr:twoCellAnchor>
    <xdr:from>
      <xdr:col>34</xdr:col>
      <xdr:colOff>11907</xdr:colOff>
      <xdr:row>219</xdr:row>
      <xdr:rowOff>3750469</xdr:rowOff>
    </xdr:from>
    <xdr:to>
      <xdr:col>45</xdr:col>
      <xdr:colOff>130969</xdr:colOff>
      <xdr:row>219</xdr:row>
      <xdr:rowOff>4379119</xdr:rowOff>
    </xdr:to>
    <xdr:sp macro="" textlink="">
      <xdr:nvSpPr>
        <xdr:cNvPr id="42" name="角丸四角形 41"/>
        <xdr:cNvSpPr/>
      </xdr:nvSpPr>
      <xdr:spPr>
        <a:xfrm>
          <a:off x="6012657" y="12551569"/>
          <a:ext cx="2386012" cy="628650"/>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100">
              <a:latin typeface="ＭＳ ゴシック" pitchFamily="49" charset="-128"/>
              <a:ea typeface="ＭＳ ゴシック" pitchFamily="49" charset="-128"/>
            </a:rPr>
            <a:t>メールマガジン、緊急通報用通信回線・プロバイダ契約</a:t>
          </a:r>
        </a:p>
      </xdr:txBody>
    </xdr:sp>
    <xdr:clientData/>
  </xdr:twoCellAnchor>
  <xdr:twoCellAnchor>
    <xdr:from>
      <xdr:col>33</xdr:col>
      <xdr:colOff>154781</xdr:colOff>
      <xdr:row>219</xdr:row>
      <xdr:rowOff>2690814</xdr:rowOff>
    </xdr:from>
    <xdr:to>
      <xdr:col>45</xdr:col>
      <xdr:colOff>105022</xdr:colOff>
      <xdr:row>219</xdr:row>
      <xdr:rowOff>2978868</xdr:rowOff>
    </xdr:to>
    <xdr:sp macro="" textlink="">
      <xdr:nvSpPr>
        <xdr:cNvPr id="43" name="テキスト ボックス 42"/>
        <xdr:cNvSpPr txBox="1"/>
      </xdr:nvSpPr>
      <xdr:spPr>
        <a:xfrm>
          <a:off x="5984081" y="11491914"/>
          <a:ext cx="2388641" cy="2880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sz="1200">
              <a:solidFill>
                <a:schemeClr val="dk1"/>
              </a:solidFill>
              <a:latin typeface="ＭＳ ゴシック" pitchFamily="49" charset="-128"/>
              <a:ea typeface="ＭＳ ゴシック" pitchFamily="49" charset="-128"/>
              <a:cs typeface="+mn-cs"/>
            </a:rPr>
            <a:t>【</a:t>
          </a:r>
          <a:r>
            <a:rPr kumimoji="1" lang="ja-JP" altLang="en-US" sz="1200">
              <a:solidFill>
                <a:schemeClr val="dk1"/>
              </a:solidFill>
              <a:latin typeface="ＭＳ ゴシック" pitchFamily="49" charset="-128"/>
              <a:ea typeface="ＭＳ ゴシック" pitchFamily="49" charset="-128"/>
              <a:cs typeface="+mn-cs"/>
            </a:rPr>
            <a:t>競争性のない随意契約</a:t>
          </a:r>
          <a:r>
            <a:rPr kumimoji="1" lang="en-US" sz="1200">
              <a:solidFill>
                <a:schemeClr val="dk1"/>
              </a:solidFill>
              <a:latin typeface="ＭＳ ゴシック" pitchFamily="49" charset="-128"/>
              <a:ea typeface="ＭＳ ゴシック" pitchFamily="49" charset="-128"/>
              <a:cs typeface="+mn-cs"/>
            </a:rPr>
            <a:t>】</a:t>
          </a:r>
          <a:endParaRPr kumimoji="1" lang="ja-JP" altLang="en-US" sz="1200">
            <a:solidFill>
              <a:schemeClr val="dk1"/>
            </a:solidFill>
            <a:latin typeface="ＭＳ ゴシック" pitchFamily="49" charset="-128"/>
            <a:ea typeface="ＭＳ ゴシック" pitchFamily="49" charset="-128"/>
            <a:cs typeface="+mn-cs"/>
          </a:endParaRPr>
        </a:p>
        <a:p>
          <a:pPr algn="ctr"/>
          <a:endParaRPr kumimoji="1" lang="ja-JP" altLang="en-US" sz="1100"/>
        </a:p>
      </xdr:txBody>
    </xdr:sp>
    <xdr:clientData/>
  </xdr:twoCellAnchor>
  <xdr:twoCellAnchor>
    <xdr:from>
      <xdr:col>34</xdr:col>
      <xdr:colOff>11908</xdr:colOff>
      <xdr:row>220</xdr:row>
      <xdr:rowOff>33338</xdr:rowOff>
    </xdr:from>
    <xdr:to>
      <xdr:col>45</xdr:col>
      <xdr:colOff>142875</xdr:colOff>
      <xdr:row>220</xdr:row>
      <xdr:rowOff>607180</xdr:rowOff>
    </xdr:to>
    <xdr:sp macro="" textlink="">
      <xdr:nvSpPr>
        <xdr:cNvPr id="44" name="正方形/長方形 43"/>
        <xdr:cNvSpPr/>
      </xdr:nvSpPr>
      <xdr:spPr>
        <a:xfrm>
          <a:off x="6012658" y="13730288"/>
          <a:ext cx="2397917" cy="57384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latin typeface="ＭＳ ゴシック" pitchFamily="49" charset="-128"/>
              <a:ea typeface="ＭＳ ゴシック" pitchFamily="49" charset="-128"/>
            </a:rPr>
            <a:t>Ｆ．富士通</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p>
        <a:p>
          <a:pPr algn="ctr"/>
          <a:r>
            <a:rPr kumimoji="1" lang="en-US" altLang="ja-JP" sz="1200" baseline="0">
              <a:solidFill>
                <a:sysClr val="windowText" lastClr="000000"/>
              </a:solidFill>
              <a:latin typeface="ＭＳ ゴシック" pitchFamily="49" charset="-128"/>
              <a:ea typeface="ＭＳ ゴシック" pitchFamily="49" charset="-128"/>
            </a:rPr>
            <a:t>30.0</a:t>
          </a:r>
          <a:r>
            <a:rPr kumimoji="1" lang="ja-JP" altLang="en-US" sz="1200" baseline="0">
              <a:solidFill>
                <a:sysClr val="windowText" lastClr="000000"/>
              </a:solidFill>
              <a:latin typeface="ＭＳ ゴシック" pitchFamily="49" charset="-128"/>
              <a:ea typeface="ＭＳ ゴシック" pitchFamily="49" charset="-128"/>
            </a:rPr>
            <a:t>百万円</a:t>
          </a:r>
          <a:endParaRPr kumimoji="1" lang="ja-JP" altLang="en-US" sz="1100"/>
        </a:p>
      </xdr:txBody>
    </xdr:sp>
    <xdr:clientData/>
  </xdr:twoCellAnchor>
  <xdr:twoCellAnchor>
    <xdr:from>
      <xdr:col>34</xdr:col>
      <xdr:colOff>11906</xdr:colOff>
      <xdr:row>220</xdr:row>
      <xdr:rowOff>654844</xdr:rowOff>
    </xdr:from>
    <xdr:to>
      <xdr:col>45</xdr:col>
      <xdr:colOff>154781</xdr:colOff>
      <xdr:row>220</xdr:row>
      <xdr:rowOff>1262063</xdr:rowOff>
    </xdr:to>
    <xdr:sp macro="" textlink="">
      <xdr:nvSpPr>
        <xdr:cNvPr id="45" name="角丸四角形 44"/>
        <xdr:cNvSpPr/>
      </xdr:nvSpPr>
      <xdr:spPr>
        <a:xfrm>
          <a:off x="6012656" y="14351794"/>
          <a:ext cx="2409825" cy="607219"/>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l"/>
          <a:r>
            <a:rPr lang="ja-JP" altLang="en-US" sz="1100">
              <a:solidFill>
                <a:schemeClr val="dk1"/>
              </a:solidFill>
              <a:latin typeface="+mn-lt"/>
              <a:ea typeface="+mn-ea"/>
              <a:cs typeface="+mn-cs"/>
            </a:rPr>
            <a:t>在留届電子届出システム・領管システム運用・保守</a:t>
          </a:r>
          <a:endParaRPr lang="ja-JP"/>
        </a:p>
      </xdr:txBody>
    </xdr:sp>
    <xdr:clientData/>
  </xdr:twoCellAnchor>
  <xdr:twoCellAnchor>
    <xdr:from>
      <xdr:col>33</xdr:col>
      <xdr:colOff>154780</xdr:colOff>
      <xdr:row>219</xdr:row>
      <xdr:rowOff>4593432</xdr:rowOff>
    </xdr:from>
    <xdr:to>
      <xdr:col>45</xdr:col>
      <xdr:colOff>126452</xdr:colOff>
      <xdr:row>219</xdr:row>
      <xdr:rowOff>4857833</xdr:rowOff>
    </xdr:to>
    <xdr:sp macro="" textlink="">
      <xdr:nvSpPr>
        <xdr:cNvPr id="46" name="テキスト ボックス 45"/>
        <xdr:cNvSpPr txBox="1"/>
      </xdr:nvSpPr>
      <xdr:spPr>
        <a:xfrm>
          <a:off x="5984080" y="13394532"/>
          <a:ext cx="2410072" cy="2644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公募</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34</xdr:col>
      <xdr:colOff>59532</xdr:colOff>
      <xdr:row>220</xdr:row>
      <xdr:rowOff>1871662</xdr:rowOff>
    </xdr:from>
    <xdr:to>
      <xdr:col>45</xdr:col>
      <xdr:colOff>162066</xdr:colOff>
      <xdr:row>220</xdr:row>
      <xdr:rowOff>2583624</xdr:rowOff>
    </xdr:to>
    <xdr:sp macro="" textlink="">
      <xdr:nvSpPr>
        <xdr:cNvPr id="47" name="正方形/長方形 46"/>
        <xdr:cNvSpPr/>
      </xdr:nvSpPr>
      <xdr:spPr>
        <a:xfrm>
          <a:off x="6060282" y="15568612"/>
          <a:ext cx="2369484" cy="71196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latin typeface="ＭＳ ゴシック" pitchFamily="49" charset="-128"/>
              <a:ea typeface="ＭＳ ゴシック" pitchFamily="49" charset="-128"/>
            </a:rPr>
            <a:t>Ｇ．日本電気</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p>
        <a:p>
          <a:pPr algn="ctr"/>
          <a:r>
            <a:rPr kumimoji="1" lang="en-US" altLang="ja-JP" sz="1200" baseline="0">
              <a:solidFill>
                <a:sysClr val="windowText" lastClr="000000"/>
              </a:solidFill>
              <a:latin typeface="ＭＳ ゴシック" pitchFamily="49" charset="-128"/>
              <a:ea typeface="ＭＳ ゴシック" pitchFamily="49" charset="-128"/>
            </a:rPr>
            <a:t>5.5</a:t>
          </a:r>
          <a:r>
            <a:rPr kumimoji="1" lang="ja-JP" altLang="en-US" sz="1200" baseline="0">
              <a:solidFill>
                <a:sysClr val="windowText" lastClr="000000"/>
              </a:solidFill>
              <a:latin typeface="ＭＳ ゴシック" pitchFamily="49" charset="-128"/>
              <a:ea typeface="ＭＳ ゴシック" pitchFamily="49" charset="-128"/>
            </a:rPr>
            <a:t>百万円</a:t>
          </a:r>
          <a:endParaRPr kumimoji="1" lang="ja-JP" altLang="en-US" sz="1100"/>
        </a:p>
      </xdr:txBody>
    </xdr:sp>
    <xdr:clientData/>
  </xdr:twoCellAnchor>
  <xdr:twoCellAnchor>
    <xdr:from>
      <xdr:col>34</xdr:col>
      <xdr:colOff>43656</xdr:colOff>
      <xdr:row>220</xdr:row>
      <xdr:rowOff>2631281</xdr:rowOff>
    </xdr:from>
    <xdr:to>
      <xdr:col>45</xdr:col>
      <xdr:colOff>164306</xdr:colOff>
      <xdr:row>220</xdr:row>
      <xdr:rowOff>3288505</xdr:rowOff>
    </xdr:to>
    <xdr:sp macro="" textlink="">
      <xdr:nvSpPr>
        <xdr:cNvPr id="48" name="角丸四角形 47"/>
        <xdr:cNvSpPr/>
      </xdr:nvSpPr>
      <xdr:spPr>
        <a:xfrm>
          <a:off x="6044406" y="16328231"/>
          <a:ext cx="2387600" cy="657224"/>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latin typeface="ＭＳ ゴシック" pitchFamily="49" charset="-128"/>
              <a:ea typeface="ＭＳ ゴシック" pitchFamily="49" charset="-128"/>
              <a:cs typeface="+mn-cs"/>
            </a:rPr>
            <a:t>メールマガジン配信システム等運用・保守</a:t>
          </a:r>
          <a:endParaRPr lang="ja-JP" altLang="en-US">
            <a:latin typeface="ＭＳ ゴシック" pitchFamily="49" charset="-128"/>
            <a:ea typeface="ＭＳ ゴシック" pitchFamily="49" charset="-128"/>
          </a:endParaRPr>
        </a:p>
      </xdr:txBody>
    </xdr:sp>
    <xdr:clientData/>
  </xdr:twoCellAnchor>
  <xdr:twoCellAnchor>
    <xdr:from>
      <xdr:col>34</xdr:col>
      <xdr:colOff>34131</xdr:colOff>
      <xdr:row>220</xdr:row>
      <xdr:rowOff>1524000</xdr:rowOff>
    </xdr:from>
    <xdr:to>
      <xdr:col>45</xdr:col>
      <xdr:colOff>166688</xdr:colOff>
      <xdr:row>220</xdr:row>
      <xdr:rowOff>1843235</xdr:rowOff>
    </xdr:to>
    <xdr:sp macro="" textlink="">
      <xdr:nvSpPr>
        <xdr:cNvPr id="49" name="テキスト ボックス 48"/>
        <xdr:cNvSpPr txBox="1"/>
      </xdr:nvSpPr>
      <xdr:spPr>
        <a:xfrm>
          <a:off x="6034881" y="15220950"/>
          <a:ext cx="2399507" cy="3192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公募</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34</xdr:col>
      <xdr:colOff>63501</xdr:colOff>
      <xdr:row>220</xdr:row>
      <xdr:rowOff>3932236</xdr:rowOff>
    </xdr:from>
    <xdr:to>
      <xdr:col>45</xdr:col>
      <xdr:colOff>142877</xdr:colOff>
      <xdr:row>221</xdr:row>
      <xdr:rowOff>368300</xdr:rowOff>
    </xdr:to>
    <xdr:sp macro="" textlink="">
      <xdr:nvSpPr>
        <xdr:cNvPr id="50" name="正方形/長方形 49"/>
        <xdr:cNvSpPr/>
      </xdr:nvSpPr>
      <xdr:spPr>
        <a:xfrm>
          <a:off x="6064251" y="17629186"/>
          <a:ext cx="2346326" cy="86518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latin typeface="ＭＳ ゴシック" pitchFamily="49" charset="-128"/>
              <a:ea typeface="ＭＳ ゴシック" pitchFamily="49" charset="-128"/>
            </a:rPr>
            <a:t>Ｈ．文祥堂商事</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p>
        <a:p>
          <a:pPr algn="ctr"/>
          <a:r>
            <a:rPr kumimoji="1" lang="ja-JP" altLang="en-US" sz="1200" baseline="0">
              <a:solidFill>
                <a:sysClr val="windowText" lastClr="000000"/>
              </a:solidFill>
              <a:latin typeface="ＭＳ ゴシック" pitchFamily="49" charset="-128"/>
              <a:ea typeface="ＭＳ ゴシック" pitchFamily="49" charset="-128"/>
            </a:rPr>
            <a:t>見積り合わせ実施</a:t>
          </a:r>
          <a:endParaRPr kumimoji="1" lang="en-US" altLang="ja-JP" sz="1200" baseline="0">
            <a:solidFill>
              <a:sysClr val="windowText" lastClr="000000"/>
            </a:solidFill>
            <a:latin typeface="ＭＳ ゴシック" pitchFamily="49" charset="-128"/>
            <a:ea typeface="ＭＳ ゴシック" pitchFamily="49" charset="-128"/>
          </a:endParaRPr>
        </a:p>
        <a:p>
          <a:pPr algn="ctr"/>
          <a:r>
            <a:rPr kumimoji="1" lang="en-US" altLang="ja-JP" sz="1200" baseline="0">
              <a:solidFill>
                <a:sysClr val="windowText" lastClr="000000"/>
              </a:solidFill>
              <a:latin typeface="ＭＳ ゴシック" pitchFamily="49" charset="-128"/>
              <a:ea typeface="ＭＳ ゴシック" pitchFamily="49" charset="-128"/>
            </a:rPr>
            <a:t>0.9</a:t>
          </a:r>
          <a:r>
            <a:rPr kumimoji="1" lang="ja-JP" altLang="en-US" sz="1200" baseline="0">
              <a:solidFill>
                <a:sysClr val="windowText" lastClr="000000"/>
              </a:solidFill>
              <a:latin typeface="ＭＳ ゴシック" pitchFamily="49" charset="-128"/>
              <a:ea typeface="ＭＳ ゴシック" pitchFamily="49" charset="-128"/>
            </a:rPr>
            <a:t>百万円</a:t>
          </a:r>
          <a:endParaRPr kumimoji="1" lang="ja-JP" altLang="en-US" sz="1100"/>
        </a:p>
      </xdr:txBody>
    </xdr:sp>
    <xdr:clientData/>
  </xdr:twoCellAnchor>
  <xdr:twoCellAnchor>
    <xdr:from>
      <xdr:col>34</xdr:col>
      <xdr:colOff>70643</xdr:colOff>
      <xdr:row>221</xdr:row>
      <xdr:rowOff>466725</xdr:rowOff>
    </xdr:from>
    <xdr:to>
      <xdr:col>45</xdr:col>
      <xdr:colOff>167482</xdr:colOff>
      <xdr:row>221</xdr:row>
      <xdr:rowOff>1081087</xdr:rowOff>
    </xdr:to>
    <xdr:sp macro="" textlink="">
      <xdr:nvSpPr>
        <xdr:cNvPr id="51" name="角丸四角形 50"/>
        <xdr:cNvSpPr/>
      </xdr:nvSpPr>
      <xdr:spPr>
        <a:xfrm>
          <a:off x="6071393" y="18592800"/>
          <a:ext cx="2363789" cy="614362"/>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dk1"/>
              </a:solidFill>
              <a:latin typeface="ＭＳ ゴシック" pitchFamily="49" charset="-128"/>
              <a:ea typeface="ＭＳ ゴシック" pitchFamily="49" charset="-128"/>
              <a:cs typeface="+mn-cs"/>
            </a:rPr>
            <a:t>　在留届電子届出システム及び領管システム用消耗品購入</a:t>
          </a:r>
          <a:endParaRPr lang="ja-JP" altLang="en-US" sz="1200">
            <a:latin typeface="ＭＳ ゴシック" pitchFamily="49" charset="-128"/>
            <a:ea typeface="ＭＳ ゴシック" pitchFamily="49" charset="-128"/>
          </a:endParaRPr>
        </a:p>
      </xdr:txBody>
    </xdr:sp>
    <xdr:clientData/>
  </xdr:twoCellAnchor>
  <xdr:twoCellAnchor>
    <xdr:from>
      <xdr:col>11</xdr:col>
      <xdr:colOff>23020</xdr:colOff>
      <xdr:row>219</xdr:row>
      <xdr:rowOff>2692400</xdr:rowOff>
    </xdr:from>
    <xdr:to>
      <xdr:col>13</xdr:col>
      <xdr:colOff>63500</xdr:colOff>
      <xdr:row>220</xdr:row>
      <xdr:rowOff>127013</xdr:rowOff>
    </xdr:to>
    <xdr:sp macro="" textlink="">
      <xdr:nvSpPr>
        <xdr:cNvPr id="52" name="テキスト ボックス 51"/>
        <xdr:cNvSpPr txBox="1"/>
      </xdr:nvSpPr>
      <xdr:spPr>
        <a:xfrm>
          <a:off x="1966120" y="11493500"/>
          <a:ext cx="383380" cy="2330463"/>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システム改修・データ移行</a:t>
          </a:r>
          <a:r>
            <a:rPr kumimoji="1" lang="en-US" altLang="ja-JP" sz="1200">
              <a:latin typeface="ＭＳ ゴシック" pitchFamily="49" charset="-128"/>
              <a:ea typeface="ＭＳ ゴシック" pitchFamily="49" charset="-128"/>
            </a:rPr>
            <a:t> 】</a:t>
          </a:r>
          <a:endParaRPr kumimoji="1" lang="ja-JP" altLang="en-US" sz="1200">
            <a:latin typeface="ＭＳ ゴシック" pitchFamily="49" charset="-128"/>
            <a:ea typeface="ＭＳ ゴシック" pitchFamily="49" charset="-128"/>
          </a:endParaRPr>
        </a:p>
      </xdr:txBody>
    </xdr:sp>
    <xdr:clientData/>
  </xdr:twoCellAnchor>
  <xdr:twoCellAnchor>
    <xdr:from>
      <xdr:col>11</xdr:col>
      <xdr:colOff>61546</xdr:colOff>
      <xdr:row>220</xdr:row>
      <xdr:rowOff>536389</xdr:rowOff>
    </xdr:from>
    <xdr:to>
      <xdr:col>13</xdr:col>
      <xdr:colOff>73024</xdr:colOff>
      <xdr:row>220</xdr:row>
      <xdr:rowOff>4340209</xdr:rowOff>
    </xdr:to>
    <xdr:sp macro="" textlink="">
      <xdr:nvSpPr>
        <xdr:cNvPr id="53" name="テキスト ボックス 52"/>
        <xdr:cNvSpPr txBox="1"/>
      </xdr:nvSpPr>
      <xdr:spPr>
        <a:xfrm>
          <a:off x="2004646" y="14233339"/>
          <a:ext cx="354378" cy="3803820"/>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サーバ等機器借り上げ・保守</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11</xdr:col>
      <xdr:colOff>23447</xdr:colOff>
      <xdr:row>221</xdr:row>
      <xdr:rowOff>738675</xdr:rowOff>
    </xdr:from>
    <xdr:to>
      <xdr:col>13</xdr:col>
      <xdr:colOff>46831</xdr:colOff>
      <xdr:row>221</xdr:row>
      <xdr:rowOff>2547002</xdr:rowOff>
    </xdr:to>
    <xdr:sp macro="" textlink="">
      <xdr:nvSpPr>
        <xdr:cNvPr id="54" name="テキスト ボックス 53"/>
        <xdr:cNvSpPr txBox="1"/>
      </xdr:nvSpPr>
      <xdr:spPr>
        <a:xfrm>
          <a:off x="1966547" y="18864750"/>
          <a:ext cx="366284" cy="1808327"/>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t"/>
        <a:lstStyle/>
        <a:p>
          <a:pPr algn="ctr"/>
          <a:r>
            <a:rPr kumimoji="1" lang="en-US" altLang="ja-JP" sz="1100"/>
            <a:t>【</a:t>
          </a:r>
          <a:r>
            <a:rPr kumimoji="1" lang="ja-JP" altLang="en-US" sz="1100"/>
            <a:t>パソコン借り上げ・保守</a:t>
          </a:r>
          <a:r>
            <a:rPr kumimoji="1" lang="en-US" altLang="ja-JP" sz="1100"/>
            <a:t>】</a:t>
          </a:r>
          <a:endParaRPr kumimoji="1" lang="ja-JP" altLang="en-US" sz="1100"/>
        </a:p>
      </xdr:txBody>
    </xdr:sp>
    <xdr:clientData/>
  </xdr:twoCellAnchor>
  <xdr:twoCellAnchor>
    <xdr:from>
      <xdr:col>46</xdr:col>
      <xdr:colOff>168032</xdr:colOff>
      <xdr:row>219</xdr:row>
      <xdr:rowOff>2714625</xdr:rowOff>
    </xdr:from>
    <xdr:to>
      <xdr:col>48</xdr:col>
      <xdr:colOff>119063</xdr:colOff>
      <xdr:row>219</xdr:row>
      <xdr:rowOff>4357688</xdr:rowOff>
    </xdr:to>
    <xdr:sp macro="" textlink="">
      <xdr:nvSpPr>
        <xdr:cNvPr id="55" name="テキスト ボックス 54"/>
        <xdr:cNvSpPr txBox="1"/>
      </xdr:nvSpPr>
      <xdr:spPr>
        <a:xfrm>
          <a:off x="8635757" y="11515725"/>
          <a:ext cx="389181" cy="1643063"/>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sz="1200">
              <a:solidFill>
                <a:schemeClr val="dk1"/>
              </a:solidFill>
              <a:latin typeface="ＭＳ ゴシック" pitchFamily="49" charset="-128"/>
              <a:ea typeface="ＭＳ ゴシック" pitchFamily="49" charset="-128"/>
              <a:cs typeface="+mn-cs"/>
            </a:rPr>
            <a:t>【</a:t>
          </a:r>
          <a:r>
            <a:rPr kumimoji="1" lang="ja-JP" altLang="en-US" sz="1200">
              <a:solidFill>
                <a:schemeClr val="dk1"/>
              </a:solidFill>
              <a:latin typeface="ＭＳ ゴシック" pitchFamily="49" charset="-128"/>
              <a:ea typeface="ＭＳ ゴシック" pitchFamily="49" charset="-128"/>
              <a:cs typeface="+mn-cs"/>
            </a:rPr>
            <a:t>通信回線等利用料</a:t>
          </a:r>
          <a:r>
            <a:rPr kumimoji="1" lang="en-US" altLang="ja-JP" sz="1200">
              <a:solidFill>
                <a:schemeClr val="dk1"/>
              </a:solidFill>
              <a:latin typeface="ＭＳ ゴシック" pitchFamily="49" charset="-128"/>
              <a:ea typeface="ＭＳ ゴシック" pitchFamily="49" charset="-128"/>
              <a:cs typeface="+mn-cs"/>
            </a:rPr>
            <a:t>】</a:t>
          </a:r>
          <a:endParaRPr kumimoji="1" lang="ja-JP" altLang="en-US" sz="1200">
            <a:latin typeface="ＭＳ ゴシック" pitchFamily="49" charset="-128"/>
            <a:ea typeface="ＭＳ ゴシック" pitchFamily="49" charset="-128"/>
          </a:endParaRPr>
        </a:p>
      </xdr:txBody>
    </xdr:sp>
    <xdr:clientData/>
  </xdr:twoCellAnchor>
  <xdr:twoCellAnchor>
    <xdr:from>
      <xdr:col>46</xdr:col>
      <xdr:colOff>190500</xdr:colOff>
      <xdr:row>219</xdr:row>
      <xdr:rowOff>4593430</xdr:rowOff>
    </xdr:from>
    <xdr:to>
      <xdr:col>48</xdr:col>
      <xdr:colOff>119062</xdr:colOff>
      <xdr:row>220</xdr:row>
      <xdr:rowOff>3288498</xdr:rowOff>
    </xdr:to>
    <xdr:sp macro="" textlink="">
      <xdr:nvSpPr>
        <xdr:cNvPr id="56" name="テキスト ボックス 55"/>
        <xdr:cNvSpPr txBox="1"/>
      </xdr:nvSpPr>
      <xdr:spPr>
        <a:xfrm>
          <a:off x="8658225" y="13394530"/>
          <a:ext cx="366712" cy="3590918"/>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altLang="ja-JP" sz="1100"/>
            <a:t>【</a:t>
          </a:r>
          <a:r>
            <a:rPr kumimoji="1" lang="ja-JP" altLang="en-US" sz="1100"/>
            <a:t>システム運用・保守</a:t>
          </a:r>
          <a:r>
            <a:rPr kumimoji="1" lang="en-US" altLang="ja-JP" sz="1100"/>
            <a:t>】</a:t>
          </a:r>
          <a:endParaRPr kumimoji="1" lang="ja-JP" altLang="en-US" sz="1100"/>
        </a:p>
      </xdr:txBody>
    </xdr:sp>
    <xdr:clientData/>
  </xdr:twoCellAnchor>
  <xdr:twoCellAnchor>
    <xdr:from>
      <xdr:col>46</xdr:col>
      <xdr:colOff>188180</xdr:colOff>
      <xdr:row>220</xdr:row>
      <xdr:rowOff>3536156</xdr:rowOff>
    </xdr:from>
    <xdr:to>
      <xdr:col>48</xdr:col>
      <xdr:colOff>115398</xdr:colOff>
      <xdr:row>221</xdr:row>
      <xdr:rowOff>916781</xdr:rowOff>
    </xdr:to>
    <xdr:sp macro="" textlink="">
      <xdr:nvSpPr>
        <xdr:cNvPr id="57" name="テキスト ボックス 56"/>
        <xdr:cNvSpPr txBox="1"/>
      </xdr:nvSpPr>
      <xdr:spPr>
        <a:xfrm>
          <a:off x="8655905" y="17233106"/>
          <a:ext cx="365368" cy="1809750"/>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消耗品類購入</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31</xdr:col>
      <xdr:colOff>76997</xdr:colOff>
      <xdr:row>219</xdr:row>
      <xdr:rowOff>2448717</xdr:rowOff>
    </xdr:from>
    <xdr:to>
      <xdr:col>31</xdr:col>
      <xdr:colOff>87314</xdr:colOff>
      <xdr:row>220</xdr:row>
      <xdr:rowOff>3706815</xdr:rowOff>
    </xdr:to>
    <xdr:cxnSp macro="">
      <xdr:nvCxnSpPr>
        <xdr:cNvPr id="58" name="直線コネクタ 57"/>
        <xdr:cNvCxnSpPr/>
      </xdr:nvCxnSpPr>
      <xdr:spPr>
        <a:xfrm rot="16200000" flipH="1">
          <a:off x="2491582" y="14321632"/>
          <a:ext cx="6153948" cy="10317"/>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25400</xdr:colOff>
      <xdr:row>220</xdr:row>
      <xdr:rowOff>3517900</xdr:rowOff>
    </xdr:from>
    <xdr:to>
      <xdr:col>45</xdr:col>
      <xdr:colOff>153441</xdr:colOff>
      <xdr:row>220</xdr:row>
      <xdr:rowOff>3805954</xdr:rowOff>
    </xdr:to>
    <xdr:sp macro="" textlink="">
      <xdr:nvSpPr>
        <xdr:cNvPr id="59" name="テキスト ボックス 58"/>
        <xdr:cNvSpPr txBox="1"/>
      </xdr:nvSpPr>
      <xdr:spPr>
        <a:xfrm>
          <a:off x="6026150" y="17214850"/>
          <a:ext cx="2394991" cy="2880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sz="1200">
              <a:solidFill>
                <a:schemeClr val="dk1"/>
              </a:solidFill>
              <a:latin typeface="ＭＳ ゴシック" pitchFamily="49" charset="-128"/>
              <a:ea typeface="ＭＳ ゴシック" pitchFamily="49" charset="-128"/>
              <a:cs typeface="+mn-cs"/>
            </a:rPr>
            <a:t>【</a:t>
          </a:r>
          <a:r>
            <a:rPr kumimoji="1" lang="ja-JP" altLang="en-US" sz="1200">
              <a:solidFill>
                <a:schemeClr val="dk1"/>
              </a:solidFill>
              <a:latin typeface="ＭＳ ゴシック" pitchFamily="49" charset="-128"/>
              <a:ea typeface="ＭＳ ゴシック" pitchFamily="49" charset="-128"/>
              <a:cs typeface="+mn-cs"/>
            </a:rPr>
            <a:t>競争性のある随意契約</a:t>
          </a:r>
          <a:r>
            <a:rPr kumimoji="1" lang="en-US" sz="1200">
              <a:solidFill>
                <a:schemeClr val="dk1"/>
              </a:solidFill>
              <a:latin typeface="ＭＳ ゴシック" pitchFamily="49" charset="-128"/>
              <a:ea typeface="ＭＳ ゴシック" pitchFamily="49" charset="-128"/>
              <a:cs typeface="+mn-cs"/>
            </a:rPr>
            <a:t>】</a:t>
          </a:r>
          <a:endParaRPr kumimoji="1" lang="ja-JP" altLang="en-US" sz="1200">
            <a:solidFill>
              <a:schemeClr val="dk1"/>
            </a:solidFill>
            <a:latin typeface="ＭＳ ゴシック" pitchFamily="49" charset="-128"/>
            <a:ea typeface="ＭＳ ゴシック" pitchFamily="49" charset="-128"/>
            <a:cs typeface="+mn-cs"/>
          </a:endParaRPr>
        </a:p>
        <a:p>
          <a:pPr algn="ctr"/>
          <a:endParaRPr kumimoji="1" lang="ja-JP" altLang="en-US" sz="1100"/>
        </a:p>
      </xdr:txBody>
    </xdr:sp>
    <xdr:clientData/>
  </xdr:twoCellAnchor>
  <xdr:twoCellAnchor>
    <xdr:from>
      <xdr:col>14</xdr:col>
      <xdr:colOff>161925</xdr:colOff>
      <xdr:row>98</xdr:row>
      <xdr:rowOff>571500</xdr:rowOff>
    </xdr:from>
    <xdr:to>
      <xdr:col>28</xdr:col>
      <xdr:colOff>47625</xdr:colOff>
      <xdr:row>98</xdr:row>
      <xdr:rowOff>1304925</xdr:rowOff>
    </xdr:to>
    <xdr:sp macro="" textlink="">
      <xdr:nvSpPr>
        <xdr:cNvPr id="60" name="正方形/長方形 59"/>
        <xdr:cNvSpPr/>
      </xdr:nvSpPr>
      <xdr:spPr>
        <a:xfrm>
          <a:off x="2619375" y="38595300"/>
          <a:ext cx="2400300" cy="7334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rPr>
            <a:t>外務省</a:t>
          </a:r>
          <a:endParaRPr kumimoji="1" lang="en-US" altLang="ja-JP" sz="1200" baseline="0">
            <a:solidFill>
              <a:sysClr val="windowText" lastClr="000000"/>
            </a:solidFill>
          </a:endParaRPr>
        </a:p>
        <a:p>
          <a:pPr algn="ctr"/>
          <a:r>
            <a:rPr kumimoji="1" lang="en-US" altLang="ja-JP" sz="1200" baseline="0">
              <a:solidFill>
                <a:sysClr val="windowText" lastClr="000000"/>
              </a:solidFill>
            </a:rPr>
            <a:t>756</a:t>
          </a:r>
          <a:r>
            <a:rPr kumimoji="1" lang="ja-JP" altLang="en-US" sz="1200" baseline="0">
              <a:solidFill>
                <a:sysClr val="windowText" lastClr="000000"/>
              </a:solidFill>
            </a:rPr>
            <a:t>百万円</a:t>
          </a:r>
          <a:r>
            <a:rPr kumimoji="1" lang="en-US" altLang="ja-JP" sz="1100"/>
            <a:t> </a:t>
          </a:r>
        </a:p>
        <a:p>
          <a:pPr algn="ctr"/>
          <a:endParaRPr kumimoji="1" lang="ja-JP" altLang="en-US" sz="1100"/>
        </a:p>
      </xdr:txBody>
    </xdr:sp>
    <xdr:clientData/>
  </xdr:twoCellAnchor>
  <xdr:twoCellAnchor>
    <xdr:from>
      <xdr:col>15</xdr:col>
      <xdr:colOff>3175</xdr:colOff>
      <xdr:row>98</xdr:row>
      <xdr:rowOff>1425575</xdr:rowOff>
    </xdr:from>
    <xdr:to>
      <xdr:col>28</xdr:col>
      <xdr:colOff>9525</xdr:colOff>
      <xdr:row>98</xdr:row>
      <xdr:rowOff>1993846</xdr:rowOff>
    </xdr:to>
    <xdr:sp macro="" textlink="">
      <xdr:nvSpPr>
        <xdr:cNvPr id="61" name="角丸四角形 60"/>
        <xdr:cNvSpPr/>
      </xdr:nvSpPr>
      <xdr:spPr>
        <a:xfrm>
          <a:off x="2632075" y="39449375"/>
          <a:ext cx="2349500" cy="568271"/>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領事業務の業務・システム最適化計画推進</a:t>
          </a:r>
        </a:p>
      </xdr:txBody>
    </xdr:sp>
    <xdr:clientData/>
  </xdr:twoCellAnchor>
  <xdr:twoCellAnchor>
    <xdr:from>
      <xdr:col>21</xdr:col>
      <xdr:colOff>53975</xdr:colOff>
      <xdr:row>98</xdr:row>
      <xdr:rowOff>3448050</xdr:rowOff>
    </xdr:from>
    <xdr:to>
      <xdr:col>34</xdr:col>
      <xdr:colOff>92075</xdr:colOff>
      <xdr:row>98</xdr:row>
      <xdr:rowOff>3460750</xdr:rowOff>
    </xdr:to>
    <xdr:cxnSp macro="">
      <xdr:nvCxnSpPr>
        <xdr:cNvPr id="62" name="直線コネクタ 61"/>
        <xdr:cNvCxnSpPr/>
      </xdr:nvCxnSpPr>
      <xdr:spPr>
        <a:xfrm flipV="1">
          <a:off x="3711575" y="41471850"/>
          <a:ext cx="2381250" cy="12700"/>
        </a:xfrm>
        <a:prstGeom prst="line">
          <a:avLst/>
        </a:prstGeom>
        <a:ln w="25400">
          <a:solidFill>
            <a:schemeClr val="tx1"/>
          </a:solidFill>
          <a:tailEnd type="stealth"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6350</xdr:colOff>
      <xdr:row>98</xdr:row>
      <xdr:rowOff>3156744</xdr:rowOff>
    </xdr:from>
    <xdr:to>
      <xdr:col>46</xdr:col>
      <xdr:colOff>203181</xdr:colOff>
      <xdr:row>98</xdr:row>
      <xdr:rowOff>3731684</xdr:rowOff>
    </xdr:to>
    <xdr:sp macro="" textlink="">
      <xdr:nvSpPr>
        <xdr:cNvPr id="63" name="正方形/長方形 62"/>
        <xdr:cNvSpPr/>
      </xdr:nvSpPr>
      <xdr:spPr>
        <a:xfrm>
          <a:off x="6207125" y="41180544"/>
          <a:ext cx="2463781" cy="57494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rPr>
            <a:t>Ａ．</a:t>
          </a:r>
          <a:r>
            <a:rPr kumimoji="1" lang="en-US" altLang="ja-JP" sz="1200" baseline="0">
              <a:solidFill>
                <a:sysClr val="windowText" lastClr="000000"/>
              </a:solidFill>
            </a:rPr>
            <a:t>(</a:t>
          </a:r>
          <a:r>
            <a:rPr kumimoji="1" lang="ja-JP" altLang="en-US" sz="1200" baseline="0">
              <a:solidFill>
                <a:sysClr val="windowText" lastClr="000000"/>
              </a:solidFill>
            </a:rPr>
            <a:t>株</a:t>
          </a:r>
          <a:r>
            <a:rPr kumimoji="1" lang="en-US" altLang="ja-JP" sz="1200" baseline="0">
              <a:solidFill>
                <a:sysClr val="windowText" lastClr="000000"/>
              </a:solidFill>
            </a:rPr>
            <a:t>)</a:t>
          </a:r>
          <a:r>
            <a:rPr kumimoji="1" lang="ja-JP" altLang="en-US" sz="1200" baseline="0">
              <a:solidFill>
                <a:sysClr val="windowText" lastClr="000000"/>
              </a:solidFill>
            </a:rPr>
            <a:t>野村総合研究所</a:t>
          </a:r>
          <a:endParaRPr kumimoji="1" lang="en-US" altLang="ja-JP" sz="1200" baseline="0">
            <a:solidFill>
              <a:sysClr val="windowText" lastClr="000000"/>
            </a:solidFill>
          </a:endParaRPr>
        </a:p>
        <a:p>
          <a:pPr algn="ctr"/>
          <a:r>
            <a:rPr kumimoji="1" lang="en-US" altLang="ja-JP" sz="1200" baseline="0">
              <a:solidFill>
                <a:sysClr val="windowText" lastClr="000000"/>
              </a:solidFill>
            </a:rPr>
            <a:t>33</a:t>
          </a:r>
          <a:r>
            <a:rPr kumimoji="1" lang="ja-JP" altLang="en-US" sz="1200" baseline="0">
              <a:solidFill>
                <a:sysClr val="windowText" lastClr="000000"/>
              </a:solidFill>
            </a:rPr>
            <a:t>百万円</a:t>
          </a:r>
          <a:r>
            <a:rPr kumimoji="1" lang="en-US" altLang="ja-JP" sz="1100"/>
            <a:t> </a:t>
          </a:r>
        </a:p>
        <a:p>
          <a:pPr algn="ctr"/>
          <a:endParaRPr kumimoji="1" lang="ja-JP" altLang="en-US" sz="1100"/>
        </a:p>
      </xdr:txBody>
    </xdr:sp>
    <xdr:clientData/>
  </xdr:twoCellAnchor>
  <xdr:twoCellAnchor>
    <xdr:from>
      <xdr:col>34</xdr:col>
      <xdr:colOff>136505</xdr:colOff>
      <xdr:row>98</xdr:row>
      <xdr:rowOff>3837784</xdr:rowOff>
    </xdr:from>
    <xdr:to>
      <xdr:col>47</xdr:col>
      <xdr:colOff>78296</xdr:colOff>
      <xdr:row>98</xdr:row>
      <xdr:rowOff>4495799</xdr:rowOff>
    </xdr:to>
    <xdr:sp macro="" textlink="">
      <xdr:nvSpPr>
        <xdr:cNvPr id="64" name="角丸四角形 63"/>
        <xdr:cNvSpPr/>
      </xdr:nvSpPr>
      <xdr:spPr>
        <a:xfrm>
          <a:off x="6137255" y="41861584"/>
          <a:ext cx="2675466" cy="65801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領事業務の業務・システム最適化計画見直し・推進支援</a:t>
          </a:r>
        </a:p>
      </xdr:txBody>
    </xdr:sp>
    <xdr:clientData/>
  </xdr:twoCellAnchor>
  <xdr:twoCellAnchor>
    <xdr:from>
      <xdr:col>35</xdr:col>
      <xdr:colOff>233614</xdr:colOff>
      <xdr:row>98</xdr:row>
      <xdr:rowOff>2838451</xdr:rowOff>
    </xdr:from>
    <xdr:to>
      <xdr:col>45</xdr:col>
      <xdr:colOff>145508</xdr:colOff>
      <xdr:row>98</xdr:row>
      <xdr:rowOff>3054351</xdr:rowOff>
    </xdr:to>
    <xdr:sp macro="" textlink="">
      <xdr:nvSpPr>
        <xdr:cNvPr id="65" name="テキスト ボックス 64"/>
        <xdr:cNvSpPr txBox="1"/>
      </xdr:nvSpPr>
      <xdr:spPr>
        <a:xfrm>
          <a:off x="6434389" y="40862251"/>
          <a:ext cx="1978819" cy="215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企画競争</a:t>
          </a:r>
          <a:r>
            <a:rPr kumimoji="1" lang="en-US" altLang="ja-JP" sz="1100"/>
            <a:t>】</a:t>
          </a:r>
          <a:endParaRPr kumimoji="1" lang="ja-JP" altLang="en-US" sz="1100"/>
        </a:p>
      </xdr:txBody>
    </xdr:sp>
    <xdr:clientData/>
  </xdr:twoCellAnchor>
  <xdr:twoCellAnchor>
    <xdr:from>
      <xdr:col>35</xdr:col>
      <xdr:colOff>95250</xdr:colOff>
      <xdr:row>99</xdr:row>
      <xdr:rowOff>750362</xdr:rowOff>
    </xdr:from>
    <xdr:to>
      <xdr:col>46</xdr:col>
      <xdr:colOff>215900</xdr:colOff>
      <xdr:row>99</xdr:row>
      <xdr:rowOff>1320800</xdr:rowOff>
    </xdr:to>
    <xdr:sp macro="" textlink="">
      <xdr:nvSpPr>
        <xdr:cNvPr id="66" name="正方形/長方形 65"/>
        <xdr:cNvSpPr/>
      </xdr:nvSpPr>
      <xdr:spPr>
        <a:xfrm>
          <a:off x="6296025" y="43670012"/>
          <a:ext cx="2387600" cy="57043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rPr>
            <a:t>Ｂ．富士通株式会社</a:t>
          </a:r>
          <a:endParaRPr kumimoji="1" lang="en-US" altLang="ja-JP" sz="1200" baseline="0">
            <a:solidFill>
              <a:sysClr val="windowText" lastClr="000000"/>
            </a:solidFill>
          </a:endParaRPr>
        </a:p>
        <a:p>
          <a:pPr algn="ctr"/>
          <a:r>
            <a:rPr kumimoji="1" lang="en-US" altLang="ja-JP" sz="1200" baseline="0">
              <a:solidFill>
                <a:sysClr val="windowText" lastClr="000000"/>
              </a:solidFill>
            </a:rPr>
            <a:t>82</a:t>
          </a:r>
          <a:r>
            <a:rPr kumimoji="1" lang="ja-JP" altLang="en-US" sz="1200" baseline="0">
              <a:solidFill>
                <a:sysClr val="windowText" lastClr="000000"/>
              </a:solidFill>
            </a:rPr>
            <a:t>百万円</a:t>
          </a:r>
          <a:r>
            <a:rPr kumimoji="1" lang="en-US" altLang="ja-JP" sz="1100"/>
            <a:t> </a:t>
          </a:r>
          <a:endParaRPr kumimoji="1" lang="ja-JP" altLang="en-US" sz="1100"/>
        </a:p>
      </xdr:txBody>
    </xdr:sp>
    <xdr:clientData/>
  </xdr:twoCellAnchor>
  <xdr:twoCellAnchor>
    <xdr:from>
      <xdr:col>34</xdr:col>
      <xdr:colOff>103951</xdr:colOff>
      <xdr:row>99</xdr:row>
      <xdr:rowOff>1409700</xdr:rowOff>
    </xdr:from>
    <xdr:to>
      <xdr:col>48</xdr:col>
      <xdr:colOff>158750</xdr:colOff>
      <xdr:row>99</xdr:row>
      <xdr:rowOff>2062592</xdr:rowOff>
    </xdr:to>
    <xdr:sp macro="" textlink="">
      <xdr:nvSpPr>
        <xdr:cNvPr id="67" name="角丸四角形 66"/>
        <xdr:cNvSpPr/>
      </xdr:nvSpPr>
      <xdr:spPr>
        <a:xfrm>
          <a:off x="6104701" y="44329350"/>
          <a:ext cx="2959924" cy="652892"/>
        </a:xfrm>
        <a:prstGeom prst="roundRect">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領事業務情報システム（統合プラットフォーム）構築</a:t>
          </a:r>
        </a:p>
      </xdr:txBody>
    </xdr:sp>
    <xdr:clientData/>
  </xdr:twoCellAnchor>
  <xdr:twoCellAnchor>
    <xdr:from>
      <xdr:col>36</xdr:col>
      <xdr:colOff>184162</xdr:colOff>
      <xdr:row>99</xdr:row>
      <xdr:rowOff>352424</xdr:rowOff>
    </xdr:from>
    <xdr:to>
      <xdr:col>44</xdr:col>
      <xdr:colOff>87839</xdr:colOff>
      <xdr:row>99</xdr:row>
      <xdr:rowOff>631459</xdr:rowOff>
    </xdr:to>
    <xdr:sp macro="" textlink="">
      <xdr:nvSpPr>
        <xdr:cNvPr id="68" name="テキスト ボックス 67"/>
        <xdr:cNvSpPr txBox="1"/>
      </xdr:nvSpPr>
      <xdr:spPr>
        <a:xfrm>
          <a:off x="6651637" y="43272074"/>
          <a:ext cx="1503877" cy="27903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一般競争入札</a:t>
          </a:r>
          <a:r>
            <a:rPr kumimoji="1" lang="en-US" altLang="ja-JP" sz="1100"/>
            <a:t>】</a:t>
          </a:r>
          <a:endParaRPr kumimoji="1" lang="ja-JP" altLang="en-US" sz="1100"/>
        </a:p>
      </xdr:txBody>
    </xdr:sp>
    <xdr:clientData/>
  </xdr:twoCellAnchor>
  <xdr:twoCellAnchor>
    <xdr:from>
      <xdr:col>21</xdr:col>
      <xdr:colOff>75647</xdr:colOff>
      <xdr:row>98</xdr:row>
      <xdr:rowOff>1982262</xdr:rowOff>
    </xdr:from>
    <xdr:to>
      <xdr:col>21</xdr:col>
      <xdr:colOff>79374</xdr:colOff>
      <xdr:row>99</xdr:row>
      <xdr:rowOff>3575050</xdr:rowOff>
    </xdr:to>
    <xdr:cxnSp macro="">
      <xdr:nvCxnSpPr>
        <xdr:cNvPr id="69" name="直線矢印コネクタ 68"/>
        <xdr:cNvCxnSpPr/>
      </xdr:nvCxnSpPr>
      <xdr:spPr>
        <a:xfrm rot="16200000" flipH="1">
          <a:off x="490792" y="43248517"/>
          <a:ext cx="6488638" cy="3727"/>
        </a:xfrm>
        <a:prstGeom prst="straightConnector1">
          <a:avLst/>
        </a:prstGeom>
        <a:ln w="25400">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165100</xdr:colOff>
      <xdr:row>99</xdr:row>
      <xdr:rowOff>3306237</xdr:rowOff>
    </xdr:from>
    <xdr:to>
      <xdr:col>47</xdr:col>
      <xdr:colOff>19050</xdr:colOff>
      <xdr:row>99</xdr:row>
      <xdr:rowOff>3876675</xdr:rowOff>
    </xdr:to>
    <xdr:sp macro="" textlink="">
      <xdr:nvSpPr>
        <xdr:cNvPr id="70" name="正方形/長方形 69"/>
        <xdr:cNvSpPr/>
      </xdr:nvSpPr>
      <xdr:spPr>
        <a:xfrm>
          <a:off x="6365875" y="46225887"/>
          <a:ext cx="2387600" cy="57043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rPr>
            <a:t>Ｃ．富士通株式会社</a:t>
          </a:r>
          <a:endParaRPr kumimoji="1" lang="en-US" altLang="ja-JP" sz="1200" baseline="0">
            <a:solidFill>
              <a:sysClr val="windowText" lastClr="000000"/>
            </a:solidFill>
          </a:endParaRPr>
        </a:p>
        <a:p>
          <a:pPr algn="ctr"/>
          <a:r>
            <a:rPr kumimoji="1" lang="en-US" altLang="ja-JP" sz="1200" baseline="0">
              <a:solidFill>
                <a:sysClr val="windowText" lastClr="000000"/>
              </a:solidFill>
            </a:rPr>
            <a:t>641</a:t>
          </a:r>
          <a:r>
            <a:rPr kumimoji="1" lang="ja-JP" altLang="en-US" sz="1200" baseline="0">
              <a:solidFill>
                <a:sysClr val="windowText" lastClr="000000"/>
              </a:solidFill>
            </a:rPr>
            <a:t>百万円</a:t>
          </a:r>
          <a:r>
            <a:rPr kumimoji="1" lang="en-US" altLang="ja-JP" sz="1100"/>
            <a:t> </a:t>
          </a:r>
          <a:endParaRPr kumimoji="1" lang="ja-JP" altLang="en-US" sz="1100"/>
        </a:p>
      </xdr:txBody>
    </xdr:sp>
    <xdr:clientData/>
  </xdr:twoCellAnchor>
  <xdr:twoCellAnchor>
    <xdr:from>
      <xdr:col>34</xdr:col>
      <xdr:colOff>173801</xdr:colOff>
      <xdr:row>99</xdr:row>
      <xdr:rowOff>3975100</xdr:rowOff>
    </xdr:from>
    <xdr:to>
      <xdr:col>49</xdr:col>
      <xdr:colOff>57150</xdr:colOff>
      <xdr:row>100</xdr:row>
      <xdr:rowOff>198867</xdr:rowOff>
    </xdr:to>
    <xdr:sp macro="" textlink="">
      <xdr:nvSpPr>
        <xdr:cNvPr id="71" name="角丸四角形 70"/>
        <xdr:cNvSpPr/>
      </xdr:nvSpPr>
      <xdr:spPr>
        <a:xfrm>
          <a:off x="6174551" y="46894750"/>
          <a:ext cx="2959924" cy="652892"/>
        </a:xfrm>
        <a:prstGeom prst="roundRect">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solidFill>
                <a:schemeClr val="dk1"/>
              </a:solidFill>
              <a:latin typeface="+mn-lt"/>
              <a:ea typeface="+mn-ea"/>
              <a:cs typeface="+mn-cs"/>
            </a:rPr>
            <a:t>領事業務情報システム（旅券発給管理システム）構築</a:t>
          </a:r>
          <a:endParaRPr lang="ja-JP"/>
        </a:p>
      </xdr:txBody>
    </xdr:sp>
    <xdr:clientData/>
  </xdr:twoCellAnchor>
  <xdr:twoCellAnchor>
    <xdr:from>
      <xdr:col>37</xdr:col>
      <xdr:colOff>53987</xdr:colOff>
      <xdr:row>99</xdr:row>
      <xdr:rowOff>2844799</xdr:rowOff>
    </xdr:from>
    <xdr:to>
      <xdr:col>44</xdr:col>
      <xdr:colOff>157689</xdr:colOff>
      <xdr:row>99</xdr:row>
      <xdr:rowOff>3130184</xdr:rowOff>
    </xdr:to>
    <xdr:sp macro="" textlink="">
      <xdr:nvSpPr>
        <xdr:cNvPr id="72" name="テキスト ボックス 71"/>
        <xdr:cNvSpPr txBox="1"/>
      </xdr:nvSpPr>
      <xdr:spPr>
        <a:xfrm>
          <a:off x="6721487" y="45764449"/>
          <a:ext cx="1503877" cy="28538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一般競争入札</a:t>
          </a:r>
          <a:r>
            <a:rPr kumimoji="1" lang="en-US" altLang="ja-JP" sz="1100"/>
            <a:t>】</a:t>
          </a:r>
          <a:endParaRPr kumimoji="1" lang="ja-JP" altLang="en-US" sz="1100"/>
        </a:p>
      </xdr:txBody>
    </xdr:sp>
    <xdr:clientData/>
  </xdr:twoCellAnchor>
  <xdr:twoCellAnchor>
    <xdr:from>
      <xdr:col>21</xdr:col>
      <xdr:colOff>73025</xdr:colOff>
      <xdr:row>99</xdr:row>
      <xdr:rowOff>1022350</xdr:rowOff>
    </xdr:from>
    <xdr:to>
      <xdr:col>34</xdr:col>
      <xdr:colOff>117475</xdr:colOff>
      <xdr:row>99</xdr:row>
      <xdr:rowOff>1035050</xdr:rowOff>
    </xdr:to>
    <xdr:cxnSp macro="">
      <xdr:nvCxnSpPr>
        <xdr:cNvPr id="73" name="直線コネクタ 72"/>
        <xdr:cNvCxnSpPr/>
      </xdr:nvCxnSpPr>
      <xdr:spPr>
        <a:xfrm flipV="1">
          <a:off x="3730625" y="43942000"/>
          <a:ext cx="2387600" cy="12700"/>
        </a:xfrm>
        <a:prstGeom prst="line">
          <a:avLst/>
        </a:prstGeom>
        <a:ln w="25400">
          <a:solidFill>
            <a:schemeClr val="tx1"/>
          </a:solidFill>
          <a:tailEnd type="stealth"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63500</xdr:colOff>
      <xdr:row>99</xdr:row>
      <xdr:rowOff>3562350</xdr:rowOff>
    </xdr:from>
    <xdr:to>
      <xdr:col>34</xdr:col>
      <xdr:colOff>107950</xdr:colOff>
      <xdr:row>99</xdr:row>
      <xdr:rowOff>3575050</xdr:rowOff>
    </xdr:to>
    <xdr:cxnSp macro="">
      <xdr:nvCxnSpPr>
        <xdr:cNvPr id="74" name="直線コネクタ 73"/>
        <xdr:cNvCxnSpPr/>
      </xdr:nvCxnSpPr>
      <xdr:spPr>
        <a:xfrm flipV="1">
          <a:off x="3721100" y="46482000"/>
          <a:ext cx="2387600" cy="12700"/>
        </a:xfrm>
        <a:prstGeom prst="line">
          <a:avLst/>
        </a:prstGeom>
        <a:ln w="25400">
          <a:solidFill>
            <a:schemeClr val="tx1"/>
          </a:solidFill>
          <a:tailEnd type="stealth"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142875</xdr:colOff>
      <xdr:row>219</xdr:row>
      <xdr:rowOff>665162</xdr:rowOff>
    </xdr:from>
    <xdr:to>
      <xdr:col>38</xdr:col>
      <xdr:colOff>178593</xdr:colOff>
      <xdr:row>219</xdr:row>
      <xdr:rowOff>1398587</xdr:rowOff>
    </xdr:to>
    <xdr:sp macro="" textlink="">
      <xdr:nvSpPr>
        <xdr:cNvPr id="75" name="正方形/長方形 74"/>
        <xdr:cNvSpPr/>
      </xdr:nvSpPr>
      <xdr:spPr>
        <a:xfrm>
          <a:off x="3800475" y="86961662"/>
          <a:ext cx="3245643" cy="7334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latin typeface="ＭＳ ゴシック" pitchFamily="49" charset="-128"/>
              <a:ea typeface="ＭＳ ゴシック" pitchFamily="49" charset="-128"/>
            </a:rPr>
            <a:t>外務省</a:t>
          </a:r>
          <a:endParaRPr kumimoji="1" lang="en-US" altLang="ja-JP" sz="1200" baseline="0">
            <a:solidFill>
              <a:sysClr val="windowText" lastClr="000000"/>
            </a:solidFill>
            <a:latin typeface="ＭＳ ゴシック" pitchFamily="49" charset="-128"/>
            <a:ea typeface="ＭＳ ゴシック" pitchFamily="49" charset="-128"/>
          </a:endParaRPr>
        </a:p>
        <a:p>
          <a:pPr algn="ctr"/>
          <a:r>
            <a:rPr kumimoji="1" lang="en-US" altLang="ja-JP" sz="1200" baseline="0">
              <a:solidFill>
                <a:sysClr val="windowText" lastClr="000000"/>
              </a:solidFill>
              <a:latin typeface="ＭＳ ゴシック" pitchFamily="49" charset="-128"/>
              <a:ea typeface="ＭＳ ゴシック" pitchFamily="49" charset="-128"/>
            </a:rPr>
            <a:t>143</a:t>
          </a:r>
          <a:r>
            <a:rPr kumimoji="1" lang="ja-JP" altLang="en-US" sz="1200" baseline="0">
              <a:solidFill>
                <a:sysClr val="windowText" lastClr="000000"/>
              </a:solidFill>
              <a:latin typeface="ＭＳ ゴシック" pitchFamily="49" charset="-128"/>
              <a:ea typeface="ＭＳ ゴシック" pitchFamily="49" charset="-128"/>
            </a:rPr>
            <a:t>百万円</a:t>
          </a:r>
          <a:r>
            <a:rPr kumimoji="1" lang="en-US" altLang="ja-JP" sz="1200"/>
            <a:t> </a:t>
          </a:r>
          <a:endParaRPr kumimoji="1" lang="ja-JP" altLang="en-US" sz="1200"/>
        </a:p>
      </xdr:txBody>
    </xdr:sp>
    <xdr:clientData/>
  </xdr:twoCellAnchor>
  <xdr:twoCellAnchor>
    <xdr:from>
      <xdr:col>21</xdr:col>
      <xdr:colOff>139699</xdr:colOff>
      <xdr:row>219</xdr:row>
      <xdr:rowOff>1511300</xdr:rowOff>
    </xdr:from>
    <xdr:to>
      <xdr:col>38</xdr:col>
      <xdr:colOff>190499</xdr:colOff>
      <xdr:row>219</xdr:row>
      <xdr:rowOff>2089203</xdr:rowOff>
    </xdr:to>
    <xdr:sp macro="" textlink="">
      <xdr:nvSpPr>
        <xdr:cNvPr id="76" name="角丸四角形 75"/>
        <xdr:cNvSpPr/>
      </xdr:nvSpPr>
      <xdr:spPr>
        <a:xfrm>
          <a:off x="3797299" y="87807800"/>
          <a:ext cx="3260725" cy="577903"/>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200">
              <a:latin typeface="ＭＳ ゴシック" pitchFamily="49" charset="-128"/>
              <a:ea typeface="ＭＳ ゴシック" pitchFamily="49" charset="-128"/>
            </a:rPr>
            <a:t>領事業務ＯＡ化</a:t>
          </a:r>
        </a:p>
      </xdr:txBody>
    </xdr:sp>
    <xdr:clientData/>
  </xdr:twoCellAnchor>
  <xdr:twoCellAnchor>
    <xdr:from>
      <xdr:col>28</xdr:col>
      <xdr:colOff>12701</xdr:colOff>
      <xdr:row>219</xdr:row>
      <xdr:rowOff>2105818</xdr:rowOff>
    </xdr:from>
    <xdr:to>
      <xdr:col>28</xdr:col>
      <xdr:colOff>13496</xdr:colOff>
      <xdr:row>219</xdr:row>
      <xdr:rowOff>2463902</xdr:rowOff>
    </xdr:to>
    <xdr:cxnSp macro="">
      <xdr:nvCxnSpPr>
        <xdr:cNvPr id="77" name="直線コネクタ 76"/>
        <xdr:cNvCxnSpPr/>
      </xdr:nvCxnSpPr>
      <xdr:spPr>
        <a:xfrm rot="5400000">
          <a:off x="4806107" y="88580962"/>
          <a:ext cx="358084" cy="795"/>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114300</xdr:colOff>
      <xdr:row>219</xdr:row>
      <xdr:rowOff>2447925</xdr:rowOff>
    </xdr:from>
    <xdr:to>
      <xdr:col>31</xdr:col>
      <xdr:colOff>85725</xdr:colOff>
      <xdr:row>219</xdr:row>
      <xdr:rowOff>2449513</xdr:rowOff>
    </xdr:to>
    <xdr:cxnSp macro="">
      <xdr:nvCxnSpPr>
        <xdr:cNvPr id="78" name="直線コネクタ 77"/>
        <xdr:cNvCxnSpPr/>
      </xdr:nvCxnSpPr>
      <xdr:spPr>
        <a:xfrm>
          <a:off x="2571750" y="88744425"/>
          <a:ext cx="3000375" cy="1588"/>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63500</xdr:colOff>
      <xdr:row>219</xdr:row>
      <xdr:rowOff>3014663</xdr:rowOff>
    </xdr:from>
    <xdr:to>
      <xdr:col>29</xdr:col>
      <xdr:colOff>119968</xdr:colOff>
      <xdr:row>219</xdr:row>
      <xdr:rowOff>3700383</xdr:rowOff>
    </xdr:to>
    <xdr:sp macro="" textlink="">
      <xdr:nvSpPr>
        <xdr:cNvPr id="79" name="正方形/長方形 78"/>
        <xdr:cNvSpPr/>
      </xdr:nvSpPr>
      <xdr:spPr>
        <a:xfrm>
          <a:off x="3035300" y="89311163"/>
          <a:ext cx="2228168" cy="6857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latin typeface="ＭＳ ゴシック" pitchFamily="49" charset="-128"/>
              <a:ea typeface="ＭＳ ゴシック" pitchFamily="49" charset="-128"/>
            </a:rPr>
            <a:t>Ａ．富士通</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p>
        <a:p>
          <a:pPr algn="ctr"/>
          <a:r>
            <a:rPr kumimoji="1" lang="en-US" altLang="ja-JP" sz="1200" baseline="0">
              <a:solidFill>
                <a:sysClr val="windowText" lastClr="000000"/>
              </a:solidFill>
              <a:latin typeface="ＭＳ ゴシック" pitchFamily="49" charset="-128"/>
              <a:ea typeface="ＭＳ ゴシック" pitchFamily="49" charset="-128"/>
            </a:rPr>
            <a:t>3.0</a:t>
          </a:r>
          <a:r>
            <a:rPr kumimoji="1" lang="ja-JP" altLang="en-US" sz="1200" baseline="0">
              <a:solidFill>
                <a:sysClr val="windowText" lastClr="000000"/>
              </a:solidFill>
              <a:latin typeface="ＭＳ ゴシック" pitchFamily="49" charset="-128"/>
              <a:ea typeface="ＭＳ ゴシック" pitchFamily="49" charset="-128"/>
            </a:rPr>
            <a:t>百万円</a:t>
          </a:r>
          <a:r>
            <a:rPr kumimoji="1" lang="en-US" altLang="ja-JP" sz="1100">
              <a:latin typeface="ＭＳ ゴシック" pitchFamily="49" charset="-128"/>
              <a:ea typeface="ＭＳ ゴシック" pitchFamily="49" charset="-128"/>
            </a:rPr>
            <a:t> </a:t>
          </a:r>
          <a:endParaRPr kumimoji="1" lang="ja-JP" altLang="en-US" sz="1100">
            <a:latin typeface="ＭＳ ゴシック" pitchFamily="49" charset="-128"/>
            <a:ea typeface="ＭＳ ゴシック" pitchFamily="49" charset="-128"/>
          </a:endParaRPr>
        </a:p>
      </xdr:txBody>
    </xdr:sp>
    <xdr:clientData/>
  </xdr:twoCellAnchor>
  <xdr:twoCellAnchor>
    <xdr:from>
      <xdr:col>17</xdr:col>
      <xdr:colOff>47627</xdr:colOff>
      <xdr:row>219</xdr:row>
      <xdr:rowOff>3752056</xdr:rowOff>
    </xdr:from>
    <xdr:to>
      <xdr:col>29</xdr:col>
      <xdr:colOff>127001</xdr:colOff>
      <xdr:row>219</xdr:row>
      <xdr:rowOff>4759302</xdr:rowOff>
    </xdr:to>
    <xdr:sp macro="" textlink="">
      <xdr:nvSpPr>
        <xdr:cNvPr id="80" name="角丸四角形 79"/>
        <xdr:cNvSpPr/>
      </xdr:nvSpPr>
      <xdr:spPr>
        <a:xfrm>
          <a:off x="3019427" y="90048556"/>
          <a:ext cx="2251074" cy="1007246"/>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r>
            <a:rPr lang="ja-JP" altLang="en-US" sz="1100">
              <a:latin typeface="ＭＳ ゴシック" pitchFamily="49" charset="-128"/>
              <a:ea typeface="ＭＳ ゴシック" pitchFamily="49" charset="-128"/>
            </a:rPr>
            <a:t>在外公館新設、併設等の変更に伴う在留届電子届出システム・領管システム改修作業・データ移行経費</a:t>
          </a:r>
        </a:p>
      </xdr:txBody>
    </xdr:sp>
    <xdr:clientData/>
  </xdr:twoCellAnchor>
  <xdr:twoCellAnchor>
    <xdr:from>
      <xdr:col>17</xdr:col>
      <xdr:colOff>50800</xdr:colOff>
      <xdr:row>219</xdr:row>
      <xdr:rowOff>2680922</xdr:rowOff>
    </xdr:from>
    <xdr:to>
      <xdr:col>29</xdr:col>
      <xdr:colOff>117231</xdr:colOff>
      <xdr:row>219</xdr:row>
      <xdr:rowOff>2959581</xdr:rowOff>
    </xdr:to>
    <xdr:sp macro="" textlink="">
      <xdr:nvSpPr>
        <xdr:cNvPr id="81" name="テキスト ボックス 80"/>
        <xdr:cNvSpPr txBox="1"/>
      </xdr:nvSpPr>
      <xdr:spPr>
        <a:xfrm>
          <a:off x="3022600" y="88977422"/>
          <a:ext cx="2238131" cy="2786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t>【</a:t>
          </a:r>
          <a:r>
            <a:rPr kumimoji="1" lang="ja-JP" altLang="en-US" sz="1200"/>
            <a:t>競争性のない随意契約</a:t>
          </a:r>
          <a:r>
            <a:rPr kumimoji="1" lang="en-US" altLang="ja-JP" sz="1200"/>
            <a:t>】</a:t>
          </a:r>
          <a:endParaRPr kumimoji="1" lang="ja-JP" altLang="en-US" sz="1200"/>
        </a:p>
      </xdr:txBody>
    </xdr:sp>
    <xdr:clientData/>
  </xdr:twoCellAnchor>
  <xdr:twoCellAnchor>
    <xdr:from>
      <xdr:col>17</xdr:col>
      <xdr:colOff>76200</xdr:colOff>
      <xdr:row>220</xdr:row>
      <xdr:rowOff>968375</xdr:rowOff>
    </xdr:from>
    <xdr:to>
      <xdr:col>29</xdr:col>
      <xdr:colOff>132668</xdr:colOff>
      <xdr:row>220</xdr:row>
      <xdr:rowOff>1693202</xdr:rowOff>
    </xdr:to>
    <xdr:sp macro="" textlink="">
      <xdr:nvSpPr>
        <xdr:cNvPr id="82" name="正方形/長方形 81"/>
        <xdr:cNvSpPr/>
      </xdr:nvSpPr>
      <xdr:spPr>
        <a:xfrm>
          <a:off x="3048000" y="92160725"/>
          <a:ext cx="2228168" cy="72482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latin typeface="ＭＳ ゴシック" pitchFamily="49" charset="-128"/>
              <a:ea typeface="ＭＳ ゴシック" pitchFamily="49" charset="-128"/>
            </a:rPr>
            <a:t>Ｂ．東京センチュリーリース</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他</a:t>
          </a:r>
          <a:r>
            <a:rPr kumimoji="1" lang="en-US" altLang="ja-JP" sz="1200" baseline="0">
              <a:solidFill>
                <a:sysClr val="windowText" lastClr="000000"/>
              </a:solidFill>
              <a:latin typeface="ＭＳ ゴシック" pitchFamily="49" charset="-128"/>
              <a:ea typeface="ＭＳ ゴシック" pitchFamily="49" charset="-128"/>
            </a:rPr>
            <a:t>2</a:t>
          </a:r>
          <a:r>
            <a:rPr kumimoji="1" lang="ja-JP" altLang="en-US" sz="1200" baseline="0">
              <a:solidFill>
                <a:sysClr val="windowText" lastClr="000000"/>
              </a:solidFill>
              <a:latin typeface="ＭＳ ゴシック" pitchFamily="49" charset="-128"/>
              <a:ea typeface="ＭＳ ゴシック" pitchFamily="49" charset="-128"/>
            </a:rPr>
            <a:t>社</a:t>
          </a:r>
          <a:r>
            <a:rPr kumimoji="1" lang="en-US" altLang="ja-JP" sz="1200" baseline="0">
              <a:solidFill>
                <a:sysClr val="windowText" lastClr="000000"/>
              </a:solidFill>
              <a:latin typeface="ＭＳ ゴシック" pitchFamily="49" charset="-128"/>
              <a:ea typeface="ＭＳ ゴシック" pitchFamily="49" charset="-128"/>
            </a:rPr>
            <a:t>)81.0</a:t>
          </a:r>
          <a:r>
            <a:rPr kumimoji="1" lang="ja-JP" altLang="en-US" sz="1200" baseline="0">
              <a:solidFill>
                <a:sysClr val="windowText" lastClr="000000"/>
              </a:solidFill>
              <a:latin typeface="ＭＳ ゴシック" pitchFamily="49" charset="-128"/>
              <a:ea typeface="ＭＳ ゴシック" pitchFamily="49" charset="-128"/>
            </a:rPr>
            <a:t>百万円</a:t>
          </a:r>
          <a:endParaRPr kumimoji="1" lang="ja-JP" altLang="en-US" sz="1100">
            <a:latin typeface="ＭＳ ゴシック" pitchFamily="49" charset="-128"/>
            <a:ea typeface="ＭＳ ゴシック" pitchFamily="49" charset="-128"/>
          </a:endParaRPr>
        </a:p>
      </xdr:txBody>
    </xdr:sp>
    <xdr:clientData/>
  </xdr:twoCellAnchor>
  <xdr:twoCellAnchor>
    <xdr:from>
      <xdr:col>17</xdr:col>
      <xdr:colOff>64293</xdr:colOff>
      <xdr:row>220</xdr:row>
      <xdr:rowOff>1776534</xdr:rowOff>
    </xdr:from>
    <xdr:to>
      <xdr:col>29</xdr:col>
      <xdr:colOff>83343</xdr:colOff>
      <xdr:row>220</xdr:row>
      <xdr:rowOff>2473896</xdr:rowOff>
    </xdr:to>
    <xdr:sp macro="" textlink="">
      <xdr:nvSpPr>
        <xdr:cNvPr id="83" name="角丸四角形 82"/>
        <xdr:cNvSpPr/>
      </xdr:nvSpPr>
      <xdr:spPr>
        <a:xfrm>
          <a:off x="3036093" y="92968884"/>
          <a:ext cx="2190750" cy="697362"/>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lang="ja-JP" altLang="en-US" sz="1100">
              <a:latin typeface="ＭＳ ゴシック" pitchFamily="49" charset="-128"/>
              <a:ea typeface="ＭＳ ゴシック" pitchFamily="49" charset="-128"/>
            </a:rPr>
            <a:t>在留届電子届出システム用サーバ等機器借上・保守</a:t>
          </a:r>
        </a:p>
      </xdr:txBody>
    </xdr:sp>
    <xdr:clientData/>
  </xdr:twoCellAnchor>
  <xdr:twoCellAnchor>
    <xdr:from>
      <xdr:col>17</xdr:col>
      <xdr:colOff>49212</xdr:colOff>
      <xdr:row>220</xdr:row>
      <xdr:rowOff>526256</xdr:rowOff>
    </xdr:from>
    <xdr:to>
      <xdr:col>29</xdr:col>
      <xdr:colOff>143523</xdr:colOff>
      <xdr:row>220</xdr:row>
      <xdr:rowOff>828598</xdr:rowOff>
    </xdr:to>
    <xdr:sp macro="" textlink="">
      <xdr:nvSpPr>
        <xdr:cNvPr id="84" name="テキスト ボックス 83"/>
        <xdr:cNvSpPr txBox="1"/>
      </xdr:nvSpPr>
      <xdr:spPr>
        <a:xfrm>
          <a:off x="3021012" y="91718606"/>
          <a:ext cx="2266011" cy="3023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一般競争入札</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14</xdr:col>
      <xdr:colOff>138909</xdr:colOff>
      <xdr:row>220</xdr:row>
      <xdr:rowOff>679450</xdr:rowOff>
    </xdr:from>
    <xdr:to>
      <xdr:col>16</xdr:col>
      <xdr:colOff>154781</xdr:colOff>
      <xdr:row>220</xdr:row>
      <xdr:rowOff>679454</xdr:rowOff>
    </xdr:to>
    <xdr:cxnSp macro="">
      <xdr:nvCxnSpPr>
        <xdr:cNvPr id="85" name="直線矢印コネクタ 84"/>
        <xdr:cNvCxnSpPr/>
      </xdr:nvCxnSpPr>
      <xdr:spPr>
        <a:xfrm flipV="1">
          <a:off x="2596359" y="91871800"/>
          <a:ext cx="358772" cy="4"/>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101603</xdr:colOff>
      <xdr:row>219</xdr:row>
      <xdr:rowOff>2809875</xdr:rowOff>
    </xdr:from>
    <xdr:to>
      <xdr:col>17</xdr:col>
      <xdr:colOff>0</xdr:colOff>
      <xdr:row>219</xdr:row>
      <xdr:rowOff>2828933</xdr:rowOff>
    </xdr:to>
    <xdr:cxnSp macro="">
      <xdr:nvCxnSpPr>
        <xdr:cNvPr id="86" name="直線矢印コネクタ 85"/>
        <xdr:cNvCxnSpPr/>
      </xdr:nvCxnSpPr>
      <xdr:spPr>
        <a:xfrm flipV="1">
          <a:off x="2559053" y="89106375"/>
          <a:ext cx="412747" cy="1905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26194</xdr:colOff>
      <xdr:row>220</xdr:row>
      <xdr:rowOff>3071812</xdr:rowOff>
    </xdr:from>
    <xdr:to>
      <xdr:col>29</xdr:col>
      <xdr:colOff>107948</xdr:colOff>
      <xdr:row>220</xdr:row>
      <xdr:rowOff>3773474</xdr:rowOff>
    </xdr:to>
    <xdr:sp macro="" textlink="">
      <xdr:nvSpPr>
        <xdr:cNvPr id="87" name="正方形/長方形 86"/>
        <xdr:cNvSpPr/>
      </xdr:nvSpPr>
      <xdr:spPr>
        <a:xfrm>
          <a:off x="2997994" y="94264162"/>
          <a:ext cx="2253454" cy="70166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fontAlgn="base"/>
          <a:r>
            <a:rPr kumimoji="1" lang="ja-JP" altLang="en-US" sz="1200" baseline="0">
              <a:solidFill>
                <a:sysClr val="windowText" lastClr="000000"/>
              </a:solidFill>
              <a:latin typeface="ＭＳ ゴシック" pitchFamily="49" charset="-128"/>
              <a:ea typeface="ＭＳ ゴシック" pitchFamily="49" charset="-128"/>
            </a:rPr>
            <a:t>Ｃ．日本電気</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p>
        <a:p>
          <a:pPr algn="ctr" fontAlgn="base"/>
          <a:r>
            <a:rPr kumimoji="1" lang="en-US" altLang="ja-JP" sz="1200" baseline="0">
              <a:solidFill>
                <a:sysClr val="windowText" lastClr="000000"/>
              </a:solidFill>
              <a:latin typeface="ＭＳ ゴシック" pitchFamily="49" charset="-128"/>
              <a:ea typeface="ＭＳ ゴシック" pitchFamily="49" charset="-128"/>
            </a:rPr>
            <a:t>0.9</a:t>
          </a:r>
          <a:r>
            <a:rPr kumimoji="1" lang="ja-JP" altLang="en-US" sz="1200" baseline="0">
              <a:solidFill>
                <a:sysClr val="windowText" lastClr="000000"/>
              </a:solidFill>
              <a:latin typeface="ＭＳ ゴシック" pitchFamily="49" charset="-128"/>
              <a:ea typeface="ＭＳ ゴシック" pitchFamily="49" charset="-128"/>
            </a:rPr>
            <a:t>百万円</a:t>
          </a:r>
          <a:endParaRPr kumimoji="1" lang="ja-JP" altLang="en-US" sz="1100">
            <a:latin typeface="ＭＳ ゴシック" pitchFamily="49" charset="-128"/>
            <a:ea typeface="ＭＳ ゴシック" pitchFamily="49" charset="-128"/>
          </a:endParaRPr>
        </a:p>
      </xdr:txBody>
    </xdr:sp>
    <xdr:clientData/>
  </xdr:twoCellAnchor>
  <xdr:twoCellAnchor>
    <xdr:from>
      <xdr:col>17</xdr:col>
      <xdr:colOff>36512</xdr:colOff>
      <xdr:row>220</xdr:row>
      <xdr:rowOff>3872706</xdr:rowOff>
    </xdr:from>
    <xdr:to>
      <xdr:col>29</xdr:col>
      <xdr:colOff>84016</xdr:colOff>
      <xdr:row>221</xdr:row>
      <xdr:rowOff>69056</xdr:rowOff>
    </xdr:to>
    <xdr:sp macro="" textlink="">
      <xdr:nvSpPr>
        <xdr:cNvPr id="88" name="角丸四角形 87"/>
        <xdr:cNvSpPr/>
      </xdr:nvSpPr>
      <xdr:spPr>
        <a:xfrm>
          <a:off x="3008312" y="95065056"/>
          <a:ext cx="2219204" cy="62547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r>
            <a:rPr lang="ja-JP" altLang="en-US" sz="1200">
              <a:latin typeface="ＭＳ ゴシック" pitchFamily="49" charset="-128"/>
              <a:ea typeface="ＭＳ ゴシック" pitchFamily="49" charset="-128"/>
            </a:rPr>
            <a:t>緊急一斉通報サーバ機器保守</a:t>
          </a:r>
          <a:endParaRPr lang="en-US" altLang="ja-JP" sz="1200">
            <a:latin typeface="ＭＳ ゴシック" pitchFamily="49" charset="-128"/>
            <a:ea typeface="ＭＳ ゴシック" pitchFamily="49" charset="-128"/>
          </a:endParaRPr>
        </a:p>
        <a:p>
          <a:endParaRPr lang="ja-JP" altLang="en-US"/>
        </a:p>
      </xdr:txBody>
    </xdr:sp>
    <xdr:clientData/>
  </xdr:twoCellAnchor>
  <xdr:twoCellAnchor>
    <xdr:from>
      <xdr:col>17</xdr:col>
      <xdr:colOff>53182</xdr:colOff>
      <xdr:row>220</xdr:row>
      <xdr:rowOff>2629693</xdr:rowOff>
    </xdr:from>
    <xdr:to>
      <xdr:col>29</xdr:col>
      <xdr:colOff>157811</xdr:colOff>
      <xdr:row>220</xdr:row>
      <xdr:rowOff>2921240</xdr:rowOff>
    </xdr:to>
    <xdr:sp macro="" textlink="">
      <xdr:nvSpPr>
        <xdr:cNvPr id="89" name="テキスト ボックス 88"/>
        <xdr:cNvSpPr txBox="1"/>
      </xdr:nvSpPr>
      <xdr:spPr>
        <a:xfrm>
          <a:off x="3024982" y="93822043"/>
          <a:ext cx="2276329" cy="2915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競争性のない随意契約</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15</xdr:col>
      <xdr:colOff>11112</xdr:colOff>
      <xdr:row>220</xdr:row>
      <xdr:rowOff>2820194</xdr:rowOff>
    </xdr:from>
    <xdr:to>
      <xdr:col>17</xdr:col>
      <xdr:colOff>0</xdr:colOff>
      <xdr:row>220</xdr:row>
      <xdr:rowOff>2820194</xdr:rowOff>
    </xdr:to>
    <xdr:cxnSp macro="">
      <xdr:nvCxnSpPr>
        <xdr:cNvPr id="90" name="直線矢印コネクタ 89"/>
        <xdr:cNvCxnSpPr/>
      </xdr:nvCxnSpPr>
      <xdr:spPr>
        <a:xfrm flipV="1">
          <a:off x="2640012" y="94012544"/>
          <a:ext cx="331788" cy="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151606</xdr:colOff>
      <xdr:row>221</xdr:row>
      <xdr:rowOff>1205706</xdr:rowOff>
    </xdr:from>
    <xdr:to>
      <xdr:col>29</xdr:col>
      <xdr:colOff>66786</xdr:colOff>
      <xdr:row>221</xdr:row>
      <xdr:rowOff>1913266</xdr:rowOff>
    </xdr:to>
    <xdr:sp macro="" textlink="">
      <xdr:nvSpPr>
        <xdr:cNvPr id="91" name="正方形/長方形 90"/>
        <xdr:cNvSpPr/>
      </xdr:nvSpPr>
      <xdr:spPr>
        <a:xfrm>
          <a:off x="2951956" y="96827181"/>
          <a:ext cx="2258330" cy="70756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latin typeface="ＭＳ ゴシック" pitchFamily="49" charset="-128"/>
              <a:ea typeface="ＭＳ ゴシック" pitchFamily="49" charset="-128"/>
            </a:rPr>
            <a:t>Ｄ．東京</a:t>
          </a:r>
          <a:r>
            <a:rPr kumimoji="1" lang="ja-JP" altLang="en-US" sz="1200" baseline="0">
              <a:solidFill>
                <a:schemeClr val="tx1"/>
              </a:solidFill>
              <a:latin typeface="ＭＳ ゴシック" pitchFamily="49" charset="-128"/>
              <a:ea typeface="ＭＳ ゴシック" pitchFamily="49" charset="-128"/>
              <a:cs typeface="+mn-cs"/>
            </a:rPr>
            <a:t>センチュリーリース</a:t>
          </a:r>
          <a:r>
            <a:rPr kumimoji="1" lang="en-US" altLang="ja-JP" sz="1200" baseline="0">
              <a:solidFill>
                <a:schemeClr val="tx1"/>
              </a:solidFill>
              <a:latin typeface="ＭＳ ゴシック" pitchFamily="49" charset="-128"/>
              <a:ea typeface="ＭＳ ゴシック" pitchFamily="49" charset="-128"/>
              <a:cs typeface="+mn-cs"/>
            </a:rPr>
            <a:t>(</a:t>
          </a:r>
          <a:r>
            <a:rPr kumimoji="1" lang="ja-JP" altLang="en-US" sz="1200" baseline="0">
              <a:solidFill>
                <a:schemeClr val="tx1"/>
              </a:solidFill>
              <a:latin typeface="ＭＳ ゴシック" pitchFamily="49" charset="-128"/>
              <a:ea typeface="ＭＳ ゴシック" pitchFamily="49" charset="-128"/>
              <a:cs typeface="+mn-cs"/>
            </a:rPr>
            <a:t>株</a:t>
          </a:r>
          <a:r>
            <a:rPr kumimoji="1" lang="en-US" altLang="ja-JP" sz="1200" baseline="0">
              <a:solidFill>
                <a:schemeClr val="tx1"/>
              </a:solidFill>
              <a:latin typeface="ＭＳ ゴシック" pitchFamily="49" charset="-128"/>
              <a:ea typeface="ＭＳ ゴシック" pitchFamily="49" charset="-128"/>
              <a:cs typeface="+mn-cs"/>
            </a:rPr>
            <a:t>)(</a:t>
          </a:r>
          <a:r>
            <a:rPr kumimoji="1" lang="ja-JP" altLang="en-US" sz="1200" baseline="0">
              <a:solidFill>
                <a:schemeClr val="tx1"/>
              </a:solidFill>
              <a:latin typeface="ＭＳ ゴシック" pitchFamily="49" charset="-128"/>
              <a:ea typeface="ＭＳ ゴシック" pitchFamily="49" charset="-128"/>
              <a:cs typeface="+mn-cs"/>
            </a:rPr>
            <a:t>他１社</a:t>
          </a:r>
          <a:r>
            <a:rPr kumimoji="1" lang="en-US" altLang="ja-JP" sz="1200" baseline="0">
              <a:solidFill>
                <a:schemeClr val="tx1"/>
              </a:solidFill>
              <a:latin typeface="ＭＳ ゴシック" pitchFamily="49" charset="-128"/>
              <a:ea typeface="ＭＳ ゴシック" pitchFamily="49" charset="-128"/>
              <a:cs typeface="+mn-cs"/>
            </a:rPr>
            <a:t>)</a:t>
          </a:r>
          <a:r>
            <a:rPr kumimoji="1" lang="ja-JP" altLang="en-US" sz="1200" baseline="0">
              <a:solidFill>
                <a:schemeClr val="tx1"/>
              </a:solidFill>
              <a:latin typeface="ＭＳ ゴシック" pitchFamily="49" charset="-128"/>
              <a:ea typeface="ＭＳ ゴシック" pitchFamily="49" charset="-128"/>
              <a:cs typeface="+mn-cs"/>
            </a:rPr>
            <a:t>　</a:t>
          </a:r>
          <a:r>
            <a:rPr kumimoji="1" lang="en-US" altLang="ja-JP" sz="1200" baseline="0">
              <a:solidFill>
                <a:schemeClr val="tx1"/>
              </a:solidFill>
              <a:latin typeface="ＭＳ ゴシック" pitchFamily="49" charset="-128"/>
              <a:ea typeface="ＭＳ ゴシック" pitchFamily="49" charset="-128"/>
              <a:cs typeface="+mn-cs"/>
            </a:rPr>
            <a:t>20.5</a:t>
          </a:r>
          <a:r>
            <a:rPr kumimoji="1" lang="ja-JP" altLang="en-US" sz="1200" baseline="0">
              <a:solidFill>
                <a:schemeClr val="tx1"/>
              </a:solidFill>
              <a:latin typeface="ＭＳ ゴシック" pitchFamily="49" charset="-128"/>
              <a:ea typeface="ＭＳ ゴシック" pitchFamily="49" charset="-128"/>
              <a:cs typeface="+mn-cs"/>
            </a:rPr>
            <a:t>百万円</a:t>
          </a:r>
          <a:endParaRPr kumimoji="1" lang="ja-JP" altLang="en-US" sz="1200">
            <a:latin typeface="ＭＳ ゴシック" pitchFamily="49" charset="-128"/>
            <a:ea typeface="ＭＳ ゴシック" pitchFamily="49" charset="-128"/>
          </a:endParaRPr>
        </a:p>
      </xdr:txBody>
    </xdr:sp>
    <xdr:clientData/>
  </xdr:twoCellAnchor>
  <xdr:twoCellAnchor>
    <xdr:from>
      <xdr:col>16</xdr:col>
      <xdr:colOff>142082</xdr:colOff>
      <xdr:row>221</xdr:row>
      <xdr:rowOff>2025345</xdr:rowOff>
    </xdr:from>
    <xdr:to>
      <xdr:col>29</xdr:col>
      <xdr:colOff>84383</xdr:colOff>
      <xdr:row>221</xdr:row>
      <xdr:rowOff>2638425</xdr:rowOff>
    </xdr:to>
    <xdr:sp macro="" textlink="">
      <xdr:nvSpPr>
        <xdr:cNvPr id="92" name="角丸四角形 91"/>
        <xdr:cNvSpPr/>
      </xdr:nvSpPr>
      <xdr:spPr>
        <a:xfrm>
          <a:off x="2942432" y="97646820"/>
          <a:ext cx="2285451" cy="613080"/>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200">
              <a:solidFill>
                <a:schemeClr val="dk1"/>
              </a:solidFill>
              <a:latin typeface="ＭＳ ゴシック" pitchFamily="49" charset="-128"/>
              <a:ea typeface="ＭＳ ゴシック" pitchFamily="49" charset="-128"/>
              <a:cs typeface="+mn-cs"/>
            </a:rPr>
            <a:t>在外領事業務用パソコン</a:t>
          </a:r>
          <a:r>
            <a:rPr lang="en-US" altLang="ja-JP" sz="1200">
              <a:solidFill>
                <a:schemeClr val="dk1"/>
              </a:solidFill>
              <a:latin typeface="ＭＳ ゴシック" pitchFamily="49" charset="-128"/>
              <a:ea typeface="ＭＳ ゴシック" pitchFamily="49" charset="-128"/>
              <a:cs typeface="+mn-cs"/>
            </a:rPr>
            <a:t>305</a:t>
          </a:r>
          <a:r>
            <a:rPr lang="ja-JP" altLang="en-US" sz="1200">
              <a:solidFill>
                <a:schemeClr val="dk1"/>
              </a:solidFill>
              <a:latin typeface="ＭＳ ゴシック" pitchFamily="49" charset="-128"/>
              <a:ea typeface="ＭＳ ゴシック" pitchFamily="49" charset="-128"/>
              <a:cs typeface="+mn-cs"/>
            </a:rPr>
            <a:t>台借上・保守</a:t>
          </a:r>
          <a:endParaRPr lang="ja-JP" altLang="en-US" sz="1200">
            <a:latin typeface="ＭＳ ゴシック" pitchFamily="49" charset="-128"/>
            <a:ea typeface="ＭＳ ゴシック" pitchFamily="49" charset="-128"/>
          </a:endParaRPr>
        </a:p>
      </xdr:txBody>
    </xdr:sp>
    <xdr:clientData/>
  </xdr:twoCellAnchor>
  <xdr:twoCellAnchor>
    <xdr:from>
      <xdr:col>16</xdr:col>
      <xdr:colOff>126999</xdr:colOff>
      <xdr:row>221</xdr:row>
      <xdr:rowOff>751803</xdr:rowOff>
    </xdr:from>
    <xdr:to>
      <xdr:col>29</xdr:col>
      <xdr:colOff>55561</xdr:colOff>
      <xdr:row>221</xdr:row>
      <xdr:rowOff>1059656</xdr:rowOff>
    </xdr:to>
    <xdr:sp macro="" textlink="">
      <xdr:nvSpPr>
        <xdr:cNvPr id="93" name="テキスト ボックス 92"/>
        <xdr:cNvSpPr txBox="1"/>
      </xdr:nvSpPr>
      <xdr:spPr>
        <a:xfrm>
          <a:off x="2927349" y="96373278"/>
          <a:ext cx="2271712" cy="3078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一般競争入札</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14</xdr:col>
      <xdr:colOff>111922</xdr:colOff>
      <xdr:row>221</xdr:row>
      <xdr:rowOff>933450</xdr:rowOff>
    </xdr:from>
    <xdr:to>
      <xdr:col>16</xdr:col>
      <xdr:colOff>137319</xdr:colOff>
      <xdr:row>221</xdr:row>
      <xdr:rowOff>933454</xdr:rowOff>
    </xdr:to>
    <xdr:cxnSp macro="">
      <xdr:nvCxnSpPr>
        <xdr:cNvPr id="94" name="直線矢印コネクタ 93"/>
        <xdr:cNvCxnSpPr/>
      </xdr:nvCxnSpPr>
      <xdr:spPr>
        <a:xfrm flipV="1">
          <a:off x="2569372" y="96554925"/>
          <a:ext cx="368297" cy="4"/>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88110</xdr:colOff>
      <xdr:row>220</xdr:row>
      <xdr:rowOff>1697835</xdr:rowOff>
    </xdr:from>
    <xdr:to>
      <xdr:col>33</xdr:col>
      <xdr:colOff>161925</xdr:colOff>
      <xdr:row>220</xdr:row>
      <xdr:rowOff>1697835</xdr:rowOff>
    </xdr:to>
    <xdr:cxnSp macro="">
      <xdr:nvCxnSpPr>
        <xdr:cNvPr id="95" name="直線矢印コネクタ 94"/>
        <xdr:cNvCxnSpPr/>
      </xdr:nvCxnSpPr>
      <xdr:spPr>
        <a:xfrm>
          <a:off x="5574510" y="92890185"/>
          <a:ext cx="416715" cy="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72234</xdr:colOff>
      <xdr:row>219</xdr:row>
      <xdr:rowOff>4759325</xdr:rowOff>
    </xdr:from>
    <xdr:to>
      <xdr:col>33</xdr:col>
      <xdr:colOff>97631</xdr:colOff>
      <xdr:row>219</xdr:row>
      <xdr:rowOff>4759329</xdr:rowOff>
    </xdr:to>
    <xdr:cxnSp macro="">
      <xdr:nvCxnSpPr>
        <xdr:cNvPr id="96" name="直線矢印コネクタ 95"/>
        <xdr:cNvCxnSpPr/>
      </xdr:nvCxnSpPr>
      <xdr:spPr>
        <a:xfrm flipV="1">
          <a:off x="5558634" y="91055825"/>
          <a:ext cx="368297" cy="4"/>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69853</xdr:colOff>
      <xdr:row>219</xdr:row>
      <xdr:rowOff>2844800</xdr:rowOff>
    </xdr:from>
    <xdr:to>
      <xdr:col>33</xdr:col>
      <xdr:colOff>95250</xdr:colOff>
      <xdr:row>219</xdr:row>
      <xdr:rowOff>2844804</xdr:rowOff>
    </xdr:to>
    <xdr:cxnSp macro="">
      <xdr:nvCxnSpPr>
        <xdr:cNvPr id="97" name="直線矢印コネクタ 96"/>
        <xdr:cNvCxnSpPr/>
      </xdr:nvCxnSpPr>
      <xdr:spPr>
        <a:xfrm flipV="1">
          <a:off x="5556253" y="89141300"/>
          <a:ext cx="368297" cy="4"/>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92078</xdr:colOff>
      <xdr:row>220</xdr:row>
      <xdr:rowOff>3702054</xdr:rowOff>
    </xdr:from>
    <xdr:to>
      <xdr:col>34</xdr:col>
      <xdr:colOff>9525</xdr:colOff>
      <xdr:row>220</xdr:row>
      <xdr:rowOff>3705225</xdr:rowOff>
    </xdr:to>
    <xdr:cxnSp macro="">
      <xdr:nvCxnSpPr>
        <xdr:cNvPr id="98" name="直線矢印コネクタ 97"/>
        <xdr:cNvCxnSpPr/>
      </xdr:nvCxnSpPr>
      <xdr:spPr>
        <a:xfrm>
          <a:off x="5578478" y="94894404"/>
          <a:ext cx="431797" cy="3171"/>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11906</xdr:colOff>
      <xdr:row>219</xdr:row>
      <xdr:rowOff>3022599</xdr:rowOff>
    </xdr:from>
    <xdr:to>
      <xdr:col>45</xdr:col>
      <xdr:colOff>104915</xdr:colOff>
      <xdr:row>219</xdr:row>
      <xdr:rowOff>3700371</xdr:rowOff>
    </xdr:to>
    <xdr:sp macro="" textlink="">
      <xdr:nvSpPr>
        <xdr:cNvPr id="99" name="正方形/長方形 98"/>
        <xdr:cNvSpPr/>
      </xdr:nvSpPr>
      <xdr:spPr>
        <a:xfrm>
          <a:off x="6012656" y="89319099"/>
          <a:ext cx="2359959" cy="67777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latin typeface="ＭＳ ゴシック" pitchFamily="49" charset="-128"/>
              <a:ea typeface="ＭＳ ゴシック" pitchFamily="49" charset="-128"/>
            </a:rPr>
            <a:t>Ｅ．</a:t>
          </a:r>
          <a:r>
            <a:rPr kumimoji="1" lang="en-US" altLang="ja-JP" sz="1200" baseline="0">
              <a:solidFill>
                <a:sysClr val="windowText" lastClr="000000"/>
              </a:solidFill>
              <a:latin typeface="ＭＳ ゴシック" pitchFamily="49" charset="-128"/>
              <a:ea typeface="ＭＳ ゴシック" pitchFamily="49" charset="-128"/>
            </a:rPr>
            <a:t>KDDI(</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他</a:t>
          </a:r>
          <a:r>
            <a:rPr kumimoji="1" lang="en-US" altLang="ja-JP" sz="1200" baseline="0">
              <a:solidFill>
                <a:sysClr val="windowText" lastClr="000000"/>
              </a:solidFill>
              <a:latin typeface="ＭＳ ゴシック" pitchFamily="49" charset="-128"/>
              <a:ea typeface="ＭＳ ゴシック" pitchFamily="49" charset="-128"/>
            </a:rPr>
            <a:t>4</a:t>
          </a:r>
          <a:r>
            <a:rPr kumimoji="1" lang="ja-JP" altLang="en-US" sz="1200" baseline="0">
              <a:solidFill>
                <a:sysClr val="windowText" lastClr="000000"/>
              </a:solidFill>
              <a:latin typeface="ＭＳ ゴシック" pitchFamily="49" charset="-128"/>
              <a:ea typeface="ＭＳ ゴシック" pitchFamily="49" charset="-128"/>
            </a:rPr>
            <a:t>社</a:t>
          </a:r>
          <a:r>
            <a:rPr kumimoji="1" lang="en-US" sz="1200" baseline="0">
              <a:solidFill>
                <a:sysClr val="windowText" lastClr="000000"/>
              </a:solidFill>
              <a:latin typeface="ＭＳ ゴシック" pitchFamily="49" charset="-128"/>
              <a:ea typeface="ＭＳ ゴシック" pitchFamily="49" charset="-128"/>
              <a:cs typeface="+mn-cs"/>
            </a:rPr>
            <a:t>)</a:t>
          </a:r>
        </a:p>
        <a:p>
          <a:pPr algn="ctr"/>
          <a:r>
            <a:rPr kumimoji="1" lang="en-US" altLang="ja-JP" sz="1200" baseline="0">
              <a:solidFill>
                <a:sysClr val="windowText" lastClr="000000"/>
              </a:solidFill>
              <a:latin typeface="ＭＳ ゴシック" pitchFamily="49" charset="-128"/>
              <a:ea typeface="ＭＳ ゴシック" pitchFamily="49" charset="-128"/>
              <a:cs typeface="+mn-cs"/>
            </a:rPr>
            <a:t>0.7</a:t>
          </a:r>
          <a:r>
            <a:rPr kumimoji="1" lang="ja-JP" altLang="en-US" sz="1200" baseline="0">
              <a:solidFill>
                <a:sysClr val="windowText" lastClr="000000"/>
              </a:solidFill>
              <a:latin typeface="ＭＳ ゴシック" pitchFamily="49" charset="-128"/>
              <a:ea typeface="ＭＳ ゴシック" pitchFamily="49" charset="-128"/>
              <a:cs typeface="+mn-cs"/>
            </a:rPr>
            <a:t>百万円</a:t>
          </a:r>
          <a:endParaRPr kumimoji="1" lang="ja-JP" altLang="en-US" sz="1100"/>
        </a:p>
      </xdr:txBody>
    </xdr:sp>
    <xdr:clientData/>
  </xdr:twoCellAnchor>
  <xdr:twoCellAnchor>
    <xdr:from>
      <xdr:col>34</xdr:col>
      <xdr:colOff>11907</xdr:colOff>
      <xdr:row>219</xdr:row>
      <xdr:rowOff>3750469</xdr:rowOff>
    </xdr:from>
    <xdr:to>
      <xdr:col>45</xdr:col>
      <xdr:colOff>130969</xdr:colOff>
      <xdr:row>219</xdr:row>
      <xdr:rowOff>4379119</xdr:rowOff>
    </xdr:to>
    <xdr:sp macro="" textlink="">
      <xdr:nvSpPr>
        <xdr:cNvPr id="100" name="角丸四角形 99"/>
        <xdr:cNvSpPr/>
      </xdr:nvSpPr>
      <xdr:spPr>
        <a:xfrm>
          <a:off x="6012657" y="90046969"/>
          <a:ext cx="2386012" cy="628650"/>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100">
              <a:latin typeface="ＭＳ ゴシック" pitchFamily="49" charset="-128"/>
              <a:ea typeface="ＭＳ ゴシック" pitchFamily="49" charset="-128"/>
            </a:rPr>
            <a:t>メールマガジン、緊急通報用通信回線・プロバイダ契約</a:t>
          </a:r>
        </a:p>
      </xdr:txBody>
    </xdr:sp>
    <xdr:clientData/>
  </xdr:twoCellAnchor>
  <xdr:twoCellAnchor>
    <xdr:from>
      <xdr:col>33</xdr:col>
      <xdr:colOff>154781</xdr:colOff>
      <xdr:row>219</xdr:row>
      <xdr:rowOff>2690814</xdr:rowOff>
    </xdr:from>
    <xdr:to>
      <xdr:col>45</xdr:col>
      <xdr:colOff>105022</xdr:colOff>
      <xdr:row>219</xdr:row>
      <xdr:rowOff>2978868</xdr:rowOff>
    </xdr:to>
    <xdr:sp macro="" textlink="">
      <xdr:nvSpPr>
        <xdr:cNvPr id="101" name="テキスト ボックス 100"/>
        <xdr:cNvSpPr txBox="1"/>
      </xdr:nvSpPr>
      <xdr:spPr>
        <a:xfrm>
          <a:off x="5984081" y="88987314"/>
          <a:ext cx="2388641" cy="2880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sz="1200">
              <a:solidFill>
                <a:schemeClr val="dk1"/>
              </a:solidFill>
              <a:latin typeface="ＭＳ ゴシック" pitchFamily="49" charset="-128"/>
              <a:ea typeface="ＭＳ ゴシック" pitchFamily="49" charset="-128"/>
              <a:cs typeface="+mn-cs"/>
            </a:rPr>
            <a:t>【</a:t>
          </a:r>
          <a:r>
            <a:rPr kumimoji="1" lang="ja-JP" altLang="en-US" sz="1200">
              <a:solidFill>
                <a:schemeClr val="dk1"/>
              </a:solidFill>
              <a:latin typeface="ＭＳ ゴシック" pitchFamily="49" charset="-128"/>
              <a:ea typeface="ＭＳ ゴシック" pitchFamily="49" charset="-128"/>
              <a:cs typeface="+mn-cs"/>
            </a:rPr>
            <a:t>競争性のない随意契約</a:t>
          </a:r>
          <a:r>
            <a:rPr kumimoji="1" lang="en-US" sz="1200">
              <a:solidFill>
                <a:schemeClr val="dk1"/>
              </a:solidFill>
              <a:latin typeface="ＭＳ ゴシック" pitchFamily="49" charset="-128"/>
              <a:ea typeface="ＭＳ ゴシック" pitchFamily="49" charset="-128"/>
              <a:cs typeface="+mn-cs"/>
            </a:rPr>
            <a:t>】</a:t>
          </a:r>
          <a:endParaRPr kumimoji="1" lang="ja-JP" altLang="en-US" sz="1200">
            <a:solidFill>
              <a:schemeClr val="dk1"/>
            </a:solidFill>
            <a:latin typeface="ＭＳ ゴシック" pitchFamily="49" charset="-128"/>
            <a:ea typeface="ＭＳ ゴシック" pitchFamily="49" charset="-128"/>
            <a:cs typeface="+mn-cs"/>
          </a:endParaRPr>
        </a:p>
        <a:p>
          <a:pPr algn="ctr"/>
          <a:endParaRPr kumimoji="1" lang="ja-JP" altLang="en-US" sz="1100"/>
        </a:p>
      </xdr:txBody>
    </xdr:sp>
    <xdr:clientData/>
  </xdr:twoCellAnchor>
  <xdr:twoCellAnchor>
    <xdr:from>
      <xdr:col>34</xdr:col>
      <xdr:colOff>11908</xdr:colOff>
      <xdr:row>220</xdr:row>
      <xdr:rowOff>33338</xdr:rowOff>
    </xdr:from>
    <xdr:to>
      <xdr:col>45</xdr:col>
      <xdr:colOff>142875</xdr:colOff>
      <xdr:row>220</xdr:row>
      <xdr:rowOff>607180</xdr:rowOff>
    </xdr:to>
    <xdr:sp macro="" textlink="">
      <xdr:nvSpPr>
        <xdr:cNvPr id="102" name="正方形/長方形 101"/>
        <xdr:cNvSpPr/>
      </xdr:nvSpPr>
      <xdr:spPr>
        <a:xfrm>
          <a:off x="6012658" y="91225688"/>
          <a:ext cx="2397917" cy="57384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latin typeface="ＭＳ ゴシック" pitchFamily="49" charset="-128"/>
              <a:ea typeface="ＭＳ ゴシック" pitchFamily="49" charset="-128"/>
            </a:rPr>
            <a:t>Ｆ．富士通</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p>
        <a:p>
          <a:pPr algn="ctr"/>
          <a:r>
            <a:rPr kumimoji="1" lang="en-US" altLang="ja-JP" sz="1200" baseline="0">
              <a:solidFill>
                <a:sysClr val="windowText" lastClr="000000"/>
              </a:solidFill>
              <a:latin typeface="ＭＳ ゴシック" pitchFamily="49" charset="-128"/>
              <a:ea typeface="ＭＳ ゴシック" pitchFamily="49" charset="-128"/>
            </a:rPr>
            <a:t>30.0</a:t>
          </a:r>
          <a:r>
            <a:rPr kumimoji="1" lang="ja-JP" altLang="en-US" sz="1200" baseline="0">
              <a:solidFill>
                <a:sysClr val="windowText" lastClr="000000"/>
              </a:solidFill>
              <a:latin typeface="ＭＳ ゴシック" pitchFamily="49" charset="-128"/>
              <a:ea typeface="ＭＳ ゴシック" pitchFamily="49" charset="-128"/>
            </a:rPr>
            <a:t>百万円</a:t>
          </a:r>
          <a:endParaRPr kumimoji="1" lang="ja-JP" altLang="en-US" sz="1100"/>
        </a:p>
      </xdr:txBody>
    </xdr:sp>
    <xdr:clientData/>
  </xdr:twoCellAnchor>
  <xdr:twoCellAnchor>
    <xdr:from>
      <xdr:col>34</xdr:col>
      <xdr:colOff>11906</xdr:colOff>
      <xdr:row>220</xdr:row>
      <xdr:rowOff>654844</xdr:rowOff>
    </xdr:from>
    <xdr:to>
      <xdr:col>45</xdr:col>
      <xdr:colOff>154781</xdr:colOff>
      <xdr:row>220</xdr:row>
      <xdr:rowOff>1262063</xdr:rowOff>
    </xdr:to>
    <xdr:sp macro="" textlink="">
      <xdr:nvSpPr>
        <xdr:cNvPr id="103" name="角丸四角形 102"/>
        <xdr:cNvSpPr/>
      </xdr:nvSpPr>
      <xdr:spPr>
        <a:xfrm>
          <a:off x="6012656" y="91847194"/>
          <a:ext cx="2409825" cy="607219"/>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l"/>
          <a:r>
            <a:rPr lang="ja-JP" altLang="en-US" sz="1100">
              <a:solidFill>
                <a:schemeClr val="dk1"/>
              </a:solidFill>
              <a:latin typeface="+mn-lt"/>
              <a:ea typeface="+mn-ea"/>
              <a:cs typeface="+mn-cs"/>
            </a:rPr>
            <a:t>在留届電子届出システム・領管システム運用・保守</a:t>
          </a:r>
          <a:endParaRPr lang="ja-JP"/>
        </a:p>
      </xdr:txBody>
    </xdr:sp>
    <xdr:clientData/>
  </xdr:twoCellAnchor>
  <xdr:twoCellAnchor>
    <xdr:from>
      <xdr:col>33</xdr:col>
      <xdr:colOff>154780</xdr:colOff>
      <xdr:row>219</xdr:row>
      <xdr:rowOff>4593432</xdr:rowOff>
    </xdr:from>
    <xdr:to>
      <xdr:col>45</xdr:col>
      <xdr:colOff>126452</xdr:colOff>
      <xdr:row>219</xdr:row>
      <xdr:rowOff>4857833</xdr:rowOff>
    </xdr:to>
    <xdr:sp macro="" textlink="">
      <xdr:nvSpPr>
        <xdr:cNvPr id="104" name="テキスト ボックス 103"/>
        <xdr:cNvSpPr txBox="1"/>
      </xdr:nvSpPr>
      <xdr:spPr>
        <a:xfrm>
          <a:off x="5984080" y="90889932"/>
          <a:ext cx="2410072" cy="2644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公募</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34</xdr:col>
      <xdr:colOff>59532</xdr:colOff>
      <xdr:row>220</xdr:row>
      <xdr:rowOff>1871662</xdr:rowOff>
    </xdr:from>
    <xdr:to>
      <xdr:col>45</xdr:col>
      <xdr:colOff>162066</xdr:colOff>
      <xdr:row>220</xdr:row>
      <xdr:rowOff>2583624</xdr:rowOff>
    </xdr:to>
    <xdr:sp macro="" textlink="">
      <xdr:nvSpPr>
        <xdr:cNvPr id="105" name="正方形/長方形 104"/>
        <xdr:cNvSpPr/>
      </xdr:nvSpPr>
      <xdr:spPr>
        <a:xfrm>
          <a:off x="6060282" y="93064012"/>
          <a:ext cx="2369484" cy="71196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latin typeface="ＭＳ ゴシック" pitchFamily="49" charset="-128"/>
              <a:ea typeface="ＭＳ ゴシック" pitchFamily="49" charset="-128"/>
            </a:rPr>
            <a:t>Ｇ．日本電気</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p>
        <a:p>
          <a:pPr algn="ctr"/>
          <a:r>
            <a:rPr kumimoji="1" lang="en-US" altLang="ja-JP" sz="1200" baseline="0">
              <a:solidFill>
                <a:sysClr val="windowText" lastClr="000000"/>
              </a:solidFill>
              <a:latin typeface="ＭＳ ゴシック" pitchFamily="49" charset="-128"/>
              <a:ea typeface="ＭＳ ゴシック" pitchFamily="49" charset="-128"/>
            </a:rPr>
            <a:t>5.5</a:t>
          </a:r>
          <a:r>
            <a:rPr kumimoji="1" lang="ja-JP" altLang="en-US" sz="1200" baseline="0">
              <a:solidFill>
                <a:sysClr val="windowText" lastClr="000000"/>
              </a:solidFill>
              <a:latin typeface="ＭＳ ゴシック" pitchFamily="49" charset="-128"/>
              <a:ea typeface="ＭＳ ゴシック" pitchFamily="49" charset="-128"/>
            </a:rPr>
            <a:t>百万円</a:t>
          </a:r>
          <a:endParaRPr kumimoji="1" lang="ja-JP" altLang="en-US" sz="1100"/>
        </a:p>
      </xdr:txBody>
    </xdr:sp>
    <xdr:clientData/>
  </xdr:twoCellAnchor>
  <xdr:twoCellAnchor>
    <xdr:from>
      <xdr:col>34</xdr:col>
      <xdr:colOff>43656</xdr:colOff>
      <xdr:row>220</xdr:row>
      <xdr:rowOff>2631281</xdr:rowOff>
    </xdr:from>
    <xdr:to>
      <xdr:col>45</xdr:col>
      <xdr:colOff>164306</xdr:colOff>
      <xdr:row>220</xdr:row>
      <xdr:rowOff>3288505</xdr:rowOff>
    </xdr:to>
    <xdr:sp macro="" textlink="">
      <xdr:nvSpPr>
        <xdr:cNvPr id="106" name="角丸四角形 105"/>
        <xdr:cNvSpPr/>
      </xdr:nvSpPr>
      <xdr:spPr>
        <a:xfrm>
          <a:off x="6044406" y="93823631"/>
          <a:ext cx="2387600" cy="657224"/>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latin typeface="ＭＳ ゴシック" pitchFamily="49" charset="-128"/>
              <a:ea typeface="ＭＳ ゴシック" pitchFamily="49" charset="-128"/>
              <a:cs typeface="+mn-cs"/>
            </a:rPr>
            <a:t>メールマガジン配信システム等運用・保守</a:t>
          </a:r>
          <a:endParaRPr lang="ja-JP" altLang="en-US">
            <a:latin typeface="ＭＳ ゴシック" pitchFamily="49" charset="-128"/>
            <a:ea typeface="ＭＳ ゴシック" pitchFamily="49" charset="-128"/>
          </a:endParaRPr>
        </a:p>
      </xdr:txBody>
    </xdr:sp>
    <xdr:clientData/>
  </xdr:twoCellAnchor>
  <xdr:twoCellAnchor>
    <xdr:from>
      <xdr:col>34</xdr:col>
      <xdr:colOff>34131</xdr:colOff>
      <xdr:row>220</xdr:row>
      <xdr:rowOff>1524000</xdr:rowOff>
    </xdr:from>
    <xdr:to>
      <xdr:col>45</xdr:col>
      <xdr:colOff>166688</xdr:colOff>
      <xdr:row>220</xdr:row>
      <xdr:rowOff>1843235</xdr:rowOff>
    </xdr:to>
    <xdr:sp macro="" textlink="">
      <xdr:nvSpPr>
        <xdr:cNvPr id="107" name="テキスト ボックス 106"/>
        <xdr:cNvSpPr txBox="1"/>
      </xdr:nvSpPr>
      <xdr:spPr>
        <a:xfrm>
          <a:off x="6034881" y="92716350"/>
          <a:ext cx="2399507" cy="3192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公募</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34</xdr:col>
      <xdr:colOff>63501</xdr:colOff>
      <xdr:row>220</xdr:row>
      <xdr:rowOff>3932236</xdr:rowOff>
    </xdr:from>
    <xdr:to>
      <xdr:col>45</xdr:col>
      <xdr:colOff>142877</xdr:colOff>
      <xdr:row>221</xdr:row>
      <xdr:rowOff>368300</xdr:rowOff>
    </xdr:to>
    <xdr:sp macro="" textlink="">
      <xdr:nvSpPr>
        <xdr:cNvPr id="108" name="正方形/長方形 107"/>
        <xdr:cNvSpPr/>
      </xdr:nvSpPr>
      <xdr:spPr>
        <a:xfrm>
          <a:off x="6064251" y="95124586"/>
          <a:ext cx="2346326" cy="86518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latin typeface="ＭＳ ゴシック" pitchFamily="49" charset="-128"/>
              <a:ea typeface="ＭＳ ゴシック" pitchFamily="49" charset="-128"/>
            </a:rPr>
            <a:t>Ｈ．文祥堂商事</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p>
        <a:p>
          <a:pPr algn="ctr"/>
          <a:r>
            <a:rPr kumimoji="1" lang="ja-JP" altLang="en-US" sz="1200" baseline="0">
              <a:solidFill>
                <a:sysClr val="windowText" lastClr="000000"/>
              </a:solidFill>
              <a:latin typeface="ＭＳ ゴシック" pitchFamily="49" charset="-128"/>
              <a:ea typeface="ＭＳ ゴシック" pitchFamily="49" charset="-128"/>
            </a:rPr>
            <a:t>見積り合わせ実施</a:t>
          </a:r>
          <a:endParaRPr kumimoji="1" lang="en-US" altLang="ja-JP" sz="1200" baseline="0">
            <a:solidFill>
              <a:sysClr val="windowText" lastClr="000000"/>
            </a:solidFill>
            <a:latin typeface="ＭＳ ゴシック" pitchFamily="49" charset="-128"/>
            <a:ea typeface="ＭＳ ゴシック" pitchFamily="49" charset="-128"/>
          </a:endParaRPr>
        </a:p>
        <a:p>
          <a:pPr algn="ctr"/>
          <a:r>
            <a:rPr kumimoji="1" lang="en-US" altLang="ja-JP" sz="1200" baseline="0">
              <a:solidFill>
                <a:sysClr val="windowText" lastClr="000000"/>
              </a:solidFill>
              <a:latin typeface="ＭＳ ゴシック" pitchFamily="49" charset="-128"/>
              <a:ea typeface="ＭＳ ゴシック" pitchFamily="49" charset="-128"/>
            </a:rPr>
            <a:t>0.9</a:t>
          </a:r>
          <a:r>
            <a:rPr kumimoji="1" lang="ja-JP" altLang="en-US" sz="1200" baseline="0">
              <a:solidFill>
                <a:sysClr val="windowText" lastClr="000000"/>
              </a:solidFill>
              <a:latin typeface="ＭＳ ゴシック" pitchFamily="49" charset="-128"/>
              <a:ea typeface="ＭＳ ゴシック" pitchFamily="49" charset="-128"/>
            </a:rPr>
            <a:t>百万円</a:t>
          </a:r>
          <a:endParaRPr kumimoji="1" lang="ja-JP" altLang="en-US" sz="1100"/>
        </a:p>
      </xdr:txBody>
    </xdr:sp>
    <xdr:clientData/>
  </xdr:twoCellAnchor>
  <xdr:twoCellAnchor>
    <xdr:from>
      <xdr:col>34</xdr:col>
      <xdr:colOff>70643</xdr:colOff>
      <xdr:row>221</xdr:row>
      <xdr:rowOff>466725</xdr:rowOff>
    </xdr:from>
    <xdr:to>
      <xdr:col>45</xdr:col>
      <xdr:colOff>167482</xdr:colOff>
      <xdr:row>221</xdr:row>
      <xdr:rowOff>1081087</xdr:rowOff>
    </xdr:to>
    <xdr:sp macro="" textlink="">
      <xdr:nvSpPr>
        <xdr:cNvPr id="109" name="角丸四角形 108"/>
        <xdr:cNvSpPr/>
      </xdr:nvSpPr>
      <xdr:spPr>
        <a:xfrm>
          <a:off x="6071393" y="96088200"/>
          <a:ext cx="2363789" cy="614362"/>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dk1"/>
              </a:solidFill>
              <a:latin typeface="ＭＳ ゴシック" pitchFamily="49" charset="-128"/>
              <a:ea typeface="ＭＳ ゴシック" pitchFamily="49" charset="-128"/>
              <a:cs typeface="+mn-cs"/>
            </a:rPr>
            <a:t>　在留届電子届出システム及び領管システム用消耗品購入</a:t>
          </a:r>
          <a:endParaRPr lang="ja-JP" altLang="en-US" sz="1200">
            <a:latin typeface="ＭＳ ゴシック" pitchFamily="49" charset="-128"/>
            <a:ea typeface="ＭＳ ゴシック" pitchFamily="49" charset="-128"/>
          </a:endParaRPr>
        </a:p>
      </xdr:txBody>
    </xdr:sp>
    <xdr:clientData/>
  </xdr:twoCellAnchor>
  <xdr:twoCellAnchor>
    <xdr:from>
      <xdr:col>11</xdr:col>
      <xdr:colOff>23020</xdr:colOff>
      <xdr:row>219</xdr:row>
      <xdr:rowOff>2692400</xdr:rowOff>
    </xdr:from>
    <xdr:to>
      <xdr:col>13</xdr:col>
      <xdr:colOff>63500</xdr:colOff>
      <xdr:row>220</xdr:row>
      <xdr:rowOff>127013</xdr:rowOff>
    </xdr:to>
    <xdr:sp macro="" textlink="">
      <xdr:nvSpPr>
        <xdr:cNvPr id="110" name="テキスト ボックス 109"/>
        <xdr:cNvSpPr txBox="1"/>
      </xdr:nvSpPr>
      <xdr:spPr>
        <a:xfrm>
          <a:off x="1966120" y="88988900"/>
          <a:ext cx="383380" cy="2330463"/>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システム改修・データ移行</a:t>
          </a:r>
          <a:r>
            <a:rPr kumimoji="1" lang="en-US" altLang="ja-JP" sz="1200">
              <a:latin typeface="ＭＳ ゴシック" pitchFamily="49" charset="-128"/>
              <a:ea typeface="ＭＳ ゴシック" pitchFamily="49" charset="-128"/>
            </a:rPr>
            <a:t> 】</a:t>
          </a:r>
          <a:endParaRPr kumimoji="1" lang="ja-JP" altLang="en-US" sz="1200">
            <a:latin typeface="ＭＳ ゴシック" pitchFamily="49" charset="-128"/>
            <a:ea typeface="ＭＳ ゴシック" pitchFamily="49" charset="-128"/>
          </a:endParaRPr>
        </a:p>
      </xdr:txBody>
    </xdr:sp>
    <xdr:clientData/>
  </xdr:twoCellAnchor>
  <xdr:twoCellAnchor>
    <xdr:from>
      <xdr:col>11</xdr:col>
      <xdr:colOff>61546</xdr:colOff>
      <xdr:row>220</xdr:row>
      <xdr:rowOff>536389</xdr:rowOff>
    </xdr:from>
    <xdr:to>
      <xdr:col>13</xdr:col>
      <xdr:colOff>73024</xdr:colOff>
      <xdr:row>220</xdr:row>
      <xdr:rowOff>4340209</xdr:rowOff>
    </xdr:to>
    <xdr:sp macro="" textlink="">
      <xdr:nvSpPr>
        <xdr:cNvPr id="111" name="テキスト ボックス 110"/>
        <xdr:cNvSpPr txBox="1"/>
      </xdr:nvSpPr>
      <xdr:spPr>
        <a:xfrm>
          <a:off x="2004646" y="91728739"/>
          <a:ext cx="354378" cy="3803820"/>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サーバ等機器借り上げ・保守</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11</xdr:col>
      <xdr:colOff>23447</xdr:colOff>
      <xdr:row>221</xdr:row>
      <xdr:rowOff>738675</xdr:rowOff>
    </xdr:from>
    <xdr:to>
      <xdr:col>13</xdr:col>
      <xdr:colOff>46831</xdr:colOff>
      <xdr:row>221</xdr:row>
      <xdr:rowOff>2547002</xdr:rowOff>
    </xdr:to>
    <xdr:sp macro="" textlink="">
      <xdr:nvSpPr>
        <xdr:cNvPr id="112" name="テキスト ボックス 111"/>
        <xdr:cNvSpPr txBox="1"/>
      </xdr:nvSpPr>
      <xdr:spPr>
        <a:xfrm>
          <a:off x="1966547" y="96360150"/>
          <a:ext cx="366284" cy="1808327"/>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t"/>
        <a:lstStyle/>
        <a:p>
          <a:pPr algn="ctr"/>
          <a:r>
            <a:rPr kumimoji="1" lang="en-US" altLang="ja-JP" sz="1100"/>
            <a:t>【</a:t>
          </a:r>
          <a:r>
            <a:rPr kumimoji="1" lang="ja-JP" altLang="en-US" sz="1100"/>
            <a:t>パソコン借り上げ・保守</a:t>
          </a:r>
          <a:r>
            <a:rPr kumimoji="1" lang="en-US" altLang="ja-JP" sz="1100"/>
            <a:t>】</a:t>
          </a:r>
          <a:endParaRPr kumimoji="1" lang="ja-JP" altLang="en-US" sz="1100"/>
        </a:p>
      </xdr:txBody>
    </xdr:sp>
    <xdr:clientData/>
  </xdr:twoCellAnchor>
  <xdr:twoCellAnchor>
    <xdr:from>
      <xdr:col>46</xdr:col>
      <xdr:colOff>168032</xdr:colOff>
      <xdr:row>219</xdr:row>
      <xdr:rowOff>2714625</xdr:rowOff>
    </xdr:from>
    <xdr:to>
      <xdr:col>48</xdr:col>
      <xdr:colOff>119063</xdr:colOff>
      <xdr:row>219</xdr:row>
      <xdr:rowOff>4357688</xdr:rowOff>
    </xdr:to>
    <xdr:sp macro="" textlink="">
      <xdr:nvSpPr>
        <xdr:cNvPr id="113" name="テキスト ボックス 112"/>
        <xdr:cNvSpPr txBox="1"/>
      </xdr:nvSpPr>
      <xdr:spPr>
        <a:xfrm>
          <a:off x="8635757" y="89011125"/>
          <a:ext cx="389181" cy="1643063"/>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sz="1200">
              <a:solidFill>
                <a:schemeClr val="dk1"/>
              </a:solidFill>
              <a:latin typeface="ＭＳ ゴシック" pitchFamily="49" charset="-128"/>
              <a:ea typeface="ＭＳ ゴシック" pitchFamily="49" charset="-128"/>
              <a:cs typeface="+mn-cs"/>
            </a:rPr>
            <a:t>【</a:t>
          </a:r>
          <a:r>
            <a:rPr kumimoji="1" lang="ja-JP" altLang="en-US" sz="1200">
              <a:solidFill>
                <a:schemeClr val="dk1"/>
              </a:solidFill>
              <a:latin typeface="ＭＳ ゴシック" pitchFamily="49" charset="-128"/>
              <a:ea typeface="ＭＳ ゴシック" pitchFamily="49" charset="-128"/>
              <a:cs typeface="+mn-cs"/>
            </a:rPr>
            <a:t>通信回線等利用料</a:t>
          </a:r>
          <a:r>
            <a:rPr kumimoji="1" lang="en-US" altLang="ja-JP" sz="1200">
              <a:solidFill>
                <a:schemeClr val="dk1"/>
              </a:solidFill>
              <a:latin typeface="ＭＳ ゴシック" pitchFamily="49" charset="-128"/>
              <a:ea typeface="ＭＳ ゴシック" pitchFamily="49" charset="-128"/>
              <a:cs typeface="+mn-cs"/>
            </a:rPr>
            <a:t>】</a:t>
          </a:r>
          <a:endParaRPr kumimoji="1" lang="ja-JP" altLang="en-US" sz="1200">
            <a:latin typeface="ＭＳ ゴシック" pitchFamily="49" charset="-128"/>
            <a:ea typeface="ＭＳ ゴシック" pitchFamily="49" charset="-128"/>
          </a:endParaRPr>
        </a:p>
      </xdr:txBody>
    </xdr:sp>
    <xdr:clientData/>
  </xdr:twoCellAnchor>
  <xdr:twoCellAnchor>
    <xdr:from>
      <xdr:col>46</xdr:col>
      <xdr:colOff>190500</xdr:colOff>
      <xdr:row>219</xdr:row>
      <xdr:rowOff>4593430</xdr:rowOff>
    </xdr:from>
    <xdr:to>
      <xdr:col>48</xdr:col>
      <xdr:colOff>119062</xdr:colOff>
      <xdr:row>220</xdr:row>
      <xdr:rowOff>3288498</xdr:rowOff>
    </xdr:to>
    <xdr:sp macro="" textlink="">
      <xdr:nvSpPr>
        <xdr:cNvPr id="114" name="テキスト ボックス 113"/>
        <xdr:cNvSpPr txBox="1"/>
      </xdr:nvSpPr>
      <xdr:spPr>
        <a:xfrm>
          <a:off x="8658225" y="90889930"/>
          <a:ext cx="366712" cy="3590918"/>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altLang="ja-JP" sz="1100"/>
            <a:t>【</a:t>
          </a:r>
          <a:r>
            <a:rPr kumimoji="1" lang="ja-JP" altLang="en-US" sz="1100"/>
            <a:t>システム運用・保守</a:t>
          </a:r>
          <a:r>
            <a:rPr kumimoji="1" lang="en-US" altLang="ja-JP" sz="1100"/>
            <a:t>】</a:t>
          </a:r>
          <a:endParaRPr kumimoji="1" lang="ja-JP" altLang="en-US" sz="1100"/>
        </a:p>
      </xdr:txBody>
    </xdr:sp>
    <xdr:clientData/>
  </xdr:twoCellAnchor>
  <xdr:twoCellAnchor>
    <xdr:from>
      <xdr:col>46</xdr:col>
      <xdr:colOff>188180</xdr:colOff>
      <xdr:row>220</xdr:row>
      <xdr:rowOff>3536156</xdr:rowOff>
    </xdr:from>
    <xdr:to>
      <xdr:col>48</xdr:col>
      <xdr:colOff>115398</xdr:colOff>
      <xdr:row>221</xdr:row>
      <xdr:rowOff>916781</xdr:rowOff>
    </xdr:to>
    <xdr:sp macro="" textlink="">
      <xdr:nvSpPr>
        <xdr:cNvPr id="115" name="テキスト ボックス 114"/>
        <xdr:cNvSpPr txBox="1"/>
      </xdr:nvSpPr>
      <xdr:spPr>
        <a:xfrm>
          <a:off x="8655905" y="94728506"/>
          <a:ext cx="365368" cy="1809750"/>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消耗品類購入</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31</xdr:col>
      <xdr:colOff>76997</xdr:colOff>
      <xdr:row>219</xdr:row>
      <xdr:rowOff>2448717</xdr:rowOff>
    </xdr:from>
    <xdr:to>
      <xdr:col>31</xdr:col>
      <xdr:colOff>87314</xdr:colOff>
      <xdr:row>220</xdr:row>
      <xdr:rowOff>3706815</xdr:rowOff>
    </xdr:to>
    <xdr:cxnSp macro="">
      <xdr:nvCxnSpPr>
        <xdr:cNvPr id="116" name="直線コネクタ 115"/>
        <xdr:cNvCxnSpPr/>
      </xdr:nvCxnSpPr>
      <xdr:spPr>
        <a:xfrm rot="16200000" flipH="1">
          <a:off x="2491582" y="91817032"/>
          <a:ext cx="6153948" cy="10317"/>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25400</xdr:colOff>
      <xdr:row>220</xdr:row>
      <xdr:rowOff>3517900</xdr:rowOff>
    </xdr:from>
    <xdr:to>
      <xdr:col>45</xdr:col>
      <xdr:colOff>153441</xdr:colOff>
      <xdr:row>220</xdr:row>
      <xdr:rowOff>3805954</xdr:rowOff>
    </xdr:to>
    <xdr:sp macro="" textlink="">
      <xdr:nvSpPr>
        <xdr:cNvPr id="117" name="テキスト ボックス 116"/>
        <xdr:cNvSpPr txBox="1"/>
      </xdr:nvSpPr>
      <xdr:spPr>
        <a:xfrm>
          <a:off x="6026150" y="94710250"/>
          <a:ext cx="2394991" cy="2880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sz="1200">
              <a:solidFill>
                <a:schemeClr val="dk1"/>
              </a:solidFill>
              <a:latin typeface="ＭＳ ゴシック" pitchFamily="49" charset="-128"/>
              <a:ea typeface="ＭＳ ゴシック" pitchFamily="49" charset="-128"/>
              <a:cs typeface="+mn-cs"/>
            </a:rPr>
            <a:t>【</a:t>
          </a:r>
          <a:r>
            <a:rPr kumimoji="1" lang="ja-JP" altLang="en-US" sz="1200">
              <a:solidFill>
                <a:schemeClr val="dk1"/>
              </a:solidFill>
              <a:latin typeface="ＭＳ ゴシック" pitchFamily="49" charset="-128"/>
              <a:ea typeface="ＭＳ ゴシック" pitchFamily="49" charset="-128"/>
              <a:cs typeface="+mn-cs"/>
            </a:rPr>
            <a:t>競争性のある随意契約</a:t>
          </a:r>
          <a:r>
            <a:rPr kumimoji="1" lang="en-US" sz="1200">
              <a:solidFill>
                <a:schemeClr val="dk1"/>
              </a:solidFill>
              <a:latin typeface="ＭＳ ゴシック" pitchFamily="49" charset="-128"/>
              <a:ea typeface="ＭＳ ゴシック" pitchFamily="49" charset="-128"/>
              <a:cs typeface="+mn-cs"/>
            </a:rPr>
            <a:t>】</a:t>
          </a:r>
          <a:endParaRPr kumimoji="1" lang="ja-JP" altLang="en-US" sz="1200">
            <a:solidFill>
              <a:schemeClr val="dk1"/>
            </a:solidFill>
            <a:latin typeface="ＭＳ ゴシック" pitchFamily="49" charset="-128"/>
            <a:ea typeface="ＭＳ ゴシック" pitchFamily="49" charset="-128"/>
            <a:cs typeface="+mn-cs"/>
          </a:endParaRPr>
        </a:p>
        <a:p>
          <a:pPr algn="ct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22</xdr:col>
      <xdr:colOff>12700</xdr:colOff>
      <xdr:row>149</xdr:row>
      <xdr:rowOff>841375</xdr:rowOff>
    </xdr:from>
    <xdr:to>
      <xdr:col>39</xdr:col>
      <xdr:colOff>95063</xdr:colOff>
      <xdr:row>150</xdr:row>
      <xdr:rowOff>844519</xdr:rowOff>
    </xdr:to>
    <xdr:grpSp>
      <xdr:nvGrpSpPr>
        <xdr:cNvPr id="2" name="グループ化 1"/>
        <xdr:cNvGrpSpPr/>
      </xdr:nvGrpSpPr>
      <xdr:grpSpPr>
        <a:xfrm>
          <a:off x="3975100" y="49787175"/>
          <a:ext cx="3409763" cy="4905344"/>
          <a:chOff x="3949700" y="7800975"/>
          <a:chExt cx="3409763" cy="4476719"/>
        </a:xfrm>
      </xdr:grpSpPr>
      <xdr:sp macro="" textlink="">
        <xdr:nvSpPr>
          <xdr:cNvPr id="3" name="テキスト ボックス 2"/>
          <xdr:cNvSpPr txBox="1"/>
        </xdr:nvSpPr>
        <xdr:spPr>
          <a:xfrm>
            <a:off x="3949700" y="7800975"/>
            <a:ext cx="3333749" cy="167008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600"/>
              <a:t>外務省</a:t>
            </a:r>
            <a:endParaRPr kumimoji="1" lang="en-US" altLang="ja-JP" sz="1600"/>
          </a:p>
          <a:p>
            <a:pPr algn="ctr"/>
            <a:r>
              <a:rPr kumimoji="1" lang="ja-JP" altLang="en-US" sz="1600"/>
              <a:t>１４５百万円</a:t>
            </a:r>
            <a:endParaRPr kumimoji="1" lang="en-US" altLang="ja-JP" sz="1600"/>
          </a:p>
          <a:p>
            <a:pPr algn="ctr"/>
            <a:endParaRPr kumimoji="1" lang="en-US" altLang="ja-JP" sz="1600"/>
          </a:p>
          <a:p>
            <a:pPr algn="ctr"/>
            <a:r>
              <a:rPr kumimoji="1" lang="ja-JP" altLang="en-US" sz="1400"/>
              <a:t>（在外公館閉館時における</a:t>
            </a:r>
            <a:endParaRPr kumimoji="1" lang="en-US" altLang="ja-JP" sz="1400"/>
          </a:p>
          <a:p>
            <a:pPr algn="ctr"/>
            <a:r>
              <a:rPr kumimoji="1" lang="ja-JP" altLang="en-US" sz="1400"/>
              <a:t>緊急電話対応業務委嘱）</a:t>
            </a:r>
            <a:endParaRPr kumimoji="1" lang="en-US" altLang="ja-JP" sz="1400"/>
          </a:p>
          <a:p>
            <a:endParaRPr kumimoji="1" lang="ja-JP" altLang="en-US" sz="1600"/>
          </a:p>
        </xdr:txBody>
      </xdr:sp>
      <xdr:cxnSp macro="">
        <xdr:nvCxnSpPr>
          <xdr:cNvPr id="4" name="直線矢印コネクタ 3"/>
          <xdr:cNvCxnSpPr/>
        </xdr:nvCxnSpPr>
        <xdr:spPr>
          <a:xfrm rot="16200000" flipH="1">
            <a:off x="5458130" y="9689795"/>
            <a:ext cx="439783" cy="2243"/>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5" name="テキスト ボックス 4"/>
          <xdr:cNvSpPr txBox="1"/>
        </xdr:nvSpPr>
        <xdr:spPr>
          <a:xfrm>
            <a:off x="4508500" y="9928225"/>
            <a:ext cx="2338107" cy="364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400"/>
              <a:t>【</a:t>
            </a:r>
            <a:r>
              <a:rPr kumimoji="1" lang="ja-JP" altLang="en-US" sz="1400"/>
              <a:t>随意契約</a:t>
            </a:r>
            <a:r>
              <a:rPr kumimoji="1" lang="en-US" altLang="ja-JP" sz="1400"/>
              <a:t>】</a:t>
            </a:r>
            <a:endParaRPr kumimoji="1" lang="ja-JP" altLang="en-US" sz="1400"/>
          </a:p>
        </xdr:txBody>
      </xdr:sp>
      <xdr:sp macro="" textlink="">
        <xdr:nvSpPr>
          <xdr:cNvPr id="6" name="テキスト ボックス 5"/>
          <xdr:cNvSpPr txBox="1"/>
        </xdr:nvSpPr>
        <xdr:spPr>
          <a:xfrm>
            <a:off x="4000500" y="10366376"/>
            <a:ext cx="3358963" cy="1911318"/>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600"/>
              <a:t>緊急電話対応専門</a:t>
            </a:r>
            <a:endParaRPr kumimoji="1" lang="en-US" altLang="ja-JP" sz="1600"/>
          </a:p>
          <a:p>
            <a:pPr algn="ctr"/>
            <a:r>
              <a:rPr kumimoji="1" lang="ja-JP" altLang="en-US" sz="1600"/>
              <a:t>アシスタント会社　７社</a:t>
            </a:r>
            <a:endParaRPr kumimoji="1" lang="en-US" altLang="ja-JP" sz="1600"/>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600"/>
              <a:t>計１４５百万円</a:t>
            </a:r>
            <a:endParaRPr kumimoji="1" lang="en-US" altLang="ja-JP" sz="1600"/>
          </a:p>
          <a:p>
            <a:pPr marL="0" marR="0" indent="0" algn="ctr" defTabSz="914400" eaLnBrk="1" fontAlgn="auto" latinLnBrk="0" hangingPunct="1">
              <a:lnSpc>
                <a:spcPct val="100000"/>
              </a:lnSpc>
              <a:spcBef>
                <a:spcPts val="0"/>
              </a:spcBef>
              <a:spcAft>
                <a:spcPts val="0"/>
              </a:spcAft>
              <a:buClrTx/>
              <a:buSzTx/>
              <a:buFontTx/>
              <a:buNone/>
              <a:tabLst/>
              <a:defRPr/>
            </a:pPr>
            <a:endParaRPr kumimoji="1" lang="en-US" altLang="ja-JP" sz="1600"/>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dk1"/>
                </a:solidFill>
                <a:latin typeface="+mn-lt"/>
                <a:ea typeface="+mn-ea"/>
                <a:cs typeface="+mn-cs"/>
              </a:rPr>
              <a:t>（在外公館閉館時における</a:t>
            </a:r>
            <a:endParaRPr kumimoji="1" lang="en-US" altLang="ja-JP" sz="1400">
              <a:solidFill>
                <a:schemeClr val="dk1"/>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dk1"/>
                </a:solidFill>
                <a:latin typeface="+mn-lt"/>
                <a:ea typeface="+mn-ea"/>
                <a:cs typeface="+mn-cs"/>
              </a:rPr>
              <a:t>緊急電話対応業務委嘱）</a:t>
            </a:r>
            <a:endParaRPr kumimoji="1" lang="en-US" sz="1400">
              <a:solidFill>
                <a:schemeClr val="dk1"/>
              </a:solidFill>
              <a:latin typeface="+mn-lt"/>
              <a:ea typeface="+mn-ea"/>
              <a:cs typeface="+mn-cs"/>
            </a:endParaRPr>
          </a:p>
          <a:p>
            <a:pPr algn="ctr"/>
            <a:endParaRPr kumimoji="1" lang="en-US" altLang="ja-JP" sz="1600"/>
          </a:p>
          <a:p>
            <a:endParaRPr kumimoji="1" lang="ja-JP" altLang="en-US" sz="1100"/>
          </a:p>
        </xdr:txBody>
      </xdr:sp>
    </xdr:grpSp>
    <xdr:clientData/>
  </xdr:twoCellAnchor>
  <xdr:twoCellAnchor>
    <xdr:from>
      <xdr:col>16</xdr:col>
      <xdr:colOff>0</xdr:colOff>
      <xdr:row>253</xdr:row>
      <xdr:rowOff>355600</xdr:rowOff>
    </xdr:from>
    <xdr:to>
      <xdr:col>46</xdr:col>
      <xdr:colOff>215900</xdr:colOff>
      <xdr:row>255</xdr:row>
      <xdr:rowOff>3949700</xdr:rowOff>
    </xdr:to>
    <xdr:grpSp>
      <xdr:nvGrpSpPr>
        <xdr:cNvPr id="7" name="グループ化 6"/>
        <xdr:cNvGrpSpPr/>
      </xdr:nvGrpSpPr>
      <xdr:grpSpPr>
        <a:xfrm>
          <a:off x="2895600" y="94005400"/>
          <a:ext cx="6032500" cy="12928600"/>
          <a:chOff x="2819400" y="8204200"/>
          <a:chExt cx="6032500" cy="10626685"/>
        </a:xfrm>
      </xdr:grpSpPr>
      <xdr:sp macro="" textlink="">
        <xdr:nvSpPr>
          <xdr:cNvPr id="8" name="テキスト ボックス 7"/>
          <xdr:cNvSpPr txBox="1"/>
        </xdr:nvSpPr>
        <xdr:spPr>
          <a:xfrm>
            <a:off x="4445000" y="8204200"/>
            <a:ext cx="1955800" cy="110178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800"/>
              <a:t>外務省</a:t>
            </a:r>
            <a:endParaRPr kumimoji="1" lang="en-US" altLang="ja-JP" sz="1800"/>
          </a:p>
          <a:p>
            <a:pPr algn="ctr"/>
            <a:r>
              <a:rPr kumimoji="1" lang="ja-JP" altLang="en-US" sz="1800"/>
              <a:t>１０７百万円</a:t>
            </a:r>
          </a:p>
        </xdr:txBody>
      </xdr:sp>
      <xdr:sp macro="" textlink="">
        <xdr:nvSpPr>
          <xdr:cNvPr id="9" name="テキスト ボックス 8"/>
          <xdr:cNvSpPr txBox="1"/>
        </xdr:nvSpPr>
        <xdr:spPr>
          <a:xfrm>
            <a:off x="6667500" y="9613900"/>
            <a:ext cx="2171700" cy="11461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400"/>
              <a:t>Ｇ．在外１４０公館</a:t>
            </a:r>
            <a:r>
              <a:rPr kumimoji="1" lang="en-US" altLang="ja-JP" sz="1400"/>
              <a:t>(</a:t>
            </a:r>
            <a:r>
              <a:rPr kumimoji="1" lang="ja-JP" altLang="en-US" sz="1400"/>
              <a:t>延べ数</a:t>
            </a:r>
            <a:r>
              <a:rPr kumimoji="1" lang="en-US" altLang="ja-JP" sz="1400"/>
              <a:t>)</a:t>
            </a:r>
          </a:p>
          <a:p>
            <a:pPr algn="ctr"/>
            <a:r>
              <a:rPr kumimoji="1" lang="ja-JP" altLang="en-US" sz="1400"/>
              <a:t>３７百万円</a:t>
            </a:r>
          </a:p>
        </xdr:txBody>
      </xdr:sp>
      <xdr:sp macro="" textlink="">
        <xdr:nvSpPr>
          <xdr:cNvPr id="10" name="テキスト ボックス 9"/>
          <xdr:cNvSpPr txBox="1"/>
        </xdr:nvSpPr>
        <xdr:spPr>
          <a:xfrm>
            <a:off x="6921500" y="10769600"/>
            <a:ext cx="1422400" cy="10349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200"/>
              <a:t>無線機・消耗品現地購入費、修理費、輸送費、電波使用料等</a:t>
            </a:r>
          </a:p>
        </xdr:txBody>
      </xdr:sp>
      <xdr:sp macro="" textlink="">
        <xdr:nvSpPr>
          <xdr:cNvPr id="11" name="テキスト ボックス 10"/>
          <xdr:cNvSpPr txBox="1"/>
        </xdr:nvSpPr>
        <xdr:spPr>
          <a:xfrm>
            <a:off x="6578600" y="11747500"/>
            <a:ext cx="2222500" cy="292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200"/>
              <a:t>【</a:t>
            </a:r>
            <a:r>
              <a:rPr kumimoji="1" lang="ja-JP" altLang="en-US" sz="1200"/>
              <a:t>競争性のない随意契約</a:t>
            </a:r>
            <a:r>
              <a:rPr kumimoji="1" lang="en-US" altLang="ja-JP" sz="1200"/>
              <a:t>】</a:t>
            </a:r>
            <a:endParaRPr kumimoji="1" lang="ja-JP" altLang="en-US" sz="1200"/>
          </a:p>
        </xdr:txBody>
      </xdr:sp>
      <xdr:sp macro="" textlink="">
        <xdr:nvSpPr>
          <xdr:cNvPr id="12" name="テキスト ボックス 11"/>
          <xdr:cNvSpPr txBox="1"/>
        </xdr:nvSpPr>
        <xdr:spPr>
          <a:xfrm>
            <a:off x="6705600" y="12077700"/>
            <a:ext cx="1854200" cy="136840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400"/>
              <a:t>Ｄ．</a:t>
            </a:r>
            <a:r>
              <a:rPr kumimoji="1" lang="en-US" altLang="ja-JP" sz="1400"/>
              <a:t>(</a:t>
            </a:r>
            <a:r>
              <a:rPr kumimoji="1" lang="ja-JP" altLang="en-US" sz="1400"/>
              <a:t>株</a:t>
            </a:r>
            <a:r>
              <a:rPr kumimoji="1" lang="en-US" altLang="ja-JP" sz="1400"/>
              <a:t>)JVC</a:t>
            </a:r>
            <a:r>
              <a:rPr kumimoji="1" lang="ja-JP" altLang="en-US" sz="1400"/>
              <a:t>ケンウッド</a:t>
            </a:r>
            <a:endParaRPr kumimoji="1" lang="en-US" altLang="ja-JP" sz="1400"/>
          </a:p>
          <a:p>
            <a:pPr algn="ctr"/>
            <a:r>
              <a:rPr kumimoji="1" lang="ja-JP" altLang="en-US" sz="1400"/>
              <a:t>１百万円</a:t>
            </a:r>
          </a:p>
        </xdr:txBody>
      </xdr:sp>
      <xdr:sp macro="" textlink="">
        <xdr:nvSpPr>
          <xdr:cNvPr id="13" name="テキスト ボックス 12"/>
          <xdr:cNvSpPr txBox="1"/>
        </xdr:nvSpPr>
        <xdr:spPr>
          <a:xfrm>
            <a:off x="6794500" y="13462000"/>
            <a:ext cx="1727200" cy="5555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200"/>
              <a:t>既配備無線機の修理</a:t>
            </a:r>
          </a:p>
        </xdr:txBody>
      </xdr:sp>
      <xdr:sp macro="" textlink="">
        <xdr:nvSpPr>
          <xdr:cNvPr id="14" name="左大かっこ 13"/>
          <xdr:cNvSpPr/>
        </xdr:nvSpPr>
        <xdr:spPr>
          <a:xfrm flipH="1">
            <a:off x="8458200" y="13512800"/>
            <a:ext cx="76200" cy="4445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5" name="左大かっこ 14"/>
          <xdr:cNvSpPr/>
        </xdr:nvSpPr>
        <xdr:spPr>
          <a:xfrm>
            <a:off x="6807200" y="13487400"/>
            <a:ext cx="45719" cy="4445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6" name="テキスト ボックス 15"/>
          <xdr:cNvSpPr txBox="1"/>
        </xdr:nvSpPr>
        <xdr:spPr>
          <a:xfrm>
            <a:off x="2819400" y="14719300"/>
            <a:ext cx="2222500" cy="292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200"/>
              <a:t>【</a:t>
            </a:r>
            <a:r>
              <a:rPr kumimoji="1" lang="ja-JP" altLang="en-US" sz="1200"/>
              <a:t>競争性のない随意契約</a:t>
            </a:r>
            <a:r>
              <a:rPr kumimoji="1" lang="en-US" altLang="ja-JP" sz="1200"/>
              <a:t>】</a:t>
            </a:r>
            <a:endParaRPr kumimoji="1" lang="ja-JP" altLang="en-US" sz="1200"/>
          </a:p>
        </xdr:txBody>
      </xdr:sp>
      <xdr:sp macro="" textlink="">
        <xdr:nvSpPr>
          <xdr:cNvPr id="17" name="テキスト ボックス 16"/>
          <xdr:cNvSpPr txBox="1"/>
        </xdr:nvSpPr>
        <xdr:spPr>
          <a:xfrm>
            <a:off x="3149600" y="9728200"/>
            <a:ext cx="1435100" cy="3271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200"/>
              <a:t>【</a:t>
            </a:r>
            <a:r>
              <a:rPr kumimoji="1" lang="ja-JP" altLang="en-US" sz="1200"/>
              <a:t>一般競争入札</a:t>
            </a:r>
            <a:r>
              <a:rPr kumimoji="1" lang="en-US" altLang="ja-JP" sz="1200"/>
              <a:t>】</a:t>
            </a:r>
            <a:endParaRPr kumimoji="1" lang="ja-JP" altLang="en-US" sz="1200"/>
          </a:p>
        </xdr:txBody>
      </xdr:sp>
      <xdr:sp macro="" textlink="">
        <xdr:nvSpPr>
          <xdr:cNvPr id="18" name="テキスト ボックス 17"/>
          <xdr:cNvSpPr txBox="1"/>
        </xdr:nvSpPr>
        <xdr:spPr>
          <a:xfrm>
            <a:off x="2959100" y="14986000"/>
            <a:ext cx="1854200" cy="136840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400"/>
              <a:t>Ｃ．</a:t>
            </a:r>
            <a:r>
              <a:rPr kumimoji="1" lang="en-US" altLang="ja-JP" sz="1400"/>
              <a:t>(</a:t>
            </a:r>
            <a:r>
              <a:rPr kumimoji="1" lang="ja-JP" altLang="en-US" sz="1400"/>
              <a:t>株</a:t>
            </a:r>
            <a:r>
              <a:rPr kumimoji="1" lang="en-US" altLang="ja-JP" sz="1400"/>
              <a:t>)JVC</a:t>
            </a:r>
            <a:r>
              <a:rPr kumimoji="1" lang="ja-JP" altLang="en-US" sz="1400"/>
              <a:t>ケンウッド</a:t>
            </a:r>
            <a:endParaRPr kumimoji="1" lang="en-US" altLang="ja-JP" sz="1400"/>
          </a:p>
          <a:p>
            <a:pPr algn="ctr"/>
            <a:r>
              <a:rPr kumimoji="1" lang="ja-JP" altLang="en-US" sz="1400"/>
              <a:t>４８百万円</a:t>
            </a:r>
          </a:p>
        </xdr:txBody>
      </xdr:sp>
      <xdr:sp macro="" textlink="">
        <xdr:nvSpPr>
          <xdr:cNvPr id="19" name="テキスト ボックス 18"/>
          <xdr:cNvSpPr txBox="1"/>
        </xdr:nvSpPr>
        <xdr:spPr>
          <a:xfrm>
            <a:off x="3073400" y="16421100"/>
            <a:ext cx="1727200" cy="7587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200"/>
              <a:t>無線機の保守等にかかる技術者派遣</a:t>
            </a:r>
          </a:p>
        </xdr:txBody>
      </xdr:sp>
      <xdr:sp macro="" textlink="">
        <xdr:nvSpPr>
          <xdr:cNvPr id="20" name="左大かっこ 19"/>
          <xdr:cNvSpPr/>
        </xdr:nvSpPr>
        <xdr:spPr>
          <a:xfrm flipH="1">
            <a:off x="4749800" y="16459200"/>
            <a:ext cx="45719" cy="7112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1" name="左大かっこ 20"/>
          <xdr:cNvSpPr/>
        </xdr:nvSpPr>
        <xdr:spPr>
          <a:xfrm>
            <a:off x="3035300" y="16459200"/>
            <a:ext cx="50800" cy="7112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2" name="テキスト ボックス 21"/>
          <xdr:cNvSpPr txBox="1"/>
        </xdr:nvSpPr>
        <xdr:spPr>
          <a:xfrm>
            <a:off x="2971800" y="10096500"/>
            <a:ext cx="1866900" cy="13843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400"/>
              <a:t>Ａ．</a:t>
            </a:r>
            <a:r>
              <a:rPr kumimoji="1" lang="en-US" altLang="ja-JP" sz="1400"/>
              <a:t>(</a:t>
            </a:r>
            <a:r>
              <a:rPr kumimoji="1" lang="ja-JP" altLang="en-US" sz="1400"/>
              <a:t>株</a:t>
            </a:r>
            <a:r>
              <a:rPr kumimoji="1" lang="en-US" altLang="ja-JP" sz="1400"/>
              <a:t>)JVC</a:t>
            </a:r>
            <a:r>
              <a:rPr kumimoji="1" lang="ja-JP" altLang="en-US" sz="1400"/>
              <a:t>ケンウッド</a:t>
            </a:r>
            <a:endParaRPr kumimoji="1" lang="en-US" altLang="ja-JP" sz="1400"/>
          </a:p>
          <a:p>
            <a:pPr algn="ctr"/>
            <a:r>
              <a:rPr kumimoji="1" lang="ja-JP" altLang="en-US" sz="1400"/>
              <a:t>１８百万円</a:t>
            </a:r>
          </a:p>
        </xdr:txBody>
      </xdr:sp>
      <xdr:sp macro="" textlink="">
        <xdr:nvSpPr>
          <xdr:cNvPr id="23" name="テキスト ボックス 22"/>
          <xdr:cNvSpPr txBox="1"/>
        </xdr:nvSpPr>
        <xdr:spPr>
          <a:xfrm>
            <a:off x="3187700" y="11544300"/>
            <a:ext cx="1549400" cy="5747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200"/>
              <a:t>無線機及び消耗品の調達</a:t>
            </a:r>
          </a:p>
        </xdr:txBody>
      </xdr:sp>
      <xdr:sp macro="" textlink="">
        <xdr:nvSpPr>
          <xdr:cNvPr id="24" name="左大かっこ 23"/>
          <xdr:cNvSpPr/>
        </xdr:nvSpPr>
        <xdr:spPr>
          <a:xfrm flipH="1">
            <a:off x="4648200" y="11645900"/>
            <a:ext cx="76200" cy="4445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5" name="左大かっこ 24"/>
          <xdr:cNvSpPr/>
        </xdr:nvSpPr>
        <xdr:spPr>
          <a:xfrm>
            <a:off x="3111500" y="11645900"/>
            <a:ext cx="58419" cy="4445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6" name="テキスト ボックス 25"/>
          <xdr:cNvSpPr txBox="1"/>
        </xdr:nvSpPr>
        <xdr:spPr>
          <a:xfrm>
            <a:off x="2933700" y="12611100"/>
            <a:ext cx="1905000" cy="13716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400"/>
              <a:t>Ｂ．</a:t>
            </a:r>
            <a:r>
              <a:rPr kumimoji="1" lang="en-US" altLang="ja-JP" sz="1400"/>
              <a:t>(</a:t>
            </a:r>
            <a:r>
              <a:rPr kumimoji="1" lang="ja-JP" altLang="en-US" sz="1400"/>
              <a:t>株</a:t>
            </a:r>
            <a:r>
              <a:rPr kumimoji="1" lang="en-US" altLang="ja-JP" sz="1400"/>
              <a:t>)</a:t>
            </a:r>
            <a:r>
              <a:rPr kumimoji="1" lang="ja-JP" altLang="en-US" sz="1400"/>
              <a:t>コムフォース</a:t>
            </a:r>
            <a:endParaRPr kumimoji="1" lang="en-US" altLang="ja-JP" sz="1400"/>
          </a:p>
          <a:p>
            <a:pPr algn="ctr"/>
            <a:r>
              <a:rPr kumimoji="1" lang="ja-JP" altLang="en-US" sz="1400"/>
              <a:t>２百万円</a:t>
            </a:r>
          </a:p>
        </xdr:txBody>
      </xdr:sp>
      <xdr:sp macro="" textlink="">
        <xdr:nvSpPr>
          <xdr:cNvPr id="27" name="テキスト ボックス 26"/>
          <xdr:cNvSpPr txBox="1"/>
        </xdr:nvSpPr>
        <xdr:spPr>
          <a:xfrm>
            <a:off x="3098800" y="14046200"/>
            <a:ext cx="1549400" cy="5747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200"/>
              <a:t>無線機及び消耗品の調達</a:t>
            </a:r>
          </a:p>
        </xdr:txBody>
      </xdr:sp>
      <xdr:sp macro="" textlink="">
        <xdr:nvSpPr>
          <xdr:cNvPr id="28" name="左大かっこ 27"/>
          <xdr:cNvSpPr/>
        </xdr:nvSpPr>
        <xdr:spPr>
          <a:xfrm flipH="1">
            <a:off x="4660900" y="14097000"/>
            <a:ext cx="50800" cy="5080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9" name="左大かっこ 28"/>
          <xdr:cNvSpPr/>
        </xdr:nvSpPr>
        <xdr:spPr>
          <a:xfrm>
            <a:off x="3060700" y="14122400"/>
            <a:ext cx="45719" cy="4445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30" name="テキスト ボックス 29"/>
          <xdr:cNvSpPr txBox="1"/>
        </xdr:nvSpPr>
        <xdr:spPr>
          <a:xfrm>
            <a:off x="6705600" y="14465300"/>
            <a:ext cx="1905000" cy="13716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400"/>
              <a:t>Ｅ．</a:t>
            </a:r>
            <a:r>
              <a:rPr kumimoji="1" lang="en-US" altLang="ja-JP" sz="1400"/>
              <a:t>(</a:t>
            </a:r>
            <a:r>
              <a:rPr kumimoji="1" lang="ja-JP" altLang="en-US" sz="1400"/>
              <a:t>株</a:t>
            </a:r>
            <a:r>
              <a:rPr kumimoji="1" lang="en-US" altLang="ja-JP" sz="1400"/>
              <a:t>)</a:t>
            </a:r>
            <a:r>
              <a:rPr kumimoji="1" lang="ja-JP" altLang="en-US" sz="1400"/>
              <a:t>コムフォース</a:t>
            </a:r>
            <a:endParaRPr kumimoji="1" lang="en-US" altLang="ja-JP" sz="1400"/>
          </a:p>
          <a:p>
            <a:pPr algn="ctr"/>
            <a:r>
              <a:rPr kumimoji="1" lang="ja-JP" altLang="en-US" sz="1400"/>
              <a:t>０．１百万円</a:t>
            </a:r>
          </a:p>
        </xdr:txBody>
      </xdr:sp>
      <xdr:sp macro="" textlink="">
        <xdr:nvSpPr>
          <xdr:cNvPr id="31" name="テキスト ボックス 30"/>
          <xdr:cNvSpPr txBox="1"/>
        </xdr:nvSpPr>
        <xdr:spPr>
          <a:xfrm>
            <a:off x="6870700" y="15900400"/>
            <a:ext cx="1727200" cy="5555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200"/>
              <a:t>既配備無線機の修理</a:t>
            </a:r>
          </a:p>
        </xdr:txBody>
      </xdr:sp>
      <xdr:sp macro="" textlink="">
        <xdr:nvSpPr>
          <xdr:cNvPr id="32" name="左大かっこ 31"/>
          <xdr:cNvSpPr/>
        </xdr:nvSpPr>
        <xdr:spPr>
          <a:xfrm flipH="1">
            <a:off x="8496300" y="15925800"/>
            <a:ext cx="76200" cy="4445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33" name="左大かっこ 32"/>
          <xdr:cNvSpPr/>
        </xdr:nvSpPr>
        <xdr:spPr>
          <a:xfrm>
            <a:off x="6832600" y="15938500"/>
            <a:ext cx="45719" cy="4445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34" name="テキスト ボックス 33"/>
          <xdr:cNvSpPr txBox="1"/>
        </xdr:nvSpPr>
        <xdr:spPr>
          <a:xfrm>
            <a:off x="6731000" y="16840200"/>
            <a:ext cx="1905000" cy="13716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400"/>
              <a:t>Ｆ．</a:t>
            </a:r>
            <a:r>
              <a:rPr kumimoji="1" lang="en-US" altLang="ja-JP" sz="1400"/>
              <a:t>(</a:t>
            </a:r>
            <a:r>
              <a:rPr kumimoji="1" lang="ja-JP" altLang="en-US" sz="1400"/>
              <a:t>株</a:t>
            </a:r>
            <a:r>
              <a:rPr kumimoji="1" lang="en-US" altLang="ja-JP" sz="1400"/>
              <a:t>)</a:t>
            </a:r>
            <a:r>
              <a:rPr kumimoji="1" lang="ja-JP" altLang="en-US" sz="1400"/>
              <a:t>日成</a:t>
            </a:r>
            <a:endParaRPr kumimoji="1" lang="en-US" altLang="ja-JP" sz="1400"/>
          </a:p>
          <a:p>
            <a:pPr algn="ctr"/>
            <a:r>
              <a:rPr kumimoji="1" lang="ja-JP" altLang="en-US" sz="1400"/>
              <a:t>１百万円</a:t>
            </a:r>
          </a:p>
        </xdr:txBody>
      </xdr:sp>
      <xdr:sp macro="" textlink="">
        <xdr:nvSpPr>
          <xdr:cNvPr id="35" name="テキスト ボックス 34"/>
          <xdr:cNvSpPr txBox="1"/>
        </xdr:nvSpPr>
        <xdr:spPr>
          <a:xfrm>
            <a:off x="6896100" y="18275300"/>
            <a:ext cx="1727200" cy="5555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200"/>
              <a:t>無線機の送付にかかる送料</a:t>
            </a:r>
          </a:p>
        </xdr:txBody>
      </xdr:sp>
      <xdr:sp macro="" textlink="">
        <xdr:nvSpPr>
          <xdr:cNvPr id="36" name="左大かっこ 35"/>
          <xdr:cNvSpPr/>
        </xdr:nvSpPr>
        <xdr:spPr>
          <a:xfrm flipH="1">
            <a:off x="8534400" y="18351500"/>
            <a:ext cx="76200" cy="4445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37" name="左大かっこ 36"/>
          <xdr:cNvSpPr/>
        </xdr:nvSpPr>
        <xdr:spPr>
          <a:xfrm>
            <a:off x="6908800" y="18326100"/>
            <a:ext cx="45719" cy="4445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xnSp macro="">
        <xdr:nvCxnSpPr>
          <xdr:cNvPr id="38" name="直線矢印コネクタ 37"/>
          <xdr:cNvCxnSpPr/>
        </xdr:nvCxnSpPr>
        <xdr:spPr>
          <a:xfrm>
            <a:off x="5410200" y="10198100"/>
            <a:ext cx="1231900" cy="254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9" name="テキスト ボックス 38"/>
          <xdr:cNvSpPr txBox="1"/>
        </xdr:nvSpPr>
        <xdr:spPr>
          <a:xfrm>
            <a:off x="6565900" y="14160500"/>
            <a:ext cx="2222500" cy="292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200"/>
              <a:t>【</a:t>
            </a:r>
            <a:r>
              <a:rPr kumimoji="1" lang="ja-JP" altLang="en-US" sz="1200"/>
              <a:t>競争性のない随意契約</a:t>
            </a:r>
            <a:r>
              <a:rPr kumimoji="1" lang="en-US" altLang="ja-JP" sz="1200"/>
              <a:t>】</a:t>
            </a:r>
            <a:endParaRPr kumimoji="1" lang="ja-JP" altLang="en-US" sz="1200"/>
          </a:p>
        </xdr:txBody>
      </xdr:sp>
      <xdr:sp macro="" textlink="">
        <xdr:nvSpPr>
          <xdr:cNvPr id="40" name="テキスト ボックス 39"/>
          <xdr:cNvSpPr txBox="1"/>
        </xdr:nvSpPr>
        <xdr:spPr>
          <a:xfrm>
            <a:off x="6629400" y="16471900"/>
            <a:ext cx="2222500" cy="292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200"/>
              <a:t>【</a:t>
            </a:r>
            <a:r>
              <a:rPr kumimoji="1" lang="ja-JP" altLang="en-US" sz="1200"/>
              <a:t>競争性のない随意契約</a:t>
            </a:r>
            <a:r>
              <a:rPr kumimoji="1" lang="en-US" altLang="ja-JP" sz="1200"/>
              <a:t>】</a:t>
            </a:r>
            <a:endParaRPr kumimoji="1" lang="ja-JP" altLang="en-US" sz="1200"/>
          </a:p>
        </xdr:txBody>
      </xdr:sp>
      <xdr:cxnSp macro="">
        <xdr:nvCxnSpPr>
          <xdr:cNvPr id="41" name="直線コネクタ 40"/>
          <xdr:cNvCxnSpPr>
            <a:stCxn id="8" idx="2"/>
          </xdr:cNvCxnSpPr>
        </xdr:nvCxnSpPr>
        <xdr:spPr>
          <a:xfrm rot="16200000" flipH="1">
            <a:off x="1287489" y="13441392"/>
            <a:ext cx="8296222" cy="2540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42" name="テキスト ボックス 41"/>
          <xdr:cNvSpPr txBox="1"/>
        </xdr:nvSpPr>
        <xdr:spPr>
          <a:xfrm>
            <a:off x="3136900" y="12230100"/>
            <a:ext cx="1435100" cy="3271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200"/>
              <a:t>【</a:t>
            </a:r>
            <a:r>
              <a:rPr kumimoji="1" lang="ja-JP" altLang="en-US" sz="1200"/>
              <a:t>一般競争入札</a:t>
            </a:r>
            <a:r>
              <a:rPr kumimoji="1" lang="en-US" altLang="ja-JP" sz="1200"/>
              <a:t>】</a:t>
            </a:r>
            <a:endParaRPr kumimoji="1" lang="ja-JP" altLang="en-US" sz="1200"/>
          </a:p>
        </xdr:txBody>
      </xdr:sp>
      <xdr:cxnSp macro="">
        <xdr:nvCxnSpPr>
          <xdr:cNvPr id="43" name="直線矢印コネクタ 42"/>
          <xdr:cNvCxnSpPr/>
        </xdr:nvCxnSpPr>
        <xdr:spPr>
          <a:xfrm rot="10800000" flipV="1">
            <a:off x="4800600" y="15633700"/>
            <a:ext cx="660400" cy="127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44" name="直線矢印コネクタ 43"/>
          <xdr:cNvCxnSpPr/>
        </xdr:nvCxnSpPr>
        <xdr:spPr>
          <a:xfrm rot="10800000" flipV="1">
            <a:off x="4838700" y="13233400"/>
            <a:ext cx="584200" cy="127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45" name="直線矢印コネクタ 44"/>
          <xdr:cNvCxnSpPr/>
        </xdr:nvCxnSpPr>
        <xdr:spPr>
          <a:xfrm flipV="1">
            <a:off x="5435600" y="12636500"/>
            <a:ext cx="1257300" cy="127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46" name="直線矢印コネクタ 45"/>
          <xdr:cNvCxnSpPr/>
        </xdr:nvCxnSpPr>
        <xdr:spPr>
          <a:xfrm>
            <a:off x="5448300" y="14986000"/>
            <a:ext cx="1231900" cy="254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47" name="直線矢印コネクタ 46"/>
          <xdr:cNvCxnSpPr/>
        </xdr:nvCxnSpPr>
        <xdr:spPr>
          <a:xfrm>
            <a:off x="5461000" y="17602200"/>
            <a:ext cx="1231900" cy="254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78441</xdr:colOff>
      <xdr:row>379</xdr:row>
      <xdr:rowOff>986117</xdr:rowOff>
    </xdr:from>
    <xdr:to>
      <xdr:col>24</xdr:col>
      <xdr:colOff>22412</xdr:colOff>
      <xdr:row>379</xdr:row>
      <xdr:rowOff>1532137</xdr:rowOff>
    </xdr:to>
    <xdr:sp macro="" textlink="">
      <xdr:nvSpPr>
        <xdr:cNvPr id="48" name="テキスト ボックス 47"/>
        <xdr:cNvSpPr txBox="1"/>
      </xdr:nvSpPr>
      <xdr:spPr>
        <a:xfrm>
          <a:off x="2707341" y="144813617"/>
          <a:ext cx="1487021" cy="546020"/>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kumimoji="1" lang="ja-JP" altLang="en-US" sz="1200">
              <a:solidFill>
                <a:schemeClr val="tx1"/>
              </a:solidFill>
            </a:rPr>
            <a:t>　</a:t>
          </a:r>
          <a:r>
            <a:rPr kumimoji="1" lang="ja-JP" altLang="en-US" sz="1100">
              <a:solidFill>
                <a:schemeClr val="tx1"/>
              </a:solidFill>
              <a:latin typeface="+mn-lt"/>
              <a:ea typeface="+mn-ea"/>
              <a:cs typeface="+mn-cs"/>
            </a:rPr>
            <a:t>外務省</a:t>
          </a:r>
          <a:endParaRPr kumimoji="1" lang="en-US" sz="1100">
            <a:solidFill>
              <a:schemeClr val="tx1"/>
            </a:solidFill>
            <a:latin typeface="+mn-lt"/>
            <a:ea typeface="+mn-ea"/>
            <a:cs typeface="+mn-cs"/>
          </a:endParaRPr>
        </a:p>
        <a:p>
          <a:pPr algn="ctr"/>
          <a:r>
            <a:rPr kumimoji="1" lang="en-US" altLang="ja-JP" sz="1000">
              <a:solidFill>
                <a:schemeClr val="tx1"/>
              </a:solidFill>
              <a:latin typeface="+mn-lt"/>
              <a:ea typeface="+mn-ea"/>
              <a:cs typeface="+mn-cs"/>
            </a:rPr>
            <a:t> 108</a:t>
          </a:r>
          <a:r>
            <a:rPr kumimoji="1" lang="ja-JP" altLang="en-US" sz="1000">
              <a:solidFill>
                <a:schemeClr val="tx1"/>
              </a:solidFill>
              <a:latin typeface="+mn-lt"/>
              <a:ea typeface="+mn-ea"/>
              <a:cs typeface="+mn-cs"/>
            </a:rPr>
            <a:t>百万円</a:t>
          </a:r>
          <a:endParaRPr lang="ja-JP" sz="1000">
            <a:solidFill>
              <a:schemeClr val="tx1"/>
            </a:solidFill>
          </a:endParaRPr>
        </a:p>
        <a:p>
          <a:endParaRPr kumimoji="1" lang="ja-JP" altLang="en-US" sz="1000"/>
        </a:p>
      </xdr:txBody>
    </xdr:sp>
    <xdr:clientData/>
  </xdr:twoCellAnchor>
  <xdr:twoCellAnchor>
    <xdr:from>
      <xdr:col>23</xdr:col>
      <xdr:colOff>33618</xdr:colOff>
      <xdr:row>379</xdr:row>
      <xdr:rowOff>2769533</xdr:rowOff>
    </xdr:from>
    <xdr:to>
      <xdr:col>33</xdr:col>
      <xdr:colOff>89647</xdr:colOff>
      <xdr:row>379</xdr:row>
      <xdr:rowOff>3270659</xdr:rowOff>
    </xdr:to>
    <xdr:sp macro="" textlink="">
      <xdr:nvSpPr>
        <xdr:cNvPr id="49" name="テキスト ボックス 48"/>
        <xdr:cNvSpPr txBox="1"/>
      </xdr:nvSpPr>
      <xdr:spPr>
        <a:xfrm>
          <a:off x="4034118" y="146597033"/>
          <a:ext cx="1884829" cy="501126"/>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kumimoji="1" lang="en-US" altLang="ja-JP" sz="1100"/>
            <a:t>A.</a:t>
          </a:r>
          <a:r>
            <a:rPr kumimoji="1" lang="ja-JP" altLang="en-US" sz="1100"/>
            <a:t>　</a:t>
          </a:r>
          <a:r>
            <a:rPr kumimoji="1" lang="en-US" altLang="ja-JP" sz="1100"/>
            <a:t>(</a:t>
          </a:r>
          <a:r>
            <a:rPr kumimoji="1" lang="ja-JP" altLang="en-US" sz="1100"/>
            <a:t>財）ラヂオプレス</a:t>
          </a:r>
          <a:endParaRPr kumimoji="1" lang="en-US" altLang="ja-JP" sz="1100"/>
        </a:p>
        <a:p>
          <a:pPr algn="ctr"/>
          <a:r>
            <a:rPr kumimoji="1" lang="en-US" altLang="ja-JP" sz="1000"/>
            <a:t>106</a:t>
          </a:r>
          <a:r>
            <a:rPr kumimoji="1" lang="ja-JP" altLang="en-US" sz="1000"/>
            <a:t>百万円</a:t>
          </a:r>
        </a:p>
      </xdr:txBody>
    </xdr:sp>
    <xdr:clientData/>
  </xdr:twoCellAnchor>
  <xdr:twoCellAnchor>
    <xdr:from>
      <xdr:col>28</xdr:col>
      <xdr:colOff>33619</xdr:colOff>
      <xdr:row>379</xdr:row>
      <xdr:rowOff>1837768</xdr:rowOff>
    </xdr:from>
    <xdr:to>
      <xdr:col>28</xdr:col>
      <xdr:colOff>33621</xdr:colOff>
      <xdr:row>379</xdr:row>
      <xdr:rowOff>2198076</xdr:rowOff>
    </xdr:to>
    <xdr:cxnSp macro="">
      <xdr:nvCxnSpPr>
        <xdr:cNvPr id="50" name="直線矢印コネクタ 49"/>
        <xdr:cNvCxnSpPr/>
      </xdr:nvCxnSpPr>
      <xdr:spPr>
        <a:xfrm rot="5400000">
          <a:off x="4825516" y="145845421"/>
          <a:ext cx="360308" cy="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145678</xdr:colOff>
      <xdr:row>379</xdr:row>
      <xdr:rowOff>1880909</xdr:rowOff>
    </xdr:from>
    <xdr:to>
      <xdr:col>27</xdr:col>
      <xdr:colOff>156883</xdr:colOff>
      <xdr:row>379</xdr:row>
      <xdr:rowOff>1892113</xdr:rowOff>
    </xdr:to>
    <xdr:cxnSp macro="">
      <xdr:nvCxnSpPr>
        <xdr:cNvPr id="51" name="直線コネクタ 50"/>
        <xdr:cNvCxnSpPr/>
      </xdr:nvCxnSpPr>
      <xdr:spPr>
        <a:xfrm rot="10800000">
          <a:off x="4908178" y="145708409"/>
          <a:ext cx="11205" cy="1120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100854</xdr:colOff>
      <xdr:row>379</xdr:row>
      <xdr:rowOff>3460936</xdr:rowOff>
    </xdr:from>
    <xdr:to>
      <xdr:col>33</xdr:col>
      <xdr:colOff>33616</xdr:colOff>
      <xdr:row>379</xdr:row>
      <xdr:rowOff>4271108</xdr:rowOff>
    </xdr:to>
    <xdr:sp macro="" textlink="">
      <xdr:nvSpPr>
        <xdr:cNvPr id="52" name="大かっこ 51"/>
        <xdr:cNvSpPr/>
      </xdr:nvSpPr>
      <xdr:spPr>
        <a:xfrm>
          <a:off x="4101354" y="147288436"/>
          <a:ext cx="1761562" cy="810172"/>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l"/>
          <a:r>
            <a:rPr kumimoji="1" lang="ja-JP" altLang="en-US" sz="1100"/>
            <a:t>世界主要通信社の外電の傍受・翻訳・配信業務の委託</a:t>
          </a:r>
          <a:endParaRPr kumimoji="1" lang="en-US" altLang="ja-JP" sz="1100"/>
        </a:p>
      </xdr:txBody>
    </xdr:sp>
    <xdr:clientData/>
  </xdr:twoCellAnchor>
  <xdr:twoCellAnchor>
    <xdr:from>
      <xdr:col>23</xdr:col>
      <xdr:colOff>44824</xdr:colOff>
      <xdr:row>379</xdr:row>
      <xdr:rowOff>2261907</xdr:rowOff>
    </xdr:from>
    <xdr:to>
      <xdr:col>33</xdr:col>
      <xdr:colOff>112059</xdr:colOff>
      <xdr:row>379</xdr:row>
      <xdr:rowOff>2710143</xdr:rowOff>
    </xdr:to>
    <xdr:sp macro="" textlink="">
      <xdr:nvSpPr>
        <xdr:cNvPr id="53" name="正方形/長方形 52"/>
        <xdr:cNvSpPr/>
      </xdr:nvSpPr>
      <xdr:spPr>
        <a:xfrm>
          <a:off x="4045324" y="146089407"/>
          <a:ext cx="1896035" cy="44823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baseline="0">
              <a:solidFill>
                <a:schemeClr val="lt1"/>
              </a:solidFill>
            </a:rPr>
            <a:t> </a:t>
          </a:r>
          <a:r>
            <a:rPr kumimoji="1" lang="en-US" altLang="ja-JP" sz="1100" baseline="0">
              <a:solidFill>
                <a:schemeClr val="lt1"/>
              </a:solidFill>
            </a:rPr>
            <a:t>】】</a:t>
          </a:r>
          <a:r>
            <a:rPr kumimoji="1" lang="en-US" altLang="ja-JP" sz="1100" baseline="0">
              <a:solidFill>
                <a:sysClr val="windowText" lastClr="000000"/>
              </a:solidFill>
            </a:rPr>
            <a:t> 【</a:t>
          </a:r>
          <a:r>
            <a:rPr kumimoji="1" lang="ja-JP" altLang="en-US" sz="1100" baseline="0">
              <a:solidFill>
                <a:sysClr val="windowText" lastClr="000000"/>
              </a:solidFill>
            </a:rPr>
            <a:t>企画競争</a:t>
          </a:r>
          <a:r>
            <a:rPr kumimoji="1" lang="en-US" altLang="ja-JP" sz="1100" baseline="0">
              <a:solidFill>
                <a:sysClr val="windowText" lastClr="000000"/>
              </a:solidFill>
            </a:rPr>
            <a:t>】</a:t>
          </a:r>
          <a:r>
            <a:rPr kumimoji="1" lang="ja-JP" altLang="en-US" sz="1100"/>
            <a:t>入札</a:t>
          </a:r>
          <a:endParaRPr kumimoji="1" lang="en-US" altLang="ja-JP" sz="1100"/>
        </a:p>
      </xdr:txBody>
    </xdr:sp>
    <xdr:clientData/>
  </xdr:twoCellAnchor>
  <xdr:twoCellAnchor>
    <xdr:from>
      <xdr:col>23</xdr:col>
      <xdr:colOff>88153</xdr:colOff>
      <xdr:row>380</xdr:row>
      <xdr:rowOff>1212476</xdr:rowOff>
    </xdr:from>
    <xdr:to>
      <xdr:col>35</xdr:col>
      <xdr:colOff>20918</xdr:colOff>
      <xdr:row>380</xdr:row>
      <xdr:rowOff>1486670</xdr:rowOff>
    </xdr:to>
    <xdr:sp macro="" textlink="">
      <xdr:nvSpPr>
        <xdr:cNvPr id="54" name="正方形/長方形 53"/>
        <xdr:cNvSpPr/>
      </xdr:nvSpPr>
      <xdr:spPr>
        <a:xfrm>
          <a:off x="4088653" y="149935826"/>
          <a:ext cx="2133040" cy="2741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baseline="0">
              <a:solidFill>
                <a:sysClr val="windowText" lastClr="000000"/>
              </a:solidFill>
            </a:rPr>
            <a:t>【</a:t>
          </a:r>
          <a:r>
            <a:rPr kumimoji="1" lang="ja-JP" altLang="en-US" sz="1100" baseline="0">
              <a:solidFill>
                <a:sysClr val="windowText" lastClr="000000"/>
              </a:solidFill>
            </a:rPr>
            <a:t>競争性のない随意契約</a:t>
          </a:r>
          <a:r>
            <a:rPr kumimoji="1" lang="en-US" altLang="ja-JP" sz="1100" baseline="0">
              <a:solidFill>
                <a:sysClr val="windowText" lastClr="000000"/>
              </a:solidFill>
            </a:rPr>
            <a:t>】</a:t>
          </a:r>
          <a:endParaRPr kumimoji="1" lang="ja-JP" altLang="en-US" sz="1100" baseline="0">
            <a:solidFill>
              <a:sysClr val="windowText" lastClr="000000"/>
            </a:solidFill>
          </a:endParaRPr>
        </a:p>
      </xdr:txBody>
    </xdr:sp>
    <xdr:clientData/>
  </xdr:twoCellAnchor>
  <xdr:twoCellAnchor>
    <xdr:from>
      <xdr:col>23</xdr:col>
      <xdr:colOff>32125</xdr:colOff>
      <xdr:row>380</xdr:row>
      <xdr:rowOff>1783976</xdr:rowOff>
    </xdr:from>
    <xdr:to>
      <xdr:col>34</xdr:col>
      <xdr:colOff>110564</xdr:colOff>
      <xdr:row>380</xdr:row>
      <xdr:rowOff>2523563</xdr:rowOff>
    </xdr:to>
    <xdr:sp macro="" textlink="">
      <xdr:nvSpPr>
        <xdr:cNvPr id="55" name="正方形/長方形 54"/>
        <xdr:cNvSpPr/>
      </xdr:nvSpPr>
      <xdr:spPr>
        <a:xfrm>
          <a:off x="4032625" y="150507326"/>
          <a:ext cx="2078689" cy="73958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baseline="0">
              <a:solidFill>
                <a:sysClr val="windowText" lastClr="000000"/>
              </a:solidFill>
            </a:rPr>
            <a:t>（株）ＮＴＴデータ・Ｒ</a:t>
          </a:r>
          <a:r>
            <a:rPr kumimoji="1" lang="en-US" altLang="ja-JP" sz="1100" baseline="0">
              <a:solidFill>
                <a:sysClr val="windowText" lastClr="000000"/>
              </a:solidFill>
            </a:rPr>
            <a:t/>
          </a:r>
          <a:br>
            <a:rPr kumimoji="1" lang="en-US" altLang="ja-JP" sz="1100" baseline="0">
              <a:solidFill>
                <a:sysClr val="windowText" lastClr="000000"/>
              </a:solidFill>
            </a:rPr>
          </a:br>
          <a:r>
            <a:rPr kumimoji="1" lang="en-US" altLang="ja-JP" sz="1100" baseline="0">
              <a:solidFill>
                <a:sysClr val="windowText" lastClr="000000"/>
              </a:solidFill>
            </a:rPr>
            <a:t>0.8</a:t>
          </a:r>
          <a:r>
            <a:rPr kumimoji="1" lang="ja-JP" altLang="en-US" sz="1100" baseline="0">
              <a:solidFill>
                <a:sysClr val="windowText" lastClr="000000"/>
              </a:solidFill>
            </a:rPr>
            <a:t>百万円</a:t>
          </a:r>
        </a:p>
      </xdr:txBody>
    </xdr:sp>
    <xdr:clientData/>
  </xdr:twoCellAnchor>
  <xdr:twoCellAnchor>
    <xdr:from>
      <xdr:col>23</xdr:col>
      <xdr:colOff>110565</xdr:colOff>
      <xdr:row>380</xdr:row>
      <xdr:rowOff>2858060</xdr:rowOff>
    </xdr:from>
    <xdr:to>
      <xdr:col>34</xdr:col>
      <xdr:colOff>54535</xdr:colOff>
      <xdr:row>380</xdr:row>
      <xdr:rowOff>3283883</xdr:rowOff>
    </xdr:to>
    <xdr:sp macro="" textlink="">
      <xdr:nvSpPr>
        <xdr:cNvPr id="56" name="大かっこ 55"/>
        <xdr:cNvSpPr/>
      </xdr:nvSpPr>
      <xdr:spPr>
        <a:xfrm>
          <a:off x="4111065" y="151581410"/>
          <a:ext cx="1944220" cy="42582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ctr"/>
          <a:r>
            <a:rPr kumimoji="1" lang="ja-JP" altLang="en-US" sz="1100"/>
            <a:t>システム機器保守契約</a:t>
          </a:r>
        </a:p>
      </xdr:txBody>
    </xdr:sp>
    <xdr:clientData/>
  </xdr:twoCellAnchor>
  <xdr:twoCellAnchor>
    <xdr:from>
      <xdr:col>13</xdr:col>
      <xdr:colOff>145676</xdr:colOff>
      <xdr:row>380</xdr:row>
      <xdr:rowOff>728569</xdr:rowOff>
    </xdr:from>
    <xdr:to>
      <xdr:col>43</xdr:col>
      <xdr:colOff>100853</xdr:colOff>
      <xdr:row>380</xdr:row>
      <xdr:rowOff>728569</xdr:rowOff>
    </xdr:to>
    <xdr:cxnSp macro="">
      <xdr:nvCxnSpPr>
        <xdr:cNvPr id="57" name="直線コネクタ 56"/>
        <xdr:cNvCxnSpPr/>
      </xdr:nvCxnSpPr>
      <xdr:spPr>
        <a:xfrm>
          <a:off x="2431676" y="149451919"/>
          <a:ext cx="553682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144882</xdr:colOff>
      <xdr:row>380</xdr:row>
      <xdr:rowOff>740569</xdr:rowOff>
    </xdr:from>
    <xdr:to>
      <xdr:col>13</xdr:col>
      <xdr:colOff>146470</xdr:colOff>
      <xdr:row>380</xdr:row>
      <xdr:rowOff>1075674</xdr:rowOff>
    </xdr:to>
    <xdr:cxnSp macro="">
      <xdr:nvCxnSpPr>
        <xdr:cNvPr id="58" name="直線矢印コネクタ 57"/>
        <xdr:cNvCxnSpPr/>
      </xdr:nvCxnSpPr>
      <xdr:spPr>
        <a:xfrm rot="5400000">
          <a:off x="2264123" y="149630678"/>
          <a:ext cx="335105"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43</xdr:col>
      <xdr:colOff>77647</xdr:colOff>
      <xdr:row>380</xdr:row>
      <xdr:rowOff>719838</xdr:rowOff>
    </xdr:from>
    <xdr:to>
      <xdr:col>43</xdr:col>
      <xdr:colOff>79235</xdr:colOff>
      <xdr:row>380</xdr:row>
      <xdr:rowOff>1067781</xdr:rowOff>
    </xdr:to>
    <xdr:cxnSp macro="">
      <xdr:nvCxnSpPr>
        <xdr:cNvPr id="59" name="直線矢印コネクタ 58"/>
        <xdr:cNvCxnSpPr/>
      </xdr:nvCxnSpPr>
      <xdr:spPr>
        <a:xfrm rot="5400000">
          <a:off x="7772119" y="149616366"/>
          <a:ext cx="347943"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32824</xdr:colOff>
      <xdr:row>380</xdr:row>
      <xdr:rowOff>740569</xdr:rowOff>
    </xdr:from>
    <xdr:to>
      <xdr:col>28</xdr:col>
      <xdr:colOff>34412</xdr:colOff>
      <xdr:row>380</xdr:row>
      <xdr:rowOff>1059835</xdr:rowOff>
    </xdr:to>
    <xdr:cxnSp macro="">
      <xdr:nvCxnSpPr>
        <xdr:cNvPr id="60" name="直線矢印コネクタ 59"/>
        <xdr:cNvCxnSpPr/>
      </xdr:nvCxnSpPr>
      <xdr:spPr>
        <a:xfrm rot="5400000">
          <a:off x="4846035" y="149622758"/>
          <a:ext cx="319266"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132976</xdr:colOff>
      <xdr:row>380</xdr:row>
      <xdr:rowOff>1210795</xdr:rowOff>
    </xdr:from>
    <xdr:to>
      <xdr:col>21</xdr:col>
      <xdr:colOff>32123</xdr:colOff>
      <xdr:row>380</xdr:row>
      <xdr:rowOff>1569383</xdr:rowOff>
    </xdr:to>
    <xdr:sp macro="" textlink="">
      <xdr:nvSpPr>
        <xdr:cNvPr id="61" name="正方形/長方形 60"/>
        <xdr:cNvSpPr/>
      </xdr:nvSpPr>
      <xdr:spPr>
        <a:xfrm>
          <a:off x="1733176" y="149934145"/>
          <a:ext cx="1956547" cy="358588"/>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9</xdr:col>
      <xdr:colOff>101600</xdr:colOff>
      <xdr:row>380</xdr:row>
      <xdr:rowOff>1782295</xdr:rowOff>
    </xdr:from>
    <xdr:to>
      <xdr:col>21</xdr:col>
      <xdr:colOff>126999</xdr:colOff>
      <xdr:row>380</xdr:row>
      <xdr:rowOff>2526863</xdr:rowOff>
    </xdr:to>
    <xdr:sp macro="" textlink="">
      <xdr:nvSpPr>
        <xdr:cNvPr id="62" name="正方形/長方形 61"/>
        <xdr:cNvSpPr/>
      </xdr:nvSpPr>
      <xdr:spPr>
        <a:xfrm>
          <a:off x="1701800" y="150505645"/>
          <a:ext cx="2082799" cy="744568"/>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ＮＴＴコミュニケーションズ（株）</a:t>
          </a:r>
          <a:r>
            <a:rPr kumimoji="1" lang="en-US" altLang="ja-JP" sz="1100"/>
            <a:t/>
          </a:r>
          <a:br>
            <a:rPr kumimoji="1" lang="en-US" altLang="ja-JP" sz="1100"/>
          </a:br>
          <a:r>
            <a:rPr kumimoji="1" lang="en-US" altLang="ja-JP" sz="1100"/>
            <a:t>0.6</a:t>
          </a:r>
          <a:r>
            <a:rPr kumimoji="1" lang="ja-JP" altLang="en-US" sz="1100"/>
            <a:t>百万円</a:t>
          </a:r>
        </a:p>
      </xdr:txBody>
    </xdr:sp>
    <xdr:clientData/>
  </xdr:twoCellAnchor>
  <xdr:twoCellAnchor>
    <xdr:from>
      <xdr:col>36</xdr:col>
      <xdr:colOff>43330</xdr:colOff>
      <xdr:row>380</xdr:row>
      <xdr:rowOff>1782295</xdr:rowOff>
    </xdr:from>
    <xdr:to>
      <xdr:col>47</xdr:col>
      <xdr:colOff>9712</xdr:colOff>
      <xdr:row>380</xdr:row>
      <xdr:rowOff>2523584</xdr:rowOff>
    </xdr:to>
    <xdr:sp macro="" textlink="">
      <xdr:nvSpPr>
        <xdr:cNvPr id="63" name="正方形/長方形 62"/>
        <xdr:cNvSpPr/>
      </xdr:nvSpPr>
      <xdr:spPr>
        <a:xfrm>
          <a:off x="6510805" y="150505645"/>
          <a:ext cx="2233332" cy="741289"/>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ＮＴＴファイナンス（株）　　　　</a:t>
          </a:r>
          <a:r>
            <a:rPr kumimoji="1" lang="en-US" altLang="ja-JP" sz="1100"/>
            <a:t/>
          </a:r>
          <a:br>
            <a:rPr kumimoji="1" lang="en-US" altLang="ja-JP" sz="1100"/>
          </a:br>
          <a:r>
            <a:rPr kumimoji="1" lang="en-US" altLang="ja-JP" sz="1100"/>
            <a:t>2</a:t>
          </a:r>
          <a:r>
            <a:rPr kumimoji="1" lang="ja-JP" altLang="en-US" sz="1100"/>
            <a:t>百万円</a:t>
          </a:r>
        </a:p>
      </xdr:txBody>
    </xdr:sp>
    <xdr:clientData/>
  </xdr:twoCellAnchor>
  <xdr:twoCellAnchor>
    <xdr:from>
      <xdr:col>9</xdr:col>
      <xdr:colOff>165100</xdr:colOff>
      <xdr:row>380</xdr:row>
      <xdr:rowOff>2822761</xdr:rowOff>
    </xdr:from>
    <xdr:to>
      <xdr:col>21</xdr:col>
      <xdr:colOff>43328</xdr:colOff>
      <xdr:row>380</xdr:row>
      <xdr:rowOff>3386671</xdr:rowOff>
    </xdr:to>
    <xdr:sp macro="" textlink="">
      <xdr:nvSpPr>
        <xdr:cNvPr id="64" name="大かっこ 63"/>
        <xdr:cNvSpPr/>
      </xdr:nvSpPr>
      <xdr:spPr>
        <a:xfrm>
          <a:off x="1765300" y="151546111"/>
          <a:ext cx="1935628" cy="56391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l"/>
          <a:r>
            <a:rPr kumimoji="1" lang="ja-JP" altLang="en-US" sz="1100"/>
            <a:t>インターネット・プロバイダー（Ｂフレッツ）使用契約</a:t>
          </a:r>
        </a:p>
      </xdr:txBody>
    </xdr:sp>
    <xdr:clientData/>
  </xdr:twoCellAnchor>
  <xdr:twoCellAnchor>
    <xdr:from>
      <xdr:col>36</xdr:col>
      <xdr:colOff>76947</xdr:colOff>
      <xdr:row>380</xdr:row>
      <xdr:rowOff>2800349</xdr:rowOff>
    </xdr:from>
    <xdr:to>
      <xdr:col>47</xdr:col>
      <xdr:colOff>32123</xdr:colOff>
      <xdr:row>380</xdr:row>
      <xdr:rowOff>3283926</xdr:rowOff>
    </xdr:to>
    <xdr:sp macro="" textlink="">
      <xdr:nvSpPr>
        <xdr:cNvPr id="65" name="大かっこ 64"/>
        <xdr:cNvSpPr/>
      </xdr:nvSpPr>
      <xdr:spPr>
        <a:xfrm>
          <a:off x="6544422" y="151523699"/>
          <a:ext cx="2222126" cy="48357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ctr"/>
          <a:r>
            <a:rPr kumimoji="1" lang="ja-JP" altLang="en-US" sz="1100"/>
            <a:t>サーバー機器リース契約</a:t>
          </a:r>
        </a:p>
      </xdr:txBody>
    </xdr:sp>
    <xdr:clientData/>
  </xdr:twoCellAnchor>
  <xdr:twoCellAnchor>
    <xdr:from>
      <xdr:col>36</xdr:col>
      <xdr:colOff>20918</xdr:colOff>
      <xdr:row>380</xdr:row>
      <xdr:rowOff>1190065</xdr:rowOff>
    </xdr:from>
    <xdr:to>
      <xdr:col>47</xdr:col>
      <xdr:colOff>43329</xdr:colOff>
      <xdr:row>380</xdr:row>
      <xdr:rowOff>1558090</xdr:rowOff>
    </xdr:to>
    <xdr:sp macro="" textlink="">
      <xdr:nvSpPr>
        <xdr:cNvPr id="66" name="正方形/長方形 65"/>
        <xdr:cNvSpPr/>
      </xdr:nvSpPr>
      <xdr:spPr>
        <a:xfrm>
          <a:off x="6488393" y="149913415"/>
          <a:ext cx="2289361" cy="368025"/>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競争性のある随意契約</a:t>
          </a:r>
          <a:r>
            <a:rPr kumimoji="1" lang="en-US" altLang="ja-JP" sz="1100"/>
            <a:t>】</a:t>
          </a:r>
          <a:endParaRPr kumimoji="1" lang="ja-JP" altLang="en-US" sz="1100"/>
        </a:p>
      </xdr:txBody>
    </xdr:sp>
    <xdr:clientData/>
  </xdr:twoCellAnchor>
  <xdr:twoCellAnchor>
    <xdr:from>
      <xdr:col>36</xdr:col>
      <xdr:colOff>141941</xdr:colOff>
      <xdr:row>379</xdr:row>
      <xdr:rowOff>4434169</xdr:rowOff>
    </xdr:from>
    <xdr:to>
      <xdr:col>44</xdr:col>
      <xdr:colOff>127000</xdr:colOff>
      <xdr:row>380</xdr:row>
      <xdr:rowOff>66653</xdr:rowOff>
    </xdr:to>
    <xdr:sp macro="" textlink="">
      <xdr:nvSpPr>
        <xdr:cNvPr id="67" name="正方形/長方形 66"/>
        <xdr:cNvSpPr/>
      </xdr:nvSpPr>
      <xdr:spPr>
        <a:xfrm>
          <a:off x="6609416" y="148261669"/>
          <a:ext cx="1585259" cy="528334"/>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 </a:t>
          </a:r>
          <a:r>
            <a:rPr kumimoji="1" lang="ja-JP" altLang="en-US" sz="1100"/>
            <a:t>海外通信社（</a:t>
          </a:r>
          <a:r>
            <a:rPr kumimoji="1" lang="en-US" altLang="ja-JP" sz="1100"/>
            <a:t>5</a:t>
          </a:r>
          <a:r>
            <a:rPr kumimoji="1" lang="ja-JP" altLang="en-US" sz="1100"/>
            <a:t>社）</a:t>
          </a:r>
          <a:r>
            <a:rPr kumimoji="1" lang="en-US" altLang="ja-JP" sz="1100"/>
            <a:t/>
          </a:r>
          <a:br>
            <a:rPr kumimoji="1" lang="en-US" altLang="ja-JP" sz="1100"/>
          </a:br>
          <a:r>
            <a:rPr kumimoji="1" lang="en-US" altLang="ja-JP" sz="1100"/>
            <a:t>9</a:t>
          </a:r>
          <a:r>
            <a:rPr kumimoji="1" lang="ja-JP" altLang="en-US" sz="1100"/>
            <a:t>百万円</a:t>
          </a:r>
        </a:p>
      </xdr:txBody>
    </xdr:sp>
    <xdr:clientData/>
  </xdr:twoCellAnchor>
  <xdr:twoCellAnchor>
    <xdr:from>
      <xdr:col>37</xdr:col>
      <xdr:colOff>144181</xdr:colOff>
      <xdr:row>380</xdr:row>
      <xdr:rowOff>143995</xdr:rowOff>
    </xdr:from>
    <xdr:to>
      <xdr:col>43</xdr:col>
      <xdr:colOff>50052</xdr:colOff>
      <xdr:row>380</xdr:row>
      <xdr:rowOff>430368</xdr:rowOff>
    </xdr:to>
    <xdr:sp macro="" textlink="">
      <xdr:nvSpPr>
        <xdr:cNvPr id="68" name="大かっこ 67"/>
        <xdr:cNvSpPr/>
      </xdr:nvSpPr>
      <xdr:spPr>
        <a:xfrm>
          <a:off x="6811681" y="148867345"/>
          <a:ext cx="1106021" cy="28637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t>速報契約</a:t>
          </a:r>
          <a:endParaRPr kumimoji="1" lang="en-US" altLang="ja-JP" sz="1100"/>
        </a:p>
      </xdr:txBody>
    </xdr:sp>
    <xdr:clientData/>
  </xdr:twoCellAnchor>
  <xdr:twoCellAnchor>
    <xdr:from>
      <xdr:col>19</xdr:col>
      <xdr:colOff>133677</xdr:colOff>
      <xdr:row>379</xdr:row>
      <xdr:rowOff>1532822</xdr:rowOff>
    </xdr:from>
    <xdr:to>
      <xdr:col>19</xdr:col>
      <xdr:colOff>135265</xdr:colOff>
      <xdr:row>379</xdr:row>
      <xdr:rowOff>1836878</xdr:rowOff>
    </xdr:to>
    <xdr:cxnSp macro="">
      <xdr:nvCxnSpPr>
        <xdr:cNvPr id="69" name="直線コネクタ 68"/>
        <xdr:cNvCxnSpPr>
          <a:stCxn id="48" idx="2"/>
        </xdr:cNvCxnSpPr>
      </xdr:nvCxnSpPr>
      <xdr:spPr>
        <a:xfrm rot="5400000">
          <a:off x="3297143" y="145511556"/>
          <a:ext cx="304056"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56029</xdr:colOff>
      <xdr:row>379</xdr:row>
      <xdr:rowOff>1834403</xdr:rowOff>
    </xdr:from>
    <xdr:to>
      <xdr:col>28</xdr:col>
      <xdr:colOff>44824</xdr:colOff>
      <xdr:row>379</xdr:row>
      <xdr:rowOff>1835991</xdr:rowOff>
    </xdr:to>
    <xdr:cxnSp macro="">
      <xdr:nvCxnSpPr>
        <xdr:cNvPr id="70" name="直線コネクタ 69"/>
        <xdr:cNvCxnSpPr/>
      </xdr:nvCxnSpPr>
      <xdr:spPr>
        <a:xfrm>
          <a:off x="2342029" y="145661903"/>
          <a:ext cx="2674845"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55235</xdr:colOff>
      <xdr:row>379</xdr:row>
      <xdr:rowOff>1836878</xdr:rowOff>
    </xdr:from>
    <xdr:to>
      <xdr:col>13</xdr:col>
      <xdr:colOff>56823</xdr:colOff>
      <xdr:row>379</xdr:row>
      <xdr:rowOff>2197190</xdr:rowOff>
    </xdr:to>
    <xdr:cxnSp macro="">
      <xdr:nvCxnSpPr>
        <xdr:cNvPr id="71" name="直線矢印コネクタ 70"/>
        <xdr:cNvCxnSpPr/>
      </xdr:nvCxnSpPr>
      <xdr:spPr>
        <a:xfrm rot="5400000">
          <a:off x="2161873" y="145843740"/>
          <a:ext cx="360312"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89647</xdr:colOff>
      <xdr:row>379</xdr:row>
      <xdr:rowOff>2372285</xdr:rowOff>
    </xdr:from>
    <xdr:to>
      <xdr:col>18</xdr:col>
      <xdr:colOff>156882</xdr:colOff>
      <xdr:row>379</xdr:row>
      <xdr:rowOff>2902383</xdr:rowOff>
    </xdr:to>
    <xdr:sp macro="" textlink="">
      <xdr:nvSpPr>
        <xdr:cNvPr id="72" name="正方形/長方形 71"/>
        <xdr:cNvSpPr/>
      </xdr:nvSpPr>
      <xdr:spPr>
        <a:xfrm>
          <a:off x="1518397" y="146199785"/>
          <a:ext cx="1781735" cy="530098"/>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B.  </a:t>
          </a:r>
          <a:r>
            <a:rPr kumimoji="1" lang="ja-JP" altLang="en-US" sz="1100"/>
            <a:t>期間業務職員　　　　　　　　　</a:t>
          </a:r>
          <a:r>
            <a:rPr kumimoji="1" lang="en-US" altLang="ja-JP" sz="1100"/>
            <a:t/>
          </a:r>
          <a:br>
            <a:rPr kumimoji="1" lang="en-US" altLang="ja-JP" sz="1100"/>
          </a:br>
          <a:r>
            <a:rPr kumimoji="1" lang="en-US" altLang="ja-JP" sz="1100"/>
            <a:t>2</a:t>
          </a:r>
          <a:r>
            <a:rPr kumimoji="1" lang="ja-JP" altLang="en-US" sz="1100"/>
            <a:t>百万円</a:t>
          </a:r>
        </a:p>
      </xdr:txBody>
    </xdr:sp>
    <xdr:clientData/>
  </xdr:twoCellAnchor>
  <xdr:twoCellAnchor>
    <xdr:from>
      <xdr:col>28</xdr:col>
      <xdr:colOff>37306</xdr:colOff>
      <xdr:row>379</xdr:row>
      <xdr:rowOff>4290219</xdr:rowOff>
    </xdr:from>
    <xdr:to>
      <xdr:col>28</xdr:col>
      <xdr:colOff>38894</xdr:colOff>
      <xdr:row>380</xdr:row>
      <xdr:rowOff>724739</xdr:rowOff>
    </xdr:to>
    <xdr:cxnSp macro="">
      <xdr:nvCxnSpPr>
        <xdr:cNvPr id="73" name="直線コネクタ 72"/>
        <xdr:cNvCxnSpPr/>
      </xdr:nvCxnSpPr>
      <xdr:spPr>
        <a:xfrm rot="5400000" flipH="1" flipV="1">
          <a:off x="4344965" y="148782110"/>
          <a:ext cx="1330370" cy="15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379</xdr:row>
      <xdr:rowOff>4038600</xdr:rowOff>
    </xdr:from>
    <xdr:to>
      <xdr:col>46</xdr:col>
      <xdr:colOff>747</xdr:colOff>
      <xdr:row>379</xdr:row>
      <xdr:rowOff>4397188</xdr:rowOff>
    </xdr:to>
    <xdr:sp macro="" textlink="">
      <xdr:nvSpPr>
        <xdr:cNvPr id="74" name="正方形/長方形 73"/>
        <xdr:cNvSpPr/>
      </xdr:nvSpPr>
      <xdr:spPr>
        <a:xfrm>
          <a:off x="6467475" y="147866100"/>
          <a:ext cx="2000997" cy="358588"/>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28</xdr:col>
      <xdr:colOff>38100</xdr:colOff>
      <xdr:row>379</xdr:row>
      <xdr:rowOff>4706285</xdr:rowOff>
    </xdr:from>
    <xdr:to>
      <xdr:col>36</xdr:col>
      <xdr:colOff>141941</xdr:colOff>
      <xdr:row>379</xdr:row>
      <xdr:rowOff>4727945</xdr:rowOff>
    </xdr:to>
    <xdr:cxnSp macro="">
      <xdr:nvCxnSpPr>
        <xdr:cNvPr id="75" name="直線矢印コネクタ 74"/>
        <xdr:cNvCxnSpPr>
          <a:endCxn id="67" idx="1"/>
        </xdr:cNvCxnSpPr>
      </xdr:nvCxnSpPr>
      <xdr:spPr>
        <a:xfrm flipV="1">
          <a:off x="5010150" y="148533785"/>
          <a:ext cx="1599266" cy="2166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145678</xdr:colOff>
      <xdr:row>379</xdr:row>
      <xdr:rowOff>1880909</xdr:rowOff>
    </xdr:from>
    <xdr:to>
      <xdr:col>27</xdr:col>
      <xdr:colOff>156883</xdr:colOff>
      <xdr:row>379</xdr:row>
      <xdr:rowOff>1892113</xdr:rowOff>
    </xdr:to>
    <xdr:cxnSp macro="">
      <xdr:nvCxnSpPr>
        <xdr:cNvPr id="76" name="直線コネクタ 75"/>
        <xdr:cNvCxnSpPr/>
      </xdr:nvCxnSpPr>
      <xdr:spPr>
        <a:xfrm rot="10800000">
          <a:off x="4908178" y="145708409"/>
          <a:ext cx="11205" cy="1120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379</xdr:row>
      <xdr:rowOff>4038600</xdr:rowOff>
    </xdr:from>
    <xdr:to>
      <xdr:col>46</xdr:col>
      <xdr:colOff>747</xdr:colOff>
      <xdr:row>379</xdr:row>
      <xdr:rowOff>4397188</xdr:rowOff>
    </xdr:to>
    <xdr:sp macro="" textlink="">
      <xdr:nvSpPr>
        <xdr:cNvPr id="77" name="正方形/長方形 76"/>
        <xdr:cNvSpPr/>
      </xdr:nvSpPr>
      <xdr:spPr>
        <a:xfrm>
          <a:off x="6467475" y="147866100"/>
          <a:ext cx="2000997" cy="358588"/>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20</xdr:col>
      <xdr:colOff>38100</xdr:colOff>
      <xdr:row>482</xdr:row>
      <xdr:rowOff>1739900</xdr:rowOff>
    </xdr:from>
    <xdr:to>
      <xdr:col>38</xdr:col>
      <xdr:colOff>101600</xdr:colOff>
      <xdr:row>483</xdr:row>
      <xdr:rowOff>1958975</xdr:rowOff>
    </xdr:to>
    <xdr:grpSp>
      <xdr:nvGrpSpPr>
        <xdr:cNvPr id="78" name="グループ化 77"/>
        <xdr:cNvGrpSpPr/>
      </xdr:nvGrpSpPr>
      <xdr:grpSpPr>
        <a:xfrm>
          <a:off x="3644900" y="190855600"/>
          <a:ext cx="3543300" cy="5121275"/>
          <a:chOff x="3911600" y="8626475"/>
          <a:chExt cx="3543300" cy="3232149"/>
        </a:xfrm>
      </xdr:grpSpPr>
      <xdr:sp macro="" textlink="">
        <xdr:nvSpPr>
          <xdr:cNvPr id="79" name="正方形/長方形 78"/>
          <xdr:cNvSpPr/>
        </xdr:nvSpPr>
        <xdr:spPr>
          <a:xfrm>
            <a:off x="3937000" y="8626475"/>
            <a:ext cx="2962275" cy="7524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外務省</a:t>
            </a:r>
            <a:endParaRPr kumimoji="1" lang="en-US" altLang="ja-JP" sz="1100">
              <a:solidFill>
                <a:schemeClr val="tx1"/>
              </a:solidFill>
            </a:endParaRPr>
          </a:p>
          <a:p>
            <a:pPr algn="ctr"/>
            <a:r>
              <a:rPr kumimoji="1" lang="en-US" altLang="ja-JP" sz="1100">
                <a:solidFill>
                  <a:schemeClr val="tx1"/>
                </a:solidFill>
              </a:rPr>
              <a:t>8</a:t>
            </a:r>
            <a:r>
              <a:rPr kumimoji="1" lang="ja-JP" altLang="en-US" sz="1100">
                <a:solidFill>
                  <a:schemeClr val="tx1"/>
                </a:solidFill>
              </a:rPr>
              <a:t>百万円</a:t>
            </a:r>
            <a:endParaRPr kumimoji="1" lang="en-US" altLang="ja-JP" sz="1100">
              <a:solidFill>
                <a:schemeClr val="tx1"/>
              </a:solidFill>
            </a:endParaRPr>
          </a:p>
          <a:p>
            <a:pPr algn="ctr"/>
            <a:endParaRPr kumimoji="1" lang="ja-JP" altLang="en-US" sz="1100">
              <a:solidFill>
                <a:schemeClr val="tx1"/>
              </a:solidFill>
            </a:endParaRPr>
          </a:p>
        </xdr:txBody>
      </xdr:sp>
      <xdr:sp macro="" textlink="">
        <xdr:nvSpPr>
          <xdr:cNvPr id="80" name="正方形/長方形 79"/>
          <xdr:cNvSpPr/>
        </xdr:nvSpPr>
        <xdr:spPr>
          <a:xfrm>
            <a:off x="3975100" y="10744200"/>
            <a:ext cx="2962275" cy="7524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Ａ．</a:t>
            </a:r>
            <a:r>
              <a:rPr kumimoji="1" lang="en-US" altLang="ja-JP" sz="1100">
                <a:solidFill>
                  <a:schemeClr val="tx1"/>
                </a:solidFill>
              </a:rPr>
              <a:t>NTT</a:t>
            </a:r>
            <a:r>
              <a:rPr kumimoji="1" lang="ja-JP" altLang="en-US" sz="1100">
                <a:solidFill>
                  <a:schemeClr val="tx1"/>
                </a:solidFill>
              </a:rPr>
              <a:t>ラーニングシステムズ（株）</a:t>
            </a:r>
            <a:endParaRPr kumimoji="1" lang="en-US" altLang="ja-JP" sz="1100">
              <a:solidFill>
                <a:schemeClr val="tx1"/>
              </a:solidFill>
            </a:endParaRPr>
          </a:p>
          <a:p>
            <a:pPr algn="ctr"/>
            <a:r>
              <a:rPr kumimoji="1" lang="en-US" altLang="ja-JP" sz="1100">
                <a:solidFill>
                  <a:schemeClr val="tx1"/>
                </a:solidFill>
              </a:rPr>
              <a:t>8</a:t>
            </a:r>
            <a:r>
              <a:rPr kumimoji="1" lang="ja-JP" altLang="en-US" sz="1100">
                <a:solidFill>
                  <a:schemeClr val="tx1"/>
                </a:solidFill>
              </a:rPr>
              <a:t>百万円</a:t>
            </a:r>
            <a:endParaRPr kumimoji="1" lang="en-US" altLang="ja-JP" sz="1100">
              <a:solidFill>
                <a:schemeClr val="tx1"/>
              </a:solidFill>
            </a:endParaRPr>
          </a:p>
          <a:p>
            <a:pPr algn="ctr"/>
            <a:endParaRPr kumimoji="1" lang="ja-JP" altLang="en-US" sz="1100">
              <a:solidFill>
                <a:schemeClr val="tx1"/>
              </a:solidFill>
            </a:endParaRPr>
          </a:p>
        </xdr:txBody>
      </xdr:sp>
      <xdr:sp macro="" textlink="">
        <xdr:nvSpPr>
          <xdr:cNvPr id="81" name="テキスト ボックス 80"/>
          <xdr:cNvSpPr txBox="1"/>
        </xdr:nvSpPr>
        <xdr:spPr>
          <a:xfrm>
            <a:off x="3911600" y="11553824"/>
            <a:ext cx="354330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（海外安全ホームページのコンテンツ制作業務）</a:t>
            </a:r>
          </a:p>
        </xdr:txBody>
      </xdr:sp>
      <xdr:cxnSp macro="">
        <xdr:nvCxnSpPr>
          <xdr:cNvPr id="82" name="直線矢印コネクタ 81"/>
          <xdr:cNvCxnSpPr/>
        </xdr:nvCxnSpPr>
        <xdr:spPr>
          <a:xfrm rot="5400000">
            <a:off x="4882354" y="9913146"/>
            <a:ext cx="1009652" cy="476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83" name="テキスト ボックス 82"/>
          <xdr:cNvSpPr txBox="1"/>
        </xdr:nvSpPr>
        <xdr:spPr>
          <a:xfrm>
            <a:off x="4876800" y="10442575"/>
            <a:ext cx="98107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随意契約</a:t>
            </a:r>
            <a:r>
              <a:rPr kumimoji="1" lang="en-US" altLang="ja-JP" sz="1100"/>
              <a:t>】</a:t>
            </a:r>
            <a:endParaRPr kumimoji="1" lang="ja-JP" altLang="en-US" sz="1100"/>
          </a:p>
        </xdr:txBody>
      </xdr:sp>
    </xdr:grpSp>
    <xdr:clientData/>
  </xdr:twoCellAnchor>
  <xdr:twoCellAnchor>
    <xdr:from>
      <xdr:col>22</xdr:col>
      <xdr:colOff>114300</xdr:colOff>
      <xdr:row>608</xdr:row>
      <xdr:rowOff>2438400</xdr:rowOff>
    </xdr:from>
    <xdr:to>
      <xdr:col>39</xdr:col>
      <xdr:colOff>145863</xdr:colOff>
      <xdr:row>609</xdr:row>
      <xdr:rowOff>1971642</xdr:rowOff>
    </xdr:to>
    <xdr:grpSp>
      <xdr:nvGrpSpPr>
        <xdr:cNvPr id="84" name="グループ化 83"/>
        <xdr:cNvGrpSpPr/>
      </xdr:nvGrpSpPr>
      <xdr:grpSpPr>
        <a:xfrm>
          <a:off x="4076700" y="235940600"/>
          <a:ext cx="3358963" cy="4435442"/>
          <a:chOff x="3937000" y="7800975"/>
          <a:chExt cx="3358963" cy="4514817"/>
        </a:xfrm>
      </xdr:grpSpPr>
      <xdr:sp macro="" textlink="">
        <xdr:nvSpPr>
          <xdr:cNvPr id="85" name="テキスト ボックス 84"/>
          <xdr:cNvSpPr txBox="1"/>
        </xdr:nvSpPr>
        <xdr:spPr>
          <a:xfrm>
            <a:off x="3949700" y="7800975"/>
            <a:ext cx="3333749" cy="1743075"/>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600"/>
              <a:t>外務省</a:t>
            </a:r>
            <a:endParaRPr kumimoji="1" lang="en-US" altLang="ja-JP" sz="1600"/>
          </a:p>
          <a:p>
            <a:pPr algn="ctr"/>
            <a:r>
              <a:rPr kumimoji="1" lang="ja-JP" altLang="en-US" sz="1600"/>
              <a:t>２５百万円</a:t>
            </a:r>
            <a:endParaRPr kumimoji="1" lang="en-US" altLang="ja-JP" sz="1600"/>
          </a:p>
          <a:p>
            <a:pPr algn="ctr"/>
            <a:endParaRPr kumimoji="1" lang="en-US" altLang="ja-JP" sz="1600"/>
          </a:p>
          <a:p>
            <a:pPr algn="ctr"/>
            <a:r>
              <a:rPr kumimoji="1" lang="ja-JP" altLang="en-US" sz="1400"/>
              <a:t>（被兼轄国又は遠隔地等の在留邦人や邦人旅行者に対する保護及び安全対策）</a:t>
            </a:r>
            <a:endParaRPr kumimoji="1" lang="en-US" altLang="ja-JP" sz="1400"/>
          </a:p>
          <a:p>
            <a:endParaRPr kumimoji="1" lang="ja-JP" altLang="en-US" sz="1600"/>
          </a:p>
        </xdr:txBody>
      </xdr:sp>
      <xdr:cxnSp macro="">
        <xdr:nvCxnSpPr>
          <xdr:cNvPr id="86" name="直線矢印コネクタ 85"/>
          <xdr:cNvCxnSpPr/>
        </xdr:nvCxnSpPr>
        <xdr:spPr>
          <a:xfrm rot="16200000" flipH="1">
            <a:off x="5458130" y="9765995"/>
            <a:ext cx="439783" cy="2243"/>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87" name="テキスト ボックス 86"/>
          <xdr:cNvSpPr txBox="1"/>
        </xdr:nvSpPr>
        <xdr:spPr>
          <a:xfrm>
            <a:off x="4521200" y="10083800"/>
            <a:ext cx="2338107" cy="3553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400"/>
              <a:t>【</a:t>
            </a:r>
            <a:r>
              <a:rPr kumimoji="1" lang="ja-JP" altLang="en-US" sz="1400"/>
              <a:t>随意契約</a:t>
            </a:r>
            <a:r>
              <a:rPr kumimoji="1" lang="en-US" altLang="ja-JP" sz="1400"/>
              <a:t>】</a:t>
            </a:r>
            <a:endParaRPr kumimoji="1" lang="ja-JP" altLang="en-US" sz="1400"/>
          </a:p>
        </xdr:txBody>
      </xdr:sp>
      <xdr:sp macro="" textlink="">
        <xdr:nvSpPr>
          <xdr:cNvPr id="88" name="テキスト ボックス 87"/>
          <xdr:cNvSpPr txBox="1"/>
        </xdr:nvSpPr>
        <xdr:spPr>
          <a:xfrm>
            <a:off x="3937000" y="10502900"/>
            <a:ext cx="3358963" cy="1812892"/>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600"/>
              <a:t>治安関係専門家等　４０者・社</a:t>
            </a:r>
            <a:endParaRPr kumimoji="1" lang="en-US" altLang="ja-JP" sz="1600"/>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600"/>
              <a:t>計２５百万円</a:t>
            </a:r>
            <a:endParaRPr kumimoji="1" lang="en-US" altLang="ja-JP" sz="1600"/>
          </a:p>
          <a:p>
            <a:pPr marL="0" marR="0" indent="0" algn="ctr" defTabSz="914400" eaLnBrk="1" fontAlgn="auto" latinLnBrk="0" hangingPunct="1">
              <a:lnSpc>
                <a:spcPct val="100000"/>
              </a:lnSpc>
              <a:spcBef>
                <a:spcPts val="0"/>
              </a:spcBef>
              <a:spcAft>
                <a:spcPts val="0"/>
              </a:spcAft>
              <a:buClrTx/>
              <a:buSzTx/>
              <a:buFontTx/>
              <a:buNone/>
              <a:tabLst/>
              <a:defRPr/>
            </a:pPr>
            <a:endParaRPr kumimoji="1" lang="en-US" altLang="ja-JP" sz="1600"/>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dk1"/>
                </a:solidFill>
                <a:latin typeface="+mn-lt"/>
                <a:ea typeface="+mn-ea"/>
                <a:cs typeface="+mn-cs"/>
              </a:rPr>
              <a:t>（被兼轄国又は遠隔地等の在留邦人や邦人旅行者に対する保護及び安全対策）</a:t>
            </a:r>
            <a:endParaRPr kumimoji="1" lang="en-US" sz="1400">
              <a:solidFill>
                <a:schemeClr val="dk1"/>
              </a:solidFill>
              <a:latin typeface="+mn-lt"/>
              <a:ea typeface="+mn-ea"/>
              <a:cs typeface="+mn-cs"/>
            </a:endParaRPr>
          </a:p>
          <a:p>
            <a:pPr algn="ctr"/>
            <a:endParaRPr kumimoji="1" lang="en-US" altLang="ja-JP" sz="1600"/>
          </a:p>
          <a:p>
            <a:endParaRPr kumimoji="1" lang="ja-JP" altLang="en-US" sz="1100"/>
          </a:p>
        </xdr:txBody>
      </xdr:sp>
    </xdr:grpSp>
    <xdr:clientData/>
  </xdr:twoCellAnchor>
  <xdr:twoCellAnchor>
    <xdr:from>
      <xdr:col>9</xdr:col>
      <xdr:colOff>46317</xdr:colOff>
      <xdr:row>711</xdr:row>
      <xdr:rowOff>170516</xdr:rowOff>
    </xdr:from>
    <xdr:to>
      <xdr:col>49</xdr:col>
      <xdr:colOff>46317</xdr:colOff>
      <xdr:row>713</xdr:row>
      <xdr:rowOff>2579</xdr:rowOff>
    </xdr:to>
    <xdr:grpSp>
      <xdr:nvGrpSpPr>
        <xdr:cNvPr id="89" name="グループ化 88"/>
        <xdr:cNvGrpSpPr/>
      </xdr:nvGrpSpPr>
      <xdr:grpSpPr>
        <a:xfrm>
          <a:off x="1697317" y="278059216"/>
          <a:ext cx="7683500" cy="9166563"/>
          <a:chOff x="1506817" y="8530291"/>
          <a:chExt cx="7683500" cy="3295988"/>
        </a:xfrm>
      </xdr:grpSpPr>
      <xdr:sp macro="" textlink="">
        <xdr:nvSpPr>
          <xdr:cNvPr id="90" name="正方形/長方形 89"/>
          <xdr:cNvSpPr/>
        </xdr:nvSpPr>
        <xdr:spPr>
          <a:xfrm>
            <a:off x="3574677" y="8530291"/>
            <a:ext cx="3228788" cy="1001872"/>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r>
              <a:rPr kumimoji="1" lang="ja-JP" altLang="en-US" sz="2000"/>
              <a:t>外　務　省</a:t>
            </a:r>
            <a:endParaRPr kumimoji="1" lang="en-US" altLang="ja-JP" sz="2000"/>
          </a:p>
          <a:p>
            <a:pPr algn="ctr"/>
            <a:r>
              <a:rPr kumimoji="1" lang="ja-JP" altLang="en-US" sz="2000"/>
              <a:t>２４百万円</a:t>
            </a:r>
          </a:p>
        </xdr:txBody>
      </xdr:sp>
      <xdr:sp macro="" textlink="">
        <xdr:nvSpPr>
          <xdr:cNvPr id="91" name="正方形/長方形 90"/>
          <xdr:cNvSpPr/>
        </xdr:nvSpPr>
        <xdr:spPr>
          <a:xfrm>
            <a:off x="1518022" y="10331077"/>
            <a:ext cx="1967007" cy="987826"/>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r>
              <a:rPr kumimoji="1" lang="ja-JP" altLang="en-US" sz="1200"/>
              <a:t>芙蓉会</a:t>
            </a:r>
            <a:endParaRPr kumimoji="1" lang="en-US" altLang="ja-JP" sz="1200"/>
          </a:p>
          <a:p>
            <a:pPr algn="ctr"/>
            <a:r>
              <a:rPr kumimoji="1" lang="ja-JP" altLang="en-US" sz="1200"/>
              <a:t>ソウル本部</a:t>
            </a:r>
            <a:endParaRPr kumimoji="1" lang="en-US" altLang="ja-JP" sz="1200"/>
          </a:p>
          <a:p>
            <a:pPr algn="ctr"/>
            <a:r>
              <a:rPr kumimoji="1" lang="ja-JP" altLang="en-US" sz="1200"/>
              <a:t>２１名</a:t>
            </a:r>
            <a:endParaRPr kumimoji="1" lang="en-US" altLang="ja-JP" sz="1200"/>
          </a:p>
          <a:p>
            <a:pPr algn="ctr"/>
            <a:r>
              <a:rPr kumimoji="1" lang="ja-JP" altLang="en-US" sz="1200"/>
              <a:t>８百万円</a:t>
            </a:r>
            <a:endParaRPr kumimoji="1" lang="en-US" altLang="ja-JP" sz="1200"/>
          </a:p>
          <a:p>
            <a:pPr algn="ctr"/>
            <a:endParaRPr kumimoji="1" lang="ja-JP" altLang="en-US" sz="1100"/>
          </a:p>
        </xdr:txBody>
      </xdr:sp>
      <xdr:sp macro="" textlink="">
        <xdr:nvSpPr>
          <xdr:cNvPr id="92" name="正方形/長方形 91"/>
          <xdr:cNvSpPr/>
        </xdr:nvSpPr>
        <xdr:spPr>
          <a:xfrm>
            <a:off x="4119282" y="10332758"/>
            <a:ext cx="2036482" cy="1006848"/>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r>
              <a:rPr kumimoji="1" lang="ja-JP" altLang="en-US" sz="1200"/>
              <a:t>芙蓉会</a:t>
            </a:r>
            <a:endParaRPr kumimoji="1" lang="en-US" altLang="ja-JP" sz="1200"/>
          </a:p>
          <a:p>
            <a:pPr algn="ctr"/>
            <a:r>
              <a:rPr kumimoji="1" lang="ja-JP" altLang="en-US" sz="1200"/>
              <a:t>釜山本部</a:t>
            </a:r>
            <a:endParaRPr kumimoji="1" lang="en-US" altLang="ja-JP" sz="1200"/>
          </a:p>
          <a:p>
            <a:pPr algn="ctr"/>
            <a:r>
              <a:rPr kumimoji="1" lang="ja-JP" altLang="en-US" sz="1200"/>
              <a:t>１７名</a:t>
            </a:r>
            <a:endParaRPr kumimoji="1" lang="en-US" altLang="ja-JP" sz="1200"/>
          </a:p>
          <a:p>
            <a:pPr algn="ctr"/>
            <a:r>
              <a:rPr kumimoji="1" lang="ja-JP" altLang="en-US" sz="1200"/>
              <a:t>６百万円</a:t>
            </a:r>
            <a:endParaRPr kumimoji="1" lang="en-US" altLang="ja-JP" sz="1200"/>
          </a:p>
        </xdr:txBody>
      </xdr:sp>
      <xdr:sp macro="" textlink="">
        <xdr:nvSpPr>
          <xdr:cNvPr id="93" name="正方形/長方形 92"/>
          <xdr:cNvSpPr/>
        </xdr:nvSpPr>
        <xdr:spPr>
          <a:xfrm>
            <a:off x="6950635" y="10331076"/>
            <a:ext cx="2239682" cy="954164"/>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r>
              <a:rPr kumimoji="1" lang="ja-JP" altLang="en-US" sz="1400"/>
              <a:t>慶州ナザレ園</a:t>
            </a:r>
            <a:endParaRPr kumimoji="1" lang="en-US" altLang="ja-JP" sz="1400"/>
          </a:p>
          <a:p>
            <a:pPr algn="ctr"/>
            <a:r>
              <a:rPr kumimoji="1" lang="ja-JP" altLang="en-US" sz="1400"/>
              <a:t>４６名</a:t>
            </a:r>
            <a:endParaRPr kumimoji="1" lang="en-US" altLang="ja-JP" sz="1400"/>
          </a:p>
          <a:p>
            <a:pPr algn="ctr"/>
            <a:r>
              <a:rPr kumimoji="1" lang="ja-JP" altLang="en-US" sz="1400"/>
              <a:t>１０百万円</a:t>
            </a:r>
          </a:p>
        </xdr:txBody>
      </xdr:sp>
      <xdr:cxnSp macro="">
        <xdr:nvCxnSpPr>
          <xdr:cNvPr id="94" name="カギ線コネクタ 93"/>
          <xdr:cNvCxnSpPr>
            <a:stCxn id="90" idx="2"/>
            <a:endCxn id="91" idx="0"/>
          </xdr:cNvCxnSpPr>
        </xdr:nvCxnSpPr>
        <xdr:spPr>
          <a:xfrm rot="5400000">
            <a:off x="3445818" y="8582982"/>
            <a:ext cx="798961" cy="2697257"/>
          </a:xfrm>
          <a:prstGeom prst="bentConnector3">
            <a:avLst>
              <a:gd name="adj1" fmla="val 50000"/>
            </a:avLst>
          </a:prstGeom>
          <a:ln w="19050">
            <a:tailEnd type="arrow"/>
          </a:ln>
        </xdr:spPr>
        <xdr:style>
          <a:lnRef idx="1">
            <a:schemeClr val="accent1"/>
          </a:lnRef>
          <a:fillRef idx="0">
            <a:schemeClr val="accent1"/>
          </a:fillRef>
          <a:effectRef idx="0">
            <a:schemeClr val="accent1"/>
          </a:effectRef>
          <a:fontRef idx="minor">
            <a:schemeClr val="tx1"/>
          </a:fontRef>
        </xdr:style>
      </xdr:cxnSp>
      <xdr:cxnSp macro="">
        <xdr:nvCxnSpPr>
          <xdr:cNvPr id="95" name="カギ線コネクタ 94"/>
          <xdr:cNvCxnSpPr>
            <a:stCxn id="90" idx="2"/>
            <a:endCxn id="93" idx="0"/>
          </xdr:cNvCxnSpPr>
        </xdr:nvCxnSpPr>
        <xdr:spPr>
          <a:xfrm rot="16200000" flipH="1">
            <a:off x="6214396" y="8511627"/>
            <a:ext cx="799005" cy="2839943"/>
          </a:xfrm>
          <a:prstGeom prst="bentConnector3">
            <a:avLst>
              <a:gd name="adj1" fmla="val 50000"/>
            </a:avLst>
          </a:prstGeom>
          <a:ln w="19050">
            <a:tailEnd type="arrow"/>
          </a:ln>
        </xdr:spPr>
        <xdr:style>
          <a:lnRef idx="1">
            <a:schemeClr val="accent1"/>
          </a:lnRef>
          <a:fillRef idx="0">
            <a:schemeClr val="accent1"/>
          </a:fillRef>
          <a:effectRef idx="0">
            <a:schemeClr val="accent1"/>
          </a:effectRef>
          <a:fontRef idx="minor">
            <a:schemeClr val="tx1"/>
          </a:fontRef>
        </xdr:style>
      </xdr:cxnSp>
      <xdr:cxnSp macro="">
        <xdr:nvCxnSpPr>
          <xdr:cNvPr id="96" name="直線矢印コネクタ 95"/>
          <xdr:cNvCxnSpPr>
            <a:stCxn id="90" idx="2"/>
            <a:endCxn id="92" idx="0"/>
          </xdr:cNvCxnSpPr>
        </xdr:nvCxnSpPr>
        <xdr:spPr>
          <a:xfrm rot="16200000" flipH="1">
            <a:off x="4796418" y="9929638"/>
            <a:ext cx="800622" cy="5603"/>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97" name="テキスト ボックス 96"/>
          <xdr:cNvSpPr txBox="1"/>
        </xdr:nvSpPr>
        <xdr:spPr>
          <a:xfrm>
            <a:off x="1506817" y="11317193"/>
            <a:ext cx="1826559" cy="468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a:t>生活を維持するための経費及び医療費の支援</a:t>
            </a:r>
          </a:p>
        </xdr:txBody>
      </xdr:sp>
      <xdr:sp macro="" textlink="">
        <xdr:nvSpPr>
          <xdr:cNvPr id="98" name="テキスト ボックス 97"/>
          <xdr:cNvSpPr txBox="1"/>
        </xdr:nvSpPr>
        <xdr:spPr>
          <a:xfrm>
            <a:off x="6939430" y="11296465"/>
            <a:ext cx="1826559" cy="487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a:t>生活を維持するための経費及び医療費の支援</a:t>
            </a:r>
          </a:p>
        </xdr:txBody>
      </xdr:sp>
      <xdr:sp macro="" textlink="">
        <xdr:nvSpPr>
          <xdr:cNvPr id="99" name="テキスト ボックス 98"/>
          <xdr:cNvSpPr txBox="1"/>
        </xdr:nvSpPr>
        <xdr:spPr>
          <a:xfrm>
            <a:off x="4103594" y="11338485"/>
            <a:ext cx="1826559" cy="487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a:t>生活を維持するための経費及び医療費の支援</a:t>
            </a:r>
          </a:p>
        </xdr:txBody>
      </xdr:sp>
    </xdr:grpSp>
    <xdr:clientData/>
  </xdr:twoCellAnchor>
  <xdr:twoCellAnchor>
    <xdr:from>
      <xdr:col>19</xdr:col>
      <xdr:colOff>152400</xdr:colOff>
      <xdr:row>827</xdr:row>
      <xdr:rowOff>1104900</xdr:rowOff>
    </xdr:from>
    <xdr:to>
      <xdr:col>37</xdr:col>
      <xdr:colOff>41835</xdr:colOff>
      <xdr:row>828</xdr:row>
      <xdr:rowOff>1397000</xdr:rowOff>
    </xdr:to>
    <xdr:grpSp>
      <xdr:nvGrpSpPr>
        <xdr:cNvPr id="100" name="グループ化 99"/>
        <xdr:cNvGrpSpPr/>
      </xdr:nvGrpSpPr>
      <xdr:grpSpPr>
        <a:xfrm>
          <a:off x="3581400" y="327228200"/>
          <a:ext cx="3343835" cy="5194300"/>
          <a:chOff x="3730066" y="9088905"/>
          <a:chExt cx="2547469" cy="3135991"/>
        </a:xfrm>
      </xdr:grpSpPr>
      <xdr:sp macro="" textlink="">
        <xdr:nvSpPr>
          <xdr:cNvPr id="101" name="テキスト ボックス 100"/>
          <xdr:cNvSpPr txBox="1"/>
        </xdr:nvSpPr>
        <xdr:spPr>
          <a:xfrm>
            <a:off x="4007225" y="9088905"/>
            <a:ext cx="1993152" cy="838766"/>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wrap="square" rtlCol="0" anchor="ctr"/>
          <a:lstStyle/>
          <a:p>
            <a:pPr algn="ctr"/>
            <a:r>
              <a:rPr kumimoji="1" lang="ja-JP" altLang="en-US" sz="1800"/>
              <a:t>外務省</a:t>
            </a:r>
            <a:endParaRPr kumimoji="1" lang="en-US" altLang="ja-JP" sz="1800"/>
          </a:p>
          <a:p>
            <a:pPr algn="ctr"/>
            <a:r>
              <a:rPr kumimoji="1" lang="ja-JP" altLang="en-US" sz="1800"/>
              <a:t>３百万円</a:t>
            </a:r>
          </a:p>
        </xdr:txBody>
      </xdr:sp>
      <xdr:cxnSp macro="">
        <xdr:nvCxnSpPr>
          <xdr:cNvPr id="102" name="直線矢印コネクタ 101"/>
          <xdr:cNvCxnSpPr>
            <a:stCxn id="101" idx="2"/>
            <a:endCxn id="103" idx="0"/>
          </xdr:cNvCxnSpPr>
        </xdr:nvCxnSpPr>
        <xdr:spPr>
          <a:xfrm rot="5400000">
            <a:off x="4585834" y="10364682"/>
            <a:ext cx="874034" cy="1588"/>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03" name="テキスト ボックス 102"/>
          <xdr:cNvSpPr txBox="1"/>
        </xdr:nvSpPr>
        <xdr:spPr>
          <a:xfrm>
            <a:off x="3730066" y="10782674"/>
            <a:ext cx="2547469" cy="1442222"/>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wrap="square" rtlCol="0" anchor="ctr"/>
          <a:lstStyle/>
          <a:p>
            <a:pPr algn="ctr"/>
            <a:r>
              <a:rPr kumimoji="1" lang="ja-JP" altLang="en-US" sz="1800"/>
              <a:t>貸付申請者</a:t>
            </a:r>
            <a:endParaRPr kumimoji="1" lang="en-US" altLang="ja-JP" sz="1800"/>
          </a:p>
          <a:p>
            <a:pPr algn="ctr"/>
            <a:endParaRPr kumimoji="1" lang="en-US" altLang="ja-JP" sz="1400"/>
          </a:p>
          <a:p>
            <a:pPr algn="ctr"/>
            <a:r>
              <a:rPr kumimoji="1" lang="en-US" altLang="ja-JP" sz="1400"/>
              <a:t>101</a:t>
            </a:r>
            <a:r>
              <a:rPr kumimoji="1" lang="ja-JP" altLang="en-US" sz="1400"/>
              <a:t>件　</a:t>
            </a:r>
            <a:r>
              <a:rPr kumimoji="1" lang="en-US" altLang="ja-JP" sz="1400"/>
              <a:t>3</a:t>
            </a:r>
            <a:r>
              <a:rPr kumimoji="1" lang="ja-JP" altLang="en-US" sz="1400"/>
              <a:t>百万円</a:t>
            </a:r>
            <a:endParaRPr kumimoji="1" lang="en-US" altLang="ja-JP" sz="1400"/>
          </a:p>
          <a:p>
            <a:pPr algn="ctr"/>
            <a:r>
              <a:rPr kumimoji="1" lang="ja-JP" altLang="en-US" sz="1400"/>
              <a:t>困窮者への貸付</a:t>
            </a:r>
            <a:endParaRPr kumimoji="1" lang="en-US" altLang="ja-JP" sz="1400"/>
          </a:p>
        </xdr:txBody>
      </xdr:sp>
    </xdr:grpSp>
    <xdr:clientData/>
  </xdr:twoCellAnchor>
  <xdr:twoCellAnchor>
    <xdr:from>
      <xdr:col>17</xdr:col>
      <xdr:colOff>41274</xdr:colOff>
      <xdr:row>930</xdr:row>
      <xdr:rowOff>727076</xdr:rowOff>
    </xdr:from>
    <xdr:to>
      <xdr:col>46</xdr:col>
      <xdr:colOff>76200</xdr:colOff>
      <xdr:row>931</xdr:row>
      <xdr:rowOff>3810000</xdr:rowOff>
    </xdr:to>
    <xdr:grpSp>
      <xdr:nvGrpSpPr>
        <xdr:cNvPr id="104" name="グループ化 103"/>
        <xdr:cNvGrpSpPr/>
      </xdr:nvGrpSpPr>
      <xdr:grpSpPr>
        <a:xfrm>
          <a:off x="3114674" y="371236876"/>
          <a:ext cx="5673726" cy="7985124"/>
          <a:chOff x="2809874" y="7994651"/>
          <a:chExt cx="5673726" cy="7492999"/>
        </a:xfrm>
      </xdr:grpSpPr>
      <xdr:sp macro="" textlink="">
        <xdr:nvSpPr>
          <xdr:cNvPr id="105" name="正方形/長方形 104"/>
          <xdr:cNvSpPr/>
        </xdr:nvSpPr>
        <xdr:spPr>
          <a:xfrm>
            <a:off x="3981450" y="7994651"/>
            <a:ext cx="3022600" cy="7429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外務省</a:t>
            </a:r>
            <a:endParaRPr kumimoji="1" lang="en-US" altLang="ja-JP" sz="1100">
              <a:solidFill>
                <a:schemeClr val="tx1"/>
              </a:solidFill>
            </a:endParaRPr>
          </a:p>
          <a:p>
            <a:pPr algn="ctr"/>
            <a:r>
              <a:rPr kumimoji="1" lang="en-US" altLang="ja-JP" sz="1100">
                <a:solidFill>
                  <a:schemeClr val="tx1"/>
                </a:solidFill>
              </a:rPr>
              <a:t>21</a:t>
            </a:r>
            <a:r>
              <a:rPr kumimoji="1" lang="ja-JP" altLang="en-US" sz="1100">
                <a:solidFill>
                  <a:schemeClr val="tx1"/>
                </a:solidFill>
              </a:rPr>
              <a:t>百万円</a:t>
            </a:r>
            <a:endParaRPr kumimoji="1" lang="en-US" altLang="ja-JP" sz="1100">
              <a:solidFill>
                <a:schemeClr val="tx1"/>
              </a:solidFill>
            </a:endParaRPr>
          </a:p>
          <a:p>
            <a:pPr algn="ctr"/>
            <a:endParaRPr kumimoji="1" lang="ja-JP" altLang="en-US" sz="1100">
              <a:solidFill>
                <a:schemeClr val="tx1"/>
              </a:solidFill>
            </a:endParaRPr>
          </a:p>
        </xdr:txBody>
      </xdr:sp>
      <xdr:sp macro="" textlink="">
        <xdr:nvSpPr>
          <xdr:cNvPr id="106" name="正方形/長方形 105"/>
          <xdr:cNvSpPr/>
        </xdr:nvSpPr>
        <xdr:spPr>
          <a:xfrm>
            <a:off x="4010025" y="10233025"/>
            <a:ext cx="3016250" cy="7429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Ａ．（株）オリコム</a:t>
            </a:r>
            <a:endParaRPr kumimoji="1" lang="en-US" altLang="ja-JP" sz="1100">
              <a:solidFill>
                <a:schemeClr val="tx1"/>
              </a:solidFill>
            </a:endParaRPr>
          </a:p>
          <a:p>
            <a:pPr algn="ctr"/>
            <a:r>
              <a:rPr kumimoji="1" lang="en-US" altLang="ja-JP" sz="1100">
                <a:solidFill>
                  <a:schemeClr val="tx1"/>
                </a:solidFill>
              </a:rPr>
              <a:t>21</a:t>
            </a:r>
            <a:r>
              <a:rPr kumimoji="1" lang="ja-JP" altLang="en-US" sz="1100">
                <a:solidFill>
                  <a:schemeClr val="tx1"/>
                </a:solidFill>
              </a:rPr>
              <a:t>百万円</a:t>
            </a:r>
            <a:endParaRPr kumimoji="1" lang="en-US" altLang="ja-JP" sz="1100">
              <a:solidFill>
                <a:schemeClr val="tx1"/>
              </a:solidFill>
            </a:endParaRPr>
          </a:p>
          <a:p>
            <a:pPr algn="ctr"/>
            <a:endParaRPr kumimoji="1" lang="ja-JP" altLang="en-US" sz="1100">
              <a:solidFill>
                <a:schemeClr val="tx1"/>
              </a:solidFill>
            </a:endParaRPr>
          </a:p>
        </xdr:txBody>
      </xdr:sp>
      <xdr:sp macro="" textlink="">
        <xdr:nvSpPr>
          <xdr:cNvPr id="107" name="正方形/長方形 106"/>
          <xdr:cNvSpPr/>
        </xdr:nvSpPr>
        <xdr:spPr>
          <a:xfrm>
            <a:off x="6410325" y="14068425"/>
            <a:ext cx="1527176" cy="7429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Ｃ．（株）ソラック</a:t>
            </a:r>
            <a:endParaRPr kumimoji="1" lang="en-US" altLang="ja-JP" sz="1100">
              <a:solidFill>
                <a:schemeClr val="tx1"/>
              </a:solidFill>
            </a:endParaRPr>
          </a:p>
          <a:p>
            <a:pPr algn="ctr"/>
            <a:r>
              <a:rPr kumimoji="1" lang="ja-JP" altLang="en-US" sz="1100">
                <a:solidFill>
                  <a:schemeClr val="tx1"/>
                </a:solidFill>
              </a:rPr>
              <a:t>　　　２百万円</a:t>
            </a:r>
            <a:r>
              <a:rPr kumimoji="1" lang="en-US" altLang="ja-JP" sz="1100">
                <a:solidFill>
                  <a:schemeClr val="tx1"/>
                </a:solidFill>
              </a:rPr>
              <a:t>	</a:t>
            </a:r>
            <a:endParaRPr kumimoji="1" lang="ja-JP" altLang="en-US" sz="1100">
              <a:solidFill>
                <a:schemeClr val="tx1"/>
              </a:solidFill>
            </a:endParaRPr>
          </a:p>
        </xdr:txBody>
      </xdr:sp>
      <xdr:sp macro="" textlink="">
        <xdr:nvSpPr>
          <xdr:cNvPr id="108" name="正方形/長方形 107"/>
          <xdr:cNvSpPr/>
        </xdr:nvSpPr>
        <xdr:spPr>
          <a:xfrm>
            <a:off x="2921000" y="14077950"/>
            <a:ext cx="1603376" cy="7524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Ｂ．</a:t>
            </a:r>
            <a:r>
              <a:rPr kumimoji="1" lang="en-US" altLang="ja-JP" sz="1100">
                <a:solidFill>
                  <a:schemeClr val="tx1"/>
                </a:solidFill>
              </a:rPr>
              <a:t> </a:t>
            </a:r>
            <a:r>
              <a:rPr kumimoji="1" lang="ja-JP" altLang="en-US" sz="1100">
                <a:solidFill>
                  <a:schemeClr val="tx1"/>
                </a:solidFill>
              </a:rPr>
              <a:t>町田印刷</a:t>
            </a:r>
            <a:r>
              <a:rPr kumimoji="1" lang="en-US" altLang="ja-JP" sz="1100">
                <a:solidFill>
                  <a:schemeClr val="tx1"/>
                </a:solidFill>
              </a:rPr>
              <a:t>(</a:t>
            </a:r>
            <a:r>
              <a:rPr kumimoji="1" lang="ja-JP" altLang="en-US" sz="1100">
                <a:solidFill>
                  <a:schemeClr val="tx1"/>
                </a:solidFill>
              </a:rPr>
              <a:t>株</a:t>
            </a:r>
            <a:r>
              <a:rPr kumimoji="1" lang="en-US" altLang="ja-JP" sz="1100">
                <a:solidFill>
                  <a:schemeClr val="tx1"/>
                </a:solidFill>
              </a:rPr>
              <a:t>)</a:t>
            </a:r>
          </a:p>
          <a:p>
            <a:pPr algn="ctr"/>
            <a:r>
              <a:rPr kumimoji="1" lang="ja-JP" altLang="en-US" sz="1100">
                <a:solidFill>
                  <a:schemeClr val="tx1"/>
                </a:solidFill>
              </a:rPr>
              <a:t>２百万円</a:t>
            </a:r>
          </a:p>
        </xdr:txBody>
      </xdr:sp>
      <xdr:cxnSp macro="">
        <xdr:nvCxnSpPr>
          <xdr:cNvPr id="109" name="直線矢印コネクタ 108"/>
          <xdr:cNvCxnSpPr>
            <a:stCxn id="105" idx="2"/>
          </xdr:cNvCxnSpPr>
        </xdr:nvCxnSpPr>
        <xdr:spPr>
          <a:xfrm rot="5400000">
            <a:off x="5006183" y="9240046"/>
            <a:ext cx="1009652" cy="476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0" name="直線コネクタ 109"/>
          <xdr:cNvCxnSpPr/>
        </xdr:nvCxnSpPr>
        <xdr:spPr>
          <a:xfrm rot="10800000">
            <a:off x="3794125" y="12763500"/>
            <a:ext cx="3473454" cy="2"/>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1" name="直線矢印コネクタ 110"/>
          <xdr:cNvCxnSpPr/>
        </xdr:nvCxnSpPr>
        <xdr:spPr>
          <a:xfrm rot="16200000" flipH="1">
            <a:off x="3331368" y="13229431"/>
            <a:ext cx="904875" cy="1111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2" name="直線矢印コネクタ 111"/>
          <xdr:cNvCxnSpPr/>
        </xdr:nvCxnSpPr>
        <xdr:spPr>
          <a:xfrm rot="5400000">
            <a:off x="6812758" y="13194507"/>
            <a:ext cx="885824" cy="476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13" name="テキスト ボックス 112"/>
          <xdr:cNvSpPr txBox="1"/>
        </xdr:nvSpPr>
        <xdr:spPr>
          <a:xfrm>
            <a:off x="4635501" y="9928226"/>
            <a:ext cx="1562100" cy="2857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企画競争入札</a:t>
            </a:r>
            <a:r>
              <a:rPr kumimoji="1" lang="en-US" altLang="ja-JP" sz="1100"/>
              <a:t>】</a:t>
            </a:r>
            <a:endParaRPr kumimoji="1" lang="ja-JP" altLang="en-US" sz="1100"/>
          </a:p>
        </xdr:txBody>
      </xdr:sp>
      <xdr:sp macro="" textlink="">
        <xdr:nvSpPr>
          <xdr:cNvPr id="114" name="テキスト ボックス 113"/>
          <xdr:cNvSpPr txBox="1"/>
        </xdr:nvSpPr>
        <xdr:spPr>
          <a:xfrm>
            <a:off x="4168775" y="11090275"/>
            <a:ext cx="2800350"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（キャンペーン企画・運営業務一式）</a:t>
            </a:r>
          </a:p>
        </xdr:txBody>
      </xdr:sp>
      <xdr:sp macro="" textlink="">
        <xdr:nvSpPr>
          <xdr:cNvPr id="115" name="テキスト ボックス 114"/>
          <xdr:cNvSpPr txBox="1"/>
        </xdr:nvSpPr>
        <xdr:spPr>
          <a:xfrm>
            <a:off x="3355975" y="13754100"/>
            <a:ext cx="104775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再委託</a:t>
            </a:r>
            <a:r>
              <a:rPr kumimoji="1" lang="en-US" altLang="ja-JP" sz="1100"/>
              <a:t>】</a:t>
            </a:r>
            <a:endParaRPr kumimoji="1" lang="ja-JP" altLang="en-US" sz="1100"/>
          </a:p>
        </xdr:txBody>
      </xdr:sp>
      <xdr:sp macro="" textlink="">
        <xdr:nvSpPr>
          <xdr:cNvPr id="116" name="テキスト ボックス 115"/>
          <xdr:cNvSpPr txBox="1"/>
        </xdr:nvSpPr>
        <xdr:spPr>
          <a:xfrm>
            <a:off x="6689725" y="13716000"/>
            <a:ext cx="1025525"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再委託</a:t>
            </a:r>
            <a:r>
              <a:rPr kumimoji="1" lang="en-US" altLang="ja-JP" sz="1100"/>
              <a:t>】</a:t>
            </a:r>
            <a:endParaRPr kumimoji="1" lang="ja-JP" altLang="en-US" sz="1100"/>
          </a:p>
        </xdr:txBody>
      </xdr:sp>
      <xdr:sp macro="" textlink="">
        <xdr:nvSpPr>
          <xdr:cNvPr id="117" name="テキスト ボックス 116"/>
          <xdr:cNvSpPr txBox="1"/>
        </xdr:nvSpPr>
        <xdr:spPr>
          <a:xfrm>
            <a:off x="2809874" y="14935200"/>
            <a:ext cx="2155826"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（ポスター等印刷関係業務）</a:t>
            </a:r>
          </a:p>
        </xdr:txBody>
      </xdr:sp>
      <xdr:sp macro="" textlink="">
        <xdr:nvSpPr>
          <xdr:cNvPr id="118" name="テキスト ボックス 117"/>
          <xdr:cNvSpPr txBox="1"/>
        </xdr:nvSpPr>
        <xdr:spPr>
          <a:xfrm>
            <a:off x="6159500" y="14963775"/>
            <a:ext cx="2324100" cy="523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（キャンペーン特設サイト作成・サーバ運用・保守関連業務</a:t>
            </a:r>
            <a:r>
              <a:rPr kumimoji="1" lang="ja-JP" altLang="en-US" sz="1100" baseline="0"/>
              <a:t>）</a:t>
            </a:r>
            <a:endParaRPr kumimoji="1" lang="ja-JP" altLang="en-US" sz="1100"/>
          </a:p>
        </xdr:txBody>
      </xdr:sp>
      <xdr:cxnSp macro="">
        <xdr:nvCxnSpPr>
          <xdr:cNvPr id="119" name="直線コネクタ 118"/>
          <xdr:cNvCxnSpPr>
            <a:stCxn id="114" idx="2"/>
          </xdr:cNvCxnSpPr>
        </xdr:nvCxnSpPr>
        <xdr:spPr>
          <a:xfrm rot="5400000">
            <a:off x="4931569" y="12095957"/>
            <a:ext cx="1311278" cy="4763"/>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23</xdr:col>
      <xdr:colOff>0</xdr:colOff>
      <xdr:row>1152</xdr:row>
      <xdr:rowOff>0</xdr:rowOff>
    </xdr:from>
    <xdr:to>
      <xdr:col>39</xdr:col>
      <xdr:colOff>139700</xdr:colOff>
      <xdr:row>1153</xdr:row>
      <xdr:rowOff>0</xdr:rowOff>
    </xdr:to>
    <xdr:grpSp>
      <xdr:nvGrpSpPr>
        <xdr:cNvPr id="120" name="グループ化 2"/>
        <xdr:cNvGrpSpPr>
          <a:grpSpLocks/>
        </xdr:cNvGrpSpPr>
      </xdr:nvGrpSpPr>
      <xdr:grpSpPr bwMode="auto">
        <a:xfrm>
          <a:off x="4140200" y="468528400"/>
          <a:ext cx="3289300" cy="4432300"/>
          <a:chOff x="3707654" y="28649893"/>
          <a:chExt cx="3290046" cy="5525807"/>
        </a:xfrm>
      </xdr:grpSpPr>
      <xdr:sp macro="" textlink="">
        <xdr:nvSpPr>
          <xdr:cNvPr id="121" name="正方形/長方形 120"/>
          <xdr:cNvSpPr/>
        </xdr:nvSpPr>
        <xdr:spPr>
          <a:xfrm>
            <a:off x="3707654" y="28649893"/>
            <a:ext cx="3280254" cy="792128"/>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r>
              <a:rPr kumimoji="1" lang="ja-JP" altLang="en-US" sz="1600"/>
              <a:t>外務省</a:t>
            </a:r>
            <a:endParaRPr kumimoji="1" lang="en-US" altLang="ja-JP" sz="1600"/>
          </a:p>
          <a:p>
            <a:pPr algn="ctr"/>
            <a:r>
              <a:rPr kumimoji="1" lang="en-US" altLang="ja-JP" sz="1600"/>
              <a:t>16</a:t>
            </a:r>
            <a:r>
              <a:rPr kumimoji="1" lang="ja-JP" altLang="en-US" sz="1600"/>
              <a:t>百万円</a:t>
            </a:r>
          </a:p>
        </xdr:txBody>
      </xdr:sp>
      <xdr:sp macro="" textlink="">
        <xdr:nvSpPr>
          <xdr:cNvPr id="122" name="正方形/長方形 121"/>
          <xdr:cNvSpPr/>
        </xdr:nvSpPr>
        <xdr:spPr>
          <a:xfrm>
            <a:off x="3717446" y="30892664"/>
            <a:ext cx="3280254" cy="715778"/>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r>
              <a:rPr kumimoji="1" lang="ja-JP" altLang="en-US" sz="1400" b="1"/>
              <a:t>Ａ．  </a:t>
            </a:r>
            <a:r>
              <a:rPr kumimoji="1" lang="ja-JP" altLang="en-US" sz="1100"/>
              <a:t>ＫＤＤＩ　Ａｍｅｒｉｃａ，Ｉｎｃ．</a:t>
            </a:r>
            <a:endParaRPr kumimoji="1" lang="en-US" altLang="ja-JP" sz="1100"/>
          </a:p>
          <a:p>
            <a:pPr algn="ctr"/>
            <a:r>
              <a:rPr kumimoji="1" lang="en-US" altLang="ja-JP" sz="1100"/>
              <a:t>16</a:t>
            </a:r>
            <a:r>
              <a:rPr kumimoji="1" lang="ja-JP" altLang="en-US" sz="1100"/>
              <a:t>百万円</a:t>
            </a:r>
            <a:endParaRPr kumimoji="1" lang="en-US" altLang="ja-JP" sz="1100"/>
          </a:p>
        </xdr:txBody>
      </xdr:sp>
      <xdr:sp macro="" textlink="">
        <xdr:nvSpPr>
          <xdr:cNvPr id="123" name="1 つの角を丸めた四角形 122"/>
          <xdr:cNvSpPr/>
        </xdr:nvSpPr>
        <xdr:spPr>
          <a:xfrm>
            <a:off x="3717446" y="30568178"/>
            <a:ext cx="3280254" cy="267224"/>
          </a:xfrm>
          <a:prstGeom prst="round1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lang="en-US" altLang="ja-JP"/>
              <a:t>【</a:t>
            </a:r>
            <a:r>
              <a:rPr lang="ja-JP" altLang="en-US"/>
              <a:t>競争性のない随意契約</a:t>
            </a:r>
            <a:r>
              <a:rPr lang="en-US" altLang="ja-JP"/>
              <a:t>】</a:t>
            </a:r>
            <a:endParaRPr lang="ja-JP"/>
          </a:p>
        </xdr:txBody>
      </xdr:sp>
      <xdr:sp macro="" textlink="">
        <xdr:nvSpPr>
          <xdr:cNvPr id="124" name="左大かっこ 123"/>
          <xdr:cNvSpPr/>
        </xdr:nvSpPr>
        <xdr:spPr>
          <a:xfrm>
            <a:off x="3717446" y="31665705"/>
            <a:ext cx="137085" cy="2405014"/>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25" name="右大かっこ 124"/>
          <xdr:cNvSpPr/>
        </xdr:nvSpPr>
        <xdr:spPr>
          <a:xfrm>
            <a:off x="6792072" y="31656161"/>
            <a:ext cx="176252" cy="2385927"/>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26" name="1 つの角を丸めた四角形 125"/>
          <xdr:cNvSpPr/>
        </xdr:nvSpPr>
        <xdr:spPr>
          <a:xfrm>
            <a:off x="3874115" y="31703880"/>
            <a:ext cx="2908166" cy="2471820"/>
          </a:xfrm>
          <a:prstGeom prst="round1Rect">
            <a:avLst>
              <a:gd name="adj" fmla="val 0"/>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l"/>
            <a:r>
              <a:rPr kumimoji="1" lang="ja-JP" altLang="en-US" sz="900"/>
              <a:t>　北米地域（全米・カナダ）で発生する大規模災害時において、現地現場がいかなる状況であっても、被災地付近にいる邦人が家族等に口頭メッセージを残すことができ、且つ本邦家族等が装置に録音された同邦人の肉声を聞くことで安全を確認できるシステムの運用・維持及び環境の整備・機能の補充等を実施する。同システム開発者。多くの専用電話回線を確保しており、またニューヨークにある自社データセンターに当該システム機器を設置している。</a:t>
            </a:r>
          </a:p>
          <a:p>
            <a:pPr algn="l"/>
            <a:r>
              <a:rPr kumimoji="1" lang="ja-JP" altLang="en-US" sz="900"/>
              <a:t>　（同社保有のデータセンターは、独自の電力供給システムや無停電装置、発電設備等を完備して地震等の大規模災害にも機能を維持できる構造になっている。）</a:t>
            </a:r>
          </a:p>
        </xdr:txBody>
      </xdr:sp>
      <xdr:cxnSp macro="">
        <xdr:nvCxnSpPr>
          <xdr:cNvPr id="127" name="直線矢印コネクタ 126"/>
          <xdr:cNvCxnSpPr>
            <a:endCxn id="123" idx="0"/>
          </xdr:cNvCxnSpPr>
        </xdr:nvCxnSpPr>
        <xdr:spPr>
          <a:xfrm rot="5400000">
            <a:off x="4827897" y="30033607"/>
            <a:ext cx="1059352" cy="9792"/>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50800</xdr:colOff>
      <xdr:row>1254</xdr:row>
      <xdr:rowOff>1905000</xdr:rowOff>
    </xdr:from>
    <xdr:to>
      <xdr:col>50</xdr:col>
      <xdr:colOff>139700</xdr:colOff>
      <xdr:row>1256</xdr:row>
      <xdr:rowOff>381000</xdr:rowOff>
    </xdr:to>
    <xdr:grpSp>
      <xdr:nvGrpSpPr>
        <xdr:cNvPr id="128" name="グループ化 127"/>
        <xdr:cNvGrpSpPr/>
      </xdr:nvGrpSpPr>
      <xdr:grpSpPr>
        <a:xfrm>
          <a:off x="1346200" y="509917700"/>
          <a:ext cx="8305800" cy="7810500"/>
          <a:chOff x="1346200" y="10709275"/>
          <a:chExt cx="8305800" cy="4603687"/>
        </a:xfrm>
      </xdr:grpSpPr>
      <xdr:sp macro="" textlink="">
        <xdr:nvSpPr>
          <xdr:cNvPr id="129" name="正方形/長方形 128"/>
          <xdr:cNvSpPr/>
        </xdr:nvSpPr>
        <xdr:spPr>
          <a:xfrm>
            <a:off x="4203700" y="10769600"/>
            <a:ext cx="2565400" cy="1343025"/>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400"/>
              <a:t>外務省</a:t>
            </a:r>
            <a:endParaRPr kumimoji="1" lang="en-US" altLang="ja-JP" sz="1400"/>
          </a:p>
          <a:p>
            <a:pPr algn="ctr"/>
            <a:r>
              <a:rPr kumimoji="1" lang="ja-JP" altLang="en-US" sz="1400"/>
              <a:t>９百万円</a:t>
            </a:r>
          </a:p>
        </xdr:txBody>
      </xdr:sp>
      <xdr:sp macro="" textlink="">
        <xdr:nvSpPr>
          <xdr:cNvPr id="130" name="正方形/長方形 129"/>
          <xdr:cNvSpPr/>
        </xdr:nvSpPr>
        <xdr:spPr>
          <a:xfrm>
            <a:off x="1663700" y="13328650"/>
            <a:ext cx="1955800" cy="104775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400"/>
              <a:t>B.</a:t>
            </a:r>
            <a:r>
              <a:rPr kumimoji="1" lang="ja-JP" altLang="en-US" sz="1400"/>
              <a:t>食料品・保存水の</a:t>
            </a:r>
            <a:endParaRPr kumimoji="1" lang="en-US" altLang="ja-JP" sz="1400"/>
          </a:p>
          <a:p>
            <a:pPr algn="ctr"/>
            <a:r>
              <a:rPr kumimoji="1" lang="ja-JP" altLang="en-US" sz="1400"/>
              <a:t>購入・送付経費</a:t>
            </a:r>
            <a:endParaRPr kumimoji="1" lang="en-US" altLang="ja-JP" sz="1400"/>
          </a:p>
          <a:p>
            <a:pPr algn="ctr"/>
            <a:r>
              <a:rPr kumimoji="1" lang="ja-JP" altLang="en-US" sz="1400"/>
              <a:t>３百万円</a:t>
            </a:r>
            <a:endParaRPr kumimoji="1" lang="en-US" altLang="ja-JP" sz="1400"/>
          </a:p>
        </xdr:txBody>
      </xdr:sp>
      <xdr:sp macro="" textlink="">
        <xdr:nvSpPr>
          <xdr:cNvPr id="131" name="正方形/長方形 130"/>
          <xdr:cNvSpPr/>
        </xdr:nvSpPr>
        <xdr:spPr>
          <a:xfrm>
            <a:off x="4470400" y="13303250"/>
            <a:ext cx="2044700" cy="1022321"/>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ctr"/>
            <a:endParaRPr kumimoji="1" lang="en-US" altLang="ja-JP" sz="1400"/>
          </a:p>
          <a:p>
            <a:pPr algn="ctr"/>
            <a:r>
              <a:rPr kumimoji="1" lang="en-US" altLang="ja-JP" sz="1400"/>
              <a:t>C.</a:t>
            </a:r>
            <a:r>
              <a:rPr kumimoji="1" lang="ja-JP" altLang="en-US" sz="1400"/>
              <a:t>（株）フォーサイト</a:t>
            </a:r>
            <a:endParaRPr kumimoji="1" lang="en-US" altLang="ja-JP" sz="1400"/>
          </a:p>
          <a:p>
            <a:pPr algn="ctr"/>
            <a:r>
              <a:rPr kumimoji="1" lang="en-US" altLang="ja-JP" sz="1400"/>
              <a:t>0.02</a:t>
            </a:r>
            <a:r>
              <a:rPr kumimoji="1" lang="ja-JP" altLang="en-US" sz="1400"/>
              <a:t>百万円</a:t>
            </a:r>
            <a:endParaRPr kumimoji="1" lang="en-US" altLang="ja-JP" sz="1400"/>
          </a:p>
          <a:p>
            <a:pPr algn="ctr"/>
            <a:endParaRPr kumimoji="1" lang="en-US" altLang="ja-JP" sz="1400"/>
          </a:p>
        </xdr:txBody>
      </xdr:sp>
      <xdr:sp macro="" textlink="">
        <xdr:nvSpPr>
          <xdr:cNvPr id="132" name="正方形/長方形 131"/>
          <xdr:cNvSpPr/>
        </xdr:nvSpPr>
        <xdr:spPr>
          <a:xfrm>
            <a:off x="7315200" y="13306425"/>
            <a:ext cx="2057400" cy="984219"/>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ctr"/>
            <a:r>
              <a:rPr kumimoji="1" lang="en-US" altLang="ja-JP" sz="1400"/>
              <a:t>D.</a:t>
            </a:r>
            <a:r>
              <a:rPr kumimoji="1" lang="ja-JP" altLang="en-US" sz="1400"/>
              <a:t>（株）</a:t>
            </a:r>
            <a:r>
              <a:rPr kumimoji="1" lang="en-US" altLang="ja-JP" sz="1400"/>
              <a:t>OCS</a:t>
            </a:r>
          </a:p>
          <a:p>
            <a:pPr algn="ctr"/>
            <a:r>
              <a:rPr kumimoji="1" lang="ja-JP" altLang="en-US" sz="1400"/>
              <a:t>１百万円</a:t>
            </a:r>
            <a:endParaRPr kumimoji="1" lang="en-US" altLang="ja-JP" sz="1400"/>
          </a:p>
          <a:p>
            <a:pPr algn="ctr"/>
            <a:r>
              <a:rPr kumimoji="1" lang="en-US" altLang="ja-JP" sz="1400"/>
              <a:t>〔</a:t>
            </a:r>
            <a:r>
              <a:rPr kumimoji="1" lang="ja-JP" altLang="en-US" sz="1400"/>
              <a:t>運搬費</a:t>
            </a:r>
            <a:r>
              <a:rPr kumimoji="1" lang="en-US" altLang="ja-JP" sz="1400"/>
              <a:t>〕</a:t>
            </a:r>
          </a:p>
        </xdr:txBody>
      </xdr:sp>
      <xdr:sp macro="" textlink="">
        <xdr:nvSpPr>
          <xdr:cNvPr id="133" name="正方形/長方形 132"/>
          <xdr:cNvSpPr/>
        </xdr:nvSpPr>
        <xdr:spPr>
          <a:xfrm>
            <a:off x="7302500" y="11052177"/>
            <a:ext cx="2070100" cy="1114424"/>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ctr"/>
            <a:endParaRPr kumimoji="1" lang="en-US" altLang="ja-JP" sz="1400"/>
          </a:p>
          <a:p>
            <a:pPr algn="ctr"/>
            <a:r>
              <a:rPr kumimoji="1" lang="en-US" altLang="ja-JP" sz="1400"/>
              <a:t>E.</a:t>
            </a:r>
            <a:r>
              <a:rPr kumimoji="1" lang="ja-JP" altLang="en-US" sz="1400"/>
              <a:t>（株）日成</a:t>
            </a:r>
            <a:endParaRPr kumimoji="1" lang="en-US" altLang="ja-JP" sz="1400"/>
          </a:p>
          <a:p>
            <a:pPr algn="ctr"/>
            <a:r>
              <a:rPr kumimoji="1" lang="en-US" altLang="ja-JP" sz="1400"/>
              <a:t>0.1</a:t>
            </a:r>
            <a:r>
              <a:rPr kumimoji="1" lang="ja-JP" altLang="en-US" sz="1400"/>
              <a:t>百万円</a:t>
            </a:r>
            <a:endParaRPr kumimoji="1" lang="en-US" altLang="ja-JP" sz="1400"/>
          </a:p>
          <a:p>
            <a:pPr algn="ctr"/>
            <a:r>
              <a:rPr kumimoji="1" lang="en-US" altLang="ja-JP" sz="1400"/>
              <a:t>〔</a:t>
            </a:r>
            <a:r>
              <a:rPr kumimoji="1" lang="ja-JP" altLang="en-US" sz="1400"/>
              <a:t>梱包費</a:t>
            </a:r>
            <a:r>
              <a:rPr kumimoji="1" lang="en-US" altLang="ja-JP" sz="1400"/>
              <a:t>〕</a:t>
            </a:r>
            <a:endParaRPr kumimoji="1" lang="ja-JP" altLang="en-US" sz="1400"/>
          </a:p>
        </xdr:txBody>
      </xdr:sp>
      <xdr:cxnSp macro="">
        <xdr:nvCxnSpPr>
          <xdr:cNvPr id="134" name="直線矢印コネクタ 133"/>
          <xdr:cNvCxnSpPr/>
        </xdr:nvCxnSpPr>
        <xdr:spPr>
          <a:xfrm rot="10800000">
            <a:off x="3594100" y="11426825"/>
            <a:ext cx="533400" cy="0"/>
          </a:xfrm>
          <a:prstGeom prst="straightConnector1">
            <a:avLst/>
          </a:prstGeom>
          <a:ln>
            <a:solidFill>
              <a:schemeClr val="tx1"/>
            </a:solidFill>
            <a:tailEnd type="arrow"/>
          </a:ln>
        </xdr:spPr>
        <xdr:style>
          <a:lnRef idx="2">
            <a:schemeClr val="dk1"/>
          </a:lnRef>
          <a:fillRef idx="0">
            <a:schemeClr val="dk1"/>
          </a:fillRef>
          <a:effectRef idx="1">
            <a:schemeClr val="dk1"/>
          </a:effectRef>
          <a:fontRef idx="minor">
            <a:schemeClr val="tx1"/>
          </a:fontRef>
        </xdr:style>
      </xdr:cxnSp>
      <xdr:cxnSp macro="">
        <xdr:nvCxnSpPr>
          <xdr:cNvPr id="135" name="直線矢印コネクタ 134"/>
          <xdr:cNvCxnSpPr/>
        </xdr:nvCxnSpPr>
        <xdr:spPr>
          <a:xfrm rot="5400000">
            <a:off x="3498850" y="12350750"/>
            <a:ext cx="1435100" cy="1066800"/>
          </a:xfrm>
          <a:prstGeom prst="straightConnector1">
            <a:avLst/>
          </a:prstGeom>
          <a:ln>
            <a:solidFill>
              <a:schemeClr val="tx1"/>
            </a:solidFill>
            <a:tailEnd type="arrow"/>
          </a:ln>
        </xdr:spPr>
        <xdr:style>
          <a:lnRef idx="2">
            <a:schemeClr val="dk1"/>
          </a:lnRef>
          <a:fillRef idx="0">
            <a:schemeClr val="dk1"/>
          </a:fillRef>
          <a:effectRef idx="1">
            <a:schemeClr val="dk1"/>
          </a:effectRef>
          <a:fontRef idx="minor">
            <a:schemeClr val="tx1"/>
          </a:fontRef>
        </xdr:style>
      </xdr:cxnSp>
      <xdr:cxnSp macro="">
        <xdr:nvCxnSpPr>
          <xdr:cNvPr id="136" name="直線矢印コネクタ 135"/>
          <xdr:cNvCxnSpPr>
            <a:stCxn id="129" idx="2"/>
          </xdr:cNvCxnSpPr>
        </xdr:nvCxnSpPr>
        <xdr:spPr>
          <a:xfrm rot="16200000" flipH="1">
            <a:off x="5103812" y="12495212"/>
            <a:ext cx="777878" cy="12703"/>
          </a:xfrm>
          <a:prstGeom prst="straightConnector1">
            <a:avLst/>
          </a:prstGeom>
          <a:ln>
            <a:solidFill>
              <a:schemeClr val="tx1"/>
            </a:solidFill>
            <a:tailEnd type="arrow"/>
          </a:ln>
        </xdr:spPr>
        <xdr:style>
          <a:lnRef idx="2">
            <a:schemeClr val="dk1"/>
          </a:lnRef>
          <a:fillRef idx="0">
            <a:schemeClr val="dk1"/>
          </a:fillRef>
          <a:effectRef idx="1">
            <a:schemeClr val="dk1"/>
          </a:effectRef>
          <a:fontRef idx="minor">
            <a:schemeClr val="tx1"/>
          </a:fontRef>
        </xdr:style>
      </xdr:cxnSp>
      <xdr:cxnSp macro="">
        <xdr:nvCxnSpPr>
          <xdr:cNvPr id="137" name="直線矢印コネクタ 136"/>
          <xdr:cNvCxnSpPr/>
        </xdr:nvCxnSpPr>
        <xdr:spPr>
          <a:xfrm flipV="1">
            <a:off x="6769100" y="11442700"/>
            <a:ext cx="546100" cy="1588"/>
          </a:xfrm>
          <a:prstGeom prst="straightConnector1">
            <a:avLst/>
          </a:prstGeom>
          <a:ln>
            <a:solidFill>
              <a:schemeClr val="tx1"/>
            </a:solidFill>
            <a:tailEnd type="arrow"/>
          </a:ln>
        </xdr:spPr>
        <xdr:style>
          <a:lnRef idx="2">
            <a:schemeClr val="dk1"/>
          </a:lnRef>
          <a:fillRef idx="0">
            <a:schemeClr val="dk1"/>
          </a:fillRef>
          <a:effectRef idx="1">
            <a:schemeClr val="dk1"/>
          </a:effectRef>
          <a:fontRef idx="minor">
            <a:schemeClr val="tx1"/>
          </a:fontRef>
        </xdr:style>
      </xdr:cxnSp>
      <xdr:cxnSp macro="">
        <xdr:nvCxnSpPr>
          <xdr:cNvPr id="138" name="直線矢印コネクタ 137"/>
          <xdr:cNvCxnSpPr/>
        </xdr:nvCxnSpPr>
        <xdr:spPr>
          <a:xfrm rot="16200000" flipH="1">
            <a:off x="5972236" y="12388789"/>
            <a:ext cx="1466727" cy="1016000"/>
          </a:xfrm>
          <a:prstGeom prst="straightConnector1">
            <a:avLst/>
          </a:prstGeom>
          <a:ln>
            <a:solidFill>
              <a:schemeClr val="tx1"/>
            </a:solidFill>
            <a:tailEnd type="arrow"/>
          </a:ln>
        </xdr:spPr>
        <xdr:style>
          <a:lnRef idx="2">
            <a:schemeClr val="dk1"/>
          </a:lnRef>
          <a:fillRef idx="0">
            <a:schemeClr val="dk1"/>
          </a:fillRef>
          <a:effectRef idx="1">
            <a:schemeClr val="dk1"/>
          </a:effectRef>
          <a:fontRef idx="minor">
            <a:schemeClr val="tx1"/>
          </a:fontRef>
        </xdr:style>
      </xdr:cxnSp>
      <xdr:sp macro="" textlink="">
        <xdr:nvSpPr>
          <xdr:cNvPr id="139" name="テキスト ボックス 138"/>
          <xdr:cNvSpPr txBox="1"/>
        </xdr:nvSpPr>
        <xdr:spPr>
          <a:xfrm>
            <a:off x="1625600" y="10747375"/>
            <a:ext cx="1955800" cy="3015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200"/>
              <a:t>【</a:t>
            </a:r>
            <a:r>
              <a:rPr kumimoji="1" lang="ja-JP" altLang="en-US" sz="1200"/>
              <a:t>一般競争入札</a:t>
            </a:r>
            <a:r>
              <a:rPr kumimoji="1" lang="en-US" altLang="ja-JP" sz="1200"/>
              <a:t>】</a:t>
            </a:r>
            <a:endParaRPr kumimoji="1" lang="ja-JP" altLang="en-US" sz="1200"/>
          </a:p>
        </xdr:txBody>
      </xdr:sp>
      <xdr:sp macro="" textlink="">
        <xdr:nvSpPr>
          <xdr:cNvPr id="140" name="テキスト ボックス 139"/>
          <xdr:cNvSpPr txBox="1"/>
        </xdr:nvSpPr>
        <xdr:spPr>
          <a:xfrm>
            <a:off x="1651000" y="12226925"/>
            <a:ext cx="195580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200"/>
              <a:t>［緊急備蓄品の調達］</a:t>
            </a:r>
          </a:p>
        </xdr:txBody>
      </xdr:sp>
      <xdr:sp macro="" textlink="">
        <xdr:nvSpPr>
          <xdr:cNvPr id="141" name="正方形/長方形 140"/>
          <xdr:cNvSpPr/>
        </xdr:nvSpPr>
        <xdr:spPr>
          <a:xfrm>
            <a:off x="1625600" y="11128375"/>
            <a:ext cx="1981200" cy="1076325"/>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en-US" altLang="ja-JP" sz="1400"/>
          </a:p>
          <a:p>
            <a:pPr algn="ctr"/>
            <a:r>
              <a:rPr kumimoji="1" lang="en-US" altLang="ja-JP" sz="1400"/>
              <a:t>A.</a:t>
            </a:r>
            <a:r>
              <a:rPr kumimoji="1" lang="ja-JP" altLang="en-US" sz="1400"/>
              <a:t>（株）近鉄百貨店</a:t>
            </a:r>
            <a:endParaRPr kumimoji="1" lang="en-US" altLang="ja-JP" sz="1400"/>
          </a:p>
          <a:p>
            <a:pPr algn="ctr"/>
            <a:r>
              <a:rPr kumimoji="1" lang="ja-JP" altLang="en-US" sz="1400"/>
              <a:t>５百万円</a:t>
            </a:r>
            <a:endParaRPr kumimoji="1" lang="en-US" altLang="ja-JP" sz="1400"/>
          </a:p>
          <a:p>
            <a:pPr algn="ctr"/>
            <a:endParaRPr kumimoji="1" lang="en-US" altLang="ja-JP" sz="1400"/>
          </a:p>
          <a:p>
            <a:pPr algn="ctr"/>
            <a:endParaRPr kumimoji="1" lang="ja-JP" altLang="en-US" sz="1400"/>
          </a:p>
        </xdr:txBody>
      </xdr:sp>
      <xdr:sp macro="" textlink="">
        <xdr:nvSpPr>
          <xdr:cNvPr id="142" name="テキスト ボックス 141"/>
          <xdr:cNvSpPr txBox="1"/>
        </xdr:nvSpPr>
        <xdr:spPr>
          <a:xfrm>
            <a:off x="1638300" y="12992100"/>
            <a:ext cx="1955800" cy="292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200"/>
              <a:t>【</a:t>
            </a:r>
            <a:r>
              <a:rPr kumimoji="1" lang="ja-JP" altLang="en-US" sz="1200"/>
              <a:t>随意契約</a:t>
            </a:r>
            <a:r>
              <a:rPr kumimoji="1" lang="en-US" altLang="ja-JP" sz="1200"/>
              <a:t>】</a:t>
            </a:r>
            <a:endParaRPr kumimoji="1" lang="ja-JP" altLang="en-US" sz="1200"/>
          </a:p>
        </xdr:txBody>
      </xdr:sp>
      <xdr:sp macro="" textlink="">
        <xdr:nvSpPr>
          <xdr:cNvPr id="143" name="テキスト ボックス 142"/>
          <xdr:cNvSpPr txBox="1"/>
        </xdr:nvSpPr>
        <xdr:spPr>
          <a:xfrm>
            <a:off x="1346200" y="14389100"/>
            <a:ext cx="2603500" cy="889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200"/>
              <a:t>［緊急備蓄品の購入］</a:t>
            </a:r>
            <a:endParaRPr kumimoji="1" lang="en-US" altLang="ja-JP" sz="1200"/>
          </a:p>
          <a:p>
            <a:pPr algn="ctr"/>
            <a:r>
              <a:rPr kumimoji="1" lang="ja-JP" altLang="en-US" sz="1200"/>
              <a:t>（</a:t>
            </a:r>
            <a:r>
              <a:rPr kumimoji="1" lang="en-US" altLang="ja-JP" sz="1200"/>
              <a:t>29</a:t>
            </a:r>
            <a:r>
              <a:rPr kumimoji="1" lang="ja-JP" altLang="en-US" sz="1200"/>
              <a:t>公館における備蓄品の現地購入）</a:t>
            </a:r>
          </a:p>
        </xdr:txBody>
      </xdr:sp>
      <xdr:sp macro="" textlink="">
        <xdr:nvSpPr>
          <xdr:cNvPr id="144" name="テキスト ボックス 143"/>
          <xdr:cNvSpPr txBox="1"/>
        </xdr:nvSpPr>
        <xdr:spPr>
          <a:xfrm>
            <a:off x="4191000" y="14363700"/>
            <a:ext cx="2667000" cy="8541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200"/>
              <a:t>［緊急備蓄品の調達］</a:t>
            </a:r>
            <a:endParaRPr kumimoji="1" lang="en-US" altLang="ja-JP" sz="1200"/>
          </a:p>
          <a:p>
            <a:pPr algn="ctr"/>
            <a:r>
              <a:rPr kumimoji="1" lang="ja-JP" altLang="en-US" sz="1200"/>
              <a:t>（在アフガニスタン大向け保存水）</a:t>
            </a:r>
          </a:p>
        </xdr:txBody>
      </xdr:sp>
      <xdr:sp macro="" textlink="">
        <xdr:nvSpPr>
          <xdr:cNvPr id="145" name="テキスト ボックス 144"/>
          <xdr:cNvSpPr txBox="1"/>
        </xdr:nvSpPr>
        <xdr:spPr>
          <a:xfrm>
            <a:off x="7353300" y="12992100"/>
            <a:ext cx="1955800" cy="292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200"/>
              <a:t>【</a:t>
            </a:r>
            <a:r>
              <a:rPr kumimoji="1" lang="ja-JP" altLang="en-US" sz="1200"/>
              <a:t>一般競争入札</a:t>
            </a:r>
            <a:r>
              <a:rPr kumimoji="1" lang="en-US" altLang="ja-JP" sz="1200"/>
              <a:t>】</a:t>
            </a:r>
            <a:endParaRPr kumimoji="1" lang="ja-JP" altLang="en-US" sz="1200"/>
          </a:p>
        </xdr:txBody>
      </xdr:sp>
      <xdr:sp macro="" textlink="">
        <xdr:nvSpPr>
          <xdr:cNvPr id="146" name="テキスト ボックス 145"/>
          <xdr:cNvSpPr txBox="1"/>
        </xdr:nvSpPr>
        <xdr:spPr>
          <a:xfrm>
            <a:off x="7353300" y="10709275"/>
            <a:ext cx="1955800" cy="3015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200"/>
              <a:t>【</a:t>
            </a:r>
            <a:r>
              <a:rPr kumimoji="1" lang="ja-JP" altLang="en-US" sz="1200"/>
              <a:t>一般競争入札</a:t>
            </a:r>
            <a:r>
              <a:rPr kumimoji="1" lang="en-US" altLang="ja-JP" sz="1200"/>
              <a:t>】</a:t>
            </a:r>
            <a:endParaRPr kumimoji="1" lang="ja-JP" altLang="en-US" sz="1200"/>
          </a:p>
        </xdr:txBody>
      </xdr:sp>
      <xdr:sp macro="" textlink="">
        <xdr:nvSpPr>
          <xdr:cNvPr id="147" name="テキスト ボックス 146"/>
          <xdr:cNvSpPr txBox="1"/>
        </xdr:nvSpPr>
        <xdr:spPr>
          <a:xfrm>
            <a:off x="6985000" y="14347825"/>
            <a:ext cx="2667000" cy="9651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200"/>
              <a:t>［緊急備蓄品の運搬］</a:t>
            </a:r>
            <a:endParaRPr kumimoji="1" lang="en-US" altLang="ja-JP" sz="1200"/>
          </a:p>
          <a:p>
            <a:pPr algn="ctr"/>
            <a:r>
              <a:rPr kumimoji="1" lang="ja-JP" altLang="en-US" sz="1200"/>
              <a:t>（</a:t>
            </a:r>
            <a:r>
              <a:rPr kumimoji="1" lang="en-US" altLang="ja-JP" sz="1200"/>
              <a:t>7</a:t>
            </a:r>
            <a:r>
              <a:rPr kumimoji="1" lang="ja-JP" altLang="en-US" sz="1200"/>
              <a:t>公館宛航空貨物）</a:t>
            </a:r>
          </a:p>
        </xdr:txBody>
      </xdr:sp>
      <xdr:sp macro="" textlink="">
        <xdr:nvSpPr>
          <xdr:cNvPr id="148" name="テキスト ボックス 147"/>
          <xdr:cNvSpPr txBox="1"/>
        </xdr:nvSpPr>
        <xdr:spPr>
          <a:xfrm>
            <a:off x="7277100" y="12265025"/>
            <a:ext cx="2184400" cy="727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200"/>
              <a:t>［緊急備蓄品の梱包］</a:t>
            </a:r>
            <a:endParaRPr kumimoji="1" lang="en-US" altLang="ja-JP" sz="1200"/>
          </a:p>
          <a:p>
            <a:pPr algn="ctr"/>
            <a:r>
              <a:rPr kumimoji="1" lang="ja-JP" altLang="en-US" sz="1200"/>
              <a:t>（</a:t>
            </a:r>
            <a:r>
              <a:rPr kumimoji="1" lang="en-US" altLang="ja-JP" sz="1200"/>
              <a:t>7</a:t>
            </a:r>
            <a:r>
              <a:rPr kumimoji="1" lang="ja-JP" altLang="en-US" sz="1200"/>
              <a:t>カ国宛航空貨物）</a:t>
            </a:r>
          </a:p>
        </xdr:txBody>
      </xdr:sp>
    </xdr:grpSp>
    <xdr:clientData/>
  </xdr:twoCellAnchor>
  <xdr:twoCellAnchor>
    <xdr:from>
      <xdr:col>21</xdr:col>
      <xdr:colOff>8217</xdr:colOff>
      <xdr:row>1360</xdr:row>
      <xdr:rowOff>3086100</xdr:rowOff>
    </xdr:from>
    <xdr:to>
      <xdr:col>39</xdr:col>
      <xdr:colOff>154640</xdr:colOff>
      <xdr:row>1361</xdr:row>
      <xdr:rowOff>2438400</xdr:rowOff>
    </xdr:to>
    <xdr:grpSp>
      <xdr:nvGrpSpPr>
        <xdr:cNvPr id="149" name="グループ化 148"/>
        <xdr:cNvGrpSpPr/>
      </xdr:nvGrpSpPr>
      <xdr:grpSpPr>
        <a:xfrm>
          <a:off x="3792817" y="556056800"/>
          <a:ext cx="3651623" cy="4254500"/>
          <a:chOff x="3056217" y="9300135"/>
          <a:chExt cx="3651623" cy="3934123"/>
        </a:xfrm>
      </xdr:grpSpPr>
      <xdr:sp macro="" textlink="">
        <xdr:nvSpPr>
          <xdr:cNvPr id="150" name="正方形/長方形 149"/>
          <xdr:cNvSpPr/>
        </xdr:nvSpPr>
        <xdr:spPr>
          <a:xfrm>
            <a:off x="3774888" y="9300135"/>
            <a:ext cx="2203077" cy="853371"/>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2000"/>
              <a:t>外務省</a:t>
            </a:r>
            <a:endParaRPr kumimoji="1" lang="en-US" altLang="ja-JP" sz="2000"/>
          </a:p>
          <a:p>
            <a:pPr algn="ctr"/>
            <a:r>
              <a:rPr kumimoji="1" lang="ja-JP" altLang="en-US" sz="2000"/>
              <a:t>１０百万円</a:t>
            </a:r>
            <a:endParaRPr kumimoji="1" lang="en-US" altLang="ja-JP" sz="2000"/>
          </a:p>
        </xdr:txBody>
      </xdr:sp>
      <xdr:sp macro="" textlink="">
        <xdr:nvSpPr>
          <xdr:cNvPr id="151" name="正方形/長方形 150"/>
          <xdr:cNvSpPr/>
        </xdr:nvSpPr>
        <xdr:spPr>
          <a:xfrm>
            <a:off x="3056217" y="11426452"/>
            <a:ext cx="3651623" cy="1502148"/>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400"/>
              <a:t>【</a:t>
            </a:r>
            <a:r>
              <a:rPr kumimoji="1" lang="ja-JP" altLang="en-US" sz="1400"/>
              <a:t>競争性のない随意契約</a:t>
            </a:r>
            <a:r>
              <a:rPr kumimoji="1" lang="en-US" altLang="ja-JP" sz="1400"/>
              <a:t>】</a:t>
            </a:r>
          </a:p>
          <a:p>
            <a:pPr algn="ctr"/>
            <a:r>
              <a:rPr kumimoji="1" lang="ja-JP" altLang="en-US" sz="2000"/>
              <a:t>専門家</a:t>
            </a:r>
            <a:endParaRPr kumimoji="1" lang="en-US" altLang="ja-JP" sz="2000"/>
          </a:p>
          <a:p>
            <a:pPr algn="ctr"/>
            <a:r>
              <a:rPr kumimoji="1" lang="ja-JP" altLang="en-US" sz="2000"/>
              <a:t>６件</a:t>
            </a:r>
            <a:endParaRPr kumimoji="1" lang="en-US" altLang="ja-JP" sz="2000"/>
          </a:p>
          <a:p>
            <a:pPr algn="ctr"/>
            <a:r>
              <a:rPr kumimoji="1" lang="ja-JP" altLang="en-US" sz="2000"/>
              <a:t>１０百万円</a:t>
            </a:r>
          </a:p>
        </xdr:txBody>
      </xdr:sp>
      <xdr:cxnSp macro="">
        <xdr:nvCxnSpPr>
          <xdr:cNvPr id="152" name="直線矢印コネクタ 151"/>
          <xdr:cNvCxnSpPr>
            <a:stCxn id="150" idx="2"/>
            <a:endCxn id="151" idx="0"/>
          </xdr:cNvCxnSpPr>
        </xdr:nvCxnSpPr>
        <xdr:spPr>
          <a:xfrm rot="16200000" flipH="1">
            <a:off x="4242755" y="10787178"/>
            <a:ext cx="1272946" cy="5602"/>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53" name="テキスト ボックス 152"/>
          <xdr:cNvSpPr txBox="1"/>
        </xdr:nvSpPr>
        <xdr:spPr>
          <a:xfrm>
            <a:off x="3084606" y="12987428"/>
            <a:ext cx="3260911" cy="2468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pPr algn="ctr"/>
            <a:r>
              <a:rPr kumimoji="1" lang="ja-JP" altLang="en-US" sz="1100"/>
              <a:t>顧問医謝金等</a:t>
            </a:r>
            <a:endParaRPr kumimoji="1" lang="en-US" altLang="ja-JP" sz="1100"/>
          </a:p>
        </xdr:txBody>
      </xdr:sp>
    </xdr:grpSp>
    <xdr:clientData/>
  </xdr:twoCellAnchor>
  <xdr:twoCellAnchor>
    <xdr:from>
      <xdr:col>11</xdr:col>
      <xdr:colOff>152400</xdr:colOff>
      <xdr:row>1464</xdr:row>
      <xdr:rowOff>711200</xdr:rowOff>
    </xdr:from>
    <xdr:to>
      <xdr:col>50</xdr:col>
      <xdr:colOff>0</xdr:colOff>
      <xdr:row>1465</xdr:row>
      <xdr:rowOff>3933265</xdr:rowOff>
    </xdr:to>
    <xdr:graphicFrame macro="">
      <xdr:nvGraphicFramePr>
        <xdr:cNvPr id="154" name="図表 153"/>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27</xdr:col>
      <xdr:colOff>145678</xdr:colOff>
      <xdr:row>1578</xdr:row>
      <xdr:rowOff>1880909</xdr:rowOff>
    </xdr:from>
    <xdr:to>
      <xdr:col>27</xdr:col>
      <xdr:colOff>156883</xdr:colOff>
      <xdr:row>1578</xdr:row>
      <xdr:rowOff>1892113</xdr:rowOff>
    </xdr:to>
    <xdr:cxnSp macro="">
      <xdr:nvCxnSpPr>
        <xdr:cNvPr id="155" name="直線コネクタ 154"/>
        <xdr:cNvCxnSpPr/>
      </xdr:nvCxnSpPr>
      <xdr:spPr>
        <a:xfrm rot="10800000">
          <a:off x="4908178" y="643322984"/>
          <a:ext cx="11205" cy="1120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164353</xdr:colOff>
      <xdr:row>1578</xdr:row>
      <xdr:rowOff>2615826</xdr:rowOff>
    </xdr:from>
    <xdr:to>
      <xdr:col>27</xdr:col>
      <xdr:colOff>160618</xdr:colOff>
      <xdr:row>1578</xdr:row>
      <xdr:rowOff>2909256</xdr:rowOff>
    </xdr:to>
    <xdr:sp macro="" textlink="">
      <xdr:nvSpPr>
        <xdr:cNvPr id="156" name="正方形/長方形 155"/>
        <xdr:cNvSpPr/>
      </xdr:nvSpPr>
      <xdr:spPr>
        <a:xfrm>
          <a:off x="2793253" y="644057901"/>
          <a:ext cx="2129865" cy="2934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baseline="0">
              <a:solidFill>
                <a:sysClr val="windowText" lastClr="000000"/>
              </a:solidFill>
            </a:rPr>
            <a:t>【</a:t>
          </a:r>
          <a:r>
            <a:rPr kumimoji="1" lang="ja-JP" altLang="en-US" sz="1100" baseline="0">
              <a:solidFill>
                <a:sysClr val="windowText" lastClr="000000"/>
              </a:solidFill>
            </a:rPr>
            <a:t>指名型企画競争</a:t>
          </a:r>
          <a:r>
            <a:rPr kumimoji="1" lang="en-US" altLang="ja-JP" sz="1100" baseline="0">
              <a:solidFill>
                <a:sysClr val="windowText" lastClr="000000"/>
              </a:solidFill>
            </a:rPr>
            <a:t>】</a:t>
          </a:r>
          <a:endParaRPr kumimoji="1" lang="ja-JP" altLang="en-US" sz="1100" baseline="0">
            <a:solidFill>
              <a:sysClr val="windowText" lastClr="000000"/>
            </a:solidFill>
          </a:endParaRPr>
        </a:p>
      </xdr:txBody>
    </xdr:sp>
    <xdr:clientData/>
  </xdr:twoCellAnchor>
  <xdr:twoCellAnchor>
    <xdr:from>
      <xdr:col>34</xdr:col>
      <xdr:colOff>38101</xdr:colOff>
      <xdr:row>1578</xdr:row>
      <xdr:rowOff>2939676</xdr:rowOff>
    </xdr:from>
    <xdr:to>
      <xdr:col>43</xdr:col>
      <xdr:colOff>1</xdr:colOff>
      <xdr:row>1578</xdr:row>
      <xdr:rowOff>3679388</xdr:rowOff>
    </xdr:to>
    <xdr:sp macro="" textlink="">
      <xdr:nvSpPr>
        <xdr:cNvPr id="157" name="正方形/長方形 156"/>
        <xdr:cNvSpPr/>
      </xdr:nvSpPr>
      <xdr:spPr>
        <a:xfrm>
          <a:off x="6038851" y="644381751"/>
          <a:ext cx="1828800" cy="73971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baseline="0">
              <a:solidFill>
                <a:sysClr val="windowText" lastClr="000000"/>
              </a:solidFill>
            </a:rPr>
            <a:t>出張者本人</a:t>
          </a:r>
          <a:r>
            <a:rPr kumimoji="1" lang="en-US" altLang="ja-JP" sz="1100" baseline="0">
              <a:solidFill>
                <a:sysClr val="windowText" lastClr="000000"/>
              </a:solidFill>
            </a:rPr>
            <a:t/>
          </a:r>
          <a:br>
            <a:rPr kumimoji="1" lang="en-US" altLang="ja-JP" sz="1100" baseline="0">
              <a:solidFill>
                <a:sysClr val="windowText" lastClr="000000"/>
              </a:solidFill>
            </a:rPr>
          </a:br>
          <a:r>
            <a:rPr kumimoji="1" lang="en-US" altLang="ja-JP" sz="1100" baseline="0">
              <a:solidFill>
                <a:sysClr val="windowText" lastClr="000000"/>
              </a:solidFill>
            </a:rPr>
            <a:t>3</a:t>
          </a:r>
          <a:r>
            <a:rPr kumimoji="1" lang="ja-JP" altLang="en-US" sz="1100" baseline="0">
              <a:solidFill>
                <a:sysClr val="windowText" lastClr="000000"/>
              </a:solidFill>
            </a:rPr>
            <a:t>百万円</a:t>
          </a:r>
        </a:p>
      </xdr:txBody>
    </xdr:sp>
    <xdr:clientData/>
  </xdr:twoCellAnchor>
  <xdr:twoCellAnchor>
    <xdr:from>
      <xdr:col>15</xdr:col>
      <xdr:colOff>38100</xdr:colOff>
      <xdr:row>1578</xdr:row>
      <xdr:rowOff>3810560</xdr:rowOff>
    </xdr:from>
    <xdr:to>
      <xdr:col>29</xdr:col>
      <xdr:colOff>127000</xdr:colOff>
      <xdr:row>1578</xdr:row>
      <xdr:rowOff>4721186</xdr:rowOff>
    </xdr:to>
    <xdr:sp macro="" textlink="">
      <xdr:nvSpPr>
        <xdr:cNvPr id="158" name="大かっこ 157"/>
        <xdr:cNvSpPr/>
      </xdr:nvSpPr>
      <xdr:spPr>
        <a:xfrm>
          <a:off x="2667000" y="645252635"/>
          <a:ext cx="2603500" cy="91062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l"/>
          <a:r>
            <a:rPr kumimoji="1" lang="ja-JP" altLang="en-US" sz="1100"/>
            <a:t>研修に関わる専門知識を有する専門家講師の派遣及び研修資料作成等に係る業務委託</a:t>
          </a:r>
          <a:endParaRPr kumimoji="1" lang="en-US" altLang="ja-JP" sz="1100"/>
        </a:p>
      </xdr:txBody>
    </xdr:sp>
    <xdr:clientData/>
  </xdr:twoCellAnchor>
  <xdr:twoCellAnchor>
    <xdr:from>
      <xdr:col>21</xdr:col>
      <xdr:colOff>147124</xdr:colOff>
      <xdr:row>1578</xdr:row>
      <xdr:rowOff>2258219</xdr:rowOff>
    </xdr:from>
    <xdr:to>
      <xdr:col>21</xdr:col>
      <xdr:colOff>148712</xdr:colOff>
      <xdr:row>1578</xdr:row>
      <xdr:rowOff>2577485</xdr:rowOff>
    </xdr:to>
    <xdr:cxnSp macro="">
      <xdr:nvCxnSpPr>
        <xdr:cNvPr id="159" name="直線矢印コネクタ 158"/>
        <xdr:cNvCxnSpPr/>
      </xdr:nvCxnSpPr>
      <xdr:spPr>
        <a:xfrm rot="5400000">
          <a:off x="3645885" y="643859133"/>
          <a:ext cx="319266"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0</xdr:colOff>
      <xdr:row>1578</xdr:row>
      <xdr:rowOff>1320800</xdr:rowOff>
    </xdr:from>
    <xdr:to>
      <xdr:col>34</xdr:col>
      <xdr:colOff>45571</xdr:colOff>
      <xdr:row>1578</xdr:row>
      <xdr:rowOff>1876399</xdr:rowOff>
    </xdr:to>
    <xdr:sp macro="" textlink="">
      <xdr:nvSpPr>
        <xdr:cNvPr id="160" name="テキスト ボックス 159"/>
        <xdr:cNvSpPr txBox="1"/>
      </xdr:nvSpPr>
      <xdr:spPr>
        <a:xfrm>
          <a:off x="4552950" y="642762875"/>
          <a:ext cx="1493371" cy="55559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kumimoji="1" lang="ja-JP" altLang="en-US" sz="1200">
              <a:solidFill>
                <a:schemeClr val="tx1"/>
              </a:solidFill>
            </a:rPr>
            <a:t>　</a:t>
          </a:r>
          <a:r>
            <a:rPr kumimoji="1" lang="ja-JP" altLang="en-US" sz="1100">
              <a:solidFill>
                <a:schemeClr val="tx1"/>
              </a:solidFill>
              <a:latin typeface="+mn-lt"/>
              <a:ea typeface="+mn-ea"/>
              <a:cs typeface="+mn-cs"/>
            </a:rPr>
            <a:t>外務省</a:t>
          </a:r>
          <a:endParaRPr kumimoji="1" lang="en-US" sz="1100">
            <a:solidFill>
              <a:schemeClr val="tx1"/>
            </a:solidFill>
            <a:latin typeface="+mn-lt"/>
            <a:ea typeface="+mn-ea"/>
            <a:cs typeface="+mn-cs"/>
          </a:endParaRPr>
        </a:p>
        <a:p>
          <a:pPr algn="ctr"/>
          <a:r>
            <a:rPr kumimoji="1" lang="en-US" altLang="ja-JP" sz="1000">
              <a:solidFill>
                <a:schemeClr val="tx1"/>
              </a:solidFill>
              <a:latin typeface="+mn-lt"/>
              <a:ea typeface="+mn-ea"/>
              <a:cs typeface="+mn-cs"/>
            </a:rPr>
            <a:t>8</a:t>
          </a:r>
          <a:r>
            <a:rPr kumimoji="1" lang="ja-JP" altLang="en-US" sz="1000">
              <a:solidFill>
                <a:schemeClr val="tx1"/>
              </a:solidFill>
              <a:latin typeface="+mn-lt"/>
              <a:ea typeface="+mn-ea"/>
              <a:cs typeface="+mn-cs"/>
            </a:rPr>
            <a:t>百万円</a:t>
          </a:r>
          <a:endParaRPr lang="ja-JP" sz="1000">
            <a:solidFill>
              <a:schemeClr val="tx1"/>
            </a:solidFill>
          </a:endParaRPr>
        </a:p>
        <a:p>
          <a:endParaRPr kumimoji="1" lang="ja-JP" altLang="en-US" sz="1000"/>
        </a:p>
      </xdr:txBody>
    </xdr:sp>
    <xdr:clientData/>
  </xdr:twoCellAnchor>
  <xdr:twoCellAnchor>
    <xdr:from>
      <xdr:col>15</xdr:col>
      <xdr:colOff>38100</xdr:colOff>
      <xdr:row>1578</xdr:row>
      <xdr:rowOff>2959100</xdr:rowOff>
    </xdr:from>
    <xdr:to>
      <xdr:col>29</xdr:col>
      <xdr:colOff>139700</xdr:colOff>
      <xdr:row>1578</xdr:row>
      <xdr:rowOff>3698812</xdr:rowOff>
    </xdr:to>
    <xdr:sp macro="" textlink="">
      <xdr:nvSpPr>
        <xdr:cNvPr id="161" name="正方形/長方形 160"/>
        <xdr:cNvSpPr/>
      </xdr:nvSpPr>
      <xdr:spPr>
        <a:xfrm>
          <a:off x="2667000" y="644401175"/>
          <a:ext cx="2616200" cy="73971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baseline="0">
              <a:solidFill>
                <a:sysClr val="windowText" lastClr="000000"/>
              </a:solidFill>
            </a:rPr>
            <a:t>A. </a:t>
          </a:r>
          <a:r>
            <a:rPr kumimoji="1" lang="ja-JP" altLang="en-US" sz="1100" baseline="0">
              <a:solidFill>
                <a:sysClr val="windowText" lastClr="000000"/>
              </a:solidFill>
            </a:rPr>
            <a:t>コントロール・リスクス・グループ（株）</a:t>
          </a:r>
          <a:r>
            <a:rPr kumimoji="1" lang="en-US" altLang="ja-JP" sz="1100" baseline="0">
              <a:solidFill>
                <a:sysClr val="windowText" lastClr="000000"/>
              </a:solidFill>
            </a:rPr>
            <a:t/>
          </a:r>
          <a:br>
            <a:rPr kumimoji="1" lang="en-US" altLang="ja-JP" sz="1100" baseline="0">
              <a:solidFill>
                <a:sysClr val="windowText" lastClr="000000"/>
              </a:solidFill>
            </a:rPr>
          </a:br>
          <a:r>
            <a:rPr kumimoji="1" lang="en-US" altLang="ja-JP" sz="1100" baseline="0">
              <a:solidFill>
                <a:sysClr val="windowText" lastClr="000000"/>
              </a:solidFill>
            </a:rPr>
            <a:t>5</a:t>
          </a:r>
          <a:r>
            <a:rPr kumimoji="1" lang="ja-JP" altLang="en-US" sz="1100" baseline="0">
              <a:solidFill>
                <a:sysClr val="windowText" lastClr="000000"/>
              </a:solidFill>
            </a:rPr>
            <a:t>百万円</a:t>
          </a:r>
        </a:p>
      </xdr:txBody>
    </xdr:sp>
    <xdr:clientData/>
  </xdr:twoCellAnchor>
  <xdr:twoCellAnchor>
    <xdr:from>
      <xdr:col>37</xdr:col>
      <xdr:colOff>190500</xdr:colOff>
      <xdr:row>1578</xdr:row>
      <xdr:rowOff>2260600</xdr:rowOff>
    </xdr:from>
    <xdr:to>
      <xdr:col>37</xdr:col>
      <xdr:colOff>192088</xdr:colOff>
      <xdr:row>1578</xdr:row>
      <xdr:rowOff>2579866</xdr:rowOff>
    </xdr:to>
    <xdr:cxnSp macro="">
      <xdr:nvCxnSpPr>
        <xdr:cNvPr id="162" name="直線矢印コネクタ 161"/>
        <xdr:cNvCxnSpPr/>
      </xdr:nvCxnSpPr>
      <xdr:spPr>
        <a:xfrm rot="5400000">
          <a:off x="6699161" y="643861514"/>
          <a:ext cx="319266"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152400</xdr:colOff>
      <xdr:row>1578</xdr:row>
      <xdr:rowOff>2257425</xdr:rowOff>
    </xdr:from>
    <xdr:to>
      <xdr:col>38</xdr:col>
      <xdr:colOff>0</xdr:colOff>
      <xdr:row>1578</xdr:row>
      <xdr:rowOff>2259013</xdr:rowOff>
    </xdr:to>
    <xdr:cxnSp macro="">
      <xdr:nvCxnSpPr>
        <xdr:cNvPr id="163" name="直線コネクタ 162"/>
        <xdr:cNvCxnSpPr/>
      </xdr:nvCxnSpPr>
      <xdr:spPr>
        <a:xfrm>
          <a:off x="3810000" y="643699500"/>
          <a:ext cx="3057525" cy="15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162487</xdr:colOff>
      <xdr:row>1578</xdr:row>
      <xdr:rowOff>1876398</xdr:rowOff>
    </xdr:from>
    <xdr:to>
      <xdr:col>29</xdr:col>
      <xdr:colOff>165101</xdr:colOff>
      <xdr:row>1578</xdr:row>
      <xdr:rowOff>2235199</xdr:rowOff>
    </xdr:to>
    <xdr:cxnSp macro="">
      <xdr:nvCxnSpPr>
        <xdr:cNvPr id="164" name="直線コネクタ 163"/>
        <xdr:cNvCxnSpPr>
          <a:stCxn id="160" idx="2"/>
        </xdr:cNvCxnSpPr>
      </xdr:nvCxnSpPr>
      <xdr:spPr>
        <a:xfrm rot="16200000" flipH="1">
          <a:off x="5127893" y="643496567"/>
          <a:ext cx="358801" cy="261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xdr:colOff>
      <xdr:row>1578</xdr:row>
      <xdr:rowOff>3832224</xdr:rowOff>
    </xdr:from>
    <xdr:to>
      <xdr:col>43</xdr:col>
      <xdr:colOff>12700</xdr:colOff>
      <xdr:row>1578</xdr:row>
      <xdr:rowOff>4530637</xdr:rowOff>
    </xdr:to>
    <xdr:sp macro="" textlink="">
      <xdr:nvSpPr>
        <xdr:cNvPr id="165" name="大かっこ 164"/>
        <xdr:cNvSpPr/>
      </xdr:nvSpPr>
      <xdr:spPr>
        <a:xfrm>
          <a:off x="6013450" y="645274299"/>
          <a:ext cx="1866900" cy="69841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l"/>
          <a:r>
            <a:rPr kumimoji="1" lang="ja-JP" altLang="en-US" sz="1100"/>
            <a:t>外務省職員　</a:t>
          </a:r>
          <a:r>
            <a:rPr kumimoji="1" lang="en-US" altLang="ja-JP" sz="1100"/>
            <a:t>15</a:t>
          </a:r>
          <a:r>
            <a:rPr kumimoji="1" lang="ja-JP" altLang="en-US" sz="1100"/>
            <a:t>名</a:t>
          </a:r>
          <a:r>
            <a:rPr kumimoji="1" lang="en-US" altLang="ja-JP" sz="1100"/>
            <a:t/>
          </a:r>
          <a:br>
            <a:rPr kumimoji="1" lang="en-US" altLang="ja-JP" sz="1100"/>
          </a:br>
          <a:r>
            <a:rPr kumimoji="1" lang="ja-JP" altLang="en-US" sz="1100"/>
            <a:t>（本省</a:t>
          </a:r>
          <a:r>
            <a:rPr kumimoji="1" lang="en-US" altLang="ja-JP" sz="1100"/>
            <a:t>2</a:t>
          </a:r>
          <a:r>
            <a:rPr kumimoji="1" lang="ja-JP" altLang="en-US" sz="1100"/>
            <a:t>名・在外職員</a:t>
          </a:r>
          <a:r>
            <a:rPr kumimoji="1" lang="en-US" altLang="ja-JP" sz="1100"/>
            <a:t>13</a:t>
          </a:r>
          <a:r>
            <a:rPr kumimoji="1" lang="ja-JP" altLang="en-US" sz="1100"/>
            <a:t>名）</a:t>
          </a:r>
          <a:endParaRPr kumimoji="1" lang="en-US" altLang="ja-JP" sz="1100"/>
        </a:p>
      </xdr:txBody>
    </xdr:sp>
    <xdr:clientData/>
  </xdr:twoCellAnchor>
  <xdr:twoCellAnchor>
    <xdr:from>
      <xdr:col>24</xdr:col>
      <xdr:colOff>50800</xdr:colOff>
      <xdr:row>1681</xdr:row>
      <xdr:rowOff>434975</xdr:rowOff>
    </xdr:from>
    <xdr:to>
      <xdr:col>31</xdr:col>
      <xdr:colOff>148665</xdr:colOff>
      <xdr:row>1681</xdr:row>
      <xdr:rowOff>969702</xdr:rowOff>
    </xdr:to>
    <xdr:sp macro="" textlink="">
      <xdr:nvSpPr>
        <xdr:cNvPr id="166" name="テキスト ボックス 165"/>
        <xdr:cNvSpPr txBox="1"/>
      </xdr:nvSpPr>
      <xdr:spPr>
        <a:xfrm>
          <a:off x="4222750" y="686311175"/>
          <a:ext cx="1412315" cy="534727"/>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kumimoji="1" lang="ja-JP" altLang="en-US" sz="1200">
              <a:solidFill>
                <a:schemeClr val="tx1"/>
              </a:solidFill>
            </a:rPr>
            <a:t>　</a:t>
          </a:r>
          <a:r>
            <a:rPr kumimoji="1" lang="ja-JP" altLang="en-US" sz="1100">
              <a:solidFill>
                <a:schemeClr val="tx1"/>
              </a:solidFill>
              <a:latin typeface="+mn-lt"/>
              <a:ea typeface="+mn-ea"/>
              <a:cs typeface="+mn-cs"/>
            </a:rPr>
            <a:t>外務省</a:t>
          </a:r>
          <a:endParaRPr kumimoji="1" lang="en-US" sz="1100">
            <a:solidFill>
              <a:schemeClr val="tx1"/>
            </a:solidFill>
            <a:latin typeface="+mn-lt"/>
            <a:ea typeface="+mn-ea"/>
            <a:cs typeface="+mn-cs"/>
          </a:endParaRPr>
        </a:p>
        <a:p>
          <a:pPr algn="ctr"/>
          <a:r>
            <a:rPr kumimoji="1" lang="en-US" altLang="ja-JP" sz="1000">
              <a:solidFill>
                <a:schemeClr val="tx1"/>
              </a:solidFill>
              <a:latin typeface="+mn-lt"/>
              <a:ea typeface="+mn-ea"/>
              <a:cs typeface="+mn-cs"/>
            </a:rPr>
            <a:t>4</a:t>
          </a:r>
          <a:r>
            <a:rPr kumimoji="1" lang="ja-JP" altLang="en-US" sz="1000">
              <a:solidFill>
                <a:schemeClr val="tx1"/>
              </a:solidFill>
              <a:latin typeface="+mn-lt"/>
              <a:ea typeface="+mn-ea"/>
              <a:cs typeface="+mn-cs"/>
            </a:rPr>
            <a:t>百万円</a:t>
          </a:r>
          <a:endParaRPr lang="ja-JP" sz="1000">
            <a:solidFill>
              <a:schemeClr val="tx1"/>
            </a:solidFill>
          </a:endParaRPr>
        </a:p>
        <a:p>
          <a:endParaRPr kumimoji="1" lang="ja-JP" altLang="en-US" sz="1000"/>
        </a:p>
      </xdr:txBody>
    </xdr:sp>
    <xdr:clientData/>
  </xdr:twoCellAnchor>
  <xdr:twoCellAnchor>
    <xdr:from>
      <xdr:col>27</xdr:col>
      <xdr:colOff>114300</xdr:colOff>
      <xdr:row>1681</xdr:row>
      <xdr:rowOff>1549400</xdr:rowOff>
    </xdr:from>
    <xdr:to>
      <xdr:col>35</xdr:col>
      <xdr:colOff>253253</xdr:colOff>
      <xdr:row>1681</xdr:row>
      <xdr:rowOff>1555752</xdr:rowOff>
    </xdr:to>
    <xdr:cxnSp macro="">
      <xdr:nvCxnSpPr>
        <xdr:cNvPr id="167" name="直線矢印コネクタ 166"/>
        <xdr:cNvCxnSpPr/>
      </xdr:nvCxnSpPr>
      <xdr:spPr>
        <a:xfrm>
          <a:off x="4876800" y="687425600"/>
          <a:ext cx="1577228" cy="635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126206</xdr:colOff>
      <xdr:row>1681</xdr:row>
      <xdr:rowOff>969172</xdr:rowOff>
    </xdr:from>
    <xdr:to>
      <xdr:col>27</xdr:col>
      <xdr:colOff>127794</xdr:colOff>
      <xdr:row>1681</xdr:row>
      <xdr:rowOff>2768848</xdr:rowOff>
    </xdr:to>
    <xdr:cxnSp macro="">
      <xdr:nvCxnSpPr>
        <xdr:cNvPr id="168" name="直線矢印コネクタ 167"/>
        <xdr:cNvCxnSpPr/>
      </xdr:nvCxnSpPr>
      <xdr:spPr>
        <a:xfrm rot="5400000">
          <a:off x="3989662" y="687744416"/>
          <a:ext cx="1799676"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38100</xdr:colOff>
      <xdr:row>1681</xdr:row>
      <xdr:rowOff>2809875</xdr:rowOff>
    </xdr:from>
    <xdr:to>
      <xdr:col>32</xdr:col>
      <xdr:colOff>127000</xdr:colOff>
      <xdr:row>1681</xdr:row>
      <xdr:rowOff>3457575</xdr:rowOff>
    </xdr:to>
    <xdr:sp macro="" textlink="">
      <xdr:nvSpPr>
        <xdr:cNvPr id="169" name="テキスト ボックス 168"/>
        <xdr:cNvSpPr txBox="1"/>
      </xdr:nvSpPr>
      <xdr:spPr>
        <a:xfrm>
          <a:off x="4038600" y="688686075"/>
          <a:ext cx="1746250" cy="647700"/>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kumimoji="1" lang="ja-JP" altLang="en-US" sz="1100"/>
            <a:t>Ａ．（株）日本デジコム</a:t>
          </a:r>
          <a:endParaRPr kumimoji="1" lang="en-US" altLang="ja-JP" sz="1100"/>
        </a:p>
        <a:p>
          <a:pPr algn="ctr"/>
          <a:r>
            <a:rPr kumimoji="1" lang="en-US" altLang="ja-JP" sz="1000"/>
            <a:t>4</a:t>
          </a:r>
          <a:r>
            <a:rPr kumimoji="1" lang="ja-JP" altLang="en-US" sz="1000"/>
            <a:t>百万円</a:t>
          </a:r>
        </a:p>
      </xdr:txBody>
    </xdr:sp>
    <xdr:clientData/>
  </xdr:twoCellAnchor>
  <xdr:twoCellAnchor>
    <xdr:from>
      <xdr:col>18</xdr:col>
      <xdr:colOff>165100</xdr:colOff>
      <xdr:row>1681</xdr:row>
      <xdr:rowOff>3517900</xdr:rowOff>
    </xdr:from>
    <xdr:to>
      <xdr:col>36</xdr:col>
      <xdr:colOff>152400</xdr:colOff>
      <xdr:row>1681</xdr:row>
      <xdr:rowOff>4149629</xdr:rowOff>
    </xdr:to>
    <xdr:sp macro="" textlink="">
      <xdr:nvSpPr>
        <xdr:cNvPr id="170" name="大かっこ 169"/>
        <xdr:cNvSpPr/>
      </xdr:nvSpPr>
      <xdr:spPr>
        <a:xfrm>
          <a:off x="3308350" y="689394100"/>
          <a:ext cx="3311525" cy="631729"/>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l"/>
          <a:endParaRPr kumimoji="1" lang="en-US" altLang="ja-JP" sz="1100"/>
        </a:p>
        <a:p>
          <a:pPr algn="l"/>
          <a:r>
            <a:rPr kumimoji="1" lang="ja-JP" altLang="en-US" sz="1100"/>
            <a:t>ＧＰＳ付衛星携帯電話機回線使用料及び機器修理費</a:t>
          </a:r>
        </a:p>
      </xdr:txBody>
    </xdr:sp>
    <xdr:clientData/>
  </xdr:twoCellAnchor>
  <xdr:twoCellAnchor>
    <xdr:from>
      <xdr:col>15</xdr:col>
      <xdr:colOff>152400</xdr:colOff>
      <xdr:row>1681</xdr:row>
      <xdr:rowOff>1457325</xdr:rowOff>
    </xdr:from>
    <xdr:to>
      <xdr:col>26</xdr:col>
      <xdr:colOff>152400</xdr:colOff>
      <xdr:row>1681</xdr:row>
      <xdr:rowOff>1987492</xdr:rowOff>
    </xdr:to>
    <xdr:sp macro="" textlink="">
      <xdr:nvSpPr>
        <xdr:cNvPr id="171" name="正方形/長方形 170"/>
        <xdr:cNvSpPr/>
      </xdr:nvSpPr>
      <xdr:spPr>
        <a:xfrm>
          <a:off x="2781300" y="687333525"/>
          <a:ext cx="1924050" cy="53016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kumimoji="1" lang="ja-JP" altLang="en-US" sz="1100" baseline="0">
              <a:solidFill>
                <a:schemeClr val="lt1"/>
              </a:solidFill>
            </a:rPr>
            <a:t> </a:t>
          </a:r>
          <a:r>
            <a:rPr kumimoji="1" lang="en-US" altLang="ja-JP" sz="1100" baseline="0">
              <a:solidFill>
                <a:schemeClr val="lt1"/>
              </a:solidFill>
            </a:rPr>
            <a:t>】】</a:t>
          </a:r>
          <a:r>
            <a:rPr kumimoji="1" lang="en-US" altLang="ja-JP" sz="1100" baseline="0">
              <a:solidFill>
                <a:sysClr val="windowText" lastClr="000000"/>
              </a:solidFill>
            </a:rPr>
            <a:t> 【</a:t>
          </a:r>
          <a:r>
            <a:rPr kumimoji="1" lang="ja-JP" altLang="en-US" sz="1100" baseline="0">
              <a:solidFill>
                <a:sysClr val="windowText" lastClr="000000"/>
              </a:solidFill>
            </a:rPr>
            <a:t>競争性のない随意契約</a:t>
          </a:r>
          <a:r>
            <a:rPr kumimoji="1" lang="en-US" altLang="ja-JP" sz="1100" baseline="0">
              <a:solidFill>
                <a:sysClr val="windowText" lastClr="000000"/>
              </a:solidFill>
            </a:rPr>
            <a:t>】</a:t>
          </a:r>
          <a:r>
            <a:rPr kumimoji="1" lang="ja-JP" altLang="en-US" sz="1100"/>
            <a:t>入札</a:t>
          </a:r>
          <a:endParaRPr kumimoji="1" lang="en-US" altLang="ja-JP" sz="1100"/>
        </a:p>
      </xdr:txBody>
    </xdr:sp>
    <xdr:clientData/>
  </xdr:twoCellAnchor>
  <xdr:twoCellAnchor>
    <xdr:from>
      <xdr:col>36</xdr:col>
      <xdr:colOff>25400</xdr:colOff>
      <xdr:row>1681</xdr:row>
      <xdr:rowOff>1228725</xdr:rowOff>
    </xdr:from>
    <xdr:to>
      <xdr:col>42</xdr:col>
      <xdr:colOff>117288</xdr:colOff>
      <xdr:row>1681</xdr:row>
      <xdr:rowOff>1817672</xdr:rowOff>
    </xdr:to>
    <xdr:sp macro="" textlink="">
      <xdr:nvSpPr>
        <xdr:cNvPr id="172" name="正方形/長方形 171"/>
        <xdr:cNvSpPr/>
      </xdr:nvSpPr>
      <xdr:spPr>
        <a:xfrm>
          <a:off x="6492875" y="687104925"/>
          <a:ext cx="1292038" cy="588947"/>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ctr"/>
          <a:r>
            <a:rPr kumimoji="1" lang="ja-JP" altLang="en-US" sz="1100"/>
            <a:t>在外公館</a:t>
          </a:r>
          <a:endParaRPr kumimoji="1" lang="en-US" altLang="ja-JP" sz="1100"/>
        </a:p>
        <a:p>
          <a:pPr algn="ctr"/>
          <a:r>
            <a:rPr kumimoji="1" lang="en-US" altLang="ja-JP" sz="1100"/>
            <a:t>0.02</a:t>
          </a:r>
          <a:r>
            <a:rPr kumimoji="1" lang="ja-JP" altLang="en-US" sz="1100"/>
            <a:t>百万円</a:t>
          </a:r>
          <a:endParaRPr kumimoji="1" lang="en-US" altLang="ja-JP" sz="1100"/>
        </a:p>
      </xdr:txBody>
    </xdr:sp>
    <xdr:clientData/>
  </xdr:twoCellAnchor>
  <xdr:twoCellAnchor>
    <xdr:from>
      <xdr:col>35</xdr:col>
      <xdr:colOff>127000</xdr:colOff>
      <xdr:row>1681</xdr:row>
      <xdr:rowOff>1974851</xdr:rowOff>
    </xdr:from>
    <xdr:to>
      <xdr:col>44</xdr:col>
      <xdr:colOff>101600</xdr:colOff>
      <xdr:row>1681</xdr:row>
      <xdr:rowOff>2543228</xdr:rowOff>
    </xdr:to>
    <xdr:sp macro="" textlink="">
      <xdr:nvSpPr>
        <xdr:cNvPr id="173" name="大かっこ 172"/>
        <xdr:cNvSpPr/>
      </xdr:nvSpPr>
      <xdr:spPr>
        <a:xfrm>
          <a:off x="6327775" y="687851051"/>
          <a:ext cx="1841500" cy="56837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ctr"/>
          <a:r>
            <a:rPr kumimoji="1" lang="ja-JP" altLang="en-US" sz="1100"/>
            <a:t>ＧＰＳ付き携帯電話機 </a:t>
          </a:r>
          <a:endParaRPr kumimoji="1" lang="en-US" altLang="ja-JP" sz="1100"/>
        </a:p>
        <a:p>
          <a:pPr algn="ctr"/>
          <a:r>
            <a:rPr kumimoji="1" lang="ja-JP" altLang="en-US" sz="1100"/>
            <a:t>車載キット取付け</a:t>
          </a:r>
        </a:p>
      </xdr:txBody>
    </xdr:sp>
    <xdr:clientData/>
  </xdr:twoCellAnchor>
  <xdr:twoCellAnchor>
    <xdr:from>
      <xdr:col>24</xdr:col>
      <xdr:colOff>50800</xdr:colOff>
      <xdr:row>1784</xdr:row>
      <xdr:rowOff>434975</xdr:rowOff>
    </xdr:from>
    <xdr:to>
      <xdr:col>31</xdr:col>
      <xdr:colOff>148665</xdr:colOff>
      <xdr:row>1784</xdr:row>
      <xdr:rowOff>969702</xdr:rowOff>
    </xdr:to>
    <xdr:sp macro="" textlink="">
      <xdr:nvSpPr>
        <xdr:cNvPr id="174" name="テキスト ボックス 173"/>
        <xdr:cNvSpPr txBox="1"/>
      </xdr:nvSpPr>
      <xdr:spPr>
        <a:xfrm>
          <a:off x="4222750" y="730440500"/>
          <a:ext cx="1412315" cy="534727"/>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kumimoji="1" lang="ja-JP" altLang="en-US" sz="1200">
              <a:solidFill>
                <a:schemeClr val="tx1"/>
              </a:solidFill>
            </a:rPr>
            <a:t>　</a:t>
          </a:r>
          <a:r>
            <a:rPr kumimoji="1" lang="ja-JP" altLang="en-US" sz="1100">
              <a:solidFill>
                <a:schemeClr val="tx1"/>
              </a:solidFill>
              <a:latin typeface="+mn-lt"/>
              <a:ea typeface="+mn-ea"/>
              <a:cs typeface="+mn-cs"/>
            </a:rPr>
            <a:t>外務省</a:t>
          </a:r>
          <a:endParaRPr kumimoji="1" lang="en-US" sz="1100">
            <a:solidFill>
              <a:schemeClr val="tx1"/>
            </a:solidFill>
            <a:latin typeface="+mn-lt"/>
            <a:ea typeface="+mn-ea"/>
            <a:cs typeface="+mn-cs"/>
          </a:endParaRPr>
        </a:p>
        <a:p>
          <a:pPr algn="ctr"/>
          <a:r>
            <a:rPr kumimoji="1" lang="en-US" altLang="ja-JP" sz="1000">
              <a:solidFill>
                <a:schemeClr val="tx1"/>
              </a:solidFill>
              <a:latin typeface="+mn-lt"/>
              <a:ea typeface="+mn-ea"/>
              <a:cs typeface="+mn-cs"/>
            </a:rPr>
            <a:t> 8</a:t>
          </a:r>
          <a:r>
            <a:rPr kumimoji="1" lang="ja-JP" altLang="en-US" sz="1000">
              <a:solidFill>
                <a:schemeClr val="tx1"/>
              </a:solidFill>
              <a:latin typeface="+mn-lt"/>
              <a:ea typeface="+mn-ea"/>
              <a:cs typeface="+mn-cs"/>
            </a:rPr>
            <a:t>百万円</a:t>
          </a:r>
          <a:endParaRPr lang="ja-JP" sz="1000">
            <a:solidFill>
              <a:schemeClr val="tx1"/>
            </a:solidFill>
          </a:endParaRPr>
        </a:p>
        <a:p>
          <a:endParaRPr kumimoji="1" lang="ja-JP" altLang="en-US" sz="1000"/>
        </a:p>
      </xdr:txBody>
    </xdr:sp>
    <xdr:clientData/>
  </xdr:twoCellAnchor>
  <xdr:twoCellAnchor>
    <xdr:from>
      <xdr:col>28</xdr:col>
      <xdr:colOff>1</xdr:colOff>
      <xdr:row>1784</xdr:row>
      <xdr:rowOff>955678</xdr:rowOff>
    </xdr:from>
    <xdr:to>
      <xdr:col>28</xdr:col>
      <xdr:colOff>3</xdr:colOff>
      <xdr:row>1784</xdr:row>
      <xdr:rowOff>3175002</xdr:rowOff>
    </xdr:to>
    <xdr:cxnSp macro="">
      <xdr:nvCxnSpPr>
        <xdr:cNvPr id="175" name="直線矢印コネクタ 174"/>
        <xdr:cNvCxnSpPr/>
      </xdr:nvCxnSpPr>
      <xdr:spPr>
        <a:xfrm rot="5400000">
          <a:off x="3862390" y="732070864"/>
          <a:ext cx="2219324" cy="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152400</xdr:colOff>
      <xdr:row>1784</xdr:row>
      <xdr:rowOff>3232150</xdr:rowOff>
    </xdr:from>
    <xdr:to>
      <xdr:col>37</xdr:col>
      <xdr:colOff>50800</xdr:colOff>
      <xdr:row>1784</xdr:row>
      <xdr:rowOff>3806832</xdr:rowOff>
    </xdr:to>
    <xdr:sp macro="" textlink="">
      <xdr:nvSpPr>
        <xdr:cNvPr id="176" name="テキスト ボックス 175"/>
        <xdr:cNvSpPr txBox="1"/>
      </xdr:nvSpPr>
      <xdr:spPr>
        <a:xfrm>
          <a:off x="3638550" y="733237675"/>
          <a:ext cx="3079750" cy="574682"/>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kumimoji="1" lang="ja-JP" altLang="en-US" sz="1100"/>
            <a:t>Ａ．ＮＫＳＪリスクマネジメント株式会社　　　　　　　　　</a:t>
          </a:r>
          <a:endParaRPr kumimoji="1" lang="en-US" altLang="ja-JP" sz="1100"/>
        </a:p>
        <a:p>
          <a:pPr algn="ctr"/>
          <a:r>
            <a:rPr kumimoji="1" lang="en-US" altLang="ja-JP" sz="1100"/>
            <a:t>8</a:t>
          </a:r>
          <a:r>
            <a:rPr kumimoji="1" lang="ja-JP" altLang="en-US" sz="1100"/>
            <a:t>百万円</a:t>
          </a:r>
          <a:endParaRPr kumimoji="1" lang="ja-JP" altLang="en-US" sz="1000"/>
        </a:p>
      </xdr:txBody>
    </xdr:sp>
    <xdr:clientData/>
  </xdr:twoCellAnchor>
  <xdr:twoCellAnchor>
    <xdr:from>
      <xdr:col>20</xdr:col>
      <xdr:colOff>139700</xdr:colOff>
      <xdr:row>1784</xdr:row>
      <xdr:rowOff>2657475</xdr:rowOff>
    </xdr:from>
    <xdr:to>
      <xdr:col>27</xdr:col>
      <xdr:colOff>101600</xdr:colOff>
      <xdr:row>1784</xdr:row>
      <xdr:rowOff>3077100</xdr:rowOff>
    </xdr:to>
    <xdr:sp macro="" textlink="">
      <xdr:nvSpPr>
        <xdr:cNvPr id="177" name="正方形/長方形 176"/>
        <xdr:cNvSpPr/>
      </xdr:nvSpPr>
      <xdr:spPr>
        <a:xfrm>
          <a:off x="3625850" y="732663000"/>
          <a:ext cx="1238250" cy="4196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kumimoji="1" lang="en-US" altLang="ja-JP" sz="1100" baseline="0">
              <a:solidFill>
                <a:sysClr val="windowText" lastClr="000000"/>
              </a:solidFill>
            </a:rPr>
            <a:t>【</a:t>
          </a:r>
          <a:r>
            <a:rPr kumimoji="1" lang="ja-JP" altLang="en-US" sz="1100" baseline="0">
              <a:solidFill>
                <a:sysClr val="windowText" lastClr="000000"/>
              </a:solidFill>
            </a:rPr>
            <a:t>企画競争</a:t>
          </a:r>
          <a:r>
            <a:rPr kumimoji="1" lang="en-US" altLang="ja-JP" sz="1100" baseline="0">
              <a:solidFill>
                <a:sysClr val="windowText" lastClr="000000"/>
              </a:solidFill>
            </a:rPr>
            <a:t>】</a:t>
          </a:r>
          <a:endParaRPr kumimoji="1" lang="en-US" altLang="ja-JP" sz="1100"/>
        </a:p>
      </xdr:txBody>
    </xdr:sp>
    <xdr:clientData/>
  </xdr:twoCellAnchor>
  <xdr:twoCellAnchor>
    <xdr:from>
      <xdr:col>20</xdr:col>
      <xdr:colOff>25400</xdr:colOff>
      <xdr:row>1784</xdr:row>
      <xdr:rowOff>3921125</xdr:rowOff>
    </xdr:from>
    <xdr:to>
      <xdr:col>35</xdr:col>
      <xdr:colOff>139700</xdr:colOff>
      <xdr:row>1784</xdr:row>
      <xdr:rowOff>4645025</xdr:rowOff>
    </xdr:to>
    <xdr:sp macro="" textlink="">
      <xdr:nvSpPr>
        <xdr:cNvPr id="178" name="大かっこ 177"/>
        <xdr:cNvSpPr/>
      </xdr:nvSpPr>
      <xdr:spPr>
        <a:xfrm>
          <a:off x="3511550" y="733926650"/>
          <a:ext cx="2828925" cy="723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l"/>
          <a:r>
            <a:rPr kumimoji="1" lang="ja-JP" altLang="en-US" sz="1100"/>
            <a:t>専門知識を有する専門家講師の派遣及び研修資料作成等に関わる業務委託</a:t>
          </a:r>
          <a:endParaRPr kumimoji="1" lang="en-US" altLang="ja-JP" sz="1100"/>
        </a:p>
      </xdr:txBody>
    </xdr:sp>
    <xdr:clientData/>
  </xdr:twoCellAnchor>
  <xdr:twoCellAnchor>
    <xdr:from>
      <xdr:col>31</xdr:col>
      <xdr:colOff>127000</xdr:colOff>
      <xdr:row>1784</xdr:row>
      <xdr:rowOff>1571625</xdr:rowOff>
    </xdr:from>
    <xdr:to>
      <xdr:col>38</xdr:col>
      <xdr:colOff>174065</xdr:colOff>
      <xdr:row>1784</xdr:row>
      <xdr:rowOff>2106352</xdr:rowOff>
    </xdr:to>
    <xdr:sp macro="" textlink="">
      <xdr:nvSpPr>
        <xdr:cNvPr id="179" name="テキスト ボックス 178"/>
        <xdr:cNvSpPr txBox="1"/>
      </xdr:nvSpPr>
      <xdr:spPr>
        <a:xfrm>
          <a:off x="5613400" y="731577150"/>
          <a:ext cx="1428190" cy="534727"/>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kumimoji="1" lang="ja-JP" altLang="en-US" sz="1200">
              <a:solidFill>
                <a:schemeClr val="tx1"/>
              </a:solidFill>
            </a:rPr>
            <a:t>　</a:t>
          </a:r>
          <a:r>
            <a:rPr kumimoji="1" lang="ja-JP" altLang="en-US" sz="1100">
              <a:solidFill>
                <a:schemeClr val="tx1"/>
              </a:solidFill>
              <a:latin typeface="+mn-lt"/>
              <a:ea typeface="+mn-ea"/>
              <a:cs typeface="+mn-cs"/>
            </a:rPr>
            <a:t>在外公館</a:t>
          </a:r>
          <a:endParaRPr kumimoji="1" lang="en-US" sz="1100">
            <a:solidFill>
              <a:schemeClr val="tx1"/>
            </a:solidFill>
            <a:latin typeface="+mn-lt"/>
            <a:ea typeface="+mn-ea"/>
            <a:cs typeface="+mn-cs"/>
          </a:endParaRPr>
        </a:p>
        <a:p>
          <a:pPr algn="ctr"/>
          <a:r>
            <a:rPr kumimoji="1" lang="en-US" altLang="ja-JP" sz="1000">
              <a:solidFill>
                <a:schemeClr val="tx1"/>
              </a:solidFill>
              <a:latin typeface="+mn-lt"/>
              <a:ea typeface="+mn-ea"/>
              <a:cs typeface="+mn-cs"/>
            </a:rPr>
            <a:t> 0.3</a:t>
          </a:r>
          <a:r>
            <a:rPr kumimoji="1" lang="ja-JP" altLang="en-US" sz="1000">
              <a:solidFill>
                <a:schemeClr val="tx1"/>
              </a:solidFill>
              <a:latin typeface="+mn-lt"/>
              <a:ea typeface="+mn-ea"/>
              <a:cs typeface="+mn-cs"/>
            </a:rPr>
            <a:t>百万円</a:t>
          </a:r>
          <a:endParaRPr lang="ja-JP" sz="1000">
            <a:solidFill>
              <a:schemeClr val="tx1"/>
            </a:solidFill>
          </a:endParaRPr>
        </a:p>
        <a:p>
          <a:endParaRPr kumimoji="1" lang="ja-JP" altLang="en-US" sz="1000"/>
        </a:p>
      </xdr:txBody>
    </xdr:sp>
    <xdr:clientData/>
  </xdr:twoCellAnchor>
  <xdr:twoCellAnchor>
    <xdr:from>
      <xdr:col>28</xdr:col>
      <xdr:colOff>25400</xdr:colOff>
      <xdr:row>1784</xdr:row>
      <xdr:rowOff>1800225</xdr:rowOff>
    </xdr:from>
    <xdr:to>
      <xdr:col>31</xdr:col>
      <xdr:colOff>63500</xdr:colOff>
      <xdr:row>1784</xdr:row>
      <xdr:rowOff>1801813</xdr:rowOff>
    </xdr:to>
    <xdr:cxnSp macro="">
      <xdr:nvCxnSpPr>
        <xdr:cNvPr id="180" name="直線矢印コネクタ 179"/>
        <xdr:cNvCxnSpPr/>
      </xdr:nvCxnSpPr>
      <xdr:spPr>
        <a:xfrm>
          <a:off x="4997450" y="731805750"/>
          <a:ext cx="55245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76200</xdr:colOff>
      <xdr:row>1784</xdr:row>
      <xdr:rowOff>2181226</xdr:rowOff>
    </xdr:from>
    <xdr:to>
      <xdr:col>39</xdr:col>
      <xdr:colOff>101599</xdr:colOff>
      <xdr:row>1784</xdr:row>
      <xdr:rowOff>2730554</xdr:rowOff>
    </xdr:to>
    <xdr:sp macro="" textlink="">
      <xdr:nvSpPr>
        <xdr:cNvPr id="181" name="大かっこ 180"/>
        <xdr:cNvSpPr/>
      </xdr:nvSpPr>
      <xdr:spPr>
        <a:xfrm>
          <a:off x="5562600" y="732186751"/>
          <a:ext cx="1606549" cy="54932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ctr"/>
          <a:r>
            <a:rPr kumimoji="1" lang="en-US" altLang="ja-JP" sz="1100"/>
            <a:t/>
          </a:r>
          <a:br>
            <a:rPr kumimoji="1" lang="en-US" altLang="ja-JP" sz="1100"/>
          </a:br>
          <a:r>
            <a:rPr kumimoji="1" lang="ja-JP" altLang="en-US" sz="1100"/>
            <a:t>講師派遣，会場借料</a:t>
          </a:r>
          <a:endParaRPr kumimoji="1" lang="en-US" altLang="ja-JP" sz="1100"/>
        </a:p>
        <a:p>
          <a:pPr algn="ctr"/>
          <a:endParaRPr kumimoji="1" lang="ja-JP" altLang="en-US" sz="1100"/>
        </a:p>
      </xdr:txBody>
    </xdr:sp>
    <xdr:clientData/>
  </xdr:twoCellAnchor>
  <xdr:twoCellAnchor>
    <xdr:from>
      <xdr:col>21</xdr:col>
      <xdr:colOff>12700</xdr:colOff>
      <xdr:row>1887</xdr:row>
      <xdr:rowOff>1841500</xdr:rowOff>
    </xdr:from>
    <xdr:to>
      <xdr:col>43</xdr:col>
      <xdr:colOff>88900</xdr:colOff>
      <xdr:row>1888</xdr:row>
      <xdr:rowOff>1841500</xdr:rowOff>
    </xdr:to>
    <xdr:graphicFrame macro="">
      <xdr:nvGraphicFramePr>
        <xdr:cNvPr id="182" name="図表 18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 r:lo="rId6" r:qs="rId7" r:cs="rId8"/>
        </a:graphicData>
      </a:graphic>
    </xdr:graphicFrame>
    <xdr:clientData/>
  </xdr:twoCellAnchor>
  <xdr:twoCellAnchor>
    <xdr:from>
      <xdr:col>18</xdr:col>
      <xdr:colOff>165100</xdr:colOff>
      <xdr:row>1990</xdr:row>
      <xdr:rowOff>1460500</xdr:rowOff>
    </xdr:from>
    <xdr:to>
      <xdr:col>38</xdr:col>
      <xdr:colOff>177800</xdr:colOff>
      <xdr:row>1991</xdr:row>
      <xdr:rowOff>1460500</xdr:rowOff>
    </xdr:to>
    <xdr:graphicFrame macro="">
      <xdr:nvGraphicFramePr>
        <xdr:cNvPr id="183" name="図表 182"/>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9" r:lo="rId10" r:qs="rId11" r:cs="rId12"/>
        </a:graphicData>
      </a:graphic>
    </xdr:graphicFrame>
    <xdr:clientData/>
  </xdr:twoCellAnchor>
  <xdr:twoCellAnchor>
    <xdr:from>
      <xdr:col>27</xdr:col>
      <xdr:colOff>145678</xdr:colOff>
      <xdr:row>2094</xdr:row>
      <xdr:rowOff>1880909</xdr:rowOff>
    </xdr:from>
    <xdr:to>
      <xdr:col>27</xdr:col>
      <xdr:colOff>156883</xdr:colOff>
      <xdr:row>2094</xdr:row>
      <xdr:rowOff>1892113</xdr:rowOff>
    </xdr:to>
    <xdr:cxnSp macro="">
      <xdr:nvCxnSpPr>
        <xdr:cNvPr id="184" name="直線コネクタ 183"/>
        <xdr:cNvCxnSpPr/>
      </xdr:nvCxnSpPr>
      <xdr:spPr>
        <a:xfrm rot="10800000">
          <a:off x="4908178" y="864588734"/>
          <a:ext cx="11205" cy="1120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50053</xdr:colOff>
      <xdr:row>2094</xdr:row>
      <xdr:rowOff>2828551</xdr:rowOff>
    </xdr:from>
    <xdr:to>
      <xdr:col>34</xdr:col>
      <xdr:colOff>186018</xdr:colOff>
      <xdr:row>2094</xdr:row>
      <xdr:rowOff>3112200</xdr:rowOff>
    </xdr:to>
    <xdr:sp macro="" textlink="">
      <xdr:nvSpPr>
        <xdr:cNvPr id="185" name="正方形/長方形 184"/>
        <xdr:cNvSpPr/>
      </xdr:nvSpPr>
      <xdr:spPr>
        <a:xfrm>
          <a:off x="4050553" y="865536376"/>
          <a:ext cx="2136215" cy="2836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baseline="0">
              <a:solidFill>
                <a:sysClr val="windowText" lastClr="000000"/>
              </a:solidFill>
            </a:rPr>
            <a:t>【</a:t>
          </a:r>
          <a:r>
            <a:rPr kumimoji="1" lang="ja-JP" altLang="en-US" sz="1100" baseline="0">
              <a:solidFill>
                <a:sysClr val="windowText" lastClr="000000"/>
              </a:solidFill>
            </a:rPr>
            <a:t>競争性のない随意契約</a:t>
          </a:r>
          <a:r>
            <a:rPr kumimoji="1" lang="en-US" altLang="ja-JP" sz="1100" baseline="0">
              <a:solidFill>
                <a:sysClr val="windowText" lastClr="000000"/>
              </a:solidFill>
            </a:rPr>
            <a:t>】</a:t>
          </a:r>
          <a:endParaRPr kumimoji="1" lang="ja-JP" altLang="en-US" sz="1100" baseline="0">
            <a:solidFill>
              <a:sysClr val="windowText" lastClr="000000"/>
            </a:solidFill>
          </a:endParaRPr>
        </a:p>
      </xdr:txBody>
    </xdr:sp>
    <xdr:clientData/>
  </xdr:twoCellAnchor>
  <xdr:twoCellAnchor>
    <xdr:from>
      <xdr:col>21</xdr:col>
      <xdr:colOff>12700</xdr:colOff>
      <xdr:row>2094</xdr:row>
      <xdr:rowOff>3190501</xdr:rowOff>
    </xdr:from>
    <xdr:to>
      <xdr:col>35</xdr:col>
      <xdr:colOff>241299</xdr:colOff>
      <xdr:row>2094</xdr:row>
      <xdr:rowOff>3920606</xdr:rowOff>
    </xdr:to>
    <xdr:sp macro="" textlink="">
      <xdr:nvSpPr>
        <xdr:cNvPr id="186" name="正方形/長方形 185"/>
        <xdr:cNvSpPr/>
      </xdr:nvSpPr>
      <xdr:spPr>
        <a:xfrm>
          <a:off x="3670300" y="865898326"/>
          <a:ext cx="2771774" cy="73010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baseline="0">
              <a:solidFill>
                <a:sysClr val="windowText" lastClr="000000"/>
              </a:solidFill>
            </a:rPr>
            <a:t>A. </a:t>
          </a:r>
          <a:r>
            <a:rPr kumimoji="1" lang="ja-JP" altLang="en-US" sz="1100" baseline="0">
              <a:solidFill>
                <a:sysClr val="windowText" lastClr="000000"/>
              </a:solidFill>
            </a:rPr>
            <a:t>コントロール・リスクス・グループ（株）</a:t>
          </a:r>
          <a:r>
            <a:rPr kumimoji="1" lang="en-US" altLang="ja-JP" sz="1100" baseline="0">
              <a:solidFill>
                <a:sysClr val="windowText" lastClr="000000"/>
              </a:solidFill>
            </a:rPr>
            <a:t/>
          </a:r>
          <a:br>
            <a:rPr kumimoji="1" lang="en-US" altLang="ja-JP" sz="1100" baseline="0">
              <a:solidFill>
                <a:sysClr val="windowText" lastClr="000000"/>
              </a:solidFill>
            </a:rPr>
          </a:br>
          <a:r>
            <a:rPr kumimoji="1" lang="en-US" altLang="ja-JP" sz="1100" baseline="0">
              <a:solidFill>
                <a:sysClr val="windowText" lastClr="000000"/>
              </a:solidFill>
            </a:rPr>
            <a:t>3</a:t>
          </a:r>
          <a:r>
            <a:rPr kumimoji="1" lang="ja-JP" altLang="en-US" sz="1100" baseline="0">
              <a:solidFill>
                <a:sysClr val="windowText" lastClr="000000"/>
              </a:solidFill>
            </a:rPr>
            <a:t>百万円</a:t>
          </a:r>
        </a:p>
      </xdr:txBody>
    </xdr:sp>
    <xdr:clientData/>
  </xdr:twoCellAnchor>
  <xdr:twoCellAnchor>
    <xdr:from>
      <xdr:col>21</xdr:col>
      <xdr:colOff>25400</xdr:colOff>
      <xdr:row>2094</xdr:row>
      <xdr:rowOff>4229660</xdr:rowOff>
    </xdr:from>
    <xdr:to>
      <xdr:col>35</xdr:col>
      <xdr:colOff>254000</xdr:colOff>
      <xdr:row>2095</xdr:row>
      <xdr:rowOff>0</xdr:rowOff>
    </xdr:to>
    <xdr:sp macro="" textlink="">
      <xdr:nvSpPr>
        <xdr:cNvPr id="187" name="大かっこ 186"/>
        <xdr:cNvSpPr/>
      </xdr:nvSpPr>
      <xdr:spPr>
        <a:xfrm>
          <a:off x="3683000" y="866937485"/>
          <a:ext cx="2771775" cy="66619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l"/>
          <a:r>
            <a:rPr kumimoji="1" lang="en-US" altLang="ja-JP" sz="1100"/>
            <a:t>1.</a:t>
          </a:r>
          <a:r>
            <a:rPr kumimoji="1" lang="ja-JP" altLang="en-US" sz="1100"/>
            <a:t>　事件の性質に応じた適切な助言</a:t>
          </a:r>
          <a:r>
            <a:rPr kumimoji="1" lang="en-US" altLang="ja-JP" sz="1100"/>
            <a:t/>
          </a:r>
          <a:br>
            <a:rPr kumimoji="1" lang="en-US" altLang="ja-JP" sz="1100"/>
          </a:br>
          <a:r>
            <a:rPr kumimoji="1" lang="en-US" altLang="ja-JP" sz="1100"/>
            <a:t>2.</a:t>
          </a:r>
          <a:r>
            <a:rPr kumimoji="1" lang="ja-JP" altLang="en-US" sz="1100"/>
            <a:t>　テロ・誘拐事件データベースの利用</a:t>
          </a:r>
          <a:endParaRPr kumimoji="1" lang="en-US" altLang="ja-JP" sz="1100"/>
        </a:p>
      </xdr:txBody>
    </xdr:sp>
    <xdr:clientData/>
  </xdr:twoCellAnchor>
  <xdr:twoCellAnchor>
    <xdr:from>
      <xdr:col>28</xdr:col>
      <xdr:colOff>83624</xdr:colOff>
      <xdr:row>2094</xdr:row>
      <xdr:rowOff>2299494</xdr:rowOff>
    </xdr:from>
    <xdr:to>
      <xdr:col>28</xdr:col>
      <xdr:colOff>85212</xdr:colOff>
      <xdr:row>2094</xdr:row>
      <xdr:rowOff>2618760</xdr:rowOff>
    </xdr:to>
    <xdr:cxnSp macro="">
      <xdr:nvCxnSpPr>
        <xdr:cNvPr id="188" name="直線矢印コネクタ 187"/>
        <xdr:cNvCxnSpPr/>
      </xdr:nvCxnSpPr>
      <xdr:spPr>
        <a:xfrm rot="5400000">
          <a:off x="4896835" y="865166158"/>
          <a:ext cx="319266"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127000</xdr:colOff>
      <xdr:row>2094</xdr:row>
      <xdr:rowOff>1701800</xdr:rowOff>
    </xdr:from>
    <xdr:to>
      <xdr:col>32</xdr:col>
      <xdr:colOff>134471</xdr:colOff>
      <xdr:row>2094</xdr:row>
      <xdr:rowOff>2257399</xdr:rowOff>
    </xdr:to>
    <xdr:sp macro="" textlink="">
      <xdr:nvSpPr>
        <xdr:cNvPr id="189" name="テキスト ボックス 188"/>
        <xdr:cNvSpPr txBox="1"/>
      </xdr:nvSpPr>
      <xdr:spPr>
        <a:xfrm>
          <a:off x="4298950" y="864409625"/>
          <a:ext cx="1493371" cy="55559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kumimoji="1" lang="ja-JP" altLang="en-US" sz="1200">
              <a:solidFill>
                <a:schemeClr val="tx1"/>
              </a:solidFill>
            </a:rPr>
            <a:t>　</a:t>
          </a:r>
          <a:r>
            <a:rPr kumimoji="1" lang="ja-JP" altLang="en-US" sz="1100">
              <a:solidFill>
                <a:schemeClr val="tx1"/>
              </a:solidFill>
              <a:latin typeface="+mn-lt"/>
              <a:ea typeface="+mn-ea"/>
              <a:cs typeface="+mn-cs"/>
            </a:rPr>
            <a:t>外務省</a:t>
          </a:r>
          <a:endParaRPr kumimoji="1" lang="en-US" sz="1100">
            <a:solidFill>
              <a:schemeClr val="tx1"/>
            </a:solidFill>
            <a:latin typeface="+mn-lt"/>
            <a:ea typeface="+mn-ea"/>
            <a:cs typeface="+mn-cs"/>
          </a:endParaRPr>
        </a:p>
        <a:p>
          <a:pPr algn="ctr"/>
          <a:r>
            <a:rPr kumimoji="1" lang="en-US" altLang="ja-JP" sz="1000">
              <a:solidFill>
                <a:schemeClr val="tx1"/>
              </a:solidFill>
              <a:latin typeface="+mn-lt"/>
              <a:ea typeface="+mn-ea"/>
              <a:cs typeface="+mn-cs"/>
            </a:rPr>
            <a:t>3</a:t>
          </a:r>
          <a:r>
            <a:rPr kumimoji="1" lang="ja-JP" altLang="en-US" sz="1000">
              <a:solidFill>
                <a:schemeClr val="tx1"/>
              </a:solidFill>
              <a:latin typeface="+mn-lt"/>
              <a:ea typeface="+mn-ea"/>
              <a:cs typeface="+mn-cs"/>
            </a:rPr>
            <a:t>百万円</a:t>
          </a:r>
          <a:endParaRPr lang="ja-JP" sz="1000">
            <a:solidFill>
              <a:schemeClr val="tx1"/>
            </a:solidFill>
          </a:endParaRPr>
        </a:p>
        <a:p>
          <a:endParaRPr kumimoji="1" lang="ja-JP" altLang="en-US" sz="1000"/>
        </a:p>
      </xdr:txBody>
    </xdr:sp>
    <xdr:clientData/>
  </xdr:twoCellAnchor>
  <xdr:twoCellAnchor>
    <xdr:from>
      <xdr:col>22</xdr:col>
      <xdr:colOff>25400</xdr:colOff>
      <xdr:row>2197</xdr:row>
      <xdr:rowOff>1945900</xdr:rowOff>
    </xdr:from>
    <xdr:to>
      <xdr:col>37</xdr:col>
      <xdr:colOff>101600</xdr:colOff>
      <xdr:row>2198</xdr:row>
      <xdr:rowOff>546100</xdr:rowOff>
    </xdr:to>
    <xdr:grpSp>
      <xdr:nvGrpSpPr>
        <xdr:cNvPr id="190" name="グループ化 189"/>
        <xdr:cNvGrpSpPr/>
      </xdr:nvGrpSpPr>
      <xdr:grpSpPr>
        <a:xfrm>
          <a:off x="3987800" y="914377400"/>
          <a:ext cx="2997200" cy="3502400"/>
          <a:chOff x="4343401" y="28394024"/>
          <a:chExt cx="2314574" cy="3143250"/>
        </a:xfrm>
      </xdr:grpSpPr>
      <xdr:sp macro="" textlink="">
        <xdr:nvSpPr>
          <xdr:cNvPr id="191" name="テキスト ボックス 190"/>
          <xdr:cNvSpPr txBox="1"/>
        </xdr:nvSpPr>
        <xdr:spPr>
          <a:xfrm>
            <a:off x="4352925" y="28394024"/>
            <a:ext cx="2286000" cy="1171575"/>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800"/>
              <a:t>外務省</a:t>
            </a:r>
            <a:endParaRPr kumimoji="1" lang="en-US" altLang="ja-JP" sz="1800"/>
          </a:p>
          <a:p>
            <a:pPr algn="ctr"/>
            <a:r>
              <a:rPr kumimoji="1" lang="ja-JP" altLang="en-US" sz="1800"/>
              <a:t>２百万円</a:t>
            </a:r>
          </a:p>
        </xdr:txBody>
      </xdr:sp>
      <xdr:cxnSp macro="">
        <xdr:nvCxnSpPr>
          <xdr:cNvPr id="192" name="直線矢印コネクタ 191"/>
          <xdr:cNvCxnSpPr>
            <a:stCxn id="191" idx="2"/>
            <a:endCxn id="193" idx="0"/>
          </xdr:cNvCxnSpPr>
        </xdr:nvCxnSpPr>
        <xdr:spPr>
          <a:xfrm rot="16200000" flipH="1">
            <a:off x="5212556" y="29848967"/>
            <a:ext cx="571500" cy="476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93" name="テキスト ボックス 192"/>
          <xdr:cNvSpPr txBox="1"/>
        </xdr:nvSpPr>
        <xdr:spPr>
          <a:xfrm>
            <a:off x="4343401" y="30137099"/>
            <a:ext cx="2314574" cy="14001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800"/>
              <a:t>貸付申請者</a:t>
            </a:r>
            <a:endParaRPr kumimoji="1" lang="en-US" altLang="ja-JP" sz="1800"/>
          </a:p>
          <a:p>
            <a:pPr algn="ctr"/>
            <a:r>
              <a:rPr kumimoji="1" lang="ja-JP" altLang="en-US" sz="1800"/>
              <a:t>１８件</a:t>
            </a:r>
            <a:endParaRPr kumimoji="1" lang="en-US" altLang="ja-JP" sz="1800"/>
          </a:p>
          <a:p>
            <a:pPr algn="ctr"/>
            <a:r>
              <a:rPr kumimoji="1" lang="ja-JP" altLang="en-US" sz="1800"/>
              <a:t>２百万円</a:t>
            </a:r>
            <a:endParaRPr kumimoji="1" lang="en-US" altLang="ja-JP" sz="1800"/>
          </a:p>
        </xdr:txBody>
      </xdr:sp>
    </xdr:grpSp>
    <xdr:clientData/>
  </xdr:twoCellAnchor>
  <xdr:twoCellAnchor>
    <xdr:from>
      <xdr:col>15</xdr:col>
      <xdr:colOff>73025</xdr:colOff>
      <xdr:row>2404</xdr:row>
      <xdr:rowOff>1612900</xdr:rowOff>
    </xdr:from>
    <xdr:to>
      <xdr:col>43</xdr:col>
      <xdr:colOff>127000</xdr:colOff>
      <xdr:row>2405</xdr:row>
      <xdr:rowOff>1866900</xdr:rowOff>
    </xdr:to>
    <xdr:grpSp>
      <xdr:nvGrpSpPr>
        <xdr:cNvPr id="194" name="グループ化 8"/>
        <xdr:cNvGrpSpPr>
          <a:grpSpLocks/>
        </xdr:cNvGrpSpPr>
      </xdr:nvGrpSpPr>
      <xdr:grpSpPr bwMode="auto">
        <a:xfrm>
          <a:off x="2790825" y="1003134900"/>
          <a:ext cx="5438775" cy="5156200"/>
          <a:chOff x="3251200" y="43307000"/>
          <a:chExt cx="3216088" cy="3976320"/>
        </a:xfrm>
      </xdr:grpSpPr>
      <xdr:sp macro="" textlink="">
        <xdr:nvSpPr>
          <xdr:cNvPr id="195" name="正方形/長方形 194"/>
          <xdr:cNvSpPr/>
        </xdr:nvSpPr>
        <xdr:spPr>
          <a:xfrm>
            <a:off x="3251200" y="43307000"/>
            <a:ext cx="3216088" cy="913222"/>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r>
              <a:rPr kumimoji="1" lang="ja-JP" altLang="en-US" sz="2000"/>
              <a:t>外務省</a:t>
            </a:r>
            <a:endParaRPr kumimoji="1" lang="en-US" altLang="ja-JP" sz="2000"/>
          </a:p>
          <a:p>
            <a:pPr algn="ctr"/>
            <a:r>
              <a:rPr kumimoji="1" lang="en-US" altLang="ja-JP" sz="2000"/>
              <a:t>0.1</a:t>
            </a:r>
            <a:r>
              <a:rPr kumimoji="1" lang="ja-JP" altLang="en-US" sz="2000"/>
              <a:t>百万円</a:t>
            </a:r>
            <a:endParaRPr kumimoji="1" lang="en-US" altLang="ja-JP" sz="2000"/>
          </a:p>
          <a:p>
            <a:pPr algn="ctr"/>
            <a:endParaRPr kumimoji="1" lang="ja-JP" altLang="en-US" sz="1100"/>
          </a:p>
        </xdr:txBody>
      </xdr:sp>
      <xdr:sp macro="" textlink="">
        <xdr:nvSpPr>
          <xdr:cNvPr id="196" name="正方形/長方形 195"/>
          <xdr:cNvSpPr/>
        </xdr:nvSpPr>
        <xdr:spPr>
          <a:xfrm>
            <a:off x="3461342" y="45732745"/>
            <a:ext cx="2795804" cy="1103476"/>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r>
              <a:rPr kumimoji="1" lang="en-US" altLang="ja-JP" sz="1600"/>
              <a:t>A.</a:t>
            </a:r>
            <a:r>
              <a:rPr kumimoji="1" lang="ja-JP" altLang="en-US" sz="1600"/>
              <a:t>日本電気株式会社</a:t>
            </a:r>
            <a:endParaRPr kumimoji="1" lang="en-US" altLang="ja-JP" sz="1600"/>
          </a:p>
          <a:p>
            <a:pPr algn="ctr"/>
            <a:r>
              <a:rPr kumimoji="1" lang="en-US" altLang="ja-JP" sz="1600"/>
              <a:t>0.1</a:t>
            </a:r>
            <a:r>
              <a:rPr kumimoji="1" lang="ja-JP" altLang="en-US" sz="1600"/>
              <a:t>百万円</a:t>
            </a:r>
          </a:p>
        </xdr:txBody>
      </xdr:sp>
      <xdr:sp macro="" textlink="">
        <xdr:nvSpPr>
          <xdr:cNvPr id="197" name="正方形/長方形 196"/>
          <xdr:cNvSpPr/>
        </xdr:nvSpPr>
        <xdr:spPr>
          <a:xfrm>
            <a:off x="3461342" y="46836222"/>
            <a:ext cx="2795804" cy="447098"/>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r>
              <a:rPr kumimoji="1" lang="ja-JP" altLang="en-US" sz="1200"/>
              <a:t>安否確認・情報共有システムの保守・運用</a:t>
            </a:r>
          </a:p>
        </xdr:txBody>
      </xdr:sp>
      <xdr:sp macro="" textlink="">
        <xdr:nvSpPr>
          <xdr:cNvPr id="198" name="正方形/長方形 197"/>
          <xdr:cNvSpPr/>
        </xdr:nvSpPr>
        <xdr:spPr>
          <a:xfrm>
            <a:off x="3461342" y="45276135"/>
            <a:ext cx="2795804" cy="447098"/>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r>
              <a:rPr kumimoji="1" lang="en-US" altLang="ja-JP" sz="1100"/>
              <a:t>[</a:t>
            </a:r>
            <a:r>
              <a:rPr kumimoji="1" lang="ja-JP" altLang="en-US" sz="900"/>
              <a:t>競争性のない随意契約</a:t>
            </a:r>
            <a:r>
              <a:rPr kumimoji="1" lang="en-US" altLang="ja-JP" sz="900"/>
              <a:t>]</a:t>
            </a:r>
            <a:endParaRPr kumimoji="1" lang="ja-JP" altLang="en-US" sz="900"/>
          </a:p>
        </xdr:txBody>
      </xdr:sp>
      <xdr:cxnSp macro="">
        <xdr:nvCxnSpPr>
          <xdr:cNvPr id="199" name="直線矢印コネクタ 198"/>
          <xdr:cNvCxnSpPr>
            <a:endCxn id="198" idx="0"/>
          </xdr:cNvCxnSpPr>
        </xdr:nvCxnSpPr>
        <xdr:spPr>
          <a:xfrm rot="5400000">
            <a:off x="4350313" y="44767204"/>
            <a:ext cx="1017862" cy="0"/>
          </a:xfrm>
          <a:prstGeom prst="straightConnector1">
            <a:avLst/>
          </a:prstGeom>
          <a:ln w="19050">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34925</xdr:colOff>
      <xdr:row>2507</xdr:row>
      <xdr:rowOff>1298575</xdr:rowOff>
    </xdr:from>
    <xdr:to>
      <xdr:col>37</xdr:col>
      <xdr:colOff>130175</xdr:colOff>
      <xdr:row>2508</xdr:row>
      <xdr:rowOff>1133475</xdr:rowOff>
    </xdr:to>
    <xdr:grpSp>
      <xdr:nvGrpSpPr>
        <xdr:cNvPr id="200" name="グループ化 5"/>
        <xdr:cNvGrpSpPr>
          <a:grpSpLocks/>
        </xdr:cNvGrpSpPr>
      </xdr:nvGrpSpPr>
      <xdr:grpSpPr bwMode="auto">
        <a:xfrm>
          <a:off x="2219325" y="1047207075"/>
          <a:ext cx="4794250" cy="4737100"/>
          <a:chOff x="-297918" y="1638300"/>
          <a:chExt cx="6546538" cy="3057525"/>
        </a:xfrm>
      </xdr:grpSpPr>
      <xdr:grpSp>
        <xdr:nvGrpSpPr>
          <xdr:cNvPr id="201" name="グループ化 9"/>
          <xdr:cNvGrpSpPr>
            <a:grpSpLocks/>
          </xdr:cNvGrpSpPr>
        </xdr:nvGrpSpPr>
        <xdr:grpSpPr bwMode="auto">
          <a:xfrm>
            <a:off x="2659449" y="1638300"/>
            <a:ext cx="3495071" cy="2649078"/>
            <a:chOff x="2754643" y="1724024"/>
            <a:chExt cx="3399838" cy="2563316"/>
          </a:xfrm>
        </xdr:grpSpPr>
        <xdr:sp macro="" textlink="">
          <xdr:nvSpPr>
            <xdr:cNvPr id="204" name="正方形/長方形 203"/>
            <xdr:cNvSpPr/>
          </xdr:nvSpPr>
          <xdr:spPr>
            <a:xfrm>
              <a:off x="3447687" y="1724024"/>
              <a:ext cx="2039903" cy="1038877"/>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r>
                <a:rPr kumimoji="1" lang="en-US" altLang="ja-JP" sz="1100"/>
                <a:t/>
              </a:r>
              <a:br>
                <a:rPr kumimoji="1" lang="en-US" altLang="ja-JP" sz="1100"/>
              </a:br>
              <a:endParaRPr kumimoji="1" lang="en-US" altLang="ja-JP" sz="1100"/>
            </a:p>
            <a:p>
              <a:pPr algn="ctr"/>
              <a:r>
                <a:rPr kumimoji="1" lang="ja-JP" altLang="en-US" sz="1100"/>
                <a:t>１百万円</a:t>
              </a:r>
            </a:p>
          </xdr:txBody>
        </xdr:sp>
        <xdr:sp macro="" textlink="">
          <xdr:nvSpPr>
            <xdr:cNvPr id="205" name="正方形/長方形 2"/>
            <xdr:cNvSpPr/>
          </xdr:nvSpPr>
          <xdr:spPr>
            <a:xfrm>
              <a:off x="2754643" y="3271047"/>
              <a:ext cx="3399838" cy="1016293"/>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通信事業者</a:t>
              </a:r>
              <a:endParaRPr kumimoji="1" lang="en-US" altLang="ja-JP" sz="1100"/>
            </a:p>
            <a:p>
              <a:pPr algn="ctr"/>
              <a:r>
                <a:rPr kumimoji="1" lang="ja-JP" altLang="en-US" sz="1100"/>
                <a:t>ＫＤＤＩ　０．６百万円</a:t>
              </a:r>
              <a:r>
                <a:rPr kumimoji="1" lang="en-US" altLang="ja-JP" sz="1100"/>
                <a:t/>
              </a:r>
              <a:br>
                <a:rPr kumimoji="1" lang="en-US" altLang="ja-JP" sz="1100"/>
              </a:br>
              <a:r>
                <a:rPr kumimoji="1" lang="ja-JP" altLang="en-US" sz="1100"/>
                <a:t>日本デジコム　０．５百万円</a:t>
              </a:r>
            </a:p>
          </xdr:txBody>
        </xdr:sp>
        <xdr:cxnSp macro="">
          <xdr:nvCxnSpPr>
            <xdr:cNvPr id="206" name="直線コネクタ 205"/>
            <xdr:cNvCxnSpPr>
              <a:stCxn id="204" idx="2"/>
            </xdr:cNvCxnSpPr>
          </xdr:nvCxnSpPr>
          <xdr:spPr>
            <a:xfrm rot="5400000">
              <a:off x="4220103" y="3010436"/>
              <a:ext cx="508146" cy="13076"/>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202" name="正方形/長方形 201"/>
          <xdr:cNvSpPr/>
        </xdr:nvSpPr>
        <xdr:spPr>
          <a:xfrm>
            <a:off x="5038788" y="4334057"/>
            <a:ext cx="1209832" cy="361768"/>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en-US" altLang="ja-JP" sz="1100"/>
          </a:p>
          <a:p>
            <a:pPr algn="ctr"/>
            <a:endParaRPr kumimoji="1" lang="ja-JP" altLang="en-US" sz="1100"/>
          </a:p>
        </xdr:txBody>
      </xdr:sp>
      <xdr:sp macro="" textlink="">
        <xdr:nvSpPr>
          <xdr:cNvPr id="203" name="正方形/長方形 202"/>
          <xdr:cNvSpPr/>
        </xdr:nvSpPr>
        <xdr:spPr>
          <a:xfrm>
            <a:off x="-297918" y="1953388"/>
            <a:ext cx="3333761" cy="315088"/>
          </a:xfrm>
          <a:prstGeom prst="rect">
            <a:avLst/>
          </a:prstGeom>
          <a:solidFill>
            <a:schemeClr val="bg1"/>
          </a:solidFill>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en-US" altLang="ja-JP" sz="1100"/>
          </a:p>
          <a:p>
            <a:pPr algn="ctr"/>
            <a:endParaRPr kumimoji="1" lang="en-US" altLang="ja-JP" sz="1100"/>
          </a:p>
        </xdr:txBody>
      </xdr:sp>
    </xdr:grpSp>
    <xdr:clientData/>
  </xdr:twoCellAnchor>
  <xdr:twoCellAnchor>
    <xdr:from>
      <xdr:col>27</xdr:col>
      <xdr:colOff>145678</xdr:colOff>
      <xdr:row>2598</xdr:row>
      <xdr:rowOff>1880909</xdr:rowOff>
    </xdr:from>
    <xdr:to>
      <xdr:col>27</xdr:col>
      <xdr:colOff>156883</xdr:colOff>
      <xdr:row>2598</xdr:row>
      <xdr:rowOff>1892113</xdr:rowOff>
    </xdr:to>
    <xdr:cxnSp macro="">
      <xdr:nvCxnSpPr>
        <xdr:cNvPr id="207" name="直線コネクタ 206"/>
        <xdr:cNvCxnSpPr/>
      </xdr:nvCxnSpPr>
      <xdr:spPr>
        <a:xfrm rot="10800000">
          <a:off x="4908178" y="1082339759"/>
          <a:ext cx="11205" cy="1120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12701</xdr:colOff>
      <xdr:row>2598</xdr:row>
      <xdr:rowOff>2790451</xdr:rowOff>
    </xdr:from>
    <xdr:to>
      <xdr:col>39</xdr:col>
      <xdr:colOff>63500</xdr:colOff>
      <xdr:row>2598</xdr:row>
      <xdr:rowOff>3479850</xdr:rowOff>
    </xdr:to>
    <xdr:sp macro="" textlink="">
      <xdr:nvSpPr>
        <xdr:cNvPr id="208" name="正方形/長方形 207"/>
        <xdr:cNvSpPr/>
      </xdr:nvSpPr>
      <xdr:spPr>
        <a:xfrm>
          <a:off x="5670551" y="1083249301"/>
          <a:ext cx="1460499" cy="6893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baseline="0">
              <a:solidFill>
                <a:sysClr val="windowText" lastClr="000000"/>
              </a:solidFill>
            </a:rPr>
            <a:t>出張者本人</a:t>
          </a:r>
          <a:r>
            <a:rPr kumimoji="1" lang="en-US" altLang="ja-JP" sz="1100" baseline="0">
              <a:solidFill>
                <a:sysClr val="windowText" lastClr="000000"/>
              </a:solidFill>
            </a:rPr>
            <a:t/>
          </a:r>
          <a:br>
            <a:rPr kumimoji="1" lang="en-US" altLang="ja-JP" sz="1100" baseline="0">
              <a:solidFill>
                <a:sysClr val="windowText" lastClr="000000"/>
              </a:solidFill>
            </a:rPr>
          </a:br>
          <a:r>
            <a:rPr kumimoji="1" lang="en-US" altLang="ja-JP" sz="1100" baseline="0">
              <a:solidFill>
                <a:sysClr val="windowText" lastClr="000000"/>
              </a:solidFill>
            </a:rPr>
            <a:t>0.03</a:t>
          </a:r>
          <a:r>
            <a:rPr kumimoji="1" lang="ja-JP" altLang="en-US" sz="1100" baseline="0">
              <a:solidFill>
                <a:sysClr val="windowText" lastClr="000000"/>
              </a:solidFill>
            </a:rPr>
            <a:t>百万円</a:t>
          </a:r>
        </a:p>
      </xdr:txBody>
    </xdr:sp>
    <xdr:clientData/>
  </xdr:twoCellAnchor>
  <xdr:twoCellAnchor>
    <xdr:from>
      <xdr:col>20</xdr:col>
      <xdr:colOff>0</xdr:colOff>
      <xdr:row>2598</xdr:row>
      <xdr:rowOff>3693085</xdr:rowOff>
    </xdr:from>
    <xdr:to>
      <xdr:col>27</xdr:col>
      <xdr:colOff>203200</xdr:colOff>
      <xdr:row>2598</xdr:row>
      <xdr:rowOff>4022725</xdr:rowOff>
    </xdr:to>
    <xdr:sp macro="" textlink="">
      <xdr:nvSpPr>
        <xdr:cNvPr id="209" name="大かっこ 208"/>
        <xdr:cNvSpPr/>
      </xdr:nvSpPr>
      <xdr:spPr>
        <a:xfrm>
          <a:off x="3486150" y="1084151935"/>
          <a:ext cx="1479550" cy="32964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ctr"/>
          <a:r>
            <a:rPr kumimoji="1" lang="ja-JP" altLang="en-US" sz="1100"/>
            <a:t>専門家講師</a:t>
          </a:r>
          <a:r>
            <a:rPr kumimoji="1" lang="en-US" altLang="ja-JP" sz="1100"/>
            <a:t>2</a:t>
          </a:r>
          <a:r>
            <a:rPr kumimoji="1" lang="ja-JP" altLang="en-US" sz="1100"/>
            <a:t>名</a:t>
          </a:r>
          <a:endParaRPr kumimoji="1" lang="en-US" altLang="ja-JP" sz="1100"/>
        </a:p>
        <a:p>
          <a:pPr algn="ctr"/>
          <a:endParaRPr kumimoji="1" lang="en-US" altLang="ja-JP" sz="1100"/>
        </a:p>
      </xdr:txBody>
    </xdr:sp>
    <xdr:clientData/>
  </xdr:twoCellAnchor>
  <xdr:twoCellAnchor>
    <xdr:from>
      <xdr:col>23</xdr:col>
      <xdr:colOff>172524</xdr:colOff>
      <xdr:row>2598</xdr:row>
      <xdr:rowOff>2255044</xdr:rowOff>
    </xdr:from>
    <xdr:to>
      <xdr:col>23</xdr:col>
      <xdr:colOff>174112</xdr:colOff>
      <xdr:row>2598</xdr:row>
      <xdr:rowOff>2564635</xdr:rowOff>
    </xdr:to>
    <xdr:cxnSp macro="">
      <xdr:nvCxnSpPr>
        <xdr:cNvPr id="210" name="直線矢印コネクタ 209"/>
        <xdr:cNvCxnSpPr/>
      </xdr:nvCxnSpPr>
      <xdr:spPr>
        <a:xfrm rot="5400000">
          <a:off x="4019022" y="1082867896"/>
          <a:ext cx="309591"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0</xdr:colOff>
      <xdr:row>2598</xdr:row>
      <xdr:rowOff>1320800</xdr:rowOff>
    </xdr:from>
    <xdr:to>
      <xdr:col>34</xdr:col>
      <xdr:colOff>45571</xdr:colOff>
      <xdr:row>2598</xdr:row>
      <xdr:rowOff>1876399</xdr:rowOff>
    </xdr:to>
    <xdr:sp macro="" textlink="">
      <xdr:nvSpPr>
        <xdr:cNvPr id="211" name="テキスト ボックス 210"/>
        <xdr:cNvSpPr txBox="1"/>
      </xdr:nvSpPr>
      <xdr:spPr>
        <a:xfrm>
          <a:off x="4552950" y="1081779650"/>
          <a:ext cx="1493371" cy="55559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kumimoji="1" lang="ja-JP" altLang="en-US" sz="1200">
              <a:solidFill>
                <a:schemeClr val="tx1"/>
              </a:solidFill>
            </a:rPr>
            <a:t>　</a:t>
          </a:r>
          <a:r>
            <a:rPr kumimoji="1" lang="ja-JP" altLang="en-US" sz="1100">
              <a:solidFill>
                <a:schemeClr val="tx1"/>
              </a:solidFill>
              <a:latin typeface="+mn-lt"/>
              <a:ea typeface="+mn-ea"/>
              <a:cs typeface="+mn-cs"/>
            </a:rPr>
            <a:t>外務省</a:t>
          </a:r>
          <a:endParaRPr kumimoji="1" lang="en-US" sz="1100">
            <a:solidFill>
              <a:schemeClr val="tx1"/>
            </a:solidFill>
            <a:latin typeface="+mn-lt"/>
            <a:ea typeface="+mn-ea"/>
            <a:cs typeface="+mn-cs"/>
          </a:endParaRPr>
        </a:p>
        <a:p>
          <a:pPr algn="ctr"/>
          <a:r>
            <a:rPr kumimoji="1" lang="en-US" altLang="ja-JP" sz="1000">
              <a:solidFill>
                <a:schemeClr val="tx1"/>
              </a:solidFill>
              <a:latin typeface="+mn-lt"/>
              <a:ea typeface="+mn-ea"/>
              <a:cs typeface="+mn-cs"/>
            </a:rPr>
            <a:t>0.08</a:t>
          </a:r>
          <a:r>
            <a:rPr kumimoji="1" lang="ja-JP" altLang="en-US" sz="1000">
              <a:solidFill>
                <a:schemeClr val="tx1"/>
              </a:solidFill>
              <a:latin typeface="+mn-lt"/>
              <a:ea typeface="+mn-ea"/>
              <a:cs typeface="+mn-cs"/>
            </a:rPr>
            <a:t>百万円</a:t>
          </a:r>
          <a:endParaRPr lang="ja-JP" sz="1000">
            <a:solidFill>
              <a:schemeClr val="tx1"/>
            </a:solidFill>
          </a:endParaRPr>
        </a:p>
        <a:p>
          <a:endParaRPr kumimoji="1" lang="ja-JP" altLang="en-US" sz="1000"/>
        </a:p>
      </xdr:txBody>
    </xdr:sp>
    <xdr:clientData/>
  </xdr:twoCellAnchor>
  <xdr:twoCellAnchor>
    <xdr:from>
      <xdr:col>35</xdr:col>
      <xdr:colOff>139700</xdr:colOff>
      <xdr:row>2598</xdr:row>
      <xdr:rowOff>2257425</xdr:rowOff>
    </xdr:from>
    <xdr:to>
      <xdr:col>35</xdr:col>
      <xdr:colOff>141288</xdr:colOff>
      <xdr:row>2598</xdr:row>
      <xdr:rowOff>2576691</xdr:rowOff>
    </xdr:to>
    <xdr:cxnSp macro="">
      <xdr:nvCxnSpPr>
        <xdr:cNvPr id="212" name="直線矢印コネクタ 211"/>
        <xdr:cNvCxnSpPr/>
      </xdr:nvCxnSpPr>
      <xdr:spPr>
        <a:xfrm rot="5400000">
          <a:off x="6181636" y="1082875114"/>
          <a:ext cx="319266"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162487</xdr:colOff>
      <xdr:row>2598</xdr:row>
      <xdr:rowOff>1876398</xdr:rowOff>
    </xdr:from>
    <xdr:to>
      <xdr:col>29</xdr:col>
      <xdr:colOff>165101</xdr:colOff>
      <xdr:row>2598</xdr:row>
      <xdr:rowOff>2235199</xdr:rowOff>
    </xdr:to>
    <xdr:cxnSp macro="">
      <xdr:nvCxnSpPr>
        <xdr:cNvPr id="213" name="直線コネクタ 212"/>
        <xdr:cNvCxnSpPr>
          <a:stCxn id="211" idx="2"/>
        </xdr:cNvCxnSpPr>
      </xdr:nvCxnSpPr>
      <xdr:spPr>
        <a:xfrm rot="16200000" flipH="1">
          <a:off x="5127893" y="1082513342"/>
          <a:ext cx="358801" cy="261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2598</xdr:row>
      <xdr:rowOff>3692525</xdr:rowOff>
    </xdr:from>
    <xdr:to>
      <xdr:col>39</xdr:col>
      <xdr:colOff>63500</xdr:colOff>
      <xdr:row>2598</xdr:row>
      <xdr:rowOff>4022725</xdr:rowOff>
    </xdr:to>
    <xdr:sp macro="" textlink="">
      <xdr:nvSpPr>
        <xdr:cNvPr id="214" name="大かっこ 213"/>
        <xdr:cNvSpPr/>
      </xdr:nvSpPr>
      <xdr:spPr>
        <a:xfrm>
          <a:off x="5657850" y="1084151375"/>
          <a:ext cx="1473200" cy="3302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ctr"/>
          <a:r>
            <a:rPr kumimoji="1" lang="ja-JP" altLang="en-US" sz="1100"/>
            <a:t>外務省職員</a:t>
          </a:r>
          <a:r>
            <a:rPr kumimoji="1" lang="en-US" altLang="ja-JP" sz="1100"/>
            <a:t>1</a:t>
          </a:r>
          <a:r>
            <a:rPr kumimoji="1" lang="ja-JP" altLang="en-US" sz="1100"/>
            <a:t>名　</a:t>
          </a:r>
          <a:endParaRPr kumimoji="1" lang="en-US" altLang="ja-JP" sz="1100"/>
        </a:p>
      </xdr:txBody>
    </xdr:sp>
    <xdr:clientData/>
  </xdr:twoCellAnchor>
  <xdr:twoCellAnchor>
    <xdr:from>
      <xdr:col>20</xdr:col>
      <xdr:colOff>0</xdr:colOff>
      <xdr:row>2598</xdr:row>
      <xdr:rowOff>2794000</xdr:rowOff>
    </xdr:from>
    <xdr:to>
      <xdr:col>27</xdr:col>
      <xdr:colOff>165099</xdr:colOff>
      <xdr:row>2598</xdr:row>
      <xdr:rowOff>3533712</xdr:rowOff>
    </xdr:to>
    <xdr:sp macro="" textlink="">
      <xdr:nvSpPr>
        <xdr:cNvPr id="215" name="正方形/長方形 214"/>
        <xdr:cNvSpPr/>
      </xdr:nvSpPr>
      <xdr:spPr>
        <a:xfrm>
          <a:off x="3486150" y="1083252850"/>
          <a:ext cx="1441449" cy="73971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baseline="0">
              <a:solidFill>
                <a:sysClr val="windowText" lastClr="000000"/>
              </a:solidFill>
            </a:rPr>
            <a:t>専門家講師本人</a:t>
          </a:r>
          <a:r>
            <a:rPr kumimoji="1" lang="en-US" altLang="ja-JP" sz="1100" baseline="0">
              <a:solidFill>
                <a:sysClr val="windowText" lastClr="000000"/>
              </a:solidFill>
            </a:rPr>
            <a:t/>
          </a:r>
          <a:br>
            <a:rPr kumimoji="1" lang="en-US" altLang="ja-JP" sz="1100" baseline="0">
              <a:solidFill>
                <a:sysClr val="windowText" lastClr="000000"/>
              </a:solidFill>
            </a:rPr>
          </a:br>
          <a:r>
            <a:rPr kumimoji="1" lang="en-US" altLang="ja-JP" sz="1100" baseline="0">
              <a:solidFill>
                <a:sysClr val="windowText" lastClr="000000"/>
              </a:solidFill>
            </a:rPr>
            <a:t>0.05</a:t>
          </a:r>
          <a:r>
            <a:rPr kumimoji="1" lang="ja-JP" altLang="en-US" sz="1100" baseline="0">
              <a:solidFill>
                <a:sysClr val="windowText" lastClr="000000"/>
              </a:solidFill>
            </a:rPr>
            <a:t>百万円</a:t>
          </a:r>
        </a:p>
      </xdr:txBody>
    </xdr:sp>
    <xdr:clientData/>
  </xdr:twoCellAnchor>
  <xdr:twoCellAnchor>
    <xdr:from>
      <xdr:col>24</xdr:col>
      <xdr:colOff>0</xdr:colOff>
      <xdr:row>2598</xdr:row>
      <xdr:rowOff>2257425</xdr:rowOff>
    </xdr:from>
    <xdr:to>
      <xdr:col>35</xdr:col>
      <xdr:colOff>139700</xdr:colOff>
      <xdr:row>2598</xdr:row>
      <xdr:rowOff>2257425</xdr:rowOff>
    </xdr:to>
    <xdr:cxnSp macro="">
      <xdr:nvCxnSpPr>
        <xdr:cNvPr id="216" name="直線コネクタ 215"/>
        <xdr:cNvCxnSpPr/>
      </xdr:nvCxnSpPr>
      <xdr:spPr>
        <a:xfrm flipV="1">
          <a:off x="4171950" y="1082716275"/>
          <a:ext cx="216852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141939</xdr:colOff>
      <xdr:row>2702</xdr:row>
      <xdr:rowOff>2055</xdr:rowOff>
    </xdr:from>
    <xdr:to>
      <xdr:col>38</xdr:col>
      <xdr:colOff>40340</xdr:colOff>
      <xdr:row>2703</xdr:row>
      <xdr:rowOff>16</xdr:rowOff>
    </xdr:to>
    <xdr:grpSp>
      <xdr:nvGrpSpPr>
        <xdr:cNvPr id="217" name="グループ化 216"/>
        <xdr:cNvGrpSpPr/>
      </xdr:nvGrpSpPr>
      <xdr:grpSpPr>
        <a:xfrm>
          <a:off x="3570939" y="1136055155"/>
          <a:ext cx="3556001" cy="4430261"/>
          <a:chOff x="2935939" y="9298455"/>
          <a:chExt cx="3556001" cy="3985761"/>
        </a:xfrm>
      </xdr:grpSpPr>
      <xdr:sp macro="" textlink="">
        <xdr:nvSpPr>
          <xdr:cNvPr id="218" name="正方形/長方形 217"/>
          <xdr:cNvSpPr/>
        </xdr:nvSpPr>
        <xdr:spPr>
          <a:xfrm>
            <a:off x="3585882" y="9298455"/>
            <a:ext cx="2203077" cy="862853"/>
          </a:xfrm>
          <a:prstGeom prst="rect">
            <a:avLst/>
          </a:prstGeom>
          <a:noFill/>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2000"/>
              <a:t>外務省</a:t>
            </a:r>
            <a:endParaRPr kumimoji="1" lang="en-US" altLang="ja-JP" sz="2000"/>
          </a:p>
          <a:p>
            <a:pPr algn="ctr"/>
            <a:r>
              <a:rPr kumimoji="1" lang="ja-JP" altLang="en-US" sz="2000"/>
              <a:t>０．８百万円</a:t>
            </a:r>
          </a:p>
        </xdr:txBody>
      </xdr:sp>
      <xdr:sp macro="" textlink="">
        <xdr:nvSpPr>
          <xdr:cNvPr id="219" name="正方形/長方形 218"/>
          <xdr:cNvSpPr/>
        </xdr:nvSpPr>
        <xdr:spPr>
          <a:xfrm>
            <a:off x="2935939" y="11477439"/>
            <a:ext cx="3556001" cy="1806777"/>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ctr"/>
            <a:r>
              <a:rPr kumimoji="1" lang="en-US" altLang="ja-JP" sz="1800"/>
              <a:t>【</a:t>
            </a:r>
            <a:r>
              <a:rPr kumimoji="1" lang="ja-JP" altLang="en-US" sz="1800"/>
              <a:t>競争性のない随意契約</a:t>
            </a:r>
            <a:r>
              <a:rPr kumimoji="1" lang="en-US" altLang="ja-JP" sz="1800"/>
              <a:t>】</a:t>
            </a:r>
          </a:p>
          <a:p>
            <a:pPr algn="ctr"/>
            <a:r>
              <a:rPr kumimoji="1" lang="ja-JP" altLang="en-US" sz="1800"/>
              <a:t>現地協力者</a:t>
            </a:r>
            <a:endParaRPr kumimoji="1" lang="en-US" altLang="ja-JP" sz="1800"/>
          </a:p>
          <a:p>
            <a:pPr algn="ctr"/>
            <a:r>
              <a:rPr kumimoji="1" lang="ja-JP" altLang="en-US" sz="1800"/>
              <a:t>７件</a:t>
            </a:r>
            <a:endParaRPr kumimoji="1" lang="en-US" altLang="ja-JP" sz="1800"/>
          </a:p>
          <a:p>
            <a:pPr algn="ctr"/>
            <a:r>
              <a:rPr kumimoji="1" lang="ja-JP" altLang="en-US" sz="1800"/>
              <a:t>０．８百万円</a:t>
            </a:r>
          </a:p>
        </xdr:txBody>
      </xdr:sp>
      <xdr:cxnSp macro="">
        <xdr:nvCxnSpPr>
          <xdr:cNvPr id="220" name="直線矢印コネクタ 219"/>
          <xdr:cNvCxnSpPr>
            <a:stCxn id="218" idx="2"/>
            <a:endCxn id="219" idx="0"/>
          </xdr:cNvCxnSpPr>
        </xdr:nvCxnSpPr>
        <xdr:spPr>
          <a:xfrm rot="16200000" flipH="1">
            <a:off x="4042615" y="10806113"/>
            <a:ext cx="1316131" cy="26519"/>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27</xdr:col>
      <xdr:colOff>145678</xdr:colOff>
      <xdr:row>2789</xdr:row>
      <xdr:rowOff>1880909</xdr:rowOff>
    </xdr:from>
    <xdr:to>
      <xdr:col>27</xdr:col>
      <xdr:colOff>156883</xdr:colOff>
      <xdr:row>2789</xdr:row>
      <xdr:rowOff>1892113</xdr:rowOff>
    </xdr:to>
    <xdr:cxnSp macro="">
      <xdr:nvCxnSpPr>
        <xdr:cNvPr id="221" name="直線コネクタ 220"/>
        <xdr:cNvCxnSpPr/>
      </xdr:nvCxnSpPr>
      <xdr:spPr>
        <a:xfrm rot="10800000">
          <a:off x="4908178" y="1169369684"/>
          <a:ext cx="11205" cy="1120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50053</xdr:colOff>
      <xdr:row>2789</xdr:row>
      <xdr:rowOff>2828551</xdr:rowOff>
    </xdr:from>
    <xdr:to>
      <xdr:col>34</xdr:col>
      <xdr:colOff>186018</xdr:colOff>
      <xdr:row>2789</xdr:row>
      <xdr:rowOff>3112200</xdr:rowOff>
    </xdr:to>
    <xdr:sp macro="" textlink="">
      <xdr:nvSpPr>
        <xdr:cNvPr id="222" name="正方形/長方形 221"/>
        <xdr:cNvSpPr/>
      </xdr:nvSpPr>
      <xdr:spPr>
        <a:xfrm>
          <a:off x="4050553" y="1170317326"/>
          <a:ext cx="2136215" cy="2836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baseline="0">
              <a:solidFill>
                <a:sysClr val="windowText" lastClr="000000"/>
              </a:solidFill>
            </a:rPr>
            <a:t>【</a:t>
          </a:r>
          <a:r>
            <a:rPr kumimoji="1" lang="ja-JP" altLang="en-US" sz="1100" baseline="0">
              <a:solidFill>
                <a:sysClr val="windowText" lastClr="000000"/>
              </a:solidFill>
            </a:rPr>
            <a:t>競争性のない随意契約</a:t>
          </a:r>
          <a:r>
            <a:rPr kumimoji="1" lang="en-US" altLang="ja-JP" sz="1100" baseline="0">
              <a:solidFill>
                <a:sysClr val="windowText" lastClr="000000"/>
              </a:solidFill>
            </a:rPr>
            <a:t>】</a:t>
          </a:r>
          <a:endParaRPr kumimoji="1" lang="ja-JP" altLang="en-US" sz="1100" baseline="0">
            <a:solidFill>
              <a:sysClr val="windowText" lastClr="000000"/>
            </a:solidFill>
          </a:endParaRPr>
        </a:p>
      </xdr:txBody>
    </xdr:sp>
    <xdr:clientData/>
  </xdr:twoCellAnchor>
  <xdr:twoCellAnchor>
    <xdr:from>
      <xdr:col>23</xdr:col>
      <xdr:colOff>44825</xdr:colOff>
      <xdr:row>2789</xdr:row>
      <xdr:rowOff>3190501</xdr:rowOff>
    </xdr:from>
    <xdr:to>
      <xdr:col>34</xdr:col>
      <xdr:colOff>123264</xdr:colOff>
      <xdr:row>2789</xdr:row>
      <xdr:rowOff>3920606</xdr:rowOff>
    </xdr:to>
    <xdr:sp macro="" textlink="">
      <xdr:nvSpPr>
        <xdr:cNvPr id="223" name="正方形/長方形 222"/>
        <xdr:cNvSpPr/>
      </xdr:nvSpPr>
      <xdr:spPr>
        <a:xfrm>
          <a:off x="4045325" y="1170679276"/>
          <a:ext cx="2078689" cy="73010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baseline="0">
              <a:solidFill>
                <a:sysClr val="windowText" lastClr="000000"/>
              </a:solidFill>
            </a:rPr>
            <a:t>（社）海外邦人安全協会</a:t>
          </a:r>
          <a:endParaRPr kumimoji="1" lang="en-US" altLang="ja-JP" sz="1100" baseline="0">
            <a:solidFill>
              <a:sysClr val="windowText" lastClr="000000"/>
            </a:solidFill>
          </a:endParaRPr>
        </a:p>
        <a:p>
          <a:pPr algn="ctr"/>
          <a:r>
            <a:rPr kumimoji="1" lang="en-US" altLang="ja-JP" sz="1100" baseline="0">
              <a:solidFill>
                <a:sysClr val="windowText" lastClr="000000"/>
              </a:solidFill>
            </a:rPr>
            <a:t>0.3</a:t>
          </a:r>
          <a:r>
            <a:rPr kumimoji="1" lang="ja-JP" altLang="en-US" sz="1100" baseline="0">
              <a:solidFill>
                <a:sysClr val="windowText" lastClr="000000"/>
              </a:solidFill>
            </a:rPr>
            <a:t>百万円</a:t>
          </a:r>
        </a:p>
      </xdr:txBody>
    </xdr:sp>
    <xdr:clientData/>
  </xdr:twoCellAnchor>
  <xdr:twoCellAnchor>
    <xdr:from>
      <xdr:col>23</xdr:col>
      <xdr:colOff>148665</xdr:colOff>
      <xdr:row>2789</xdr:row>
      <xdr:rowOff>4229660</xdr:rowOff>
    </xdr:from>
    <xdr:to>
      <xdr:col>34</xdr:col>
      <xdr:colOff>92635</xdr:colOff>
      <xdr:row>2789</xdr:row>
      <xdr:rowOff>4664946</xdr:rowOff>
    </xdr:to>
    <xdr:sp macro="" textlink="">
      <xdr:nvSpPr>
        <xdr:cNvPr id="224" name="大かっこ 223"/>
        <xdr:cNvSpPr/>
      </xdr:nvSpPr>
      <xdr:spPr>
        <a:xfrm>
          <a:off x="4149165" y="1171718435"/>
          <a:ext cx="1944220" cy="43528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ctr"/>
          <a:r>
            <a:rPr kumimoji="1" lang="ja-JP" altLang="en-US" sz="1100"/>
            <a:t>テロ概要データ編集</a:t>
          </a:r>
          <a:endParaRPr kumimoji="1" lang="en-US" altLang="ja-JP" sz="1100"/>
        </a:p>
      </xdr:txBody>
    </xdr:sp>
    <xdr:clientData/>
  </xdr:twoCellAnchor>
  <xdr:twoCellAnchor>
    <xdr:from>
      <xdr:col>28</xdr:col>
      <xdr:colOff>83624</xdr:colOff>
      <xdr:row>2789</xdr:row>
      <xdr:rowOff>2299494</xdr:rowOff>
    </xdr:from>
    <xdr:to>
      <xdr:col>28</xdr:col>
      <xdr:colOff>85212</xdr:colOff>
      <xdr:row>2789</xdr:row>
      <xdr:rowOff>2618760</xdr:rowOff>
    </xdr:to>
    <xdr:cxnSp macro="">
      <xdr:nvCxnSpPr>
        <xdr:cNvPr id="225" name="直線矢印コネクタ 224"/>
        <xdr:cNvCxnSpPr/>
      </xdr:nvCxnSpPr>
      <xdr:spPr>
        <a:xfrm rot="5400000">
          <a:off x="4896835" y="1169947108"/>
          <a:ext cx="319266"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127000</xdr:colOff>
      <xdr:row>2789</xdr:row>
      <xdr:rowOff>1701800</xdr:rowOff>
    </xdr:from>
    <xdr:to>
      <xdr:col>32</xdr:col>
      <xdr:colOff>134471</xdr:colOff>
      <xdr:row>2789</xdr:row>
      <xdr:rowOff>2257399</xdr:rowOff>
    </xdr:to>
    <xdr:sp macro="" textlink="">
      <xdr:nvSpPr>
        <xdr:cNvPr id="226" name="テキスト ボックス 225"/>
        <xdr:cNvSpPr txBox="1"/>
      </xdr:nvSpPr>
      <xdr:spPr>
        <a:xfrm>
          <a:off x="4298950" y="1169190575"/>
          <a:ext cx="1493371" cy="55559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kumimoji="1" lang="ja-JP" altLang="en-US" sz="1200">
              <a:solidFill>
                <a:schemeClr val="tx1"/>
              </a:solidFill>
            </a:rPr>
            <a:t>　</a:t>
          </a:r>
          <a:r>
            <a:rPr kumimoji="1" lang="ja-JP" altLang="en-US" sz="1100">
              <a:solidFill>
                <a:schemeClr val="tx1"/>
              </a:solidFill>
              <a:latin typeface="+mn-lt"/>
              <a:ea typeface="+mn-ea"/>
              <a:cs typeface="+mn-cs"/>
            </a:rPr>
            <a:t>外務省</a:t>
          </a:r>
          <a:endParaRPr kumimoji="1" lang="en-US" sz="1100">
            <a:solidFill>
              <a:schemeClr val="tx1"/>
            </a:solidFill>
            <a:latin typeface="+mn-lt"/>
            <a:ea typeface="+mn-ea"/>
            <a:cs typeface="+mn-cs"/>
          </a:endParaRPr>
        </a:p>
        <a:p>
          <a:pPr algn="ctr"/>
          <a:r>
            <a:rPr kumimoji="1" lang="en-US" altLang="ja-JP" sz="1000">
              <a:solidFill>
                <a:schemeClr val="tx1"/>
              </a:solidFill>
              <a:latin typeface="+mn-lt"/>
              <a:ea typeface="+mn-ea"/>
              <a:cs typeface="+mn-cs"/>
            </a:rPr>
            <a:t>0.3</a:t>
          </a:r>
          <a:r>
            <a:rPr kumimoji="1" lang="ja-JP" altLang="en-US" sz="1000">
              <a:solidFill>
                <a:schemeClr val="tx1"/>
              </a:solidFill>
              <a:latin typeface="+mn-lt"/>
              <a:ea typeface="+mn-ea"/>
              <a:cs typeface="+mn-cs"/>
            </a:rPr>
            <a:t>百万円</a:t>
          </a:r>
          <a:endParaRPr lang="ja-JP" sz="1000">
            <a:solidFill>
              <a:schemeClr val="tx1"/>
            </a:solidFill>
          </a:endParaRPr>
        </a:p>
        <a:p>
          <a:endParaRPr kumimoji="1" lang="ja-JP" altLang="en-US" sz="1000"/>
        </a:p>
      </xdr:txBody>
    </xdr:sp>
    <xdr:clientData/>
  </xdr:twoCellAnchor>
  <xdr:twoCellAnchor>
    <xdr:from>
      <xdr:col>17</xdr:col>
      <xdr:colOff>114300</xdr:colOff>
      <xdr:row>2892</xdr:row>
      <xdr:rowOff>168275</xdr:rowOff>
    </xdr:from>
    <xdr:to>
      <xdr:col>43</xdr:col>
      <xdr:colOff>139699</xdr:colOff>
      <xdr:row>2894</xdr:row>
      <xdr:rowOff>0</xdr:rowOff>
    </xdr:to>
    <xdr:grpSp>
      <xdr:nvGrpSpPr>
        <xdr:cNvPr id="227" name="グループ化 226"/>
        <xdr:cNvGrpSpPr/>
      </xdr:nvGrpSpPr>
      <xdr:grpSpPr>
        <a:xfrm>
          <a:off x="3187700" y="1218847575"/>
          <a:ext cx="5054599" cy="9166225"/>
          <a:chOff x="4365625" y="8147050"/>
          <a:chExt cx="3000375" cy="4692650"/>
        </a:xfrm>
      </xdr:grpSpPr>
      <xdr:grpSp>
        <xdr:nvGrpSpPr>
          <xdr:cNvPr id="228" name="グループ化 3"/>
          <xdr:cNvGrpSpPr>
            <a:grpSpLocks/>
          </xdr:cNvGrpSpPr>
        </xdr:nvGrpSpPr>
        <xdr:grpSpPr bwMode="auto">
          <a:xfrm>
            <a:off x="4505325" y="8147050"/>
            <a:ext cx="2794000" cy="1362075"/>
            <a:chOff x="200680" y="812"/>
            <a:chExt cx="2787682" cy="1345289"/>
          </a:xfrm>
        </xdr:grpSpPr>
        <xdr:sp macro="" textlink="">
          <xdr:nvSpPr>
            <xdr:cNvPr id="235" name="正方形/長方形 234"/>
            <xdr:cNvSpPr/>
          </xdr:nvSpPr>
          <xdr:spPr>
            <a:xfrm>
              <a:off x="200680" y="812"/>
              <a:ext cx="2787682" cy="1345289"/>
            </a:xfrm>
            <a:prstGeom prst="rect">
              <a:avLst/>
            </a:prstGeom>
          </xdr:spPr>
          <xdr:style>
            <a:lnRef idx="2">
              <a:schemeClr val="accent1">
                <a:shade val="80000"/>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a:lstStyle/>
            <a:p>
              <a:endParaRPr lang="ja-JP" altLang="en-US"/>
            </a:p>
          </xdr:txBody>
        </xdr:sp>
        <xdr:sp macro="" textlink="">
          <xdr:nvSpPr>
            <xdr:cNvPr id="236" name="正方形/長方形 235"/>
            <xdr:cNvSpPr/>
          </xdr:nvSpPr>
          <xdr:spPr>
            <a:xfrm>
              <a:off x="200680" y="812"/>
              <a:ext cx="2787682" cy="1345289"/>
            </a:xfrm>
            <a:prstGeom prst="rect">
              <a:avLst/>
            </a:prstGeom>
          </xdr:spPr>
          <xdr:style>
            <a:lnRef idx="0">
              <a:scrgbClr r="0" g="0" b="0"/>
            </a:lnRef>
            <a:fillRef idx="0">
              <a:scrgbClr r="0" g="0" b="0"/>
            </a:fillRef>
            <a:effectRef idx="0">
              <a:scrgbClr r="0" g="0" b="0"/>
            </a:effectRef>
            <a:fontRef idx="minor">
              <a:schemeClr val="dk1">
                <a:hueOff val="0"/>
                <a:satOff val="0"/>
                <a:lumOff val="0"/>
                <a:alphaOff val="0"/>
              </a:schemeClr>
            </a:fontRef>
          </xdr:style>
          <xdr:txBody>
            <a:bodyPr spcFirstLastPara="0" vert="horz" wrap="square" lIns="15240" tIns="15240" rIns="15240" bIns="15240" numCol="1" spcCol="1270" anchor="ctr" anchorCtr="0">
              <a:noAutofit/>
            </a:bodyPr>
            <a:lstStyle/>
            <a:p>
              <a:pPr lvl="0" algn="ctr" defTabSz="1066800">
                <a:lnSpc>
                  <a:spcPct val="90000"/>
                </a:lnSpc>
                <a:spcBef>
                  <a:spcPct val="0"/>
                </a:spcBef>
                <a:spcAft>
                  <a:spcPct val="35000"/>
                </a:spcAft>
              </a:pPr>
              <a:r>
                <a:rPr kumimoji="1" lang="ja-JP" altLang="en-US" sz="2400" kern="1200"/>
                <a:t>外務省</a:t>
              </a:r>
              <a:endParaRPr kumimoji="1" lang="en-US" altLang="ja-JP" sz="2400" kern="1200"/>
            </a:p>
            <a:p>
              <a:pPr lvl="0" algn="ctr" defTabSz="1066800">
                <a:lnSpc>
                  <a:spcPct val="90000"/>
                </a:lnSpc>
                <a:spcBef>
                  <a:spcPct val="0"/>
                </a:spcBef>
                <a:spcAft>
                  <a:spcPct val="35000"/>
                </a:spcAft>
              </a:pPr>
              <a:r>
                <a:rPr kumimoji="1" lang="ja-JP" altLang="en-US" sz="2400" kern="1200"/>
                <a:t>０．０３百万円</a:t>
              </a:r>
            </a:p>
          </xdr:txBody>
        </xdr:sp>
      </xdr:grpSp>
      <xdr:grpSp>
        <xdr:nvGrpSpPr>
          <xdr:cNvPr id="229" name="グループ化 7"/>
          <xdr:cNvGrpSpPr>
            <a:grpSpLocks/>
          </xdr:cNvGrpSpPr>
        </xdr:nvGrpSpPr>
        <xdr:grpSpPr bwMode="auto">
          <a:xfrm>
            <a:off x="4365625" y="10594975"/>
            <a:ext cx="3000375" cy="1495425"/>
            <a:chOff x="386" y="838393"/>
            <a:chExt cx="3161527" cy="1580763"/>
          </a:xfrm>
        </xdr:grpSpPr>
        <xdr:sp macro="" textlink="">
          <xdr:nvSpPr>
            <xdr:cNvPr id="233" name="正方形/長方形 232"/>
            <xdr:cNvSpPr/>
          </xdr:nvSpPr>
          <xdr:spPr>
            <a:xfrm>
              <a:off x="386" y="838393"/>
              <a:ext cx="3161527" cy="1580763"/>
            </a:xfrm>
            <a:prstGeom prst="rect">
              <a:avLst/>
            </a:prstGeom>
          </xdr:spPr>
          <xdr:style>
            <a:lnRef idx="2">
              <a:schemeClr val="accent1">
                <a:shade val="80000"/>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a:lstStyle/>
            <a:p>
              <a:endParaRPr lang="ja-JP" altLang="en-US"/>
            </a:p>
          </xdr:txBody>
        </xdr:sp>
        <xdr:sp macro="" textlink="">
          <xdr:nvSpPr>
            <xdr:cNvPr id="234" name="正方形/長方形 233"/>
            <xdr:cNvSpPr/>
          </xdr:nvSpPr>
          <xdr:spPr>
            <a:xfrm>
              <a:off x="386" y="838393"/>
              <a:ext cx="3161527" cy="1580763"/>
            </a:xfrm>
            <a:prstGeom prst="rect">
              <a:avLst/>
            </a:prstGeom>
          </xdr:spPr>
          <xdr:style>
            <a:lnRef idx="0">
              <a:scrgbClr r="0" g="0" b="0"/>
            </a:lnRef>
            <a:fillRef idx="0">
              <a:scrgbClr r="0" g="0" b="0"/>
            </a:fillRef>
            <a:effectRef idx="0">
              <a:scrgbClr r="0" g="0" b="0"/>
            </a:effectRef>
            <a:fontRef idx="minor">
              <a:schemeClr val="dk1">
                <a:hueOff val="0"/>
                <a:satOff val="0"/>
                <a:lumOff val="0"/>
                <a:alphaOff val="0"/>
              </a:schemeClr>
            </a:fontRef>
          </xdr:style>
          <xdr:txBody>
            <a:bodyPr spcFirstLastPara="0" vert="horz" wrap="square" lIns="12700" tIns="12700" rIns="12700" bIns="12700" numCol="1" spcCol="1270" anchor="ctr" anchorCtr="0">
              <a:noAutofit/>
            </a:bodyPr>
            <a:lstStyle/>
            <a:p>
              <a:pPr lvl="0" algn="ctr" defTabSz="889000">
                <a:lnSpc>
                  <a:spcPct val="90000"/>
                </a:lnSpc>
                <a:spcBef>
                  <a:spcPct val="0"/>
                </a:spcBef>
                <a:spcAft>
                  <a:spcPct val="35000"/>
                </a:spcAft>
              </a:pPr>
              <a:endParaRPr kumimoji="1" lang="en-US" altLang="ja-JP" sz="2000" b="1" kern="1200"/>
            </a:p>
            <a:p>
              <a:pPr lvl="0" algn="ctr" defTabSz="889000">
                <a:lnSpc>
                  <a:spcPct val="90000"/>
                </a:lnSpc>
                <a:spcBef>
                  <a:spcPct val="0"/>
                </a:spcBef>
                <a:spcAft>
                  <a:spcPct val="35000"/>
                </a:spcAft>
              </a:pPr>
              <a:r>
                <a:rPr kumimoji="1" lang="en-US" altLang="ja-JP" sz="2000" b="1" kern="1200"/>
                <a:t>A.</a:t>
              </a:r>
              <a:r>
                <a:rPr kumimoji="1" lang="ja-JP" altLang="en-US" sz="2000" b="1" kern="1200"/>
                <a:t>（株）フジランド</a:t>
              </a:r>
              <a:r>
                <a:rPr kumimoji="1" lang="en-US" altLang="ja-JP" sz="2000" b="1" kern="1200"/>
                <a:t/>
              </a:r>
              <a:br>
                <a:rPr kumimoji="1" lang="en-US" altLang="ja-JP" sz="2000" b="1" kern="1200"/>
              </a:br>
              <a:r>
                <a:rPr kumimoji="1" lang="ja-JP" altLang="en-US" sz="2000" b="1" kern="1200"/>
                <a:t>０．０３百万円</a:t>
              </a:r>
            </a:p>
          </xdr:txBody>
        </xdr:sp>
      </xdr:grpSp>
      <xdr:sp macro="" textlink="">
        <xdr:nvSpPr>
          <xdr:cNvPr id="230" name="テキスト ボックス 229"/>
          <xdr:cNvSpPr txBox="1"/>
        </xdr:nvSpPr>
        <xdr:spPr>
          <a:xfrm>
            <a:off x="4597400" y="10248900"/>
            <a:ext cx="261620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ja-JP" altLang="en-US" sz="1400"/>
              <a:t>　</a:t>
            </a:r>
            <a:r>
              <a:rPr kumimoji="1" lang="en-US" altLang="ja-JP" sz="1400"/>
              <a:t>【</a:t>
            </a:r>
            <a:r>
              <a:rPr kumimoji="1" lang="ja-JP" altLang="en-US" sz="1400"/>
              <a:t>随意契約</a:t>
            </a:r>
            <a:r>
              <a:rPr kumimoji="1" lang="en-US" altLang="ja-JP" sz="1400"/>
              <a:t>】</a:t>
            </a:r>
            <a:endParaRPr kumimoji="1" lang="ja-JP" altLang="en-US" sz="1400"/>
          </a:p>
        </xdr:txBody>
      </xdr:sp>
      <xdr:cxnSp macro="">
        <xdr:nvCxnSpPr>
          <xdr:cNvPr id="231" name="直線矢印コネクタ 230"/>
          <xdr:cNvCxnSpPr>
            <a:stCxn id="236" idx="2"/>
            <a:endCxn id="230" idx="0"/>
          </xdr:cNvCxnSpPr>
        </xdr:nvCxnSpPr>
        <xdr:spPr>
          <a:xfrm rot="16200000" flipH="1">
            <a:off x="5533563" y="9876991"/>
            <a:ext cx="740715" cy="3159"/>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32" name="テキスト ボックス 231"/>
          <xdr:cNvSpPr txBox="1"/>
        </xdr:nvSpPr>
        <xdr:spPr>
          <a:xfrm>
            <a:off x="4686300" y="12242800"/>
            <a:ext cx="2286000" cy="596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200"/>
              <a:t>　（会議実施に係る飲料水手配）</a:t>
            </a:r>
          </a:p>
        </xdr:txBody>
      </xdr:sp>
    </xdr:grpSp>
    <xdr:clientData/>
  </xdr:twoCellAnchor>
  <xdr:twoCellAnchor>
    <xdr:from>
      <xdr:col>8</xdr:col>
      <xdr:colOff>50800</xdr:colOff>
      <xdr:row>2995</xdr:row>
      <xdr:rowOff>1460500</xdr:rowOff>
    </xdr:from>
    <xdr:to>
      <xdr:col>47</xdr:col>
      <xdr:colOff>127000</xdr:colOff>
      <xdr:row>2996</xdr:row>
      <xdr:rowOff>2159000</xdr:rowOff>
    </xdr:to>
    <xdr:grpSp>
      <xdr:nvGrpSpPr>
        <xdr:cNvPr id="237" name="グループ化 236"/>
        <xdr:cNvGrpSpPr/>
      </xdr:nvGrpSpPr>
      <xdr:grpSpPr>
        <a:xfrm>
          <a:off x="1524000" y="1264526300"/>
          <a:ext cx="7581900" cy="5600700"/>
          <a:chOff x="1752600" y="8410575"/>
          <a:chExt cx="7581900" cy="6991327"/>
        </a:xfrm>
      </xdr:grpSpPr>
      <xdr:sp macro="" textlink="">
        <xdr:nvSpPr>
          <xdr:cNvPr id="238" name="テキスト ボックス 237"/>
          <xdr:cNvSpPr txBox="1"/>
        </xdr:nvSpPr>
        <xdr:spPr>
          <a:xfrm>
            <a:off x="4483100" y="8410575"/>
            <a:ext cx="1955800" cy="110178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800"/>
              <a:t>外務省</a:t>
            </a:r>
            <a:endParaRPr kumimoji="1" lang="en-US" altLang="ja-JP" sz="1800"/>
          </a:p>
          <a:p>
            <a:pPr algn="ctr"/>
            <a:r>
              <a:rPr kumimoji="1" lang="ja-JP" altLang="en-US" sz="1800"/>
              <a:t>２８百万円</a:t>
            </a:r>
          </a:p>
        </xdr:txBody>
      </xdr:sp>
      <xdr:sp macro="" textlink="">
        <xdr:nvSpPr>
          <xdr:cNvPr id="239" name="テキスト ボックス 238"/>
          <xdr:cNvSpPr txBox="1"/>
        </xdr:nvSpPr>
        <xdr:spPr>
          <a:xfrm>
            <a:off x="1752600" y="12611100"/>
            <a:ext cx="2108200" cy="13843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400"/>
              <a:t>Ａ．中外製薬株式会社</a:t>
            </a:r>
            <a:endParaRPr kumimoji="1" lang="en-US" altLang="ja-JP" sz="1400"/>
          </a:p>
          <a:p>
            <a:pPr algn="ctr"/>
            <a:r>
              <a:rPr kumimoji="1" lang="ja-JP" altLang="en-US" sz="1400"/>
              <a:t>２５百万円</a:t>
            </a:r>
          </a:p>
        </xdr:txBody>
      </xdr:sp>
      <xdr:sp macro="" textlink="">
        <xdr:nvSpPr>
          <xdr:cNvPr id="240" name="テキスト ボックス 239"/>
          <xdr:cNvSpPr txBox="1"/>
        </xdr:nvSpPr>
        <xdr:spPr>
          <a:xfrm>
            <a:off x="4381500" y="12611100"/>
            <a:ext cx="2120900" cy="13716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a:t>Ｂ．</a:t>
            </a:r>
            <a:r>
              <a:rPr kumimoji="1" lang="ja-JP" altLang="en-US" sz="1400" b="0" i="0" u="none" strike="noStrike" kern="0" cap="none" spc="0" normalizeH="0" baseline="0" noProof="0">
                <a:ln>
                  <a:noFill/>
                </a:ln>
                <a:solidFill>
                  <a:prstClr val="black"/>
                </a:solidFill>
                <a:effectLst/>
                <a:uLnTx/>
                <a:uFillTx/>
                <a:latin typeface="+mn-lt"/>
                <a:ea typeface="+mn-ea"/>
                <a:cs typeface="+mn-cs"/>
              </a:rPr>
              <a:t>輸送費用</a:t>
            </a: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１百万円</a:t>
            </a:r>
          </a:p>
        </xdr:txBody>
      </xdr:sp>
      <xdr:sp macro="" textlink="">
        <xdr:nvSpPr>
          <xdr:cNvPr id="241" name="テキスト ボックス 240"/>
          <xdr:cNvSpPr txBox="1"/>
        </xdr:nvSpPr>
        <xdr:spPr>
          <a:xfrm>
            <a:off x="7150100" y="12633325"/>
            <a:ext cx="2070100" cy="13620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a:t>Ｃ．</a:t>
            </a:r>
            <a:r>
              <a:rPr kumimoji="1" lang="ja-JP" altLang="en-US" sz="1400" b="0" i="0" u="none" strike="noStrike" kern="0" cap="none" spc="0" normalizeH="0" baseline="0" noProof="0">
                <a:ln>
                  <a:noFill/>
                </a:ln>
                <a:solidFill>
                  <a:prstClr val="black"/>
                </a:solidFill>
                <a:effectLst/>
                <a:uLnTx/>
                <a:uFillTx/>
                <a:latin typeface="+mn-lt"/>
                <a:ea typeface="+mn-ea"/>
                <a:cs typeface="+mn-cs"/>
              </a:rPr>
              <a:t>コスモ理研株式会社</a:t>
            </a: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０．２百万円</a:t>
            </a:r>
            <a:endParaRPr kumimoji="1" lang="ja-JP" altLang="en-US" sz="1400"/>
          </a:p>
        </xdr:txBody>
      </xdr:sp>
      <xdr:sp macro="" textlink="">
        <xdr:nvSpPr>
          <xdr:cNvPr id="242" name="テキスト ボックス 241"/>
          <xdr:cNvSpPr txBox="1"/>
        </xdr:nvSpPr>
        <xdr:spPr>
          <a:xfrm>
            <a:off x="6883400" y="9525000"/>
            <a:ext cx="1841500" cy="11461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400"/>
              <a:t>Ｄ．在外３３公館</a:t>
            </a:r>
            <a:endParaRPr kumimoji="1" lang="en-US" altLang="ja-JP" sz="1400"/>
          </a:p>
          <a:p>
            <a:pPr algn="ctr"/>
            <a:r>
              <a:rPr kumimoji="1" lang="ja-JP" altLang="en-US" sz="1400"/>
              <a:t>２百万円</a:t>
            </a:r>
          </a:p>
        </xdr:txBody>
      </xdr:sp>
      <xdr:sp macro="" textlink="">
        <xdr:nvSpPr>
          <xdr:cNvPr id="243" name="テキスト ボックス 242"/>
          <xdr:cNvSpPr txBox="1"/>
        </xdr:nvSpPr>
        <xdr:spPr>
          <a:xfrm>
            <a:off x="4724400" y="12303125"/>
            <a:ext cx="1485900" cy="3015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200"/>
              <a:t>【</a:t>
            </a:r>
            <a:r>
              <a:rPr kumimoji="1" lang="ja-JP" altLang="en-US" sz="1200"/>
              <a:t>見積あわせ</a:t>
            </a:r>
            <a:r>
              <a:rPr kumimoji="1" lang="en-US" altLang="ja-JP" sz="1200"/>
              <a:t>】</a:t>
            </a:r>
            <a:endParaRPr kumimoji="1" lang="ja-JP" altLang="en-US" sz="1200"/>
          </a:p>
        </xdr:txBody>
      </xdr:sp>
      <xdr:sp macro="" textlink="">
        <xdr:nvSpPr>
          <xdr:cNvPr id="244" name="テキスト ボックス 243"/>
          <xdr:cNvSpPr txBox="1"/>
        </xdr:nvSpPr>
        <xdr:spPr>
          <a:xfrm>
            <a:off x="7112000" y="12315825"/>
            <a:ext cx="2222500" cy="292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200"/>
              <a:t>【</a:t>
            </a:r>
            <a:r>
              <a:rPr kumimoji="1" lang="ja-JP" altLang="en-US" sz="1200"/>
              <a:t>一般競争入札</a:t>
            </a:r>
            <a:r>
              <a:rPr kumimoji="1" lang="en-US" altLang="ja-JP" sz="1200"/>
              <a:t>】</a:t>
            </a:r>
            <a:endParaRPr kumimoji="1" lang="ja-JP" altLang="en-US" sz="1200"/>
          </a:p>
        </xdr:txBody>
      </xdr:sp>
      <xdr:cxnSp macro="">
        <xdr:nvCxnSpPr>
          <xdr:cNvPr id="245" name="直線矢印コネクタ 244"/>
          <xdr:cNvCxnSpPr>
            <a:stCxn id="238" idx="2"/>
          </xdr:cNvCxnSpPr>
        </xdr:nvCxnSpPr>
        <xdr:spPr>
          <a:xfrm rot="5400000">
            <a:off x="4112420" y="10860086"/>
            <a:ext cx="2696366" cy="79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46" name="直線コネクタ 245"/>
          <xdr:cNvCxnSpPr/>
        </xdr:nvCxnSpPr>
        <xdr:spPr>
          <a:xfrm>
            <a:off x="2794000" y="11896725"/>
            <a:ext cx="5422900" cy="381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47" name="直線矢印コネクタ 246"/>
          <xdr:cNvCxnSpPr/>
        </xdr:nvCxnSpPr>
        <xdr:spPr>
          <a:xfrm rot="5400000">
            <a:off x="2622550" y="12042775"/>
            <a:ext cx="31750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48" name="直線矢印コネクタ 247"/>
          <xdr:cNvCxnSpPr/>
        </xdr:nvCxnSpPr>
        <xdr:spPr>
          <a:xfrm rot="5400000">
            <a:off x="8064500" y="12087225"/>
            <a:ext cx="30480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49" name="テキスト ボックス 248"/>
          <xdr:cNvSpPr txBox="1"/>
        </xdr:nvSpPr>
        <xdr:spPr>
          <a:xfrm>
            <a:off x="2082800" y="14071600"/>
            <a:ext cx="1498600" cy="13303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200"/>
              <a:t>抗インフルエンザウィルス薬オセルタミビルリン酸塩製剤（タミフル）の購入</a:t>
            </a:r>
          </a:p>
        </xdr:txBody>
      </xdr:sp>
      <xdr:sp macro="" textlink="">
        <xdr:nvSpPr>
          <xdr:cNvPr id="250" name="左大かっこ 249"/>
          <xdr:cNvSpPr/>
        </xdr:nvSpPr>
        <xdr:spPr>
          <a:xfrm>
            <a:off x="1968500" y="14135100"/>
            <a:ext cx="45719" cy="12065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51" name="右大かっこ 250"/>
          <xdr:cNvSpPr/>
        </xdr:nvSpPr>
        <xdr:spPr>
          <a:xfrm>
            <a:off x="3657600" y="14138274"/>
            <a:ext cx="45719" cy="1203326"/>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52" name="左大かっこ 251"/>
          <xdr:cNvSpPr/>
        </xdr:nvSpPr>
        <xdr:spPr>
          <a:xfrm>
            <a:off x="4546600" y="14100175"/>
            <a:ext cx="45719" cy="5207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53" name="右大かっこ 252"/>
          <xdr:cNvSpPr/>
        </xdr:nvSpPr>
        <xdr:spPr>
          <a:xfrm>
            <a:off x="6311900" y="14097000"/>
            <a:ext cx="45719" cy="53340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54" name="テキスト ボックス 253"/>
          <xdr:cNvSpPr txBox="1"/>
        </xdr:nvSpPr>
        <xdr:spPr>
          <a:xfrm>
            <a:off x="4610100" y="14097000"/>
            <a:ext cx="1612900" cy="606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200"/>
              <a:t>購入医薬品輸送費用（送付費用）</a:t>
            </a:r>
          </a:p>
        </xdr:txBody>
      </xdr:sp>
      <xdr:sp macro="" textlink="">
        <xdr:nvSpPr>
          <xdr:cNvPr id="255" name="テキスト ボックス 254"/>
          <xdr:cNvSpPr txBox="1"/>
        </xdr:nvSpPr>
        <xdr:spPr>
          <a:xfrm>
            <a:off x="7391400" y="14074776"/>
            <a:ext cx="1701800" cy="5937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200"/>
              <a:t>使用期限切れ医薬品廃棄処分関係費用</a:t>
            </a:r>
          </a:p>
        </xdr:txBody>
      </xdr:sp>
      <xdr:sp macro="" textlink="">
        <xdr:nvSpPr>
          <xdr:cNvPr id="256" name="左大かっこ 255"/>
          <xdr:cNvSpPr/>
        </xdr:nvSpPr>
        <xdr:spPr>
          <a:xfrm>
            <a:off x="7366000" y="14071600"/>
            <a:ext cx="45719" cy="5461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57" name="右大かっこ 256"/>
          <xdr:cNvSpPr/>
        </xdr:nvSpPr>
        <xdr:spPr>
          <a:xfrm>
            <a:off x="9080500" y="14071600"/>
            <a:ext cx="45719" cy="54610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58" name="テキスト ボックス 257"/>
          <xdr:cNvSpPr txBox="1"/>
        </xdr:nvSpPr>
        <xdr:spPr>
          <a:xfrm>
            <a:off x="7086600" y="10709275"/>
            <a:ext cx="1562100" cy="10604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mn-lt"/>
                <a:ea typeface="+mn-ea"/>
                <a:cs typeface="+mn-cs"/>
              </a:rPr>
              <a:t>使用期限切れ医薬品廃棄処分関係費用、備蓄（使用期限切れ）医薬品輸送費用（引取費用）</a:t>
            </a:r>
            <a:endParaRPr lang="ja-JP" sz="1100"/>
          </a:p>
        </xdr:txBody>
      </xdr:sp>
      <xdr:sp macro="" textlink="">
        <xdr:nvSpPr>
          <xdr:cNvPr id="259" name="左大かっこ 258"/>
          <xdr:cNvSpPr/>
        </xdr:nvSpPr>
        <xdr:spPr>
          <a:xfrm>
            <a:off x="6972300" y="10709275"/>
            <a:ext cx="45719" cy="85411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60" name="右大かっこ 259"/>
          <xdr:cNvSpPr/>
        </xdr:nvSpPr>
        <xdr:spPr>
          <a:xfrm>
            <a:off x="8585200" y="10709275"/>
            <a:ext cx="45719" cy="879441"/>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xnSp macro="">
        <xdr:nvCxnSpPr>
          <xdr:cNvPr id="261" name="直線矢印コネクタ 260"/>
          <xdr:cNvCxnSpPr>
            <a:endCxn id="242" idx="1"/>
          </xdr:cNvCxnSpPr>
        </xdr:nvCxnSpPr>
        <xdr:spPr>
          <a:xfrm>
            <a:off x="5461000" y="10096500"/>
            <a:ext cx="1422400" cy="63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62" name="テキスト ボックス 261"/>
          <xdr:cNvSpPr txBox="1"/>
        </xdr:nvSpPr>
        <xdr:spPr>
          <a:xfrm>
            <a:off x="1752600" y="12315825"/>
            <a:ext cx="2222500" cy="292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200"/>
              <a:t>【</a:t>
            </a:r>
            <a:r>
              <a:rPr kumimoji="1" lang="ja-JP" altLang="en-US" sz="1200"/>
              <a:t>競争性のない随意契約</a:t>
            </a:r>
            <a:r>
              <a:rPr kumimoji="1" lang="en-US" altLang="ja-JP" sz="1200"/>
              <a:t>】</a:t>
            </a:r>
            <a:endParaRPr kumimoji="1" lang="ja-JP" altLang="en-US" sz="12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16</xdr:col>
      <xdr:colOff>136071</xdr:colOff>
      <xdr:row>96</xdr:row>
      <xdr:rowOff>2260145</xdr:rowOff>
    </xdr:from>
    <xdr:to>
      <xdr:col>42</xdr:col>
      <xdr:colOff>12370</xdr:colOff>
      <xdr:row>96</xdr:row>
      <xdr:rowOff>3793275</xdr:rowOff>
    </xdr:to>
    <xdr:graphicFrame macro="">
      <xdr:nvGraphicFramePr>
        <xdr:cNvPr id="3" name="図表 2"/>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oneCellAnchor>
    <xdr:from>
      <xdr:col>10</xdr:col>
      <xdr:colOff>40821</xdr:colOff>
      <xdr:row>96</xdr:row>
      <xdr:rowOff>2541813</xdr:rowOff>
    </xdr:from>
    <xdr:ext cx="2117709" cy="247195"/>
    <xdr:sp macro="" textlink="">
      <xdr:nvSpPr>
        <xdr:cNvPr id="4" name="テキスト ボックス 3"/>
        <xdr:cNvSpPr txBox="1"/>
      </xdr:nvSpPr>
      <xdr:spPr>
        <a:xfrm>
          <a:off x="1812471" y="39070188"/>
          <a:ext cx="2117709" cy="2471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100"/>
            <a:t>【</a:t>
          </a:r>
          <a:r>
            <a:rPr kumimoji="1" lang="ja-JP" altLang="en-US" sz="1100"/>
            <a:t>領事シニアボランティア派遣費</a:t>
          </a:r>
          <a:r>
            <a:rPr kumimoji="1" lang="en-US" altLang="ja-JP" sz="1100"/>
            <a:t>】</a:t>
          </a:r>
          <a:endParaRPr kumimoji="1" lang="ja-JP" altLang="en-US" sz="1100"/>
        </a:p>
      </xdr:txBody>
    </xdr:sp>
    <xdr:clientData/>
  </xdr:oneCellAnchor>
  <xdr:oneCellAnchor>
    <xdr:from>
      <xdr:col>29</xdr:col>
      <xdr:colOff>66221</xdr:colOff>
      <xdr:row>96</xdr:row>
      <xdr:rowOff>3814560</xdr:rowOff>
    </xdr:from>
    <xdr:ext cx="1610179" cy="284316"/>
    <xdr:sp macro="" textlink="">
      <xdr:nvSpPr>
        <xdr:cNvPr id="5" name="テキスト ボックス 4"/>
        <xdr:cNvSpPr txBox="1"/>
      </xdr:nvSpPr>
      <xdr:spPr>
        <a:xfrm rot="10800000" flipV="1">
          <a:off x="5209721" y="40342935"/>
          <a:ext cx="1610179" cy="284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a:t>人件費、赴任帰朝旅費</a:t>
          </a:r>
        </a:p>
      </xdr:txBody>
    </xdr:sp>
    <xdr:clientData/>
  </xdr:oneCellAnchor>
  <xdr:twoCellAnchor>
    <xdr:from>
      <xdr:col>7</xdr:col>
      <xdr:colOff>65741</xdr:colOff>
      <xdr:row>205</xdr:row>
      <xdr:rowOff>813921</xdr:rowOff>
    </xdr:from>
    <xdr:to>
      <xdr:col>16</xdr:col>
      <xdr:colOff>20917</xdr:colOff>
      <xdr:row>205</xdr:row>
      <xdr:rowOff>1626918</xdr:rowOff>
    </xdr:to>
    <xdr:sp macro="" textlink="">
      <xdr:nvSpPr>
        <xdr:cNvPr id="8" name="テキスト ボックス 7"/>
        <xdr:cNvSpPr txBox="1"/>
      </xdr:nvSpPr>
      <xdr:spPr>
        <a:xfrm>
          <a:off x="1323041" y="86234121"/>
          <a:ext cx="1498226" cy="8129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100">
              <a:solidFill>
                <a:schemeClr val="dk1"/>
              </a:solidFill>
              <a:latin typeface="+mn-lt"/>
              <a:ea typeface="+mn-ea"/>
              <a:cs typeface="+mn-cs"/>
            </a:rPr>
            <a:t>外務省</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９４．８百万円</a:t>
          </a:r>
          <a:endParaRPr kumimoji="1" lang="ja-JP" altLang="en-US" sz="1100"/>
        </a:p>
      </xdr:txBody>
    </xdr:sp>
    <xdr:clientData/>
  </xdr:twoCellAnchor>
  <xdr:twoCellAnchor>
    <xdr:from>
      <xdr:col>17</xdr:col>
      <xdr:colOff>56031</xdr:colOff>
      <xdr:row>205</xdr:row>
      <xdr:rowOff>952500</xdr:rowOff>
    </xdr:from>
    <xdr:to>
      <xdr:col>23</xdr:col>
      <xdr:colOff>50800</xdr:colOff>
      <xdr:row>205</xdr:row>
      <xdr:rowOff>1543839</xdr:rowOff>
    </xdr:to>
    <xdr:sp macro="" textlink="">
      <xdr:nvSpPr>
        <xdr:cNvPr id="9" name="テキスト ボックス 8"/>
        <xdr:cNvSpPr txBox="1"/>
      </xdr:nvSpPr>
      <xdr:spPr>
        <a:xfrm>
          <a:off x="3027831" y="86372700"/>
          <a:ext cx="1023469" cy="5913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100">
              <a:solidFill>
                <a:schemeClr val="dk1"/>
              </a:solidFill>
              <a:latin typeface="+mn-lt"/>
              <a:ea typeface="+mn-ea"/>
              <a:cs typeface="+mn-cs"/>
            </a:rPr>
            <a:t>在外経費</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９４．８百万円</a:t>
          </a:r>
          <a:endParaRPr kumimoji="1" lang="ja-JP" altLang="en-US" sz="1100"/>
        </a:p>
      </xdr:txBody>
    </xdr:sp>
    <xdr:clientData/>
  </xdr:twoCellAnchor>
  <xdr:twoCellAnchor>
    <xdr:from>
      <xdr:col>26</xdr:col>
      <xdr:colOff>67236</xdr:colOff>
      <xdr:row>204</xdr:row>
      <xdr:rowOff>496420</xdr:rowOff>
    </xdr:from>
    <xdr:to>
      <xdr:col>36</xdr:col>
      <xdr:colOff>22412</xdr:colOff>
      <xdr:row>204</xdr:row>
      <xdr:rowOff>1357531</xdr:rowOff>
    </xdr:to>
    <xdr:sp macro="" textlink="">
      <xdr:nvSpPr>
        <xdr:cNvPr id="10" name="テキスト ボックス 9"/>
        <xdr:cNvSpPr txBox="1"/>
      </xdr:nvSpPr>
      <xdr:spPr>
        <a:xfrm>
          <a:off x="4620186" y="81020770"/>
          <a:ext cx="1869701" cy="8611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ja-JP" sz="1100">
              <a:solidFill>
                <a:schemeClr val="dk1"/>
              </a:solidFill>
              <a:latin typeface="+mn-lt"/>
              <a:ea typeface="+mn-ea"/>
              <a:cs typeface="+mn-cs"/>
            </a:rPr>
            <a:t>A.</a:t>
          </a:r>
          <a:r>
            <a:rPr lang="ja-JP" altLang="en-US" sz="1100">
              <a:solidFill>
                <a:schemeClr val="dk1"/>
              </a:solidFill>
              <a:latin typeface="+mn-lt"/>
              <a:ea typeface="+mn-ea"/>
              <a:cs typeface="+mn-cs"/>
            </a:rPr>
            <a:t>在アルゼンチン大使館</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１．４百万円</a:t>
          </a:r>
          <a:endParaRPr kumimoji="1" lang="ja-JP" altLang="en-US" sz="1100"/>
        </a:p>
      </xdr:txBody>
    </xdr:sp>
    <xdr:clientData/>
  </xdr:twoCellAnchor>
  <xdr:twoCellAnchor>
    <xdr:from>
      <xdr:col>38</xdr:col>
      <xdr:colOff>22411</xdr:colOff>
      <xdr:row>204</xdr:row>
      <xdr:rowOff>518832</xdr:rowOff>
    </xdr:from>
    <xdr:to>
      <xdr:col>48</xdr:col>
      <xdr:colOff>56030</xdr:colOff>
      <xdr:row>204</xdr:row>
      <xdr:rowOff>1322146</xdr:rowOff>
    </xdr:to>
    <xdr:sp macro="" textlink="">
      <xdr:nvSpPr>
        <xdr:cNvPr id="11" name="テキスト ボックス 10"/>
        <xdr:cNvSpPr txBox="1"/>
      </xdr:nvSpPr>
      <xdr:spPr>
        <a:xfrm>
          <a:off x="6889936" y="81043182"/>
          <a:ext cx="2071969" cy="8033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100">
              <a:solidFill>
                <a:schemeClr val="dk1"/>
              </a:solidFill>
              <a:latin typeface="+mn-lt"/>
              <a:ea typeface="+mn-ea"/>
              <a:cs typeface="+mn-cs"/>
            </a:rPr>
            <a:t>在亜日系団体連合会</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１．４百万円</a:t>
          </a:r>
          <a:endParaRPr kumimoji="1" lang="ja-JP" altLang="en-US" sz="1100"/>
        </a:p>
      </xdr:txBody>
    </xdr:sp>
    <xdr:clientData/>
  </xdr:twoCellAnchor>
  <xdr:twoCellAnchor>
    <xdr:from>
      <xdr:col>26</xdr:col>
      <xdr:colOff>44823</xdr:colOff>
      <xdr:row>204</xdr:row>
      <xdr:rowOff>2029943</xdr:rowOff>
    </xdr:from>
    <xdr:to>
      <xdr:col>35</xdr:col>
      <xdr:colOff>89647</xdr:colOff>
      <xdr:row>204</xdr:row>
      <xdr:rowOff>2868711</xdr:rowOff>
    </xdr:to>
    <xdr:sp macro="" textlink="">
      <xdr:nvSpPr>
        <xdr:cNvPr id="12" name="テキスト ボックス 11"/>
        <xdr:cNvSpPr txBox="1"/>
      </xdr:nvSpPr>
      <xdr:spPr>
        <a:xfrm>
          <a:off x="4597773" y="82554293"/>
          <a:ext cx="1692649" cy="8387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ja-JP" sz="1100">
              <a:solidFill>
                <a:schemeClr val="dk1"/>
              </a:solidFill>
              <a:latin typeface="+mn-lt"/>
              <a:ea typeface="+mn-ea"/>
              <a:cs typeface="+mn-cs"/>
            </a:rPr>
            <a:t>B.</a:t>
          </a:r>
          <a:r>
            <a:rPr lang="ja-JP" altLang="en-US" sz="1100">
              <a:solidFill>
                <a:schemeClr val="dk1"/>
              </a:solidFill>
              <a:latin typeface="+mn-lt"/>
              <a:ea typeface="+mn-ea"/>
              <a:cs typeface="+mn-cs"/>
            </a:rPr>
            <a:t>在ドミニカ（共）大使館</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２６．５百万円</a:t>
          </a:r>
          <a:endParaRPr kumimoji="1" lang="ja-JP" altLang="en-US" sz="1100"/>
        </a:p>
      </xdr:txBody>
    </xdr:sp>
    <xdr:clientData/>
  </xdr:twoCellAnchor>
  <xdr:twoCellAnchor>
    <xdr:from>
      <xdr:col>38</xdr:col>
      <xdr:colOff>22411</xdr:colOff>
      <xdr:row>204</xdr:row>
      <xdr:rowOff>1704976</xdr:rowOff>
    </xdr:from>
    <xdr:to>
      <xdr:col>48</xdr:col>
      <xdr:colOff>56030</xdr:colOff>
      <xdr:row>204</xdr:row>
      <xdr:rowOff>2297235</xdr:rowOff>
    </xdr:to>
    <xdr:sp macro="" textlink="">
      <xdr:nvSpPr>
        <xdr:cNvPr id="13" name="テキスト ボックス 12"/>
        <xdr:cNvSpPr txBox="1"/>
      </xdr:nvSpPr>
      <xdr:spPr>
        <a:xfrm>
          <a:off x="6889936" y="82229326"/>
          <a:ext cx="2071969" cy="5922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100">
              <a:solidFill>
                <a:schemeClr val="dk1"/>
              </a:solidFill>
              <a:latin typeface="+mn-lt"/>
              <a:ea typeface="+mn-ea"/>
              <a:cs typeface="+mn-cs"/>
            </a:rPr>
            <a:t>ドミニカ日系人協会</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２０．２百万円</a:t>
          </a:r>
          <a:endParaRPr kumimoji="1" lang="ja-JP" altLang="en-US" sz="1100"/>
        </a:p>
      </xdr:txBody>
    </xdr:sp>
    <xdr:clientData/>
  </xdr:twoCellAnchor>
  <xdr:twoCellAnchor>
    <xdr:from>
      <xdr:col>38</xdr:col>
      <xdr:colOff>11205</xdr:colOff>
      <xdr:row>204</xdr:row>
      <xdr:rowOff>2601447</xdr:rowOff>
    </xdr:from>
    <xdr:to>
      <xdr:col>48</xdr:col>
      <xdr:colOff>67235</xdr:colOff>
      <xdr:row>204</xdr:row>
      <xdr:rowOff>3193706</xdr:rowOff>
    </xdr:to>
    <xdr:sp macro="" textlink="">
      <xdr:nvSpPr>
        <xdr:cNvPr id="14" name="テキスト ボックス 13"/>
        <xdr:cNvSpPr txBox="1"/>
      </xdr:nvSpPr>
      <xdr:spPr>
        <a:xfrm>
          <a:off x="6878730" y="83125797"/>
          <a:ext cx="2094380" cy="5922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100">
              <a:solidFill>
                <a:schemeClr val="dk1"/>
              </a:solidFill>
              <a:latin typeface="+mn-lt"/>
              <a:ea typeface="+mn-ea"/>
              <a:cs typeface="+mn-cs"/>
            </a:rPr>
            <a:t>日本・ドミニカ友の会</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６．３百万円</a:t>
          </a:r>
          <a:endParaRPr kumimoji="1" lang="ja-JP" altLang="en-US" sz="1100"/>
        </a:p>
      </xdr:txBody>
    </xdr:sp>
    <xdr:clientData/>
  </xdr:twoCellAnchor>
  <xdr:twoCellAnchor>
    <xdr:from>
      <xdr:col>26</xdr:col>
      <xdr:colOff>33615</xdr:colOff>
      <xdr:row>204</xdr:row>
      <xdr:rowOff>3494552</xdr:rowOff>
    </xdr:from>
    <xdr:to>
      <xdr:col>35</xdr:col>
      <xdr:colOff>78439</xdr:colOff>
      <xdr:row>204</xdr:row>
      <xdr:rowOff>4304725</xdr:rowOff>
    </xdr:to>
    <xdr:sp macro="" textlink="">
      <xdr:nvSpPr>
        <xdr:cNvPr id="15" name="テキスト ボックス 14"/>
        <xdr:cNvSpPr txBox="1"/>
      </xdr:nvSpPr>
      <xdr:spPr>
        <a:xfrm>
          <a:off x="4586565" y="84018902"/>
          <a:ext cx="1692649" cy="8101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ja-JP" sz="1100">
              <a:solidFill>
                <a:schemeClr val="dk1"/>
              </a:solidFill>
              <a:latin typeface="+mn-lt"/>
              <a:ea typeface="+mn-ea"/>
              <a:cs typeface="+mn-cs"/>
            </a:rPr>
            <a:t>C.</a:t>
          </a:r>
          <a:r>
            <a:rPr lang="ja-JP" altLang="en-US" sz="1100">
              <a:solidFill>
                <a:schemeClr val="dk1"/>
              </a:solidFill>
              <a:latin typeface="+mn-lt"/>
              <a:ea typeface="+mn-ea"/>
              <a:cs typeface="+mn-cs"/>
            </a:rPr>
            <a:t>在ペルー大使館</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１．２百万円</a:t>
          </a:r>
          <a:endParaRPr kumimoji="1" lang="ja-JP" altLang="en-US" sz="1100"/>
        </a:p>
      </xdr:txBody>
    </xdr:sp>
    <xdr:clientData/>
  </xdr:twoCellAnchor>
  <xdr:twoCellAnchor>
    <xdr:from>
      <xdr:col>38</xdr:col>
      <xdr:colOff>44821</xdr:colOff>
      <xdr:row>204</xdr:row>
      <xdr:rowOff>3497914</xdr:rowOff>
    </xdr:from>
    <xdr:to>
      <xdr:col>48</xdr:col>
      <xdr:colOff>78440</xdr:colOff>
      <xdr:row>204</xdr:row>
      <xdr:rowOff>4282327</xdr:rowOff>
    </xdr:to>
    <xdr:sp macro="" textlink="">
      <xdr:nvSpPr>
        <xdr:cNvPr id="16" name="テキスト ボックス 15"/>
        <xdr:cNvSpPr txBox="1"/>
      </xdr:nvSpPr>
      <xdr:spPr>
        <a:xfrm>
          <a:off x="6912346" y="84022264"/>
          <a:ext cx="2071969" cy="7844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100">
              <a:solidFill>
                <a:schemeClr val="dk1"/>
              </a:solidFill>
              <a:latin typeface="+mn-lt"/>
              <a:ea typeface="+mn-ea"/>
              <a:cs typeface="+mn-cs"/>
            </a:rPr>
            <a:t>ペルー日系人協会</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１．２百万円</a:t>
          </a:r>
          <a:endParaRPr kumimoji="1" lang="ja-JP" altLang="en-US" sz="1100"/>
        </a:p>
      </xdr:txBody>
    </xdr:sp>
    <xdr:clientData/>
  </xdr:twoCellAnchor>
  <xdr:twoCellAnchor>
    <xdr:from>
      <xdr:col>25</xdr:col>
      <xdr:colOff>168086</xdr:colOff>
      <xdr:row>205</xdr:row>
      <xdr:rowOff>844177</xdr:rowOff>
    </xdr:from>
    <xdr:to>
      <xdr:col>35</xdr:col>
      <xdr:colOff>44822</xdr:colOff>
      <xdr:row>205</xdr:row>
      <xdr:rowOff>1649380</xdr:rowOff>
    </xdr:to>
    <xdr:sp macro="" textlink="">
      <xdr:nvSpPr>
        <xdr:cNvPr id="17" name="テキスト ボックス 16"/>
        <xdr:cNvSpPr txBox="1"/>
      </xdr:nvSpPr>
      <xdr:spPr>
        <a:xfrm>
          <a:off x="4511486" y="86264377"/>
          <a:ext cx="1734111" cy="8052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ja-JP" sz="1100">
              <a:solidFill>
                <a:schemeClr val="dk1"/>
              </a:solidFill>
              <a:latin typeface="+mn-lt"/>
              <a:ea typeface="+mn-ea"/>
              <a:cs typeface="+mn-cs"/>
            </a:rPr>
            <a:t>D.</a:t>
          </a:r>
          <a:r>
            <a:rPr lang="ja-JP" altLang="en-US" sz="1100">
              <a:solidFill>
                <a:schemeClr val="dk1"/>
              </a:solidFill>
              <a:latin typeface="+mn-lt"/>
              <a:ea typeface="+mn-ea"/>
              <a:cs typeface="+mn-cs"/>
            </a:rPr>
            <a:t>在サンパウロ総領事館</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５４．４百万円</a:t>
          </a:r>
          <a:endParaRPr kumimoji="1" lang="ja-JP" altLang="en-US" sz="1100"/>
        </a:p>
      </xdr:txBody>
    </xdr:sp>
    <xdr:clientData/>
  </xdr:twoCellAnchor>
  <xdr:twoCellAnchor>
    <xdr:from>
      <xdr:col>38</xdr:col>
      <xdr:colOff>38099</xdr:colOff>
      <xdr:row>205</xdr:row>
      <xdr:rowOff>2247154</xdr:rowOff>
    </xdr:from>
    <xdr:to>
      <xdr:col>48</xdr:col>
      <xdr:colOff>33616</xdr:colOff>
      <xdr:row>205</xdr:row>
      <xdr:rowOff>2820307</xdr:rowOff>
    </xdr:to>
    <xdr:sp macro="" textlink="">
      <xdr:nvSpPr>
        <xdr:cNvPr id="18" name="テキスト ボックス 17"/>
        <xdr:cNvSpPr txBox="1"/>
      </xdr:nvSpPr>
      <xdr:spPr>
        <a:xfrm>
          <a:off x="6905624" y="87667354"/>
          <a:ext cx="2033867" cy="5731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100">
              <a:solidFill>
                <a:schemeClr val="dk1"/>
              </a:solidFill>
              <a:latin typeface="+mn-lt"/>
              <a:ea typeface="+mn-ea"/>
              <a:cs typeface="+mn-cs"/>
            </a:rPr>
            <a:t>憩の園</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１３．０百万円</a:t>
          </a:r>
          <a:endParaRPr kumimoji="1" lang="ja-JP" altLang="en-US" sz="1100"/>
        </a:p>
      </xdr:txBody>
    </xdr:sp>
    <xdr:clientData/>
  </xdr:twoCellAnchor>
  <xdr:twoCellAnchor>
    <xdr:from>
      <xdr:col>38</xdr:col>
      <xdr:colOff>25399</xdr:colOff>
      <xdr:row>205</xdr:row>
      <xdr:rowOff>1421091</xdr:rowOff>
    </xdr:from>
    <xdr:to>
      <xdr:col>48</xdr:col>
      <xdr:colOff>33616</xdr:colOff>
      <xdr:row>205</xdr:row>
      <xdr:rowOff>2013350</xdr:rowOff>
    </xdr:to>
    <xdr:sp macro="" textlink="">
      <xdr:nvSpPr>
        <xdr:cNvPr id="19" name="テキスト ボックス 18"/>
        <xdr:cNvSpPr txBox="1"/>
      </xdr:nvSpPr>
      <xdr:spPr>
        <a:xfrm>
          <a:off x="6892924" y="86841291"/>
          <a:ext cx="2046567" cy="5922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100">
              <a:solidFill>
                <a:schemeClr val="dk1"/>
              </a:solidFill>
              <a:latin typeface="+mn-lt"/>
              <a:ea typeface="+mn-ea"/>
              <a:cs typeface="+mn-cs"/>
            </a:rPr>
            <a:t>こどものその</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７．６百万円</a:t>
          </a:r>
          <a:endParaRPr kumimoji="1" lang="ja-JP" altLang="en-US" sz="1100"/>
        </a:p>
      </xdr:txBody>
    </xdr:sp>
    <xdr:clientData/>
  </xdr:twoCellAnchor>
  <xdr:twoCellAnchor>
    <xdr:from>
      <xdr:col>38</xdr:col>
      <xdr:colOff>13445</xdr:colOff>
      <xdr:row>205</xdr:row>
      <xdr:rowOff>607918</xdr:rowOff>
    </xdr:from>
    <xdr:to>
      <xdr:col>48</xdr:col>
      <xdr:colOff>44822</xdr:colOff>
      <xdr:row>205</xdr:row>
      <xdr:rowOff>1181071</xdr:rowOff>
    </xdr:to>
    <xdr:sp macro="" textlink="">
      <xdr:nvSpPr>
        <xdr:cNvPr id="20" name="テキスト ボックス 19"/>
        <xdr:cNvSpPr txBox="1"/>
      </xdr:nvSpPr>
      <xdr:spPr>
        <a:xfrm>
          <a:off x="6880970" y="86028118"/>
          <a:ext cx="2069727" cy="5731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100">
              <a:solidFill>
                <a:schemeClr val="dk1"/>
              </a:solidFill>
              <a:latin typeface="+mn-lt"/>
              <a:ea typeface="+mn-ea"/>
              <a:cs typeface="+mn-cs"/>
            </a:rPr>
            <a:t>希望の家福祉協会</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７．５百万円</a:t>
          </a:r>
          <a:endParaRPr kumimoji="1" lang="ja-JP" altLang="en-US" sz="1100"/>
        </a:p>
      </xdr:txBody>
    </xdr:sp>
    <xdr:clientData/>
  </xdr:twoCellAnchor>
  <xdr:twoCellAnchor>
    <xdr:from>
      <xdr:col>38</xdr:col>
      <xdr:colOff>7469</xdr:colOff>
      <xdr:row>204</xdr:row>
      <xdr:rowOff>4669305</xdr:rowOff>
    </xdr:from>
    <xdr:to>
      <xdr:col>48</xdr:col>
      <xdr:colOff>20918</xdr:colOff>
      <xdr:row>205</xdr:row>
      <xdr:rowOff>431828</xdr:rowOff>
    </xdr:to>
    <xdr:sp macro="" textlink="">
      <xdr:nvSpPr>
        <xdr:cNvPr id="21" name="テキスト ボックス 20"/>
        <xdr:cNvSpPr txBox="1"/>
      </xdr:nvSpPr>
      <xdr:spPr>
        <a:xfrm>
          <a:off x="6874994" y="85193655"/>
          <a:ext cx="2051799" cy="6583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100">
              <a:solidFill>
                <a:schemeClr val="dk1"/>
              </a:solidFill>
              <a:latin typeface="+mn-lt"/>
              <a:ea typeface="+mn-ea"/>
              <a:cs typeface="+mn-cs"/>
            </a:rPr>
            <a:t>日伯援護協会</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２６．３百万円</a:t>
          </a:r>
          <a:endParaRPr kumimoji="1" lang="ja-JP" altLang="en-US" sz="1100"/>
        </a:p>
      </xdr:txBody>
    </xdr:sp>
    <xdr:clientData/>
  </xdr:twoCellAnchor>
  <xdr:twoCellAnchor>
    <xdr:from>
      <xdr:col>26</xdr:col>
      <xdr:colOff>11205</xdr:colOff>
      <xdr:row>205</xdr:row>
      <xdr:rowOff>3264646</xdr:rowOff>
    </xdr:from>
    <xdr:to>
      <xdr:col>35</xdr:col>
      <xdr:colOff>56029</xdr:colOff>
      <xdr:row>205</xdr:row>
      <xdr:rowOff>4082676</xdr:rowOff>
    </xdr:to>
    <xdr:sp macro="" textlink="">
      <xdr:nvSpPr>
        <xdr:cNvPr id="22" name="テキスト ボックス 21"/>
        <xdr:cNvSpPr txBox="1"/>
      </xdr:nvSpPr>
      <xdr:spPr>
        <a:xfrm>
          <a:off x="4564155" y="88684846"/>
          <a:ext cx="1692649" cy="8180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ja-JP" sz="1100">
              <a:solidFill>
                <a:schemeClr val="dk1"/>
              </a:solidFill>
              <a:latin typeface="+mn-lt"/>
              <a:ea typeface="+mn-ea"/>
              <a:cs typeface="+mn-cs"/>
            </a:rPr>
            <a:t>E.</a:t>
          </a:r>
          <a:r>
            <a:rPr lang="ja-JP" altLang="en-US" sz="1100">
              <a:solidFill>
                <a:schemeClr val="dk1"/>
              </a:solidFill>
              <a:latin typeface="+mn-lt"/>
              <a:ea typeface="+mn-ea"/>
              <a:cs typeface="+mn-cs"/>
            </a:rPr>
            <a:t>在クリチバ総領事館</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６．５百万円</a:t>
          </a:r>
          <a:endParaRPr kumimoji="1" lang="ja-JP" altLang="en-US" sz="1100"/>
        </a:p>
      </xdr:txBody>
    </xdr:sp>
    <xdr:clientData/>
  </xdr:twoCellAnchor>
  <xdr:twoCellAnchor>
    <xdr:from>
      <xdr:col>38</xdr:col>
      <xdr:colOff>50799</xdr:colOff>
      <xdr:row>205</xdr:row>
      <xdr:rowOff>3285376</xdr:rowOff>
    </xdr:from>
    <xdr:to>
      <xdr:col>48</xdr:col>
      <xdr:colOff>11204</xdr:colOff>
      <xdr:row>205</xdr:row>
      <xdr:rowOff>4050657</xdr:rowOff>
    </xdr:to>
    <xdr:sp macro="" textlink="">
      <xdr:nvSpPr>
        <xdr:cNvPr id="23" name="テキスト ボックス 22"/>
        <xdr:cNvSpPr txBox="1"/>
      </xdr:nvSpPr>
      <xdr:spPr>
        <a:xfrm>
          <a:off x="6918324" y="88705576"/>
          <a:ext cx="1998755" cy="7652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100">
              <a:solidFill>
                <a:schemeClr val="dk1"/>
              </a:solidFill>
              <a:latin typeface="+mn-lt"/>
              <a:ea typeface="+mn-ea"/>
              <a:cs typeface="+mn-cs"/>
            </a:rPr>
            <a:t>パラナ老人福祉和順会</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６．５百万円</a:t>
          </a:r>
          <a:endParaRPr kumimoji="1" lang="ja-JP" altLang="en-US" sz="1100"/>
        </a:p>
      </xdr:txBody>
    </xdr:sp>
    <xdr:clientData/>
  </xdr:twoCellAnchor>
  <xdr:twoCellAnchor>
    <xdr:from>
      <xdr:col>26</xdr:col>
      <xdr:colOff>38100</xdr:colOff>
      <xdr:row>206</xdr:row>
      <xdr:rowOff>17741</xdr:rowOff>
    </xdr:from>
    <xdr:to>
      <xdr:col>35</xdr:col>
      <xdr:colOff>82924</xdr:colOff>
      <xdr:row>206</xdr:row>
      <xdr:rowOff>835025</xdr:rowOff>
    </xdr:to>
    <xdr:sp macro="" textlink="">
      <xdr:nvSpPr>
        <xdr:cNvPr id="24" name="テキスト ボックス 23"/>
        <xdr:cNvSpPr txBox="1"/>
      </xdr:nvSpPr>
      <xdr:spPr>
        <a:xfrm>
          <a:off x="4591050" y="89867066"/>
          <a:ext cx="1692649" cy="817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ja-JP" sz="1100">
              <a:solidFill>
                <a:schemeClr val="dk1"/>
              </a:solidFill>
              <a:latin typeface="+mn-lt"/>
              <a:ea typeface="+mn-ea"/>
              <a:cs typeface="+mn-cs"/>
            </a:rPr>
            <a:t>F.</a:t>
          </a:r>
          <a:r>
            <a:rPr lang="ja-JP" altLang="en-US" sz="1100">
              <a:solidFill>
                <a:schemeClr val="dk1"/>
              </a:solidFill>
              <a:latin typeface="+mn-lt"/>
              <a:ea typeface="+mn-ea"/>
              <a:cs typeface="+mn-cs"/>
            </a:rPr>
            <a:t>在ベレン総領事館</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４．３百万円</a:t>
          </a:r>
          <a:endParaRPr kumimoji="1" lang="ja-JP" altLang="en-US" sz="1100"/>
        </a:p>
      </xdr:txBody>
    </xdr:sp>
    <xdr:clientData/>
  </xdr:twoCellAnchor>
  <xdr:twoCellAnchor>
    <xdr:from>
      <xdr:col>37</xdr:col>
      <xdr:colOff>168088</xdr:colOff>
      <xdr:row>206</xdr:row>
      <xdr:rowOff>67047</xdr:rowOff>
    </xdr:from>
    <xdr:to>
      <xdr:col>48</xdr:col>
      <xdr:colOff>44824</xdr:colOff>
      <xdr:row>206</xdr:row>
      <xdr:rowOff>774700</xdr:rowOff>
    </xdr:to>
    <xdr:sp macro="" textlink="">
      <xdr:nvSpPr>
        <xdr:cNvPr id="25" name="テキスト ボックス 24"/>
        <xdr:cNvSpPr txBox="1"/>
      </xdr:nvSpPr>
      <xdr:spPr>
        <a:xfrm>
          <a:off x="6835588" y="89916372"/>
          <a:ext cx="2115111" cy="707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100">
              <a:solidFill>
                <a:schemeClr val="dk1"/>
              </a:solidFill>
              <a:latin typeface="+mn-lt"/>
              <a:ea typeface="+mn-ea"/>
              <a:cs typeface="+mn-cs"/>
            </a:rPr>
            <a:t>アマゾニア日伯</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援護協会</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４．３百万円</a:t>
          </a:r>
          <a:endParaRPr kumimoji="1" lang="ja-JP" altLang="en-US" sz="1100"/>
        </a:p>
      </xdr:txBody>
    </xdr:sp>
    <xdr:clientData/>
  </xdr:twoCellAnchor>
  <xdr:twoCellAnchor>
    <xdr:from>
      <xdr:col>26</xdr:col>
      <xdr:colOff>1</xdr:colOff>
      <xdr:row>206</xdr:row>
      <xdr:rowOff>1265704</xdr:rowOff>
    </xdr:from>
    <xdr:to>
      <xdr:col>35</xdr:col>
      <xdr:colOff>44825</xdr:colOff>
      <xdr:row>206</xdr:row>
      <xdr:rowOff>2078814</xdr:rowOff>
    </xdr:to>
    <xdr:sp macro="" textlink="">
      <xdr:nvSpPr>
        <xdr:cNvPr id="26" name="テキスト ボックス 25"/>
        <xdr:cNvSpPr txBox="1"/>
      </xdr:nvSpPr>
      <xdr:spPr>
        <a:xfrm>
          <a:off x="4552951" y="91115029"/>
          <a:ext cx="1692649" cy="8131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ja-JP" sz="1100">
              <a:solidFill>
                <a:schemeClr val="dk1"/>
              </a:solidFill>
              <a:latin typeface="+mn-lt"/>
              <a:ea typeface="+mn-ea"/>
              <a:cs typeface="+mn-cs"/>
            </a:rPr>
            <a:t>G.</a:t>
          </a:r>
          <a:r>
            <a:rPr lang="ja-JP" altLang="en-US" sz="1100">
              <a:solidFill>
                <a:schemeClr val="dk1"/>
              </a:solidFill>
              <a:latin typeface="+mn-lt"/>
              <a:ea typeface="+mn-ea"/>
              <a:cs typeface="+mn-cs"/>
            </a:rPr>
            <a:t>レシュフェ</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出張駐在事務所</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０．２百万円</a:t>
          </a:r>
          <a:endParaRPr kumimoji="1" lang="ja-JP" altLang="en-US" sz="1100"/>
        </a:p>
      </xdr:txBody>
    </xdr:sp>
    <xdr:clientData/>
  </xdr:twoCellAnchor>
  <xdr:twoCellAnchor>
    <xdr:from>
      <xdr:col>37</xdr:col>
      <xdr:colOff>134469</xdr:colOff>
      <xdr:row>206</xdr:row>
      <xdr:rowOff>1286435</xdr:rowOff>
    </xdr:from>
    <xdr:to>
      <xdr:col>48</xdr:col>
      <xdr:colOff>0</xdr:colOff>
      <xdr:row>206</xdr:row>
      <xdr:rowOff>2038909</xdr:rowOff>
    </xdr:to>
    <xdr:sp macro="" textlink="">
      <xdr:nvSpPr>
        <xdr:cNvPr id="27" name="テキスト ボックス 26"/>
        <xdr:cNvSpPr txBox="1"/>
      </xdr:nvSpPr>
      <xdr:spPr>
        <a:xfrm>
          <a:off x="6801969" y="91135760"/>
          <a:ext cx="2103906" cy="7524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100">
              <a:solidFill>
                <a:schemeClr val="dk1"/>
              </a:solidFill>
              <a:latin typeface="+mn-lt"/>
              <a:ea typeface="+mn-ea"/>
              <a:cs typeface="+mn-cs"/>
            </a:rPr>
            <a:t>ウナ日伯文化協会</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０．２百万円</a:t>
          </a:r>
          <a:endParaRPr kumimoji="1" lang="ja-JP" altLang="en-US" sz="1100"/>
        </a:p>
      </xdr:txBody>
    </xdr:sp>
    <xdr:clientData/>
  </xdr:twoCellAnchor>
  <xdr:twoCellAnchor>
    <xdr:from>
      <xdr:col>25</xdr:col>
      <xdr:colOff>180787</xdr:colOff>
      <xdr:row>206</xdr:row>
      <xdr:rowOff>2504328</xdr:rowOff>
    </xdr:from>
    <xdr:to>
      <xdr:col>35</xdr:col>
      <xdr:colOff>57523</xdr:colOff>
      <xdr:row>206</xdr:row>
      <xdr:rowOff>3277533</xdr:rowOff>
    </xdr:to>
    <xdr:sp macro="" textlink="">
      <xdr:nvSpPr>
        <xdr:cNvPr id="28" name="テキスト ボックス 27"/>
        <xdr:cNvSpPr txBox="1"/>
      </xdr:nvSpPr>
      <xdr:spPr>
        <a:xfrm>
          <a:off x="4524187" y="92353653"/>
          <a:ext cx="1734111" cy="7732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ja-JP" sz="1100">
              <a:solidFill>
                <a:schemeClr val="dk1"/>
              </a:solidFill>
              <a:latin typeface="+mn-lt"/>
              <a:ea typeface="+mn-ea"/>
              <a:cs typeface="+mn-cs"/>
            </a:rPr>
            <a:t>H.</a:t>
          </a:r>
          <a:r>
            <a:rPr lang="ja-JP" altLang="en-US" sz="1100">
              <a:solidFill>
                <a:schemeClr val="dk1"/>
              </a:solidFill>
              <a:latin typeface="+mn-lt"/>
              <a:ea typeface="+mn-ea"/>
              <a:cs typeface="+mn-cs"/>
            </a:rPr>
            <a:t>ポルトアレグレ</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出張駐在事務所</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０．２百万円</a:t>
          </a:r>
          <a:endParaRPr kumimoji="1" lang="ja-JP" altLang="en-US" sz="1100"/>
        </a:p>
      </xdr:txBody>
    </xdr:sp>
    <xdr:clientData/>
  </xdr:twoCellAnchor>
  <xdr:twoCellAnchor>
    <xdr:from>
      <xdr:col>37</xdr:col>
      <xdr:colOff>134472</xdr:colOff>
      <xdr:row>206</xdr:row>
      <xdr:rowOff>2501340</xdr:rowOff>
    </xdr:from>
    <xdr:to>
      <xdr:col>48</xdr:col>
      <xdr:colOff>11207</xdr:colOff>
      <xdr:row>206</xdr:row>
      <xdr:rowOff>3271385</xdr:rowOff>
    </xdr:to>
    <xdr:sp macro="" textlink="">
      <xdr:nvSpPr>
        <xdr:cNvPr id="29" name="テキスト ボックス 28"/>
        <xdr:cNvSpPr txBox="1"/>
      </xdr:nvSpPr>
      <xdr:spPr>
        <a:xfrm>
          <a:off x="6801972" y="92350665"/>
          <a:ext cx="2115110" cy="7700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100">
              <a:solidFill>
                <a:schemeClr val="dk1"/>
              </a:solidFill>
              <a:latin typeface="+mn-lt"/>
              <a:ea typeface="+mn-ea"/>
              <a:cs typeface="+mn-cs"/>
            </a:rPr>
            <a:t>南日伯援護協会</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０．２百万円</a:t>
          </a:r>
          <a:endParaRPr kumimoji="1" lang="ja-JP" altLang="en-US" sz="1100"/>
        </a:p>
      </xdr:txBody>
    </xdr:sp>
    <xdr:clientData/>
  </xdr:twoCellAnchor>
  <xdr:twoCellAnchor>
    <xdr:from>
      <xdr:col>24</xdr:col>
      <xdr:colOff>101600</xdr:colOff>
      <xdr:row>204</xdr:row>
      <xdr:rowOff>917451</xdr:rowOff>
    </xdr:from>
    <xdr:to>
      <xdr:col>26</xdr:col>
      <xdr:colOff>67236</xdr:colOff>
      <xdr:row>204</xdr:row>
      <xdr:rowOff>930275</xdr:rowOff>
    </xdr:to>
    <xdr:cxnSp macro="">
      <xdr:nvCxnSpPr>
        <xdr:cNvPr id="30" name="直線コネクタ 29"/>
        <xdr:cNvCxnSpPr/>
      </xdr:nvCxnSpPr>
      <xdr:spPr>
        <a:xfrm flipV="1">
          <a:off x="4273550" y="81441801"/>
          <a:ext cx="346636" cy="128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112060</xdr:colOff>
      <xdr:row>204</xdr:row>
      <xdr:rowOff>2444561</xdr:rowOff>
    </xdr:from>
    <xdr:to>
      <xdr:col>26</xdr:col>
      <xdr:colOff>44824</xdr:colOff>
      <xdr:row>204</xdr:row>
      <xdr:rowOff>2444562</xdr:rowOff>
    </xdr:to>
    <xdr:cxnSp macro="">
      <xdr:nvCxnSpPr>
        <xdr:cNvPr id="31" name="直線コネクタ 30"/>
        <xdr:cNvCxnSpPr>
          <a:stCxn id="12" idx="1"/>
        </xdr:cNvCxnSpPr>
      </xdr:nvCxnSpPr>
      <xdr:spPr>
        <a:xfrm rot="10800000" flipV="1">
          <a:off x="4284010" y="82968911"/>
          <a:ext cx="313764"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112060</xdr:colOff>
      <xdr:row>204</xdr:row>
      <xdr:rowOff>3909170</xdr:rowOff>
    </xdr:from>
    <xdr:to>
      <xdr:col>26</xdr:col>
      <xdr:colOff>33616</xdr:colOff>
      <xdr:row>204</xdr:row>
      <xdr:rowOff>3909172</xdr:rowOff>
    </xdr:to>
    <xdr:cxnSp macro="">
      <xdr:nvCxnSpPr>
        <xdr:cNvPr id="32" name="直線コネクタ 31"/>
        <xdr:cNvCxnSpPr>
          <a:stCxn id="15" idx="1"/>
        </xdr:cNvCxnSpPr>
      </xdr:nvCxnSpPr>
      <xdr:spPr>
        <a:xfrm rot="10800000" flipV="1">
          <a:off x="4284010" y="84433520"/>
          <a:ext cx="302556" cy="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50800</xdr:colOff>
      <xdr:row>205</xdr:row>
      <xdr:rowOff>1250016</xdr:rowOff>
    </xdr:from>
    <xdr:to>
      <xdr:col>24</xdr:col>
      <xdr:colOff>89647</xdr:colOff>
      <xdr:row>205</xdr:row>
      <xdr:rowOff>1250016</xdr:rowOff>
    </xdr:to>
    <xdr:cxnSp macro="">
      <xdr:nvCxnSpPr>
        <xdr:cNvPr id="33" name="直線コネクタ 32"/>
        <xdr:cNvCxnSpPr>
          <a:stCxn id="9" idx="3"/>
        </xdr:cNvCxnSpPr>
      </xdr:nvCxnSpPr>
      <xdr:spPr>
        <a:xfrm flipV="1">
          <a:off x="4051300" y="86670216"/>
          <a:ext cx="21029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63501</xdr:colOff>
      <xdr:row>206</xdr:row>
      <xdr:rowOff>2890930</xdr:rowOff>
    </xdr:from>
    <xdr:to>
      <xdr:col>25</xdr:col>
      <xdr:colOff>180788</xdr:colOff>
      <xdr:row>206</xdr:row>
      <xdr:rowOff>2895599</xdr:rowOff>
    </xdr:to>
    <xdr:cxnSp macro="">
      <xdr:nvCxnSpPr>
        <xdr:cNvPr id="34" name="直線コネクタ 33"/>
        <xdr:cNvCxnSpPr>
          <a:stCxn id="28" idx="1"/>
        </xdr:cNvCxnSpPr>
      </xdr:nvCxnSpPr>
      <xdr:spPr>
        <a:xfrm rot="10800000" flipV="1">
          <a:off x="4235451" y="92740255"/>
          <a:ext cx="288737" cy="466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78442</xdr:colOff>
      <xdr:row>206</xdr:row>
      <xdr:rowOff>1676960</xdr:rowOff>
    </xdr:from>
    <xdr:to>
      <xdr:col>26</xdr:col>
      <xdr:colOff>1</xdr:colOff>
      <xdr:row>206</xdr:row>
      <xdr:rowOff>1678548</xdr:rowOff>
    </xdr:to>
    <xdr:cxnSp macro="">
      <xdr:nvCxnSpPr>
        <xdr:cNvPr id="35" name="直線コネクタ 34"/>
        <xdr:cNvCxnSpPr>
          <a:stCxn id="26" idx="1"/>
        </xdr:cNvCxnSpPr>
      </xdr:nvCxnSpPr>
      <xdr:spPr>
        <a:xfrm rot="10800000">
          <a:off x="4250392" y="91526285"/>
          <a:ext cx="302559"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89648</xdr:colOff>
      <xdr:row>205</xdr:row>
      <xdr:rowOff>3668059</xdr:rowOff>
    </xdr:from>
    <xdr:to>
      <xdr:col>26</xdr:col>
      <xdr:colOff>11206</xdr:colOff>
      <xdr:row>205</xdr:row>
      <xdr:rowOff>3668059</xdr:rowOff>
    </xdr:to>
    <xdr:cxnSp macro="">
      <xdr:nvCxnSpPr>
        <xdr:cNvPr id="36" name="直線コネクタ 35"/>
        <xdr:cNvCxnSpPr>
          <a:stCxn id="22" idx="1"/>
        </xdr:cNvCxnSpPr>
      </xdr:nvCxnSpPr>
      <xdr:spPr>
        <a:xfrm rot="10800000">
          <a:off x="4261598" y="89088259"/>
          <a:ext cx="30255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89647</xdr:colOff>
      <xdr:row>206</xdr:row>
      <xdr:rowOff>469526</xdr:rowOff>
    </xdr:from>
    <xdr:to>
      <xdr:col>26</xdr:col>
      <xdr:colOff>25400</xdr:colOff>
      <xdr:row>206</xdr:row>
      <xdr:rowOff>469900</xdr:rowOff>
    </xdr:to>
    <xdr:cxnSp macro="">
      <xdr:nvCxnSpPr>
        <xdr:cNvPr id="37" name="直線コネクタ 36"/>
        <xdr:cNvCxnSpPr/>
      </xdr:nvCxnSpPr>
      <xdr:spPr>
        <a:xfrm>
          <a:off x="4261597" y="90318851"/>
          <a:ext cx="316753" cy="37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78442</xdr:colOff>
      <xdr:row>205</xdr:row>
      <xdr:rowOff>1245907</xdr:rowOff>
    </xdr:from>
    <xdr:to>
      <xdr:col>25</xdr:col>
      <xdr:colOff>168086</xdr:colOff>
      <xdr:row>205</xdr:row>
      <xdr:rowOff>1245907</xdr:rowOff>
    </xdr:to>
    <xdr:cxnSp macro="">
      <xdr:nvCxnSpPr>
        <xdr:cNvPr id="38" name="直線コネクタ 37"/>
        <xdr:cNvCxnSpPr>
          <a:endCxn id="17" idx="1"/>
        </xdr:cNvCxnSpPr>
      </xdr:nvCxnSpPr>
      <xdr:spPr>
        <a:xfrm>
          <a:off x="4250392" y="86666107"/>
          <a:ext cx="26109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22412</xdr:colOff>
      <xdr:row>204</xdr:row>
      <xdr:rowOff>910964</xdr:rowOff>
    </xdr:from>
    <xdr:to>
      <xdr:col>38</xdr:col>
      <xdr:colOff>22411</xdr:colOff>
      <xdr:row>204</xdr:row>
      <xdr:rowOff>917451</xdr:rowOff>
    </xdr:to>
    <xdr:cxnSp macro="">
      <xdr:nvCxnSpPr>
        <xdr:cNvPr id="39" name="直線矢印コネクタ 38"/>
        <xdr:cNvCxnSpPr>
          <a:stCxn id="10" idx="3"/>
          <a:endCxn id="11" idx="1"/>
        </xdr:cNvCxnSpPr>
      </xdr:nvCxnSpPr>
      <xdr:spPr>
        <a:xfrm flipV="1">
          <a:off x="6489887" y="81435314"/>
          <a:ext cx="400049" cy="648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78439</xdr:colOff>
      <xdr:row>204</xdr:row>
      <xdr:rowOff>3890121</xdr:rowOff>
    </xdr:from>
    <xdr:to>
      <xdr:col>38</xdr:col>
      <xdr:colOff>44821</xdr:colOff>
      <xdr:row>204</xdr:row>
      <xdr:rowOff>3909157</xdr:rowOff>
    </xdr:to>
    <xdr:cxnSp macro="">
      <xdr:nvCxnSpPr>
        <xdr:cNvPr id="40" name="直線矢印コネクタ 39"/>
        <xdr:cNvCxnSpPr>
          <a:stCxn id="15" idx="3"/>
          <a:endCxn id="16" idx="1"/>
        </xdr:cNvCxnSpPr>
      </xdr:nvCxnSpPr>
      <xdr:spPr>
        <a:xfrm flipV="1">
          <a:off x="6279214" y="84414471"/>
          <a:ext cx="633132" cy="1903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56029</xdr:colOff>
      <xdr:row>205</xdr:row>
      <xdr:rowOff>3668017</xdr:rowOff>
    </xdr:from>
    <xdr:to>
      <xdr:col>38</xdr:col>
      <xdr:colOff>50799</xdr:colOff>
      <xdr:row>205</xdr:row>
      <xdr:rowOff>3668017</xdr:rowOff>
    </xdr:to>
    <xdr:cxnSp macro="">
      <xdr:nvCxnSpPr>
        <xdr:cNvPr id="41" name="直線矢印コネクタ 40"/>
        <xdr:cNvCxnSpPr>
          <a:stCxn id="22" idx="3"/>
          <a:endCxn id="23" idx="1"/>
        </xdr:cNvCxnSpPr>
      </xdr:nvCxnSpPr>
      <xdr:spPr>
        <a:xfrm flipV="1">
          <a:off x="6256804" y="89088217"/>
          <a:ext cx="66152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82924</xdr:colOff>
      <xdr:row>206</xdr:row>
      <xdr:rowOff>416858</xdr:rowOff>
    </xdr:from>
    <xdr:to>
      <xdr:col>37</xdr:col>
      <xdr:colOff>168088</xdr:colOff>
      <xdr:row>206</xdr:row>
      <xdr:rowOff>420874</xdr:rowOff>
    </xdr:to>
    <xdr:cxnSp macro="">
      <xdr:nvCxnSpPr>
        <xdr:cNvPr id="42" name="直線矢印コネクタ 41"/>
        <xdr:cNvCxnSpPr>
          <a:stCxn id="24" idx="3"/>
          <a:endCxn id="25" idx="1"/>
        </xdr:cNvCxnSpPr>
      </xdr:nvCxnSpPr>
      <xdr:spPr>
        <a:xfrm>
          <a:off x="6283699" y="90266183"/>
          <a:ext cx="551889" cy="401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44825</xdr:colOff>
      <xdr:row>206</xdr:row>
      <xdr:rowOff>1672197</xdr:rowOff>
    </xdr:from>
    <xdr:to>
      <xdr:col>37</xdr:col>
      <xdr:colOff>134469</xdr:colOff>
      <xdr:row>206</xdr:row>
      <xdr:rowOff>1672197</xdr:rowOff>
    </xdr:to>
    <xdr:cxnSp macro="">
      <xdr:nvCxnSpPr>
        <xdr:cNvPr id="43" name="直線矢印コネクタ 42"/>
        <xdr:cNvCxnSpPr>
          <a:stCxn id="26" idx="3"/>
          <a:endCxn id="27" idx="1"/>
        </xdr:cNvCxnSpPr>
      </xdr:nvCxnSpPr>
      <xdr:spPr>
        <a:xfrm flipV="1">
          <a:off x="6245600" y="91521522"/>
          <a:ext cx="556369"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57523</xdr:colOff>
      <xdr:row>206</xdr:row>
      <xdr:rowOff>2895888</xdr:rowOff>
    </xdr:from>
    <xdr:to>
      <xdr:col>37</xdr:col>
      <xdr:colOff>134472</xdr:colOff>
      <xdr:row>206</xdr:row>
      <xdr:rowOff>2895888</xdr:rowOff>
    </xdr:to>
    <xdr:cxnSp macro="">
      <xdr:nvCxnSpPr>
        <xdr:cNvPr id="44" name="直線矢印コネクタ 43"/>
        <xdr:cNvCxnSpPr>
          <a:stCxn id="28" idx="3"/>
          <a:endCxn id="29" idx="1"/>
        </xdr:cNvCxnSpPr>
      </xdr:nvCxnSpPr>
      <xdr:spPr>
        <a:xfrm flipV="1">
          <a:off x="6258298" y="92745213"/>
          <a:ext cx="543674"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89647</xdr:colOff>
      <xdr:row>204</xdr:row>
      <xdr:rowOff>2444562</xdr:rowOff>
    </xdr:from>
    <xdr:to>
      <xdr:col>36</xdr:col>
      <xdr:colOff>78441</xdr:colOff>
      <xdr:row>204</xdr:row>
      <xdr:rowOff>2444563</xdr:rowOff>
    </xdr:to>
    <xdr:cxnSp macro="">
      <xdr:nvCxnSpPr>
        <xdr:cNvPr id="45" name="直線コネクタ 44"/>
        <xdr:cNvCxnSpPr>
          <a:stCxn id="12" idx="3"/>
        </xdr:cNvCxnSpPr>
      </xdr:nvCxnSpPr>
      <xdr:spPr>
        <a:xfrm>
          <a:off x="6290422" y="82968912"/>
          <a:ext cx="255494"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114300</xdr:colOff>
      <xdr:row>204</xdr:row>
      <xdr:rowOff>2028825</xdr:rowOff>
    </xdr:from>
    <xdr:to>
      <xdr:col>36</xdr:col>
      <xdr:colOff>114301</xdr:colOff>
      <xdr:row>204</xdr:row>
      <xdr:rowOff>2905129</xdr:rowOff>
    </xdr:to>
    <xdr:cxnSp macro="">
      <xdr:nvCxnSpPr>
        <xdr:cNvPr id="46" name="直線コネクタ 45"/>
        <xdr:cNvCxnSpPr/>
      </xdr:nvCxnSpPr>
      <xdr:spPr>
        <a:xfrm rot="5400000">
          <a:off x="6143624" y="82991326"/>
          <a:ext cx="876304"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114300</xdr:colOff>
      <xdr:row>204</xdr:row>
      <xdr:rowOff>2010631</xdr:rowOff>
    </xdr:from>
    <xdr:to>
      <xdr:col>38</xdr:col>
      <xdr:colOff>22411</xdr:colOff>
      <xdr:row>204</xdr:row>
      <xdr:rowOff>2010631</xdr:rowOff>
    </xdr:to>
    <xdr:cxnSp macro="">
      <xdr:nvCxnSpPr>
        <xdr:cNvPr id="47" name="直線矢印コネクタ 46"/>
        <xdr:cNvCxnSpPr>
          <a:endCxn id="13" idx="1"/>
        </xdr:cNvCxnSpPr>
      </xdr:nvCxnSpPr>
      <xdr:spPr>
        <a:xfrm flipV="1">
          <a:off x="6581775" y="82534981"/>
          <a:ext cx="308161"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127000</xdr:colOff>
      <xdr:row>204</xdr:row>
      <xdr:rowOff>2888052</xdr:rowOff>
    </xdr:from>
    <xdr:to>
      <xdr:col>38</xdr:col>
      <xdr:colOff>11205</xdr:colOff>
      <xdr:row>204</xdr:row>
      <xdr:rowOff>2909498</xdr:rowOff>
    </xdr:to>
    <xdr:cxnSp macro="">
      <xdr:nvCxnSpPr>
        <xdr:cNvPr id="48" name="直線矢印コネクタ 47"/>
        <xdr:cNvCxnSpPr>
          <a:endCxn id="14" idx="1"/>
        </xdr:cNvCxnSpPr>
      </xdr:nvCxnSpPr>
      <xdr:spPr>
        <a:xfrm flipV="1">
          <a:off x="6594475" y="83412402"/>
          <a:ext cx="284255" cy="2144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56029</xdr:colOff>
      <xdr:row>205</xdr:row>
      <xdr:rowOff>1212476</xdr:rowOff>
    </xdr:from>
    <xdr:to>
      <xdr:col>36</xdr:col>
      <xdr:colOff>44823</xdr:colOff>
      <xdr:row>205</xdr:row>
      <xdr:rowOff>1212477</xdr:rowOff>
    </xdr:to>
    <xdr:cxnSp macro="">
      <xdr:nvCxnSpPr>
        <xdr:cNvPr id="49" name="直線コネクタ 48"/>
        <xdr:cNvCxnSpPr/>
      </xdr:nvCxnSpPr>
      <xdr:spPr>
        <a:xfrm>
          <a:off x="6256804" y="86632676"/>
          <a:ext cx="255494"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25403</xdr:colOff>
      <xdr:row>205</xdr:row>
      <xdr:rowOff>104775</xdr:rowOff>
    </xdr:from>
    <xdr:to>
      <xdr:col>36</xdr:col>
      <xdr:colOff>50803</xdr:colOff>
      <xdr:row>205</xdr:row>
      <xdr:rowOff>2527303</xdr:rowOff>
    </xdr:to>
    <xdr:cxnSp macro="">
      <xdr:nvCxnSpPr>
        <xdr:cNvPr id="50" name="直線コネクタ 49"/>
        <xdr:cNvCxnSpPr/>
      </xdr:nvCxnSpPr>
      <xdr:spPr>
        <a:xfrm rot="16200000" flipH="1">
          <a:off x="5294314" y="86723539"/>
          <a:ext cx="2422528"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46318</xdr:colOff>
      <xdr:row>205</xdr:row>
      <xdr:rowOff>2518148</xdr:rowOff>
    </xdr:from>
    <xdr:to>
      <xdr:col>38</xdr:col>
      <xdr:colOff>38099</xdr:colOff>
      <xdr:row>205</xdr:row>
      <xdr:rowOff>2526517</xdr:rowOff>
    </xdr:to>
    <xdr:cxnSp macro="">
      <xdr:nvCxnSpPr>
        <xdr:cNvPr id="51" name="直線矢印コネクタ 50"/>
        <xdr:cNvCxnSpPr>
          <a:endCxn id="18" idx="1"/>
        </xdr:cNvCxnSpPr>
      </xdr:nvCxnSpPr>
      <xdr:spPr>
        <a:xfrm>
          <a:off x="6513793" y="87938348"/>
          <a:ext cx="391831" cy="836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50800</xdr:colOff>
      <xdr:row>205</xdr:row>
      <xdr:rowOff>1714500</xdr:rowOff>
    </xdr:from>
    <xdr:to>
      <xdr:col>38</xdr:col>
      <xdr:colOff>25399</xdr:colOff>
      <xdr:row>205</xdr:row>
      <xdr:rowOff>1717221</xdr:rowOff>
    </xdr:to>
    <xdr:cxnSp macro="">
      <xdr:nvCxnSpPr>
        <xdr:cNvPr id="52" name="直線矢印コネクタ 51"/>
        <xdr:cNvCxnSpPr>
          <a:endCxn id="19" idx="1"/>
        </xdr:cNvCxnSpPr>
      </xdr:nvCxnSpPr>
      <xdr:spPr>
        <a:xfrm>
          <a:off x="6518275" y="87134700"/>
          <a:ext cx="374649" cy="272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12700</xdr:colOff>
      <xdr:row>205</xdr:row>
      <xdr:rowOff>104215</xdr:rowOff>
    </xdr:from>
    <xdr:to>
      <xdr:col>38</xdr:col>
      <xdr:colOff>7469</xdr:colOff>
      <xdr:row>205</xdr:row>
      <xdr:rowOff>123825</xdr:rowOff>
    </xdr:to>
    <xdr:cxnSp macro="">
      <xdr:nvCxnSpPr>
        <xdr:cNvPr id="53" name="直線矢印コネクタ 52"/>
        <xdr:cNvCxnSpPr>
          <a:endCxn id="21" idx="1"/>
        </xdr:cNvCxnSpPr>
      </xdr:nvCxnSpPr>
      <xdr:spPr>
        <a:xfrm flipV="1">
          <a:off x="6480175" y="85524415"/>
          <a:ext cx="394819" cy="1961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38100</xdr:colOff>
      <xdr:row>205</xdr:row>
      <xdr:rowOff>904020</xdr:rowOff>
    </xdr:from>
    <xdr:to>
      <xdr:col>38</xdr:col>
      <xdr:colOff>13445</xdr:colOff>
      <xdr:row>205</xdr:row>
      <xdr:rowOff>913973</xdr:rowOff>
    </xdr:to>
    <xdr:cxnSp macro="">
      <xdr:nvCxnSpPr>
        <xdr:cNvPr id="54" name="直線矢印コネクタ 53"/>
        <xdr:cNvCxnSpPr>
          <a:endCxn id="20" idx="1"/>
        </xdr:cNvCxnSpPr>
      </xdr:nvCxnSpPr>
      <xdr:spPr>
        <a:xfrm flipV="1">
          <a:off x="6505575" y="86324220"/>
          <a:ext cx="375395" cy="995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20917</xdr:colOff>
      <xdr:row>205</xdr:row>
      <xdr:rowOff>1214065</xdr:rowOff>
    </xdr:from>
    <xdr:to>
      <xdr:col>17</xdr:col>
      <xdr:colOff>54535</xdr:colOff>
      <xdr:row>205</xdr:row>
      <xdr:rowOff>1214065</xdr:rowOff>
    </xdr:to>
    <xdr:cxnSp macro="">
      <xdr:nvCxnSpPr>
        <xdr:cNvPr id="55" name="直線コネクタ 54"/>
        <xdr:cNvCxnSpPr>
          <a:stCxn id="8" idx="3"/>
        </xdr:cNvCxnSpPr>
      </xdr:nvCxnSpPr>
      <xdr:spPr>
        <a:xfrm flipV="1">
          <a:off x="2821267" y="86634265"/>
          <a:ext cx="20506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33617</xdr:colOff>
      <xdr:row>389</xdr:row>
      <xdr:rowOff>1481978</xdr:rowOff>
    </xdr:from>
    <xdr:to>
      <xdr:col>42</xdr:col>
      <xdr:colOff>78441</xdr:colOff>
      <xdr:row>389</xdr:row>
      <xdr:rowOff>1481978</xdr:rowOff>
    </xdr:to>
    <xdr:cxnSp macro="">
      <xdr:nvCxnSpPr>
        <xdr:cNvPr id="59" name="直線コネクタ 58"/>
        <xdr:cNvCxnSpPr/>
      </xdr:nvCxnSpPr>
      <xdr:spPr>
        <a:xfrm>
          <a:off x="3691217" y="149100428"/>
          <a:ext cx="405484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44824</xdr:colOff>
      <xdr:row>389</xdr:row>
      <xdr:rowOff>147359</xdr:rowOff>
    </xdr:from>
    <xdr:to>
      <xdr:col>35</xdr:col>
      <xdr:colOff>11206</xdr:colOff>
      <xdr:row>389</xdr:row>
      <xdr:rowOff>715381</xdr:rowOff>
    </xdr:to>
    <xdr:sp macro="" textlink="">
      <xdr:nvSpPr>
        <xdr:cNvPr id="60" name="テキスト ボックス 59"/>
        <xdr:cNvSpPr txBox="1"/>
      </xdr:nvSpPr>
      <xdr:spPr>
        <a:xfrm>
          <a:off x="4216774" y="147765809"/>
          <a:ext cx="1995207" cy="5680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b="1">
              <a:solidFill>
                <a:schemeClr val="tx1"/>
              </a:solidFill>
            </a:rPr>
            <a:t>外務省巡回医師団　</a:t>
          </a:r>
          <a:endParaRPr kumimoji="1" lang="en-US" altLang="ja-JP" sz="1100" b="1">
            <a:solidFill>
              <a:schemeClr val="tx1"/>
            </a:solidFill>
          </a:endParaRPr>
        </a:p>
        <a:p>
          <a:pPr algn="ctr"/>
          <a:r>
            <a:rPr kumimoji="1" lang="en-US" altLang="ja-JP" sz="1100" b="1">
              <a:solidFill>
                <a:schemeClr val="tx1"/>
              </a:solidFill>
            </a:rPr>
            <a:t>28</a:t>
          </a:r>
          <a:r>
            <a:rPr kumimoji="1" lang="ja-JP" altLang="en-US" sz="1100" b="1">
              <a:solidFill>
                <a:schemeClr val="tx1"/>
              </a:solidFill>
            </a:rPr>
            <a:t>百万円　</a:t>
          </a:r>
          <a:r>
            <a:rPr kumimoji="1" lang="ja-JP" altLang="en-US" sz="1100">
              <a:solidFill>
                <a:schemeClr val="tx1"/>
              </a:solidFill>
            </a:rPr>
            <a:t>　　　　　　　　　　</a:t>
          </a:r>
          <a:endParaRPr kumimoji="1" lang="en-US" altLang="ja-JP" sz="1100">
            <a:solidFill>
              <a:schemeClr val="tx1"/>
            </a:solidFill>
          </a:endParaRPr>
        </a:p>
        <a:p>
          <a:pPr algn="ctr"/>
          <a:endParaRPr kumimoji="1" lang="ja-JP" altLang="en-US" sz="1100"/>
        </a:p>
      </xdr:txBody>
    </xdr:sp>
    <xdr:clientData/>
  </xdr:twoCellAnchor>
  <xdr:twoCellAnchor>
    <xdr:from>
      <xdr:col>9</xdr:col>
      <xdr:colOff>67235</xdr:colOff>
      <xdr:row>389</xdr:row>
      <xdr:rowOff>3518648</xdr:rowOff>
    </xdr:from>
    <xdr:to>
      <xdr:col>21</xdr:col>
      <xdr:colOff>33619</xdr:colOff>
      <xdr:row>389</xdr:row>
      <xdr:rowOff>4067734</xdr:rowOff>
    </xdr:to>
    <xdr:sp macro="" textlink="">
      <xdr:nvSpPr>
        <xdr:cNvPr id="61" name="テキスト ボックス 60"/>
        <xdr:cNvSpPr txBox="1"/>
      </xdr:nvSpPr>
      <xdr:spPr>
        <a:xfrm>
          <a:off x="1667435" y="151137098"/>
          <a:ext cx="2023784" cy="5490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b="1">
              <a:solidFill>
                <a:schemeClr val="tx1"/>
              </a:solidFill>
            </a:rPr>
            <a:t>A.</a:t>
          </a:r>
          <a:r>
            <a:rPr kumimoji="1" lang="ja-JP" altLang="en-US" sz="1100" b="1">
              <a:solidFill>
                <a:schemeClr val="tx1"/>
              </a:solidFill>
            </a:rPr>
            <a:t>（財）海外邦人医療基金</a:t>
          </a:r>
          <a:endParaRPr kumimoji="1" lang="en-US" altLang="ja-JP" sz="1100" b="1">
            <a:solidFill>
              <a:schemeClr val="tx1"/>
            </a:solidFill>
          </a:endParaRPr>
        </a:p>
        <a:p>
          <a:pPr algn="ctr"/>
          <a:r>
            <a:rPr kumimoji="1" lang="en-US" altLang="ja-JP" sz="1100" b="1">
              <a:solidFill>
                <a:schemeClr val="tx1"/>
              </a:solidFill>
            </a:rPr>
            <a:t>2</a:t>
          </a:r>
          <a:r>
            <a:rPr kumimoji="1" lang="ja-JP" altLang="en-US" sz="1100" b="1">
              <a:solidFill>
                <a:schemeClr val="tx1"/>
              </a:solidFill>
            </a:rPr>
            <a:t>百万円</a:t>
          </a:r>
          <a:endParaRPr kumimoji="1" lang="en-US" altLang="ja-JP" sz="1100" b="1">
            <a:solidFill>
              <a:schemeClr val="tx1"/>
            </a:solidFill>
          </a:endParaRPr>
        </a:p>
      </xdr:txBody>
    </xdr:sp>
    <xdr:clientData/>
  </xdr:twoCellAnchor>
  <xdr:twoCellAnchor>
    <xdr:from>
      <xdr:col>7</xdr:col>
      <xdr:colOff>100854</xdr:colOff>
      <xdr:row>390</xdr:row>
      <xdr:rowOff>38286</xdr:rowOff>
    </xdr:from>
    <xdr:to>
      <xdr:col>21</xdr:col>
      <xdr:colOff>100855</xdr:colOff>
      <xdr:row>390</xdr:row>
      <xdr:rowOff>774739</xdr:rowOff>
    </xdr:to>
    <xdr:sp macro="" textlink="">
      <xdr:nvSpPr>
        <xdr:cNvPr id="62" name="テキスト ボックス 61"/>
        <xdr:cNvSpPr txBox="1"/>
      </xdr:nvSpPr>
      <xdr:spPr>
        <a:xfrm>
          <a:off x="1358154" y="152857386"/>
          <a:ext cx="2400301" cy="7364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050" b="1">
              <a:solidFill>
                <a:schemeClr val="tx1"/>
              </a:solidFill>
            </a:rPr>
            <a:t>C.</a:t>
          </a:r>
          <a:r>
            <a:rPr kumimoji="1" lang="ja-JP" altLang="en-US" sz="1050" b="1">
              <a:solidFill>
                <a:schemeClr val="tx1"/>
              </a:solidFill>
            </a:rPr>
            <a:t>医薬品・医療器具等取扱い業者</a:t>
          </a:r>
          <a:endParaRPr kumimoji="1" lang="en-US" altLang="ja-JP" sz="1050" b="1">
            <a:solidFill>
              <a:schemeClr val="tx1"/>
            </a:solidFill>
          </a:endParaRPr>
        </a:p>
        <a:p>
          <a:pPr algn="ctr"/>
          <a:r>
            <a:rPr kumimoji="1" lang="ja-JP" altLang="en-US" sz="1050" b="1">
              <a:solidFill>
                <a:schemeClr val="tx1"/>
              </a:solidFill>
            </a:rPr>
            <a:t>（民間４社）</a:t>
          </a:r>
          <a:endParaRPr kumimoji="1" lang="en-US" altLang="ja-JP" sz="1050" b="1">
            <a:solidFill>
              <a:schemeClr val="tx1"/>
            </a:solidFill>
          </a:endParaRPr>
        </a:p>
        <a:p>
          <a:pPr algn="ctr"/>
          <a:r>
            <a:rPr kumimoji="1" lang="en-US" altLang="ja-JP" sz="1100" b="1">
              <a:solidFill>
                <a:schemeClr val="tx1"/>
              </a:solidFill>
            </a:rPr>
            <a:t>2</a:t>
          </a:r>
          <a:r>
            <a:rPr kumimoji="1" lang="ja-JP" altLang="en-US" sz="1100" b="1">
              <a:solidFill>
                <a:schemeClr val="tx1"/>
              </a:solidFill>
            </a:rPr>
            <a:t>百万円</a:t>
          </a:r>
        </a:p>
      </xdr:txBody>
    </xdr:sp>
    <xdr:clientData/>
  </xdr:twoCellAnchor>
  <xdr:twoCellAnchor>
    <xdr:from>
      <xdr:col>21</xdr:col>
      <xdr:colOff>163606</xdr:colOff>
      <xdr:row>389</xdr:row>
      <xdr:rowOff>3515846</xdr:rowOff>
    </xdr:from>
    <xdr:to>
      <xdr:col>34</xdr:col>
      <xdr:colOff>134470</xdr:colOff>
      <xdr:row>389</xdr:row>
      <xdr:rowOff>4090358</xdr:rowOff>
    </xdr:to>
    <xdr:sp macro="" textlink="">
      <xdr:nvSpPr>
        <xdr:cNvPr id="63" name="テキスト ボックス 62"/>
        <xdr:cNvSpPr txBox="1"/>
      </xdr:nvSpPr>
      <xdr:spPr>
        <a:xfrm>
          <a:off x="3821206" y="151134296"/>
          <a:ext cx="2314014" cy="5745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b="1">
              <a:solidFill>
                <a:schemeClr val="tx1"/>
              </a:solidFill>
            </a:rPr>
            <a:t>B.</a:t>
          </a:r>
          <a:r>
            <a:rPr kumimoji="1" lang="ja-JP" altLang="en-US" sz="1100" b="1">
              <a:solidFill>
                <a:schemeClr val="tx1"/>
              </a:solidFill>
            </a:rPr>
            <a:t>　派遣医師・看護師（</a:t>
          </a:r>
          <a:r>
            <a:rPr kumimoji="1" lang="en-US" altLang="ja-JP" sz="1100" b="1">
              <a:solidFill>
                <a:schemeClr val="tx1"/>
              </a:solidFill>
            </a:rPr>
            <a:t>18</a:t>
          </a:r>
          <a:r>
            <a:rPr kumimoji="1" lang="ja-JP" altLang="en-US" sz="1100" b="1">
              <a:solidFill>
                <a:schemeClr val="tx1"/>
              </a:solidFill>
            </a:rPr>
            <a:t>名）</a:t>
          </a:r>
          <a:endParaRPr kumimoji="1" lang="en-US" altLang="ja-JP" sz="1100" b="1">
            <a:solidFill>
              <a:schemeClr val="tx1"/>
            </a:solidFill>
          </a:endParaRPr>
        </a:p>
        <a:p>
          <a:pPr algn="ctr"/>
          <a:r>
            <a:rPr kumimoji="1" lang="en-US" altLang="ja-JP" sz="1100" b="1">
              <a:solidFill>
                <a:schemeClr val="tx1"/>
              </a:solidFill>
            </a:rPr>
            <a:t>21</a:t>
          </a:r>
          <a:r>
            <a:rPr kumimoji="1" lang="ja-JP" altLang="en-US" sz="1100" b="1">
              <a:solidFill>
                <a:schemeClr val="tx1"/>
              </a:solidFill>
            </a:rPr>
            <a:t>百万円</a:t>
          </a:r>
        </a:p>
      </xdr:txBody>
    </xdr:sp>
    <xdr:clientData/>
  </xdr:twoCellAnchor>
  <xdr:twoCellAnchor>
    <xdr:from>
      <xdr:col>12</xdr:col>
      <xdr:colOff>112057</xdr:colOff>
      <xdr:row>389</xdr:row>
      <xdr:rowOff>3225614</xdr:rowOff>
    </xdr:from>
    <xdr:to>
      <xdr:col>17</xdr:col>
      <xdr:colOff>44822</xdr:colOff>
      <xdr:row>389</xdr:row>
      <xdr:rowOff>3472143</xdr:rowOff>
    </xdr:to>
    <xdr:sp macro="" textlink="">
      <xdr:nvSpPr>
        <xdr:cNvPr id="64" name="テキスト ボックス 63"/>
        <xdr:cNvSpPr txBox="1"/>
      </xdr:nvSpPr>
      <xdr:spPr>
        <a:xfrm>
          <a:off x="2226607" y="150844064"/>
          <a:ext cx="790015" cy="2465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公募</a:t>
          </a:r>
          <a:r>
            <a:rPr kumimoji="1" lang="en-US" altLang="ja-JP" sz="1100"/>
            <a:t>】</a:t>
          </a:r>
        </a:p>
        <a:p>
          <a:pPr algn="ctr"/>
          <a:endParaRPr kumimoji="1" lang="ja-JP" altLang="en-US" sz="1100"/>
        </a:p>
      </xdr:txBody>
    </xdr:sp>
    <xdr:clientData/>
  </xdr:twoCellAnchor>
  <xdr:twoCellAnchor>
    <xdr:from>
      <xdr:col>12</xdr:col>
      <xdr:colOff>44824</xdr:colOff>
      <xdr:row>389</xdr:row>
      <xdr:rowOff>4898653</xdr:rowOff>
    </xdr:from>
    <xdr:to>
      <xdr:col>16</xdr:col>
      <xdr:colOff>145677</xdr:colOff>
      <xdr:row>389</xdr:row>
      <xdr:rowOff>5199403</xdr:rowOff>
    </xdr:to>
    <xdr:sp macro="" textlink="">
      <xdr:nvSpPr>
        <xdr:cNvPr id="65" name="テキスト ボックス 64"/>
        <xdr:cNvSpPr txBox="1"/>
      </xdr:nvSpPr>
      <xdr:spPr>
        <a:xfrm>
          <a:off x="2159374" y="152517103"/>
          <a:ext cx="786653" cy="300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入札</a:t>
          </a:r>
          <a:r>
            <a:rPr kumimoji="1" lang="en-US" altLang="ja-JP" sz="1100"/>
            <a:t>】</a:t>
          </a:r>
        </a:p>
        <a:p>
          <a:pPr algn="ctr"/>
          <a:endParaRPr kumimoji="1" lang="ja-JP" altLang="en-US" sz="1100"/>
        </a:p>
      </xdr:txBody>
    </xdr:sp>
    <xdr:clientData/>
  </xdr:twoCellAnchor>
  <xdr:twoCellAnchor>
    <xdr:from>
      <xdr:col>10</xdr:col>
      <xdr:colOff>2</xdr:colOff>
      <xdr:row>390</xdr:row>
      <xdr:rowOff>1905003</xdr:rowOff>
    </xdr:from>
    <xdr:to>
      <xdr:col>21</xdr:col>
      <xdr:colOff>2</xdr:colOff>
      <xdr:row>390</xdr:row>
      <xdr:rowOff>2474791</xdr:rowOff>
    </xdr:to>
    <xdr:sp macro="" textlink="">
      <xdr:nvSpPr>
        <xdr:cNvPr id="66" name="テキスト ボックス 65"/>
        <xdr:cNvSpPr txBox="1"/>
      </xdr:nvSpPr>
      <xdr:spPr>
        <a:xfrm>
          <a:off x="1771652" y="154724103"/>
          <a:ext cx="1885950" cy="5697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b="1">
              <a:solidFill>
                <a:schemeClr val="tx1"/>
              </a:solidFill>
            </a:rPr>
            <a:t>D .</a:t>
          </a:r>
          <a:r>
            <a:rPr kumimoji="1" lang="ja-JP" altLang="en-US" sz="1100" b="1">
              <a:solidFill>
                <a:schemeClr val="tx1"/>
              </a:solidFill>
            </a:rPr>
            <a:t>　共信印刷株式会社</a:t>
          </a:r>
          <a:endParaRPr kumimoji="1" lang="en-US" altLang="ja-JP" sz="1100" b="1">
            <a:solidFill>
              <a:schemeClr val="tx1"/>
            </a:solidFill>
          </a:endParaRPr>
        </a:p>
        <a:p>
          <a:pPr algn="ctr"/>
          <a:r>
            <a:rPr kumimoji="1" lang="en-US" altLang="ja-JP" sz="1100" b="1">
              <a:solidFill>
                <a:schemeClr val="tx1"/>
              </a:solidFill>
            </a:rPr>
            <a:t>0.2</a:t>
          </a:r>
          <a:r>
            <a:rPr kumimoji="1" lang="ja-JP" altLang="en-US" sz="1100" b="1">
              <a:solidFill>
                <a:schemeClr val="tx1"/>
              </a:solidFill>
            </a:rPr>
            <a:t>百万円</a:t>
          </a:r>
          <a:endParaRPr kumimoji="1" lang="en-US" altLang="ja-JP" sz="1100" b="1">
            <a:solidFill>
              <a:schemeClr val="tx1"/>
            </a:solidFill>
          </a:endParaRPr>
        </a:p>
        <a:p>
          <a:pPr algn="ctr"/>
          <a:endParaRPr kumimoji="1" lang="ja-JP" altLang="en-US" sz="1100" b="1">
            <a:solidFill>
              <a:schemeClr val="tx1"/>
            </a:solidFill>
          </a:endParaRPr>
        </a:p>
      </xdr:txBody>
    </xdr:sp>
    <xdr:clientData/>
  </xdr:twoCellAnchor>
  <xdr:twoCellAnchor>
    <xdr:from>
      <xdr:col>12</xdr:col>
      <xdr:colOff>100852</xdr:colOff>
      <xdr:row>390</xdr:row>
      <xdr:rowOff>1624853</xdr:rowOff>
    </xdr:from>
    <xdr:to>
      <xdr:col>17</xdr:col>
      <xdr:colOff>33617</xdr:colOff>
      <xdr:row>390</xdr:row>
      <xdr:rowOff>1852023</xdr:rowOff>
    </xdr:to>
    <xdr:sp macro="" textlink="">
      <xdr:nvSpPr>
        <xdr:cNvPr id="67" name="テキスト ボックス 66"/>
        <xdr:cNvSpPr txBox="1"/>
      </xdr:nvSpPr>
      <xdr:spPr>
        <a:xfrm>
          <a:off x="2215402" y="154443953"/>
          <a:ext cx="790015" cy="2271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入札</a:t>
          </a:r>
          <a:r>
            <a:rPr kumimoji="1" lang="en-US" altLang="ja-JP" sz="1100"/>
            <a:t>】</a:t>
          </a:r>
        </a:p>
        <a:p>
          <a:pPr algn="ctr"/>
          <a:endParaRPr kumimoji="1" lang="ja-JP" altLang="en-US" sz="1100"/>
        </a:p>
      </xdr:txBody>
    </xdr:sp>
    <xdr:clientData/>
  </xdr:twoCellAnchor>
  <xdr:twoCellAnchor>
    <xdr:from>
      <xdr:col>10</xdr:col>
      <xdr:colOff>56031</xdr:colOff>
      <xdr:row>389</xdr:row>
      <xdr:rowOff>4103032</xdr:rowOff>
    </xdr:from>
    <xdr:to>
      <xdr:col>21</xdr:col>
      <xdr:colOff>0</xdr:colOff>
      <xdr:row>389</xdr:row>
      <xdr:rowOff>4985062</xdr:rowOff>
    </xdr:to>
    <xdr:sp macro="" textlink="">
      <xdr:nvSpPr>
        <xdr:cNvPr id="68" name="大かっこ 67"/>
        <xdr:cNvSpPr/>
      </xdr:nvSpPr>
      <xdr:spPr>
        <a:xfrm>
          <a:off x="1827681" y="151721482"/>
          <a:ext cx="1829919" cy="882030"/>
        </a:xfrm>
        <a:prstGeom prst="bracketPair">
          <a:avLst>
            <a:gd name="adj" fmla="val 16667"/>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lang="ja-JP" altLang="en-US" sz="1000"/>
            <a:t>派遣医師・看護師の選定及び派遣業務に係る事務</a:t>
          </a:r>
          <a:endParaRPr lang="en-US" altLang="ja-JP" sz="1000"/>
        </a:p>
        <a:p>
          <a:r>
            <a:rPr lang="ja-JP" altLang="en-US" sz="1000"/>
            <a:t>（全８チーム分）</a:t>
          </a:r>
          <a:endParaRPr lang="en-US" altLang="ja-JP" sz="1000"/>
        </a:p>
      </xdr:txBody>
    </xdr:sp>
    <xdr:clientData/>
  </xdr:twoCellAnchor>
  <xdr:twoCellAnchor>
    <xdr:from>
      <xdr:col>15</xdr:col>
      <xdr:colOff>145676</xdr:colOff>
      <xdr:row>389</xdr:row>
      <xdr:rowOff>2562786</xdr:rowOff>
    </xdr:from>
    <xdr:to>
      <xdr:col>26</xdr:col>
      <xdr:colOff>89647</xdr:colOff>
      <xdr:row>389</xdr:row>
      <xdr:rowOff>2564466</xdr:rowOff>
    </xdr:to>
    <xdr:cxnSp macro="">
      <xdr:nvCxnSpPr>
        <xdr:cNvPr id="69" name="直線コネクタ 68"/>
        <xdr:cNvCxnSpPr/>
      </xdr:nvCxnSpPr>
      <xdr:spPr>
        <a:xfrm>
          <a:off x="2774576" y="150181236"/>
          <a:ext cx="1868021" cy="16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152400</xdr:colOff>
      <xdr:row>389</xdr:row>
      <xdr:rowOff>2743200</xdr:rowOff>
    </xdr:from>
    <xdr:to>
      <xdr:col>47</xdr:col>
      <xdr:colOff>142875</xdr:colOff>
      <xdr:row>389</xdr:row>
      <xdr:rowOff>4191000</xdr:rowOff>
    </xdr:to>
    <xdr:grpSp>
      <xdr:nvGrpSpPr>
        <xdr:cNvPr id="70" name="グループ化 38"/>
        <xdr:cNvGrpSpPr>
          <a:grpSpLocks/>
        </xdr:cNvGrpSpPr>
      </xdr:nvGrpSpPr>
      <xdr:grpSpPr bwMode="auto">
        <a:xfrm>
          <a:off x="6832600" y="151777700"/>
          <a:ext cx="2289175" cy="1447800"/>
          <a:chOff x="6837082" y="49260124"/>
          <a:chExt cx="2287494" cy="1438276"/>
        </a:xfrm>
      </xdr:grpSpPr>
      <xdr:sp macro="" textlink="">
        <xdr:nvSpPr>
          <xdr:cNvPr id="71" name="テキスト ボックス 70"/>
          <xdr:cNvSpPr txBox="1"/>
        </xdr:nvSpPr>
        <xdr:spPr>
          <a:xfrm>
            <a:off x="6837082" y="49260124"/>
            <a:ext cx="2287494" cy="5772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b="1">
                <a:solidFill>
                  <a:schemeClr val="tx1"/>
                </a:solidFill>
              </a:rPr>
              <a:t>在外公館（７公館）</a:t>
            </a:r>
            <a:endParaRPr kumimoji="1" lang="en-US" altLang="ja-JP" sz="1100" b="1">
              <a:solidFill>
                <a:schemeClr val="tx1"/>
              </a:solidFill>
            </a:endParaRPr>
          </a:p>
          <a:p>
            <a:pPr algn="ctr"/>
            <a:r>
              <a:rPr kumimoji="1" lang="en-US" altLang="ja-JP" sz="1100" b="1">
                <a:solidFill>
                  <a:schemeClr val="tx1"/>
                </a:solidFill>
              </a:rPr>
              <a:t>0.8</a:t>
            </a:r>
            <a:r>
              <a:rPr kumimoji="1" lang="ja-JP" altLang="en-US" sz="1100" b="1">
                <a:solidFill>
                  <a:schemeClr val="tx1"/>
                </a:solidFill>
              </a:rPr>
              <a:t>百万円</a:t>
            </a:r>
            <a:endParaRPr kumimoji="1" lang="en-US" altLang="ja-JP" sz="1100" b="1">
              <a:solidFill>
                <a:schemeClr val="tx1"/>
              </a:solidFill>
            </a:endParaRPr>
          </a:p>
        </xdr:txBody>
      </xdr:sp>
      <xdr:sp macro="" textlink="">
        <xdr:nvSpPr>
          <xdr:cNvPr id="72" name="大かっこ 71"/>
          <xdr:cNvSpPr/>
        </xdr:nvSpPr>
        <xdr:spPr>
          <a:xfrm>
            <a:off x="6894993" y="49884639"/>
            <a:ext cx="2219931" cy="813761"/>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lang="ja-JP" altLang="en-US" sz="1000"/>
              <a:t>在外公館不在地での健康相談実施に際しての同行旅費，会場借り上げ費，車両借り上げ経費等</a:t>
            </a:r>
            <a:endParaRPr lang="en-US" altLang="ja-JP" sz="1000"/>
          </a:p>
        </xdr:txBody>
      </xdr:sp>
    </xdr:grpSp>
    <xdr:clientData/>
  </xdr:twoCellAnchor>
  <xdr:twoCellAnchor>
    <xdr:from>
      <xdr:col>8</xdr:col>
      <xdr:colOff>100853</xdr:colOff>
      <xdr:row>390</xdr:row>
      <xdr:rowOff>860425</xdr:rowOff>
    </xdr:from>
    <xdr:to>
      <xdr:col>20</xdr:col>
      <xdr:colOff>156882</xdr:colOff>
      <xdr:row>390</xdr:row>
      <xdr:rowOff>1488695</xdr:rowOff>
    </xdr:to>
    <xdr:sp macro="" textlink="">
      <xdr:nvSpPr>
        <xdr:cNvPr id="73" name="大かっこ 72"/>
        <xdr:cNvSpPr/>
      </xdr:nvSpPr>
      <xdr:spPr>
        <a:xfrm>
          <a:off x="1529603" y="153679525"/>
          <a:ext cx="2113429" cy="628270"/>
        </a:xfrm>
        <a:prstGeom prst="bracketPair">
          <a:avLst>
            <a:gd name="adj" fmla="val 16667"/>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lang="ja-JP" altLang="en-US" sz="1000"/>
            <a:t>健康相談会で使用するための医薬品及び医療器具の調達</a:t>
          </a:r>
          <a:endParaRPr lang="en-US" altLang="ja-JP" sz="1000"/>
        </a:p>
        <a:p>
          <a:endParaRPr lang="ja-JP" altLang="en-US"/>
        </a:p>
      </xdr:txBody>
    </xdr:sp>
    <xdr:clientData/>
  </xdr:twoCellAnchor>
  <xdr:twoCellAnchor>
    <xdr:from>
      <xdr:col>9</xdr:col>
      <xdr:colOff>145676</xdr:colOff>
      <xdr:row>390</xdr:row>
      <xdr:rowOff>2579034</xdr:rowOff>
    </xdr:from>
    <xdr:to>
      <xdr:col>20</xdr:col>
      <xdr:colOff>156882</xdr:colOff>
      <xdr:row>390</xdr:row>
      <xdr:rowOff>3171264</xdr:rowOff>
    </xdr:to>
    <xdr:sp macro="" textlink="">
      <xdr:nvSpPr>
        <xdr:cNvPr id="74" name="大かっこ 73"/>
        <xdr:cNvSpPr/>
      </xdr:nvSpPr>
      <xdr:spPr>
        <a:xfrm>
          <a:off x="1745876" y="155398134"/>
          <a:ext cx="1897156" cy="592230"/>
        </a:xfrm>
        <a:prstGeom prst="bracketPair">
          <a:avLst>
            <a:gd name="adj" fmla="val 16667"/>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lang="ja-JP" altLang="en-US" sz="1000"/>
            <a:t>健康相談会にて使用する健康相談手帳の調達</a:t>
          </a:r>
        </a:p>
      </xdr:txBody>
    </xdr:sp>
    <xdr:clientData/>
  </xdr:twoCellAnchor>
  <xdr:twoCellAnchor>
    <xdr:from>
      <xdr:col>9</xdr:col>
      <xdr:colOff>168087</xdr:colOff>
      <xdr:row>390</xdr:row>
      <xdr:rowOff>3427319</xdr:rowOff>
    </xdr:from>
    <xdr:to>
      <xdr:col>20</xdr:col>
      <xdr:colOff>156881</xdr:colOff>
      <xdr:row>390</xdr:row>
      <xdr:rowOff>3944420</xdr:rowOff>
    </xdr:to>
    <xdr:sp macro="" textlink="">
      <xdr:nvSpPr>
        <xdr:cNvPr id="75" name="テキスト ボックス 74"/>
        <xdr:cNvSpPr txBox="1"/>
      </xdr:nvSpPr>
      <xdr:spPr>
        <a:xfrm>
          <a:off x="1768287" y="156246419"/>
          <a:ext cx="1874744" cy="517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b="1">
              <a:solidFill>
                <a:schemeClr val="tx1"/>
              </a:solidFill>
            </a:rPr>
            <a:t>E.</a:t>
          </a:r>
          <a:r>
            <a:rPr kumimoji="1" lang="ja-JP" altLang="en-US" sz="1100" b="1">
              <a:solidFill>
                <a:schemeClr val="tx1"/>
              </a:solidFill>
            </a:rPr>
            <a:t>事務補助員（３名）</a:t>
          </a:r>
          <a:endParaRPr kumimoji="1" lang="en-US" altLang="ja-JP" sz="1100" b="1">
            <a:solidFill>
              <a:schemeClr val="tx1"/>
            </a:solidFill>
          </a:endParaRPr>
        </a:p>
        <a:p>
          <a:pPr algn="ctr"/>
          <a:r>
            <a:rPr kumimoji="1" lang="en-US" altLang="ja-JP" sz="1100" b="1">
              <a:solidFill>
                <a:schemeClr val="tx1"/>
              </a:solidFill>
            </a:rPr>
            <a:t>1 </a:t>
          </a:r>
          <a:r>
            <a:rPr kumimoji="1" lang="ja-JP" altLang="en-US" sz="1100" b="1">
              <a:solidFill>
                <a:schemeClr val="tx1"/>
              </a:solidFill>
            </a:rPr>
            <a:t>百万円</a:t>
          </a:r>
          <a:endParaRPr kumimoji="1" lang="en-US" altLang="ja-JP" sz="1100" b="1">
            <a:solidFill>
              <a:schemeClr val="tx1"/>
            </a:solidFill>
          </a:endParaRPr>
        </a:p>
        <a:p>
          <a:pPr algn="ctr"/>
          <a:endParaRPr kumimoji="1" lang="ja-JP" altLang="en-US" sz="1100"/>
        </a:p>
      </xdr:txBody>
    </xdr:sp>
    <xdr:clientData/>
  </xdr:twoCellAnchor>
  <xdr:twoCellAnchor>
    <xdr:from>
      <xdr:col>10</xdr:col>
      <xdr:colOff>11205</xdr:colOff>
      <xdr:row>390</xdr:row>
      <xdr:rowOff>4066055</xdr:rowOff>
    </xdr:from>
    <xdr:to>
      <xdr:col>20</xdr:col>
      <xdr:colOff>100853</xdr:colOff>
      <xdr:row>390</xdr:row>
      <xdr:rowOff>4996107</xdr:rowOff>
    </xdr:to>
    <xdr:sp macro="" textlink="">
      <xdr:nvSpPr>
        <xdr:cNvPr id="76" name="大かっこ 75"/>
        <xdr:cNvSpPr/>
      </xdr:nvSpPr>
      <xdr:spPr>
        <a:xfrm>
          <a:off x="1782855" y="156885155"/>
          <a:ext cx="1804148" cy="930052"/>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21</xdr:col>
      <xdr:colOff>22413</xdr:colOff>
      <xdr:row>389</xdr:row>
      <xdr:rowOff>1485900</xdr:rowOff>
    </xdr:from>
    <xdr:to>
      <xdr:col>21</xdr:col>
      <xdr:colOff>28576</xdr:colOff>
      <xdr:row>389</xdr:row>
      <xdr:rowOff>2566147</xdr:rowOff>
    </xdr:to>
    <xdr:cxnSp macro="">
      <xdr:nvCxnSpPr>
        <xdr:cNvPr id="77" name="直線コネクタ 76"/>
        <xdr:cNvCxnSpPr/>
      </xdr:nvCxnSpPr>
      <xdr:spPr>
        <a:xfrm rot="5400000">
          <a:off x="3142971" y="149641392"/>
          <a:ext cx="1080247" cy="61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156088</xdr:colOff>
      <xdr:row>389</xdr:row>
      <xdr:rowOff>2544529</xdr:rowOff>
    </xdr:from>
    <xdr:to>
      <xdr:col>15</xdr:col>
      <xdr:colOff>157676</xdr:colOff>
      <xdr:row>389</xdr:row>
      <xdr:rowOff>3005764</xdr:rowOff>
    </xdr:to>
    <xdr:cxnSp macro="">
      <xdr:nvCxnSpPr>
        <xdr:cNvPr id="78" name="直線矢印コネクタ 77"/>
        <xdr:cNvCxnSpPr/>
      </xdr:nvCxnSpPr>
      <xdr:spPr>
        <a:xfrm rot="5400000">
          <a:off x="2555164" y="150392803"/>
          <a:ext cx="461235"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80029</xdr:colOff>
      <xdr:row>389</xdr:row>
      <xdr:rowOff>2566147</xdr:rowOff>
    </xdr:from>
    <xdr:to>
      <xdr:col>26</xdr:col>
      <xdr:colOff>89646</xdr:colOff>
      <xdr:row>389</xdr:row>
      <xdr:rowOff>3417797</xdr:rowOff>
    </xdr:to>
    <xdr:cxnSp macro="">
      <xdr:nvCxnSpPr>
        <xdr:cNvPr id="79" name="直線矢印コネクタ 78"/>
        <xdr:cNvCxnSpPr/>
      </xdr:nvCxnSpPr>
      <xdr:spPr>
        <a:xfrm rot="16200000" flipH="1">
          <a:off x="4211963" y="150605613"/>
          <a:ext cx="851650" cy="961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38100</xdr:colOff>
      <xdr:row>390</xdr:row>
      <xdr:rowOff>3857625</xdr:rowOff>
    </xdr:from>
    <xdr:to>
      <xdr:col>40</xdr:col>
      <xdr:colOff>114300</xdr:colOff>
      <xdr:row>391</xdr:row>
      <xdr:rowOff>114300</xdr:rowOff>
    </xdr:to>
    <xdr:grpSp>
      <xdr:nvGrpSpPr>
        <xdr:cNvPr id="80" name="グループ化 48"/>
        <xdr:cNvGrpSpPr>
          <a:grpSpLocks/>
        </xdr:cNvGrpSpPr>
      </xdr:nvGrpSpPr>
      <xdr:grpSpPr bwMode="auto">
        <a:xfrm>
          <a:off x="5181600" y="158099125"/>
          <a:ext cx="2425700" cy="1463675"/>
          <a:chOff x="5232622" y="55183742"/>
          <a:chExt cx="2184925" cy="1456764"/>
        </a:xfrm>
      </xdr:grpSpPr>
      <xdr:sp macro="" textlink="">
        <xdr:nvSpPr>
          <xdr:cNvPr id="81" name="テキスト ボックス 80"/>
          <xdr:cNvSpPr txBox="1"/>
        </xdr:nvSpPr>
        <xdr:spPr>
          <a:xfrm>
            <a:off x="5285271" y="55183742"/>
            <a:ext cx="2132276" cy="7236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b="1">
                <a:solidFill>
                  <a:schemeClr val="tx1"/>
                </a:solidFill>
              </a:rPr>
              <a:t>派遣先レンタカー会社</a:t>
            </a:r>
            <a:endParaRPr kumimoji="1" lang="en-US" altLang="ja-JP" sz="1100" b="1">
              <a:solidFill>
                <a:schemeClr val="tx1"/>
              </a:solidFill>
            </a:endParaRPr>
          </a:p>
          <a:p>
            <a:pPr algn="ctr"/>
            <a:r>
              <a:rPr kumimoji="1" lang="ja-JP" altLang="en-US" sz="1100" b="1">
                <a:solidFill>
                  <a:schemeClr val="tx1"/>
                </a:solidFill>
              </a:rPr>
              <a:t>（民間４社）</a:t>
            </a:r>
            <a:endParaRPr kumimoji="1" lang="en-US" altLang="ja-JP" sz="1100" b="1">
              <a:solidFill>
                <a:schemeClr val="tx1"/>
              </a:solidFill>
            </a:endParaRPr>
          </a:p>
          <a:p>
            <a:pPr algn="ctr"/>
            <a:r>
              <a:rPr kumimoji="1" lang="en-US" altLang="ja-JP" sz="1100" b="1">
                <a:solidFill>
                  <a:schemeClr val="tx1"/>
                </a:solidFill>
              </a:rPr>
              <a:t>0.3</a:t>
            </a:r>
            <a:r>
              <a:rPr kumimoji="1" lang="ja-JP" altLang="en-US" sz="1100" b="1">
                <a:solidFill>
                  <a:schemeClr val="tx1"/>
                </a:solidFill>
              </a:rPr>
              <a:t>百万円</a:t>
            </a:r>
            <a:endParaRPr kumimoji="1" lang="en-US" altLang="ja-JP" sz="1100" b="1">
              <a:solidFill>
                <a:schemeClr val="tx1"/>
              </a:solidFill>
            </a:endParaRPr>
          </a:p>
        </xdr:txBody>
      </xdr:sp>
      <xdr:sp macro="" textlink="">
        <xdr:nvSpPr>
          <xdr:cNvPr id="82" name="大かっこ 81"/>
          <xdr:cNvSpPr/>
        </xdr:nvSpPr>
        <xdr:spPr>
          <a:xfrm>
            <a:off x="5232622" y="56012098"/>
            <a:ext cx="2123501" cy="628408"/>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lang="ja-JP" altLang="en-US" sz="1000"/>
              <a:t>地方巡回のための車両借り上げ経費</a:t>
            </a:r>
            <a:endParaRPr lang="en-US" altLang="ja-JP" sz="1000"/>
          </a:p>
        </xdr:txBody>
      </xdr:sp>
    </xdr:grpSp>
    <xdr:clientData/>
  </xdr:twoCellAnchor>
  <xdr:twoCellAnchor>
    <xdr:from>
      <xdr:col>10</xdr:col>
      <xdr:colOff>78442</xdr:colOff>
      <xdr:row>390</xdr:row>
      <xdr:rowOff>4146175</xdr:rowOff>
    </xdr:from>
    <xdr:to>
      <xdr:col>20</xdr:col>
      <xdr:colOff>22412</xdr:colOff>
      <xdr:row>391</xdr:row>
      <xdr:rowOff>44823</xdr:rowOff>
    </xdr:to>
    <xdr:sp macro="" textlink="">
      <xdr:nvSpPr>
        <xdr:cNvPr id="83" name="テキスト ボックス 82"/>
        <xdr:cNvSpPr txBox="1"/>
      </xdr:nvSpPr>
      <xdr:spPr>
        <a:xfrm>
          <a:off x="1850092" y="156965275"/>
          <a:ext cx="1658470" cy="1099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a:t>巡回医師団派遣に係る手続き事務補助，感染症情報の収集作業等　</a:t>
          </a:r>
          <a:r>
            <a:rPr kumimoji="1" lang="en-US" altLang="ja-JP" sz="1000"/>
            <a:t>【</a:t>
          </a:r>
          <a:r>
            <a:rPr kumimoji="1" lang="ja-JP" altLang="en-US" sz="1000"/>
            <a:t>賃金</a:t>
          </a:r>
          <a:r>
            <a:rPr kumimoji="1" lang="en-US" altLang="ja-JP" sz="1000"/>
            <a:t>】</a:t>
          </a:r>
          <a:endParaRPr kumimoji="1" lang="ja-JP" altLang="en-US" sz="1000"/>
        </a:p>
      </xdr:txBody>
    </xdr:sp>
    <xdr:clientData/>
  </xdr:twoCellAnchor>
  <xdr:twoCellAnchor>
    <xdr:from>
      <xdr:col>12</xdr:col>
      <xdr:colOff>156882</xdr:colOff>
      <xdr:row>390</xdr:row>
      <xdr:rowOff>3070411</xdr:rowOff>
    </xdr:from>
    <xdr:to>
      <xdr:col>17</xdr:col>
      <xdr:colOff>134471</xdr:colOff>
      <xdr:row>390</xdr:row>
      <xdr:rowOff>3374694</xdr:rowOff>
    </xdr:to>
    <xdr:sp macro="" textlink="">
      <xdr:nvSpPr>
        <xdr:cNvPr id="84" name="テキスト ボックス 83"/>
        <xdr:cNvSpPr txBox="1"/>
      </xdr:nvSpPr>
      <xdr:spPr>
        <a:xfrm>
          <a:off x="2271432" y="155889511"/>
          <a:ext cx="834839" cy="3042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公募</a:t>
          </a:r>
          <a:r>
            <a:rPr kumimoji="1" lang="en-US" altLang="ja-JP" sz="1100"/>
            <a:t>】</a:t>
          </a:r>
          <a:endParaRPr kumimoji="1" lang="ja-JP" altLang="en-US" sz="1100"/>
        </a:p>
      </xdr:txBody>
    </xdr:sp>
    <xdr:clientData/>
  </xdr:twoCellAnchor>
  <xdr:twoCellAnchor>
    <xdr:from>
      <xdr:col>24</xdr:col>
      <xdr:colOff>165101</xdr:colOff>
      <xdr:row>389</xdr:row>
      <xdr:rowOff>730250</xdr:rowOff>
    </xdr:from>
    <xdr:to>
      <xdr:col>34</xdr:col>
      <xdr:colOff>197971</xdr:colOff>
      <xdr:row>389</xdr:row>
      <xdr:rowOff>1346200</xdr:rowOff>
    </xdr:to>
    <xdr:sp macro="" textlink="">
      <xdr:nvSpPr>
        <xdr:cNvPr id="85" name="大かっこ 84"/>
        <xdr:cNvSpPr/>
      </xdr:nvSpPr>
      <xdr:spPr>
        <a:xfrm>
          <a:off x="4337051" y="148348700"/>
          <a:ext cx="1861670" cy="615950"/>
        </a:xfrm>
        <a:prstGeom prst="bracketPair">
          <a:avLst>
            <a:gd name="adj" fmla="val 16667"/>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在外公館との調整，</a:t>
          </a:r>
          <a:endParaRPr lang="en-US" altLang="ja-JP" sz="1000"/>
        </a:p>
        <a:p>
          <a:pPr algn="ctr"/>
          <a:r>
            <a:rPr lang="ja-JP" altLang="en-US" sz="1000"/>
            <a:t>進捗状況管理。</a:t>
          </a:r>
          <a:endParaRPr lang="en-US" altLang="ja-JP" sz="1000"/>
        </a:p>
      </xdr:txBody>
    </xdr:sp>
    <xdr:clientData/>
  </xdr:twoCellAnchor>
  <xdr:twoCellAnchor>
    <xdr:from>
      <xdr:col>29</xdr:col>
      <xdr:colOff>161132</xdr:colOff>
      <xdr:row>389</xdr:row>
      <xdr:rowOff>1200944</xdr:rowOff>
    </xdr:from>
    <xdr:to>
      <xdr:col>29</xdr:col>
      <xdr:colOff>162720</xdr:colOff>
      <xdr:row>389</xdr:row>
      <xdr:rowOff>1486694</xdr:rowOff>
    </xdr:to>
    <xdr:cxnSp macro="">
      <xdr:nvCxnSpPr>
        <xdr:cNvPr id="86" name="直線コネクタ 85"/>
        <xdr:cNvCxnSpPr/>
      </xdr:nvCxnSpPr>
      <xdr:spPr>
        <a:xfrm rot="5400000" flipH="1" flipV="1">
          <a:off x="5162551" y="148961475"/>
          <a:ext cx="28575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11204</xdr:colOff>
      <xdr:row>389</xdr:row>
      <xdr:rowOff>4127126</xdr:rowOff>
    </xdr:from>
    <xdr:to>
      <xdr:col>32</xdr:col>
      <xdr:colOff>78442</xdr:colOff>
      <xdr:row>390</xdr:row>
      <xdr:rowOff>569786</xdr:rowOff>
    </xdr:to>
    <xdr:sp macro="" textlink="">
      <xdr:nvSpPr>
        <xdr:cNvPr id="87" name="大かっこ 86"/>
        <xdr:cNvSpPr/>
      </xdr:nvSpPr>
      <xdr:spPr>
        <a:xfrm>
          <a:off x="3840254" y="151745576"/>
          <a:ext cx="1896038" cy="164331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lang="ja-JP" altLang="en-US" sz="1000"/>
            <a:t>派遣医師・看護師の派遣に際しての外国旅費（航空賃，日当，宿泊等），国内旅費（事前説明会，団長会議出席費用等），謝金及び諸雑費の必要支出経費</a:t>
          </a:r>
          <a:endParaRPr lang="en-US" altLang="ja-JP" sz="1000"/>
        </a:p>
        <a:p>
          <a:endParaRPr lang="ja-JP" altLang="en-US"/>
        </a:p>
      </xdr:txBody>
    </xdr:sp>
    <xdr:clientData/>
  </xdr:twoCellAnchor>
  <xdr:twoCellAnchor>
    <xdr:from>
      <xdr:col>38</xdr:col>
      <xdr:colOff>180975</xdr:colOff>
      <xdr:row>389</xdr:row>
      <xdr:rowOff>5143500</xdr:rowOff>
    </xdr:from>
    <xdr:to>
      <xdr:col>50</xdr:col>
      <xdr:colOff>38100</xdr:colOff>
      <xdr:row>390</xdr:row>
      <xdr:rowOff>1647825</xdr:rowOff>
    </xdr:to>
    <xdr:grpSp>
      <xdr:nvGrpSpPr>
        <xdr:cNvPr id="88" name="グループ化 39"/>
        <xdr:cNvGrpSpPr>
          <a:grpSpLocks/>
        </xdr:cNvGrpSpPr>
      </xdr:nvGrpSpPr>
      <xdr:grpSpPr bwMode="auto">
        <a:xfrm>
          <a:off x="7267575" y="154178000"/>
          <a:ext cx="2282825" cy="1711325"/>
          <a:chOff x="6837082" y="49260124"/>
          <a:chExt cx="2287494" cy="1701800"/>
        </a:xfrm>
      </xdr:grpSpPr>
      <xdr:sp macro="" textlink="">
        <xdr:nvSpPr>
          <xdr:cNvPr id="89" name="テキスト ボックス 88"/>
          <xdr:cNvSpPr txBox="1"/>
        </xdr:nvSpPr>
        <xdr:spPr>
          <a:xfrm>
            <a:off x="6837082" y="49260124"/>
            <a:ext cx="2287494" cy="5704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b="1">
                <a:solidFill>
                  <a:schemeClr val="tx1"/>
                </a:solidFill>
              </a:rPr>
              <a:t>在外公館職員旅費（６名）</a:t>
            </a:r>
            <a:endParaRPr kumimoji="1" lang="en-US" altLang="ja-JP" sz="1100" b="1">
              <a:solidFill>
                <a:schemeClr val="tx1"/>
              </a:solidFill>
            </a:endParaRPr>
          </a:p>
          <a:p>
            <a:pPr algn="ctr"/>
            <a:r>
              <a:rPr kumimoji="1" lang="en-US" altLang="ja-JP" sz="1100" b="1">
                <a:solidFill>
                  <a:schemeClr val="tx1"/>
                </a:solidFill>
              </a:rPr>
              <a:t>0.4</a:t>
            </a:r>
            <a:r>
              <a:rPr kumimoji="1" lang="ja-JP" altLang="en-US" sz="1100" b="1">
                <a:solidFill>
                  <a:schemeClr val="tx1"/>
                </a:solidFill>
              </a:rPr>
              <a:t>百万円</a:t>
            </a:r>
            <a:endParaRPr kumimoji="1" lang="en-US" altLang="ja-JP" sz="1100" b="1">
              <a:solidFill>
                <a:schemeClr val="tx1"/>
              </a:solidFill>
            </a:endParaRPr>
          </a:p>
        </xdr:txBody>
      </xdr:sp>
      <xdr:sp macro="" textlink="">
        <xdr:nvSpPr>
          <xdr:cNvPr id="90" name="大かっこ 89"/>
          <xdr:cNvSpPr/>
        </xdr:nvSpPr>
        <xdr:spPr>
          <a:xfrm>
            <a:off x="6953890" y="49887603"/>
            <a:ext cx="2160952" cy="1074321"/>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lang="ja-JP" altLang="en-US" sz="1000"/>
              <a:t>在外公館不在地での健康相談実施に際しての同行旅費（航空賃，日当，宿泊費，空港使用料等）</a:t>
            </a:r>
            <a:endParaRPr lang="en-US" altLang="ja-JP" sz="1000"/>
          </a:p>
        </xdr:txBody>
      </xdr:sp>
    </xdr:grpSp>
    <xdr:clientData/>
  </xdr:twoCellAnchor>
  <xdr:twoCellAnchor>
    <xdr:from>
      <xdr:col>42</xdr:col>
      <xdr:colOff>76200</xdr:colOff>
      <xdr:row>389</xdr:row>
      <xdr:rowOff>1482725</xdr:rowOff>
    </xdr:from>
    <xdr:to>
      <xdr:col>42</xdr:col>
      <xdr:colOff>81429</xdr:colOff>
      <xdr:row>389</xdr:row>
      <xdr:rowOff>2740024</xdr:rowOff>
    </xdr:to>
    <xdr:cxnSp macro="">
      <xdr:nvCxnSpPr>
        <xdr:cNvPr id="91" name="直線コネクタ 90"/>
        <xdr:cNvCxnSpPr>
          <a:stCxn id="71" idx="0"/>
        </xdr:cNvCxnSpPr>
      </xdr:nvCxnSpPr>
      <xdr:spPr>
        <a:xfrm rot="16200000" flipV="1">
          <a:off x="7117790" y="149727210"/>
          <a:ext cx="1257299" cy="522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6350</xdr:colOff>
      <xdr:row>389</xdr:row>
      <xdr:rowOff>4191002</xdr:rowOff>
    </xdr:from>
    <xdr:to>
      <xdr:col>44</xdr:col>
      <xdr:colOff>7097</xdr:colOff>
      <xdr:row>389</xdr:row>
      <xdr:rowOff>5143502</xdr:rowOff>
    </xdr:to>
    <xdr:cxnSp macro="">
      <xdr:nvCxnSpPr>
        <xdr:cNvPr id="92" name="直線コネクタ 91"/>
        <xdr:cNvCxnSpPr/>
      </xdr:nvCxnSpPr>
      <xdr:spPr>
        <a:xfrm rot="16200000" flipV="1">
          <a:off x="7598149" y="152285328"/>
          <a:ext cx="952500" cy="7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66675</xdr:colOff>
      <xdr:row>390</xdr:row>
      <xdr:rowOff>2295525</xdr:rowOff>
    </xdr:from>
    <xdr:to>
      <xdr:col>47</xdr:col>
      <xdr:colOff>19050</xdr:colOff>
      <xdr:row>390</xdr:row>
      <xdr:rowOff>3571875</xdr:rowOff>
    </xdr:to>
    <xdr:grpSp>
      <xdr:nvGrpSpPr>
        <xdr:cNvPr id="93" name="グループ化 49"/>
        <xdr:cNvGrpSpPr>
          <a:grpSpLocks/>
        </xdr:cNvGrpSpPr>
      </xdr:nvGrpSpPr>
      <xdr:grpSpPr bwMode="auto">
        <a:xfrm>
          <a:off x="6746875" y="156537025"/>
          <a:ext cx="2251075" cy="1276350"/>
          <a:chOff x="7051487" y="53571775"/>
          <a:chExt cx="2255372" cy="1275790"/>
        </a:xfrm>
      </xdr:grpSpPr>
      <xdr:sp macro="" textlink="">
        <xdr:nvSpPr>
          <xdr:cNvPr id="94" name="テキスト ボックス 93"/>
          <xdr:cNvSpPr txBox="1"/>
        </xdr:nvSpPr>
        <xdr:spPr>
          <a:xfrm>
            <a:off x="7051487" y="53571775"/>
            <a:ext cx="2255372" cy="5522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b="1">
                <a:solidFill>
                  <a:schemeClr val="tx1"/>
                </a:solidFill>
              </a:rPr>
              <a:t>派遣地ホテル（４カ所）</a:t>
            </a:r>
            <a:endParaRPr kumimoji="1" lang="en-US" altLang="ja-JP" sz="1100" b="1">
              <a:solidFill>
                <a:schemeClr val="tx1"/>
              </a:solidFill>
            </a:endParaRPr>
          </a:p>
          <a:p>
            <a:pPr algn="ctr"/>
            <a:r>
              <a:rPr kumimoji="1" lang="en-US" altLang="ja-JP" sz="1100" b="1">
                <a:solidFill>
                  <a:schemeClr val="tx1"/>
                </a:solidFill>
              </a:rPr>
              <a:t>0.1</a:t>
            </a:r>
            <a:r>
              <a:rPr kumimoji="1" lang="en-US" altLang="ja-JP" sz="1100" b="1" baseline="0">
                <a:solidFill>
                  <a:schemeClr val="tx1"/>
                </a:solidFill>
              </a:rPr>
              <a:t> </a:t>
            </a:r>
            <a:r>
              <a:rPr kumimoji="1" lang="ja-JP" altLang="en-US" sz="1100" b="1">
                <a:solidFill>
                  <a:schemeClr val="tx1"/>
                </a:solidFill>
              </a:rPr>
              <a:t>百万円</a:t>
            </a:r>
            <a:endParaRPr kumimoji="1" lang="en-US" altLang="ja-JP" sz="1100" b="1">
              <a:solidFill>
                <a:schemeClr val="tx1"/>
              </a:solidFill>
            </a:endParaRPr>
          </a:p>
        </xdr:txBody>
      </xdr:sp>
      <xdr:sp macro="" textlink="">
        <xdr:nvSpPr>
          <xdr:cNvPr id="95" name="大かっこ 94"/>
          <xdr:cNvSpPr/>
        </xdr:nvSpPr>
        <xdr:spPr>
          <a:xfrm>
            <a:off x="7167643" y="54219191"/>
            <a:ext cx="2139216" cy="628374"/>
          </a:xfrm>
          <a:prstGeom prst="bracketPair">
            <a:avLst>
              <a:gd name="adj" fmla="val 16667"/>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lang="ja-JP" altLang="en-US" sz="1000"/>
              <a:t>健康相談会及び講演会会場借り上げ経費</a:t>
            </a:r>
            <a:endParaRPr lang="en-US" altLang="ja-JP" sz="1000"/>
          </a:p>
        </xdr:txBody>
      </xdr:sp>
    </xdr:grpSp>
    <xdr:clientData/>
  </xdr:twoCellAnchor>
  <xdr:twoCellAnchor>
    <xdr:from>
      <xdr:col>37</xdr:col>
      <xdr:colOff>189706</xdr:colOff>
      <xdr:row>389</xdr:row>
      <xdr:rowOff>4772025</xdr:rowOff>
    </xdr:from>
    <xdr:to>
      <xdr:col>38</xdr:col>
      <xdr:colOff>0</xdr:colOff>
      <xdr:row>390</xdr:row>
      <xdr:rowOff>2277267</xdr:rowOff>
    </xdr:to>
    <xdr:cxnSp macro="">
      <xdr:nvCxnSpPr>
        <xdr:cNvPr id="96" name="直線コネクタ 95"/>
        <xdr:cNvCxnSpPr/>
      </xdr:nvCxnSpPr>
      <xdr:spPr>
        <a:xfrm rot="5400000">
          <a:off x="5509420" y="153738261"/>
          <a:ext cx="2705892" cy="1031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389</xdr:row>
      <xdr:rowOff>4714875</xdr:rowOff>
    </xdr:from>
    <xdr:to>
      <xdr:col>43</xdr:col>
      <xdr:colOff>190500</xdr:colOff>
      <xdr:row>389</xdr:row>
      <xdr:rowOff>4716463</xdr:rowOff>
    </xdr:to>
    <xdr:cxnSp macro="">
      <xdr:nvCxnSpPr>
        <xdr:cNvPr id="97" name="直線コネクタ 96"/>
        <xdr:cNvCxnSpPr/>
      </xdr:nvCxnSpPr>
      <xdr:spPr>
        <a:xfrm rot="10800000">
          <a:off x="6200775" y="152333325"/>
          <a:ext cx="1857375"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37352</xdr:colOff>
      <xdr:row>389</xdr:row>
      <xdr:rowOff>4752977</xdr:rowOff>
    </xdr:from>
    <xdr:to>
      <xdr:col>35</xdr:col>
      <xdr:colOff>38104</xdr:colOff>
      <xdr:row>390</xdr:row>
      <xdr:rowOff>3856687</xdr:rowOff>
    </xdr:to>
    <xdr:cxnSp macro="">
      <xdr:nvCxnSpPr>
        <xdr:cNvPr id="98" name="直線コネクタ 97"/>
        <xdr:cNvCxnSpPr>
          <a:endCxn id="81" idx="0"/>
        </xdr:cNvCxnSpPr>
      </xdr:nvCxnSpPr>
      <xdr:spPr>
        <a:xfrm rot="5400000">
          <a:off x="4086323" y="154523231"/>
          <a:ext cx="4304360" cy="75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104775</xdr:colOff>
      <xdr:row>390</xdr:row>
      <xdr:rowOff>1019175</xdr:rowOff>
    </xdr:from>
    <xdr:to>
      <xdr:col>34</xdr:col>
      <xdr:colOff>28575</xdr:colOff>
      <xdr:row>390</xdr:row>
      <xdr:rowOff>2705100</xdr:rowOff>
    </xdr:to>
    <xdr:grpSp>
      <xdr:nvGrpSpPr>
        <xdr:cNvPr id="99" name="グループ化 116"/>
        <xdr:cNvGrpSpPr>
          <a:grpSpLocks/>
        </xdr:cNvGrpSpPr>
      </xdr:nvGrpSpPr>
      <xdr:grpSpPr bwMode="auto">
        <a:xfrm>
          <a:off x="3889375" y="155260675"/>
          <a:ext cx="2349500" cy="1685925"/>
          <a:chOff x="6837082" y="49260124"/>
          <a:chExt cx="2287494" cy="1701800"/>
        </a:xfrm>
      </xdr:grpSpPr>
      <xdr:sp macro="" textlink="">
        <xdr:nvSpPr>
          <xdr:cNvPr id="100" name="テキスト ボックス 99"/>
          <xdr:cNvSpPr txBox="1"/>
        </xdr:nvSpPr>
        <xdr:spPr>
          <a:xfrm>
            <a:off x="6837082" y="49260124"/>
            <a:ext cx="2287494" cy="5768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b="1">
                <a:solidFill>
                  <a:schemeClr val="tx1"/>
                </a:solidFill>
              </a:rPr>
              <a:t>旅行代理店（民間２社）</a:t>
            </a:r>
            <a:endParaRPr kumimoji="1" lang="en-US" altLang="ja-JP" sz="1100" b="1">
              <a:solidFill>
                <a:schemeClr val="tx1"/>
              </a:solidFill>
            </a:endParaRPr>
          </a:p>
          <a:p>
            <a:pPr algn="ctr"/>
            <a:r>
              <a:rPr kumimoji="1" lang="en-US" altLang="ja-JP" sz="1100" b="1">
                <a:solidFill>
                  <a:schemeClr val="tx1"/>
                </a:solidFill>
              </a:rPr>
              <a:t>14</a:t>
            </a:r>
            <a:r>
              <a:rPr kumimoji="1" lang="ja-JP" altLang="en-US" sz="1100" b="1">
                <a:solidFill>
                  <a:schemeClr val="tx1"/>
                </a:solidFill>
              </a:rPr>
              <a:t>百万円</a:t>
            </a:r>
            <a:endParaRPr kumimoji="1" lang="en-US" altLang="ja-JP" sz="1100" b="1">
              <a:solidFill>
                <a:schemeClr val="tx1"/>
              </a:solidFill>
            </a:endParaRPr>
          </a:p>
        </xdr:txBody>
      </xdr:sp>
      <xdr:sp macro="" textlink="">
        <xdr:nvSpPr>
          <xdr:cNvPr id="101" name="大かっこ 100"/>
          <xdr:cNvSpPr/>
        </xdr:nvSpPr>
        <xdr:spPr>
          <a:xfrm>
            <a:off x="6952418" y="49885079"/>
            <a:ext cx="2162547" cy="1076845"/>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lang="ja-JP" altLang="en-US" sz="1000"/>
              <a:t>在外公館不在地での健康相談実施に際しての同行旅費（航空賃，日当，宿泊費，空港使用料等）</a:t>
            </a:r>
            <a:endParaRPr lang="en-US" altLang="ja-JP" sz="1000"/>
          </a:p>
        </xdr:txBody>
      </xdr:sp>
    </xdr:grpSp>
    <xdr:clientData/>
  </xdr:twoCellAnchor>
  <xdr:twoCellAnchor>
    <xdr:from>
      <xdr:col>27</xdr:col>
      <xdr:colOff>33617</xdr:colOff>
      <xdr:row>390</xdr:row>
      <xdr:rowOff>549089</xdr:rowOff>
    </xdr:from>
    <xdr:to>
      <xdr:col>27</xdr:col>
      <xdr:colOff>35205</xdr:colOff>
      <xdr:row>390</xdr:row>
      <xdr:rowOff>1000715</xdr:rowOff>
    </xdr:to>
    <xdr:cxnSp macro="">
      <xdr:nvCxnSpPr>
        <xdr:cNvPr id="102" name="直線矢印コネクタ 101"/>
        <xdr:cNvCxnSpPr/>
      </xdr:nvCxnSpPr>
      <xdr:spPr>
        <a:xfrm rot="5400000">
          <a:off x="4571098" y="153593208"/>
          <a:ext cx="451626"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104775</xdr:colOff>
      <xdr:row>519</xdr:row>
      <xdr:rowOff>200025</xdr:rowOff>
    </xdr:from>
    <xdr:to>
      <xdr:col>49</xdr:col>
      <xdr:colOff>80963</xdr:colOff>
      <xdr:row>519</xdr:row>
      <xdr:rowOff>4810012</xdr:rowOff>
    </xdr:to>
    <xdr:graphicFrame macro="">
      <xdr:nvGraphicFramePr>
        <xdr:cNvPr id="105" name="図表 10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 r:lo="rId6" r:qs="rId7" r:cs="rId8"/>
        </a:graphicData>
      </a:graphic>
    </xdr:graphicFrame>
    <xdr:clientData/>
  </xdr:twoCellAnchor>
  <xdr:twoCellAnchor>
    <xdr:from>
      <xdr:col>8</xdr:col>
      <xdr:colOff>0</xdr:colOff>
      <xdr:row>520</xdr:row>
      <xdr:rowOff>31750</xdr:rowOff>
    </xdr:from>
    <xdr:to>
      <xdr:col>48</xdr:col>
      <xdr:colOff>147638</xdr:colOff>
      <xdr:row>521</xdr:row>
      <xdr:rowOff>174605</xdr:rowOff>
    </xdr:to>
    <xdr:graphicFrame macro="">
      <xdr:nvGraphicFramePr>
        <xdr:cNvPr id="106" name="図表 105"/>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9" r:lo="rId10" r:qs="rId11" r:cs="rId12"/>
        </a:graphicData>
      </a:graphic>
    </xdr:graphicFrame>
    <xdr:clientData/>
  </xdr:twoCellAnchor>
  <xdr:twoCellAnchor>
    <xdr:from>
      <xdr:col>21</xdr:col>
      <xdr:colOff>101600</xdr:colOff>
      <xdr:row>626</xdr:row>
      <xdr:rowOff>952500</xdr:rowOff>
    </xdr:from>
    <xdr:to>
      <xdr:col>36</xdr:col>
      <xdr:colOff>38100</xdr:colOff>
      <xdr:row>626</xdr:row>
      <xdr:rowOff>1704975</xdr:rowOff>
    </xdr:to>
    <xdr:sp macro="" textlink="">
      <xdr:nvSpPr>
        <xdr:cNvPr id="107" name="正方形/長方形 106"/>
        <xdr:cNvSpPr/>
      </xdr:nvSpPr>
      <xdr:spPr>
        <a:xfrm>
          <a:off x="3759200" y="237172500"/>
          <a:ext cx="2746375" cy="7524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rPr>
            <a:t>外務省</a:t>
          </a:r>
          <a:endParaRPr kumimoji="1" lang="en-US" altLang="ja-JP" sz="1200" baseline="0">
            <a:solidFill>
              <a:sysClr val="windowText" lastClr="000000"/>
            </a:solidFill>
          </a:endParaRPr>
        </a:p>
        <a:p>
          <a:pPr algn="ctr"/>
          <a:r>
            <a:rPr kumimoji="1" lang="en-US" altLang="ja-JP" sz="1200" baseline="0">
              <a:solidFill>
                <a:sysClr val="windowText" lastClr="000000"/>
              </a:solidFill>
            </a:rPr>
            <a:t>8.5</a:t>
          </a:r>
          <a:r>
            <a:rPr kumimoji="1" lang="ja-JP" altLang="en-US" sz="1200" baseline="0">
              <a:solidFill>
                <a:sysClr val="windowText" lastClr="000000"/>
              </a:solidFill>
            </a:rPr>
            <a:t>百万円</a:t>
          </a:r>
          <a:endParaRPr kumimoji="1" lang="ja-JP" altLang="en-US" sz="1100"/>
        </a:p>
      </xdr:txBody>
    </xdr:sp>
    <xdr:clientData/>
  </xdr:twoCellAnchor>
  <xdr:twoCellAnchor>
    <xdr:from>
      <xdr:col>21</xdr:col>
      <xdr:colOff>130969</xdr:colOff>
      <xdr:row>626</xdr:row>
      <xdr:rowOff>1761332</xdr:rowOff>
    </xdr:from>
    <xdr:to>
      <xdr:col>36</xdr:col>
      <xdr:colOff>23813</xdr:colOff>
      <xdr:row>626</xdr:row>
      <xdr:rowOff>2329772</xdr:rowOff>
    </xdr:to>
    <xdr:sp macro="" textlink="">
      <xdr:nvSpPr>
        <xdr:cNvPr id="108" name="角丸四角形 107"/>
        <xdr:cNvSpPr/>
      </xdr:nvSpPr>
      <xdr:spPr>
        <a:xfrm>
          <a:off x="3788569" y="237981332"/>
          <a:ext cx="2702719" cy="568440"/>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調査方針策定・結果集計等</a:t>
          </a:r>
        </a:p>
      </xdr:txBody>
    </xdr:sp>
    <xdr:clientData/>
  </xdr:twoCellAnchor>
  <xdr:twoCellAnchor>
    <xdr:from>
      <xdr:col>28</xdr:col>
      <xdr:colOff>152405</xdr:colOff>
      <xdr:row>626</xdr:row>
      <xdr:rowOff>2329822</xdr:rowOff>
    </xdr:from>
    <xdr:to>
      <xdr:col>28</xdr:col>
      <xdr:colOff>154783</xdr:colOff>
      <xdr:row>626</xdr:row>
      <xdr:rowOff>2654284</xdr:rowOff>
    </xdr:to>
    <xdr:cxnSp macro="">
      <xdr:nvCxnSpPr>
        <xdr:cNvPr id="109" name="直線コネクタ 108"/>
        <xdr:cNvCxnSpPr>
          <a:stCxn id="108" idx="2"/>
        </xdr:cNvCxnSpPr>
      </xdr:nvCxnSpPr>
      <xdr:spPr>
        <a:xfrm rot="5400000">
          <a:off x="4963413" y="238710864"/>
          <a:ext cx="324462" cy="2378"/>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87312</xdr:colOff>
      <xdr:row>626</xdr:row>
      <xdr:rowOff>3440907</xdr:rowOff>
    </xdr:from>
    <xdr:to>
      <xdr:col>21</xdr:col>
      <xdr:colOff>36512</xdr:colOff>
      <xdr:row>626</xdr:row>
      <xdr:rowOff>3442495</xdr:rowOff>
    </xdr:to>
    <xdr:cxnSp macro="">
      <xdr:nvCxnSpPr>
        <xdr:cNvPr id="110" name="直線矢印コネクタ 109"/>
        <xdr:cNvCxnSpPr/>
      </xdr:nvCxnSpPr>
      <xdr:spPr>
        <a:xfrm>
          <a:off x="3230562" y="239660907"/>
          <a:ext cx="463550" cy="158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114300</xdr:colOff>
      <xdr:row>626</xdr:row>
      <xdr:rowOff>3305175</xdr:rowOff>
    </xdr:from>
    <xdr:to>
      <xdr:col>36</xdr:col>
      <xdr:colOff>38100</xdr:colOff>
      <xdr:row>626</xdr:row>
      <xdr:rowOff>4038600</xdr:rowOff>
    </xdr:to>
    <xdr:sp macro="" textlink="">
      <xdr:nvSpPr>
        <xdr:cNvPr id="111" name="正方形/長方形 110"/>
        <xdr:cNvSpPr/>
      </xdr:nvSpPr>
      <xdr:spPr>
        <a:xfrm>
          <a:off x="3771900" y="239525175"/>
          <a:ext cx="2733675" cy="7334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rPr>
            <a:t>Ａ．本省期間業務職員</a:t>
          </a:r>
          <a:endParaRPr kumimoji="1" lang="en-US" altLang="ja-JP" sz="1200" baseline="0">
            <a:solidFill>
              <a:sysClr val="windowText" lastClr="000000"/>
            </a:solidFill>
          </a:endParaRPr>
        </a:p>
        <a:p>
          <a:pPr algn="ctr"/>
          <a:r>
            <a:rPr kumimoji="1" lang="en-US" altLang="ja-JP" sz="1200" baseline="0">
              <a:solidFill>
                <a:sysClr val="windowText" lastClr="000000"/>
              </a:solidFill>
            </a:rPr>
            <a:t>1.9</a:t>
          </a:r>
          <a:r>
            <a:rPr kumimoji="1" lang="ja-JP" altLang="en-US" sz="1200" baseline="0">
              <a:solidFill>
                <a:sysClr val="windowText" lastClr="000000"/>
              </a:solidFill>
            </a:rPr>
            <a:t>百万円</a:t>
          </a:r>
          <a:r>
            <a:rPr kumimoji="1" lang="en-US" altLang="ja-JP" sz="1100"/>
            <a:t> </a:t>
          </a:r>
          <a:endParaRPr kumimoji="1" lang="ja-JP" altLang="en-US" sz="1100"/>
        </a:p>
      </xdr:txBody>
    </xdr:sp>
    <xdr:clientData/>
  </xdr:twoCellAnchor>
  <xdr:twoCellAnchor>
    <xdr:from>
      <xdr:col>21</xdr:col>
      <xdr:colOff>130968</xdr:colOff>
      <xdr:row>626</xdr:row>
      <xdr:rowOff>4093368</xdr:rowOff>
    </xdr:from>
    <xdr:to>
      <xdr:col>36</xdr:col>
      <xdr:colOff>38893</xdr:colOff>
      <xdr:row>626</xdr:row>
      <xdr:rowOff>4671443</xdr:rowOff>
    </xdr:to>
    <xdr:sp macro="" textlink="">
      <xdr:nvSpPr>
        <xdr:cNvPr id="112" name="角丸四角形 111"/>
        <xdr:cNvSpPr/>
      </xdr:nvSpPr>
      <xdr:spPr>
        <a:xfrm>
          <a:off x="3788568" y="240313368"/>
          <a:ext cx="2717800" cy="57807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本省調査・集計業務補助</a:t>
          </a:r>
        </a:p>
      </xdr:txBody>
    </xdr:sp>
    <xdr:clientData/>
  </xdr:twoCellAnchor>
  <xdr:twoCellAnchor>
    <xdr:from>
      <xdr:col>21</xdr:col>
      <xdr:colOff>154781</xdr:colOff>
      <xdr:row>627</xdr:row>
      <xdr:rowOff>588169</xdr:rowOff>
    </xdr:from>
    <xdr:to>
      <xdr:col>36</xdr:col>
      <xdr:colOff>59531</xdr:colOff>
      <xdr:row>627</xdr:row>
      <xdr:rowOff>1293019</xdr:rowOff>
    </xdr:to>
    <xdr:sp macro="" textlink="">
      <xdr:nvSpPr>
        <xdr:cNvPr id="113" name="正方形/長方形 112"/>
        <xdr:cNvSpPr/>
      </xdr:nvSpPr>
      <xdr:spPr>
        <a:xfrm>
          <a:off x="3812381" y="241704019"/>
          <a:ext cx="2714625" cy="70485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rPr>
            <a:t>Ｂ．</a:t>
          </a:r>
          <a:r>
            <a:rPr kumimoji="1" lang="en-US" altLang="ja-JP" sz="1200" baseline="0">
              <a:solidFill>
                <a:sysClr val="windowText" lastClr="000000"/>
              </a:solidFill>
            </a:rPr>
            <a:t>(</a:t>
          </a:r>
          <a:r>
            <a:rPr kumimoji="1" lang="ja-JP" altLang="en-US" sz="1200" baseline="0">
              <a:solidFill>
                <a:sysClr val="windowText" lastClr="000000"/>
              </a:solidFill>
            </a:rPr>
            <a:t>株</a:t>
          </a:r>
          <a:r>
            <a:rPr kumimoji="1" lang="en-US" altLang="ja-JP" sz="1200" baseline="0">
              <a:solidFill>
                <a:sysClr val="windowText" lastClr="000000"/>
              </a:solidFill>
            </a:rPr>
            <a:t>)</a:t>
          </a:r>
          <a:r>
            <a:rPr kumimoji="1" lang="ja-JP" altLang="en-US" sz="1200" baseline="0">
              <a:solidFill>
                <a:sysClr val="windowText" lastClr="000000"/>
              </a:solidFill>
            </a:rPr>
            <a:t>日経印刷</a:t>
          </a:r>
          <a:endParaRPr kumimoji="1" lang="en-US" altLang="ja-JP" sz="1200" baseline="0">
            <a:solidFill>
              <a:sysClr val="windowText" lastClr="000000"/>
            </a:solidFill>
          </a:endParaRPr>
        </a:p>
        <a:p>
          <a:pPr algn="ctr"/>
          <a:r>
            <a:rPr kumimoji="1" lang="en-US" altLang="ja-JP" sz="1200" baseline="0">
              <a:solidFill>
                <a:sysClr val="windowText" lastClr="000000"/>
              </a:solidFill>
            </a:rPr>
            <a:t>0.4</a:t>
          </a:r>
          <a:r>
            <a:rPr kumimoji="1" lang="ja-JP" altLang="en-US" sz="1200" baseline="0">
              <a:solidFill>
                <a:sysClr val="windowText" lastClr="000000"/>
              </a:solidFill>
            </a:rPr>
            <a:t>百万円</a:t>
          </a:r>
          <a:r>
            <a:rPr kumimoji="1" lang="en-US" altLang="ja-JP" sz="1100"/>
            <a:t> </a:t>
          </a:r>
          <a:endParaRPr kumimoji="1" lang="ja-JP" altLang="en-US" sz="1100"/>
        </a:p>
      </xdr:txBody>
    </xdr:sp>
    <xdr:clientData/>
  </xdr:twoCellAnchor>
  <xdr:twoCellAnchor>
    <xdr:from>
      <xdr:col>21</xdr:col>
      <xdr:colOff>153193</xdr:colOff>
      <xdr:row>627</xdr:row>
      <xdr:rowOff>1373981</xdr:rowOff>
    </xdr:from>
    <xdr:to>
      <xdr:col>36</xdr:col>
      <xdr:colOff>51593</xdr:colOff>
      <xdr:row>627</xdr:row>
      <xdr:rowOff>1951895</xdr:rowOff>
    </xdr:to>
    <xdr:sp macro="" textlink="">
      <xdr:nvSpPr>
        <xdr:cNvPr id="114" name="角丸四角形 113"/>
        <xdr:cNvSpPr/>
      </xdr:nvSpPr>
      <xdr:spPr>
        <a:xfrm>
          <a:off x="3810793" y="242489831"/>
          <a:ext cx="2708275" cy="577914"/>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海外在留邦人数調査統計印刷・製本</a:t>
          </a:r>
        </a:p>
      </xdr:txBody>
    </xdr:sp>
    <xdr:clientData/>
  </xdr:twoCellAnchor>
  <xdr:twoCellAnchor>
    <xdr:from>
      <xdr:col>21</xdr:col>
      <xdr:colOff>155574</xdr:colOff>
      <xdr:row>627</xdr:row>
      <xdr:rowOff>2774950</xdr:rowOff>
    </xdr:from>
    <xdr:to>
      <xdr:col>36</xdr:col>
      <xdr:colOff>121804</xdr:colOff>
      <xdr:row>627</xdr:row>
      <xdr:rowOff>3498850</xdr:rowOff>
    </xdr:to>
    <xdr:sp macro="" textlink="">
      <xdr:nvSpPr>
        <xdr:cNvPr id="115" name="正方形/長方形 114"/>
        <xdr:cNvSpPr/>
      </xdr:nvSpPr>
      <xdr:spPr>
        <a:xfrm>
          <a:off x="3813174" y="243890800"/>
          <a:ext cx="2776105" cy="7239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rPr>
            <a:t>Ｃ．在外公館臨時補助員等（</a:t>
          </a:r>
          <a:r>
            <a:rPr kumimoji="1" lang="en-US" altLang="ja-JP" sz="1200" baseline="0">
              <a:solidFill>
                <a:sysClr val="windowText" lastClr="000000"/>
              </a:solidFill>
            </a:rPr>
            <a:t>52</a:t>
          </a:r>
          <a:r>
            <a:rPr kumimoji="1" lang="ja-JP" altLang="en-US" sz="1200" baseline="0">
              <a:solidFill>
                <a:sysClr val="windowText" lastClr="000000"/>
              </a:solidFill>
            </a:rPr>
            <a:t>件）</a:t>
          </a:r>
          <a:endParaRPr kumimoji="1" lang="en-US" altLang="ja-JP" sz="1200" baseline="0">
            <a:solidFill>
              <a:sysClr val="windowText" lastClr="000000"/>
            </a:solidFill>
          </a:endParaRPr>
        </a:p>
        <a:p>
          <a:pPr algn="ctr"/>
          <a:r>
            <a:rPr kumimoji="1" lang="en-US" altLang="ja-JP" sz="1200" baseline="0">
              <a:solidFill>
                <a:sysClr val="windowText" lastClr="000000"/>
              </a:solidFill>
            </a:rPr>
            <a:t>6.1</a:t>
          </a:r>
          <a:r>
            <a:rPr kumimoji="1" lang="ja-JP" altLang="en-US" sz="1200" baseline="0">
              <a:solidFill>
                <a:sysClr val="windowText" lastClr="000000"/>
              </a:solidFill>
            </a:rPr>
            <a:t>百万円</a:t>
          </a:r>
          <a:r>
            <a:rPr kumimoji="1" lang="en-US" altLang="ja-JP" sz="1100"/>
            <a:t> </a:t>
          </a:r>
          <a:endParaRPr kumimoji="1" lang="ja-JP" altLang="en-US" sz="1100"/>
        </a:p>
      </xdr:txBody>
    </xdr:sp>
    <xdr:clientData/>
  </xdr:twoCellAnchor>
  <xdr:twoCellAnchor>
    <xdr:from>
      <xdr:col>21</xdr:col>
      <xdr:colOff>165100</xdr:colOff>
      <xdr:row>627</xdr:row>
      <xdr:rowOff>3566318</xdr:rowOff>
    </xdr:from>
    <xdr:to>
      <xdr:col>36</xdr:col>
      <xdr:colOff>107156</xdr:colOff>
      <xdr:row>627</xdr:row>
      <xdr:rowOff>4134758</xdr:rowOff>
    </xdr:to>
    <xdr:sp macro="" textlink="">
      <xdr:nvSpPr>
        <xdr:cNvPr id="116" name="角丸四角形 115"/>
        <xdr:cNvSpPr/>
      </xdr:nvSpPr>
      <xdr:spPr>
        <a:xfrm>
          <a:off x="3822700" y="244682168"/>
          <a:ext cx="2751931" cy="568440"/>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在留邦人調査・集計作業</a:t>
          </a:r>
          <a:r>
            <a:rPr kumimoji="1" lang="en-US" altLang="ja-JP" sz="1100"/>
            <a:t> </a:t>
          </a:r>
          <a:endParaRPr kumimoji="1" lang="ja-JP" altLang="en-US" sz="1100"/>
        </a:p>
      </xdr:txBody>
    </xdr:sp>
    <xdr:clientData/>
  </xdr:twoCellAnchor>
  <xdr:twoCellAnchor>
    <xdr:from>
      <xdr:col>18</xdr:col>
      <xdr:colOff>92869</xdr:colOff>
      <xdr:row>627</xdr:row>
      <xdr:rowOff>723107</xdr:rowOff>
    </xdr:from>
    <xdr:to>
      <xdr:col>21</xdr:col>
      <xdr:colOff>38894</xdr:colOff>
      <xdr:row>627</xdr:row>
      <xdr:rowOff>723107</xdr:rowOff>
    </xdr:to>
    <xdr:cxnSp macro="">
      <xdr:nvCxnSpPr>
        <xdr:cNvPr id="117" name="直線矢印コネクタ 116"/>
        <xdr:cNvCxnSpPr/>
      </xdr:nvCxnSpPr>
      <xdr:spPr>
        <a:xfrm>
          <a:off x="3236119" y="241838957"/>
          <a:ext cx="460375" cy="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123825</xdr:colOff>
      <xdr:row>627</xdr:row>
      <xdr:rowOff>2894788</xdr:rowOff>
    </xdr:from>
    <xdr:to>
      <xdr:col>21</xdr:col>
      <xdr:colOff>44450</xdr:colOff>
      <xdr:row>627</xdr:row>
      <xdr:rowOff>2894806</xdr:rowOff>
    </xdr:to>
    <xdr:cxnSp macro="">
      <xdr:nvCxnSpPr>
        <xdr:cNvPr id="118" name="直線矢印コネクタ 117"/>
        <xdr:cNvCxnSpPr/>
      </xdr:nvCxnSpPr>
      <xdr:spPr>
        <a:xfrm flipV="1">
          <a:off x="3267075" y="244010638"/>
          <a:ext cx="434975" cy="1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150813</xdr:colOff>
      <xdr:row>628</xdr:row>
      <xdr:rowOff>801669</xdr:rowOff>
    </xdr:from>
    <xdr:to>
      <xdr:col>21</xdr:col>
      <xdr:colOff>112713</xdr:colOff>
      <xdr:row>628</xdr:row>
      <xdr:rowOff>801669</xdr:rowOff>
    </xdr:to>
    <xdr:cxnSp macro="">
      <xdr:nvCxnSpPr>
        <xdr:cNvPr id="119" name="直線矢印コネクタ 118"/>
        <xdr:cNvCxnSpPr/>
      </xdr:nvCxnSpPr>
      <xdr:spPr>
        <a:xfrm flipV="1">
          <a:off x="3294063" y="246346644"/>
          <a:ext cx="476250" cy="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140494</xdr:colOff>
      <xdr:row>628</xdr:row>
      <xdr:rowOff>612775</xdr:rowOff>
    </xdr:from>
    <xdr:to>
      <xdr:col>36</xdr:col>
      <xdr:colOff>76994</xdr:colOff>
      <xdr:row>628</xdr:row>
      <xdr:rowOff>1479550</xdr:rowOff>
    </xdr:to>
    <xdr:sp macro="" textlink="">
      <xdr:nvSpPr>
        <xdr:cNvPr id="120" name="正方形/長方形 119"/>
        <xdr:cNvSpPr/>
      </xdr:nvSpPr>
      <xdr:spPr>
        <a:xfrm>
          <a:off x="3798094" y="246157750"/>
          <a:ext cx="2746375" cy="8667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rPr>
            <a:t>Ｄ．在外公館所在地郵便局等</a:t>
          </a:r>
          <a:endParaRPr kumimoji="1" lang="en-US" altLang="ja-JP" sz="1200" baseline="0">
            <a:solidFill>
              <a:sysClr val="windowText" lastClr="000000"/>
            </a:solidFill>
          </a:endParaRPr>
        </a:p>
        <a:p>
          <a:pPr algn="ctr"/>
          <a:r>
            <a:rPr kumimoji="1" lang="ja-JP" altLang="en-US" sz="1200" baseline="0">
              <a:solidFill>
                <a:sysClr val="windowText" lastClr="000000"/>
              </a:solidFill>
            </a:rPr>
            <a:t>（郵送料等）（</a:t>
          </a:r>
          <a:r>
            <a:rPr kumimoji="1" lang="en-US" altLang="ja-JP" sz="1200" baseline="0">
              <a:solidFill>
                <a:sysClr val="windowText" lastClr="000000"/>
              </a:solidFill>
            </a:rPr>
            <a:t>2</a:t>
          </a:r>
          <a:r>
            <a:rPr kumimoji="1" lang="ja-JP" altLang="en-US" sz="1200" baseline="0">
              <a:solidFill>
                <a:sysClr val="windowText" lastClr="000000"/>
              </a:solidFill>
            </a:rPr>
            <a:t>件）</a:t>
          </a:r>
          <a:endParaRPr kumimoji="1" lang="en-US" altLang="ja-JP" sz="1200" baseline="0">
            <a:solidFill>
              <a:sysClr val="windowText" lastClr="000000"/>
            </a:solidFill>
          </a:endParaRPr>
        </a:p>
        <a:p>
          <a:pPr algn="ctr"/>
          <a:r>
            <a:rPr kumimoji="1" lang="en-US" altLang="ja-JP" sz="1200" baseline="0">
              <a:solidFill>
                <a:sysClr val="windowText" lastClr="000000"/>
              </a:solidFill>
            </a:rPr>
            <a:t>0.04</a:t>
          </a:r>
          <a:r>
            <a:rPr kumimoji="1" lang="ja-JP" altLang="en-US" sz="1200" baseline="0">
              <a:solidFill>
                <a:sysClr val="windowText" lastClr="000000"/>
              </a:solidFill>
            </a:rPr>
            <a:t>百万円</a:t>
          </a:r>
          <a:r>
            <a:rPr kumimoji="1" lang="en-US" altLang="ja-JP" sz="1100"/>
            <a:t> </a:t>
          </a:r>
          <a:endParaRPr kumimoji="1" lang="ja-JP" altLang="en-US" sz="1100"/>
        </a:p>
      </xdr:txBody>
    </xdr:sp>
    <xdr:clientData/>
  </xdr:twoCellAnchor>
  <xdr:twoCellAnchor>
    <xdr:from>
      <xdr:col>21</xdr:col>
      <xdr:colOff>138113</xdr:colOff>
      <xdr:row>628</xdr:row>
      <xdr:rowOff>1524794</xdr:rowOff>
    </xdr:from>
    <xdr:to>
      <xdr:col>36</xdr:col>
      <xdr:colOff>59531</xdr:colOff>
      <xdr:row>628</xdr:row>
      <xdr:rowOff>2083760</xdr:rowOff>
    </xdr:to>
    <xdr:sp macro="" textlink="">
      <xdr:nvSpPr>
        <xdr:cNvPr id="121" name="角丸四角形 120"/>
        <xdr:cNvSpPr/>
      </xdr:nvSpPr>
      <xdr:spPr>
        <a:xfrm>
          <a:off x="3795713" y="247069769"/>
          <a:ext cx="2731293" cy="558966"/>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solidFill>
                <a:schemeClr val="dk1"/>
              </a:solidFill>
              <a:latin typeface="+mn-lt"/>
              <a:ea typeface="+mn-ea"/>
              <a:cs typeface="+mn-cs"/>
            </a:rPr>
            <a:t>在外公館の調査用切手・封筒購入</a:t>
          </a:r>
          <a:endParaRPr kumimoji="1" lang="ja-JP" altLang="en-US" sz="1100"/>
        </a:p>
      </xdr:txBody>
    </xdr:sp>
    <xdr:clientData/>
  </xdr:twoCellAnchor>
  <xdr:twoCellAnchor>
    <xdr:from>
      <xdr:col>21</xdr:col>
      <xdr:colOff>142875</xdr:colOff>
      <xdr:row>627</xdr:row>
      <xdr:rowOff>223838</xdr:rowOff>
    </xdr:from>
    <xdr:to>
      <xdr:col>36</xdr:col>
      <xdr:colOff>76200</xdr:colOff>
      <xdr:row>627</xdr:row>
      <xdr:rowOff>507736</xdr:rowOff>
    </xdr:to>
    <xdr:sp macro="" textlink="">
      <xdr:nvSpPr>
        <xdr:cNvPr id="122" name="テキスト ボックス 121"/>
        <xdr:cNvSpPr txBox="1"/>
      </xdr:nvSpPr>
      <xdr:spPr>
        <a:xfrm>
          <a:off x="3800475" y="241339688"/>
          <a:ext cx="2743200" cy="2838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1100"/>
            <a:t>【</a:t>
          </a:r>
          <a:r>
            <a:rPr kumimoji="1" lang="ja-JP" altLang="en-US" sz="1100"/>
            <a:t>見積合わせ</a:t>
          </a:r>
          <a:r>
            <a:rPr kumimoji="1" lang="en-US" altLang="ja-JP" sz="1100"/>
            <a:t>】</a:t>
          </a:r>
          <a:endParaRPr kumimoji="1" lang="ja-JP" altLang="en-US" sz="1100"/>
        </a:p>
      </xdr:txBody>
    </xdr:sp>
    <xdr:clientData/>
  </xdr:twoCellAnchor>
  <xdr:twoCellAnchor>
    <xdr:from>
      <xdr:col>21</xdr:col>
      <xdr:colOff>136525</xdr:colOff>
      <xdr:row>628</xdr:row>
      <xdr:rowOff>254000</xdr:rowOff>
    </xdr:from>
    <xdr:to>
      <xdr:col>36</xdr:col>
      <xdr:colOff>63500</xdr:colOff>
      <xdr:row>628</xdr:row>
      <xdr:rowOff>546100</xdr:rowOff>
    </xdr:to>
    <xdr:sp macro="" textlink="">
      <xdr:nvSpPr>
        <xdr:cNvPr id="123" name="テキスト ボックス 122"/>
        <xdr:cNvSpPr txBox="1"/>
      </xdr:nvSpPr>
      <xdr:spPr>
        <a:xfrm>
          <a:off x="3794125" y="245798975"/>
          <a:ext cx="2736850" cy="29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21</xdr:col>
      <xdr:colOff>139701</xdr:colOff>
      <xdr:row>627</xdr:row>
      <xdr:rowOff>2409825</xdr:rowOff>
    </xdr:from>
    <xdr:to>
      <xdr:col>36</xdr:col>
      <xdr:colOff>114301</xdr:colOff>
      <xdr:row>627</xdr:row>
      <xdr:rowOff>2717704</xdr:rowOff>
    </xdr:to>
    <xdr:sp macro="" textlink="">
      <xdr:nvSpPr>
        <xdr:cNvPr id="124" name="テキスト ボックス 123"/>
        <xdr:cNvSpPr txBox="1"/>
      </xdr:nvSpPr>
      <xdr:spPr>
        <a:xfrm>
          <a:off x="3797301" y="243525675"/>
          <a:ext cx="2784475" cy="3078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1100"/>
            <a:t>【</a:t>
          </a:r>
          <a:r>
            <a:rPr kumimoji="1" lang="ja-JP" altLang="en-US" sz="1100"/>
            <a:t>公募・競争性のない随意契約</a:t>
          </a:r>
          <a:r>
            <a:rPr kumimoji="1" lang="en-US" altLang="ja-JP" sz="1100"/>
            <a:t>】</a:t>
          </a:r>
          <a:endParaRPr kumimoji="1" lang="ja-JP" altLang="en-US" sz="1100"/>
        </a:p>
      </xdr:txBody>
    </xdr:sp>
    <xdr:clientData/>
  </xdr:twoCellAnchor>
  <xdr:twoCellAnchor>
    <xdr:from>
      <xdr:col>21</xdr:col>
      <xdr:colOff>115094</xdr:colOff>
      <xdr:row>626</xdr:row>
      <xdr:rowOff>2943224</xdr:rowOff>
    </xdr:from>
    <xdr:to>
      <xdr:col>36</xdr:col>
      <xdr:colOff>26194</xdr:colOff>
      <xdr:row>626</xdr:row>
      <xdr:rowOff>3226507</xdr:rowOff>
    </xdr:to>
    <xdr:sp macro="" textlink="">
      <xdr:nvSpPr>
        <xdr:cNvPr id="125" name="テキスト ボックス 124"/>
        <xdr:cNvSpPr txBox="1"/>
      </xdr:nvSpPr>
      <xdr:spPr>
        <a:xfrm>
          <a:off x="3772694" y="239163224"/>
          <a:ext cx="2720975" cy="2832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1100"/>
            <a:t>【</a:t>
          </a:r>
          <a:r>
            <a:rPr kumimoji="1" lang="ja-JP" altLang="en-US" sz="1100"/>
            <a:t>公募</a:t>
          </a:r>
          <a:r>
            <a:rPr kumimoji="1" lang="en-US" altLang="ja-JP" sz="1100"/>
            <a:t>】</a:t>
          </a:r>
          <a:endParaRPr kumimoji="1" lang="ja-JP" altLang="en-US" sz="1100"/>
        </a:p>
      </xdr:txBody>
    </xdr:sp>
    <xdr:clientData/>
  </xdr:twoCellAnchor>
  <xdr:twoCellAnchor>
    <xdr:from>
      <xdr:col>18</xdr:col>
      <xdr:colOff>63500</xdr:colOff>
      <xdr:row>626</xdr:row>
      <xdr:rowOff>2657475</xdr:rowOff>
    </xdr:from>
    <xdr:to>
      <xdr:col>28</xdr:col>
      <xdr:colOff>139700</xdr:colOff>
      <xdr:row>626</xdr:row>
      <xdr:rowOff>2659063</xdr:rowOff>
    </xdr:to>
    <xdr:cxnSp macro="">
      <xdr:nvCxnSpPr>
        <xdr:cNvPr id="126" name="直線コネクタ 125"/>
        <xdr:cNvCxnSpPr/>
      </xdr:nvCxnSpPr>
      <xdr:spPr>
        <a:xfrm>
          <a:off x="3206750" y="238877475"/>
          <a:ext cx="1905000" cy="1588"/>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50800</xdr:colOff>
      <xdr:row>733</xdr:row>
      <xdr:rowOff>1498600</xdr:rowOff>
    </xdr:from>
    <xdr:to>
      <xdr:col>46</xdr:col>
      <xdr:colOff>137060</xdr:colOff>
      <xdr:row>733</xdr:row>
      <xdr:rowOff>3603878</xdr:rowOff>
    </xdr:to>
    <xdr:graphicFrame macro="">
      <xdr:nvGraphicFramePr>
        <xdr:cNvPr id="129" name="図表 128"/>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3" r:lo="rId14" r:qs="rId15" r:cs="rId16"/>
        </a:graphicData>
      </a:graphic>
    </xdr:graphicFrame>
    <xdr:clientData/>
  </xdr:twoCellAnchor>
  <xdr:twoCellAnchor>
    <xdr:from>
      <xdr:col>16</xdr:col>
      <xdr:colOff>123825</xdr:colOff>
      <xdr:row>854</xdr:row>
      <xdr:rowOff>0</xdr:rowOff>
    </xdr:from>
    <xdr:to>
      <xdr:col>41</xdr:col>
      <xdr:colOff>114300</xdr:colOff>
      <xdr:row>855</xdr:row>
      <xdr:rowOff>0</xdr:rowOff>
    </xdr:to>
    <xdr:grpSp>
      <xdr:nvGrpSpPr>
        <xdr:cNvPr id="131" name="グループ化 5"/>
        <xdr:cNvGrpSpPr>
          <a:grpSpLocks/>
        </xdr:cNvGrpSpPr>
      </xdr:nvGrpSpPr>
      <xdr:grpSpPr bwMode="auto">
        <a:xfrm>
          <a:off x="3019425" y="335038700"/>
          <a:ext cx="4791075" cy="4432300"/>
          <a:chOff x="-297918" y="1638300"/>
          <a:chExt cx="6546538" cy="3057525"/>
        </a:xfrm>
      </xdr:grpSpPr>
      <xdr:grpSp>
        <xdr:nvGrpSpPr>
          <xdr:cNvPr id="132" name="グループ化 9"/>
          <xdr:cNvGrpSpPr>
            <a:grpSpLocks/>
          </xdr:cNvGrpSpPr>
        </xdr:nvGrpSpPr>
        <xdr:grpSpPr bwMode="auto">
          <a:xfrm>
            <a:off x="2660742" y="1638300"/>
            <a:ext cx="3494164" cy="2656432"/>
            <a:chOff x="2755901" y="1724024"/>
            <a:chExt cx="3398956" cy="2570432"/>
          </a:xfrm>
        </xdr:grpSpPr>
        <xdr:sp macro="" textlink="">
          <xdr:nvSpPr>
            <xdr:cNvPr id="135" name="正方形/長方形 134"/>
            <xdr:cNvSpPr/>
          </xdr:nvSpPr>
          <xdr:spPr>
            <a:xfrm>
              <a:off x="3446111" y="1724024"/>
              <a:ext cx="2044583" cy="103708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r>
                <a:rPr kumimoji="1" lang="en-US" altLang="ja-JP" sz="1100"/>
                <a:t/>
              </a:r>
              <a:br>
                <a:rPr kumimoji="1" lang="en-US" altLang="ja-JP" sz="1100"/>
              </a:br>
              <a:endParaRPr kumimoji="1" lang="en-US" altLang="ja-JP" sz="1100"/>
            </a:p>
            <a:p>
              <a:pPr algn="ctr"/>
              <a:r>
                <a:rPr kumimoji="1" lang="ja-JP" altLang="en-US" sz="1100"/>
                <a:t>９．６百万円</a:t>
              </a:r>
            </a:p>
          </xdr:txBody>
        </xdr:sp>
        <xdr:sp macro="" textlink="">
          <xdr:nvSpPr>
            <xdr:cNvPr id="136" name="正方形/長方形 2"/>
            <xdr:cNvSpPr/>
          </xdr:nvSpPr>
          <xdr:spPr>
            <a:xfrm>
              <a:off x="2755901" y="3276463"/>
              <a:ext cx="3398956" cy="1017993"/>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事務補助員　５名</a:t>
              </a:r>
              <a:r>
                <a:rPr kumimoji="1" lang="en-US" altLang="ja-JP" sz="1100"/>
                <a:t/>
              </a:r>
              <a:br>
                <a:rPr kumimoji="1" lang="en-US" altLang="ja-JP" sz="1100"/>
              </a:br>
              <a:r>
                <a:rPr kumimoji="1" lang="en-US" altLang="ja-JP" sz="1100"/>
                <a:t/>
              </a:r>
              <a:br>
                <a:rPr kumimoji="1" lang="en-US" altLang="ja-JP" sz="1100"/>
              </a:br>
              <a:r>
                <a:rPr kumimoji="1" lang="ja-JP" altLang="en-US" sz="1100"/>
                <a:t>９．１百万円</a:t>
              </a:r>
            </a:p>
          </xdr:txBody>
        </xdr:sp>
        <xdr:cxnSp macro="">
          <xdr:nvCxnSpPr>
            <xdr:cNvPr id="137" name="直線コネクタ 136"/>
            <xdr:cNvCxnSpPr>
              <a:stCxn id="135" idx="2"/>
            </xdr:cNvCxnSpPr>
          </xdr:nvCxnSpPr>
          <xdr:spPr>
            <a:xfrm rot="5400000">
              <a:off x="4210723" y="3012272"/>
              <a:ext cx="515359" cy="13023"/>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33" name="正方形/長方形 132"/>
          <xdr:cNvSpPr/>
        </xdr:nvSpPr>
        <xdr:spPr>
          <a:xfrm>
            <a:off x="5043736" y="4340758"/>
            <a:ext cx="1204884" cy="355067"/>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人件費</a:t>
            </a:r>
          </a:p>
        </xdr:txBody>
      </xdr:sp>
      <xdr:sp macro="" textlink="">
        <xdr:nvSpPr>
          <xdr:cNvPr id="134" name="正方形/長方形 133"/>
          <xdr:cNvSpPr/>
        </xdr:nvSpPr>
        <xdr:spPr>
          <a:xfrm>
            <a:off x="-297918" y="1947340"/>
            <a:ext cx="3333513" cy="328766"/>
          </a:xfrm>
          <a:prstGeom prst="rect">
            <a:avLst/>
          </a:prstGeom>
          <a:solidFill>
            <a:schemeClr val="bg1"/>
          </a:solidFill>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領事サービス改善関係経費</a:t>
            </a:r>
            <a:r>
              <a:rPr kumimoji="1" lang="en-US" altLang="ja-JP" sz="1100"/>
              <a:t>】</a:t>
            </a:r>
          </a:p>
        </xdr:txBody>
      </xdr:sp>
    </xdr:grpSp>
    <xdr:clientData/>
  </xdr:twoCellAnchor>
  <xdr:oneCellAnchor>
    <xdr:from>
      <xdr:col>12</xdr:col>
      <xdr:colOff>145676</xdr:colOff>
      <xdr:row>962</xdr:row>
      <xdr:rowOff>46504</xdr:rowOff>
    </xdr:from>
    <xdr:ext cx="1333500" cy="436786"/>
    <xdr:sp macro="" textlink="">
      <xdr:nvSpPr>
        <xdr:cNvPr id="140" name="テキスト ボックス 139"/>
        <xdr:cNvSpPr txBox="1"/>
      </xdr:nvSpPr>
      <xdr:spPr>
        <a:xfrm>
          <a:off x="2260226" y="380522629"/>
          <a:ext cx="133350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endParaRPr lang="ja-JP" altLang="en-US" sz="1100">
            <a:solidFill>
              <a:schemeClr val="tx1"/>
            </a:solidFill>
            <a:latin typeface="+mn-lt"/>
            <a:ea typeface="+mn-ea"/>
            <a:cs typeface="+mn-cs"/>
          </a:endParaRPr>
        </a:p>
        <a:p>
          <a:endParaRPr kumimoji="1" lang="ja-JP" altLang="en-US" sz="1100"/>
        </a:p>
      </xdr:txBody>
    </xdr:sp>
    <xdr:clientData/>
  </xdr:oneCellAnchor>
  <xdr:oneCellAnchor>
    <xdr:from>
      <xdr:col>12</xdr:col>
      <xdr:colOff>145676</xdr:colOff>
      <xdr:row>961</xdr:row>
      <xdr:rowOff>46504</xdr:rowOff>
    </xdr:from>
    <xdr:ext cx="1333500" cy="436786"/>
    <xdr:sp macro="" textlink="">
      <xdr:nvSpPr>
        <xdr:cNvPr id="141" name="テキスト ボックス 140"/>
        <xdr:cNvSpPr txBox="1"/>
      </xdr:nvSpPr>
      <xdr:spPr>
        <a:xfrm>
          <a:off x="2260226" y="376093504"/>
          <a:ext cx="133350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endParaRPr lang="ja-JP" altLang="en-US" sz="1100">
            <a:solidFill>
              <a:schemeClr val="tx1"/>
            </a:solidFill>
            <a:latin typeface="+mn-lt"/>
            <a:ea typeface="+mn-ea"/>
            <a:cs typeface="+mn-cs"/>
          </a:endParaRPr>
        </a:p>
        <a:p>
          <a:endParaRPr kumimoji="1" lang="ja-JP" altLang="en-US" sz="1100"/>
        </a:p>
      </xdr:txBody>
    </xdr:sp>
    <xdr:clientData/>
  </xdr:oneCellAnchor>
  <xdr:twoCellAnchor>
    <xdr:from>
      <xdr:col>18</xdr:col>
      <xdr:colOff>106960</xdr:colOff>
      <xdr:row>960</xdr:row>
      <xdr:rowOff>3149621</xdr:rowOff>
    </xdr:from>
    <xdr:to>
      <xdr:col>39</xdr:col>
      <xdr:colOff>82538</xdr:colOff>
      <xdr:row>960</xdr:row>
      <xdr:rowOff>3152170</xdr:rowOff>
    </xdr:to>
    <xdr:cxnSp macro="">
      <xdr:nvCxnSpPr>
        <xdr:cNvPr id="142" name="直線コネクタ 141"/>
        <xdr:cNvCxnSpPr/>
      </xdr:nvCxnSpPr>
      <xdr:spPr>
        <a:xfrm flipV="1">
          <a:off x="3250210" y="374300771"/>
          <a:ext cx="3899878" cy="254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105034</xdr:colOff>
      <xdr:row>960</xdr:row>
      <xdr:rowOff>4114800</xdr:rowOff>
    </xdr:from>
    <xdr:to>
      <xdr:col>23</xdr:col>
      <xdr:colOff>127000</xdr:colOff>
      <xdr:row>960</xdr:row>
      <xdr:rowOff>4442204</xdr:rowOff>
    </xdr:to>
    <xdr:sp macro="" textlink="">
      <xdr:nvSpPr>
        <xdr:cNvPr id="143" name="テキスト ボックス 142"/>
        <xdr:cNvSpPr txBox="1"/>
      </xdr:nvSpPr>
      <xdr:spPr>
        <a:xfrm>
          <a:off x="2733934" y="375265950"/>
          <a:ext cx="1393566" cy="327404"/>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sz="1100">
              <a:solidFill>
                <a:schemeClr val="dk1"/>
              </a:solidFill>
              <a:latin typeface="+mn-lt"/>
              <a:ea typeface="+mn-ea"/>
              <a:cs typeface="+mn-cs"/>
            </a:rPr>
            <a:t>【</a:t>
          </a:r>
          <a:r>
            <a:rPr kumimoji="1" lang="ja-JP" altLang="en-US" sz="1100">
              <a:solidFill>
                <a:schemeClr val="dk1"/>
              </a:solidFill>
              <a:latin typeface="+mn-lt"/>
              <a:ea typeface="+mn-ea"/>
              <a:cs typeface="+mn-cs"/>
            </a:rPr>
            <a:t>見積合わせ</a:t>
          </a:r>
          <a:r>
            <a:rPr kumimoji="1" lang="en-US" sz="1100">
              <a:solidFill>
                <a:schemeClr val="dk1"/>
              </a:solidFill>
              <a:latin typeface="+mn-lt"/>
              <a:ea typeface="+mn-ea"/>
              <a:cs typeface="+mn-cs"/>
            </a:rPr>
            <a:t>】</a:t>
          </a:r>
          <a:endParaRPr lang="ja-JP"/>
        </a:p>
        <a:p>
          <a:endParaRPr lang="ja-JP" altLang="en-US"/>
        </a:p>
      </xdr:txBody>
    </xdr:sp>
    <xdr:clientData/>
  </xdr:twoCellAnchor>
  <xdr:twoCellAnchor>
    <xdr:from>
      <xdr:col>30</xdr:col>
      <xdr:colOff>19538</xdr:colOff>
      <xdr:row>960</xdr:row>
      <xdr:rowOff>2752729</xdr:rowOff>
    </xdr:from>
    <xdr:to>
      <xdr:col>30</xdr:col>
      <xdr:colOff>25290</xdr:colOff>
      <xdr:row>960</xdr:row>
      <xdr:rowOff>3129163</xdr:rowOff>
    </xdr:to>
    <xdr:cxnSp macro="">
      <xdr:nvCxnSpPr>
        <xdr:cNvPr id="144" name="直線コネクタ 143"/>
        <xdr:cNvCxnSpPr/>
      </xdr:nvCxnSpPr>
      <xdr:spPr>
        <a:xfrm rot="5400000">
          <a:off x="5149147" y="374089220"/>
          <a:ext cx="376434" cy="575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96414</xdr:colOff>
      <xdr:row>960</xdr:row>
      <xdr:rowOff>3172210</xdr:rowOff>
    </xdr:from>
    <xdr:to>
      <xdr:col>18</xdr:col>
      <xdr:colOff>97181</xdr:colOff>
      <xdr:row>960</xdr:row>
      <xdr:rowOff>4009866</xdr:rowOff>
    </xdr:to>
    <xdr:cxnSp macro="">
      <xdr:nvCxnSpPr>
        <xdr:cNvPr id="145" name="直線矢印コネクタ 144"/>
        <xdr:cNvCxnSpPr/>
      </xdr:nvCxnSpPr>
      <xdr:spPr>
        <a:xfrm rot="16200000" flipH="1">
          <a:off x="2821220" y="374741804"/>
          <a:ext cx="837656" cy="76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137395</xdr:colOff>
      <xdr:row>960</xdr:row>
      <xdr:rowOff>2222500</xdr:rowOff>
    </xdr:from>
    <xdr:to>
      <xdr:col>34</xdr:col>
      <xdr:colOff>55339</xdr:colOff>
      <xdr:row>960</xdr:row>
      <xdr:rowOff>2753582</xdr:rowOff>
    </xdr:to>
    <xdr:sp macro="" textlink="">
      <xdr:nvSpPr>
        <xdr:cNvPr id="146" name="テキスト ボックス 145"/>
        <xdr:cNvSpPr txBox="1"/>
      </xdr:nvSpPr>
      <xdr:spPr>
        <a:xfrm>
          <a:off x="4690345" y="373373650"/>
          <a:ext cx="1365744" cy="531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外務省</a:t>
          </a:r>
          <a:endParaRPr kumimoji="1" lang="en-US" altLang="ja-JP" sz="1100"/>
        </a:p>
        <a:p>
          <a:r>
            <a:rPr kumimoji="1" lang="ja-JP" altLang="en-US" sz="1100"/>
            <a:t>　　２．０百万円　</a:t>
          </a:r>
        </a:p>
      </xdr:txBody>
    </xdr:sp>
    <xdr:clientData/>
  </xdr:twoCellAnchor>
  <xdr:twoCellAnchor>
    <xdr:from>
      <xdr:col>35</xdr:col>
      <xdr:colOff>131305</xdr:colOff>
      <xdr:row>960</xdr:row>
      <xdr:rowOff>4099296</xdr:rowOff>
    </xdr:from>
    <xdr:to>
      <xdr:col>44</xdr:col>
      <xdr:colOff>50525</xdr:colOff>
      <xdr:row>960</xdr:row>
      <xdr:rowOff>4440439</xdr:rowOff>
    </xdr:to>
    <xdr:sp macro="" textlink="">
      <xdr:nvSpPr>
        <xdr:cNvPr id="147" name="テキスト ボックス 146"/>
        <xdr:cNvSpPr txBox="1"/>
      </xdr:nvSpPr>
      <xdr:spPr>
        <a:xfrm>
          <a:off x="6332080" y="375250446"/>
          <a:ext cx="1786120" cy="3411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sz="1100">
              <a:solidFill>
                <a:schemeClr val="dk1"/>
              </a:solidFill>
              <a:latin typeface="+mn-lt"/>
              <a:ea typeface="+mn-ea"/>
              <a:cs typeface="+mn-cs"/>
            </a:rPr>
            <a:t>【</a:t>
          </a:r>
          <a:r>
            <a:rPr kumimoji="1" lang="ja-JP" altLang="en-US" sz="1100">
              <a:solidFill>
                <a:schemeClr val="dk1"/>
              </a:solidFill>
              <a:latin typeface="+mn-lt"/>
              <a:ea typeface="+mn-ea"/>
              <a:cs typeface="+mn-cs"/>
            </a:rPr>
            <a:t>指名競争入札</a:t>
          </a:r>
          <a:r>
            <a:rPr kumimoji="1" lang="en-US" sz="1100">
              <a:solidFill>
                <a:schemeClr val="dk1"/>
              </a:solidFill>
              <a:latin typeface="+mn-lt"/>
              <a:ea typeface="+mn-ea"/>
              <a:cs typeface="+mn-cs"/>
            </a:rPr>
            <a:t>】</a:t>
          </a:r>
          <a:endParaRPr lang="ja-JP" altLang="en-US" sz="1100">
            <a:solidFill>
              <a:schemeClr val="dk1"/>
            </a:solidFill>
            <a:latin typeface="+mn-lt"/>
            <a:ea typeface="+mn-ea"/>
            <a:cs typeface="+mn-cs"/>
          </a:endParaRPr>
        </a:p>
        <a:p>
          <a:endParaRPr kumimoji="1" lang="ja-JP" altLang="en-US" sz="1100"/>
        </a:p>
      </xdr:txBody>
    </xdr:sp>
    <xdr:clientData/>
  </xdr:twoCellAnchor>
  <xdr:twoCellAnchor>
    <xdr:from>
      <xdr:col>11</xdr:col>
      <xdr:colOff>165101</xdr:colOff>
      <xdr:row>960</xdr:row>
      <xdr:rowOff>4538078</xdr:rowOff>
    </xdr:from>
    <xdr:to>
      <xdr:col>26</xdr:col>
      <xdr:colOff>15453</xdr:colOff>
      <xdr:row>961</xdr:row>
      <xdr:rowOff>271841</xdr:rowOff>
    </xdr:to>
    <xdr:sp macro="" textlink="">
      <xdr:nvSpPr>
        <xdr:cNvPr id="148" name="テキスト ボックス 147"/>
        <xdr:cNvSpPr txBox="1"/>
      </xdr:nvSpPr>
      <xdr:spPr>
        <a:xfrm>
          <a:off x="2108201" y="375689228"/>
          <a:ext cx="2460202" cy="6296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レセプション案内状印刷業者</a:t>
          </a:r>
          <a:endParaRPr kumimoji="1" lang="en-US" altLang="ja-JP" sz="1100"/>
        </a:p>
        <a:p>
          <a:r>
            <a:rPr kumimoji="1" lang="ja-JP" altLang="en-US" sz="1100"/>
            <a:t>　　　　　　０．０５百万円</a:t>
          </a:r>
        </a:p>
      </xdr:txBody>
    </xdr:sp>
    <xdr:clientData/>
  </xdr:twoCellAnchor>
  <xdr:twoCellAnchor>
    <xdr:from>
      <xdr:col>11</xdr:col>
      <xdr:colOff>167078</xdr:colOff>
      <xdr:row>961</xdr:row>
      <xdr:rowOff>342166</xdr:rowOff>
    </xdr:from>
    <xdr:to>
      <xdr:col>25</xdr:col>
      <xdr:colOff>209879</xdr:colOff>
      <xdr:row>961</xdr:row>
      <xdr:rowOff>1104900</xdr:rowOff>
    </xdr:to>
    <xdr:sp macro="" textlink="">
      <xdr:nvSpPr>
        <xdr:cNvPr id="149" name="大かっこ 148"/>
        <xdr:cNvSpPr/>
      </xdr:nvSpPr>
      <xdr:spPr>
        <a:xfrm>
          <a:off x="2110178" y="376389166"/>
          <a:ext cx="2443101" cy="762734"/>
        </a:xfrm>
        <a:prstGeom prst="bracketPair">
          <a:avLst>
            <a:gd name="adj" fmla="val 7564"/>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b="1"/>
            <a:t>招待者に送付する招待状及び招待状を入れる封筒の作成経費</a:t>
          </a:r>
        </a:p>
      </xdr:txBody>
    </xdr:sp>
    <xdr:clientData/>
  </xdr:twoCellAnchor>
  <xdr:twoCellAnchor>
    <xdr:from>
      <xdr:col>14</xdr:col>
      <xdr:colOff>146319</xdr:colOff>
      <xdr:row>961</xdr:row>
      <xdr:rowOff>1083661</xdr:rowOff>
    </xdr:from>
    <xdr:to>
      <xdr:col>21</xdr:col>
      <xdr:colOff>109654</xdr:colOff>
      <xdr:row>961</xdr:row>
      <xdr:rowOff>1563068</xdr:rowOff>
    </xdr:to>
    <xdr:sp macro="" textlink="">
      <xdr:nvSpPr>
        <xdr:cNvPr id="150" name="テキスト ボックス 149"/>
        <xdr:cNvSpPr txBox="1"/>
      </xdr:nvSpPr>
      <xdr:spPr>
        <a:xfrm>
          <a:off x="2603769" y="377130661"/>
          <a:ext cx="1163485" cy="479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en-US" sz="1100">
              <a:solidFill>
                <a:schemeClr val="tx1"/>
              </a:solidFill>
              <a:latin typeface="+mn-lt"/>
              <a:ea typeface="+mn-ea"/>
              <a:cs typeface="+mn-cs"/>
            </a:rPr>
            <a:t>【</a:t>
          </a:r>
          <a:r>
            <a:rPr kumimoji="1" lang="ja-JP" altLang="en-US" sz="1100">
              <a:solidFill>
                <a:schemeClr val="tx1"/>
              </a:solidFill>
              <a:latin typeface="+mn-lt"/>
              <a:ea typeface="+mn-ea"/>
              <a:cs typeface="+mn-cs"/>
            </a:rPr>
            <a:t>単価契約</a:t>
          </a:r>
          <a:r>
            <a:rPr kumimoji="1" lang="en-US" sz="1100">
              <a:solidFill>
                <a:schemeClr val="tx1"/>
              </a:solidFill>
              <a:latin typeface="+mn-lt"/>
              <a:ea typeface="+mn-ea"/>
              <a:cs typeface="+mn-cs"/>
            </a:rPr>
            <a:t>】</a:t>
          </a:r>
          <a:endParaRPr lang="ja-JP" altLang="en-US" sz="1100">
            <a:solidFill>
              <a:schemeClr val="tx1"/>
            </a:solidFill>
            <a:latin typeface="+mn-lt"/>
            <a:ea typeface="+mn-ea"/>
            <a:cs typeface="+mn-cs"/>
          </a:endParaRPr>
        </a:p>
        <a:p>
          <a:endParaRPr kumimoji="1" lang="ja-JP" altLang="en-US" sz="1100"/>
        </a:p>
      </xdr:txBody>
    </xdr:sp>
    <xdr:clientData/>
  </xdr:twoCellAnchor>
  <xdr:twoCellAnchor>
    <xdr:from>
      <xdr:col>33</xdr:col>
      <xdr:colOff>68247</xdr:colOff>
      <xdr:row>960</xdr:row>
      <xdr:rowOff>4515024</xdr:rowOff>
    </xdr:from>
    <xdr:to>
      <xdr:col>47</xdr:col>
      <xdr:colOff>50801</xdr:colOff>
      <xdr:row>961</xdr:row>
      <xdr:rowOff>226398</xdr:rowOff>
    </xdr:to>
    <xdr:sp macro="" textlink="">
      <xdr:nvSpPr>
        <xdr:cNvPr id="151" name="テキスト ボックス 150"/>
        <xdr:cNvSpPr txBox="1"/>
      </xdr:nvSpPr>
      <xdr:spPr>
        <a:xfrm>
          <a:off x="5897547" y="375666174"/>
          <a:ext cx="2887679" cy="6072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Ａ．レセプションケータリング業者</a:t>
          </a:r>
          <a:endParaRPr kumimoji="1" lang="en-US" altLang="ja-JP" sz="1100"/>
        </a:p>
        <a:p>
          <a:r>
            <a:rPr kumimoji="1" lang="ja-JP" altLang="en-US" sz="1100"/>
            <a:t>　　　　　　１．７百万円</a:t>
          </a:r>
        </a:p>
      </xdr:txBody>
    </xdr:sp>
    <xdr:clientData/>
  </xdr:twoCellAnchor>
  <xdr:twoCellAnchor>
    <xdr:from>
      <xdr:col>33</xdr:col>
      <xdr:colOff>56743</xdr:colOff>
      <xdr:row>961</xdr:row>
      <xdr:rowOff>314636</xdr:rowOff>
    </xdr:from>
    <xdr:to>
      <xdr:col>46</xdr:col>
      <xdr:colOff>258446</xdr:colOff>
      <xdr:row>961</xdr:row>
      <xdr:rowOff>1108041</xdr:rowOff>
    </xdr:to>
    <xdr:sp macro="" textlink="">
      <xdr:nvSpPr>
        <xdr:cNvPr id="152" name="大かっこ 151"/>
        <xdr:cNvSpPr/>
      </xdr:nvSpPr>
      <xdr:spPr>
        <a:xfrm>
          <a:off x="5886043" y="376361636"/>
          <a:ext cx="2840128" cy="793405"/>
        </a:xfrm>
        <a:prstGeom prst="bracketPair">
          <a:avLst>
            <a:gd name="adj" fmla="val 14690"/>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b="1"/>
            <a:t>外務大臣主催レセプション開催業務一式に関する経費</a:t>
          </a:r>
        </a:p>
      </xdr:txBody>
    </xdr:sp>
    <xdr:clientData/>
  </xdr:twoCellAnchor>
  <xdr:twoCellAnchor>
    <xdr:from>
      <xdr:col>11</xdr:col>
      <xdr:colOff>167076</xdr:colOff>
      <xdr:row>961</xdr:row>
      <xdr:rowOff>2074868</xdr:rowOff>
    </xdr:from>
    <xdr:to>
      <xdr:col>25</xdr:col>
      <xdr:colOff>198371</xdr:colOff>
      <xdr:row>961</xdr:row>
      <xdr:rowOff>2897733</xdr:rowOff>
    </xdr:to>
    <xdr:sp macro="" textlink="">
      <xdr:nvSpPr>
        <xdr:cNvPr id="153" name="大かっこ 152"/>
        <xdr:cNvSpPr/>
      </xdr:nvSpPr>
      <xdr:spPr>
        <a:xfrm rot="10800000" flipV="1">
          <a:off x="2110176" y="378121868"/>
          <a:ext cx="2431595" cy="822865"/>
        </a:xfrm>
        <a:prstGeom prst="bracketPair">
          <a:avLst>
            <a:gd name="adj" fmla="val 7564"/>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b="1"/>
            <a:t>レセプション会場に設置した装飾用の花束購入経費</a:t>
          </a:r>
        </a:p>
      </xdr:txBody>
    </xdr:sp>
    <xdr:clientData/>
  </xdr:twoCellAnchor>
  <xdr:twoCellAnchor>
    <xdr:from>
      <xdr:col>39</xdr:col>
      <xdr:colOff>73526</xdr:colOff>
      <xdr:row>960</xdr:row>
      <xdr:rowOff>3149353</xdr:rowOff>
    </xdr:from>
    <xdr:to>
      <xdr:col>39</xdr:col>
      <xdr:colOff>74293</xdr:colOff>
      <xdr:row>960</xdr:row>
      <xdr:rowOff>3987009</xdr:rowOff>
    </xdr:to>
    <xdr:cxnSp macro="">
      <xdr:nvCxnSpPr>
        <xdr:cNvPr id="154" name="直線矢印コネクタ 153"/>
        <xdr:cNvCxnSpPr/>
      </xdr:nvCxnSpPr>
      <xdr:spPr>
        <a:xfrm rot="16200000" flipH="1">
          <a:off x="6722632" y="374718947"/>
          <a:ext cx="837656" cy="76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18886</xdr:colOff>
      <xdr:row>961</xdr:row>
      <xdr:rowOff>1369522</xdr:rowOff>
    </xdr:from>
    <xdr:to>
      <xdr:col>25</xdr:col>
      <xdr:colOff>203199</xdr:colOff>
      <xdr:row>961</xdr:row>
      <xdr:rowOff>1992992</xdr:rowOff>
    </xdr:to>
    <xdr:sp macro="" textlink="">
      <xdr:nvSpPr>
        <xdr:cNvPr id="155" name="テキスト ボックス 154"/>
        <xdr:cNvSpPr txBox="1"/>
      </xdr:nvSpPr>
      <xdr:spPr>
        <a:xfrm>
          <a:off x="2133436" y="377416522"/>
          <a:ext cx="2413163" cy="6234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mn-lt"/>
              <a:ea typeface="+mn-ea"/>
              <a:cs typeface="+mn-cs"/>
            </a:rPr>
            <a:t>　　装花業者</a:t>
          </a:r>
          <a:endParaRPr kumimoji="1" lang="en-US" sz="1100">
            <a:solidFill>
              <a:schemeClr val="dk1"/>
            </a:solidFill>
            <a:latin typeface="+mn-lt"/>
            <a:ea typeface="+mn-ea"/>
            <a:cs typeface="+mn-cs"/>
          </a:endParaRPr>
        </a:p>
        <a:p>
          <a:r>
            <a:rPr kumimoji="1" lang="ja-JP" altLang="en-US" sz="1100">
              <a:solidFill>
                <a:schemeClr val="dk1"/>
              </a:solidFill>
              <a:latin typeface="+mn-lt"/>
              <a:ea typeface="+mn-ea"/>
              <a:cs typeface="+mn-cs"/>
            </a:rPr>
            <a:t>　　　　　　０．０４百万円</a:t>
          </a:r>
          <a:endParaRPr lang="ja-JP"/>
        </a:p>
        <a:p>
          <a:endParaRPr kumimoji="1" lang="ja-JP" altLang="en-US" sz="1100"/>
        </a:p>
      </xdr:txBody>
    </xdr:sp>
    <xdr:clientData/>
  </xdr:twoCellAnchor>
  <xdr:twoCellAnchor>
    <xdr:from>
      <xdr:col>16</xdr:col>
      <xdr:colOff>136071</xdr:colOff>
      <xdr:row>96</xdr:row>
      <xdr:rowOff>2260145</xdr:rowOff>
    </xdr:from>
    <xdr:to>
      <xdr:col>42</xdr:col>
      <xdr:colOff>12370</xdr:colOff>
      <xdr:row>96</xdr:row>
      <xdr:rowOff>3793275</xdr:rowOff>
    </xdr:to>
    <xdr:graphicFrame macro="">
      <xdr:nvGraphicFramePr>
        <xdr:cNvPr id="156" name="図表 155"/>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7" r:lo="rId18" r:qs="rId19" r:cs="rId20"/>
        </a:graphicData>
      </a:graphic>
    </xdr:graphicFrame>
    <xdr:clientData/>
  </xdr:twoCellAnchor>
  <xdr:oneCellAnchor>
    <xdr:from>
      <xdr:col>10</xdr:col>
      <xdr:colOff>40821</xdr:colOff>
      <xdr:row>96</xdr:row>
      <xdr:rowOff>2541813</xdr:rowOff>
    </xdr:from>
    <xdr:ext cx="2117709" cy="247195"/>
    <xdr:sp macro="" textlink="">
      <xdr:nvSpPr>
        <xdr:cNvPr id="157" name="テキスト ボックス 156"/>
        <xdr:cNvSpPr txBox="1"/>
      </xdr:nvSpPr>
      <xdr:spPr>
        <a:xfrm>
          <a:off x="1812471" y="39670263"/>
          <a:ext cx="2117709" cy="2471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100"/>
            <a:t>【</a:t>
          </a:r>
          <a:r>
            <a:rPr kumimoji="1" lang="ja-JP" altLang="en-US" sz="1100"/>
            <a:t>領事シニアボランティア派遣費</a:t>
          </a:r>
          <a:r>
            <a:rPr kumimoji="1" lang="en-US" altLang="ja-JP" sz="1100"/>
            <a:t>】</a:t>
          </a:r>
          <a:endParaRPr kumimoji="1" lang="ja-JP" altLang="en-US" sz="1100"/>
        </a:p>
      </xdr:txBody>
    </xdr:sp>
    <xdr:clientData/>
  </xdr:oneCellAnchor>
  <xdr:oneCellAnchor>
    <xdr:from>
      <xdr:col>29</xdr:col>
      <xdr:colOff>66221</xdr:colOff>
      <xdr:row>96</xdr:row>
      <xdr:rowOff>3814560</xdr:rowOff>
    </xdr:from>
    <xdr:ext cx="1610179" cy="284316"/>
    <xdr:sp macro="" textlink="">
      <xdr:nvSpPr>
        <xdr:cNvPr id="158" name="テキスト ボックス 157"/>
        <xdr:cNvSpPr txBox="1"/>
      </xdr:nvSpPr>
      <xdr:spPr>
        <a:xfrm rot="10800000" flipV="1">
          <a:off x="5209721" y="40943010"/>
          <a:ext cx="1610179" cy="284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a:t>人件費、赴任帰朝旅費</a:t>
          </a:r>
        </a:p>
      </xdr:txBody>
    </xdr:sp>
    <xdr:clientData/>
  </xdr:oneCellAnchor>
  <xdr:twoCellAnchor>
    <xdr:from>
      <xdr:col>7</xdr:col>
      <xdr:colOff>65741</xdr:colOff>
      <xdr:row>205</xdr:row>
      <xdr:rowOff>813921</xdr:rowOff>
    </xdr:from>
    <xdr:to>
      <xdr:col>16</xdr:col>
      <xdr:colOff>20917</xdr:colOff>
      <xdr:row>205</xdr:row>
      <xdr:rowOff>1626918</xdr:rowOff>
    </xdr:to>
    <xdr:sp macro="" textlink="">
      <xdr:nvSpPr>
        <xdr:cNvPr id="159" name="テキスト ボックス 158"/>
        <xdr:cNvSpPr txBox="1"/>
      </xdr:nvSpPr>
      <xdr:spPr>
        <a:xfrm>
          <a:off x="1323041" y="86881821"/>
          <a:ext cx="1498226" cy="8129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100">
              <a:solidFill>
                <a:schemeClr val="dk1"/>
              </a:solidFill>
              <a:latin typeface="+mn-lt"/>
              <a:ea typeface="+mn-ea"/>
              <a:cs typeface="+mn-cs"/>
            </a:rPr>
            <a:t>外務省</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９４．８百万円</a:t>
          </a:r>
          <a:endParaRPr kumimoji="1" lang="ja-JP" altLang="en-US" sz="1100"/>
        </a:p>
      </xdr:txBody>
    </xdr:sp>
    <xdr:clientData/>
  </xdr:twoCellAnchor>
  <xdr:twoCellAnchor>
    <xdr:from>
      <xdr:col>17</xdr:col>
      <xdr:colOff>56031</xdr:colOff>
      <xdr:row>205</xdr:row>
      <xdr:rowOff>952500</xdr:rowOff>
    </xdr:from>
    <xdr:to>
      <xdr:col>23</xdr:col>
      <xdr:colOff>50800</xdr:colOff>
      <xdr:row>205</xdr:row>
      <xdr:rowOff>1543839</xdr:rowOff>
    </xdr:to>
    <xdr:sp macro="" textlink="">
      <xdr:nvSpPr>
        <xdr:cNvPr id="160" name="テキスト ボックス 159"/>
        <xdr:cNvSpPr txBox="1"/>
      </xdr:nvSpPr>
      <xdr:spPr>
        <a:xfrm>
          <a:off x="3027831" y="87020400"/>
          <a:ext cx="1023469" cy="5913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100">
              <a:solidFill>
                <a:schemeClr val="dk1"/>
              </a:solidFill>
              <a:latin typeface="+mn-lt"/>
              <a:ea typeface="+mn-ea"/>
              <a:cs typeface="+mn-cs"/>
            </a:rPr>
            <a:t>在外経費</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９４．８百万円</a:t>
          </a:r>
          <a:endParaRPr kumimoji="1" lang="ja-JP" altLang="en-US" sz="1100"/>
        </a:p>
      </xdr:txBody>
    </xdr:sp>
    <xdr:clientData/>
  </xdr:twoCellAnchor>
  <xdr:twoCellAnchor>
    <xdr:from>
      <xdr:col>26</xdr:col>
      <xdr:colOff>67236</xdr:colOff>
      <xdr:row>204</xdr:row>
      <xdr:rowOff>496420</xdr:rowOff>
    </xdr:from>
    <xdr:to>
      <xdr:col>36</xdr:col>
      <xdr:colOff>22412</xdr:colOff>
      <xdr:row>204</xdr:row>
      <xdr:rowOff>1357531</xdr:rowOff>
    </xdr:to>
    <xdr:sp macro="" textlink="">
      <xdr:nvSpPr>
        <xdr:cNvPr id="161" name="テキスト ボックス 160"/>
        <xdr:cNvSpPr txBox="1"/>
      </xdr:nvSpPr>
      <xdr:spPr>
        <a:xfrm>
          <a:off x="4620186" y="81668470"/>
          <a:ext cx="1869701" cy="8611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ja-JP" sz="1100">
              <a:solidFill>
                <a:schemeClr val="dk1"/>
              </a:solidFill>
              <a:latin typeface="+mn-lt"/>
              <a:ea typeface="+mn-ea"/>
              <a:cs typeface="+mn-cs"/>
            </a:rPr>
            <a:t>A.</a:t>
          </a:r>
          <a:r>
            <a:rPr lang="ja-JP" altLang="en-US" sz="1100">
              <a:solidFill>
                <a:schemeClr val="dk1"/>
              </a:solidFill>
              <a:latin typeface="+mn-lt"/>
              <a:ea typeface="+mn-ea"/>
              <a:cs typeface="+mn-cs"/>
            </a:rPr>
            <a:t>在アルゼンチン大使館</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１．４百万円</a:t>
          </a:r>
          <a:endParaRPr kumimoji="1" lang="ja-JP" altLang="en-US" sz="1100"/>
        </a:p>
      </xdr:txBody>
    </xdr:sp>
    <xdr:clientData/>
  </xdr:twoCellAnchor>
  <xdr:twoCellAnchor>
    <xdr:from>
      <xdr:col>38</xdr:col>
      <xdr:colOff>22411</xdr:colOff>
      <xdr:row>204</xdr:row>
      <xdr:rowOff>518832</xdr:rowOff>
    </xdr:from>
    <xdr:to>
      <xdr:col>48</xdr:col>
      <xdr:colOff>56030</xdr:colOff>
      <xdr:row>204</xdr:row>
      <xdr:rowOff>1322146</xdr:rowOff>
    </xdr:to>
    <xdr:sp macro="" textlink="">
      <xdr:nvSpPr>
        <xdr:cNvPr id="162" name="テキスト ボックス 161"/>
        <xdr:cNvSpPr txBox="1"/>
      </xdr:nvSpPr>
      <xdr:spPr>
        <a:xfrm>
          <a:off x="6889936" y="81690882"/>
          <a:ext cx="2071969" cy="8033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100">
              <a:solidFill>
                <a:schemeClr val="dk1"/>
              </a:solidFill>
              <a:latin typeface="+mn-lt"/>
              <a:ea typeface="+mn-ea"/>
              <a:cs typeface="+mn-cs"/>
            </a:rPr>
            <a:t>在亜日系団体連合会</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１．４百万円</a:t>
          </a:r>
          <a:endParaRPr kumimoji="1" lang="ja-JP" altLang="en-US" sz="1100"/>
        </a:p>
      </xdr:txBody>
    </xdr:sp>
    <xdr:clientData/>
  </xdr:twoCellAnchor>
  <xdr:twoCellAnchor>
    <xdr:from>
      <xdr:col>26</xdr:col>
      <xdr:colOff>44823</xdr:colOff>
      <xdr:row>204</xdr:row>
      <xdr:rowOff>2029943</xdr:rowOff>
    </xdr:from>
    <xdr:to>
      <xdr:col>35</xdr:col>
      <xdr:colOff>89647</xdr:colOff>
      <xdr:row>204</xdr:row>
      <xdr:rowOff>2868711</xdr:rowOff>
    </xdr:to>
    <xdr:sp macro="" textlink="">
      <xdr:nvSpPr>
        <xdr:cNvPr id="163" name="テキスト ボックス 162"/>
        <xdr:cNvSpPr txBox="1"/>
      </xdr:nvSpPr>
      <xdr:spPr>
        <a:xfrm>
          <a:off x="4597773" y="83201993"/>
          <a:ext cx="1692649" cy="8387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ja-JP" sz="1100">
              <a:solidFill>
                <a:schemeClr val="dk1"/>
              </a:solidFill>
              <a:latin typeface="+mn-lt"/>
              <a:ea typeface="+mn-ea"/>
              <a:cs typeface="+mn-cs"/>
            </a:rPr>
            <a:t>B.</a:t>
          </a:r>
          <a:r>
            <a:rPr lang="ja-JP" altLang="en-US" sz="1100">
              <a:solidFill>
                <a:schemeClr val="dk1"/>
              </a:solidFill>
              <a:latin typeface="+mn-lt"/>
              <a:ea typeface="+mn-ea"/>
              <a:cs typeface="+mn-cs"/>
            </a:rPr>
            <a:t>在ドミニカ（共）大使館</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２６．５百万円</a:t>
          </a:r>
          <a:endParaRPr kumimoji="1" lang="ja-JP" altLang="en-US" sz="1100"/>
        </a:p>
      </xdr:txBody>
    </xdr:sp>
    <xdr:clientData/>
  </xdr:twoCellAnchor>
  <xdr:twoCellAnchor>
    <xdr:from>
      <xdr:col>38</xdr:col>
      <xdr:colOff>22411</xdr:colOff>
      <xdr:row>204</xdr:row>
      <xdr:rowOff>1704976</xdr:rowOff>
    </xdr:from>
    <xdr:to>
      <xdr:col>48</xdr:col>
      <xdr:colOff>56030</xdr:colOff>
      <xdr:row>204</xdr:row>
      <xdr:rowOff>2297235</xdr:rowOff>
    </xdr:to>
    <xdr:sp macro="" textlink="">
      <xdr:nvSpPr>
        <xdr:cNvPr id="164" name="テキスト ボックス 163"/>
        <xdr:cNvSpPr txBox="1"/>
      </xdr:nvSpPr>
      <xdr:spPr>
        <a:xfrm>
          <a:off x="6889936" y="82877026"/>
          <a:ext cx="2071969" cy="5922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100">
              <a:solidFill>
                <a:schemeClr val="dk1"/>
              </a:solidFill>
              <a:latin typeface="+mn-lt"/>
              <a:ea typeface="+mn-ea"/>
              <a:cs typeface="+mn-cs"/>
            </a:rPr>
            <a:t>ドミニカ日系人協会</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２０．２百万円</a:t>
          </a:r>
          <a:endParaRPr kumimoji="1" lang="ja-JP" altLang="en-US" sz="1100"/>
        </a:p>
      </xdr:txBody>
    </xdr:sp>
    <xdr:clientData/>
  </xdr:twoCellAnchor>
  <xdr:twoCellAnchor>
    <xdr:from>
      <xdr:col>38</xdr:col>
      <xdr:colOff>11205</xdr:colOff>
      <xdr:row>204</xdr:row>
      <xdr:rowOff>2601447</xdr:rowOff>
    </xdr:from>
    <xdr:to>
      <xdr:col>48</xdr:col>
      <xdr:colOff>67235</xdr:colOff>
      <xdr:row>204</xdr:row>
      <xdr:rowOff>3193706</xdr:rowOff>
    </xdr:to>
    <xdr:sp macro="" textlink="">
      <xdr:nvSpPr>
        <xdr:cNvPr id="165" name="テキスト ボックス 164"/>
        <xdr:cNvSpPr txBox="1"/>
      </xdr:nvSpPr>
      <xdr:spPr>
        <a:xfrm>
          <a:off x="6878730" y="83773497"/>
          <a:ext cx="2094380" cy="5922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100">
              <a:solidFill>
                <a:schemeClr val="dk1"/>
              </a:solidFill>
              <a:latin typeface="+mn-lt"/>
              <a:ea typeface="+mn-ea"/>
              <a:cs typeface="+mn-cs"/>
            </a:rPr>
            <a:t>日本・ドミニカ友の会</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６．３百万円</a:t>
          </a:r>
          <a:endParaRPr kumimoji="1" lang="ja-JP" altLang="en-US" sz="1100"/>
        </a:p>
      </xdr:txBody>
    </xdr:sp>
    <xdr:clientData/>
  </xdr:twoCellAnchor>
  <xdr:twoCellAnchor>
    <xdr:from>
      <xdr:col>26</xdr:col>
      <xdr:colOff>33615</xdr:colOff>
      <xdr:row>204</xdr:row>
      <xdr:rowOff>3494552</xdr:rowOff>
    </xdr:from>
    <xdr:to>
      <xdr:col>35</xdr:col>
      <xdr:colOff>78439</xdr:colOff>
      <xdr:row>204</xdr:row>
      <xdr:rowOff>4304725</xdr:rowOff>
    </xdr:to>
    <xdr:sp macro="" textlink="">
      <xdr:nvSpPr>
        <xdr:cNvPr id="166" name="テキスト ボックス 165"/>
        <xdr:cNvSpPr txBox="1"/>
      </xdr:nvSpPr>
      <xdr:spPr>
        <a:xfrm>
          <a:off x="4586565" y="84666602"/>
          <a:ext cx="1692649" cy="8101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ja-JP" sz="1100">
              <a:solidFill>
                <a:schemeClr val="dk1"/>
              </a:solidFill>
              <a:latin typeface="+mn-lt"/>
              <a:ea typeface="+mn-ea"/>
              <a:cs typeface="+mn-cs"/>
            </a:rPr>
            <a:t>C.</a:t>
          </a:r>
          <a:r>
            <a:rPr lang="ja-JP" altLang="en-US" sz="1100">
              <a:solidFill>
                <a:schemeClr val="dk1"/>
              </a:solidFill>
              <a:latin typeface="+mn-lt"/>
              <a:ea typeface="+mn-ea"/>
              <a:cs typeface="+mn-cs"/>
            </a:rPr>
            <a:t>在ペルー大使館</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１．２百万円</a:t>
          </a:r>
          <a:endParaRPr kumimoji="1" lang="ja-JP" altLang="en-US" sz="1100"/>
        </a:p>
      </xdr:txBody>
    </xdr:sp>
    <xdr:clientData/>
  </xdr:twoCellAnchor>
  <xdr:twoCellAnchor>
    <xdr:from>
      <xdr:col>38</xdr:col>
      <xdr:colOff>44821</xdr:colOff>
      <xdr:row>204</xdr:row>
      <xdr:rowOff>3497914</xdr:rowOff>
    </xdr:from>
    <xdr:to>
      <xdr:col>48</xdr:col>
      <xdr:colOff>78440</xdr:colOff>
      <xdr:row>204</xdr:row>
      <xdr:rowOff>4282327</xdr:rowOff>
    </xdr:to>
    <xdr:sp macro="" textlink="">
      <xdr:nvSpPr>
        <xdr:cNvPr id="167" name="テキスト ボックス 166"/>
        <xdr:cNvSpPr txBox="1"/>
      </xdr:nvSpPr>
      <xdr:spPr>
        <a:xfrm>
          <a:off x="6912346" y="84669964"/>
          <a:ext cx="2071969" cy="7844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100">
              <a:solidFill>
                <a:schemeClr val="dk1"/>
              </a:solidFill>
              <a:latin typeface="+mn-lt"/>
              <a:ea typeface="+mn-ea"/>
              <a:cs typeface="+mn-cs"/>
            </a:rPr>
            <a:t>ペルー日系人協会</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１．２百万円</a:t>
          </a:r>
          <a:endParaRPr kumimoji="1" lang="ja-JP" altLang="en-US" sz="1100"/>
        </a:p>
      </xdr:txBody>
    </xdr:sp>
    <xdr:clientData/>
  </xdr:twoCellAnchor>
  <xdr:twoCellAnchor>
    <xdr:from>
      <xdr:col>25</xdr:col>
      <xdr:colOff>168086</xdr:colOff>
      <xdr:row>205</xdr:row>
      <xdr:rowOff>844177</xdr:rowOff>
    </xdr:from>
    <xdr:to>
      <xdr:col>35</xdr:col>
      <xdr:colOff>44822</xdr:colOff>
      <xdr:row>205</xdr:row>
      <xdr:rowOff>1649380</xdr:rowOff>
    </xdr:to>
    <xdr:sp macro="" textlink="">
      <xdr:nvSpPr>
        <xdr:cNvPr id="168" name="テキスト ボックス 167"/>
        <xdr:cNvSpPr txBox="1"/>
      </xdr:nvSpPr>
      <xdr:spPr>
        <a:xfrm>
          <a:off x="4511486" y="86912077"/>
          <a:ext cx="1734111" cy="8052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ja-JP" sz="1100">
              <a:solidFill>
                <a:schemeClr val="dk1"/>
              </a:solidFill>
              <a:latin typeface="+mn-lt"/>
              <a:ea typeface="+mn-ea"/>
              <a:cs typeface="+mn-cs"/>
            </a:rPr>
            <a:t>D.</a:t>
          </a:r>
          <a:r>
            <a:rPr lang="ja-JP" altLang="en-US" sz="1100">
              <a:solidFill>
                <a:schemeClr val="dk1"/>
              </a:solidFill>
              <a:latin typeface="+mn-lt"/>
              <a:ea typeface="+mn-ea"/>
              <a:cs typeface="+mn-cs"/>
            </a:rPr>
            <a:t>在サンパウロ総領事館</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５４．４百万円</a:t>
          </a:r>
          <a:endParaRPr kumimoji="1" lang="ja-JP" altLang="en-US" sz="1100"/>
        </a:p>
      </xdr:txBody>
    </xdr:sp>
    <xdr:clientData/>
  </xdr:twoCellAnchor>
  <xdr:twoCellAnchor>
    <xdr:from>
      <xdr:col>38</xdr:col>
      <xdr:colOff>38099</xdr:colOff>
      <xdr:row>205</xdr:row>
      <xdr:rowOff>2247154</xdr:rowOff>
    </xdr:from>
    <xdr:to>
      <xdr:col>48</xdr:col>
      <xdr:colOff>33616</xdr:colOff>
      <xdr:row>205</xdr:row>
      <xdr:rowOff>2820307</xdr:rowOff>
    </xdr:to>
    <xdr:sp macro="" textlink="">
      <xdr:nvSpPr>
        <xdr:cNvPr id="169" name="テキスト ボックス 168"/>
        <xdr:cNvSpPr txBox="1"/>
      </xdr:nvSpPr>
      <xdr:spPr>
        <a:xfrm>
          <a:off x="6905624" y="88315054"/>
          <a:ext cx="2033867" cy="5731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100">
              <a:solidFill>
                <a:schemeClr val="dk1"/>
              </a:solidFill>
              <a:latin typeface="+mn-lt"/>
              <a:ea typeface="+mn-ea"/>
              <a:cs typeface="+mn-cs"/>
            </a:rPr>
            <a:t>憩の園</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１３．０百万円</a:t>
          </a:r>
          <a:endParaRPr kumimoji="1" lang="ja-JP" altLang="en-US" sz="1100"/>
        </a:p>
      </xdr:txBody>
    </xdr:sp>
    <xdr:clientData/>
  </xdr:twoCellAnchor>
  <xdr:twoCellAnchor>
    <xdr:from>
      <xdr:col>38</xdr:col>
      <xdr:colOff>25399</xdr:colOff>
      <xdr:row>205</xdr:row>
      <xdr:rowOff>1421091</xdr:rowOff>
    </xdr:from>
    <xdr:to>
      <xdr:col>48</xdr:col>
      <xdr:colOff>33616</xdr:colOff>
      <xdr:row>205</xdr:row>
      <xdr:rowOff>2013350</xdr:rowOff>
    </xdr:to>
    <xdr:sp macro="" textlink="">
      <xdr:nvSpPr>
        <xdr:cNvPr id="170" name="テキスト ボックス 169"/>
        <xdr:cNvSpPr txBox="1"/>
      </xdr:nvSpPr>
      <xdr:spPr>
        <a:xfrm>
          <a:off x="6892924" y="87488991"/>
          <a:ext cx="2046567" cy="5922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100">
              <a:solidFill>
                <a:schemeClr val="dk1"/>
              </a:solidFill>
              <a:latin typeface="+mn-lt"/>
              <a:ea typeface="+mn-ea"/>
              <a:cs typeface="+mn-cs"/>
            </a:rPr>
            <a:t>こどものその</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７．６百万円</a:t>
          </a:r>
          <a:endParaRPr kumimoji="1" lang="ja-JP" altLang="en-US" sz="1100"/>
        </a:p>
      </xdr:txBody>
    </xdr:sp>
    <xdr:clientData/>
  </xdr:twoCellAnchor>
  <xdr:twoCellAnchor>
    <xdr:from>
      <xdr:col>38</xdr:col>
      <xdr:colOff>13445</xdr:colOff>
      <xdr:row>205</xdr:row>
      <xdr:rowOff>607918</xdr:rowOff>
    </xdr:from>
    <xdr:to>
      <xdr:col>48</xdr:col>
      <xdr:colOff>44822</xdr:colOff>
      <xdr:row>205</xdr:row>
      <xdr:rowOff>1181071</xdr:rowOff>
    </xdr:to>
    <xdr:sp macro="" textlink="">
      <xdr:nvSpPr>
        <xdr:cNvPr id="171" name="テキスト ボックス 170"/>
        <xdr:cNvSpPr txBox="1"/>
      </xdr:nvSpPr>
      <xdr:spPr>
        <a:xfrm>
          <a:off x="6880970" y="86675818"/>
          <a:ext cx="2069727" cy="5731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100">
              <a:solidFill>
                <a:schemeClr val="dk1"/>
              </a:solidFill>
              <a:latin typeface="+mn-lt"/>
              <a:ea typeface="+mn-ea"/>
              <a:cs typeface="+mn-cs"/>
            </a:rPr>
            <a:t>希望の家福祉協会</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７．５百万円</a:t>
          </a:r>
          <a:endParaRPr kumimoji="1" lang="ja-JP" altLang="en-US" sz="1100"/>
        </a:p>
      </xdr:txBody>
    </xdr:sp>
    <xdr:clientData/>
  </xdr:twoCellAnchor>
  <xdr:twoCellAnchor>
    <xdr:from>
      <xdr:col>38</xdr:col>
      <xdr:colOff>7469</xdr:colOff>
      <xdr:row>204</xdr:row>
      <xdr:rowOff>4669305</xdr:rowOff>
    </xdr:from>
    <xdr:to>
      <xdr:col>48</xdr:col>
      <xdr:colOff>20918</xdr:colOff>
      <xdr:row>205</xdr:row>
      <xdr:rowOff>431828</xdr:rowOff>
    </xdr:to>
    <xdr:sp macro="" textlink="">
      <xdr:nvSpPr>
        <xdr:cNvPr id="172" name="テキスト ボックス 171"/>
        <xdr:cNvSpPr txBox="1"/>
      </xdr:nvSpPr>
      <xdr:spPr>
        <a:xfrm>
          <a:off x="6874994" y="85841355"/>
          <a:ext cx="2051799" cy="6583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100">
              <a:solidFill>
                <a:schemeClr val="dk1"/>
              </a:solidFill>
              <a:latin typeface="+mn-lt"/>
              <a:ea typeface="+mn-ea"/>
              <a:cs typeface="+mn-cs"/>
            </a:rPr>
            <a:t>日伯援護協会</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２６．３百万円</a:t>
          </a:r>
          <a:endParaRPr kumimoji="1" lang="ja-JP" altLang="en-US" sz="1100"/>
        </a:p>
      </xdr:txBody>
    </xdr:sp>
    <xdr:clientData/>
  </xdr:twoCellAnchor>
  <xdr:twoCellAnchor>
    <xdr:from>
      <xdr:col>26</xdr:col>
      <xdr:colOff>11205</xdr:colOff>
      <xdr:row>205</xdr:row>
      <xdr:rowOff>3264646</xdr:rowOff>
    </xdr:from>
    <xdr:to>
      <xdr:col>35</xdr:col>
      <xdr:colOff>56029</xdr:colOff>
      <xdr:row>205</xdr:row>
      <xdr:rowOff>4082676</xdr:rowOff>
    </xdr:to>
    <xdr:sp macro="" textlink="">
      <xdr:nvSpPr>
        <xdr:cNvPr id="173" name="テキスト ボックス 172"/>
        <xdr:cNvSpPr txBox="1"/>
      </xdr:nvSpPr>
      <xdr:spPr>
        <a:xfrm>
          <a:off x="4564155" y="89332546"/>
          <a:ext cx="1692649" cy="8180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ja-JP" sz="1100">
              <a:solidFill>
                <a:schemeClr val="dk1"/>
              </a:solidFill>
              <a:latin typeface="+mn-lt"/>
              <a:ea typeface="+mn-ea"/>
              <a:cs typeface="+mn-cs"/>
            </a:rPr>
            <a:t>E.</a:t>
          </a:r>
          <a:r>
            <a:rPr lang="ja-JP" altLang="en-US" sz="1100">
              <a:solidFill>
                <a:schemeClr val="dk1"/>
              </a:solidFill>
              <a:latin typeface="+mn-lt"/>
              <a:ea typeface="+mn-ea"/>
              <a:cs typeface="+mn-cs"/>
            </a:rPr>
            <a:t>在クリチバ総領事館</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６．５百万円</a:t>
          </a:r>
          <a:endParaRPr kumimoji="1" lang="ja-JP" altLang="en-US" sz="1100"/>
        </a:p>
      </xdr:txBody>
    </xdr:sp>
    <xdr:clientData/>
  </xdr:twoCellAnchor>
  <xdr:twoCellAnchor>
    <xdr:from>
      <xdr:col>38</xdr:col>
      <xdr:colOff>50799</xdr:colOff>
      <xdr:row>205</xdr:row>
      <xdr:rowOff>3285376</xdr:rowOff>
    </xdr:from>
    <xdr:to>
      <xdr:col>48</xdr:col>
      <xdr:colOff>11204</xdr:colOff>
      <xdr:row>205</xdr:row>
      <xdr:rowOff>4050657</xdr:rowOff>
    </xdr:to>
    <xdr:sp macro="" textlink="">
      <xdr:nvSpPr>
        <xdr:cNvPr id="174" name="テキスト ボックス 173"/>
        <xdr:cNvSpPr txBox="1"/>
      </xdr:nvSpPr>
      <xdr:spPr>
        <a:xfrm>
          <a:off x="6918324" y="89353276"/>
          <a:ext cx="1998755" cy="7652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100">
              <a:solidFill>
                <a:schemeClr val="dk1"/>
              </a:solidFill>
              <a:latin typeface="+mn-lt"/>
              <a:ea typeface="+mn-ea"/>
              <a:cs typeface="+mn-cs"/>
            </a:rPr>
            <a:t>パラナ老人福祉和順会</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６．５百万円</a:t>
          </a:r>
          <a:endParaRPr kumimoji="1" lang="ja-JP" altLang="en-US" sz="1100"/>
        </a:p>
      </xdr:txBody>
    </xdr:sp>
    <xdr:clientData/>
  </xdr:twoCellAnchor>
  <xdr:twoCellAnchor>
    <xdr:from>
      <xdr:col>26</xdr:col>
      <xdr:colOff>38100</xdr:colOff>
      <xdr:row>206</xdr:row>
      <xdr:rowOff>17741</xdr:rowOff>
    </xdr:from>
    <xdr:to>
      <xdr:col>35</xdr:col>
      <xdr:colOff>82924</xdr:colOff>
      <xdr:row>206</xdr:row>
      <xdr:rowOff>835025</xdr:rowOff>
    </xdr:to>
    <xdr:sp macro="" textlink="">
      <xdr:nvSpPr>
        <xdr:cNvPr id="175" name="テキスト ボックス 174"/>
        <xdr:cNvSpPr txBox="1"/>
      </xdr:nvSpPr>
      <xdr:spPr>
        <a:xfrm>
          <a:off x="4591050" y="90514766"/>
          <a:ext cx="1692649" cy="817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ja-JP" sz="1100">
              <a:solidFill>
                <a:schemeClr val="dk1"/>
              </a:solidFill>
              <a:latin typeface="+mn-lt"/>
              <a:ea typeface="+mn-ea"/>
              <a:cs typeface="+mn-cs"/>
            </a:rPr>
            <a:t>F.</a:t>
          </a:r>
          <a:r>
            <a:rPr lang="ja-JP" altLang="en-US" sz="1100">
              <a:solidFill>
                <a:schemeClr val="dk1"/>
              </a:solidFill>
              <a:latin typeface="+mn-lt"/>
              <a:ea typeface="+mn-ea"/>
              <a:cs typeface="+mn-cs"/>
            </a:rPr>
            <a:t>在ベレン総領事館</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４．３百万円</a:t>
          </a:r>
          <a:endParaRPr kumimoji="1" lang="ja-JP" altLang="en-US" sz="1100"/>
        </a:p>
      </xdr:txBody>
    </xdr:sp>
    <xdr:clientData/>
  </xdr:twoCellAnchor>
  <xdr:twoCellAnchor>
    <xdr:from>
      <xdr:col>37</xdr:col>
      <xdr:colOff>168088</xdr:colOff>
      <xdr:row>206</xdr:row>
      <xdr:rowOff>67047</xdr:rowOff>
    </xdr:from>
    <xdr:to>
      <xdr:col>48</xdr:col>
      <xdr:colOff>44824</xdr:colOff>
      <xdr:row>206</xdr:row>
      <xdr:rowOff>774700</xdr:rowOff>
    </xdr:to>
    <xdr:sp macro="" textlink="">
      <xdr:nvSpPr>
        <xdr:cNvPr id="176" name="テキスト ボックス 175"/>
        <xdr:cNvSpPr txBox="1"/>
      </xdr:nvSpPr>
      <xdr:spPr>
        <a:xfrm>
          <a:off x="6835588" y="90564072"/>
          <a:ext cx="2115111" cy="707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100">
              <a:solidFill>
                <a:schemeClr val="dk1"/>
              </a:solidFill>
              <a:latin typeface="+mn-lt"/>
              <a:ea typeface="+mn-ea"/>
              <a:cs typeface="+mn-cs"/>
            </a:rPr>
            <a:t>アマゾニア日伯</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援護協会</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４．３百万円</a:t>
          </a:r>
          <a:endParaRPr kumimoji="1" lang="ja-JP" altLang="en-US" sz="1100"/>
        </a:p>
      </xdr:txBody>
    </xdr:sp>
    <xdr:clientData/>
  </xdr:twoCellAnchor>
  <xdr:twoCellAnchor>
    <xdr:from>
      <xdr:col>26</xdr:col>
      <xdr:colOff>1</xdr:colOff>
      <xdr:row>206</xdr:row>
      <xdr:rowOff>1265704</xdr:rowOff>
    </xdr:from>
    <xdr:to>
      <xdr:col>35</xdr:col>
      <xdr:colOff>44825</xdr:colOff>
      <xdr:row>206</xdr:row>
      <xdr:rowOff>2078814</xdr:rowOff>
    </xdr:to>
    <xdr:sp macro="" textlink="">
      <xdr:nvSpPr>
        <xdr:cNvPr id="177" name="テキスト ボックス 176"/>
        <xdr:cNvSpPr txBox="1"/>
      </xdr:nvSpPr>
      <xdr:spPr>
        <a:xfrm>
          <a:off x="4552951" y="91762729"/>
          <a:ext cx="1692649" cy="8131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ja-JP" sz="1100">
              <a:solidFill>
                <a:schemeClr val="dk1"/>
              </a:solidFill>
              <a:latin typeface="+mn-lt"/>
              <a:ea typeface="+mn-ea"/>
              <a:cs typeface="+mn-cs"/>
            </a:rPr>
            <a:t>G.</a:t>
          </a:r>
          <a:r>
            <a:rPr lang="ja-JP" altLang="en-US" sz="1100">
              <a:solidFill>
                <a:schemeClr val="dk1"/>
              </a:solidFill>
              <a:latin typeface="+mn-lt"/>
              <a:ea typeface="+mn-ea"/>
              <a:cs typeface="+mn-cs"/>
            </a:rPr>
            <a:t>レシュフェ</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出張駐在事務所</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０．２百万円</a:t>
          </a:r>
          <a:endParaRPr kumimoji="1" lang="ja-JP" altLang="en-US" sz="1100"/>
        </a:p>
      </xdr:txBody>
    </xdr:sp>
    <xdr:clientData/>
  </xdr:twoCellAnchor>
  <xdr:twoCellAnchor>
    <xdr:from>
      <xdr:col>37</xdr:col>
      <xdr:colOff>134469</xdr:colOff>
      <xdr:row>206</xdr:row>
      <xdr:rowOff>1286435</xdr:rowOff>
    </xdr:from>
    <xdr:to>
      <xdr:col>48</xdr:col>
      <xdr:colOff>0</xdr:colOff>
      <xdr:row>206</xdr:row>
      <xdr:rowOff>2038909</xdr:rowOff>
    </xdr:to>
    <xdr:sp macro="" textlink="">
      <xdr:nvSpPr>
        <xdr:cNvPr id="178" name="テキスト ボックス 177"/>
        <xdr:cNvSpPr txBox="1"/>
      </xdr:nvSpPr>
      <xdr:spPr>
        <a:xfrm>
          <a:off x="6801969" y="91783460"/>
          <a:ext cx="2103906" cy="7524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100">
              <a:solidFill>
                <a:schemeClr val="dk1"/>
              </a:solidFill>
              <a:latin typeface="+mn-lt"/>
              <a:ea typeface="+mn-ea"/>
              <a:cs typeface="+mn-cs"/>
            </a:rPr>
            <a:t>ウナ日伯文化協会</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０．２百万円</a:t>
          </a:r>
          <a:endParaRPr kumimoji="1" lang="ja-JP" altLang="en-US" sz="1100"/>
        </a:p>
      </xdr:txBody>
    </xdr:sp>
    <xdr:clientData/>
  </xdr:twoCellAnchor>
  <xdr:twoCellAnchor>
    <xdr:from>
      <xdr:col>25</xdr:col>
      <xdr:colOff>180787</xdr:colOff>
      <xdr:row>206</xdr:row>
      <xdr:rowOff>2504328</xdr:rowOff>
    </xdr:from>
    <xdr:to>
      <xdr:col>35</xdr:col>
      <xdr:colOff>57523</xdr:colOff>
      <xdr:row>206</xdr:row>
      <xdr:rowOff>3277533</xdr:rowOff>
    </xdr:to>
    <xdr:sp macro="" textlink="">
      <xdr:nvSpPr>
        <xdr:cNvPr id="179" name="テキスト ボックス 178"/>
        <xdr:cNvSpPr txBox="1"/>
      </xdr:nvSpPr>
      <xdr:spPr>
        <a:xfrm>
          <a:off x="4524187" y="93001353"/>
          <a:ext cx="1734111" cy="7732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ja-JP" sz="1100">
              <a:solidFill>
                <a:schemeClr val="dk1"/>
              </a:solidFill>
              <a:latin typeface="+mn-lt"/>
              <a:ea typeface="+mn-ea"/>
              <a:cs typeface="+mn-cs"/>
            </a:rPr>
            <a:t>H.</a:t>
          </a:r>
          <a:r>
            <a:rPr lang="ja-JP" altLang="en-US" sz="1100">
              <a:solidFill>
                <a:schemeClr val="dk1"/>
              </a:solidFill>
              <a:latin typeface="+mn-lt"/>
              <a:ea typeface="+mn-ea"/>
              <a:cs typeface="+mn-cs"/>
            </a:rPr>
            <a:t>ポルトアレグレ</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出張駐在事務所</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０．２百万円</a:t>
          </a:r>
          <a:endParaRPr kumimoji="1" lang="ja-JP" altLang="en-US" sz="1100"/>
        </a:p>
      </xdr:txBody>
    </xdr:sp>
    <xdr:clientData/>
  </xdr:twoCellAnchor>
  <xdr:twoCellAnchor>
    <xdr:from>
      <xdr:col>37</xdr:col>
      <xdr:colOff>134472</xdr:colOff>
      <xdr:row>206</xdr:row>
      <xdr:rowOff>2501340</xdr:rowOff>
    </xdr:from>
    <xdr:to>
      <xdr:col>48</xdr:col>
      <xdr:colOff>11207</xdr:colOff>
      <xdr:row>206</xdr:row>
      <xdr:rowOff>3271385</xdr:rowOff>
    </xdr:to>
    <xdr:sp macro="" textlink="">
      <xdr:nvSpPr>
        <xdr:cNvPr id="180" name="テキスト ボックス 179"/>
        <xdr:cNvSpPr txBox="1"/>
      </xdr:nvSpPr>
      <xdr:spPr>
        <a:xfrm>
          <a:off x="6801972" y="92998365"/>
          <a:ext cx="2115110" cy="7700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100">
              <a:solidFill>
                <a:schemeClr val="dk1"/>
              </a:solidFill>
              <a:latin typeface="+mn-lt"/>
              <a:ea typeface="+mn-ea"/>
              <a:cs typeface="+mn-cs"/>
            </a:rPr>
            <a:t>南日伯援護協会</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０．２百万円</a:t>
          </a:r>
          <a:endParaRPr kumimoji="1" lang="ja-JP" altLang="en-US" sz="1100"/>
        </a:p>
      </xdr:txBody>
    </xdr:sp>
    <xdr:clientData/>
  </xdr:twoCellAnchor>
  <xdr:twoCellAnchor>
    <xdr:from>
      <xdr:col>24</xdr:col>
      <xdr:colOff>101600</xdr:colOff>
      <xdr:row>204</xdr:row>
      <xdr:rowOff>917451</xdr:rowOff>
    </xdr:from>
    <xdr:to>
      <xdr:col>26</xdr:col>
      <xdr:colOff>67236</xdr:colOff>
      <xdr:row>204</xdr:row>
      <xdr:rowOff>930275</xdr:rowOff>
    </xdr:to>
    <xdr:cxnSp macro="">
      <xdr:nvCxnSpPr>
        <xdr:cNvPr id="181" name="直線コネクタ 180"/>
        <xdr:cNvCxnSpPr/>
      </xdr:nvCxnSpPr>
      <xdr:spPr>
        <a:xfrm flipV="1">
          <a:off x="4273550" y="82089501"/>
          <a:ext cx="346636" cy="128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112060</xdr:colOff>
      <xdr:row>204</xdr:row>
      <xdr:rowOff>2444561</xdr:rowOff>
    </xdr:from>
    <xdr:to>
      <xdr:col>26</xdr:col>
      <xdr:colOff>44824</xdr:colOff>
      <xdr:row>204</xdr:row>
      <xdr:rowOff>2444562</xdr:rowOff>
    </xdr:to>
    <xdr:cxnSp macro="">
      <xdr:nvCxnSpPr>
        <xdr:cNvPr id="182" name="直線コネクタ 181"/>
        <xdr:cNvCxnSpPr>
          <a:stCxn id="163" idx="1"/>
        </xdr:cNvCxnSpPr>
      </xdr:nvCxnSpPr>
      <xdr:spPr>
        <a:xfrm rot="10800000" flipV="1">
          <a:off x="4284010" y="83616611"/>
          <a:ext cx="313764"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112060</xdr:colOff>
      <xdr:row>204</xdr:row>
      <xdr:rowOff>3909170</xdr:rowOff>
    </xdr:from>
    <xdr:to>
      <xdr:col>26</xdr:col>
      <xdr:colOff>33616</xdr:colOff>
      <xdr:row>204</xdr:row>
      <xdr:rowOff>3909172</xdr:rowOff>
    </xdr:to>
    <xdr:cxnSp macro="">
      <xdr:nvCxnSpPr>
        <xdr:cNvPr id="183" name="直線コネクタ 182"/>
        <xdr:cNvCxnSpPr>
          <a:stCxn id="166" idx="1"/>
        </xdr:cNvCxnSpPr>
      </xdr:nvCxnSpPr>
      <xdr:spPr>
        <a:xfrm rot="10800000" flipV="1">
          <a:off x="4284010" y="85081220"/>
          <a:ext cx="302556" cy="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50800</xdr:colOff>
      <xdr:row>205</xdr:row>
      <xdr:rowOff>1250016</xdr:rowOff>
    </xdr:from>
    <xdr:to>
      <xdr:col>24</xdr:col>
      <xdr:colOff>89647</xdr:colOff>
      <xdr:row>205</xdr:row>
      <xdr:rowOff>1250016</xdr:rowOff>
    </xdr:to>
    <xdr:cxnSp macro="">
      <xdr:nvCxnSpPr>
        <xdr:cNvPr id="184" name="直線コネクタ 183"/>
        <xdr:cNvCxnSpPr>
          <a:stCxn id="160" idx="3"/>
        </xdr:cNvCxnSpPr>
      </xdr:nvCxnSpPr>
      <xdr:spPr>
        <a:xfrm flipV="1">
          <a:off x="4051300" y="87317916"/>
          <a:ext cx="21029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63501</xdr:colOff>
      <xdr:row>206</xdr:row>
      <xdr:rowOff>2890930</xdr:rowOff>
    </xdr:from>
    <xdr:to>
      <xdr:col>25</xdr:col>
      <xdr:colOff>180788</xdr:colOff>
      <xdr:row>206</xdr:row>
      <xdr:rowOff>2895599</xdr:rowOff>
    </xdr:to>
    <xdr:cxnSp macro="">
      <xdr:nvCxnSpPr>
        <xdr:cNvPr id="185" name="直線コネクタ 184"/>
        <xdr:cNvCxnSpPr>
          <a:stCxn id="179" idx="1"/>
        </xdr:cNvCxnSpPr>
      </xdr:nvCxnSpPr>
      <xdr:spPr>
        <a:xfrm rot="10800000" flipV="1">
          <a:off x="4235451" y="93387955"/>
          <a:ext cx="288737" cy="466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78442</xdr:colOff>
      <xdr:row>206</xdr:row>
      <xdr:rowOff>1676960</xdr:rowOff>
    </xdr:from>
    <xdr:to>
      <xdr:col>26</xdr:col>
      <xdr:colOff>1</xdr:colOff>
      <xdr:row>206</xdr:row>
      <xdr:rowOff>1678548</xdr:rowOff>
    </xdr:to>
    <xdr:cxnSp macro="">
      <xdr:nvCxnSpPr>
        <xdr:cNvPr id="186" name="直線コネクタ 185"/>
        <xdr:cNvCxnSpPr>
          <a:stCxn id="177" idx="1"/>
        </xdr:cNvCxnSpPr>
      </xdr:nvCxnSpPr>
      <xdr:spPr>
        <a:xfrm rot="10800000">
          <a:off x="4250392" y="92173985"/>
          <a:ext cx="302559"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89648</xdr:colOff>
      <xdr:row>205</xdr:row>
      <xdr:rowOff>3668059</xdr:rowOff>
    </xdr:from>
    <xdr:to>
      <xdr:col>26</xdr:col>
      <xdr:colOff>11206</xdr:colOff>
      <xdr:row>205</xdr:row>
      <xdr:rowOff>3668059</xdr:rowOff>
    </xdr:to>
    <xdr:cxnSp macro="">
      <xdr:nvCxnSpPr>
        <xdr:cNvPr id="187" name="直線コネクタ 186"/>
        <xdr:cNvCxnSpPr>
          <a:stCxn id="173" idx="1"/>
        </xdr:cNvCxnSpPr>
      </xdr:nvCxnSpPr>
      <xdr:spPr>
        <a:xfrm rot="10800000">
          <a:off x="4261598" y="89735959"/>
          <a:ext cx="30255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89647</xdr:colOff>
      <xdr:row>206</xdr:row>
      <xdr:rowOff>469526</xdr:rowOff>
    </xdr:from>
    <xdr:to>
      <xdr:col>26</xdr:col>
      <xdr:colOff>25400</xdr:colOff>
      <xdr:row>206</xdr:row>
      <xdr:rowOff>469900</xdr:rowOff>
    </xdr:to>
    <xdr:cxnSp macro="">
      <xdr:nvCxnSpPr>
        <xdr:cNvPr id="188" name="直線コネクタ 187"/>
        <xdr:cNvCxnSpPr/>
      </xdr:nvCxnSpPr>
      <xdr:spPr>
        <a:xfrm>
          <a:off x="4261597" y="90966551"/>
          <a:ext cx="316753" cy="37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78442</xdr:colOff>
      <xdr:row>205</xdr:row>
      <xdr:rowOff>1245907</xdr:rowOff>
    </xdr:from>
    <xdr:to>
      <xdr:col>25</xdr:col>
      <xdr:colOff>168086</xdr:colOff>
      <xdr:row>205</xdr:row>
      <xdr:rowOff>1245907</xdr:rowOff>
    </xdr:to>
    <xdr:cxnSp macro="">
      <xdr:nvCxnSpPr>
        <xdr:cNvPr id="189" name="直線コネクタ 188"/>
        <xdr:cNvCxnSpPr>
          <a:endCxn id="168" idx="1"/>
        </xdr:cNvCxnSpPr>
      </xdr:nvCxnSpPr>
      <xdr:spPr>
        <a:xfrm>
          <a:off x="4250392" y="87313807"/>
          <a:ext cx="26109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22412</xdr:colOff>
      <xdr:row>204</xdr:row>
      <xdr:rowOff>910964</xdr:rowOff>
    </xdr:from>
    <xdr:to>
      <xdr:col>38</xdr:col>
      <xdr:colOff>22411</xdr:colOff>
      <xdr:row>204</xdr:row>
      <xdr:rowOff>917451</xdr:rowOff>
    </xdr:to>
    <xdr:cxnSp macro="">
      <xdr:nvCxnSpPr>
        <xdr:cNvPr id="190" name="直線矢印コネクタ 189"/>
        <xdr:cNvCxnSpPr>
          <a:stCxn id="161" idx="3"/>
          <a:endCxn id="162" idx="1"/>
        </xdr:cNvCxnSpPr>
      </xdr:nvCxnSpPr>
      <xdr:spPr>
        <a:xfrm flipV="1">
          <a:off x="6489887" y="82083014"/>
          <a:ext cx="400049" cy="648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78439</xdr:colOff>
      <xdr:row>204</xdr:row>
      <xdr:rowOff>3890121</xdr:rowOff>
    </xdr:from>
    <xdr:to>
      <xdr:col>38</xdr:col>
      <xdr:colOff>44821</xdr:colOff>
      <xdr:row>204</xdr:row>
      <xdr:rowOff>3909157</xdr:rowOff>
    </xdr:to>
    <xdr:cxnSp macro="">
      <xdr:nvCxnSpPr>
        <xdr:cNvPr id="191" name="直線矢印コネクタ 190"/>
        <xdr:cNvCxnSpPr>
          <a:stCxn id="166" idx="3"/>
          <a:endCxn id="167" idx="1"/>
        </xdr:cNvCxnSpPr>
      </xdr:nvCxnSpPr>
      <xdr:spPr>
        <a:xfrm flipV="1">
          <a:off x="6279214" y="85062171"/>
          <a:ext cx="633132" cy="1903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56029</xdr:colOff>
      <xdr:row>205</xdr:row>
      <xdr:rowOff>3668017</xdr:rowOff>
    </xdr:from>
    <xdr:to>
      <xdr:col>38</xdr:col>
      <xdr:colOff>50799</xdr:colOff>
      <xdr:row>205</xdr:row>
      <xdr:rowOff>3668017</xdr:rowOff>
    </xdr:to>
    <xdr:cxnSp macro="">
      <xdr:nvCxnSpPr>
        <xdr:cNvPr id="192" name="直線矢印コネクタ 191"/>
        <xdr:cNvCxnSpPr>
          <a:stCxn id="173" idx="3"/>
          <a:endCxn id="174" idx="1"/>
        </xdr:cNvCxnSpPr>
      </xdr:nvCxnSpPr>
      <xdr:spPr>
        <a:xfrm flipV="1">
          <a:off x="6256804" y="89735917"/>
          <a:ext cx="66152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82924</xdr:colOff>
      <xdr:row>206</xdr:row>
      <xdr:rowOff>416858</xdr:rowOff>
    </xdr:from>
    <xdr:to>
      <xdr:col>37</xdr:col>
      <xdr:colOff>168088</xdr:colOff>
      <xdr:row>206</xdr:row>
      <xdr:rowOff>420874</xdr:rowOff>
    </xdr:to>
    <xdr:cxnSp macro="">
      <xdr:nvCxnSpPr>
        <xdr:cNvPr id="193" name="直線矢印コネクタ 192"/>
        <xdr:cNvCxnSpPr>
          <a:stCxn id="175" idx="3"/>
          <a:endCxn id="176" idx="1"/>
        </xdr:cNvCxnSpPr>
      </xdr:nvCxnSpPr>
      <xdr:spPr>
        <a:xfrm>
          <a:off x="6283699" y="90913883"/>
          <a:ext cx="551889" cy="401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44825</xdr:colOff>
      <xdr:row>206</xdr:row>
      <xdr:rowOff>1672197</xdr:rowOff>
    </xdr:from>
    <xdr:to>
      <xdr:col>37</xdr:col>
      <xdr:colOff>134469</xdr:colOff>
      <xdr:row>206</xdr:row>
      <xdr:rowOff>1672197</xdr:rowOff>
    </xdr:to>
    <xdr:cxnSp macro="">
      <xdr:nvCxnSpPr>
        <xdr:cNvPr id="194" name="直線矢印コネクタ 193"/>
        <xdr:cNvCxnSpPr>
          <a:stCxn id="177" idx="3"/>
          <a:endCxn id="178" idx="1"/>
        </xdr:cNvCxnSpPr>
      </xdr:nvCxnSpPr>
      <xdr:spPr>
        <a:xfrm flipV="1">
          <a:off x="6245600" y="92169222"/>
          <a:ext cx="556369"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57523</xdr:colOff>
      <xdr:row>206</xdr:row>
      <xdr:rowOff>2895888</xdr:rowOff>
    </xdr:from>
    <xdr:to>
      <xdr:col>37</xdr:col>
      <xdr:colOff>134472</xdr:colOff>
      <xdr:row>206</xdr:row>
      <xdr:rowOff>2895888</xdr:rowOff>
    </xdr:to>
    <xdr:cxnSp macro="">
      <xdr:nvCxnSpPr>
        <xdr:cNvPr id="195" name="直線矢印コネクタ 194"/>
        <xdr:cNvCxnSpPr>
          <a:stCxn id="179" idx="3"/>
          <a:endCxn id="180" idx="1"/>
        </xdr:cNvCxnSpPr>
      </xdr:nvCxnSpPr>
      <xdr:spPr>
        <a:xfrm flipV="1">
          <a:off x="6258298" y="93392913"/>
          <a:ext cx="543674"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89647</xdr:colOff>
      <xdr:row>204</xdr:row>
      <xdr:rowOff>2444562</xdr:rowOff>
    </xdr:from>
    <xdr:to>
      <xdr:col>36</xdr:col>
      <xdr:colOff>78441</xdr:colOff>
      <xdr:row>204</xdr:row>
      <xdr:rowOff>2444563</xdr:rowOff>
    </xdr:to>
    <xdr:cxnSp macro="">
      <xdr:nvCxnSpPr>
        <xdr:cNvPr id="196" name="直線コネクタ 195"/>
        <xdr:cNvCxnSpPr>
          <a:stCxn id="163" idx="3"/>
        </xdr:cNvCxnSpPr>
      </xdr:nvCxnSpPr>
      <xdr:spPr>
        <a:xfrm>
          <a:off x="6290422" y="83616612"/>
          <a:ext cx="255494"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114300</xdr:colOff>
      <xdr:row>204</xdr:row>
      <xdr:rowOff>2028825</xdr:rowOff>
    </xdr:from>
    <xdr:to>
      <xdr:col>36</xdr:col>
      <xdr:colOff>114301</xdr:colOff>
      <xdr:row>204</xdr:row>
      <xdr:rowOff>2905129</xdr:rowOff>
    </xdr:to>
    <xdr:cxnSp macro="">
      <xdr:nvCxnSpPr>
        <xdr:cNvPr id="197" name="直線コネクタ 196"/>
        <xdr:cNvCxnSpPr/>
      </xdr:nvCxnSpPr>
      <xdr:spPr>
        <a:xfrm rot="5400000">
          <a:off x="6143624" y="83639026"/>
          <a:ext cx="876304"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114300</xdr:colOff>
      <xdr:row>204</xdr:row>
      <xdr:rowOff>2010631</xdr:rowOff>
    </xdr:from>
    <xdr:to>
      <xdr:col>38</xdr:col>
      <xdr:colOff>22411</xdr:colOff>
      <xdr:row>204</xdr:row>
      <xdr:rowOff>2010631</xdr:rowOff>
    </xdr:to>
    <xdr:cxnSp macro="">
      <xdr:nvCxnSpPr>
        <xdr:cNvPr id="198" name="直線矢印コネクタ 197"/>
        <xdr:cNvCxnSpPr>
          <a:endCxn id="164" idx="1"/>
        </xdr:cNvCxnSpPr>
      </xdr:nvCxnSpPr>
      <xdr:spPr>
        <a:xfrm flipV="1">
          <a:off x="6581775" y="83182681"/>
          <a:ext cx="308161"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127000</xdr:colOff>
      <xdr:row>204</xdr:row>
      <xdr:rowOff>2888052</xdr:rowOff>
    </xdr:from>
    <xdr:to>
      <xdr:col>38</xdr:col>
      <xdr:colOff>11205</xdr:colOff>
      <xdr:row>204</xdr:row>
      <xdr:rowOff>2909498</xdr:rowOff>
    </xdr:to>
    <xdr:cxnSp macro="">
      <xdr:nvCxnSpPr>
        <xdr:cNvPr id="199" name="直線矢印コネクタ 198"/>
        <xdr:cNvCxnSpPr>
          <a:endCxn id="165" idx="1"/>
        </xdr:cNvCxnSpPr>
      </xdr:nvCxnSpPr>
      <xdr:spPr>
        <a:xfrm flipV="1">
          <a:off x="6594475" y="84060102"/>
          <a:ext cx="284255" cy="2144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56029</xdr:colOff>
      <xdr:row>205</xdr:row>
      <xdr:rowOff>1212476</xdr:rowOff>
    </xdr:from>
    <xdr:to>
      <xdr:col>36</xdr:col>
      <xdr:colOff>44823</xdr:colOff>
      <xdr:row>205</xdr:row>
      <xdr:rowOff>1212477</xdr:rowOff>
    </xdr:to>
    <xdr:cxnSp macro="">
      <xdr:nvCxnSpPr>
        <xdr:cNvPr id="200" name="直線コネクタ 199"/>
        <xdr:cNvCxnSpPr/>
      </xdr:nvCxnSpPr>
      <xdr:spPr>
        <a:xfrm>
          <a:off x="6256804" y="87280376"/>
          <a:ext cx="255494"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25403</xdr:colOff>
      <xdr:row>205</xdr:row>
      <xdr:rowOff>104775</xdr:rowOff>
    </xdr:from>
    <xdr:to>
      <xdr:col>36</xdr:col>
      <xdr:colOff>50803</xdr:colOff>
      <xdr:row>205</xdr:row>
      <xdr:rowOff>2527303</xdr:rowOff>
    </xdr:to>
    <xdr:cxnSp macro="">
      <xdr:nvCxnSpPr>
        <xdr:cNvPr id="201" name="直線コネクタ 200"/>
        <xdr:cNvCxnSpPr/>
      </xdr:nvCxnSpPr>
      <xdr:spPr>
        <a:xfrm rot="16200000" flipH="1">
          <a:off x="5294314" y="87371239"/>
          <a:ext cx="2422528"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46318</xdr:colOff>
      <xdr:row>205</xdr:row>
      <xdr:rowOff>2518148</xdr:rowOff>
    </xdr:from>
    <xdr:to>
      <xdr:col>38</xdr:col>
      <xdr:colOff>38099</xdr:colOff>
      <xdr:row>205</xdr:row>
      <xdr:rowOff>2526517</xdr:rowOff>
    </xdr:to>
    <xdr:cxnSp macro="">
      <xdr:nvCxnSpPr>
        <xdr:cNvPr id="202" name="直線矢印コネクタ 201"/>
        <xdr:cNvCxnSpPr>
          <a:endCxn id="169" idx="1"/>
        </xdr:cNvCxnSpPr>
      </xdr:nvCxnSpPr>
      <xdr:spPr>
        <a:xfrm>
          <a:off x="6513793" y="88586048"/>
          <a:ext cx="391831" cy="836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50800</xdr:colOff>
      <xdr:row>205</xdr:row>
      <xdr:rowOff>1714500</xdr:rowOff>
    </xdr:from>
    <xdr:to>
      <xdr:col>38</xdr:col>
      <xdr:colOff>25399</xdr:colOff>
      <xdr:row>205</xdr:row>
      <xdr:rowOff>1717221</xdr:rowOff>
    </xdr:to>
    <xdr:cxnSp macro="">
      <xdr:nvCxnSpPr>
        <xdr:cNvPr id="203" name="直線矢印コネクタ 202"/>
        <xdr:cNvCxnSpPr>
          <a:endCxn id="170" idx="1"/>
        </xdr:cNvCxnSpPr>
      </xdr:nvCxnSpPr>
      <xdr:spPr>
        <a:xfrm>
          <a:off x="6518275" y="87782400"/>
          <a:ext cx="374649" cy="272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12700</xdr:colOff>
      <xdr:row>205</xdr:row>
      <xdr:rowOff>104215</xdr:rowOff>
    </xdr:from>
    <xdr:to>
      <xdr:col>38</xdr:col>
      <xdr:colOff>7469</xdr:colOff>
      <xdr:row>205</xdr:row>
      <xdr:rowOff>123825</xdr:rowOff>
    </xdr:to>
    <xdr:cxnSp macro="">
      <xdr:nvCxnSpPr>
        <xdr:cNvPr id="204" name="直線矢印コネクタ 203"/>
        <xdr:cNvCxnSpPr>
          <a:endCxn id="172" idx="1"/>
        </xdr:cNvCxnSpPr>
      </xdr:nvCxnSpPr>
      <xdr:spPr>
        <a:xfrm flipV="1">
          <a:off x="6480175" y="86172115"/>
          <a:ext cx="394819" cy="1961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38100</xdr:colOff>
      <xdr:row>205</xdr:row>
      <xdr:rowOff>904020</xdr:rowOff>
    </xdr:from>
    <xdr:to>
      <xdr:col>38</xdr:col>
      <xdr:colOff>13445</xdr:colOff>
      <xdr:row>205</xdr:row>
      <xdr:rowOff>913973</xdr:rowOff>
    </xdr:to>
    <xdr:cxnSp macro="">
      <xdr:nvCxnSpPr>
        <xdr:cNvPr id="205" name="直線矢印コネクタ 204"/>
        <xdr:cNvCxnSpPr>
          <a:endCxn id="171" idx="1"/>
        </xdr:cNvCxnSpPr>
      </xdr:nvCxnSpPr>
      <xdr:spPr>
        <a:xfrm flipV="1">
          <a:off x="6505575" y="86971920"/>
          <a:ext cx="375395" cy="995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20917</xdr:colOff>
      <xdr:row>205</xdr:row>
      <xdr:rowOff>1214065</xdr:rowOff>
    </xdr:from>
    <xdr:to>
      <xdr:col>17</xdr:col>
      <xdr:colOff>54535</xdr:colOff>
      <xdr:row>205</xdr:row>
      <xdr:rowOff>1214065</xdr:rowOff>
    </xdr:to>
    <xdr:cxnSp macro="">
      <xdr:nvCxnSpPr>
        <xdr:cNvPr id="206" name="直線コネクタ 205"/>
        <xdr:cNvCxnSpPr>
          <a:stCxn id="159" idx="3"/>
        </xdr:cNvCxnSpPr>
      </xdr:nvCxnSpPr>
      <xdr:spPr>
        <a:xfrm flipV="1">
          <a:off x="2821267" y="87281965"/>
          <a:ext cx="20506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33617</xdr:colOff>
      <xdr:row>389</xdr:row>
      <xdr:rowOff>1481978</xdr:rowOff>
    </xdr:from>
    <xdr:to>
      <xdr:col>42</xdr:col>
      <xdr:colOff>78441</xdr:colOff>
      <xdr:row>389</xdr:row>
      <xdr:rowOff>1481978</xdr:rowOff>
    </xdr:to>
    <xdr:cxnSp macro="">
      <xdr:nvCxnSpPr>
        <xdr:cNvPr id="207" name="直線コネクタ 206"/>
        <xdr:cNvCxnSpPr/>
      </xdr:nvCxnSpPr>
      <xdr:spPr>
        <a:xfrm>
          <a:off x="3691217" y="149748128"/>
          <a:ext cx="405484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44824</xdr:colOff>
      <xdr:row>389</xdr:row>
      <xdr:rowOff>147359</xdr:rowOff>
    </xdr:from>
    <xdr:to>
      <xdr:col>35</xdr:col>
      <xdr:colOff>11206</xdr:colOff>
      <xdr:row>389</xdr:row>
      <xdr:rowOff>715381</xdr:rowOff>
    </xdr:to>
    <xdr:sp macro="" textlink="">
      <xdr:nvSpPr>
        <xdr:cNvPr id="208" name="テキスト ボックス 207"/>
        <xdr:cNvSpPr txBox="1"/>
      </xdr:nvSpPr>
      <xdr:spPr>
        <a:xfrm>
          <a:off x="4216774" y="148413509"/>
          <a:ext cx="1995207" cy="5680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b="1">
              <a:solidFill>
                <a:schemeClr val="tx1"/>
              </a:solidFill>
            </a:rPr>
            <a:t>外務省巡回医師団　</a:t>
          </a:r>
          <a:endParaRPr kumimoji="1" lang="en-US" altLang="ja-JP" sz="1100" b="1">
            <a:solidFill>
              <a:schemeClr val="tx1"/>
            </a:solidFill>
          </a:endParaRPr>
        </a:p>
        <a:p>
          <a:pPr algn="ctr"/>
          <a:r>
            <a:rPr kumimoji="1" lang="en-US" altLang="ja-JP" sz="1100" b="1">
              <a:solidFill>
                <a:schemeClr val="tx1"/>
              </a:solidFill>
            </a:rPr>
            <a:t>28</a:t>
          </a:r>
          <a:r>
            <a:rPr kumimoji="1" lang="ja-JP" altLang="en-US" sz="1100" b="1">
              <a:solidFill>
                <a:schemeClr val="tx1"/>
              </a:solidFill>
            </a:rPr>
            <a:t>百万円　</a:t>
          </a:r>
          <a:r>
            <a:rPr kumimoji="1" lang="ja-JP" altLang="en-US" sz="1100">
              <a:solidFill>
                <a:schemeClr val="tx1"/>
              </a:solidFill>
            </a:rPr>
            <a:t>　　　　　　　　　　</a:t>
          </a:r>
          <a:endParaRPr kumimoji="1" lang="en-US" altLang="ja-JP" sz="1100">
            <a:solidFill>
              <a:schemeClr val="tx1"/>
            </a:solidFill>
          </a:endParaRPr>
        </a:p>
        <a:p>
          <a:pPr algn="ctr"/>
          <a:endParaRPr kumimoji="1" lang="ja-JP" altLang="en-US" sz="1100"/>
        </a:p>
      </xdr:txBody>
    </xdr:sp>
    <xdr:clientData/>
  </xdr:twoCellAnchor>
  <xdr:twoCellAnchor>
    <xdr:from>
      <xdr:col>9</xdr:col>
      <xdr:colOff>67235</xdr:colOff>
      <xdr:row>389</xdr:row>
      <xdr:rowOff>3518648</xdr:rowOff>
    </xdr:from>
    <xdr:to>
      <xdr:col>21</xdr:col>
      <xdr:colOff>33619</xdr:colOff>
      <xdr:row>389</xdr:row>
      <xdr:rowOff>4067734</xdr:rowOff>
    </xdr:to>
    <xdr:sp macro="" textlink="">
      <xdr:nvSpPr>
        <xdr:cNvPr id="209" name="テキスト ボックス 208"/>
        <xdr:cNvSpPr txBox="1"/>
      </xdr:nvSpPr>
      <xdr:spPr>
        <a:xfrm>
          <a:off x="1667435" y="151784798"/>
          <a:ext cx="2023784" cy="5490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b="1">
              <a:solidFill>
                <a:schemeClr val="tx1"/>
              </a:solidFill>
            </a:rPr>
            <a:t>A.</a:t>
          </a:r>
          <a:r>
            <a:rPr kumimoji="1" lang="ja-JP" altLang="en-US" sz="1100" b="1">
              <a:solidFill>
                <a:schemeClr val="tx1"/>
              </a:solidFill>
            </a:rPr>
            <a:t>（財）海外邦人医療基金</a:t>
          </a:r>
          <a:endParaRPr kumimoji="1" lang="en-US" altLang="ja-JP" sz="1100" b="1">
            <a:solidFill>
              <a:schemeClr val="tx1"/>
            </a:solidFill>
          </a:endParaRPr>
        </a:p>
        <a:p>
          <a:pPr algn="ctr"/>
          <a:r>
            <a:rPr kumimoji="1" lang="en-US" altLang="ja-JP" sz="1100" b="1">
              <a:solidFill>
                <a:schemeClr val="tx1"/>
              </a:solidFill>
            </a:rPr>
            <a:t>2</a:t>
          </a:r>
          <a:r>
            <a:rPr kumimoji="1" lang="ja-JP" altLang="en-US" sz="1100" b="1">
              <a:solidFill>
                <a:schemeClr val="tx1"/>
              </a:solidFill>
            </a:rPr>
            <a:t>百万円</a:t>
          </a:r>
          <a:endParaRPr kumimoji="1" lang="en-US" altLang="ja-JP" sz="1100" b="1">
            <a:solidFill>
              <a:schemeClr val="tx1"/>
            </a:solidFill>
          </a:endParaRPr>
        </a:p>
      </xdr:txBody>
    </xdr:sp>
    <xdr:clientData/>
  </xdr:twoCellAnchor>
  <xdr:twoCellAnchor>
    <xdr:from>
      <xdr:col>7</xdr:col>
      <xdr:colOff>100854</xdr:colOff>
      <xdr:row>390</xdr:row>
      <xdr:rowOff>38286</xdr:rowOff>
    </xdr:from>
    <xdr:to>
      <xdr:col>21</xdr:col>
      <xdr:colOff>100855</xdr:colOff>
      <xdr:row>390</xdr:row>
      <xdr:rowOff>774739</xdr:rowOff>
    </xdr:to>
    <xdr:sp macro="" textlink="">
      <xdr:nvSpPr>
        <xdr:cNvPr id="210" name="テキスト ボックス 209"/>
        <xdr:cNvSpPr txBox="1"/>
      </xdr:nvSpPr>
      <xdr:spPr>
        <a:xfrm>
          <a:off x="1358154" y="153505086"/>
          <a:ext cx="2400301" cy="7364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050" b="1">
              <a:solidFill>
                <a:schemeClr val="tx1"/>
              </a:solidFill>
            </a:rPr>
            <a:t>C.</a:t>
          </a:r>
          <a:r>
            <a:rPr kumimoji="1" lang="ja-JP" altLang="en-US" sz="1050" b="1">
              <a:solidFill>
                <a:schemeClr val="tx1"/>
              </a:solidFill>
            </a:rPr>
            <a:t>医薬品・医療器具等取扱い業者</a:t>
          </a:r>
          <a:endParaRPr kumimoji="1" lang="en-US" altLang="ja-JP" sz="1050" b="1">
            <a:solidFill>
              <a:schemeClr val="tx1"/>
            </a:solidFill>
          </a:endParaRPr>
        </a:p>
        <a:p>
          <a:pPr algn="ctr"/>
          <a:r>
            <a:rPr kumimoji="1" lang="ja-JP" altLang="en-US" sz="1050" b="1">
              <a:solidFill>
                <a:schemeClr val="tx1"/>
              </a:solidFill>
            </a:rPr>
            <a:t>（民間４社）</a:t>
          </a:r>
          <a:endParaRPr kumimoji="1" lang="en-US" altLang="ja-JP" sz="1050" b="1">
            <a:solidFill>
              <a:schemeClr val="tx1"/>
            </a:solidFill>
          </a:endParaRPr>
        </a:p>
        <a:p>
          <a:pPr algn="ctr"/>
          <a:r>
            <a:rPr kumimoji="1" lang="en-US" altLang="ja-JP" sz="1100" b="1">
              <a:solidFill>
                <a:schemeClr val="tx1"/>
              </a:solidFill>
            </a:rPr>
            <a:t>2</a:t>
          </a:r>
          <a:r>
            <a:rPr kumimoji="1" lang="ja-JP" altLang="en-US" sz="1100" b="1">
              <a:solidFill>
                <a:schemeClr val="tx1"/>
              </a:solidFill>
            </a:rPr>
            <a:t>百万円</a:t>
          </a:r>
        </a:p>
      </xdr:txBody>
    </xdr:sp>
    <xdr:clientData/>
  </xdr:twoCellAnchor>
  <xdr:twoCellAnchor>
    <xdr:from>
      <xdr:col>21</xdr:col>
      <xdr:colOff>163606</xdr:colOff>
      <xdr:row>389</xdr:row>
      <xdr:rowOff>3515846</xdr:rowOff>
    </xdr:from>
    <xdr:to>
      <xdr:col>34</xdr:col>
      <xdr:colOff>134470</xdr:colOff>
      <xdr:row>389</xdr:row>
      <xdr:rowOff>4090358</xdr:rowOff>
    </xdr:to>
    <xdr:sp macro="" textlink="">
      <xdr:nvSpPr>
        <xdr:cNvPr id="211" name="テキスト ボックス 210"/>
        <xdr:cNvSpPr txBox="1"/>
      </xdr:nvSpPr>
      <xdr:spPr>
        <a:xfrm>
          <a:off x="3821206" y="151781996"/>
          <a:ext cx="2314014" cy="5745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b="1">
              <a:solidFill>
                <a:schemeClr val="tx1"/>
              </a:solidFill>
            </a:rPr>
            <a:t>B.</a:t>
          </a:r>
          <a:r>
            <a:rPr kumimoji="1" lang="ja-JP" altLang="en-US" sz="1100" b="1">
              <a:solidFill>
                <a:schemeClr val="tx1"/>
              </a:solidFill>
            </a:rPr>
            <a:t>　派遣医師・看護師（</a:t>
          </a:r>
          <a:r>
            <a:rPr kumimoji="1" lang="en-US" altLang="ja-JP" sz="1100" b="1">
              <a:solidFill>
                <a:schemeClr val="tx1"/>
              </a:solidFill>
            </a:rPr>
            <a:t>18</a:t>
          </a:r>
          <a:r>
            <a:rPr kumimoji="1" lang="ja-JP" altLang="en-US" sz="1100" b="1">
              <a:solidFill>
                <a:schemeClr val="tx1"/>
              </a:solidFill>
            </a:rPr>
            <a:t>名）</a:t>
          </a:r>
          <a:endParaRPr kumimoji="1" lang="en-US" altLang="ja-JP" sz="1100" b="1">
            <a:solidFill>
              <a:schemeClr val="tx1"/>
            </a:solidFill>
          </a:endParaRPr>
        </a:p>
        <a:p>
          <a:pPr algn="ctr"/>
          <a:r>
            <a:rPr kumimoji="1" lang="en-US" altLang="ja-JP" sz="1100" b="1">
              <a:solidFill>
                <a:schemeClr val="tx1"/>
              </a:solidFill>
            </a:rPr>
            <a:t>21</a:t>
          </a:r>
          <a:r>
            <a:rPr kumimoji="1" lang="ja-JP" altLang="en-US" sz="1100" b="1">
              <a:solidFill>
                <a:schemeClr val="tx1"/>
              </a:solidFill>
            </a:rPr>
            <a:t>百万円</a:t>
          </a:r>
        </a:p>
      </xdr:txBody>
    </xdr:sp>
    <xdr:clientData/>
  </xdr:twoCellAnchor>
  <xdr:twoCellAnchor>
    <xdr:from>
      <xdr:col>12</xdr:col>
      <xdr:colOff>112057</xdr:colOff>
      <xdr:row>389</xdr:row>
      <xdr:rowOff>3225614</xdr:rowOff>
    </xdr:from>
    <xdr:to>
      <xdr:col>17</xdr:col>
      <xdr:colOff>44822</xdr:colOff>
      <xdr:row>389</xdr:row>
      <xdr:rowOff>3472143</xdr:rowOff>
    </xdr:to>
    <xdr:sp macro="" textlink="">
      <xdr:nvSpPr>
        <xdr:cNvPr id="212" name="テキスト ボックス 211"/>
        <xdr:cNvSpPr txBox="1"/>
      </xdr:nvSpPr>
      <xdr:spPr>
        <a:xfrm>
          <a:off x="2226607" y="151491764"/>
          <a:ext cx="790015" cy="2465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公募</a:t>
          </a:r>
          <a:r>
            <a:rPr kumimoji="1" lang="en-US" altLang="ja-JP" sz="1100"/>
            <a:t>】</a:t>
          </a:r>
        </a:p>
        <a:p>
          <a:pPr algn="ctr"/>
          <a:endParaRPr kumimoji="1" lang="ja-JP" altLang="en-US" sz="1100"/>
        </a:p>
      </xdr:txBody>
    </xdr:sp>
    <xdr:clientData/>
  </xdr:twoCellAnchor>
  <xdr:twoCellAnchor>
    <xdr:from>
      <xdr:col>12</xdr:col>
      <xdr:colOff>44824</xdr:colOff>
      <xdr:row>389</xdr:row>
      <xdr:rowOff>4898653</xdr:rowOff>
    </xdr:from>
    <xdr:to>
      <xdr:col>16</xdr:col>
      <xdr:colOff>145677</xdr:colOff>
      <xdr:row>389</xdr:row>
      <xdr:rowOff>5199403</xdr:rowOff>
    </xdr:to>
    <xdr:sp macro="" textlink="">
      <xdr:nvSpPr>
        <xdr:cNvPr id="213" name="テキスト ボックス 212"/>
        <xdr:cNvSpPr txBox="1"/>
      </xdr:nvSpPr>
      <xdr:spPr>
        <a:xfrm>
          <a:off x="2159374" y="153164803"/>
          <a:ext cx="786653" cy="300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入札</a:t>
          </a:r>
          <a:r>
            <a:rPr kumimoji="1" lang="en-US" altLang="ja-JP" sz="1100"/>
            <a:t>】</a:t>
          </a:r>
        </a:p>
        <a:p>
          <a:pPr algn="ctr"/>
          <a:endParaRPr kumimoji="1" lang="ja-JP" altLang="en-US" sz="1100"/>
        </a:p>
      </xdr:txBody>
    </xdr:sp>
    <xdr:clientData/>
  </xdr:twoCellAnchor>
  <xdr:twoCellAnchor>
    <xdr:from>
      <xdr:col>10</xdr:col>
      <xdr:colOff>2</xdr:colOff>
      <xdr:row>390</xdr:row>
      <xdr:rowOff>1905003</xdr:rowOff>
    </xdr:from>
    <xdr:to>
      <xdr:col>21</xdr:col>
      <xdr:colOff>2</xdr:colOff>
      <xdr:row>390</xdr:row>
      <xdr:rowOff>2474791</xdr:rowOff>
    </xdr:to>
    <xdr:sp macro="" textlink="">
      <xdr:nvSpPr>
        <xdr:cNvPr id="214" name="テキスト ボックス 213"/>
        <xdr:cNvSpPr txBox="1"/>
      </xdr:nvSpPr>
      <xdr:spPr>
        <a:xfrm>
          <a:off x="1771652" y="155371803"/>
          <a:ext cx="1885950" cy="5697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b="1">
              <a:solidFill>
                <a:schemeClr val="tx1"/>
              </a:solidFill>
            </a:rPr>
            <a:t>D .</a:t>
          </a:r>
          <a:r>
            <a:rPr kumimoji="1" lang="ja-JP" altLang="en-US" sz="1100" b="1">
              <a:solidFill>
                <a:schemeClr val="tx1"/>
              </a:solidFill>
            </a:rPr>
            <a:t>　共信印刷株式会社</a:t>
          </a:r>
          <a:endParaRPr kumimoji="1" lang="en-US" altLang="ja-JP" sz="1100" b="1">
            <a:solidFill>
              <a:schemeClr val="tx1"/>
            </a:solidFill>
          </a:endParaRPr>
        </a:p>
        <a:p>
          <a:pPr algn="ctr"/>
          <a:r>
            <a:rPr kumimoji="1" lang="en-US" altLang="ja-JP" sz="1100" b="1">
              <a:solidFill>
                <a:schemeClr val="tx1"/>
              </a:solidFill>
            </a:rPr>
            <a:t>0.2</a:t>
          </a:r>
          <a:r>
            <a:rPr kumimoji="1" lang="ja-JP" altLang="en-US" sz="1100" b="1">
              <a:solidFill>
                <a:schemeClr val="tx1"/>
              </a:solidFill>
            </a:rPr>
            <a:t>百万円</a:t>
          </a:r>
          <a:endParaRPr kumimoji="1" lang="en-US" altLang="ja-JP" sz="1100" b="1">
            <a:solidFill>
              <a:schemeClr val="tx1"/>
            </a:solidFill>
          </a:endParaRPr>
        </a:p>
        <a:p>
          <a:pPr algn="ctr"/>
          <a:endParaRPr kumimoji="1" lang="ja-JP" altLang="en-US" sz="1100" b="1">
            <a:solidFill>
              <a:schemeClr val="tx1"/>
            </a:solidFill>
          </a:endParaRPr>
        </a:p>
      </xdr:txBody>
    </xdr:sp>
    <xdr:clientData/>
  </xdr:twoCellAnchor>
  <xdr:twoCellAnchor>
    <xdr:from>
      <xdr:col>12</xdr:col>
      <xdr:colOff>100852</xdr:colOff>
      <xdr:row>390</xdr:row>
      <xdr:rowOff>1624853</xdr:rowOff>
    </xdr:from>
    <xdr:to>
      <xdr:col>17</xdr:col>
      <xdr:colOff>33617</xdr:colOff>
      <xdr:row>390</xdr:row>
      <xdr:rowOff>1852023</xdr:rowOff>
    </xdr:to>
    <xdr:sp macro="" textlink="">
      <xdr:nvSpPr>
        <xdr:cNvPr id="215" name="テキスト ボックス 214"/>
        <xdr:cNvSpPr txBox="1"/>
      </xdr:nvSpPr>
      <xdr:spPr>
        <a:xfrm>
          <a:off x="2215402" y="155091653"/>
          <a:ext cx="790015" cy="2271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入札</a:t>
          </a:r>
          <a:r>
            <a:rPr kumimoji="1" lang="en-US" altLang="ja-JP" sz="1100"/>
            <a:t>】</a:t>
          </a:r>
        </a:p>
        <a:p>
          <a:pPr algn="ctr"/>
          <a:endParaRPr kumimoji="1" lang="ja-JP" altLang="en-US" sz="1100"/>
        </a:p>
      </xdr:txBody>
    </xdr:sp>
    <xdr:clientData/>
  </xdr:twoCellAnchor>
  <xdr:twoCellAnchor>
    <xdr:from>
      <xdr:col>10</xdr:col>
      <xdr:colOff>56031</xdr:colOff>
      <xdr:row>389</xdr:row>
      <xdr:rowOff>4103032</xdr:rowOff>
    </xdr:from>
    <xdr:to>
      <xdr:col>21</xdr:col>
      <xdr:colOff>0</xdr:colOff>
      <xdr:row>389</xdr:row>
      <xdr:rowOff>4985062</xdr:rowOff>
    </xdr:to>
    <xdr:sp macro="" textlink="">
      <xdr:nvSpPr>
        <xdr:cNvPr id="216" name="大かっこ 215"/>
        <xdr:cNvSpPr/>
      </xdr:nvSpPr>
      <xdr:spPr>
        <a:xfrm>
          <a:off x="1827681" y="152369182"/>
          <a:ext cx="1829919" cy="882030"/>
        </a:xfrm>
        <a:prstGeom prst="bracketPair">
          <a:avLst>
            <a:gd name="adj" fmla="val 16667"/>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lang="ja-JP" altLang="en-US" sz="1000"/>
            <a:t>派遣医師・看護師の選定及び派遣業務に係る事務</a:t>
          </a:r>
          <a:endParaRPr lang="en-US" altLang="ja-JP" sz="1000"/>
        </a:p>
        <a:p>
          <a:r>
            <a:rPr lang="ja-JP" altLang="en-US" sz="1000"/>
            <a:t>（全８チーム分）</a:t>
          </a:r>
          <a:endParaRPr lang="en-US" altLang="ja-JP" sz="1000"/>
        </a:p>
      </xdr:txBody>
    </xdr:sp>
    <xdr:clientData/>
  </xdr:twoCellAnchor>
  <xdr:twoCellAnchor>
    <xdr:from>
      <xdr:col>15</xdr:col>
      <xdr:colOff>145676</xdr:colOff>
      <xdr:row>389</xdr:row>
      <xdr:rowOff>2562786</xdr:rowOff>
    </xdr:from>
    <xdr:to>
      <xdr:col>26</xdr:col>
      <xdr:colOff>89647</xdr:colOff>
      <xdr:row>389</xdr:row>
      <xdr:rowOff>2564466</xdr:rowOff>
    </xdr:to>
    <xdr:cxnSp macro="">
      <xdr:nvCxnSpPr>
        <xdr:cNvPr id="217" name="直線コネクタ 216"/>
        <xdr:cNvCxnSpPr/>
      </xdr:nvCxnSpPr>
      <xdr:spPr>
        <a:xfrm>
          <a:off x="2774576" y="150828936"/>
          <a:ext cx="1868021" cy="16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152400</xdr:colOff>
      <xdr:row>389</xdr:row>
      <xdr:rowOff>2743200</xdr:rowOff>
    </xdr:from>
    <xdr:to>
      <xdr:col>47</xdr:col>
      <xdr:colOff>142875</xdr:colOff>
      <xdr:row>389</xdr:row>
      <xdr:rowOff>4191000</xdr:rowOff>
    </xdr:to>
    <xdr:grpSp>
      <xdr:nvGrpSpPr>
        <xdr:cNvPr id="218" name="グループ化 38"/>
        <xdr:cNvGrpSpPr>
          <a:grpSpLocks/>
        </xdr:cNvGrpSpPr>
      </xdr:nvGrpSpPr>
      <xdr:grpSpPr bwMode="auto">
        <a:xfrm>
          <a:off x="6832600" y="151777700"/>
          <a:ext cx="2289175" cy="1447800"/>
          <a:chOff x="6837082" y="49260124"/>
          <a:chExt cx="2287494" cy="1438276"/>
        </a:xfrm>
      </xdr:grpSpPr>
      <xdr:sp macro="" textlink="">
        <xdr:nvSpPr>
          <xdr:cNvPr id="219" name="テキスト ボックス 218"/>
          <xdr:cNvSpPr txBox="1"/>
        </xdr:nvSpPr>
        <xdr:spPr>
          <a:xfrm>
            <a:off x="6837082" y="49260124"/>
            <a:ext cx="2287494" cy="5772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b="1">
                <a:solidFill>
                  <a:schemeClr val="tx1"/>
                </a:solidFill>
              </a:rPr>
              <a:t>在外公館（７公館）</a:t>
            </a:r>
            <a:endParaRPr kumimoji="1" lang="en-US" altLang="ja-JP" sz="1100" b="1">
              <a:solidFill>
                <a:schemeClr val="tx1"/>
              </a:solidFill>
            </a:endParaRPr>
          </a:p>
          <a:p>
            <a:pPr algn="ctr"/>
            <a:r>
              <a:rPr kumimoji="1" lang="en-US" altLang="ja-JP" sz="1100" b="1">
                <a:solidFill>
                  <a:schemeClr val="tx1"/>
                </a:solidFill>
              </a:rPr>
              <a:t>0.8</a:t>
            </a:r>
            <a:r>
              <a:rPr kumimoji="1" lang="ja-JP" altLang="en-US" sz="1100" b="1">
                <a:solidFill>
                  <a:schemeClr val="tx1"/>
                </a:solidFill>
              </a:rPr>
              <a:t>百万円</a:t>
            </a:r>
            <a:endParaRPr kumimoji="1" lang="en-US" altLang="ja-JP" sz="1100" b="1">
              <a:solidFill>
                <a:schemeClr val="tx1"/>
              </a:solidFill>
            </a:endParaRPr>
          </a:p>
        </xdr:txBody>
      </xdr:sp>
      <xdr:sp macro="" textlink="">
        <xdr:nvSpPr>
          <xdr:cNvPr id="220" name="大かっこ 219"/>
          <xdr:cNvSpPr/>
        </xdr:nvSpPr>
        <xdr:spPr>
          <a:xfrm>
            <a:off x="6894993" y="49884639"/>
            <a:ext cx="2219931" cy="813761"/>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lang="ja-JP" altLang="en-US" sz="1000"/>
              <a:t>在外公館不在地での健康相談実施に際しての同行旅費，会場借り上げ費，車両借り上げ経費等</a:t>
            </a:r>
            <a:endParaRPr lang="en-US" altLang="ja-JP" sz="1000"/>
          </a:p>
        </xdr:txBody>
      </xdr:sp>
    </xdr:grpSp>
    <xdr:clientData/>
  </xdr:twoCellAnchor>
  <xdr:twoCellAnchor>
    <xdr:from>
      <xdr:col>8</xdr:col>
      <xdr:colOff>100853</xdr:colOff>
      <xdr:row>390</xdr:row>
      <xdr:rowOff>860425</xdr:rowOff>
    </xdr:from>
    <xdr:to>
      <xdr:col>20</xdr:col>
      <xdr:colOff>156882</xdr:colOff>
      <xdr:row>390</xdr:row>
      <xdr:rowOff>1488695</xdr:rowOff>
    </xdr:to>
    <xdr:sp macro="" textlink="">
      <xdr:nvSpPr>
        <xdr:cNvPr id="221" name="大かっこ 220"/>
        <xdr:cNvSpPr/>
      </xdr:nvSpPr>
      <xdr:spPr>
        <a:xfrm>
          <a:off x="1529603" y="154327225"/>
          <a:ext cx="2113429" cy="628270"/>
        </a:xfrm>
        <a:prstGeom prst="bracketPair">
          <a:avLst>
            <a:gd name="adj" fmla="val 16667"/>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lang="ja-JP" altLang="en-US" sz="1000"/>
            <a:t>健康相談会で使用するための医薬品及び医療器具の調達</a:t>
          </a:r>
          <a:endParaRPr lang="en-US" altLang="ja-JP" sz="1000"/>
        </a:p>
        <a:p>
          <a:endParaRPr lang="ja-JP" altLang="en-US"/>
        </a:p>
      </xdr:txBody>
    </xdr:sp>
    <xdr:clientData/>
  </xdr:twoCellAnchor>
  <xdr:twoCellAnchor>
    <xdr:from>
      <xdr:col>9</xdr:col>
      <xdr:colOff>145676</xdr:colOff>
      <xdr:row>390</xdr:row>
      <xdr:rowOff>2579034</xdr:rowOff>
    </xdr:from>
    <xdr:to>
      <xdr:col>20</xdr:col>
      <xdr:colOff>156882</xdr:colOff>
      <xdr:row>390</xdr:row>
      <xdr:rowOff>3171264</xdr:rowOff>
    </xdr:to>
    <xdr:sp macro="" textlink="">
      <xdr:nvSpPr>
        <xdr:cNvPr id="222" name="大かっこ 221"/>
        <xdr:cNvSpPr/>
      </xdr:nvSpPr>
      <xdr:spPr>
        <a:xfrm>
          <a:off x="1745876" y="156045834"/>
          <a:ext cx="1897156" cy="592230"/>
        </a:xfrm>
        <a:prstGeom prst="bracketPair">
          <a:avLst>
            <a:gd name="adj" fmla="val 16667"/>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lang="ja-JP" altLang="en-US" sz="1000"/>
            <a:t>健康相談会にて使用する健康相談手帳の調達</a:t>
          </a:r>
        </a:p>
      </xdr:txBody>
    </xdr:sp>
    <xdr:clientData/>
  </xdr:twoCellAnchor>
  <xdr:twoCellAnchor>
    <xdr:from>
      <xdr:col>9</xdr:col>
      <xdr:colOff>168087</xdr:colOff>
      <xdr:row>390</xdr:row>
      <xdr:rowOff>3427319</xdr:rowOff>
    </xdr:from>
    <xdr:to>
      <xdr:col>20</xdr:col>
      <xdr:colOff>156881</xdr:colOff>
      <xdr:row>390</xdr:row>
      <xdr:rowOff>3944420</xdr:rowOff>
    </xdr:to>
    <xdr:sp macro="" textlink="">
      <xdr:nvSpPr>
        <xdr:cNvPr id="223" name="テキスト ボックス 222"/>
        <xdr:cNvSpPr txBox="1"/>
      </xdr:nvSpPr>
      <xdr:spPr>
        <a:xfrm>
          <a:off x="1768287" y="156894119"/>
          <a:ext cx="1874744" cy="517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b="1">
              <a:solidFill>
                <a:schemeClr val="tx1"/>
              </a:solidFill>
            </a:rPr>
            <a:t>E.</a:t>
          </a:r>
          <a:r>
            <a:rPr kumimoji="1" lang="ja-JP" altLang="en-US" sz="1100" b="1">
              <a:solidFill>
                <a:schemeClr val="tx1"/>
              </a:solidFill>
            </a:rPr>
            <a:t>事務補助員（３名）</a:t>
          </a:r>
          <a:endParaRPr kumimoji="1" lang="en-US" altLang="ja-JP" sz="1100" b="1">
            <a:solidFill>
              <a:schemeClr val="tx1"/>
            </a:solidFill>
          </a:endParaRPr>
        </a:p>
        <a:p>
          <a:pPr algn="ctr"/>
          <a:r>
            <a:rPr kumimoji="1" lang="en-US" altLang="ja-JP" sz="1100" b="1">
              <a:solidFill>
                <a:schemeClr val="tx1"/>
              </a:solidFill>
            </a:rPr>
            <a:t>1 </a:t>
          </a:r>
          <a:r>
            <a:rPr kumimoji="1" lang="ja-JP" altLang="en-US" sz="1100" b="1">
              <a:solidFill>
                <a:schemeClr val="tx1"/>
              </a:solidFill>
            </a:rPr>
            <a:t>百万円</a:t>
          </a:r>
          <a:endParaRPr kumimoji="1" lang="en-US" altLang="ja-JP" sz="1100" b="1">
            <a:solidFill>
              <a:schemeClr val="tx1"/>
            </a:solidFill>
          </a:endParaRPr>
        </a:p>
        <a:p>
          <a:pPr algn="ctr"/>
          <a:endParaRPr kumimoji="1" lang="ja-JP" altLang="en-US" sz="1100"/>
        </a:p>
      </xdr:txBody>
    </xdr:sp>
    <xdr:clientData/>
  </xdr:twoCellAnchor>
  <xdr:twoCellAnchor>
    <xdr:from>
      <xdr:col>10</xdr:col>
      <xdr:colOff>11205</xdr:colOff>
      <xdr:row>390</xdr:row>
      <xdr:rowOff>4066055</xdr:rowOff>
    </xdr:from>
    <xdr:to>
      <xdr:col>20</xdr:col>
      <xdr:colOff>100853</xdr:colOff>
      <xdr:row>390</xdr:row>
      <xdr:rowOff>4996107</xdr:rowOff>
    </xdr:to>
    <xdr:sp macro="" textlink="">
      <xdr:nvSpPr>
        <xdr:cNvPr id="224" name="大かっこ 223"/>
        <xdr:cNvSpPr/>
      </xdr:nvSpPr>
      <xdr:spPr>
        <a:xfrm>
          <a:off x="1782855" y="157532855"/>
          <a:ext cx="1804148" cy="930052"/>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21</xdr:col>
      <xdr:colOff>22413</xdr:colOff>
      <xdr:row>389</xdr:row>
      <xdr:rowOff>1485900</xdr:rowOff>
    </xdr:from>
    <xdr:to>
      <xdr:col>21</xdr:col>
      <xdr:colOff>28576</xdr:colOff>
      <xdr:row>389</xdr:row>
      <xdr:rowOff>2566147</xdr:rowOff>
    </xdr:to>
    <xdr:cxnSp macro="">
      <xdr:nvCxnSpPr>
        <xdr:cNvPr id="225" name="直線コネクタ 224"/>
        <xdr:cNvCxnSpPr/>
      </xdr:nvCxnSpPr>
      <xdr:spPr>
        <a:xfrm rot="5400000">
          <a:off x="3142971" y="150289092"/>
          <a:ext cx="1080247" cy="61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156088</xdr:colOff>
      <xdr:row>389</xdr:row>
      <xdr:rowOff>2544529</xdr:rowOff>
    </xdr:from>
    <xdr:to>
      <xdr:col>15</xdr:col>
      <xdr:colOff>157676</xdr:colOff>
      <xdr:row>389</xdr:row>
      <xdr:rowOff>3005764</xdr:rowOff>
    </xdr:to>
    <xdr:cxnSp macro="">
      <xdr:nvCxnSpPr>
        <xdr:cNvPr id="226" name="直線矢印コネクタ 225"/>
        <xdr:cNvCxnSpPr/>
      </xdr:nvCxnSpPr>
      <xdr:spPr>
        <a:xfrm rot="5400000">
          <a:off x="2555164" y="151040503"/>
          <a:ext cx="461235"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80029</xdr:colOff>
      <xdr:row>389</xdr:row>
      <xdr:rowOff>2566147</xdr:rowOff>
    </xdr:from>
    <xdr:to>
      <xdr:col>26</xdr:col>
      <xdr:colOff>89646</xdr:colOff>
      <xdr:row>389</xdr:row>
      <xdr:rowOff>3417797</xdr:rowOff>
    </xdr:to>
    <xdr:cxnSp macro="">
      <xdr:nvCxnSpPr>
        <xdr:cNvPr id="227" name="直線矢印コネクタ 226"/>
        <xdr:cNvCxnSpPr/>
      </xdr:nvCxnSpPr>
      <xdr:spPr>
        <a:xfrm rot="16200000" flipH="1">
          <a:off x="4211963" y="151253313"/>
          <a:ext cx="851650" cy="961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38100</xdr:colOff>
      <xdr:row>390</xdr:row>
      <xdr:rowOff>3857625</xdr:rowOff>
    </xdr:from>
    <xdr:to>
      <xdr:col>40</xdr:col>
      <xdr:colOff>114300</xdr:colOff>
      <xdr:row>391</xdr:row>
      <xdr:rowOff>114300</xdr:rowOff>
    </xdr:to>
    <xdr:grpSp>
      <xdr:nvGrpSpPr>
        <xdr:cNvPr id="228" name="グループ化 48"/>
        <xdr:cNvGrpSpPr>
          <a:grpSpLocks/>
        </xdr:cNvGrpSpPr>
      </xdr:nvGrpSpPr>
      <xdr:grpSpPr bwMode="auto">
        <a:xfrm>
          <a:off x="5181600" y="158099125"/>
          <a:ext cx="2425700" cy="1463675"/>
          <a:chOff x="5232622" y="55183742"/>
          <a:chExt cx="2184925" cy="1456764"/>
        </a:xfrm>
      </xdr:grpSpPr>
      <xdr:sp macro="" textlink="">
        <xdr:nvSpPr>
          <xdr:cNvPr id="229" name="テキスト ボックス 228"/>
          <xdr:cNvSpPr txBox="1"/>
        </xdr:nvSpPr>
        <xdr:spPr>
          <a:xfrm>
            <a:off x="5285271" y="55183742"/>
            <a:ext cx="2132276" cy="7236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b="1">
                <a:solidFill>
                  <a:schemeClr val="tx1"/>
                </a:solidFill>
              </a:rPr>
              <a:t>派遣先レンタカー会社</a:t>
            </a:r>
            <a:endParaRPr kumimoji="1" lang="en-US" altLang="ja-JP" sz="1100" b="1">
              <a:solidFill>
                <a:schemeClr val="tx1"/>
              </a:solidFill>
            </a:endParaRPr>
          </a:p>
          <a:p>
            <a:pPr algn="ctr"/>
            <a:r>
              <a:rPr kumimoji="1" lang="ja-JP" altLang="en-US" sz="1100" b="1">
                <a:solidFill>
                  <a:schemeClr val="tx1"/>
                </a:solidFill>
              </a:rPr>
              <a:t>（民間４社）</a:t>
            </a:r>
            <a:endParaRPr kumimoji="1" lang="en-US" altLang="ja-JP" sz="1100" b="1">
              <a:solidFill>
                <a:schemeClr val="tx1"/>
              </a:solidFill>
            </a:endParaRPr>
          </a:p>
          <a:p>
            <a:pPr algn="ctr"/>
            <a:r>
              <a:rPr kumimoji="1" lang="en-US" altLang="ja-JP" sz="1100" b="1">
                <a:solidFill>
                  <a:schemeClr val="tx1"/>
                </a:solidFill>
              </a:rPr>
              <a:t>0.3</a:t>
            </a:r>
            <a:r>
              <a:rPr kumimoji="1" lang="ja-JP" altLang="en-US" sz="1100" b="1">
                <a:solidFill>
                  <a:schemeClr val="tx1"/>
                </a:solidFill>
              </a:rPr>
              <a:t>百万円</a:t>
            </a:r>
            <a:endParaRPr kumimoji="1" lang="en-US" altLang="ja-JP" sz="1100" b="1">
              <a:solidFill>
                <a:schemeClr val="tx1"/>
              </a:solidFill>
            </a:endParaRPr>
          </a:p>
        </xdr:txBody>
      </xdr:sp>
      <xdr:sp macro="" textlink="">
        <xdr:nvSpPr>
          <xdr:cNvPr id="230" name="大かっこ 229"/>
          <xdr:cNvSpPr/>
        </xdr:nvSpPr>
        <xdr:spPr>
          <a:xfrm>
            <a:off x="5232622" y="56012098"/>
            <a:ext cx="2123501" cy="628408"/>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lang="ja-JP" altLang="en-US" sz="1000"/>
              <a:t>地方巡回のための車両借り上げ経費</a:t>
            </a:r>
            <a:endParaRPr lang="en-US" altLang="ja-JP" sz="1000"/>
          </a:p>
        </xdr:txBody>
      </xdr:sp>
    </xdr:grpSp>
    <xdr:clientData/>
  </xdr:twoCellAnchor>
  <xdr:twoCellAnchor>
    <xdr:from>
      <xdr:col>10</xdr:col>
      <xdr:colOff>78442</xdr:colOff>
      <xdr:row>390</xdr:row>
      <xdr:rowOff>4146175</xdr:rowOff>
    </xdr:from>
    <xdr:to>
      <xdr:col>20</xdr:col>
      <xdr:colOff>22412</xdr:colOff>
      <xdr:row>391</xdr:row>
      <xdr:rowOff>44823</xdr:rowOff>
    </xdr:to>
    <xdr:sp macro="" textlink="">
      <xdr:nvSpPr>
        <xdr:cNvPr id="231" name="テキスト ボックス 230"/>
        <xdr:cNvSpPr txBox="1"/>
      </xdr:nvSpPr>
      <xdr:spPr>
        <a:xfrm>
          <a:off x="1850092" y="157612975"/>
          <a:ext cx="1658470" cy="1099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a:t>巡回医師団派遣に係る手続き事務補助，感染症情報の収集作業等　</a:t>
          </a:r>
          <a:r>
            <a:rPr kumimoji="1" lang="en-US" altLang="ja-JP" sz="1000"/>
            <a:t>【</a:t>
          </a:r>
          <a:r>
            <a:rPr kumimoji="1" lang="ja-JP" altLang="en-US" sz="1000"/>
            <a:t>賃金</a:t>
          </a:r>
          <a:r>
            <a:rPr kumimoji="1" lang="en-US" altLang="ja-JP" sz="1000"/>
            <a:t>】</a:t>
          </a:r>
          <a:endParaRPr kumimoji="1" lang="ja-JP" altLang="en-US" sz="1000"/>
        </a:p>
      </xdr:txBody>
    </xdr:sp>
    <xdr:clientData/>
  </xdr:twoCellAnchor>
  <xdr:twoCellAnchor>
    <xdr:from>
      <xdr:col>12</xdr:col>
      <xdr:colOff>156882</xdr:colOff>
      <xdr:row>390</xdr:row>
      <xdr:rowOff>3070411</xdr:rowOff>
    </xdr:from>
    <xdr:to>
      <xdr:col>17</xdr:col>
      <xdr:colOff>134471</xdr:colOff>
      <xdr:row>390</xdr:row>
      <xdr:rowOff>3374694</xdr:rowOff>
    </xdr:to>
    <xdr:sp macro="" textlink="">
      <xdr:nvSpPr>
        <xdr:cNvPr id="232" name="テキスト ボックス 231"/>
        <xdr:cNvSpPr txBox="1"/>
      </xdr:nvSpPr>
      <xdr:spPr>
        <a:xfrm>
          <a:off x="2271432" y="156537211"/>
          <a:ext cx="834839" cy="3042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公募</a:t>
          </a:r>
          <a:r>
            <a:rPr kumimoji="1" lang="en-US" altLang="ja-JP" sz="1100"/>
            <a:t>】</a:t>
          </a:r>
          <a:endParaRPr kumimoji="1" lang="ja-JP" altLang="en-US" sz="1100"/>
        </a:p>
      </xdr:txBody>
    </xdr:sp>
    <xdr:clientData/>
  </xdr:twoCellAnchor>
  <xdr:twoCellAnchor>
    <xdr:from>
      <xdr:col>24</xdr:col>
      <xdr:colOff>165101</xdr:colOff>
      <xdr:row>389</xdr:row>
      <xdr:rowOff>730250</xdr:rowOff>
    </xdr:from>
    <xdr:to>
      <xdr:col>34</xdr:col>
      <xdr:colOff>197971</xdr:colOff>
      <xdr:row>389</xdr:row>
      <xdr:rowOff>1346200</xdr:rowOff>
    </xdr:to>
    <xdr:sp macro="" textlink="">
      <xdr:nvSpPr>
        <xdr:cNvPr id="233" name="大かっこ 232"/>
        <xdr:cNvSpPr/>
      </xdr:nvSpPr>
      <xdr:spPr>
        <a:xfrm>
          <a:off x="4337051" y="148996400"/>
          <a:ext cx="1861670" cy="615950"/>
        </a:xfrm>
        <a:prstGeom prst="bracketPair">
          <a:avLst>
            <a:gd name="adj" fmla="val 16667"/>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在外公館との調整，</a:t>
          </a:r>
          <a:endParaRPr lang="en-US" altLang="ja-JP" sz="1000"/>
        </a:p>
        <a:p>
          <a:pPr algn="ctr"/>
          <a:r>
            <a:rPr lang="ja-JP" altLang="en-US" sz="1000"/>
            <a:t>進捗状況管理。</a:t>
          </a:r>
          <a:endParaRPr lang="en-US" altLang="ja-JP" sz="1000"/>
        </a:p>
      </xdr:txBody>
    </xdr:sp>
    <xdr:clientData/>
  </xdr:twoCellAnchor>
  <xdr:twoCellAnchor>
    <xdr:from>
      <xdr:col>29</xdr:col>
      <xdr:colOff>161132</xdr:colOff>
      <xdr:row>389</xdr:row>
      <xdr:rowOff>1200944</xdr:rowOff>
    </xdr:from>
    <xdr:to>
      <xdr:col>29</xdr:col>
      <xdr:colOff>162720</xdr:colOff>
      <xdr:row>389</xdr:row>
      <xdr:rowOff>1486694</xdr:rowOff>
    </xdr:to>
    <xdr:cxnSp macro="">
      <xdr:nvCxnSpPr>
        <xdr:cNvPr id="234" name="直線コネクタ 233"/>
        <xdr:cNvCxnSpPr/>
      </xdr:nvCxnSpPr>
      <xdr:spPr>
        <a:xfrm rot="5400000" flipH="1" flipV="1">
          <a:off x="5162551" y="149609175"/>
          <a:ext cx="28575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11204</xdr:colOff>
      <xdr:row>389</xdr:row>
      <xdr:rowOff>4127126</xdr:rowOff>
    </xdr:from>
    <xdr:to>
      <xdr:col>32</xdr:col>
      <xdr:colOff>78442</xdr:colOff>
      <xdr:row>390</xdr:row>
      <xdr:rowOff>569786</xdr:rowOff>
    </xdr:to>
    <xdr:sp macro="" textlink="">
      <xdr:nvSpPr>
        <xdr:cNvPr id="235" name="大かっこ 234"/>
        <xdr:cNvSpPr/>
      </xdr:nvSpPr>
      <xdr:spPr>
        <a:xfrm>
          <a:off x="3840254" y="152393276"/>
          <a:ext cx="1896038" cy="164331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lang="ja-JP" altLang="en-US" sz="1000"/>
            <a:t>派遣医師・看護師の派遣に際しての外国旅費（航空賃，日当，宿泊等），国内旅費（事前説明会，団長会議出席費用等），謝金及び諸雑費の必要支出経費</a:t>
          </a:r>
          <a:endParaRPr lang="en-US" altLang="ja-JP" sz="1000"/>
        </a:p>
        <a:p>
          <a:endParaRPr lang="ja-JP" altLang="en-US"/>
        </a:p>
      </xdr:txBody>
    </xdr:sp>
    <xdr:clientData/>
  </xdr:twoCellAnchor>
  <xdr:twoCellAnchor>
    <xdr:from>
      <xdr:col>38</xdr:col>
      <xdr:colOff>180975</xdr:colOff>
      <xdr:row>389</xdr:row>
      <xdr:rowOff>5143500</xdr:rowOff>
    </xdr:from>
    <xdr:to>
      <xdr:col>50</xdr:col>
      <xdr:colOff>38100</xdr:colOff>
      <xdr:row>390</xdr:row>
      <xdr:rowOff>1647825</xdr:rowOff>
    </xdr:to>
    <xdr:grpSp>
      <xdr:nvGrpSpPr>
        <xdr:cNvPr id="236" name="グループ化 39"/>
        <xdr:cNvGrpSpPr>
          <a:grpSpLocks/>
        </xdr:cNvGrpSpPr>
      </xdr:nvGrpSpPr>
      <xdr:grpSpPr bwMode="auto">
        <a:xfrm>
          <a:off x="7267575" y="154178000"/>
          <a:ext cx="2282825" cy="1711325"/>
          <a:chOff x="6837082" y="49260124"/>
          <a:chExt cx="2287494" cy="1701800"/>
        </a:xfrm>
      </xdr:grpSpPr>
      <xdr:sp macro="" textlink="">
        <xdr:nvSpPr>
          <xdr:cNvPr id="237" name="テキスト ボックス 236"/>
          <xdr:cNvSpPr txBox="1"/>
        </xdr:nvSpPr>
        <xdr:spPr>
          <a:xfrm>
            <a:off x="6837082" y="49260124"/>
            <a:ext cx="2287494" cy="5704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b="1">
                <a:solidFill>
                  <a:schemeClr val="tx1"/>
                </a:solidFill>
              </a:rPr>
              <a:t>在外公館職員旅費（６名）</a:t>
            </a:r>
            <a:endParaRPr kumimoji="1" lang="en-US" altLang="ja-JP" sz="1100" b="1">
              <a:solidFill>
                <a:schemeClr val="tx1"/>
              </a:solidFill>
            </a:endParaRPr>
          </a:p>
          <a:p>
            <a:pPr algn="ctr"/>
            <a:r>
              <a:rPr kumimoji="1" lang="en-US" altLang="ja-JP" sz="1100" b="1">
                <a:solidFill>
                  <a:schemeClr val="tx1"/>
                </a:solidFill>
              </a:rPr>
              <a:t>0.4</a:t>
            </a:r>
            <a:r>
              <a:rPr kumimoji="1" lang="ja-JP" altLang="en-US" sz="1100" b="1">
                <a:solidFill>
                  <a:schemeClr val="tx1"/>
                </a:solidFill>
              </a:rPr>
              <a:t>百万円</a:t>
            </a:r>
            <a:endParaRPr kumimoji="1" lang="en-US" altLang="ja-JP" sz="1100" b="1">
              <a:solidFill>
                <a:schemeClr val="tx1"/>
              </a:solidFill>
            </a:endParaRPr>
          </a:p>
        </xdr:txBody>
      </xdr:sp>
      <xdr:sp macro="" textlink="">
        <xdr:nvSpPr>
          <xdr:cNvPr id="238" name="大かっこ 237"/>
          <xdr:cNvSpPr/>
        </xdr:nvSpPr>
        <xdr:spPr>
          <a:xfrm>
            <a:off x="6953890" y="49887603"/>
            <a:ext cx="2160952" cy="1074321"/>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lang="ja-JP" altLang="en-US" sz="1000"/>
              <a:t>在外公館不在地での健康相談実施に際しての同行旅費（航空賃，日当，宿泊費，空港使用料等）</a:t>
            </a:r>
            <a:endParaRPr lang="en-US" altLang="ja-JP" sz="1000"/>
          </a:p>
        </xdr:txBody>
      </xdr:sp>
    </xdr:grpSp>
    <xdr:clientData/>
  </xdr:twoCellAnchor>
  <xdr:twoCellAnchor>
    <xdr:from>
      <xdr:col>42</xdr:col>
      <xdr:colOff>76200</xdr:colOff>
      <xdr:row>389</xdr:row>
      <xdr:rowOff>1482725</xdr:rowOff>
    </xdr:from>
    <xdr:to>
      <xdr:col>42</xdr:col>
      <xdr:colOff>81429</xdr:colOff>
      <xdr:row>389</xdr:row>
      <xdr:rowOff>2740024</xdr:rowOff>
    </xdr:to>
    <xdr:cxnSp macro="">
      <xdr:nvCxnSpPr>
        <xdr:cNvPr id="239" name="直線コネクタ 238"/>
        <xdr:cNvCxnSpPr>
          <a:stCxn id="219" idx="0"/>
        </xdr:cNvCxnSpPr>
      </xdr:nvCxnSpPr>
      <xdr:spPr>
        <a:xfrm rot="16200000" flipV="1">
          <a:off x="7117790" y="150374910"/>
          <a:ext cx="1257299" cy="522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6350</xdr:colOff>
      <xdr:row>389</xdr:row>
      <xdr:rowOff>4191002</xdr:rowOff>
    </xdr:from>
    <xdr:to>
      <xdr:col>44</xdr:col>
      <xdr:colOff>7097</xdr:colOff>
      <xdr:row>389</xdr:row>
      <xdr:rowOff>5143502</xdr:rowOff>
    </xdr:to>
    <xdr:cxnSp macro="">
      <xdr:nvCxnSpPr>
        <xdr:cNvPr id="240" name="直線コネクタ 239"/>
        <xdr:cNvCxnSpPr/>
      </xdr:nvCxnSpPr>
      <xdr:spPr>
        <a:xfrm rot="16200000" flipV="1">
          <a:off x="7598149" y="152933028"/>
          <a:ext cx="952500" cy="7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66675</xdr:colOff>
      <xdr:row>390</xdr:row>
      <xdr:rowOff>2295525</xdr:rowOff>
    </xdr:from>
    <xdr:to>
      <xdr:col>47</xdr:col>
      <xdr:colOff>19050</xdr:colOff>
      <xdr:row>390</xdr:row>
      <xdr:rowOff>3571875</xdr:rowOff>
    </xdr:to>
    <xdr:grpSp>
      <xdr:nvGrpSpPr>
        <xdr:cNvPr id="241" name="グループ化 49"/>
        <xdr:cNvGrpSpPr>
          <a:grpSpLocks/>
        </xdr:cNvGrpSpPr>
      </xdr:nvGrpSpPr>
      <xdr:grpSpPr bwMode="auto">
        <a:xfrm>
          <a:off x="6746875" y="156537025"/>
          <a:ext cx="2251075" cy="1276350"/>
          <a:chOff x="7051487" y="53571775"/>
          <a:chExt cx="2255372" cy="1275790"/>
        </a:xfrm>
      </xdr:grpSpPr>
      <xdr:sp macro="" textlink="">
        <xdr:nvSpPr>
          <xdr:cNvPr id="242" name="テキスト ボックス 241"/>
          <xdr:cNvSpPr txBox="1"/>
        </xdr:nvSpPr>
        <xdr:spPr>
          <a:xfrm>
            <a:off x="7051487" y="53571775"/>
            <a:ext cx="2255372" cy="5522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b="1">
                <a:solidFill>
                  <a:schemeClr val="tx1"/>
                </a:solidFill>
              </a:rPr>
              <a:t>派遣地ホテル（４カ所）</a:t>
            </a:r>
            <a:endParaRPr kumimoji="1" lang="en-US" altLang="ja-JP" sz="1100" b="1">
              <a:solidFill>
                <a:schemeClr val="tx1"/>
              </a:solidFill>
            </a:endParaRPr>
          </a:p>
          <a:p>
            <a:pPr algn="ctr"/>
            <a:r>
              <a:rPr kumimoji="1" lang="en-US" altLang="ja-JP" sz="1100" b="1">
                <a:solidFill>
                  <a:schemeClr val="tx1"/>
                </a:solidFill>
              </a:rPr>
              <a:t>0.1</a:t>
            </a:r>
            <a:r>
              <a:rPr kumimoji="1" lang="en-US" altLang="ja-JP" sz="1100" b="1" baseline="0">
                <a:solidFill>
                  <a:schemeClr val="tx1"/>
                </a:solidFill>
              </a:rPr>
              <a:t> </a:t>
            </a:r>
            <a:r>
              <a:rPr kumimoji="1" lang="ja-JP" altLang="en-US" sz="1100" b="1">
                <a:solidFill>
                  <a:schemeClr val="tx1"/>
                </a:solidFill>
              </a:rPr>
              <a:t>百万円</a:t>
            </a:r>
            <a:endParaRPr kumimoji="1" lang="en-US" altLang="ja-JP" sz="1100" b="1">
              <a:solidFill>
                <a:schemeClr val="tx1"/>
              </a:solidFill>
            </a:endParaRPr>
          </a:p>
        </xdr:txBody>
      </xdr:sp>
      <xdr:sp macro="" textlink="">
        <xdr:nvSpPr>
          <xdr:cNvPr id="243" name="大かっこ 242"/>
          <xdr:cNvSpPr/>
        </xdr:nvSpPr>
        <xdr:spPr>
          <a:xfrm>
            <a:off x="7167643" y="54219191"/>
            <a:ext cx="2139216" cy="628374"/>
          </a:xfrm>
          <a:prstGeom prst="bracketPair">
            <a:avLst>
              <a:gd name="adj" fmla="val 16667"/>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lang="ja-JP" altLang="en-US" sz="1000"/>
              <a:t>健康相談会及び講演会会場借り上げ経費</a:t>
            </a:r>
            <a:endParaRPr lang="en-US" altLang="ja-JP" sz="1000"/>
          </a:p>
        </xdr:txBody>
      </xdr:sp>
    </xdr:grpSp>
    <xdr:clientData/>
  </xdr:twoCellAnchor>
  <xdr:twoCellAnchor>
    <xdr:from>
      <xdr:col>37</xdr:col>
      <xdr:colOff>189706</xdr:colOff>
      <xdr:row>389</xdr:row>
      <xdr:rowOff>4772025</xdr:rowOff>
    </xdr:from>
    <xdr:to>
      <xdr:col>38</xdr:col>
      <xdr:colOff>0</xdr:colOff>
      <xdr:row>390</xdr:row>
      <xdr:rowOff>2277267</xdr:rowOff>
    </xdr:to>
    <xdr:cxnSp macro="">
      <xdr:nvCxnSpPr>
        <xdr:cNvPr id="244" name="直線コネクタ 243"/>
        <xdr:cNvCxnSpPr/>
      </xdr:nvCxnSpPr>
      <xdr:spPr>
        <a:xfrm rot="5400000">
          <a:off x="5509420" y="154385961"/>
          <a:ext cx="2705892" cy="1031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389</xdr:row>
      <xdr:rowOff>4714875</xdr:rowOff>
    </xdr:from>
    <xdr:to>
      <xdr:col>43</xdr:col>
      <xdr:colOff>190500</xdr:colOff>
      <xdr:row>389</xdr:row>
      <xdr:rowOff>4716463</xdr:rowOff>
    </xdr:to>
    <xdr:cxnSp macro="">
      <xdr:nvCxnSpPr>
        <xdr:cNvPr id="245" name="直線コネクタ 244"/>
        <xdr:cNvCxnSpPr/>
      </xdr:nvCxnSpPr>
      <xdr:spPr>
        <a:xfrm rot="10800000">
          <a:off x="6200775" y="152981025"/>
          <a:ext cx="1857375"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37352</xdr:colOff>
      <xdr:row>389</xdr:row>
      <xdr:rowOff>4752977</xdr:rowOff>
    </xdr:from>
    <xdr:to>
      <xdr:col>35</xdr:col>
      <xdr:colOff>38104</xdr:colOff>
      <xdr:row>390</xdr:row>
      <xdr:rowOff>3856687</xdr:rowOff>
    </xdr:to>
    <xdr:cxnSp macro="">
      <xdr:nvCxnSpPr>
        <xdr:cNvPr id="246" name="直線コネクタ 245"/>
        <xdr:cNvCxnSpPr>
          <a:endCxn id="229" idx="0"/>
        </xdr:cNvCxnSpPr>
      </xdr:nvCxnSpPr>
      <xdr:spPr>
        <a:xfrm rot="5400000">
          <a:off x="4086323" y="155170931"/>
          <a:ext cx="4304360" cy="75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104775</xdr:colOff>
      <xdr:row>390</xdr:row>
      <xdr:rowOff>1019175</xdr:rowOff>
    </xdr:from>
    <xdr:to>
      <xdr:col>34</xdr:col>
      <xdr:colOff>28575</xdr:colOff>
      <xdr:row>390</xdr:row>
      <xdr:rowOff>2705100</xdr:rowOff>
    </xdr:to>
    <xdr:grpSp>
      <xdr:nvGrpSpPr>
        <xdr:cNvPr id="247" name="グループ化 116"/>
        <xdr:cNvGrpSpPr>
          <a:grpSpLocks/>
        </xdr:cNvGrpSpPr>
      </xdr:nvGrpSpPr>
      <xdr:grpSpPr bwMode="auto">
        <a:xfrm>
          <a:off x="3889375" y="155260675"/>
          <a:ext cx="2349500" cy="1685925"/>
          <a:chOff x="6837082" y="49260124"/>
          <a:chExt cx="2287494" cy="1701800"/>
        </a:xfrm>
      </xdr:grpSpPr>
      <xdr:sp macro="" textlink="">
        <xdr:nvSpPr>
          <xdr:cNvPr id="248" name="テキスト ボックス 247"/>
          <xdr:cNvSpPr txBox="1"/>
        </xdr:nvSpPr>
        <xdr:spPr>
          <a:xfrm>
            <a:off x="6837082" y="49260124"/>
            <a:ext cx="2287494" cy="5768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b="1">
                <a:solidFill>
                  <a:schemeClr val="tx1"/>
                </a:solidFill>
              </a:rPr>
              <a:t>旅行代理店（民間２社）</a:t>
            </a:r>
            <a:endParaRPr kumimoji="1" lang="en-US" altLang="ja-JP" sz="1100" b="1">
              <a:solidFill>
                <a:schemeClr val="tx1"/>
              </a:solidFill>
            </a:endParaRPr>
          </a:p>
          <a:p>
            <a:pPr algn="ctr"/>
            <a:r>
              <a:rPr kumimoji="1" lang="en-US" altLang="ja-JP" sz="1100" b="1">
                <a:solidFill>
                  <a:schemeClr val="tx1"/>
                </a:solidFill>
              </a:rPr>
              <a:t>14</a:t>
            </a:r>
            <a:r>
              <a:rPr kumimoji="1" lang="ja-JP" altLang="en-US" sz="1100" b="1">
                <a:solidFill>
                  <a:schemeClr val="tx1"/>
                </a:solidFill>
              </a:rPr>
              <a:t>百万円</a:t>
            </a:r>
            <a:endParaRPr kumimoji="1" lang="en-US" altLang="ja-JP" sz="1100" b="1">
              <a:solidFill>
                <a:schemeClr val="tx1"/>
              </a:solidFill>
            </a:endParaRPr>
          </a:p>
        </xdr:txBody>
      </xdr:sp>
      <xdr:sp macro="" textlink="">
        <xdr:nvSpPr>
          <xdr:cNvPr id="249" name="大かっこ 248"/>
          <xdr:cNvSpPr/>
        </xdr:nvSpPr>
        <xdr:spPr>
          <a:xfrm>
            <a:off x="6952418" y="49885079"/>
            <a:ext cx="2162547" cy="1076845"/>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lang="ja-JP" altLang="en-US" sz="1000"/>
              <a:t>在外公館不在地での健康相談実施に際しての同行旅費（航空賃，日当，宿泊費，空港使用料等）</a:t>
            </a:r>
            <a:endParaRPr lang="en-US" altLang="ja-JP" sz="1000"/>
          </a:p>
        </xdr:txBody>
      </xdr:sp>
    </xdr:grpSp>
    <xdr:clientData/>
  </xdr:twoCellAnchor>
  <xdr:twoCellAnchor>
    <xdr:from>
      <xdr:col>27</xdr:col>
      <xdr:colOff>33617</xdr:colOff>
      <xdr:row>390</xdr:row>
      <xdr:rowOff>549089</xdr:rowOff>
    </xdr:from>
    <xdr:to>
      <xdr:col>27</xdr:col>
      <xdr:colOff>35205</xdr:colOff>
      <xdr:row>390</xdr:row>
      <xdr:rowOff>1000715</xdr:rowOff>
    </xdr:to>
    <xdr:cxnSp macro="">
      <xdr:nvCxnSpPr>
        <xdr:cNvPr id="250" name="直線矢印コネクタ 249"/>
        <xdr:cNvCxnSpPr/>
      </xdr:nvCxnSpPr>
      <xdr:spPr>
        <a:xfrm rot="5400000">
          <a:off x="4571098" y="154240908"/>
          <a:ext cx="451626"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104775</xdr:colOff>
      <xdr:row>519</xdr:row>
      <xdr:rowOff>200025</xdr:rowOff>
    </xdr:from>
    <xdr:to>
      <xdr:col>49</xdr:col>
      <xdr:colOff>80963</xdr:colOff>
      <xdr:row>519</xdr:row>
      <xdr:rowOff>4810012</xdr:rowOff>
    </xdr:to>
    <xdr:graphicFrame macro="">
      <xdr:nvGraphicFramePr>
        <xdr:cNvPr id="251" name="図表 250"/>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twoCellAnchor>
    <xdr:from>
      <xdr:col>8</xdr:col>
      <xdr:colOff>0</xdr:colOff>
      <xdr:row>520</xdr:row>
      <xdr:rowOff>31750</xdr:rowOff>
    </xdr:from>
    <xdr:to>
      <xdr:col>48</xdr:col>
      <xdr:colOff>147638</xdr:colOff>
      <xdr:row>521</xdr:row>
      <xdr:rowOff>174605</xdr:rowOff>
    </xdr:to>
    <xdr:graphicFrame macro="">
      <xdr:nvGraphicFramePr>
        <xdr:cNvPr id="252" name="図表 25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5" r:lo="rId26" r:qs="rId27" r:cs="rId28"/>
        </a:graphicData>
      </a:graphic>
    </xdr:graphicFrame>
    <xdr:clientData/>
  </xdr:twoCellAnchor>
  <xdr:twoCellAnchor>
    <xdr:from>
      <xdr:col>21</xdr:col>
      <xdr:colOff>101600</xdr:colOff>
      <xdr:row>626</xdr:row>
      <xdr:rowOff>952500</xdr:rowOff>
    </xdr:from>
    <xdr:to>
      <xdr:col>36</xdr:col>
      <xdr:colOff>38100</xdr:colOff>
      <xdr:row>626</xdr:row>
      <xdr:rowOff>1704975</xdr:rowOff>
    </xdr:to>
    <xdr:sp macro="" textlink="">
      <xdr:nvSpPr>
        <xdr:cNvPr id="253" name="正方形/長方形 252"/>
        <xdr:cNvSpPr/>
      </xdr:nvSpPr>
      <xdr:spPr>
        <a:xfrm>
          <a:off x="3759200" y="237686850"/>
          <a:ext cx="2746375" cy="7524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rPr>
            <a:t>外務省</a:t>
          </a:r>
          <a:endParaRPr kumimoji="1" lang="en-US" altLang="ja-JP" sz="1200" baseline="0">
            <a:solidFill>
              <a:sysClr val="windowText" lastClr="000000"/>
            </a:solidFill>
          </a:endParaRPr>
        </a:p>
        <a:p>
          <a:pPr algn="ctr"/>
          <a:r>
            <a:rPr kumimoji="1" lang="en-US" altLang="ja-JP" sz="1200" baseline="0">
              <a:solidFill>
                <a:sysClr val="windowText" lastClr="000000"/>
              </a:solidFill>
            </a:rPr>
            <a:t>8.5</a:t>
          </a:r>
          <a:r>
            <a:rPr kumimoji="1" lang="ja-JP" altLang="en-US" sz="1200" baseline="0">
              <a:solidFill>
                <a:sysClr val="windowText" lastClr="000000"/>
              </a:solidFill>
            </a:rPr>
            <a:t>百万円</a:t>
          </a:r>
          <a:endParaRPr kumimoji="1" lang="ja-JP" altLang="en-US" sz="1100"/>
        </a:p>
      </xdr:txBody>
    </xdr:sp>
    <xdr:clientData/>
  </xdr:twoCellAnchor>
  <xdr:twoCellAnchor>
    <xdr:from>
      <xdr:col>21</xdr:col>
      <xdr:colOff>130969</xdr:colOff>
      <xdr:row>626</xdr:row>
      <xdr:rowOff>1761332</xdr:rowOff>
    </xdr:from>
    <xdr:to>
      <xdr:col>36</xdr:col>
      <xdr:colOff>23813</xdr:colOff>
      <xdr:row>626</xdr:row>
      <xdr:rowOff>2329772</xdr:rowOff>
    </xdr:to>
    <xdr:sp macro="" textlink="">
      <xdr:nvSpPr>
        <xdr:cNvPr id="254" name="角丸四角形 253"/>
        <xdr:cNvSpPr/>
      </xdr:nvSpPr>
      <xdr:spPr>
        <a:xfrm>
          <a:off x="3788569" y="238495682"/>
          <a:ext cx="2702719" cy="568440"/>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調査方針策定・結果集計等</a:t>
          </a:r>
        </a:p>
      </xdr:txBody>
    </xdr:sp>
    <xdr:clientData/>
  </xdr:twoCellAnchor>
  <xdr:twoCellAnchor>
    <xdr:from>
      <xdr:col>28</xdr:col>
      <xdr:colOff>152405</xdr:colOff>
      <xdr:row>626</xdr:row>
      <xdr:rowOff>2329822</xdr:rowOff>
    </xdr:from>
    <xdr:to>
      <xdr:col>28</xdr:col>
      <xdr:colOff>154783</xdr:colOff>
      <xdr:row>626</xdr:row>
      <xdr:rowOff>2654284</xdr:rowOff>
    </xdr:to>
    <xdr:cxnSp macro="">
      <xdr:nvCxnSpPr>
        <xdr:cNvPr id="255" name="直線コネクタ 254"/>
        <xdr:cNvCxnSpPr>
          <a:stCxn id="254" idx="2"/>
        </xdr:cNvCxnSpPr>
      </xdr:nvCxnSpPr>
      <xdr:spPr>
        <a:xfrm rot="5400000">
          <a:off x="4963413" y="239225214"/>
          <a:ext cx="324462" cy="2378"/>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87312</xdr:colOff>
      <xdr:row>626</xdr:row>
      <xdr:rowOff>3440907</xdr:rowOff>
    </xdr:from>
    <xdr:to>
      <xdr:col>21</xdr:col>
      <xdr:colOff>36512</xdr:colOff>
      <xdr:row>626</xdr:row>
      <xdr:rowOff>3442495</xdr:rowOff>
    </xdr:to>
    <xdr:cxnSp macro="">
      <xdr:nvCxnSpPr>
        <xdr:cNvPr id="256" name="直線矢印コネクタ 255"/>
        <xdr:cNvCxnSpPr/>
      </xdr:nvCxnSpPr>
      <xdr:spPr>
        <a:xfrm>
          <a:off x="3230562" y="240175257"/>
          <a:ext cx="463550" cy="158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114300</xdr:colOff>
      <xdr:row>626</xdr:row>
      <xdr:rowOff>3305175</xdr:rowOff>
    </xdr:from>
    <xdr:to>
      <xdr:col>36</xdr:col>
      <xdr:colOff>38100</xdr:colOff>
      <xdr:row>626</xdr:row>
      <xdr:rowOff>4038600</xdr:rowOff>
    </xdr:to>
    <xdr:sp macro="" textlink="">
      <xdr:nvSpPr>
        <xdr:cNvPr id="257" name="正方形/長方形 256"/>
        <xdr:cNvSpPr/>
      </xdr:nvSpPr>
      <xdr:spPr>
        <a:xfrm>
          <a:off x="3771900" y="240039525"/>
          <a:ext cx="2733675" cy="7334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rPr>
            <a:t>Ａ．本省期間業務職員</a:t>
          </a:r>
          <a:endParaRPr kumimoji="1" lang="en-US" altLang="ja-JP" sz="1200" baseline="0">
            <a:solidFill>
              <a:sysClr val="windowText" lastClr="000000"/>
            </a:solidFill>
          </a:endParaRPr>
        </a:p>
        <a:p>
          <a:pPr algn="ctr"/>
          <a:r>
            <a:rPr kumimoji="1" lang="en-US" altLang="ja-JP" sz="1200" baseline="0">
              <a:solidFill>
                <a:sysClr val="windowText" lastClr="000000"/>
              </a:solidFill>
            </a:rPr>
            <a:t>1.9</a:t>
          </a:r>
          <a:r>
            <a:rPr kumimoji="1" lang="ja-JP" altLang="en-US" sz="1200" baseline="0">
              <a:solidFill>
                <a:sysClr val="windowText" lastClr="000000"/>
              </a:solidFill>
            </a:rPr>
            <a:t>百万円</a:t>
          </a:r>
          <a:r>
            <a:rPr kumimoji="1" lang="en-US" altLang="ja-JP" sz="1100"/>
            <a:t> </a:t>
          </a:r>
          <a:endParaRPr kumimoji="1" lang="ja-JP" altLang="en-US" sz="1100"/>
        </a:p>
      </xdr:txBody>
    </xdr:sp>
    <xdr:clientData/>
  </xdr:twoCellAnchor>
  <xdr:twoCellAnchor>
    <xdr:from>
      <xdr:col>21</xdr:col>
      <xdr:colOff>130968</xdr:colOff>
      <xdr:row>626</xdr:row>
      <xdr:rowOff>4093368</xdr:rowOff>
    </xdr:from>
    <xdr:to>
      <xdr:col>36</xdr:col>
      <xdr:colOff>38893</xdr:colOff>
      <xdr:row>626</xdr:row>
      <xdr:rowOff>4671443</xdr:rowOff>
    </xdr:to>
    <xdr:sp macro="" textlink="">
      <xdr:nvSpPr>
        <xdr:cNvPr id="258" name="角丸四角形 257"/>
        <xdr:cNvSpPr/>
      </xdr:nvSpPr>
      <xdr:spPr>
        <a:xfrm>
          <a:off x="3788568" y="240827718"/>
          <a:ext cx="2717800" cy="57807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本省調査・集計業務補助</a:t>
          </a:r>
        </a:p>
      </xdr:txBody>
    </xdr:sp>
    <xdr:clientData/>
  </xdr:twoCellAnchor>
  <xdr:twoCellAnchor>
    <xdr:from>
      <xdr:col>21</xdr:col>
      <xdr:colOff>154781</xdr:colOff>
      <xdr:row>627</xdr:row>
      <xdr:rowOff>588169</xdr:rowOff>
    </xdr:from>
    <xdr:to>
      <xdr:col>36</xdr:col>
      <xdr:colOff>59531</xdr:colOff>
      <xdr:row>627</xdr:row>
      <xdr:rowOff>1293019</xdr:rowOff>
    </xdr:to>
    <xdr:sp macro="" textlink="">
      <xdr:nvSpPr>
        <xdr:cNvPr id="259" name="正方形/長方形 258"/>
        <xdr:cNvSpPr/>
      </xdr:nvSpPr>
      <xdr:spPr>
        <a:xfrm>
          <a:off x="3812381" y="242218369"/>
          <a:ext cx="2714625" cy="70485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rPr>
            <a:t>Ｂ．</a:t>
          </a:r>
          <a:r>
            <a:rPr kumimoji="1" lang="en-US" altLang="ja-JP" sz="1200" baseline="0">
              <a:solidFill>
                <a:sysClr val="windowText" lastClr="000000"/>
              </a:solidFill>
            </a:rPr>
            <a:t>(</a:t>
          </a:r>
          <a:r>
            <a:rPr kumimoji="1" lang="ja-JP" altLang="en-US" sz="1200" baseline="0">
              <a:solidFill>
                <a:sysClr val="windowText" lastClr="000000"/>
              </a:solidFill>
            </a:rPr>
            <a:t>株</a:t>
          </a:r>
          <a:r>
            <a:rPr kumimoji="1" lang="en-US" altLang="ja-JP" sz="1200" baseline="0">
              <a:solidFill>
                <a:sysClr val="windowText" lastClr="000000"/>
              </a:solidFill>
            </a:rPr>
            <a:t>)</a:t>
          </a:r>
          <a:r>
            <a:rPr kumimoji="1" lang="ja-JP" altLang="en-US" sz="1200" baseline="0">
              <a:solidFill>
                <a:sysClr val="windowText" lastClr="000000"/>
              </a:solidFill>
            </a:rPr>
            <a:t>日経印刷</a:t>
          </a:r>
          <a:endParaRPr kumimoji="1" lang="en-US" altLang="ja-JP" sz="1200" baseline="0">
            <a:solidFill>
              <a:sysClr val="windowText" lastClr="000000"/>
            </a:solidFill>
          </a:endParaRPr>
        </a:p>
        <a:p>
          <a:pPr algn="ctr"/>
          <a:r>
            <a:rPr kumimoji="1" lang="en-US" altLang="ja-JP" sz="1200" baseline="0">
              <a:solidFill>
                <a:sysClr val="windowText" lastClr="000000"/>
              </a:solidFill>
            </a:rPr>
            <a:t>0.4</a:t>
          </a:r>
          <a:r>
            <a:rPr kumimoji="1" lang="ja-JP" altLang="en-US" sz="1200" baseline="0">
              <a:solidFill>
                <a:sysClr val="windowText" lastClr="000000"/>
              </a:solidFill>
            </a:rPr>
            <a:t>百万円</a:t>
          </a:r>
          <a:r>
            <a:rPr kumimoji="1" lang="en-US" altLang="ja-JP" sz="1100"/>
            <a:t> </a:t>
          </a:r>
          <a:endParaRPr kumimoji="1" lang="ja-JP" altLang="en-US" sz="1100"/>
        </a:p>
      </xdr:txBody>
    </xdr:sp>
    <xdr:clientData/>
  </xdr:twoCellAnchor>
  <xdr:twoCellAnchor>
    <xdr:from>
      <xdr:col>21</xdr:col>
      <xdr:colOff>153193</xdr:colOff>
      <xdr:row>627</xdr:row>
      <xdr:rowOff>1373981</xdr:rowOff>
    </xdr:from>
    <xdr:to>
      <xdr:col>36</xdr:col>
      <xdr:colOff>51593</xdr:colOff>
      <xdr:row>627</xdr:row>
      <xdr:rowOff>1951895</xdr:rowOff>
    </xdr:to>
    <xdr:sp macro="" textlink="">
      <xdr:nvSpPr>
        <xdr:cNvPr id="260" name="角丸四角形 259"/>
        <xdr:cNvSpPr/>
      </xdr:nvSpPr>
      <xdr:spPr>
        <a:xfrm>
          <a:off x="3810793" y="243004181"/>
          <a:ext cx="2708275" cy="577914"/>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海外在留邦人数調査統計印刷・製本</a:t>
          </a:r>
        </a:p>
      </xdr:txBody>
    </xdr:sp>
    <xdr:clientData/>
  </xdr:twoCellAnchor>
  <xdr:twoCellAnchor>
    <xdr:from>
      <xdr:col>21</xdr:col>
      <xdr:colOff>155574</xdr:colOff>
      <xdr:row>627</xdr:row>
      <xdr:rowOff>2774950</xdr:rowOff>
    </xdr:from>
    <xdr:to>
      <xdr:col>36</xdr:col>
      <xdr:colOff>121804</xdr:colOff>
      <xdr:row>627</xdr:row>
      <xdr:rowOff>3498850</xdr:rowOff>
    </xdr:to>
    <xdr:sp macro="" textlink="">
      <xdr:nvSpPr>
        <xdr:cNvPr id="261" name="正方形/長方形 260"/>
        <xdr:cNvSpPr/>
      </xdr:nvSpPr>
      <xdr:spPr>
        <a:xfrm>
          <a:off x="3813174" y="244405150"/>
          <a:ext cx="2776105" cy="7239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rPr>
            <a:t>Ｃ．在外公館臨時補助員等（</a:t>
          </a:r>
          <a:r>
            <a:rPr kumimoji="1" lang="en-US" altLang="ja-JP" sz="1200" baseline="0">
              <a:solidFill>
                <a:sysClr val="windowText" lastClr="000000"/>
              </a:solidFill>
            </a:rPr>
            <a:t>52</a:t>
          </a:r>
          <a:r>
            <a:rPr kumimoji="1" lang="ja-JP" altLang="en-US" sz="1200" baseline="0">
              <a:solidFill>
                <a:sysClr val="windowText" lastClr="000000"/>
              </a:solidFill>
            </a:rPr>
            <a:t>件）</a:t>
          </a:r>
          <a:endParaRPr kumimoji="1" lang="en-US" altLang="ja-JP" sz="1200" baseline="0">
            <a:solidFill>
              <a:sysClr val="windowText" lastClr="000000"/>
            </a:solidFill>
          </a:endParaRPr>
        </a:p>
        <a:p>
          <a:pPr algn="ctr"/>
          <a:r>
            <a:rPr kumimoji="1" lang="en-US" altLang="ja-JP" sz="1200" baseline="0">
              <a:solidFill>
                <a:sysClr val="windowText" lastClr="000000"/>
              </a:solidFill>
            </a:rPr>
            <a:t>6.1</a:t>
          </a:r>
          <a:r>
            <a:rPr kumimoji="1" lang="ja-JP" altLang="en-US" sz="1200" baseline="0">
              <a:solidFill>
                <a:sysClr val="windowText" lastClr="000000"/>
              </a:solidFill>
            </a:rPr>
            <a:t>百万円</a:t>
          </a:r>
          <a:r>
            <a:rPr kumimoji="1" lang="en-US" altLang="ja-JP" sz="1100"/>
            <a:t> </a:t>
          </a:r>
          <a:endParaRPr kumimoji="1" lang="ja-JP" altLang="en-US" sz="1100"/>
        </a:p>
      </xdr:txBody>
    </xdr:sp>
    <xdr:clientData/>
  </xdr:twoCellAnchor>
  <xdr:twoCellAnchor>
    <xdr:from>
      <xdr:col>21</xdr:col>
      <xdr:colOff>165100</xdr:colOff>
      <xdr:row>627</xdr:row>
      <xdr:rowOff>3566318</xdr:rowOff>
    </xdr:from>
    <xdr:to>
      <xdr:col>36</xdr:col>
      <xdr:colOff>107156</xdr:colOff>
      <xdr:row>627</xdr:row>
      <xdr:rowOff>4134758</xdr:rowOff>
    </xdr:to>
    <xdr:sp macro="" textlink="">
      <xdr:nvSpPr>
        <xdr:cNvPr id="262" name="角丸四角形 261"/>
        <xdr:cNvSpPr/>
      </xdr:nvSpPr>
      <xdr:spPr>
        <a:xfrm>
          <a:off x="3822700" y="245196518"/>
          <a:ext cx="2751931" cy="568440"/>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在留邦人調査・集計作業</a:t>
          </a:r>
          <a:r>
            <a:rPr kumimoji="1" lang="en-US" altLang="ja-JP" sz="1100"/>
            <a:t> </a:t>
          </a:r>
          <a:endParaRPr kumimoji="1" lang="ja-JP" altLang="en-US" sz="1100"/>
        </a:p>
      </xdr:txBody>
    </xdr:sp>
    <xdr:clientData/>
  </xdr:twoCellAnchor>
  <xdr:twoCellAnchor>
    <xdr:from>
      <xdr:col>18</xdr:col>
      <xdr:colOff>92869</xdr:colOff>
      <xdr:row>627</xdr:row>
      <xdr:rowOff>723107</xdr:rowOff>
    </xdr:from>
    <xdr:to>
      <xdr:col>21</xdr:col>
      <xdr:colOff>38894</xdr:colOff>
      <xdr:row>627</xdr:row>
      <xdr:rowOff>723107</xdr:rowOff>
    </xdr:to>
    <xdr:cxnSp macro="">
      <xdr:nvCxnSpPr>
        <xdr:cNvPr id="263" name="直線矢印コネクタ 262"/>
        <xdr:cNvCxnSpPr/>
      </xdr:nvCxnSpPr>
      <xdr:spPr>
        <a:xfrm>
          <a:off x="3236119" y="242353307"/>
          <a:ext cx="460375" cy="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123825</xdr:colOff>
      <xdr:row>627</xdr:row>
      <xdr:rowOff>2894788</xdr:rowOff>
    </xdr:from>
    <xdr:to>
      <xdr:col>21</xdr:col>
      <xdr:colOff>44450</xdr:colOff>
      <xdr:row>627</xdr:row>
      <xdr:rowOff>2894806</xdr:rowOff>
    </xdr:to>
    <xdr:cxnSp macro="">
      <xdr:nvCxnSpPr>
        <xdr:cNvPr id="264" name="直線矢印コネクタ 263"/>
        <xdr:cNvCxnSpPr/>
      </xdr:nvCxnSpPr>
      <xdr:spPr>
        <a:xfrm flipV="1">
          <a:off x="3267075" y="244524988"/>
          <a:ext cx="434975" cy="1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150813</xdr:colOff>
      <xdr:row>628</xdr:row>
      <xdr:rowOff>801669</xdr:rowOff>
    </xdr:from>
    <xdr:to>
      <xdr:col>21</xdr:col>
      <xdr:colOff>112713</xdr:colOff>
      <xdr:row>628</xdr:row>
      <xdr:rowOff>801669</xdr:rowOff>
    </xdr:to>
    <xdr:cxnSp macro="">
      <xdr:nvCxnSpPr>
        <xdr:cNvPr id="265" name="直線矢印コネクタ 264"/>
        <xdr:cNvCxnSpPr/>
      </xdr:nvCxnSpPr>
      <xdr:spPr>
        <a:xfrm flipV="1">
          <a:off x="3294063" y="246860994"/>
          <a:ext cx="476250" cy="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140494</xdr:colOff>
      <xdr:row>628</xdr:row>
      <xdr:rowOff>612775</xdr:rowOff>
    </xdr:from>
    <xdr:to>
      <xdr:col>36</xdr:col>
      <xdr:colOff>76994</xdr:colOff>
      <xdr:row>628</xdr:row>
      <xdr:rowOff>1479550</xdr:rowOff>
    </xdr:to>
    <xdr:sp macro="" textlink="">
      <xdr:nvSpPr>
        <xdr:cNvPr id="266" name="正方形/長方形 265"/>
        <xdr:cNvSpPr/>
      </xdr:nvSpPr>
      <xdr:spPr>
        <a:xfrm>
          <a:off x="3798094" y="246672100"/>
          <a:ext cx="2746375" cy="8667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rPr>
            <a:t>Ｄ．在外公館所在地郵便局等</a:t>
          </a:r>
          <a:endParaRPr kumimoji="1" lang="en-US" altLang="ja-JP" sz="1200" baseline="0">
            <a:solidFill>
              <a:sysClr val="windowText" lastClr="000000"/>
            </a:solidFill>
          </a:endParaRPr>
        </a:p>
        <a:p>
          <a:pPr algn="ctr"/>
          <a:r>
            <a:rPr kumimoji="1" lang="ja-JP" altLang="en-US" sz="1200" baseline="0">
              <a:solidFill>
                <a:sysClr val="windowText" lastClr="000000"/>
              </a:solidFill>
            </a:rPr>
            <a:t>（郵送料等）（</a:t>
          </a:r>
          <a:r>
            <a:rPr kumimoji="1" lang="en-US" altLang="ja-JP" sz="1200" baseline="0">
              <a:solidFill>
                <a:sysClr val="windowText" lastClr="000000"/>
              </a:solidFill>
            </a:rPr>
            <a:t>2</a:t>
          </a:r>
          <a:r>
            <a:rPr kumimoji="1" lang="ja-JP" altLang="en-US" sz="1200" baseline="0">
              <a:solidFill>
                <a:sysClr val="windowText" lastClr="000000"/>
              </a:solidFill>
            </a:rPr>
            <a:t>件）</a:t>
          </a:r>
          <a:endParaRPr kumimoji="1" lang="en-US" altLang="ja-JP" sz="1200" baseline="0">
            <a:solidFill>
              <a:sysClr val="windowText" lastClr="000000"/>
            </a:solidFill>
          </a:endParaRPr>
        </a:p>
        <a:p>
          <a:pPr algn="ctr"/>
          <a:r>
            <a:rPr kumimoji="1" lang="en-US" altLang="ja-JP" sz="1200" baseline="0">
              <a:solidFill>
                <a:sysClr val="windowText" lastClr="000000"/>
              </a:solidFill>
            </a:rPr>
            <a:t>0.04</a:t>
          </a:r>
          <a:r>
            <a:rPr kumimoji="1" lang="ja-JP" altLang="en-US" sz="1200" baseline="0">
              <a:solidFill>
                <a:sysClr val="windowText" lastClr="000000"/>
              </a:solidFill>
            </a:rPr>
            <a:t>百万円</a:t>
          </a:r>
          <a:r>
            <a:rPr kumimoji="1" lang="en-US" altLang="ja-JP" sz="1100"/>
            <a:t> </a:t>
          </a:r>
          <a:endParaRPr kumimoji="1" lang="ja-JP" altLang="en-US" sz="1100"/>
        </a:p>
      </xdr:txBody>
    </xdr:sp>
    <xdr:clientData/>
  </xdr:twoCellAnchor>
  <xdr:twoCellAnchor>
    <xdr:from>
      <xdr:col>21</xdr:col>
      <xdr:colOff>138113</xdr:colOff>
      <xdr:row>628</xdr:row>
      <xdr:rowOff>1524794</xdr:rowOff>
    </xdr:from>
    <xdr:to>
      <xdr:col>36</xdr:col>
      <xdr:colOff>59531</xdr:colOff>
      <xdr:row>628</xdr:row>
      <xdr:rowOff>2083760</xdr:rowOff>
    </xdr:to>
    <xdr:sp macro="" textlink="">
      <xdr:nvSpPr>
        <xdr:cNvPr id="267" name="角丸四角形 266"/>
        <xdr:cNvSpPr/>
      </xdr:nvSpPr>
      <xdr:spPr>
        <a:xfrm>
          <a:off x="3795713" y="247584119"/>
          <a:ext cx="2731293" cy="558966"/>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solidFill>
                <a:schemeClr val="dk1"/>
              </a:solidFill>
              <a:latin typeface="+mn-lt"/>
              <a:ea typeface="+mn-ea"/>
              <a:cs typeface="+mn-cs"/>
            </a:rPr>
            <a:t>在外公館の調査用切手・封筒購入</a:t>
          </a:r>
          <a:endParaRPr kumimoji="1" lang="ja-JP" altLang="en-US" sz="1100"/>
        </a:p>
      </xdr:txBody>
    </xdr:sp>
    <xdr:clientData/>
  </xdr:twoCellAnchor>
  <xdr:twoCellAnchor>
    <xdr:from>
      <xdr:col>21</xdr:col>
      <xdr:colOff>142875</xdr:colOff>
      <xdr:row>627</xdr:row>
      <xdr:rowOff>223838</xdr:rowOff>
    </xdr:from>
    <xdr:to>
      <xdr:col>36</xdr:col>
      <xdr:colOff>76200</xdr:colOff>
      <xdr:row>627</xdr:row>
      <xdr:rowOff>507736</xdr:rowOff>
    </xdr:to>
    <xdr:sp macro="" textlink="">
      <xdr:nvSpPr>
        <xdr:cNvPr id="268" name="テキスト ボックス 267"/>
        <xdr:cNvSpPr txBox="1"/>
      </xdr:nvSpPr>
      <xdr:spPr>
        <a:xfrm>
          <a:off x="3800475" y="241854038"/>
          <a:ext cx="2743200" cy="2838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1100"/>
            <a:t>【</a:t>
          </a:r>
          <a:r>
            <a:rPr kumimoji="1" lang="ja-JP" altLang="en-US" sz="1100"/>
            <a:t>見積合わせ</a:t>
          </a:r>
          <a:r>
            <a:rPr kumimoji="1" lang="en-US" altLang="ja-JP" sz="1100"/>
            <a:t>】</a:t>
          </a:r>
          <a:endParaRPr kumimoji="1" lang="ja-JP" altLang="en-US" sz="1100"/>
        </a:p>
      </xdr:txBody>
    </xdr:sp>
    <xdr:clientData/>
  </xdr:twoCellAnchor>
  <xdr:twoCellAnchor>
    <xdr:from>
      <xdr:col>21</xdr:col>
      <xdr:colOff>136525</xdr:colOff>
      <xdr:row>628</xdr:row>
      <xdr:rowOff>254000</xdr:rowOff>
    </xdr:from>
    <xdr:to>
      <xdr:col>36</xdr:col>
      <xdr:colOff>63500</xdr:colOff>
      <xdr:row>628</xdr:row>
      <xdr:rowOff>546100</xdr:rowOff>
    </xdr:to>
    <xdr:sp macro="" textlink="">
      <xdr:nvSpPr>
        <xdr:cNvPr id="269" name="テキスト ボックス 268"/>
        <xdr:cNvSpPr txBox="1"/>
      </xdr:nvSpPr>
      <xdr:spPr>
        <a:xfrm>
          <a:off x="3794125" y="246313325"/>
          <a:ext cx="2736850" cy="29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21</xdr:col>
      <xdr:colOff>139701</xdr:colOff>
      <xdr:row>627</xdr:row>
      <xdr:rowOff>2409825</xdr:rowOff>
    </xdr:from>
    <xdr:to>
      <xdr:col>36</xdr:col>
      <xdr:colOff>114301</xdr:colOff>
      <xdr:row>627</xdr:row>
      <xdr:rowOff>2717704</xdr:rowOff>
    </xdr:to>
    <xdr:sp macro="" textlink="">
      <xdr:nvSpPr>
        <xdr:cNvPr id="270" name="テキスト ボックス 269"/>
        <xdr:cNvSpPr txBox="1"/>
      </xdr:nvSpPr>
      <xdr:spPr>
        <a:xfrm>
          <a:off x="3797301" y="244040025"/>
          <a:ext cx="2784475" cy="3078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1100"/>
            <a:t>【</a:t>
          </a:r>
          <a:r>
            <a:rPr kumimoji="1" lang="ja-JP" altLang="en-US" sz="1100"/>
            <a:t>公募・競争性のない随意契約</a:t>
          </a:r>
          <a:r>
            <a:rPr kumimoji="1" lang="en-US" altLang="ja-JP" sz="1100"/>
            <a:t>】</a:t>
          </a:r>
          <a:endParaRPr kumimoji="1" lang="ja-JP" altLang="en-US" sz="1100"/>
        </a:p>
      </xdr:txBody>
    </xdr:sp>
    <xdr:clientData/>
  </xdr:twoCellAnchor>
  <xdr:twoCellAnchor>
    <xdr:from>
      <xdr:col>21</xdr:col>
      <xdr:colOff>115094</xdr:colOff>
      <xdr:row>626</xdr:row>
      <xdr:rowOff>2943224</xdr:rowOff>
    </xdr:from>
    <xdr:to>
      <xdr:col>36</xdr:col>
      <xdr:colOff>26194</xdr:colOff>
      <xdr:row>626</xdr:row>
      <xdr:rowOff>3226507</xdr:rowOff>
    </xdr:to>
    <xdr:sp macro="" textlink="">
      <xdr:nvSpPr>
        <xdr:cNvPr id="271" name="テキスト ボックス 270"/>
        <xdr:cNvSpPr txBox="1"/>
      </xdr:nvSpPr>
      <xdr:spPr>
        <a:xfrm>
          <a:off x="3772694" y="239677574"/>
          <a:ext cx="2720975" cy="2832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1100"/>
            <a:t>【</a:t>
          </a:r>
          <a:r>
            <a:rPr kumimoji="1" lang="ja-JP" altLang="en-US" sz="1100"/>
            <a:t>公募</a:t>
          </a:r>
          <a:r>
            <a:rPr kumimoji="1" lang="en-US" altLang="ja-JP" sz="1100"/>
            <a:t>】</a:t>
          </a:r>
          <a:endParaRPr kumimoji="1" lang="ja-JP" altLang="en-US" sz="1100"/>
        </a:p>
      </xdr:txBody>
    </xdr:sp>
    <xdr:clientData/>
  </xdr:twoCellAnchor>
  <xdr:twoCellAnchor>
    <xdr:from>
      <xdr:col>18</xdr:col>
      <xdr:colOff>63500</xdr:colOff>
      <xdr:row>626</xdr:row>
      <xdr:rowOff>2657475</xdr:rowOff>
    </xdr:from>
    <xdr:to>
      <xdr:col>28</xdr:col>
      <xdr:colOff>139700</xdr:colOff>
      <xdr:row>626</xdr:row>
      <xdr:rowOff>2659063</xdr:rowOff>
    </xdr:to>
    <xdr:cxnSp macro="">
      <xdr:nvCxnSpPr>
        <xdr:cNvPr id="272" name="直線コネクタ 271"/>
        <xdr:cNvCxnSpPr/>
      </xdr:nvCxnSpPr>
      <xdr:spPr>
        <a:xfrm>
          <a:off x="3206750" y="239391825"/>
          <a:ext cx="1905000" cy="1588"/>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50800</xdr:colOff>
      <xdr:row>733</xdr:row>
      <xdr:rowOff>1498600</xdr:rowOff>
    </xdr:from>
    <xdr:to>
      <xdr:col>46</xdr:col>
      <xdr:colOff>137060</xdr:colOff>
      <xdr:row>733</xdr:row>
      <xdr:rowOff>3603878</xdr:rowOff>
    </xdr:to>
    <xdr:graphicFrame macro="">
      <xdr:nvGraphicFramePr>
        <xdr:cNvPr id="273" name="図表 272"/>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9" r:lo="rId30" r:qs="rId31" r:cs="rId32"/>
        </a:graphicData>
      </a:graphic>
    </xdr:graphicFrame>
    <xdr:clientData/>
  </xdr:twoCellAnchor>
  <xdr:twoCellAnchor>
    <xdr:from>
      <xdr:col>16</xdr:col>
      <xdr:colOff>123825</xdr:colOff>
      <xdr:row>854</xdr:row>
      <xdr:rowOff>0</xdr:rowOff>
    </xdr:from>
    <xdr:to>
      <xdr:col>41</xdr:col>
      <xdr:colOff>114300</xdr:colOff>
      <xdr:row>855</xdr:row>
      <xdr:rowOff>0</xdr:rowOff>
    </xdr:to>
    <xdr:grpSp>
      <xdr:nvGrpSpPr>
        <xdr:cNvPr id="274" name="グループ化 5"/>
        <xdr:cNvGrpSpPr>
          <a:grpSpLocks/>
        </xdr:cNvGrpSpPr>
      </xdr:nvGrpSpPr>
      <xdr:grpSpPr bwMode="auto">
        <a:xfrm>
          <a:off x="3019425" y="335038700"/>
          <a:ext cx="4791075" cy="4432300"/>
          <a:chOff x="-297918" y="1638300"/>
          <a:chExt cx="6546538" cy="3057525"/>
        </a:xfrm>
      </xdr:grpSpPr>
      <xdr:grpSp>
        <xdr:nvGrpSpPr>
          <xdr:cNvPr id="275" name="グループ化 9"/>
          <xdr:cNvGrpSpPr>
            <a:grpSpLocks/>
          </xdr:cNvGrpSpPr>
        </xdr:nvGrpSpPr>
        <xdr:grpSpPr bwMode="auto">
          <a:xfrm>
            <a:off x="2660742" y="1638300"/>
            <a:ext cx="3494164" cy="2656432"/>
            <a:chOff x="2755901" y="1724024"/>
            <a:chExt cx="3398956" cy="2570432"/>
          </a:xfrm>
        </xdr:grpSpPr>
        <xdr:sp macro="" textlink="">
          <xdr:nvSpPr>
            <xdr:cNvPr id="278" name="正方形/長方形 277"/>
            <xdr:cNvSpPr/>
          </xdr:nvSpPr>
          <xdr:spPr>
            <a:xfrm>
              <a:off x="3446111" y="1724024"/>
              <a:ext cx="2044583" cy="103708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r>
                <a:rPr kumimoji="1" lang="en-US" altLang="ja-JP" sz="1100"/>
                <a:t/>
              </a:r>
              <a:br>
                <a:rPr kumimoji="1" lang="en-US" altLang="ja-JP" sz="1100"/>
              </a:br>
              <a:endParaRPr kumimoji="1" lang="en-US" altLang="ja-JP" sz="1100"/>
            </a:p>
            <a:p>
              <a:pPr algn="ctr"/>
              <a:r>
                <a:rPr kumimoji="1" lang="ja-JP" altLang="en-US" sz="1100"/>
                <a:t>９．６百万円</a:t>
              </a:r>
            </a:p>
          </xdr:txBody>
        </xdr:sp>
        <xdr:sp macro="" textlink="">
          <xdr:nvSpPr>
            <xdr:cNvPr id="279" name="正方形/長方形 2"/>
            <xdr:cNvSpPr/>
          </xdr:nvSpPr>
          <xdr:spPr>
            <a:xfrm>
              <a:off x="2755901" y="3276463"/>
              <a:ext cx="3398956" cy="1017993"/>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事務補助員　５名</a:t>
              </a:r>
              <a:r>
                <a:rPr kumimoji="1" lang="en-US" altLang="ja-JP" sz="1100"/>
                <a:t/>
              </a:r>
              <a:br>
                <a:rPr kumimoji="1" lang="en-US" altLang="ja-JP" sz="1100"/>
              </a:br>
              <a:r>
                <a:rPr kumimoji="1" lang="en-US" altLang="ja-JP" sz="1100"/>
                <a:t/>
              </a:r>
              <a:br>
                <a:rPr kumimoji="1" lang="en-US" altLang="ja-JP" sz="1100"/>
              </a:br>
              <a:r>
                <a:rPr kumimoji="1" lang="ja-JP" altLang="en-US" sz="1100"/>
                <a:t>９．１百万円</a:t>
              </a:r>
            </a:p>
          </xdr:txBody>
        </xdr:sp>
        <xdr:cxnSp macro="">
          <xdr:nvCxnSpPr>
            <xdr:cNvPr id="280" name="直線コネクタ 279"/>
            <xdr:cNvCxnSpPr>
              <a:stCxn id="278" idx="2"/>
            </xdr:cNvCxnSpPr>
          </xdr:nvCxnSpPr>
          <xdr:spPr>
            <a:xfrm rot="5400000">
              <a:off x="4210723" y="3012272"/>
              <a:ext cx="515359" cy="13023"/>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276" name="正方形/長方形 275"/>
          <xdr:cNvSpPr/>
        </xdr:nvSpPr>
        <xdr:spPr>
          <a:xfrm>
            <a:off x="5043736" y="4340758"/>
            <a:ext cx="1204884" cy="355067"/>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人件費</a:t>
            </a:r>
          </a:p>
        </xdr:txBody>
      </xdr:sp>
      <xdr:sp macro="" textlink="">
        <xdr:nvSpPr>
          <xdr:cNvPr id="277" name="正方形/長方形 276"/>
          <xdr:cNvSpPr/>
        </xdr:nvSpPr>
        <xdr:spPr>
          <a:xfrm>
            <a:off x="-297918" y="1947340"/>
            <a:ext cx="3333513" cy="328766"/>
          </a:xfrm>
          <a:prstGeom prst="rect">
            <a:avLst/>
          </a:prstGeom>
          <a:solidFill>
            <a:schemeClr val="bg1"/>
          </a:solidFill>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領事サービス改善関係経費</a:t>
            </a:r>
            <a:r>
              <a:rPr kumimoji="1" lang="en-US" altLang="ja-JP" sz="1100"/>
              <a:t>】</a:t>
            </a:r>
          </a:p>
        </xdr:txBody>
      </xdr:sp>
    </xdr:grpSp>
    <xdr:clientData/>
  </xdr:twoCellAnchor>
  <xdr:oneCellAnchor>
    <xdr:from>
      <xdr:col>12</xdr:col>
      <xdr:colOff>145676</xdr:colOff>
      <xdr:row>962</xdr:row>
      <xdr:rowOff>46504</xdr:rowOff>
    </xdr:from>
    <xdr:ext cx="1333500" cy="436786"/>
    <xdr:sp macro="" textlink="">
      <xdr:nvSpPr>
        <xdr:cNvPr id="281" name="テキスト ボックス 280"/>
        <xdr:cNvSpPr txBox="1"/>
      </xdr:nvSpPr>
      <xdr:spPr>
        <a:xfrm>
          <a:off x="2260226" y="381198904"/>
          <a:ext cx="133350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endParaRPr lang="ja-JP" altLang="en-US" sz="1100">
            <a:solidFill>
              <a:schemeClr val="tx1"/>
            </a:solidFill>
            <a:latin typeface="+mn-lt"/>
            <a:ea typeface="+mn-ea"/>
            <a:cs typeface="+mn-cs"/>
          </a:endParaRPr>
        </a:p>
        <a:p>
          <a:endParaRPr kumimoji="1" lang="ja-JP" altLang="en-US" sz="1100"/>
        </a:p>
      </xdr:txBody>
    </xdr:sp>
    <xdr:clientData/>
  </xdr:oneCellAnchor>
  <xdr:oneCellAnchor>
    <xdr:from>
      <xdr:col>12</xdr:col>
      <xdr:colOff>145676</xdr:colOff>
      <xdr:row>961</xdr:row>
      <xdr:rowOff>46504</xdr:rowOff>
    </xdr:from>
    <xdr:ext cx="1333500" cy="436786"/>
    <xdr:sp macro="" textlink="">
      <xdr:nvSpPr>
        <xdr:cNvPr id="282" name="テキスト ボックス 281"/>
        <xdr:cNvSpPr txBox="1"/>
      </xdr:nvSpPr>
      <xdr:spPr>
        <a:xfrm>
          <a:off x="2260226" y="376769779"/>
          <a:ext cx="133350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endParaRPr lang="ja-JP" altLang="en-US" sz="1100">
            <a:solidFill>
              <a:schemeClr val="tx1"/>
            </a:solidFill>
            <a:latin typeface="+mn-lt"/>
            <a:ea typeface="+mn-ea"/>
            <a:cs typeface="+mn-cs"/>
          </a:endParaRPr>
        </a:p>
        <a:p>
          <a:endParaRPr kumimoji="1" lang="ja-JP" altLang="en-US" sz="1100"/>
        </a:p>
      </xdr:txBody>
    </xdr:sp>
    <xdr:clientData/>
  </xdr:oneCellAnchor>
  <xdr:twoCellAnchor>
    <xdr:from>
      <xdr:col>18</xdr:col>
      <xdr:colOff>106960</xdr:colOff>
      <xdr:row>960</xdr:row>
      <xdr:rowOff>3149621</xdr:rowOff>
    </xdr:from>
    <xdr:to>
      <xdr:col>39</xdr:col>
      <xdr:colOff>82538</xdr:colOff>
      <xdr:row>960</xdr:row>
      <xdr:rowOff>3152170</xdr:rowOff>
    </xdr:to>
    <xdr:cxnSp macro="">
      <xdr:nvCxnSpPr>
        <xdr:cNvPr id="283" name="直線コネクタ 282"/>
        <xdr:cNvCxnSpPr/>
      </xdr:nvCxnSpPr>
      <xdr:spPr>
        <a:xfrm flipV="1">
          <a:off x="3250210" y="374977046"/>
          <a:ext cx="3899878" cy="254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105034</xdr:colOff>
      <xdr:row>960</xdr:row>
      <xdr:rowOff>4114800</xdr:rowOff>
    </xdr:from>
    <xdr:to>
      <xdr:col>23</xdr:col>
      <xdr:colOff>127000</xdr:colOff>
      <xdr:row>960</xdr:row>
      <xdr:rowOff>4442204</xdr:rowOff>
    </xdr:to>
    <xdr:sp macro="" textlink="">
      <xdr:nvSpPr>
        <xdr:cNvPr id="284" name="テキスト ボックス 283"/>
        <xdr:cNvSpPr txBox="1"/>
      </xdr:nvSpPr>
      <xdr:spPr>
        <a:xfrm>
          <a:off x="2733934" y="375942225"/>
          <a:ext cx="1393566" cy="327404"/>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sz="1100">
              <a:solidFill>
                <a:schemeClr val="dk1"/>
              </a:solidFill>
              <a:latin typeface="+mn-lt"/>
              <a:ea typeface="+mn-ea"/>
              <a:cs typeface="+mn-cs"/>
            </a:rPr>
            <a:t>【</a:t>
          </a:r>
          <a:r>
            <a:rPr kumimoji="1" lang="ja-JP" altLang="en-US" sz="1100">
              <a:solidFill>
                <a:schemeClr val="dk1"/>
              </a:solidFill>
              <a:latin typeface="+mn-lt"/>
              <a:ea typeface="+mn-ea"/>
              <a:cs typeface="+mn-cs"/>
            </a:rPr>
            <a:t>見積合わせ</a:t>
          </a:r>
          <a:r>
            <a:rPr kumimoji="1" lang="en-US" sz="1100">
              <a:solidFill>
                <a:schemeClr val="dk1"/>
              </a:solidFill>
              <a:latin typeface="+mn-lt"/>
              <a:ea typeface="+mn-ea"/>
              <a:cs typeface="+mn-cs"/>
            </a:rPr>
            <a:t>】</a:t>
          </a:r>
          <a:endParaRPr lang="ja-JP"/>
        </a:p>
        <a:p>
          <a:endParaRPr lang="ja-JP" altLang="en-US"/>
        </a:p>
      </xdr:txBody>
    </xdr:sp>
    <xdr:clientData/>
  </xdr:twoCellAnchor>
  <xdr:twoCellAnchor>
    <xdr:from>
      <xdr:col>30</xdr:col>
      <xdr:colOff>19538</xdr:colOff>
      <xdr:row>960</xdr:row>
      <xdr:rowOff>2752729</xdr:rowOff>
    </xdr:from>
    <xdr:to>
      <xdr:col>30</xdr:col>
      <xdr:colOff>25290</xdr:colOff>
      <xdr:row>960</xdr:row>
      <xdr:rowOff>3129163</xdr:rowOff>
    </xdr:to>
    <xdr:cxnSp macro="">
      <xdr:nvCxnSpPr>
        <xdr:cNvPr id="285" name="直線コネクタ 284"/>
        <xdr:cNvCxnSpPr/>
      </xdr:nvCxnSpPr>
      <xdr:spPr>
        <a:xfrm rot="5400000">
          <a:off x="5149147" y="374765495"/>
          <a:ext cx="376434" cy="575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96414</xdr:colOff>
      <xdr:row>960</xdr:row>
      <xdr:rowOff>3172210</xdr:rowOff>
    </xdr:from>
    <xdr:to>
      <xdr:col>18</xdr:col>
      <xdr:colOff>97181</xdr:colOff>
      <xdr:row>960</xdr:row>
      <xdr:rowOff>4009866</xdr:rowOff>
    </xdr:to>
    <xdr:cxnSp macro="">
      <xdr:nvCxnSpPr>
        <xdr:cNvPr id="286" name="直線矢印コネクタ 285"/>
        <xdr:cNvCxnSpPr/>
      </xdr:nvCxnSpPr>
      <xdr:spPr>
        <a:xfrm rot="16200000" flipH="1">
          <a:off x="2821220" y="375418079"/>
          <a:ext cx="837656" cy="76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137395</xdr:colOff>
      <xdr:row>960</xdr:row>
      <xdr:rowOff>2222500</xdr:rowOff>
    </xdr:from>
    <xdr:to>
      <xdr:col>34</xdr:col>
      <xdr:colOff>55339</xdr:colOff>
      <xdr:row>960</xdr:row>
      <xdr:rowOff>2753582</xdr:rowOff>
    </xdr:to>
    <xdr:sp macro="" textlink="">
      <xdr:nvSpPr>
        <xdr:cNvPr id="287" name="テキスト ボックス 286"/>
        <xdr:cNvSpPr txBox="1"/>
      </xdr:nvSpPr>
      <xdr:spPr>
        <a:xfrm>
          <a:off x="4690345" y="374049925"/>
          <a:ext cx="1365744" cy="531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外務省</a:t>
          </a:r>
          <a:endParaRPr kumimoji="1" lang="en-US" altLang="ja-JP" sz="1100"/>
        </a:p>
        <a:p>
          <a:r>
            <a:rPr kumimoji="1" lang="ja-JP" altLang="en-US" sz="1100"/>
            <a:t>　　２．０百万円　</a:t>
          </a:r>
        </a:p>
      </xdr:txBody>
    </xdr:sp>
    <xdr:clientData/>
  </xdr:twoCellAnchor>
  <xdr:twoCellAnchor>
    <xdr:from>
      <xdr:col>35</xdr:col>
      <xdr:colOff>131305</xdr:colOff>
      <xdr:row>960</xdr:row>
      <xdr:rowOff>4099296</xdr:rowOff>
    </xdr:from>
    <xdr:to>
      <xdr:col>44</xdr:col>
      <xdr:colOff>50525</xdr:colOff>
      <xdr:row>960</xdr:row>
      <xdr:rowOff>4440439</xdr:rowOff>
    </xdr:to>
    <xdr:sp macro="" textlink="">
      <xdr:nvSpPr>
        <xdr:cNvPr id="288" name="テキスト ボックス 287"/>
        <xdr:cNvSpPr txBox="1"/>
      </xdr:nvSpPr>
      <xdr:spPr>
        <a:xfrm>
          <a:off x="6332080" y="375926721"/>
          <a:ext cx="1786120" cy="3411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sz="1100">
              <a:solidFill>
                <a:schemeClr val="dk1"/>
              </a:solidFill>
              <a:latin typeface="+mn-lt"/>
              <a:ea typeface="+mn-ea"/>
              <a:cs typeface="+mn-cs"/>
            </a:rPr>
            <a:t>【</a:t>
          </a:r>
          <a:r>
            <a:rPr kumimoji="1" lang="ja-JP" altLang="en-US" sz="1100">
              <a:solidFill>
                <a:schemeClr val="dk1"/>
              </a:solidFill>
              <a:latin typeface="+mn-lt"/>
              <a:ea typeface="+mn-ea"/>
              <a:cs typeface="+mn-cs"/>
            </a:rPr>
            <a:t>指名競争入札</a:t>
          </a:r>
          <a:r>
            <a:rPr kumimoji="1" lang="en-US" sz="1100">
              <a:solidFill>
                <a:schemeClr val="dk1"/>
              </a:solidFill>
              <a:latin typeface="+mn-lt"/>
              <a:ea typeface="+mn-ea"/>
              <a:cs typeface="+mn-cs"/>
            </a:rPr>
            <a:t>】</a:t>
          </a:r>
          <a:endParaRPr lang="ja-JP" altLang="en-US" sz="1100">
            <a:solidFill>
              <a:schemeClr val="dk1"/>
            </a:solidFill>
            <a:latin typeface="+mn-lt"/>
            <a:ea typeface="+mn-ea"/>
            <a:cs typeface="+mn-cs"/>
          </a:endParaRPr>
        </a:p>
        <a:p>
          <a:endParaRPr kumimoji="1" lang="ja-JP" altLang="en-US" sz="1100"/>
        </a:p>
      </xdr:txBody>
    </xdr:sp>
    <xdr:clientData/>
  </xdr:twoCellAnchor>
  <xdr:twoCellAnchor>
    <xdr:from>
      <xdr:col>11</xdr:col>
      <xdr:colOff>165101</xdr:colOff>
      <xdr:row>960</xdr:row>
      <xdr:rowOff>4538078</xdr:rowOff>
    </xdr:from>
    <xdr:to>
      <xdr:col>26</xdr:col>
      <xdr:colOff>15453</xdr:colOff>
      <xdr:row>961</xdr:row>
      <xdr:rowOff>271841</xdr:rowOff>
    </xdr:to>
    <xdr:sp macro="" textlink="">
      <xdr:nvSpPr>
        <xdr:cNvPr id="289" name="テキスト ボックス 288"/>
        <xdr:cNvSpPr txBox="1"/>
      </xdr:nvSpPr>
      <xdr:spPr>
        <a:xfrm>
          <a:off x="2108201" y="376365503"/>
          <a:ext cx="2460202" cy="6296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レセプション案内状印刷業者</a:t>
          </a:r>
          <a:endParaRPr kumimoji="1" lang="en-US" altLang="ja-JP" sz="1100"/>
        </a:p>
        <a:p>
          <a:r>
            <a:rPr kumimoji="1" lang="ja-JP" altLang="en-US" sz="1100"/>
            <a:t>　　　　　　０．０５百万円</a:t>
          </a:r>
        </a:p>
      </xdr:txBody>
    </xdr:sp>
    <xdr:clientData/>
  </xdr:twoCellAnchor>
  <xdr:twoCellAnchor>
    <xdr:from>
      <xdr:col>11</xdr:col>
      <xdr:colOff>167078</xdr:colOff>
      <xdr:row>961</xdr:row>
      <xdr:rowOff>342166</xdr:rowOff>
    </xdr:from>
    <xdr:to>
      <xdr:col>25</xdr:col>
      <xdr:colOff>209879</xdr:colOff>
      <xdr:row>961</xdr:row>
      <xdr:rowOff>1104900</xdr:rowOff>
    </xdr:to>
    <xdr:sp macro="" textlink="">
      <xdr:nvSpPr>
        <xdr:cNvPr id="290" name="大かっこ 289"/>
        <xdr:cNvSpPr/>
      </xdr:nvSpPr>
      <xdr:spPr>
        <a:xfrm>
          <a:off x="2110178" y="377065441"/>
          <a:ext cx="2443101" cy="762734"/>
        </a:xfrm>
        <a:prstGeom prst="bracketPair">
          <a:avLst>
            <a:gd name="adj" fmla="val 7564"/>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b="1"/>
            <a:t>招待者に送付する招待状及び招待状を入れる封筒の作成経費</a:t>
          </a:r>
        </a:p>
      </xdr:txBody>
    </xdr:sp>
    <xdr:clientData/>
  </xdr:twoCellAnchor>
  <xdr:twoCellAnchor>
    <xdr:from>
      <xdr:col>14</xdr:col>
      <xdr:colOff>146319</xdr:colOff>
      <xdr:row>961</xdr:row>
      <xdr:rowOff>1083661</xdr:rowOff>
    </xdr:from>
    <xdr:to>
      <xdr:col>21</xdr:col>
      <xdr:colOff>109654</xdr:colOff>
      <xdr:row>961</xdr:row>
      <xdr:rowOff>1563068</xdr:rowOff>
    </xdr:to>
    <xdr:sp macro="" textlink="">
      <xdr:nvSpPr>
        <xdr:cNvPr id="291" name="テキスト ボックス 290"/>
        <xdr:cNvSpPr txBox="1"/>
      </xdr:nvSpPr>
      <xdr:spPr>
        <a:xfrm>
          <a:off x="2603769" y="377806936"/>
          <a:ext cx="1163485" cy="479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en-US" sz="1100">
              <a:solidFill>
                <a:schemeClr val="tx1"/>
              </a:solidFill>
              <a:latin typeface="+mn-lt"/>
              <a:ea typeface="+mn-ea"/>
              <a:cs typeface="+mn-cs"/>
            </a:rPr>
            <a:t>【</a:t>
          </a:r>
          <a:r>
            <a:rPr kumimoji="1" lang="ja-JP" altLang="en-US" sz="1100">
              <a:solidFill>
                <a:schemeClr val="tx1"/>
              </a:solidFill>
              <a:latin typeface="+mn-lt"/>
              <a:ea typeface="+mn-ea"/>
              <a:cs typeface="+mn-cs"/>
            </a:rPr>
            <a:t>単価契約</a:t>
          </a:r>
          <a:r>
            <a:rPr kumimoji="1" lang="en-US" sz="1100">
              <a:solidFill>
                <a:schemeClr val="tx1"/>
              </a:solidFill>
              <a:latin typeface="+mn-lt"/>
              <a:ea typeface="+mn-ea"/>
              <a:cs typeface="+mn-cs"/>
            </a:rPr>
            <a:t>】</a:t>
          </a:r>
          <a:endParaRPr lang="ja-JP" altLang="en-US" sz="1100">
            <a:solidFill>
              <a:schemeClr val="tx1"/>
            </a:solidFill>
            <a:latin typeface="+mn-lt"/>
            <a:ea typeface="+mn-ea"/>
            <a:cs typeface="+mn-cs"/>
          </a:endParaRPr>
        </a:p>
        <a:p>
          <a:endParaRPr kumimoji="1" lang="ja-JP" altLang="en-US" sz="1100"/>
        </a:p>
      </xdr:txBody>
    </xdr:sp>
    <xdr:clientData/>
  </xdr:twoCellAnchor>
  <xdr:twoCellAnchor>
    <xdr:from>
      <xdr:col>33</xdr:col>
      <xdr:colOff>68247</xdr:colOff>
      <xdr:row>960</xdr:row>
      <xdr:rowOff>4515024</xdr:rowOff>
    </xdr:from>
    <xdr:to>
      <xdr:col>47</xdr:col>
      <xdr:colOff>50801</xdr:colOff>
      <xdr:row>961</xdr:row>
      <xdr:rowOff>226398</xdr:rowOff>
    </xdr:to>
    <xdr:sp macro="" textlink="">
      <xdr:nvSpPr>
        <xdr:cNvPr id="292" name="テキスト ボックス 291"/>
        <xdr:cNvSpPr txBox="1"/>
      </xdr:nvSpPr>
      <xdr:spPr>
        <a:xfrm>
          <a:off x="5897547" y="376342449"/>
          <a:ext cx="2887679" cy="6072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Ａ．レセプションケータリング業者</a:t>
          </a:r>
          <a:endParaRPr kumimoji="1" lang="en-US" altLang="ja-JP" sz="1100"/>
        </a:p>
        <a:p>
          <a:r>
            <a:rPr kumimoji="1" lang="ja-JP" altLang="en-US" sz="1100"/>
            <a:t>　　　　　　１．７百万円</a:t>
          </a:r>
        </a:p>
      </xdr:txBody>
    </xdr:sp>
    <xdr:clientData/>
  </xdr:twoCellAnchor>
  <xdr:twoCellAnchor>
    <xdr:from>
      <xdr:col>33</xdr:col>
      <xdr:colOff>56743</xdr:colOff>
      <xdr:row>961</xdr:row>
      <xdr:rowOff>314636</xdr:rowOff>
    </xdr:from>
    <xdr:to>
      <xdr:col>46</xdr:col>
      <xdr:colOff>258446</xdr:colOff>
      <xdr:row>961</xdr:row>
      <xdr:rowOff>1108041</xdr:rowOff>
    </xdr:to>
    <xdr:sp macro="" textlink="">
      <xdr:nvSpPr>
        <xdr:cNvPr id="293" name="大かっこ 292"/>
        <xdr:cNvSpPr/>
      </xdr:nvSpPr>
      <xdr:spPr>
        <a:xfrm>
          <a:off x="5886043" y="377037911"/>
          <a:ext cx="2840128" cy="793405"/>
        </a:xfrm>
        <a:prstGeom prst="bracketPair">
          <a:avLst>
            <a:gd name="adj" fmla="val 14690"/>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b="1"/>
            <a:t>外務大臣主催レセプション開催業務一式に関する経費</a:t>
          </a:r>
        </a:p>
      </xdr:txBody>
    </xdr:sp>
    <xdr:clientData/>
  </xdr:twoCellAnchor>
  <xdr:twoCellAnchor>
    <xdr:from>
      <xdr:col>11</xdr:col>
      <xdr:colOff>167076</xdr:colOff>
      <xdr:row>961</xdr:row>
      <xdr:rowOff>2074868</xdr:rowOff>
    </xdr:from>
    <xdr:to>
      <xdr:col>25</xdr:col>
      <xdr:colOff>198371</xdr:colOff>
      <xdr:row>961</xdr:row>
      <xdr:rowOff>2897733</xdr:rowOff>
    </xdr:to>
    <xdr:sp macro="" textlink="">
      <xdr:nvSpPr>
        <xdr:cNvPr id="294" name="大かっこ 293"/>
        <xdr:cNvSpPr/>
      </xdr:nvSpPr>
      <xdr:spPr>
        <a:xfrm rot="10800000" flipV="1">
          <a:off x="2110176" y="378798143"/>
          <a:ext cx="2431595" cy="822865"/>
        </a:xfrm>
        <a:prstGeom prst="bracketPair">
          <a:avLst>
            <a:gd name="adj" fmla="val 7564"/>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b="1"/>
            <a:t>レセプション会場に設置した装飾用の花束購入経費</a:t>
          </a:r>
        </a:p>
      </xdr:txBody>
    </xdr:sp>
    <xdr:clientData/>
  </xdr:twoCellAnchor>
  <xdr:twoCellAnchor>
    <xdr:from>
      <xdr:col>39</xdr:col>
      <xdr:colOff>73526</xdr:colOff>
      <xdr:row>960</xdr:row>
      <xdr:rowOff>3149353</xdr:rowOff>
    </xdr:from>
    <xdr:to>
      <xdr:col>39</xdr:col>
      <xdr:colOff>74293</xdr:colOff>
      <xdr:row>960</xdr:row>
      <xdr:rowOff>3987009</xdr:rowOff>
    </xdr:to>
    <xdr:cxnSp macro="">
      <xdr:nvCxnSpPr>
        <xdr:cNvPr id="295" name="直線矢印コネクタ 294"/>
        <xdr:cNvCxnSpPr/>
      </xdr:nvCxnSpPr>
      <xdr:spPr>
        <a:xfrm rot="16200000" flipH="1">
          <a:off x="6722632" y="375395222"/>
          <a:ext cx="837656" cy="76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18886</xdr:colOff>
      <xdr:row>961</xdr:row>
      <xdr:rowOff>1369522</xdr:rowOff>
    </xdr:from>
    <xdr:to>
      <xdr:col>25</xdr:col>
      <xdr:colOff>203199</xdr:colOff>
      <xdr:row>961</xdr:row>
      <xdr:rowOff>1992992</xdr:rowOff>
    </xdr:to>
    <xdr:sp macro="" textlink="">
      <xdr:nvSpPr>
        <xdr:cNvPr id="296" name="テキスト ボックス 295"/>
        <xdr:cNvSpPr txBox="1"/>
      </xdr:nvSpPr>
      <xdr:spPr>
        <a:xfrm>
          <a:off x="2133436" y="378092797"/>
          <a:ext cx="2413163" cy="6234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mn-lt"/>
              <a:ea typeface="+mn-ea"/>
              <a:cs typeface="+mn-cs"/>
            </a:rPr>
            <a:t>　　装花業者</a:t>
          </a:r>
          <a:endParaRPr kumimoji="1" lang="en-US" sz="1100">
            <a:solidFill>
              <a:schemeClr val="dk1"/>
            </a:solidFill>
            <a:latin typeface="+mn-lt"/>
            <a:ea typeface="+mn-ea"/>
            <a:cs typeface="+mn-cs"/>
          </a:endParaRPr>
        </a:p>
        <a:p>
          <a:r>
            <a:rPr kumimoji="1" lang="ja-JP" altLang="en-US" sz="1100">
              <a:solidFill>
                <a:schemeClr val="dk1"/>
              </a:solidFill>
              <a:latin typeface="+mn-lt"/>
              <a:ea typeface="+mn-ea"/>
              <a:cs typeface="+mn-cs"/>
            </a:rPr>
            <a:t>　　　　　　０．０４百万円</a:t>
          </a:r>
          <a:endParaRPr lang="ja-JP"/>
        </a:p>
        <a:p>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152400</xdr:colOff>
      <xdr:row>72</xdr:row>
      <xdr:rowOff>1419225</xdr:rowOff>
    </xdr:from>
    <xdr:to>
      <xdr:col>47</xdr:col>
      <xdr:colOff>38100</xdr:colOff>
      <xdr:row>74</xdr:row>
      <xdr:rowOff>2762250</xdr:rowOff>
    </xdr:to>
    <xdr:pic>
      <xdr:nvPicPr>
        <xdr:cNvPr id="2" name="図 3" descr="120417165111(0001).tif"/>
        <xdr:cNvPicPr>
          <a:picLocks noChangeAspect="1"/>
        </xdr:cNvPicPr>
      </xdr:nvPicPr>
      <xdr:blipFill>
        <a:blip xmlns:r="http://schemas.openxmlformats.org/officeDocument/2006/relationships" r:embed="rId1"/>
        <a:srcRect/>
        <a:stretch>
          <a:fillRect/>
        </a:stretch>
      </xdr:blipFill>
      <xdr:spPr bwMode="auto">
        <a:xfrm>
          <a:off x="1409700" y="30365700"/>
          <a:ext cx="7362825" cy="10668000"/>
        </a:xfrm>
        <a:prstGeom prst="rect">
          <a:avLst/>
        </a:prstGeom>
        <a:noFill/>
        <a:ln w="9525">
          <a:noFill/>
          <a:miter lim="800000"/>
          <a:headEnd/>
          <a:tailEnd/>
        </a:ln>
      </xdr:spPr>
    </xdr:pic>
    <xdr:clientData/>
  </xdr:twoCellAnchor>
  <xdr:twoCellAnchor editAs="oneCell">
    <xdr:from>
      <xdr:col>7</xdr:col>
      <xdr:colOff>152400</xdr:colOff>
      <xdr:row>72</xdr:row>
      <xdr:rowOff>1419225</xdr:rowOff>
    </xdr:from>
    <xdr:to>
      <xdr:col>47</xdr:col>
      <xdr:colOff>38100</xdr:colOff>
      <xdr:row>74</xdr:row>
      <xdr:rowOff>2762250</xdr:rowOff>
    </xdr:to>
    <xdr:pic>
      <xdr:nvPicPr>
        <xdr:cNvPr id="3" name="図 3" descr="120417165111(0001).tif"/>
        <xdr:cNvPicPr>
          <a:picLocks noChangeAspect="1"/>
        </xdr:cNvPicPr>
      </xdr:nvPicPr>
      <xdr:blipFill>
        <a:blip xmlns:r="http://schemas.openxmlformats.org/officeDocument/2006/relationships" r:embed="rId1"/>
        <a:srcRect/>
        <a:stretch>
          <a:fillRect/>
        </a:stretch>
      </xdr:blipFill>
      <xdr:spPr bwMode="auto">
        <a:xfrm>
          <a:off x="1409700" y="31289625"/>
          <a:ext cx="7362825" cy="106680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36</xdr:col>
      <xdr:colOff>55880</xdr:colOff>
      <xdr:row>26</xdr:row>
      <xdr:rowOff>38101</xdr:rowOff>
    </xdr:from>
    <xdr:to>
      <xdr:col>36</xdr:col>
      <xdr:colOff>127000</xdr:colOff>
      <xdr:row>26</xdr:row>
      <xdr:rowOff>495301</xdr:rowOff>
    </xdr:to>
    <xdr:sp macro="" textlink="">
      <xdr:nvSpPr>
        <xdr:cNvPr id="2" name="左大かっこ 1"/>
        <xdr:cNvSpPr/>
      </xdr:nvSpPr>
      <xdr:spPr>
        <a:xfrm>
          <a:off x="6523355" y="11582401"/>
          <a:ext cx="71120" cy="457200"/>
        </a:xfrm>
        <a:prstGeom prst="leftBracket">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41</xdr:col>
      <xdr:colOff>76200</xdr:colOff>
      <xdr:row>26</xdr:row>
      <xdr:rowOff>25401</xdr:rowOff>
    </xdr:from>
    <xdr:to>
      <xdr:col>41</xdr:col>
      <xdr:colOff>127000</xdr:colOff>
      <xdr:row>26</xdr:row>
      <xdr:rowOff>482601</xdr:rowOff>
    </xdr:to>
    <xdr:sp macro="" textlink="">
      <xdr:nvSpPr>
        <xdr:cNvPr id="3" name="左大かっこ 2"/>
        <xdr:cNvSpPr/>
      </xdr:nvSpPr>
      <xdr:spPr>
        <a:xfrm>
          <a:off x="7543800" y="11569701"/>
          <a:ext cx="50800" cy="457200"/>
        </a:xfrm>
        <a:prstGeom prst="leftBracket">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40</xdr:col>
      <xdr:colOff>38100</xdr:colOff>
      <xdr:row>26</xdr:row>
      <xdr:rowOff>25401</xdr:rowOff>
    </xdr:from>
    <xdr:to>
      <xdr:col>40</xdr:col>
      <xdr:colOff>83819</xdr:colOff>
      <xdr:row>26</xdr:row>
      <xdr:rowOff>508001</xdr:rowOff>
    </xdr:to>
    <xdr:sp macro="" textlink="">
      <xdr:nvSpPr>
        <xdr:cNvPr id="4" name="右大かっこ 3"/>
        <xdr:cNvSpPr/>
      </xdr:nvSpPr>
      <xdr:spPr>
        <a:xfrm>
          <a:off x="7305675" y="11569701"/>
          <a:ext cx="45719" cy="482600"/>
        </a:xfrm>
        <a:prstGeom prst="rightBracket">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45</xdr:col>
      <xdr:colOff>12700</xdr:colOff>
      <xdr:row>26</xdr:row>
      <xdr:rowOff>25400</xdr:rowOff>
    </xdr:from>
    <xdr:to>
      <xdr:col>45</xdr:col>
      <xdr:colOff>114300</xdr:colOff>
      <xdr:row>26</xdr:row>
      <xdr:rowOff>495300</xdr:rowOff>
    </xdr:to>
    <xdr:sp macro="" textlink="">
      <xdr:nvSpPr>
        <xdr:cNvPr id="5" name="右大かっこ 4"/>
        <xdr:cNvSpPr/>
      </xdr:nvSpPr>
      <xdr:spPr>
        <a:xfrm>
          <a:off x="8280400" y="11569700"/>
          <a:ext cx="101600" cy="469900"/>
        </a:xfrm>
        <a:prstGeom prst="rightBracket">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37</xdr:col>
      <xdr:colOff>0</xdr:colOff>
      <xdr:row>30</xdr:row>
      <xdr:rowOff>38100</xdr:rowOff>
    </xdr:from>
    <xdr:to>
      <xdr:col>37</xdr:col>
      <xdr:colOff>121918</xdr:colOff>
      <xdr:row>30</xdr:row>
      <xdr:rowOff>279400</xdr:rowOff>
    </xdr:to>
    <xdr:sp macro="" textlink="">
      <xdr:nvSpPr>
        <xdr:cNvPr id="6" name="右大かっこ 5"/>
        <xdr:cNvSpPr/>
      </xdr:nvSpPr>
      <xdr:spPr>
        <a:xfrm flipH="1">
          <a:off x="6667500" y="13477875"/>
          <a:ext cx="121918" cy="241300"/>
        </a:xfrm>
        <a:prstGeom prst="rightBracket">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41</xdr:col>
      <xdr:colOff>152400</xdr:colOff>
      <xdr:row>30</xdr:row>
      <xdr:rowOff>38100</xdr:rowOff>
    </xdr:from>
    <xdr:to>
      <xdr:col>42</xdr:col>
      <xdr:colOff>71118</xdr:colOff>
      <xdr:row>30</xdr:row>
      <xdr:rowOff>279400</xdr:rowOff>
    </xdr:to>
    <xdr:sp macro="" textlink="">
      <xdr:nvSpPr>
        <xdr:cNvPr id="7" name="右大かっこ 6"/>
        <xdr:cNvSpPr/>
      </xdr:nvSpPr>
      <xdr:spPr>
        <a:xfrm flipH="1">
          <a:off x="7620000" y="13477875"/>
          <a:ext cx="118743" cy="241300"/>
        </a:xfrm>
        <a:prstGeom prst="rightBracket">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44</xdr:col>
      <xdr:colOff>71118</xdr:colOff>
      <xdr:row>30</xdr:row>
      <xdr:rowOff>38100</xdr:rowOff>
    </xdr:from>
    <xdr:to>
      <xdr:col>45</xdr:col>
      <xdr:colOff>12700</xdr:colOff>
      <xdr:row>30</xdr:row>
      <xdr:rowOff>279400</xdr:rowOff>
    </xdr:to>
    <xdr:sp macro="" textlink="">
      <xdr:nvSpPr>
        <xdr:cNvPr id="8" name="右大かっこ 7"/>
        <xdr:cNvSpPr/>
      </xdr:nvSpPr>
      <xdr:spPr>
        <a:xfrm>
          <a:off x="8138793" y="13477875"/>
          <a:ext cx="141607" cy="241300"/>
        </a:xfrm>
        <a:prstGeom prst="rightBracket">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39</xdr:col>
      <xdr:colOff>88900</xdr:colOff>
      <xdr:row>30</xdr:row>
      <xdr:rowOff>38100</xdr:rowOff>
    </xdr:from>
    <xdr:to>
      <xdr:col>40</xdr:col>
      <xdr:colOff>30482</xdr:colOff>
      <xdr:row>30</xdr:row>
      <xdr:rowOff>279400</xdr:rowOff>
    </xdr:to>
    <xdr:sp macro="" textlink="">
      <xdr:nvSpPr>
        <xdr:cNvPr id="9" name="右大かっこ 8"/>
        <xdr:cNvSpPr/>
      </xdr:nvSpPr>
      <xdr:spPr>
        <a:xfrm>
          <a:off x="7156450" y="13477875"/>
          <a:ext cx="141607" cy="241300"/>
        </a:xfrm>
        <a:prstGeom prst="rightBracket">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37</xdr:col>
      <xdr:colOff>63500</xdr:colOff>
      <xdr:row>104</xdr:row>
      <xdr:rowOff>123825</xdr:rowOff>
    </xdr:from>
    <xdr:to>
      <xdr:col>48</xdr:col>
      <xdr:colOff>63500</xdr:colOff>
      <xdr:row>104</xdr:row>
      <xdr:rowOff>444591</xdr:rowOff>
    </xdr:to>
    <xdr:sp macro="" textlink="">
      <xdr:nvSpPr>
        <xdr:cNvPr id="10" name="正方形/長方形 9"/>
        <xdr:cNvSpPr/>
      </xdr:nvSpPr>
      <xdr:spPr>
        <a:xfrm>
          <a:off x="6731000" y="47520225"/>
          <a:ext cx="2238375" cy="3207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200"/>
            <a:t>【</a:t>
          </a:r>
          <a:r>
            <a:rPr kumimoji="1" lang="ja-JP" altLang="en-US" sz="1200"/>
            <a:t>競争性のある随意契約</a:t>
          </a:r>
          <a:r>
            <a:rPr kumimoji="1" lang="en-US" altLang="ja-JP" sz="1200"/>
            <a:t>】</a:t>
          </a:r>
          <a:endParaRPr kumimoji="1" lang="ja-JP" altLang="en-US" sz="1200"/>
        </a:p>
      </xdr:txBody>
    </xdr:sp>
    <xdr:clientData/>
  </xdr:twoCellAnchor>
  <xdr:twoCellAnchor>
    <xdr:from>
      <xdr:col>9</xdr:col>
      <xdr:colOff>76200</xdr:colOff>
      <xdr:row>105</xdr:row>
      <xdr:rowOff>1047750</xdr:rowOff>
    </xdr:from>
    <xdr:to>
      <xdr:col>22</xdr:col>
      <xdr:colOff>25400</xdr:colOff>
      <xdr:row>105</xdr:row>
      <xdr:rowOff>1358812</xdr:rowOff>
    </xdr:to>
    <xdr:sp macro="" textlink="">
      <xdr:nvSpPr>
        <xdr:cNvPr id="11" name="正方形/長方形 10"/>
        <xdr:cNvSpPr/>
      </xdr:nvSpPr>
      <xdr:spPr>
        <a:xfrm>
          <a:off x="1676400" y="52873275"/>
          <a:ext cx="2178050" cy="31106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200"/>
            <a:t>【</a:t>
          </a:r>
          <a:r>
            <a:rPr kumimoji="1" lang="ja-JP" altLang="en-US" sz="1200"/>
            <a:t>競争性のない随意契約</a:t>
          </a:r>
          <a:r>
            <a:rPr kumimoji="1" lang="en-US" altLang="ja-JP" sz="1200"/>
            <a:t>】</a:t>
          </a:r>
          <a:endParaRPr kumimoji="1" lang="ja-JP" altLang="en-US" sz="1200"/>
        </a:p>
      </xdr:txBody>
    </xdr:sp>
    <xdr:clientData/>
  </xdr:twoCellAnchor>
  <xdr:twoCellAnchor>
    <xdr:from>
      <xdr:col>23</xdr:col>
      <xdr:colOff>152400</xdr:colOff>
      <xdr:row>103</xdr:row>
      <xdr:rowOff>206375</xdr:rowOff>
    </xdr:from>
    <xdr:to>
      <xdr:col>36</xdr:col>
      <xdr:colOff>38100</xdr:colOff>
      <xdr:row>103</xdr:row>
      <xdr:rowOff>1031875</xdr:rowOff>
    </xdr:to>
    <xdr:sp macro="" textlink="">
      <xdr:nvSpPr>
        <xdr:cNvPr id="12" name="正方形/長方形 11"/>
        <xdr:cNvSpPr/>
      </xdr:nvSpPr>
      <xdr:spPr>
        <a:xfrm>
          <a:off x="4152900" y="42706925"/>
          <a:ext cx="2352675" cy="825500"/>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200">
              <a:latin typeface="+mn-ea"/>
              <a:ea typeface="+mn-ea"/>
            </a:rPr>
            <a:t>外務省</a:t>
          </a:r>
          <a:endParaRPr kumimoji="1" lang="en-US" altLang="ja-JP" sz="1200">
            <a:latin typeface="+mn-ea"/>
            <a:ea typeface="+mn-ea"/>
          </a:endParaRPr>
        </a:p>
        <a:p>
          <a:pPr algn="ctr"/>
          <a:r>
            <a:rPr kumimoji="1" lang="ja-JP" altLang="en-US" sz="1200">
              <a:latin typeface="+mn-ea"/>
              <a:ea typeface="+mn-ea"/>
            </a:rPr>
            <a:t>３百万円</a:t>
          </a:r>
        </a:p>
      </xdr:txBody>
    </xdr:sp>
    <xdr:clientData/>
  </xdr:twoCellAnchor>
  <xdr:twoCellAnchor>
    <xdr:from>
      <xdr:col>36</xdr:col>
      <xdr:colOff>88900</xdr:colOff>
      <xdr:row>103</xdr:row>
      <xdr:rowOff>2832100</xdr:rowOff>
    </xdr:from>
    <xdr:to>
      <xdr:col>48</xdr:col>
      <xdr:colOff>177800</xdr:colOff>
      <xdr:row>103</xdr:row>
      <xdr:rowOff>3730557</xdr:rowOff>
    </xdr:to>
    <xdr:sp macro="" textlink="">
      <xdr:nvSpPr>
        <xdr:cNvPr id="13" name="正方形/長方形 12"/>
        <xdr:cNvSpPr/>
      </xdr:nvSpPr>
      <xdr:spPr>
        <a:xfrm>
          <a:off x="6556375" y="45332650"/>
          <a:ext cx="2517775" cy="898457"/>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200">
              <a:latin typeface="+mn-ea"/>
              <a:ea typeface="+mn-ea"/>
            </a:rPr>
            <a:t>Ｂ．旅行会社（２社）</a:t>
          </a:r>
          <a:endParaRPr kumimoji="1" lang="en-US" altLang="ja-JP" sz="1200">
            <a:latin typeface="+mn-ea"/>
            <a:ea typeface="+mn-ea"/>
          </a:endParaRPr>
        </a:p>
        <a:p>
          <a:pPr algn="ctr"/>
          <a:r>
            <a:rPr kumimoji="1" lang="ja-JP" altLang="en-US" sz="1200">
              <a:latin typeface="+mn-ea"/>
              <a:ea typeface="+mn-ea"/>
            </a:rPr>
            <a:t>０．７百万円</a:t>
          </a:r>
          <a:endParaRPr kumimoji="1" lang="en-US" altLang="ja-JP" sz="1200">
            <a:latin typeface="+mn-ea"/>
            <a:ea typeface="+mn-ea"/>
          </a:endParaRPr>
        </a:p>
      </xdr:txBody>
    </xdr:sp>
    <xdr:clientData/>
  </xdr:twoCellAnchor>
  <xdr:twoCellAnchor>
    <xdr:from>
      <xdr:col>36</xdr:col>
      <xdr:colOff>88900</xdr:colOff>
      <xdr:row>104</xdr:row>
      <xdr:rowOff>444500</xdr:rowOff>
    </xdr:from>
    <xdr:to>
      <xdr:col>48</xdr:col>
      <xdr:colOff>190500</xdr:colOff>
      <xdr:row>104</xdr:row>
      <xdr:rowOff>1384300</xdr:rowOff>
    </xdr:to>
    <xdr:sp macro="" textlink="">
      <xdr:nvSpPr>
        <xdr:cNvPr id="14" name="正方形/長方形 13"/>
        <xdr:cNvSpPr/>
      </xdr:nvSpPr>
      <xdr:spPr>
        <a:xfrm>
          <a:off x="6556375" y="47840900"/>
          <a:ext cx="2520950" cy="939800"/>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200">
              <a:latin typeface="+mn-ea"/>
              <a:ea typeface="+mn-ea"/>
            </a:rPr>
            <a:t>Ｄ．（株）文研堂書店</a:t>
          </a:r>
          <a:endParaRPr kumimoji="1" lang="en-US" altLang="ja-JP" sz="1200">
            <a:latin typeface="+mn-ea"/>
            <a:ea typeface="+mn-ea"/>
          </a:endParaRPr>
        </a:p>
        <a:p>
          <a:pPr algn="ctr"/>
          <a:r>
            <a:rPr kumimoji="1" lang="ja-JP" altLang="en-US" sz="1200">
              <a:latin typeface="+mn-ea"/>
              <a:ea typeface="+mn-ea"/>
            </a:rPr>
            <a:t>０．００１百万円</a:t>
          </a:r>
          <a:endParaRPr kumimoji="1" lang="en-US" altLang="ja-JP" sz="1200">
            <a:latin typeface="+mn-ea"/>
            <a:ea typeface="+mn-ea"/>
          </a:endParaRPr>
        </a:p>
        <a:p>
          <a:pPr algn="ctr"/>
          <a:r>
            <a:rPr kumimoji="1" lang="ja-JP" altLang="en-US" sz="1200">
              <a:latin typeface="+mn-ea"/>
              <a:ea typeface="+mn-ea"/>
            </a:rPr>
            <a:t>（見積り合わせ済）</a:t>
          </a:r>
        </a:p>
      </xdr:txBody>
    </xdr:sp>
    <xdr:clientData/>
  </xdr:twoCellAnchor>
  <xdr:twoCellAnchor>
    <xdr:from>
      <xdr:col>10</xdr:col>
      <xdr:colOff>165100</xdr:colOff>
      <xdr:row>103</xdr:row>
      <xdr:rowOff>2501900</xdr:rowOff>
    </xdr:from>
    <xdr:to>
      <xdr:col>19</xdr:col>
      <xdr:colOff>76200</xdr:colOff>
      <xdr:row>103</xdr:row>
      <xdr:rowOff>2832100</xdr:rowOff>
    </xdr:to>
    <xdr:sp macro="" textlink="">
      <xdr:nvSpPr>
        <xdr:cNvPr id="15" name="正方形/長方形 14"/>
        <xdr:cNvSpPr/>
      </xdr:nvSpPr>
      <xdr:spPr>
        <a:xfrm>
          <a:off x="1936750" y="45002450"/>
          <a:ext cx="1454150" cy="33020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200"/>
            <a:t>【</a:t>
          </a:r>
          <a:r>
            <a:rPr kumimoji="1" lang="ja-JP" altLang="en-US" sz="1200"/>
            <a:t>一般競争入札</a:t>
          </a:r>
          <a:r>
            <a:rPr kumimoji="1" lang="en-US" altLang="ja-JP" sz="1200"/>
            <a:t>】</a:t>
          </a:r>
          <a:endParaRPr kumimoji="1" lang="ja-JP" altLang="en-US" sz="1200"/>
        </a:p>
      </xdr:txBody>
    </xdr:sp>
    <xdr:clientData/>
  </xdr:twoCellAnchor>
  <xdr:twoCellAnchor>
    <xdr:from>
      <xdr:col>8</xdr:col>
      <xdr:colOff>12700</xdr:colOff>
      <xdr:row>104</xdr:row>
      <xdr:rowOff>3200400</xdr:rowOff>
    </xdr:from>
    <xdr:to>
      <xdr:col>23</xdr:col>
      <xdr:colOff>63500</xdr:colOff>
      <xdr:row>104</xdr:row>
      <xdr:rowOff>4124325</xdr:rowOff>
    </xdr:to>
    <xdr:sp macro="" textlink="">
      <xdr:nvSpPr>
        <xdr:cNvPr id="16" name="正方形/長方形 15"/>
        <xdr:cNvSpPr/>
      </xdr:nvSpPr>
      <xdr:spPr>
        <a:xfrm>
          <a:off x="1441450" y="50596800"/>
          <a:ext cx="2622550" cy="923925"/>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200">
              <a:latin typeface="+mn-ea"/>
              <a:ea typeface="+mn-ea"/>
            </a:rPr>
            <a:t>Ｅ．課員</a:t>
          </a:r>
          <a:endParaRPr kumimoji="1" lang="en-US" altLang="ja-JP" sz="1200">
            <a:latin typeface="+mn-ea"/>
            <a:ea typeface="+mn-ea"/>
          </a:endParaRPr>
        </a:p>
        <a:p>
          <a:pPr algn="ctr"/>
          <a:r>
            <a:rPr kumimoji="1" lang="ja-JP" altLang="en-US" sz="1200">
              <a:latin typeface="+mn-ea"/>
              <a:ea typeface="+mn-ea"/>
            </a:rPr>
            <a:t>０．００２百万円</a:t>
          </a:r>
        </a:p>
      </xdr:txBody>
    </xdr:sp>
    <xdr:clientData/>
  </xdr:twoCellAnchor>
  <xdr:twoCellAnchor>
    <xdr:from>
      <xdr:col>36</xdr:col>
      <xdr:colOff>88900</xdr:colOff>
      <xdr:row>104</xdr:row>
      <xdr:rowOff>3203575</xdr:rowOff>
    </xdr:from>
    <xdr:to>
      <xdr:col>48</xdr:col>
      <xdr:colOff>190500</xdr:colOff>
      <xdr:row>104</xdr:row>
      <xdr:rowOff>4127500</xdr:rowOff>
    </xdr:to>
    <xdr:sp macro="" textlink="">
      <xdr:nvSpPr>
        <xdr:cNvPr id="17" name="正方形/長方形 16"/>
        <xdr:cNvSpPr/>
      </xdr:nvSpPr>
      <xdr:spPr>
        <a:xfrm>
          <a:off x="6556375" y="50599975"/>
          <a:ext cx="2520950" cy="923925"/>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200">
              <a:latin typeface="+mn-ea"/>
              <a:ea typeface="+mn-ea"/>
            </a:rPr>
            <a:t>Ｆ．出張者（５名）</a:t>
          </a:r>
          <a:endParaRPr kumimoji="1" lang="en-US" altLang="ja-JP" sz="1200">
            <a:latin typeface="+mn-ea"/>
            <a:ea typeface="+mn-ea"/>
          </a:endParaRPr>
        </a:p>
        <a:p>
          <a:pPr algn="ctr"/>
          <a:r>
            <a:rPr kumimoji="1" lang="ja-JP" altLang="en-US" sz="1200">
              <a:latin typeface="+mn-ea"/>
              <a:ea typeface="+mn-ea"/>
            </a:rPr>
            <a:t>０．２百万円</a:t>
          </a:r>
        </a:p>
      </xdr:txBody>
    </xdr:sp>
    <xdr:clientData/>
  </xdr:twoCellAnchor>
  <xdr:twoCellAnchor>
    <xdr:from>
      <xdr:col>22</xdr:col>
      <xdr:colOff>139700</xdr:colOff>
      <xdr:row>103</xdr:row>
      <xdr:rowOff>1104900</xdr:rowOff>
    </xdr:from>
    <xdr:to>
      <xdr:col>37</xdr:col>
      <xdr:colOff>0</xdr:colOff>
      <xdr:row>103</xdr:row>
      <xdr:rowOff>1955800</xdr:rowOff>
    </xdr:to>
    <xdr:sp macro="" textlink="">
      <xdr:nvSpPr>
        <xdr:cNvPr id="18" name="大かっこ 17"/>
        <xdr:cNvSpPr/>
      </xdr:nvSpPr>
      <xdr:spPr>
        <a:xfrm>
          <a:off x="3968750" y="43605450"/>
          <a:ext cx="2698750" cy="850900"/>
        </a:xfrm>
        <a:prstGeom prst="bracketPair">
          <a:avLst/>
        </a:prstGeom>
        <a:ln w="22225"/>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在日外国人問題への対応に係る</a:t>
          </a:r>
          <a:endParaRPr kumimoji="1" lang="en-US" altLang="ja-JP" sz="1100"/>
        </a:p>
        <a:p>
          <a:pPr algn="ctr"/>
          <a:r>
            <a:rPr kumimoji="1" lang="ja-JP" altLang="en-US" sz="1100"/>
            <a:t>企画・立案・実施，</a:t>
          </a:r>
          <a:endParaRPr kumimoji="1" lang="en-US" altLang="ja-JP" sz="1100"/>
        </a:p>
        <a:p>
          <a:pPr algn="ctr"/>
          <a:r>
            <a:rPr kumimoji="1" lang="ja-JP" altLang="en-US" sz="1100"/>
            <a:t>国際ワークショップ全体の業務管理</a:t>
          </a:r>
          <a:endParaRPr kumimoji="1" lang="en-US" altLang="ja-JP" sz="1100"/>
        </a:p>
        <a:p>
          <a:pPr algn="ctr"/>
          <a:endParaRPr kumimoji="1" lang="ja-JP" altLang="en-US" sz="1100"/>
        </a:p>
      </xdr:txBody>
    </xdr:sp>
    <xdr:clientData/>
  </xdr:twoCellAnchor>
  <xdr:twoCellAnchor>
    <xdr:from>
      <xdr:col>36</xdr:col>
      <xdr:colOff>139700</xdr:colOff>
      <xdr:row>104</xdr:row>
      <xdr:rowOff>1457325</xdr:rowOff>
    </xdr:from>
    <xdr:to>
      <xdr:col>48</xdr:col>
      <xdr:colOff>127000</xdr:colOff>
      <xdr:row>104</xdr:row>
      <xdr:rowOff>1882910</xdr:rowOff>
    </xdr:to>
    <xdr:sp macro="" textlink="">
      <xdr:nvSpPr>
        <xdr:cNvPr id="19" name="大かっこ 18"/>
        <xdr:cNvSpPr/>
      </xdr:nvSpPr>
      <xdr:spPr>
        <a:xfrm>
          <a:off x="6607175" y="48853725"/>
          <a:ext cx="2425700" cy="425585"/>
        </a:xfrm>
        <a:prstGeom prst="bracketPair">
          <a:avLst/>
        </a:prstGeom>
        <a:ln w="22225"/>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執務参考図書の販売</a:t>
          </a:r>
        </a:p>
      </xdr:txBody>
    </xdr:sp>
    <xdr:clientData/>
  </xdr:twoCellAnchor>
  <xdr:twoCellAnchor>
    <xdr:from>
      <xdr:col>8</xdr:col>
      <xdr:colOff>25400</xdr:colOff>
      <xdr:row>104</xdr:row>
      <xdr:rowOff>1460500</xdr:rowOff>
    </xdr:from>
    <xdr:to>
      <xdr:col>22</xdr:col>
      <xdr:colOff>152400</xdr:colOff>
      <xdr:row>104</xdr:row>
      <xdr:rowOff>1816100</xdr:rowOff>
    </xdr:to>
    <xdr:sp macro="" textlink="">
      <xdr:nvSpPr>
        <xdr:cNvPr id="20" name="大かっこ 19"/>
        <xdr:cNvSpPr/>
      </xdr:nvSpPr>
      <xdr:spPr>
        <a:xfrm>
          <a:off x="1454150" y="48856900"/>
          <a:ext cx="2527300" cy="355600"/>
        </a:xfrm>
        <a:prstGeom prst="bracketPair">
          <a:avLst/>
        </a:prstGeom>
        <a:ln w="22225"/>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会議出席・発表</a:t>
          </a:r>
        </a:p>
      </xdr:txBody>
    </xdr:sp>
    <xdr:clientData/>
  </xdr:twoCellAnchor>
  <xdr:twoCellAnchor>
    <xdr:from>
      <xdr:col>36</xdr:col>
      <xdr:colOff>88900</xdr:colOff>
      <xdr:row>103</xdr:row>
      <xdr:rowOff>3806825</xdr:rowOff>
    </xdr:from>
    <xdr:to>
      <xdr:col>48</xdr:col>
      <xdr:colOff>165100</xdr:colOff>
      <xdr:row>103</xdr:row>
      <xdr:rowOff>4378325</xdr:rowOff>
    </xdr:to>
    <xdr:sp macro="" textlink="">
      <xdr:nvSpPr>
        <xdr:cNvPr id="21" name="大かっこ 20"/>
        <xdr:cNvSpPr/>
      </xdr:nvSpPr>
      <xdr:spPr>
        <a:xfrm>
          <a:off x="6556375" y="46307375"/>
          <a:ext cx="2514600" cy="571500"/>
        </a:xfrm>
        <a:prstGeom prst="bracketPair">
          <a:avLst/>
        </a:prstGeom>
        <a:ln w="22225"/>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外国被招へい者の航空券販売</a:t>
          </a:r>
          <a:endParaRPr kumimoji="1" lang="en-US" altLang="ja-JP" sz="1100"/>
        </a:p>
      </xdr:txBody>
    </xdr:sp>
    <xdr:clientData/>
  </xdr:twoCellAnchor>
  <xdr:twoCellAnchor>
    <xdr:from>
      <xdr:col>7</xdr:col>
      <xdr:colOff>152400</xdr:colOff>
      <xdr:row>103</xdr:row>
      <xdr:rowOff>3806825</xdr:rowOff>
    </xdr:from>
    <xdr:to>
      <xdr:col>24</xdr:col>
      <xdr:colOff>38100</xdr:colOff>
      <xdr:row>103</xdr:row>
      <xdr:rowOff>4594303</xdr:rowOff>
    </xdr:to>
    <xdr:sp macro="" textlink="">
      <xdr:nvSpPr>
        <xdr:cNvPr id="22" name="大かっこ 21"/>
        <xdr:cNvSpPr/>
      </xdr:nvSpPr>
      <xdr:spPr>
        <a:xfrm>
          <a:off x="1409700" y="46307375"/>
          <a:ext cx="2800350" cy="787478"/>
        </a:xfrm>
        <a:prstGeom prst="bracketPair">
          <a:avLst/>
        </a:prstGeom>
        <a:ln w="22225"/>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050"/>
            <a:t>通訳・翻訳業務，会場設営，</a:t>
          </a:r>
          <a:endParaRPr kumimoji="1" lang="en-US" altLang="ja-JP" sz="1050"/>
        </a:p>
        <a:p>
          <a:pPr algn="ctr"/>
          <a:r>
            <a:rPr kumimoji="1" lang="ja-JP" altLang="en-US" sz="1050"/>
            <a:t>補助要員手配，音響等機材操作，</a:t>
          </a:r>
          <a:endParaRPr kumimoji="1" lang="en-US" altLang="ja-JP" sz="1050"/>
        </a:p>
        <a:p>
          <a:pPr algn="ctr"/>
          <a:r>
            <a:rPr kumimoji="1" lang="ja-JP" altLang="en-US" sz="1050"/>
            <a:t>外国被招へい者接遇</a:t>
          </a:r>
        </a:p>
      </xdr:txBody>
    </xdr:sp>
    <xdr:clientData/>
  </xdr:twoCellAnchor>
  <xdr:twoCellAnchor>
    <xdr:from>
      <xdr:col>36</xdr:col>
      <xdr:colOff>127000</xdr:colOff>
      <xdr:row>104</xdr:row>
      <xdr:rowOff>4213225</xdr:rowOff>
    </xdr:from>
    <xdr:to>
      <xdr:col>48</xdr:col>
      <xdr:colOff>152400</xdr:colOff>
      <xdr:row>105</xdr:row>
      <xdr:rowOff>136525</xdr:rowOff>
    </xdr:to>
    <xdr:sp macro="" textlink="">
      <xdr:nvSpPr>
        <xdr:cNvPr id="23" name="大かっこ 22"/>
        <xdr:cNvSpPr/>
      </xdr:nvSpPr>
      <xdr:spPr>
        <a:xfrm>
          <a:off x="6594475" y="51609625"/>
          <a:ext cx="2463800" cy="352425"/>
        </a:xfrm>
        <a:prstGeom prst="bracketPair">
          <a:avLst/>
        </a:prstGeom>
        <a:ln w="22225"/>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外国人集住都市会議等出張旅費</a:t>
          </a:r>
          <a:endParaRPr kumimoji="1" lang="en-US" altLang="ja-JP" sz="1100"/>
        </a:p>
      </xdr:txBody>
    </xdr:sp>
    <xdr:clientData/>
  </xdr:twoCellAnchor>
  <xdr:twoCellAnchor>
    <xdr:from>
      <xdr:col>8</xdr:col>
      <xdr:colOff>38100</xdr:colOff>
      <xdr:row>104</xdr:row>
      <xdr:rowOff>4156075</xdr:rowOff>
    </xdr:from>
    <xdr:to>
      <xdr:col>23</xdr:col>
      <xdr:colOff>25400</xdr:colOff>
      <xdr:row>105</xdr:row>
      <xdr:rowOff>79375</xdr:rowOff>
    </xdr:to>
    <xdr:sp macro="" textlink="">
      <xdr:nvSpPr>
        <xdr:cNvPr id="24" name="大かっこ 23"/>
        <xdr:cNvSpPr/>
      </xdr:nvSpPr>
      <xdr:spPr>
        <a:xfrm>
          <a:off x="1466850" y="51552475"/>
          <a:ext cx="2559050" cy="352425"/>
        </a:xfrm>
        <a:prstGeom prst="bracketPair">
          <a:avLst/>
        </a:prstGeom>
        <a:ln w="22225"/>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執務参考図書の購入（立替）</a:t>
          </a:r>
        </a:p>
      </xdr:txBody>
    </xdr:sp>
    <xdr:clientData/>
  </xdr:twoCellAnchor>
  <xdr:twoCellAnchor>
    <xdr:from>
      <xdr:col>23</xdr:col>
      <xdr:colOff>63500</xdr:colOff>
      <xdr:row>103</xdr:row>
      <xdr:rowOff>3267075</xdr:rowOff>
    </xdr:from>
    <xdr:to>
      <xdr:col>36</xdr:col>
      <xdr:colOff>88900</xdr:colOff>
      <xdr:row>103</xdr:row>
      <xdr:rowOff>3268663</xdr:rowOff>
    </xdr:to>
    <xdr:cxnSp macro="">
      <xdr:nvCxnSpPr>
        <xdr:cNvPr id="25" name="直線矢印コネクタ 24"/>
        <xdr:cNvCxnSpPr>
          <a:stCxn id="28" idx="3"/>
          <a:endCxn id="13" idx="1"/>
        </xdr:cNvCxnSpPr>
      </xdr:nvCxnSpPr>
      <xdr:spPr>
        <a:xfrm>
          <a:off x="4064000" y="45767625"/>
          <a:ext cx="2492375" cy="1588"/>
        </a:xfrm>
        <a:prstGeom prst="straightConnector1">
          <a:avLst/>
        </a:prstGeom>
        <a:ln w="22225">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63500</xdr:colOff>
      <xdr:row>104</xdr:row>
      <xdr:rowOff>901700</xdr:rowOff>
    </xdr:from>
    <xdr:to>
      <xdr:col>36</xdr:col>
      <xdr:colOff>88900</xdr:colOff>
      <xdr:row>104</xdr:row>
      <xdr:rowOff>914400</xdr:rowOff>
    </xdr:to>
    <xdr:cxnSp macro="">
      <xdr:nvCxnSpPr>
        <xdr:cNvPr id="26" name="直線矢印コネクタ 25"/>
        <xdr:cNvCxnSpPr>
          <a:stCxn id="29" idx="3"/>
          <a:endCxn id="14" idx="1"/>
        </xdr:cNvCxnSpPr>
      </xdr:nvCxnSpPr>
      <xdr:spPr>
        <a:xfrm>
          <a:off x="4064000" y="48298100"/>
          <a:ext cx="2492375" cy="12700"/>
        </a:xfrm>
        <a:prstGeom prst="straightConnector1">
          <a:avLst/>
        </a:prstGeom>
        <a:ln w="22225">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63500</xdr:colOff>
      <xdr:row>104</xdr:row>
      <xdr:rowOff>3648075</xdr:rowOff>
    </xdr:from>
    <xdr:to>
      <xdr:col>36</xdr:col>
      <xdr:colOff>88900</xdr:colOff>
      <xdr:row>104</xdr:row>
      <xdr:rowOff>3665008</xdr:rowOff>
    </xdr:to>
    <xdr:cxnSp macro="">
      <xdr:nvCxnSpPr>
        <xdr:cNvPr id="27" name="直線矢印コネクタ 26"/>
        <xdr:cNvCxnSpPr>
          <a:stCxn id="16" idx="3"/>
          <a:endCxn id="17" idx="1"/>
        </xdr:cNvCxnSpPr>
      </xdr:nvCxnSpPr>
      <xdr:spPr>
        <a:xfrm>
          <a:off x="4064000" y="51044475"/>
          <a:ext cx="2492375" cy="16933"/>
        </a:xfrm>
        <a:prstGeom prst="straightConnector1">
          <a:avLst/>
        </a:prstGeom>
        <a:ln w="22225">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12700</xdr:colOff>
      <xdr:row>103</xdr:row>
      <xdr:rowOff>2809875</xdr:rowOff>
    </xdr:from>
    <xdr:to>
      <xdr:col>23</xdr:col>
      <xdr:colOff>63500</xdr:colOff>
      <xdr:row>103</xdr:row>
      <xdr:rowOff>3733800</xdr:rowOff>
    </xdr:to>
    <xdr:sp macro="" textlink="">
      <xdr:nvSpPr>
        <xdr:cNvPr id="28" name="正方形/長方形 27"/>
        <xdr:cNvSpPr/>
      </xdr:nvSpPr>
      <xdr:spPr>
        <a:xfrm>
          <a:off x="1441450" y="45310425"/>
          <a:ext cx="2622550" cy="923925"/>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200">
              <a:latin typeface="+mn-ea"/>
              <a:ea typeface="+mn-ea"/>
            </a:rPr>
            <a:t>Ａ．（株）ステージ</a:t>
          </a:r>
          <a:endParaRPr kumimoji="1" lang="en-US" altLang="ja-JP" sz="1200">
            <a:latin typeface="+mn-ea"/>
            <a:ea typeface="+mn-ea"/>
          </a:endParaRPr>
        </a:p>
        <a:p>
          <a:pPr algn="ctr"/>
          <a:r>
            <a:rPr kumimoji="1" lang="ja-JP" altLang="en-US" sz="1200">
              <a:latin typeface="+mn-ea"/>
              <a:ea typeface="+mn-ea"/>
            </a:rPr>
            <a:t>２百万円</a:t>
          </a:r>
        </a:p>
      </xdr:txBody>
    </xdr:sp>
    <xdr:clientData/>
  </xdr:twoCellAnchor>
  <xdr:twoCellAnchor>
    <xdr:from>
      <xdr:col>8</xdr:col>
      <xdr:colOff>0</xdr:colOff>
      <xdr:row>104</xdr:row>
      <xdr:rowOff>444500</xdr:rowOff>
    </xdr:from>
    <xdr:to>
      <xdr:col>23</xdr:col>
      <xdr:colOff>63500</xdr:colOff>
      <xdr:row>104</xdr:row>
      <xdr:rowOff>1368425</xdr:rowOff>
    </xdr:to>
    <xdr:sp macro="" textlink="">
      <xdr:nvSpPr>
        <xdr:cNvPr id="29" name="正方形/長方形 28"/>
        <xdr:cNvSpPr/>
      </xdr:nvSpPr>
      <xdr:spPr>
        <a:xfrm>
          <a:off x="1428750" y="47840900"/>
          <a:ext cx="2635250" cy="923925"/>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200">
              <a:latin typeface="+mn-ea"/>
              <a:ea typeface="+mn-ea"/>
            </a:rPr>
            <a:t>Ｃ．国内有識者（</a:t>
          </a:r>
          <a:r>
            <a:rPr kumimoji="1" lang="en-US" altLang="ja-JP" sz="1200">
              <a:latin typeface="+mn-ea"/>
              <a:ea typeface="+mn-ea"/>
            </a:rPr>
            <a:t>15</a:t>
          </a:r>
          <a:r>
            <a:rPr kumimoji="1" lang="ja-JP" altLang="en-US" sz="1200">
              <a:latin typeface="+mn-ea"/>
              <a:ea typeface="+mn-ea"/>
            </a:rPr>
            <a:t>名）</a:t>
          </a:r>
          <a:endParaRPr kumimoji="1" lang="en-US" altLang="ja-JP" sz="1200">
            <a:latin typeface="+mn-ea"/>
            <a:ea typeface="+mn-ea"/>
          </a:endParaRPr>
        </a:p>
        <a:p>
          <a:pPr algn="ctr"/>
          <a:r>
            <a:rPr kumimoji="1" lang="ja-JP" altLang="en-US" sz="1200">
              <a:latin typeface="+mn-ea"/>
              <a:ea typeface="+mn-ea"/>
            </a:rPr>
            <a:t>０．３百万円</a:t>
          </a:r>
        </a:p>
      </xdr:txBody>
    </xdr:sp>
    <xdr:clientData/>
  </xdr:twoCellAnchor>
  <xdr:twoCellAnchor>
    <xdr:from>
      <xdr:col>37</xdr:col>
      <xdr:colOff>25400</xdr:colOff>
      <xdr:row>103</xdr:row>
      <xdr:rowOff>2463800</xdr:rowOff>
    </xdr:from>
    <xdr:to>
      <xdr:col>48</xdr:col>
      <xdr:colOff>12700</xdr:colOff>
      <xdr:row>103</xdr:row>
      <xdr:rowOff>2774846</xdr:rowOff>
    </xdr:to>
    <xdr:sp macro="" textlink="">
      <xdr:nvSpPr>
        <xdr:cNvPr id="30" name="正方形/長方形 29"/>
        <xdr:cNvSpPr/>
      </xdr:nvSpPr>
      <xdr:spPr>
        <a:xfrm>
          <a:off x="6692900" y="44964350"/>
          <a:ext cx="2225675" cy="31104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200"/>
            <a:t>【</a:t>
          </a:r>
          <a:r>
            <a:rPr kumimoji="1" lang="ja-JP" altLang="en-US" sz="1200"/>
            <a:t>競争性のない随意契約</a:t>
          </a:r>
          <a:r>
            <a:rPr kumimoji="1" lang="en-US" altLang="ja-JP" sz="1200"/>
            <a:t>】</a:t>
          </a:r>
          <a:endParaRPr kumimoji="1" lang="ja-JP" altLang="en-US" sz="1200"/>
        </a:p>
      </xdr:txBody>
    </xdr:sp>
    <xdr:clientData/>
  </xdr:twoCellAnchor>
  <xdr:twoCellAnchor>
    <xdr:from>
      <xdr:col>8</xdr:col>
      <xdr:colOff>0</xdr:colOff>
      <xdr:row>105</xdr:row>
      <xdr:rowOff>1425575</xdr:rowOff>
    </xdr:from>
    <xdr:to>
      <xdr:col>23</xdr:col>
      <xdr:colOff>50800</xdr:colOff>
      <xdr:row>105</xdr:row>
      <xdr:rowOff>2359025</xdr:rowOff>
    </xdr:to>
    <xdr:sp macro="" textlink="">
      <xdr:nvSpPr>
        <xdr:cNvPr id="31" name="正方形/長方形 30"/>
        <xdr:cNvSpPr/>
      </xdr:nvSpPr>
      <xdr:spPr>
        <a:xfrm>
          <a:off x="1428750" y="53251100"/>
          <a:ext cx="2622550" cy="933450"/>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200">
              <a:latin typeface="+mn-ea"/>
              <a:ea typeface="+mn-ea"/>
            </a:rPr>
            <a:t>Ｈ．一般社団法人移民政策研究所</a:t>
          </a:r>
          <a:endParaRPr kumimoji="1" lang="en-US" altLang="ja-JP" sz="1200">
            <a:latin typeface="+mn-ea"/>
            <a:ea typeface="+mn-ea"/>
          </a:endParaRPr>
        </a:p>
        <a:p>
          <a:pPr algn="ctr"/>
          <a:r>
            <a:rPr kumimoji="1" lang="ja-JP" altLang="en-US" sz="1200">
              <a:latin typeface="+mn-ea"/>
              <a:ea typeface="+mn-ea"/>
            </a:rPr>
            <a:t>０．００２百万円</a:t>
          </a:r>
          <a:endParaRPr kumimoji="1" lang="en-US" altLang="ja-JP" sz="1200">
            <a:latin typeface="+mn-ea"/>
            <a:ea typeface="+mn-ea"/>
          </a:endParaRPr>
        </a:p>
      </xdr:txBody>
    </xdr:sp>
    <xdr:clientData/>
  </xdr:twoCellAnchor>
  <xdr:twoCellAnchor>
    <xdr:from>
      <xdr:col>15</xdr:col>
      <xdr:colOff>114301</xdr:colOff>
      <xdr:row>104</xdr:row>
      <xdr:rowOff>4124324</xdr:rowOff>
    </xdr:from>
    <xdr:to>
      <xdr:col>15</xdr:col>
      <xdr:colOff>127001</xdr:colOff>
      <xdr:row>105</xdr:row>
      <xdr:rowOff>1425574</xdr:rowOff>
    </xdr:to>
    <xdr:cxnSp macro="">
      <xdr:nvCxnSpPr>
        <xdr:cNvPr id="32" name="直線コネクタ 31"/>
        <xdr:cNvCxnSpPr>
          <a:stCxn id="16" idx="2"/>
          <a:endCxn id="31" idx="0"/>
        </xdr:cNvCxnSpPr>
      </xdr:nvCxnSpPr>
      <xdr:spPr>
        <a:xfrm rot="5400000">
          <a:off x="1884363" y="52379562"/>
          <a:ext cx="1730375" cy="12700"/>
        </a:xfrm>
        <a:prstGeom prst="line">
          <a:avLst/>
        </a:prstGeom>
        <a:ln w="22225">
          <a:miter lim="800000"/>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25400</xdr:colOff>
      <xdr:row>105</xdr:row>
      <xdr:rowOff>2476500</xdr:rowOff>
    </xdr:from>
    <xdr:to>
      <xdr:col>23</xdr:col>
      <xdr:colOff>12700</xdr:colOff>
      <xdr:row>105</xdr:row>
      <xdr:rowOff>2832100</xdr:rowOff>
    </xdr:to>
    <xdr:sp macro="" textlink="">
      <xdr:nvSpPr>
        <xdr:cNvPr id="33" name="大かっこ 32"/>
        <xdr:cNvSpPr/>
      </xdr:nvSpPr>
      <xdr:spPr>
        <a:xfrm>
          <a:off x="1454150" y="54302025"/>
          <a:ext cx="2559050" cy="355600"/>
        </a:xfrm>
        <a:prstGeom prst="bracketPair">
          <a:avLst/>
        </a:prstGeom>
        <a:ln w="22225"/>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執務参考図書の販売</a:t>
          </a:r>
        </a:p>
      </xdr:txBody>
    </xdr:sp>
    <xdr:clientData/>
  </xdr:twoCellAnchor>
  <xdr:twoCellAnchor>
    <xdr:from>
      <xdr:col>36</xdr:col>
      <xdr:colOff>101600</xdr:colOff>
      <xdr:row>105</xdr:row>
      <xdr:rowOff>1422400</xdr:rowOff>
    </xdr:from>
    <xdr:to>
      <xdr:col>49</xdr:col>
      <xdr:colOff>6350</xdr:colOff>
      <xdr:row>105</xdr:row>
      <xdr:rowOff>2346325</xdr:rowOff>
    </xdr:to>
    <xdr:sp macro="" textlink="">
      <xdr:nvSpPr>
        <xdr:cNvPr id="34" name="正方形/長方形 33"/>
        <xdr:cNvSpPr/>
      </xdr:nvSpPr>
      <xdr:spPr>
        <a:xfrm>
          <a:off x="6569075" y="53247925"/>
          <a:ext cx="2514600" cy="923925"/>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200">
              <a:latin typeface="+mn-ea"/>
              <a:ea typeface="+mn-ea"/>
            </a:rPr>
            <a:t>Ｇ．（財）　宮城県国際交流協会</a:t>
          </a:r>
          <a:endParaRPr kumimoji="1" lang="en-US" altLang="ja-JP" sz="1200">
            <a:latin typeface="+mn-ea"/>
            <a:ea typeface="+mn-ea"/>
          </a:endParaRPr>
        </a:p>
        <a:p>
          <a:pPr algn="ctr"/>
          <a:r>
            <a:rPr kumimoji="1" lang="ja-JP" altLang="en-US" sz="1200">
              <a:latin typeface="+mn-ea"/>
              <a:ea typeface="+mn-ea"/>
            </a:rPr>
            <a:t>０．０３百万円</a:t>
          </a:r>
        </a:p>
      </xdr:txBody>
    </xdr:sp>
    <xdr:clientData/>
  </xdr:twoCellAnchor>
  <xdr:twoCellAnchor>
    <xdr:from>
      <xdr:col>36</xdr:col>
      <xdr:colOff>76200</xdr:colOff>
      <xdr:row>105</xdr:row>
      <xdr:rowOff>2425700</xdr:rowOff>
    </xdr:from>
    <xdr:to>
      <xdr:col>49</xdr:col>
      <xdr:colOff>38100</xdr:colOff>
      <xdr:row>105</xdr:row>
      <xdr:rowOff>2781300</xdr:rowOff>
    </xdr:to>
    <xdr:sp macro="" textlink="">
      <xdr:nvSpPr>
        <xdr:cNvPr id="35" name="大かっこ 34"/>
        <xdr:cNvSpPr/>
      </xdr:nvSpPr>
      <xdr:spPr>
        <a:xfrm>
          <a:off x="6543675" y="54251225"/>
          <a:ext cx="2571750" cy="355600"/>
        </a:xfrm>
        <a:prstGeom prst="bracketPair">
          <a:avLst/>
        </a:prstGeom>
        <a:ln w="22225"/>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会議出席者の派遣</a:t>
          </a:r>
        </a:p>
      </xdr:txBody>
    </xdr:sp>
    <xdr:clientData/>
  </xdr:twoCellAnchor>
  <xdr:twoCellAnchor>
    <xdr:from>
      <xdr:col>29</xdr:col>
      <xdr:colOff>114300</xdr:colOff>
      <xdr:row>105</xdr:row>
      <xdr:rowOff>1879600</xdr:rowOff>
    </xdr:from>
    <xdr:to>
      <xdr:col>36</xdr:col>
      <xdr:colOff>101600</xdr:colOff>
      <xdr:row>105</xdr:row>
      <xdr:rowOff>1879600</xdr:rowOff>
    </xdr:to>
    <xdr:cxnSp macro="">
      <xdr:nvCxnSpPr>
        <xdr:cNvPr id="36" name="直線コネクタ 35"/>
        <xdr:cNvCxnSpPr>
          <a:endCxn id="34" idx="1"/>
        </xdr:cNvCxnSpPr>
      </xdr:nvCxnSpPr>
      <xdr:spPr>
        <a:xfrm>
          <a:off x="5257800" y="53705125"/>
          <a:ext cx="1311275" cy="0"/>
        </a:xfrm>
        <a:prstGeom prst="line">
          <a:avLst/>
        </a:prstGeom>
        <a:ln w="22225">
          <a:miter lim="800000"/>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123825</xdr:colOff>
      <xdr:row>286</xdr:row>
      <xdr:rowOff>1457325</xdr:rowOff>
    </xdr:from>
    <xdr:to>
      <xdr:col>39</xdr:col>
      <xdr:colOff>123825</xdr:colOff>
      <xdr:row>288</xdr:row>
      <xdr:rowOff>1476375</xdr:rowOff>
    </xdr:to>
    <xdr:grpSp>
      <xdr:nvGrpSpPr>
        <xdr:cNvPr id="37" name="グループ化 1"/>
        <xdr:cNvGrpSpPr>
          <a:grpSpLocks/>
        </xdr:cNvGrpSpPr>
      </xdr:nvGrpSpPr>
      <xdr:grpSpPr bwMode="auto">
        <a:xfrm>
          <a:off x="4441825" y="112607725"/>
          <a:ext cx="2971800" cy="9353550"/>
          <a:chOff x="4025900" y="29222700"/>
          <a:chExt cx="2794000" cy="9798572"/>
        </a:xfrm>
      </xdr:grpSpPr>
      <xdr:sp macro="" textlink="">
        <xdr:nvSpPr>
          <xdr:cNvPr id="38" name="正方形/長方形 37"/>
          <xdr:cNvSpPr/>
        </xdr:nvSpPr>
        <xdr:spPr>
          <a:xfrm>
            <a:off x="4301624" y="29222700"/>
            <a:ext cx="2150645" cy="166805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spAutoFit/>
          </a:bodyPr>
          <a:lstStyle/>
          <a:p>
            <a:pPr algn="ctr"/>
            <a:endParaRPr kumimoji="1" lang="en-US" altLang="ja-JP" sz="1100">
              <a:solidFill>
                <a:sysClr val="windowText" lastClr="000000"/>
              </a:solidFill>
              <a:latin typeface="+mn-lt"/>
              <a:ea typeface="+mn-ea"/>
              <a:cs typeface="+mn-cs"/>
            </a:endParaRPr>
          </a:p>
          <a:p>
            <a:pPr algn="ctr"/>
            <a:endParaRPr kumimoji="1" lang="en-US" altLang="ja-JP" sz="1100">
              <a:solidFill>
                <a:sysClr val="windowText" lastClr="000000"/>
              </a:solidFill>
              <a:latin typeface="+mn-lt"/>
              <a:ea typeface="+mn-ea"/>
              <a:cs typeface="+mn-cs"/>
            </a:endParaRPr>
          </a:p>
          <a:p>
            <a:pPr algn="ctr"/>
            <a:r>
              <a:rPr kumimoji="1" lang="ja-JP" altLang="en-US" sz="1400">
                <a:solidFill>
                  <a:sysClr val="windowText" lastClr="000000"/>
                </a:solidFill>
                <a:latin typeface="+mn-lt"/>
                <a:ea typeface="+mn-ea"/>
                <a:cs typeface="+mn-cs"/>
              </a:rPr>
              <a:t>外務省</a:t>
            </a:r>
            <a:endParaRPr kumimoji="1" lang="en-US" altLang="ja-JP" sz="1400">
              <a:solidFill>
                <a:sysClr val="windowText" lastClr="000000"/>
              </a:solidFill>
              <a:latin typeface="+mn-lt"/>
              <a:ea typeface="+mn-ea"/>
              <a:cs typeface="+mn-cs"/>
            </a:endParaRPr>
          </a:p>
          <a:p>
            <a:pPr algn="ctr"/>
            <a:endParaRPr kumimoji="1" lang="en-US" sz="1400">
              <a:solidFill>
                <a:sysClr val="windowText" lastClr="000000"/>
              </a:solidFill>
              <a:latin typeface="+mn-lt"/>
              <a:ea typeface="+mn-ea"/>
              <a:cs typeface="+mn-cs"/>
            </a:endParaRPr>
          </a:p>
          <a:p>
            <a:pPr algn="ctr"/>
            <a:endParaRPr kumimoji="1" lang="en-US" sz="1400">
              <a:solidFill>
                <a:sysClr val="windowText" lastClr="000000"/>
              </a:solidFill>
              <a:latin typeface="+mn-lt"/>
              <a:ea typeface="+mn-ea"/>
              <a:cs typeface="+mn-cs"/>
            </a:endParaRPr>
          </a:p>
          <a:p>
            <a:pPr algn="ctr"/>
            <a:r>
              <a:rPr kumimoji="1" lang="ja-JP" altLang="en-US" sz="1400">
                <a:solidFill>
                  <a:sysClr val="windowText" lastClr="000000"/>
                </a:solidFill>
                <a:latin typeface="+mn-lt"/>
                <a:ea typeface="+mn-ea"/>
                <a:cs typeface="+mn-cs"/>
              </a:rPr>
              <a:t>２百万円</a:t>
            </a:r>
            <a:endParaRPr kumimoji="1" lang="en-US" altLang="ja-JP" sz="1400">
              <a:solidFill>
                <a:sysClr val="windowText" lastClr="000000"/>
              </a:solidFill>
              <a:latin typeface="+mn-lt"/>
              <a:ea typeface="+mn-ea"/>
              <a:cs typeface="+mn-cs"/>
            </a:endParaRPr>
          </a:p>
          <a:p>
            <a:pPr algn="ctr"/>
            <a:endParaRPr kumimoji="1" lang="en-US" altLang="ja-JP" sz="1100">
              <a:solidFill>
                <a:sysClr val="windowText" lastClr="000000"/>
              </a:solidFill>
              <a:latin typeface="+mn-lt"/>
              <a:ea typeface="+mn-ea"/>
              <a:cs typeface="+mn-cs"/>
            </a:endParaRPr>
          </a:p>
          <a:p>
            <a:pPr algn="ctr"/>
            <a:endParaRPr kumimoji="1" lang="ja-JP" altLang="en-US" sz="1100">
              <a:solidFill>
                <a:sysClr val="windowText" lastClr="000000"/>
              </a:solidFill>
            </a:endParaRPr>
          </a:p>
        </xdr:txBody>
      </xdr:sp>
      <xdr:sp macro="" textlink="">
        <xdr:nvSpPr>
          <xdr:cNvPr id="39" name="大かっこ 38"/>
          <xdr:cNvSpPr/>
        </xdr:nvSpPr>
        <xdr:spPr>
          <a:xfrm>
            <a:off x="4025900" y="31390172"/>
            <a:ext cx="2794000" cy="868987"/>
          </a:xfrm>
          <a:prstGeom prst="bracketPair">
            <a:avLst/>
          </a:prstGeom>
          <a:ln w="22225"/>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400"/>
              <a:t>現地調査・報告書作成費等</a:t>
            </a:r>
          </a:p>
        </xdr:txBody>
      </xdr:sp>
      <xdr:cxnSp macro="">
        <xdr:nvCxnSpPr>
          <xdr:cNvPr id="40" name="直線矢印コネクタ 39"/>
          <xdr:cNvCxnSpPr/>
        </xdr:nvCxnSpPr>
        <xdr:spPr>
          <a:xfrm rot="16200000" flipH="1">
            <a:off x="4133605" y="33737434"/>
            <a:ext cx="2596971" cy="0"/>
          </a:xfrm>
          <a:prstGeom prst="straightConnector1">
            <a:avLst/>
          </a:prstGeom>
          <a:ln w="34925">
            <a:tailEnd type="arrow"/>
          </a:ln>
        </xdr:spPr>
        <xdr:style>
          <a:lnRef idx="1">
            <a:schemeClr val="dk1"/>
          </a:lnRef>
          <a:fillRef idx="0">
            <a:schemeClr val="dk1"/>
          </a:fillRef>
          <a:effectRef idx="0">
            <a:schemeClr val="dk1"/>
          </a:effectRef>
          <a:fontRef idx="minor">
            <a:schemeClr val="tx1"/>
          </a:fontRef>
        </xdr:style>
      </xdr:cxnSp>
      <xdr:sp macro="" textlink="">
        <xdr:nvSpPr>
          <xdr:cNvPr id="41" name="正方形/長方形 40"/>
          <xdr:cNvSpPr/>
        </xdr:nvSpPr>
        <xdr:spPr>
          <a:xfrm>
            <a:off x="4329196" y="36534173"/>
            <a:ext cx="2316079" cy="24870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spAutoFit/>
          </a:bodyPr>
          <a:lstStyle/>
          <a:p>
            <a:pPr algn="ctr"/>
            <a:endParaRPr kumimoji="1" lang="en-US" altLang="ja-JP" sz="1100">
              <a:solidFill>
                <a:sysClr val="windowText" lastClr="000000"/>
              </a:solidFill>
              <a:latin typeface="+mn-lt"/>
              <a:ea typeface="+mn-ea"/>
              <a:cs typeface="+mn-cs"/>
            </a:endParaRPr>
          </a:p>
          <a:p>
            <a:pPr algn="ctr"/>
            <a:endParaRPr kumimoji="1" lang="en-US" altLang="ja-JP" sz="1100">
              <a:solidFill>
                <a:sysClr val="windowText" lastClr="000000"/>
              </a:solidFill>
              <a:latin typeface="+mn-lt"/>
              <a:ea typeface="+mn-ea"/>
              <a:cs typeface="+mn-cs"/>
            </a:endParaRPr>
          </a:p>
          <a:p>
            <a:pPr algn="ctr"/>
            <a:endParaRPr kumimoji="1" lang="en-US" altLang="ja-JP" sz="1100">
              <a:solidFill>
                <a:sysClr val="windowText" lastClr="000000"/>
              </a:solidFill>
              <a:latin typeface="+mn-lt"/>
              <a:ea typeface="+mn-ea"/>
              <a:cs typeface="+mn-cs"/>
            </a:endParaRPr>
          </a:p>
          <a:p>
            <a:pPr algn="ctr"/>
            <a:r>
              <a:rPr kumimoji="1" lang="ja-JP" altLang="en-US" sz="1400">
                <a:solidFill>
                  <a:sysClr val="windowText" lastClr="000000"/>
                </a:solidFill>
                <a:latin typeface="+mn-lt"/>
                <a:ea typeface="+mn-ea"/>
                <a:cs typeface="+mn-cs"/>
              </a:rPr>
              <a:t>（株）ワールド・</a:t>
            </a:r>
          </a:p>
          <a:p>
            <a:pPr algn="ctr"/>
            <a:r>
              <a:rPr kumimoji="1" lang="ja-JP" altLang="en-US" sz="1400">
                <a:solidFill>
                  <a:sysClr val="windowText" lastClr="000000"/>
                </a:solidFill>
                <a:latin typeface="+mn-lt"/>
                <a:ea typeface="+mn-ea"/>
                <a:cs typeface="+mn-cs"/>
              </a:rPr>
              <a:t>ビジネス・</a:t>
            </a:r>
          </a:p>
          <a:p>
            <a:pPr algn="ctr"/>
            <a:r>
              <a:rPr kumimoji="1" lang="ja-JP" altLang="en-US" sz="1400">
                <a:solidFill>
                  <a:sysClr val="windowText" lastClr="000000"/>
                </a:solidFill>
                <a:latin typeface="+mn-lt"/>
                <a:ea typeface="+mn-ea"/>
                <a:cs typeface="+mn-cs"/>
              </a:rPr>
              <a:t>アソシエイツ</a:t>
            </a:r>
            <a:endParaRPr kumimoji="1" lang="en-US" altLang="ja-JP" sz="1400">
              <a:solidFill>
                <a:sysClr val="windowText" lastClr="000000"/>
              </a:solidFill>
              <a:latin typeface="+mn-lt"/>
              <a:ea typeface="+mn-ea"/>
              <a:cs typeface="+mn-cs"/>
            </a:endParaRPr>
          </a:p>
          <a:p>
            <a:pPr algn="ctr"/>
            <a:endParaRPr kumimoji="1" lang="en-US" altLang="ja-JP" sz="1400">
              <a:solidFill>
                <a:sysClr val="windowText" lastClr="000000"/>
              </a:solidFill>
              <a:latin typeface="+mn-lt"/>
              <a:ea typeface="+mn-ea"/>
              <a:cs typeface="+mn-cs"/>
            </a:endParaRPr>
          </a:p>
          <a:p>
            <a:pPr algn="ctr"/>
            <a:endParaRPr kumimoji="1" lang="en-US" altLang="ja-JP" sz="1400">
              <a:solidFill>
                <a:sysClr val="windowText" lastClr="000000"/>
              </a:solidFill>
              <a:latin typeface="+mn-lt"/>
              <a:ea typeface="+mn-ea"/>
              <a:cs typeface="+mn-cs"/>
            </a:endParaRPr>
          </a:p>
          <a:p>
            <a:pPr algn="ctr"/>
            <a:r>
              <a:rPr kumimoji="1" lang="ja-JP" altLang="en-US" sz="1400">
                <a:solidFill>
                  <a:sysClr val="windowText" lastClr="000000"/>
                </a:solidFill>
                <a:latin typeface="+mn-lt"/>
                <a:ea typeface="+mn-ea"/>
                <a:cs typeface="+mn-cs"/>
              </a:rPr>
              <a:t>２百万円</a:t>
            </a:r>
            <a:endParaRPr kumimoji="1" lang="en-US" sz="1400">
              <a:solidFill>
                <a:sysClr val="windowText" lastClr="000000"/>
              </a:solidFill>
              <a:latin typeface="+mn-lt"/>
              <a:ea typeface="+mn-ea"/>
              <a:cs typeface="+mn-cs"/>
            </a:endParaRPr>
          </a:p>
          <a:p>
            <a:pPr algn="ctr"/>
            <a:endParaRPr kumimoji="1" lang="en-US" sz="1100">
              <a:solidFill>
                <a:sysClr val="windowText" lastClr="000000"/>
              </a:solidFill>
              <a:latin typeface="+mn-lt"/>
              <a:ea typeface="+mn-ea"/>
              <a:cs typeface="+mn-cs"/>
            </a:endParaRPr>
          </a:p>
          <a:p>
            <a:pPr algn="ctr"/>
            <a:endParaRPr kumimoji="1" lang="en-US" sz="1100">
              <a:solidFill>
                <a:sysClr val="windowText" lastClr="000000"/>
              </a:solidFill>
              <a:latin typeface="+mn-lt"/>
              <a:ea typeface="+mn-ea"/>
              <a:cs typeface="+mn-cs"/>
            </a:endParaRPr>
          </a:p>
          <a:p>
            <a:pPr algn="ctr"/>
            <a:endParaRPr kumimoji="1" lang="en-US" sz="1100">
              <a:solidFill>
                <a:sysClr val="windowText" lastClr="000000"/>
              </a:solidFill>
              <a:latin typeface="+mn-lt"/>
              <a:ea typeface="+mn-ea"/>
              <a:cs typeface="+mn-cs"/>
            </a:endParaRPr>
          </a:p>
        </xdr:txBody>
      </xdr:sp>
      <xdr:sp macro="" textlink="">
        <xdr:nvSpPr>
          <xdr:cNvPr id="42" name="テキスト ボックス 41"/>
          <xdr:cNvSpPr txBox="1"/>
        </xdr:nvSpPr>
        <xdr:spPr>
          <a:xfrm>
            <a:off x="4237288" y="35295617"/>
            <a:ext cx="2371224" cy="9189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kumimoji="1" lang="en-US" altLang="ja-JP" sz="1100"/>
          </a:p>
          <a:p>
            <a:pPr algn="ctr"/>
            <a:r>
              <a:rPr kumimoji="1" lang="en-US" altLang="ja-JP" sz="1400"/>
              <a:t>【</a:t>
            </a:r>
            <a:r>
              <a:rPr kumimoji="1" lang="ja-JP" altLang="en-US" sz="1400"/>
              <a:t>一般競争入札</a:t>
            </a:r>
            <a:r>
              <a:rPr kumimoji="1" lang="en-US" altLang="ja-JP" sz="1400"/>
              <a:t>】</a:t>
            </a:r>
          </a:p>
          <a:p>
            <a:pPr algn="ctr"/>
            <a:endParaRPr kumimoji="1" lang="ja-JP" altLang="en-US" sz="1100"/>
          </a:p>
        </xdr:txBody>
      </xdr:sp>
    </xdr:grpSp>
    <xdr:clientData/>
  </xdr:twoCellAnchor>
  <xdr:twoCellAnchor>
    <xdr:from>
      <xdr:col>23</xdr:col>
      <xdr:colOff>12700</xdr:colOff>
      <xdr:row>378</xdr:row>
      <xdr:rowOff>4435475</xdr:rowOff>
    </xdr:from>
    <xdr:to>
      <xdr:col>35</xdr:col>
      <xdr:colOff>38100</xdr:colOff>
      <xdr:row>379</xdr:row>
      <xdr:rowOff>213447</xdr:rowOff>
    </xdr:to>
    <xdr:sp macro="" textlink="">
      <xdr:nvSpPr>
        <xdr:cNvPr id="43" name="大かっこ 42"/>
        <xdr:cNvSpPr/>
      </xdr:nvSpPr>
      <xdr:spPr>
        <a:xfrm>
          <a:off x="4013200" y="155606750"/>
          <a:ext cx="2225675" cy="673822"/>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200"/>
            <a:t>地方入管との</a:t>
          </a:r>
          <a:endParaRPr kumimoji="1" lang="en-US" altLang="ja-JP" sz="1200"/>
        </a:p>
        <a:p>
          <a:pPr algn="ctr"/>
          <a:r>
            <a:rPr kumimoji="1" lang="ja-JP" altLang="en-US" sz="1200"/>
            <a:t>対策協議等</a:t>
          </a:r>
        </a:p>
      </xdr:txBody>
    </xdr:sp>
    <xdr:clientData/>
  </xdr:twoCellAnchor>
  <xdr:oneCellAnchor>
    <xdr:from>
      <xdr:col>23</xdr:col>
      <xdr:colOff>25400</xdr:colOff>
      <xdr:row>378</xdr:row>
      <xdr:rowOff>2505075</xdr:rowOff>
    </xdr:from>
    <xdr:ext cx="2149368" cy="1686359"/>
    <xdr:sp macro="" textlink="">
      <xdr:nvSpPr>
        <xdr:cNvPr id="44" name="正方形/長方形 43"/>
        <xdr:cNvSpPr/>
      </xdr:nvSpPr>
      <xdr:spPr>
        <a:xfrm>
          <a:off x="4025900" y="153676350"/>
          <a:ext cx="2149368" cy="168635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spAutoFit/>
        </a:bodyPr>
        <a:lstStyle/>
        <a:p>
          <a:pPr algn="ctr"/>
          <a:endParaRPr kumimoji="1" lang="en-US" altLang="ja-JP" sz="1100">
            <a:solidFill>
              <a:sysClr val="windowText" lastClr="000000"/>
            </a:solidFill>
            <a:latin typeface="+mn-lt"/>
            <a:ea typeface="+mn-ea"/>
            <a:cs typeface="+mn-cs"/>
          </a:endParaRPr>
        </a:p>
        <a:p>
          <a:pPr algn="ctr"/>
          <a:endParaRPr kumimoji="1" lang="en-US" altLang="ja-JP" sz="1100">
            <a:solidFill>
              <a:sysClr val="windowText" lastClr="000000"/>
            </a:solidFill>
            <a:latin typeface="+mn-lt"/>
            <a:ea typeface="+mn-ea"/>
            <a:cs typeface="+mn-cs"/>
          </a:endParaRPr>
        </a:p>
        <a:p>
          <a:pPr algn="ctr"/>
          <a:r>
            <a:rPr kumimoji="1" lang="ja-JP" altLang="en-US" sz="1400">
              <a:solidFill>
                <a:sysClr val="windowText" lastClr="000000"/>
              </a:solidFill>
              <a:latin typeface="+mn-lt"/>
              <a:ea typeface="+mn-ea"/>
              <a:cs typeface="+mn-cs"/>
            </a:rPr>
            <a:t>外務省</a:t>
          </a:r>
          <a:endParaRPr kumimoji="1" lang="en-US" altLang="ja-JP" sz="1400">
            <a:solidFill>
              <a:sysClr val="windowText" lastClr="000000"/>
            </a:solidFill>
            <a:latin typeface="+mn-lt"/>
            <a:ea typeface="+mn-ea"/>
            <a:cs typeface="+mn-cs"/>
          </a:endParaRPr>
        </a:p>
        <a:p>
          <a:pPr algn="ctr"/>
          <a:endParaRPr kumimoji="1" lang="en-US" sz="1400">
            <a:solidFill>
              <a:sysClr val="windowText" lastClr="000000"/>
            </a:solidFill>
            <a:latin typeface="+mn-lt"/>
            <a:ea typeface="+mn-ea"/>
            <a:cs typeface="+mn-cs"/>
          </a:endParaRPr>
        </a:p>
        <a:p>
          <a:pPr algn="ctr"/>
          <a:endParaRPr kumimoji="1" lang="en-US" sz="1400">
            <a:solidFill>
              <a:sysClr val="windowText" lastClr="000000"/>
            </a:solidFill>
            <a:latin typeface="+mn-lt"/>
            <a:ea typeface="+mn-ea"/>
            <a:cs typeface="+mn-cs"/>
          </a:endParaRPr>
        </a:p>
        <a:p>
          <a:pPr algn="ctr"/>
          <a:r>
            <a:rPr kumimoji="1" lang="ja-JP" altLang="en-US" sz="1400">
              <a:solidFill>
                <a:sysClr val="windowText" lastClr="000000"/>
              </a:solidFill>
              <a:latin typeface="+mn-lt"/>
              <a:ea typeface="+mn-ea"/>
              <a:cs typeface="+mn-cs"/>
            </a:rPr>
            <a:t>０．３百万円</a:t>
          </a:r>
          <a:endParaRPr kumimoji="1" lang="en-US" altLang="ja-JP" sz="1400">
            <a:solidFill>
              <a:sysClr val="windowText" lastClr="000000"/>
            </a:solidFill>
            <a:latin typeface="+mn-lt"/>
            <a:ea typeface="+mn-ea"/>
            <a:cs typeface="+mn-cs"/>
          </a:endParaRPr>
        </a:p>
        <a:p>
          <a:pPr algn="ctr"/>
          <a:endParaRPr kumimoji="1" lang="en-US" altLang="ja-JP" sz="1100">
            <a:solidFill>
              <a:sysClr val="windowText" lastClr="000000"/>
            </a:solidFill>
            <a:latin typeface="+mn-lt"/>
            <a:ea typeface="+mn-ea"/>
            <a:cs typeface="+mn-cs"/>
          </a:endParaRPr>
        </a:p>
        <a:p>
          <a:pPr algn="ctr"/>
          <a:endParaRPr kumimoji="1" lang="ja-JP" altLang="en-US" sz="1100">
            <a:solidFill>
              <a:sysClr val="windowText" lastClr="000000"/>
            </a:solidFill>
          </a:endParaRPr>
        </a:p>
      </xdr:txBody>
    </xdr:sp>
    <xdr:clientData/>
  </xdr:oneCellAnchor>
  <xdr:twoCellAnchor>
    <xdr:from>
      <xdr:col>28</xdr:col>
      <xdr:colOff>76200</xdr:colOff>
      <xdr:row>379</xdr:row>
      <xdr:rowOff>504825</xdr:rowOff>
    </xdr:from>
    <xdr:to>
      <xdr:col>28</xdr:col>
      <xdr:colOff>88904</xdr:colOff>
      <xdr:row>379</xdr:row>
      <xdr:rowOff>3117853</xdr:rowOff>
    </xdr:to>
    <xdr:cxnSp macro="">
      <xdr:nvCxnSpPr>
        <xdr:cNvPr id="45" name="直線矢印コネクタ 44"/>
        <xdr:cNvCxnSpPr/>
      </xdr:nvCxnSpPr>
      <xdr:spPr>
        <a:xfrm rot="16200000" flipH="1">
          <a:off x="3748088" y="157872112"/>
          <a:ext cx="2613028" cy="12704"/>
        </a:xfrm>
        <a:prstGeom prst="straightConnector1">
          <a:avLst/>
        </a:prstGeom>
        <a:ln w="34925">
          <a:tailEnd type="arrow"/>
        </a:ln>
      </xdr:spPr>
      <xdr:style>
        <a:lnRef idx="1">
          <a:schemeClr val="dk1"/>
        </a:lnRef>
        <a:fillRef idx="0">
          <a:schemeClr val="dk1"/>
        </a:fillRef>
        <a:effectRef idx="0">
          <a:schemeClr val="dk1"/>
        </a:effectRef>
        <a:fontRef idx="minor">
          <a:schemeClr val="tx1"/>
        </a:fontRef>
      </xdr:style>
    </xdr:cxnSp>
    <xdr:clientData/>
  </xdr:twoCellAnchor>
  <xdr:oneCellAnchor>
    <xdr:from>
      <xdr:col>22</xdr:col>
      <xdr:colOff>152400</xdr:colOff>
      <xdr:row>379</xdr:row>
      <xdr:rowOff>3556000</xdr:rowOff>
    </xdr:from>
    <xdr:ext cx="2324351" cy="2030812"/>
    <xdr:sp macro="" textlink="">
      <xdr:nvSpPr>
        <xdr:cNvPr id="46" name="正方形/長方形 45"/>
        <xdr:cNvSpPr/>
      </xdr:nvSpPr>
      <xdr:spPr>
        <a:xfrm>
          <a:off x="3981450" y="159623125"/>
          <a:ext cx="2324351" cy="203081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spAutoFit/>
        </a:bodyPr>
        <a:lstStyle/>
        <a:p>
          <a:pPr algn="ctr"/>
          <a:endParaRPr kumimoji="1" lang="en-US" altLang="ja-JP" sz="1100">
            <a:solidFill>
              <a:sysClr val="windowText" lastClr="000000"/>
            </a:solidFill>
            <a:latin typeface="+mn-lt"/>
            <a:ea typeface="+mn-ea"/>
            <a:cs typeface="+mn-cs"/>
          </a:endParaRPr>
        </a:p>
        <a:p>
          <a:pPr algn="ctr"/>
          <a:endParaRPr kumimoji="1" lang="en-US" altLang="ja-JP" sz="1100">
            <a:solidFill>
              <a:sysClr val="windowText" lastClr="000000"/>
            </a:solidFill>
            <a:latin typeface="+mn-lt"/>
            <a:ea typeface="+mn-ea"/>
            <a:cs typeface="+mn-cs"/>
          </a:endParaRPr>
        </a:p>
        <a:p>
          <a:pPr algn="ctr"/>
          <a:endParaRPr kumimoji="1" lang="en-US" altLang="ja-JP" sz="1100">
            <a:solidFill>
              <a:sysClr val="windowText" lastClr="000000"/>
            </a:solidFill>
            <a:latin typeface="+mn-lt"/>
            <a:ea typeface="+mn-ea"/>
            <a:cs typeface="+mn-cs"/>
          </a:endParaRPr>
        </a:p>
        <a:p>
          <a:pPr algn="ctr"/>
          <a:r>
            <a:rPr kumimoji="1" lang="ja-JP" altLang="en-US" sz="1400">
              <a:solidFill>
                <a:sysClr val="windowText" lastClr="000000"/>
              </a:solidFill>
              <a:latin typeface="+mn-lt"/>
              <a:ea typeface="+mn-ea"/>
              <a:cs typeface="+mn-cs"/>
            </a:rPr>
            <a:t>出張者（９名）</a:t>
          </a:r>
          <a:endParaRPr kumimoji="1" lang="en-US" altLang="ja-JP" sz="1400">
            <a:solidFill>
              <a:sysClr val="windowText" lastClr="000000"/>
            </a:solidFill>
            <a:latin typeface="+mn-lt"/>
            <a:ea typeface="+mn-ea"/>
            <a:cs typeface="+mn-cs"/>
          </a:endParaRPr>
        </a:p>
        <a:p>
          <a:pPr algn="ctr"/>
          <a:endParaRPr kumimoji="1" lang="en-US" altLang="ja-JP" sz="1400">
            <a:solidFill>
              <a:sysClr val="windowText" lastClr="000000"/>
            </a:solidFill>
            <a:latin typeface="+mn-lt"/>
            <a:ea typeface="+mn-ea"/>
            <a:cs typeface="+mn-cs"/>
          </a:endParaRPr>
        </a:p>
        <a:p>
          <a:pPr algn="ctr"/>
          <a:endParaRPr kumimoji="1" lang="en-US" altLang="ja-JP" sz="1400">
            <a:solidFill>
              <a:sysClr val="windowText" lastClr="000000"/>
            </a:solidFill>
            <a:latin typeface="+mn-lt"/>
            <a:ea typeface="+mn-ea"/>
            <a:cs typeface="+mn-cs"/>
          </a:endParaRPr>
        </a:p>
        <a:p>
          <a:pPr algn="ctr"/>
          <a:r>
            <a:rPr kumimoji="1" lang="ja-JP" altLang="en-US" sz="1400">
              <a:solidFill>
                <a:sysClr val="windowText" lastClr="000000"/>
              </a:solidFill>
              <a:latin typeface="+mn-lt"/>
              <a:ea typeface="+mn-ea"/>
              <a:cs typeface="+mn-cs"/>
            </a:rPr>
            <a:t>０．３百万円</a:t>
          </a:r>
          <a:endParaRPr kumimoji="1" lang="en-US" sz="1400">
            <a:solidFill>
              <a:sysClr val="windowText" lastClr="000000"/>
            </a:solidFill>
            <a:latin typeface="+mn-lt"/>
            <a:ea typeface="+mn-ea"/>
            <a:cs typeface="+mn-cs"/>
          </a:endParaRPr>
        </a:p>
        <a:p>
          <a:pPr algn="ctr"/>
          <a:endParaRPr kumimoji="1" lang="en-US" sz="1100">
            <a:solidFill>
              <a:sysClr val="windowText" lastClr="000000"/>
            </a:solidFill>
            <a:latin typeface="+mn-lt"/>
            <a:ea typeface="+mn-ea"/>
            <a:cs typeface="+mn-cs"/>
          </a:endParaRPr>
        </a:p>
        <a:p>
          <a:pPr algn="ctr"/>
          <a:endParaRPr kumimoji="1" lang="en-US" sz="1100">
            <a:solidFill>
              <a:sysClr val="windowText" lastClr="000000"/>
            </a:solidFill>
            <a:latin typeface="+mn-lt"/>
            <a:ea typeface="+mn-ea"/>
            <a:cs typeface="+mn-cs"/>
          </a:endParaRPr>
        </a:p>
        <a:p>
          <a:pPr algn="ctr"/>
          <a:endParaRPr kumimoji="1" lang="en-US" sz="1100">
            <a:solidFill>
              <a:sysClr val="windowText" lastClr="000000"/>
            </a:solidFill>
            <a:latin typeface="+mn-lt"/>
            <a:ea typeface="+mn-ea"/>
            <a:cs typeface="+mn-cs"/>
          </a:endParaRPr>
        </a:p>
      </xdr:txBody>
    </xdr:sp>
    <xdr:clientData/>
  </xdr:oneCellAnchor>
  <xdr:twoCellAnchor>
    <xdr:from>
      <xdr:col>29</xdr:col>
      <xdr:colOff>101600</xdr:colOff>
      <xdr:row>103</xdr:row>
      <xdr:rowOff>1955801</xdr:rowOff>
    </xdr:from>
    <xdr:to>
      <xdr:col>29</xdr:col>
      <xdr:colOff>139700</xdr:colOff>
      <xdr:row>105</xdr:row>
      <xdr:rowOff>1863732</xdr:rowOff>
    </xdr:to>
    <xdr:cxnSp macro="">
      <xdr:nvCxnSpPr>
        <xdr:cNvPr id="47" name="直線コネクタ 46"/>
        <xdr:cNvCxnSpPr/>
      </xdr:nvCxnSpPr>
      <xdr:spPr>
        <a:xfrm rot="5400000">
          <a:off x="647697" y="49053754"/>
          <a:ext cx="9232906" cy="38100"/>
        </a:xfrm>
        <a:prstGeom prst="line">
          <a:avLst/>
        </a:prstGeom>
        <a:ln w="22225">
          <a:miter lim="800000"/>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ackage" Target="../embeddings/Microsoft_Office_Excel_______5.xlsx"/><Relationship Id="rId3" Type="http://schemas.openxmlformats.org/officeDocument/2006/relationships/vmlDrawing" Target="../drawings/vmlDrawing1.vml"/><Relationship Id="rId7" Type="http://schemas.openxmlformats.org/officeDocument/2006/relationships/package" Target="../embeddings/Microsoft_Office_Excel_______4.xlsx"/><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ackage" Target="../embeddings/Microsoft_Office_Excel_______3.xlsx"/><Relationship Id="rId5" Type="http://schemas.openxmlformats.org/officeDocument/2006/relationships/package" Target="../embeddings/Microsoft_Office_Excel_______2.xlsx"/><Relationship Id="rId10" Type="http://schemas.openxmlformats.org/officeDocument/2006/relationships/package" Target="../embeddings/Microsoft_Office_Excel_______7.xlsx"/><Relationship Id="rId4" Type="http://schemas.openxmlformats.org/officeDocument/2006/relationships/package" Target="../embeddings/Microsoft_Office_Excel_______1.xlsx"/><Relationship Id="rId9" Type="http://schemas.openxmlformats.org/officeDocument/2006/relationships/package" Target="../embeddings/Microsoft_Office_Excel_______6.xlsx"/></Relationships>
</file>

<file path=xl/worksheets/_rels/sheet2.xml.rels><?xml version="1.0" encoding="UTF-8" standalone="yes"?>
<Relationships xmlns="http://schemas.openxmlformats.org/package/2006/relationships"><Relationship Id="rId8" Type="http://schemas.openxmlformats.org/officeDocument/2006/relationships/package" Target="../embeddings/Microsoft_Office_PowerPoint_____12.sldx"/><Relationship Id="rId13" Type="http://schemas.openxmlformats.org/officeDocument/2006/relationships/package" Target="../embeddings/Microsoft_Office_PowerPoint_____17.sldx"/><Relationship Id="rId3" Type="http://schemas.openxmlformats.org/officeDocument/2006/relationships/vmlDrawing" Target="../drawings/vmlDrawing2.vml"/><Relationship Id="rId7" Type="http://schemas.openxmlformats.org/officeDocument/2006/relationships/package" Target="../embeddings/Microsoft_Office_PowerPoint_____11.sldx"/><Relationship Id="rId12" Type="http://schemas.openxmlformats.org/officeDocument/2006/relationships/package" Target="../embeddings/Microsoft_Office_PowerPoint_____16.sldx"/><Relationship Id="rId17" Type="http://schemas.openxmlformats.org/officeDocument/2006/relationships/package" Target="../embeddings/Microsoft_Office_PowerPoint_____21.sldx"/><Relationship Id="rId2" Type="http://schemas.openxmlformats.org/officeDocument/2006/relationships/drawing" Target="../drawings/drawing2.xml"/><Relationship Id="rId16" Type="http://schemas.openxmlformats.org/officeDocument/2006/relationships/package" Target="../embeddings/Microsoft_Office_PowerPoint_____20.sldx"/><Relationship Id="rId1" Type="http://schemas.openxmlformats.org/officeDocument/2006/relationships/printerSettings" Target="../printerSettings/printerSettings2.bin"/><Relationship Id="rId6" Type="http://schemas.openxmlformats.org/officeDocument/2006/relationships/package" Target="../embeddings/Microsoft_Office_PowerPoint_____10.sldx"/><Relationship Id="rId11" Type="http://schemas.openxmlformats.org/officeDocument/2006/relationships/package" Target="../embeddings/Microsoft_Office_PowerPoint_____15.sldx"/><Relationship Id="rId5" Type="http://schemas.openxmlformats.org/officeDocument/2006/relationships/package" Target="../embeddings/Microsoft_Office_PowerPoint_____9.sldx"/><Relationship Id="rId15" Type="http://schemas.openxmlformats.org/officeDocument/2006/relationships/package" Target="../embeddings/Microsoft_Office_PowerPoint_____19.sldx"/><Relationship Id="rId10" Type="http://schemas.openxmlformats.org/officeDocument/2006/relationships/package" Target="../embeddings/Microsoft_Office_PowerPoint_____14.sldx"/><Relationship Id="rId4" Type="http://schemas.openxmlformats.org/officeDocument/2006/relationships/package" Target="../embeddings/Microsoft_Office_PowerPoint_____8.sldx"/><Relationship Id="rId9" Type="http://schemas.openxmlformats.org/officeDocument/2006/relationships/package" Target="../embeddings/Microsoft_Office_PowerPoint_____13.sldx"/><Relationship Id="rId14" Type="http://schemas.openxmlformats.org/officeDocument/2006/relationships/package" Target="../embeddings/Microsoft_Office_PowerPoint_____18.sldx"/></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tabColor rgb="FFC00000"/>
  </sheetPr>
  <dimension ref="A1:CZ1883"/>
  <sheetViews>
    <sheetView tabSelected="1" view="pageBreakPreview" topLeftCell="A66" zoomScale="75" zoomScaleNormal="75" zoomScaleSheetLayoutView="75" zoomScalePageLayoutView="30" workbookViewId="0">
      <selection activeCell="BI1877" sqref="BI1877"/>
    </sheetView>
  </sheetViews>
  <sheetFormatPr defaultRowHeight="13.5"/>
  <cols>
    <col min="1" max="2" width="2.25" customWidth="1"/>
    <col min="3" max="3" width="3.625" customWidth="1"/>
    <col min="4" max="6" width="2.25" customWidth="1"/>
    <col min="7" max="7" width="1.625" customWidth="1"/>
    <col min="8" max="25" width="2.25" customWidth="1"/>
    <col min="26" max="28" width="2.75" customWidth="1"/>
    <col min="29" max="34" width="2.25" customWidth="1"/>
    <col min="35" max="35" width="2.625" customWidth="1"/>
    <col min="36" max="36" width="3.5" customWidth="1"/>
    <col min="37" max="46" width="2.625" customWidth="1"/>
    <col min="47" max="47" width="3.5" customWidth="1"/>
    <col min="48" max="58" width="2.25" customWidth="1"/>
    <col min="59" max="59" width="8" customWidth="1"/>
    <col min="257" max="258" width="2.25" customWidth="1"/>
    <col min="259" max="259" width="3.625" customWidth="1"/>
    <col min="260" max="262" width="2.25" customWidth="1"/>
    <col min="263" max="263" width="1.625" customWidth="1"/>
    <col min="264" max="281" width="2.25" customWidth="1"/>
    <col min="282" max="284" width="2.75" customWidth="1"/>
    <col min="285" max="290" width="2.25" customWidth="1"/>
    <col min="291" max="291" width="2.625" customWidth="1"/>
    <col min="292" max="292" width="3.5" customWidth="1"/>
    <col min="293" max="302" width="2.625" customWidth="1"/>
    <col min="303" max="303" width="3.5" customWidth="1"/>
    <col min="304" max="314" width="2.25" customWidth="1"/>
    <col min="315" max="315" width="8" customWidth="1"/>
    <col min="513" max="514" width="2.25" customWidth="1"/>
    <col min="515" max="515" width="3.625" customWidth="1"/>
    <col min="516" max="518" width="2.25" customWidth="1"/>
    <col min="519" max="519" width="1.625" customWidth="1"/>
    <col min="520" max="537" width="2.25" customWidth="1"/>
    <col min="538" max="540" width="2.75" customWidth="1"/>
    <col min="541" max="546" width="2.25" customWidth="1"/>
    <col min="547" max="547" width="2.625" customWidth="1"/>
    <col min="548" max="548" width="3.5" customWidth="1"/>
    <col min="549" max="558" width="2.625" customWidth="1"/>
    <col min="559" max="559" width="3.5" customWidth="1"/>
    <col min="560" max="570" width="2.25" customWidth="1"/>
    <col min="571" max="571" width="8" customWidth="1"/>
    <col min="769" max="770" width="2.25" customWidth="1"/>
    <col min="771" max="771" width="3.625" customWidth="1"/>
    <col min="772" max="774" width="2.25" customWidth="1"/>
    <col min="775" max="775" width="1.625" customWidth="1"/>
    <col min="776" max="793" width="2.25" customWidth="1"/>
    <col min="794" max="796" width="2.75" customWidth="1"/>
    <col min="797" max="802" width="2.25" customWidth="1"/>
    <col min="803" max="803" width="2.625" customWidth="1"/>
    <col min="804" max="804" width="3.5" customWidth="1"/>
    <col min="805" max="814" width="2.625" customWidth="1"/>
    <col min="815" max="815" width="3.5" customWidth="1"/>
    <col min="816" max="826" width="2.25" customWidth="1"/>
    <col min="827" max="827" width="8" customWidth="1"/>
    <col min="1025" max="1026" width="2.25" customWidth="1"/>
    <col min="1027" max="1027" width="3.625" customWidth="1"/>
    <col min="1028" max="1030" width="2.25" customWidth="1"/>
    <col min="1031" max="1031" width="1.625" customWidth="1"/>
    <col min="1032" max="1049" width="2.25" customWidth="1"/>
    <col min="1050" max="1052" width="2.75" customWidth="1"/>
    <col min="1053" max="1058" width="2.25" customWidth="1"/>
    <col min="1059" max="1059" width="2.625" customWidth="1"/>
    <col min="1060" max="1060" width="3.5" customWidth="1"/>
    <col min="1061" max="1070" width="2.625" customWidth="1"/>
    <col min="1071" max="1071" width="3.5" customWidth="1"/>
    <col min="1072" max="1082" width="2.25" customWidth="1"/>
    <col min="1083" max="1083" width="8" customWidth="1"/>
    <col min="1281" max="1282" width="2.25" customWidth="1"/>
    <col min="1283" max="1283" width="3.625" customWidth="1"/>
    <col min="1284" max="1286" width="2.25" customWidth="1"/>
    <col min="1287" max="1287" width="1.625" customWidth="1"/>
    <col min="1288" max="1305" width="2.25" customWidth="1"/>
    <col min="1306" max="1308" width="2.75" customWidth="1"/>
    <col min="1309" max="1314" width="2.25" customWidth="1"/>
    <col min="1315" max="1315" width="2.625" customWidth="1"/>
    <col min="1316" max="1316" width="3.5" customWidth="1"/>
    <col min="1317" max="1326" width="2.625" customWidth="1"/>
    <col min="1327" max="1327" width="3.5" customWidth="1"/>
    <col min="1328" max="1338" width="2.25" customWidth="1"/>
    <col min="1339" max="1339" width="8" customWidth="1"/>
    <col min="1537" max="1538" width="2.25" customWidth="1"/>
    <col min="1539" max="1539" width="3.625" customWidth="1"/>
    <col min="1540" max="1542" width="2.25" customWidth="1"/>
    <col min="1543" max="1543" width="1.625" customWidth="1"/>
    <col min="1544" max="1561" width="2.25" customWidth="1"/>
    <col min="1562" max="1564" width="2.75" customWidth="1"/>
    <col min="1565" max="1570" width="2.25" customWidth="1"/>
    <col min="1571" max="1571" width="2.625" customWidth="1"/>
    <col min="1572" max="1572" width="3.5" customWidth="1"/>
    <col min="1573" max="1582" width="2.625" customWidth="1"/>
    <col min="1583" max="1583" width="3.5" customWidth="1"/>
    <col min="1584" max="1594" width="2.25" customWidth="1"/>
    <col min="1595" max="1595" width="8" customWidth="1"/>
    <col min="1793" max="1794" width="2.25" customWidth="1"/>
    <col min="1795" max="1795" width="3.625" customWidth="1"/>
    <col min="1796" max="1798" width="2.25" customWidth="1"/>
    <col min="1799" max="1799" width="1.625" customWidth="1"/>
    <col min="1800" max="1817" width="2.25" customWidth="1"/>
    <col min="1818" max="1820" width="2.75" customWidth="1"/>
    <col min="1821" max="1826" width="2.25" customWidth="1"/>
    <col min="1827" max="1827" width="2.625" customWidth="1"/>
    <col min="1828" max="1828" width="3.5" customWidth="1"/>
    <col min="1829" max="1838" width="2.625" customWidth="1"/>
    <col min="1839" max="1839" width="3.5" customWidth="1"/>
    <col min="1840" max="1850" width="2.25" customWidth="1"/>
    <col min="1851" max="1851" width="8" customWidth="1"/>
    <col min="2049" max="2050" width="2.25" customWidth="1"/>
    <col min="2051" max="2051" width="3.625" customWidth="1"/>
    <col min="2052" max="2054" width="2.25" customWidth="1"/>
    <col min="2055" max="2055" width="1.625" customWidth="1"/>
    <col min="2056" max="2073" width="2.25" customWidth="1"/>
    <col min="2074" max="2076" width="2.75" customWidth="1"/>
    <col min="2077" max="2082" width="2.25" customWidth="1"/>
    <col min="2083" max="2083" width="2.625" customWidth="1"/>
    <col min="2084" max="2084" width="3.5" customWidth="1"/>
    <col min="2085" max="2094" width="2.625" customWidth="1"/>
    <col min="2095" max="2095" width="3.5" customWidth="1"/>
    <col min="2096" max="2106" width="2.25" customWidth="1"/>
    <col min="2107" max="2107" width="8" customWidth="1"/>
    <col min="2305" max="2306" width="2.25" customWidth="1"/>
    <col min="2307" max="2307" width="3.625" customWidth="1"/>
    <col min="2308" max="2310" width="2.25" customWidth="1"/>
    <col min="2311" max="2311" width="1.625" customWidth="1"/>
    <col min="2312" max="2329" width="2.25" customWidth="1"/>
    <col min="2330" max="2332" width="2.75" customWidth="1"/>
    <col min="2333" max="2338" width="2.25" customWidth="1"/>
    <col min="2339" max="2339" width="2.625" customWidth="1"/>
    <col min="2340" max="2340" width="3.5" customWidth="1"/>
    <col min="2341" max="2350" width="2.625" customWidth="1"/>
    <col min="2351" max="2351" width="3.5" customWidth="1"/>
    <col min="2352" max="2362" width="2.25" customWidth="1"/>
    <col min="2363" max="2363" width="8" customWidth="1"/>
    <col min="2561" max="2562" width="2.25" customWidth="1"/>
    <col min="2563" max="2563" width="3.625" customWidth="1"/>
    <col min="2564" max="2566" width="2.25" customWidth="1"/>
    <col min="2567" max="2567" width="1.625" customWidth="1"/>
    <col min="2568" max="2585" width="2.25" customWidth="1"/>
    <col min="2586" max="2588" width="2.75" customWidth="1"/>
    <col min="2589" max="2594" width="2.25" customWidth="1"/>
    <col min="2595" max="2595" width="2.625" customWidth="1"/>
    <col min="2596" max="2596" width="3.5" customWidth="1"/>
    <col min="2597" max="2606" width="2.625" customWidth="1"/>
    <col min="2607" max="2607" width="3.5" customWidth="1"/>
    <col min="2608" max="2618" width="2.25" customWidth="1"/>
    <col min="2619" max="2619" width="8" customWidth="1"/>
    <col min="2817" max="2818" width="2.25" customWidth="1"/>
    <col min="2819" max="2819" width="3.625" customWidth="1"/>
    <col min="2820" max="2822" width="2.25" customWidth="1"/>
    <col min="2823" max="2823" width="1.625" customWidth="1"/>
    <col min="2824" max="2841" width="2.25" customWidth="1"/>
    <col min="2842" max="2844" width="2.75" customWidth="1"/>
    <col min="2845" max="2850" width="2.25" customWidth="1"/>
    <col min="2851" max="2851" width="2.625" customWidth="1"/>
    <col min="2852" max="2852" width="3.5" customWidth="1"/>
    <col min="2853" max="2862" width="2.625" customWidth="1"/>
    <col min="2863" max="2863" width="3.5" customWidth="1"/>
    <col min="2864" max="2874" width="2.25" customWidth="1"/>
    <col min="2875" max="2875" width="8" customWidth="1"/>
    <col min="3073" max="3074" width="2.25" customWidth="1"/>
    <col min="3075" max="3075" width="3.625" customWidth="1"/>
    <col min="3076" max="3078" width="2.25" customWidth="1"/>
    <col min="3079" max="3079" width="1.625" customWidth="1"/>
    <col min="3080" max="3097" width="2.25" customWidth="1"/>
    <col min="3098" max="3100" width="2.75" customWidth="1"/>
    <col min="3101" max="3106" width="2.25" customWidth="1"/>
    <col min="3107" max="3107" width="2.625" customWidth="1"/>
    <col min="3108" max="3108" width="3.5" customWidth="1"/>
    <col min="3109" max="3118" width="2.625" customWidth="1"/>
    <col min="3119" max="3119" width="3.5" customWidth="1"/>
    <col min="3120" max="3130" width="2.25" customWidth="1"/>
    <col min="3131" max="3131" width="8" customWidth="1"/>
    <col min="3329" max="3330" width="2.25" customWidth="1"/>
    <col min="3331" max="3331" width="3.625" customWidth="1"/>
    <col min="3332" max="3334" width="2.25" customWidth="1"/>
    <col min="3335" max="3335" width="1.625" customWidth="1"/>
    <col min="3336" max="3353" width="2.25" customWidth="1"/>
    <col min="3354" max="3356" width="2.75" customWidth="1"/>
    <col min="3357" max="3362" width="2.25" customWidth="1"/>
    <col min="3363" max="3363" width="2.625" customWidth="1"/>
    <col min="3364" max="3364" width="3.5" customWidth="1"/>
    <col min="3365" max="3374" width="2.625" customWidth="1"/>
    <col min="3375" max="3375" width="3.5" customWidth="1"/>
    <col min="3376" max="3386" width="2.25" customWidth="1"/>
    <col min="3387" max="3387" width="8" customWidth="1"/>
    <col min="3585" max="3586" width="2.25" customWidth="1"/>
    <col min="3587" max="3587" width="3.625" customWidth="1"/>
    <col min="3588" max="3590" width="2.25" customWidth="1"/>
    <col min="3591" max="3591" width="1.625" customWidth="1"/>
    <col min="3592" max="3609" width="2.25" customWidth="1"/>
    <col min="3610" max="3612" width="2.75" customWidth="1"/>
    <col min="3613" max="3618" width="2.25" customWidth="1"/>
    <col min="3619" max="3619" width="2.625" customWidth="1"/>
    <col min="3620" max="3620" width="3.5" customWidth="1"/>
    <col min="3621" max="3630" width="2.625" customWidth="1"/>
    <col min="3631" max="3631" width="3.5" customWidth="1"/>
    <col min="3632" max="3642" width="2.25" customWidth="1"/>
    <col min="3643" max="3643" width="8" customWidth="1"/>
    <col min="3841" max="3842" width="2.25" customWidth="1"/>
    <col min="3843" max="3843" width="3.625" customWidth="1"/>
    <col min="3844" max="3846" width="2.25" customWidth="1"/>
    <col min="3847" max="3847" width="1.625" customWidth="1"/>
    <col min="3848" max="3865" width="2.25" customWidth="1"/>
    <col min="3866" max="3868" width="2.75" customWidth="1"/>
    <col min="3869" max="3874" width="2.25" customWidth="1"/>
    <col min="3875" max="3875" width="2.625" customWidth="1"/>
    <col min="3876" max="3876" width="3.5" customWidth="1"/>
    <col min="3877" max="3886" width="2.625" customWidth="1"/>
    <col min="3887" max="3887" width="3.5" customWidth="1"/>
    <col min="3888" max="3898" width="2.25" customWidth="1"/>
    <col min="3899" max="3899" width="8" customWidth="1"/>
    <col min="4097" max="4098" width="2.25" customWidth="1"/>
    <col min="4099" max="4099" width="3.625" customWidth="1"/>
    <col min="4100" max="4102" width="2.25" customWidth="1"/>
    <col min="4103" max="4103" width="1.625" customWidth="1"/>
    <col min="4104" max="4121" width="2.25" customWidth="1"/>
    <col min="4122" max="4124" width="2.75" customWidth="1"/>
    <col min="4125" max="4130" width="2.25" customWidth="1"/>
    <col min="4131" max="4131" width="2.625" customWidth="1"/>
    <col min="4132" max="4132" width="3.5" customWidth="1"/>
    <col min="4133" max="4142" width="2.625" customWidth="1"/>
    <col min="4143" max="4143" width="3.5" customWidth="1"/>
    <col min="4144" max="4154" width="2.25" customWidth="1"/>
    <col min="4155" max="4155" width="8" customWidth="1"/>
    <col min="4353" max="4354" width="2.25" customWidth="1"/>
    <col min="4355" max="4355" width="3.625" customWidth="1"/>
    <col min="4356" max="4358" width="2.25" customWidth="1"/>
    <col min="4359" max="4359" width="1.625" customWidth="1"/>
    <col min="4360" max="4377" width="2.25" customWidth="1"/>
    <col min="4378" max="4380" width="2.75" customWidth="1"/>
    <col min="4381" max="4386" width="2.25" customWidth="1"/>
    <col min="4387" max="4387" width="2.625" customWidth="1"/>
    <col min="4388" max="4388" width="3.5" customWidth="1"/>
    <col min="4389" max="4398" width="2.625" customWidth="1"/>
    <col min="4399" max="4399" width="3.5" customWidth="1"/>
    <col min="4400" max="4410" width="2.25" customWidth="1"/>
    <col min="4411" max="4411" width="8" customWidth="1"/>
    <col min="4609" max="4610" width="2.25" customWidth="1"/>
    <col min="4611" max="4611" width="3.625" customWidth="1"/>
    <col min="4612" max="4614" width="2.25" customWidth="1"/>
    <col min="4615" max="4615" width="1.625" customWidth="1"/>
    <col min="4616" max="4633" width="2.25" customWidth="1"/>
    <col min="4634" max="4636" width="2.75" customWidth="1"/>
    <col min="4637" max="4642" width="2.25" customWidth="1"/>
    <col min="4643" max="4643" width="2.625" customWidth="1"/>
    <col min="4644" max="4644" width="3.5" customWidth="1"/>
    <col min="4645" max="4654" width="2.625" customWidth="1"/>
    <col min="4655" max="4655" width="3.5" customWidth="1"/>
    <col min="4656" max="4666" width="2.25" customWidth="1"/>
    <col min="4667" max="4667" width="8" customWidth="1"/>
    <col min="4865" max="4866" width="2.25" customWidth="1"/>
    <col min="4867" max="4867" width="3.625" customWidth="1"/>
    <col min="4868" max="4870" width="2.25" customWidth="1"/>
    <col min="4871" max="4871" width="1.625" customWidth="1"/>
    <col min="4872" max="4889" width="2.25" customWidth="1"/>
    <col min="4890" max="4892" width="2.75" customWidth="1"/>
    <col min="4893" max="4898" width="2.25" customWidth="1"/>
    <col min="4899" max="4899" width="2.625" customWidth="1"/>
    <col min="4900" max="4900" width="3.5" customWidth="1"/>
    <col min="4901" max="4910" width="2.625" customWidth="1"/>
    <col min="4911" max="4911" width="3.5" customWidth="1"/>
    <col min="4912" max="4922" width="2.25" customWidth="1"/>
    <col min="4923" max="4923" width="8" customWidth="1"/>
    <col min="5121" max="5122" width="2.25" customWidth="1"/>
    <col min="5123" max="5123" width="3.625" customWidth="1"/>
    <col min="5124" max="5126" width="2.25" customWidth="1"/>
    <col min="5127" max="5127" width="1.625" customWidth="1"/>
    <col min="5128" max="5145" width="2.25" customWidth="1"/>
    <col min="5146" max="5148" width="2.75" customWidth="1"/>
    <col min="5149" max="5154" width="2.25" customWidth="1"/>
    <col min="5155" max="5155" width="2.625" customWidth="1"/>
    <col min="5156" max="5156" width="3.5" customWidth="1"/>
    <col min="5157" max="5166" width="2.625" customWidth="1"/>
    <col min="5167" max="5167" width="3.5" customWidth="1"/>
    <col min="5168" max="5178" width="2.25" customWidth="1"/>
    <col min="5179" max="5179" width="8" customWidth="1"/>
    <col min="5377" max="5378" width="2.25" customWidth="1"/>
    <col min="5379" max="5379" width="3.625" customWidth="1"/>
    <col min="5380" max="5382" width="2.25" customWidth="1"/>
    <col min="5383" max="5383" width="1.625" customWidth="1"/>
    <col min="5384" max="5401" width="2.25" customWidth="1"/>
    <col min="5402" max="5404" width="2.75" customWidth="1"/>
    <col min="5405" max="5410" width="2.25" customWidth="1"/>
    <col min="5411" max="5411" width="2.625" customWidth="1"/>
    <col min="5412" max="5412" width="3.5" customWidth="1"/>
    <col min="5413" max="5422" width="2.625" customWidth="1"/>
    <col min="5423" max="5423" width="3.5" customWidth="1"/>
    <col min="5424" max="5434" width="2.25" customWidth="1"/>
    <col min="5435" max="5435" width="8" customWidth="1"/>
    <col min="5633" max="5634" width="2.25" customWidth="1"/>
    <col min="5635" max="5635" width="3.625" customWidth="1"/>
    <col min="5636" max="5638" width="2.25" customWidth="1"/>
    <col min="5639" max="5639" width="1.625" customWidth="1"/>
    <col min="5640" max="5657" width="2.25" customWidth="1"/>
    <col min="5658" max="5660" width="2.75" customWidth="1"/>
    <col min="5661" max="5666" width="2.25" customWidth="1"/>
    <col min="5667" max="5667" width="2.625" customWidth="1"/>
    <col min="5668" max="5668" width="3.5" customWidth="1"/>
    <col min="5669" max="5678" width="2.625" customWidth="1"/>
    <col min="5679" max="5679" width="3.5" customWidth="1"/>
    <col min="5680" max="5690" width="2.25" customWidth="1"/>
    <col min="5691" max="5691" width="8" customWidth="1"/>
    <col min="5889" max="5890" width="2.25" customWidth="1"/>
    <col min="5891" max="5891" width="3.625" customWidth="1"/>
    <col min="5892" max="5894" width="2.25" customWidth="1"/>
    <col min="5895" max="5895" width="1.625" customWidth="1"/>
    <col min="5896" max="5913" width="2.25" customWidth="1"/>
    <col min="5914" max="5916" width="2.75" customWidth="1"/>
    <col min="5917" max="5922" width="2.25" customWidth="1"/>
    <col min="5923" max="5923" width="2.625" customWidth="1"/>
    <col min="5924" max="5924" width="3.5" customWidth="1"/>
    <col min="5925" max="5934" width="2.625" customWidth="1"/>
    <col min="5935" max="5935" width="3.5" customWidth="1"/>
    <col min="5936" max="5946" width="2.25" customWidth="1"/>
    <col min="5947" max="5947" width="8" customWidth="1"/>
    <col min="6145" max="6146" width="2.25" customWidth="1"/>
    <col min="6147" max="6147" width="3.625" customWidth="1"/>
    <col min="6148" max="6150" width="2.25" customWidth="1"/>
    <col min="6151" max="6151" width="1.625" customWidth="1"/>
    <col min="6152" max="6169" width="2.25" customWidth="1"/>
    <col min="6170" max="6172" width="2.75" customWidth="1"/>
    <col min="6173" max="6178" width="2.25" customWidth="1"/>
    <col min="6179" max="6179" width="2.625" customWidth="1"/>
    <col min="6180" max="6180" width="3.5" customWidth="1"/>
    <col min="6181" max="6190" width="2.625" customWidth="1"/>
    <col min="6191" max="6191" width="3.5" customWidth="1"/>
    <col min="6192" max="6202" width="2.25" customWidth="1"/>
    <col min="6203" max="6203" width="8" customWidth="1"/>
    <col min="6401" max="6402" width="2.25" customWidth="1"/>
    <col min="6403" max="6403" width="3.625" customWidth="1"/>
    <col min="6404" max="6406" width="2.25" customWidth="1"/>
    <col min="6407" max="6407" width="1.625" customWidth="1"/>
    <col min="6408" max="6425" width="2.25" customWidth="1"/>
    <col min="6426" max="6428" width="2.75" customWidth="1"/>
    <col min="6429" max="6434" width="2.25" customWidth="1"/>
    <col min="6435" max="6435" width="2.625" customWidth="1"/>
    <col min="6436" max="6436" width="3.5" customWidth="1"/>
    <col min="6437" max="6446" width="2.625" customWidth="1"/>
    <col min="6447" max="6447" width="3.5" customWidth="1"/>
    <col min="6448" max="6458" width="2.25" customWidth="1"/>
    <col min="6459" max="6459" width="8" customWidth="1"/>
    <col min="6657" max="6658" width="2.25" customWidth="1"/>
    <col min="6659" max="6659" width="3.625" customWidth="1"/>
    <col min="6660" max="6662" width="2.25" customWidth="1"/>
    <col min="6663" max="6663" width="1.625" customWidth="1"/>
    <col min="6664" max="6681" width="2.25" customWidth="1"/>
    <col min="6682" max="6684" width="2.75" customWidth="1"/>
    <col min="6685" max="6690" width="2.25" customWidth="1"/>
    <col min="6691" max="6691" width="2.625" customWidth="1"/>
    <col min="6692" max="6692" width="3.5" customWidth="1"/>
    <col min="6693" max="6702" width="2.625" customWidth="1"/>
    <col min="6703" max="6703" width="3.5" customWidth="1"/>
    <col min="6704" max="6714" width="2.25" customWidth="1"/>
    <col min="6715" max="6715" width="8" customWidth="1"/>
    <col min="6913" max="6914" width="2.25" customWidth="1"/>
    <col min="6915" max="6915" width="3.625" customWidth="1"/>
    <col min="6916" max="6918" width="2.25" customWidth="1"/>
    <col min="6919" max="6919" width="1.625" customWidth="1"/>
    <col min="6920" max="6937" width="2.25" customWidth="1"/>
    <col min="6938" max="6940" width="2.75" customWidth="1"/>
    <col min="6941" max="6946" width="2.25" customWidth="1"/>
    <col min="6947" max="6947" width="2.625" customWidth="1"/>
    <col min="6948" max="6948" width="3.5" customWidth="1"/>
    <col min="6949" max="6958" width="2.625" customWidth="1"/>
    <col min="6959" max="6959" width="3.5" customWidth="1"/>
    <col min="6960" max="6970" width="2.25" customWidth="1"/>
    <col min="6971" max="6971" width="8" customWidth="1"/>
    <col min="7169" max="7170" width="2.25" customWidth="1"/>
    <col min="7171" max="7171" width="3.625" customWidth="1"/>
    <col min="7172" max="7174" width="2.25" customWidth="1"/>
    <col min="7175" max="7175" width="1.625" customWidth="1"/>
    <col min="7176" max="7193" width="2.25" customWidth="1"/>
    <col min="7194" max="7196" width="2.75" customWidth="1"/>
    <col min="7197" max="7202" width="2.25" customWidth="1"/>
    <col min="7203" max="7203" width="2.625" customWidth="1"/>
    <col min="7204" max="7204" width="3.5" customWidth="1"/>
    <col min="7205" max="7214" width="2.625" customWidth="1"/>
    <col min="7215" max="7215" width="3.5" customWidth="1"/>
    <col min="7216" max="7226" width="2.25" customWidth="1"/>
    <col min="7227" max="7227" width="8" customWidth="1"/>
    <col min="7425" max="7426" width="2.25" customWidth="1"/>
    <col min="7427" max="7427" width="3.625" customWidth="1"/>
    <col min="7428" max="7430" width="2.25" customWidth="1"/>
    <col min="7431" max="7431" width="1.625" customWidth="1"/>
    <col min="7432" max="7449" width="2.25" customWidth="1"/>
    <col min="7450" max="7452" width="2.75" customWidth="1"/>
    <col min="7453" max="7458" width="2.25" customWidth="1"/>
    <col min="7459" max="7459" width="2.625" customWidth="1"/>
    <col min="7460" max="7460" width="3.5" customWidth="1"/>
    <col min="7461" max="7470" width="2.625" customWidth="1"/>
    <col min="7471" max="7471" width="3.5" customWidth="1"/>
    <col min="7472" max="7482" width="2.25" customWidth="1"/>
    <col min="7483" max="7483" width="8" customWidth="1"/>
    <col min="7681" max="7682" width="2.25" customWidth="1"/>
    <col min="7683" max="7683" width="3.625" customWidth="1"/>
    <col min="7684" max="7686" width="2.25" customWidth="1"/>
    <col min="7687" max="7687" width="1.625" customWidth="1"/>
    <col min="7688" max="7705" width="2.25" customWidth="1"/>
    <col min="7706" max="7708" width="2.75" customWidth="1"/>
    <col min="7709" max="7714" width="2.25" customWidth="1"/>
    <col min="7715" max="7715" width="2.625" customWidth="1"/>
    <col min="7716" max="7716" width="3.5" customWidth="1"/>
    <col min="7717" max="7726" width="2.625" customWidth="1"/>
    <col min="7727" max="7727" width="3.5" customWidth="1"/>
    <col min="7728" max="7738" width="2.25" customWidth="1"/>
    <col min="7739" max="7739" width="8" customWidth="1"/>
    <col min="7937" max="7938" width="2.25" customWidth="1"/>
    <col min="7939" max="7939" width="3.625" customWidth="1"/>
    <col min="7940" max="7942" width="2.25" customWidth="1"/>
    <col min="7943" max="7943" width="1.625" customWidth="1"/>
    <col min="7944" max="7961" width="2.25" customWidth="1"/>
    <col min="7962" max="7964" width="2.75" customWidth="1"/>
    <col min="7965" max="7970" width="2.25" customWidth="1"/>
    <col min="7971" max="7971" width="2.625" customWidth="1"/>
    <col min="7972" max="7972" width="3.5" customWidth="1"/>
    <col min="7973" max="7982" width="2.625" customWidth="1"/>
    <col min="7983" max="7983" width="3.5" customWidth="1"/>
    <col min="7984" max="7994" width="2.25" customWidth="1"/>
    <col min="7995" max="7995" width="8" customWidth="1"/>
    <col min="8193" max="8194" width="2.25" customWidth="1"/>
    <col min="8195" max="8195" width="3.625" customWidth="1"/>
    <col min="8196" max="8198" width="2.25" customWidth="1"/>
    <col min="8199" max="8199" width="1.625" customWidth="1"/>
    <col min="8200" max="8217" width="2.25" customWidth="1"/>
    <col min="8218" max="8220" width="2.75" customWidth="1"/>
    <col min="8221" max="8226" width="2.25" customWidth="1"/>
    <col min="8227" max="8227" width="2.625" customWidth="1"/>
    <col min="8228" max="8228" width="3.5" customWidth="1"/>
    <col min="8229" max="8238" width="2.625" customWidth="1"/>
    <col min="8239" max="8239" width="3.5" customWidth="1"/>
    <col min="8240" max="8250" width="2.25" customWidth="1"/>
    <col min="8251" max="8251" width="8" customWidth="1"/>
    <col min="8449" max="8450" width="2.25" customWidth="1"/>
    <col min="8451" max="8451" width="3.625" customWidth="1"/>
    <col min="8452" max="8454" width="2.25" customWidth="1"/>
    <col min="8455" max="8455" width="1.625" customWidth="1"/>
    <col min="8456" max="8473" width="2.25" customWidth="1"/>
    <col min="8474" max="8476" width="2.75" customWidth="1"/>
    <col min="8477" max="8482" width="2.25" customWidth="1"/>
    <col min="8483" max="8483" width="2.625" customWidth="1"/>
    <col min="8484" max="8484" width="3.5" customWidth="1"/>
    <col min="8485" max="8494" width="2.625" customWidth="1"/>
    <col min="8495" max="8495" width="3.5" customWidth="1"/>
    <col min="8496" max="8506" width="2.25" customWidth="1"/>
    <col min="8507" max="8507" width="8" customWidth="1"/>
    <col min="8705" max="8706" width="2.25" customWidth="1"/>
    <col min="8707" max="8707" width="3.625" customWidth="1"/>
    <col min="8708" max="8710" width="2.25" customWidth="1"/>
    <col min="8711" max="8711" width="1.625" customWidth="1"/>
    <col min="8712" max="8729" width="2.25" customWidth="1"/>
    <col min="8730" max="8732" width="2.75" customWidth="1"/>
    <col min="8733" max="8738" width="2.25" customWidth="1"/>
    <col min="8739" max="8739" width="2.625" customWidth="1"/>
    <col min="8740" max="8740" width="3.5" customWidth="1"/>
    <col min="8741" max="8750" width="2.625" customWidth="1"/>
    <col min="8751" max="8751" width="3.5" customWidth="1"/>
    <col min="8752" max="8762" width="2.25" customWidth="1"/>
    <col min="8763" max="8763" width="8" customWidth="1"/>
    <col min="8961" max="8962" width="2.25" customWidth="1"/>
    <col min="8963" max="8963" width="3.625" customWidth="1"/>
    <col min="8964" max="8966" width="2.25" customWidth="1"/>
    <col min="8967" max="8967" width="1.625" customWidth="1"/>
    <col min="8968" max="8985" width="2.25" customWidth="1"/>
    <col min="8986" max="8988" width="2.75" customWidth="1"/>
    <col min="8989" max="8994" width="2.25" customWidth="1"/>
    <col min="8995" max="8995" width="2.625" customWidth="1"/>
    <col min="8996" max="8996" width="3.5" customWidth="1"/>
    <col min="8997" max="9006" width="2.625" customWidth="1"/>
    <col min="9007" max="9007" width="3.5" customWidth="1"/>
    <col min="9008" max="9018" width="2.25" customWidth="1"/>
    <col min="9019" max="9019" width="8" customWidth="1"/>
    <col min="9217" max="9218" width="2.25" customWidth="1"/>
    <col min="9219" max="9219" width="3.625" customWidth="1"/>
    <col min="9220" max="9222" width="2.25" customWidth="1"/>
    <col min="9223" max="9223" width="1.625" customWidth="1"/>
    <col min="9224" max="9241" width="2.25" customWidth="1"/>
    <col min="9242" max="9244" width="2.75" customWidth="1"/>
    <col min="9245" max="9250" width="2.25" customWidth="1"/>
    <col min="9251" max="9251" width="2.625" customWidth="1"/>
    <col min="9252" max="9252" width="3.5" customWidth="1"/>
    <col min="9253" max="9262" width="2.625" customWidth="1"/>
    <col min="9263" max="9263" width="3.5" customWidth="1"/>
    <col min="9264" max="9274" width="2.25" customWidth="1"/>
    <col min="9275" max="9275" width="8" customWidth="1"/>
    <col min="9473" max="9474" width="2.25" customWidth="1"/>
    <col min="9475" max="9475" width="3.625" customWidth="1"/>
    <col min="9476" max="9478" width="2.25" customWidth="1"/>
    <col min="9479" max="9479" width="1.625" customWidth="1"/>
    <col min="9480" max="9497" width="2.25" customWidth="1"/>
    <col min="9498" max="9500" width="2.75" customWidth="1"/>
    <col min="9501" max="9506" width="2.25" customWidth="1"/>
    <col min="9507" max="9507" width="2.625" customWidth="1"/>
    <col min="9508" max="9508" width="3.5" customWidth="1"/>
    <col min="9509" max="9518" width="2.625" customWidth="1"/>
    <col min="9519" max="9519" width="3.5" customWidth="1"/>
    <col min="9520" max="9530" width="2.25" customWidth="1"/>
    <col min="9531" max="9531" width="8" customWidth="1"/>
    <col min="9729" max="9730" width="2.25" customWidth="1"/>
    <col min="9731" max="9731" width="3.625" customWidth="1"/>
    <col min="9732" max="9734" width="2.25" customWidth="1"/>
    <col min="9735" max="9735" width="1.625" customWidth="1"/>
    <col min="9736" max="9753" width="2.25" customWidth="1"/>
    <col min="9754" max="9756" width="2.75" customWidth="1"/>
    <col min="9757" max="9762" width="2.25" customWidth="1"/>
    <col min="9763" max="9763" width="2.625" customWidth="1"/>
    <col min="9764" max="9764" width="3.5" customWidth="1"/>
    <col min="9765" max="9774" width="2.625" customWidth="1"/>
    <col min="9775" max="9775" width="3.5" customWidth="1"/>
    <col min="9776" max="9786" width="2.25" customWidth="1"/>
    <col min="9787" max="9787" width="8" customWidth="1"/>
    <col min="9985" max="9986" width="2.25" customWidth="1"/>
    <col min="9987" max="9987" width="3.625" customWidth="1"/>
    <col min="9988" max="9990" width="2.25" customWidth="1"/>
    <col min="9991" max="9991" width="1.625" customWidth="1"/>
    <col min="9992" max="10009" width="2.25" customWidth="1"/>
    <col min="10010" max="10012" width="2.75" customWidth="1"/>
    <col min="10013" max="10018" width="2.25" customWidth="1"/>
    <col min="10019" max="10019" width="2.625" customWidth="1"/>
    <col min="10020" max="10020" width="3.5" customWidth="1"/>
    <col min="10021" max="10030" width="2.625" customWidth="1"/>
    <col min="10031" max="10031" width="3.5" customWidth="1"/>
    <col min="10032" max="10042" width="2.25" customWidth="1"/>
    <col min="10043" max="10043" width="8" customWidth="1"/>
    <col min="10241" max="10242" width="2.25" customWidth="1"/>
    <col min="10243" max="10243" width="3.625" customWidth="1"/>
    <col min="10244" max="10246" width="2.25" customWidth="1"/>
    <col min="10247" max="10247" width="1.625" customWidth="1"/>
    <col min="10248" max="10265" width="2.25" customWidth="1"/>
    <col min="10266" max="10268" width="2.75" customWidth="1"/>
    <col min="10269" max="10274" width="2.25" customWidth="1"/>
    <col min="10275" max="10275" width="2.625" customWidth="1"/>
    <col min="10276" max="10276" width="3.5" customWidth="1"/>
    <col min="10277" max="10286" width="2.625" customWidth="1"/>
    <col min="10287" max="10287" width="3.5" customWidth="1"/>
    <col min="10288" max="10298" width="2.25" customWidth="1"/>
    <col min="10299" max="10299" width="8" customWidth="1"/>
    <col min="10497" max="10498" width="2.25" customWidth="1"/>
    <col min="10499" max="10499" width="3.625" customWidth="1"/>
    <col min="10500" max="10502" width="2.25" customWidth="1"/>
    <col min="10503" max="10503" width="1.625" customWidth="1"/>
    <col min="10504" max="10521" width="2.25" customWidth="1"/>
    <col min="10522" max="10524" width="2.75" customWidth="1"/>
    <col min="10525" max="10530" width="2.25" customWidth="1"/>
    <col min="10531" max="10531" width="2.625" customWidth="1"/>
    <col min="10532" max="10532" width="3.5" customWidth="1"/>
    <col min="10533" max="10542" width="2.625" customWidth="1"/>
    <col min="10543" max="10543" width="3.5" customWidth="1"/>
    <col min="10544" max="10554" width="2.25" customWidth="1"/>
    <col min="10555" max="10555" width="8" customWidth="1"/>
    <col min="10753" max="10754" width="2.25" customWidth="1"/>
    <col min="10755" max="10755" width="3.625" customWidth="1"/>
    <col min="10756" max="10758" width="2.25" customWidth="1"/>
    <col min="10759" max="10759" width="1.625" customWidth="1"/>
    <col min="10760" max="10777" width="2.25" customWidth="1"/>
    <col min="10778" max="10780" width="2.75" customWidth="1"/>
    <col min="10781" max="10786" width="2.25" customWidth="1"/>
    <col min="10787" max="10787" width="2.625" customWidth="1"/>
    <col min="10788" max="10788" width="3.5" customWidth="1"/>
    <col min="10789" max="10798" width="2.625" customWidth="1"/>
    <col min="10799" max="10799" width="3.5" customWidth="1"/>
    <col min="10800" max="10810" width="2.25" customWidth="1"/>
    <col min="10811" max="10811" width="8" customWidth="1"/>
    <col min="11009" max="11010" width="2.25" customWidth="1"/>
    <col min="11011" max="11011" width="3.625" customWidth="1"/>
    <col min="11012" max="11014" width="2.25" customWidth="1"/>
    <col min="11015" max="11015" width="1.625" customWidth="1"/>
    <col min="11016" max="11033" width="2.25" customWidth="1"/>
    <col min="11034" max="11036" width="2.75" customWidth="1"/>
    <col min="11037" max="11042" width="2.25" customWidth="1"/>
    <col min="11043" max="11043" width="2.625" customWidth="1"/>
    <col min="11044" max="11044" width="3.5" customWidth="1"/>
    <col min="11045" max="11054" width="2.625" customWidth="1"/>
    <col min="11055" max="11055" width="3.5" customWidth="1"/>
    <col min="11056" max="11066" width="2.25" customWidth="1"/>
    <col min="11067" max="11067" width="8" customWidth="1"/>
    <col min="11265" max="11266" width="2.25" customWidth="1"/>
    <col min="11267" max="11267" width="3.625" customWidth="1"/>
    <col min="11268" max="11270" width="2.25" customWidth="1"/>
    <col min="11271" max="11271" width="1.625" customWidth="1"/>
    <col min="11272" max="11289" width="2.25" customWidth="1"/>
    <col min="11290" max="11292" width="2.75" customWidth="1"/>
    <col min="11293" max="11298" width="2.25" customWidth="1"/>
    <col min="11299" max="11299" width="2.625" customWidth="1"/>
    <col min="11300" max="11300" width="3.5" customWidth="1"/>
    <col min="11301" max="11310" width="2.625" customWidth="1"/>
    <col min="11311" max="11311" width="3.5" customWidth="1"/>
    <col min="11312" max="11322" width="2.25" customWidth="1"/>
    <col min="11323" max="11323" width="8" customWidth="1"/>
    <col min="11521" max="11522" width="2.25" customWidth="1"/>
    <col min="11523" max="11523" width="3.625" customWidth="1"/>
    <col min="11524" max="11526" width="2.25" customWidth="1"/>
    <col min="11527" max="11527" width="1.625" customWidth="1"/>
    <col min="11528" max="11545" width="2.25" customWidth="1"/>
    <col min="11546" max="11548" width="2.75" customWidth="1"/>
    <col min="11549" max="11554" width="2.25" customWidth="1"/>
    <col min="11555" max="11555" width="2.625" customWidth="1"/>
    <col min="11556" max="11556" width="3.5" customWidth="1"/>
    <col min="11557" max="11566" width="2.625" customWidth="1"/>
    <col min="11567" max="11567" width="3.5" customWidth="1"/>
    <col min="11568" max="11578" width="2.25" customWidth="1"/>
    <col min="11579" max="11579" width="8" customWidth="1"/>
    <col min="11777" max="11778" width="2.25" customWidth="1"/>
    <col min="11779" max="11779" width="3.625" customWidth="1"/>
    <col min="11780" max="11782" width="2.25" customWidth="1"/>
    <col min="11783" max="11783" width="1.625" customWidth="1"/>
    <col min="11784" max="11801" width="2.25" customWidth="1"/>
    <col min="11802" max="11804" width="2.75" customWidth="1"/>
    <col min="11805" max="11810" width="2.25" customWidth="1"/>
    <col min="11811" max="11811" width="2.625" customWidth="1"/>
    <col min="11812" max="11812" width="3.5" customWidth="1"/>
    <col min="11813" max="11822" width="2.625" customWidth="1"/>
    <col min="11823" max="11823" width="3.5" customWidth="1"/>
    <col min="11824" max="11834" width="2.25" customWidth="1"/>
    <col min="11835" max="11835" width="8" customWidth="1"/>
    <col min="12033" max="12034" width="2.25" customWidth="1"/>
    <col min="12035" max="12035" width="3.625" customWidth="1"/>
    <col min="12036" max="12038" width="2.25" customWidth="1"/>
    <col min="12039" max="12039" width="1.625" customWidth="1"/>
    <col min="12040" max="12057" width="2.25" customWidth="1"/>
    <col min="12058" max="12060" width="2.75" customWidth="1"/>
    <col min="12061" max="12066" width="2.25" customWidth="1"/>
    <col min="12067" max="12067" width="2.625" customWidth="1"/>
    <col min="12068" max="12068" width="3.5" customWidth="1"/>
    <col min="12069" max="12078" width="2.625" customWidth="1"/>
    <col min="12079" max="12079" width="3.5" customWidth="1"/>
    <col min="12080" max="12090" width="2.25" customWidth="1"/>
    <col min="12091" max="12091" width="8" customWidth="1"/>
    <col min="12289" max="12290" width="2.25" customWidth="1"/>
    <col min="12291" max="12291" width="3.625" customWidth="1"/>
    <col min="12292" max="12294" width="2.25" customWidth="1"/>
    <col min="12295" max="12295" width="1.625" customWidth="1"/>
    <col min="12296" max="12313" width="2.25" customWidth="1"/>
    <col min="12314" max="12316" width="2.75" customWidth="1"/>
    <col min="12317" max="12322" width="2.25" customWidth="1"/>
    <col min="12323" max="12323" width="2.625" customWidth="1"/>
    <col min="12324" max="12324" width="3.5" customWidth="1"/>
    <col min="12325" max="12334" width="2.625" customWidth="1"/>
    <col min="12335" max="12335" width="3.5" customWidth="1"/>
    <col min="12336" max="12346" width="2.25" customWidth="1"/>
    <col min="12347" max="12347" width="8" customWidth="1"/>
    <col min="12545" max="12546" width="2.25" customWidth="1"/>
    <col min="12547" max="12547" width="3.625" customWidth="1"/>
    <col min="12548" max="12550" width="2.25" customWidth="1"/>
    <col min="12551" max="12551" width="1.625" customWidth="1"/>
    <col min="12552" max="12569" width="2.25" customWidth="1"/>
    <col min="12570" max="12572" width="2.75" customWidth="1"/>
    <col min="12573" max="12578" width="2.25" customWidth="1"/>
    <col min="12579" max="12579" width="2.625" customWidth="1"/>
    <col min="12580" max="12580" width="3.5" customWidth="1"/>
    <col min="12581" max="12590" width="2.625" customWidth="1"/>
    <col min="12591" max="12591" width="3.5" customWidth="1"/>
    <col min="12592" max="12602" width="2.25" customWidth="1"/>
    <col min="12603" max="12603" width="8" customWidth="1"/>
    <col min="12801" max="12802" width="2.25" customWidth="1"/>
    <col min="12803" max="12803" width="3.625" customWidth="1"/>
    <col min="12804" max="12806" width="2.25" customWidth="1"/>
    <col min="12807" max="12807" width="1.625" customWidth="1"/>
    <col min="12808" max="12825" width="2.25" customWidth="1"/>
    <col min="12826" max="12828" width="2.75" customWidth="1"/>
    <col min="12829" max="12834" width="2.25" customWidth="1"/>
    <col min="12835" max="12835" width="2.625" customWidth="1"/>
    <col min="12836" max="12836" width="3.5" customWidth="1"/>
    <col min="12837" max="12846" width="2.625" customWidth="1"/>
    <col min="12847" max="12847" width="3.5" customWidth="1"/>
    <col min="12848" max="12858" width="2.25" customWidth="1"/>
    <col min="12859" max="12859" width="8" customWidth="1"/>
    <col min="13057" max="13058" width="2.25" customWidth="1"/>
    <col min="13059" max="13059" width="3.625" customWidth="1"/>
    <col min="13060" max="13062" width="2.25" customWidth="1"/>
    <col min="13063" max="13063" width="1.625" customWidth="1"/>
    <col min="13064" max="13081" width="2.25" customWidth="1"/>
    <col min="13082" max="13084" width="2.75" customWidth="1"/>
    <col min="13085" max="13090" width="2.25" customWidth="1"/>
    <col min="13091" max="13091" width="2.625" customWidth="1"/>
    <col min="13092" max="13092" width="3.5" customWidth="1"/>
    <col min="13093" max="13102" width="2.625" customWidth="1"/>
    <col min="13103" max="13103" width="3.5" customWidth="1"/>
    <col min="13104" max="13114" width="2.25" customWidth="1"/>
    <col min="13115" max="13115" width="8" customWidth="1"/>
    <col min="13313" max="13314" width="2.25" customWidth="1"/>
    <col min="13315" max="13315" width="3.625" customWidth="1"/>
    <col min="13316" max="13318" width="2.25" customWidth="1"/>
    <col min="13319" max="13319" width="1.625" customWidth="1"/>
    <col min="13320" max="13337" width="2.25" customWidth="1"/>
    <col min="13338" max="13340" width="2.75" customWidth="1"/>
    <col min="13341" max="13346" width="2.25" customWidth="1"/>
    <col min="13347" max="13347" width="2.625" customWidth="1"/>
    <col min="13348" max="13348" width="3.5" customWidth="1"/>
    <col min="13349" max="13358" width="2.625" customWidth="1"/>
    <col min="13359" max="13359" width="3.5" customWidth="1"/>
    <col min="13360" max="13370" width="2.25" customWidth="1"/>
    <col min="13371" max="13371" width="8" customWidth="1"/>
    <col min="13569" max="13570" width="2.25" customWidth="1"/>
    <col min="13571" max="13571" width="3.625" customWidth="1"/>
    <col min="13572" max="13574" width="2.25" customWidth="1"/>
    <col min="13575" max="13575" width="1.625" customWidth="1"/>
    <col min="13576" max="13593" width="2.25" customWidth="1"/>
    <col min="13594" max="13596" width="2.75" customWidth="1"/>
    <col min="13597" max="13602" width="2.25" customWidth="1"/>
    <col min="13603" max="13603" width="2.625" customWidth="1"/>
    <col min="13604" max="13604" width="3.5" customWidth="1"/>
    <col min="13605" max="13614" width="2.625" customWidth="1"/>
    <col min="13615" max="13615" width="3.5" customWidth="1"/>
    <col min="13616" max="13626" width="2.25" customWidth="1"/>
    <col min="13627" max="13627" width="8" customWidth="1"/>
    <col min="13825" max="13826" width="2.25" customWidth="1"/>
    <col min="13827" max="13827" width="3.625" customWidth="1"/>
    <col min="13828" max="13830" width="2.25" customWidth="1"/>
    <col min="13831" max="13831" width="1.625" customWidth="1"/>
    <col min="13832" max="13849" width="2.25" customWidth="1"/>
    <col min="13850" max="13852" width="2.75" customWidth="1"/>
    <col min="13853" max="13858" width="2.25" customWidth="1"/>
    <col min="13859" max="13859" width="2.625" customWidth="1"/>
    <col min="13860" max="13860" width="3.5" customWidth="1"/>
    <col min="13861" max="13870" width="2.625" customWidth="1"/>
    <col min="13871" max="13871" width="3.5" customWidth="1"/>
    <col min="13872" max="13882" width="2.25" customWidth="1"/>
    <col min="13883" max="13883" width="8" customWidth="1"/>
    <col min="14081" max="14082" width="2.25" customWidth="1"/>
    <col min="14083" max="14083" width="3.625" customWidth="1"/>
    <col min="14084" max="14086" width="2.25" customWidth="1"/>
    <col min="14087" max="14087" width="1.625" customWidth="1"/>
    <col min="14088" max="14105" width="2.25" customWidth="1"/>
    <col min="14106" max="14108" width="2.75" customWidth="1"/>
    <col min="14109" max="14114" width="2.25" customWidth="1"/>
    <col min="14115" max="14115" width="2.625" customWidth="1"/>
    <col min="14116" max="14116" width="3.5" customWidth="1"/>
    <col min="14117" max="14126" width="2.625" customWidth="1"/>
    <col min="14127" max="14127" width="3.5" customWidth="1"/>
    <col min="14128" max="14138" width="2.25" customWidth="1"/>
    <col min="14139" max="14139" width="8" customWidth="1"/>
    <col min="14337" max="14338" width="2.25" customWidth="1"/>
    <col min="14339" max="14339" width="3.625" customWidth="1"/>
    <col min="14340" max="14342" width="2.25" customWidth="1"/>
    <col min="14343" max="14343" width="1.625" customWidth="1"/>
    <col min="14344" max="14361" width="2.25" customWidth="1"/>
    <col min="14362" max="14364" width="2.75" customWidth="1"/>
    <col min="14365" max="14370" width="2.25" customWidth="1"/>
    <col min="14371" max="14371" width="2.625" customWidth="1"/>
    <col min="14372" max="14372" width="3.5" customWidth="1"/>
    <col min="14373" max="14382" width="2.625" customWidth="1"/>
    <col min="14383" max="14383" width="3.5" customWidth="1"/>
    <col min="14384" max="14394" width="2.25" customWidth="1"/>
    <col min="14395" max="14395" width="8" customWidth="1"/>
    <col min="14593" max="14594" width="2.25" customWidth="1"/>
    <col min="14595" max="14595" width="3.625" customWidth="1"/>
    <col min="14596" max="14598" width="2.25" customWidth="1"/>
    <col min="14599" max="14599" width="1.625" customWidth="1"/>
    <col min="14600" max="14617" width="2.25" customWidth="1"/>
    <col min="14618" max="14620" width="2.75" customWidth="1"/>
    <col min="14621" max="14626" width="2.25" customWidth="1"/>
    <col min="14627" max="14627" width="2.625" customWidth="1"/>
    <col min="14628" max="14628" width="3.5" customWidth="1"/>
    <col min="14629" max="14638" width="2.625" customWidth="1"/>
    <col min="14639" max="14639" width="3.5" customWidth="1"/>
    <col min="14640" max="14650" width="2.25" customWidth="1"/>
    <col min="14651" max="14651" width="8" customWidth="1"/>
    <col min="14849" max="14850" width="2.25" customWidth="1"/>
    <col min="14851" max="14851" width="3.625" customWidth="1"/>
    <col min="14852" max="14854" width="2.25" customWidth="1"/>
    <col min="14855" max="14855" width="1.625" customWidth="1"/>
    <col min="14856" max="14873" width="2.25" customWidth="1"/>
    <col min="14874" max="14876" width="2.75" customWidth="1"/>
    <col min="14877" max="14882" width="2.25" customWidth="1"/>
    <col min="14883" max="14883" width="2.625" customWidth="1"/>
    <col min="14884" max="14884" width="3.5" customWidth="1"/>
    <col min="14885" max="14894" width="2.625" customWidth="1"/>
    <col min="14895" max="14895" width="3.5" customWidth="1"/>
    <col min="14896" max="14906" width="2.25" customWidth="1"/>
    <col min="14907" max="14907" width="8" customWidth="1"/>
    <col min="15105" max="15106" width="2.25" customWidth="1"/>
    <col min="15107" max="15107" width="3.625" customWidth="1"/>
    <col min="15108" max="15110" width="2.25" customWidth="1"/>
    <col min="15111" max="15111" width="1.625" customWidth="1"/>
    <col min="15112" max="15129" width="2.25" customWidth="1"/>
    <col min="15130" max="15132" width="2.75" customWidth="1"/>
    <col min="15133" max="15138" width="2.25" customWidth="1"/>
    <col min="15139" max="15139" width="2.625" customWidth="1"/>
    <col min="15140" max="15140" width="3.5" customWidth="1"/>
    <col min="15141" max="15150" width="2.625" customWidth="1"/>
    <col min="15151" max="15151" width="3.5" customWidth="1"/>
    <col min="15152" max="15162" width="2.25" customWidth="1"/>
    <col min="15163" max="15163" width="8" customWidth="1"/>
    <col min="15361" max="15362" width="2.25" customWidth="1"/>
    <col min="15363" max="15363" width="3.625" customWidth="1"/>
    <col min="15364" max="15366" width="2.25" customWidth="1"/>
    <col min="15367" max="15367" width="1.625" customWidth="1"/>
    <col min="15368" max="15385" width="2.25" customWidth="1"/>
    <col min="15386" max="15388" width="2.75" customWidth="1"/>
    <col min="15389" max="15394" width="2.25" customWidth="1"/>
    <col min="15395" max="15395" width="2.625" customWidth="1"/>
    <col min="15396" max="15396" width="3.5" customWidth="1"/>
    <col min="15397" max="15406" width="2.625" customWidth="1"/>
    <col min="15407" max="15407" width="3.5" customWidth="1"/>
    <col min="15408" max="15418" width="2.25" customWidth="1"/>
    <col min="15419" max="15419" width="8" customWidth="1"/>
    <col min="15617" max="15618" width="2.25" customWidth="1"/>
    <col min="15619" max="15619" width="3.625" customWidth="1"/>
    <col min="15620" max="15622" width="2.25" customWidth="1"/>
    <col min="15623" max="15623" width="1.625" customWidth="1"/>
    <col min="15624" max="15641" width="2.25" customWidth="1"/>
    <col min="15642" max="15644" width="2.75" customWidth="1"/>
    <col min="15645" max="15650" width="2.25" customWidth="1"/>
    <col min="15651" max="15651" width="2.625" customWidth="1"/>
    <col min="15652" max="15652" width="3.5" customWidth="1"/>
    <col min="15653" max="15662" width="2.625" customWidth="1"/>
    <col min="15663" max="15663" width="3.5" customWidth="1"/>
    <col min="15664" max="15674" width="2.25" customWidth="1"/>
    <col min="15675" max="15675" width="8" customWidth="1"/>
    <col min="15873" max="15874" width="2.25" customWidth="1"/>
    <col min="15875" max="15875" width="3.625" customWidth="1"/>
    <col min="15876" max="15878" width="2.25" customWidth="1"/>
    <col min="15879" max="15879" width="1.625" customWidth="1"/>
    <col min="15880" max="15897" width="2.25" customWidth="1"/>
    <col min="15898" max="15900" width="2.75" customWidth="1"/>
    <col min="15901" max="15906" width="2.25" customWidth="1"/>
    <col min="15907" max="15907" width="2.625" customWidth="1"/>
    <col min="15908" max="15908" width="3.5" customWidth="1"/>
    <col min="15909" max="15918" width="2.625" customWidth="1"/>
    <col min="15919" max="15919" width="3.5" customWidth="1"/>
    <col min="15920" max="15930" width="2.25" customWidth="1"/>
    <col min="15931" max="15931" width="8" customWidth="1"/>
    <col min="16129" max="16130" width="2.25" customWidth="1"/>
    <col min="16131" max="16131" width="3.625" customWidth="1"/>
    <col min="16132" max="16134" width="2.25" customWidth="1"/>
    <col min="16135" max="16135" width="1.625" customWidth="1"/>
    <col min="16136" max="16153" width="2.25" customWidth="1"/>
    <col min="16154" max="16156" width="2.75" customWidth="1"/>
    <col min="16157" max="16162" width="2.25" customWidth="1"/>
    <col min="16163" max="16163" width="2.625" customWidth="1"/>
    <col min="16164" max="16164" width="3.5" customWidth="1"/>
    <col min="16165" max="16174" width="2.625" customWidth="1"/>
    <col min="16175" max="16175" width="3.5" customWidth="1"/>
    <col min="16176" max="16186" width="2.25" customWidth="1"/>
    <col min="16187" max="16187" width="8" customWidth="1"/>
  </cols>
  <sheetData>
    <row r="1" spans="2:51" ht="23.25" customHeight="1">
      <c r="AQ1" s="912"/>
      <c r="AR1" s="912"/>
      <c r="AS1" s="912"/>
      <c r="AT1" s="912"/>
      <c r="AU1" s="912"/>
      <c r="AV1" s="912"/>
      <c r="AW1" s="912"/>
      <c r="AX1" s="24"/>
    </row>
    <row r="2" spans="2:51" ht="21.75" customHeight="1" thickBot="1">
      <c r="AK2" s="466" t="s">
        <v>0</v>
      </c>
      <c r="AL2" s="466"/>
      <c r="AM2" s="466"/>
      <c r="AN2" s="466"/>
      <c r="AO2" s="466"/>
      <c r="AP2" s="466"/>
      <c r="AQ2" s="466"/>
      <c r="AR2" s="466">
        <v>290</v>
      </c>
      <c r="AS2" s="466"/>
      <c r="AT2" s="466"/>
      <c r="AU2" s="466"/>
      <c r="AV2" s="466"/>
      <c r="AW2" s="466"/>
      <c r="AX2" s="466"/>
      <c r="AY2" s="466"/>
    </row>
    <row r="3" spans="2:51" ht="19.5" thickBot="1">
      <c r="B3" s="913" t="s">
        <v>98</v>
      </c>
      <c r="C3" s="914"/>
      <c r="D3" s="914"/>
      <c r="E3" s="914"/>
      <c r="F3" s="914"/>
      <c r="G3" s="914"/>
      <c r="H3" s="914"/>
      <c r="I3" s="914"/>
      <c r="J3" s="914"/>
      <c r="K3" s="914"/>
      <c r="L3" s="914"/>
      <c r="M3" s="914"/>
      <c r="N3" s="914"/>
      <c r="O3" s="914"/>
      <c r="P3" s="914"/>
      <c r="Q3" s="914"/>
      <c r="R3" s="914"/>
      <c r="S3" s="914"/>
      <c r="T3" s="914"/>
      <c r="U3" s="914"/>
      <c r="V3" s="914"/>
      <c r="W3" s="914"/>
      <c r="X3" s="914"/>
      <c r="Y3" s="914"/>
      <c r="Z3" s="914"/>
      <c r="AA3" s="914"/>
      <c r="AB3" s="914"/>
      <c r="AC3" s="914"/>
      <c r="AD3" s="914"/>
      <c r="AE3" s="914"/>
      <c r="AF3" s="914"/>
      <c r="AG3" s="914"/>
      <c r="AH3" s="914"/>
      <c r="AI3" s="914"/>
      <c r="AJ3" s="914"/>
      <c r="AK3" s="914"/>
      <c r="AL3" s="914"/>
      <c r="AM3" s="914"/>
      <c r="AN3" s="914"/>
      <c r="AO3" s="914"/>
      <c r="AP3" s="914"/>
      <c r="AQ3" s="914"/>
      <c r="AR3" s="914"/>
      <c r="AS3" s="914"/>
      <c r="AT3" s="914"/>
      <c r="AU3" s="914"/>
      <c r="AV3" s="914"/>
      <c r="AW3" s="914"/>
      <c r="AX3" s="914"/>
      <c r="AY3" s="915"/>
    </row>
    <row r="4" spans="2:51" ht="21" customHeight="1">
      <c r="B4" s="468" t="s">
        <v>49</v>
      </c>
      <c r="C4" s="469"/>
      <c r="D4" s="469"/>
      <c r="E4" s="469"/>
      <c r="F4" s="469"/>
      <c r="G4" s="469"/>
      <c r="H4" s="916" t="s">
        <v>1685</v>
      </c>
      <c r="I4" s="917"/>
      <c r="J4" s="917"/>
      <c r="K4" s="917"/>
      <c r="L4" s="917"/>
      <c r="M4" s="917"/>
      <c r="N4" s="917"/>
      <c r="O4" s="917"/>
      <c r="P4" s="917"/>
      <c r="Q4" s="917"/>
      <c r="R4" s="917"/>
      <c r="S4" s="917"/>
      <c r="T4" s="917"/>
      <c r="U4" s="917"/>
      <c r="V4" s="917"/>
      <c r="W4" s="917"/>
      <c r="X4" s="917"/>
      <c r="Y4" s="917"/>
      <c r="Z4" s="472" t="s">
        <v>145</v>
      </c>
      <c r="AA4" s="473"/>
      <c r="AB4" s="473"/>
      <c r="AC4" s="473"/>
      <c r="AD4" s="473"/>
      <c r="AE4" s="474"/>
      <c r="AF4" s="475" t="s">
        <v>101</v>
      </c>
      <c r="AG4" s="476"/>
      <c r="AH4" s="476"/>
      <c r="AI4" s="476"/>
      <c r="AJ4" s="476"/>
      <c r="AK4" s="476"/>
      <c r="AL4" s="476"/>
      <c r="AM4" s="476"/>
      <c r="AN4" s="476"/>
      <c r="AO4" s="476"/>
      <c r="AP4" s="476"/>
      <c r="AQ4" s="477"/>
      <c r="AR4" s="478" t="s">
        <v>1</v>
      </c>
      <c r="AS4" s="475"/>
      <c r="AT4" s="475"/>
      <c r="AU4" s="475"/>
      <c r="AV4" s="475"/>
      <c r="AW4" s="475"/>
      <c r="AX4" s="475"/>
      <c r="AY4" s="479"/>
    </row>
    <row r="5" spans="2:51" ht="28.15" customHeight="1">
      <c r="B5" s="442" t="s">
        <v>59</v>
      </c>
      <c r="C5" s="443"/>
      <c r="D5" s="443"/>
      <c r="E5" s="443"/>
      <c r="F5" s="443"/>
      <c r="G5" s="444"/>
      <c r="H5" s="445"/>
      <c r="I5" s="446"/>
      <c r="J5" s="446"/>
      <c r="K5" s="446"/>
      <c r="L5" s="446"/>
      <c r="M5" s="446"/>
      <c r="N5" s="446"/>
      <c r="O5" s="446"/>
      <c r="P5" s="446"/>
      <c r="Q5" s="446"/>
      <c r="R5" s="446"/>
      <c r="S5" s="446"/>
      <c r="T5" s="446"/>
      <c r="U5" s="446"/>
      <c r="V5" s="446"/>
      <c r="W5" s="446"/>
      <c r="X5" s="446"/>
      <c r="Y5" s="589"/>
      <c r="Z5" s="448" t="s">
        <v>2</v>
      </c>
      <c r="AA5" s="590"/>
      <c r="AB5" s="590"/>
      <c r="AC5" s="590"/>
      <c r="AD5" s="590"/>
      <c r="AE5" s="591"/>
      <c r="AF5" s="592" t="s">
        <v>1686</v>
      </c>
      <c r="AG5" s="449"/>
      <c r="AH5" s="449"/>
      <c r="AI5" s="449"/>
      <c r="AJ5" s="449"/>
      <c r="AK5" s="449"/>
      <c r="AL5" s="449"/>
      <c r="AM5" s="449"/>
      <c r="AN5" s="449"/>
      <c r="AO5" s="449"/>
      <c r="AP5" s="449"/>
      <c r="AQ5" s="450"/>
      <c r="AR5" s="451" t="s">
        <v>1687</v>
      </c>
      <c r="AS5" s="452"/>
      <c r="AT5" s="452"/>
      <c r="AU5" s="452"/>
      <c r="AV5" s="452"/>
      <c r="AW5" s="452"/>
      <c r="AX5" s="452"/>
      <c r="AY5" s="453"/>
    </row>
    <row r="6" spans="2:51" ht="30.75" customHeight="1">
      <c r="B6" s="454" t="s">
        <v>3</v>
      </c>
      <c r="C6" s="455"/>
      <c r="D6" s="455"/>
      <c r="E6" s="455"/>
      <c r="F6" s="455"/>
      <c r="G6" s="455"/>
      <c r="H6" s="456" t="s">
        <v>103</v>
      </c>
      <c r="I6" s="593"/>
      <c r="J6" s="593"/>
      <c r="K6" s="593"/>
      <c r="L6" s="593"/>
      <c r="M6" s="593"/>
      <c r="N6" s="593"/>
      <c r="O6" s="593"/>
      <c r="P6" s="593"/>
      <c r="Q6" s="593"/>
      <c r="R6" s="593"/>
      <c r="S6" s="593"/>
      <c r="T6" s="593"/>
      <c r="U6" s="593"/>
      <c r="V6" s="593"/>
      <c r="W6" s="593"/>
      <c r="X6" s="593"/>
      <c r="Y6" s="594"/>
      <c r="Z6" s="457" t="s">
        <v>76</v>
      </c>
      <c r="AA6" s="458"/>
      <c r="AB6" s="458"/>
      <c r="AC6" s="458"/>
      <c r="AD6" s="458"/>
      <c r="AE6" s="459"/>
      <c r="AF6" s="595" t="s">
        <v>108</v>
      </c>
      <c r="AG6" s="460"/>
      <c r="AH6" s="460"/>
      <c r="AI6" s="460"/>
      <c r="AJ6" s="460"/>
      <c r="AK6" s="460"/>
      <c r="AL6" s="460"/>
      <c r="AM6" s="460"/>
      <c r="AN6" s="460"/>
      <c r="AO6" s="460"/>
      <c r="AP6" s="460"/>
      <c r="AQ6" s="460"/>
      <c r="AR6" s="460"/>
      <c r="AS6" s="460"/>
      <c r="AT6" s="460"/>
      <c r="AU6" s="460"/>
      <c r="AV6" s="460"/>
      <c r="AW6" s="460"/>
      <c r="AX6" s="460"/>
      <c r="AY6" s="596"/>
    </row>
    <row r="7" spans="2:51" ht="18" customHeight="1">
      <c r="B7" s="418" t="s">
        <v>37</v>
      </c>
      <c r="C7" s="419"/>
      <c r="D7" s="419"/>
      <c r="E7" s="419"/>
      <c r="F7" s="419"/>
      <c r="G7" s="419"/>
      <c r="H7" s="422" t="s">
        <v>1688</v>
      </c>
      <c r="I7" s="423"/>
      <c r="J7" s="423"/>
      <c r="K7" s="423"/>
      <c r="L7" s="423"/>
      <c r="M7" s="423"/>
      <c r="N7" s="423"/>
      <c r="O7" s="423"/>
      <c r="P7" s="423"/>
      <c r="Q7" s="423"/>
      <c r="R7" s="423"/>
      <c r="S7" s="423"/>
      <c r="T7" s="423"/>
      <c r="U7" s="423"/>
      <c r="V7" s="423"/>
      <c r="W7" s="423"/>
      <c r="X7" s="423"/>
      <c r="Y7" s="576"/>
      <c r="Z7" s="578" t="s">
        <v>1689</v>
      </c>
      <c r="AA7" s="579"/>
      <c r="AB7" s="579"/>
      <c r="AC7" s="579"/>
      <c r="AD7" s="579"/>
      <c r="AE7" s="580"/>
      <c r="AF7" s="584"/>
      <c r="AG7" s="431"/>
      <c r="AH7" s="431"/>
      <c r="AI7" s="431"/>
      <c r="AJ7" s="431"/>
      <c r="AK7" s="431"/>
      <c r="AL7" s="431"/>
      <c r="AM7" s="431"/>
      <c r="AN7" s="431"/>
      <c r="AO7" s="431"/>
      <c r="AP7" s="431"/>
      <c r="AQ7" s="431"/>
      <c r="AR7" s="431"/>
      <c r="AS7" s="431"/>
      <c r="AT7" s="431"/>
      <c r="AU7" s="431"/>
      <c r="AV7" s="431"/>
      <c r="AW7" s="431"/>
      <c r="AX7" s="431"/>
      <c r="AY7" s="585"/>
    </row>
    <row r="8" spans="2:51" ht="24" customHeight="1">
      <c r="B8" s="420"/>
      <c r="C8" s="421"/>
      <c r="D8" s="421"/>
      <c r="E8" s="421"/>
      <c r="F8" s="421"/>
      <c r="G8" s="421"/>
      <c r="H8" s="425"/>
      <c r="I8" s="426"/>
      <c r="J8" s="426"/>
      <c r="K8" s="426"/>
      <c r="L8" s="426"/>
      <c r="M8" s="426"/>
      <c r="N8" s="426"/>
      <c r="O8" s="426"/>
      <c r="P8" s="426"/>
      <c r="Q8" s="426"/>
      <c r="R8" s="426"/>
      <c r="S8" s="426"/>
      <c r="T8" s="426"/>
      <c r="U8" s="426"/>
      <c r="V8" s="426"/>
      <c r="W8" s="426"/>
      <c r="X8" s="426"/>
      <c r="Y8" s="577"/>
      <c r="Z8" s="581"/>
      <c r="AA8" s="582"/>
      <c r="AB8" s="582"/>
      <c r="AC8" s="582"/>
      <c r="AD8" s="582"/>
      <c r="AE8" s="583"/>
      <c r="AF8" s="586"/>
      <c r="AG8" s="587"/>
      <c r="AH8" s="587"/>
      <c r="AI8" s="587"/>
      <c r="AJ8" s="587"/>
      <c r="AK8" s="587"/>
      <c r="AL8" s="587"/>
      <c r="AM8" s="587"/>
      <c r="AN8" s="587"/>
      <c r="AO8" s="587"/>
      <c r="AP8" s="587"/>
      <c r="AQ8" s="587"/>
      <c r="AR8" s="587"/>
      <c r="AS8" s="587"/>
      <c r="AT8" s="587"/>
      <c r="AU8" s="587"/>
      <c r="AV8" s="587"/>
      <c r="AW8" s="587"/>
      <c r="AX8" s="587"/>
      <c r="AY8" s="588"/>
    </row>
    <row r="9" spans="2:51" ht="93" customHeight="1">
      <c r="B9" s="436" t="s">
        <v>38</v>
      </c>
      <c r="C9" s="437"/>
      <c r="D9" s="437"/>
      <c r="E9" s="437"/>
      <c r="F9" s="437"/>
      <c r="G9" s="437"/>
      <c r="H9" s="439" t="s">
        <v>1690</v>
      </c>
      <c r="I9" s="440"/>
      <c r="J9" s="440"/>
      <c r="K9" s="440"/>
      <c r="L9" s="440"/>
      <c r="M9" s="440"/>
      <c r="N9" s="440"/>
      <c r="O9" s="440"/>
      <c r="P9" s="440"/>
      <c r="Q9" s="440"/>
      <c r="R9" s="440"/>
      <c r="S9" s="440"/>
      <c r="T9" s="440"/>
      <c r="U9" s="440"/>
      <c r="V9" s="440"/>
      <c r="W9" s="440"/>
      <c r="X9" s="440"/>
      <c r="Y9" s="440"/>
      <c r="Z9" s="440"/>
      <c r="AA9" s="440"/>
      <c r="AB9" s="440"/>
      <c r="AC9" s="440"/>
      <c r="AD9" s="440"/>
      <c r="AE9" s="440"/>
      <c r="AF9" s="440"/>
      <c r="AG9" s="440"/>
      <c r="AH9" s="440"/>
      <c r="AI9" s="440"/>
      <c r="AJ9" s="440"/>
      <c r="AK9" s="440"/>
      <c r="AL9" s="440"/>
      <c r="AM9" s="440"/>
      <c r="AN9" s="440"/>
      <c r="AO9" s="440"/>
      <c r="AP9" s="440"/>
      <c r="AQ9" s="440"/>
      <c r="AR9" s="440"/>
      <c r="AS9" s="440"/>
      <c r="AT9" s="440"/>
      <c r="AU9" s="440"/>
      <c r="AV9" s="440"/>
      <c r="AW9" s="440"/>
      <c r="AX9" s="440"/>
      <c r="AY9" s="441"/>
    </row>
    <row r="10" spans="2:51" ht="93" customHeight="1">
      <c r="B10" s="436" t="s">
        <v>78</v>
      </c>
      <c r="C10" s="437"/>
      <c r="D10" s="437"/>
      <c r="E10" s="437"/>
      <c r="F10" s="437"/>
      <c r="G10" s="437"/>
      <c r="H10" s="439" t="s">
        <v>1691</v>
      </c>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40"/>
      <c r="AO10" s="440"/>
      <c r="AP10" s="440"/>
      <c r="AQ10" s="440"/>
      <c r="AR10" s="440"/>
      <c r="AS10" s="440"/>
      <c r="AT10" s="440"/>
      <c r="AU10" s="440"/>
      <c r="AV10" s="440"/>
      <c r="AW10" s="440"/>
      <c r="AX10" s="440"/>
      <c r="AY10" s="441"/>
    </row>
    <row r="11" spans="2:51" ht="29.25" customHeight="1">
      <c r="B11" s="436" t="s">
        <v>4</v>
      </c>
      <c r="C11" s="437"/>
      <c r="D11" s="437"/>
      <c r="E11" s="437"/>
      <c r="F11" s="437"/>
      <c r="G11" s="438"/>
      <c r="H11" s="439" t="s">
        <v>1692</v>
      </c>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40"/>
      <c r="AO11" s="440"/>
      <c r="AP11" s="440"/>
      <c r="AQ11" s="440"/>
      <c r="AR11" s="440"/>
      <c r="AS11" s="440"/>
      <c r="AT11" s="440"/>
      <c r="AU11" s="440"/>
      <c r="AV11" s="440"/>
      <c r="AW11" s="440"/>
      <c r="AX11" s="440"/>
      <c r="AY11" s="441"/>
    </row>
    <row r="12" spans="2:51" ht="21" customHeight="1">
      <c r="B12" s="405" t="s">
        <v>39</v>
      </c>
      <c r="C12" s="406"/>
      <c r="D12" s="406"/>
      <c r="E12" s="406"/>
      <c r="F12" s="406"/>
      <c r="G12" s="407"/>
      <c r="H12" s="411"/>
      <c r="I12" s="412"/>
      <c r="J12" s="412"/>
      <c r="K12" s="412"/>
      <c r="L12" s="412"/>
      <c r="M12" s="412"/>
      <c r="N12" s="412"/>
      <c r="O12" s="412"/>
      <c r="P12" s="412"/>
      <c r="Q12" s="370" t="s">
        <v>86</v>
      </c>
      <c r="R12" s="371"/>
      <c r="S12" s="371"/>
      <c r="T12" s="371"/>
      <c r="U12" s="371"/>
      <c r="V12" s="371"/>
      <c r="W12" s="413"/>
      <c r="X12" s="370" t="s">
        <v>87</v>
      </c>
      <c r="Y12" s="371"/>
      <c r="Z12" s="371"/>
      <c r="AA12" s="371"/>
      <c r="AB12" s="371"/>
      <c r="AC12" s="371"/>
      <c r="AD12" s="413"/>
      <c r="AE12" s="370" t="s">
        <v>88</v>
      </c>
      <c r="AF12" s="371"/>
      <c r="AG12" s="371"/>
      <c r="AH12" s="371"/>
      <c r="AI12" s="371"/>
      <c r="AJ12" s="371"/>
      <c r="AK12" s="413"/>
      <c r="AL12" s="370" t="s">
        <v>90</v>
      </c>
      <c r="AM12" s="371"/>
      <c r="AN12" s="371"/>
      <c r="AO12" s="371"/>
      <c r="AP12" s="371"/>
      <c r="AQ12" s="371"/>
      <c r="AR12" s="413"/>
      <c r="AS12" s="370" t="s">
        <v>91</v>
      </c>
      <c r="AT12" s="371"/>
      <c r="AU12" s="371"/>
      <c r="AV12" s="371"/>
      <c r="AW12" s="371"/>
      <c r="AX12" s="371"/>
      <c r="AY12" s="372"/>
    </row>
    <row r="13" spans="2:51" ht="21" customHeight="1">
      <c r="B13" s="291"/>
      <c r="C13" s="292"/>
      <c r="D13" s="292"/>
      <c r="E13" s="292"/>
      <c r="F13" s="292"/>
      <c r="G13" s="293"/>
      <c r="H13" s="373" t="s">
        <v>5</v>
      </c>
      <c r="I13" s="374"/>
      <c r="J13" s="379" t="s">
        <v>6</v>
      </c>
      <c r="K13" s="380"/>
      <c r="L13" s="380"/>
      <c r="M13" s="380"/>
      <c r="N13" s="380"/>
      <c r="O13" s="380"/>
      <c r="P13" s="381"/>
      <c r="Q13" s="514">
        <f>8700+1097+905+80+80+44+16+25+10+2+0.8</f>
        <v>10959.8</v>
      </c>
      <c r="R13" s="514"/>
      <c r="S13" s="514"/>
      <c r="T13" s="514"/>
      <c r="U13" s="514"/>
      <c r="V13" s="514"/>
      <c r="W13" s="514"/>
      <c r="X13" s="514">
        <f>7801+1098+897+76+47+44+28+24+7+2+0.8</f>
        <v>10024.799999999999</v>
      </c>
      <c r="Y13" s="514"/>
      <c r="Z13" s="514"/>
      <c r="AA13" s="514"/>
      <c r="AB13" s="514"/>
      <c r="AC13" s="514"/>
      <c r="AD13" s="514"/>
      <c r="AE13" s="514">
        <f>7947+1298+612+81+45+44+2+22+4+2+0.6</f>
        <v>10057.6</v>
      </c>
      <c r="AF13" s="514"/>
      <c r="AG13" s="514"/>
      <c r="AH13" s="514"/>
      <c r="AI13" s="514"/>
      <c r="AJ13" s="514"/>
      <c r="AK13" s="514"/>
      <c r="AL13" s="514">
        <f>7495+953+451+64+45+44+50+17+4+2</f>
        <v>9125</v>
      </c>
      <c r="AM13" s="514"/>
      <c r="AN13" s="514"/>
      <c r="AO13" s="514"/>
      <c r="AP13" s="514"/>
      <c r="AQ13" s="514"/>
      <c r="AR13" s="514"/>
      <c r="AS13" s="384">
        <f>6882+173+971+1+35+2+19+17+4+11</f>
        <v>8115</v>
      </c>
      <c r="AT13" s="384"/>
      <c r="AU13" s="384"/>
      <c r="AV13" s="384"/>
      <c r="AW13" s="384"/>
      <c r="AX13" s="384"/>
      <c r="AY13" s="385"/>
    </row>
    <row r="14" spans="2:51" ht="21" customHeight="1">
      <c r="B14" s="291"/>
      <c r="C14" s="292"/>
      <c r="D14" s="292"/>
      <c r="E14" s="292"/>
      <c r="F14" s="292"/>
      <c r="G14" s="293"/>
      <c r="H14" s="375"/>
      <c r="I14" s="376"/>
      <c r="J14" s="386" t="s">
        <v>7</v>
      </c>
      <c r="K14" s="387"/>
      <c r="L14" s="387"/>
      <c r="M14" s="387"/>
      <c r="N14" s="387"/>
      <c r="O14" s="387"/>
      <c r="P14" s="388"/>
      <c r="Q14" s="414" t="s">
        <v>1693</v>
      </c>
      <c r="R14" s="414"/>
      <c r="S14" s="414"/>
      <c r="T14" s="414"/>
      <c r="U14" s="414"/>
      <c r="V14" s="414"/>
      <c r="W14" s="414"/>
      <c r="X14" s="693">
        <v>-5</v>
      </c>
      <c r="Y14" s="693"/>
      <c r="Z14" s="693"/>
      <c r="AA14" s="693"/>
      <c r="AB14" s="693"/>
      <c r="AC14" s="693"/>
      <c r="AD14" s="693"/>
      <c r="AE14" s="414" t="s">
        <v>1693</v>
      </c>
      <c r="AF14" s="414"/>
      <c r="AG14" s="414"/>
      <c r="AH14" s="414"/>
      <c r="AI14" s="414"/>
      <c r="AJ14" s="414"/>
      <c r="AK14" s="414"/>
      <c r="AL14" s="414"/>
      <c r="AM14" s="414"/>
      <c r="AN14" s="414"/>
      <c r="AO14" s="414"/>
      <c r="AP14" s="414"/>
      <c r="AQ14" s="414"/>
      <c r="AR14" s="414"/>
      <c r="AS14" s="464"/>
      <c r="AT14" s="464"/>
      <c r="AU14" s="464"/>
      <c r="AV14" s="464"/>
      <c r="AW14" s="464"/>
      <c r="AX14" s="464"/>
      <c r="AY14" s="465"/>
    </row>
    <row r="15" spans="2:51" ht="24.75" customHeight="1">
      <c r="B15" s="291"/>
      <c r="C15" s="292"/>
      <c r="D15" s="292"/>
      <c r="E15" s="292"/>
      <c r="F15" s="292"/>
      <c r="G15" s="293"/>
      <c r="H15" s="375"/>
      <c r="I15" s="376"/>
      <c r="J15" s="386" t="s">
        <v>8</v>
      </c>
      <c r="K15" s="387"/>
      <c r="L15" s="387"/>
      <c r="M15" s="387"/>
      <c r="N15" s="387"/>
      <c r="O15" s="387"/>
      <c r="P15" s="388"/>
      <c r="Q15" s="414" t="s">
        <v>119</v>
      </c>
      <c r="R15" s="414"/>
      <c r="S15" s="414"/>
      <c r="T15" s="414"/>
      <c r="U15" s="414"/>
      <c r="V15" s="414"/>
      <c r="W15" s="414"/>
      <c r="X15" s="414" t="s">
        <v>1694</v>
      </c>
      <c r="Y15" s="414"/>
      <c r="Z15" s="414"/>
      <c r="AA15" s="414"/>
      <c r="AB15" s="414"/>
      <c r="AC15" s="414"/>
      <c r="AD15" s="414"/>
      <c r="AE15" s="414" t="s">
        <v>1693</v>
      </c>
      <c r="AF15" s="414"/>
      <c r="AG15" s="414"/>
      <c r="AH15" s="414"/>
      <c r="AI15" s="414"/>
      <c r="AJ15" s="414"/>
      <c r="AK15" s="414"/>
      <c r="AL15" s="414"/>
      <c r="AM15" s="414"/>
      <c r="AN15" s="414"/>
      <c r="AO15" s="414"/>
      <c r="AP15" s="414"/>
      <c r="AQ15" s="414"/>
      <c r="AR15" s="414"/>
      <c r="AS15" s="464"/>
      <c r="AT15" s="464"/>
      <c r="AU15" s="464"/>
      <c r="AV15" s="464"/>
      <c r="AW15" s="464"/>
      <c r="AX15" s="464"/>
      <c r="AY15" s="465"/>
    </row>
    <row r="16" spans="2:51" ht="24.75" customHeight="1">
      <c r="B16" s="291"/>
      <c r="C16" s="292"/>
      <c r="D16" s="292"/>
      <c r="E16" s="292"/>
      <c r="F16" s="292"/>
      <c r="G16" s="293"/>
      <c r="H16" s="377"/>
      <c r="I16" s="378"/>
      <c r="J16" s="415" t="s">
        <v>26</v>
      </c>
      <c r="K16" s="416"/>
      <c r="L16" s="416"/>
      <c r="M16" s="416"/>
      <c r="N16" s="416"/>
      <c r="O16" s="416"/>
      <c r="P16" s="417"/>
      <c r="Q16" s="398">
        <f>SUM(Q13:W15)</f>
        <v>10959.8</v>
      </c>
      <c r="R16" s="399"/>
      <c r="S16" s="399"/>
      <c r="T16" s="399"/>
      <c r="U16" s="399"/>
      <c r="V16" s="399"/>
      <c r="W16" s="400"/>
      <c r="X16" s="398">
        <f>SUM(X13:AD15)</f>
        <v>10019.799999999999</v>
      </c>
      <c r="Y16" s="399"/>
      <c r="Z16" s="399"/>
      <c r="AA16" s="399"/>
      <c r="AB16" s="399"/>
      <c r="AC16" s="399"/>
      <c r="AD16" s="400"/>
      <c r="AE16" s="398">
        <f>SUM(AE13:AK15)</f>
        <v>10057.6</v>
      </c>
      <c r="AF16" s="399"/>
      <c r="AG16" s="399"/>
      <c r="AH16" s="399"/>
      <c r="AI16" s="399"/>
      <c r="AJ16" s="399"/>
      <c r="AK16" s="400"/>
      <c r="AL16" s="398">
        <f>SUM(AL13:AR15)</f>
        <v>9125</v>
      </c>
      <c r="AM16" s="399"/>
      <c r="AN16" s="399"/>
      <c r="AO16" s="399"/>
      <c r="AP16" s="399"/>
      <c r="AQ16" s="399"/>
      <c r="AR16" s="400"/>
      <c r="AS16" s="402">
        <f>SUM(AS13:AY15)</f>
        <v>8115</v>
      </c>
      <c r="AT16" s="402"/>
      <c r="AU16" s="402"/>
      <c r="AV16" s="402"/>
      <c r="AW16" s="402"/>
      <c r="AX16" s="402"/>
      <c r="AY16" s="403"/>
    </row>
    <row r="17" spans="2:51" ht="24.75" customHeight="1">
      <c r="B17" s="291"/>
      <c r="C17" s="292"/>
      <c r="D17" s="292"/>
      <c r="E17" s="292"/>
      <c r="F17" s="292"/>
      <c r="G17" s="293"/>
      <c r="H17" s="392" t="s">
        <v>9</v>
      </c>
      <c r="I17" s="393"/>
      <c r="J17" s="393"/>
      <c r="K17" s="393"/>
      <c r="L17" s="393"/>
      <c r="M17" s="393"/>
      <c r="N17" s="393"/>
      <c r="O17" s="393"/>
      <c r="P17" s="393"/>
      <c r="Q17" s="515">
        <f>8679+1096+906+75+69+44+12+23+5+2+0.4</f>
        <v>10911.4</v>
      </c>
      <c r="R17" s="515"/>
      <c r="S17" s="515"/>
      <c r="T17" s="515"/>
      <c r="U17" s="515"/>
      <c r="V17" s="515"/>
      <c r="W17" s="515"/>
      <c r="X17" s="515">
        <f>7828+1085+887+73+48+44+20+13+3+2+0.4</f>
        <v>10003.4</v>
      </c>
      <c r="Y17" s="515"/>
      <c r="Z17" s="515"/>
      <c r="AA17" s="515"/>
      <c r="AB17" s="515"/>
      <c r="AC17" s="515"/>
      <c r="AD17" s="515"/>
      <c r="AE17" s="515">
        <f>7979+1195+502+76+45+44+73+12+3+2+0.5</f>
        <v>9931.5</v>
      </c>
      <c r="AF17" s="515"/>
      <c r="AG17" s="515"/>
      <c r="AH17" s="515"/>
      <c r="AI17" s="515"/>
      <c r="AJ17" s="515"/>
      <c r="AK17" s="515"/>
      <c r="AL17" s="390"/>
      <c r="AM17" s="390"/>
      <c r="AN17" s="390"/>
      <c r="AO17" s="390"/>
      <c r="AP17" s="390"/>
      <c r="AQ17" s="390"/>
      <c r="AR17" s="390"/>
      <c r="AS17" s="390"/>
      <c r="AT17" s="390"/>
      <c r="AU17" s="390"/>
      <c r="AV17" s="390"/>
      <c r="AW17" s="390"/>
      <c r="AX17" s="390"/>
      <c r="AY17" s="391"/>
    </row>
    <row r="18" spans="2:51" ht="24.75" customHeight="1">
      <c r="B18" s="408"/>
      <c r="C18" s="409"/>
      <c r="D18" s="409"/>
      <c r="E18" s="409"/>
      <c r="F18" s="409"/>
      <c r="G18" s="410"/>
      <c r="H18" s="392" t="s">
        <v>10</v>
      </c>
      <c r="I18" s="393"/>
      <c r="J18" s="393"/>
      <c r="K18" s="393"/>
      <c r="L18" s="393"/>
      <c r="M18" s="393"/>
      <c r="N18" s="393"/>
      <c r="O18" s="393"/>
      <c r="P18" s="393"/>
      <c r="Q18" s="394">
        <f>Q17/Q16</f>
        <v>0.99558386101936169</v>
      </c>
      <c r="R18" s="394"/>
      <c r="S18" s="394"/>
      <c r="T18" s="394"/>
      <c r="U18" s="394"/>
      <c r="V18" s="394"/>
      <c r="W18" s="394"/>
      <c r="X18" s="394">
        <f>X17/X16</f>
        <v>0.99836324078324923</v>
      </c>
      <c r="Y18" s="394"/>
      <c r="Z18" s="394"/>
      <c r="AA18" s="394"/>
      <c r="AB18" s="394"/>
      <c r="AC18" s="394"/>
      <c r="AD18" s="394"/>
      <c r="AE18" s="394">
        <f>AE17/AE16</f>
        <v>0.98746221762647146</v>
      </c>
      <c r="AF18" s="394"/>
      <c r="AG18" s="394"/>
      <c r="AH18" s="394"/>
      <c r="AI18" s="394"/>
      <c r="AJ18" s="394"/>
      <c r="AK18" s="394"/>
      <c r="AL18" s="390"/>
      <c r="AM18" s="390"/>
      <c r="AN18" s="390"/>
      <c r="AO18" s="390"/>
      <c r="AP18" s="390"/>
      <c r="AQ18" s="390"/>
      <c r="AR18" s="390"/>
      <c r="AS18" s="390"/>
      <c r="AT18" s="390"/>
      <c r="AU18" s="390"/>
      <c r="AV18" s="390"/>
      <c r="AW18" s="390"/>
      <c r="AX18" s="390"/>
      <c r="AY18" s="391"/>
    </row>
    <row r="19" spans="2:51" ht="31.7" customHeight="1">
      <c r="B19" s="904" t="s">
        <v>12</v>
      </c>
      <c r="C19" s="905"/>
      <c r="D19" s="905"/>
      <c r="E19" s="905"/>
      <c r="F19" s="905"/>
      <c r="G19" s="906"/>
      <c r="H19" s="876" t="s">
        <v>85</v>
      </c>
      <c r="I19" s="877"/>
      <c r="J19" s="877"/>
      <c r="K19" s="877"/>
      <c r="L19" s="877"/>
      <c r="M19" s="877"/>
      <c r="N19" s="877"/>
      <c r="O19" s="877"/>
      <c r="P19" s="877"/>
      <c r="Q19" s="877"/>
      <c r="R19" s="877"/>
      <c r="S19" s="877"/>
      <c r="T19" s="877"/>
      <c r="U19" s="877"/>
      <c r="V19" s="877"/>
      <c r="W19" s="877"/>
      <c r="X19" s="877"/>
      <c r="Y19" s="878"/>
      <c r="Z19" s="879"/>
      <c r="AA19" s="880"/>
      <c r="AB19" s="881"/>
      <c r="AC19" s="882" t="s">
        <v>11</v>
      </c>
      <c r="AD19" s="877"/>
      <c r="AE19" s="878"/>
      <c r="AF19" s="883" t="s">
        <v>86</v>
      </c>
      <c r="AG19" s="883"/>
      <c r="AH19" s="883"/>
      <c r="AI19" s="883"/>
      <c r="AJ19" s="883"/>
      <c r="AK19" s="883" t="s">
        <v>87</v>
      </c>
      <c r="AL19" s="883"/>
      <c r="AM19" s="883"/>
      <c r="AN19" s="883"/>
      <c r="AO19" s="883"/>
      <c r="AP19" s="883" t="s">
        <v>88</v>
      </c>
      <c r="AQ19" s="883"/>
      <c r="AR19" s="883"/>
      <c r="AS19" s="883"/>
      <c r="AT19" s="883"/>
      <c r="AU19" s="887" t="s">
        <v>13</v>
      </c>
      <c r="AV19" s="883"/>
      <c r="AW19" s="883"/>
      <c r="AX19" s="883"/>
      <c r="AY19" s="888"/>
    </row>
    <row r="20" spans="2:51" ht="32.25" customHeight="1">
      <c r="B20" s="907"/>
      <c r="C20" s="905"/>
      <c r="D20" s="905"/>
      <c r="E20" s="905"/>
      <c r="F20" s="905"/>
      <c r="G20" s="906"/>
      <c r="H20" s="889" t="s">
        <v>1695</v>
      </c>
      <c r="I20" s="890"/>
      <c r="J20" s="890"/>
      <c r="K20" s="890"/>
      <c r="L20" s="890"/>
      <c r="M20" s="890"/>
      <c r="N20" s="890"/>
      <c r="O20" s="890"/>
      <c r="P20" s="890"/>
      <c r="Q20" s="890"/>
      <c r="R20" s="890"/>
      <c r="S20" s="890"/>
      <c r="T20" s="890"/>
      <c r="U20" s="890"/>
      <c r="V20" s="890"/>
      <c r="W20" s="890"/>
      <c r="X20" s="890"/>
      <c r="Y20" s="891"/>
      <c r="Z20" s="895" t="s">
        <v>14</v>
      </c>
      <c r="AA20" s="896"/>
      <c r="AB20" s="897"/>
      <c r="AC20" s="898" t="s">
        <v>1696</v>
      </c>
      <c r="AD20" s="899"/>
      <c r="AE20" s="899"/>
      <c r="AF20" s="900">
        <v>1544.6</v>
      </c>
      <c r="AG20" s="900"/>
      <c r="AH20" s="900"/>
      <c r="AI20" s="900"/>
      <c r="AJ20" s="900"/>
      <c r="AK20" s="900">
        <v>1663.7</v>
      </c>
      <c r="AL20" s="900"/>
      <c r="AM20" s="900"/>
      <c r="AN20" s="900"/>
      <c r="AO20" s="900"/>
      <c r="AP20" s="901">
        <v>1699.4</v>
      </c>
      <c r="AQ20" s="901"/>
      <c r="AR20" s="901"/>
      <c r="AS20" s="901"/>
      <c r="AT20" s="901"/>
      <c r="AU20" s="902"/>
      <c r="AV20" s="902"/>
      <c r="AW20" s="902"/>
      <c r="AX20" s="902"/>
      <c r="AY20" s="903"/>
    </row>
    <row r="21" spans="2:51" ht="32.25" customHeight="1">
      <c r="B21" s="908"/>
      <c r="C21" s="909"/>
      <c r="D21" s="909"/>
      <c r="E21" s="909"/>
      <c r="F21" s="909"/>
      <c r="G21" s="910"/>
      <c r="H21" s="892"/>
      <c r="I21" s="893"/>
      <c r="J21" s="893"/>
      <c r="K21" s="893"/>
      <c r="L21" s="893"/>
      <c r="M21" s="893"/>
      <c r="N21" s="893"/>
      <c r="O21" s="893"/>
      <c r="P21" s="893"/>
      <c r="Q21" s="893"/>
      <c r="R21" s="893"/>
      <c r="S21" s="893"/>
      <c r="T21" s="893"/>
      <c r="U21" s="893"/>
      <c r="V21" s="893"/>
      <c r="W21" s="893"/>
      <c r="X21" s="893"/>
      <c r="Y21" s="894"/>
      <c r="Z21" s="882" t="s">
        <v>15</v>
      </c>
      <c r="AA21" s="877"/>
      <c r="AB21" s="878"/>
      <c r="AC21" s="911" t="s">
        <v>523</v>
      </c>
      <c r="AD21" s="911"/>
      <c r="AE21" s="911"/>
      <c r="AF21" s="870"/>
      <c r="AG21" s="870"/>
      <c r="AH21" s="870"/>
      <c r="AI21" s="870"/>
      <c r="AJ21" s="870"/>
      <c r="AK21" s="870"/>
      <c r="AL21" s="870"/>
      <c r="AM21" s="870"/>
      <c r="AN21" s="870"/>
      <c r="AO21" s="870"/>
      <c r="AP21" s="870"/>
      <c r="AQ21" s="870"/>
      <c r="AR21" s="870"/>
      <c r="AS21" s="870"/>
      <c r="AT21" s="870"/>
      <c r="AU21" s="871"/>
      <c r="AV21" s="871"/>
      <c r="AW21" s="871"/>
      <c r="AX21" s="871"/>
      <c r="AY21" s="872"/>
    </row>
    <row r="22" spans="2:51" ht="31.7" customHeight="1">
      <c r="B22" s="842" t="s">
        <v>74</v>
      </c>
      <c r="C22" s="873"/>
      <c r="D22" s="873"/>
      <c r="E22" s="873"/>
      <c r="F22" s="873"/>
      <c r="G22" s="874"/>
      <c r="H22" s="876" t="s">
        <v>79</v>
      </c>
      <c r="I22" s="877"/>
      <c r="J22" s="877"/>
      <c r="K22" s="877"/>
      <c r="L22" s="877"/>
      <c r="M22" s="877"/>
      <c r="N22" s="877"/>
      <c r="O22" s="877"/>
      <c r="P22" s="877"/>
      <c r="Q22" s="877"/>
      <c r="R22" s="877"/>
      <c r="S22" s="877"/>
      <c r="T22" s="877"/>
      <c r="U22" s="877"/>
      <c r="V22" s="877"/>
      <c r="W22" s="877"/>
      <c r="X22" s="877"/>
      <c r="Y22" s="878"/>
      <c r="Z22" s="879"/>
      <c r="AA22" s="880"/>
      <c r="AB22" s="881"/>
      <c r="AC22" s="882" t="s">
        <v>11</v>
      </c>
      <c r="AD22" s="877"/>
      <c r="AE22" s="878"/>
      <c r="AF22" s="883" t="s">
        <v>86</v>
      </c>
      <c r="AG22" s="883"/>
      <c r="AH22" s="883"/>
      <c r="AI22" s="883"/>
      <c r="AJ22" s="883"/>
      <c r="AK22" s="883" t="s">
        <v>87</v>
      </c>
      <c r="AL22" s="883"/>
      <c r="AM22" s="883"/>
      <c r="AN22" s="883"/>
      <c r="AO22" s="883"/>
      <c r="AP22" s="883" t="s">
        <v>88</v>
      </c>
      <c r="AQ22" s="883"/>
      <c r="AR22" s="883"/>
      <c r="AS22" s="883"/>
      <c r="AT22" s="883"/>
      <c r="AU22" s="884" t="s">
        <v>89</v>
      </c>
      <c r="AV22" s="885"/>
      <c r="AW22" s="885"/>
      <c r="AX22" s="885"/>
      <c r="AY22" s="886"/>
    </row>
    <row r="23" spans="2:51" ht="39.950000000000003" customHeight="1">
      <c r="B23" s="308"/>
      <c r="C23" s="309"/>
      <c r="D23" s="309"/>
      <c r="E23" s="309"/>
      <c r="F23" s="309"/>
      <c r="G23" s="310"/>
      <c r="H23" s="853" t="s">
        <v>1697</v>
      </c>
      <c r="I23" s="854"/>
      <c r="J23" s="854"/>
      <c r="K23" s="854"/>
      <c r="L23" s="854"/>
      <c r="M23" s="854"/>
      <c r="N23" s="854"/>
      <c r="O23" s="854"/>
      <c r="P23" s="854"/>
      <c r="Q23" s="854"/>
      <c r="R23" s="854"/>
      <c r="S23" s="854"/>
      <c r="T23" s="854"/>
      <c r="U23" s="854"/>
      <c r="V23" s="854"/>
      <c r="W23" s="854"/>
      <c r="X23" s="854"/>
      <c r="Y23" s="855"/>
      <c r="Z23" s="859" t="s">
        <v>80</v>
      </c>
      <c r="AA23" s="860"/>
      <c r="AB23" s="861"/>
      <c r="AC23" s="865" t="s">
        <v>1698</v>
      </c>
      <c r="AD23" s="432"/>
      <c r="AE23" s="866"/>
      <c r="AF23" s="869">
        <v>4139406</v>
      </c>
      <c r="AG23" s="869"/>
      <c r="AH23" s="869"/>
      <c r="AI23" s="869"/>
      <c r="AJ23" s="869"/>
      <c r="AK23" s="869">
        <v>4170762</v>
      </c>
      <c r="AL23" s="869"/>
      <c r="AM23" s="869"/>
      <c r="AN23" s="869"/>
      <c r="AO23" s="869"/>
      <c r="AP23" s="869">
        <v>4056064</v>
      </c>
      <c r="AQ23" s="869"/>
      <c r="AR23" s="869"/>
      <c r="AS23" s="869"/>
      <c r="AT23" s="869"/>
      <c r="AU23" s="834" t="s">
        <v>60</v>
      </c>
      <c r="AV23" s="258"/>
      <c r="AW23" s="258"/>
      <c r="AX23" s="258"/>
      <c r="AY23" s="835"/>
    </row>
    <row r="24" spans="2:51" ht="26.85" customHeight="1">
      <c r="B24" s="724"/>
      <c r="C24" s="716"/>
      <c r="D24" s="716"/>
      <c r="E24" s="716"/>
      <c r="F24" s="716"/>
      <c r="G24" s="875"/>
      <c r="H24" s="856"/>
      <c r="I24" s="857"/>
      <c r="J24" s="857"/>
      <c r="K24" s="857"/>
      <c r="L24" s="857"/>
      <c r="M24" s="857"/>
      <c r="N24" s="857"/>
      <c r="O24" s="857"/>
      <c r="P24" s="857"/>
      <c r="Q24" s="857"/>
      <c r="R24" s="857"/>
      <c r="S24" s="857"/>
      <c r="T24" s="857"/>
      <c r="U24" s="857"/>
      <c r="V24" s="857"/>
      <c r="W24" s="857"/>
      <c r="X24" s="857"/>
      <c r="Y24" s="858"/>
      <c r="Z24" s="862"/>
      <c r="AA24" s="863"/>
      <c r="AB24" s="864"/>
      <c r="AC24" s="867"/>
      <c r="AD24" s="434"/>
      <c r="AE24" s="868"/>
      <c r="AF24" s="836"/>
      <c r="AG24" s="837"/>
      <c r="AH24" s="837"/>
      <c r="AI24" s="837"/>
      <c r="AJ24" s="838"/>
      <c r="AK24" s="839" t="s">
        <v>1699</v>
      </c>
      <c r="AL24" s="840"/>
      <c r="AM24" s="840"/>
      <c r="AN24" s="840"/>
      <c r="AO24" s="841"/>
      <c r="AP24" s="839" t="s">
        <v>1700</v>
      </c>
      <c r="AQ24" s="840"/>
      <c r="AR24" s="840"/>
      <c r="AS24" s="840"/>
      <c r="AT24" s="841"/>
      <c r="AU24" s="839" t="s">
        <v>1700</v>
      </c>
      <c r="AV24" s="840"/>
      <c r="AW24" s="840"/>
      <c r="AX24" s="840"/>
      <c r="AY24" s="841"/>
    </row>
    <row r="25" spans="2:51" ht="88.5" customHeight="1">
      <c r="B25" s="842" t="s">
        <v>16</v>
      </c>
      <c r="C25" s="843"/>
      <c r="D25" s="843"/>
      <c r="E25" s="843"/>
      <c r="F25" s="843"/>
      <c r="G25" s="843"/>
      <c r="H25" s="844" t="s">
        <v>1701</v>
      </c>
      <c r="I25" s="845"/>
      <c r="J25" s="845"/>
      <c r="K25" s="845"/>
      <c r="L25" s="845"/>
      <c r="M25" s="845"/>
      <c r="N25" s="845"/>
      <c r="O25" s="845"/>
      <c r="P25" s="845"/>
      <c r="Q25" s="845"/>
      <c r="R25" s="845"/>
      <c r="S25" s="845"/>
      <c r="T25" s="845"/>
      <c r="U25" s="845"/>
      <c r="V25" s="845"/>
      <c r="W25" s="845"/>
      <c r="X25" s="845"/>
      <c r="Y25" s="846"/>
      <c r="Z25" s="847" t="s">
        <v>17</v>
      </c>
      <c r="AA25" s="848"/>
      <c r="AB25" s="849"/>
      <c r="AC25" s="850" t="s">
        <v>1702</v>
      </c>
      <c r="AD25" s="851"/>
      <c r="AE25" s="851"/>
      <c r="AF25" s="851"/>
      <c r="AG25" s="851"/>
      <c r="AH25" s="851"/>
      <c r="AI25" s="851"/>
      <c r="AJ25" s="851"/>
      <c r="AK25" s="851"/>
      <c r="AL25" s="851"/>
      <c r="AM25" s="851"/>
      <c r="AN25" s="851"/>
      <c r="AO25" s="851"/>
      <c r="AP25" s="851"/>
      <c r="AQ25" s="851"/>
      <c r="AR25" s="851"/>
      <c r="AS25" s="851"/>
      <c r="AT25" s="851"/>
      <c r="AU25" s="851"/>
      <c r="AV25" s="851"/>
      <c r="AW25" s="851"/>
      <c r="AX25" s="851"/>
      <c r="AY25" s="852"/>
    </row>
    <row r="26" spans="2:51" ht="23.1" customHeight="1">
      <c r="B26" s="335" t="s">
        <v>99</v>
      </c>
      <c r="C26" s="336"/>
      <c r="D26" s="341" t="s">
        <v>23</v>
      </c>
      <c r="E26" s="342"/>
      <c r="F26" s="342"/>
      <c r="G26" s="342"/>
      <c r="H26" s="342"/>
      <c r="I26" s="342"/>
      <c r="J26" s="342"/>
      <c r="K26" s="342"/>
      <c r="L26" s="343"/>
      <c r="M26" s="344" t="s">
        <v>92</v>
      </c>
      <c r="N26" s="344"/>
      <c r="O26" s="344"/>
      <c r="P26" s="344"/>
      <c r="Q26" s="344"/>
      <c r="R26" s="344"/>
      <c r="S26" s="345" t="s">
        <v>91</v>
      </c>
      <c r="T26" s="345"/>
      <c r="U26" s="345"/>
      <c r="V26" s="345"/>
      <c r="W26" s="345"/>
      <c r="X26" s="345"/>
      <c r="Y26" s="346" t="s">
        <v>42</v>
      </c>
      <c r="Z26" s="342"/>
      <c r="AA26" s="342"/>
      <c r="AB26" s="342"/>
      <c r="AC26" s="342"/>
      <c r="AD26" s="342"/>
      <c r="AE26" s="342"/>
      <c r="AF26" s="342"/>
      <c r="AG26" s="342"/>
      <c r="AH26" s="342"/>
      <c r="AI26" s="342"/>
      <c r="AJ26" s="342"/>
      <c r="AK26" s="342"/>
      <c r="AL26" s="342"/>
      <c r="AM26" s="342"/>
      <c r="AN26" s="342"/>
      <c r="AO26" s="342"/>
      <c r="AP26" s="342"/>
      <c r="AQ26" s="342"/>
      <c r="AR26" s="342"/>
      <c r="AS26" s="342"/>
      <c r="AT26" s="342"/>
      <c r="AU26" s="342"/>
      <c r="AV26" s="342"/>
      <c r="AW26" s="342"/>
      <c r="AX26" s="342"/>
      <c r="AY26" s="347"/>
    </row>
    <row r="27" spans="2:51" ht="23.1" customHeight="1">
      <c r="B27" s="337"/>
      <c r="C27" s="338"/>
      <c r="D27" s="828" t="s">
        <v>1703</v>
      </c>
      <c r="E27" s="829"/>
      <c r="F27" s="829"/>
      <c r="G27" s="829"/>
      <c r="H27" s="829"/>
      <c r="I27" s="829"/>
      <c r="J27" s="829"/>
      <c r="K27" s="829"/>
      <c r="L27" s="830"/>
      <c r="M27" s="634">
        <v>7495</v>
      </c>
      <c r="N27" s="634"/>
      <c r="O27" s="634"/>
      <c r="P27" s="634"/>
      <c r="Q27" s="634"/>
      <c r="R27" s="634"/>
      <c r="S27" s="634">
        <v>6882</v>
      </c>
      <c r="T27" s="634"/>
      <c r="U27" s="634"/>
      <c r="V27" s="634"/>
      <c r="W27" s="634"/>
      <c r="X27" s="634"/>
      <c r="Y27" s="355"/>
      <c r="Z27" s="356"/>
      <c r="AA27" s="356"/>
      <c r="AB27" s="356"/>
      <c r="AC27" s="356"/>
      <c r="AD27" s="356"/>
      <c r="AE27" s="356"/>
      <c r="AF27" s="356"/>
      <c r="AG27" s="356"/>
      <c r="AH27" s="356"/>
      <c r="AI27" s="356"/>
      <c r="AJ27" s="356"/>
      <c r="AK27" s="356"/>
      <c r="AL27" s="356"/>
      <c r="AM27" s="356"/>
      <c r="AN27" s="356"/>
      <c r="AO27" s="356"/>
      <c r="AP27" s="356"/>
      <c r="AQ27" s="356"/>
      <c r="AR27" s="356"/>
      <c r="AS27" s="356"/>
      <c r="AT27" s="356"/>
      <c r="AU27" s="356"/>
      <c r="AV27" s="356"/>
      <c r="AW27" s="356"/>
      <c r="AX27" s="356"/>
      <c r="AY27" s="357"/>
    </row>
    <row r="28" spans="2:51" ht="23.1" customHeight="1">
      <c r="B28" s="337"/>
      <c r="C28" s="338"/>
      <c r="D28" s="825" t="s">
        <v>1704</v>
      </c>
      <c r="E28" s="826"/>
      <c r="F28" s="826"/>
      <c r="G28" s="826"/>
      <c r="H28" s="826"/>
      <c r="I28" s="826"/>
      <c r="J28" s="826"/>
      <c r="K28" s="826"/>
      <c r="L28" s="827"/>
      <c r="M28" s="567">
        <v>953</v>
      </c>
      <c r="N28" s="568"/>
      <c r="O28" s="568"/>
      <c r="P28" s="568"/>
      <c r="Q28" s="568"/>
      <c r="R28" s="569"/>
      <c r="S28" s="567">
        <v>173</v>
      </c>
      <c r="T28" s="568"/>
      <c r="U28" s="568"/>
      <c r="V28" s="568"/>
      <c r="W28" s="568"/>
      <c r="X28" s="569"/>
      <c r="Y28" s="325"/>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7"/>
    </row>
    <row r="29" spans="2:51" ht="23.1" customHeight="1">
      <c r="B29" s="337"/>
      <c r="C29" s="338"/>
      <c r="D29" s="831" t="s">
        <v>1705</v>
      </c>
      <c r="E29" s="832"/>
      <c r="F29" s="832"/>
      <c r="G29" s="832"/>
      <c r="H29" s="832"/>
      <c r="I29" s="832"/>
      <c r="J29" s="832"/>
      <c r="K29" s="832"/>
      <c r="L29" s="833"/>
      <c r="M29" s="567">
        <v>451</v>
      </c>
      <c r="N29" s="568"/>
      <c r="O29" s="568"/>
      <c r="P29" s="568"/>
      <c r="Q29" s="568"/>
      <c r="R29" s="569"/>
      <c r="S29" s="567">
        <v>971</v>
      </c>
      <c r="T29" s="568"/>
      <c r="U29" s="568"/>
      <c r="V29" s="568"/>
      <c r="W29" s="568"/>
      <c r="X29" s="569"/>
      <c r="Y29" s="325"/>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7"/>
    </row>
    <row r="30" spans="2:51" ht="23.1" customHeight="1">
      <c r="B30" s="337"/>
      <c r="C30" s="338"/>
      <c r="D30" s="825" t="s">
        <v>1706</v>
      </c>
      <c r="E30" s="826"/>
      <c r="F30" s="826"/>
      <c r="G30" s="826"/>
      <c r="H30" s="826"/>
      <c r="I30" s="826"/>
      <c r="J30" s="826"/>
      <c r="K30" s="826"/>
      <c r="L30" s="827"/>
      <c r="M30" s="567">
        <v>64</v>
      </c>
      <c r="N30" s="568"/>
      <c r="O30" s="568"/>
      <c r="P30" s="568"/>
      <c r="Q30" s="568"/>
      <c r="R30" s="569"/>
      <c r="S30" s="567">
        <v>1</v>
      </c>
      <c r="T30" s="568"/>
      <c r="U30" s="568"/>
      <c r="V30" s="568"/>
      <c r="W30" s="568"/>
      <c r="X30" s="569"/>
      <c r="Y30" s="325"/>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7"/>
    </row>
    <row r="31" spans="2:51" ht="23.1" customHeight="1">
      <c r="B31" s="337"/>
      <c r="C31" s="338"/>
      <c r="D31" s="825" t="s">
        <v>1707</v>
      </c>
      <c r="E31" s="826"/>
      <c r="F31" s="826"/>
      <c r="G31" s="826"/>
      <c r="H31" s="826"/>
      <c r="I31" s="826"/>
      <c r="J31" s="826"/>
      <c r="K31" s="826"/>
      <c r="L31" s="827"/>
      <c r="M31" s="632">
        <v>45</v>
      </c>
      <c r="N31" s="632"/>
      <c r="O31" s="632"/>
      <c r="P31" s="632"/>
      <c r="Q31" s="632"/>
      <c r="R31" s="632"/>
      <c r="S31" s="632">
        <v>35</v>
      </c>
      <c r="T31" s="632"/>
      <c r="U31" s="632"/>
      <c r="V31" s="632"/>
      <c r="W31" s="632"/>
      <c r="X31" s="632"/>
      <c r="Y31" s="325"/>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7"/>
    </row>
    <row r="32" spans="2:51" ht="23.1" customHeight="1">
      <c r="B32" s="337"/>
      <c r="C32" s="338"/>
      <c r="D32" s="825" t="s">
        <v>1708</v>
      </c>
      <c r="E32" s="826"/>
      <c r="F32" s="826"/>
      <c r="G32" s="826"/>
      <c r="H32" s="826"/>
      <c r="I32" s="826"/>
      <c r="J32" s="826"/>
      <c r="K32" s="826"/>
      <c r="L32" s="827"/>
      <c r="M32" s="632">
        <v>44</v>
      </c>
      <c r="N32" s="632"/>
      <c r="O32" s="632"/>
      <c r="P32" s="632"/>
      <c r="Q32" s="632"/>
      <c r="R32" s="632"/>
      <c r="S32" s="632">
        <v>2</v>
      </c>
      <c r="T32" s="632"/>
      <c r="U32" s="632"/>
      <c r="V32" s="632"/>
      <c r="W32" s="632"/>
      <c r="X32" s="632"/>
      <c r="Y32" s="325"/>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7"/>
    </row>
    <row r="33" spans="1:51" ht="23.1" customHeight="1">
      <c r="B33" s="337"/>
      <c r="C33" s="338"/>
      <c r="D33" s="825" t="s">
        <v>1709</v>
      </c>
      <c r="E33" s="826"/>
      <c r="F33" s="826"/>
      <c r="G33" s="826"/>
      <c r="H33" s="826"/>
      <c r="I33" s="826"/>
      <c r="J33" s="826"/>
      <c r="K33" s="826"/>
      <c r="L33" s="827"/>
      <c r="M33" s="632">
        <v>50</v>
      </c>
      <c r="N33" s="632"/>
      <c r="O33" s="632"/>
      <c r="P33" s="632"/>
      <c r="Q33" s="632"/>
      <c r="R33" s="632"/>
      <c r="S33" s="632">
        <v>19</v>
      </c>
      <c r="T33" s="632"/>
      <c r="U33" s="632"/>
      <c r="V33" s="632"/>
      <c r="W33" s="632"/>
      <c r="X33" s="632"/>
      <c r="Y33" s="325"/>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7"/>
    </row>
    <row r="34" spans="1:51" ht="23.1" customHeight="1">
      <c r="B34" s="337"/>
      <c r="C34" s="338"/>
      <c r="D34" s="825" t="s">
        <v>1710</v>
      </c>
      <c r="E34" s="826"/>
      <c r="F34" s="826"/>
      <c r="G34" s="826"/>
      <c r="H34" s="826"/>
      <c r="I34" s="826"/>
      <c r="J34" s="826"/>
      <c r="K34" s="826"/>
      <c r="L34" s="827"/>
      <c r="M34" s="632">
        <v>17</v>
      </c>
      <c r="N34" s="632"/>
      <c r="O34" s="632"/>
      <c r="P34" s="632"/>
      <c r="Q34" s="632"/>
      <c r="R34" s="632"/>
      <c r="S34" s="632">
        <v>17</v>
      </c>
      <c r="T34" s="632"/>
      <c r="U34" s="632"/>
      <c r="V34" s="632"/>
      <c r="W34" s="632"/>
      <c r="X34" s="632"/>
      <c r="Y34" s="325"/>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7"/>
    </row>
    <row r="35" spans="1:51" ht="23.1" customHeight="1">
      <c r="B35" s="337"/>
      <c r="C35" s="338"/>
      <c r="D35" s="825" t="s">
        <v>1711</v>
      </c>
      <c r="E35" s="826"/>
      <c r="F35" s="826"/>
      <c r="G35" s="826"/>
      <c r="H35" s="826"/>
      <c r="I35" s="826"/>
      <c r="J35" s="826"/>
      <c r="K35" s="826"/>
      <c r="L35" s="827"/>
      <c r="M35" s="632">
        <v>4</v>
      </c>
      <c r="N35" s="632"/>
      <c r="O35" s="632"/>
      <c r="P35" s="632"/>
      <c r="Q35" s="632"/>
      <c r="R35" s="632"/>
      <c r="S35" s="632">
        <v>4</v>
      </c>
      <c r="T35" s="632"/>
      <c r="U35" s="632"/>
      <c r="V35" s="632"/>
      <c r="W35" s="632"/>
      <c r="X35" s="632"/>
      <c r="Y35" s="325"/>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7"/>
    </row>
    <row r="36" spans="1:51" ht="23.1" customHeight="1">
      <c r="B36" s="337"/>
      <c r="C36" s="338"/>
      <c r="D36" s="822" t="s">
        <v>1712</v>
      </c>
      <c r="E36" s="823"/>
      <c r="F36" s="823"/>
      <c r="G36" s="823"/>
      <c r="H36" s="823"/>
      <c r="I36" s="823"/>
      <c r="J36" s="823"/>
      <c r="K36" s="823"/>
      <c r="L36" s="824"/>
      <c r="M36" s="633">
        <v>2</v>
      </c>
      <c r="N36" s="633"/>
      <c r="O36" s="633"/>
      <c r="P36" s="633"/>
      <c r="Q36" s="633"/>
      <c r="R36" s="633"/>
      <c r="S36" s="633">
        <v>11</v>
      </c>
      <c r="T36" s="633"/>
      <c r="U36" s="633"/>
      <c r="V36" s="633"/>
      <c r="W36" s="633"/>
      <c r="X36" s="633"/>
      <c r="Y36" s="325"/>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7"/>
    </row>
    <row r="37" spans="1:51" ht="23.1" customHeight="1">
      <c r="B37" s="339"/>
      <c r="C37" s="340"/>
      <c r="D37" s="361" t="s">
        <v>26</v>
      </c>
      <c r="E37" s="362"/>
      <c r="F37" s="362"/>
      <c r="G37" s="362"/>
      <c r="H37" s="362"/>
      <c r="I37" s="362"/>
      <c r="J37" s="362"/>
      <c r="K37" s="362"/>
      <c r="L37" s="363"/>
      <c r="M37" s="364">
        <f>SUM(M27:R36)</f>
        <v>9125</v>
      </c>
      <c r="N37" s="365"/>
      <c r="O37" s="365"/>
      <c r="P37" s="365"/>
      <c r="Q37" s="365"/>
      <c r="R37" s="366"/>
      <c r="S37" s="364">
        <f>SUM(S27:X36)</f>
        <v>8115</v>
      </c>
      <c r="T37" s="365"/>
      <c r="U37" s="365"/>
      <c r="V37" s="365"/>
      <c r="W37" s="365"/>
      <c r="X37" s="366"/>
      <c r="Y37" s="367"/>
      <c r="Z37" s="368"/>
      <c r="AA37" s="368"/>
      <c r="AB37" s="368"/>
      <c r="AC37" s="368"/>
      <c r="AD37" s="368"/>
      <c r="AE37" s="368"/>
      <c r="AF37" s="368"/>
      <c r="AG37" s="368"/>
      <c r="AH37" s="368"/>
      <c r="AI37" s="368"/>
      <c r="AJ37" s="368"/>
      <c r="AK37" s="368"/>
      <c r="AL37" s="368"/>
      <c r="AM37" s="368"/>
      <c r="AN37" s="368"/>
      <c r="AO37" s="368"/>
      <c r="AP37" s="368"/>
      <c r="AQ37" s="368"/>
      <c r="AR37" s="368"/>
      <c r="AS37" s="368"/>
      <c r="AT37" s="368"/>
      <c r="AU37" s="368"/>
      <c r="AV37" s="368"/>
      <c r="AW37" s="368"/>
      <c r="AX37" s="368"/>
      <c r="AY37" s="369"/>
    </row>
    <row r="38" spans="1:51" ht="3" customHeight="1">
      <c r="A38" s="1"/>
      <c r="B38" s="6"/>
      <c r="C38" s="6"/>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row>
    <row r="39" spans="1:51" ht="3" customHeight="1" thickBot="1">
      <c r="A39" s="1"/>
      <c r="B39" s="2"/>
      <c r="C39" s="2"/>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row>
    <row r="40" spans="1:51" ht="21" hidden="1" customHeight="1">
      <c r="B40" s="806" t="s">
        <v>18</v>
      </c>
      <c r="C40" s="807"/>
      <c r="D40" s="715" t="s">
        <v>19</v>
      </c>
      <c r="E40" s="716"/>
      <c r="F40" s="716"/>
      <c r="G40" s="716"/>
      <c r="H40" s="716"/>
      <c r="I40" s="716"/>
      <c r="J40" s="716"/>
      <c r="K40" s="716"/>
      <c r="L40" s="716"/>
      <c r="M40" s="716"/>
      <c r="N40" s="716"/>
      <c r="O40" s="716"/>
      <c r="P40" s="716"/>
      <c r="Q40" s="716"/>
      <c r="R40" s="716"/>
      <c r="S40" s="716"/>
      <c r="T40" s="716"/>
      <c r="U40" s="716"/>
      <c r="V40" s="716"/>
      <c r="W40" s="716"/>
      <c r="X40" s="716"/>
      <c r="Y40" s="716"/>
      <c r="Z40" s="716"/>
      <c r="AA40" s="716"/>
      <c r="AB40" s="716"/>
      <c r="AC40" s="716"/>
      <c r="AD40" s="716"/>
      <c r="AE40" s="716"/>
      <c r="AF40" s="716"/>
      <c r="AG40" s="716"/>
      <c r="AH40" s="716"/>
      <c r="AI40" s="716"/>
      <c r="AJ40" s="716"/>
      <c r="AK40" s="716"/>
      <c r="AL40" s="716"/>
      <c r="AM40" s="716"/>
      <c r="AN40" s="716"/>
      <c r="AO40" s="716"/>
      <c r="AP40" s="716"/>
      <c r="AQ40" s="716"/>
      <c r="AR40" s="716"/>
      <c r="AS40" s="716"/>
      <c r="AT40" s="716"/>
      <c r="AU40" s="716"/>
      <c r="AV40" s="716"/>
      <c r="AW40" s="716"/>
      <c r="AX40" s="716"/>
      <c r="AY40" s="717"/>
    </row>
    <row r="41" spans="1:51" ht="203.25" hidden="1" customHeight="1">
      <c r="B41" s="806"/>
      <c r="C41" s="807"/>
      <c r="D41" s="810" t="s">
        <v>20</v>
      </c>
      <c r="E41" s="811"/>
      <c r="F41" s="811"/>
      <c r="G41" s="811"/>
      <c r="H41" s="811"/>
      <c r="I41" s="811"/>
      <c r="J41" s="811"/>
      <c r="K41" s="811"/>
      <c r="L41" s="811"/>
      <c r="M41" s="811"/>
      <c r="N41" s="811"/>
      <c r="O41" s="811"/>
      <c r="P41" s="811"/>
      <c r="Q41" s="811"/>
      <c r="R41" s="811"/>
      <c r="S41" s="811"/>
      <c r="T41" s="811"/>
      <c r="U41" s="811"/>
      <c r="V41" s="811"/>
      <c r="W41" s="811"/>
      <c r="X41" s="811"/>
      <c r="Y41" s="811"/>
      <c r="Z41" s="811"/>
      <c r="AA41" s="811"/>
      <c r="AB41" s="811"/>
      <c r="AC41" s="811"/>
      <c r="AD41" s="811"/>
      <c r="AE41" s="811"/>
      <c r="AF41" s="811"/>
      <c r="AG41" s="811"/>
      <c r="AH41" s="811"/>
      <c r="AI41" s="811"/>
      <c r="AJ41" s="811"/>
      <c r="AK41" s="811"/>
      <c r="AL41" s="811"/>
      <c r="AM41" s="811"/>
      <c r="AN41" s="811"/>
      <c r="AO41" s="811"/>
      <c r="AP41" s="811"/>
      <c r="AQ41" s="811"/>
      <c r="AR41" s="811"/>
      <c r="AS41" s="811"/>
      <c r="AT41" s="811"/>
      <c r="AU41" s="811"/>
      <c r="AV41" s="811"/>
      <c r="AW41" s="811"/>
      <c r="AX41" s="811"/>
      <c r="AY41" s="812"/>
    </row>
    <row r="42" spans="1:51" ht="20.25" hidden="1" customHeight="1">
      <c r="B42" s="806"/>
      <c r="C42" s="807"/>
      <c r="D42" s="813" t="s">
        <v>21</v>
      </c>
      <c r="E42" s="814"/>
      <c r="F42" s="814"/>
      <c r="G42" s="814"/>
      <c r="H42" s="814"/>
      <c r="I42" s="814"/>
      <c r="J42" s="814"/>
      <c r="K42" s="814"/>
      <c r="L42" s="814"/>
      <c r="M42" s="814"/>
      <c r="N42" s="814"/>
      <c r="O42" s="814"/>
      <c r="P42" s="814"/>
      <c r="Q42" s="814"/>
      <c r="R42" s="814"/>
      <c r="S42" s="814"/>
      <c r="T42" s="814"/>
      <c r="U42" s="814"/>
      <c r="V42" s="814"/>
      <c r="W42" s="814"/>
      <c r="X42" s="814"/>
      <c r="Y42" s="814"/>
      <c r="Z42" s="814"/>
      <c r="AA42" s="814"/>
      <c r="AB42" s="814"/>
      <c r="AC42" s="814"/>
      <c r="AD42" s="814"/>
      <c r="AE42" s="814"/>
      <c r="AF42" s="814"/>
      <c r="AG42" s="814"/>
      <c r="AH42" s="814"/>
      <c r="AI42" s="814"/>
      <c r="AJ42" s="814"/>
      <c r="AK42" s="814"/>
      <c r="AL42" s="814"/>
      <c r="AM42" s="814"/>
      <c r="AN42" s="814"/>
      <c r="AO42" s="814"/>
      <c r="AP42" s="814"/>
      <c r="AQ42" s="814"/>
      <c r="AR42" s="814"/>
      <c r="AS42" s="814"/>
      <c r="AT42" s="814"/>
      <c r="AU42" s="814"/>
      <c r="AV42" s="814"/>
      <c r="AW42" s="814"/>
      <c r="AX42" s="814"/>
      <c r="AY42" s="815"/>
    </row>
    <row r="43" spans="1:51" ht="100.5" hidden="1" customHeight="1" thickBot="1">
      <c r="B43" s="808"/>
      <c r="C43" s="809"/>
      <c r="D43" s="816"/>
      <c r="E43" s="817"/>
      <c r="F43" s="817"/>
      <c r="G43" s="817"/>
      <c r="H43" s="817"/>
      <c r="I43" s="817"/>
      <c r="J43" s="817"/>
      <c r="K43" s="817"/>
      <c r="L43" s="817"/>
      <c r="M43" s="817"/>
      <c r="N43" s="817"/>
      <c r="O43" s="817"/>
      <c r="P43" s="817"/>
      <c r="Q43" s="817"/>
      <c r="R43" s="817"/>
      <c r="S43" s="817"/>
      <c r="T43" s="817"/>
      <c r="U43" s="817"/>
      <c r="V43" s="817"/>
      <c r="W43" s="817"/>
      <c r="X43" s="817"/>
      <c r="Y43" s="817"/>
      <c r="Z43" s="817"/>
      <c r="AA43" s="817"/>
      <c r="AB43" s="817"/>
      <c r="AC43" s="817"/>
      <c r="AD43" s="817"/>
      <c r="AE43" s="817"/>
      <c r="AF43" s="817"/>
      <c r="AG43" s="817"/>
      <c r="AH43" s="817"/>
      <c r="AI43" s="817"/>
      <c r="AJ43" s="817"/>
      <c r="AK43" s="817"/>
      <c r="AL43" s="817"/>
      <c r="AM43" s="817"/>
      <c r="AN43" s="817"/>
      <c r="AO43" s="817"/>
      <c r="AP43" s="817"/>
      <c r="AQ43" s="817"/>
      <c r="AR43" s="817"/>
      <c r="AS43" s="817"/>
      <c r="AT43" s="817"/>
      <c r="AU43" s="817"/>
      <c r="AV43" s="817"/>
      <c r="AW43" s="817"/>
      <c r="AX43" s="817"/>
      <c r="AY43" s="818"/>
    </row>
    <row r="44" spans="1:51" ht="21" hidden="1" customHeight="1">
      <c r="A44" s="4"/>
      <c r="B44" s="16"/>
      <c r="C44" s="17"/>
      <c r="D44" s="819" t="s">
        <v>22</v>
      </c>
      <c r="E44" s="820"/>
      <c r="F44" s="820"/>
      <c r="G44" s="820"/>
      <c r="H44" s="820"/>
      <c r="I44" s="820"/>
      <c r="J44" s="820"/>
      <c r="K44" s="820"/>
      <c r="L44" s="820"/>
      <c r="M44" s="820"/>
      <c r="N44" s="820"/>
      <c r="O44" s="820"/>
      <c r="P44" s="820"/>
      <c r="Q44" s="820"/>
      <c r="R44" s="820"/>
      <c r="S44" s="820"/>
      <c r="T44" s="820"/>
      <c r="U44" s="820"/>
      <c r="V44" s="820"/>
      <c r="W44" s="820"/>
      <c r="X44" s="820"/>
      <c r="Y44" s="820"/>
      <c r="Z44" s="820"/>
      <c r="AA44" s="820"/>
      <c r="AB44" s="820"/>
      <c r="AC44" s="820"/>
      <c r="AD44" s="820"/>
      <c r="AE44" s="820"/>
      <c r="AF44" s="820"/>
      <c r="AG44" s="820"/>
      <c r="AH44" s="820"/>
      <c r="AI44" s="820"/>
      <c r="AJ44" s="820"/>
      <c r="AK44" s="820"/>
      <c r="AL44" s="820"/>
      <c r="AM44" s="820"/>
      <c r="AN44" s="820"/>
      <c r="AO44" s="820"/>
      <c r="AP44" s="820"/>
      <c r="AQ44" s="820"/>
      <c r="AR44" s="820"/>
      <c r="AS44" s="820"/>
      <c r="AT44" s="820"/>
      <c r="AU44" s="820"/>
      <c r="AV44" s="820"/>
      <c r="AW44" s="820"/>
      <c r="AX44" s="820"/>
      <c r="AY44" s="821"/>
    </row>
    <row r="45" spans="1:51" ht="135.94999999999999" hidden="1" customHeight="1">
      <c r="A45" s="4"/>
      <c r="B45" s="18"/>
      <c r="C45" s="19"/>
      <c r="D45" s="784"/>
      <c r="E45" s="785"/>
      <c r="F45" s="785"/>
      <c r="G45" s="785"/>
      <c r="H45" s="785"/>
      <c r="I45" s="785"/>
      <c r="J45" s="785"/>
      <c r="K45" s="785"/>
      <c r="L45" s="785"/>
      <c r="M45" s="785"/>
      <c r="N45" s="785"/>
      <c r="O45" s="785"/>
      <c r="P45" s="785"/>
      <c r="Q45" s="785"/>
      <c r="R45" s="785"/>
      <c r="S45" s="785"/>
      <c r="T45" s="785"/>
      <c r="U45" s="785"/>
      <c r="V45" s="785"/>
      <c r="W45" s="785"/>
      <c r="X45" s="785"/>
      <c r="Y45" s="785"/>
      <c r="Z45" s="785"/>
      <c r="AA45" s="785"/>
      <c r="AB45" s="785"/>
      <c r="AC45" s="785"/>
      <c r="AD45" s="785"/>
      <c r="AE45" s="785"/>
      <c r="AF45" s="785"/>
      <c r="AG45" s="785"/>
      <c r="AH45" s="785"/>
      <c r="AI45" s="785"/>
      <c r="AJ45" s="785"/>
      <c r="AK45" s="785"/>
      <c r="AL45" s="785"/>
      <c r="AM45" s="785"/>
      <c r="AN45" s="785"/>
      <c r="AO45" s="785"/>
      <c r="AP45" s="785"/>
      <c r="AQ45" s="785"/>
      <c r="AR45" s="785"/>
      <c r="AS45" s="785"/>
      <c r="AT45" s="785"/>
      <c r="AU45" s="785"/>
      <c r="AV45" s="785"/>
      <c r="AW45" s="785"/>
      <c r="AX45" s="785"/>
      <c r="AY45" s="786"/>
    </row>
    <row r="46" spans="1:51" ht="21" customHeight="1">
      <c r="A46" s="4"/>
      <c r="B46" s="787" t="s">
        <v>64</v>
      </c>
      <c r="C46" s="788"/>
      <c r="D46" s="788"/>
      <c r="E46" s="788"/>
      <c r="F46" s="788"/>
      <c r="G46" s="788"/>
      <c r="H46" s="788"/>
      <c r="I46" s="788"/>
      <c r="J46" s="788"/>
      <c r="K46" s="788"/>
      <c r="L46" s="788"/>
      <c r="M46" s="788"/>
      <c r="N46" s="788"/>
      <c r="O46" s="788"/>
      <c r="P46" s="788"/>
      <c r="Q46" s="788"/>
      <c r="R46" s="788"/>
      <c r="S46" s="788"/>
      <c r="T46" s="788"/>
      <c r="U46" s="788"/>
      <c r="V46" s="788"/>
      <c r="W46" s="788"/>
      <c r="X46" s="788"/>
      <c r="Y46" s="788"/>
      <c r="Z46" s="788"/>
      <c r="AA46" s="788"/>
      <c r="AB46" s="788"/>
      <c r="AC46" s="788"/>
      <c r="AD46" s="788"/>
      <c r="AE46" s="788"/>
      <c r="AF46" s="788"/>
      <c r="AG46" s="788"/>
      <c r="AH46" s="788"/>
      <c r="AI46" s="788"/>
      <c r="AJ46" s="788"/>
      <c r="AK46" s="788"/>
      <c r="AL46" s="788"/>
      <c r="AM46" s="788"/>
      <c r="AN46" s="788"/>
      <c r="AO46" s="788"/>
      <c r="AP46" s="788"/>
      <c r="AQ46" s="788"/>
      <c r="AR46" s="788"/>
      <c r="AS46" s="788"/>
      <c r="AT46" s="788"/>
      <c r="AU46" s="788"/>
      <c r="AV46" s="788"/>
      <c r="AW46" s="788"/>
      <c r="AX46" s="788"/>
      <c r="AY46" s="789"/>
    </row>
    <row r="47" spans="1:51" ht="21" customHeight="1">
      <c r="A47" s="4"/>
      <c r="B47" s="18"/>
      <c r="C47" s="19"/>
      <c r="D47" s="790" t="s">
        <v>70</v>
      </c>
      <c r="E47" s="791"/>
      <c r="F47" s="791"/>
      <c r="G47" s="791"/>
      <c r="H47" s="792" t="s">
        <v>69</v>
      </c>
      <c r="I47" s="791"/>
      <c r="J47" s="791"/>
      <c r="K47" s="791"/>
      <c r="L47" s="791"/>
      <c r="M47" s="791"/>
      <c r="N47" s="791"/>
      <c r="O47" s="791"/>
      <c r="P47" s="791"/>
      <c r="Q47" s="791"/>
      <c r="R47" s="791"/>
      <c r="S47" s="791"/>
      <c r="T47" s="791"/>
      <c r="U47" s="791"/>
      <c r="V47" s="791"/>
      <c r="W47" s="791"/>
      <c r="X47" s="791"/>
      <c r="Y47" s="791"/>
      <c r="Z47" s="791"/>
      <c r="AA47" s="791"/>
      <c r="AB47" s="791"/>
      <c r="AC47" s="791"/>
      <c r="AD47" s="791"/>
      <c r="AE47" s="791"/>
      <c r="AF47" s="791"/>
      <c r="AG47" s="793"/>
      <c r="AH47" s="792" t="s">
        <v>93</v>
      </c>
      <c r="AI47" s="791"/>
      <c r="AJ47" s="791"/>
      <c r="AK47" s="791"/>
      <c r="AL47" s="791"/>
      <c r="AM47" s="791"/>
      <c r="AN47" s="791"/>
      <c r="AO47" s="791"/>
      <c r="AP47" s="791"/>
      <c r="AQ47" s="791"/>
      <c r="AR47" s="791"/>
      <c r="AS47" s="791"/>
      <c r="AT47" s="791"/>
      <c r="AU47" s="791"/>
      <c r="AV47" s="791"/>
      <c r="AW47" s="791"/>
      <c r="AX47" s="791"/>
      <c r="AY47" s="794"/>
    </row>
    <row r="48" spans="1:51" ht="73.5" customHeight="1">
      <c r="A48" s="4"/>
      <c r="B48" s="746" t="s">
        <v>52</v>
      </c>
      <c r="C48" s="747"/>
      <c r="D48" s="795" t="s">
        <v>105</v>
      </c>
      <c r="E48" s="244"/>
      <c r="F48" s="244"/>
      <c r="G48" s="245"/>
      <c r="H48" s="753" t="s">
        <v>63</v>
      </c>
      <c r="I48" s="571"/>
      <c r="J48" s="571"/>
      <c r="K48" s="571"/>
      <c r="L48" s="571"/>
      <c r="M48" s="571"/>
      <c r="N48" s="571"/>
      <c r="O48" s="571"/>
      <c r="P48" s="571"/>
      <c r="Q48" s="571"/>
      <c r="R48" s="571"/>
      <c r="S48" s="571"/>
      <c r="T48" s="571"/>
      <c r="U48" s="571"/>
      <c r="V48" s="571"/>
      <c r="W48" s="571"/>
      <c r="X48" s="571"/>
      <c r="Y48" s="571"/>
      <c r="Z48" s="571"/>
      <c r="AA48" s="571"/>
      <c r="AB48" s="571"/>
      <c r="AC48" s="571"/>
      <c r="AD48" s="571"/>
      <c r="AE48" s="571"/>
      <c r="AF48" s="571"/>
      <c r="AG48" s="572"/>
      <c r="AH48" s="796" t="s">
        <v>1713</v>
      </c>
      <c r="AI48" s="797"/>
      <c r="AJ48" s="797"/>
      <c r="AK48" s="797"/>
      <c r="AL48" s="797"/>
      <c r="AM48" s="797"/>
      <c r="AN48" s="797"/>
      <c r="AO48" s="797"/>
      <c r="AP48" s="797"/>
      <c r="AQ48" s="797"/>
      <c r="AR48" s="797"/>
      <c r="AS48" s="797"/>
      <c r="AT48" s="797"/>
      <c r="AU48" s="797"/>
      <c r="AV48" s="797"/>
      <c r="AW48" s="797"/>
      <c r="AX48" s="797"/>
      <c r="AY48" s="798"/>
    </row>
    <row r="49" spans="1:51" ht="76.5" customHeight="1">
      <c r="A49" s="4"/>
      <c r="B49" s="748"/>
      <c r="C49" s="749"/>
      <c r="D49" s="805" t="s">
        <v>105</v>
      </c>
      <c r="E49" s="234"/>
      <c r="F49" s="234"/>
      <c r="G49" s="235"/>
      <c r="H49" s="781" t="s">
        <v>94</v>
      </c>
      <c r="I49" s="782"/>
      <c r="J49" s="782"/>
      <c r="K49" s="782"/>
      <c r="L49" s="782"/>
      <c r="M49" s="782"/>
      <c r="N49" s="782"/>
      <c r="O49" s="782"/>
      <c r="P49" s="782"/>
      <c r="Q49" s="782"/>
      <c r="R49" s="782"/>
      <c r="S49" s="782"/>
      <c r="T49" s="782"/>
      <c r="U49" s="782"/>
      <c r="V49" s="782"/>
      <c r="W49" s="782"/>
      <c r="X49" s="782"/>
      <c r="Y49" s="782"/>
      <c r="Z49" s="782"/>
      <c r="AA49" s="782"/>
      <c r="AB49" s="782"/>
      <c r="AC49" s="782"/>
      <c r="AD49" s="782"/>
      <c r="AE49" s="782"/>
      <c r="AF49" s="782"/>
      <c r="AG49" s="783"/>
      <c r="AH49" s="799"/>
      <c r="AI49" s="800"/>
      <c r="AJ49" s="800"/>
      <c r="AK49" s="800"/>
      <c r="AL49" s="800"/>
      <c r="AM49" s="800"/>
      <c r="AN49" s="800"/>
      <c r="AO49" s="800"/>
      <c r="AP49" s="800"/>
      <c r="AQ49" s="800"/>
      <c r="AR49" s="800"/>
      <c r="AS49" s="800"/>
      <c r="AT49" s="800"/>
      <c r="AU49" s="800"/>
      <c r="AV49" s="800"/>
      <c r="AW49" s="800"/>
      <c r="AX49" s="800"/>
      <c r="AY49" s="801"/>
    </row>
    <row r="50" spans="1:51" ht="32.450000000000003" customHeight="1">
      <c r="A50" s="4"/>
      <c r="B50" s="750"/>
      <c r="C50" s="751"/>
      <c r="D50" s="737" t="s">
        <v>1714</v>
      </c>
      <c r="E50" s="225"/>
      <c r="F50" s="225"/>
      <c r="G50" s="226"/>
      <c r="H50" s="738" t="s">
        <v>48</v>
      </c>
      <c r="I50" s="739"/>
      <c r="J50" s="739"/>
      <c r="K50" s="739"/>
      <c r="L50" s="739"/>
      <c r="M50" s="739"/>
      <c r="N50" s="739"/>
      <c r="O50" s="739"/>
      <c r="P50" s="739"/>
      <c r="Q50" s="739"/>
      <c r="R50" s="739"/>
      <c r="S50" s="739"/>
      <c r="T50" s="739"/>
      <c r="U50" s="739"/>
      <c r="V50" s="739"/>
      <c r="W50" s="739"/>
      <c r="X50" s="739"/>
      <c r="Y50" s="739"/>
      <c r="Z50" s="739"/>
      <c r="AA50" s="739"/>
      <c r="AB50" s="739"/>
      <c r="AC50" s="739"/>
      <c r="AD50" s="739"/>
      <c r="AE50" s="739"/>
      <c r="AF50" s="739"/>
      <c r="AG50" s="740"/>
      <c r="AH50" s="802"/>
      <c r="AI50" s="803"/>
      <c r="AJ50" s="803"/>
      <c r="AK50" s="803"/>
      <c r="AL50" s="803"/>
      <c r="AM50" s="803"/>
      <c r="AN50" s="803"/>
      <c r="AO50" s="803"/>
      <c r="AP50" s="803"/>
      <c r="AQ50" s="803"/>
      <c r="AR50" s="803"/>
      <c r="AS50" s="803"/>
      <c r="AT50" s="803"/>
      <c r="AU50" s="803"/>
      <c r="AV50" s="803"/>
      <c r="AW50" s="803"/>
      <c r="AX50" s="803"/>
      <c r="AY50" s="804"/>
    </row>
    <row r="51" spans="1:51" ht="26.25" customHeight="1">
      <c r="A51" s="4"/>
      <c r="B51" s="748" t="s">
        <v>55</v>
      </c>
      <c r="C51" s="749"/>
      <c r="D51" s="752" t="s">
        <v>105</v>
      </c>
      <c r="E51" s="244"/>
      <c r="F51" s="244"/>
      <c r="G51" s="245"/>
      <c r="H51" s="753" t="s">
        <v>57</v>
      </c>
      <c r="I51" s="571"/>
      <c r="J51" s="571"/>
      <c r="K51" s="571"/>
      <c r="L51" s="571"/>
      <c r="M51" s="571"/>
      <c r="N51" s="571"/>
      <c r="O51" s="571"/>
      <c r="P51" s="571"/>
      <c r="Q51" s="571"/>
      <c r="R51" s="571"/>
      <c r="S51" s="571"/>
      <c r="T51" s="571"/>
      <c r="U51" s="571"/>
      <c r="V51" s="571"/>
      <c r="W51" s="571"/>
      <c r="X51" s="571"/>
      <c r="Y51" s="571"/>
      <c r="Z51" s="571"/>
      <c r="AA51" s="571"/>
      <c r="AB51" s="571"/>
      <c r="AC51" s="571"/>
      <c r="AD51" s="571"/>
      <c r="AE51" s="571"/>
      <c r="AF51" s="571"/>
      <c r="AG51" s="572"/>
      <c r="AH51" s="754" t="s">
        <v>1715</v>
      </c>
      <c r="AI51" s="773"/>
      <c r="AJ51" s="773"/>
      <c r="AK51" s="773"/>
      <c r="AL51" s="773"/>
      <c r="AM51" s="773"/>
      <c r="AN51" s="773"/>
      <c r="AO51" s="773"/>
      <c r="AP51" s="773"/>
      <c r="AQ51" s="773"/>
      <c r="AR51" s="773"/>
      <c r="AS51" s="773"/>
      <c r="AT51" s="773"/>
      <c r="AU51" s="773"/>
      <c r="AV51" s="773"/>
      <c r="AW51" s="773"/>
      <c r="AX51" s="773"/>
      <c r="AY51" s="774"/>
    </row>
    <row r="52" spans="1:51" ht="26.25" customHeight="1">
      <c r="A52" s="4"/>
      <c r="B52" s="748"/>
      <c r="C52" s="749"/>
      <c r="D52" s="763" t="s">
        <v>119</v>
      </c>
      <c r="E52" s="234"/>
      <c r="F52" s="234"/>
      <c r="G52" s="235"/>
      <c r="H52" s="764" t="s">
        <v>1716</v>
      </c>
      <c r="I52" s="765"/>
      <c r="J52" s="765"/>
      <c r="K52" s="765"/>
      <c r="L52" s="765"/>
      <c r="M52" s="765"/>
      <c r="N52" s="765"/>
      <c r="O52" s="765"/>
      <c r="P52" s="765"/>
      <c r="Q52" s="765"/>
      <c r="R52" s="765"/>
      <c r="S52" s="765"/>
      <c r="T52" s="765"/>
      <c r="U52" s="765"/>
      <c r="V52" s="765"/>
      <c r="W52" s="765"/>
      <c r="X52" s="765"/>
      <c r="Y52" s="765"/>
      <c r="Z52" s="765"/>
      <c r="AA52" s="765"/>
      <c r="AB52" s="765"/>
      <c r="AC52" s="765"/>
      <c r="AD52" s="765"/>
      <c r="AE52" s="765"/>
      <c r="AF52" s="765"/>
      <c r="AG52" s="766"/>
      <c r="AH52" s="775"/>
      <c r="AI52" s="776"/>
      <c r="AJ52" s="776"/>
      <c r="AK52" s="776"/>
      <c r="AL52" s="776"/>
      <c r="AM52" s="776"/>
      <c r="AN52" s="776"/>
      <c r="AO52" s="776"/>
      <c r="AP52" s="776"/>
      <c r="AQ52" s="776"/>
      <c r="AR52" s="776"/>
      <c r="AS52" s="776"/>
      <c r="AT52" s="776"/>
      <c r="AU52" s="776"/>
      <c r="AV52" s="776"/>
      <c r="AW52" s="776"/>
      <c r="AX52" s="776"/>
      <c r="AY52" s="777"/>
    </row>
    <row r="53" spans="1:51" ht="26.25" customHeight="1">
      <c r="A53" s="4"/>
      <c r="B53" s="748"/>
      <c r="C53" s="749"/>
      <c r="D53" s="763" t="s">
        <v>1717</v>
      </c>
      <c r="E53" s="234"/>
      <c r="F53" s="234"/>
      <c r="G53" s="235"/>
      <c r="H53" s="764" t="s">
        <v>58</v>
      </c>
      <c r="I53" s="765"/>
      <c r="J53" s="765"/>
      <c r="K53" s="765"/>
      <c r="L53" s="765"/>
      <c r="M53" s="765"/>
      <c r="N53" s="765"/>
      <c r="O53" s="765"/>
      <c r="P53" s="765"/>
      <c r="Q53" s="765"/>
      <c r="R53" s="765"/>
      <c r="S53" s="765"/>
      <c r="T53" s="765"/>
      <c r="U53" s="765"/>
      <c r="V53" s="765"/>
      <c r="W53" s="765"/>
      <c r="X53" s="765"/>
      <c r="Y53" s="765"/>
      <c r="Z53" s="765"/>
      <c r="AA53" s="765"/>
      <c r="AB53" s="765"/>
      <c r="AC53" s="765"/>
      <c r="AD53" s="765"/>
      <c r="AE53" s="765"/>
      <c r="AF53" s="765"/>
      <c r="AG53" s="766"/>
      <c r="AH53" s="775"/>
      <c r="AI53" s="776"/>
      <c r="AJ53" s="776"/>
      <c r="AK53" s="776"/>
      <c r="AL53" s="776"/>
      <c r="AM53" s="776"/>
      <c r="AN53" s="776"/>
      <c r="AO53" s="776"/>
      <c r="AP53" s="776"/>
      <c r="AQ53" s="776"/>
      <c r="AR53" s="776"/>
      <c r="AS53" s="776"/>
      <c r="AT53" s="776"/>
      <c r="AU53" s="776"/>
      <c r="AV53" s="776"/>
      <c r="AW53" s="776"/>
      <c r="AX53" s="776"/>
      <c r="AY53" s="777"/>
    </row>
    <row r="54" spans="1:51" ht="26.25" customHeight="1">
      <c r="A54" s="4"/>
      <c r="B54" s="748"/>
      <c r="C54" s="749"/>
      <c r="D54" s="763" t="s">
        <v>1694</v>
      </c>
      <c r="E54" s="234"/>
      <c r="F54" s="234"/>
      <c r="G54" s="235"/>
      <c r="H54" s="764" t="s">
        <v>65</v>
      </c>
      <c r="I54" s="765"/>
      <c r="J54" s="765"/>
      <c r="K54" s="765"/>
      <c r="L54" s="765"/>
      <c r="M54" s="765"/>
      <c r="N54" s="765"/>
      <c r="O54" s="765"/>
      <c r="P54" s="765"/>
      <c r="Q54" s="765"/>
      <c r="R54" s="765"/>
      <c r="S54" s="765"/>
      <c r="T54" s="765"/>
      <c r="U54" s="765"/>
      <c r="V54" s="765"/>
      <c r="W54" s="765"/>
      <c r="X54" s="765"/>
      <c r="Y54" s="765"/>
      <c r="Z54" s="765"/>
      <c r="AA54" s="765"/>
      <c r="AB54" s="765"/>
      <c r="AC54" s="765"/>
      <c r="AD54" s="765"/>
      <c r="AE54" s="765"/>
      <c r="AF54" s="765"/>
      <c r="AG54" s="766"/>
      <c r="AH54" s="775"/>
      <c r="AI54" s="776"/>
      <c r="AJ54" s="776"/>
      <c r="AK54" s="776"/>
      <c r="AL54" s="776"/>
      <c r="AM54" s="776"/>
      <c r="AN54" s="776"/>
      <c r="AO54" s="776"/>
      <c r="AP54" s="776"/>
      <c r="AQ54" s="776"/>
      <c r="AR54" s="776"/>
      <c r="AS54" s="776"/>
      <c r="AT54" s="776"/>
      <c r="AU54" s="776"/>
      <c r="AV54" s="776"/>
      <c r="AW54" s="776"/>
      <c r="AX54" s="776"/>
      <c r="AY54" s="777"/>
    </row>
    <row r="55" spans="1:51" ht="26.25" customHeight="1">
      <c r="A55" s="4"/>
      <c r="B55" s="750"/>
      <c r="C55" s="751"/>
      <c r="D55" s="737" t="s">
        <v>1717</v>
      </c>
      <c r="E55" s="225"/>
      <c r="F55" s="225"/>
      <c r="G55" s="226"/>
      <c r="H55" s="738" t="s">
        <v>66</v>
      </c>
      <c r="I55" s="739"/>
      <c r="J55" s="739"/>
      <c r="K55" s="739"/>
      <c r="L55" s="739"/>
      <c r="M55" s="739"/>
      <c r="N55" s="739"/>
      <c r="O55" s="739"/>
      <c r="P55" s="739"/>
      <c r="Q55" s="739"/>
      <c r="R55" s="739"/>
      <c r="S55" s="739"/>
      <c r="T55" s="739"/>
      <c r="U55" s="739"/>
      <c r="V55" s="739"/>
      <c r="W55" s="739"/>
      <c r="X55" s="739"/>
      <c r="Y55" s="739"/>
      <c r="Z55" s="739"/>
      <c r="AA55" s="739"/>
      <c r="AB55" s="739"/>
      <c r="AC55" s="739"/>
      <c r="AD55" s="739"/>
      <c r="AE55" s="739"/>
      <c r="AF55" s="739"/>
      <c r="AG55" s="740"/>
      <c r="AH55" s="778"/>
      <c r="AI55" s="779"/>
      <c r="AJ55" s="779"/>
      <c r="AK55" s="779"/>
      <c r="AL55" s="779"/>
      <c r="AM55" s="779"/>
      <c r="AN55" s="779"/>
      <c r="AO55" s="779"/>
      <c r="AP55" s="779"/>
      <c r="AQ55" s="779"/>
      <c r="AR55" s="779"/>
      <c r="AS55" s="779"/>
      <c r="AT55" s="779"/>
      <c r="AU55" s="779"/>
      <c r="AV55" s="779"/>
      <c r="AW55" s="779"/>
      <c r="AX55" s="779"/>
      <c r="AY55" s="780"/>
    </row>
    <row r="56" spans="1:51" ht="26.25" customHeight="1">
      <c r="A56" s="4"/>
      <c r="B56" s="746" t="s">
        <v>51</v>
      </c>
      <c r="C56" s="747"/>
      <c r="D56" s="752" t="s">
        <v>1694</v>
      </c>
      <c r="E56" s="244"/>
      <c r="F56" s="244"/>
      <c r="G56" s="245"/>
      <c r="H56" s="753" t="s">
        <v>53</v>
      </c>
      <c r="I56" s="571"/>
      <c r="J56" s="571"/>
      <c r="K56" s="571"/>
      <c r="L56" s="571"/>
      <c r="M56" s="571"/>
      <c r="N56" s="571"/>
      <c r="O56" s="571"/>
      <c r="P56" s="571"/>
      <c r="Q56" s="571"/>
      <c r="R56" s="571"/>
      <c r="S56" s="571"/>
      <c r="T56" s="571"/>
      <c r="U56" s="571"/>
      <c r="V56" s="571"/>
      <c r="W56" s="571"/>
      <c r="X56" s="571"/>
      <c r="Y56" s="571"/>
      <c r="Z56" s="571"/>
      <c r="AA56" s="571"/>
      <c r="AB56" s="571"/>
      <c r="AC56" s="571"/>
      <c r="AD56" s="571"/>
      <c r="AE56" s="571"/>
      <c r="AF56" s="571"/>
      <c r="AG56" s="572"/>
      <c r="AH56" s="754" t="s">
        <v>1718</v>
      </c>
      <c r="AI56" s="755"/>
      <c r="AJ56" s="755"/>
      <c r="AK56" s="755"/>
      <c r="AL56" s="755"/>
      <c r="AM56" s="755"/>
      <c r="AN56" s="755"/>
      <c r="AO56" s="755"/>
      <c r="AP56" s="755"/>
      <c r="AQ56" s="755"/>
      <c r="AR56" s="755"/>
      <c r="AS56" s="755"/>
      <c r="AT56" s="755"/>
      <c r="AU56" s="755"/>
      <c r="AV56" s="755"/>
      <c r="AW56" s="755"/>
      <c r="AX56" s="755"/>
      <c r="AY56" s="756"/>
    </row>
    <row r="57" spans="1:51" ht="26.25" customHeight="1">
      <c r="A57" s="4"/>
      <c r="B57" s="748"/>
      <c r="C57" s="749"/>
      <c r="D57" s="763" t="s">
        <v>1694</v>
      </c>
      <c r="E57" s="234"/>
      <c r="F57" s="234"/>
      <c r="G57" s="235"/>
      <c r="H57" s="764" t="s">
        <v>67</v>
      </c>
      <c r="I57" s="765"/>
      <c r="J57" s="765"/>
      <c r="K57" s="765"/>
      <c r="L57" s="765"/>
      <c r="M57" s="765"/>
      <c r="N57" s="765"/>
      <c r="O57" s="765"/>
      <c r="P57" s="765"/>
      <c r="Q57" s="765"/>
      <c r="R57" s="765"/>
      <c r="S57" s="765"/>
      <c r="T57" s="765"/>
      <c r="U57" s="765"/>
      <c r="V57" s="765"/>
      <c r="W57" s="765"/>
      <c r="X57" s="765"/>
      <c r="Y57" s="765"/>
      <c r="Z57" s="765"/>
      <c r="AA57" s="765"/>
      <c r="AB57" s="765"/>
      <c r="AC57" s="765"/>
      <c r="AD57" s="765"/>
      <c r="AE57" s="765"/>
      <c r="AF57" s="765"/>
      <c r="AG57" s="766"/>
      <c r="AH57" s="757"/>
      <c r="AI57" s="758"/>
      <c r="AJ57" s="758"/>
      <c r="AK57" s="758"/>
      <c r="AL57" s="758"/>
      <c r="AM57" s="758"/>
      <c r="AN57" s="758"/>
      <c r="AO57" s="758"/>
      <c r="AP57" s="758"/>
      <c r="AQ57" s="758"/>
      <c r="AR57" s="758"/>
      <c r="AS57" s="758"/>
      <c r="AT57" s="758"/>
      <c r="AU57" s="758"/>
      <c r="AV57" s="758"/>
      <c r="AW57" s="758"/>
      <c r="AX57" s="758"/>
      <c r="AY57" s="759"/>
    </row>
    <row r="58" spans="1:51" ht="26.25" customHeight="1">
      <c r="A58" s="4"/>
      <c r="B58" s="748"/>
      <c r="C58" s="749"/>
      <c r="D58" s="763" t="s">
        <v>1694</v>
      </c>
      <c r="E58" s="234"/>
      <c r="F58" s="234"/>
      <c r="G58" s="235"/>
      <c r="H58" s="764" t="s">
        <v>1719</v>
      </c>
      <c r="I58" s="765"/>
      <c r="J58" s="765"/>
      <c r="K58" s="765"/>
      <c r="L58" s="765"/>
      <c r="M58" s="765"/>
      <c r="N58" s="765"/>
      <c r="O58" s="765"/>
      <c r="P58" s="765"/>
      <c r="Q58" s="765"/>
      <c r="R58" s="765"/>
      <c r="S58" s="765"/>
      <c r="T58" s="765"/>
      <c r="U58" s="765"/>
      <c r="V58" s="765"/>
      <c r="W58" s="765"/>
      <c r="X58" s="765"/>
      <c r="Y58" s="765"/>
      <c r="Z58" s="765"/>
      <c r="AA58" s="765"/>
      <c r="AB58" s="765"/>
      <c r="AC58" s="765"/>
      <c r="AD58" s="765"/>
      <c r="AE58" s="765"/>
      <c r="AF58" s="765"/>
      <c r="AG58" s="766"/>
      <c r="AH58" s="757"/>
      <c r="AI58" s="758"/>
      <c r="AJ58" s="758"/>
      <c r="AK58" s="758"/>
      <c r="AL58" s="758"/>
      <c r="AM58" s="758"/>
      <c r="AN58" s="758"/>
      <c r="AO58" s="758"/>
      <c r="AP58" s="758"/>
      <c r="AQ58" s="758"/>
      <c r="AR58" s="758"/>
      <c r="AS58" s="758"/>
      <c r="AT58" s="758"/>
      <c r="AU58" s="758"/>
      <c r="AV58" s="758"/>
      <c r="AW58" s="758"/>
      <c r="AX58" s="758"/>
      <c r="AY58" s="759"/>
    </row>
    <row r="59" spans="1:51" ht="26.25" customHeight="1">
      <c r="A59" s="4"/>
      <c r="B59" s="748"/>
      <c r="C59" s="749"/>
      <c r="D59" s="767" t="s">
        <v>1694</v>
      </c>
      <c r="E59" s="768"/>
      <c r="F59" s="768"/>
      <c r="G59" s="769"/>
      <c r="H59" s="770" t="s">
        <v>95</v>
      </c>
      <c r="I59" s="771"/>
      <c r="J59" s="771"/>
      <c r="K59" s="771"/>
      <c r="L59" s="771"/>
      <c r="M59" s="771"/>
      <c r="N59" s="771"/>
      <c r="O59" s="771"/>
      <c r="P59" s="771"/>
      <c r="Q59" s="771"/>
      <c r="R59" s="771"/>
      <c r="S59" s="771"/>
      <c r="T59" s="771"/>
      <c r="U59" s="771"/>
      <c r="V59" s="771"/>
      <c r="W59" s="771"/>
      <c r="X59" s="771"/>
      <c r="Y59" s="771"/>
      <c r="Z59" s="771"/>
      <c r="AA59" s="771"/>
      <c r="AB59" s="771"/>
      <c r="AC59" s="771"/>
      <c r="AD59" s="771"/>
      <c r="AE59" s="771"/>
      <c r="AF59" s="771"/>
      <c r="AG59" s="772"/>
      <c r="AH59" s="757"/>
      <c r="AI59" s="758"/>
      <c r="AJ59" s="758"/>
      <c r="AK59" s="758"/>
      <c r="AL59" s="758"/>
      <c r="AM59" s="758"/>
      <c r="AN59" s="758"/>
      <c r="AO59" s="758"/>
      <c r="AP59" s="758"/>
      <c r="AQ59" s="758"/>
      <c r="AR59" s="758"/>
      <c r="AS59" s="758"/>
      <c r="AT59" s="758"/>
      <c r="AU59" s="758"/>
      <c r="AV59" s="758"/>
      <c r="AW59" s="758"/>
      <c r="AX59" s="758"/>
      <c r="AY59" s="759"/>
    </row>
    <row r="60" spans="1:51" ht="26.25" customHeight="1">
      <c r="A60" s="4"/>
      <c r="B60" s="748"/>
      <c r="C60" s="749"/>
      <c r="D60" s="730"/>
      <c r="E60" s="731"/>
      <c r="F60" s="731"/>
      <c r="G60" s="732"/>
      <c r="H60" s="733" t="s">
        <v>84</v>
      </c>
      <c r="I60" s="734"/>
      <c r="J60" s="734"/>
      <c r="K60" s="734"/>
      <c r="L60" s="734"/>
      <c r="M60" s="734"/>
      <c r="N60" s="734"/>
      <c r="O60" s="734"/>
      <c r="P60" s="734"/>
      <c r="Q60" s="734"/>
      <c r="R60" s="734"/>
      <c r="S60" s="734"/>
      <c r="T60" s="734"/>
      <c r="U60" s="734"/>
      <c r="V60" s="735"/>
      <c r="W60" s="735"/>
      <c r="X60" s="735"/>
      <c r="Y60" s="735"/>
      <c r="Z60" s="735"/>
      <c r="AA60" s="735"/>
      <c r="AB60" s="735"/>
      <c r="AC60" s="735"/>
      <c r="AD60" s="735"/>
      <c r="AE60" s="735"/>
      <c r="AF60" s="735"/>
      <c r="AG60" s="736"/>
      <c r="AH60" s="757"/>
      <c r="AI60" s="758"/>
      <c r="AJ60" s="758"/>
      <c r="AK60" s="758"/>
      <c r="AL60" s="758"/>
      <c r="AM60" s="758"/>
      <c r="AN60" s="758"/>
      <c r="AO60" s="758"/>
      <c r="AP60" s="758"/>
      <c r="AQ60" s="758"/>
      <c r="AR60" s="758"/>
      <c r="AS60" s="758"/>
      <c r="AT60" s="758"/>
      <c r="AU60" s="758"/>
      <c r="AV60" s="758"/>
      <c r="AW60" s="758"/>
      <c r="AX60" s="758"/>
      <c r="AY60" s="759"/>
    </row>
    <row r="61" spans="1:51" ht="26.25" customHeight="1">
      <c r="A61" s="4"/>
      <c r="B61" s="750"/>
      <c r="C61" s="751"/>
      <c r="D61" s="737" t="s">
        <v>1717</v>
      </c>
      <c r="E61" s="225"/>
      <c r="F61" s="225"/>
      <c r="G61" s="226"/>
      <c r="H61" s="738" t="s">
        <v>68</v>
      </c>
      <c r="I61" s="739"/>
      <c r="J61" s="739"/>
      <c r="K61" s="739"/>
      <c r="L61" s="739"/>
      <c r="M61" s="739"/>
      <c r="N61" s="739"/>
      <c r="O61" s="739"/>
      <c r="P61" s="739"/>
      <c r="Q61" s="739"/>
      <c r="R61" s="739"/>
      <c r="S61" s="739"/>
      <c r="T61" s="739"/>
      <c r="U61" s="739"/>
      <c r="V61" s="739"/>
      <c r="W61" s="739"/>
      <c r="X61" s="739"/>
      <c r="Y61" s="739"/>
      <c r="Z61" s="739"/>
      <c r="AA61" s="739"/>
      <c r="AB61" s="739"/>
      <c r="AC61" s="739"/>
      <c r="AD61" s="739"/>
      <c r="AE61" s="739"/>
      <c r="AF61" s="739"/>
      <c r="AG61" s="740"/>
      <c r="AH61" s="760"/>
      <c r="AI61" s="761"/>
      <c r="AJ61" s="761"/>
      <c r="AK61" s="761"/>
      <c r="AL61" s="761"/>
      <c r="AM61" s="761"/>
      <c r="AN61" s="761"/>
      <c r="AO61" s="761"/>
      <c r="AP61" s="761"/>
      <c r="AQ61" s="761"/>
      <c r="AR61" s="761"/>
      <c r="AS61" s="761"/>
      <c r="AT61" s="761"/>
      <c r="AU61" s="761"/>
      <c r="AV61" s="761"/>
      <c r="AW61" s="761"/>
      <c r="AX61" s="761"/>
      <c r="AY61" s="762"/>
    </row>
    <row r="62" spans="1:51" ht="59.25" customHeight="1" thickBot="1">
      <c r="A62" s="4"/>
      <c r="B62" s="741" t="s">
        <v>50</v>
      </c>
      <c r="C62" s="742"/>
      <c r="D62" s="743" t="s">
        <v>1720</v>
      </c>
      <c r="E62" s="744"/>
      <c r="F62" s="744"/>
      <c r="G62" s="744"/>
      <c r="H62" s="744"/>
      <c r="I62" s="744"/>
      <c r="J62" s="744"/>
      <c r="K62" s="744"/>
      <c r="L62" s="744"/>
      <c r="M62" s="744"/>
      <c r="N62" s="744"/>
      <c r="O62" s="744"/>
      <c r="P62" s="744"/>
      <c r="Q62" s="744"/>
      <c r="R62" s="744"/>
      <c r="S62" s="744"/>
      <c r="T62" s="744"/>
      <c r="U62" s="744"/>
      <c r="V62" s="744"/>
      <c r="W62" s="744"/>
      <c r="X62" s="744"/>
      <c r="Y62" s="744"/>
      <c r="Z62" s="744"/>
      <c r="AA62" s="744"/>
      <c r="AB62" s="744"/>
      <c r="AC62" s="744"/>
      <c r="AD62" s="744"/>
      <c r="AE62" s="744"/>
      <c r="AF62" s="744"/>
      <c r="AG62" s="744"/>
      <c r="AH62" s="744"/>
      <c r="AI62" s="744"/>
      <c r="AJ62" s="744"/>
      <c r="AK62" s="744"/>
      <c r="AL62" s="744"/>
      <c r="AM62" s="744"/>
      <c r="AN62" s="744"/>
      <c r="AO62" s="744"/>
      <c r="AP62" s="744"/>
      <c r="AQ62" s="744"/>
      <c r="AR62" s="744"/>
      <c r="AS62" s="744"/>
      <c r="AT62" s="744"/>
      <c r="AU62" s="744"/>
      <c r="AV62" s="744"/>
      <c r="AW62" s="744"/>
      <c r="AX62" s="744"/>
      <c r="AY62" s="745"/>
    </row>
    <row r="63" spans="1:51" ht="21" hidden="1" customHeight="1">
      <c r="A63" s="4"/>
      <c r="B63" s="18"/>
      <c r="C63" s="19"/>
      <c r="D63" s="715" t="s">
        <v>45</v>
      </c>
      <c r="E63" s="716"/>
      <c r="F63" s="716"/>
      <c r="G63" s="716"/>
      <c r="H63" s="716"/>
      <c r="I63" s="716"/>
      <c r="J63" s="716"/>
      <c r="K63" s="716"/>
      <c r="L63" s="716"/>
      <c r="M63" s="716"/>
      <c r="N63" s="716"/>
      <c r="O63" s="716"/>
      <c r="P63" s="716"/>
      <c r="Q63" s="716"/>
      <c r="R63" s="716"/>
      <c r="S63" s="716"/>
      <c r="T63" s="716"/>
      <c r="U63" s="716"/>
      <c r="V63" s="716"/>
      <c r="W63" s="716"/>
      <c r="X63" s="716"/>
      <c r="Y63" s="716"/>
      <c r="Z63" s="716"/>
      <c r="AA63" s="716"/>
      <c r="AB63" s="716"/>
      <c r="AC63" s="716"/>
      <c r="AD63" s="716"/>
      <c r="AE63" s="716"/>
      <c r="AF63" s="716"/>
      <c r="AG63" s="716"/>
      <c r="AH63" s="716"/>
      <c r="AI63" s="716"/>
      <c r="AJ63" s="716"/>
      <c r="AK63" s="716"/>
      <c r="AL63" s="716"/>
      <c r="AM63" s="716"/>
      <c r="AN63" s="716"/>
      <c r="AO63" s="716"/>
      <c r="AP63" s="716"/>
      <c r="AQ63" s="716"/>
      <c r="AR63" s="716"/>
      <c r="AS63" s="716"/>
      <c r="AT63" s="716"/>
      <c r="AU63" s="716"/>
      <c r="AV63" s="716"/>
      <c r="AW63" s="716"/>
      <c r="AX63" s="716"/>
      <c r="AY63" s="717"/>
    </row>
    <row r="64" spans="1:51" ht="97.5" hidden="1" customHeight="1">
      <c r="A64" s="4"/>
      <c r="B64" s="18"/>
      <c r="C64" s="19"/>
      <c r="D64" s="718" t="s">
        <v>47</v>
      </c>
      <c r="E64" s="719"/>
      <c r="F64" s="719"/>
      <c r="G64" s="719"/>
      <c r="H64" s="719"/>
      <c r="I64" s="719"/>
      <c r="J64" s="719"/>
      <c r="K64" s="719"/>
      <c r="L64" s="719"/>
      <c r="M64" s="719"/>
      <c r="N64" s="719"/>
      <c r="O64" s="719"/>
      <c r="P64" s="719"/>
      <c r="Q64" s="719"/>
      <c r="R64" s="719"/>
      <c r="S64" s="719"/>
      <c r="T64" s="719"/>
      <c r="U64" s="719"/>
      <c r="V64" s="719"/>
      <c r="W64" s="719"/>
      <c r="X64" s="719"/>
      <c r="Y64" s="719"/>
      <c r="Z64" s="719"/>
      <c r="AA64" s="719"/>
      <c r="AB64" s="719"/>
      <c r="AC64" s="719"/>
      <c r="AD64" s="719"/>
      <c r="AE64" s="719"/>
      <c r="AF64" s="719"/>
      <c r="AG64" s="719"/>
      <c r="AH64" s="719"/>
      <c r="AI64" s="719"/>
      <c r="AJ64" s="719"/>
      <c r="AK64" s="719"/>
      <c r="AL64" s="719"/>
      <c r="AM64" s="719"/>
      <c r="AN64" s="719"/>
      <c r="AO64" s="719"/>
      <c r="AP64" s="719"/>
      <c r="AQ64" s="719"/>
      <c r="AR64" s="719"/>
      <c r="AS64" s="719"/>
      <c r="AT64" s="719"/>
      <c r="AU64" s="719"/>
      <c r="AV64" s="719"/>
      <c r="AW64" s="719"/>
      <c r="AX64" s="719"/>
      <c r="AY64" s="720"/>
    </row>
    <row r="65" spans="1:51" ht="119.85" hidden="1" customHeight="1">
      <c r="A65" s="4"/>
      <c r="B65" s="18"/>
      <c r="C65" s="19"/>
      <c r="D65" s="721" t="s">
        <v>46</v>
      </c>
      <c r="E65" s="722"/>
      <c r="F65" s="722"/>
      <c r="G65" s="722"/>
      <c r="H65" s="722"/>
      <c r="I65" s="722"/>
      <c r="J65" s="722"/>
      <c r="K65" s="722"/>
      <c r="L65" s="722"/>
      <c r="M65" s="722"/>
      <c r="N65" s="722"/>
      <c r="O65" s="722"/>
      <c r="P65" s="722"/>
      <c r="Q65" s="722"/>
      <c r="R65" s="722"/>
      <c r="S65" s="722"/>
      <c r="T65" s="722"/>
      <c r="U65" s="722"/>
      <c r="V65" s="722"/>
      <c r="W65" s="722"/>
      <c r="X65" s="722"/>
      <c r="Y65" s="722"/>
      <c r="Z65" s="722"/>
      <c r="AA65" s="722"/>
      <c r="AB65" s="722"/>
      <c r="AC65" s="722"/>
      <c r="AD65" s="722"/>
      <c r="AE65" s="722"/>
      <c r="AF65" s="722"/>
      <c r="AG65" s="722"/>
      <c r="AH65" s="722"/>
      <c r="AI65" s="722"/>
      <c r="AJ65" s="722"/>
      <c r="AK65" s="722"/>
      <c r="AL65" s="722"/>
      <c r="AM65" s="722"/>
      <c r="AN65" s="722"/>
      <c r="AO65" s="722"/>
      <c r="AP65" s="722"/>
      <c r="AQ65" s="722"/>
      <c r="AR65" s="722"/>
      <c r="AS65" s="722"/>
      <c r="AT65" s="722"/>
      <c r="AU65" s="722"/>
      <c r="AV65" s="722"/>
      <c r="AW65" s="722"/>
      <c r="AX65" s="722"/>
      <c r="AY65" s="723"/>
    </row>
    <row r="66" spans="1:51" ht="21" customHeight="1">
      <c r="A66" s="4"/>
      <c r="B66" s="724" t="s">
        <v>44</v>
      </c>
      <c r="C66" s="716"/>
      <c r="D66" s="716"/>
      <c r="E66" s="716"/>
      <c r="F66" s="716"/>
      <c r="G66" s="716"/>
      <c r="H66" s="716"/>
      <c r="I66" s="716"/>
      <c r="J66" s="716"/>
      <c r="K66" s="716"/>
      <c r="L66" s="716"/>
      <c r="M66" s="716"/>
      <c r="N66" s="716"/>
      <c r="O66" s="716"/>
      <c r="P66" s="716"/>
      <c r="Q66" s="716"/>
      <c r="R66" s="716"/>
      <c r="S66" s="716"/>
      <c r="T66" s="716"/>
      <c r="U66" s="716"/>
      <c r="V66" s="716"/>
      <c r="W66" s="716"/>
      <c r="X66" s="716"/>
      <c r="Y66" s="716"/>
      <c r="Z66" s="716"/>
      <c r="AA66" s="716"/>
      <c r="AB66" s="716"/>
      <c r="AC66" s="716"/>
      <c r="AD66" s="716"/>
      <c r="AE66" s="716"/>
      <c r="AF66" s="716"/>
      <c r="AG66" s="716"/>
      <c r="AH66" s="716"/>
      <c r="AI66" s="716"/>
      <c r="AJ66" s="716"/>
      <c r="AK66" s="716"/>
      <c r="AL66" s="716"/>
      <c r="AM66" s="716"/>
      <c r="AN66" s="716"/>
      <c r="AO66" s="716"/>
      <c r="AP66" s="716"/>
      <c r="AQ66" s="716"/>
      <c r="AR66" s="716"/>
      <c r="AS66" s="716"/>
      <c r="AT66" s="716"/>
      <c r="AU66" s="716"/>
      <c r="AV66" s="716"/>
      <c r="AW66" s="716"/>
      <c r="AX66" s="716"/>
      <c r="AY66" s="717"/>
    </row>
    <row r="67" spans="1:51" ht="82.5" customHeight="1">
      <c r="A67" s="5"/>
      <c r="B67" s="725" t="s">
        <v>1721</v>
      </c>
      <c r="C67" s="489"/>
      <c r="D67" s="489"/>
      <c r="E67" s="489"/>
      <c r="F67" s="726"/>
      <c r="G67" s="727" t="s">
        <v>1722</v>
      </c>
      <c r="H67" s="728"/>
      <c r="I67" s="728"/>
      <c r="J67" s="728"/>
      <c r="K67" s="728"/>
      <c r="L67" s="728"/>
      <c r="M67" s="728"/>
      <c r="N67" s="728"/>
      <c r="O67" s="728"/>
      <c r="P67" s="728"/>
      <c r="Q67" s="728"/>
      <c r="R67" s="728"/>
      <c r="S67" s="728"/>
      <c r="T67" s="728"/>
      <c r="U67" s="728"/>
      <c r="V67" s="728"/>
      <c r="W67" s="728"/>
      <c r="X67" s="728"/>
      <c r="Y67" s="728"/>
      <c r="Z67" s="728"/>
      <c r="AA67" s="728"/>
      <c r="AB67" s="728"/>
      <c r="AC67" s="728"/>
      <c r="AD67" s="728"/>
      <c r="AE67" s="728"/>
      <c r="AF67" s="728"/>
      <c r="AG67" s="728"/>
      <c r="AH67" s="728"/>
      <c r="AI67" s="728"/>
      <c r="AJ67" s="728"/>
      <c r="AK67" s="728"/>
      <c r="AL67" s="728"/>
      <c r="AM67" s="728"/>
      <c r="AN67" s="728"/>
      <c r="AO67" s="728"/>
      <c r="AP67" s="728"/>
      <c r="AQ67" s="728"/>
      <c r="AR67" s="728"/>
      <c r="AS67" s="728"/>
      <c r="AT67" s="728"/>
      <c r="AU67" s="728"/>
      <c r="AV67" s="728"/>
      <c r="AW67" s="728"/>
      <c r="AX67" s="728"/>
      <c r="AY67" s="729"/>
    </row>
    <row r="68" spans="1:51" ht="18.399999999999999" customHeight="1">
      <c r="A68" s="5"/>
      <c r="B68" s="698" t="s">
        <v>62</v>
      </c>
      <c r="C68" s="699"/>
      <c r="D68" s="699"/>
      <c r="E68" s="699"/>
      <c r="F68" s="699"/>
      <c r="G68" s="699"/>
      <c r="H68" s="699"/>
      <c r="I68" s="699"/>
      <c r="J68" s="699"/>
      <c r="K68" s="699"/>
      <c r="L68" s="699"/>
      <c r="M68" s="699"/>
      <c r="N68" s="699"/>
      <c r="O68" s="699"/>
      <c r="P68" s="699"/>
      <c r="Q68" s="699"/>
      <c r="R68" s="699"/>
      <c r="S68" s="699"/>
      <c r="T68" s="699"/>
      <c r="U68" s="699"/>
      <c r="V68" s="699"/>
      <c r="W68" s="699"/>
      <c r="X68" s="699"/>
      <c r="Y68" s="699"/>
      <c r="Z68" s="699"/>
      <c r="AA68" s="699"/>
      <c r="AB68" s="699"/>
      <c r="AC68" s="699"/>
      <c r="AD68" s="699"/>
      <c r="AE68" s="699"/>
      <c r="AF68" s="699"/>
      <c r="AG68" s="699"/>
      <c r="AH68" s="699"/>
      <c r="AI68" s="699"/>
      <c r="AJ68" s="699"/>
      <c r="AK68" s="699"/>
      <c r="AL68" s="699"/>
      <c r="AM68" s="699"/>
      <c r="AN68" s="699"/>
      <c r="AO68" s="699"/>
      <c r="AP68" s="699"/>
      <c r="AQ68" s="699"/>
      <c r="AR68" s="699"/>
      <c r="AS68" s="699"/>
      <c r="AT68" s="699"/>
      <c r="AU68" s="699"/>
      <c r="AV68" s="699"/>
      <c r="AW68" s="699"/>
      <c r="AX68" s="699"/>
      <c r="AY68" s="700"/>
    </row>
    <row r="69" spans="1:51" ht="82.5" customHeight="1" thickBot="1">
      <c r="A69" s="5"/>
      <c r="B69" s="701" t="s">
        <v>1721</v>
      </c>
      <c r="C69" s="702"/>
      <c r="D69" s="702"/>
      <c r="E69" s="702"/>
      <c r="F69" s="703"/>
      <c r="G69" s="704" t="s">
        <v>1722</v>
      </c>
      <c r="H69" s="216"/>
      <c r="I69" s="216"/>
      <c r="J69" s="216"/>
      <c r="K69" s="216"/>
      <c r="L69" s="216"/>
      <c r="M69" s="216"/>
      <c r="N69" s="216"/>
      <c r="O69" s="216"/>
      <c r="P69" s="216"/>
      <c r="Q69" s="216"/>
      <c r="R69" s="216"/>
      <c r="S69" s="216"/>
      <c r="T69" s="216"/>
      <c r="U69" s="216"/>
      <c r="V69" s="216"/>
      <c r="W69" s="216"/>
      <c r="X69" s="216"/>
      <c r="Y69" s="216"/>
      <c r="Z69" s="216"/>
      <c r="AA69" s="216"/>
      <c r="AB69" s="216"/>
      <c r="AC69" s="216"/>
      <c r="AD69" s="216"/>
      <c r="AE69" s="216"/>
      <c r="AF69" s="216"/>
      <c r="AG69" s="216"/>
      <c r="AH69" s="216"/>
      <c r="AI69" s="216"/>
      <c r="AJ69" s="216"/>
      <c r="AK69" s="216"/>
      <c r="AL69" s="216"/>
      <c r="AM69" s="216"/>
      <c r="AN69" s="216"/>
      <c r="AO69" s="216"/>
      <c r="AP69" s="216"/>
      <c r="AQ69" s="216"/>
      <c r="AR69" s="216"/>
      <c r="AS69" s="216"/>
      <c r="AT69" s="216"/>
      <c r="AU69" s="216"/>
      <c r="AV69" s="216"/>
      <c r="AW69" s="216"/>
      <c r="AX69" s="216"/>
      <c r="AY69" s="705"/>
    </row>
    <row r="70" spans="1:51" ht="19.7" customHeight="1">
      <c r="A70" s="5"/>
      <c r="B70" s="706" t="s">
        <v>96</v>
      </c>
      <c r="C70" s="707"/>
      <c r="D70" s="707"/>
      <c r="E70" s="707"/>
      <c r="F70" s="707"/>
      <c r="G70" s="707"/>
      <c r="H70" s="707"/>
      <c r="I70" s="707"/>
      <c r="J70" s="707"/>
      <c r="K70" s="707"/>
      <c r="L70" s="707"/>
      <c r="M70" s="707"/>
      <c r="N70" s="707"/>
      <c r="O70" s="707"/>
      <c r="P70" s="707"/>
      <c r="Q70" s="707"/>
      <c r="R70" s="707"/>
      <c r="S70" s="707"/>
      <c r="T70" s="707"/>
      <c r="U70" s="707"/>
      <c r="V70" s="707"/>
      <c r="W70" s="707"/>
      <c r="X70" s="707"/>
      <c r="Y70" s="707"/>
      <c r="Z70" s="707"/>
      <c r="AA70" s="707"/>
      <c r="AB70" s="707"/>
      <c r="AC70" s="707"/>
      <c r="AD70" s="707"/>
      <c r="AE70" s="707"/>
      <c r="AF70" s="707"/>
      <c r="AG70" s="707"/>
      <c r="AH70" s="707"/>
      <c r="AI70" s="707"/>
      <c r="AJ70" s="707"/>
      <c r="AK70" s="707"/>
      <c r="AL70" s="707"/>
      <c r="AM70" s="707"/>
      <c r="AN70" s="707"/>
      <c r="AO70" s="707"/>
      <c r="AP70" s="707"/>
      <c r="AQ70" s="707"/>
      <c r="AR70" s="707"/>
      <c r="AS70" s="707"/>
      <c r="AT70" s="707"/>
      <c r="AU70" s="707"/>
      <c r="AV70" s="707"/>
      <c r="AW70" s="707"/>
      <c r="AX70" s="707"/>
      <c r="AY70" s="708"/>
    </row>
    <row r="71" spans="1:51" ht="318" customHeight="1" thickBot="1">
      <c r="A71" s="5"/>
      <c r="B71" s="709" t="s">
        <v>1723</v>
      </c>
      <c r="C71" s="710"/>
      <c r="D71" s="710"/>
      <c r="E71" s="710"/>
      <c r="F71" s="710"/>
      <c r="G71" s="710"/>
      <c r="H71" s="710"/>
      <c r="I71" s="710"/>
      <c r="J71" s="710"/>
      <c r="K71" s="710"/>
      <c r="L71" s="710"/>
      <c r="M71" s="710"/>
      <c r="N71" s="710"/>
      <c r="O71" s="710"/>
      <c r="P71" s="710"/>
      <c r="Q71" s="710"/>
      <c r="R71" s="710"/>
      <c r="S71" s="710"/>
      <c r="T71" s="710"/>
      <c r="U71" s="710"/>
      <c r="V71" s="710"/>
      <c r="W71" s="710"/>
      <c r="X71" s="710"/>
      <c r="Y71" s="710"/>
      <c r="Z71" s="710"/>
      <c r="AA71" s="710"/>
      <c r="AB71" s="710"/>
      <c r="AC71" s="710"/>
      <c r="AD71" s="710"/>
      <c r="AE71" s="710"/>
      <c r="AF71" s="710"/>
      <c r="AG71" s="710"/>
      <c r="AH71" s="710"/>
      <c r="AI71" s="710"/>
      <c r="AJ71" s="710"/>
      <c r="AK71" s="710"/>
      <c r="AL71" s="710"/>
      <c r="AM71" s="710"/>
      <c r="AN71" s="710"/>
      <c r="AO71" s="710"/>
      <c r="AP71" s="710"/>
      <c r="AQ71" s="710"/>
      <c r="AR71" s="710"/>
      <c r="AS71" s="710"/>
      <c r="AT71" s="710"/>
      <c r="AU71" s="710"/>
      <c r="AV71" s="710"/>
      <c r="AW71" s="710"/>
      <c r="AX71" s="710"/>
      <c r="AY71" s="711"/>
    </row>
    <row r="72" spans="1:51" ht="28.5" customHeight="1">
      <c r="A72" s="5"/>
      <c r="B72" s="712" t="s">
        <v>81</v>
      </c>
      <c r="C72" s="713"/>
      <c r="D72" s="713"/>
      <c r="E72" s="713"/>
      <c r="F72" s="713"/>
      <c r="G72" s="713"/>
      <c r="H72" s="713"/>
      <c r="I72" s="713"/>
      <c r="J72" s="713"/>
      <c r="K72" s="713"/>
      <c r="L72" s="713"/>
      <c r="M72" s="713"/>
      <c r="N72" s="713"/>
      <c r="O72" s="713"/>
      <c r="P72" s="713"/>
      <c r="Q72" s="713"/>
      <c r="R72" s="713"/>
      <c r="S72" s="713"/>
      <c r="T72" s="713"/>
      <c r="U72" s="713"/>
      <c r="V72" s="713"/>
      <c r="W72" s="713"/>
      <c r="X72" s="713"/>
      <c r="Y72" s="713"/>
      <c r="Z72" s="713"/>
      <c r="AA72" s="713"/>
      <c r="AB72" s="713"/>
      <c r="AC72" s="713"/>
      <c r="AD72" s="713"/>
      <c r="AE72" s="713"/>
      <c r="AF72" s="713"/>
      <c r="AG72" s="713"/>
      <c r="AH72" s="713"/>
      <c r="AI72" s="713"/>
      <c r="AJ72" s="713"/>
      <c r="AK72" s="713"/>
      <c r="AL72" s="713"/>
      <c r="AM72" s="713"/>
      <c r="AN72" s="713"/>
      <c r="AO72" s="713"/>
      <c r="AP72" s="713"/>
      <c r="AQ72" s="713"/>
      <c r="AR72" s="713"/>
      <c r="AS72" s="713"/>
      <c r="AT72" s="713"/>
      <c r="AU72" s="713"/>
      <c r="AV72" s="713"/>
      <c r="AW72" s="713"/>
      <c r="AX72" s="713"/>
      <c r="AY72" s="714"/>
    </row>
    <row r="73" spans="1:51" ht="38.25" customHeight="1">
      <c r="A73" s="5"/>
      <c r="B73" s="23" t="s">
        <v>82</v>
      </c>
      <c r="C73" s="21"/>
      <c r="D73" s="21"/>
      <c r="E73" s="21"/>
      <c r="F73" s="21"/>
      <c r="G73" s="21"/>
      <c r="H73" s="21"/>
      <c r="I73" s="21"/>
      <c r="J73" s="21"/>
      <c r="K73" s="21"/>
      <c r="L73" s="22"/>
      <c r="M73" s="694" t="s">
        <v>1724</v>
      </c>
      <c r="N73" s="695"/>
      <c r="O73" s="695"/>
      <c r="P73" s="695"/>
      <c r="Q73" s="695"/>
      <c r="R73" s="695"/>
      <c r="S73" s="695"/>
      <c r="T73" s="695"/>
      <c r="U73" s="695"/>
      <c r="V73" s="695"/>
      <c r="W73" s="695"/>
      <c r="X73" s="695"/>
      <c r="Y73" s="695"/>
      <c r="Z73" s="695"/>
      <c r="AA73" s="696"/>
      <c r="AB73" s="21" t="s">
        <v>83</v>
      </c>
      <c r="AC73" s="21"/>
      <c r="AD73" s="21"/>
      <c r="AE73" s="21"/>
      <c r="AF73" s="21"/>
      <c r="AG73" s="21"/>
      <c r="AH73" s="21"/>
      <c r="AI73" s="21"/>
      <c r="AJ73" s="21"/>
      <c r="AK73" s="22"/>
      <c r="AL73" s="694" t="s">
        <v>1725</v>
      </c>
      <c r="AM73" s="695"/>
      <c r="AN73" s="695"/>
      <c r="AO73" s="695"/>
      <c r="AP73" s="695"/>
      <c r="AQ73" s="695"/>
      <c r="AR73" s="695"/>
      <c r="AS73" s="695"/>
      <c r="AT73" s="695"/>
      <c r="AU73" s="695"/>
      <c r="AV73" s="695"/>
      <c r="AW73" s="695"/>
      <c r="AX73" s="695"/>
      <c r="AY73" s="697"/>
    </row>
    <row r="74" spans="1:51" ht="11.25" customHeight="1">
      <c r="A74" s="4"/>
      <c r="B74" s="6"/>
      <c r="C74" s="6"/>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row>
    <row r="75" spans="1:51" ht="21.75" customHeight="1" thickBot="1">
      <c r="AK75" s="466"/>
      <c r="AL75" s="466"/>
      <c r="AM75" s="466"/>
      <c r="AN75" s="466"/>
      <c r="AO75" s="466"/>
      <c r="AP75" s="466"/>
      <c r="AQ75" s="466"/>
      <c r="AR75" s="467" t="s">
        <v>112</v>
      </c>
      <c r="AS75" s="467"/>
      <c r="AT75" s="467"/>
      <c r="AU75" s="467"/>
      <c r="AV75" s="467"/>
      <c r="AW75" s="467"/>
      <c r="AX75" s="467"/>
      <c r="AY75" s="467"/>
    </row>
    <row r="76" spans="1:51" ht="21" customHeight="1">
      <c r="B76" s="468" t="s">
        <v>113</v>
      </c>
      <c r="C76" s="469"/>
      <c r="D76" s="469"/>
      <c r="E76" s="469"/>
      <c r="F76" s="469"/>
      <c r="G76" s="469"/>
      <c r="H76" s="470" t="s">
        <v>1703</v>
      </c>
      <c r="I76" s="471"/>
      <c r="J76" s="471"/>
      <c r="K76" s="471"/>
      <c r="L76" s="471"/>
      <c r="M76" s="471"/>
      <c r="N76" s="471"/>
      <c r="O76" s="471"/>
      <c r="P76" s="471"/>
      <c r="Q76" s="471"/>
      <c r="R76" s="471"/>
      <c r="S76" s="471"/>
      <c r="T76" s="471"/>
      <c r="U76" s="471"/>
      <c r="V76" s="471"/>
      <c r="W76" s="471"/>
      <c r="X76" s="471"/>
      <c r="Y76" s="471"/>
      <c r="Z76" s="472" t="s">
        <v>1726</v>
      </c>
      <c r="AA76" s="599"/>
      <c r="AB76" s="599"/>
      <c r="AC76" s="599"/>
      <c r="AD76" s="599"/>
      <c r="AE76" s="600"/>
      <c r="AF76" s="601" t="s">
        <v>101</v>
      </c>
      <c r="AG76" s="475"/>
      <c r="AH76" s="475"/>
      <c r="AI76" s="475"/>
      <c r="AJ76" s="475"/>
      <c r="AK76" s="475"/>
      <c r="AL76" s="475"/>
      <c r="AM76" s="475"/>
      <c r="AN76" s="475"/>
      <c r="AO76" s="475"/>
      <c r="AP76" s="475"/>
      <c r="AQ76" s="602"/>
      <c r="AR76" s="478" t="s">
        <v>1</v>
      </c>
      <c r="AS76" s="603"/>
      <c r="AT76" s="603"/>
      <c r="AU76" s="603"/>
      <c r="AV76" s="603"/>
      <c r="AW76" s="603"/>
      <c r="AX76" s="603"/>
      <c r="AY76" s="604"/>
    </row>
    <row r="77" spans="1:51" ht="28.15" customHeight="1">
      <c r="B77" s="442" t="s">
        <v>59</v>
      </c>
      <c r="C77" s="443"/>
      <c r="D77" s="443"/>
      <c r="E77" s="443"/>
      <c r="F77" s="443"/>
      <c r="G77" s="444"/>
      <c r="H77" s="445"/>
      <c r="I77" s="446"/>
      <c r="J77" s="446"/>
      <c r="K77" s="446"/>
      <c r="L77" s="446"/>
      <c r="M77" s="446"/>
      <c r="N77" s="446"/>
      <c r="O77" s="446"/>
      <c r="P77" s="446"/>
      <c r="Q77" s="446"/>
      <c r="R77" s="446"/>
      <c r="S77" s="446"/>
      <c r="T77" s="446"/>
      <c r="U77" s="446"/>
      <c r="V77" s="446"/>
      <c r="W77" s="446"/>
      <c r="X77" s="446"/>
      <c r="Y77" s="589"/>
      <c r="Z77" s="448" t="s">
        <v>2</v>
      </c>
      <c r="AA77" s="590"/>
      <c r="AB77" s="590"/>
      <c r="AC77" s="590"/>
      <c r="AD77" s="590"/>
      <c r="AE77" s="591"/>
      <c r="AF77" s="592" t="s">
        <v>1686</v>
      </c>
      <c r="AG77" s="449"/>
      <c r="AH77" s="449"/>
      <c r="AI77" s="449"/>
      <c r="AJ77" s="449"/>
      <c r="AK77" s="449"/>
      <c r="AL77" s="449"/>
      <c r="AM77" s="449"/>
      <c r="AN77" s="449"/>
      <c r="AO77" s="449"/>
      <c r="AP77" s="449"/>
      <c r="AQ77" s="450"/>
      <c r="AR77" s="451" t="s">
        <v>1687</v>
      </c>
      <c r="AS77" s="452"/>
      <c r="AT77" s="452"/>
      <c r="AU77" s="452"/>
      <c r="AV77" s="452"/>
      <c r="AW77" s="452"/>
      <c r="AX77" s="452"/>
      <c r="AY77" s="453"/>
    </row>
    <row r="78" spans="1:51" ht="30.75" customHeight="1">
      <c r="B78" s="454" t="s">
        <v>3</v>
      </c>
      <c r="C78" s="455"/>
      <c r="D78" s="455"/>
      <c r="E78" s="455"/>
      <c r="F78" s="455"/>
      <c r="G78" s="455"/>
      <c r="H78" s="456" t="s">
        <v>103</v>
      </c>
      <c r="I78" s="593"/>
      <c r="J78" s="593"/>
      <c r="K78" s="593"/>
      <c r="L78" s="593"/>
      <c r="M78" s="593"/>
      <c r="N78" s="593"/>
      <c r="O78" s="593"/>
      <c r="P78" s="593"/>
      <c r="Q78" s="593"/>
      <c r="R78" s="593"/>
      <c r="S78" s="593"/>
      <c r="T78" s="593"/>
      <c r="U78" s="593"/>
      <c r="V78" s="593"/>
      <c r="W78" s="593"/>
      <c r="X78" s="593"/>
      <c r="Y78" s="594"/>
      <c r="Z78" s="457" t="s">
        <v>76</v>
      </c>
      <c r="AA78" s="458"/>
      <c r="AB78" s="458"/>
      <c r="AC78" s="458"/>
      <c r="AD78" s="458"/>
      <c r="AE78" s="459"/>
      <c r="AF78" s="595" t="s">
        <v>108</v>
      </c>
      <c r="AG78" s="460"/>
      <c r="AH78" s="460"/>
      <c r="AI78" s="460"/>
      <c r="AJ78" s="460"/>
      <c r="AK78" s="460"/>
      <c r="AL78" s="460"/>
      <c r="AM78" s="460"/>
      <c r="AN78" s="460"/>
      <c r="AO78" s="460"/>
      <c r="AP78" s="460"/>
      <c r="AQ78" s="460"/>
      <c r="AR78" s="460"/>
      <c r="AS78" s="460"/>
      <c r="AT78" s="460"/>
      <c r="AU78" s="460"/>
      <c r="AV78" s="460"/>
      <c r="AW78" s="460"/>
      <c r="AX78" s="460"/>
      <c r="AY78" s="596"/>
    </row>
    <row r="79" spans="1:51" ht="18" customHeight="1">
      <c r="B79" s="418" t="s">
        <v>37</v>
      </c>
      <c r="C79" s="419"/>
      <c r="D79" s="419"/>
      <c r="E79" s="419"/>
      <c r="F79" s="419"/>
      <c r="G79" s="419"/>
      <c r="H79" s="422" t="s">
        <v>1688</v>
      </c>
      <c r="I79" s="423"/>
      <c r="J79" s="423"/>
      <c r="K79" s="423"/>
      <c r="L79" s="423"/>
      <c r="M79" s="423"/>
      <c r="N79" s="423"/>
      <c r="O79" s="423"/>
      <c r="P79" s="423"/>
      <c r="Q79" s="423"/>
      <c r="R79" s="423"/>
      <c r="S79" s="423"/>
      <c r="T79" s="423"/>
      <c r="U79" s="423"/>
      <c r="V79" s="423"/>
      <c r="W79" s="423"/>
      <c r="X79" s="423"/>
      <c r="Y79" s="576"/>
      <c r="Z79" s="578" t="s">
        <v>1727</v>
      </c>
      <c r="AA79" s="579"/>
      <c r="AB79" s="579"/>
      <c r="AC79" s="579"/>
      <c r="AD79" s="579"/>
      <c r="AE79" s="580"/>
      <c r="AF79" s="584"/>
      <c r="AG79" s="431"/>
      <c r="AH79" s="431"/>
      <c r="AI79" s="431"/>
      <c r="AJ79" s="431"/>
      <c r="AK79" s="431"/>
      <c r="AL79" s="431"/>
      <c r="AM79" s="431"/>
      <c r="AN79" s="431"/>
      <c r="AO79" s="431"/>
      <c r="AP79" s="431"/>
      <c r="AQ79" s="431"/>
      <c r="AR79" s="431"/>
      <c r="AS79" s="431"/>
      <c r="AT79" s="431"/>
      <c r="AU79" s="431"/>
      <c r="AV79" s="431"/>
      <c r="AW79" s="431"/>
      <c r="AX79" s="431"/>
      <c r="AY79" s="585"/>
    </row>
    <row r="80" spans="1:51" ht="24" customHeight="1">
      <c r="B80" s="420"/>
      <c r="C80" s="421"/>
      <c r="D80" s="421"/>
      <c r="E80" s="421"/>
      <c r="F80" s="421"/>
      <c r="G80" s="421"/>
      <c r="H80" s="425"/>
      <c r="I80" s="426"/>
      <c r="J80" s="426"/>
      <c r="K80" s="426"/>
      <c r="L80" s="426"/>
      <c r="M80" s="426"/>
      <c r="N80" s="426"/>
      <c r="O80" s="426"/>
      <c r="P80" s="426"/>
      <c r="Q80" s="426"/>
      <c r="R80" s="426"/>
      <c r="S80" s="426"/>
      <c r="T80" s="426"/>
      <c r="U80" s="426"/>
      <c r="V80" s="426"/>
      <c r="W80" s="426"/>
      <c r="X80" s="426"/>
      <c r="Y80" s="577"/>
      <c r="Z80" s="581"/>
      <c r="AA80" s="582"/>
      <c r="AB80" s="582"/>
      <c r="AC80" s="582"/>
      <c r="AD80" s="582"/>
      <c r="AE80" s="583"/>
      <c r="AF80" s="586"/>
      <c r="AG80" s="587"/>
      <c r="AH80" s="587"/>
      <c r="AI80" s="587"/>
      <c r="AJ80" s="587"/>
      <c r="AK80" s="587"/>
      <c r="AL80" s="587"/>
      <c r="AM80" s="587"/>
      <c r="AN80" s="587"/>
      <c r="AO80" s="587"/>
      <c r="AP80" s="587"/>
      <c r="AQ80" s="587"/>
      <c r="AR80" s="587"/>
      <c r="AS80" s="587"/>
      <c r="AT80" s="587"/>
      <c r="AU80" s="587"/>
      <c r="AV80" s="587"/>
      <c r="AW80" s="587"/>
      <c r="AX80" s="587"/>
      <c r="AY80" s="588"/>
    </row>
    <row r="81" spans="2:60" ht="29.25" customHeight="1">
      <c r="B81" s="436" t="s">
        <v>4</v>
      </c>
      <c r="C81" s="437"/>
      <c r="D81" s="437"/>
      <c r="E81" s="437"/>
      <c r="F81" s="437"/>
      <c r="G81" s="438"/>
      <c r="H81" s="439" t="s">
        <v>109</v>
      </c>
      <c r="I81" s="440"/>
      <c r="J81" s="440"/>
      <c r="K81" s="440"/>
      <c r="L81" s="440"/>
      <c r="M81" s="440"/>
      <c r="N81" s="440"/>
      <c r="O81" s="440"/>
      <c r="P81" s="440"/>
      <c r="Q81" s="440"/>
      <c r="R81" s="440"/>
      <c r="S81" s="440"/>
      <c r="T81" s="440"/>
      <c r="U81" s="440"/>
      <c r="V81" s="440"/>
      <c r="W81" s="440"/>
      <c r="X81" s="440"/>
      <c r="Y81" s="440"/>
      <c r="Z81" s="440"/>
      <c r="AA81" s="440"/>
      <c r="AB81" s="440"/>
      <c r="AC81" s="440"/>
      <c r="AD81" s="440"/>
      <c r="AE81" s="440"/>
      <c r="AF81" s="440"/>
      <c r="AG81" s="440"/>
      <c r="AH81" s="440"/>
      <c r="AI81" s="440"/>
      <c r="AJ81" s="440"/>
      <c r="AK81" s="440"/>
      <c r="AL81" s="440"/>
      <c r="AM81" s="440"/>
      <c r="AN81" s="440"/>
      <c r="AO81" s="440"/>
      <c r="AP81" s="440"/>
      <c r="AQ81" s="440"/>
      <c r="AR81" s="440"/>
      <c r="AS81" s="440"/>
      <c r="AT81" s="440"/>
      <c r="AU81" s="440"/>
      <c r="AV81" s="440"/>
      <c r="AW81" s="440"/>
      <c r="AX81" s="440"/>
      <c r="AY81" s="441"/>
    </row>
    <row r="82" spans="2:60" ht="21" customHeight="1">
      <c r="B82" s="405" t="s">
        <v>39</v>
      </c>
      <c r="C82" s="406"/>
      <c r="D82" s="406"/>
      <c r="E82" s="406"/>
      <c r="F82" s="406"/>
      <c r="G82" s="407"/>
      <c r="H82" s="411"/>
      <c r="I82" s="412"/>
      <c r="J82" s="412"/>
      <c r="K82" s="412"/>
      <c r="L82" s="412"/>
      <c r="M82" s="412"/>
      <c r="N82" s="412"/>
      <c r="O82" s="412"/>
      <c r="P82" s="412"/>
      <c r="Q82" s="370" t="s">
        <v>86</v>
      </c>
      <c r="R82" s="371"/>
      <c r="S82" s="371"/>
      <c r="T82" s="371"/>
      <c r="U82" s="371"/>
      <c r="V82" s="371"/>
      <c r="W82" s="413"/>
      <c r="X82" s="370" t="s">
        <v>87</v>
      </c>
      <c r="Y82" s="371"/>
      <c r="Z82" s="371"/>
      <c r="AA82" s="371"/>
      <c r="AB82" s="371"/>
      <c r="AC82" s="371"/>
      <c r="AD82" s="413"/>
      <c r="AE82" s="370" t="s">
        <v>88</v>
      </c>
      <c r="AF82" s="371"/>
      <c r="AG82" s="371"/>
      <c r="AH82" s="371"/>
      <c r="AI82" s="371"/>
      <c r="AJ82" s="371"/>
      <c r="AK82" s="413"/>
      <c r="AL82" s="370" t="s">
        <v>90</v>
      </c>
      <c r="AM82" s="371"/>
      <c r="AN82" s="371"/>
      <c r="AO82" s="371"/>
      <c r="AP82" s="371"/>
      <c r="AQ82" s="371"/>
      <c r="AR82" s="413"/>
      <c r="AS82" s="370" t="s">
        <v>91</v>
      </c>
      <c r="AT82" s="371"/>
      <c r="AU82" s="371"/>
      <c r="AV82" s="371"/>
      <c r="AW82" s="371"/>
      <c r="AX82" s="371"/>
      <c r="AY82" s="372"/>
    </row>
    <row r="83" spans="2:60" ht="21" customHeight="1">
      <c r="B83" s="291"/>
      <c r="C83" s="292"/>
      <c r="D83" s="292"/>
      <c r="E83" s="292"/>
      <c r="F83" s="292"/>
      <c r="G83" s="293"/>
      <c r="H83" s="373" t="s">
        <v>5</v>
      </c>
      <c r="I83" s="374"/>
      <c r="J83" s="379" t="s">
        <v>6</v>
      </c>
      <c r="K83" s="380"/>
      <c r="L83" s="380"/>
      <c r="M83" s="380"/>
      <c r="N83" s="380"/>
      <c r="O83" s="380"/>
      <c r="P83" s="381"/>
      <c r="Q83" s="514">
        <v>8699.8649999999998</v>
      </c>
      <c r="R83" s="514"/>
      <c r="S83" s="514"/>
      <c r="T83" s="514"/>
      <c r="U83" s="514"/>
      <c r="V83" s="514"/>
      <c r="W83" s="514"/>
      <c r="X83" s="514">
        <v>7800.991</v>
      </c>
      <c r="Y83" s="514"/>
      <c r="Z83" s="514"/>
      <c r="AA83" s="514"/>
      <c r="AB83" s="514"/>
      <c r="AC83" s="514"/>
      <c r="AD83" s="514"/>
      <c r="AE83" s="514">
        <v>7946.91</v>
      </c>
      <c r="AF83" s="514"/>
      <c r="AG83" s="514"/>
      <c r="AH83" s="514"/>
      <c r="AI83" s="514"/>
      <c r="AJ83" s="514"/>
      <c r="AK83" s="514"/>
      <c r="AL83" s="514">
        <v>7494.6</v>
      </c>
      <c r="AM83" s="514"/>
      <c r="AN83" s="514"/>
      <c r="AO83" s="514"/>
      <c r="AP83" s="514"/>
      <c r="AQ83" s="514"/>
      <c r="AR83" s="514"/>
      <c r="AS83" s="384">
        <v>6882.4380000000001</v>
      </c>
      <c r="AT83" s="384"/>
      <c r="AU83" s="384"/>
      <c r="AV83" s="384"/>
      <c r="AW83" s="384"/>
      <c r="AX83" s="384"/>
      <c r="AY83" s="385"/>
    </row>
    <row r="84" spans="2:60" ht="21" customHeight="1">
      <c r="B84" s="291"/>
      <c r="C84" s="292"/>
      <c r="D84" s="292"/>
      <c r="E84" s="292"/>
      <c r="F84" s="292"/>
      <c r="G84" s="293"/>
      <c r="H84" s="375"/>
      <c r="I84" s="376"/>
      <c r="J84" s="386" t="s">
        <v>7</v>
      </c>
      <c r="K84" s="387"/>
      <c r="L84" s="387"/>
      <c r="M84" s="387"/>
      <c r="N84" s="387"/>
      <c r="O84" s="387"/>
      <c r="P84" s="388"/>
      <c r="Q84" s="414" t="s">
        <v>1694</v>
      </c>
      <c r="R84" s="414"/>
      <c r="S84" s="414"/>
      <c r="T84" s="414"/>
      <c r="U84" s="414"/>
      <c r="V84" s="414"/>
      <c r="W84" s="414"/>
      <c r="X84" s="693">
        <v>-5</v>
      </c>
      <c r="Y84" s="693"/>
      <c r="Z84" s="693"/>
      <c r="AA84" s="693"/>
      <c r="AB84" s="693"/>
      <c r="AC84" s="693"/>
      <c r="AD84" s="693"/>
      <c r="AE84" s="414" t="s">
        <v>1694</v>
      </c>
      <c r="AF84" s="414"/>
      <c r="AG84" s="414"/>
      <c r="AH84" s="414"/>
      <c r="AI84" s="414"/>
      <c r="AJ84" s="414"/>
      <c r="AK84" s="414"/>
      <c r="AL84" s="414"/>
      <c r="AM84" s="414"/>
      <c r="AN84" s="414"/>
      <c r="AO84" s="414"/>
      <c r="AP84" s="414"/>
      <c r="AQ84" s="414"/>
      <c r="AR84" s="414"/>
      <c r="AS84" s="464"/>
      <c r="AT84" s="464"/>
      <c r="AU84" s="464"/>
      <c r="AV84" s="464"/>
      <c r="AW84" s="464"/>
      <c r="AX84" s="464"/>
      <c r="AY84" s="465"/>
    </row>
    <row r="85" spans="2:60" ht="24.75" customHeight="1">
      <c r="B85" s="291"/>
      <c r="C85" s="292"/>
      <c r="D85" s="292"/>
      <c r="E85" s="292"/>
      <c r="F85" s="292"/>
      <c r="G85" s="293"/>
      <c r="H85" s="375"/>
      <c r="I85" s="376"/>
      <c r="J85" s="386" t="s">
        <v>8</v>
      </c>
      <c r="K85" s="387"/>
      <c r="L85" s="387"/>
      <c r="M85" s="387"/>
      <c r="N85" s="387"/>
      <c r="O85" s="387"/>
      <c r="P85" s="388"/>
      <c r="Q85" s="414" t="s">
        <v>1694</v>
      </c>
      <c r="R85" s="414"/>
      <c r="S85" s="414"/>
      <c r="T85" s="414"/>
      <c r="U85" s="414"/>
      <c r="V85" s="414"/>
      <c r="W85" s="414"/>
      <c r="X85" s="414" t="s">
        <v>1694</v>
      </c>
      <c r="Y85" s="414"/>
      <c r="Z85" s="414"/>
      <c r="AA85" s="414"/>
      <c r="AB85" s="414"/>
      <c r="AC85" s="414"/>
      <c r="AD85" s="414"/>
      <c r="AE85" s="414" t="s">
        <v>1694</v>
      </c>
      <c r="AF85" s="414"/>
      <c r="AG85" s="414"/>
      <c r="AH85" s="414"/>
      <c r="AI85" s="414"/>
      <c r="AJ85" s="414"/>
      <c r="AK85" s="414"/>
      <c r="AL85" s="414"/>
      <c r="AM85" s="414"/>
      <c r="AN85" s="414"/>
      <c r="AO85" s="414"/>
      <c r="AP85" s="414"/>
      <c r="AQ85" s="414"/>
      <c r="AR85" s="414"/>
      <c r="AS85" s="464"/>
      <c r="AT85" s="464"/>
      <c r="AU85" s="464"/>
      <c r="AV85" s="464"/>
      <c r="AW85" s="464"/>
      <c r="AX85" s="464"/>
      <c r="AY85" s="465"/>
    </row>
    <row r="86" spans="2:60" ht="24.75" customHeight="1">
      <c r="B86" s="291"/>
      <c r="C86" s="292"/>
      <c r="D86" s="292"/>
      <c r="E86" s="292"/>
      <c r="F86" s="292"/>
      <c r="G86" s="293"/>
      <c r="H86" s="377"/>
      <c r="I86" s="378"/>
      <c r="J86" s="415" t="s">
        <v>26</v>
      </c>
      <c r="K86" s="416"/>
      <c r="L86" s="416"/>
      <c r="M86" s="416"/>
      <c r="N86" s="416"/>
      <c r="O86" s="416"/>
      <c r="P86" s="417"/>
      <c r="Q86" s="398">
        <f>SUM(Q83:W85)</f>
        <v>8699.8649999999998</v>
      </c>
      <c r="R86" s="399"/>
      <c r="S86" s="399"/>
      <c r="T86" s="399"/>
      <c r="U86" s="399"/>
      <c r="V86" s="399"/>
      <c r="W86" s="400"/>
      <c r="X86" s="398">
        <f>SUM(X83:AD85)</f>
        <v>7795.991</v>
      </c>
      <c r="Y86" s="399"/>
      <c r="Z86" s="399"/>
      <c r="AA86" s="399"/>
      <c r="AB86" s="399"/>
      <c r="AC86" s="399"/>
      <c r="AD86" s="400"/>
      <c r="AE86" s="398">
        <f>SUM(AE83:AK85)</f>
        <v>7946.91</v>
      </c>
      <c r="AF86" s="399"/>
      <c r="AG86" s="399"/>
      <c r="AH86" s="399"/>
      <c r="AI86" s="399"/>
      <c r="AJ86" s="399"/>
      <c r="AK86" s="400"/>
      <c r="AL86" s="398">
        <f>SUM(AL83:AR85)</f>
        <v>7494.6</v>
      </c>
      <c r="AM86" s="399"/>
      <c r="AN86" s="399"/>
      <c r="AO86" s="399"/>
      <c r="AP86" s="399"/>
      <c r="AQ86" s="399"/>
      <c r="AR86" s="400"/>
      <c r="AS86" s="402">
        <f>SUM(AS83:AY85)</f>
        <v>6882.4380000000001</v>
      </c>
      <c r="AT86" s="402"/>
      <c r="AU86" s="402"/>
      <c r="AV86" s="402"/>
      <c r="AW86" s="402"/>
      <c r="AX86" s="402"/>
      <c r="AY86" s="403"/>
    </row>
    <row r="87" spans="2:60" ht="24.75" customHeight="1">
      <c r="B87" s="291"/>
      <c r="C87" s="292"/>
      <c r="D87" s="292"/>
      <c r="E87" s="292"/>
      <c r="F87" s="292"/>
      <c r="G87" s="293"/>
      <c r="H87" s="392" t="s">
        <v>9</v>
      </c>
      <c r="I87" s="393"/>
      <c r="J87" s="393"/>
      <c r="K87" s="393"/>
      <c r="L87" s="393"/>
      <c r="M87" s="393"/>
      <c r="N87" s="393"/>
      <c r="O87" s="393"/>
      <c r="P87" s="393"/>
      <c r="Q87" s="515">
        <v>8678.8459999999995</v>
      </c>
      <c r="R87" s="515"/>
      <c r="S87" s="515"/>
      <c r="T87" s="515"/>
      <c r="U87" s="515"/>
      <c r="V87" s="515"/>
      <c r="W87" s="515"/>
      <c r="X87" s="515">
        <v>7828.3490000000002</v>
      </c>
      <c r="Y87" s="515"/>
      <c r="Z87" s="515"/>
      <c r="AA87" s="515"/>
      <c r="AB87" s="515"/>
      <c r="AC87" s="515"/>
      <c r="AD87" s="515"/>
      <c r="AE87" s="515">
        <v>7979</v>
      </c>
      <c r="AF87" s="515"/>
      <c r="AG87" s="515"/>
      <c r="AH87" s="515"/>
      <c r="AI87" s="515"/>
      <c r="AJ87" s="515"/>
      <c r="AK87" s="515"/>
      <c r="AL87" s="390"/>
      <c r="AM87" s="390"/>
      <c r="AN87" s="390"/>
      <c r="AO87" s="390"/>
      <c r="AP87" s="390"/>
      <c r="AQ87" s="390"/>
      <c r="AR87" s="390"/>
      <c r="AS87" s="390"/>
      <c r="AT87" s="390"/>
      <c r="AU87" s="390"/>
      <c r="AV87" s="390"/>
      <c r="AW87" s="390"/>
      <c r="AX87" s="390"/>
      <c r="AY87" s="391"/>
      <c r="BH87" s="29"/>
    </row>
    <row r="88" spans="2:60" ht="24.75" customHeight="1">
      <c r="B88" s="408"/>
      <c r="C88" s="409"/>
      <c r="D88" s="409"/>
      <c r="E88" s="409"/>
      <c r="F88" s="409"/>
      <c r="G88" s="410"/>
      <c r="H88" s="392" t="s">
        <v>10</v>
      </c>
      <c r="I88" s="393"/>
      <c r="J88" s="393"/>
      <c r="K88" s="393"/>
      <c r="L88" s="393"/>
      <c r="M88" s="393"/>
      <c r="N88" s="393"/>
      <c r="O88" s="393"/>
      <c r="P88" s="393"/>
      <c r="Q88" s="394">
        <f>Q87/Q86</f>
        <v>0.99758398549862548</v>
      </c>
      <c r="R88" s="394"/>
      <c r="S88" s="394"/>
      <c r="T88" s="394"/>
      <c r="U88" s="394"/>
      <c r="V88" s="394"/>
      <c r="W88" s="394"/>
      <c r="X88" s="394">
        <f>X87/X86</f>
        <v>1.0041505948377827</v>
      </c>
      <c r="Y88" s="394"/>
      <c r="Z88" s="394"/>
      <c r="AA88" s="394"/>
      <c r="AB88" s="394"/>
      <c r="AC88" s="394"/>
      <c r="AD88" s="394"/>
      <c r="AE88" s="394">
        <f>AE87/AE86</f>
        <v>1.0040380474926733</v>
      </c>
      <c r="AF88" s="394"/>
      <c r="AG88" s="394"/>
      <c r="AH88" s="394"/>
      <c r="AI88" s="394"/>
      <c r="AJ88" s="394"/>
      <c r="AK88" s="394"/>
      <c r="AL88" s="390"/>
      <c r="AM88" s="390"/>
      <c r="AN88" s="390"/>
      <c r="AO88" s="390"/>
      <c r="AP88" s="390"/>
      <c r="AQ88" s="390"/>
      <c r="AR88" s="390"/>
      <c r="AS88" s="390"/>
      <c r="AT88" s="390"/>
      <c r="AU88" s="390"/>
      <c r="AV88" s="390"/>
      <c r="AW88" s="390"/>
      <c r="AX88" s="390"/>
      <c r="AY88" s="391"/>
    </row>
    <row r="89" spans="2:60" ht="23.1" customHeight="1">
      <c r="B89" s="335" t="s">
        <v>99</v>
      </c>
      <c r="C89" s="336"/>
      <c r="D89" s="341" t="s">
        <v>23</v>
      </c>
      <c r="E89" s="342"/>
      <c r="F89" s="342"/>
      <c r="G89" s="342"/>
      <c r="H89" s="342"/>
      <c r="I89" s="342"/>
      <c r="J89" s="342"/>
      <c r="K89" s="342"/>
      <c r="L89" s="343"/>
      <c r="M89" s="344" t="s">
        <v>92</v>
      </c>
      <c r="N89" s="344"/>
      <c r="O89" s="344"/>
      <c r="P89" s="344"/>
      <c r="Q89" s="344"/>
      <c r="R89" s="344"/>
      <c r="S89" s="345" t="s">
        <v>91</v>
      </c>
      <c r="T89" s="345"/>
      <c r="U89" s="345"/>
      <c r="V89" s="345"/>
      <c r="W89" s="345"/>
      <c r="X89" s="345"/>
      <c r="Y89" s="346"/>
      <c r="Z89" s="342"/>
      <c r="AA89" s="342"/>
      <c r="AB89" s="342"/>
      <c r="AC89" s="342"/>
      <c r="AD89" s="342"/>
      <c r="AE89" s="342"/>
      <c r="AF89" s="342"/>
      <c r="AG89" s="342"/>
      <c r="AH89" s="342"/>
      <c r="AI89" s="342"/>
      <c r="AJ89" s="342"/>
      <c r="AK89" s="342"/>
      <c r="AL89" s="342"/>
      <c r="AM89" s="342"/>
      <c r="AN89" s="342"/>
      <c r="AO89" s="342"/>
      <c r="AP89" s="342"/>
      <c r="AQ89" s="342"/>
      <c r="AR89" s="342"/>
      <c r="AS89" s="342"/>
      <c r="AT89" s="342"/>
      <c r="AU89" s="342"/>
      <c r="AV89" s="342"/>
      <c r="AW89" s="342"/>
      <c r="AX89" s="342"/>
      <c r="AY89" s="347"/>
    </row>
    <row r="90" spans="2:60" ht="23.1" customHeight="1">
      <c r="B90" s="337"/>
      <c r="C90" s="338"/>
      <c r="D90" s="348" t="s">
        <v>1728</v>
      </c>
      <c r="E90" s="349"/>
      <c r="F90" s="349"/>
      <c r="G90" s="349"/>
      <c r="H90" s="349"/>
      <c r="I90" s="349"/>
      <c r="J90" s="349"/>
      <c r="K90" s="349"/>
      <c r="L90" s="350"/>
      <c r="M90" s="351">
        <v>5956</v>
      </c>
      <c r="N90" s="352"/>
      <c r="O90" s="352"/>
      <c r="P90" s="352"/>
      <c r="Q90" s="352"/>
      <c r="R90" s="353"/>
      <c r="S90" s="634">
        <v>5415</v>
      </c>
      <c r="T90" s="634"/>
      <c r="U90" s="634"/>
      <c r="V90" s="634"/>
      <c r="W90" s="634"/>
      <c r="X90" s="634"/>
      <c r="Y90" s="355"/>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7"/>
    </row>
    <row r="91" spans="2:60" ht="23.1" customHeight="1">
      <c r="B91" s="337"/>
      <c r="C91" s="338"/>
      <c r="D91" s="358" t="s">
        <v>176</v>
      </c>
      <c r="E91" s="359"/>
      <c r="F91" s="359"/>
      <c r="G91" s="359"/>
      <c r="H91" s="359"/>
      <c r="I91" s="359"/>
      <c r="J91" s="359"/>
      <c r="K91" s="359"/>
      <c r="L91" s="360"/>
      <c r="M91" s="564">
        <v>1463</v>
      </c>
      <c r="N91" s="565"/>
      <c r="O91" s="565"/>
      <c r="P91" s="565"/>
      <c r="Q91" s="565"/>
      <c r="R91" s="566"/>
      <c r="S91" s="632">
        <v>1401</v>
      </c>
      <c r="T91" s="632"/>
      <c r="U91" s="632"/>
      <c r="V91" s="632"/>
      <c r="W91" s="632"/>
      <c r="X91" s="632"/>
      <c r="Y91" s="325"/>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7"/>
    </row>
    <row r="92" spans="2:60" ht="23.1" customHeight="1">
      <c r="B92" s="337"/>
      <c r="C92" s="338"/>
      <c r="D92" s="687" t="s">
        <v>177</v>
      </c>
      <c r="E92" s="688"/>
      <c r="F92" s="688"/>
      <c r="G92" s="688"/>
      <c r="H92" s="688"/>
      <c r="I92" s="688"/>
      <c r="J92" s="688"/>
      <c r="K92" s="688"/>
      <c r="L92" s="689"/>
      <c r="M92" s="564">
        <v>39</v>
      </c>
      <c r="N92" s="565"/>
      <c r="O92" s="565"/>
      <c r="P92" s="565"/>
      <c r="Q92" s="565"/>
      <c r="R92" s="566"/>
      <c r="S92" s="632">
        <v>33</v>
      </c>
      <c r="T92" s="632"/>
      <c r="U92" s="632"/>
      <c r="V92" s="632"/>
      <c r="W92" s="632"/>
      <c r="X92" s="632"/>
      <c r="Y92" s="325"/>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7"/>
    </row>
    <row r="93" spans="2:60" ht="23.1" customHeight="1">
      <c r="B93" s="337"/>
      <c r="C93" s="338"/>
      <c r="D93" s="687" t="s">
        <v>135</v>
      </c>
      <c r="E93" s="688"/>
      <c r="F93" s="688"/>
      <c r="G93" s="688"/>
      <c r="H93" s="688"/>
      <c r="I93" s="688"/>
      <c r="J93" s="688"/>
      <c r="K93" s="688"/>
      <c r="L93" s="689"/>
      <c r="M93" s="564">
        <v>17</v>
      </c>
      <c r="N93" s="565"/>
      <c r="O93" s="565"/>
      <c r="P93" s="565"/>
      <c r="Q93" s="565"/>
      <c r="R93" s="566"/>
      <c r="S93" s="632">
        <v>17</v>
      </c>
      <c r="T93" s="632"/>
      <c r="U93" s="632"/>
      <c r="V93" s="632"/>
      <c r="W93" s="632"/>
      <c r="X93" s="632"/>
      <c r="Y93" s="325"/>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7"/>
    </row>
    <row r="94" spans="2:60" ht="23.1" customHeight="1">
      <c r="B94" s="337"/>
      <c r="C94" s="338"/>
      <c r="D94" s="687" t="s">
        <v>1729</v>
      </c>
      <c r="E94" s="688"/>
      <c r="F94" s="688"/>
      <c r="G94" s="688"/>
      <c r="H94" s="688"/>
      <c r="I94" s="688"/>
      <c r="J94" s="688"/>
      <c r="K94" s="688"/>
      <c r="L94" s="689"/>
      <c r="M94" s="564">
        <v>3</v>
      </c>
      <c r="N94" s="565"/>
      <c r="O94" s="565"/>
      <c r="P94" s="565"/>
      <c r="Q94" s="565"/>
      <c r="R94" s="566"/>
      <c r="S94" s="632">
        <v>5</v>
      </c>
      <c r="T94" s="632"/>
      <c r="U94" s="632"/>
      <c r="V94" s="632"/>
      <c r="W94" s="632"/>
      <c r="X94" s="632"/>
      <c r="Y94" s="325"/>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7"/>
    </row>
    <row r="95" spans="2:60" ht="23.1" customHeight="1">
      <c r="B95" s="337"/>
      <c r="C95" s="338"/>
      <c r="D95" s="687" t="s">
        <v>822</v>
      </c>
      <c r="E95" s="688"/>
      <c r="F95" s="688"/>
      <c r="G95" s="688"/>
      <c r="H95" s="688"/>
      <c r="I95" s="688"/>
      <c r="J95" s="688"/>
      <c r="K95" s="688"/>
      <c r="L95" s="689"/>
      <c r="M95" s="564">
        <v>16</v>
      </c>
      <c r="N95" s="565"/>
      <c r="O95" s="565"/>
      <c r="P95" s="565"/>
      <c r="Q95" s="565"/>
      <c r="R95" s="566"/>
      <c r="S95" s="632">
        <v>10</v>
      </c>
      <c r="T95" s="632"/>
      <c r="U95" s="632"/>
      <c r="V95" s="632"/>
      <c r="W95" s="632"/>
      <c r="X95" s="632"/>
      <c r="Y95" s="325"/>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7"/>
    </row>
    <row r="96" spans="2:60" ht="23.1" customHeight="1">
      <c r="B96" s="337"/>
      <c r="C96" s="338"/>
      <c r="D96" s="690" t="s">
        <v>1730</v>
      </c>
      <c r="E96" s="691"/>
      <c r="F96" s="691"/>
      <c r="G96" s="691"/>
      <c r="H96" s="691"/>
      <c r="I96" s="691"/>
      <c r="J96" s="691"/>
      <c r="K96" s="691"/>
      <c r="L96" s="692"/>
      <c r="M96" s="564">
        <v>1</v>
      </c>
      <c r="N96" s="565"/>
      <c r="O96" s="565"/>
      <c r="P96" s="565"/>
      <c r="Q96" s="565"/>
      <c r="R96" s="566"/>
      <c r="S96" s="633">
        <v>1</v>
      </c>
      <c r="T96" s="633"/>
      <c r="U96" s="633"/>
      <c r="V96" s="633"/>
      <c r="W96" s="633"/>
      <c r="X96" s="633"/>
      <c r="Y96" s="325"/>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7"/>
    </row>
    <row r="97" spans="1:104" ht="23.1" customHeight="1">
      <c r="B97" s="339"/>
      <c r="C97" s="340"/>
      <c r="D97" s="361" t="s">
        <v>26</v>
      </c>
      <c r="E97" s="362"/>
      <c r="F97" s="362"/>
      <c r="G97" s="362"/>
      <c r="H97" s="362"/>
      <c r="I97" s="362"/>
      <c r="J97" s="362"/>
      <c r="K97" s="362"/>
      <c r="L97" s="363"/>
      <c r="M97" s="364">
        <f>SUM(M90:R96)</f>
        <v>7495</v>
      </c>
      <c r="N97" s="365"/>
      <c r="O97" s="365"/>
      <c r="P97" s="365"/>
      <c r="Q97" s="365"/>
      <c r="R97" s="366"/>
      <c r="S97" s="654">
        <f>SUM(S90:X96)</f>
        <v>6882</v>
      </c>
      <c r="T97" s="654"/>
      <c r="U97" s="654"/>
      <c r="V97" s="654"/>
      <c r="W97" s="654"/>
      <c r="X97" s="654"/>
      <c r="Y97" s="367"/>
      <c r="Z97" s="368"/>
      <c r="AA97" s="368"/>
      <c r="AB97" s="368"/>
      <c r="AC97" s="368"/>
      <c r="AD97" s="368"/>
      <c r="AE97" s="368"/>
      <c r="AF97" s="368"/>
      <c r="AG97" s="368"/>
      <c r="AH97" s="368"/>
      <c r="AI97" s="368"/>
      <c r="AJ97" s="368"/>
      <c r="AK97" s="368"/>
      <c r="AL97" s="368"/>
      <c r="AM97" s="368"/>
      <c r="AN97" s="368"/>
      <c r="AO97" s="368"/>
      <c r="AP97" s="368"/>
      <c r="AQ97" s="368"/>
      <c r="AR97" s="368"/>
      <c r="AS97" s="368"/>
      <c r="AT97" s="368"/>
      <c r="AU97" s="368"/>
      <c r="AV97" s="368"/>
      <c r="AW97" s="368"/>
      <c r="AX97" s="368"/>
      <c r="AY97" s="369"/>
    </row>
    <row r="98" spans="1:104" ht="24.75" customHeight="1">
      <c r="B98" s="25"/>
      <c r="C98" s="25"/>
      <c r="D98" s="25"/>
      <c r="E98" s="25"/>
      <c r="F98" s="25"/>
      <c r="G98" s="25"/>
      <c r="H98" s="30"/>
      <c r="I98" s="30"/>
      <c r="J98" s="30"/>
      <c r="K98" s="30"/>
      <c r="L98" s="30"/>
      <c r="M98" s="30"/>
      <c r="N98" s="30"/>
      <c r="O98" s="30"/>
      <c r="P98" s="30"/>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row>
    <row r="99" spans="1:104" ht="41.25" customHeight="1">
      <c r="B99" s="25"/>
      <c r="C99" s="25"/>
      <c r="D99" s="25"/>
      <c r="E99" s="25"/>
      <c r="F99" s="25"/>
      <c r="G99" s="25"/>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row>
    <row r="100" spans="1:104" ht="23.25" customHeight="1" thickBot="1">
      <c r="A100" s="4"/>
      <c r="B100" s="319" t="s">
        <v>100</v>
      </c>
      <c r="C100" s="320"/>
      <c r="D100" s="320"/>
      <c r="E100" s="320"/>
      <c r="F100" s="320"/>
      <c r="G100" s="320"/>
      <c r="H100" s="320" t="s">
        <v>1731</v>
      </c>
      <c r="I100" s="320"/>
      <c r="J100" s="320"/>
      <c r="K100" s="320"/>
      <c r="L100" s="320"/>
      <c r="M100" s="320"/>
      <c r="N100" s="320"/>
      <c r="O100" s="320"/>
      <c r="P100" s="320"/>
      <c r="Q100" s="320"/>
      <c r="R100" s="320"/>
      <c r="S100" s="320"/>
      <c r="T100" s="320"/>
      <c r="U100" s="320"/>
      <c r="V100" s="320"/>
      <c r="W100" s="320"/>
      <c r="X100" s="320"/>
      <c r="Y100" s="320"/>
      <c r="Z100" s="320"/>
      <c r="AA100" s="320"/>
      <c r="AB100" s="320"/>
      <c r="AC100" s="320"/>
      <c r="AD100" s="320"/>
      <c r="AE100" s="320"/>
      <c r="AF100" s="320"/>
      <c r="AG100" s="320"/>
      <c r="AH100" s="320"/>
      <c r="AI100" s="320"/>
      <c r="AJ100" s="320"/>
      <c r="AK100" s="320"/>
      <c r="AL100" s="320"/>
      <c r="AM100" s="320"/>
      <c r="AN100" s="320"/>
      <c r="AO100" s="320"/>
      <c r="AP100" s="320"/>
      <c r="AQ100" s="320"/>
      <c r="AR100" s="320"/>
      <c r="AS100" s="320"/>
      <c r="AT100" s="320"/>
      <c r="AU100" s="320"/>
      <c r="AV100" s="320"/>
      <c r="AW100" s="320"/>
      <c r="AX100" s="320"/>
      <c r="AY100" s="320"/>
    </row>
    <row r="101" spans="1:104" ht="385.5" customHeight="1">
      <c r="A101" s="5"/>
      <c r="B101" s="288" t="s">
        <v>40</v>
      </c>
      <c r="C101" s="289"/>
      <c r="D101" s="289"/>
      <c r="E101" s="289"/>
      <c r="F101" s="289"/>
      <c r="G101" s="290"/>
      <c r="H101" s="537"/>
      <c r="I101" s="538"/>
      <c r="J101" s="538"/>
      <c r="K101" s="538"/>
      <c r="L101" s="538"/>
      <c r="M101" s="538"/>
      <c r="N101" s="538"/>
      <c r="O101" s="538"/>
      <c r="P101" s="538"/>
      <c r="Q101" s="538"/>
      <c r="R101" s="538"/>
      <c r="S101" s="538"/>
      <c r="T101" s="538"/>
      <c r="U101" s="538"/>
      <c r="V101" s="538"/>
      <c r="W101" s="538"/>
      <c r="X101" s="538"/>
      <c r="Y101" s="538"/>
      <c r="Z101" s="538"/>
      <c r="AA101" s="538"/>
      <c r="AB101" s="538"/>
      <c r="AC101" s="538"/>
      <c r="AD101" s="538"/>
      <c r="AE101" s="538"/>
      <c r="AF101" s="538"/>
      <c r="AG101" s="538"/>
      <c r="AH101" s="538"/>
      <c r="AI101" s="538"/>
      <c r="AJ101" s="538"/>
      <c r="AK101" s="538"/>
      <c r="AL101" s="538"/>
      <c r="AM101" s="538"/>
      <c r="AN101" s="538"/>
      <c r="AO101" s="538"/>
      <c r="AP101" s="538"/>
      <c r="AQ101" s="538"/>
      <c r="AR101" s="538"/>
      <c r="AS101" s="538"/>
      <c r="AT101" s="538"/>
      <c r="AU101" s="538"/>
      <c r="AV101" s="538"/>
      <c r="AW101" s="538"/>
      <c r="AX101" s="538"/>
      <c r="AY101" s="538"/>
      <c r="BI101" s="33"/>
      <c r="BJ101" s="33"/>
      <c r="BK101" s="33"/>
      <c r="BL101" s="33"/>
      <c r="BM101" s="33"/>
      <c r="BN101" s="33"/>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row>
    <row r="102" spans="1:104" ht="348.95" customHeight="1">
      <c r="B102" s="291"/>
      <c r="C102" s="292"/>
      <c r="D102" s="292"/>
      <c r="E102" s="292"/>
      <c r="F102" s="292"/>
      <c r="G102" s="293"/>
      <c r="H102" s="540"/>
      <c r="I102" s="541"/>
      <c r="J102" s="541"/>
      <c r="K102" s="541"/>
      <c r="L102" s="541"/>
      <c r="M102" s="541"/>
      <c r="N102" s="541"/>
      <c r="O102" s="541"/>
      <c r="P102" s="541"/>
      <c r="Q102" s="541"/>
      <c r="R102" s="541"/>
      <c r="S102" s="541"/>
      <c r="T102" s="541"/>
      <c r="U102" s="541"/>
      <c r="V102" s="541"/>
      <c r="W102" s="541"/>
      <c r="X102" s="541"/>
      <c r="Y102" s="541"/>
      <c r="Z102" s="541"/>
      <c r="AA102" s="541"/>
      <c r="AB102" s="541"/>
      <c r="AC102" s="541"/>
      <c r="AD102" s="541"/>
      <c r="AE102" s="541"/>
      <c r="AF102" s="541"/>
      <c r="AG102" s="541"/>
      <c r="AH102" s="541"/>
      <c r="AI102" s="541"/>
      <c r="AJ102" s="541"/>
      <c r="AK102" s="541"/>
      <c r="AL102" s="541"/>
      <c r="AM102" s="541"/>
      <c r="AN102" s="541"/>
      <c r="AO102" s="541"/>
      <c r="AP102" s="541"/>
      <c r="AQ102" s="541"/>
      <c r="AR102" s="541"/>
      <c r="AS102" s="541"/>
      <c r="AT102" s="541"/>
      <c r="AU102" s="541"/>
      <c r="AV102" s="541"/>
      <c r="AW102" s="541"/>
      <c r="AX102" s="541"/>
      <c r="AY102" s="541"/>
      <c r="BI102" s="33"/>
      <c r="BJ102" s="33"/>
      <c r="BK102" s="33"/>
      <c r="BL102" s="33"/>
      <c r="BM102" s="33"/>
      <c r="BN102" s="33"/>
      <c r="BO102" s="33"/>
      <c r="BP102" s="33"/>
      <c r="BQ102" s="33"/>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row>
    <row r="103" spans="1:104" ht="324" customHeight="1" thickBot="1">
      <c r="B103" s="294"/>
      <c r="C103" s="295"/>
      <c r="D103" s="295"/>
      <c r="E103" s="295"/>
      <c r="F103" s="295"/>
      <c r="G103" s="296"/>
      <c r="H103" s="540"/>
      <c r="I103" s="541"/>
      <c r="J103" s="541"/>
      <c r="K103" s="541"/>
      <c r="L103" s="541"/>
      <c r="M103" s="541"/>
      <c r="N103" s="541"/>
      <c r="O103" s="541"/>
      <c r="P103" s="541"/>
      <c r="Q103" s="541"/>
      <c r="R103" s="541"/>
      <c r="S103" s="541"/>
      <c r="T103" s="541"/>
      <c r="U103" s="541"/>
      <c r="V103" s="541"/>
      <c r="W103" s="541"/>
      <c r="X103" s="541"/>
      <c r="Y103" s="541"/>
      <c r="Z103" s="541"/>
      <c r="AA103" s="541"/>
      <c r="AB103" s="541"/>
      <c r="AC103" s="541"/>
      <c r="AD103" s="541"/>
      <c r="AE103" s="541"/>
      <c r="AF103" s="541"/>
      <c r="AG103" s="541"/>
      <c r="AH103" s="541"/>
      <c r="AI103" s="541"/>
      <c r="AJ103" s="541"/>
      <c r="AK103" s="541"/>
      <c r="AL103" s="541"/>
      <c r="AM103" s="541"/>
      <c r="AN103" s="541"/>
      <c r="AO103" s="541"/>
      <c r="AP103" s="541"/>
      <c r="AQ103" s="541"/>
      <c r="AR103" s="541"/>
      <c r="AS103" s="541"/>
      <c r="AT103" s="541"/>
      <c r="AU103" s="541"/>
      <c r="AV103" s="541"/>
      <c r="AW103" s="541"/>
      <c r="AX103" s="541"/>
      <c r="AY103" s="541"/>
      <c r="BI103" s="33"/>
      <c r="BJ103" s="33"/>
      <c r="BK103" s="33"/>
      <c r="BL103" s="33"/>
      <c r="BM103" s="33"/>
      <c r="BN103" s="33"/>
      <c r="BO103" s="33"/>
      <c r="BP103" s="33"/>
      <c r="BQ103" s="33"/>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row>
    <row r="104" spans="1:104" ht="41.25" customHeight="1">
      <c r="B104" s="25"/>
      <c r="C104" s="25"/>
      <c r="D104" s="25"/>
      <c r="E104" s="25"/>
      <c r="F104" s="25"/>
      <c r="G104" s="25"/>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row>
    <row r="105" spans="1:104" ht="30" customHeight="1" thickBot="1">
      <c r="B105" s="306" t="s">
        <v>100</v>
      </c>
      <c r="C105" s="306"/>
      <c r="D105" s="306"/>
      <c r="E105" s="306"/>
      <c r="F105" s="307"/>
      <c r="G105" s="307"/>
      <c r="H105" s="663" t="s">
        <v>1731</v>
      </c>
      <c r="I105" s="663"/>
      <c r="J105" s="663"/>
      <c r="K105" s="663"/>
      <c r="L105" s="663"/>
      <c r="M105" s="663"/>
      <c r="N105" s="663"/>
      <c r="O105" s="663"/>
      <c r="P105" s="663"/>
      <c r="Q105" s="663"/>
      <c r="R105" s="663"/>
      <c r="S105" s="663"/>
      <c r="T105" s="663"/>
      <c r="U105" s="663"/>
      <c r="V105" s="663"/>
      <c r="W105" s="663"/>
      <c r="X105" s="663"/>
      <c r="Y105" s="663"/>
      <c r="Z105" s="663"/>
      <c r="AA105" s="663"/>
      <c r="AB105" s="663"/>
      <c r="AC105" s="663"/>
      <c r="AD105" s="663"/>
      <c r="AE105" s="663"/>
      <c r="AF105" s="663"/>
      <c r="AG105" s="663"/>
      <c r="AH105" s="663"/>
      <c r="AI105" s="663"/>
      <c r="AJ105" s="663"/>
      <c r="AK105" s="663"/>
      <c r="AL105" s="663"/>
      <c r="AM105" s="663"/>
      <c r="AN105" s="663"/>
      <c r="AO105" s="663"/>
      <c r="AP105" s="663"/>
      <c r="AQ105" s="663"/>
      <c r="AR105" s="663"/>
      <c r="AS105" s="663"/>
      <c r="AT105" s="663"/>
      <c r="AU105" s="663"/>
      <c r="AV105" s="663"/>
      <c r="AW105" s="663"/>
      <c r="AX105" s="663"/>
      <c r="AY105" s="663"/>
    </row>
    <row r="106" spans="1:104" ht="24.75" customHeight="1">
      <c r="B106" s="308" t="s">
        <v>75</v>
      </c>
      <c r="C106" s="309"/>
      <c r="D106" s="309"/>
      <c r="E106" s="309"/>
      <c r="F106" s="309"/>
      <c r="G106" s="310"/>
      <c r="H106" s="314" t="s">
        <v>1732</v>
      </c>
      <c r="I106" s="315"/>
      <c r="J106" s="315"/>
      <c r="K106" s="315"/>
      <c r="L106" s="315"/>
      <c r="M106" s="315"/>
      <c r="N106" s="315"/>
      <c r="O106" s="315"/>
      <c r="P106" s="315"/>
      <c r="Q106" s="315"/>
      <c r="R106" s="315"/>
      <c r="S106" s="315"/>
      <c r="T106" s="315"/>
      <c r="U106" s="315"/>
      <c r="V106" s="315"/>
      <c r="W106" s="315"/>
      <c r="X106" s="315"/>
      <c r="Y106" s="315"/>
      <c r="Z106" s="315"/>
      <c r="AA106" s="315"/>
      <c r="AB106" s="315"/>
      <c r="AC106" s="316"/>
      <c r="AD106" s="314" t="s">
        <v>1733</v>
      </c>
      <c r="AE106" s="315"/>
      <c r="AF106" s="315"/>
      <c r="AG106" s="315"/>
      <c r="AH106" s="315"/>
      <c r="AI106" s="315"/>
      <c r="AJ106" s="315"/>
      <c r="AK106" s="315"/>
      <c r="AL106" s="315"/>
      <c r="AM106" s="315"/>
      <c r="AN106" s="315"/>
      <c r="AO106" s="315"/>
      <c r="AP106" s="315"/>
      <c r="AQ106" s="315"/>
      <c r="AR106" s="315"/>
      <c r="AS106" s="315"/>
      <c r="AT106" s="315"/>
      <c r="AU106" s="315"/>
      <c r="AV106" s="315"/>
      <c r="AW106" s="315"/>
      <c r="AX106" s="315"/>
      <c r="AY106" s="317"/>
    </row>
    <row r="107" spans="1:104" ht="24.75" customHeight="1">
      <c r="B107" s="308"/>
      <c r="C107" s="309"/>
      <c r="D107" s="309"/>
      <c r="E107" s="309"/>
      <c r="F107" s="309"/>
      <c r="G107" s="310"/>
      <c r="H107" s="278" t="s">
        <v>23</v>
      </c>
      <c r="I107" s="279"/>
      <c r="J107" s="279"/>
      <c r="K107" s="279"/>
      <c r="L107" s="280"/>
      <c r="M107" s="259" t="s">
        <v>24</v>
      </c>
      <c r="N107" s="279"/>
      <c r="O107" s="279"/>
      <c r="P107" s="279"/>
      <c r="Q107" s="279"/>
      <c r="R107" s="279"/>
      <c r="S107" s="279"/>
      <c r="T107" s="279"/>
      <c r="U107" s="279"/>
      <c r="V107" s="279"/>
      <c r="W107" s="279"/>
      <c r="X107" s="279"/>
      <c r="Y107" s="280"/>
      <c r="Z107" s="262" t="s">
        <v>25</v>
      </c>
      <c r="AA107" s="281"/>
      <c r="AB107" s="281"/>
      <c r="AC107" s="318"/>
      <c r="AD107" s="278" t="s">
        <v>23</v>
      </c>
      <c r="AE107" s="279"/>
      <c r="AF107" s="279"/>
      <c r="AG107" s="279"/>
      <c r="AH107" s="280"/>
      <c r="AI107" s="259" t="s">
        <v>24</v>
      </c>
      <c r="AJ107" s="279"/>
      <c r="AK107" s="279"/>
      <c r="AL107" s="279"/>
      <c r="AM107" s="279"/>
      <c r="AN107" s="279"/>
      <c r="AO107" s="279"/>
      <c r="AP107" s="279"/>
      <c r="AQ107" s="279"/>
      <c r="AR107" s="279"/>
      <c r="AS107" s="279"/>
      <c r="AT107" s="279"/>
      <c r="AU107" s="280"/>
      <c r="AV107" s="262" t="s">
        <v>25</v>
      </c>
      <c r="AW107" s="281"/>
      <c r="AX107" s="281"/>
      <c r="AY107" s="282"/>
    </row>
    <row r="108" spans="1:104" ht="24.75" customHeight="1">
      <c r="B108" s="308"/>
      <c r="C108" s="309"/>
      <c r="D108" s="309"/>
      <c r="E108" s="309"/>
      <c r="F108" s="309"/>
      <c r="G108" s="310"/>
      <c r="H108" s="243" t="s">
        <v>1734</v>
      </c>
      <c r="I108" s="244"/>
      <c r="J108" s="244"/>
      <c r="K108" s="244"/>
      <c r="L108" s="245"/>
      <c r="M108" s="246" t="s">
        <v>1735</v>
      </c>
      <c r="N108" s="286"/>
      <c r="O108" s="286"/>
      <c r="P108" s="286"/>
      <c r="Q108" s="286"/>
      <c r="R108" s="286"/>
      <c r="S108" s="286"/>
      <c r="T108" s="286"/>
      <c r="U108" s="286"/>
      <c r="V108" s="286"/>
      <c r="W108" s="286"/>
      <c r="X108" s="286"/>
      <c r="Y108" s="287"/>
      <c r="Z108" s="673">
        <v>1494</v>
      </c>
      <c r="AA108" s="674"/>
      <c r="AB108" s="674"/>
      <c r="AC108" s="686"/>
      <c r="AD108" s="243" t="s">
        <v>1736</v>
      </c>
      <c r="AE108" s="244"/>
      <c r="AF108" s="244"/>
      <c r="AG108" s="244"/>
      <c r="AH108" s="245"/>
      <c r="AI108" s="246" t="s">
        <v>1737</v>
      </c>
      <c r="AJ108" s="286"/>
      <c r="AK108" s="286"/>
      <c r="AL108" s="286"/>
      <c r="AM108" s="286"/>
      <c r="AN108" s="286"/>
      <c r="AO108" s="286"/>
      <c r="AP108" s="286"/>
      <c r="AQ108" s="286"/>
      <c r="AR108" s="286"/>
      <c r="AS108" s="286"/>
      <c r="AT108" s="286"/>
      <c r="AU108" s="287"/>
      <c r="AV108" s="673">
        <v>6405</v>
      </c>
      <c r="AW108" s="674"/>
      <c r="AX108" s="674"/>
      <c r="AY108" s="675"/>
    </row>
    <row r="109" spans="1:104" ht="24.75" customHeight="1">
      <c r="B109" s="308"/>
      <c r="C109" s="309"/>
      <c r="D109" s="309"/>
      <c r="E109" s="309"/>
      <c r="F109" s="309"/>
      <c r="G109" s="310"/>
      <c r="H109" s="233"/>
      <c r="I109" s="234"/>
      <c r="J109" s="234"/>
      <c r="K109" s="234"/>
      <c r="L109" s="235"/>
      <c r="M109" s="236"/>
      <c r="N109" s="237"/>
      <c r="O109" s="237"/>
      <c r="P109" s="237"/>
      <c r="Q109" s="237"/>
      <c r="R109" s="237"/>
      <c r="S109" s="237"/>
      <c r="T109" s="237"/>
      <c r="U109" s="237"/>
      <c r="V109" s="237"/>
      <c r="W109" s="237"/>
      <c r="X109" s="237"/>
      <c r="Y109" s="238"/>
      <c r="Z109" s="670"/>
      <c r="AA109" s="671"/>
      <c r="AB109" s="671"/>
      <c r="AC109" s="684"/>
      <c r="AD109" s="233"/>
      <c r="AE109" s="234"/>
      <c r="AF109" s="234"/>
      <c r="AG109" s="234"/>
      <c r="AH109" s="235"/>
      <c r="AI109" s="236"/>
      <c r="AJ109" s="237"/>
      <c r="AK109" s="237"/>
      <c r="AL109" s="237"/>
      <c r="AM109" s="237"/>
      <c r="AN109" s="237"/>
      <c r="AO109" s="237"/>
      <c r="AP109" s="237"/>
      <c r="AQ109" s="237"/>
      <c r="AR109" s="237"/>
      <c r="AS109" s="237"/>
      <c r="AT109" s="237"/>
      <c r="AU109" s="238"/>
      <c r="AV109" s="670"/>
      <c r="AW109" s="671"/>
      <c r="AX109" s="671"/>
      <c r="AY109" s="672"/>
    </row>
    <row r="110" spans="1:104" ht="24.75" customHeight="1">
      <c r="B110" s="308"/>
      <c r="C110" s="309"/>
      <c r="D110" s="309"/>
      <c r="E110" s="309"/>
      <c r="F110" s="309"/>
      <c r="G110" s="310"/>
      <c r="H110" s="233"/>
      <c r="I110" s="234"/>
      <c r="J110" s="234"/>
      <c r="K110" s="234"/>
      <c r="L110" s="235"/>
      <c r="M110" s="236"/>
      <c r="N110" s="237"/>
      <c r="O110" s="237"/>
      <c r="P110" s="237"/>
      <c r="Q110" s="237"/>
      <c r="R110" s="237"/>
      <c r="S110" s="237"/>
      <c r="T110" s="237"/>
      <c r="U110" s="237"/>
      <c r="V110" s="237"/>
      <c r="W110" s="237"/>
      <c r="X110" s="237"/>
      <c r="Y110" s="238"/>
      <c r="Z110" s="670"/>
      <c r="AA110" s="671"/>
      <c r="AB110" s="671"/>
      <c r="AC110" s="684"/>
      <c r="AD110" s="233"/>
      <c r="AE110" s="234"/>
      <c r="AF110" s="234"/>
      <c r="AG110" s="234"/>
      <c r="AH110" s="235"/>
      <c r="AI110" s="236"/>
      <c r="AJ110" s="237"/>
      <c r="AK110" s="237"/>
      <c r="AL110" s="237"/>
      <c r="AM110" s="237"/>
      <c r="AN110" s="237"/>
      <c r="AO110" s="237"/>
      <c r="AP110" s="237"/>
      <c r="AQ110" s="237"/>
      <c r="AR110" s="237"/>
      <c r="AS110" s="237"/>
      <c r="AT110" s="237"/>
      <c r="AU110" s="238"/>
      <c r="AV110" s="670"/>
      <c r="AW110" s="671"/>
      <c r="AX110" s="671"/>
      <c r="AY110" s="672"/>
    </row>
    <row r="111" spans="1:104" ht="24.75" customHeight="1">
      <c r="B111" s="308"/>
      <c r="C111" s="309"/>
      <c r="D111" s="309"/>
      <c r="E111" s="309"/>
      <c r="F111" s="309"/>
      <c r="G111" s="310"/>
      <c r="H111" s="233"/>
      <c r="I111" s="234"/>
      <c r="J111" s="234"/>
      <c r="K111" s="234"/>
      <c r="L111" s="235"/>
      <c r="M111" s="236"/>
      <c r="N111" s="237"/>
      <c r="O111" s="237"/>
      <c r="P111" s="237"/>
      <c r="Q111" s="237"/>
      <c r="R111" s="237"/>
      <c r="S111" s="237"/>
      <c r="T111" s="237"/>
      <c r="U111" s="237"/>
      <c r="V111" s="237"/>
      <c r="W111" s="237"/>
      <c r="X111" s="237"/>
      <c r="Y111" s="238"/>
      <c r="Z111" s="670"/>
      <c r="AA111" s="671"/>
      <c r="AB111" s="671"/>
      <c r="AC111" s="684"/>
      <c r="AD111" s="233"/>
      <c r="AE111" s="234"/>
      <c r="AF111" s="234"/>
      <c r="AG111" s="234"/>
      <c r="AH111" s="235"/>
      <c r="AI111" s="236"/>
      <c r="AJ111" s="237"/>
      <c r="AK111" s="237"/>
      <c r="AL111" s="237"/>
      <c r="AM111" s="237"/>
      <c r="AN111" s="237"/>
      <c r="AO111" s="237"/>
      <c r="AP111" s="237"/>
      <c r="AQ111" s="237"/>
      <c r="AR111" s="237"/>
      <c r="AS111" s="237"/>
      <c r="AT111" s="237"/>
      <c r="AU111" s="238"/>
      <c r="AV111" s="670"/>
      <c r="AW111" s="671"/>
      <c r="AX111" s="671"/>
      <c r="AY111" s="672"/>
    </row>
    <row r="112" spans="1:104" ht="24.75" customHeight="1">
      <c r="B112" s="308"/>
      <c r="C112" s="309"/>
      <c r="D112" s="309"/>
      <c r="E112" s="309"/>
      <c r="F112" s="309"/>
      <c r="G112" s="310"/>
      <c r="H112" s="233"/>
      <c r="I112" s="234"/>
      <c r="J112" s="234"/>
      <c r="K112" s="234"/>
      <c r="L112" s="235"/>
      <c r="M112" s="236"/>
      <c r="N112" s="237"/>
      <c r="O112" s="237"/>
      <c r="P112" s="237"/>
      <c r="Q112" s="237"/>
      <c r="R112" s="237"/>
      <c r="S112" s="237"/>
      <c r="T112" s="237"/>
      <c r="U112" s="237"/>
      <c r="V112" s="237"/>
      <c r="W112" s="237"/>
      <c r="X112" s="237"/>
      <c r="Y112" s="238"/>
      <c r="Z112" s="670"/>
      <c r="AA112" s="671"/>
      <c r="AB112" s="671"/>
      <c r="AC112" s="671"/>
      <c r="AD112" s="233"/>
      <c r="AE112" s="234"/>
      <c r="AF112" s="234"/>
      <c r="AG112" s="234"/>
      <c r="AH112" s="235"/>
      <c r="AI112" s="236"/>
      <c r="AJ112" s="237"/>
      <c r="AK112" s="237"/>
      <c r="AL112" s="237"/>
      <c r="AM112" s="237"/>
      <c r="AN112" s="237"/>
      <c r="AO112" s="237"/>
      <c r="AP112" s="237"/>
      <c r="AQ112" s="237"/>
      <c r="AR112" s="237"/>
      <c r="AS112" s="237"/>
      <c r="AT112" s="237"/>
      <c r="AU112" s="238"/>
      <c r="AV112" s="670"/>
      <c r="AW112" s="671"/>
      <c r="AX112" s="671"/>
      <c r="AY112" s="672"/>
    </row>
    <row r="113" spans="2:51" ht="24.75" customHeight="1">
      <c r="B113" s="308"/>
      <c r="C113" s="309"/>
      <c r="D113" s="309"/>
      <c r="E113" s="309"/>
      <c r="F113" s="309"/>
      <c r="G113" s="310"/>
      <c r="H113" s="233"/>
      <c r="I113" s="234"/>
      <c r="J113" s="234"/>
      <c r="K113" s="234"/>
      <c r="L113" s="235"/>
      <c r="M113" s="236"/>
      <c r="N113" s="237"/>
      <c r="O113" s="237"/>
      <c r="P113" s="237"/>
      <c r="Q113" s="237"/>
      <c r="R113" s="237"/>
      <c r="S113" s="237"/>
      <c r="T113" s="237"/>
      <c r="U113" s="237"/>
      <c r="V113" s="237"/>
      <c r="W113" s="237"/>
      <c r="X113" s="237"/>
      <c r="Y113" s="238"/>
      <c r="Z113" s="670"/>
      <c r="AA113" s="671"/>
      <c r="AB113" s="671"/>
      <c r="AC113" s="671"/>
      <c r="AD113" s="233"/>
      <c r="AE113" s="234"/>
      <c r="AF113" s="234"/>
      <c r="AG113" s="234"/>
      <c r="AH113" s="235"/>
      <c r="AI113" s="236"/>
      <c r="AJ113" s="237"/>
      <c r="AK113" s="237"/>
      <c r="AL113" s="237"/>
      <c r="AM113" s="237"/>
      <c r="AN113" s="237"/>
      <c r="AO113" s="237"/>
      <c r="AP113" s="237"/>
      <c r="AQ113" s="237"/>
      <c r="AR113" s="237"/>
      <c r="AS113" s="237"/>
      <c r="AT113" s="237"/>
      <c r="AU113" s="238"/>
      <c r="AV113" s="670"/>
      <c r="AW113" s="671"/>
      <c r="AX113" s="671"/>
      <c r="AY113" s="672"/>
    </row>
    <row r="114" spans="2:51" ht="24.75" customHeight="1">
      <c r="B114" s="308"/>
      <c r="C114" s="309"/>
      <c r="D114" s="309"/>
      <c r="E114" s="309"/>
      <c r="F114" s="309"/>
      <c r="G114" s="310"/>
      <c r="H114" s="233"/>
      <c r="I114" s="234"/>
      <c r="J114" s="234"/>
      <c r="K114" s="234"/>
      <c r="L114" s="235"/>
      <c r="M114" s="236"/>
      <c r="N114" s="237"/>
      <c r="O114" s="237"/>
      <c r="P114" s="237"/>
      <c r="Q114" s="237"/>
      <c r="R114" s="237"/>
      <c r="S114" s="237"/>
      <c r="T114" s="237"/>
      <c r="U114" s="237"/>
      <c r="V114" s="237"/>
      <c r="W114" s="237"/>
      <c r="X114" s="237"/>
      <c r="Y114" s="238"/>
      <c r="Z114" s="670"/>
      <c r="AA114" s="671"/>
      <c r="AB114" s="671"/>
      <c r="AC114" s="671"/>
      <c r="AD114" s="233"/>
      <c r="AE114" s="234"/>
      <c r="AF114" s="234"/>
      <c r="AG114" s="234"/>
      <c r="AH114" s="235"/>
      <c r="AI114" s="236"/>
      <c r="AJ114" s="237"/>
      <c r="AK114" s="237"/>
      <c r="AL114" s="237"/>
      <c r="AM114" s="237"/>
      <c r="AN114" s="237"/>
      <c r="AO114" s="237"/>
      <c r="AP114" s="237"/>
      <c r="AQ114" s="237"/>
      <c r="AR114" s="237"/>
      <c r="AS114" s="237"/>
      <c r="AT114" s="237"/>
      <c r="AU114" s="238"/>
      <c r="AV114" s="670"/>
      <c r="AW114" s="671"/>
      <c r="AX114" s="671"/>
      <c r="AY114" s="672"/>
    </row>
    <row r="115" spans="2:51" ht="24.75" customHeight="1">
      <c r="B115" s="308"/>
      <c r="C115" s="309"/>
      <c r="D115" s="309"/>
      <c r="E115" s="309"/>
      <c r="F115" s="309"/>
      <c r="G115" s="310"/>
      <c r="H115" s="224"/>
      <c r="I115" s="225"/>
      <c r="J115" s="225"/>
      <c r="K115" s="225"/>
      <c r="L115" s="226"/>
      <c r="M115" s="227"/>
      <c r="N115" s="228"/>
      <c r="O115" s="228"/>
      <c r="P115" s="228"/>
      <c r="Q115" s="228"/>
      <c r="R115" s="228"/>
      <c r="S115" s="228"/>
      <c r="T115" s="228"/>
      <c r="U115" s="228"/>
      <c r="V115" s="228"/>
      <c r="W115" s="228"/>
      <c r="X115" s="228"/>
      <c r="Y115" s="229"/>
      <c r="Z115" s="667"/>
      <c r="AA115" s="668"/>
      <c r="AB115" s="668"/>
      <c r="AC115" s="668"/>
      <c r="AD115" s="224"/>
      <c r="AE115" s="225"/>
      <c r="AF115" s="225"/>
      <c r="AG115" s="225"/>
      <c r="AH115" s="226"/>
      <c r="AI115" s="227"/>
      <c r="AJ115" s="228"/>
      <c r="AK115" s="228"/>
      <c r="AL115" s="228"/>
      <c r="AM115" s="228"/>
      <c r="AN115" s="228"/>
      <c r="AO115" s="228"/>
      <c r="AP115" s="228"/>
      <c r="AQ115" s="228"/>
      <c r="AR115" s="228"/>
      <c r="AS115" s="228"/>
      <c r="AT115" s="228"/>
      <c r="AU115" s="229"/>
      <c r="AV115" s="667"/>
      <c r="AW115" s="668"/>
      <c r="AX115" s="668"/>
      <c r="AY115" s="669"/>
    </row>
    <row r="116" spans="2:51" ht="24.75" customHeight="1">
      <c r="B116" s="308"/>
      <c r="C116" s="309"/>
      <c r="D116" s="309"/>
      <c r="E116" s="309"/>
      <c r="F116" s="309"/>
      <c r="G116" s="310"/>
      <c r="H116" s="266" t="s">
        <v>26</v>
      </c>
      <c r="I116" s="267"/>
      <c r="J116" s="267"/>
      <c r="K116" s="267"/>
      <c r="L116" s="267"/>
      <c r="M116" s="268"/>
      <c r="N116" s="269"/>
      <c r="O116" s="269"/>
      <c r="P116" s="269"/>
      <c r="Q116" s="269"/>
      <c r="R116" s="269"/>
      <c r="S116" s="269"/>
      <c r="T116" s="269"/>
      <c r="U116" s="269"/>
      <c r="V116" s="269"/>
      <c r="W116" s="269"/>
      <c r="X116" s="269"/>
      <c r="Y116" s="270"/>
      <c r="Z116" s="676">
        <f>SUM(Z108:AC115)</f>
        <v>1494</v>
      </c>
      <c r="AA116" s="677"/>
      <c r="AB116" s="677"/>
      <c r="AC116" s="679"/>
      <c r="AD116" s="266" t="s">
        <v>26</v>
      </c>
      <c r="AE116" s="267"/>
      <c r="AF116" s="267"/>
      <c r="AG116" s="267"/>
      <c r="AH116" s="267"/>
      <c r="AI116" s="268"/>
      <c r="AJ116" s="269"/>
      <c r="AK116" s="269"/>
      <c r="AL116" s="269"/>
      <c r="AM116" s="269"/>
      <c r="AN116" s="269"/>
      <c r="AO116" s="269"/>
      <c r="AP116" s="269"/>
      <c r="AQ116" s="269"/>
      <c r="AR116" s="269"/>
      <c r="AS116" s="269"/>
      <c r="AT116" s="269"/>
      <c r="AU116" s="270"/>
      <c r="AV116" s="676">
        <f>SUM(AV108:AY115)</f>
        <v>6405</v>
      </c>
      <c r="AW116" s="677"/>
      <c r="AX116" s="677"/>
      <c r="AY116" s="678"/>
    </row>
    <row r="117" spans="2:51" ht="25.15" customHeight="1">
      <c r="B117" s="308"/>
      <c r="C117" s="309"/>
      <c r="D117" s="309"/>
      <c r="E117" s="309"/>
      <c r="F117" s="309"/>
      <c r="G117" s="310"/>
      <c r="H117" s="253" t="s">
        <v>1738</v>
      </c>
      <c r="I117" s="254"/>
      <c r="J117" s="254"/>
      <c r="K117" s="254"/>
      <c r="L117" s="254"/>
      <c r="M117" s="254"/>
      <c r="N117" s="254"/>
      <c r="O117" s="254"/>
      <c r="P117" s="254"/>
      <c r="Q117" s="254"/>
      <c r="R117" s="254"/>
      <c r="S117" s="254"/>
      <c r="T117" s="254"/>
      <c r="U117" s="254"/>
      <c r="V117" s="254"/>
      <c r="W117" s="254"/>
      <c r="X117" s="254"/>
      <c r="Y117" s="254"/>
      <c r="Z117" s="254"/>
      <c r="AA117" s="254"/>
      <c r="AB117" s="254"/>
      <c r="AC117" s="255"/>
      <c r="AD117" s="253" t="s">
        <v>1739</v>
      </c>
      <c r="AE117" s="254"/>
      <c r="AF117" s="254"/>
      <c r="AG117" s="254"/>
      <c r="AH117" s="254"/>
      <c r="AI117" s="254"/>
      <c r="AJ117" s="254"/>
      <c r="AK117" s="254"/>
      <c r="AL117" s="254"/>
      <c r="AM117" s="254"/>
      <c r="AN117" s="254"/>
      <c r="AO117" s="254"/>
      <c r="AP117" s="254"/>
      <c r="AQ117" s="254"/>
      <c r="AR117" s="254"/>
      <c r="AS117" s="254"/>
      <c r="AT117" s="254"/>
      <c r="AU117" s="254"/>
      <c r="AV117" s="254"/>
      <c r="AW117" s="254"/>
      <c r="AX117" s="254"/>
      <c r="AY117" s="256"/>
    </row>
    <row r="118" spans="2:51" ht="25.5" customHeight="1">
      <c r="B118" s="308"/>
      <c r="C118" s="309"/>
      <c r="D118" s="309"/>
      <c r="E118" s="309"/>
      <c r="F118" s="309"/>
      <c r="G118" s="310"/>
      <c r="H118" s="257" t="s">
        <v>23</v>
      </c>
      <c r="I118" s="258"/>
      <c r="J118" s="258"/>
      <c r="K118" s="258"/>
      <c r="L118" s="258"/>
      <c r="M118" s="259" t="s">
        <v>24</v>
      </c>
      <c r="N118" s="260"/>
      <c r="O118" s="260"/>
      <c r="P118" s="260"/>
      <c r="Q118" s="260"/>
      <c r="R118" s="260"/>
      <c r="S118" s="260"/>
      <c r="T118" s="260"/>
      <c r="U118" s="260"/>
      <c r="V118" s="260"/>
      <c r="W118" s="260"/>
      <c r="X118" s="260"/>
      <c r="Y118" s="261"/>
      <c r="Z118" s="262" t="s">
        <v>25</v>
      </c>
      <c r="AA118" s="263"/>
      <c r="AB118" s="263"/>
      <c r="AC118" s="264"/>
      <c r="AD118" s="257" t="s">
        <v>23</v>
      </c>
      <c r="AE118" s="258"/>
      <c r="AF118" s="258"/>
      <c r="AG118" s="258"/>
      <c r="AH118" s="258"/>
      <c r="AI118" s="259" t="s">
        <v>24</v>
      </c>
      <c r="AJ118" s="260"/>
      <c r="AK118" s="260"/>
      <c r="AL118" s="260"/>
      <c r="AM118" s="260"/>
      <c r="AN118" s="260"/>
      <c r="AO118" s="260"/>
      <c r="AP118" s="260"/>
      <c r="AQ118" s="260"/>
      <c r="AR118" s="260"/>
      <c r="AS118" s="260"/>
      <c r="AT118" s="260"/>
      <c r="AU118" s="261"/>
      <c r="AV118" s="262" t="s">
        <v>25</v>
      </c>
      <c r="AW118" s="263"/>
      <c r="AX118" s="263"/>
      <c r="AY118" s="265"/>
    </row>
    <row r="119" spans="2:51" ht="24.75" customHeight="1">
      <c r="B119" s="308"/>
      <c r="C119" s="309"/>
      <c r="D119" s="309"/>
      <c r="E119" s="309"/>
      <c r="F119" s="309"/>
      <c r="G119" s="310"/>
      <c r="H119" s="243" t="s">
        <v>1734</v>
      </c>
      <c r="I119" s="244"/>
      <c r="J119" s="244"/>
      <c r="K119" s="244"/>
      <c r="L119" s="245"/>
      <c r="M119" s="246" t="s">
        <v>1740</v>
      </c>
      <c r="N119" s="247"/>
      <c r="O119" s="247"/>
      <c r="P119" s="247"/>
      <c r="Q119" s="247"/>
      <c r="R119" s="247"/>
      <c r="S119" s="247"/>
      <c r="T119" s="247"/>
      <c r="U119" s="247"/>
      <c r="V119" s="247"/>
      <c r="W119" s="247"/>
      <c r="X119" s="247"/>
      <c r="Y119" s="248"/>
      <c r="Z119" s="673">
        <v>11</v>
      </c>
      <c r="AA119" s="674"/>
      <c r="AB119" s="674"/>
      <c r="AC119" s="683"/>
      <c r="AD119" s="243" t="s">
        <v>1736</v>
      </c>
      <c r="AE119" s="244"/>
      <c r="AF119" s="244"/>
      <c r="AG119" s="244"/>
      <c r="AH119" s="245"/>
      <c r="AI119" s="246" t="s">
        <v>1741</v>
      </c>
      <c r="AJ119" s="247"/>
      <c r="AK119" s="247"/>
      <c r="AL119" s="247"/>
      <c r="AM119" s="247"/>
      <c r="AN119" s="247"/>
      <c r="AO119" s="247"/>
      <c r="AP119" s="247"/>
      <c r="AQ119" s="247"/>
      <c r="AR119" s="247"/>
      <c r="AS119" s="247"/>
      <c r="AT119" s="247"/>
      <c r="AU119" s="248"/>
      <c r="AV119" s="673">
        <v>15</v>
      </c>
      <c r="AW119" s="674"/>
      <c r="AX119" s="674"/>
      <c r="AY119" s="675"/>
    </row>
    <row r="120" spans="2:51" ht="24.75" customHeight="1">
      <c r="B120" s="308"/>
      <c r="C120" s="309"/>
      <c r="D120" s="309"/>
      <c r="E120" s="309"/>
      <c r="F120" s="309"/>
      <c r="G120" s="310"/>
      <c r="H120" s="233"/>
      <c r="I120" s="234"/>
      <c r="J120" s="234"/>
      <c r="K120" s="234"/>
      <c r="L120" s="235"/>
      <c r="M120" s="236"/>
      <c r="N120" s="237"/>
      <c r="O120" s="237"/>
      <c r="P120" s="237"/>
      <c r="Q120" s="237"/>
      <c r="R120" s="237"/>
      <c r="S120" s="237"/>
      <c r="T120" s="237"/>
      <c r="U120" s="237"/>
      <c r="V120" s="237"/>
      <c r="W120" s="237"/>
      <c r="X120" s="237"/>
      <c r="Y120" s="238"/>
      <c r="Z120" s="670"/>
      <c r="AA120" s="671"/>
      <c r="AB120" s="671"/>
      <c r="AC120" s="684"/>
      <c r="AD120" s="233"/>
      <c r="AE120" s="234"/>
      <c r="AF120" s="234"/>
      <c r="AG120" s="234"/>
      <c r="AH120" s="235"/>
      <c r="AI120" s="236"/>
      <c r="AJ120" s="237"/>
      <c r="AK120" s="237"/>
      <c r="AL120" s="237"/>
      <c r="AM120" s="237"/>
      <c r="AN120" s="237"/>
      <c r="AO120" s="237"/>
      <c r="AP120" s="237"/>
      <c r="AQ120" s="237"/>
      <c r="AR120" s="237"/>
      <c r="AS120" s="237"/>
      <c r="AT120" s="237"/>
      <c r="AU120" s="238"/>
      <c r="AV120" s="670"/>
      <c r="AW120" s="671"/>
      <c r="AX120" s="671"/>
      <c r="AY120" s="672"/>
    </row>
    <row r="121" spans="2:51" ht="24.75" customHeight="1">
      <c r="B121" s="308"/>
      <c r="C121" s="309"/>
      <c r="D121" s="309"/>
      <c r="E121" s="309"/>
      <c r="F121" s="309"/>
      <c r="G121" s="310"/>
      <c r="H121" s="233"/>
      <c r="I121" s="234"/>
      <c r="J121" s="234"/>
      <c r="K121" s="234"/>
      <c r="L121" s="235"/>
      <c r="M121" s="236"/>
      <c r="N121" s="237"/>
      <c r="O121" s="237"/>
      <c r="P121" s="237"/>
      <c r="Q121" s="237"/>
      <c r="R121" s="237"/>
      <c r="S121" s="237"/>
      <c r="T121" s="237"/>
      <c r="U121" s="237"/>
      <c r="V121" s="237"/>
      <c r="W121" s="237"/>
      <c r="X121" s="237"/>
      <c r="Y121" s="238"/>
      <c r="Z121" s="670"/>
      <c r="AA121" s="671"/>
      <c r="AB121" s="671"/>
      <c r="AC121" s="684"/>
      <c r="AD121" s="233"/>
      <c r="AE121" s="234"/>
      <c r="AF121" s="234"/>
      <c r="AG121" s="234"/>
      <c r="AH121" s="235"/>
      <c r="AI121" s="236"/>
      <c r="AJ121" s="237"/>
      <c r="AK121" s="237"/>
      <c r="AL121" s="237"/>
      <c r="AM121" s="237"/>
      <c r="AN121" s="237"/>
      <c r="AO121" s="237"/>
      <c r="AP121" s="237"/>
      <c r="AQ121" s="237"/>
      <c r="AR121" s="237"/>
      <c r="AS121" s="237"/>
      <c r="AT121" s="237"/>
      <c r="AU121" s="238"/>
      <c r="AV121" s="670"/>
      <c r="AW121" s="671"/>
      <c r="AX121" s="671"/>
      <c r="AY121" s="672"/>
    </row>
    <row r="122" spans="2:51" ht="24.75" customHeight="1">
      <c r="B122" s="308"/>
      <c r="C122" s="309"/>
      <c r="D122" s="309"/>
      <c r="E122" s="309"/>
      <c r="F122" s="309"/>
      <c r="G122" s="310"/>
      <c r="H122" s="233"/>
      <c r="I122" s="234"/>
      <c r="J122" s="234"/>
      <c r="K122" s="234"/>
      <c r="L122" s="235"/>
      <c r="M122" s="236"/>
      <c r="N122" s="237"/>
      <c r="O122" s="237"/>
      <c r="P122" s="237"/>
      <c r="Q122" s="237"/>
      <c r="R122" s="237"/>
      <c r="S122" s="237"/>
      <c r="T122" s="237"/>
      <c r="U122" s="237"/>
      <c r="V122" s="237"/>
      <c r="W122" s="237"/>
      <c r="X122" s="237"/>
      <c r="Y122" s="238"/>
      <c r="Z122" s="670"/>
      <c r="AA122" s="671"/>
      <c r="AB122" s="671"/>
      <c r="AC122" s="684"/>
      <c r="AD122" s="233"/>
      <c r="AE122" s="234"/>
      <c r="AF122" s="234"/>
      <c r="AG122" s="234"/>
      <c r="AH122" s="235"/>
      <c r="AI122" s="236"/>
      <c r="AJ122" s="237"/>
      <c r="AK122" s="237"/>
      <c r="AL122" s="237"/>
      <c r="AM122" s="237"/>
      <c r="AN122" s="237"/>
      <c r="AO122" s="237"/>
      <c r="AP122" s="237"/>
      <c r="AQ122" s="237"/>
      <c r="AR122" s="237"/>
      <c r="AS122" s="237"/>
      <c r="AT122" s="237"/>
      <c r="AU122" s="238"/>
      <c r="AV122" s="670"/>
      <c r="AW122" s="671"/>
      <c r="AX122" s="671"/>
      <c r="AY122" s="672"/>
    </row>
    <row r="123" spans="2:51" ht="24.75" customHeight="1">
      <c r="B123" s="308"/>
      <c r="C123" s="309"/>
      <c r="D123" s="309"/>
      <c r="E123" s="309"/>
      <c r="F123" s="309"/>
      <c r="G123" s="310"/>
      <c r="H123" s="233"/>
      <c r="I123" s="234"/>
      <c r="J123" s="234"/>
      <c r="K123" s="234"/>
      <c r="L123" s="235"/>
      <c r="M123" s="236"/>
      <c r="N123" s="237"/>
      <c r="O123" s="237"/>
      <c r="P123" s="237"/>
      <c r="Q123" s="237"/>
      <c r="R123" s="237"/>
      <c r="S123" s="237"/>
      <c r="T123" s="237"/>
      <c r="U123" s="237"/>
      <c r="V123" s="237"/>
      <c r="W123" s="237"/>
      <c r="X123" s="237"/>
      <c r="Y123" s="238"/>
      <c r="Z123" s="670"/>
      <c r="AA123" s="671"/>
      <c r="AB123" s="671"/>
      <c r="AC123" s="671"/>
      <c r="AD123" s="233"/>
      <c r="AE123" s="234"/>
      <c r="AF123" s="234"/>
      <c r="AG123" s="234"/>
      <c r="AH123" s="235"/>
      <c r="AI123" s="236"/>
      <c r="AJ123" s="237"/>
      <c r="AK123" s="237"/>
      <c r="AL123" s="237"/>
      <c r="AM123" s="237"/>
      <c r="AN123" s="237"/>
      <c r="AO123" s="237"/>
      <c r="AP123" s="237"/>
      <c r="AQ123" s="237"/>
      <c r="AR123" s="237"/>
      <c r="AS123" s="237"/>
      <c r="AT123" s="237"/>
      <c r="AU123" s="238"/>
      <c r="AV123" s="670"/>
      <c r="AW123" s="671"/>
      <c r="AX123" s="671"/>
      <c r="AY123" s="672"/>
    </row>
    <row r="124" spans="2:51" ht="24.75" customHeight="1">
      <c r="B124" s="308"/>
      <c r="C124" s="309"/>
      <c r="D124" s="309"/>
      <c r="E124" s="309"/>
      <c r="F124" s="309"/>
      <c r="G124" s="310"/>
      <c r="H124" s="233"/>
      <c r="I124" s="234"/>
      <c r="J124" s="234"/>
      <c r="K124" s="234"/>
      <c r="L124" s="235"/>
      <c r="M124" s="236"/>
      <c r="N124" s="237"/>
      <c r="O124" s="237"/>
      <c r="P124" s="237"/>
      <c r="Q124" s="237"/>
      <c r="R124" s="237"/>
      <c r="S124" s="237"/>
      <c r="T124" s="237"/>
      <c r="U124" s="237"/>
      <c r="V124" s="237"/>
      <c r="W124" s="237"/>
      <c r="X124" s="237"/>
      <c r="Y124" s="238"/>
      <c r="Z124" s="670"/>
      <c r="AA124" s="671"/>
      <c r="AB124" s="671"/>
      <c r="AC124" s="671"/>
      <c r="AD124" s="233"/>
      <c r="AE124" s="234"/>
      <c r="AF124" s="234"/>
      <c r="AG124" s="234"/>
      <c r="AH124" s="235"/>
      <c r="AI124" s="236"/>
      <c r="AJ124" s="237"/>
      <c r="AK124" s="237"/>
      <c r="AL124" s="237"/>
      <c r="AM124" s="237"/>
      <c r="AN124" s="237"/>
      <c r="AO124" s="237"/>
      <c r="AP124" s="237"/>
      <c r="AQ124" s="237"/>
      <c r="AR124" s="237"/>
      <c r="AS124" s="237"/>
      <c r="AT124" s="237"/>
      <c r="AU124" s="238"/>
      <c r="AV124" s="670"/>
      <c r="AW124" s="671"/>
      <c r="AX124" s="671"/>
      <c r="AY124" s="672"/>
    </row>
    <row r="125" spans="2:51" ht="24.75" customHeight="1">
      <c r="B125" s="308"/>
      <c r="C125" s="309"/>
      <c r="D125" s="309"/>
      <c r="E125" s="309"/>
      <c r="F125" s="309"/>
      <c r="G125" s="310"/>
      <c r="H125" s="233"/>
      <c r="I125" s="234"/>
      <c r="J125" s="234"/>
      <c r="K125" s="234"/>
      <c r="L125" s="235"/>
      <c r="M125" s="236"/>
      <c r="N125" s="237"/>
      <c r="O125" s="237"/>
      <c r="P125" s="237"/>
      <c r="Q125" s="237"/>
      <c r="R125" s="237"/>
      <c r="S125" s="237"/>
      <c r="T125" s="237"/>
      <c r="U125" s="237"/>
      <c r="V125" s="237"/>
      <c r="W125" s="237"/>
      <c r="X125" s="237"/>
      <c r="Y125" s="238"/>
      <c r="Z125" s="670"/>
      <c r="AA125" s="671"/>
      <c r="AB125" s="671"/>
      <c r="AC125" s="671"/>
      <c r="AD125" s="233"/>
      <c r="AE125" s="234"/>
      <c r="AF125" s="234"/>
      <c r="AG125" s="234"/>
      <c r="AH125" s="235"/>
      <c r="AI125" s="236"/>
      <c r="AJ125" s="237"/>
      <c r="AK125" s="237"/>
      <c r="AL125" s="237"/>
      <c r="AM125" s="237"/>
      <c r="AN125" s="237"/>
      <c r="AO125" s="237"/>
      <c r="AP125" s="237"/>
      <c r="AQ125" s="237"/>
      <c r="AR125" s="237"/>
      <c r="AS125" s="237"/>
      <c r="AT125" s="237"/>
      <c r="AU125" s="238"/>
      <c r="AV125" s="670"/>
      <c r="AW125" s="671"/>
      <c r="AX125" s="671"/>
      <c r="AY125" s="672"/>
    </row>
    <row r="126" spans="2:51" ht="24.75" customHeight="1">
      <c r="B126" s="308"/>
      <c r="C126" s="309"/>
      <c r="D126" s="309"/>
      <c r="E126" s="309"/>
      <c r="F126" s="309"/>
      <c r="G126" s="310"/>
      <c r="H126" s="224"/>
      <c r="I126" s="225"/>
      <c r="J126" s="225"/>
      <c r="K126" s="225"/>
      <c r="L126" s="226"/>
      <c r="M126" s="227"/>
      <c r="N126" s="228"/>
      <c r="O126" s="228"/>
      <c r="P126" s="228"/>
      <c r="Q126" s="228"/>
      <c r="R126" s="228"/>
      <c r="S126" s="228"/>
      <c r="T126" s="228"/>
      <c r="U126" s="228"/>
      <c r="V126" s="228"/>
      <c r="W126" s="228"/>
      <c r="X126" s="228"/>
      <c r="Y126" s="229"/>
      <c r="Z126" s="667"/>
      <c r="AA126" s="668"/>
      <c r="AB126" s="668"/>
      <c r="AC126" s="668"/>
      <c r="AD126" s="224"/>
      <c r="AE126" s="225"/>
      <c r="AF126" s="225"/>
      <c r="AG126" s="225"/>
      <c r="AH126" s="226"/>
      <c r="AI126" s="227"/>
      <c r="AJ126" s="228"/>
      <c r="AK126" s="228"/>
      <c r="AL126" s="228"/>
      <c r="AM126" s="228"/>
      <c r="AN126" s="228"/>
      <c r="AO126" s="228"/>
      <c r="AP126" s="228"/>
      <c r="AQ126" s="228"/>
      <c r="AR126" s="228"/>
      <c r="AS126" s="228"/>
      <c r="AT126" s="228"/>
      <c r="AU126" s="229"/>
      <c r="AV126" s="667"/>
      <c r="AW126" s="668"/>
      <c r="AX126" s="668"/>
      <c r="AY126" s="669"/>
    </row>
    <row r="127" spans="2:51" ht="24.75" customHeight="1">
      <c r="B127" s="308"/>
      <c r="C127" s="309"/>
      <c r="D127" s="309"/>
      <c r="E127" s="309"/>
      <c r="F127" s="309"/>
      <c r="G127" s="310"/>
      <c r="H127" s="266" t="s">
        <v>26</v>
      </c>
      <c r="I127" s="267"/>
      <c r="J127" s="267"/>
      <c r="K127" s="267"/>
      <c r="L127" s="267"/>
      <c r="M127" s="268"/>
      <c r="N127" s="269"/>
      <c r="O127" s="269"/>
      <c r="P127" s="269"/>
      <c r="Q127" s="269"/>
      <c r="R127" s="269"/>
      <c r="S127" s="269"/>
      <c r="T127" s="269"/>
      <c r="U127" s="269"/>
      <c r="V127" s="269"/>
      <c r="W127" s="269"/>
      <c r="X127" s="269"/>
      <c r="Y127" s="270"/>
      <c r="Z127" s="676">
        <f>SUM(Z119:AC126)</f>
        <v>11</v>
      </c>
      <c r="AA127" s="677"/>
      <c r="AB127" s="677"/>
      <c r="AC127" s="679"/>
      <c r="AD127" s="266" t="s">
        <v>26</v>
      </c>
      <c r="AE127" s="267"/>
      <c r="AF127" s="267"/>
      <c r="AG127" s="267"/>
      <c r="AH127" s="267"/>
      <c r="AI127" s="268"/>
      <c r="AJ127" s="269"/>
      <c r="AK127" s="269"/>
      <c r="AL127" s="269"/>
      <c r="AM127" s="269"/>
      <c r="AN127" s="269"/>
      <c r="AO127" s="269"/>
      <c r="AP127" s="269"/>
      <c r="AQ127" s="269"/>
      <c r="AR127" s="269"/>
      <c r="AS127" s="269"/>
      <c r="AT127" s="269"/>
      <c r="AU127" s="270"/>
      <c r="AV127" s="676">
        <f>SUM(AV119:AY126)</f>
        <v>15</v>
      </c>
      <c r="AW127" s="677"/>
      <c r="AX127" s="677"/>
      <c r="AY127" s="678"/>
    </row>
    <row r="128" spans="2:51" ht="24.75" customHeight="1">
      <c r="B128" s="308"/>
      <c r="C128" s="309"/>
      <c r="D128" s="309"/>
      <c r="E128" s="309"/>
      <c r="F128" s="309"/>
      <c r="G128" s="310"/>
      <c r="H128" s="253" t="s">
        <v>1742</v>
      </c>
      <c r="I128" s="254"/>
      <c r="J128" s="254"/>
      <c r="K128" s="254"/>
      <c r="L128" s="254"/>
      <c r="M128" s="254"/>
      <c r="N128" s="254"/>
      <c r="O128" s="254"/>
      <c r="P128" s="254"/>
      <c r="Q128" s="254"/>
      <c r="R128" s="254"/>
      <c r="S128" s="254"/>
      <c r="T128" s="254"/>
      <c r="U128" s="254"/>
      <c r="V128" s="254"/>
      <c r="W128" s="254"/>
      <c r="X128" s="254"/>
      <c r="Y128" s="254"/>
      <c r="Z128" s="254"/>
      <c r="AA128" s="254"/>
      <c r="AB128" s="254"/>
      <c r="AC128" s="255"/>
      <c r="AD128" s="253" t="s">
        <v>1743</v>
      </c>
      <c r="AE128" s="254"/>
      <c r="AF128" s="254"/>
      <c r="AG128" s="254"/>
      <c r="AH128" s="254"/>
      <c r="AI128" s="254"/>
      <c r="AJ128" s="254"/>
      <c r="AK128" s="254"/>
      <c r="AL128" s="254"/>
      <c r="AM128" s="254"/>
      <c r="AN128" s="254"/>
      <c r="AO128" s="254"/>
      <c r="AP128" s="254"/>
      <c r="AQ128" s="254"/>
      <c r="AR128" s="254"/>
      <c r="AS128" s="254"/>
      <c r="AT128" s="254"/>
      <c r="AU128" s="254"/>
      <c r="AV128" s="254"/>
      <c r="AW128" s="254"/>
      <c r="AX128" s="254"/>
      <c r="AY128" s="256"/>
    </row>
    <row r="129" spans="2:51" ht="24.75" customHeight="1">
      <c r="B129" s="308"/>
      <c r="C129" s="309"/>
      <c r="D129" s="309"/>
      <c r="E129" s="309"/>
      <c r="F129" s="309"/>
      <c r="G129" s="310"/>
      <c r="H129" s="257" t="s">
        <v>23</v>
      </c>
      <c r="I129" s="258"/>
      <c r="J129" s="258"/>
      <c r="K129" s="258"/>
      <c r="L129" s="258"/>
      <c r="M129" s="259" t="s">
        <v>24</v>
      </c>
      <c r="N129" s="260"/>
      <c r="O129" s="260"/>
      <c r="P129" s="260"/>
      <c r="Q129" s="260"/>
      <c r="R129" s="260"/>
      <c r="S129" s="260"/>
      <c r="T129" s="260"/>
      <c r="U129" s="260"/>
      <c r="V129" s="260"/>
      <c r="W129" s="260"/>
      <c r="X129" s="260"/>
      <c r="Y129" s="261"/>
      <c r="Z129" s="262" t="s">
        <v>25</v>
      </c>
      <c r="AA129" s="263"/>
      <c r="AB129" s="263"/>
      <c r="AC129" s="264"/>
      <c r="AD129" s="257" t="s">
        <v>23</v>
      </c>
      <c r="AE129" s="258"/>
      <c r="AF129" s="258"/>
      <c r="AG129" s="258"/>
      <c r="AH129" s="258"/>
      <c r="AI129" s="259" t="s">
        <v>24</v>
      </c>
      <c r="AJ129" s="260"/>
      <c r="AK129" s="260"/>
      <c r="AL129" s="260"/>
      <c r="AM129" s="260"/>
      <c r="AN129" s="260"/>
      <c r="AO129" s="260"/>
      <c r="AP129" s="260"/>
      <c r="AQ129" s="260"/>
      <c r="AR129" s="260"/>
      <c r="AS129" s="260"/>
      <c r="AT129" s="260"/>
      <c r="AU129" s="261"/>
      <c r="AV129" s="262" t="s">
        <v>25</v>
      </c>
      <c r="AW129" s="263"/>
      <c r="AX129" s="263"/>
      <c r="AY129" s="265"/>
    </row>
    <row r="130" spans="2:51" ht="24.75" customHeight="1">
      <c r="B130" s="308"/>
      <c r="C130" s="309"/>
      <c r="D130" s="309"/>
      <c r="E130" s="309"/>
      <c r="F130" s="309"/>
      <c r="G130" s="310"/>
      <c r="H130" s="243" t="s">
        <v>1734</v>
      </c>
      <c r="I130" s="244"/>
      <c r="J130" s="244"/>
      <c r="K130" s="244"/>
      <c r="L130" s="245"/>
      <c r="M130" s="246" t="s">
        <v>1744</v>
      </c>
      <c r="N130" s="247"/>
      <c r="O130" s="247"/>
      <c r="P130" s="247"/>
      <c r="Q130" s="247"/>
      <c r="R130" s="247"/>
      <c r="S130" s="247"/>
      <c r="T130" s="247"/>
      <c r="U130" s="247"/>
      <c r="V130" s="247"/>
      <c r="W130" s="247"/>
      <c r="X130" s="247"/>
      <c r="Y130" s="248"/>
      <c r="Z130" s="673">
        <v>3</v>
      </c>
      <c r="AA130" s="674"/>
      <c r="AB130" s="674"/>
      <c r="AC130" s="683"/>
      <c r="AD130" s="243" t="s">
        <v>1736</v>
      </c>
      <c r="AE130" s="244"/>
      <c r="AF130" s="244"/>
      <c r="AG130" s="244"/>
      <c r="AH130" s="245"/>
      <c r="AI130" s="246" t="s">
        <v>1745</v>
      </c>
      <c r="AJ130" s="247"/>
      <c r="AK130" s="247"/>
      <c r="AL130" s="247"/>
      <c r="AM130" s="247"/>
      <c r="AN130" s="247"/>
      <c r="AO130" s="247"/>
      <c r="AP130" s="247"/>
      <c r="AQ130" s="247"/>
      <c r="AR130" s="247"/>
      <c r="AS130" s="247"/>
      <c r="AT130" s="247"/>
      <c r="AU130" s="248"/>
      <c r="AV130" s="673">
        <v>1</v>
      </c>
      <c r="AW130" s="674"/>
      <c r="AX130" s="674"/>
      <c r="AY130" s="675"/>
    </row>
    <row r="131" spans="2:51" ht="24.75" customHeight="1">
      <c r="B131" s="308"/>
      <c r="C131" s="309"/>
      <c r="D131" s="309"/>
      <c r="E131" s="309"/>
      <c r="F131" s="309"/>
      <c r="G131" s="310"/>
      <c r="H131" s="233"/>
      <c r="I131" s="234"/>
      <c r="J131" s="234"/>
      <c r="K131" s="234"/>
      <c r="L131" s="235"/>
      <c r="M131" s="236"/>
      <c r="N131" s="237"/>
      <c r="O131" s="237"/>
      <c r="P131" s="237"/>
      <c r="Q131" s="237"/>
      <c r="R131" s="237"/>
      <c r="S131" s="237"/>
      <c r="T131" s="237"/>
      <c r="U131" s="237"/>
      <c r="V131" s="237"/>
      <c r="W131" s="237"/>
      <c r="X131" s="237"/>
      <c r="Y131" s="238"/>
      <c r="Z131" s="670"/>
      <c r="AA131" s="671"/>
      <c r="AB131" s="671"/>
      <c r="AC131" s="684"/>
      <c r="AD131" s="233"/>
      <c r="AE131" s="234"/>
      <c r="AF131" s="234"/>
      <c r="AG131" s="234"/>
      <c r="AH131" s="235"/>
      <c r="AI131" s="236"/>
      <c r="AJ131" s="237"/>
      <c r="AK131" s="237"/>
      <c r="AL131" s="237"/>
      <c r="AM131" s="237"/>
      <c r="AN131" s="237"/>
      <c r="AO131" s="237"/>
      <c r="AP131" s="237"/>
      <c r="AQ131" s="237"/>
      <c r="AR131" s="237"/>
      <c r="AS131" s="237"/>
      <c r="AT131" s="237"/>
      <c r="AU131" s="238"/>
      <c r="AV131" s="670"/>
      <c r="AW131" s="671"/>
      <c r="AX131" s="671"/>
      <c r="AY131" s="672"/>
    </row>
    <row r="132" spans="2:51" ht="24.75" customHeight="1">
      <c r="B132" s="308"/>
      <c r="C132" s="309"/>
      <c r="D132" s="309"/>
      <c r="E132" s="309"/>
      <c r="F132" s="309"/>
      <c r="G132" s="310"/>
      <c r="H132" s="233"/>
      <c r="I132" s="234"/>
      <c r="J132" s="234"/>
      <c r="K132" s="234"/>
      <c r="L132" s="235"/>
      <c r="M132" s="236"/>
      <c r="N132" s="237"/>
      <c r="O132" s="237"/>
      <c r="P132" s="237"/>
      <c r="Q132" s="237"/>
      <c r="R132" s="237"/>
      <c r="S132" s="237"/>
      <c r="T132" s="237"/>
      <c r="U132" s="237"/>
      <c r="V132" s="237"/>
      <c r="W132" s="237"/>
      <c r="X132" s="237"/>
      <c r="Y132" s="238"/>
      <c r="Z132" s="670"/>
      <c r="AA132" s="671"/>
      <c r="AB132" s="671"/>
      <c r="AC132" s="684"/>
      <c r="AD132" s="233"/>
      <c r="AE132" s="234"/>
      <c r="AF132" s="234"/>
      <c r="AG132" s="234"/>
      <c r="AH132" s="235"/>
      <c r="AI132" s="236"/>
      <c r="AJ132" s="237"/>
      <c r="AK132" s="237"/>
      <c r="AL132" s="237"/>
      <c r="AM132" s="237"/>
      <c r="AN132" s="237"/>
      <c r="AO132" s="237"/>
      <c r="AP132" s="237"/>
      <c r="AQ132" s="237"/>
      <c r="AR132" s="237"/>
      <c r="AS132" s="237"/>
      <c r="AT132" s="237"/>
      <c r="AU132" s="238"/>
      <c r="AV132" s="670"/>
      <c r="AW132" s="671"/>
      <c r="AX132" s="671"/>
      <c r="AY132" s="672"/>
    </row>
    <row r="133" spans="2:51" ht="24.75" customHeight="1">
      <c r="B133" s="308"/>
      <c r="C133" s="309"/>
      <c r="D133" s="309"/>
      <c r="E133" s="309"/>
      <c r="F133" s="309"/>
      <c r="G133" s="310"/>
      <c r="H133" s="233"/>
      <c r="I133" s="234"/>
      <c r="J133" s="234"/>
      <c r="K133" s="234"/>
      <c r="L133" s="235"/>
      <c r="M133" s="236"/>
      <c r="N133" s="237"/>
      <c r="O133" s="237"/>
      <c r="P133" s="237"/>
      <c r="Q133" s="237"/>
      <c r="R133" s="237"/>
      <c r="S133" s="237"/>
      <c r="T133" s="237"/>
      <c r="U133" s="237"/>
      <c r="V133" s="237"/>
      <c r="W133" s="237"/>
      <c r="X133" s="237"/>
      <c r="Y133" s="238"/>
      <c r="Z133" s="670"/>
      <c r="AA133" s="671"/>
      <c r="AB133" s="671"/>
      <c r="AC133" s="684"/>
      <c r="AD133" s="233"/>
      <c r="AE133" s="234"/>
      <c r="AF133" s="234"/>
      <c r="AG133" s="234"/>
      <c r="AH133" s="235"/>
      <c r="AI133" s="236"/>
      <c r="AJ133" s="237"/>
      <c r="AK133" s="237"/>
      <c r="AL133" s="237"/>
      <c r="AM133" s="237"/>
      <c r="AN133" s="237"/>
      <c r="AO133" s="237"/>
      <c r="AP133" s="237"/>
      <c r="AQ133" s="237"/>
      <c r="AR133" s="237"/>
      <c r="AS133" s="237"/>
      <c r="AT133" s="237"/>
      <c r="AU133" s="238"/>
      <c r="AV133" s="670"/>
      <c r="AW133" s="671"/>
      <c r="AX133" s="671"/>
      <c r="AY133" s="672"/>
    </row>
    <row r="134" spans="2:51" ht="24.75" customHeight="1">
      <c r="B134" s="308"/>
      <c r="C134" s="309"/>
      <c r="D134" s="309"/>
      <c r="E134" s="309"/>
      <c r="F134" s="309"/>
      <c r="G134" s="310"/>
      <c r="H134" s="233"/>
      <c r="I134" s="234"/>
      <c r="J134" s="234"/>
      <c r="K134" s="234"/>
      <c r="L134" s="235"/>
      <c r="M134" s="236"/>
      <c r="N134" s="237"/>
      <c r="O134" s="237"/>
      <c r="P134" s="237"/>
      <c r="Q134" s="237"/>
      <c r="R134" s="237"/>
      <c r="S134" s="237"/>
      <c r="T134" s="237"/>
      <c r="U134" s="237"/>
      <c r="V134" s="237"/>
      <c r="W134" s="237"/>
      <c r="X134" s="237"/>
      <c r="Y134" s="238"/>
      <c r="Z134" s="670"/>
      <c r="AA134" s="671"/>
      <c r="AB134" s="671"/>
      <c r="AC134" s="671"/>
      <c r="AD134" s="233"/>
      <c r="AE134" s="234"/>
      <c r="AF134" s="234"/>
      <c r="AG134" s="234"/>
      <c r="AH134" s="235"/>
      <c r="AI134" s="236"/>
      <c r="AJ134" s="237"/>
      <c r="AK134" s="237"/>
      <c r="AL134" s="237"/>
      <c r="AM134" s="237"/>
      <c r="AN134" s="237"/>
      <c r="AO134" s="237"/>
      <c r="AP134" s="237"/>
      <c r="AQ134" s="237"/>
      <c r="AR134" s="237"/>
      <c r="AS134" s="237"/>
      <c r="AT134" s="237"/>
      <c r="AU134" s="238"/>
      <c r="AV134" s="670"/>
      <c r="AW134" s="671"/>
      <c r="AX134" s="671"/>
      <c r="AY134" s="672"/>
    </row>
    <row r="135" spans="2:51" ht="24.75" customHeight="1">
      <c r="B135" s="308"/>
      <c r="C135" s="309"/>
      <c r="D135" s="309"/>
      <c r="E135" s="309"/>
      <c r="F135" s="309"/>
      <c r="G135" s="310"/>
      <c r="H135" s="233"/>
      <c r="I135" s="234"/>
      <c r="J135" s="234"/>
      <c r="K135" s="234"/>
      <c r="L135" s="235"/>
      <c r="M135" s="236"/>
      <c r="N135" s="237"/>
      <c r="O135" s="237"/>
      <c r="P135" s="237"/>
      <c r="Q135" s="237"/>
      <c r="R135" s="237"/>
      <c r="S135" s="237"/>
      <c r="T135" s="237"/>
      <c r="U135" s="237"/>
      <c r="V135" s="237"/>
      <c r="W135" s="237"/>
      <c r="X135" s="237"/>
      <c r="Y135" s="238"/>
      <c r="Z135" s="670"/>
      <c r="AA135" s="671"/>
      <c r="AB135" s="671"/>
      <c r="AC135" s="671"/>
      <c r="AD135" s="233"/>
      <c r="AE135" s="234"/>
      <c r="AF135" s="234"/>
      <c r="AG135" s="234"/>
      <c r="AH135" s="235"/>
      <c r="AI135" s="236"/>
      <c r="AJ135" s="237"/>
      <c r="AK135" s="237"/>
      <c r="AL135" s="237"/>
      <c r="AM135" s="237"/>
      <c r="AN135" s="237"/>
      <c r="AO135" s="237"/>
      <c r="AP135" s="237"/>
      <c r="AQ135" s="237"/>
      <c r="AR135" s="237"/>
      <c r="AS135" s="237"/>
      <c r="AT135" s="237"/>
      <c r="AU135" s="238"/>
      <c r="AV135" s="670"/>
      <c r="AW135" s="671"/>
      <c r="AX135" s="671"/>
      <c r="AY135" s="672"/>
    </row>
    <row r="136" spans="2:51" ht="24.75" customHeight="1">
      <c r="B136" s="308"/>
      <c r="C136" s="309"/>
      <c r="D136" s="309"/>
      <c r="E136" s="309"/>
      <c r="F136" s="309"/>
      <c r="G136" s="310"/>
      <c r="H136" s="233"/>
      <c r="I136" s="234"/>
      <c r="J136" s="234"/>
      <c r="K136" s="234"/>
      <c r="L136" s="235"/>
      <c r="M136" s="236"/>
      <c r="N136" s="237"/>
      <c r="O136" s="237"/>
      <c r="P136" s="237"/>
      <c r="Q136" s="237"/>
      <c r="R136" s="237"/>
      <c r="S136" s="237"/>
      <c r="T136" s="237"/>
      <c r="U136" s="237"/>
      <c r="V136" s="237"/>
      <c r="W136" s="237"/>
      <c r="X136" s="237"/>
      <c r="Y136" s="238"/>
      <c r="Z136" s="670"/>
      <c r="AA136" s="671"/>
      <c r="AB136" s="671"/>
      <c r="AC136" s="671"/>
      <c r="AD136" s="233"/>
      <c r="AE136" s="234"/>
      <c r="AF136" s="234"/>
      <c r="AG136" s="234"/>
      <c r="AH136" s="235"/>
      <c r="AI136" s="236"/>
      <c r="AJ136" s="237"/>
      <c r="AK136" s="237"/>
      <c r="AL136" s="237"/>
      <c r="AM136" s="237"/>
      <c r="AN136" s="237"/>
      <c r="AO136" s="237"/>
      <c r="AP136" s="237"/>
      <c r="AQ136" s="237"/>
      <c r="AR136" s="237"/>
      <c r="AS136" s="237"/>
      <c r="AT136" s="237"/>
      <c r="AU136" s="238"/>
      <c r="AV136" s="670"/>
      <c r="AW136" s="671"/>
      <c r="AX136" s="671"/>
      <c r="AY136" s="672"/>
    </row>
    <row r="137" spans="2:51" ht="24.75" customHeight="1">
      <c r="B137" s="308"/>
      <c r="C137" s="309"/>
      <c r="D137" s="309"/>
      <c r="E137" s="309"/>
      <c r="F137" s="309"/>
      <c r="G137" s="310"/>
      <c r="H137" s="224"/>
      <c r="I137" s="225"/>
      <c r="J137" s="225"/>
      <c r="K137" s="225"/>
      <c r="L137" s="226"/>
      <c r="M137" s="227"/>
      <c r="N137" s="228"/>
      <c r="O137" s="228"/>
      <c r="P137" s="228"/>
      <c r="Q137" s="228"/>
      <c r="R137" s="228"/>
      <c r="S137" s="228"/>
      <c r="T137" s="228"/>
      <c r="U137" s="228"/>
      <c r="V137" s="228"/>
      <c r="W137" s="228"/>
      <c r="X137" s="228"/>
      <c r="Y137" s="229"/>
      <c r="Z137" s="667"/>
      <c r="AA137" s="668"/>
      <c r="AB137" s="668"/>
      <c r="AC137" s="668"/>
      <c r="AD137" s="224"/>
      <c r="AE137" s="225"/>
      <c r="AF137" s="225"/>
      <c r="AG137" s="225"/>
      <c r="AH137" s="226"/>
      <c r="AI137" s="227"/>
      <c r="AJ137" s="228"/>
      <c r="AK137" s="228"/>
      <c r="AL137" s="228"/>
      <c r="AM137" s="228"/>
      <c r="AN137" s="228"/>
      <c r="AO137" s="228"/>
      <c r="AP137" s="228"/>
      <c r="AQ137" s="228"/>
      <c r="AR137" s="228"/>
      <c r="AS137" s="228"/>
      <c r="AT137" s="228"/>
      <c r="AU137" s="229"/>
      <c r="AV137" s="667"/>
      <c r="AW137" s="668"/>
      <c r="AX137" s="668"/>
      <c r="AY137" s="669"/>
    </row>
    <row r="138" spans="2:51" ht="24.75" customHeight="1">
      <c r="B138" s="308"/>
      <c r="C138" s="309"/>
      <c r="D138" s="309"/>
      <c r="E138" s="309"/>
      <c r="F138" s="309"/>
      <c r="G138" s="310"/>
      <c r="H138" s="266" t="s">
        <v>26</v>
      </c>
      <c r="I138" s="267"/>
      <c r="J138" s="267"/>
      <c r="K138" s="267"/>
      <c r="L138" s="267"/>
      <c r="M138" s="268"/>
      <c r="N138" s="269"/>
      <c r="O138" s="269"/>
      <c r="P138" s="269"/>
      <c r="Q138" s="269"/>
      <c r="R138" s="269"/>
      <c r="S138" s="269"/>
      <c r="T138" s="269"/>
      <c r="U138" s="269"/>
      <c r="V138" s="269"/>
      <c r="W138" s="269"/>
      <c r="X138" s="269"/>
      <c r="Y138" s="270"/>
      <c r="Z138" s="676">
        <f>SUM(Z130:AC137)</f>
        <v>3</v>
      </c>
      <c r="AA138" s="677"/>
      <c r="AB138" s="677"/>
      <c r="AC138" s="679"/>
      <c r="AD138" s="266" t="s">
        <v>26</v>
      </c>
      <c r="AE138" s="267"/>
      <c r="AF138" s="267"/>
      <c r="AG138" s="267"/>
      <c r="AH138" s="267"/>
      <c r="AI138" s="268"/>
      <c r="AJ138" s="269"/>
      <c r="AK138" s="269"/>
      <c r="AL138" s="269"/>
      <c r="AM138" s="269"/>
      <c r="AN138" s="269"/>
      <c r="AO138" s="269"/>
      <c r="AP138" s="269"/>
      <c r="AQ138" s="269"/>
      <c r="AR138" s="269"/>
      <c r="AS138" s="269"/>
      <c r="AT138" s="269"/>
      <c r="AU138" s="270"/>
      <c r="AV138" s="676">
        <f>SUM(AV130:AY137)</f>
        <v>1</v>
      </c>
      <c r="AW138" s="677"/>
      <c r="AX138" s="677"/>
      <c r="AY138" s="678"/>
    </row>
    <row r="139" spans="2:51" ht="24.75" customHeight="1">
      <c r="B139" s="308"/>
      <c r="C139" s="309"/>
      <c r="D139" s="309"/>
      <c r="E139" s="309"/>
      <c r="F139" s="309"/>
      <c r="G139" s="310"/>
      <c r="H139" s="253" t="s">
        <v>1746</v>
      </c>
      <c r="I139" s="254"/>
      <c r="J139" s="254"/>
      <c r="K139" s="254"/>
      <c r="L139" s="254"/>
      <c r="M139" s="254"/>
      <c r="N139" s="254"/>
      <c r="O139" s="254"/>
      <c r="P139" s="254"/>
      <c r="Q139" s="254"/>
      <c r="R139" s="254"/>
      <c r="S139" s="254"/>
      <c r="T139" s="254"/>
      <c r="U139" s="254"/>
      <c r="V139" s="254"/>
      <c r="W139" s="254"/>
      <c r="X139" s="254"/>
      <c r="Y139" s="254"/>
      <c r="Z139" s="254"/>
      <c r="AA139" s="254"/>
      <c r="AB139" s="254"/>
      <c r="AC139" s="255"/>
      <c r="AD139" s="253" t="s">
        <v>1747</v>
      </c>
      <c r="AE139" s="254"/>
      <c r="AF139" s="254"/>
      <c r="AG139" s="254"/>
      <c r="AH139" s="254"/>
      <c r="AI139" s="254"/>
      <c r="AJ139" s="254"/>
      <c r="AK139" s="254"/>
      <c r="AL139" s="254"/>
      <c r="AM139" s="254"/>
      <c r="AN139" s="254"/>
      <c r="AO139" s="254"/>
      <c r="AP139" s="254"/>
      <c r="AQ139" s="254"/>
      <c r="AR139" s="254"/>
      <c r="AS139" s="254"/>
      <c r="AT139" s="254"/>
      <c r="AU139" s="254"/>
      <c r="AV139" s="254"/>
      <c r="AW139" s="254"/>
      <c r="AX139" s="254"/>
      <c r="AY139" s="256"/>
    </row>
    <row r="140" spans="2:51" ht="24.75" customHeight="1">
      <c r="B140" s="308"/>
      <c r="C140" s="309"/>
      <c r="D140" s="309"/>
      <c r="E140" s="309"/>
      <c r="F140" s="309"/>
      <c r="G140" s="310"/>
      <c r="H140" s="257" t="s">
        <v>23</v>
      </c>
      <c r="I140" s="258"/>
      <c r="J140" s="258"/>
      <c r="K140" s="258"/>
      <c r="L140" s="258"/>
      <c r="M140" s="259" t="s">
        <v>24</v>
      </c>
      <c r="N140" s="260"/>
      <c r="O140" s="260"/>
      <c r="P140" s="260"/>
      <c r="Q140" s="260"/>
      <c r="R140" s="260"/>
      <c r="S140" s="260"/>
      <c r="T140" s="260"/>
      <c r="U140" s="260"/>
      <c r="V140" s="260"/>
      <c r="W140" s="260"/>
      <c r="X140" s="260"/>
      <c r="Y140" s="261"/>
      <c r="Z140" s="262" t="s">
        <v>25</v>
      </c>
      <c r="AA140" s="263"/>
      <c r="AB140" s="263"/>
      <c r="AC140" s="264"/>
      <c r="AD140" s="257" t="s">
        <v>23</v>
      </c>
      <c r="AE140" s="258"/>
      <c r="AF140" s="258"/>
      <c r="AG140" s="258"/>
      <c r="AH140" s="258"/>
      <c r="AI140" s="259" t="s">
        <v>24</v>
      </c>
      <c r="AJ140" s="260"/>
      <c r="AK140" s="260"/>
      <c r="AL140" s="260"/>
      <c r="AM140" s="260"/>
      <c r="AN140" s="260"/>
      <c r="AO140" s="260"/>
      <c r="AP140" s="260"/>
      <c r="AQ140" s="260"/>
      <c r="AR140" s="260"/>
      <c r="AS140" s="260"/>
      <c r="AT140" s="260"/>
      <c r="AU140" s="261"/>
      <c r="AV140" s="262" t="s">
        <v>25</v>
      </c>
      <c r="AW140" s="263"/>
      <c r="AX140" s="263"/>
      <c r="AY140" s="265"/>
    </row>
    <row r="141" spans="2:51" ht="24.75" customHeight="1">
      <c r="B141" s="308"/>
      <c r="C141" s="309"/>
      <c r="D141" s="309"/>
      <c r="E141" s="309"/>
      <c r="F141" s="309"/>
      <c r="G141" s="310"/>
      <c r="H141" s="243"/>
      <c r="I141" s="244"/>
      <c r="J141" s="244"/>
      <c r="K141" s="244"/>
      <c r="L141" s="245"/>
      <c r="M141" s="246"/>
      <c r="N141" s="247"/>
      <c r="O141" s="247"/>
      <c r="P141" s="247"/>
      <c r="Q141" s="247"/>
      <c r="R141" s="247"/>
      <c r="S141" s="247"/>
      <c r="T141" s="247"/>
      <c r="U141" s="247"/>
      <c r="V141" s="247"/>
      <c r="W141" s="247"/>
      <c r="X141" s="247"/>
      <c r="Y141" s="248"/>
      <c r="Z141" s="249"/>
      <c r="AA141" s="250"/>
      <c r="AB141" s="250"/>
      <c r="AC141" s="251"/>
      <c r="AD141" s="243"/>
      <c r="AE141" s="244"/>
      <c r="AF141" s="244"/>
      <c r="AG141" s="244"/>
      <c r="AH141" s="245"/>
      <c r="AI141" s="246"/>
      <c r="AJ141" s="247"/>
      <c r="AK141" s="247"/>
      <c r="AL141" s="247"/>
      <c r="AM141" s="247"/>
      <c r="AN141" s="247"/>
      <c r="AO141" s="247"/>
      <c r="AP141" s="247"/>
      <c r="AQ141" s="247"/>
      <c r="AR141" s="247"/>
      <c r="AS141" s="247"/>
      <c r="AT141" s="247"/>
      <c r="AU141" s="248"/>
      <c r="AV141" s="249"/>
      <c r="AW141" s="250"/>
      <c r="AX141" s="250"/>
      <c r="AY141" s="252"/>
    </row>
    <row r="142" spans="2:51" ht="24.75" customHeight="1">
      <c r="B142" s="308"/>
      <c r="C142" s="309"/>
      <c r="D142" s="309"/>
      <c r="E142" s="309"/>
      <c r="F142" s="309"/>
      <c r="G142" s="310"/>
      <c r="H142" s="233"/>
      <c r="I142" s="234"/>
      <c r="J142" s="234"/>
      <c r="K142" s="234"/>
      <c r="L142" s="235"/>
      <c r="M142" s="236"/>
      <c r="N142" s="237"/>
      <c r="O142" s="237"/>
      <c r="P142" s="237"/>
      <c r="Q142" s="237"/>
      <c r="R142" s="237"/>
      <c r="S142" s="237"/>
      <c r="T142" s="237"/>
      <c r="U142" s="237"/>
      <c r="V142" s="237"/>
      <c r="W142" s="237"/>
      <c r="X142" s="237"/>
      <c r="Y142" s="238"/>
      <c r="Z142" s="239"/>
      <c r="AA142" s="240"/>
      <c r="AB142" s="240"/>
      <c r="AC142" s="242"/>
      <c r="AD142" s="233"/>
      <c r="AE142" s="234"/>
      <c r="AF142" s="234"/>
      <c r="AG142" s="234"/>
      <c r="AH142" s="235"/>
      <c r="AI142" s="236"/>
      <c r="AJ142" s="237"/>
      <c r="AK142" s="237"/>
      <c r="AL142" s="237"/>
      <c r="AM142" s="237"/>
      <c r="AN142" s="237"/>
      <c r="AO142" s="237"/>
      <c r="AP142" s="237"/>
      <c r="AQ142" s="237"/>
      <c r="AR142" s="237"/>
      <c r="AS142" s="237"/>
      <c r="AT142" s="237"/>
      <c r="AU142" s="238"/>
      <c r="AV142" s="239"/>
      <c r="AW142" s="240"/>
      <c r="AX142" s="240"/>
      <c r="AY142" s="241"/>
    </row>
    <row r="143" spans="2:51" ht="24.75" customHeight="1">
      <c r="B143" s="308"/>
      <c r="C143" s="309"/>
      <c r="D143" s="309"/>
      <c r="E143" s="309"/>
      <c r="F143" s="309"/>
      <c r="G143" s="310"/>
      <c r="H143" s="233"/>
      <c r="I143" s="234"/>
      <c r="J143" s="234"/>
      <c r="K143" s="234"/>
      <c r="L143" s="235"/>
      <c r="M143" s="236"/>
      <c r="N143" s="237"/>
      <c r="O143" s="237"/>
      <c r="P143" s="237"/>
      <c r="Q143" s="237"/>
      <c r="R143" s="237"/>
      <c r="S143" s="237"/>
      <c r="T143" s="237"/>
      <c r="U143" s="237"/>
      <c r="V143" s="237"/>
      <c r="W143" s="237"/>
      <c r="X143" s="237"/>
      <c r="Y143" s="238"/>
      <c r="Z143" s="239"/>
      <c r="AA143" s="240"/>
      <c r="AB143" s="240"/>
      <c r="AC143" s="242"/>
      <c r="AD143" s="233"/>
      <c r="AE143" s="234"/>
      <c r="AF143" s="234"/>
      <c r="AG143" s="234"/>
      <c r="AH143" s="235"/>
      <c r="AI143" s="236"/>
      <c r="AJ143" s="237"/>
      <c r="AK143" s="237"/>
      <c r="AL143" s="237"/>
      <c r="AM143" s="237"/>
      <c r="AN143" s="237"/>
      <c r="AO143" s="237"/>
      <c r="AP143" s="237"/>
      <c r="AQ143" s="237"/>
      <c r="AR143" s="237"/>
      <c r="AS143" s="237"/>
      <c r="AT143" s="237"/>
      <c r="AU143" s="238"/>
      <c r="AV143" s="239"/>
      <c r="AW143" s="240"/>
      <c r="AX143" s="240"/>
      <c r="AY143" s="241"/>
    </row>
    <row r="144" spans="2:51" ht="24.75" customHeight="1">
      <c r="B144" s="308"/>
      <c r="C144" s="309"/>
      <c r="D144" s="309"/>
      <c r="E144" s="309"/>
      <c r="F144" s="309"/>
      <c r="G144" s="310"/>
      <c r="H144" s="233"/>
      <c r="I144" s="234"/>
      <c r="J144" s="234"/>
      <c r="K144" s="234"/>
      <c r="L144" s="235"/>
      <c r="M144" s="236"/>
      <c r="N144" s="237"/>
      <c r="O144" s="237"/>
      <c r="P144" s="237"/>
      <c r="Q144" s="237"/>
      <c r="R144" s="237"/>
      <c r="S144" s="237"/>
      <c r="T144" s="237"/>
      <c r="U144" s="237"/>
      <c r="V144" s="237"/>
      <c r="W144" s="237"/>
      <c r="X144" s="237"/>
      <c r="Y144" s="238"/>
      <c r="Z144" s="239"/>
      <c r="AA144" s="240"/>
      <c r="AB144" s="240"/>
      <c r="AC144" s="242"/>
      <c r="AD144" s="233"/>
      <c r="AE144" s="234"/>
      <c r="AF144" s="234"/>
      <c r="AG144" s="234"/>
      <c r="AH144" s="235"/>
      <c r="AI144" s="236"/>
      <c r="AJ144" s="237"/>
      <c r="AK144" s="237"/>
      <c r="AL144" s="237"/>
      <c r="AM144" s="237"/>
      <c r="AN144" s="237"/>
      <c r="AO144" s="237"/>
      <c r="AP144" s="237"/>
      <c r="AQ144" s="237"/>
      <c r="AR144" s="237"/>
      <c r="AS144" s="237"/>
      <c r="AT144" s="237"/>
      <c r="AU144" s="238"/>
      <c r="AV144" s="239"/>
      <c r="AW144" s="240"/>
      <c r="AX144" s="240"/>
      <c r="AY144" s="241"/>
    </row>
    <row r="145" spans="2:51" ht="24.75" customHeight="1">
      <c r="B145" s="308"/>
      <c r="C145" s="309"/>
      <c r="D145" s="309"/>
      <c r="E145" s="309"/>
      <c r="F145" s="309"/>
      <c r="G145" s="310"/>
      <c r="H145" s="233"/>
      <c r="I145" s="234"/>
      <c r="J145" s="234"/>
      <c r="K145" s="234"/>
      <c r="L145" s="235"/>
      <c r="M145" s="236"/>
      <c r="N145" s="237"/>
      <c r="O145" s="237"/>
      <c r="P145" s="237"/>
      <c r="Q145" s="237"/>
      <c r="R145" s="237"/>
      <c r="S145" s="237"/>
      <c r="T145" s="237"/>
      <c r="U145" s="237"/>
      <c r="V145" s="237"/>
      <c r="W145" s="237"/>
      <c r="X145" s="237"/>
      <c r="Y145" s="238"/>
      <c r="Z145" s="239"/>
      <c r="AA145" s="240"/>
      <c r="AB145" s="240"/>
      <c r="AC145" s="240"/>
      <c r="AD145" s="233"/>
      <c r="AE145" s="234"/>
      <c r="AF145" s="234"/>
      <c r="AG145" s="234"/>
      <c r="AH145" s="235"/>
      <c r="AI145" s="236"/>
      <c r="AJ145" s="237"/>
      <c r="AK145" s="237"/>
      <c r="AL145" s="237"/>
      <c r="AM145" s="237"/>
      <c r="AN145" s="237"/>
      <c r="AO145" s="237"/>
      <c r="AP145" s="237"/>
      <c r="AQ145" s="237"/>
      <c r="AR145" s="237"/>
      <c r="AS145" s="237"/>
      <c r="AT145" s="237"/>
      <c r="AU145" s="238"/>
      <c r="AV145" s="239"/>
      <c r="AW145" s="240"/>
      <c r="AX145" s="240"/>
      <c r="AY145" s="241"/>
    </row>
    <row r="146" spans="2:51" ht="24.75" customHeight="1">
      <c r="B146" s="308"/>
      <c r="C146" s="309"/>
      <c r="D146" s="309"/>
      <c r="E146" s="309"/>
      <c r="F146" s="309"/>
      <c r="G146" s="310"/>
      <c r="H146" s="233"/>
      <c r="I146" s="234"/>
      <c r="J146" s="234"/>
      <c r="K146" s="234"/>
      <c r="L146" s="235"/>
      <c r="M146" s="236"/>
      <c r="N146" s="237"/>
      <c r="O146" s="237"/>
      <c r="P146" s="237"/>
      <c r="Q146" s="237"/>
      <c r="R146" s="237"/>
      <c r="S146" s="237"/>
      <c r="T146" s="237"/>
      <c r="U146" s="237"/>
      <c r="V146" s="237"/>
      <c r="W146" s="237"/>
      <c r="X146" s="237"/>
      <c r="Y146" s="238"/>
      <c r="Z146" s="239"/>
      <c r="AA146" s="240"/>
      <c r="AB146" s="240"/>
      <c r="AC146" s="240"/>
      <c r="AD146" s="233"/>
      <c r="AE146" s="234"/>
      <c r="AF146" s="234"/>
      <c r="AG146" s="234"/>
      <c r="AH146" s="235"/>
      <c r="AI146" s="236"/>
      <c r="AJ146" s="237"/>
      <c r="AK146" s="237"/>
      <c r="AL146" s="237"/>
      <c r="AM146" s="237"/>
      <c r="AN146" s="237"/>
      <c r="AO146" s="237"/>
      <c r="AP146" s="237"/>
      <c r="AQ146" s="237"/>
      <c r="AR146" s="237"/>
      <c r="AS146" s="237"/>
      <c r="AT146" s="237"/>
      <c r="AU146" s="238"/>
      <c r="AV146" s="239"/>
      <c r="AW146" s="240"/>
      <c r="AX146" s="240"/>
      <c r="AY146" s="241"/>
    </row>
    <row r="147" spans="2:51" ht="24.75" customHeight="1">
      <c r="B147" s="308"/>
      <c r="C147" s="309"/>
      <c r="D147" s="309"/>
      <c r="E147" s="309"/>
      <c r="F147" s="309"/>
      <c r="G147" s="310"/>
      <c r="H147" s="233"/>
      <c r="I147" s="234"/>
      <c r="J147" s="234"/>
      <c r="K147" s="234"/>
      <c r="L147" s="235"/>
      <c r="M147" s="236"/>
      <c r="N147" s="237"/>
      <c r="O147" s="237"/>
      <c r="P147" s="237"/>
      <c r="Q147" s="237"/>
      <c r="R147" s="237"/>
      <c r="S147" s="237"/>
      <c r="T147" s="237"/>
      <c r="U147" s="237"/>
      <c r="V147" s="237"/>
      <c r="W147" s="237"/>
      <c r="X147" s="237"/>
      <c r="Y147" s="238"/>
      <c r="Z147" s="239"/>
      <c r="AA147" s="240"/>
      <c r="AB147" s="240"/>
      <c r="AC147" s="240"/>
      <c r="AD147" s="233"/>
      <c r="AE147" s="234"/>
      <c r="AF147" s="234"/>
      <c r="AG147" s="234"/>
      <c r="AH147" s="235"/>
      <c r="AI147" s="236"/>
      <c r="AJ147" s="237"/>
      <c r="AK147" s="237"/>
      <c r="AL147" s="237"/>
      <c r="AM147" s="237"/>
      <c r="AN147" s="237"/>
      <c r="AO147" s="237"/>
      <c r="AP147" s="237"/>
      <c r="AQ147" s="237"/>
      <c r="AR147" s="237"/>
      <c r="AS147" s="237"/>
      <c r="AT147" s="237"/>
      <c r="AU147" s="238"/>
      <c r="AV147" s="239"/>
      <c r="AW147" s="240"/>
      <c r="AX147" s="240"/>
      <c r="AY147" s="241"/>
    </row>
    <row r="148" spans="2:51" ht="24.75" customHeight="1">
      <c r="B148" s="308"/>
      <c r="C148" s="309"/>
      <c r="D148" s="309"/>
      <c r="E148" s="309"/>
      <c r="F148" s="309"/>
      <c r="G148" s="310"/>
      <c r="H148" s="224"/>
      <c r="I148" s="225"/>
      <c r="J148" s="225"/>
      <c r="K148" s="225"/>
      <c r="L148" s="226"/>
      <c r="M148" s="227"/>
      <c r="N148" s="228"/>
      <c r="O148" s="228"/>
      <c r="P148" s="228"/>
      <c r="Q148" s="228"/>
      <c r="R148" s="228"/>
      <c r="S148" s="228"/>
      <c r="T148" s="228"/>
      <c r="U148" s="228"/>
      <c r="V148" s="228"/>
      <c r="W148" s="228"/>
      <c r="X148" s="228"/>
      <c r="Y148" s="229"/>
      <c r="Z148" s="230"/>
      <c r="AA148" s="231"/>
      <c r="AB148" s="231"/>
      <c r="AC148" s="231"/>
      <c r="AD148" s="224"/>
      <c r="AE148" s="225"/>
      <c r="AF148" s="225"/>
      <c r="AG148" s="225"/>
      <c r="AH148" s="226"/>
      <c r="AI148" s="227"/>
      <c r="AJ148" s="228"/>
      <c r="AK148" s="228"/>
      <c r="AL148" s="228"/>
      <c r="AM148" s="228"/>
      <c r="AN148" s="228"/>
      <c r="AO148" s="228"/>
      <c r="AP148" s="228"/>
      <c r="AQ148" s="228"/>
      <c r="AR148" s="228"/>
      <c r="AS148" s="228"/>
      <c r="AT148" s="228"/>
      <c r="AU148" s="229"/>
      <c r="AV148" s="230"/>
      <c r="AW148" s="231"/>
      <c r="AX148" s="231"/>
      <c r="AY148" s="232"/>
    </row>
    <row r="149" spans="2:51" ht="24.75" customHeight="1" thickBot="1">
      <c r="B149" s="311"/>
      <c r="C149" s="312"/>
      <c r="D149" s="312"/>
      <c r="E149" s="312"/>
      <c r="F149" s="312"/>
      <c r="G149" s="313"/>
      <c r="H149" s="215" t="s">
        <v>26</v>
      </c>
      <c r="I149" s="216"/>
      <c r="J149" s="216"/>
      <c r="K149" s="216"/>
      <c r="L149" s="216"/>
      <c r="M149" s="217"/>
      <c r="N149" s="218"/>
      <c r="O149" s="218"/>
      <c r="P149" s="218"/>
      <c r="Q149" s="218"/>
      <c r="R149" s="218"/>
      <c r="S149" s="218"/>
      <c r="T149" s="218"/>
      <c r="U149" s="218"/>
      <c r="V149" s="218"/>
      <c r="W149" s="218"/>
      <c r="X149" s="218"/>
      <c r="Y149" s="219"/>
      <c r="Z149" s="606"/>
      <c r="AA149" s="607"/>
      <c r="AB149" s="607"/>
      <c r="AC149" s="685"/>
      <c r="AD149" s="215" t="s">
        <v>26</v>
      </c>
      <c r="AE149" s="216"/>
      <c r="AF149" s="216"/>
      <c r="AG149" s="216"/>
      <c r="AH149" s="216"/>
      <c r="AI149" s="217"/>
      <c r="AJ149" s="218"/>
      <c r="AK149" s="218"/>
      <c r="AL149" s="218"/>
      <c r="AM149" s="218"/>
      <c r="AN149" s="218"/>
      <c r="AO149" s="218"/>
      <c r="AP149" s="218"/>
      <c r="AQ149" s="218"/>
      <c r="AR149" s="218"/>
      <c r="AS149" s="218"/>
      <c r="AT149" s="218"/>
      <c r="AU149" s="219"/>
      <c r="AV149" s="606"/>
      <c r="AW149" s="607"/>
      <c r="AX149" s="607"/>
      <c r="AY149" s="609"/>
    </row>
    <row r="151" spans="2:51" ht="30" customHeight="1" thickBot="1">
      <c r="B151" s="306" t="s">
        <v>100</v>
      </c>
      <c r="C151" s="306"/>
      <c r="D151" s="306"/>
      <c r="E151" s="306"/>
      <c r="F151" s="307"/>
      <c r="G151" s="307"/>
      <c r="H151" s="663" t="s">
        <v>1731</v>
      </c>
      <c r="I151" s="663"/>
      <c r="J151" s="663"/>
      <c r="K151" s="663"/>
      <c r="L151" s="663"/>
      <c r="M151" s="663"/>
      <c r="N151" s="663"/>
      <c r="O151" s="663"/>
      <c r="P151" s="663"/>
      <c r="Q151" s="663"/>
      <c r="R151" s="663"/>
      <c r="S151" s="663"/>
      <c r="T151" s="663"/>
      <c r="U151" s="663"/>
      <c r="V151" s="663"/>
      <c r="W151" s="663"/>
      <c r="X151" s="663"/>
      <c r="Y151" s="663"/>
      <c r="Z151" s="663"/>
      <c r="AA151" s="663"/>
      <c r="AB151" s="663"/>
      <c r="AC151" s="663"/>
      <c r="AD151" s="663"/>
      <c r="AE151" s="663"/>
      <c r="AF151" s="663"/>
      <c r="AG151" s="663"/>
      <c r="AH151" s="663"/>
      <c r="AI151" s="663"/>
      <c r="AJ151" s="663"/>
      <c r="AK151" s="663"/>
      <c r="AL151" s="663"/>
      <c r="AM151" s="663"/>
      <c r="AN151" s="663"/>
      <c r="AO151" s="663"/>
      <c r="AP151" s="663"/>
      <c r="AQ151" s="663"/>
      <c r="AR151" s="663"/>
      <c r="AS151" s="663"/>
      <c r="AT151" s="663"/>
      <c r="AU151" s="663"/>
      <c r="AV151" s="663"/>
      <c r="AW151" s="663"/>
      <c r="AX151" s="663"/>
      <c r="AY151" s="663"/>
    </row>
    <row r="152" spans="2:51" ht="24.75" customHeight="1">
      <c r="B152" s="308" t="s">
        <v>75</v>
      </c>
      <c r="C152" s="309"/>
      <c r="D152" s="309"/>
      <c r="E152" s="309"/>
      <c r="F152" s="309"/>
      <c r="G152" s="310"/>
      <c r="H152" s="314" t="s">
        <v>1748</v>
      </c>
      <c r="I152" s="315"/>
      <c r="J152" s="315"/>
      <c r="K152" s="315"/>
      <c r="L152" s="315"/>
      <c r="M152" s="315"/>
      <c r="N152" s="315"/>
      <c r="O152" s="315"/>
      <c r="P152" s="315"/>
      <c r="Q152" s="315"/>
      <c r="R152" s="315"/>
      <c r="S152" s="315"/>
      <c r="T152" s="315"/>
      <c r="U152" s="315"/>
      <c r="V152" s="315"/>
      <c r="W152" s="315"/>
      <c r="X152" s="315"/>
      <c r="Y152" s="315"/>
      <c r="Z152" s="315"/>
      <c r="AA152" s="315"/>
      <c r="AB152" s="315"/>
      <c r="AC152" s="316"/>
      <c r="AD152" s="314" t="s">
        <v>1749</v>
      </c>
      <c r="AE152" s="315"/>
      <c r="AF152" s="315"/>
      <c r="AG152" s="315"/>
      <c r="AH152" s="315"/>
      <c r="AI152" s="315"/>
      <c r="AJ152" s="315"/>
      <c r="AK152" s="315"/>
      <c r="AL152" s="315"/>
      <c r="AM152" s="315"/>
      <c r="AN152" s="315"/>
      <c r="AO152" s="315"/>
      <c r="AP152" s="315"/>
      <c r="AQ152" s="315"/>
      <c r="AR152" s="315"/>
      <c r="AS152" s="315"/>
      <c r="AT152" s="315"/>
      <c r="AU152" s="315"/>
      <c r="AV152" s="315"/>
      <c r="AW152" s="315"/>
      <c r="AX152" s="315"/>
      <c r="AY152" s="317"/>
    </row>
    <row r="153" spans="2:51" ht="24.75" customHeight="1">
      <c r="B153" s="308"/>
      <c r="C153" s="309"/>
      <c r="D153" s="309"/>
      <c r="E153" s="309"/>
      <c r="F153" s="309"/>
      <c r="G153" s="310"/>
      <c r="H153" s="278" t="s">
        <v>23</v>
      </c>
      <c r="I153" s="279"/>
      <c r="J153" s="279"/>
      <c r="K153" s="279"/>
      <c r="L153" s="280"/>
      <c r="M153" s="259" t="s">
        <v>24</v>
      </c>
      <c r="N153" s="279"/>
      <c r="O153" s="279"/>
      <c r="P153" s="279"/>
      <c r="Q153" s="279"/>
      <c r="R153" s="279"/>
      <c r="S153" s="279"/>
      <c r="T153" s="279"/>
      <c r="U153" s="279"/>
      <c r="V153" s="279"/>
      <c r="W153" s="279"/>
      <c r="X153" s="279"/>
      <c r="Y153" s="280"/>
      <c r="Z153" s="262" t="s">
        <v>25</v>
      </c>
      <c r="AA153" s="281"/>
      <c r="AB153" s="281"/>
      <c r="AC153" s="318"/>
      <c r="AD153" s="278" t="s">
        <v>23</v>
      </c>
      <c r="AE153" s="279"/>
      <c r="AF153" s="279"/>
      <c r="AG153" s="279"/>
      <c r="AH153" s="280"/>
      <c r="AI153" s="259" t="s">
        <v>24</v>
      </c>
      <c r="AJ153" s="279"/>
      <c r="AK153" s="279"/>
      <c r="AL153" s="279"/>
      <c r="AM153" s="279"/>
      <c r="AN153" s="279"/>
      <c r="AO153" s="279"/>
      <c r="AP153" s="279"/>
      <c r="AQ153" s="279"/>
      <c r="AR153" s="279"/>
      <c r="AS153" s="279"/>
      <c r="AT153" s="279"/>
      <c r="AU153" s="280"/>
      <c r="AV153" s="262" t="s">
        <v>25</v>
      </c>
      <c r="AW153" s="281"/>
      <c r="AX153" s="281"/>
      <c r="AY153" s="282"/>
    </row>
    <row r="154" spans="2:51" ht="24.75" customHeight="1">
      <c r="B154" s="308"/>
      <c r="C154" s="309"/>
      <c r="D154" s="309"/>
      <c r="E154" s="309"/>
      <c r="F154" s="309"/>
      <c r="G154" s="310"/>
      <c r="H154" s="243" t="s">
        <v>826</v>
      </c>
      <c r="I154" s="244"/>
      <c r="J154" s="244"/>
      <c r="K154" s="244"/>
      <c r="L154" s="245"/>
      <c r="M154" s="680" t="s">
        <v>1750</v>
      </c>
      <c r="N154" s="681"/>
      <c r="O154" s="681"/>
      <c r="P154" s="681"/>
      <c r="Q154" s="681"/>
      <c r="R154" s="681"/>
      <c r="S154" s="681"/>
      <c r="T154" s="681"/>
      <c r="U154" s="681"/>
      <c r="V154" s="681"/>
      <c r="W154" s="681"/>
      <c r="X154" s="681"/>
      <c r="Y154" s="682"/>
      <c r="Z154" s="673">
        <v>2</v>
      </c>
      <c r="AA154" s="674"/>
      <c r="AB154" s="674"/>
      <c r="AC154" s="683"/>
      <c r="AD154" s="243" t="s">
        <v>1751</v>
      </c>
      <c r="AE154" s="244"/>
      <c r="AF154" s="244"/>
      <c r="AG154" s="244"/>
      <c r="AH154" s="245"/>
      <c r="AI154" s="246" t="s">
        <v>1752</v>
      </c>
      <c r="AJ154" s="286"/>
      <c r="AK154" s="286"/>
      <c r="AL154" s="286"/>
      <c r="AM154" s="286"/>
      <c r="AN154" s="286"/>
      <c r="AO154" s="286"/>
      <c r="AP154" s="286"/>
      <c r="AQ154" s="286"/>
      <c r="AR154" s="286"/>
      <c r="AS154" s="286"/>
      <c r="AT154" s="286"/>
      <c r="AU154" s="287"/>
      <c r="AV154" s="673">
        <v>1</v>
      </c>
      <c r="AW154" s="674"/>
      <c r="AX154" s="674"/>
      <c r="AY154" s="675"/>
    </row>
    <row r="155" spans="2:51" ht="24.75" customHeight="1">
      <c r="B155" s="308"/>
      <c r="C155" s="309"/>
      <c r="D155" s="309"/>
      <c r="E155" s="309"/>
      <c r="F155" s="309"/>
      <c r="G155" s="310"/>
      <c r="H155" s="233"/>
      <c r="I155" s="234"/>
      <c r="J155" s="234"/>
      <c r="K155" s="234"/>
      <c r="L155" s="235"/>
      <c r="M155" s="643"/>
      <c r="N155" s="644"/>
      <c r="O155" s="644"/>
      <c r="P155" s="644"/>
      <c r="Q155" s="644"/>
      <c r="R155" s="644"/>
      <c r="S155" s="644"/>
      <c r="T155" s="644"/>
      <c r="U155" s="644"/>
      <c r="V155" s="644"/>
      <c r="W155" s="644"/>
      <c r="X155" s="644"/>
      <c r="Y155" s="645"/>
      <c r="Z155" s="670"/>
      <c r="AA155" s="671"/>
      <c r="AB155" s="671"/>
      <c r="AC155" s="684"/>
      <c r="AD155" s="233"/>
      <c r="AE155" s="234"/>
      <c r="AF155" s="234"/>
      <c r="AG155" s="234"/>
      <c r="AH155" s="235"/>
      <c r="AI155" s="236"/>
      <c r="AJ155" s="237"/>
      <c r="AK155" s="237"/>
      <c r="AL155" s="237"/>
      <c r="AM155" s="237"/>
      <c r="AN155" s="237"/>
      <c r="AO155" s="237"/>
      <c r="AP155" s="237"/>
      <c r="AQ155" s="237"/>
      <c r="AR155" s="237"/>
      <c r="AS155" s="237"/>
      <c r="AT155" s="237"/>
      <c r="AU155" s="238"/>
      <c r="AV155" s="670"/>
      <c r="AW155" s="671"/>
      <c r="AX155" s="671"/>
      <c r="AY155" s="672"/>
    </row>
    <row r="156" spans="2:51" ht="24.75" customHeight="1">
      <c r="B156" s="308"/>
      <c r="C156" s="309"/>
      <c r="D156" s="309"/>
      <c r="E156" s="309"/>
      <c r="F156" s="309"/>
      <c r="G156" s="310"/>
      <c r="H156" s="233"/>
      <c r="I156" s="234"/>
      <c r="J156" s="234"/>
      <c r="K156" s="234"/>
      <c r="L156" s="235"/>
      <c r="M156" s="236"/>
      <c r="N156" s="237"/>
      <c r="O156" s="237"/>
      <c r="P156" s="237"/>
      <c r="Q156" s="237"/>
      <c r="R156" s="237"/>
      <c r="S156" s="237"/>
      <c r="T156" s="237"/>
      <c r="U156" s="237"/>
      <c r="V156" s="237"/>
      <c r="W156" s="237"/>
      <c r="X156" s="237"/>
      <c r="Y156" s="238"/>
      <c r="Z156" s="670"/>
      <c r="AA156" s="671"/>
      <c r="AB156" s="671"/>
      <c r="AC156" s="684"/>
      <c r="AD156" s="233"/>
      <c r="AE156" s="234"/>
      <c r="AF156" s="234"/>
      <c r="AG156" s="234"/>
      <c r="AH156" s="235"/>
      <c r="AI156" s="236"/>
      <c r="AJ156" s="237"/>
      <c r="AK156" s="237"/>
      <c r="AL156" s="237"/>
      <c r="AM156" s="237"/>
      <c r="AN156" s="237"/>
      <c r="AO156" s="237"/>
      <c r="AP156" s="237"/>
      <c r="AQ156" s="237"/>
      <c r="AR156" s="237"/>
      <c r="AS156" s="237"/>
      <c r="AT156" s="237"/>
      <c r="AU156" s="238"/>
      <c r="AV156" s="670"/>
      <c r="AW156" s="671"/>
      <c r="AX156" s="671"/>
      <c r="AY156" s="672"/>
    </row>
    <row r="157" spans="2:51" ht="24.75" customHeight="1">
      <c r="B157" s="308"/>
      <c r="C157" s="309"/>
      <c r="D157" s="309"/>
      <c r="E157" s="309"/>
      <c r="F157" s="309"/>
      <c r="G157" s="310"/>
      <c r="H157" s="233"/>
      <c r="I157" s="234"/>
      <c r="J157" s="234"/>
      <c r="K157" s="234"/>
      <c r="L157" s="235"/>
      <c r="M157" s="236"/>
      <c r="N157" s="237"/>
      <c r="O157" s="237"/>
      <c r="P157" s="237"/>
      <c r="Q157" s="237"/>
      <c r="R157" s="237"/>
      <c r="S157" s="237"/>
      <c r="T157" s="237"/>
      <c r="U157" s="237"/>
      <c r="V157" s="237"/>
      <c r="W157" s="237"/>
      <c r="X157" s="237"/>
      <c r="Y157" s="238"/>
      <c r="Z157" s="670"/>
      <c r="AA157" s="671"/>
      <c r="AB157" s="671"/>
      <c r="AC157" s="684"/>
      <c r="AD157" s="233"/>
      <c r="AE157" s="234"/>
      <c r="AF157" s="234"/>
      <c r="AG157" s="234"/>
      <c r="AH157" s="235"/>
      <c r="AI157" s="236"/>
      <c r="AJ157" s="237"/>
      <c r="AK157" s="237"/>
      <c r="AL157" s="237"/>
      <c r="AM157" s="237"/>
      <c r="AN157" s="237"/>
      <c r="AO157" s="237"/>
      <c r="AP157" s="237"/>
      <c r="AQ157" s="237"/>
      <c r="AR157" s="237"/>
      <c r="AS157" s="237"/>
      <c r="AT157" s="237"/>
      <c r="AU157" s="238"/>
      <c r="AV157" s="670"/>
      <c r="AW157" s="671"/>
      <c r="AX157" s="671"/>
      <c r="AY157" s="672"/>
    </row>
    <row r="158" spans="2:51" ht="24.75" customHeight="1">
      <c r="B158" s="308"/>
      <c r="C158" s="309"/>
      <c r="D158" s="309"/>
      <c r="E158" s="309"/>
      <c r="F158" s="309"/>
      <c r="G158" s="310"/>
      <c r="H158" s="233"/>
      <c r="I158" s="234"/>
      <c r="J158" s="234"/>
      <c r="K158" s="234"/>
      <c r="L158" s="235"/>
      <c r="M158" s="236"/>
      <c r="N158" s="237"/>
      <c r="O158" s="237"/>
      <c r="P158" s="237"/>
      <c r="Q158" s="237"/>
      <c r="R158" s="237"/>
      <c r="S158" s="237"/>
      <c r="T158" s="237"/>
      <c r="U158" s="237"/>
      <c r="V158" s="237"/>
      <c r="W158" s="237"/>
      <c r="X158" s="237"/>
      <c r="Y158" s="238"/>
      <c r="Z158" s="670"/>
      <c r="AA158" s="671"/>
      <c r="AB158" s="671"/>
      <c r="AC158" s="671"/>
      <c r="AD158" s="233"/>
      <c r="AE158" s="234"/>
      <c r="AF158" s="234"/>
      <c r="AG158" s="234"/>
      <c r="AH158" s="235"/>
      <c r="AI158" s="236"/>
      <c r="AJ158" s="237"/>
      <c r="AK158" s="237"/>
      <c r="AL158" s="237"/>
      <c r="AM158" s="237"/>
      <c r="AN158" s="237"/>
      <c r="AO158" s="237"/>
      <c r="AP158" s="237"/>
      <c r="AQ158" s="237"/>
      <c r="AR158" s="237"/>
      <c r="AS158" s="237"/>
      <c r="AT158" s="237"/>
      <c r="AU158" s="238"/>
      <c r="AV158" s="670"/>
      <c r="AW158" s="671"/>
      <c r="AX158" s="671"/>
      <c r="AY158" s="672"/>
    </row>
    <row r="159" spans="2:51" ht="24.75" customHeight="1">
      <c r="B159" s="308"/>
      <c r="C159" s="309"/>
      <c r="D159" s="309"/>
      <c r="E159" s="309"/>
      <c r="F159" s="309"/>
      <c r="G159" s="310"/>
      <c r="H159" s="233"/>
      <c r="I159" s="234"/>
      <c r="J159" s="234"/>
      <c r="K159" s="234"/>
      <c r="L159" s="235"/>
      <c r="M159" s="236"/>
      <c r="N159" s="237"/>
      <c r="O159" s="237"/>
      <c r="P159" s="237"/>
      <c r="Q159" s="237"/>
      <c r="R159" s="237"/>
      <c r="S159" s="237"/>
      <c r="T159" s="237"/>
      <c r="U159" s="237"/>
      <c r="V159" s="237"/>
      <c r="W159" s="237"/>
      <c r="X159" s="237"/>
      <c r="Y159" s="238"/>
      <c r="Z159" s="670"/>
      <c r="AA159" s="671"/>
      <c r="AB159" s="671"/>
      <c r="AC159" s="671"/>
      <c r="AD159" s="233"/>
      <c r="AE159" s="234"/>
      <c r="AF159" s="234"/>
      <c r="AG159" s="234"/>
      <c r="AH159" s="235"/>
      <c r="AI159" s="236"/>
      <c r="AJ159" s="237"/>
      <c r="AK159" s="237"/>
      <c r="AL159" s="237"/>
      <c r="AM159" s="237"/>
      <c r="AN159" s="237"/>
      <c r="AO159" s="237"/>
      <c r="AP159" s="237"/>
      <c r="AQ159" s="237"/>
      <c r="AR159" s="237"/>
      <c r="AS159" s="237"/>
      <c r="AT159" s="237"/>
      <c r="AU159" s="238"/>
      <c r="AV159" s="670"/>
      <c r="AW159" s="671"/>
      <c r="AX159" s="671"/>
      <c r="AY159" s="672"/>
    </row>
    <row r="160" spans="2:51" ht="24.75" customHeight="1">
      <c r="B160" s="308"/>
      <c r="C160" s="309"/>
      <c r="D160" s="309"/>
      <c r="E160" s="309"/>
      <c r="F160" s="309"/>
      <c r="G160" s="310"/>
      <c r="H160" s="233"/>
      <c r="I160" s="234"/>
      <c r="J160" s="234"/>
      <c r="K160" s="234"/>
      <c r="L160" s="235"/>
      <c r="M160" s="236"/>
      <c r="N160" s="237"/>
      <c r="O160" s="237"/>
      <c r="P160" s="237"/>
      <c r="Q160" s="237"/>
      <c r="R160" s="237"/>
      <c r="S160" s="237"/>
      <c r="T160" s="237"/>
      <c r="U160" s="237"/>
      <c r="V160" s="237"/>
      <c r="W160" s="237"/>
      <c r="X160" s="237"/>
      <c r="Y160" s="238"/>
      <c r="Z160" s="670"/>
      <c r="AA160" s="671"/>
      <c r="AB160" s="671"/>
      <c r="AC160" s="671"/>
      <c r="AD160" s="233"/>
      <c r="AE160" s="234"/>
      <c r="AF160" s="234"/>
      <c r="AG160" s="234"/>
      <c r="AH160" s="235"/>
      <c r="AI160" s="236"/>
      <c r="AJ160" s="237"/>
      <c r="AK160" s="237"/>
      <c r="AL160" s="237"/>
      <c r="AM160" s="237"/>
      <c r="AN160" s="237"/>
      <c r="AO160" s="237"/>
      <c r="AP160" s="237"/>
      <c r="AQ160" s="237"/>
      <c r="AR160" s="237"/>
      <c r="AS160" s="237"/>
      <c r="AT160" s="237"/>
      <c r="AU160" s="238"/>
      <c r="AV160" s="670"/>
      <c r="AW160" s="671"/>
      <c r="AX160" s="671"/>
      <c r="AY160" s="672"/>
    </row>
    <row r="161" spans="2:51" ht="24.75" customHeight="1">
      <c r="B161" s="308"/>
      <c r="C161" s="309"/>
      <c r="D161" s="309"/>
      <c r="E161" s="309"/>
      <c r="F161" s="309"/>
      <c r="G161" s="310"/>
      <c r="H161" s="224"/>
      <c r="I161" s="225"/>
      <c r="J161" s="225"/>
      <c r="K161" s="225"/>
      <c r="L161" s="226"/>
      <c r="M161" s="227"/>
      <c r="N161" s="228"/>
      <c r="O161" s="228"/>
      <c r="P161" s="228"/>
      <c r="Q161" s="228"/>
      <c r="R161" s="228"/>
      <c r="S161" s="228"/>
      <c r="T161" s="228"/>
      <c r="U161" s="228"/>
      <c r="V161" s="228"/>
      <c r="W161" s="228"/>
      <c r="X161" s="228"/>
      <c r="Y161" s="229"/>
      <c r="Z161" s="667"/>
      <c r="AA161" s="668"/>
      <c r="AB161" s="668"/>
      <c r="AC161" s="668"/>
      <c r="AD161" s="224"/>
      <c r="AE161" s="225"/>
      <c r="AF161" s="225"/>
      <c r="AG161" s="225"/>
      <c r="AH161" s="226"/>
      <c r="AI161" s="227"/>
      <c r="AJ161" s="228"/>
      <c r="AK161" s="228"/>
      <c r="AL161" s="228"/>
      <c r="AM161" s="228"/>
      <c r="AN161" s="228"/>
      <c r="AO161" s="228"/>
      <c r="AP161" s="228"/>
      <c r="AQ161" s="228"/>
      <c r="AR161" s="228"/>
      <c r="AS161" s="228"/>
      <c r="AT161" s="228"/>
      <c r="AU161" s="229"/>
      <c r="AV161" s="667"/>
      <c r="AW161" s="668"/>
      <c r="AX161" s="668"/>
      <c r="AY161" s="669"/>
    </row>
    <row r="162" spans="2:51" ht="24.75" customHeight="1" thickBot="1">
      <c r="B162" s="308"/>
      <c r="C162" s="309"/>
      <c r="D162" s="309"/>
      <c r="E162" s="309"/>
      <c r="F162" s="309"/>
      <c r="G162" s="310"/>
      <c r="H162" s="266" t="s">
        <v>26</v>
      </c>
      <c r="I162" s="267"/>
      <c r="J162" s="267"/>
      <c r="K162" s="267"/>
      <c r="L162" s="267"/>
      <c r="M162" s="268"/>
      <c r="N162" s="269"/>
      <c r="O162" s="269"/>
      <c r="P162" s="269"/>
      <c r="Q162" s="269"/>
      <c r="R162" s="269"/>
      <c r="S162" s="269"/>
      <c r="T162" s="269"/>
      <c r="U162" s="269"/>
      <c r="V162" s="269"/>
      <c r="W162" s="269"/>
      <c r="X162" s="269"/>
      <c r="Y162" s="270"/>
      <c r="Z162" s="676">
        <f>SUM(Z154:AC161)</f>
        <v>2</v>
      </c>
      <c r="AA162" s="677"/>
      <c r="AB162" s="677"/>
      <c r="AC162" s="679"/>
      <c r="AD162" s="266" t="s">
        <v>26</v>
      </c>
      <c r="AE162" s="267"/>
      <c r="AF162" s="267"/>
      <c r="AG162" s="267"/>
      <c r="AH162" s="267"/>
      <c r="AI162" s="268"/>
      <c r="AJ162" s="269"/>
      <c r="AK162" s="269"/>
      <c r="AL162" s="269"/>
      <c r="AM162" s="269"/>
      <c r="AN162" s="269"/>
      <c r="AO162" s="269"/>
      <c r="AP162" s="269"/>
      <c r="AQ162" s="269"/>
      <c r="AR162" s="269"/>
      <c r="AS162" s="269"/>
      <c r="AT162" s="269"/>
      <c r="AU162" s="270"/>
      <c r="AV162" s="676">
        <f>SUM(AV154:AY161)</f>
        <v>1</v>
      </c>
      <c r="AW162" s="677"/>
      <c r="AX162" s="677"/>
      <c r="AY162" s="678"/>
    </row>
    <row r="163" spans="2:51" ht="25.15" customHeight="1">
      <c r="B163" s="308"/>
      <c r="C163" s="309"/>
      <c r="D163" s="309"/>
      <c r="E163" s="309"/>
      <c r="F163" s="309"/>
      <c r="G163" s="310"/>
      <c r="H163" s="314" t="s">
        <v>1753</v>
      </c>
      <c r="I163" s="315"/>
      <c r="J163" s="315"/>
      <c r="K163" s="315"/>
      <c r="L163" s="315"/>
      <c r="M163" s="315"/>
      <c r="N163" s="315"/>
      <c r="O163" s="315"/>
      <c r="P163" s="315"/>
      <c r="Q163" s="315"/>
      <c r="R163" s="315"/>
      <c r="S163" s="315"/>
      <c r="T163" s="315"/>
      <c r="U163" s="315"/>
      <c r="V163" s="315"/>
      <c r="W163" s="315"/>
      <c r="X163" s="315"/>
      <c r="Y163" s="315"/>
      <c r="Z163" s="315"/>
      <c r="AA163" s="315"/>
      <c r="AB163" s="315"/>
      <c r="AC163" s="316"/>
      <c r="AD163" s="253" t="s">
        <v>1754</v>
      </c>
      <c r="AE163" s="254"/>
      <c r="AF163" s="254"/>
      <c r="AG163" s="254"/>
      <c r="AH163" s="254"/>
      <c r="AI163" s="254"/>
      <c r="AJ163" s="254"/>
      <c r="AK163" s="254"/>
      <c r="AL163" s="254"/>
      <c r="AM163" s="254"/>
      <c r="AN163" s="254"/>
      <c r="AO163" s="254"/>
      <c r="AP163" s="254"/>
      <c r="AQ163" s="254"/>
      <c r="AR163" s="254"/>
      <c r="AS163" s="254"/>
      <c r="AT163" s="254"/>
      <c r="AU163" s="254"/>
      <c r="AV163" s="254"/>
      <c r="AW163" s="254"/>
      <c r="AX163" s="254"/>
      <c r="AY163" s="256"/>
    </row>
    <row r="164" spans="2:51" ht="25.5" customHeight="1">
      <c r="B164" s="308"/>
      <c r="C164" s="309"/>
      <c r="D164" s="309"/>
      <c r="E164" s="309"/>
      <c r="F164" s="309"/>
      <c r="G164" s="310"/>
      <c r="H164" s="257" t="s">
        <v>23</v>
      </c>
      <c r="I164" s="258"/>
      <c r="J164" s="258"/>
      <c r="K164" s="258"/>
      <c r="L164" s="258"/>
      <c r="M164" s="259" t="s">
        <v>24</v>
      </c>
      <c r="N164" s="260"/>
      <c r="O164" s="260"/>
      <c r="P164" s="260"/>
      <c r="Q164" s="260"/>
      <c r="R164" s="260"/>
      <c r="S164" s="260"/>
      <c r="T164" s="260"/>
      <c r="U164" s="260"/>
      <c r="V164" s="260"/>
      <c r="W164" s="260"/>
      <c r="X164" s="260"/>
      <c r="Y164" s="261"/>
      <c r="Z164" s="262" t="s">
        <v>25</v>
      </c>
      <c r="AA164" s="263"/>
      <c r="AB164" s="263"/>
      <c r="AC164" s="264"/>
      <c r="AD164" s="257" t="s">
        <v>23</v>
      </c>
      <c r="AE164" s="258"/>
      <c r="AF164" s="258"/>
      <c r="AG164" s="258"/>
      <c r="AH164" s="258"/>
      <c r="AI164" s="259" t="s">
        <v>24</v>
      </c>
      <c r="AJ164" s="260"/>
      <c r="AK164" s="260"/>
      <c r="AL164" s="260"/>
      <c r="AM164" s="260"/>
      <c r="AN164" s="260"/>
      <c r="AO164" s="260"/>
      <c r="AP164" s="260"/>
      <c r="AQ164" s="260"/>
      <c r="AR164" s="260"/>
      <c r="AS164" s="260"/>
      <c r="AT164" s="260"/>
      <c r="AU164" s="261"/>
      <c r="AV164" s="262" t="s">
        <v>25</v>
      </c>
      <c r="AW164" s="263"/>
      <c r="AX164" s="263"/>
      <c r="AY164" s="265"/>
    </row>
    <row r="165" spans="2:51" ht="24.75" customHeight="1">
      <c r="B165" s="308"/>
      <c r="C165" s="309"/>
      <c r="D165" s="309"/>
      <c r="E165" s="309"/>
      <c r="F165" s="309"/>
      <c r="G165" s="310"/>
      <c r="H165" s="243" t="s">
        <v>826</v>
      </c>
      <c r="I165" s="244"/>
      <c r="J165" s="244"/>
      <c r="K165" s="244"/>
      <c r="L165" s="245"/>
      <c r="M165" s="246" t="s">
        <v>1755</v>
      </c>
      <c r="N165" s="247"/>
      <c r="O165" s="247"/>
      <c r="P165" s="247"/>
      <c r="Q165" s="247"/>
      <c r="R165" s="247"/>
      <c r="S165" s="247"/>
      <c r="T165" s="247"/>
      <c r="U165" s="247"/>
      <c r="V165" s="247"/>
      <c r="W165" s="247"/>
      <c r="X165" s="247"/>
      <c r="Y165" s="248"/>
      <c r="Z165" s="673">
        <v>18</v>
      </c>
      <c r="AA165" s="674"/>
      <c r="AB165" s="674"/>
      <c r="AC165" s="675"/>
      <c r="AD165" s="243" t="s">
        <v>135</v>
      </c>
      <c r="AE165" s="244"/>
      <c r="AF165" s="244"/>
      <c r="AG165" s="244"/>
      <c r="AH165" s="245"/>
      <c r="AI165" s="246" t="s">
        <v>1756</v>
      </c>
      <c r="AJ165" s="247"/>
      <c r="AK165" s="247"/>
      <c r="AL165" s="247"/>
      <c r="AM165" s="247"/>
      <c r="AN165" s="247"/>
      <c r="AO165" s="247"/>
      <c r="AP165" s="247"/>
      <c r="AQ165" s="247"/>
      <c r="AR165" s="247"/>
      <c r="AS165" s="247"/>
      <c r="AT165" s="247"/>
      <c r="AU165" s="248"/>
      <c r="AV165" s="673">
        <v>15</v>
      </c>
      <c r="AW165" s="674"/>
      <c r="AX165" s="674"/>
      <c r="AY165" s="675"/>
    </row>
    <row r="166" spans="2:51" ht="24.75" customHeight="1">
      <c r="B166" s="308"/>
      <c r="C166" s="309"/>
      <c r="D166" s="309"/>
      <c r="E166" s="309"/>
      <c r="F166" s="309"/>
      <c r="G166" s="310"/>
      <c r="H166" s="233"/>
      <c r="I166" s="234"/>
      <c r="J166" s="234"/>
      <c r="K166" s="234"/>
      <c r="L166" s="235"/>
      <c r="M166" s="236"/>
      <c r="N166" s="237"/>
      <c r="O166" s="237"/>
      <c r="P166" s="237"/>
      <c r="Q166" s="237"/>
      <c r="R166" s="237"/>
      <c r="S166" s="237"/>
      <c r="T166" s="237"/>
      <c r="U166" s="237"/>
      <c r="V166" s="237"/>
      <c r="W166" s="237"/>
      <c r="X166" s="237"/>
      <c r="Y166" s="238"/>
      <c r="Z166" s="670"/>
      <c r="AA166" s="671"/>
      <c r="AB166" s="671"/>
      <c r="AC166" s="672"/>
      <c r="AD166" s="233"/>
      <c r="AE166" s="234"/>
      <c r="AF166" s="234"/>
      <c r="AG166" s="234"/>
      <c r="AH166" s="235"/>
      <c r="AI166" s="236"/>
      <c r="AJ166" s="237"/>
      <c r="AK166" s="237"/>
      <c r="AL166" s="237"/>
      <c r="AM166" s="237"/>
      <c r="AN166" s="237"/>
      <c r="AO166" s="237"/>
      <c r="AP166" s="237"/>
      <c r="AQ166" s="237"/>
      <c r="AR166" s="237"/>
      <c r="AS166" s="237"/>
      <c r="AT166" s="237"/>
      <c r="AU166" s="238"/>
      <c r="AV166" s="670"/>
      <c r="AW166" s="671"/>
      <c r="AX166" s="671"/>
      <c r="AY166" s="672"/>
    </row>
    <row r="167" spans="2:51" ht="24.75" customHeight="1">
      <c r="B167" s="308"/>
      <c r="C167" s="309"/>
      <c r="D167" s="309"/>
      <c r="E167" s="309"/>
      <c r="F167" s="309"/>
      <c r="G167" s="310"/>
      <c r="H167" s="233"/>
      <c r="I167" s="234"/>
      <c r="J167" s="234"/>
      <c r="K167" s="234"/>
      <c r="L167" s="235"/>
      <c r="M167" s="236"/>
      <c r="N167" s="237"/>
      <c r="O167" s="237"/>
      <c r="P167" s="237"/>
      <c r="Q167" s="237"/>
      <c r="R167" s="237"/>
      <c r="S167" s="237"/>
      <c r="T167" s="237"/>
      <c r="U167" s="237"/>
      <c r="V167" s="237"/>
      <c r="W167" s="237"/>
      <c r="X167" s="237"/>
      <c r="Y167" s="238"/>
      <c r="Z167" s="670"/>
      <c r="AA167" s="671"/>
      <c r="AB167" s="671"/>
      <c r="AC167" s="672"/>
      <c r="AD167" s="233"/>
      <c r="AE167" s="234"/>
      <c r="AF167" s="234"/>
      <c r="AG167" s="234"/>
      <c r="AH167" s="235"/>
      <c r="AI167" s="236"/>
      <c r="AJ167" s="237"/>
      <c r="AK167" s="237"/>
      <c r="AL167" s="237"/>
      <c r="AM167" s="237"/>
      <c r="AN167" s="237"/>
      <c r="AO167" s="237"/>
      <c r="AP167" s="237"/>
      <c r="AQ167" s="237"/>
      <c r="AR167" s="237"/>
      <c r="AS167" s="237"/>
      <c r="AT167" s="237"/>
      <c r="AU167" s="238"/>
      <c r="AV167" s="670"/>
      <c r="AW167" s="671"/>
      <c r="AX167" s="671"/>
      <c r="AY167" s="672"/>
    </row>
    <row r="168" spans="2:51" ht="24.75" customHeight="1">
      <c r="B168" s="308"/>
      <c r="C168" s="309"/>
      <c r="D168" s="309"/>
      <c r="E168" s="309"/>
      <c r="F168" s="309"/>
      <c r="G168" s="310"/>
      <c r="H168" s="233"/>
      <c r="I168" s="234"/>
      <c r="J168" s="234"/>
      <c r="K168" s="234"/>
      <c r="L168" s="235"/>
      <c r="M168" s="236"/>
      <c r="N168" s="237"/>
      <c r="O168" s="237"/>
      <c r="P168" s="237"/>
      <c r="Q168" s="237"/>
      <c r="R168" s="237"/>
      <c r="S168" s="237"/>
      <c r="T168" s="237"/>
      <c r="U168" s="237"/>
      <c r="V168" s="237"/>
      <c r="W168" s="237"/>
      <c r="X168" s="237"/>
      <c r="Y168" s="238"/>
      <c r="Z168" s="670"/>
      <c r="AA168" s="671"/>
      <c r="AB168" s="671"/>
      <c r="AC168" s="672"/>
      <c r="AD168" s="233"/>
      <c r="AE168" s="234"/>
      <c r="AF168" s="234"/>
      <c r="AG168" s="234"/>
      <c r="AH168" s="235"/>
      <c r="AI168" s="236"/>
      <c r="AJ168" s="237"/>
      <c r="AK168" s="237"/>
      <c r="AL168" s="237"/>
      <c r="AM168" s="237"/>
      <c r="AN168" s="237"/>
      <c r="AO168" s="237"/>
      <c r="AP168" s="237"/>
      <c r="AQ168" s="237"/>
      <c r="AR168" s="237"/>
      <c r="AS168" s="237"/>
      <c r="AT168" s="237"/>
      <c r="AU168" s="238"/>
      <c r="AV168" s="670"/>
      <c r="AW168" s="671"/>
      <c r="AX168" s="671"/>
      <c r="AY168" s="672"/>
    </row>
    <row r="169" spans="2:51" ht="24.75" customHeight="1">
      <c r="B169" s="308"/>
      <c r="C169" s="309"/>
      <c r="D169" s="309"/>
      <c r="E169" s="309"/>
      <c r="F169" s="309"/>
      <c r="G169" s="310"/>
      <c r="H169" s="233"/>
      <c r="I169" s="234"/>
      <c r="J169" s="234"/>
      <c r="K169" s="234"/>
      <c r="L169" s="235"/>
      <c r="M169" s="236"/>
      <c r="N169" s="237"/>
      <c r="O169" s="237"/>
      <c r="P169" s="237"/>
      <c r="Q169" s="237"/>
      <c r="R169" s="237"/>
      <c r="S169" s="237"/>
      <c r="T169" s="237"/>
      <c r="U169" s="237"/>
      <c r="V169" s="237"/>
      <c r="W169" s="237"/>
      <c r="X169" s="237"/>
      <c r="Y169" s="238"/>
      <c r="Z169" s="670"/>
      <c r="AA169" s="671"/>
      <c r="AB169" s="671"/>
      <c r="AC169" s="672"/>
      <c r="AD169" s="233"/>
      <c r="AE169" s="234"/>
      <c r="AF169" s="234"/>
      <c r="AG169" s="234"/>
      <c r="AH169" s="235"/>
      <c r="AI169" s="236"/>
      <c r="AJ169" s="237"/>
      <c r="AK169" s="237"/>
      <c r="AL169" s="237"/>
      <c r="AM169" s="237"/>
      <c r="AN169" s="237"/>
      <c r="AO169" s="237"/>
      <c r="AP169" s="237"/>
      <c r="AQ169" s="237"/>
      <c r="AR169" s="237"/>
      <c r="AS169" s="237"/>
      <c r="AT169" s="237"/>
      <c r="AU169" s="238"/>
      <c r="AV169" s="670"/>
      <c r="AW169" s="671"/>
      <c r="AX169" s="671"/>
      <c r="AY169" s="672"/>
    </row>
    <row r="170" spans="2:51" ht="24.75" customHeight="1">
      <c r="B170" s="308"/>
      <c r="C170" s="309"/>
      <c r="D170" s="309"/>
      <c r="E170" s="309"/>
      <c r="F170" s="309"/>
      <c r="G170" s="310"/>
      <c r="H170" s="233"/>
      <c r="I170" s="234"/>
      <c r="J170" s="234"/>
      <c r="K170" s="234"/>
      <c r="L170" s="235"/>
      <c r="M170" s="236"/>
      <c r="N170" s="237"/>
      <c r="O170" s="237"/>
      <c r="P170" s="237"/>
      <c r="Q170" s="237"/>
      <c r="R170" s="237"/>
      <c r="S170" s="237"/>
      <c r="T170" s="237"/>
      <c r="U170" s="237"/>
      <c r="V170" s="237"/>
      <c r="W170" s="237"/>
      <c r="X170" s="237"/>
      <c r="Y170" s="238"/>
      <c r="Z170" s="670"/>
      <c r="AA170" s="671"/>
      <c r="AB170" s="671"/>
      <c r="AC170" s="672"/>
      <c r="AD170" s="233"/>
      <c r="AE170" s="234"/>
      <c r="AF170" s="234"/>
      <c r="AG170" s="234"/>
      <c r="AH170" s="235"/>
      <c r="AI170" s="236"/>
      <c r="AJ170" s="237"/>
      <c r="AK170" s="237"/>
      <c r="AL170" s="237"/>
      <c r="AM170" s="237"/>
      <c r="AN170" s="237"/>
      <c r="AO170" s="237"/>
      <c r="AP170" s="237"/>
      <c r="AQ170" s="237"/>
      <c r="AR170" s="237"/>
      <c r="AS170" s="237"/>
      <c r="AT170" s="237"/>
      <c r="AU170" s="238"/>
      <c r="AV170" s="670"/>
      <c r="AW170" s="671"/>
      <c r="AX170" s="671"/>
      <c r="AY170" s="672"/>
    </row>
    <row r="171" spans="2:51" ht="24.75" customHeight="1">
      <c r="B171" s="308"/>
      <c r="C171" s="309"/>
      <c r="D171" s="309"/>
      <c r="E171" s="309"/>
      <c r="F171" s="309"/>
      <c r="G171" s="310"/>
      <c r="H171" s="233"/>
      <c r="I171" s="234"/>
      <c r="J171" s="234"/>
      <c r="K171" s="234"/>
      <c r="L171" s="235"/>
      <c r="M171" s="236"/>
      <c r="N171" s="237"/>
      <c r="O171" s="237"/>
      <c r="P171" s="237"/>
      <c r="Q171" s="237"/>
      <c r="R171" s="237"/>
      <c r="S171" s="237"/>
      <c r="T171" s="237"/>
      <c r="U171" s="237"/>
      <c r="V171" s="237"/>
      <c r="W171" s="237"/>
      <c r="X171" s="237"/>
      <c r="Y171" s="238"/>
      <c r="Z171" s="670"/>
      <c r="AA171" s="671"/>
      <c r="AB171" s="671"/>
      <c r="AC171" s="672"/>
      <c r="AD171" s="233"/>
      <c r="AE171" s="234"/>
      <c r="AF171" s="234"/>
      <c r="AG171" s="234"/>
      <c r="AH171" s="235"/>
      <c r="AI171" s="236"/>
      <c r="AJ171" s="237"/>
      <c r="AK171" s="237"/>
      <c r="AL171" s="237"/>
      <c r="AM171" s="237"/>
      <c r="AN171" s="237"/>
      <c r="AO171" s="237"/>
      <c r="AP171" s="237"/>
      <c r="AQ171" s="237"/>
      <c r="AR171" s="237"/>
      <c r="AS171" s="237"/>
      <c r="AT171" s="237"/>
      <c r="AU171" s="238"/>
      <c r="AV171" s="670"/>
      <c r="AW171" s="671"/>
      <c r="AX171" s="671"/>
      <c r="AY171" s="672"/>
    </row>
    <row r="172" spans="2:51" ht="24.75" customHeight="1">
      <c r="B172" s="308"/>
      <c r="C172" s="309"/>
      <c r="D172" s="309"/>
      <c r="E172" s="309"/>
      <c r="F172" s="309"/>
      <c r="G172" s="310"/>
      <c r="H172" s="224"/>
      <c r="I172" s="225"/>
      <c r="J172" s="225"/>
      <c r="K172" s="225"/>
      <c r="L172" s="226"/>
      <c r="M172" s="227"/>
      <c r="N172" s="228"/>
      <c r="O172" s="228"/>
      <c r="P172" s="228"/>
      <c r="Q172" s="228"/>
      <c r="R172" s="228"/>
      <c r="S172" s="228"/>
      <c r="T172" s="228"/>
      <c r="U172" s="228"/>
      <c r="V172" s="228"/>
      <c r="W172" s="228"/>
      <c r="X172" s="228"/>
      <c r="Y172" s="229"/>
      <c r="Z172" s="667"/>
      <c r="AA172" s="668"/>
      <c r="AB172" s="668"/>
      <c r="AC172" s="669"/>
      <c r="AD172" s="224"/>
      <c r="AE172" s="225"/>
      <c r="AF172" s="225"/>
      <c r="AG172" s="225"/>
      <c r="AH172" s="226"/>
      <c r="AI172" s="227"/>
      <c r="AJ172" s="228"/>
      <c r="AK172" s="228"/>
      <c r="AL172" s="228"/>
      <c r="AM172" s="228"/>
      <c r="AN172" s="228"/>
      <c r="AO172" s="228"/>
      <c r="AP172" s="228"/>
      <c r="AQ172" s="228"/>
      <c r="AR172" s="228"/>
      <c r="AS172" s="228"/>
      <c r="AT172" s="228"/>
      <c r="AU172" s="229"/>
      <c r="AV172" s="667"/>
      <c r="AW172" s="668"/>
      <c r="AX172" s="668"/>
      <c r="AY172" s="669"/>
    </row>
    <row r="173" spans="2:51" ht="24.75" customHeight="1">
      <c r="B173" s="308"/>
      <c r="C173" s="309"/>
      <c r="D173" s="309"/>
      <c r="E173" s="309"/>
      <c r="F173" s="309"/>
      <c r="G173" s="310"/>
      <c r="H173" s="266" t="s">
        <v>26</v>
      </c>
      <c r="I173" s="267"/>
      <c r="J173" s="267"/>
      <c r="K173" s="267"/>
      <c r="L173" s="267"/>
      <c r="M173" s="268"/>
      <c r="N173" s="269"/>
      <c r="O173" s="269"/>
      <c r="P173" s="269"/>
      <c r="Q173" s="269"/>
      <c r="R173" s="269"/>
      <c r="S173" s="269"/>
      <c r="T173" s="269"/>
      <c r="U173" s="269"/>
      <c r="V173" s="269"/>
      <c r="W173" s="269"/>
      <c r="X173" s="269"/>
      <c r="Y173" s="270"/>
      <c r="Z173" s="676">
        <f>SUM(Z165:AC172)</f>
        <v>18</v>
      </c>
      <c r="AA173" s="677"/>
      <c r="AB173" s="677"/>
      <c r="AC173" s="678"/>
      <c r="AD173" s="266" t="s">
        <v>26</v>
      </c>
      <c r="AE173" s="267"/>
      <c r="AF173" s="267"/>
      <c r="AG173" s="267"/>
      <c r="AH173" s="267"/>
      <c r="AI173" s="268"/>
      <c r="AJ173" s="269"/>
      <c r="AK173" s="269"/>
      <c r="AL173" s="269"/>
      <c r="AM173" s="269"/>
      <c r="AN173" s="269"/>
      <c r="AO173" s="269"/>
      <c r="AP173" s="269"/>
      <c r="AQ173" s="269"/>
      <c r="AR173" s="269"/>
      <c r="AS173" s="269"/>
      <c r="AT173" s="269"/>
      <c r="AU173" s="270"/>
      <c r="AV173" s="676">
        <f>SUM(AV165:AY172)</f>
        <v>15</v>
      </c>
      <c r="AW173" s="677"/>
      <c r="AX173" s="677"/>
      <c r="AY173" s="678"/>
    </row>
    <row r="174" spans="2:51" ht="24.75" customHeight="1">
      <c r="B174" s="308"/>
      <c r="C174" s="309"/>
      <c r="D174" s="309"/>
      <c r="E174" s="309"/>
      <c r="F174" s="309"/>
      <c r="G174" s="310"/>
      <c r="H174" s="253" t="s">
        <v>1757</v>
      </c>
      <c r="I174" s="254"/>
      <c r="J174" s="254"/>
      <c r="K174" s="254"/>
      <c r="L174" s="254"/>
      <c r="M174" s="254"/>
      <c r="N174" s="254"/>
      <c r="O174" s="254"/>
      <c r="P174" s="254"/>
      <c r="Q174" s="254"/>
      <c r="R174" s="254"/>
      <c r="S174" s="254"/>
      <c r="T174" s="254"/>
      <c r="U174" s="254"/>
      <c r="V174" s="254"/>
      <c r="W174" s="254"/>
      <c r="X174" s="254"/>
      <c r="Y174" s="254"/>
      <c r="Z174" s="254"/>
      <c r="AA174" s="254"/>
      <c r="AB174" s="254"/>
      <c r="AC174" s="255"/>
      <c r="AD174" s="253" t="s">
        <v>1758</v>
      </c>
      <c r="AE174" s="254"/>
      <c r="AF174" s="254"/>
      <c r="AG174" s="254"/>
      <c r="AH174" s="254"/>
      <c r="AI174" s="254"/>
      <c r="AJ174" s="254"/>
      <c r="AK174" s="254"/>
      <c r="AL174" s="254"/>
      <c r="AM174" s="254"/>
      <c r="AN174" s="254"/>
      <c r="AO174" s="254"/>
      <c r="AP174" s="254"/>
      <c r="AQ174" s="254"/>
      <c r="AR174" s="254"/>
      <c r="AS174" s="254"/>
      <c r="AT174" s="254"/>
      <c r="AU174" s="254"/>
      <c r="AV174" s="254"/>
      <c r="AW174" s="254"/>
      <c r="AX174" s="254"/>
      <c r="AY174" s="256"/>
    </row>
    <row r="175" spans="2:51" ht="24.75" customHeight="1">
      <c r="B175" s="308"/>
      <c r="C175" s="309"/>
      <c r="D175" s="309"/>
      <c r="E175" s="309"/>
      <c r="F175" s="309"/>
      <c r="G175" s="310"/>
      <c r="H175" s="257" t="s">
        <v>23</v>
      </c>
      <c r="I175" s="258"/>
      <c r="J175" s="258"/>
      <c r="K175" s="258"/>
      <c r="L175" s="258"/>
      <c r="M175" s="259" t="s">
        <v>24</v>
      </c>
      <c r="N175" s="260"/>
      <c r="O175" s="260"/>
      <c r="P175" s="260"/>
      <c r="Q175" s="260"/>
      <c r="R175" s="260"/>
      <c r="S175" s="260"/>
      <c r="T175" s="260"/>
      <c r="U175" s="260"/>
      <c r="V175" s="260"/>
      <c r="W175" s="260"/>
      <c r="X175" s="260"/>
      <c r="Y175" s="261"/>
      <c r="Z175" s="262" t="s">
        <v>25</v>
      </c>
      <c r="AA175" s="263"/>
      <c r="AB175" s="263"/>
      <c r="AC175" s="264"/>
      <c r="AD175" s="257" t="s">
        <v>23</v>
      </c>
      <c r="AE175" s="258"/>
      <c r="AF175" s="258"/>
      <c r="AG175" s="258"/>
      <c r="AH175" s="258"/>
      <c r="AI175" s="259" t="s">
        <v>24</v>
      </c>
      <c r="AJ175" s="260"/>
      <c r="AK175" s="260"/>
      <c r="AL175" s="260"/>
      <c r="AM175" s="260"/>
      <c r="AN175" s="260"/>
      <c r="AO175" s="260"/>
      <c r="AP175" s="260"/>
      <c r="AQ175" s="260"/>
      <c r="AR175" s="260"/>
      <c r="AS175" s="260"/>
      <c r="AT175" s="260"/>
      <c r="AU175" s="261"/>
      <c r="AV175" s="262" t="s">
        <v>25</v>
      </c>
      <c r="AW175" s="263"/>
      <c r="AX175" s="263"/>
      <c r="AY175" s="265"/>
    </row>
    <row r="176" spans="2:51" ht="24.75" customHeight="1">
      <c r="B176" s="308"/>
      <c r="C176" s="309"/>
      <c r="D176" s="309"/>
      <c r="E176" s="309"/>
      <c r="F176" s="309"/>
      <c r="G176" s="310"/>
      <c r="H176" s="243" t="s">
        <v>826</v>
      </c>
      <c r="I176" s="244"/>
      <c r="J176" s="244"/>
      <c r="K176" s="244"/>
      <c r="L176" s="245"/>
      <c r="M176" s="246" t="s">
        <v>1759</v>
      </c>
      <c r="N176" s="247"/>
      <c r="O176" s="247"/>
      <c r="P176" s="247"/>
      <c r="Q176" s="247"/>
      <c r="R176" s="247"/>
      <c r="S176" s="247"/>
      <c r="T176" s="247"/>
      <c r="U176" s="247"/>
      <c r="V176" s="247"/>
      <c r="W176" s="247"/>
      <c r="X176" s="247"/>
      <c r="Y176" s="248"/>
      <c r="Z176" s="673">
        <v>1</v>
      </c>
      <c r="AA176" s="674"/>
      <c r="AB176" s="674"/>
      <c r="AC176" s="675"/>
      <c r="AD176" s="243" t="s">
        <v>1760</v>
      </c>
      <c r="AE176" s="244"/>
      <c r="AF176" s="244"/>
      <c r="AG176" s="244"/>
      <c r="AH176" s="245"/>
      <c r="AI176" s="246" t="s">
        <v>1761</v>
      </c>
      <c r="AJ176" s="247"/>
      <c r="AK176" s="247"/>
      <c r="AL176" s="247"/>
      <c r="AM176" s="247"/>
      <c r="AN176" s="247"/>
      <c r="AO176" s="247"/>
      <c r="AP176" s="247"/>
      <c r="AQ176" s="247"/>
      <c r="AR176" s="247"/>
      <c r="AS176" s="247"/>
      <c r="AT176" s="247"/>
      <c r="AU176" s="248"/>
      <c r="AV176" s="673">
        <v>4</v>
      </c>
      <c r="AW176" s="674"/>
      <c r="AX176" s="674"/>
      <c r="AY176" s="675"/>
    </row>
    <row r="177" spans="2:51" ht="24.75" customHeight="1">
      <c r="B177" s="308"/>
      <c r="C177" s="309"/>
      <c r="D177" s="309"/>
      <c r="E177" s="309"/>
      <c r="F177" s="309"/>
      <c r="G177" s="310"/>
      <c r="H177" s="233"/>
      <c r="I177" s="234"/>
      <c r="J177" s="234"/>
      <c r="K177" s="234"/>
      <c r="L177" s="235"/>
      <c r="M177" s="236"/>
      <c r="N177" s="237"/>
      <c r="O177" s="237"/>
      <c r="P177" s="237"/>
      <c r="Q177" s="237"/>
      <c r="R177" s="237"/>
      <c r="S177" s="237"/>
      <c r="T177" s="237"/>
      <c r="U177" s="237"/>
      <c r="V177" s="237"/>
      <c r="W177" s="237"/>
      <c r="X177" s="237"/>
      <c r="Y177" s="238"/>
      <c r="Z177" s="670"/>
      <c r="AA177" s="671"/>
      <c r="AB177" s="671"/>
      <c r="AC177" s="672"/>
      <c r="AD177" s="233"/>
      <c r="AE177" s="234"/>
      <c r="AF177" s="234"/>
      <c r="AG177" s="234"/>
      <c r="AH177" s="235"/>
      <c r="AI177" s="236"/>
      <c r="AJ177" s="237"/>
      <c r="AK177" s="237"/>
      <c r="AL177" s="237"/>
      <c r="AM177" s="237"/>
      <c r="AN177" s="237"/>
      <c r="AO177" s="237"/>
      <c r="AP177" s="237"/>
      <c r="AQ177" s="237"/>
      <c r="AR177" s="237"/>
      <c r="AS177" s="237"/>
      <c r="AT177" s="237"/>
      <c r="AU177" s="238"/>
      <c r="AV177" s="670"/>
      <c r="AW177" s="671"/>
      <c r="AX177" s="671"/>
      <c r="AY177" s="672"/>
    </row>
    <row r="178" spans="2:51" ht="24.75" customHeight="1">
      <c r="B178" s="308"/>
      <c r="C178" s="309"/>
      <c r="D178" s="309"/>
      <c r="E178" s="309"/>
      <c r="F178" s="309"/>
      <c r="G178" s="310"/>
      <c r="H178" s="233"/>
      <c r="I178" s="234"/>
      <c r="J178" s="234"/>
      <c r="K178" s="234"/>
      <c r="L178" s="235"/>
      <c r="M178" s="236"/>
      <c r="N178" s="237"/>
      <c r="O178" s="237"/>
      <c r="P178" s="237"/>
      <c r="Q178" s="237"/>
      <c r="R178" s="237"/>
      <c r="S178" s="237"/>
      <c r="T178" s="237"/>
      <c r="U178" s="237"/>
      <c r="V178" s="237"/>
      <c r="W178" s="237"/>
      <c r="X178" s="237"/>
      <c r="Y178" s="238"/>
      <c r="Z178" s="670"/>
      <c r="AA178" s="671"/>
      <c r="AB178" s="671"/>
      <c r="AC178" s="672"/>
      <c r="AD178" s="233"/>
      <c r="AE178" s="234"/>
      <c r="AF178" s="234"/>
      <c r="AG178" s="234"/>
      <c r="AH178" s="235"/>
      <c r="AI178" s="236"/>
      <c r="AJ178" s="237"/>
      <c r="AK178" s="237"/>
      <c r="AL178" s="237"/>
      <c r="AM178" s="237"/>
      <c r="AN178" s="237"/>
      <c r="AO178" s="237"/>
      <c r="AP178" s="237"/>
      <c r="AQ178" s="237"/>
      <c r="AR178" s="237"/>
      <c r="AS178" s="237"/>
      <c r="AT178" s="237"/>
      <c r="AU178" s="238"/>
      <c r="AV178" s="670"/>
      <c r="AW178" s="671"/>
      <c r="AX178" s="671"/>
      <c r="AY178" s="672"/>
    </row>
    <row r="179" spans="2:51" ht="24.75" customHeight="1">
      <c r="B179" s="308"/>
      <c r="C179" s="309"/>
      <c r="D179" s="309"/>
      <c r="E179" s="309"/>
      <c r="F179" s="309"/>
      <c r="G179" s="310"/>
      <c r="H179" s="233"/>
      <c r="I179" s="234"/>
      <c r="J179" s="234"/>
      <c r="K179" s="234"/>
      <c r="L179" s="235"/>
      <c r="M179" s="236"/>
      <c r="N179" s="237"/>
      <c r="O179" s="237"/>
      <c r="P179" s="237"/>
      <c r="Q179" s="237"/>
      <c r="R179" s="237"/>
      <c r="S179" s="237"/>
      <c r="T179" s="237"/>
      <c r="U179" s="237"/>
      <c r="V179" s="237"/>
      <c r="W179" s="237"/>
      <c r="X179" s="237"/>
      <c r="Y179" s="238"/>
      <c r="Z179" s="670"/>
      <c r="AA179" s="671"/>
      <c r="AB179" s="671"/>
      <c r="AC179" s="672"/>
      <c r="AD179" s="233"/>
      <c r="AE179" s="234"/>
      <c r="AF179" s="234"/>
      <c r="AG179" s="234"/>
      <c r="AH179" s="235"/>
      <c r="AI179" s="236"/>
      <c r="AJ179" s="237"/>
      <c r="AK179" s="237"/>
      <c r="AL179" s="237"/>
      <c r="AM179" s="237"/>
      <c r="AN179" s="237"/>
      <c r="AO179" s="237"/>
      <c r="AP179" s="237"/>
      <c r="AQ179" s="237"/>
      <c r="AR179" s="237"/>
      <c r="AS179" s="237"/>
      <c r="AT179" s="237"/>
      <c r="AU179" s="238"/>
      <c r="AV179" s="670"/>
      <c r="AW179" s="671"/>
      <c r="AX179" s="671"/>
      <c r="AY179" s="672"/>
    </row>
    <row r="180" spans="2:51" ht="24.75" customHeight="1">
      <c r="B180" s="308"/>
      <c r="C180" s="309"/>
      <c r="D180" s="309"/>
      <c r="E180" s="309"/>
      <c r="F180" s="309"/>
      <c r="G180" s="310"/>
      <c r="H180" s="233"/>
      <c r="I180" s="234"/>
      <c r="J180" s="234"/>
      <c r="K180" s="234"/>
      <c r="L180" s="235"/>
      <c r="M180" s="236"/>
      <c r="N180" s="237"/>
      <c r="O180" s="237"/>
      <c r="P180" s="237"/>
      <c r="Q180" s="237"/>
      <c r="R180" s="237"/>
      <c r="S180" s="237"/>
      <c r="T180" s="237"/>
      <c r="U180" s="237"/>
      <c r="V180" s="237"/>
      <c r="W180" s="237"/>
      <c r="X180" s="237"/>
      <c r="Y180" s="238"/>
      <c r="Z180" s="670"/>
      <c r="AA180" s="671"/>
      <c r="AB180" s="671"/>
      <c r="AC180" s="672"/>
      <c r="AD180" s="233"/>
      <c r="AE180" s="234"/>
      <c r="AF180" s="234"/>
      <c r="AG180" s="234"/>
      <c r="AH180" s="235"/>
      <c r="AI180" s="236"/>
      <c r="AJ180" s="237"/>
      <c r="AK180" s="237"/>
      <c r="AL180" s="237"/>
      <c r="AM180" s="237"/>
      <c r="AN180" s="237"/>
      <c r="AO180" s="237"/>
      <c r="AP180" s="237"/>
      <c r="AQ180" s="237"/>
      <c r="AR180" s="237"/>
      <c r="AS180" s="237"/>
      <c r="AT180" s="237"/>
      <c r="AU180" s="238"/>
      <c r="AV180" s="670"/>
      <c r="AW180" s="671"/>
      <c r="AX180" s="671"/>
      <c r="AY180" s="672"/>
    </row>
    <row r="181" spans="2:51" ht="24.75" customHeight="1">
      <c r="B181" s="308"/>
      <c r="C181" s="309"/>
      <c r="D181" s="309"/>
      <c r="E181" s="309"/>
      <c r="F181" s="309"/>
      <c r="G181" s="310"/>
      <c r="H181" s="233"/>
      <c r="I181" s="234"/>
      <c r="J181" s="234"/>
      <c r="K181" s="234"/>
      <c r="L181" s="235"/>
      <c r="M181" s="236"/>
      <c r="N181" s="237"/>
      <c r="O181" s="237"/>
      <c r="P181" s="237"/>
      <c r="Q181" s="237"/>
      <c r="R181" s="237"/>
      <c r="S181" s="237"/>
      <c r="T181" s="237"/>
      <c r="U181" s="237"/>
      <c r="V181" s="237"/>
      <c r="W181" s="237"/>
      <c r="X181" s="237"/>
      <c r="Y181" s="238"/>
      <c r="Z181" s="670"/>
      <c r="AA181" s="671"/>
      <c r="AB181" s="671"/>
      <c r="AC181" s="672"/>
      <c r="AD181" s="233"/>
      <c r="AE181" s="234"/>
      <c r="AF181" s="234"/>
      <c r="AG181" s="234"/>
      <c r="AH181" s="235"/>
      <c r="AI181" s="236"/>
      <c r="AJ181" s="237"/>
      <c r="AK181" s="237"/>
      <c r="AL181" s="237"/>
      <c r="AM181" s="237"/>
      <c r="AN181" s="237"/>
      <c r="AO181" s="237"/>
      <c r="AP181" s="237"/>
      <c r="AQ181" s="237"/>
      <c r="AR181" s="237"/>
      <c r="AS181" s="237"/>
      <c r="AT181" s="237"/>
      <c r="AU181" s="238"/>
      <c r="AV181" s="670"/>
      <c r="AW181" s="671"/>
      <c r="AX181" s="671"/>
      <c r="AY181" s="672"/>
    </row>
    <row r="182" spans="2:51" ht="24.75" customHeight="1">
      <c r="B182" s="308"/>
      <c r="C182" s="309"/>
      <c r="D182" s="309"/>
      <c r="E182" s="309"/>
      <c r="F182" s="309"/>
      <c r="G182" s="310"/>
      <c r="H182" s="233"/>
      <c r="I182" s="234"/>
      <c r="J182" s="234"/>
      <c r="K182" s="234"/>
      <c r="L182" s="235"/>
      <c r="M182" s="236"/>
      <c r="N182" s="237"/>
      <c r="O182" s="237"/>
      <c r="P182" s="237"/>
      <c r="Q182" s="237"/>
      <c r="R182" s="237"/>
      <c r="S182" s="237"/>
      <c r="T182" s="237"/>
      <c r="U182" s="237"/>
      <c r="V182" s="237"/>
      <c r="W182" s="237"/>
      <c r="X182" s="237"/>
      <c r="Y182" s="238"/>
      <c r="Z182" s="670"/>
      <c r="AA182" s="671"/>
      <c r="AB182" s="671"/>
      <c r="AC182" s="672"/>
      <c r="AD182" s="233"/>
      <c r="AE182" s="234"/>
      <c r="AF182" s="234"/>
      <c r="AG182" s="234"/>
      <c r="AH182" s="235"/>
      <c r="AI182" s="236"/>
      <c r="AJ182" s="237"/>
      <c r="AK182" s="237"/>
      <c r="AL182" s="237"/>
      <c r="AM182" s="237"/>
      <c r="AN182" s="237"/>
      <c r="AO182" s="237"/>
      <c r="AP182" s="237"/>
      <c r="AQ182" s="237"/>
      <c r="AR182" s="237"/>
      <c r="AS182" s="237"/>
      <c r="AT182" s="237"/>
      <c r="AU182" s="238"/>
      <c r="AV182" s="670"/>
      <c r="AW182" s="671"/>
      <c r="AX182" s="671"/>
      <c r="AY182" s="672"/>
    </row>
    <row r="183" spans="2:51" ht="24.75" customHeight="1">
      <c r="B183" s="308"/>
      <c r="C183" s="309"/>
      <c r="D183" s="309"/>
      <c r="E183" s="309"/>
      <c r="F183" s="309"/>
      <c r="G183" s="310"/>
      <c r="H183" s="224"/>
      <c r="I183" s="225"/>
      <c r="J183" s="225"/>
      <c r="K183" s="225"/>
      <c r="L183" s="226"/>
      <c r="M183" s="227"/>
      <c r="N183" s="228"/>
      <c r="O183" s="228"/>
      <c r="P183" s="228"/>
      <c r="Q183" s="228"/>
      <c r="R183" s="228"/>
      <c r="S183" s="228"/>
      <c r="T183" s="228"/>
      <c r="U183" s="228"/>
      <c r="V183" s="228"/>
      <c r="W183" s="228"/>
      <c r="X183" s="228"/>
      <c r="Y183" s="229"/>
      <c r="Z183" s="667"/>
      <c r="AA183" s="668"/>
      <c r="AB183" s="668"/>
      <c r="AC183" s="669"/>
      <c r="AD183" s="224"/>
      <c r="AE183" s="225"/>
      <c r="AF183" s="225"/>
      <c r="AG183" s="225"/>
      <c r="AH183" s="226"/>
      <c r="AI183" s="227"/>
      <c r="AJ183" s="228"/>
      <c r="AK183" s="228"/>
      <c r="AL183" s="228"/>
      <c r="AM183" s="228"/>
      <c r="AN183" s="228"/>
      <c r="AO183" s="228"/>
      <c r="AP183" s="228"/>
      <c r="AQ183" s="228"/>
      <c r="AR183" s="228"/>
      <c r="AS183" s="228"/>
      <c r="AT183" s="228"/>
      <c r="AU183" s="229"/>
      <c r="AV183" s="667"/>
      <c r="AW183" s="668"/>
      <c r="AX183" s="668"/>
      <c r="AY183" s="669"/>
    </row>
    <row r="184" spans="2:51" ht="24.75" customHeight="1">
      <c r="B184" s="308"/>
      <c r="C184" s="309"/>
      <c r="D184" s="309"/>
      <c r="E184" s="309"/>
      <c r="F184" s="309"/>
      <c r="G184" s="310"/>
      <c r="H184" s="266" t="s">
        <v>26</v>
      </c>
      <c r="I184" s="267"/>
      <c r="J184" s="267"/>
      <c r="K184" s="267"/>
      <c r="L184" s="267"/>
      <c r="M184" s="268"/>
      <c r="N184" s="269"/>
      <c r="O184" s="269"/>
      <c r="P184" s="269"/>
      <c r="Q184" s="269"/>
      <c r="R184" s="269"/>
      <c r="S184" s="269"/>
      <c r="T184" s="269"/>
      <c r="U184" s="269"/>
      <c r="V184" s="269"/>
      <c r="W184" s="269"/>
      <c r="X184" s="269"/>
      <c r="Y184" s="270"/>
      <c r="Z184" s="676">
        <f>SUM(Z176:AC183)</f>
        <v>1</v>
      </c>
      <c r="AA184" s="677"/>
      <c r="AB184" s="677"/>
      <c r="AC184" s="678"/>
      <c r="AD184" s="266" t="s">
        <v>26</v>
      </c>
      <c r="AE184" s="267"/>
      <c r="AF184" s="267"/>
      <c r="AG184" s="267"/>
      <c r="AH184" s="267"/>
      <c r="AI184" s="268"/>
      <c r="AJ184" s="269"/>
      <c r="AK184" s="269"/>
      <c r="AL184" s="269"/>
      <c r="AM184" s="269"/>
      <c r="AN184" s="269"/>
      <c r="AO184" s="269"/>
      <c r="AP184" s="269"/>
      <c r="AQ184" s="269"/>
      <c r="AR184" s="269"/>
      <c r="AS184" s="269"/>
      <c r="AT184" s="269"/>
      <c r="AU184" s="270"/>
      <c r="AV184" s="676">
        <f>SUM(AV176:AY183)</f>
        <v>4</v>
      </c>
      <c r="AW184" s="677"/>
      <c r="AX184" s="677"/>
      <c r="AY184" s="678"/>
    </row>
    <row r="185" spans="2:51" ht="24.75" customHeight="1">
      <c r="B185" s="308"/>
      <c r="C185" s="309"/>
      <c r="D185" s="309"/>
      <c r="E185" s="309"/>
      <c r="F185" s="309"/>
      <c r="G185" s="310"/>
      <c r="H185" s="253" t="s">
        <v>1762</v>
      </c>
      <c r="I185" s="254"/>
      <c r="J185" s="254"/>
      <c r="K185" s="254"/>
      <c r="L185" s="254"/>
      <c r="M185" s="254"/>
      <c r="N185" s="254"/>
      <c r="O185" s="254"/>
      <c r="P185" s="254"/>
      <c r="Q185" s="254"/>
      <c r="R185" s="254"/>
      <c r="S185" s="254"/>
      <c r="T185" s="254"/>
      <c r="U185" s="254"/>
      <c r="V185" s="254"/>
      <c r="W185" s="254"/>
      <c r="X185" s="254"/>
      <c r="Y185" s="254"/>
      <c r="Z185" s="254"/>
      <c r="AA185" s="254"/>
      <c r="AB185" s="254"/>
      <c r="AC185" s="255"/>
      <c r="AD185" s="253" t="s">
        <v>1763</v>
      </c>
      <c r="AE185" s="254"/>
      <c r="AF185" s="254"/>
      <c r="AG185" s="254"/>
      <c r="AH185" s="254"/>
      <c r="AI185" s="254"/>
      <c r="AJ185" s="254"/>
      <c r="AK185" s="254"/>
      <c r="AL185" s="254"/>
      <c r="AM185" s="254"/>
      <c r="AN185" s="254"/>
      <c r="AO185" s="254"/>
      <c r="AP185" s="254"/>
      <c r="AQ185" s="254"/>
      <c r="AR185" s="254"/>
      <c r="AS185" s="254"/>
      <c r="AT185" s="254"/>
      <c r="AU185" s="254"/>
      <c r="AV185" s="254"/>
      <c r="AW185" s="254"/>
      <c r="AX185" s="254"/>
      <c r="AY185" s="256"/>
    </row>
    <row r="186" spans="2:51" ht="24.75" customHeight="1">
      <c r="B186" s="308"/>
      <c r="C186" s="309"/>
      <c r="D186" s="309"/>
      <c r="E186" s="309"/>
      <c r="F186" s="309"/>
      <c r="G186" s="310"/>
      <c r="H186" s="257" t="s">
        <v>23</v>
      </c>
      <c r="I186" s="258"/>
      <c r="J186" s="258"/>
      <c r="K186" s="258"/>
      <c r="L186" s="258"/>
      <c r="M186" s="259" t="s">
        <v>24</v>
      </c>
      <c r="N186" s="260"/>
      <c r="O186" s="260"/>
      <c r="P186" s="260"/>
      <c r="Q186" s="260"/>
      <c r="R186" s="260"/>
      <c r="S186" s="260"/>
      <c r="T186" s="260"/>
      <c r="U186" s="260"/>
      <c r="V186" s="260"/>
      <c r="W186" s="260"/>
      <c r="X186" s="260"/>
      <c r="Y186" s="261"/>
      <c r="Z186" s="262" t="s">
        <v>25</v>
      </c>
      <c r="AA186" s="263"/>
      <c r="AB186" s="263"/>
      <c r="AC186" s="264"/>
      <c r="AD186" s="257" t="s">
        <v>23</v>
      </c>
      <c r="AE186" s="258"/>
      <c r="AF186" s="258"/>
      <c r="AG186" s="258"/>
      <c r="AH186" s="258"/>
      <c r="AI186" s="259" t="s">
        <v>24</v>
      </c>
      <c r="AJ186" s="260"/>
      <c r="AK186" s="260"/>
      <c r="AL186" s="260"/>
      <c r="AM186" s="260"/>
      <c r="AN186" s="260"/>
      <c r="AO186" s="260"/>
      <c r="AP186" s="260"/>
      <c r="AQ186" s="260"/>
      <c r="AR186" s="260"/>
      <c r="AS186" s="260"/>
      <c r="AT186" s="260"/>
      <c r="AU186" s="261"/>
      <c r="AV186" s="262" t="s">
        <v>25</v>
      </c>
      <c r="AW186" s="263"/>
      <c r="AX186" s="263"/>
      <c r="AY186" s="265"/>
    </row>
    <row r="187" spans="2:51" ht="24.75" customHeight="1">
      <c r="B187" s="308"/>
      <c r="C187" s="309"/>
      <c r="D187" s="309"/>
      <c r="E187" s="309"/>
      <c r="F187" s="309"/>
      <c r="G187" s="310"/>
      <c r="H187" s="243"/>
      <c r="I187" s="244"/>
      <c r="J187" s="244"/>
      <c r="K187" s="244"/>
      <c r="L187" s="245"/>
      <c r="M187" s="246"/>
      <c r="N187" s="247"/>
      <c r="O187" s="247"/>
      <c r="P187" s="247"/>
      <c r="Q187" s="247"/>
      <c r="R187" s="247"/>
      <c r="S187" s="247"/>
      <c r="T187" s="247"/>
      <c r="U187" s="247"/>
      <c r="V187" s="247"/>
      <c r="W187" s="247"/>
      <c r="X187" s="247"/>
      <c r="Y187" s="248"/>
      <c r="Z187" s="283"/>
      <c r="AA187" s="284"/>
      <c r="AB187" s="284"/>
      <c r="AC187" s="610"/>
      <c r="AD187" s="243" t="s">
        <v>135</v>
      </c>
      <c r="AE187" s="244"/>
      <c r="AF187" s="244"/>
      <c r="AG187" s="244"/>
      <c r="AH187" s="245"/>
      <c r="AI187" s="246" t="s">
        <v>1764</v>
      </c>
      <c r="AJ187" s="247"/>
      <c r="AK187" s="247"/>
      <c r="AL187" s="247"/>
      <c r="AM187" s="247"/>
      <c r="AN187" s="247"/>
      <c r="AO187" s="247"/>
      <c r="AP187" s="247"/>
      <c r="AQ187" s="247"/>
      <c r="AR187" s="247"/>
      <c r="AS187" s="247"/>
      <c r="AT187" s="247"/>
      <c r="AU187" s="248"/>
      <c r="AV187" s="673">
        <v>2</v>
      </c>
      <c r="AW187" s="674"/>
      <c r="AX187" s="674"/>
      <c r="AY187" s="675"/>
    </row>
    <row r="188" spans="2:51" ht="24.75" customHeight="1">
      <c r="B188" s="308"/>
      <c r="C188" s="309"/>
      <c r="D188" s="309"/>
      <c r="E188" s="309"/>
      <c r="F188" s="309"/>
      <c r="G188" s="310"/>
      <c r="H188" s="233"/>
      <c r="I188" s="234"/>
      <c r="J188" s="234"/>
      <c r="K188" s="234"/>
      <c r="L188" s="235"/>
      <c r="M188" s="236"/>
      <c r="N188" s="237"/>
      <c r="O188" s="237"/>
      <c r="P188" s="237"/>
      <c r="Q188" s="237"/>
      <c r="R188" s="237"/>
      <c r="S188" s="237"/>
      <c r="T188" s="237"/>
      <c r="U188" s="237"/>
      <c r="V188" s="237"/>
      <c r="W188" s="237"/>
      <c r="X188" s="237"/>
      <c r="Y188" s="238"/>
      <c r="Z188" s="239"/>
      <c r="AA188" s="240"/>
      <c r="AB188" s="240"/>
      <c r="AC188" s="242"/>
      <c r="AD188" s="233"/>
      <c r="AE188" s="234"/>
      <c r="AF188" s="234"/>
      <c r="AG188" s="234"/>
      <c r="AH188" s="235"/>
      <c r="AI188" s="236"/>
      <c r="AJ188" s="237"/>
      <c r="AK188" s="237"/>
      <c r="AL188" s="237"/>
      <c r="AM188" s="237"/>
      <c r="AN188" s="237"/>
      <c r="AO188" s="237"/>
      <c r="AP188" s="237"/>
      <c r="AQ188" s="237"/>
      <c r="AR188" s="237"/>
      <c r="AS188" s="237"/>
      <c r="AT188" s="237"/>
      <c r="AU188" s="238"/>
      <c r="AV188" s="670"/>
      <c r="AW188" s="671"/>
      <c r="AX188" s="671"/>
      <c r="AY188" s="672"/>
    </row>
    <row r="189" spans="2:51" ht="24.75" customHeight="1">
      <c r="B189" s="308"/>
      <c r="C189" s="309"/>
      <c r="D189" s="309"/>
      <c r="E189" s="309"/>
      <c r="F189" s="309"/>
      <c r="G189" s="310"/>
      <c r="H189" s="233"/>
      <c r="I189" s="234"/>
      <c r="J189" s="234"/>
      <c r="K189" s="234"/>
      <c r="L189" s="235"/>
      <c r="M189" s="236"/>
      <c r="N189" s="237"/>
      <c r="O189" s="237"/>
      <c r="P189" s="237"/>
      <c r="Q189" s="237"/>
      <c r="R189" s="237"/>
      <c r="S189" s="237"/>
      <c r="T189" s="237"/>
      <c r="U189" s="237"/>
      <c r="V189" s="237"/>
      <c r="W189" s="237"/>
      <c r="X189" s="237"/>
      <c r="Y189" s="238"/>
      <c r="Z189" s="239"/>
      <c r="AA189" s="240"/>
      <c r="AB189" s="240"/>
      <c r="AC189" s="242"/>
      <c r="AD189" s="233"/>
      <c r="AE189" s="234"/>
      <c r="AF189" s="234"/>
      <c r="AG189" s="234"/>
      <c r="AH189" s="235"/>
      <c r="AI189" s="236"/>
      <c r="AJ189" s="237"/>
      <c r="AK189" s="237"/>
      <c r="AL189" s="237"/>
      <c r="AM189" s="237"/>
      <c r="AN189" s="237"/>
      <c r="AO189" s="237"/>
      <c r="AP189" s="237"/>
      <c r="AQ189" s="237"/>
      <c r="AR189" s="237"/>
      <c r="AS189" s="237"/>
      <c r="AT189" s="237"/>
      <c r="AU189" s="238"/>
      <c r="AV189" s="670"/>
      <c r="AW189" s="671"/>
      <c r="AX189" s="671"/>
      <c r="AY189" s="672"/>
    </row>
    <row r="190" spans="2:51" ht="24.75" customHeight="1">
      <c r="B190" s="308"/>
      <c r="C190" s="309"/>
      <c r="D190" s="309"/>
      <c r="E190" s="309"/>
      <c r="F190" s="309"/>
      <c r="G190" s="310"/>
      <c r="H190" s="233"/>
      <c r="I190" s="234"/>
      <c r="J190" s="234"/>
      <c r="K190" s="234"/>
      <c r="L190" s="235"/>
      <c r="M190" s="236"/>
      <c r="N190" s="237"/>
      <c r="O190" s="237"/>
      <c r="P190" s="237"/>
      <c r="Q190" s="237"/>
      <c r="R190" s="237"/>
      <c r="S190" s="237"/>
      <c r="T190" s="237"/>
      <c r="U190" s="237"/>
      <c r="V190" s="237"/>
      <c r="W190" s="237"/>
      <c r="X190" s="237"/>
      <c r="Y190" s="238"/>
      <c r="Z190" s="239"/>
      <c r="AA190" s="240"/>
      <c r="AB190" s="240"/>
      <c r="AC190" s="242"/>
      <c r="AD190" s="233"/>
      <c r="AE190" s="234"/>
      <c r="AF190" s="234"/>
      <c r="AG190" s="234"/>
      <c r="AH190" s="235"/>
      <c r="AI190" s="236"/>
      <c r="AJ190" s="237"/>
      <c r="AK190" s="237"/>
      <c r="AL190" s="237"/>
      <c r="AM190" s="237"/>
      <c r="AN190" s="237"/>
      <c r="AO190" s="237"/>
      <c r="AP190" s="237"/>
      <c r="AQ190" s="237"/>
      <c r="AR190" s="237"/>
      <c r="AS190" s="237"/>
      <c r="AT190" s="237"/>
      <c r="AU190" s="238"/>
      <c r="AV190" s="670"/>
      <c r="AW190" s="671"/>
      <c r="AX190" s="671"/>
      <c r="AY190" s="672"/>
    </row>
    <row r="191" spans="2:51" ht="24.75" customHeight="1">
      <c r="B191" s="308"/>
      <c r="C191" s="309"/>
      <c r="D191" s="309"/>
      <c r="E191" s="309"/>
      <c r="F191" s="309"/>
      <c r="G191" s="310"/>
      <c r="H191" s="233"/>
      <c r="I191" s="234"/>
      <c r="J191" s="234"/>
      <c r="K191" s="234"/>
      <c r="L191" s="235"/>
      <c r="M191" s="236"/>
      <c r="N191" s="237"/>
      <c r="O191" s="237"/>
      <c r="P191" s="237"/>
      <c r="Q191" s="237"/>
      <c r="R191" s="237"/>
      <c r="S191" s="237"/>
      <c r="T191" s="237"/>
      <c r="U191" s="237"/>
      <c r="V191" s="237"/>
      <c r="W191" s="237"/>
      <c r="X191" s="237"/>
      <c r="Y191" s="238"/>
      <c r="Z191" s="239"/>
      <c r="AA191" s="240"/>
      <c r="AB191" s="240"/>
      <c r="AC191" s="240"/>
      <c r="AD191" s="233"/>
      <c r="AE191" s="234"/>
      <c r="AF191" s="234"/>
      <c r="AG191" s="234"/>
      <c r="AH191" s="235"/>
      <c r="AI191" s="236"/>
      <c r="AJ191" s="237"/>
      <c r="AK191" s="237"/>
      <c r="AL191" s="237"/>
      <c r="AM191" s="237"/>
      <c r="AN191" s="237"/>
      <c r="AO191" s="237"/>
      <c r="AP191" s="237"/>
      <c r="AQ191" s="237"/>
      <c r="AR191" s="237"/>
      <c r="AS191" s="237"/>
      <c r="AT191" s="237"/>
      <c r="AU191" s="238"/>
      <c r="AV191" s="670"/>
      <c r="AW191" s="671"/>
      <c r="AX191" s="671"/>
      <c r="AY191" s="672"/>
    </row>
    <row r="192" spans="2:51" ht="24.75" customHeight="1">
      <c r="B192" s="308"/>
      <c r="C192" s="309"/>
      <c r="D192" s="309"/>
      <c r="E192" s="309"/>
      <c r="F192" s="309"/>
      <c r="G192" s="310"/>
      <c r="H192" s="233"/>
      <c r="I192" s="234"/>
      <c r="J192" s="234"/>
      <c r="K192" s="234"/>
      <c r="L192" s="235"/>
      <c r="M192" s="236"/>
      <c r="N192" s="237"/>
      <c r="O192" s="237"/>
      <c r="P192" s="237"/>
      <c r="Q192" s="237"/>
      <c r="R192" s="237"/>
      <c r="S192" s="237"/>
      <c r="T192" s="237"/>
      <c r="U192" s="237"/>
      <c r="V192" s="237"/>
      <c r="W192" s="237"/>
      <c r="X192" s="237"/>
      <c r="Y192" s="238"/>
      <c r="Z192" s="239"/>
      <c r="AA192" s="240"/>
      <c r="AB192" s="240"/>
      <c r="AC192" s="240"/>
      <c r="AD192" s="233"/>
      <c r="AE192" s="234"/>
      <c r="AF192" s="234"/>
      <c r="AG192" s="234"/>
      <c r="AH192" s="235"/>
      <c r="AI192" s="236"/>
      <c r="AJ192" s="237"/>
      <c r="AK192" s="237"/>
      <c r="AL192" s="237"/>
      <c r="AM192" s="237"/>
      <c r="AN192" s="237"/>
      <c r="AO192" s="237"/>
      <c r="AP192" s="237"/>
      <c r="AQ192" s="237"/>
      <c r="AR192" s="237"/>
      <c r="AS192" s="237"/>
      <c r="AT192" s="237"/>
      <c r="AU192" s="238"/>
      <c r="AV192" s="670"/>
      <c r="AW192" s="671"/>
      <c r="AX192" s="671"/>
      <c r="AY192" s="672"/>
    </row>
    <row r="193" spans="2:51" ht="24.75" customHeight="1">
      <c r="B193" s="308"/>
      <c r="C193" s="309"/>
      <c r="D193" s="309"/>
      <c r="E193" s="309"/>
      <c r="F193" s="309"/>
      <c r="G193" s="310"/>
      <c r="H193" s="233"/>
      <c r="I193" s="234"/>
      <c r="J193" s="234"/>
      <c r="K193" s="234"/>
      <c r="L193" s="235"/>
      <c r="M193" s="236"/>
      <c r="N193" s="237"/>
      <c r="O193" s="237"/>
      <c r="P193" s="237"/>
      <c r="Q193" s="237"/>
      <c r="R193" s="237"/>
      <c r="S193" s="237"/>
      <c r="T193" s="237"/>
      <c r="U193" s="237"/>
      <c r="V193" s="237"/>
      <c r="W193" s="237"/>
      <c r="X193" s="237"/>
      <c r="Y193" s="238"/>
      <c r="Z193" s="239"/>
      <c r="AA193" s="240"/>
      <c r="AB193" s="240"/>
      <c r="AC193" s="240"/>
      <c r="AD193" s="233"/>
      <c r="AE193" s="234"/>
      <c r="AF193" s="234"/>
      <c r="AG193" s="234"/>
      <c r="AH193" s="235"/>
      <c r="AI193" s="236"/>
      <c r="AJ193" s="237"/>
      <c r="AK193" s="237"/>
      <c r="AL193" s="237"/>
      <c r="AM193" s="237"/>
      <c r="AN193" s="237"/>
      <c r="AO193" s="237"/>
      <c r="AP193" s="237"/>
      <c r="AQ193" s="237"/>
      <c r="AR193" s="237"/>
      <c r="AS193" s="237"/>
      <c r="AT193" s="237"/>
      <c r="AU193" s="238"/>
      <c r="AV193" s="670"/>
      <c r="AW193" s="671"/>
      <c r="AX193" s="671"/>
      <c r="AY193" s="672"/>
    </row>
    <row r="194" spans="2:51" ht="24.75" customHeight="1">
      <c r="B194" s="308"/>
      <c r="C194" s="309"/>
      <c r="D194" s="309"/>
      <c r="E194" s="309"/>
      <c r="F194" s="309"/>
      <c r="G194" s="310"/>
      <c r="H194" s="224"/>
      <c r="I194" s="225"/>
      <c r="J194" s="225"/>
      <c r="K194" s="225"/>
      <c r="L194" s="226"/>
      <c r="M194" s="227"/>
      <c r="N194" s="228"/>
      <c r="O194" s="228"/>
      <c r="P194" s="228"/>
      <c r="Q194" s="228"/>
      <c r="R194" s="228"/>
      <c r="S194" s="228"/>
      <c r="T194" s="228"/>
      <c r="U194" s="228"/>
      <c r="V194" s="228"/>
      <c r="W194" s="228"/>
      <c r="X194" s="228"/>
      <c r="Y194" s="229"/>
      <c r="Z194" s="230"/>
      <c r="AA194" s="231"/>
      <c r="AB194" s="231"/>
      <c r="AC194" s="231"/>
      <c r="AD194" s="224"/>
      <c r="AE194" s="225"/>
      <c r="AF194" s="225"/>
      <c r="AG194" s="225"/>
      <c r="AH194" s="226"/>
      <c r="AI194" s="227"/>
      <c r="AJ194" s="228"/>
      <c r="AK194" s="228"/>
      <c r="AL194" s="228"/>
      <c r="AM194" s="228"/>
      <c r="AN194" s="228"/>
      <c r="AO194" s="228"/>
      <c r="AP194" s="228"/>
      <c r="AQ194" s="228"/>
      <c r="AR194" s="228"/>
      <c r="AS194" s="228"/>
      <c r="AT194" s="228"/>
      <c r="AU194" s="229"/>
      <c r="AV194" s="667"/>
      <c r="AW194" s="668"/>
      <c r="AX194" s="668"/>
      <c r="AY194" s="669"/>
    </row>
    <row r="195" spans="2:51" ht="24.75" customHeight="1" thickBot="1">
      <c r="B195" s="311"/>
      <c r="C195" s="312"/>
      <c r="D195" s="312"/>
      <c r="E195" s="312"/>
      <c r="F195" s="312"/>
      <c r="G195" s="313"/>
      <c r="H195" s="215" t="s">
        <v>26</v>
      </c>
      <c r="I195" s="216"/>
      <c r="J195" s="216"/>
      <c r="K195" s="216"/>
      <c r="L195" s="216"/>
      <c r="M195" s="217"/>
      <c r="N195" s="218"/>
      <c r="O195" s="218"/>
      <c r="P195" s="218"/>
      <c r="Q195" s="218"/>
      <c r="R195" s="218"/>
      <c r="S195" s="218"/>
      <c r="T195" s="218"/>
      <c r="U195" s="218"/>
      <c r="V195" s="218"/>
      <c r="W195" s="218"/>
      <c r="X195" s="218"/>
      <c r="Y195" s="219"/>
      <c r="Z195" s="606"/>
      <c r="AA195" s="607"/>
      <c r="AB195" s="607"/>
      <c r="AC195" s="608"/>
      <c r="AD195" s="215" t="s">
        <v>26</v>
      </c>
      <c r="AE195" s="216"/>
      <c r="AF195" s="216"/>
      <c r="AG195" s="216"/>
      <c r="AH195" s="216"/>
      <c r="AI195" s="217"/>
      <c r="AJ195" s="218"/>
      <c r="AK195" s="218"/>
      <c r="AL195" s="218"/>
      <c r="AM195" s="218"/>
      <c r="AN195" s="218"/>
      <c r="AO195" s="218"/>
      <c r="AP195" s="218"/>
      <c r="AQ195" s="218"/>
      <c r="AR195" s="218"/>
      <c r="AS195" s="218"/>
      <c r="AT195" s="218"/>
      <c r="AU195" s="219"/>
      <c r="AV195" s="664">
        <f>SUM(AV187:AY194)</f>
        <v>2</v>
      </c>
      <c r="AW195" s="665"/>
      <c r="AX195" s="665"/>
      <c r="AY195" s="666"/>
    </row>
    <row r="197" spans="2:51" ht="23.25" customHeight="1" thickBot="1">
      <c r="B197" s="28" t="s">
        <v>100</v>
      </c>
      <c r="C197" s="28"/>
      <c r="D197" s="28"/>
      <c r="E197" s="64"/>
      <c r="F197" s="64"/>
      <c r="G197" s="663" t="s">
        <v>1731</v>
      </c>
      <c r="H197" s="663"/>
      <c r="I197" s="663"/>
      <c r="J197" s="663"/>
      <c r="K197" s="663"/>
      <c r="L197" s="663"/>
      <c r="M197" s="663"/>
      <c r="N197" s="663"/>
      <c r="O197" s="663"/>
      <c r="P197" s="663"/>
      <c r="Q197" s="663"/>
      <c r="R197" s="663"/>
      <c r="S197" s="663"/>
      <c r="T197" s="663"/>
      <c r="U197" s="663"/>
      <c r="V197" s="663"/>
      <c r="W197" s="663"/>
      <c r="X197" s="663"/>
      <c r="Y197" s="663"/>
      <c r="Z197" s="663"/>
      <c r="AA197" s="663"/>
      <c r="AB197" s="663"/>
      <c r="AC197" s="663"/>
      <c r="AD197" s="663"/>
      <c r="AE197" s="663"/>
      <c r="AF197" s="663"/>
      <c r="AG197" s="663"/>
      <c r="AH197" s="663"/>
      <c r="AI197" s="663"/>
      <c r="AJ197" s="663"/>
      <c r="AK197" s="663"/>
      <c r="AL197" s="663"/>
      <c r="AM197" s="663"/>
      <c r="AN197" s="663"/>
      <c r="AO197" s="663"/>
      <c r="AP197" s="663"/>
      <c r="AQ197" s="663"/>
      <c r="AR197" s="663"/>
      <c r="AS197" s="663"/>
      <c r="AT197" s="663"/>
      <c r="AU197" s="663"/>
      <c r="AV197" s="663"/>
      <c r="AW197" s="663"/>
      <c r="AX197" s="663"/>
      <c r="AY197" s="64"/>
    </row>
    <row r="198" spans="2:51" ht="14.25">
      <c r="C198" s="20" t="s">
        <v>1765</v>
      </c>
    </row>
    <row r="199" spans="2:51">
      <c r="C199" t="s">
        <v>1766</v>
      </c>
    </row>
    <row r="200" spans="2:51" ht="34.5" customHeight="1">
      <c r="B200" s="202"/>
      <c r="C200" s="202"/>
      <c r="D200" s="213" t="s">
        <v>1767</v>
      </c>
      <c r="E200" s="213"/>
      <c r="F200" s="213"/>
      <c r="G200" s="213"/>
      <c r="H200" s="213"/>
      <c r="I200" s="213"/>
      <c r="J200" s="213"/>
      <c r="K200" s="213"/>
      <c r="L200" s="213"/>
      <c r="M200" s="213"/>
      <c r="N200" s="213" t="s">
        <v>1768</v>
      </c>
      <c r="O200" s="213"/>
      <c r="P200" s="213"/>
      <c r="Q200" s="213"/>
      <c r="R200" s="213"/>
      <c r="S200" s="213"/>
      <c r="T200" s="213"/>
      <c r="U200" s="213"/>
      <c r="V200" s="213"/>
      <c r="W200" s="213"/>
      <c r="X200" s="213"/>
      <c r="Y200" s="213"/>
      <c r="Z200" s="213"/>
      <c r="AA200" s="213"/>
      <c r="AB200" s="213"/>
      <c r="AC200" s="213"/>
      <c r="AD200" s="213"/>
      <c r="AE200" s="213"/>
      <c r="AF200" s="213"/>
      <c r="AG200" s="213"/>
      <c r="AH200" s="213"/>
      <c r="AI200" s="213"/>
      <c r="AJ200" s="213"/>
      <c r="AK200" s="213"/>
      <c r="AL200" s="214" t="s">
        <v>1769</v>
      </c>
      <c r="AM200" s="213"/>
      <c r="AN200" s="213"/>
      <c r="AO200" s="213"/>
      <c r="AP200" s="213"/>
      <c r="AQ200" s="213"/>
      <c r="AR200" s="213" t="s">
        <v>27</v>
      </c>
      <c r="AS200" s="213"/>
      <c r="AT200" s="213"/>
      <c r="AU200" s="213"/>
      <c r="AV200" s="213" t="s">
        <v>28</v>
      </c>
      <c r="AW200" s="213"/>
      <c r="AX200" s="213"/>
    </row>
    <row r="201" spans="2:51" ht="24" customHeight="1">
      <c r="B201" s="202">
        <v>1</v>
      </c>
      <c r="C201" s="202">
        <v>1</v>
      </c>
      <c r="D201" s="480" t="s">
        <v>1770</v>
      </c>
      <c r="E201" s="481"/>
      <c r="F201" s="481"/>
      <c r="G201" s="481"/>
      <c r="H201" s="481"/>
      <c r="I201" s="481"/>
      <c r="J201" s="481"/>
      <c r="K201" s="481"/>
      <c r="L201" s="481"/>
      <c r="M201" s="482"/>
      <c r="N201" s="208" t="s">
        <v>1771</v>
      </c>
      <c r="O201" s="208"/>
      <c r="P201" s="208"/>
      <c r="Q201" s="208"/>
      <c r="R201" s="208"/>
      <c r="S201" s="208"/>
      <c r="T201" s="208"/>
      <c r="U201" s="208"/>
      <c r="V201" s="208"/>
      <c r="W201" s="208"/>
      <c r="X201" s="208"/>
      <c r="Y201" s="208"/>
      <c r="Z201" s="208"/>
      <c r="AA201" s="208"/>
      <c r="AB201" s="208"/>
      <c r="AC201" s="208"/>
      <c r="AD201" s="208"/>
      <c r="AE201" s="208"/>
      <c r="AF201" s="208"/>
      <c r="AG201" s="208"/>
      <c r="AH201" s="208"/>
      <c r="AI201" s="208"/>
      <c r="AJ201" s="208"/>
      <c r="AK201" s="208"/>
      <c r="AL201" s="661">
        <v>1494</v>
      </c>
      <c r="AM201" s="662"/>
      <c r="AN201" s="662"/>
      <c r="AO201" s="662"/>
      <c r="AP201" s="662"/>
      <c r="AQ201" s="662"/>
      <c r="AR201" s="209" t="s">
        <v>224</v>
      </c>
      <c r="AS201" s="209"/>
      <c r="AT201" s="209"/>
      <c r="AU201" s="209"/>
      <c r="AV201" s="209" t="s">
        <v>1722</v>
      </c>
      <c r="AW201" s="209"/>
      <c r="AX201" s="209"/>
    </row>
    <row r="202" spans="2:51" ht="24" customHeight="1">
      <c r="B202" s="202">
        <v>2</v>
      </c>
      <c r="C202" s="202">
        <v>1</v>
      </c>
      <c r="D202" s="208"/>
      <c r="E202" s="208"/>
      <c r="F202" s="208"/>
      <c r="G202" s="208"/>
      <c r="H202" s="208"/>
      <c r="I202" s="208"/>
      <c r="J202" s="208"/>
      <c r="K202" s="208"/>
      <c r="L202" s="208"/>
      <c r="M202" s="208"/>
      <c r="N202" s="208"/>
      <c r="O202" s="208"/>
      <c r="P202" s="208"/>
      <c r="Q202" s="208"/>
      <c r="R202" s="208"/>
      <c r="S202" s="208"/>
      <c r="T202" s="208"/>
      <c r="U202" s="208"/>
      <c r="V202" s="208"/>
      <c r="W202" s="208"/>
      <c r="X202" s="208"/>
      <c r="Y202" s="208"/>
      <c r="Z202" s="208"/>
      <c r="AA202" s="208"/>
      <c r="AB202" s="208"/>
      <c r="AC202" s="208"/>
      <c r="AD202" s="208"/>
      <c r="AE202" s="208"/>
      <c r="AF202" s="208"/>
      <c r="AG202" s="208"/>
      <c r="AH202" s="208"/>
      <c r="AI202" s="208"/>
      <c r="AJ202" s="208"/>
      <c r="AK202" s="208"/>
      <c r="AL202" s="483"/>
      <c r="AM202" s="484"/>
      <c r="AN202" s="484"/>
      <c r="AO202" s="484"/>
      <c r="AP202" s="484"/>
      <c r="AQ202" s="484"/>
      <c r="AR202" s="209"/>
      <c r="AS202" s="209"/>
      <c r="AT202" s="209"/>
      <c r="AU202" s="209"/>
      <c r="AV202" s="209"/>
      <c r="AW202" s="209"/>
      <c r="AX202" s="209"/>
    </row>
    <row r="203" spans="2:51" ht="24" customHeight="1">
      <c r="B203" s="202">
        <v>3</v>
      </c>
      <c r="C203" s="202">
        <v>1</v>
      </c>
      <c r="D203" s="208"/>
      <c r="E203" s="208"/>
      <c r="F203" s="208"/>
      <c r="G203" s="208"/>
      <c r="H203" s="208"/>
      <c r="I203" s="208"/>
      <c r="J203" s="208"/>
      <c r="K203" s="208"/>
      <c r="L203" s="208"/>
      <c r="M203" s="208"/>
      <c r="N203" s="208"/>
      <c r="O203" s="208"/>
      <c r="P203" s="208"/>
      <c r="Q203" s="208"/>
      <c r="R203" s="208"/>
      <c r="S203" s="208"/>
      <c r="T203" s="208"/>
      <c r="U203" s="208"/>
      <c r="V203" s="208"/>
      <c r="W203" s="208"/>
      <c r="X203" s="208"/>
      <c r="Y203" s="208"/>
      <c r="Z203" s="208"/>
      <c r="AA203" s="208"/>
      <c r="AB203" s="208"/>
      <c r="AC203" s="208"/>
      <c r="AD203" s="208"/>
      <c r="AE203" s="208"/>
      <c r="AF203" s="208"/>
      <c r="AG203" s="208"/>
      <c r="AH203" s="208"/>
      <c r="AI203" s="208"/>
      <c r="AJ203" s="208"/>
      <c r="AK203" s="208"/>
      <c r="AL203" s="207"/>
      <c r="AM203" s="208"/>
      <c r="AN203" s="208"/>
      <c r="AO203" s="208"/>
      <c r="AP203" s="208"/>
      <c r="AQ203" s="208"/>
      <c r="AR203" s="208"/>
      <c r="AS203" s="208"/>
      <c r="AT203" s="208"/>
      <c r="AU203" s="208"/>
      <c r="AV203" s="208"/>
      <c r="AW203" s="208"/>
      <c r="AX203" s="208"/>
    </row>
    <row r="204" spans="2:51" ht="24" customHeight="1">
      <c r="B204" s="202">
        <v>4</v>
      </c>
      <c r="C204" s="202">
        <v>1</v>
      </c>
      <c r="D204" s="208"/>
      <c r="E204" s="208"/>
      <c r="F204" s="208"/>
      <c r="G204" s="208"/>
      <c r="H204" s="208"/>
      <c r="I204" s="208"/>
      <c r="J204" s="208"/>
      <c r="K204" s="208"/>
      <c r="L204" s="208"/>
      <c r="M204" s="208"/>
      <c r="N204" s="208"/>
      <c r="O204" s="208"/>
      <c r="P204" s="208"/>
      <c r="Q204" s="208"/>
      <c r="R204" s="208"/>
      <c r="S204" s="208"/>
      <c r="T204" s="208"/>
      <c r="U204" s="208"/>
      <c r="V204" s="208"/>
      <c r="W204" s="208"/>
      <c r="X204" s="208"/>
      <c r="Y204" s="208"/>
      <c r="Z204" s="208"/>
      <c r="AA204" s="208"/>
      <c r="AB204" s="208"/>
      <c r="AC204" s="208"/>
      <c r="AD204" s="208"/>
      <c r="AE204" s="208"/>
      <c r="AF204" s="208"/>
      <c r="AG204" s="208"/>
      <c r="AH204" s="208"/>
      <c r="AI204" s="208"/>
      <c r="AJ204" s="208"/>
      <c r="AK204" s="208"/>
      <c r="AL204" s="207"/>
      <c r="AM204" s="208"/>
      <c r="AN204" s="208"/>
      <c r="AO204" s="208"/>
      <c r="AP204" s="208"/>
      <c r="AQ204" s="208"/>
      <c r="AR204" s="208"/>
      <c r="AS204" s="208"/>
      <c r="AT204" s="208"/>
      <c r="AU204" s="208"/>
      <c r="AV204" s="208"/>
      <c r="AW204" s="208"/>
      <c r="AX204" s="208"/>
    </row>
    <row r="205" spans="2:51" ht="24" customHeight="1">
      <c r="B205" s="202">
        <v>5</v>
      </c>
      <c r="C205" s="202">
        <v>1</v>
      </c>
      <c r="D205" s="208"/>
      <c r="E205" s="208"/>
      <c r="F205" s="208"/>
      <c r="G205" s="208"/>
      <c r="H205" s="208"/>
      <c r="I205" s="208"/>
      <c r="J205" s="208"/>
      <c r="K205" s="208"/>
      <c r="L205" s="208"/>
      <c r="M205" s="208"/>
      <c r="N205" s="208"/>
      <c r="O205" s="208"/>
      <c r="P205" s="208"/>
      <c r="Q205" s="208"/>
      <c r="R205" s="208"/>
      <c r="S205" s="208"/>
      <c r="T205" s="208"/>
      <c r="U205" s="208"/>
      <c r="V205" s="208"/>
      <c r="W205" s="208"/>
      <c r="X205" s="208"/>
      <c r="Y205" s="208"/>
      <c r="Z205" s="208"/>
      <c r="AA205" s="208"/>
      <c r="AB205" s="208"/>
      <c r="AC205" s="208"/>
      <c r="AD205" s="208"/>
      <c r="AE205" s="208"/>
      <c r="AF205" s="208"/>
      <c r="AG205" s="208"/>
      <c r="AH205" s="208"/>
      <c r="AI205" s="208"/>
      <c r="AJ205" s="208"/>
      <c r="AK205" s="208"/>
      <c r="AL205" s="207"/>
      <c r="AM205" s="208"/>
      <c r="AN205" s="208"/>
      <c r="AO205" s="208"/>
      <c r="AP205" s="208"/>
      <c r="AQ205" s="208"/>
      <c r="AR205" s="208"/>
      <c r="AS205" s="208"/>
      <c r="AT205" s="208"/>
      <c r="AU205" s="208"/>
      <c r="AV205" s="208"/>
      <c r="AW205" s="208"/>
      <c r="AX205" s="208"/>
    </row>
    <row r="206" spans="2:51" ht="24" customHeight="1">
      <c r="B206" s="202">
        <v>6</v>
      </c>
      <c r="C206" s="202">
        <v>1</v>
      </c>
      <c r="D206" s="208"/>
      <c r="E206" s="208"/>
      <c r="F206" s="208"/>
      <c r="G206" s="208"/>
      <c r="H206" s="208"/>
      <c r="I206" s="208"/>
      <c r="J206" s="208"/>
      <c r="K206" s="208"/>
      <c r="L206" s="208"/>
      <c r="M206" s="208"/>
      <c r="N206" s="208"/>
      <c r="O206" s="208"/>
      <c r="P206" s="208"/>
      <c r="Q206" s="208"/>
      <c r="R206" s="208"/>
      <c r="S206" s="208"/>
      <c r="T206" s="208"/>
      <c r="U206" s="208"/>
      <c r="V206" s="208"/>
      <c r="W206" s="208"/>
      <c r="X206" s="208"/>
      <c r="Y206" s="208"/>
      <c r="Z206" s="208"/>
      <c r="AA206" s="208"/>
      <c r="AB206" s="208"/>
      <c r="AC206" s="208"/>
      <c r="AD206" s="208"/>
      <c r="AE206" s="208"/>
      <c r="AF206" s="208"/>
      <c r="AG206" s="208"/>
      <c r="AH206" s="208"/>
      <c r="AI206" s="208"/>
      <c r="AJ206" s="208"/>
      <c r="AK206" s="208"/>
      <c r="AL206" s="207"/>
      <c r="AM206" s="208"/>
      <c r="AN206" s="208"/>
      <c r="AO206" s="208"/>
      <c r="AP206" s="208"/>
      <c r="AQ206" s="208"/>
      <c r="AR206" s="208"/>
      <c r="AS206" s="208"/>
      <c r="AT206" s="208"/>
      <c r="AU206" s="208"/>
      <c r="AV206" s="208"/>
      <c r="AW206" s="208"/>
      <c r="AX206" s="208"/>
    </row>
    <row r="207" spans="2:51" ht="24" customHeight="1">
      <c r="B207" s="202">
        <v>7</v>
      </c>
      <c r="C207" s="202">
        <v>1</v>
      </c>
      <c r="D207" s="208"/>
      <c r="E207" s="208"/>
      <c r="F207" s="208"/>
      <c r="G207" s="208"/>
      <c r="H207" s="208"/>
      <c r="I207" s="208"/>
      <c r="J207" s="208"/>
      <c r="K207" s="208"/>
      <c r="L207" s="208"/>
      <c r="M207" s="208"/>
      <c r="N207" s="208"/>
      <c r="O207" s="208"/>
      <c r="P207" s="208"/>
      <c r="Q207" s="208"/>
      <c r="R207" s="208"/>
      <c r="S207" s="208"/>
      <c r="T207" s="208"/>
      <c r="U207" s="208"/>
      <c r="V207" s="208"/>
      <c r="W207" s="208"/>
      <c r="X207" s="208"/>
      <c r="Y207" s="208"/>
      <c r="Z207" s="208"/>
      <c r="AA207" s="208"/>
      <c r="AB207" s="208"/>
      <c r="AC207" s="208"/>
      <c r="AD207" s="208"/>
      <c r="AE207" s="208"/>
      <c r="AF207" s="208"/>
      <c r="AG207" s="208"/>
      <c r="AH207" s="208"/>
      <c r="AI207" s="208"/>
      <c r="AJ207" s="208"/>
      <c r="AK207" s="208"/>
      <c r="AL207" s="207"/>
      <c r="AM207" s="208"/>
      <c r="AN207" s="208"/>
      <c r="AO207" s="208"/>
      <c r="AP207" s="208"/>
      <c r="AQ207" s="208"/>
      <c r="AR207" s="208"/>
      <c r="AS207" s="208"/>
      <c r="AT207" s="208"/>
      <c r="AU207" s="208"/>
      <c r="AV207" s="208"/>
      <c r="AW207" s="208"/>
      <c r="AX207" s="208"/>
    </row>
    <row r="208" spans="2:51" ht="24" customHeight="1">
      <c r="B208" s="202">
        <v>8</v>
      </c>
      <c r="C208" s="202">
        <v>1</v>
      </c>
      <c r="D208" s="208"/>
      <c r="E208" s="208"/>
      <c r="F208" s="208"/>
      <c r="G208" s="208"/>
      <c r="H208" s="208"/>
      <c r="I208" s="208"/>
      <c r="J208" s="208"/>
      <c r="K208" s="208"/>
      <c r="L208" s="208"/>
      <c r="M208" s="208"/>
      <c r="N208" s="208"/>
      <c r="O208" s="208"/>
      <c r="P208" s="208"/>
      <c r="Q208" s="208"/>
      <c r="R208" s="208"/>
      <c r="S208" s="208"/>
      <c r="T208" s="208"/>
      <c r="U208" s="208"/>
      <c r="V208" s="208"/>
      <c r="W208" s="208"/>
      <c r="X208" s="208"/>
      <c r="Y208" s="208"/>
      <c r="Z208" s="208"/>
      <c r="AA208" s="208"/>
      <c r="AB208" s="208"/>
      <c r="AC208" s="208"/>
      <c r="AD208" s="208"/>
      <c r="AE208" s="208"/>
      <c r="AF208" s="208"/>
      <c r="AG208" s="208"/>
      <c r="AH208" s="208"/>
      <c r="AI208" s="208"/>
      <c r="AJ208" s="208"/>
      <c r="AK208" s="208"/>
      <c r="AL208" s="207"/>
      <c r="AM208" s="208"/>
      <c r="AN208" s="208"/>
      <c r="AO208" s="208"/>
      <c r="AP208" s="208"/>
      <c r="AQ208" s="208"/>
      <c r="AR208" s="208"/>
      <c r="AS208" s="208"/>
      <c r="AT208" s="208"/>
      <c r="AU208" s="208"/>
      <c r="AV208" s="208"/>
      <c r="AW208" s="208"/>
      <c r="AX208" s="208"/>
    </row>
    <row r="209" spans="2:50" ht="24" customHeight="1">
      <c r="B209" s="202">
        <v>9</v>
      </c>
      <c r="C209" s="202">
        <v>1</v>
      </c>
      <c r="D209" s="208"/>
      <c r="E209" s="208"/>
      <c r="F209" s="208"/>
      <c r="G209" s="208"/>
      <c r="H209" s="208"/>
      <c r="I209" s="208"/>
      <c r="J209" s="208"/>
      <c r="K209" s="208"/>
      <c r="L209" s="208"/>
      <c r="M209" s="208"/>
      <c r="N209" s="208"/>
      <c r="O209" s="208"/>
      <c r="P209" s="208"/>
      <c r="Q209" s="208"/>
      <c r="R209" s="208"/>
      <c r="S209" s="208"/>
      <c r="T209" s="208"/>
      <c r="U209" s="208"/>
      <c r="V209" s="208"/>
      <c r="W209" s="208"/>
      <c r="X209" s="208"/>
      <c r="Y209" s="208"/>
      <c r="Z209" s="208"/>
      <c r="AA209" s="208"/>
      <c r="AB209" s="208"/>
      <c r="AC209" s="208"/>
      <c r="AD209" s="208"/>
      <c r="AE209" s="208"/>
      <c r="AF209" s="208"/>
      <c r="AG209" s="208"/>
      <c r="AH209" s="208"/>
      <c r="AI209" s="208"/>
      <c r="AJ209" s="208"/>
      <c r="AK209" s="208"/>
      <c r="AL209" s="207"/>
      <c r="AM209" s="208"/>
      <c r="AN209" s="208"/>
      <c r="AO209" s="208"/>
      <c r="AP209" s="208"/>
      <c r="AQ209" s="208"/>
      <c r="AR209" s="208"/>
      <c r="AS209" s="208"/>
      <c r="AT209" s="208"/>
      <c r="AU209" s="208"/>
      <c r="AV209" s="208"/>
      <c r="AW209" s="208"/>
      <c r="AX209" s="208"/>
    </row>
    <row r="210" spans="2:50" ht="24" customHeight="1">
      <c r="B210" s="202">
        <v>10</v>
      </c>
      <c r="C210" s="202">
        <v>1</v>
      </c>
      <c r="D210" s="208"/>
      <c r="E210" s="208"/>
      <c r="F210" s="208"/>
      <c r="G210" s="208"/>
      <c r="H210" s="208"/>
      <c r="I210" s="208"/>
      <c r="J210" s="208"/>
      <c r="K210" s="208"/>
      <c r="L210" s="208"/>
      <c r="M210" s="208"/>
      <c r="N210" s="208"/>
      <c r="O210" s="208"/>
      <c r="P210" s="208"/>
      <c r="Q210" s="208"/>
      <c r="R210" s="208"/>
      <c r="S210" s="208"/>
      <c r="T210" s="208"/>
      <c r="U210" s="208"/>
      <c r="V210" s="208"/>
      <c r="W210" s="208"/>
      <c r="X210" s="208"/>
      <c r="Y210" s="208"/>
      <c r="Z210" s="208"/>
      <c r="AA210" s="208"/>
      <c r="AB210" s="208"/>
      <c r="AC210" s="208"/>
      <c r="AD210" s="208"/>
      <c r="AE210" s="208"/>
      <c r="AF210" s="208"/>
      <c r="AG210" s="208"/>
      <c r="AH210" s="208"/>
      <c r="AI210" s="208"/>
      <c r="AJ210" s="208"/>
      <c r="AK210" s="208"/>
      <c r="AL210" s="207"/>
      <c r="AM210" s="208"/>
      <c r="AN210" s="208"/>
      <c r="AO210" s="208"/>
      <c r="AP210" s="208"/>
      <c r="AQ210" s="208"/>
      <c r="AR210" s="208"/>
      <c r="AS210" s="208"/>
      <c r="AT210" s="208"/>
      <c r="AU210" s="208"/>
      <c r="AV210" s="208"/>
      <c r="AW210" s="208"/>
      <c r="AX210" s="208"/>
    </row>
    <row r="212" spans="2:50" ht="23.25" hidden="1" customHeight="1">
      <c r="B212" t="s">
        <v>43</v>
      </c>
    </row>
    <row r="213" spans="2:50" ht="36" hidden="1" customHeight="1">
      <c r="B213" s="213" t="s">
        <v>29</v>
      </c>
      <c r="C213" s="213"/>
      <c r="D213" s="213"/>
      <c r="E213" s="213"/>
      <c r="F213" s="213"/>
      <c r="G213" s="213"/>
      <c r="H213" s="213"/>
      <c r="I213" s="209"/>
      <c r="J213" s="209"/>
      <c r="K213" s="209"/>
      <c r="L213" s="209"/>
      <c r="M213" s="209"/>
      <c r="N213" s="209"/>
      <c r="O213" s="209"/>
      <c r="P213" s="209"/>
      <c r="Q213" s="209"/>
      <c r="R213" s="209"/>
      <c r="S213" s="209"/>
      <c r="T213" s="209"/>
      <c r="U213" s="209"/>
      <c r="V213" s="209"/>
      <c r="W213" s="209"/>
      <c r="X213" s="209"/>
      <c r="Y213" s="209"/>
    </row>
    <row r="214" spans="2:50" ht="36" hidden="1" customHeight="1">
      <c r="B214" s="485" t="s">
        <v>41</v>
      </c>
      <c r="C214" s="486"/>
      <c r="D214" s="486"/>
      <c r="E214" s="486"/>
      <c r="F214" s="486"/>
      <c r="G214" s="486"/>
      <c r="H214" s="487"/>
      <c r="I214" s="430" t="s">
        <v>1772</v>
      </c>
      <c r="J214" s="267"/>
      <c r="K214" s="267"/>
      <c r="L214" s="267"/>
      <c r="M214" s="429"/>
      <c r="N214" s="491" t="s">
        <v>30</v>
      </c>
      <c r="O214" s="486"/>
      <c r="P214" s="486"/>
      <c r="Q214" s="486"/>
      <c r="R214" s="486"/>
      <c r="S214" s="486"/>
      <c r="T214" s="487"/>
      <c r="U214" s="430" t="s">
        <v>1772</v>
      </c>
      <c r="V214" s="267"/>
      <c r="W214" s="267"/>
      <c r="X214" s="267"/>
      <c r="Y214" s="429"/>
      <c r="Z214" s="491" t="s">
        <v>31</v>
      </c>
      <c r="AA214" s="486"/>
      <c r="AB214" s="486"/>
      <c r="AC214" s="486"/>
      <c r="AD214" s="486"/>
      <c r="AE214" s="486"/>
      <c r="AF214" s="487"/>
      <c r="AG214" s="430" t="s">
        <v>1772</v>
      </c>
      <c r="AH214" s="267"/>
      <c r="AI214" s="267"/>
      <c r="AJ214" s="267"/>
      <c r="AK214" s="429"/>
      <c r="AL214" s="491" t="s">
        <v>32</v>
      </c>
      <c r="AM214" s="486"/>
      <c r="AN214" s="486"/>
      <c r="AO214" s="486"/>
      <c r="AP214" s="486"/>
      <c r="AQ214" s="486"/>
      <c r="AR214" s="487"/>
      <c r="AS214" s="430" t="s">
        <v>1772</v>
      </c>
      <c r="AT214" s="267"/>
      <c r="AU214" s="267"/>
      <c r="AV214" s="267"/>
      <c r="AW214" s="429"/>
    </row>
    <row r="215" spans="2:50" ht="36" hidden="1" customHeight="1">
      <c r="B215" s="491" t="s">
        <v>33</v>
      </c>
      <c r="C215" s="486"/>
      <c r="D215" s="486"/>
      <c r="E215" s="486"/>
      <c r="F215" s="486"/>
      <c r="G215" s="486"/>
      <c r="H215" s="487"/>
      <c r="I215" s="488"/>
      <c r="J215" s="489"/>
      <c r="K215" s="489"/>
      <c r="L215" s="489"/>
      <c r="M215" s="490"/>
      <c r="N215" s="491" t="s">
        <v>34</v>
      </c>
      <c r="O215" s="486"/>
      <c r="P215" s="486"/>
      <c r="Q215" s="486"/>
      <c r="R215" s="486"/>
      <c r="S215" s="486"/>
      <c r="T215" s="487"/>
      <c r="U215" s="488"/>
      <c r="V215" s="489"/>
      <c r="W215" s="489"/>
      <c r="X215" s="489"/>
      <c r="Y215" s="490"/>
      <c r="Z215" s="491" t="s">
        <v>35</v>
      </c>
      <c r="AA215" s="486"/>
      <c r="AB215" s="486"/>
      <c r="AC215" s="486"/>
      <c r="AD215" s="486"/>
      <c r="AE215" s="486"/>
      <c r="AF215" s="487"/>
      <c r="AG215" s="488"/>
      <c r="AH215" s="489"/>
      <c r="AI215" s="489"/>
      <c r="AJ215" s="489"/>
      <c r="AK215" s="490"/>
      <c r="AL215" s="485" t="s">
        <v>36</v>
      </c>
      <c r="AM215" s="486"/>
      <c r="AN215" s="486"/>
      <c r="AO215" s="486"/>
      <c r="AP215" s="486"/>
      <c r="AQ215" s="486"/>
      <c r="AR215" s="487"/>
      <c r="AS215" s="488"/>
      <c r="AT215" s="489"/>
      <c r="AU215" s="489"/>
      <c r="AV215" s="489"/>
      <c r="AW215" s="490"/>
    </row>
    <row r="216" spans="2:50">
      <c r="C216" t="s">
        <v>1773</v>
      </c>
    </row>
    <row r="217" spans="2:50" ht="34.5" customHeight="1">
      <c r="B217" s="202"/>
      <c r="C217" s="202"/>
      <c r="D217" s="213" t="s">
        <v>1767</v>
      </c>
      <c r="E217" s="213"/>
      <c r="F217" s="213"/>
      <c r="G217" s="213"/>
      <c r="H217" s="213"/>
      <c r="I217" s="213"/>
      <c r="J217" s="213"/>
      <c r="K217" s="213"/>
      <c r="L217" s="213"/>
      <c r="M217" s="213"/>
      <c r="N217" s="213" t="s">
        <v>1768</v>
      </c>
      <c r="O217" s="213"/>
      <c r="P217" s="213"/>
      <c r="Q217" s="213"/>
      <c r="R217" s="213"/>
      <c r="S217" s="213"/>
      <c r="T217" s="213"/>
      <c r="U217" s="213"/>
      <c r="V217" s="213"/>
      <c r="W217" s="213"/>
      <c r="X217" s="213"/>
      <c r="Y217" s="213"/>
      <c r="Z217" s="213"/>
      <c r="AA217" s="213"/>
      <c r="AB217" s="213"/>
      <c r="AC217" s="213"/>
      <c r="AD217" s="213"/>
      <c r="AE217" s="213"/>
      <c r="AF217" s="213"/>
      <c r="AG217" s="213"/>
      <c r="AH217" s="213"/>
      <c r="AI217" s="213"/>
      <c r="AJ217" s="213"/>
      <c r="AK217" s="213"/>
      <c r="AL217" s="214" t="s">
        <v>1769</v>
      </c>
      <c r="AM217" s="213"/>
      <c r="AN217" s="213"/>
      <c r="AO217" s="213"/>
      <c r="AP217" s="213"/>
      <c r="AQ217" s="213"/>
      <c r="AR217" s="213" t="s">
        <v>27</v>
      </c>
      <c r="AS217" s="213"/>
      <c r="AT217" s="213"/>
      <c r="AU217" s="213"/>
      <c r="AV217" s="213" t="s">
        <v>28</v>
      </c>
      <c r="AW217" s="213"/>
      <c r="AX217" s="213"/>
    </row>
    <row r="218" spans="2:50" ht="24" customHeight="1">
      <c r="B218" s="202">
        <v>1</v>
      </c>
      <c r="C218" s="202">
        <v>1</v>
      </c>
      <c r="D218" s="208" t="s">
        <v>1774</v>
      </c>
      <c r="E218" s="208"/>
      <c r="F218" s="208"/>
      <c r="G218" s="208"/>
      <c r="H218" s="208"/>
      <c r="I218" s="208"/>
      <c r="J218" s="208"/>
      <c r="K218" s="208"/>
      <c r="L218" s="208"/>
      <c r="M218" s="208"/>
      <c r="N218" s="208" t="s">
        <v>1775</v>
      </c>
      <c r="O218" s="208"/>
      <c r="P218" s="208"/>
      <c r="Q218" s="208"/>
      <c r="R218" s="208"/>
      <c r="S218" s="208"/>
      <c r="T218" s="208"/>
      <c r="U218" s="208"/>
      <c r="V218" s="208"/>
      <c r="W218" s="208"/>
      <c r="X218" s="208"/>
      <c r="Y218" s="208"/>
      <c r="Z218" s="208"/>
      <c r="AA218" s="208"/>
      <c r="AB218" s="208"/>
      <c r="AC218" s="208"/>
      <c r="AD218" s="208"/>
      <c r="AE218" s="208"/>
      <c r="AF218" s="208"/>
      <c r="AG218" s="208"/>
      <c r="AH218" s="208"/>
      <c r="AI218" s="208"/>
      <c r="AJ218" s="208"/>
      <c r="AK218" s="208"/>
      <c r="AL218" s="661">
        <v>11</v>
      </c>
      <c r="AM218" s="662"/>
      <c r="AN218" s="662"/>
      <c r="AO218" s="662"/>
      <c r="AP218" s="662"/>
      <c r="AQ218" s="662"/>
      <c r="AR218" s="209">
        <v>1</v>
      </c>
      <c r="AS218" s="209"/>
      <c r="AT218" s="209"/>
      <c r="AU218" s="209"/>
      <c r="AV218" s="605">
        <v>0.8831</v>
      </c>
      <c r="AW218" s="605"/>
      <c r="AX218" s="605"/>
    </row>
    <row r="219" spans="2:50" ht="24" customHeight="1">
      <c r="B219" s="202">
        <v>2</v>
      </c>
      <c r="C219" s="202">
        <v>1</v>
      </c>
      <c r="D219" s="208"/>
      <c r="E219" s="208"/>
      <c r="F219" s="208"/>
      <c r="G219" s="208"/>
      <c r="H219" s="208"/>
      <c r="I219" s="208"/>
      <c r="J219" s="208"/>
      <c r="K219" s="208"/>
      <c r="L219" s="208"/>
      <c r="M219" s="208"/>
      <c r="N219" s="208"/>
      <c r="O219" s="208"/>
      <c r="P219" s="208"/>
      <c r="Q219" s="208"/>
      <c r="R219" s="208"/>
      <c r="S219" s="208"/>
      <c r="T219" s="208"/>
      <c r="U219" s="208"/>
      <c r="V219" s="208"/>
      <c r="W219" s="208"/>
      <c r="X219" s="208"/>
      <c r="Y219" s="208"/>
      <c r="Z219" s="208"/>
      <c r="AA219" s="208"/>
      <c r="AB219" s="208"/>
      <c r="AC219" s="208"/>
      <c r="AD219" s="208"/>
      <c r="AE219" s="208"/>
      <c r="AF219" s="208"/>
      <c r="AG219" s="208"/>
      <c r="AH219" s="208"/>
      <c r="AI219" s="208"/>
      <c r="AJ219" s="208"/>
      <c r="AK219" s="208"/>
      <c r="AL219" s="207"/>
      <c r="AM219" s="208"/>
      <c r="AN219" s="208"/>
      <c r="AO219" s="208"/>
      <c r="AP219" s="208"/>
      <c r="AQ219" s="208"/>
      <c r="AR219" s="208"/>
      <c r="AS219" s="208"/>
      <c r="AT219" s="208"/>
      <c r="AU219" s="208"/>
      <c r="AV219" s="208"/>
      <c r="AW219" s="208"/>
      <c r="AX219" s="208"/>
    </row>
    <row r="220" spans="2:50" ht="24" customHeight="1">
      <c r="B220" s="202">
        <v>3</v>
      </c>
      <c r="C220" s="202">
        <v>1</v>
      </c>
      <c r="D220" s="208"/>
      <c r="E220" s="208"/>
      <c r="F220" s="208"/>
      <c r="G220" s="208"/>
      <c r="H220" s="208"/>
      <c r="I220" s="208"/>
      <c r="J220" s="208"/>
      <c r="K220" s="208"/>
      <c r="L220" s="208"/>
      <c r="M220" s="208"/>
      <c r="N220" s="208"/>
      <c r="O220" s="208"/>
      <c r="P220" s="208"/>
      <c r="Q220" s="208"/>
      <c r="R220" s="208"/>
      <c r="S220" s="208"/>
      <c r="T220" s="208"/>
      <c r="U220" s="208"/>
      <c r="V220" s="208"/>
      <c r="W220" s="208"/>
      <c r="X220" s="208"/>
      <c r="Y220" s="208"/>
      <c r="Z220" s="208"/>
      <c r="AA220" s="208"/>
      <c r="AB220" s="208"/>
      <c r="AC220" s="208"/>
      <c r="AD220" s="208"/>
      <c r="AE220" s="208"/>
      <c r="AF220" s="208"/>
      <c r="AG220" s="208"/>
      <c r="AH220" s="208"/>
      <c r="AI220" s="208"/>
      <c r="AJ220" s="208"/>
      <c r="AK220" s="208"/>
      <c r="AL220" s="207"/>
      <c r="AM220" s="208"/>
      <c r="AN220" s="208"/>
      <c r="AO220" s="208"/>
      <c r="AP220" s="208"/>
      <c r="AQ220" s="208"/>
      <c r="AR220" s="208"/>
      <c r="AS220" s="208"/>
      <c r="AT220" s="208"/>
      <c r="AU220" s="208"/>
      <c r="AV220" s="208"/>
      <c r="AW220" s="208"/>
      <c r="AX220" s="208"/>
    </row>
    <row r="221" spans="2:50" ht="24" customHeight="1">
      <c r="B221" s="202">
        <v>4</v>
      </c>
      <c r="C221" s="202">
        <v>1</v>
      </c>
      <c r="D221" s="208"/>
      <c r="E221" s="208"/>
      <c r="F221" s="208"/>
      <c r="G221" s="208"/>
      <c r="H221" s="208"/>
      <c r="I221" s="208"/>
      <c r="J221" s="208"/>
      <c r="K221" s="208"/>
      <c r="L221" s="208"/>
      <c r="M221" s="208"/>
      <c r="N221" s="208"/>
      <c r="O221" s="208"/>
      <c r="P221" s="208"/>
      <c r="Q221" s="208"/>
      <c r="R221" s="208"/>
      <c r="S221" s="208"/>
      <c r="T221" s="208"/>
      <c r="U221" s="208"/>
      <c r="V221" s="208"/>
      <c r="W221" s="208"/>
      <c r="X221" s="208"/>
      <c r="Y221" s="208"/>
      <c r="Z221" s="208"/>
      <c r="AA221" s="208"/>
      <c r="AB221" s="208"/>
      <c r="AC221" s="208"/>
      <c r="AD221" s="208"/>
      <c r="AE221" s="208"/>
      <c r="AF221" s="208"/>
      <c r="AG221" s="208"/>
      <c r="AH221" s="208"/>
      <c r="AI221" s="208"/>
      <c r="AJ221" s="208"/>
      <c r="AK221" s="208"/>
      <c r="AL221" s="207"/>
      <c r="AM221" s="208"/>
      <c r="AN221" s="208"/>
      <c r="AO221" s="208"/>
      <c r="AP221" s="208"/>
      <c r="AQ221" s="208"/>
      <c r="AR221" s="208"/>
      <c r="AS221" s="208"/>
      <c r="AT221" s="208"/>
      <c r="AU221" s="208"/>
      <c r="AV221" s="208"/>
      <c r="AW221" s="208"/>
      <c r="AX221" s="208"/>
    </row>
    <row r="222" spans="2:50" ht="24" customHeight="1">
      <c r="B222" s="202">
        <v>5</v>
      </c>
      <c r="C222" s="202">
        <v>1</v>
      </c>
      <c r="D222" s="208"/>
      <c r="E222" s="208"/>
      <c r="F222" s="208"/>
      <c r="G222" s="208"/>
      <c r="H222" s="208"/>
      <c r="I222" s="208"/>
      <c r="J222" s="208"/>
      <c r="K222" s="208"/>
      <c r="L222" s="208"/>
      <c r="M222" s="208"/>
      <c r="N222" s="208"/>
      <c r="O222" s="208"/>
      <c r="P222" s="208"/>
      <c r="Q222" s="208"/>
      <c r="R222" s="208"/>
      <c r="S222" s="208"/>
      <c r="T222" s="208"/>
      <c r="U222" s="208"/>
      <c r="V222" s="208"/>
      <c r="W222" s="208"/>
      <c r="X222" s="208"/>
      <c r="Y222" s="208"/>
      <c r="Z222" s="208"/>
      <c r="AA222" s="208"/>
      <c r="AB222" s="208"/>
      <c r="AC222" s="208"/>
      <c r="AD222" s="208"/>
      <c r="AE222" s="208"/>
      <c r="AF222" s="208"/>
      <c r="AG222" s="208"/>
      <c r="AH222" s="208"/>
      <c r="AI222" s="208"/>
      <c r="AJ222" s="208"/>
      <c r="AK222" s="208"/>
      <c r="AL222" s="207"/>
      <c r="AM222" s="208"/>
      <c r="AN222" s="208"/>
      <c r="AO222" s="208"/>
      <c r="AP222" s="208"/>
      <c r="AQ222" s="208"/>
      <c r="AR222" s="208"/>
      <c r="AS222" s="208"/>
      <c r="AT222" s="208"/>
      <c r="AU222" s="208"/>
      <c r="AV222" s="208"/>
      <c r="AW222" s="208"/>
      <c r="AX222" s="208"/>
    </row>
    <row r="223" spans="2:50" ht="24" customHeight="1">
      <c r="B223" s="202">
        <v>6</v>
      </c>
      <c r="C223" s="202">
        <v>1</v>
      </c>
      <c r="D223" s="208"/>
      <c r="E223" s="208"/>
      <c r="F223" s="208"/>
      <c r="G223" s="208"/>
      <c r="H223" s="208"/>
      <c r="I223" s="208"/>
      <c r="J223" s="208"/>
      <c r="K223" s="208"/>
      <c r="L223" s="208"/>
      <c r="M223" s="208"/>
      <c r="N223" s="208"/>
      <c r="O223" s="208"/>
      <c r="P223" s="208"/>
      <c r="Q223" s="208"/>
      <c r="R223" s="208"/>
      <c r="S223" s="208"/>
      <c r="T223" s="208"/>
      <c r="U223" s="208"/>
      <c r="V223" s="208"/>
      <c r="W223" s="208"/>
      <c r="X223" s="208"/>
      <c r="Y223" s="208"/>
      <c r="Z223" s="208"/>
      <c r="AA223" s="208"/>
      <c r="AB223" s="208"/>
      <c r="AC223" s="208"/>
      <c r="AD223" s="208"/>
      <c r="AE223" s="208"/>
      <c r="AF223" s="208"/>
      <c r="AG223" s="208"/>
      <c r="AH223" s="208"/>
      <c r="AI223" s="208"/>
      <c r="AJ223" s="208"/>
      <c r="AK223" s="208"/>
      <c r="AL223" s="207"/>
      <c r="AM223" s="208"/>
      <c r="AN223" s="208"/>
      <c r="AO223" s="208"/>
      <c r="AP223" s="208"/>
      <c r="AQ223" s="208"/>
      <c r="AR223" s="208"/>
      <c r="AS223" s="208"/>
      <c r="AT223" s="208"/>
      <c r="AU223" s="208"/>
      <c r="AV223" s="208"/>
      <c r="AW223" s="208"/>
      <c r="AX223" s="208"/>
    </row>
    <row r="224" spans="2:50" ht="24" customHeight="1">
      <c r="B224" s="202">
        <v>7</v>
      </c>
      <c r="C224" s="202">
        <v>1</v>
      </c>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c r="AB224" s="208"/>
      <c r="AC224" s="208"/>
      <c r="AD224" s="208"/>
      <c r="AE224" s="208"/>
      <c r="AF224" s="208"/>
      <c r="AG224" s="208"/>
      <c r="AH224" s="208"/>
      <c r="AI224" s="208"/>
      <c r="AJ224" s="208"/>
      <c r="AK224" s="208"/>
      <c r="AL224" s="207"/>
      <c r="AM224" s="208"/>
      <c r="AN224" s="208"/>
      <c r="AO224" s="208"/>
      <c r="AP224" s="208"/>
      <c r="AQ224" s="208"/>
      <c r="AR224" s="208"/>
      <c r="AS224" s="208"/>
      <c r="AT224" s="208"/>
      <c r="AU224" s="208"/>
      <c r="AV224" s="208"/>
      <c r="AW224" s="208"/>
      <c r="AX224" s="208"/>
    </row>
    <row r="225" spans="2:50" ht="24" customHeight="1">
      <c r="B225" s="202">
        <v>8</v>
      </c>
      <c r="C225" s="202">
        <v>1</v>
      </c>
      <c r="D225" s="208"/>
      <c r="E225" s="208"/>
      <c r="F225" s="208"/>
      <c r="G225" s="208"/>
      <c r="H225" s="208"/>
      <c r="I225" s="208"/>
      <c r="J225" s="208"/>
      <c r="K225" s="208"/>
      <c r="L225" s="208"/>
      <c r="M225" s="208"/>
      <c r="N225" s="208"/>
      <c r="O225" s="208"/>
      <c r="P225" s="208"/>
      <c r="Q225" s="208"/>
      <c r="R225" s="208"/>
      <c r="S225" s="208"/>
      <c r="T225" s="208"/>
      <c r="U225" s="208"/>
      <c r="V225" s="208"/>
      <c r="W225" s="208"/>
      <c r="X225" s="208"/>
      <c r="Y225" s="208"/>
      <c r="Z225" s="208"/>
      <c r="AA225" s="208"/>
      <c r="AB225" s="208"/>
      <c r="AC225" s="208"/>
      <c r="AD225" s="208"/>
      <c r="AE225" s="208"/>
      <c r="AF225" s="208"/>
      <c r="AG225" s="208"/>
      <c r="AH225" s="208"/>
      <c r="AI225" s="208"/>
      <c r="AJ225" s="208"/>
      <c r="AK225" s="208"/>
      <c r="AL225" s="207"/>
      <c r="AM225" s="208"/>
      <c r="AN225" s="208"/>
      <c r="AO225" s="208"/>
      <c r="AP225" s="208"/>
      <c r="AQ225" s="208"/>
      <c r="AR225" s="208"/>
      <c r="AS225" s="208"/>
      <c r="AT225" s="208"/>
      <c r="AU225" s="208"/>
      <c r="AV225" s="208"/>
      <c r="AW225" s="208"/>
      <c r="AX225" s="208"/>
    </row>
    <row r="226" spans="2:50" ht="24" customHeight="1">
      <c r="B226" s="202">
        <v>9</v>
      </c>
      <c r="C226" s="202">
        <v>1</v>
      </c>
      <c r="D226" s="208"/>
      <c r="E226" s="208"/>
      <c r="F226" s="208"/>
      <c r="G226" s="208"/>
      <c r="H226" s="208"/>
      <c r="I226" s="208"/>
      <c r="J226" s="208"/>
      <c r="K226" s="208"/>
      <c r="L226" s="208"/>
      <c r="M226" s="208"/>
      <c r="N226" s="208"/>
      <c r="O226" s="208"/>
      <c r="P226" s="208"/>
      <c r="Q226" s="208"/>
      <c r="R226" s="208"/>
      <c r="S226" s="208"/>
      <c r="T226" s="208"/>
      <c r="U226" s="208"/>
      <c r="V226" s="208"/>
      <c r="W226" s="208"/>
      <c r="X226" s="208"/>
      <c r="Y226" s="208"/>
      <c r="Z226" s="208"/>
      <c r="AA226" s="208"/>
      <c r="AB226" s="208"/>
      <c r="AC226" s="208"/>
      <c r="AD226" s="208"/>
      <c r="AE226" s="208"/>
      <c r="AF226" s="208"/>
      <c r="AG226" s="208"/>
      <c r="AH226" s="208"/>
      <c r="AI226" s="208"/>
      <c r="AJ226" s="208"/>
      <c r="AK226" s="208"/>
      <c r="AL226" s="207"/>
      <c r="AM226" s="208"/>
      <c r="AN226" s="208"/>
      <c r="AO226" s="208"/>
      <c r="AP226" s="208"/>
      <c r="AQ226" s="208"/>
      <c r="AR226" s="208"/>
      <c r="AS226" s="208"/>
      <c r="AT226" s="208"/>
      <c r="AU226" s="208"/>
      <c r="AV226" s="208"/>
      <c r="AW226" s="208"/>
      <c r="AX226" s="208"/>
    </row>
    <row r="227" spans="2:50" ht="24" customHeight="1">
      <c r="B227" s="202">
        <v>10</v>
      </c>
      <c r="C227" s="202">
        <v>1</v>
      </c>
      <c r="D227" s="208"/>
      <c r="E227" s="208"/>
      <c r="F227" s="208"/>
      <c r="G227" s="208"/>
      <c r="H227" s="208"/>
      <c r="I227" s="208"/>
      <c r="J227" s="208"/>
      <c r="K227" s="208"/>
      <c r="L227" s="208"/>
      <c r="M227" s="208"/>
      <c r="N227" s="208"/>
      <c r="O227" s="208"/>
      <c r="P227" s="208"/>
      <c r="Q227" s="208"/>
      <c r="R227" s="208"/>
      <c r="S227" s="208"/>
      <c r="T227" s="208"/>
      <c r="U227" s="208"/>
      <c r="V227" s="208"/>
      <c r="W227" s="208"/>
      <c r="X227" s="208"/>
      <c r="Y227" s="208"/>
      <c r="Z227" s="208"/>
      <c r="AA227" s="208"/>
      <c r="AB227" s="208"/>
      <c r="AC227" s="208"/>
      <c r="AD227" s="208"/>
      <c r="AE227" s="208"/>
      <c r="AF227" s="208"/>
      <c r="AG227" s="208"/>
      <c r="AH227" s="208"/>
      <c r="AI227" s="208"/>
      <c r="AJ227" s="208"/>
      <c r="AK227" s="208"/>
      <c r="AL227" s="207"/>
      <c r="AM227" s="208"/>
      <c r="AN227" s="208"/>
      <c r="AO227" s="208"/>
      <c r="AP227" s="208"/>
      <c r="AQ227" s="208"/>
      <c r="AR227" s="208"/>
      <c r="AS227" s="208"/>
      <c r="AT227" s="208"/>
      <c r="AU227" s="208"/>
      <c r="AV227" s="208"/>
      <c r="AW227" s="208"/>
      <c r="AX227" s="208"/>
    </row>
    <row r="229" spans="2:50">
      <c r="C229" t="s">
        <v>1776</v>
      </c>
    </row>
    <row r="230" spans="2:50" ht="34.5" customHeight="1">
      <c r="B230" s="202"/>
      <c r="C230" s="202"/>
      <c r="D230" s="213" t="s">
        <v>1767</v>
      </c>
      <c r="E230" s="213"/>
      <c r="F230" s="213"/>
      <c r="G230" s="213"/>
      <c r="H230" s="213"/>
      <c r="I230" s="213"/>
      <c r="J230" s="213"/>
      <c r="K230" s="213"/>
      <c r="L230" s="213"/>
      <c r="M230" s="213"/>
      <c r="N230" s="213" t="s">
        <v>1768</v>
      </c>
      <c r="O230" s="213"/>
      <c r="P230" s="213"/>
      <c r="Q230" s="213"/>
      <c r="R230" s="213"/>
      <c r="S230" s="213"/>
      <c r="T230" s="213"/>
      <c r="U230" s="213"/>
      <c r="V230" s="213"/>
      <c r="W230" s="213"/>
      <c r="X230" s="213"/>
      <c r="Y230" s="213"/>
      <c r="Z230" s="213"/>
      <c r="AA230" s="213"/>
      <c r="AB230" s="213"/>
      <c r="AC230" s="213"/>
      <c r="AD230" s="213"/>
      <c r="AE230" s="213"/>
      <c r="AF230" s="213"/>
      <c r="AG230" s="213"/>
      <c r="AH230" s="213"/>
      <c r="AI230" s="213"/>
      <c r="AJ230" s="213"/>
      <c r="AK230" s="213"/>
      <c r="AL230" s="214" t="s">
        <v>1769</v>
      </c>
      <c r="AM230" s="213"/>
      <c r="AN230" s="213"/>
      <c r="AO230" s="213"/>
      <c r="AP230" s="213"/>
      <c r="AQ230" s="213"/>
      <c r="AR230" s="213" t="s">
        <v>27</v>
      </c>
      <c r="AS230" s="213"/>
      <c r="AT230" s="213"/>
      <c r="AU230" s="213"/>
      <c r="AV230" s="213" t="s">
        <v>28</v>
      </c>
      <c r="AW230" s="213"/>
      <c r="AX230" s="213"/>
    </row>
    <row r="231" spans="2:50" ht="24" customHeight="1">
      <c r="B231" s="202">
        <v>1</v>
      </c>
      <c r="C231" s="202">
        <v>1</v>
      </c>
      <c r="D231" s="488" t="s">
        <v>1774</v>
      </c>
      <c r="E231" s="489"/>
      <c r="F231" s="489"/>
      <c r="G231" s="489"/>
      <c r="H231" s="489"/>
      <c r="I231" s="489"/>
      <c r="J231" s="489"/>
      <c r="K231" s="489"/>
      <c r="L231" s="489"/>
      <c r="M231" s="490"/>
      <c r="N231" s="637" t="s">
        <v>1777</v>
      </c>
      <c r="O231" s="638"/>
      <c r="P231" s="638"/>
      <c r="Q231" s="638"/>
      <c r="R231" s="638"/>
      <c r="S231" s="638"/>
      <c r="T231" s="638"/>
      <c r="U231" s="638"/>
      <c r="V231" s="638"/>
      <c r="W231" s="638"/>
      <c r="X231" s="638"/>
      <c r="Y231" s="638"/>
      <c r="Z231" s="638"/>
      <c r="AA231" s="638"/>
      <c r="AB231" s="638"/>
      <c r="AC231" s="638"/>
      <c r="AD231" s="638"/>
      <c r="AE231" s="638"/>
      <c r="AF231" s="638"/>
      <c r="AG231" s="638"/>
      <c r="AH231" s="638"/>
      <c r="AI231" s="638"/>
      <c r="AJ231" s="638"/>
      <c r="AK231" s="639"/>
      <c r="AL231" s="661">
        <v>3</v>
      </c>
      <c r="AM231" s="662"/>
      <c r="AN231" s="662"/>
      <c r="AO231" s="662"/>
      <c r="AP231" s="662"/>
      <c r="AQ231" s="662"/>
      <c r="AR231" s="209">
        <v>2</v>
      </c>
      <c r="AS231" s="209"/>
      <c r="AT231" s="209"/>
      <c r="AU231" s="209"/>
      <c r="AV231" s="605">
        <v>0.78669999999999995</v>
      </c>
      <c r="AW231" s="605"/>
      <c r="AX231" s="605"/>
    </row>
    <row r="232" spans="2:50" ht="21.95" customHeight="1">
      <c r="B232" s="202">
        <v>2</v>
      </c>
      <c r="C232" s="202">
        <v>1</v>
      </c>
      <c r="D232" s="208"/>
      <c r="E232" s="208"/>
      <c r="F232" s="208"/>
      <c r="G232" s="208"/>
      <c r="H232" s="208"/>
      <c r="I232" s="208"/>
      <c r="J232" s="208"/>
      <c r="K232" s="208"/>
      <c r="L232" s="208"/>
      <c r="M232" s="208"/>
      <c r="N232" s="208"/>
      <c r="O232" s="208"/>
      <c r="P232" s="208"/>
      <c r="Q232" s="208"/>
      <c r="R232" s="208"/>
      <c r="S232" s="208"/>
      <c r="T232" s="208"/>
      <c r="U232" s="208"/>
      <c r="V232" s="208"/>
      <c r="W232" s="208"/>
      <c r="X232" s="208"/>
      <c r="Y232" s="208"/>
      <c r="Z232" s="208"/>
      <c r="AA232" s="208"/>
      <c r="AB232" s="208"/>
      <c r="AC232" s="208"/>
      <c r="AD232" s="208"/>
      <c r="AE232" s="208"/>
      <c r="AF232" s="208"/>
      <c r="AG232" s="208"/>
      <c r="AH232" s="208"/>
      <c r="AI232" s="208"/>
      <c r="AJ232" s="208"/>
      <c r="AK232" s="208"/>
      <c r="AL232" s="483"/>
      <c r="AM232" s="484"/>
      <c r="AN232" s="484"/>
      <c r="AO232" s="484"/>
      <c r="AP232" s="484"/>
      <c r="AQ232" s="484"/>
      <c r="AR232" s="209"/>
      <c r="AS232" s="209"/>
      <c r="AT232" s="209"/>
      <c r="AU232" s="209"/>
      <c r="AV232" s="209"/>
      <c r="AW232" s="209"/>
      <c r="AX232" s="209"/>
    </row>
    <row r="233" spans="2:50" ht="21.95" customHeight="1">
      <c r="B233" s="202">
        <v>3</v>
      </c>
      <c r="C233" s="202">
        <v>1</v>
      </c>
      <c r="D233" s="208"/>
      <c r="E233" s="208"/>
      <c r="F233" s="208"/>
      <c r="G233" s="208"/>
      <c r="H233" s="208"/>
      <c r="I233" s="208"/>
      <c r="J233" s="208"/>
      <c r="K233" s="208"/>
      <c r="L233" s="208"/>
      <c r="M233" s="208"/>
      <c r="N233" s="208"/>
      <c r="O233" s="208"/>
      <c r="P233" s="208"/>
      <c r="Q233" s="208"/>
      <c r="R233" s="208"/>
      <c r="S233" s="208"/>
      <c r="T233" s="208"/>
      <c r="U233" s="208"/>
      <c r="V233" s="208"/>
      <c r="W233" s="208"/>
      <c r="X233" s="208"/>
      <c r="Y233" s="208"/>
      <c r="Z233" s="208"/>
      <c r="AA233" s="208"/>
      <c r="AB233" s="208"/>
      <c r="AC233" s="208"/>
      <c r="AD233" s="208"/>
      <c r="AE233" s="208"/>
      <c r="AF233" s="208"/>
      <c r="AG233" s="208"/>
      <c r="AH233" s="208"/>
      <c r="AI233" s="208"/>
      <c r="AJ233" s="208"/>
      <c r="AK233" s="208"/>
      <c r="AL233" s="207"/>
      <c r="AM233" s="208"/>
      <c r="AN233" s="208"/>
      <c r="AO233" s="208"/>
      <c r="AP233" s="208"/>
      <c r="AQ233" s="208"/>
      <c r="AR233" s="208"/>
      <c r="AS233" s="208"/>
      <c r="AT233" s="208"/>
      <c r="AU233" s="208"/>
      <c r="AV233" s="208"/>
      <c r="AW233" s="208"/>
      <c r="AX233" s="208"/>
    </row>
    <row r="234" spans="2:50" ht="21.95" customHeight="1">
      <c r="B234" s="202">
        <v>4</v>
      </c>
      <c r="C234" s="202">
        <v>1</v>
      </c>
      <c r="D234" s="208"/>
      <c r="E234" s="208"/>
      <c r="F234" s="208"/>
      <c r="G234" s="208"/>
      <c r="H234" s="208"/>
      <c r="I234" s="208"/>
      <c r="J234" s="208"/>
      <c r="K234" s="208"/>
      <c r="L234" s="208"/>
      <c r="M234" s="208"/>
      <c r="N234" s="208"/>
      <c r="O234" s="208"/>
      <c r="P234" s="208"/>
      <c r="Q234" s="208"/>
      <c r="R234" s="208"/>
      <c r="S234" s="208"/>
      <c r="T234" s="208"/>
      <c r="U234" s="208"/>
      <c r="V234" s="208"/>
      <c r="W234" s="208"/>
      <c r="X234" s="208"/>
      <c r="Y234" s="208"/>
      <c r="Z234" s="208"/>
      <c r="AA234" s="208"/>
      <c r="AB234" s="208"/>
      <c r="AC234" s="208"/>
      <c r="AD234" s="208"/>
      <c r="AE234" s="208"/>
      <c r="AF234" s="208"/>
      <c r="AG234" s="208"/>
      <c r="AH234" s="208"/>
      <c r="AI234" s="208"/>
      <c r="AJ234" s="208"/>
      <c r="AK234" s="208"/>
      <c r="AL234" s="207"/>
      <c r="AM234" s="208"/>
      <c r="AN234" s="208"/>
      <c r="AO234" s="208"/>
      <c r="AP234" s="208"/>
      <c r="AQ234" s="208"/>
      <c r="AR234" s="208"/>
      <c r="AS234" s="208"/>
      <c r="AT234" s="208"/>
      <c r="AU234" s="208"/>
      <c r="AV234" s="208"/>
      <c r="AW234" s="208"/>
      <c r="AX234" s="208"/>
    </row>
    <row r="235" spans="2:50" ht="21.95" customHeight="1">
      <c r="B235" s="202">
        <v>5</v>
      </c>
      <c r="C235" s="202">
        <v>1</v>
      </c>
      <c r="D235" s="208"/>
      <c r="E235" s="208"/>
      <c r="F235" s="208"/>
      <c r="G235" s="208"/>
      <c r="H235" s="208"/>
      <c r="I235" s="208"/>
      <c r="J235" s="208"/>
      <c r="K235" s="208"/>
      <c r="L235" s="208"/>
      <c r="M235" s="208"/>
      <c r="N235" s="208"/>
      <c r="O235" s="208"/>
      <c r="P235" s="208"/>
      <c r="Q235" s="208"/>
      <c r="R235" s="208"/>
      <c r="S235" s="208"/>
      <c r="T235" s="208"/>
      <c r="U235" s="208"/>
      <c r="V235" s="208"/>
      <c r="W235" s="208"/>
      <c r="X235" s="208"/>
      <c r="Y235" s="208"/>
      <c r="Z235" s="208"/>
      <c r="AA235" s="208"/>
      <c r="AB235" s="208"/>
      <c r="AC235" s="208"/>
      <c r="AD235" s="208"/>
      <c r="AE235" s="208"/>
      <c r="AF235" s="208"/>
      <c r="AG235" s="208"/>
      <c r="AH235" s="208"/>
      <c r="AI235" s="208"/>
      <c r="AJ235" s="208"/>
      <c r="AK235" s="208"/>
      <c r="AL235" s="207"/>
      <c r="AM235" s="208"/>
      <c r="AN235" s="208"/>
      <c r="AO235" s="208"/>
      <c r="AP235" s="208"/>
      <c r="AQ235" s="208"/>
      <c r="AR235" s="208"/>
      <c r="AS235" s="208"/>
      <c r="AT235" s="208"/>
      <c r="AU235" s="208"/>
      <c r="AV235" s="208"/>
      <c r="AW235" s="208"/>
      <c r="AX235" s="208"/>
    </row>
    <row r="236" spans="2:50" ht="21.95" customHeight="1">
      <c r="B236" s="202">
        <v>6</v>
      </c>
      <c r="C236" s="202">
        <v>1</v>
      </c>
      <c r="D236" s="208"/>
      <c r="E236" s="208"/>
      <c r="F236" s="208"/>
      <c r="G236" s="208"/>
      <c r="H236" s="208"/>
      <c r="I236" s="208"/>
      <c r="J236" s="208"/>
      <c r="K236" s="208"/>
      <c r="L236" s="208"/>
      <c r="M236" s="208"/>
      <c r="N236" s="208"/>
      <c r="O236" s="208"/>
      <c r="P236" s="208"/>
      <c r="Q236" s="208"/>
      <c r="R236" s="208"/>
      <c r="S236" s="208"/>
      <c r="T236" s="208"/>
      <c r="U236" s="208"/>
      <c r="V236" s="208"/>
      <c r="W236" s="208"/>
      <c r="X236" s="208"/>
      <c r="Y236" s="208"/>
      <c r="Z236" s="208"/>
      <c r="AA236" s="208"/>
      <c r="AB236" s="208"/>
      <c r="AC236" s="208"/>
      <c r="AD236" s="208"/>
      <c r="AE236" s="208"/>
      <c r="AF236" s="208"/>
      <c r="AG236" s="208"/>
      <c r="AH236" s="208"/>
      <c r="AI236" s="208"/>
      <c r="AJ236" s="208"/>
      <c r="AK236" s="208"/>
      <c r="AL236" s="207"/>
      <c r="AM236" s="208"/>
      <c r="AN236" s="208"/>
      <c r="AO236" s="208"/>
      <c r="AP236" s="208"/>
      <c r="AQ236" s="208"/>
      <c r="AR236" s="208"/>
      <c r="AS236" s="208"/>
      <c r="AT236" s="208"/>
      <c r="AU236" s="208"/>
      <c r="AV236" s="208"/>
      <c r="AW236" s="208"/>
      <c r="AX236" s="208"/>
    </row>
    <row r="237" spans="2:50" ht="21.95" customHeight="1">
      <c r="B237" s="202">
        <v>7</v>
      </c>
      <c r="C237" s="202">
        <v>1</v>
      </c>
      <c r="D237" s="208"/>
      <c r="E237" s="208"/>
      <c r="F237" s="208"/>
      <c r="G237" s="208"/>
      <c r="H237" s="208"/>
      <c r="I237" s="208"/>
      <c r="J237" s="208"/>
      <c r="K237" s="208"/>
      <c r="L237" s="208"/>
      <c r="M237" s="208"/>
      <c r="N237" s="208"/>
      <c r="O237" s="208"/>
      <c r="P237" s="208"/>
      <c r="Q237" s="208"/>
      <c r="R237" s="208"/>
      <c r="S237" s="208"/>
      <c r="T237" s="208"/>
      <c r="U237" s="208"/>
      <c r="V237" s="208"/>
      <c r="W237" s="208"/>
      <c r="X237" s="208"/>
      <c r="Y237" s="208"/>
      <c r="Z237" s="208"/>
      <c r="AA237" s="208"/>
      <c r="AB237" s="208"/>
      <c r="AC237" s="208"/>
      <c r="AD237" s="208"/>
      <c r="AE237" s="208"/>
      <c r="AF237" s="208"/>
      <c r="AG237" s="208"/>
      <c r="AH237" s="208"/>
      <c r="AI237" s="208"/>
      <c r="AJ237" s="208"/>
      <c r="AK237" s="208"/>
      <c r="AL237" s="207"/>
      <c r="AM237" s="208"/>
      <c r="AN237" s="208"/>
      <c r="AO237" s="208"/>
      <c r="AP237" s="208"/>
      <c r="AQ237" s="208"/>
      <c r="AR237" s="208"/>
      <c r="AS237" s="208"/>
      <c r="AT237" s="208"/>
      <c r="AU237" s="208"/>
      <c r="AV237" s="208"/>
      <c r="AW237" s="208"/>
      <c r="AX237" s="208"/>
    </row>
    <row r="238" spans="2:50" ht="21.95" customHeight="1">
      <c r="B238" s="202">
        <v>8</v>
      </c>
      <c r="C238" s="202">
        <v>1</v>
      </c>
      <c r="D238" s="208"/>
      <c r="E238" s="208"/>
      <c r="F238" s="208"/>
      <c r="G238" s="208"/>
      <c r="H238" s="208"/>
      <c r="I238" s="208"/>
      <c r="J238" s="208"/>
      <c r="K238" s="208"/>
      <c r="L238" s="208"/>
      <c r="M238" s="208"/>
      <c r="N238" s="208"/>
      <c r="O238" s="208"/>
      <c r="P238" s="208"/>
      <c r="Q238" s="208"/>
      <c r="R238" s="208"/>
      <c r="S238" s="208"/>
      <c r="T238" s="208"/>
      <c r="U238" s="208"/>
      <c r="V238" s="208"/>
      <c r="W238" s="208"/>
      <c r="X238" s="208"/>
      <c r="Y238" s="208"/>
      <c r="Z238" s="208"/>
      <c r="AA238" s="208"/>
      <c r="AB238" s="208"/>
      <c r="AC238" s="208"/>
      <c r="AD238" s="208"/>
      <c r="AE238" s="208"/>
      <c r="AF238" s="208"/>
      <c r="AG238" s="208"/>
      <c r="AH238" s="208"/>
      <c r="AI238" s="208"/>
      <c r="AJ238" s="208"/>
      <c r="AK238" s="208"/>
      <c r="AL238" s="207"/>
      <c r="AM238" s="208"/>
      <c r="AN238" s="208"/>
      <c r="AO238" s="208"/>
      <c r="AP238" s="208"/>
      <c r="AQ238" s="208"/>
      <c r="AR238" s="208"/>
      <c r="AS238" s="208"/>
      <c r="AT238" s="208"/>
      <c r="AU238" s="208"/>
      <c r="AV238" s="208"/>
      <c r="AW238" s="208"/>
      <c r="AX238" s="208"/>
    </row>
    <row r="239" spans="2:50" ht="21.95" customHeight="1">
      <c r="B239" s="202">
        <v>9</v>
      </c>
      <c r="C239" s="202">
        <v>1</v>
      </c>
      <c r="D239" s="208"/>
      <c r="E239" s="208"/>
      <c r="F239" s="208"/>
      <c r="G239" s="208"/>
      <c r="H239" s="208"/>
      <c r="I239" s="208"/>
      <c r="J239" s="208"/>
      <c r="K239" s="208"/>
      <c r="L239" s="208"/>
      <c r="M239" s="208"/>
      <c r="N239" s="208"/>
      <c r="O239" s="208"/>
      <c r="P239" s="208"/>
      <c r="Q239" s="208"/>
      <c r="R239" s="208"/>
      <c r="S239" s="208"/>
      <c r="T239" s="208"/>
      <c r="U239" s="208"/>
      <c r="V239" s="208"/>
      <c r="W239" s="208"/>
      <c r="X239" s="208"/>
      <c r="Y239" s="208"/>
      <c r="Z239" s="208"/>
      <c r="AA239" s="208"/>
      <c r="AB239" s="208"/>
      <c r="AC239" s="208"/>
      <c r="AD239" s="208"/>
      <c r="AE239" s="208"/>
      <c r="AF239" s="208"/>
      <c r="AG239" s="208"/>
      <c r="AH239" s="208"/>
      <c r="AI239" s="208"/>
      <c r="AJ239" s="208"/>
      <c r="AK239" s="208"/>
      <c r="AL239" s="207"/>
      <c r="AM239" s="208"/>
      <c r="AN239" s="208"/>
      <c r="AO239" s="208"/>
      <c r="AP239" s="208"/>
      <c r="AQ239" s="208"/>
      <c r="AR239" s="208"/>
      <c r="AS239" s="208"/>
      <c r="AT239" s="208"/>
      <c r="AU239" s="208"/>
      <c r="AV239" s="208"/>
      <c r="AW239" s="208"/>
      <c r="AX239" s="208"/>
    </row>
    <row r="240" spans="2:50" ht="21.95" customHeight="1">
      <c r="B240" s="202">
        <v>10</v>
      </c>
      <c r="C240" s="202">
        <v>1</v>
      </c>
      <c r="D240" s="208"/>
      <c r="E240" s="208"/>
      <c r="F240" s="208"/>
      <c r="G240" s="208"/>
      <c r="H240" s="208"/>
      <c r="I240" s="208"/>
      <c r="J240" s="208"/>
      <c r="K240" s="208"/>
      <c r="L240" s="208"/>
      <c r="M240" s="208"/>
      <c r="N240" s="208"/>
      <c r="O240" s="208"/>
      <c r="P240" s="208"/>
      <c r="Q240" s="208"/>
      <c r="R240" s="208"/>
      <c r="S240" s="208"/>
      <c r="T240" s="208"/>
      <c r="U240" s="208"/>
      <c r="V240" s="208"/>
      <c r="W240" s="208"/>
      <c r="X240" s="208"/>
      <c r="Y240" s="208"/>
      <c r="Z240" s="208"/>
      <c r="AA240" s="208"/>
      <c r="AB240" s="208"/>
      <c r="AC240" s="208"/>
      <c r="AD240" s="208"/>
      <c r="AE240" s="208"/>
      <c r="AF240" s="208"/>
      <c r="AG240" s="208"/>
      <c r="AH240" s="208"/>
      <c r="AI240" s="208"/>
      <c r="AJ240" s="208"/>
      <c r="AK240" s="208"/>
      <c r="AL240" s="207"/>
      <c r="AM240" s="208"/>
      <c r="AN240" s="208"/>
      <c r="AO240" s="208"/>
      <c r="AP240" s="208"/>
      <c r="AQ240" s="208"/>
      <c r="AR240" s="208"/>
      <c r="AS240" s="208"/>
      <c r="AT240" s="208"/>
      <c r="AU240" s="208"/>
      <c r="AV240" s="208"/>
      <c r="AW240" s="208"/>
      <c r="AX240" s="208"/>
    </row>
    <row r="242" spans="2:50" ht="23.25" hidden="1" customHeight="1">
      <c r="B242" t="s">
        <v>43</v>
      </c>
    </row>
    <row r="243" spans="2:50" ht="36" hidden="1" customHeight="1">
      <c r="B243" s="213" t="s">
        <v>29</v>
      </c>
      <c r="C243" s="213"/>
      <c r="D243" s="213"/>
      <c r="E243" s="213"/>
      <c r="F243" s="213"/>
      <c r="G243" s="213"/>
      <c r="H243" s="213"/>
      <c r="I243" s="209"/>
      <c r="J243" s="209"/>
      <c r="K243" s="209"/>
      <c r="L243" s="209"/>
      <c r="M243" s="209"/>
      <c r="N243" s="209"/>
      <c r="O243" s="209"/>
      <c r="P243" s="209"/>
      <c r="Q243" s="209"/>
      <c r="R243" s="209"/>
      <c r="S243" s="209"/>
      <c r="T243" s="209"/>
      <c r="U243" s="209"/>
      <c r="V243" s="209"/>
      <c r="W243" s="209"/>
      <c r="X243" s="209"/>
      <c r="Y243" s="209"/>
    </row>
    <row r="244" spans="2:50" ht="36" hidden="1" customHeight="1">
      <c r="B244" s="485" t="s">
        <v>41</v>
      </c>
      <c r="C244" s="486"/>
      <c r="D244" s="486"/>
      <c r="E244" s="486"/>
      <c r="F244" s="486"/>
      <c r="G244" s="486"/>
      <c r="H244" s="487"/>
      <c r="I244" s="430" t="s">
        <v>1772</v>
      </c>
      <c r="J244" s="267"/>
      <c r="K244" s="267"/>
      <c r="L244" s="267"/>
      <c r="M244" s="429"/>
      <c r="N244" s="491" t="s">
        <v>30</v>
      </c>
      <c r="O244" s="486"/>
      <c r="P244" s="486"/>
      <c r="Q244" s="486"/>
      <c r="R244" s="486"/>
      <c r="S244" s="486"/>
      <c r="T244" s="487"/>
      <c r="U244" s="430" t="s">
        <v>1772</v>
      </c>
      <c r="V244" s="267"/>
      <c r="W244" s="267"/>
      <c r="X244" s="267"/>
      <c r="Y244" s="429"/>
      <c r="Z244" s="491" t="s">
        <v>31</v>
      </c>
      <c r="AA244" s="486"/>
      <c r="AB244" s="486"/>
      <c r="AC244" s="486"/>
      <c r="AD244" s="486"/>
      <c r="AE244" s="486"/>
      <c r="AF244" s="487"/>
      <c r="AG244" s="430" t="s">
        <v>1772</v>
      </c>
      <c r="AH244" s="267"/>
      <c r="AI244" s="267"/>
      <c r="AJ244" s="267"/>
      <c r="AK244" s="429"/>
      <c r="AL244" s="491" t="s">
        <v>32</v>
      </c>
      <c r="AM244" s="486"/>
      <c r="AN244" s="486"/>
      <c r="AO244" s="486"/>
      <c r="AP244" s="486"/>
      <c r="AQ244" s="486"/>
      <c r="AR244" s="487"/>
      <c r="AS244" s="430" t="s">
        <v>1772</v>
      </c>
      <c r="AT244" s="267"/>
      <c r="AU244" s="267"/>
      <c r="AV244" s="267"/>
      <c r="AW244" s="429"/>
    </row>
    <row r="245" spans="2:50" ht="36" hidden="1" customHeight="1">
      <c r="B245" s="491" t="s">
        <v>33</v>
      </c>
      <c r="C245" s="486"/>
      <c r="D245" s="486"/>
      <c r="E245" s="486"/>
      <c r="F245" s="486"/>
      <c r="G245" s="486"/>
      <c r="H245" s="487"/>
      <c r="I245" s="488"/>
      <c r="J245" s="489"/>
      <c r="K245" s="489"/>
      <c r="L245" s="489"/>
      <c r="M245" s="490"/>
      <c r="N245" s="491" t="s">
        <v>34</v>
      </c>
      <c r="O245" s="486"/>
      <c r="P245" s="486"/>
      <c r="Q245" s="486"/>
      <c r="R245" s="486"/>
      <c r="S245" s="486"/>
      <c r="T245" s="487"/>
      <c r="U245" s="488"/>
      <c r="V245" s="489"/>
      <c r="W245" s="489"/>
      <c r="X245" s="489"/>
      <c r="Y245" s="490"/>
      <c r="Z245" s="491" t="s">
        <v>35</v>
      </c>
      <c r="AA245" s="486"/>
      <c r="AB245" s="486"/>
      <c r="AC245" s="486"/>
      <c r="AD245" s="486"/>
      <c r="AE245" s="486"/>
      <c r="AF245" s="487"/>
      <c r="AG245" s="488"/>
      <c r="AH245" s="489"/>
      <c r="AI245" s="489"/>
      <c r="AJ245" s="489"/>
      <c r="AK245" s="490"/>
      <c r="AL245" s="485" t="s">
        <v>36</v>
      </c>
      <c r="AM245" s="486"/>
      <c r="AN245" s="486"/>
      <c r="AO245" s="486"/>
      <c r="AP245" s="486"/>
      <c r="AQ245" s="486"/>
      <c r="AR245" s="487"/>
      <c r="AS245" s="488"/>
      <c r="AT245" s="489"/>
      <c r="AU245" s="489"/>
      <c r="AV245" s="489"/>
      <c r="AW245" s="490"/>
    </row>
    <row r="246" spans="2:50">
      <c r="C246" t="s">
        <v>1746</v>
      </c>
    </row>
    <row r="247" spans="2:50" ht="34.5" customHeight="1">
      <c r="B247" s="202"/>
      <c r="C247" s="202"/>
      <c r="D247" s="213" t="s">
        <v>1767</v>
      </c>
      <c r="E247" s="213"/>
      <c r="F247" s="213"/>
      <c r="G247" s="213"/>
      <c r="H247" s="213"/>
      <c r="I247" s="213"/>
      <c r="J247" s="213"/>
      <c r="K247" s="213"/>
      <c r="L247" s="213"/>
      <c r="M247" s="213"/>
      <c r="N247" s="213" t="s">
        <v>1768</v>
      </c>
      <c r="O247" s="213"/>
      <c r="P247" s="213"/>
      <c r="Q247" s="213"/>
      <c r="R247" s="213"/>
      <c r="S247" s="213"/>
      <c r="T247" s="213"/>
      <c r="U247" s="213"/>
      <c r="V247" s="213"/>
      <c r="W247" s="213"/>
      <c r="X247" s="213"/>
      <c r="Y247" s="213"/>
      <c r="Z247" s="213"/>
      <c r="AA247" s="213"/>
      <c r="AB247" s="213"/>
      <c r="AC247" s="213"/>
      <c r="AD247" s="213"/>
      <c r="AE247" s="213"/>
      <c r="AF247" s="213"/>
      <c r="AG247" s="213"/>
      <c r="AH247" s="213"/>
      <c r="AI247" s="213"/>
      <c r="AJ247" s="213"/>
      <c r="AK247" s="213"/>
      <c r="AL247" s="214" t="s">
        <v>1769</v>
      </c>
      <c r="AM247" s="213"/>
      <c r="AN247" s="213"/>
      <c r="AO247" s="213"/>
      <c r="AP247" s="213"/>
      <c r="AQ247" s="213"/>
      <c r="AR247" s="213" t="s">
        <v>27</v>
      </c>
      <c r="AS247" s="213"/>
      <c r="AT247" s="213"/>
      <c r="AU247" s="213"/>
      <c r="AV247" s="213" t="s">
        <v>28</v>
      </c>
      <c r="AW247" s="213"/>
      <c r="AX247" s="213"/>
    </row>
    <row r="248" spans="2:50" ht="24" customHeight="1">
      <c r="B248" s="202">
        <v>1</v>
      </c>
      <c r="C248" s="202">
        <v>1</v>
      </c>
      <c r="D248" s="488" t="s">
        <v>1778</v>
      </c>
      <c r="E248" s="489"/>
      <c r="F248" s="489"/>
      <c r="G248" s="489"/>
      <c r="H248" s="489"/>
      <c r="I248" s="489"/>
      <c r="J248" s="489"/>
      <c r="K248" s="489"/>
      <c r="L248" s="489"/>
      <c r="M248" s="490"/>
      <c r="N248" s="636" t="s">
        <v>1779</v>
      </c>
      <c r="O248" s="636"/>
      <c r="P248" s="636"/>
      <c r="Q248" s="636"/>
      <c r="R248" s="636"/>
      <c r="S248" s="636"/>
      <c r="T248" s="636"/>
      <c r="U248" s="636"/>
      <c r="V248" s="636"/>
      <c r="W248" s="636"/>
      <c r="X248" s="636"/>
      <c r="Y248" s="636"/>
      <c r="Z248" s="636"/>
      <c r="AA248" s="636"/>
      <c r="AB248" s="636"/>
      <c r="AC248" s="636"/>
      <c r="AD248" s="636"/>
      <c r="AE248" s="636"/>
      <c r="AF248" s="636"/>
      <c r="AG248" s="636"/>
      <c r="AH248" s="636"/>
      <c r="AI248" s="636"/>
      <c r="AJ248" s="636"/>
      <c r="AK248" s="636"/>
      <c r="AL248" s="210">
        <v>0.2</v>
      </c>
      <c r="AM248" s="211"/>
      <c r="AN248" s="211"/>
      <c r="AO248" s="211"/>
      <c r="AP248" s="211"/>
      <c r="AQ248" s="211"/>
      <c r="AR248" s="209" t="s">
        <v>1780</v>
      </c>
      <c r="AS248" s="209"/>
      <c r="AT248" s="209"/>
      <c r="AU248" s="209"/>
      <c r="AV248" s="209" t="s">
        <v>1722</v>
      </c>
      <c r="AW248" s="209"/>
      <c r="AX248" s="209"/>
    </row>
    <row r="249" spans="2:50" ht="21.95" customHeight="1">
      <c r="B249" s="202">
        <v>2</v>
      </c>
      <c r="C249" s="202">
        <v>1</v>
      </c>
      <c r="D249" s="208" t="s">
        <v>1781</v>
      </c>
      <c r="E249" s="208"/>
      <c r="F249" s="208"/>
      <c r="G249" s="208"/>
      <c r="H249" s="208"/>
      <c r="I249" s="208"/>
      <c r="J249" s="208"/>
      <c r="K249" s="208"/>
      <c r="L249" s="208"/>
      <c r="M249" s="208"/>
      <c r="N249" s="208" t="s">
        <v>1782</v>
      </c>
      <c r="O249" s="208"/>
      <c r="P249" s="208"/>
      <c r="Q249" s="208"/>
      <c r="R249" s="208"/>
      <c r="S249" s="208"/>
      <c r="T249" s="208"/>
      <c r="U249" s="208"/>
      <c r="V249" s="208"/>
      <c r="W249" s="208"/>
      <c r="X249" s="208"/>
      <c r="Y249" s="208"/>
      <c r="Z249" s="208"/>
      <c r="AA249" s="208"/>
      <c r="AB249" s="208"/>
      <c r="AC249" s="208"/>
      <c r="AD249" s="208"/>
      <c r="AE249" s="208"/>
      <c r="AF249" s="208"/>
      <c r="AG249" s="208"/>
      <c r="AH249" s="208"/>
      <c r="AI249" s="208"/>
      <c r="AJ249" s="208"/>
      <c r="AK249" s="208"/>
      <c r="AL249" s="207">
        <v>0.2</v>
      </c>
      <c r="AM249" s="208"/>
      <c r="AN249" s="208"/>
      <c r="AO249" s="208"/>
      <c r="AP249" s="208"/>
      <c r="AQ249" s="208"/>
      <c r="AR249" s="430" t="s">
        <v>1783</v>
      </c>
      <c r="AS249" s="267"/>
      <c r="AT249" s="267"/>
      <c r="AU249" s="429"/>
      <c r="AV249" s="209" t="s">
        <v>1722</v>
      </c>
      <c r="AW249" s="209"/>
      <c r="AX249" s="209"/>
    </row>
    <row r="250" spans="2:50" ht="21.95" customHeight="1">
      <c r="B250" s="202">
        <v>3</v>
      </c>
      <c r="C250" s="202">
        <v>1</v>
      </c>
      <c r="D250" s="208" t="s">
        <v>1774</v>
      </c>
      <c r="E250" s="208"/>
      <c r="F250" s="208"/>
      <c r="G250" s="208"/>
      <c r="H250" s="208"/>
      <c r="I250" s="208"/>
      <c r="J250" s="208"/>
      <c r="K250" s="208"/>
      <c r="L250" s="208"/>
      <c r="M250" s="208"/>
      <c r="N250" s="208" t="s">
        <v>1784</v>
      </c>
      <c r="O250" s="208"/>
      <c r="P250" s="208"/>
      <c r="Q250" s="208"/>
      <c r="R250" s="208"/>
      <c r="S250" s="208"/>
      <c r="T250" s="208"/>
      <c r="U250" s="208"/>
      <c r="V250" s="208"/>
      <c r="W250" s="208"/>
      <c r="X250" s="208"/>
      <c r="Y250" s="208"/>
      <c r="Z250" s="208"/>
      <c r="AA250" s="208"/>
      <c r="AB250" s="208"/>
      <c r="AC250" s="208"/>
      <c r="AD250" s="208"/>
      <c r="AE250" s="208"/>
      <c r="AF250" s="208"/>
      <c r="AG250" s="208"/>
      <c r="AH250" s="208"/>
      <c r="AI250" s="208"/>
      <c r="AJ250" s="208"/>
      <c r="AK250" s="208"/>
      <c r="AL250" s="207">
        <v>0.1</v>
      </c>
      <c r="AM250" s="208"/>
      <c r="AN250" s="208"/>
      <c r="AO250" s="208"/>
      <c r="AP250" s="208"/>
      <c r="AQ250" s="208"/>
      <c r="AR250" s="430" t="s">
        <v>1780</v>
      </c>
      <c r="AS250" s="267"/>
      <c r="AT250" s="267"/>
      <c r="AU250" s="429"/>
      <c r="AV250" s="209" t="s">
        <v>1722</v>
      </c>
      <c r="AW250" s="209"/>
      <c r="AX250" s="209"/>
    </row>
    <row r="251" spans="2:50" ht="21.95" customHeight="1">
      <c r="B251" s="202">
        <v>4</v>
      </c>
      <c r="C251" s="202">
        <v>1</v>
      </c>
      <c r="D251" s="208" t="s">
        <v>1785</v>
      </c>
      <c r="E251" s="208"/>
      <c r="F251" s="208"/>
      <c r="G251" s="208"/>
      <c r="H251" s="208"/>
      <c r="I251" s="208"/>
      <c r="J251" s="208"/>
      <c r="K251" s="208"/>
      <c r="L251" s="208"/>
      <c r="M251" s="208"/>
      <c r="N251" s="208" t="s">
        <v>1786</v>
      </c>
      <c r="O251" s="208"/>
      <c r="P251" s="208"/>
      <c r="Q251" s="208"/>
      <c r="R251" s="208"/>
      <c r="S251" s="208"/>
      <c r="T251" s="208"/>
      <c r="U251" s="208"/>
      <c r="V251" s="208"/>
      <c r="W251" s="208"/>
      <c r="X251" s="208"/>
      <c r="Y251" s="208"/>
      <c r="Z251" s="208"/>
      <c r="AA251" s="208"/>
      <c r="AB251" s="208"/>
      <c r="AC251" s="208"/>
      <c r="AD251" s="208"/>
      <c r="AE251" s="208"/>
      <c r="AF251" s="208"/>
      <c r="AG251" s="208"/>
      <c r="AH251" s="208"/>
      <c r="AI251" s="208"/>
      <c r="AJ251" s="208"/>
      <c r="AK251" s="208"/>
      <c r="AL251" s="207">
        <v>0.1</v>
      </c>
      <c r="AM251" s="208"/>
      <c r="AN251" s="208"/>
      <c r="AO251" s="208"/>
      <c r="AP251" s="208"/>
      <c r="AQ251" s="208"/>
      <c r="AR251" s="430" t="s">
        <v>1780</v>
      </c>
      <c r="AS251" s="267"/>
      <c r="AT251" s="267"/>
      <c r="AU251" s="429"/>
      <c r="AV251" s="209" t="s">
        <v>1722</v>
      </c>
      <c r="AW251" s="209"/>
      <c r="AX251" s="209"/>
    </row>
    <row r="252" spans="2:50" ht="21.95" customHeight="1">
      <c r="B252" s="202">
        <v>5</v>
      </c>
      <c r="C252" s="202">
        <v>1</v>
      </c>
      <c r="D252" s="208" t="s">
        <v>1785</v>
      </c>
      <c r="E252" s="208"/>
      <c r="F252" s="208"/>
      <c r="G252" s="208"/>
      <c r="H252" s="208"/>
      <c r="I252" s="208"/>
      <c r="J252" s="208"/>
      <c r="K252" s="208"/>
      <c r="L252" s="208"/>
      <c r="M252" s="208"/>
      <c r="N252" s="208" t="s">
        <v>1787</v>
      </c>
      <c r="O252" s="208"/>
      <c r="P252" s="208"/>
      <c r="Q252" s="208"/>
      <c r="R252" s="208"/>
      <c r="S252" s="208"/>
      <c r="T252" s="208"/>
      <c r="U252" s="208"/>
      <c r="V252" s="208"/>
      <c r="W252" s="208"/>
      <c r="X252" s="208"/>
      <c r="Y252" s="208"/>
      <c r="Z252" s="208"/>
      <c r="AA252" s="208"/>
      <c r="AB252" s="208"/>
      <c r="AC252" s="208"/>
      <c r="AD252" s="208"/>
      <c r="AE252" s="208"/>
      <c r="AF252" s="208"/>
      <c r="AG252" s="208"/>
      <c r="AH252" s="208"/>
      <c r="AI252" s="208"/>
      <c r="AJ252" s="208"/>
      <c r="AK252" s="208"/>
      <c r="AL252" s="207">
        <v>0.1</v>
      </c>
      <c r="AM252" s="208"/>
      <c r="AN252" s="208"/>
      <c r="AO252" s="208"/>
      <c r="AP252" s="208"/>
      <c r="AQ252" s="208"/>
      <c r="AR252" s="430" t="s">
        <v>1780</v>
      </c>
      <c r="AS252" s="267"/>
      <c r="AT252" s="267"/>
      <c r="AU252" s="429"/>
      <c r="AV252" s="209" t="s">
        <v>1722</v>
      </c>
      <c r="AW252" s="209"/>
      <c r="AX252" s="209"/>
    </row>
    <row r="253" spans="2:50" ht="21.95" customHeight="1">
      <c r="B253" s="202">
        <v>6</v>
      </c>
      <c r="C253" s="202">
        <v>1</v>
      </c>
      <c r="D253" s="208" t="s">
        <v>1785</v>
      </c>
      <c r="E253" s="208"/>
      <c r="F253" s="208"/>
      <c r="G253" s="208"/>
      <c r="H253" s="208"/>
      <c r="I253" s="208"/>
      <c r="J253" s="208"/>
      <c r="K253" s="208"/>
      <c r="L253" s="208"/>
      <c r="M253" s="208"/>
      <c r="N253" s="208" t="s">
        <v>1788</v>
      </c>
      <c r="O253" s="208"/>
      <c r="P253" s="208"/>
      <c r="Q253" s="208"/>
      <c r="R253" s="208"/>
      <c r="S253" s="208"/>
      <c r="T253" s="208"/>
      <c r="U253" s="208"/>
      <c r="V253" s="208"/>
      <c r="W253" s="208"/>
      <c r="X253" s="208"/>
      <c r="Y253" s="208"/>
      <c r="Z253" s="208"/>
      <c r="AA253" s="208"/>
      <c r="AB253" s="208"/>
      <c r="AC253" s="208"/>
      <c r="AD253" s="208"/>
      <c r="AE253" s="208"/>
      <c r="AF253" s="208"/>
      <c r="AG253" s="208"/>
      <c r="AH253" s="208"/>
      <c r="AI253" s="208"/>
      <c r="AJ253" s="208"/>
      <c r="AK253" s="208"/>
      <c r="AL253" s="207">
        <v>0.05</v>
      </c>
      <c r="AM253" s="208"/>
      <c r="AN253" s="208"/>
      <c r="AO253" s="208"/>
      <c r="AP253" s="208"/>
      <c r="AQ253" s="208"/>
      <c r="AR253" s="430" t="s">
        <v>1780</v>
      </c>
      <c r="AS253" s="267"/>
      <c r="AT253" s="267"/>
      <c r="AU253" s="429"/>
      <c r="AV253" s="209" t="s">
        <v>1722</v>
      </c>
      <c r="AW253" s="209"/>
      <c r="AX253" s="209"/>
    </row>
    <row r="254" spans="2:50" ht="21.95" customHeight="1">
      <c r="B254" s="202">
        <v>7</v>
      </c>
      <c r="C254" s="202">
        <v>1</v>
      </c>
      <c r="D254" s="208" t="s">
        <v>1785</v>
      </c>
      <c r="E254" s="208"/>
      <c r="F254" s="208"/>
      <c r="G254" s="208"/>
      <c r="H254" s="208"/>
      <c r="I254" s="208"/>
      <c r="J254" s="208"/>
      <c r="K254" s="208"/>
      <c r="L254" s="208"/>
      <c r="M254" s="208"/>
      <c r="N254" s="208" t="s">
        <v>1788</v>
      </c>
      <c r="O254" s="208"/>
      <c r="P254" s="208"/>
      <c r="Q254" s="208"/>
      <c r="R254" s="208"/>
      <c r="S254" s="208"/>
      <c r="T254" s="208"/>
      <c r="U254" s="208"/>
      <c r="V254" s="208"/>
      <c r="W254" s="208"/>
      <c r="X254" s="208"/>
      <c r="Y254" s="208"/>
      <c r="Z254" s="208"/>
      <c r="AA254" s="208"/>
      <c r="AB254" s="208"/>
      <c r="AC254" s="208"/>
      <c r="AD254" s="208"/>
      <c r="AE254" s="208"/>
      <c r="AF254" s="208"/>
      <c r="AG254" s="208"/>
      <c r="AH254" s="208"/>
      <c r="AI254" s="208"/>
      <c r="AJ254" s="208"/>
      <c r="AK254" s="208"/>
      <c r="AL254" s="207">
        <v>0.04</v>
      </c>
      <c r="AM254" s="208"/>
      <c r="AN254" s="208"/>
      <c r="AO254" s="208"/>
      <c r="AP254" s="208"/>
      <c r="AQ254" s="208"/>
      <c r="AR254" s="430" t="s">
        <v>1780</v>
      </c>
      <c r="AS254" s="267"/>
      <c r="AT254" s="267"/>
      <c r="AU254" s="429"/>
      <c r="AV254" s="209" t="s">
        <v>1722</v>
      </c>
      <c r="AW254" s="209"/>
      <c r="AX254" s="209"/>
    </row>
    <row r="255" spans="2:50" ht="21.95" customHeight="1">
      <c r="B255" s="202">
        <v>8</v>
      </c>
      <c r="C255" s="202">
        <v>1</v>
      </c>
      <c r="D255" s="208" t="s">
        <v>1785</v>
      </c>
      <c r="E255" s="208"/>
      <c r="F255" s="208"/>
      <c r="G255" s="208"/>
      <c r="H255" s="208"/>
      <c r="I255" s="208"/>
      <c r="J255" s="208"/>
      <c r="K255" s="208"/>
      <c r="L255" s="208"/>
      <c r="M255" s="208"/>
      <c r="N255" s="208" t="s">
        <v>1789</v>
      </c>
      <c r="O255" s="208"/>
      <c r="P255" s="208"/>
      <c r="Q255" s="208"/>
      <c r="R255" s="208"/>
      <c r="S255" s="208"/>
      <c r="T255" s="208"/>
      <c r="U255" s="208"/>
      <c r="V255" s="208"/>
      <c r="W255" s="208"/>
      <c r="X255" s="208"/>
      <c r="Y255" s="208"/>
      <c r="Z255" s="208"/>
      <c r="AA255" s="208"/>
      <c r="AB255" s="208"/>
      <c r="AC255" s="208"/>
      <c r="AD255" s="208"/>
      <c r="AE255" s="208"/>
      <c r="AF255" s="208"/>
      <c r="AG255" s="208"/>
      <c r="AH255" s="208"/>
      <c r="AI255" s="208"/>
      <c r="AJ255" s="208"/>
      <c r="AK255" s="208"/>
      <c r="AL255" s="207">
        <v>0.04</v>
      </c>
      <c r="AM255" s="208"/>
      <c r="AN255" s="208"/>
      <c r="AO255" s="208"/>
      <c r="AP255" s="208"/>
      <c r="AQ255" s="208"/>
      <c r="AR255" s="430" t="s">
        <v>1780</v>
      </c>
      <c r="AS255" s="267"/>
      <c r="AT255" s="267"/>
      <c r="AU255" s="429"/>
      <c r="AV255" s="209" t="s">
        <v>1722</v>
      </c>
      <c r="AW255" s="209"/>
      <c r="AX255" s="209"/>
    </row>
    <row r="256" spans="2:50" ht="21.95" customHeight="1">
      <c r="B256" s="202">
        <v>9</v>
      </c>
      <c r="C256" s="202">
        <v>1</v>
      </c>
      <c r="D256" s="208" t="s">
        <v>1785</v>
      </c>
      <c r="E256" s="208"/>
      <c r="F256" s="208"/>
      <c r="G256" s="208"/>
      <c r="H256" s="208"/>
      <c r="I256" s="208"/>
      <c r="J256" s="208"/>
      <c r="K256" s="208"/>
      <c r="L256" s="208"/>
      <c r="M256" s="208"/>
      <c r="N256" s="208" t="s">
        <v>1790</v>
      </c>
      <c r="O256" s="208"/>
      <c r="P256" s="208"/>
      <c r="Q256" s="208"/>
      <c r="R256" s="208"/>
      <c r="S256" s="208"/>
      <c r="T256" s="208"/>
      <c r="U256" s="208"/>
      <c r="V256" s="208"/>
      <c r="W256" s="208"/>
      <c r="X256" s="208"/>
      <c r="Y256" s="208"/>
      <c r="Z256" s="208"/>
      <c r="AA256" s="208"/>
      <c r="AB256" s="208"/>
      <c r="AC256" s="208"/>
      <c r="AD256" s="208"/>
      <c r="AE256" s="208"/>
      <c r="AF256" s="208"/>
      <c r="AG256" s="208"/>
      <c r="AH256" s="208"/>
      <c r="AI256" s="208"/>
      <c r="AJ256" s="208"/>
      <c r="AK256" s="208"/>
      <c r="AL256" s="207">
        <v>0.01</v>
      </c>
      <c r="AM256" s="208"/>
      <c r="AN256" s="208"/>
      <c r="AO256" s="208"/>
      <c r="AP256" s="208"/>
      <c r="AQ256" s="208"/>
      <c r="AR256" s="430" t="s">
        <v>1780</v>
      </c>
      <c r="AS256" s="267"/>
      <c r="AT256" s="267"/>
      <c r="AU256" s="429"/>
      <c r="AV256" s="209" t="s">
        <v>1722</v>
      </c>
      <c r="AW256" s="209"/>
      <c r="AX256" s="209"/>
    </row>
    <row r="257" spans="2:50" ht="21.95" customHeight="1">
      <c r="B257" s="202">
        <v>10</v>
      </c>
      <c r="C257" s="202">
        <v>1</v>
      </c>
      <c r="D257" s="208" t="s">
        <v>1785</v>
      </c>
      <c r="E257" s="208"/>
      <c r="F257" s="208"/>
      <c r="G257" s="208"/>
      <c r="H257" s="208"/>
      <c r="I257" s="208"/>
      <c r="J257" s="208"/>
      <c r="K257" s="208"/>
      <c r="L257" s="208"/>
      <c r="M257" s="208"/>
      <c r="N257" s="208" t="s">
        <v>1791</v>
      </c>
      <c r="O257" s="208"/>
      <c r="P257" s="208"/>
      <c r="Q257" s="208"/>
      <c r="R257" s="208"/>
      <c r="S257" s="208"/>
      <c r="T257" s="208"/>
      <c r="U257" s="208"/>
      <c r="V257" s="208"/>
      <c r="W257" s="208"/>
      <c r="X257" s="208"/>
      <c r="Y257" s="208"/>
      <c r="Z257" s="208"/>
      <c r="AA257" s="208"/>
      <c r="AB257" s="208"/>
      <c r="AC257" s="208"/>
      <c r="AD257" s="208"/>
      <c r="AE257" s="208"/>
      <c r="AF257" s="208"/>
      <c r="AG257" s="208"/>
      <c r="AH257" s="208"/>
      <c r="AI257" s="208"/>
      <c r="AJ257" s="208"/>
      <c r="AK257" s="208"/>
      <c r="AL257" s="207">
        <v>4.0000000000000001E-3</v>
      </c>
      <c r="AM257" s="208"/>
      <c r="AN257" s="208"/>
      <c r="AO257" s="208"/>
      <c r="AP257" s="208"/>
      <c r="AQ257" s="208"/>
      <c r="AR257" s="430" t="s">
        <v>1780</v>
      </c>
      <c r="AS257" s="267"/>
      <c r="AT257" s="267"/>
      <c r="AU257" s="429"/>
      <c r="AV257" s="209" t="s">
        <v>1722</v>
      </c>
      <c r="AW257" s="209"/>
      <c r="AX257" s="209"/>
    </row>
    <row r="259" spans="2:50">
      <c r="C259" t="s">
        <v>1792</v>
      </c>
    </row>
    <row r="260" spans="2:50" ht="34.5" customHeight="1">
      <c r="B260" s="202"/>
      <c r="C260" s="202"/>
      <c r="D260" s="213" t="s">
        <v>1767</v>
      </c>
      <c r="E260" s="213"/>
      <c r="F260" s="213"/>
      <c r="G260" s="213"/>
      <c r="H260" s="213"/>
      <c r="I260" s="213"/>
      <c r="J260" s="213"/>
      <c r="K260" s="213"/>
      <c r="L260" s="213"/>
      <c r="M260" s="213"/>
      <c r="N260" s="213" t="s">
        <v>1768</v>
      </c>
      <c r="O260" s="213"/>
      <c r="P260" s="213"/>
      <c r="Q260" s="213"/>
      <c r="R260" s="213"/>
      <c r="S260" s="213"/>
      <c r="T260" s="213"/>
      <c r="U260" s="213"/>
      <c r="V260" s="213"/>
      <c r="W260" s="213"/>
      <c r="X260" s="213"/>
      <c r="Y260" s="213"/>
      <c r="Z260" s="213"/>
      <c r="AA260" s="213"/>
      <c r="AB260" s="213"/>
      <c r="AC260" s="213"/>
      <c r="AD260" s="213"/>
      <c r="AE260" s="213"/>
      <c r="AF260" s="213"/>
      <c r="AG260" s="213"/>
      <c r="AH260" s="213"/>
      <c r="AI260" s="213"/>
      <c r="AJ260" s="213"/>
      <c r="AK260" s="213"/>
      <c r="AL260" s="214" t="s">
        <v>1769</v>
      </c>
      <c r="AM260" s="213"/>
      <c r="AN260" s="213"/>
      <c r="AO260" s="213"/>
      <c r="AP260" s="213"/>
      <c r="AQ260" s="213"/>
      <c r="AR260" s="213" t="s">
        <v>27</v>
      </c>
      <c r="AS260" s="213"/>
      <c r="AT260" s="213"/>
      <c r="AU260" s="213"/>
      <c r="AV260" s="213" t="s">
        <v>28</v>
      </c>
      <c r="AW260" s="213"/>
      <c r="AX260" s="213"/>
    </row>
    <row r="261" spans="2:50" ht="24" customHeight="1">
      <c r="B261" s="202">
        <v>1</v>
      </c>
      <c r="C261" s="202">
        <v>1</v>
      </c>
      <c r="D261" s="488" t="s">
        <v>1793</v>
      </c>
      <c r="E261" s="489"/>
      <c r="F261" s="489"/>
      <c r="G261" s="489"/>
      <c r="H261" s="489"/>
      <c r="I261" s="489"/>
      <c r="J261" s="489"/>
      <c r="K261" s="489"/>
      <c r="L261" s="489"/>
      <c r="M261" s="490"/>
      <c r="N261" s="636" t="s">
        <v>1794</v>
      </c>
      <c r="O261" s="636"/>
      <c r="P261" s="636"/>
      <c r="Q261" s="636"/>
      <c r="R261" s="636"/>
      <c r="S261" s="636"/>
      <c r="T261" s="636"/>
      <c r="U261" s="636"/>
      <c r="V261" s="636"/>
      <c r="W261" s="636"/>
      <c r="X261" s="636"/>
      <c r="Y261" s="636"/>
      <c r="Z261" s="636"/>
      <c r="AA261" s="636"/>
      <c r="AB261" s="636"/>
      <c r="AC261" s="636"/>
      <c r="AD261" s="636"/>
      <c r="AE261" s="636"/>
      <c r="AF261" s="636"/>
      <c r="AG261" s="636"/>
      <c r="AH261" s="636"/>
      <c r="AI261" s="636"/>
      <c r="AJ261" s="636"/>
      <c r="AK261" s="636"/>
      <c r="AL261" s="492">
        <v>6405</v>
      </c>
      <c r="AM261" s="493"/>
      <c r="AN261" s="493"/>
      <c r="AO261" s="493"/>
      <c r="AP261" s="493"/>
      <c r="AQ261" s="493"/>
      <c r="AR261" s="209" t="s">
        <v>224</v>
      </c>
      <c r="AS261" s="209"/>
      <c r="AT261" s="209"/>
      <c r="AU261" s="209"/>
      <c r="AV261" s="209" t="s">
        <v>1722</v>
      </c>
      <c r="AW261" s="209"/>
      <c r="AX261" s="209"/>
    </row>
    <row r="262" spans="2:50" ht="21.95" customHeight="1">
      <c r="B262" s="202">
        <v>2</v>
      </c>
      <c r="C262" s="202">
        <v>1</v>
      </c>
      <c r="D262" s="208"/>
      <c r="E262" s="208"/>
      <c r="F262" s="208"/>
      <c r="G262" s="208"/>
      <c r="H262" s="208"/>
      <c r="I262" s="208"/>
      <c r="J262" s="208"/>
      <c r="K262" s="208"/>
      <c r="L262" s="208"/>
      <c r="M262" s="208"/>
      <c r="N262" s="208"/>
      <c r="O262" s="208"/>
      <c r="P262" s="208"/>
      <c r="Q262" s="208"/>
      <c r="R262" s="208"/>
      <c r="S262" s="208"/>
      <c r="T262" s="208"/>
      <c r="U262" s="208"/>
      <c r="V262" s="208"/>
      <c r="W262" s="208"/>
      <c r="X262" s="208"/>
      <c r="Y262" s="208"/>
      <c r="Z262" s="208"/>
      <c r="AA262" s="208"/>
      <c r="AB262" s="208"/>
      <c r="AC262" s="208"/>
      <c r="AD262" s="208"/>
      <c r="AE262" s="208"/>
      <c r="AF262" s="208"/>
      <c r="AG262" s="208"/>
      <c r="AH262" s="208"/>
      <c r="AI262" s="208"/>
      <c r="AJ262" s="208"/>
      <c r="AK262" s="208"/>
      <c r="AL262" s="483"/>
      <c r="AM262" s="484"/>
      <c r="AN262" s="484"/>
      <c r="AO262" s="484"/>
      <c r="AP262" s="484"/>
      <c r="AQ262" s="484"/>
      <c r="AR262" s="209"/>
      <c r="AS262" s="209"/>
      <c r="AT262" s="209"/>
      <c r="AU262" s="209"/>
      <c r="AV262" s="209"/>
      <c r="AW262" s="209"/>
      <c r="AX262" s="209"/>
    </row>
    <row r="263" spans="2:50" ht="21.95" customHeight="1">
      <c r="B263" s="202">
        <v>3</v>
      </c>
      <c r="C263" s="202">
        <v>1</v>
      </c>
      <c r="D263" s="208"/>
      <c r="E263" s="208"/>
      <c r="F263" s="208"/>
      <c r="G263" s="208"/>
      <c r="H263" s="208"/>
      <c r="I263" s="208"/>
      <c r="J263" s="208"/>
      <c r="K263" s="208"/>
      <c r="L263" s="208"/>
      <c r="M263" s="208"/>
      <c r="N263" s="208"/>
      <c r="O263" s="208"/>
      <c r="P263" s="208"/>
      <c r="Q263" s="208"/>
      <c r="R263" s="208"/>
      <c r="S263" s="208"/>
      <c r="T263" s="208"/>
      <c r="U263" s="208"/>
      <c r="V263" s="208"/>
      <c r="W263" s="208"/>
      <c r="X263" s="208"/>
      <c r="Y263" s="208"/>
      <c r="Z263" s="208"/>
      <c r="AA263" s="208"/>
      <c r="AB263" s="208"/>
      <c r="AC263" s="208"/>
      <c r="AD263" s="208"/>
      <c r="AE263" s="208"/>
      <c r="AF263" s="208"/>
      <c r="AG263" s="208"/>
      <c r="AH263" s="208"/>
      <c r="AI263" s="208"/>
      <c r="AJ263" s="208"/>
      <c r="AK263" s="208"/>
      <c r="AL263" s="207"/>
      <c r="AM263" s="208"/>
      <c r="AN263" s="208"/>
      <c r="AO263" s="208"/>
      <c r="AP263" s="208"/>
      <c r="AQ263" s="208"/>
      <c r="AR263" s="208"/>
      <c r="AS263" s="208"/>
      <c r="AT263" s="208"/>
      <c r="AU263" s="208"/>
      <c r="AV263" s="208"/>
      <c r="AW263" s="208"/>
      <c r="AX263" s="208"/>
    </row>
    <row r="264" spans="2:50" ht="21.95" customHeight="1">
      <c r="B264" s="202">
        <v>4</v>
      </c>
      <c r="C264" s="202">
        <v>1</v>
      </c>
      <c r="D264" s="208"/>
      <c r="E264" s="208"/>
      <c r="F264" s="208"/>
      <c r="G264" s="208"/>
      <c r="H264" s="208"/>
      <c r="I264" s="208"/>
      <c r="J264" s="208"/>
      <c r="K264" s="208"/>
      <c r="L264" s="208"/>
      <c r="M264" s="208"/>
      <c r="N264" s="208"/>
      <c r="O264" s="208"/>
      <c r="P264" s="208"/>
      <c r="Q264" s="208"/>
      <c r="R264" s="208"/>
      <c r="S264" s="208"/>
      <c r="T264" s="208"/>
      <c r="U264" s="208"/>
      <c r="V264" s="208"/>
      <c r="W264" s="208"/>
      <c r="X264" s="208"/>
      <c r="Y264" s="208"/>
      <c r="Z264" s="208"/>
      <c r="AA264" s="208"/>
      <c r="AB264" s="208"/>
      <c r="AC264" s="208"/>
      <c r="AD264" s="208"/>
      <c r="AE264" s="208"/>
      <c r="AF264" s="208"/>
      <c r="AG264" s="208"/>
      <c r="AH264" s="208"/>
      <c r="AI264" s="208"/>
      <c r="AJ264" s="208"/>
      <c r="AK264" s="208"/>
      <c r="AL264" s="207"/>
      <c r="AM264" s="208"/>
      <c r="AN264" s="208"/>
      <c r="AO264" s="208"/>
      <c r="AP264" s="208"/>
      <c r="AQ264" s="208"/>
      <c r="AR264" s="208"/>
      <c r="AS264" s="208"/>
      <c r="AT264" s="208"/>
      <c r="AU264" s="208"/>
      <c r="AV264" s="208"/>
      <c r="AW264" s="208"/>
      <c r="AX264" s="208"/>
    </row>
    <row r="265" spans="2:50" ht="21.95" customHeight="1">
      <c r="B265" s="202">
        <v>5</v>
      </c>
      <c r="C265" s="202">
        <v>1</v>
      </c>
      <c r="D265" s="208"/>
      <c r="E265" s="208"/>
      <c r="F265" s="208"/>
      <c r="G265" s="208"/>
      <c r="H265" s="208"/>
      <c r="I265" s="208"/>
      <c r="J265" s="208"/>
      <c r="K265" s="208"/>
      <c r="L265" s="208"/>
      <c r="M265" s="208"/>
      <c r="N265" s="208"/>
      <c r="O265" s="208"/>
      <c r="P265" s="208"/>
      <c r="Q265" s="208"/>
      <c r="R265" s="208"/>
      <c r="S265" s="208"/>
      <c r="T265" s="208"/>
      <c r="U265" s="208"/>
      <c r="V265" s="208"/>
      <c r="W265" s="208"/>
      <c r="X265" s="208"/>
      <c r="Y265" s="208"/>
      <c r="Z265" s="208"/>
      <c r="AA265" s="208"/>
      <c r="AB265" s="208"/>
      <c r="AC265" s="208"/>
      <c r="AD265" s="208"/>
      <c r="AE265" s="208"/>
      <c r="AF265" s="208"/>
      <c r="AG265" s="208"/>
      <c r="AH265" s="208"/>
      <c r="AI265" s="208"/>
      <c r="AJ265" s="208"/>
      <c r="AK265" s="208"/>
      <c r="AL265" s="207"/>
      <c r="AM265" s="208"/>
      <c r="AN265" s="208"/>
      <c r="AO265" s="208"/>
      <c r="AP265" s="208"/>
      <c r="AQ265" s="208"/>
      <c r="AR265" s="208"/>
      <c r="AS265" s="208"/>
      <c r="AT265" s="208"/>
      <c r="AU265" s="208"/>
      <c r="AV265" s="208"/>
      <c r="AW265" s="208"/>
      <c r="AX265" s="208"/>
    </row>
    <row r="266" spans="2:50" ht="21.95" customHeight="1">
      <c r="B266" s="202">
        <v>6</v>
      </c>
      <c r="C266" s="202">
        <v>1</v>
      </c>
      <c r="D266" s="208"/>
      <c r="E266" s="208"/>
      <c r="F266" s="208"/>
      <c r="G266" s="208"/>
      <c r="H266" s="208"/>
      <c r="I266" s="208"/>
      <c r="J266" s="208"/>
      <c r="K266" s="208"/>
      <c r="L266" s="208"/>
      <c r="M266" s="208"/>
      <c r="N266" s="208"/>
      <c r="O266" s="208"/>
      <c r="P266" s="208"/>
      <c r="Q266" s="208"/>
      <c r="R266" s="208"/>
      <c r="S266" s="208"/>
      <c r="T266" s="208"/>
      <c r="U266" s="208"/>
      <c r="V266" s="208"/>
      <c r="W266" s="208"/>
      <c r="X266" s="208"/>
      <c r="Y266" s="208"/>
      <c r="Z266" s="208"/>
      <c r="AA266" s="208"/>
      <c r="AB266" s="208"/>
      <c r="AC266" s="208"/>
      <c r="AD266" s="208"/>
      <c r="AE266" s="208"/>
      <c r="AF266" s="208"/>
      <c r="AG266" s="208"/>
      <c r="AH266" s="208"/>
      <c r="AI266" s="208"/>
      <c r="AJ266" s="208"/>
      <c r="AK266" s="208"/>
      <c r="AL266" s="207"/>
      <c r="AM266" s="208"/>
      <c r="AN266" s="208"/>
      <c r="AO266" s="208"/>
      <c r="AP266" s="208"/>
      <c r="AQ266" s="208"/>
      <c r="AR266" s="208"/>
      <c r="AS266" s="208"/>
      <c r="AT266" s="208"/>
      <c r="AU266" s="208"/>
      <c r="AV266" s="208"/>
      <c r="AW266" s="208"/>
      <c r="AX266" s="208"/>
    </row>
    <row r="267" spans="2:50" ht="21.95" customHeight="1">
      <c r="B267" s="202">
        <v>7</v>
      </c>
      <c r="C267" s="202">
        <v>1</v>
      </c>
      <c r="D267" s="208"/>
      <c r="E267" s="208"/>
      <c r="F267" s="208"/>
      <c r="G267" s="208"/>
      <c r="H267" s="208"/>
      <c r="I267" s="208"/>
      <c r="J267" s="208"/>
      <c r="K267" s="208"/>
      <c r="L267" s="208"/>
      <c r="M267" s="208"/>
      <c r="N267" s="208"/>
      <c r="O267" s="208"/>
      <c r="P267" s="208"/>
      <c r="Q267" s="208"/>
      <c r="R267" s="208"/>
      <c r="S267" s="208"/>
      <c r="T267" s="208"/>
      <c r="U267" s="208"/>
      <c r="V267" s="208"/>
      <c r="W267" s="208"/>
      <c r="X267" s="208"/>
      <c r="Y267" s="208"/>
      <c r="Z267" s="208"/>
      <c r="AA267" s="208"/>
      <c r="AB267" s="208"/>
      <c r="AC267" s="208"/>
      <c r="AD267" s="208"/>
      <c r="AE267" s="208"/>
      <c r="AF267" s="208"/>
      <c r="AG267" s="208"/>
      <c r="AH267" s="208"/>
      <c r="AI267" s="208"/>
      <c r="AJ267" s="208"/>
      <c r="AK267" s="208"/>
      <c r="AL267" s="207"/>
      <c r="AM267" s="208"/>
      <c r="AN267" s="208"/>
      <c r="AO267" s="208"/>
      <c r="AP267" s="208"/>
      <c r="AQ267" s="208"/>
      <c r="AR267" s="208"/>
      <c r="AS267" s="208"/>
      <c r="AT267" s="208"/>
      <c r="AU267" s="208"/>
      <c r="AV267" s="208"/>
      <c r="AW267" s="208"/>
      <c r="AX267" s="208"/>
    </row>
    <row r="268" spans="2:50" ht="21.95" customHeight="1">
      <c r="B268" s="202">
        <v>8</v>
      </c>
      <c r="C268" s="202">
        <v>1</v>
      </c>
      <c r="D268" s="208"/>
      <c r="E268" s="208"/>
      <c r="F268" s="208"/>
      <c r="G268" s="208"/>
      <c r="H268" s="208"/>
      <c r="I268" s="208"/>
      <c r="J268" s="208"/>
      <c r="K268" s="208"/>
      <c r="L268" s="208"/>
      <c r="M268" s="208"/>
      <c r="N268" s="208"/>
      <c r="O268" s="208"/>
      <c r="P268" s="208"/>
      <c r="Q268" s="208"/>
      <c r="R268" s="208"/>
      <c r="S268" s="208"/>
      <c r="T268" s="208"/>
      <c r="U268" s="208"/>
      <c r="V268" s="208"/>
      <c r="W268" s="208"/>
      <c r="X268" s="208"/>
      <c r="Y268" s="208"/>
      <c r="Z268" s="208"/>
      <c r="AA268" s="208"/>
      <c r="AB268" s="208"/>
      <c r="AC268" s="208"/>
      <c r="AD268" s="208"/>
      <c r="AE268" s="208"/>
      <c r="AF268" s="208"/>
      <c r="AG268" s="208"/>
      <c r="AH268" s="208"/>
      <c r="AI268" s="208"/>
      <c r="AJ268" s="208"/>
      <c r="AK268" s="208"/>
      <c r="AL268" s="207"/>
      <c r="AM268" s="208"/>
      <c r="AN268" s="208"/>
      <c r="AO268" s="208"/>
      <c r="AP268" s="208"/>
      <c r="AQ268" s="208"/>
      <c r="AR268" s="208"/>
      <c r="AS268" s="208"/>
      <c r="AT268" s="208"/>
      <c r="AU268" s="208"/>
      <c r="AV268" s="208"/>
      <c r="AW268" s="208"/>
      <c r="AX268" s="208"/>
    </row>
    <row r="269" spans="2:50" ht="21.95" customHeight="1">
      <c r="B269" s="202">
        <v>9</v>
      </c>
      <c r="C269" s="202">
        <v>1</v>
      </c>
      <c r="D269" s="208"/>
      <c r="E269" s="208"/>
      <c r="F269" s="208"/>
      <c r="G269" s="208"/>
      <c r="H269" s="208"/>
      <c r="I269" s="208"/>
      <c r="J269" s="208"/>
      <c r="K269" s="208"/>
      <c r="L269" s="208"/>
      <c r="M269" s="208"/>
      <c r="N269" s="208"/>
      <c r="O269" s="208"/>
      <c r="P269" s="208"/>
      <c r="Q269" s="208"/>
      <c r="R269" s="208"/>
      <c r="S269" s="208"/>
      <c r="T269" s="208"/>
      <c r="U269" s="208"/>
      <c r="V269" s="208"/>
      <c r="W269" s="208"/>
      <c r="X269" s="208"/>
      <c r="Y269" s="208"/>
      <c r="Z269" s="208"/>
      <c r="AA269" s="208"/>
      <c r="AB269" s="208"/>
      <c r="AC269" s="208"/>
      <c r="AD269" s="208"/>
      <c r="AE269" s="208"/>
      <c r="AF269" s="208"/>
      <c r="AG269" s="208"/>
      <c r="AH269" s="208"/>
      <c r="AI269" s="208"/>
      <c r="AJ269" s="208"/>
      <c r="AK269" s="208"/>
      <c r="AL269" s="207"/>
      <c r="AM269" s="208"/>
      <c r="AN269" s="208"/>
      <c r="AO269" s="208"/>
      <c r="AP269" s="208"/>
      <c r="AQ269" s="208"/>
      <c r="AR269" s="208"/>
      <c r="AS269" s="208"/>
      <c r="AT269" s="208"/>
      <c r="AU269" s="208"/>
      <c r="AV269" s="208"/>
      <c r="AW269" s="208"/>
      <c r="AX269" s="208"/>
    </row>
    <row r="270" spans="2:50" ht="21.95" customHeight="1">
      <c r="B270" s="202">
        <v>10</v>
      </c>
      <c r="C270" s="202">
        <v>1</v>
      </c>
      <c r="D270" s="208"/>
      <c r="E270" s="208"/>
      <c r="F270" s="208"/>
      <c r="G270" s="208"/>
      <c r="H270" s="208"/>
      <c r="I270" s="208"/>
      <c r="J270" s="208"/>
      <c r="K270" s="208"/>
      <c r="L270" s="208"/>
      <c r="M270" s="208"/>
      <c r="N270" s="208"/>
      <c r="O270" s="208"/>
      <c r="P270" s="208"/>
      <c r="Q270" s="208"/>
      <c r="R270" s="208"/>
      <c r="S270" s="208"/>
      <c r="T270" s="208"/>
      <c r="U270" s="208"/>
      <c r="V270" s="208"/>
      <c r="W270" s="208"/>
      <c r="X270" s="208"/>
      <c r="Y270" s="208"/>
      <c r="Z270" s="208"/>
      <c r="AA270" s="208"/>
      <c r="AB270" s="208"/>
      <c r="AC270" s="208"/>
      <c r="AD270" s="208"/>
      <c r="AE270" s="208"/>
      <c r="AF270" s="208"/>
      <c r="AG270" s="208"/>
      <c r="AH270" s="208"/>
      <c r="AI270" s="208"/>
      <c r="AJ270" s="208"/>
      <c r="AK270" s="208"/>
      <c r="AL270" s="207"/>
      <c r="AM270" s="208"/>
      <c r="AN270" s="208"/>
      <c r="AO270" s="208"/>
      <c r="AP270" s="208"/>
      <c r="AQ270" s="208"/>
      <c r="AR270" s="208"/>
      <c r="AS270" s="208"/>
      <c r="AT270" s="208"/>
      <c r="AU270" s="208"/>
      <c r="AV270" s="208"/>
      <c r="AW270" s="208"/>
      <c r="AX270" s="208"/>
    </row>
    <row r="272" spans="2:50" ht="23.25" hidden="1" customHeight="1">
      <c r="B272" t="s">
        <v>43</v>
      </c>
    </row>
    <row r="273" spans="2:50" ht="36" hidden="1" customHeight="1">
      <c r="B273" s="213" t="s">
        <v>29</v>
      </c>
      <c r="C273" s="213"/>
      <c r="D273" s="213"/>
      <c r="E273" s="213"/>
      <c r="F273" s="213"/>
      <c r="G273" s="213"/>
      <c r="H273" s="213"/>
      <c r="I273" s="209"/>
      <c r="J273" s="209"/>
      <c r="K273" s="209"/>
      <c r="L273" s="209"/>
      <c r="M273" s="209"/>
      <c r="N273" s="209"/>
      <c r="O273" s="209"/>
      <c r="P273" s="209"/>
      <c r="Q273" s="209"/>
      <c r="R273" s="209"/>
      <c r="S273" s="209"/>
      <c r="T273" s="209"/>
      <c r="U273" s="209"/>
      <c r="V273" s="209"/>
      <c r="W273" s="209"/>
      <c r="X273" s="209"/>
      <c r="Y273" s="209"/>
    </row>
    <row r="274" spans="2:50" ht="36" hidden="1" customHeight="1">
      <c r="B274" s="485" t="s">
        <v>41</v>
      </c>
      <c r="C274" s="486"/>
      <c r="D274" s="486"/>
      <c r="E274" s="486"/>
      <c r="F274" s="486"/>
      <c r="G274" s="486"/>
      <c r="H274" s="487"/>
      <c r="I274" s="430" t="s">
        <v>1772</v>
      </c>
      <c r="J274" s="267"/>
      <c r="K274" s="267"/>
      <c r="L274" s="267"/>
      <c r="M274" s="429"/>
      <c r="N274" s="491" t="s">
        <v>30</v>
      </c>
      <c r="O274" s="486"/>
      <c r="P274" s="486"/>
      <c r="Q274" s="486"/>
      <c r="R274" s="486"/>
      <c r="S274" s="486"/>
      <c r="T274" s="487"/>
      <c r="U274" s="430" t="s">
        <v>1772</v>
      </c>
      <c r="V274" s="267"/>
      <c r="W274" s="267"/>
      <c r="X274" s="267"/>
      <c r="Y274" s="429"/>
      <c r="Z274" s="491" t="s">
        <v>31</v>
      </c>
      <c r="AA274" s="486"/>
      <c r="AB274" s="486"/>
      <c r="AC274" s="486"/>
      <c r="AD274" s="486"/>
      <c r="AE274" s="486"/>
      <c r="AF274" s="487"/>
      <c r="AG274" s="430" t="s">
        <v>1772</v>
      </c>
      <c r="AH274" s="267"/>
      <c r="AI274" s="267"/>
      <c r="AJ274" s="267"/>
      <c r="AK274" s="429"/>
      <c r="AL274" s="491" t="s">
        <v>32</v>
      </c>
      <c r="AM274" s="486"/>
      <c r="AN274" s="486"/>
      <c r="AO274" s="486"/>
      <c r="AP274" s="486"/>
      <c r="AQ274" s="486"/>
      <c r="AR274" s="487"/>
      <c r="AS274" s="430" t="s">
        <v>1772</v>
      </c>
      <c r="AT274" s="267"/>
      <c r="AU274" s="267"/>
      <c r="AV274" s="267"/>
      <c r="AW274" s="429"/>
    </row>
    <row r="275" spans="2:50" ht="36" hidden="1" customHeight="1">
      <c r="B275" s="491" t="s">
        <v>33</v>
      </c>
      <c r="C275" s="486"/>
      <c r="D275" s="486"/>
      <c r="E275" s="486"/>
      <c r="F275" s="486"/>
      <c r="G275" s="486"/>
      <c r="H275" s="487"/>
      <c r="I275" s="488"/>
      <c r="J275" s="489"/>
      <c r="K275" s="489"/>
      <c r="L275" s="489"/>
      <c r="M275" s="490"/>
      <c r="N275" s="491" t="s">
        <v>34</v>
      </c>
      <c r="O275" s="486"/>
      <c r="P275" s="486"/>
      <c r="Q275" s="486"/>
      <c r="R275" s="486"/>
      <c r="S275" s="486"/>
      <c r="T275" s="487"/>
      <c r="U275" s="488"/>
      <c r="V275" s="489"/>
      <c r="W275" s="489"/>
      <c r="X275" s="489"/>
      <c r="Y275" s="490"/>
      <c r="Z275" s="491" t="s">
        <v>35</v>
      </c>
      <c r="AA275" s="486"/>
      <c r="AB275" s="486"/>
      <c r="AC275" s="486"/>
      <c r="AD275" s="486"/>
      <c r="AE275" s="486"/>
      <c r="AF275" s="487"/>
      <c r="AG275" s="488"/>
      <c r="AH275" s="489"/>
      <c r="AI275" s="489"/>
      <c r="AJ275" s="489"/>
      <c r="AK275" s="490"/>
      <c r="AL275" s="485" t="s">
        <v>36</v>
      </c>
      <c r="AM275" s="486"/>
      <c r="AN275" s="486"/>
      <c r="AO275" s="486"/>
      <c r="AP275" s="486"/>
      <c r="AQ275" s="486"/>
      <c r="AR275" s="487"/>
      <c r="AS275" s="488"/>
      <c r="AT275" s="489"/>
      <c r="AU275" s="489"/>
      <c r="AV275" s="489"/>
      <c r="AW275" s="490"/>
    </row>
    <row r="276" spans="2:50">
      <c r="C276" t="s">
        <v>1795</v>
      </c>
    </row>
    <row r="277" spans="2:50" ht="34.5" customHeight="1">
      <c r="B277" s="202"/>
      <c r="C277" s="202"/>
      <c r="D277" s="213" t="s">
        <v>1767</v>
      </c>
      <c r="E277" s="213"/>
      <c r="F277" s="213"/>
      <c r="G277" s="213"/>
      <c r="H277" s="213"/>
      <c r="I277" s="213"/>
      <c r="J277" s="213"/>
      <c r="K277" s="213"/>
      <c r="L277" s="213"/>
      <c r="M277" s="213"/>
      <c r="N277" s="213" t="s">
        <v>1768</v>
      </c>
      <c r="O277" s="213"/>
      <c r="P277" s="213"/>
      <c r="Q277" s="213"/>
      <c r="R277" s="213"/>
      <c r="S277" s="213"/>
      <c r="T277" s="213"/>
      <c r="U277" s="213"/>
      <c r="V277" s="213"/>
      <c r="W277" s="213"/>
      <c r="X277" s="213"/>
      <c r="Y277" s="213"/>
      <c r="Z277" s="213"/>
      <c r="AA277" s="213"/>
      <c r="AB277" s="213"/>
      <c r="AC277" s="213"/>
      <c r="AD277" s="213"/>
      <c r="AE277" s="213"/>
      <c r="AF277" s="213"/>
      <c r="AG277" s="213"/>
      <c r="AH277" s="213"/>
      <c r="AI277" s="213"/>
      <c r="AJ277" s="213"/>
      <c r="AK277" s="213"/>
      <c r="AL277" s="214" t="s">
        <v>1769</v>
      </c>
      <c r="AM277" s="213"/>
      <c r="AN277" s="213"/>
      <c r="AO277" s="213"/>
      <c r="AP277" s="213"/>
      <c r="AQ277" s="213"/>
      <c r="AR277" s="213" t="s">
        <v>27</v>
      </c>
      <c r="AS277" s="213"/>
      <c r="AT277" s="213"/>
      <c r="AU277" s="213"/>
      <c r="AV277" s="213" t="s">
        <v>28</v>
      </c>
      <c r="AW277" s="213"/>
      <c r="AX277" s="213"/>
    </row>
    <row r="278" spans="2:50" ht="24" customHeight="1">
      <c r="B278" s="202">
        <v>1</v>
      </c>
      <c r="C278" s="202">
        <v>1</v>
      </c>
      <c r="D278" s="636" t="s">
        <v>1796</v>
      </c>
      <c r="E278" s="636"/>
      <c r="F278" s="636"/>
      <c r="G278" s="636"/>
      <c r="H278" s="636"/>
      <c r="I278" s="636"/>
      <c r="J278" s="636"/>
      <c r="K278" s="636"/>
      <c r="L278" s="636"/>
      <c r="M278" s="636"/>
      <c r="N278" s="636" t="s">
        <v>1797</v>
      </c>
      <c r="O278" s="636"/>
      <c r="P278" s="636"/>
      <c r="Q278" s="636"/>
      <c r="R278" s="636"/>
      <c r="S278" s="636"/>
      <c r="T278" s="636"/>
      <c r="U278" s="636"/>
      <c r="V278" s="636"/>
      <c r="W278" s="636"/>
      <c r="X278" s="636"/>
      <c r="Y278" s="636"/>
      <c r="Z278" s="636"/>
      <c r="AA278" s="636"/>
      <c r="AB278" s="636"/>
      <c r="AC278" s="636"/>
      <c r="AD278" s="636"/>
      <c r="AE278" s="636"/>
      <c r="AF278" s="636"/>
      <c r="AG278" s="636"/>
      <c r="AH278" s="636"/>
      <c r="AI278" s="636"/>
      <c r="AJ278" s="636"/>
      <c r="AK278" s="636"/>
      <c r="AL278" s="492">
        <v>15</v>
      </c>
      <c r="AM278" s="493"/>
      <c r="AN278" s="493"/>
      <c r="AO278" s="493"/>
      <c r="AP278" s="493"/>
      <c r="AQ278" s="493"/>
      <c r="AR278" s="209">
        <v>3</v>
      </c>
      <c r="AS278" s="209"/>
      <c r="AT278" s="209"/>
      <c r="AU278" s="209"/>
      <c r="AV278" s="605">
        <v>0.77210000000000001</v>
      </c>
      <c r="AW278" s="605"/>
      <c r="AX278" s="605"/>
    </row>
    <row r="279" spans="2:50" ht="21.95" customHeight="1">
      <c r="B279" s="202">
        <v>2</v>
      </c>
      <c r="C279" s="202">
        <v>1</v>
      </c>
      <c r="D279" s="208"/>
      <c r="E279" s="208"/>
      <c r="F279" s="208"/>
      <c r="G279" s="208"/>
      <c r="H279" s="208"/>
      <c r="I279" s="208"/>
      <c r="J279" s="208"/>
      <c r="K279" s="208"/>
      <c r="L279" s="208"/>
      <c r="M279" s="208"/>
      <c r="N279" s="208"/>
      <c r="O279" s="208"/>
      <c r="P279" s="208"/>
      <c r="Q279" s="208"/>
      <c r="R279" s="208"/>
      <c r="S279" s="208"/>
      <c r="T279" s="208"/>
      <c r="U279" s="208"/>
      <c r="V279" s="208"/>
      <c r="W279" s="208"/>
      <c r="X279" s="208"/>
      <c r="Y279" s="208"/>
      <c r="Z279" s="208"/>
      <c r="AA279" s="208"/>
      <c r="AB279" s="208"/>
      <c r="AC279" s="208"/>
      <c r="AD279" s="208"/>
      <c r="AE279" s="208"/>
      <c r="AF279" s="208"/>
      <c r="AG279" s="208"/>
      <c r="AH279" s="208"/>
      <c r="AI279" s="208"/>
      <c r="AJ279" s="208"/>
      <c r="AK279" s="208"/>
      <c r="AL279" s="207"/>
      <c r="AM279" s="208"/>
      <c r="AN279" s="208"/>
      <c r="AO279" s="208"/>
      <c r="AP279" s="208"/>
      <c r="AQ279" s="208"/>
      <c r="AR279" s="208"/>
      <c r="AS279" s="208"/>
      <c r="AT279" s="208"/>
      <c r="AU279" s="208"/>
      <c r="AV279" s="208"/>
      <c r="AW279" s="208"/>
      <c r="AX279" s="208"/>
    </row>
    <row r="280" spans="2:50" ht="21.95" customHeight="1">
      <c r="B280" s="202">
        <v>3</v>
      </c>
      <c r="C280" s="202">
        <v>1</v>
      </c>
      <c r="D280" s="208"/>
      <c r="E280" s="208"/>
      <c r="F280" s="208"/>
      <c r="G280" s="208"/>
      <c r="H280" s="208"/>
      <c r="I280" s="208"/>
      <c r="J280" s="208"/>
      <c r="K280" s="208"/>
      <c r="L280" s="208"/>
      <c r="M280" s="208"/>
      <c r="N280" s="208"/>
      <c r="O280" s="208"/>
      <c r="P280" s="208"/>
      <c r="Q280" s="208"/>
      <c r="R280" s="208"/>
      <c r="S280" s="208"/>
      <c r="T280" s="208"/>
      <c r="U280" s="208"/>
      <c r="V280" s="208"/>
      <c r="W280" s="208"/>
      <c r="X280" s="208"/>
      <c r="Y280" s="208"/>
      <c r="Z280" s="208"/>
      <c r="AA280" s="208"/>
      <c r="AB280" s="208"/>
      <c r="AC280" s="208"/>
      <c r="AD280" s="208"/>
      <c r="AE280" s="208"/>
      <c r="AF280" s="208"/>
      <c r="AG280" s="208"/>
      <c r="AH280" s="208"/>
      <c r="AI280" s="208"/>
      <c r="AJ280" s="208"/>
      <c r="AK280" s="208"/>
      <c r="AL280" s="207"/>
      <c r="AM280" s="208"/>
      <c r="AN280" s="208"/>
      <c r="AO280" s="208"/>
      <c r="AP280" s="208"/>
      <c r="AQ280" s="208"/>
      <c r="AR280" s="208"/>
      <c r="AS280" s="208"/>
      <c r="AT280" s="208"/>
      <c r="AU280" s="208"/>
      <c r="AV280" s="208"/>
      <c r="AW280" s="208"/>
      <c r="AX280" s="208"/>
    </row>
    <row r="281" spans="2:50" ht="21.95" customHeight="1">
      <c r="B281" s="202">
        <v>4</v>
      </c>
      <c r="C281" s="202">
        <v>1</v>
      </c>
      <c r="D281" s="208"/>
      <c r="E281" s="208"/>
      <c r="F281" s="208"/>
      <c r="G281" s="208"/>
      <c r="H281" s="208"/>
      <c r="I281" s="208"/>
      <c r="J281" s="208"/>
      <c r="K281" s="208"/>
      <c r="L281" s="208"/>
      <c r="M281" s="208"/>
      <c r="N281" s="208"/>
      <c r="O281" s="208"/>
      <c r="P281" s="208"/>
      <c r="Q281" s="208"/>
      <c r="R281" s="208"/>
      <c r="S281" s="208"/>
      <c r="T281" s="208"/>
      <c r="U281" s="208"/>
      <c r="V281" s="208"/>
      <c r="W281" s="208"/>
      <c r="X281" s="208"/>
      <c r="Y281" s="208"/>
      <c r="Z281" s="208"/>
      <c r="AA281" s="208"/>
      <c r="AB281" s="208"/>
      <c r="AC281" s="208"/>
      <c r="AD281" s="208"/>
      <c r="AE281" s="208"/>
      <c r="AF281" s="208"/>
      <c r="AG281" s="208"/>
      <c r="AH281" s="208"/>
      <c r="AI281" s="208"/>
      <c r="AJ281" s="208"/>
      <c r="AK281" s="208"/>
      <c r="AL281" s="207"/>
      <c r="AM281" s="208"/>
      <c r="AN281" s="208"/>
      <c r="AO281" s="208"/>
      <c r="AP281" s="208"/>
      <c r="AQ281" s="208"/>
      <c r="AR281" s="208"/>
      <c r="AS281" s="208"/>
      <c r="AT281" s="208"/>
      <c r="AU281" s="208"/>
      <c r="AV281" s="208"/>
      <c r="AW281" s="208"/>
      <c r="AX281" s="208"/>
    </row>
    <row r="282" spans="2:50" ht="21.95" customHeight="1">
      <c r="B282" s="202">
        <v>5</v>
      </c>
      <c r="C282" s="202">
        <v>1</v>
      </c>
      <c r="D282" s="208"/>
      <c r="E282" s="208"/>
      <c r="F282" s="208"/>
      <c r="G282" s="208"/>
      <c r="H282" s="208"/>
      <c r="I282" s="208"/>
      <c r="J282" s="208"/>
      <c r="K282" s="208"/>
      <c r="L282" s="208"/>
      <c r="M282" s="208"/>
      <c r="N282" s="208"/>
      <c r="O282" s="208"/>
      <c r="P282" s="208"/>
      <c r="Q282" s="208"/>
      <c r="R282" s="208"/>
      <c r="S282" s="208"/>
      <c r="T282" s="208"/>
      <c r="U282" s="208"/>
      <c r="V282" s="208"/>
      <c r="W282" s="208"/>
      <c r="X282" s="208"/>
      <c r="Y282" s="208"/>
      <c r="Z282" s="208"/>
      <c r="AA282" s="208"/>
      <c r="AB282" s="208"/>
      <c r="AC282" s="208"/>
      <c r="AD282" s="208"/>
      <c r="AE282" s="208"/>
      <c r="AF282" s="208"/>
      <c r="AG282" s="208"/>
      <c r="AH282" s="208"/>
      <c r="AI282" s="208"/>
      <c r="AJ282" s="208"/>
      <c r="AK282" s="208"/>
      <c r="AL282" s="207"/>
      <c r="AM282" s="208"/>
      <c r="AN282" s="208"/>
      <c r="AO282" s="208"/>
      <c r="AP282" s="208"/>
      <c r="AQ282" s="208"/>
      <c r="AR282" s="208"/>
      <c r="AS282" s="208"/>
      <c r="AT282" s="208"/>
      <c r="AU282" s="208"/>
      <c r="AV282" s="208"/>
      <c r="AW282" s="208"/>
      <c r="AX282" s="208"/>
    </row>
    <row r="283" spans="2:50" ht="21.95" customHeight="1">
      <c r="B283" s="202">
        <v>6</v>
      </c>
      <c r="C283" s="202">
        <v>1</v>
      </c>
      <c r="D283" s="208"/>
      <c r="E283" s="208"/>
      <c r="F283" s="208"/>
      <c r="G283" s="208"/>
      <c r="H283" s="208"/>
      <c r="I283" s="208"/>
      <c r="J283" s="208"/>
      <c r="K283" s="208"/>
      <c r="L283" s="208"/>
      <c r="M283" s="208"/>
      <c r="N283" s="208"/>
      <c r="O283" s="208"/>
      <c r="P283" s="208"/>
      <c r="Q283" s="208"/>
      <c r="R283" s="208"/>
      <c r="S283" s="208"/>
      <c r="T283" s="208"/>
      <c r="U283" s="208"/>
      <c r="V283" s="208"/>
      <c r="W283" s="208"/>
      <c r="X283" s="208"/>
      <c r="Y283" s="208"/>
      <c r="Z283" s="208"/>
      <c r="AA283" s="208"/>
      <c r="AB283" s="208"/>
      <c r="AC283" s="208"/>
      <c r="AD283" s="208"/>
      <c r="AE283" s="208"/>
      <c r="AF283" s="208"/>
      <c r="AG283" s="208"/>
      <c r="AH283" s="208"/>
      <c r="AI283" s="208"/>
      <c r="AJ283" s="208"/>
      <c r="AK283" s="208"/>
      <c r="AL283" s="207"/>
      <c r="AM283" s="208"/>
      <c r="AN283" s="208"/>
      <c r="AO283" s="208"/>
      <c r="AP283" s="208"/>
      <c r="AQ283" s="208"/>
      <c r="AR283" s="208"/>
      <c r="AS283" s="208"/>
      <c r="AT283" s="208"/>
      <c r="AU283" s="208"/>
      <c r="AV283" s="208"/>
      <c r="AW283" s="208"/>
      <c r="AX283" s="208"/>
    </row>
    <row r="284" spans="2:50" ht="21.95" customHeight="1">
      <c r="B284" s="202">
        <v>7</v>
      </c>
      <c r="C284" s="202">
        <v>1</v>
      </c>
      <c r="D284" s="208"/>
      <c r="E284" s="208"/>
      <c r="F284" s="208"/>
      <c r="G284" s="208"/>
      <c r="H284" s="208"/>
      <c r="I284" s="208"/>
      <c r="J284" s="208"/>
      <c r="K284" s="208"/>
      <c r="L284" s="208"/>
      <c r="M284" s="208"/>
      <c r="N284" s="208"/>
      <c r="O284" s="208"/>
      <c r="P284" s="208"/>
      <c r="Q284" s="208"/>
      <c r="R284" s="208"/>
      <c r="S284" s="208"/>
      <c r="T284" s="208"/>
      <c r="U284" s="208"/>
      <c r="V284" s="208"/>
      <c r="W284" s="208"/>
      <c r="X284" s="208"/>
      <c r="Y284" s="208"/>
      <c r="Z284" s="208"/>
      <c r="AA284" s="208"/>
      <c r="AB284" s="208"/>
      <c r="AC284" s="208"/>
      <c r="AD284" s="208"/>
      <c r="AE284" s="208"/>
      <c r="AF284" s="208"/>
      <c r="AG284" s="208"/>
      <c r="AH284" s="208"/>
      <c r="AI284" s="208"/>
      <c r="AJ284" s="208"/>
      <c r="AK284" s="208"/>
      <c r="AL284" s="207"/>
      <c r="AM284" s="208"/>
      <c r="AN284" s="208"/>
      <c r="AO284" s="208"/>
      <c r="AP284" s="208"/>
      <c r="AQ284" s="208"/>
      <c r="AR284" s="208"/>
      <c r="AS284" s="208"/>
      <c r="AT284" s="208"/>
      <c r="AU284" s="208"/>
      <c r="AV284" s="208"/>
      <c r="AW284" s="208"/>
      <c r="AX284" s="208"/>
    </row>
    <row r="285" spans="2:50" ht="21.95" customHeight="1">
      <c r="B285" s="202">
        <v>8</v>
      </c>
      <c r="C285" s="202">
        <v>1</v>
      </c>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208"/>
      <c r="AD285" s="208"/>
      <c r="AE285" s="208"/>
      <c r="AF285" s="208"/>
      <c r="AG285" s="208"/>
      <c r="AH285" s="208"/>
      <c r="AI285" s="208"/>
      <c r="AJ285" s="208"/>
      <c r="AK285" s="208"/>
      <c r="AL285" s="207"/>
      <c r="AM285" s="208"/>
      <c r="AN285" s="208"/>
      <c r="AO285" s="208"/>
      <c r="AP285" s="208"/>
      <c r="AQ285" s="208"/>
      <c r="AR285" s="208"/>
      <c r="AS285" s="208"/>
      <c r="AT285" s="208"/>
      <c r="AU285" s="208"/>
      <c r="AV285" s="208"/>
      <c r="AW285" s="208"/>
      <c r="AX285" s="208"/>
    </row>
    <row r="286" spans="2:50" ht="21.95" customHeight="1">
      <c r="B286" s="202">
        <v>9</v>
      </c>
      <c r="C286" s="202">
        <v>1</v>
      </c>
      <c r="D286" s="208"/>
      <c r="E286" s="208"/>
      <c r="F286" s="208"/>
      <c r="G286" s="208"/>
      <c r="H286" s="208"/>
      <c r="I286" s="208"/>
      <c r="J286" s="208"/>
      <c r="K286" s="208"/>
      <c r="L286" s="208"/>
      <c r="M286" s="208"/>
      <c r="N286" s="208"/>
      <c r="O286" s="208"/>
      <c r="P286" s="208"/>
      <c r="Q286" s="208"/>
      <c r="R286" s="208"/>
      <c r="S286" s="208"/>
      <c r="T286" s="208"/>
      <c r="U286" s="208"/>
      <c r="V286" s="208"/>
      <c r="W286" s="208"/>
      <c r="X286" s="208"/>
      <c r="Y286" s="208"/>
      <c r="Z286" s="208"/>
      <c r="AA286" s="208"/>
      <c r="AB286" s="208"/>
      <c r="AC286" s="208"/>
      <c r="AD286" s="208"/>
      <c r="AE286" s="208"/>
      <c r="AF286" s="208"/>
      <c r="AG286" s="208"/>
      <c r="AH286" s="208"/>
      <c r="AI286" s="208"/>
      <c r="AJ286" s="208"/>
      <c r="AK286" s="208"/>
      <c r="AL286" s="207"/>
      <c r="AM286" s="208"/>
      <c r="AN286" s="208"/>
      <c r="AO286" s="208"/>
      <c r="AP286" s="208"/>
      <c r="AQ286" s="208"/>
      <c r="AR286" s="208"/>
      <c r="AS286" s="208"/>
      <c r="AT286" s="208"/>
      <c r="AU286" s="208"/>
      <c r="AV286" s="208"/>
      <c r="AW286" s="208"/>
      <c r="AX286" s="208"/>
    </row>
    <row r="287" spans="2:50" ht="21.95" customHeight="1">
      <c r="B287" s="202">
        <v>10</v>
      </c>
      <c r="C287" s="202">
        <v>1</v>
      </c>
      <c r="D287" s="208"/>
      <c r="E287" s="208"/>
      <c r="F287" s="208"/>
      <c r="G287" s="208"/>
      <c r="H287" s="208"/>
      <c r="I287" s="208"/>
      <c r="J287" s="208"/>
      <c r="K287" s="208"/>
      <c r="L287" s="208"/>
      <c r="M287" s="208"/>
      <c r="N287" s="208"/>
      <c r="O287" s="208"/>
      <c r="P287" s="208"/>
      <c r="Q287" s="208"/>
      <c r="R287" s="208"/>
      <c r="S287" s="208"/>
      <c r="T287" s="208"/>
      <c r="U287" s="208"/>
      <c r="V287" s="208"/>
      <c r="W287" s="208"/>
      <c r="X287" s="208"/>
      <c r="Y287" s="208"/>
      <c r="Z287" s="208"/>
      <c r="AA287" s="208"/>
      <c r="AB287" s="208"/>
      <c r="AC287" s="208"/>
      <c r="AD287" s="208"/>
      <c r="AE287" s="208"/>
      <c r="AF287" s="208"/>
      <c r="AG287" s="208"/>
      <c r="AH287" s="208"/>
      <c r="AI287" s="208"/>
      <c r="AJ287" s="208"/>
      <c r="AK287" s="208"/>
      <c r="AL287" s="207"/>
      <c r="AM287" s="208"/>
      <c r="AN287" s="208"/>
      <c r="AO287" s="208"/>
      <c r="AP287" s="208"/>
      <c r="AQ287" s="208"/>
      <c r="AR287" s="208"/>
      <c r="AS287" s="208"/>
      <c r="AT287" s="208"/>
      <c r="AU287" s="208"/>
      <c r="AV287" s="208"/>
      <c r="AW287" s="208"/>
      <c r="AX287" s="208"/>
    </row>
    <row r="289" spans="2:50">
      <c r="C289" t="s">
        <v>1798</v>
      </c>
    </row>
    <row r="290" spans="2:50" ht="34.5" customHeight="1">
      <c r="B290" s="202"/>
      <c r="C290" s="202"/>
      <c r="D290" s="213" t="s">
        <v>1767</v>
      </c>
      <c r="E290" s="213"/>
      <c r="F290" s="213"/>
      <c r="G290" s="213"/>
      <c r="H290" s="213"/>
      <c r="I290" s="213"/>
      <c r="J290" s="213"/>
      <c r="K290" s="213"/>
      <c r="L290" s="213"/>
      <c r="M290" s="213"/>
      <c r="N290" s="213" t="s">
        <v>1768</v>
      </c>
      <c r="O290" s="213"/>
      <c r="P290" s="213"/>
      <c r="Q290" s="213"/>
      <c r="R290" s="213"/>
      <c r="S290" s="213"/>
      <c r="T290" s="213"/>
      <c r="U290" s="213"/>
      <c r="V290" s="213"/>
      <c r="W290" s="213"/>
      <c r="X290" s="213"/>
      <c r="Y290" s="213"/>
      <c r="Z290" s="213"/>
      <c r="AA290" s="213"/>
      <c r="AB290" s="213"/>
      <c r="AC290" s="213"/>
      <c r="AD290" s="213"/>
      <c r="AE290" s="213"/>
      <c r="AF290" s="213"/>
      <c r="AG290" s="213"/>
      <c r="AH290" s="213"/>
      <c r="AI290" s="213"/>
      <c r="AJ290" s="213"/>
      <c r="AK290" s="213"/>
      <c r="AL290" s="214" t="s">
        <v>1769</v>
      </c>
      <c r="AM290" s="213"/>
      <c r="AN290" s="213"/>
      <c r="AO290" s="213"/>
      <c r="AP290" s="213"/>
      <c r="AQ290" s="213"/>
      <c r="AR290" s="213" t="s">
        <v>27</v>
      </c>
      <c r="AS290" s="213"/>
      <c r="AT290" s="213"/>
      <c r="AU290" s="213"/>
      <c r="AV290" s="213" t="s">
        <v>28</v>
      </c>
      <c r="AW290" s="213"/>
      <c r="AX290" s="213"/>
    </row>
    <row r="291" spans="2:50" ht="24" customHeight="1">
      <c r="B291" s="202">
        <v>1</v>
      </c>
      <c r="C291" s="202">
        <v>1</v>
      </c>
      <c r="D291" s="636" t="s">
        <v>1799</v>
      </c>
      <c r="E291" s="636"/>
      <c r="F291" s="636"/>
      <c r="G291" s="636"/>
      <c r="H291" s="636"/>
      <c r="I291" s="636"/>
      <c r="J291" s="636"/>
      <c r="K291" s="636"/>
      <c r="L291" s="636"/>
      <c r="M291" s="636"/>
      <c r="N291" s="636" t="s">
        <v>1800</v>
      </c>
      <c r="O291" s="636"/>
      <c r="P291" s="636"/>
      <c r="Q291" s="636"/>
      <c r="R291" s="636"/>
      <c r="S291" s="636"/>
      <c r="T291" s="636"/>
      <c r="U291" s="636"/>
      <c r="V291" s="636"/>
      <c r="W291" s="636"/>
      <c r="X291" s="636"/>
      <c r="Y291" s="636"/>
      <c r="Z291" s="636"/>
      <c r="AA291" s="636"/>
      <c r="AB291" s="636"/>
      <c r="AC291" s="636"/>
      <c r="AD291" s="636"/>
      <c r="AE291" s="636"/>
      <c r="AF291" s="636"/>
      <c r="AG291" s="636"/>
      <c r="AH291" s="636"/>
      <c r="AI291" s="636"/>
      <c r="AJ291" s="636"/>
      <c r="AK291" s="636"/>
      <c r="AL291" s="492">
        <v>1</v>
      </c>
      <c r="AM291" s="493"/>
      <c r="AN291" s="493"/>
      <c r="AO291" s="493"/>
      <c r="AP291" s="493"/>
      <c r="AQ291" s="493"/>
      <c r="AR291" s="209" t="s">
        <v>1780</v>
      </c>
      <c r="AS291" s="209"/>
      <c r="AT291" s="209"/>
      <c r="AU291" s="209"/>
      <c r="AV291" s="209" t="s">
        <v>1722</v>
      </c>
      <c r="AW291" s="209"/>
      <c r="AX291" s="209"/>
    </row>
    <row r="292" spans="2:50" ht="24" customHeight="1">
      <c r="B292" s="202">
        <v>2</v>
      </c>
      <c r="C292" s="202">
        <v>1</v>
      </c>
      <c r="D292" s="208" t="s">
        <v>1801</v>
      </c>
      <c r="E292" s="208"/>
      <c r="F292" s="208"/>
      <c r="G292" s="208"/>
      <c r="H292" s="208"/>
      <c r="I292" s="208"/>
      <c r="J292" s="208"/>
      <c r="K292" s="208"/>
      <c r="L292" s="208"/>
      <c r="M292" s="208"/>
      <c r="N292" s="208" t="s">
        <v>1802</v>
      </c>
      <c r="O292" s="208"/>
      <c r="P292" s="208"/>
      <c r="Q292" s="208"/>
      <c r="R292" s="208"/>
      <c r="S292" s="208"/>
      <c r="T292" s="208"/>
      <c r="U292" s="208"/>
      <c r="V292" s="208"/>
      <c r="W292" s="208"/>
      <c r="X292" s="208"/>
      <c r="Y292" s="208"/>
      <c r="Z292" s="208"/>
      <c r="AA292" s="208"/>
      <c r="AB292" s="208"/>
      <c r="AC292" s="208"/>
      <c r="AD292" s="208"/>
      <c r="AE292" s="208"/>
      <c r="AF292" s="208"/>
      <c r="AG292" s="208"/>
      <c r="AH292" s="208"/>
      <c r="AI292" s="208"/>
      <c r="AJ292" s="208"/>
      <c r="AK292" s="208"/>
      <c r="AL292" s="210">
        <v>0.4</v>
      </c>
      <c r="AM292" s="211"/>
      <c r="AN292" s="211"/>
      <c r="AO292" s="211"/>
      <c r="AP292" s="211"/>
      <c r="AQ292" s="211"/>
      <c r="AR292" s="209" t="s">
        <v>1780</v>
      </c>
      <c r="AS292" s="209"/>
      <c r="AT292" s="209"/>
      <c r="AU292" s="209"/>
      <c r="AV292" s="209" t="s">
        <v>1722</v>
      </c>
      <c r="AW292" s="209"/>
      <c r="AX292" s="209"/>
    </row>
    <row r="293" spans="2:50" ht="24" customHeight="1">
      <c r="B293" s="202">
        <v>3</v>
      </c>
      <c r="C293" s="202">
        <v>1</v>
      </c>
      <c r="D293" s="208" t="s">
        <v>1803</v>
      </c>
      <c r="E293" s="208"/>
      <c r="F293" s="208"/>
      <c r="G293" s="208"/>
      <c r="H293" s="208"/>
      <c r="I293" s="208"/>
      <c r="J293" s="208"/>
      <c r="K293" s="208"/>
      <c r="L293" s="208"/>
      <c r="M293" s="208"/>
      <c r="N293" s="208" t="s">
        <v>1804</v>
      </c>
      <c r="O293" s="208"/>
      <c r="P293" s="208"/>
      <c r="Q293" s="208"/>
      <c r="R293" s="208"/>
      <c r="S293" s="208"/>
      <c r="T293" s="208"/>
      <c r="U293" s="208"/>
      <c r="V293" s="208"/>
      <c r="W293" s="208"/>
      <c r="X293" s="208"/>
      <c r="Y293" s="208"/>
      <c r="Z293" s="208"/>
      <c r="AA293" s="208"/>
      <c r="AB293" s="208"/>
      <c r="AC293" s="208"/>
      <c r="AD293" s="208"/>
      <c r="AE293" s="208"/>
      <c r="AF293" s="208"/>
      <c r="AG293" s="208"/>
      <c r="AH293" s="208"/>
      <c r="AI293" s="208"/>
      <c r="AJ293" s="208"/>
      <c r="AK293" s="208"/>
      <c r="AL293" s="207">
        <v>0.08</v>
      </c>
      <c r="AM293" s="208"/>
      <c r="AN293" s="208"/>
      <c r="AO293" s="208"/>
      <c r="AP293" s="208"/>
      <c r="AQ293" s="208"/>
      <c r="AR293" s="430"/>
      <c r="AS293" s="267"/>
      <c r="AT293" s="267"/>
      <c r="AU293" s="429"/>
      <c r="AV293" s="209" t="s">
        <v>1722</v>
      </c>
      <c r="AW293" s="209"/>
      <c r="AX293" s="209"/>
    </row>
    <row r="294" spans="2:50" ht="24" customHeight="1">
      <c r="B294" s="202">
        <v>4</v>
      </c>
      <c r="C294" s="202">
        <v>1</v>
      </c>
      <c r="D294" s="208" t="s">
        <v>1793</v>
      </c>
      <c r="E294" s="208"/>
      <c r="F294" s="208"/>
      <c r="G294" s="208"/>
      <c r="H294" s="208"/>
      <c r="I294" s="208"/>
      <c r="J294" s="208"/>
      <c r="K294" s="208"/>
      <c r="L294" s="208"/>
      <c r="M294" s="208"/>
      <c r="N294" s="208" t="s">
        <v>1805</v>
      </c>
      <c r="O294" s="208"/>
      <c r="P294" s="208"/>
      <c r="Q294" s="208"/>
      <c r="R294" s="208"/>
      <c r="S294" s="208"/>
      <c r="T294" s="208"/>
      <c r="U294" s="208"/>
      <c r="V294" s="208"/>
      <c r="W294" s="208"/>
      <c r="X294" s="208"/>
      <c r="Y294" s="208"/>
      <c r="Z294" s="208"/>
      <c r="AA294" s="208"/>
      <c r="AB294" s="208"/>
      <c r="AC294" s="208"/>
      <c r="AD294" s="208"/>
      <c r="AE294" s="208"/>
      <c r="AF294" s="208"/>
      <c r="AG294" s="208"/>
      <c r="AH294" s="208"/>
      <c r="AI294" s="208"/>
      <c r="AJ294" s="208"/>
      <c r="AK294" s="208"/>
      <c r="AL294" s="207">
        <v>0.06</v>
      </c>
      <c r="AM294" s="208"/>
      <c r="AN294" s="208"/>
      <c r="AO294" s="208"/>
      <c r="AP294" s="208"/>
      <c r="AQ294" s="208"/>
      <c r="AR294" s="430" t="s">
        <v>224</v>
      </c>
      <c r="AS294" s="267"/>
      <c r="AT294" s="267"/>
      <c r="AU294" s="429"/>
      <c r="AV294" s="209" t="s">
        <v>1722</v>
      </c>
      <c r="AW294" s="209"/>
      <c r="AX294" s="209"/>
    </row>
    <row r="295" spans="2:50" ht="24" customHeight="1">
      <c r="B295" s="202">
        <v>5</v>
      </c>
      <c r="C295" s="202">
        <v>1</v>
      </c>
      <c r="D295" s="208"/>
      <c r="E295" s="208"/>
      <c r="F295" s="208"/>
      <c r="G295" s="208"/>
      <c r="H295" s="208"/>
      <c r="I295" s="208"/>
      <c r="J295" s="208"/>
      <c r="K295" s="208"/>
      <c r="L295" s="208"/>
      <c r="M295" s="208"/>
      <c r="N295" s="208"/>
      <c r="O295" s="208"/>
      <c r="P295" s="208"/>
      <c r="Q295" s="208"/>
      <c r="R295" s="208"/>
      <c r="S295" s="208"/>
      <c r="T295" s="208"/>
      <c r="U295" s="208"/>
      <c r="V295" s="208"/>
      <c r="W295" s="208"/>
      <c r="X295" s="208"/>
      <c r="Y295" s="208"/>
      <c r="Z295" s="208"/>
      <c r="AA295" s="208"/>
      <c r="AB295" s="208"/>
      <c r="AC295" s="208"/>
      <c r="AD295" s="208"/>
      <c r="AE295" s="208"/>
      <c r="AF295" s="208"/>
      <c r="AG295" s="208"/>
      <c r="AH295" s="208"/>
      <c r="AI295" s="208"/>
      <c r="AJ295" s="208"/>
      <c r="AK295" s="208"/>
      <c r="AL295" s="207"/>
      <c r="AM295" s="208"/>
      <c r="AN295" s="208"/>
      <c r="AO295" s="208"/>
      <c r="AP295" s="208"/>
      <c r="AQ295" s="208"/>
      <c r="AR295" s="208"/>
      <c r="AS295" s="208"/>
      <c r="AT295" s="208"/>
      <c r="AU295" s="208"/>
      <c r="AV295" s="208"/>
      <c r="AW295" s="208"/>
      <c r="AX295" s="208"/>
    </row>
    <row r="296" spans="2:50" ht="24" customHeight="1">
      <c r="B296" s="202">
        <v>6</v>
      </c>
      <c r="C296" s="202">
        <v>1</v>
      </c>
      <c r="D296" s="208"/>
      <c r="E296" s="208"/>
      <c r="F296" s="208"/>
      <c r="G296" s="208"/>
      <c r="H296" s="208"/>
      <c r="I296" s="208"/>
      <c r="J296" s="208"/>
      <c r="K296" s="208"/>
      <c r="L296" s="208"/>
      <c r="M296" s="208"/>
      <c r="N296" s="208"/>
      <c r="O296" s="208"/>
      <c r="P296" s="208"/>
      <c r="Q296" s="208"/>
      <c r="R296" s="208"/>
      <c r="S296" s="208"/>
      <c r="T296" s="208"/>
      <c r="U296" s="208"/>
      <c r="V296" s="208"/>
      <c r="W296" s="208"/>
      <c r="X296" s="208"/>
      <c r="Y296" s="208"/>
      <c r="Z296" s="208"/>
      <c r="AA296" s="208"/>
      <c r="AB296" s="208"/>
      <c r="AC296" s="208"/>
      <c r="AD296" s="208"/>
      <c r="AE296" s="208"/>
      <c r="AF296" s="208"/>
      <c r="AG296" s="208"/>
      <c r="AH296" s="208"/>
      <c r="AI296" s="208"/>
      <c r="AJ296" s="208"/>
      <c r="AK296" s="208"/>
      <c r="AL296" s="207"/>
      <c r="AM296" s="208"/>
      <c r="AN296" s="208"/>
      <c r="AO296" s="208"/>
      <c r="AP296" s="208"/>
      <c r="AQ296" s="208"/>
      <c r="AR296" s="208"/>
      <c r="AS296" s="208"/>
      <c r="AT296" s="208"/>
      <c r="AU296" s="208"/>
      <c r="AV296" s="208"/>
      <c r="AW296" s="208"/>
      <c r="AX296" s="208"/>
    </row>
    <row r="297" spans="2:50" ht="24" customHeight="1">
      <c r="B297" s="202">
        <v>7</v>
      </c>
      <c r="C297" s="202">
        <v>1</v>
      </c>
      <c r="D297" s="208"/>
      <c r="E297" s="208"/>
      <c r="F297" s="208"/>
      <c r="G297" s="208"/>
      <c r="H297" s="208"/>
      <c r="I297" s="208"/>
      <c r="J297" s="208"/>
      <c r="K297" s="208"/>
      <c r="L297" s="208"/>
      <c r="M297" s="208"/>
      <c r="N297" s="208"/>
      <c r="O297" s="208"/>
      <c r="P297" s="208"/>
      <c r="Q297" s="208"/>
      <c r="R297" s="208"/>
      <c r="S297" s="208"/>
      <c r="T297" s="208"/>
      <c r="U297" s="208"/>
      <c r="V297" s="208"/>
      <c r="W297" s="208"/>
      <c r="X297" s="208"/>
      <c r="Y297" s="208"/>
      <c r="Z297" s="208"/>
      <c r="AA297" s="208"/>
      <c r="AB297" s="208"/>
      <c r="AC297" s="208"/>
      <c r="AD297" s="208"/>
      <c r="AE297" s="208"/>
      <c r="AF297" s="208"/>
      <c r="AG297" s="208"/>
      <c r="AH297" s="208"/>
      <c r="AI297" s="208"/>
      <c r="AJ297" s="208"/>
      <c r="AK297" s="208"/>
      <c r="AL297" s="207"/>
      <c r="AM297" s="208"/>
      <c r="AN297" s="208"/>
      <c r="AO297" s="208"/>
      <c r="AP297" s="208"/>
      <c r="AQ297" s="208"/>
      <c r="AR297" s="208"/>
      <c r="AS297" s="208"/>
      <c r="AT297" s="208"/>
      <c r="AU297" s="208"/>
      <c r="AV297" s="208"/>
      <c r="AW297" s="208"/>
      <c r="AX297" s="208"/>
    </row>
    <row r="298" spans="2:50" ht="24" customHeight="1">
      <c r="B298" s="202">
        <v>8</v>
      </c>
      <c r="C298" s="202">
        <v>1</v>
      </c>
      <c r="D298" s="208"/>
      <c r="E298" s="208"/>
      <c r="F298" s="208"/>
      <c r="G298" s="208"/>
      <c r="H298" s="208"/>
      <c r="I298" s="208"/>
      <c r="J298" s="208"/>
      <c r="K298" s="208"/>
      <c r="L298" s="208"/>
      <c r="M298" s="208"/>
      <c r="N298" s="208"/>
      <c r="O298" s="208"/>
      <c r="P298" s="208"/>
      <c r="Q298" s="208"/>
      <c r="R298" s="208"/>
      <c r="S298" s="208"/>
      <c r="T298" s="208"/>
      <c r="U298" s="208"/>
      <c r="V298" s="208"/>
      <c r="W298" s="208"/>
      <c r="X298" s="208"/>
      <c r="Y298" s="208"/>
      <c r="Z298" s="208"/>
      <c r="AA298" s="208"/>
      <c r="AB298" s="208"/>
      <c r="AC298" s="208"/>
      <c r="AD298" s="208"/>
      <c r="AE298" s="208"/>
      <c r="AF298" s="208"/>
      <c r="AG298" s="208"/>
      <c r="AH298" s="208"/>
      <c r="AI298" s="208"/>
      <c r="AJ298" s="208"/>
      <c r="AK298" s="208"/>
      <c r="AL298" s="207"/>
      <c r="AM298" s="208"/>
      <c r="AN298" s="208"/>
      <c r="AO298" s="208"/>
      <c r="AP298" s="208"/>
      <c r="AQ298" s="208"/>
      <c r="AR298" s="208"/>
      <c r="AS298" s="208"/>
      <c r="AT298" s="208"/>
      <c r="AU298" s="208"/>
      <c r="AV298" s="208"/>
      <c r="AW298" s="208"/>
      <c r="AX298" s="208"/>
    </row>
    <row r="299" spans="2:50" ht="24" customHeight="1">
      <c r="B299" s="202">
        <v>9</v>
      </c>
      <c r="C299" s="202">
        <v>1</v>
      </c>
      <c r="D299" s="208"/>
      <c r="E299" s="208"/>
      <c r="F299" s="208"/>
      <c r="G299" s="208"/>
      <c r="H299" s="208"/>
      <c r="I299" s="208"/>
      <c r="J299" s="208"/>
      <c r="K299" s="208"/>
      <c r="L299" s="208"/>
      <c r="M299" s="208"/>
      <c r="N299" s="208"/>
      <c r="O299" s="208"/>
      <c r="P299" s="208"/>
      <c r="Q299" s="208"/>
      <c r="R299" s="208"/>
      <c r="S299" s="208"/>
      <c r="T299" s="208"/>
      <c r="U299" s="208"/>
      <c r="V299" s="208"/>
      <c r="W299" s="208"/>
      <c r="X299" s="208"/>
      <c r="Y299" s="208"/>
      <c r="Z299" s="208"/>
      <c r="AA299" s="208"/>
      <c r="AB299" s="208"/>
      <c r="AC299" s="208"/>
      <c r="AD299" s="208"/>
      <c r="AE299" s="208"/>
      <c r="AF299" s="208"/>
      <c r="AG299" s="208"/>
      <c r="AH299" s="208"/>
      <c r="AI299" s="208"/>
      <c r="AJ299" s="208"/>
      <c r="AK299" s="208"/>
      <c r="AL299" s="207"/>
      <c r="AM299" s="208"/>
      <c r="AN299" s="208"/>
      <c r="AO299" s="208"/>
      <c r="AP299" s="208"/>
      <c r="AQ299" s="208"/>
      <c r="AR299" s="208"/>
      <c r="AS299" s="208"/>
      <c r="AT299" s="208"/>
      <c r="AU299" s="208"/>
      <c r="AV299" s="208"/>
      <c r="AW299" s="208"/>
      <c r="AX299" s="208"/>
    </row>
    <row r="300" spans="2:50" ht="24" customHeight="1">
      <c r="B300" s="202">
        <v>10</v>
      </c>
      <c r="C300" s="202">
        <v>1</v>
      </c>
      <c r="D300" s="208"/>
      <c r="E300" s="208"/>
      <c r="F300" s="208"/>
      <c r="G300" s="208"/>
      <c r="H300" s="208"/>
      <c r="I300" s="208"/>
      <c r="J300" s="208"/>
      <c r="K300" s="208"/>
      <c r="L300" s="208"/>
      <c r="M300" s="208"/>
      <c r="N300" s="208"/>
      <c r="O300" s="208"/>
      <c r="P300" s="208"/>
      <c r="Q300" s="208"/>
      <c r="R300" s="208"/>
      <c r="S300" s="208"/>
      <c r="T300" s="208"/>
      <c r="U300" s="208"/>
      <c r="V300" s="208"/>
      <c r="W300" s="208"/>
      <c r="X300" s="208"/>
      <c r="Y300" s="208"/>
      <c r="Z300" s="208"/>
      <c r="AA300" s="208"/>
      <c r="AB300" s="208"/>
      <c r="AC300" s="208"/>
      <c r="AD300" s="208"/>
      <c r="AE300" s="208"/>
      <c r="AF300" s="208"/>
      <c r="AG300" s="208"/>
      <c r="AH300" s="208"/>
      <c r="AI300" s="208"/>
      <c r="AJ300" s="208"/>
      <c r="AK300" s="208"/>
      <c r="AL300" s="207"/>
      <c r="AM300" s="208"/>
      <c r="AN300" s="208"/>
      <c r="AO300" s="208"/>
      <c r="AP300" s="208"/>
      <c r="AQ300" s="208"/>
      <c r="AR300" s="208"/>
      <c r="AS300" s="208"/>
      <c r="AT300" s="208"/>
      <c r="AU300" s="208"/>
      <c r="AV300" s="208"/>
      <c r="AW300" s="208"/>
      <c r="AX300" s="208"/>
    </row>
    <row r="302" spans="2:50" ht="23.25" hidden="1" customHeight="1">
      <c r="B302" t="s">
        <v>43</v>
      </c>
    </row>
    <row r="303" spans="2:50" ht="36" hidden="1" customHeight="1">
      <c r="B303" s="213" t="s">
        <v>29</v>
      </c>
      <c r="C303" s="213"/>
      <c r="D303" s="213"/>
      <c r="E303" s="213"/>
      <c r="F303" s="213"/>
      <c r="G303" s="213"/>
      <c r="H303" s="213"/>
      <c r="I303" s="209"/>
      <c r="J303" s="209"/>
      <c r="K303" s="209"/>
      <c r="L303" s="209"/>
      <c r="M303" s="209"/>
      <c r="N303" s="209"/>
      <c r="O303" s="209"/>
      <c r="P303" s="209"/>
      <c r="Q303" s="209"/>
      <c r="R303" s="209"/>
      <c r="S303" s="209"/>
      <c r="T303" s="209"/>
      <c r="U303" s="209"/>
      <c r="V303" s="209"/>
      <c r="W303" s="209"/>
      <c r="X303" s="209"/>
      <c r="Y303" s="209"/>
    </row>
    <row r="304" spans="2:50" ht="36" hidden="1" customHeight="1">
      <c r="B304" s="485" t="s">
        <v>41</v>
      </c>
      <c r="C304" s="486"/>
      <c r="D304" s="486"/>
      <c r="E304" s="486"/>
      <c r="F304" s="486"/>
      <c r="G304" s="486"/>
      <c r="H304" s="487"/>
      <c r="I304" s="430" t="s">
        <v>1772</v>
      </c>
      <c r="J304" s="267"/>
      <c r="K304" s="267"/>
      <c r="L304" s="267"/>
      <c r="M304" s="429"/>
      <c r="N304" s="491" t="s">
        <v>30</v>
      </c>
      <c r="O304" s="486"/>
      <c r="P304" s="486"/>
      <c r="Q304" s="486"/>
      <c r="R304" s="486"/>
      <c r="S304" s="486"/>
      <c r="T304" s="487"/>
      <c r="U304" s="430" t="s">
        <v>1772</v>
      </c>
      <c r="V304" s="267"/>
      <c r="W304" s="267"/>
      <c r="X304" s="267"/>
      <c r="Y304" s="429"/>
      <c r="Z304" s="491" t="s">
        <v>31</v>
      </c>
      <c r="AA304" s="486"/>
      <c r="AB304" s="486"/>
      <c r="AC304" s="486"/>
      <c r="AD304" s="486"/>
      <c r="AE304" s="486"/>
      <c r="AF304" s="487"/>
      <c r="AG304" s="430" t="s">
        <v>1772</v>
      </c>
      <c r="AH304" s="267"/>
      <c r="AI304" s="267"/>
      <c r="AJ304" s="267"/>
      <c r="AK304" s="429"/>
      <c r="AL304" s="491" t="s">
        <v>32</v>
      </c>
      <c r="AM304" s="486"/>
      <c r="AN304" s="486"/>
      <c r="AO304" s="486"/>
      <c r="AP304" s="486"/>
      <c r="AQ304" s="486"/>
      <c r="AR304" s="487"/>
      <c r="AS304" s="430" t="s">
        <v>1772</v>
      </c>
      <c r="AT304" s="267"/>
      <c r="AU304" s="267"/>
      <c r="AV304" s="267"/>
      <c r="AW304" s="429"/>
    </row>
    <row r="305" spans="2:50" ht="36" hidden="1" customHeight="1">
      <c r="B305" s="491" t="s">
        <v>33</v>
      </c>
      <c r="C305" s="486"/>
      <c r="D305" s="486"/>
      <c r="E305" s="486"/>
      <c r="F305" s="486"/>
      <c r="G305" s="486"/>
      <c r="H305" s="487"/>
      <c r="I305" s="488"/>
      <c r="J305" s="489"/>
      <c r="K305" s="489"/>
      <c r="L305" s="489"/>
      <c r="M305" s="490"/>
      <c r="N305" s="491" t="s">
        <v>34</v>
      </c>
      <c r="O305" s="486"/>
      <c r="P305" s="486"/>
      <c r="Q305" s="486"/>
      <c r="R305" s="486"/>
      <c r="S305" s="486"/>
      <c r="T305" s="487"/>
      <c r="U305" s="488"/>
      <c r="V305" s="489"/>
      <c r="W305" s="489"/>
      <c r="X305" s="489"/>
      <c r="Y305" s="490"/>
      <c r="Z305" s="491" t="s">
        <v>35</v>
      </c>
      <c r="AA305" s="486"/>
      <c r="AB305" s="486"/>
      <c r="AC305" s="486"/>
      <c r="AD305" s="486"/>
      <c r="AE305" s="486"/>
      <c r="AF305" s="487"/>
      <c r="AG305" s="488"/>
      <c r="AH305" s="489"/>
      <c r="AI305" s="489"/>
      <c r="AJ305" s="489"/>
      <c r="AK305" s="490"/>
      <c r="AL305" s="485" t="s">
        <v>36</v>
      </c>
      <c r="AM305" s="486"/>
      <c r="AN305" s="486"/>
      <c r="AO305" s="486"/>
      <c r="AP305" s="486"/>
      <c r="AQ305" s="486"/>
      <c r="AR305" s="487"/>
      <c r="AS305" s="488"/>
      <c r="AT305" s="489"/>
      <c r="AU305" s="489"/>
      <c r="AV305" s="489"/>
      <c r="AW305" s="490"/>
    </row>
    <row r="306" spans="2:50">
      <c r="C306" t="s">
        <v>1747</v>
      </c>
    </row>
    <row r="307" spans="2:50" ht="34.5" customHeight="1">
      <c r="B307" s="202"/>
      <c r="C307" s="202"/>
      <c r="D307" s="213" t="s">
        <v>1767</v>
      </c>
      <c r="E307" s="213"/>
      <c r="F307" s="213"/>
      <c r="G307" s="213"/>
      <c r="H307" s="213"/>
      <c r="I307" s="213"/>
      <c r="J307" s="213"/>
      <c r="K307" s="213"/>
      <c r="L307" s="213"/>
      <c r="M307" s="213"/>
      <c r="N307" s="213" t="s">
        <v>1768</v>
      </c>
      <c r="O307" s="213"/>
      <c r="P307" s="213"/>
      <c r="Q307" s="213"/>
      <c r="R307" s="213"/>
      <c r="S307" s="213"/>
      <c r="T307" s="213"/>
      <c r="U307" s="213"/>
      <c r="V307" s="213"/>
      <c r="W307" s="213"/>
      <c r="X307" s="213"/>
      <c r="Y307" s="213"/>
      <c r="Z307" s="213"/>
      <c r="AA307" s="213"/>
      <c r="AB307" s="213"/>
      <c r="AC307" s="213"/>
      <c r="AD307" s="213"/>
      <c r="AE307" s="213"/>
      <c r="AF307" s="213"/>
      <c r="AG307" s="213"/>
      <c r="AH307" s="213"/>
      <c r="AI307" s="213"/>
      <c r="AJ307" s="213"/>
      <c r="AK307" s="213"/>
      <c r="AL307" s="214" t="s">
        <v>1769</v>
      </c>
      <c r="AM307" s="213"/>
      <c r="AN307" s="213"/>
      <c r="AO307" s="213"/>
      <c r="AP307" s="213"/>
      <c r="AQ307" s="213"/>
      <c r="AR307" s="213" t="s">
        <v>27</v>
      </c>
      <c r="AS307" s="213"/>
      <c r="AT307" s="213"/>
      <c r="AU307" s="213"/>
      <c r="AV307" s="213" t="s">
        <v>28</v>
      </c>
      <c r="AW307" s="213"/>
      <c r="AX307" s="213"/>
    </row>
    <row r="308" spans="2:50" ht="24" customHeight="1">
      <c r="B308" s="202">
        <v>1</v>
      </c>
      <c r="C308" s="202">
        <v>1</v>
      </c>
      <c r="D308" s="636" t="s">
        <v>847</v>
      </c>
      <c r="E308" s="636"/>
      <c r="F308" s="636"/>
      <c r="G308" s="636"/>
      <c r="H308" s="636"/>
      <c r="I308" s="636"/>
      <c r="J308" s="636"/>
      <c r="K308" s="636"/>
      <c r="L308" s="636"/>
      <c r="M308" s="636"/>
      <c r="N308" s="208" t="s">
        <v>1806</v>
      </c>
      <c r="O308" s="208"/>
      <c r="P308" s="208"/>
      <c r="Q308" s="208"/>
      <c r="R308" s="208"/>
      <c r="S308" s="208"/>
      <c r="T308" s="208"/>
      <c r="U308" s="208"/>
      <c r="V308" s="208"/>
      <c r="W308" s="208"/>
      <c r="X308" s="208"/>
      <c r="Y308" s="208"/>
      <c r="Z308" s="208"/>
      <c r="AA308" s="208"/>
      <c r="AB308" s="208"/>
      <c r="AC308" s="208"/>
      <c r="AD308" s="208"/>
      <c r="AE308" s="208"/>
      <c r="AF308" s="208"/>
      <c r="AG308" s="208"/>
      <c r="AH308" s="208"/>
      <c r="AI308" s="208"/>
      <c r="AJ308" s="208"/>
      <c r="AK308" s="208"/>
      <c r="AL308" s="210">
        <v>0.5</v>
      </c>
      <c r="AM308" s="211"/>
      <c r="AN308" s="211"/>
      <c r="AO308" s="211"/>
      <c r="AP308" s="211"/>
      <c r="AQ308" s="211"/>
      <c r="AR308" s="209"/>
      <c r="AS308" s="209"/>
      <c r="AT308" s="209"/>
      <c r="AU308" s="209"/>
      <c r="AV308" s="209"/>
      <c r="AW308" s="209"/>
      <c r="AX308" s="209"/>
    </row>
    <row r="309" spans="2:50" ht="24" customHeight="1">
      <c r="B309" s="202">
        <v>2</v>
      </c>
      <c r="C309" s="202">
        <v>1</v>
      </c>
      <c r="D309" s="208"/>
      <c r="E309" s="208"/>
      <c r="F309" s="208"/>
      <c r="G309" s="208"/>
      <c r="H309" s="208"/>
      <c r="I309" s="208"/>
      <c r="J309" s="208"/>
      <c r="K309" s="208"/>
      <c r="L309" s="208"/>
      <c r="M309" s="208"/>
      <c r="N309" s="208"/>
      <c r="O309" s="208"/>
      <c r="P309" s="208"/>
      <c r="Q309" s="208"/>
      <c r="R309" s="208"/>
      <c r="S309" s="208"/>
      <c r="T309" s="208"/>
      <c r="U309" s="208"/>
      <c r="V309" s="208"/>
      <c r="W309" s="208"/>
      <c r="X309" s="208"/>
      <c r="Y309" s="208"/>
      <c r="Z309" s="208"/>
      <c r="AA309" s="208"/>
      <c r="AB309" s="208"/>
      <c r="AC309" s="208"/>
      <c r="AD309" s="208"/>
      <c r="AE309" s="208"/>
      <c r="AF309" s="208"/>
      <c r="AG309" s="208"/>
      <c r="AH309" s="208"/>
      <c r="AI309" s="208"/>
      <c r="AJ309" s="208"/>
      <c r="AK309" s="208"/>
      <c r="AL309" s="207"/>
      <c r="AM309" s="208"/>
      <c r="AN309" s="208"/>
      <c r="AO309" s="208"/>
      <c r="AP309" s="208"/>
      <c r="AQ309" s="208"/>
      <c r="AR309" s="208"/>
      <c r="AS309" s="208"/>
      <c r="AT309" s="208"/>
      <c r="AU309" s="208"/>
      <c r="AV309" s="208"/>
      <c r="AW309" s="208"/>
      <c r="AX309" s="208"/>
    </row>
    <row r="310" spans="2:50" ht="24" customHeight="1">
      <c r="B310" s="202">
        <v>3</v>
      </c>
      <c r="C310" s="202">
        <v>1</v>
      </c>
      <c r="D310" s="208"/>
      <c r="E310" s="208"/>
      <c r="F310" s="208"/>
      <c r="G310" s="208"/>
      <c r="H310" s="208"/>
      <c r="I310" s="208"/>
      <c r="J310" s="208"/>
      <c r="K310" s="208"/>
      <c r="L310" s="208"/>
      <c r="M310" s="208"/>
      <c r="N310" s="208"/>
      <c r="O310" s="208"/>
      <c r="P310" s="208"/>
      <c r="Q310" s="208"/>
      <c r="R310" s="208"/>
      <c r="S310" s="208"/>
      <c r="T310" s="208"/>
      <c r="U310" s="208"/>
      <c r="V310" s="208"/>
      <c r="W310" s="208"/>
      <c r="X310" s="208"/>
      <c r="Y310" s="208"/>
      <c r="Z310" s="208"/>
      <c r="AA310" s="208"/>
      <c r="AB310" s="208"/>
      <c r="AC310" s="208"/>
      <c r="AD310" s="208"/>
      <c r="AE310" s="208"/>
      <c r="AF310" s="208"/>
      <c r="AG310" s="208"/>
      <c r="AH310" s="208"/>
      <c r="AI310" s="208"/>
      <c r="AJ310" s="208"/>
      <c r="AK310" s="208"/>
      <c r="AL310" s="207"/>
      <c r="AM310" s="208"/>
      <c r="AN310" s="208"/>
      <c r="AO310" s="208"/>
      <c r="AP310" s="208"/>
      <c r="AQ310" s="208"/>
      <c r="AR310" s="208"/>
      <c r="AS310" s="208"/>
      <c r="AT310" s="208"/>
      <c r="AU310" s="208"/>
      <c r="AV310" s="208"/>
      <c r="AW310" s="208"/>
      <c r="AX310" s="208"/>
    </row>
    <row r="311" spans="2:50" ht="24" customHeight="1">
      <c r="B311" s="202">
        <v>4</v>
      </c>
      <c r="C311" s="202">
        <v>1</v>
      </c>
      <c r="D311" s="208"/>
      <c r="E311" s="208"/>
      <c r="F311" s="208"/>
      <c r="G311" s="208"/>
      <c r="H311" s="208"/>
      <c r="I311" s="208"/>
      <c r="J311" s="208"/>
      <c r="K311" s="208"/>
      <c r="L311" s="208"/>
      <c r="M311" s="208"/>
      <c r="N311" s="208"/>
      <c r="O311" s="208"/>
      <c r="P311" s="208"/>
      <c r="Q311" s="208"/>
      <c r="R311" s="208"/>
      <c r="S311" s="208"/>
      <c r="T311" s="208"/>
      <c r="U311" s="208"/>
      <c r="V311" s="208"/>
      <c r="W311" s="208"/>
      <c r="X311" s="208"/>
      <c r="Y311" s="208"/>
      <c r="Z311" s="208"/>
      <c r="AA311" s="208"/>
      <c r="AB311" s="208"/>
      <c r="AC311" s="208"/>
      <c r="AD311" s="208"/>
      <c r="AE311" s="208"/>
      <c r="AF311" s="208"/>
      <c r="AG311" s="208"/>
      <c r="AH311" s="208"/>
      <c r="AI311" s="208"/>
      <c r="AJ311" s="208"/>
      <c r="AK311" s="208"/>
      <c r="AL311" s="207"/>
      <c r="AM311" s="208"/>
      <c r="AN311" s="208"/>
      <c r="AO311" s="208"/>
      <c r="AP311" s="208"/>
      <c r="AQ311" s="208"/>
      <c r="AR311" s="208"/>
      <c r="AS311" s="208"/>
      <c r="AT311" s="208"/>
      <c r="AU311" s="208"/>
      <c r="AV311" s="208"/>
      <c r="AW311" s="208"/>
      <c r="AX311" s="208"/>
    </row>
    <row r="312" spans="2:50" ht="24" customHeight="1">
      <c r="B312" s="202">
        <v>5</v>
      </c>
      <c r="C312" s="202">
        <v>1</v>
      </c>
      <c r="D312" s="208"/>
      <c r="E312" s="208"/>
      <c r="F312" s="208"/>
      <c r="G312" s="208"/>
      <c r="H312" s="208"/>
      <c r="I312" s="208"/>
      <c r="J312" s="208"/>
      <c r="K312" s="208"/>
      <c r="L312" s="208"/>
      <c r="M312" s="208"/>
      <c r="N312" s="208"/>
      <c r="O312" s="208"/>
      <c r="P312" s="208"/>
      <c r="Q312" s="208"/>
      <c r="R312" s="208"/>
      <c r="S312" s="208"/>
      <c r="T312" s="208"/>
      <c r="U312" s="208"/>
      <c r="V312" s="208"/>
      <c r="W312" s="208"/>
      <c r="X312" s="208"/>
      <c r="Y312" s="208"/>
      <c r="Z312" s="208"/>
      <c r="AA312" s="208"/>
      <c r="AB312" s="208"/>
      <c r="AC312" s="208"/>
      <c r="AD312" s="208"/>
      <c r="AE312" s="208"/>
      <c r="AF312" s="208"/>
      <c r="AG312" s="208"/>
      <c r="AH312" s="208"/>
      <c r="AI312" s="208"/>
      <c r="AJ312" s="208"/>
      <c r="AK312" s="208"/>
      <c r="AL312" s="207"/>
      <c r="AM312" s="208"/>
      <c r="AN312" s="208"/>
      <c r="AO312" s="208"/>
      <c r="AP312" s="208"/>
      <c r="AQ312" s="208"/>
      <c r="AR312" s="208"/>
      <c r="AS312" s="208"/>
      <c r="AT312" s="208"/>
      <c r="AU312" s="208"/>
      <c r="AV312" s="208"/>
      <c r="AW312" s="208"/>
      <c r="AX312" s="208"/>
    </row>
    <row r="313" spans="2:50" ht="24" customHeight="1">
      <c r="B313" s="202">
        <v>6</v>
      </c>
      <c r="C313" s="202">
        <v>1</v>
      </c>
      <c r="D313" s="208"/>
      <c r="E313" s="208"/>
      <c r="F313" s="208"/>
      <c r="G313" s="208"/>
      <c r="H313" s="208"/>
      <c r="I313" s="208"/>
      <c r="J313" s="208"/>
      <c r="K313" s="208"/>
      <c r="L313" s="208"/>
      <c r="M313" s="208"/>
      <c r="N313" s="208"/>
      <c r="O313" s="208"/>
      <c r="P313" s="208"/>
      <c r="Q313" s="208"/>
      <c r="R313" s="208"/>
      <c r="S313" s="208"/>
      <c r="T313" s="208"/>
      <c r="U313" s="208"/>
      <c r="V313" s="208"/>
      <c r="W313" s="208"/>
      <c r="X313" s="208"/>
      <c r="Y313" s="208"/>
      <c r="Z313" s="208"/>
      <c r="AA313" s="208"/>
      <c r="AB313" s="208"/>
      <c r="AC313" s="208"/>
      <c r="AD313" s="208"/>
      <c r="AE313" s="208"/>
      <c r="AF313" s="208"/>
      <c r="AG313" s="208"/>
      <c r="AH313" s="208"/>
      <c r="AI313" s="208"/>
      <c r="AJ313" s="208"/>
      <c r="AK313" s="208"/>
      <c r="AL313" s="207"/>
      <c r="AM313" s="208"/>
      <c r="AN313" s="208"/>
      <c r="AO313" s="208"/>
      <c r="AP313" s="208"/>
      <c r="AQ313" s="208"/>
      <c r="AR313" s="208"/>
      <c r="AS313" s="208"/>
      <c r="AT313" s="208"/>
      <c r="AU313" s="208"/>
      <c r="AV313" s="208"/>
      <c r="AW313" s="208"/>
      <c r="AX313" s="208"/>
    </row>
    <row r="314" spans="2:50" ht="24" customHeight="1">
      <c r="B314" s="202">
        <v>7</v>
      </c>
      <c r="C314" s="202">
        <v>1</v>
      </c>
      <c r="D314" s="208"/>
      <c r="E314" s="208"/>
      <c r="F314" s="208"/>
      <c r="G314" s="208"/>
      <c r="H314" s="208"/>
      <c r="I314" s="208"/>
      <c r="J314" s="208"/>
      <c r="K314" s="208"/>
      <c r="L314" s="208"/>
      <c r="M314" s="208"/>
      <c r="N314" s="208"/>
      <c r="O314" s="208"/>
      <c r="P314" s="208"/>
      <c r="Q314" s="208"/>
      <c r="R314" s="208"/>
      <c r="S314" s="208"/>
      <c r="T314" s="208"/>
      <c r="U314" s="208"/>
      <c r="V314" s="208"/>
      <c r="W314" s="208"/>
      <c r="X314" s="208"/>
      <c r="Y314" s="208"/>
      <c r="Z314" s="208"/>
      <c r="AA314" s="208"/>
      <c r="AB314" s="208"/>
      <c r="AC314" s="208"/>
      <c r="AD314" s="208"/>
      <c r="AE314" s="208"/>
      <c r="AF314" s="208"/>
      <c r="AG314" s="208"/>
      <c r="AH314" s="208"/>
      <c r="AI314" s="208"/>
      <c r="AJ314" s="208"/>
      <c r="AK314" s="208"/>
      <c r="AL314" s="207"/>
      <c r="AM314" s="208"/>
      <c r="AN314" s="208"/>
      <c r="AO314" s="208"/>
      <c r="AP314" s="208"/>
      <c r="AQ314" s="208"/>
      <c r="AR314" s="208"/>
      <c r="AS314" s="208"/>
      <c r="AT314" s="208"/>
      <c r="AU314" s="208"/>
      <c r="AV314" s="208"/>
      <c r="AW314" s="208"/>
      <c r="AX314" s="208"/>
    </row>
    <row r="315" spans="2:50" ht="24" customHeight="1">
      <c r="B315" s="202">
        <v>8</v>
      </c>
      <c r="C315" s="202">
        <v>1</v>
      </c>
      <c r="D315" s="208"/>
      <c r="E315" s="208"/>
      <c r="F315" s="208"/>
      <c r="G315" s="208"/>
      <c r="H315" s="208"/>
      <c r="I315" s="208"/>
      <c r="J315" s="208"/>
      <c r="K315" s="208"/>
      <c r="L315" s="208"/>
      <c r="M315" s="208"/>
      <c r="N315" s="208"/>
      <c r="O315" s="208"/>
      <c r="P315" s="208"/>
      <c r="Q315" s="208"/>
      <c r="R315" s="208"/>
      <c r="S315" s="208"/>
      <c r="T315" s="208"/>
      <c r="U315" s="208"/>
      <c r="V315" s="208"/>
      <c r="W315" s="208"/>
      <c r="X315" s="208"/>
      <c r="Y315" s="208"/>
      <c r="Z315" s="208"/>
      <c r="AA315" s="208"/>
      <c r="AB315" s="208"/>
      <c r="AC315" s="208"/>
      <c r="AD315" s="208"/>
      <c r="AE315" s="208"/>
      <c r="AF315" s="208"/>
      <c r="AG315" s="208"/>
      <c r="AH315" s="208"/>
      <c r="AI315" s="208"/>
      <c r="AJ315" s="208"/>
      <c r="AK315" s="208"/>
      <c r="AL315" s="207"/>
      <c r="AM315" s="208"/>
      <c r="AN315" s="208"/>
      <c r="AO315" s="208"/>
      <c r="AP315" s="208"/>
      <c r="AQ315" s="208"/>
      <c r="AR315" s="208"/>
      <c r="AS315" s="208"/>
      <c r="AT315" s="208"/>
      <c r="AU315" s="208"/>
      <c r="AV315" s="208"/>
      <c r="AW315" s="208"/>
      <c r="AX315" s="208"/>
    </row>
    <row r="316" spans="2:50" ht="24" customHeight="1">
      <c r="B316" s="202">
        <v>9</v>
      </c>
      <c r="C316" s="202">
        <v>1</v>
      </c>
      <c r="D316" s="208"/>
      <c r="E316" s="208"/>
      <c r="F316" s="208"/>
      <c r="G316" s="208"/>
      <c r="H316" s="208"/>
      <c r="I316" s="208"/>
      <c r="J316" s="208"/>
      <c r="K316" s="208"/>
      <c r="L316" s="208"/>
      <c r="M316" s="208"/>
      <c r="N316" s="208"/>
      <c r="O316" s="208"/>
      <c r="P316" s="208"/>
      <c r="Q316" s="208"/>
      <c r="R316" s="208"/>
      <c r="S316" s="208"/>
      <c r="T316" s="208"/>
      <c r="U316" s="208"/>
      <c r="V316" s="208"/>
      <c r="W316" s="208"/>
      <c r="X316" s="208"/>
      <c r="Y316" s="208"/>
      <c r="Z316" s="208"/>
      <c r="AA316" s="208"/>
      <c r="AB316" s="208"/>
      <c r="AC316" s="208"/>
      <c r="AD316" s="208"/>
      <c r="AE316" s="208"/>
      <c r="AF316" s="208"/>
      <c r="AG316" s="208"/>
      <c r="AH316" s="208"/>
      <c r="AI316" s="208"/>
      <c r="AJ316" s="208"/>
      <c r="AK316" s="208"/>
      <c r="AL316" s="207"/>
      <c r="AM316" s="208"/>
      <c r="AN316" s="208"/>
      <c r="AO316" s="208"/>
      <c r="AP316" s="208"/>
      <c r="AQ316" s="208"/>
      <c r="AR316" s="208"/>
      <c r="AS316" s="208"/>
      <c r="AT316" s="208"/>
      <c r="AU316" s="208"/>
      <c r="AV316" s="208"/>
      <c r="AW316" s="208"/>
      <c r="AX316" s="208"/>
    </row>
    <row r="317" spans="2:50" ht="24" customHeight="1">
      <c r="B317" s="202">
        <v>10</v>
      </c>
      <c r="C317" s="202">
        <v>1</v>
      </c>
      <c r="D317" s="208"/>
      <c r="E317" s="208"/>
      <c r="F317" s="208"/>
      <c r="G317" s="208"/>
      <c r="H317" s="208"/>
      <c r="I317" s="208"/>
      <c r="J317" s="208"/>
      <c r="K317" s="208"/>
      <c r="L317" s="208"/>
      <c r="M317" s="208"/>
      <c r="N317" s="208"/>
      <c r="O317" s="208"/>
      <c r="P317" s="208"/>
      <c r="Q317" s="208"/>
      <c r="R317" s="208"/>
      <c r="S317" s="208"/>
      <c r="T317" s="208"/>
      <c r="U317" s="208"/>
      <c r="V317" s="208"/>
      <c r="W317" s="208"/>
      <c r="X317" s="208"/>
      <c r="Y317" s="208"/>
      <c r="Z317" s="208"/>
      <c r="AA317" s="208"/>
      <c r="AB317" s="208"/>
      <c r="AC317" s="208"/>
      <c r="AD317" s="208"/>
      <c r="AE317" s="208"/>
      <c r="AF317" s="208"/>
      <c r="AG317" s="208"/>
      <c r="AH317" s="208"/>
      <c r="AI317" s="208"/>
      <c r="AJ317" s="208"/>
      <c r="AK317" s="208"/>
      <c r="AL317" s="207"/>
      <c r="AM317" s="208"/>
      <c r="AN317" s="208"/>
      <c r="AO317" s="208"/>
      <c r="AP317" s="208"/>
      <c r="AQ317" s="208"/>
      <c r="AR317" s="208"/>
      <c r="AS317" s="208"/>
      <c r="AT317" s="208"/>
      <c r="AU317" s="208"/>
      <c r="AV317" s="208"/>
      <c r="AW317" s="208"/>
      <c r="AX317" s="208"/>
    </row>
    <row r="319" spans="2:50">
      <c r="C319" t="s">
        <v>1807</v>
      </c>
    </row>
    <row r="320" spans="2:50" ht="34.5" customHeight="1">
      <c r="B320" s="202"/>
      <c r="C320" s="202"/>
      <c r="D320" s="213" t="s">
        <v>1767</v>
      </c>
      <c r="E320" s="213"/>
      <c r="F320" s="213"/>
      <c r="G320" s="213"/>
      <c r="H320" s="213"/>
      <c r="I320" s="213"/>
      <c r="J320" s="213"/>
      <c r="K320" s="213"/>
      <c r="L320" s="213"/>
      <c r="M320" s="213"/>
      <c r="N320" s="213" t="s">
        <v>1768</v>
      </c>
      <c r="O320" s="213"/>
      <c r="P320" s="213"/>
      <c r="Q320" s="213"/>
      <c r="R320" s="213"/>
      <c r="S320" s="213"/>
      <c r="T320" s="213"/>
      <c r="U320" s="213"/>
      <c r="V320" s="213"/>
      <c r="W320" s="213"/>
      <c r="X320" s="213"/>
      <c r="Y320" s="213"/>
      <c r="Z320" s="213"/>
      <c r="AA320" s="213"/>
      <c r="AB320" s="213"/>
      <c r="AC320" s="213"/>
      <c r="AD320" s="213"/>
      <c r="AE320" s="213"/>
      <c r="AF320" s="213"/>
      <c r="AG320" s="213"/>
      <c r="AH320" s="213"/>
      <c r="AI320" s="213"/>
      <c r="AJ320" s="213"/>
      <c r="AK320" s="213"/>
      <c r="AL320" s="214" t="s">
        <v>1769</v>
      </c>
      <c r="AM320" s="213"/>
      <c r="AN320" s="213"/>
      <c r="AO320" s="213"/>
      <c r="AP320" s="213"/>
      <c r="AQ320" s="213"/>
      <c r="AR320" s="213" t="s">
        <v>27</v>
      </c>
      <c r="AS320" s="213"/>
      <c r="AT320" s="213"/>
      <c r="AU320" s="213"/>
      <c r="AV320" s="213" t="s">
        <v>28</v>
      </c>
      <c r="AW320" s="213"/>
      <c r="AX320" s="213"/>
    </row>
    <row r="321" spans="2:50" ht="24" customHeight="1">
      <c r="B321" s="202">
        <v>1</v>
      </c>
      <c r="C321" s="202">
        <v>1</v>
      </c>
      <c r="D321" s="480" t="s">
        <v>1808</v>
      </c>
      <c r="E321" s="481"/>
      <c r="F321" s="481"/>
      <c r="G321" s="481"/>
      <c r="H321" s="481"/>
      <c r="I321" s="481"/>
      <c r="J321" s="481"/>
      <c r="K321" s="481"/>
      <c r="L321" s="481"/>
      <c r="M321" s="482"/>
      <c r="N321" s="480" t="s">
        <v>1750</v>
      </c>
      <c r="O321" s="481"/>
      <c r="P321" s="481"/>
      <c r="Q321" s="481"/>
      <c r="R321" s="481"/>
      <c r="S321" s="481"/>
      <c r="T321" s="481"/>
      <c r="U321" s="481"/>
      <c r="V321" s="481"/>
      <c r="W321" s="481"/>
      <c r="X321" s="481"/>
      <c r="Y321" s="481"/>
      <c r="Z321" s="481"/>
      <c r="AA321" s="481"/>
      <c r="AB321" s="481"/>
      <c r="AC321" s="481"/>
      <c r="AD321" s="481"/>
      <c r="AE321" s="481"/>
      <c r="AF321" s="481"/>
      <c r="AG321" s="481"/>
      <c r="AH321" s="481"/>
      <c r="AI321" s="481"/>
      <c r="AJ321" s="481"/>
      <c r="AK321" s="482"/>
      <c r="AL321" s="492">
        <v>2</v>
      </c>
      <c r="AM321" s="493"/>
      <c r="AN321" s="493"/>
      <c r="AO321" s="493"/>
      <c r="AP321" s="493"/>
      <c r="AQ321" s="493"/>
      <c r="AR321" s="209">
        <v>5</v>
      </c>
      <c r="AS321" s="209"/>
      <c r="AT321" s="209"/>
      <c r="AU321" s="209"/>
      <c r="AV321" s="605">
        <v>0.81599999999999995</v>
      </c>
      <c r="AW321" s="605"/>
      <c r="AX321" s="605"/>
    </row>
    <row r="322" spans="2:50" ht="21.95" customHeight="1">
      <c r="B322" s="202">
        <v>2</v>
      </c>
      <c r="C322" s="202">
        <v>1</v>
      </c>
      <c r="D322" s="208"/>
      <c r="E322" s="208"/>
      <c r="F322" s="208"/>
      <c r="G322" s="208"/>
      <c r="H322" s="208"/>
      <c r="I322" s="208"/>
      <c r="J322" s="208"/>
      <c r="K322" s="208"/>
      <c r="L322" s="208"/>
      <c r="M322" s="208"/>
      <c r="N322" s="208"/>
      <c r="O322" s="208"/>
      <c r="P322" s="208"/>
      <c r="Q322" s="208"/>
      <c r="R322" s="208"/>
      <c r="S322" s="208"/>
      <c r="T322" s="208"/>
      <c r="U322" s="208"/>
      <c r="V322" s="208"/>
      <c r="W322" s="208"/>
      <c r="X322" s="208"/>
      <c r="Y322" s="208"/>
      <c r="Z322" s="208"/>
      <c r="AA322" s="208"/>
      <c r="AB322" s="208"/>
      <c r="AC322" s="208"/>
      <c r="AD322" s="208"/>
      <c r="AE322" s="208"/>
      <c r="AF322" s="208"/>
      <c r="AG322" s="208"/>
      <c r="AH322" s="208"/>
      <c r="AI322" s="208"/>
      <c r="AJ322" s="208"/>
      <c r="AK322" s="208"/>
      <c r="AL322" s="483"/>
      <c r="AM322" s="484"/>
      <c r="AN322" s="484"/>
      <c r="AO322" s="484"/>
      <c r="AP322" s="484"/>
      <c r="AQ322" s="484"/>
      <c r="AR322" s="209"/>
      <c r="AS322" s="209"/>
      <c r="AT322" s="209"/>
      <c r="AU322" s="209"/>
      <c r="AV322" s="209"/>
      <c r="AW322" s="209"/>
      <c r="AX322" s="209"/>
    </row>
    <row r="323" spans="2:50" ht="21.95" customHeight="1">
      <c r="B323" s="202">
        <v>3</v>
      </c>
      <c r="C323" s="202">
        <v>1</v>
      </c>
      <c r="D323" s="208"/>
      <c r="E323" s="208"/>
      <c r="F323" s="208"/>
      <c r="G323" s="208"/>
      <c r="H323" s="208"/>
      <c r="I323" s="208"/>
      <c r="J323" s="208"/>
      <c r="K323" s="208"/>
      <c r="L323" s="208"/>
      <c r="M323" s="208"/>
      <c r="N323" s="208"/>
      <c r="O323" s="208"/>
      <c r="P323" s="208"/>
      <c r="Q323" s="208"/>
      <c r="R323" s="208"/>
      <c r="S323" s="208"/>
      <c r="T323" s="208"/>
      <c r="U323" s="208"/>
      <c r="V323" s="208"/>
      <c r="W323" s="208"/>
      <c r="X323" s="208"/>
      <c r="Y323" s="208"/>
      <c r="Z323" s="208"/>
      <c r="AA323" s="208"/>
      <c r="AB323" s="208"/>
      <c r="AC323" s="208"/>
      <c r="AD323" s="208"/>
      <c r="AE323" s="208"/>
      <c r="AF323" s="208"/>
      <c r="AG323" s="208"/>
      <c r="AH323" s="208"/>
      <c r="AI323" s="208"/>
      <c r="AJ323" s="208"/>
      <c r="AK323" s="208"/>
      <c r="AL323" s="207"/>
      <c r="AM323" s="208"/>
      <c r="AN323" s="208"/>
      <c r="AO323" s="208"/>
      <c r="AP323" s="208"/>
      <c r="AQ323" s="208"/>
      <c r="AR323" s="208"/>
      <c r="AS323" s="208"/>
      <c r="AT323" s="208"/>
      <c r="AU323" s="208"/>
      <c r="AV323" s="208"/>
      <c r="AW323" s="208"/>
      <c r="AX323" s="208"/>
    </row>
    <row r="324" spans="2:50" ht="21.95" customHeight="1">
      <c r="B324" s="202">
        <v>4</v>
      </c>
      <c r="C324" s="202">
        <v>1</v>
      </c>
      <c r="D324" s="208"/>
      <c r="E324" s="208"/>
      <c r="F324" s="208"/>
      <c r="G324" s="208"/>
      <c r="H324" s="208"/>
      <c r="I324" s="208"/>
      <c r="J324" s="208"/>
      <c r="K324" s="208"/>
      <c r="L324" s="208"/>
      <c r="M324" s="208"/>
      <c r="N324" s="208"/>
      <c r="O324" s="208"/>
      <c r="P324" s="208"/>
      <c r="Q324" s="208"/>
      <c r="R324" s="208"/>
      <c r="S324" s="208"/>
      <c r="T324" s="208"/>
      <c r="U324" s="208"/>
      <c r="V324" s="208"/>
      <c r="W324" s="208"/>
      <c r="X324" s="208"/>
      <c r="Y324" s="208"/>
      <c r="Z324" s="208"/>
      <c r="AA324" s="208"/>
      <c r="AB324" s="208"/>
      <c r="AC324" s="208"/>
      <c r="AD324" s="208"/>
      <c r="AE324" s="208"/>
      <c r="AF324" s="208"/>
      <c r="AG324" s="208"/>
      <c r="AH324" s="208"/>
      <c r="AI324" s="208"/>
      <c r="AJ324" s="208"/>
      <c r="AK324" s="208"/>
      <c r="AL324" s="207"/>
      <c r="AM324" s="208"/>
      <c r="AN324" s="208"/>
      <c r="AO324" s="208"/>
      <c r="AP324" s="208"/>
      <c r="AQ324" s="208"/>
      <c r="AR324" s="208"/>
      <c r="AS324" s="208"/>
      <c r="AT324" s="208"/>
      <c r="AU324" s="208"/>
      <c r="AV324" s="208"/>
      <c r="AW324" s="208"/>
      <c r="AX324" s="208"/>
    </row>
    <row r="325" spans="2:50" ht="21.95" customHeight="1">
      <c r="B325" s="202">
        <v>5</v>
      </c>
      <c r="C325" s="202">
        <v>1</v>
      </c>
      <c r="D325" s="208"/>
      <c r="E325" s="208"/>
      <c r="F325" s="208"/>
      <c r="G325" s="208"/>
      <c r="H325" s="208"/>
      <c r="I325" s="208"/>
      <c r="J325" s="208"/>
      <c r="K325" s="208"/>
      <c r="L325" s="208"/>
      <c r="M325" s="208"/>
      <c r="N325" s="208"/>
      <c r="O325" s="208"/>
      <c r="P325" s="208"/>
      <c r="Q325" s="208"/>
      <c r="R325" s="208"/>
      <c r="S325" s="208"/>
      <c r="T325" s="208"/>
      <c r="U325" s="208"/>
      <c r="V325" s="208"/>
      <c r="W325" s="208"/>
      <c r="X325" s="208"/>
      <c r="Y325" s="208"/>
      <c r="Z325" s="208"/>
      <c r="AA325" s="208"/>
      <c r="AB325" s="208"/>
      <c r="AC325" s="208"/>
      <c r="AD325" s="208"/>
      <c r="AE325" s="208"/>
      <c r="AF325" s="208"/>
      <c r="AG325" s="208"/>
      <c r="AH325" s="208"/>
      <c r="AI325" s="208"/>
      <c r="AJ325" s="208"/>
      <c r="AK325" s="208"/>
      <c r="AL325" s="207"/>
      <c r="AM325" s="208"/>
      <c r="AN325" s="208"/>
      <c r="AO325" s="208"/>
      <c r="AP325" s="208"/>
      <c r="AQ325" s="208"/>
      <c r="AR325" s="208"/>
      <c r="AS325" s="208"/>
      <c r="AT325" s="208"/>
      <c r="AU325" s="208"/>
      <c r="AV325" s="208"/>
      <c r="AW325" s="208"/>
      <c r="AX325" s="208"/>
    </row>
    <row r="326" spans="2:50" ht="21.95" customHeight="1">
      <c r="B326" s="202">
        <v>6</v>
      </c>
      <c r="C326" s="202">
        <v>1</v>
      </c>
      <c r="D326" s="208"/>
      <c r="E326" s="208"/>
      <c r="F326" s="208"/>
      <c r="G326" s="208"/>
      <c r="H326" s="208"/>
      <c r="I326" s="208"/>
      <c r="J326" s="208"/>
      <c r="K326" s="208"/>
      <c r="L326" s="208"/>
      <c r="M326" s="208"/>
      <c r="N326" s="208"/>
      <c r="O326" s="208"/>
      <c r="P326" s="208"/>
      <c r="Q326" s="208"/>
      <c r="R326" s="208"/>
      <c r="S326" s="208"/>
      <c r="T326" s="208"/>
      <c r="U326" s="208"/>
      <c r="V326" s="208"/>
      <c r="W326" s="208"/>
      <c r="X326" s="208"/>
      <c r="Y326" s="208"/>
      <c r="Z326" s="208"/>
      <c r="AA326" s="208"/>
      <c r="AB326" s="208"/>
      <c r="AC326" s="208"/>
      <c r="AD326" s="208"/>
      <c r="AE326" s="208"/>
      <c r="AF326" s="208"/>
      <c r="AG326" s="208"/>
      <c r="AH326" s="208"/>
      <c r="AI326" s="208"/>
      <c r="AJ326" s="208"/>
      <c r="AK326" s="208"/>
      <c r="AL326" s="207"/>
      <c r="AM326" s="208"/>
      <c r="AN326" s="208"/>
      <c r="AO326" s="208"/>
      <c r="AP326" s="208"/>
      <c r="AQ326" s="208"/>
      <c r="AR326" s="208"/>
      <c r="AS326" s="208"/>
      <c r="AT326" s="208"/>
      <c r="AU326" s="208"/>
      <c r="AV326" s="208"/>
      <c r="AW326" s="208"/>
      <c r="AX326" s="208"/>
    </row>
    <row r="327" spans="2:50" ht="21.95" customHeight="1">
      <c r="B327" s="202">
        <v>7</v>
      </c>
      <c r="C327" s="202">
        <v>1</v>
      </c>
      <c r="D327" s="208"/>
      <c r="E327" s="208"/>
      <c r="F327" s="208"/>
      <c r="G327" s="208"/>
      <c r="H327" s="208"/>
      <c r="I327" s="208"/>
      <c r="J327" s="208"/>
      <c r="K327" s="208"/>
      <c r="L327" s="208"/>
      <c r="M327" s="208"/>
      <c r="N327" s="208"/>
      <c r="O327" s="208"/>
      <c r="P327" s="208"/>
      <c r="Q327" s="208"/>
      <c r="R327" s="208"/>
      <c r="S327" s="208"/>
      <c r="T327" s="208"/>
      <c r="U327" s="208"/>
      <c r="V327" s="208"/>
      <c r="W327" s="208"/>
      <c r="X327" s="208"/>
      <c r="Y327" s="208"/>
      <c r="Z327" s="208"/>
      <c r="AA327" s="208"/>
      <c r="AB327" s="208"/>
      <c r="AC327" s="208"/>
      <c r="AD327" s="208"/>
      <c r="AE327" s="208"/>
      <c r="AF327" s="208"/>
      <c r="AG327" s="208"/>
      <c r="AH327" s="208"/>
      <c r="AI327" s="208"/>
      <c r="AJ327" s="208"/>
      <c r="AK327" s="208"/>
      <c r="AL327" s="207"/>
      <c r="AM327" s="208"/>
      <c r="AN327" s="208"/>
      <c r="AO327" s="208"/>
      <c r="AP327" s="208"/>
      <c r="AQ327" s="208"/>
      <c r="AR327" s="208"/>
      <c r="AS327" s="208"/>
      <c r="AT327" s="208"/>
      <c r="AU327" s="208"/>
      <c r="AV327" s="208"/>
      <c r="AW327" s="208"/>
      <c r="AX327" s="208"/>
    </row>
    <row r="328" spans="2:50" ht="21.95" customHeight="1">
      <c r="B328" s="202">
        <v>8</v>
      </c>
      <c r="C328" s="202">
        <v>1</v>
      </c>
      <c r="D328" s="208"/>
      <c r="E328" s="208"/>
      <c r="F328" s="208"/>
      <c r="G328" s="208"/>
      <c r="H328" s="208"/>
      <c r="I328" s="208"/>
      <c r="J328" s="208"/>
      <c r="K328" s="208"/>
      <c r="L328" s="208"/>
      <c r="M328" s="208"/>
      <c r="N328" s="208"/>
      <c r="O328" s="208"/>
      <c r="P328" s="208"/>
      <c r="Q328" s="208"/>
      <c r="R328" s="208"/>
      <c r="S328" s="208"/>
      <c r="T328" s="208"/>
      <c r="U328" s="208"/>
      <c r="V328" s="208"/>
      <c r="W328" s="208"/>
      <c r="X328" s="208"/>
      <c r="Y328" s="208"/>
      <c r="Z328" s="208"/>
      <c r="AA328" s="208"/>
      <c r="AB328" s="208"/>
      <c r="AC328" s="208"/>
      <c r="AD328" s="208"/>
      <c r="AE328" s="208"/>
      <c r="AF328" s="208"/>
      <c r="AG328" s="208"/>
      <c r="AH328" s="208"/>
      <c r="AI328" s="208"/>
      <c r="AJ328" s="208"/>
      <c r="AK328" s="208"/>
      <c r="AL328" s="207"/>
      <c r="AM328" s="208"/>
      <c r="AN328" s="208"/>
      <c r="AO328" s="208"/>
      <c r="AP328" s="208"/>
      <c r="AQ328" s="208"/>
      <c r="AR328" s="208"/>
      <c r="AS328" s="208"/>
      <c r="AT328" s="208"/>
      <c r="AU328" s="208"/>
      <c r="AV328" s="208"/>
      <c r="AW328" s="208"/>
      <c r="AX328" s="208"/>
    </row>
    <row r="329" spans="2:50" ht="21.95" customHeight="1">
      <c r="B329" s="202">
        <v>9</v>
      </c>
      <c r="C329" s="202">
        <v>1</v>
      </c>
      <c r="D329" s="208"/>
      <c r="E329" s="208"/>
      <c r="F329" s="208"/>
      <c r="G329" s="208"/>
      <c r="H329" s="208"/>
      <c r="I329" s="208"/>
      <c r="J329" s="208"/>
      <c r="K329" s="208"/>
      <c r="L329" s="208"/>
      <c r="M329" s="208"/>
      <c r="N329" s="208"/>
      <c r="O329" s="208"/>
      <c r="P329" s="208"/>
      <c r="Q329" s="208"/>
      <c r="R329" s="208"/>
      <c r="S329" s="208"/>
      <c r="T329" s="208"/>
      <c r="U329" s="208"/>
      <c r="V329" s="208"/>
      <c r="W329" s="208"/>
      <c r="X329" s="208"/>
      <c r="Y329" s="208"/>
      <c r="Z329" s="208"/>
      <c r="AA329" s="208"/>
      <c r="AB329" s="208"/>
      <c r="AC329" s="208"/>
      <c r="AD329" s="208"/>
      <c r="AE329" s="208"/>
      <c r="AF329" s="208"/>
      <c r="AG329" s="208"/>
      <c r="AH329" s="208"/>
      <c r="AI329" s="208"/>
      <c r="AJ329" s="208"/>
      <c r="AK329" s="208"/>
      <c r="AL329" s="207"/>
      <c r="AM329" s="208"/>
      <c r="AN329" s="208"/>
      <c r="AO329" s="208"/>
      <c r="AP329" s="208"/>
      <c r="AQ329" s="208"/>
      <c r="AR329" s="208"/>
      <c r="AS329" s="208"/>
      <c r="AT329" s="208"/>
      <c r="AU329" s="208"/>
      <c r="AV329" s="208"/>
      <c r="AW329" s="208"/>
      <c r="AX329" s="208"/>
    </row>
    <row r="330" spans="2:50" ht="21.95" customHeight="1">
      <c r="B330" s="202">
        <v>10</v>
      </c>
      <c r="C330" s="202">
        <v>1</v>
      </c>
      <c r="D330" s="208"/>
      <c r="E330" s="208"/>
      <c r="F330" s="208"/>
      <c r="G330" s="208"/>
      <c r="H330" s="208"/>
      <c r="I330" s="208"/>
      <c r="J330" s="208"/>
      <c r="K330" s="208"/>
      <c r="L330" s="208"/>
      <c r="M330" s="208"/>
      <c r="N330" s="208"/>
      <c r="O330" s="208"/>
      <c r="P330" s="208"/>
      <c r="Q330" s="208"/>
      <c r="R330" s="208"/>
      <c r="S330" s="208"/>
      <c r="T330" s="208"/>
      <c r="U330" s="208"/>
      <c r="V330" s="208"/>
      <c r="W330" s="208"/>
      <c r="X330" s="208"/>
      <c r="Y330" s="208"/>
      <c r="Z330" s="208"/>
      <c r="AA330" s="208"/>
      <c r="AB330" s="208"/>
      <c r="AC330" s="208"/>
      <c r="AD330" s="208"/>
      <c r="AE330" s="208"/>
      <c r="AF330" s="208"/>
      <c r="AG330" s="208"/>
      <c r="AH330" s="208"/>
      <c r="AI330" s="208"/>
      <c r="AJ330" s="208"/>
      <c r="AK330" s="208"/>
      <c r="AL330" s="207"/>
      <c r="AM330" s="208"/>
      <c r="AN330" s="208"/>
      <c r="AO330" s="208"/>
      <c r="AP330" s="208"/>
      <c r="AQ330" s="208"/>
      <c r="AR330" s="208"/>
      <c r="AS330" s="208"/>
      <c r="AT330" s="208"/>
      <c r="AU330" s="208"/>
      <c r="AV330" s="208"/>
      <c r="AW330" s="208"/>
      <c r="AX330" s="208"/>
    </row>
    <row r="332" spans="2:50" ht="23.25" hidden="1" customHeight="1">
      <c r="B332" t="s">
        <v>43</v>
      </c>
    </row>
    <row r="333" spans="2:50" ht="36" hidden="1" customHeight="1">
      <c r="B333" s="213" t="s">
        <v>29</v>
      </c>
      <c r="C333" s="213"/>
      <c r="D333" s="213"/>
      <c r="E333" s="213"/>
      <c r="F333" s="213"/>
      <c r="G333" s="213"/>
      <c r="H333" s="213"/>
      <c r="I333" s="209"/>
      <c r="J333" s="209"/>
      <c r="K333" s="209"/>
      <c r="L333" s="209"/>
      <c r="M333" s="209"/>
      <c r="N333" s="209"/>
      <c r="O333" s="209"/>
      <c r="P333" s="209"/>
      <c r="Q333" s="209"/>
      <c r="R333" s="209"/>
      <c r="S333" s="209"/>
      <c r="T333" s="209"/>
      <c r="U333" s="209"/>
      <c r="V333" s="209"/>
      <c r="W333" s="209"/>
      <c r="X333" s="209"/>
      <c r="Y333" s="209"/>
    </row>
    <row r="334" spans="2:50" ht="36" hidden="1" customHeight="1">
      <c r="B334" s="485" t="s">
        <v>41</v>
      </c>
      <c r="C334" s="486"/>
      <c r="D334" s="486"/>
      <c r="E334" s="486"/>
      <c r="F334" s="486"/>
      <c r="G334" s="486"/>
      <c r="H334" s="487"/>
      <c r="I334" s="430" t="s">
        <v>1772</v>
      </c>
      <c r="J334" s="267"/>
      <c r="K334" s="267"/>
      <c r="L334" s="267"/>
      <c r="M334" s="429"/>
      <c r="N334" s="491" t="s">
        <v>30</v>
      </c>
      <c r="O334" s="486"/>
      <c r="P334" s="486"/>
      <c r="Q334" s="486"/>
      <c r="R334" s="486"/>
      <c r="S334" s="486"/>
      <c r="T334" s="487"/>
      <c r="U334" s="430" t="s">
        <v>1772</v>
      </c>
      <c r="V334" s="267"/>
      <c r="W334" s="267"/>
      <c r="X334" s="267"/>
      <c r="Y334" s="429"/>
      <c r="Z334" s="491" t="s">
        <v>31</v>
      </c>
      <c r="AA334" s="486"/>
      <c r="AB334" s="486"/>
      <c r="AC334" s="486"/>
      <c r="AD334" s="486"/>
      <c r="AE334" s="486"/>
      <c r="AF334" s="487"/>
      <c r="AG334" s="430" t="s">
        <v>1772</v>
      </c>
      <c r="AH334" s="267"/>
      <c r="AI334" s="267"/>
      <c r="AJ334" s="267"/>
      <c r="AK334" s="429"/>
      <c r="AL334" s="491" t="s">
        <v>32</v>
      </c>
      <c r="AM334" s="486"/>
      <c r="AN334" s="486"/>
      <c r="AO334" s="486"/>
      <c r="AP334" s="486"/>
      <c r="AQ334" s="486"/>
      <c r="AR334" s="487"/>
      <c r="AS334" s="430" t="s">
        <v>1772</v>
      </c>
      <c r="AT334" s="267"/>
      <c r="AU334" s="267"/>
      <c r="AV334" s="267"/>
      <c r="AW334" s="429"/>
    </row>
    <row r="335" spans="2:50" ht="36" hidden="1" customHeight="1">
      <c r="B335" s="491" t="s">
        <v>33</v>
      </c>
      <c r="C335" s="486"/>
      <c r="D335" s="486"/>
      <c r="E335" s="486"/>
      <c r="F335" s="486"/>
      <c r="G335" s="486"/>
      <c r="H335" s="487"/>
      <c r="I335" s="488"/>
      <c r="J335" s="489"/>
      <c r="K335" s="489"/>
      <c r="L335" s="489"/>
      <c r="M335" s="490"/>
      <c r="N335" s="491" t="s">
        <v>34</v>
      </c>
      <c r="O335" s="486"/>
      <c r="P335" s="486"/>
      <c r="Q335" s="486"/>
      <c r="R335" s="486"/>
      <c r="S335" s="486"/>
      <c r="T335" s="487"/>
      <c r="U335" s="488"/>
      <c r="V335" s="489"/>
      <c r="W335" s="489"/>
      <c r="X335" s="489"/>
      <c r="Y335" s="490"/>
      <c r="Z335" s="491" t="s">
        <v>35</v>
      </c>
      <c r="AA335" s="486"/>
      <c r="AB335" s="486"/>
      <c r="AC335" s="486"/>
      <c r="AD335" s="486"/>
      <c r="AE335" s="486"/>
      <c r="AF335" s="487"/>
      <c r="AG335" s="488"/>
      <c r="AH335" s="489"/>
      <c r="AI335" s="489"/>
      <c r="AJ335" s="489"/>
      <c r="AK335" s="490"/>
      <c r="AL335" s="485" t="s">
        <v>36</v>
      </c>
      <c r="AM335" s="486"/>
      <c r="AN335" s="486"/>
      <c r="AO335" s="486"/>
      <c r="AP335" s="486"/>
      <c r="AQ335" s="486"/>
      <c r="AR335" s="487"/>
      <c r="AS335" s="488"/>
      <c r="AT335" s="489"/>
      <c r="AU335" s="489"/>
      <c r="AV335" s="489"/>
      <c r="AW335" s="490"/>
    </row>
    <row r="336" spans="2:50">
      <c r="C336" t="s">
        <v>1809</v>
      </c>
    </row>
    <row r="337" spans="2:50" ht="34.5" customHeight="1">
      <c r="B337" s="202"/>
      <c r="C337" s="202"/>
      <c r="D337" s="213" t="s">
        <v>1767</v>
      </c>
      <c r="E337" s="213"/>
      <c r="F337" s="213"/>
      <c r="G337" s="213"/>
      <c r="H337" s="213"/>
      <c r="I337" s="213"/>
      <c r="J337" s="213"/>
      <c r="K337" s="213"/>
      <c r="L337" s="213"/>
      <c r="M337" s="213"/>
      <c r="N337" s="213" t="s">
        <v>1768</v>
      </c>
      <c r="O337" s="213"/>
      <c r="P337" s="213"/>
      <c r="Q337" s="213"/>
      <c r="R337" s="213"/>
      <c r="S337" s="213"/>
      <c r="T337" s="213"/>
      <c r="U337" s="213"/>
      <c r="V337" s="213"/>
      <c r="W337" s="213"/>
      <c r="X337" s="213"/>
      <c r="Y337" s="213"/>
      <c r="Z337" s="213"/>
      <c r="AA337" s="213"/>
      <c r="AB337" s="213"/>
      <c r="AC337" s="213"/>
      <c r="AD337" s="213"/>
      <c r="AE337" s="213"/>
      <c r="AF337" s="213"/>
      <c r="AG337" s="213"/>
      <c r="AH337" s="213"/>
      <c r="AI337" s="213"/>
      <c r="AJ337" s="213"/>
      <c r="AK337" s="213"/>
      <c r="AL337" s="214" t="s">
        <v>1769</v>
      </c>
      <c r="AM337" s="213"/>
      <c r="AN337" s="213"/>
      <c r="AO337" s="213"/>
      <c r="AP337" s="213"/>
      <c r="AQ337" s="213"/>
      <c r="AR337" s="213" t="s">
        <v>27</v>
      </c>
      <c r="AS337" s="213"/>
      <c r="AT337" s="213"/>
      <c r="AU337" s="213"/>
      <c r="AV337" s="213" t="s">
        <v>28</v>
      </c>
      <c r="AW337" s="213"/>
      <c r="AX337" s="213"/>
    </row>
    <row r="338" spans="2:50" ht="24" customHeight="1">
      <c r="B338" s="202">
        <v>1</v>
      </c>
      <c r="C338" s="202">
        <v>1</v>
      </c>
      <c r="D338" s="480" t="s">
        <v>1810</v>
      </c>
      <c r="E338" s="481"/>
      <c r="F338" s="481"/>
      <c r="G338" s="481"/>
      <c r="H338" s="481"/>
      <c r="I338" s="481"/>
      <c r="J338" s="481"/>
      <c r="K338" s="481"/>
      <c r="L338" s="481"/>
      <c r="M338" s="482"/>
      <c r="N338" s="208" t="s">
        <v>1811</v>
      </c>
      <c r="O338" s="208"/>
      <c r="P338" s="208"/>
      <c r="Q338" s="208"/>
      <c r="R338" s="208"/>
      <c r="S338" s="208"/>
      <c r="T338" s="208"/>
      <c r="U338" s="208"/>
      <c r="V338" s="208"/>
      <c r="W338" s="208"/>
      <c r="X338" s="208"/>
      <c r="Y338" s="208"/>
      <c r="Z338" s="208"/>
      <c r="AA338" s="208"/>
      <c r="AB338" s="208"/>
      <c r="AC338" s="208"/>
      <c r="AD338" s="208"/>
      <c r="AE338" s="208"/>
      <c r="AF338" s="208"/>
      <c r="AG338" s="208"/>
      <c r="AH338" s="208"/>
      <c r="AI338" s="208"/>
      <c r="AJ338" s="208"/>
      <c r="AK338" s="208"/>
      <c r="AL338" s="492">
        <v>18</v>
      </c>
      <c r="AM338" s="493"/>
      <c r="AN338" s="493"/>
      <c r="AO338" s="493"/>
      <c r="AP338" s="493"/>
      <c r="AQ338" s="493"/>
      <c r="AR338" s="209">
        <v>2</v>
      </c>
      <c r="AS338" s="209"/>
      <c r="AT338" s="209"/>
      <c r="AU338" s="209"/>
      <c r="AV338" s="605">
        <v>0.72389999999999999</v>
      </c>
      <c r="AW338" s="605"/>
      <c r="AX338" s="605"/>
    </row>
    <row r="339" spans="2:50" ht="21.95" customHeight="1">
      <c r="B339" s="202">
        <v>2</v>
      </c>
      <c r="C339" s="202">
        <v>1</v>
      </c>
      <c r="D339" s="208"/>
      <c r="E339" s="208"/>
      <c r="F339" s="208"/>
      <c r="G339" s="208"/>
      <c r="H339" s="208"/>
      <c r="I339" s="208"/>
      <c r="J339" s="208"/>
      <c r="K339" s="208"/>
      <c r="L339" s="208"/>
      <c r="M339" s="208"/>
      <c r="N339" s="208"/>
      <c r="O339" s="208"/>
      <c r="P339" s="208"/>
      <c r="Q339" s="208"/>
      <c r="R339" s="208"/>
      <c r="S339" s="208"/>
      <c r="T339" s="208"/>
      <c r="U339" s="208"/>
      <c r="V339" s="208"/>
      <c r="W339" s="208"/>
      <c r="X339" s="208"/>
      <c r="Y339" s="208"/>
      <c r="Z339" s="208"/>
      <c r="AA339" s="208"/>
      <c r="AB339" s="208"/>
      <c r="AC339" s="208"/>
      <c r="AD339" s="208"/>
      <c r="AE339" s="208"/>
      <c r="AF339" s="208"/>
      <c r="AG339" s="208"/>
      <c r="AH339" s="208"/>
      <c r="AI339" s="208"/>
      <c r="AJ339" s="208"/>
      <c r="AK339" s="208"/>
      <c r="AL339" s="207"/>
      <c r="AM339" s="208"/>
      <c r="AN339" s="208"/>
      <c r="AO339" s="208"/>
      <c r="AP339" s="208"/>
      <c r="AQ339" s="208"/>
      <c r="AR339" s="208"/>
      <c r="AS339" s="208"/>
      <c r="AT339" s="208"/>
      <c r="AU339" s="208"/>
      <c r="AV339" s="208"/>
      <c r="AW339" s="208"/>
      <c r="AX339" s="208"/>
    </row>
    <row r="340" spans="2:50" ht="21.95" customHeight="1">
      <c r="B340" s="202">
        <v>3</v>
      </c>
      <c r="C340" s="202">
        <v>1</v>
      </c>
      <c r="D340" s="208"/>
      <c r="E340" s="208"/>
      <c r="F340" s="208"/>
      <c r="G340" s="208"/>
      <c r="H340" s="208"/>
      <c r="I340" s="208"/>
      <c r="J340" s="208"/>
      <c r="K340" s="208"/>
      <c r="L340" s="208"/>
      <c r="M340" s="208"/>
      <c r="N340" s="208"/>
      <c r="O340" s="208"/>
      <c r="P340" s="208"/>
      <c r="Q340" s="208"/>
      <c r="R340" s="208"/>
      <c r="S340" s="208"/>
      <c r="T340" s="208"/>
      <c r="U340" s="208"/>
      <c r="V340" s="208"/>
      <c r="W340" s="208"/>
      <c r="X340" s="208"/>
      <c r="Y340" s="208"/>
      <c r="Z340" s="208"/>
      <c r="AA340" s="208"/>
      <c r="AB340" s="208"/>
      <c r="AC340" s="208"/>
      <c r="AD340" s="208"/>
      <c r="AE340" s="208"/>
      <c r="AF340" s="208"/>
      <c r="AG340" s="208"/>
      <c r="AH340" s="208"/>
      <c r="AI340" s="208"/>
      <c r="AJ340" s="208"/>
      <c r="AK340" s="208"/>
      <c r="AL340" s="207"/>
      <c r="AM340" s="208"/>
      <c r="AN340" s="208"/>
      <c r="AO340" s="208"/>
      <c r="AP340" s="208"/>
      <c r="AQ340" s="208"/>
      <c r="AR340" s="208"/>
      <c r="AS340" s="208"/>
      <c r="AT340" s="208"/>
      <c r="AU340" s="208"/>
      <c r="AV340" s="208"/>
      <c r="AW340" s="208"/>
      <c r="AX340" s="208"/>
    </row>
    <row r="341" spans="2:50" ht="21.95" customHeight="1">
      <c r="B341" s="202">
        <v>4</v>
      </c>
      <c r="C341" s="202">
        <v>1</v>
      </c>
      <c r="D341" s="208"/>
      <c r="E341" s="208"/>
      <c r="F341" s="208"/>
      <c r="G341" s="208"/>
      <c r="H341" s="208"/>
      <c r="I341" s="208"/>
      <c r="J341" s="208"/>
      <c r="K341" s="208"/>
      <c r="L341" s="208"/>
      <c r="M341" s="208"/>
      <c r="N341" s="208"/>
      <c r="O341" s="208"/>
      <c r="P341" s="208"/>
      <c r="Q341" s="208"/>
      <c r="R341" s="208"/>
      <c r="S341" s="208"/>
      <c r="T341" s="208"/>
      <c r="U341" s="208"/>
      <c r="V341" s="208"/>
      <c r="W341" s="208"/>
      <c r="X341" s="208"/>
      <c r="Y341" s="208"/>
      <c r="Z341" s="208"/>
      <c r="AA341" s="208"/>
      <c r="AB341" s="208"/>
      <c r="AC341" s="208"/>
      <c r="AD341" s="208"/>
      <c r="AE341" s="208"/>
      <c r="AF341" s="208"/>
      <c r="AG341" s="208"/>
      <c r="AH341" s="208"/>
      <c r="AI341" s="208"/>
      <c r="AJ341" s="208"/>
      <c r="AK341" s="208"/>
      <c r="AL341" s="207"/>
      <c r="AM341" s="208"/>
      <c r="AN341" s="208"/>
      <c r="AO341" s="208"/>
      <c r="AP341" s="208"/>
      <c r="AQ341" s="208"/>
      <c r="AR341" s="208"/>
      <c r="AS341" s="208"/>
      <c r="AT341" s="208"/>
      <c r="AU341" s="208"/>
      <c r="AV341" s="208"/>
      <c r="AW341" s="208"/>
      <c r="AX341" s="208"/>
    </row>
    <row r="342" spans="2:50" ht="21.95" customHeight="1">
      <c r="B342" s="202">
        <v>5</v>
      </c>
      <c r="C342" s="202">
        <v>1</v>
      </c>
      <c r="D342" s="208"/>
      <c r="E342" s="208"/>
      <c r="F342" s="208"/>
      <c r="G342" s="208"/>
      <c r="H342" s="208"/>
      <c r="I342" s="208"/>
      <c r="J342" s="208"/>
      <c r="K342" s="208"/>
      <c r="L342" s="208"/>
      <c r="M342" s="208"/>
      <c r="N342" s="208"/>
      <c r="O342" s="208"/>
      <c r="P342" s="208"/>
      <c r="Q342" s="208"/>
      <c r="R342" s="208"/>
      <c r="S342" s="208"/>
      <c r="T342" s="208"/>
      <c r="U342" s="208"/>
      <c r="V342" s="208"/>
      <c r="W342" s="208"/>
      <c r="X342" s="208"/>
      <c r="Y342" s="208"/>
      <c r="Z342" s="208"/>
      <c r="AA342" s="208"/>
      <c r="AB342" s="208"/>
      <c r="AC342" s="208"/>
      <c r="AD342" s="208"/>
      <c r="AE342" s="208"/>
      <c r="AF342" s="208"/>
      <c r="AG342" s="208"/>
      <c r="AH342" s="208"/>
      <c r="AI342" s="208"/>
      <c r="AJ342" s="208"/>
      <c r="AK342" s="208"/>
      <c r="AL342" s="207"/>
      <c r="AM342" s="208"/>
      <c r="AN342" s="208"/>
      <c r="AO342" s="208"/>
      <c r="AP342" s="208"/>
      <c r="AQ342" s="208"/>
      <c r="AR342" s="208"/>
      <c r="AS342" s="208"/>
      <c r="AT342" s="208"/>
      <c r="AU342" s="208"/>
      <c r="AV342" s="208"/>
      <c r="AW342" s="208"/>
      <c r="AX342" s="208"/>
    </row>
    <row r="343" spans="2:50" ht="21.95" customHeight="1">
      <c r="B343" s="202">
        <v>6</v>
      </c>
      <c r="C343" s="202">
        <v>1</v>
      </c>
      <c r="D343" s="208"/>
      <c r="E343" s="208"/>
      <c r="F343" s="208"/>
      <c r="G343" s="208"/>
      <c r="H343" s="208"/>
      <c r="I343" s="208"/>
      <c r="J343" s="208"/>
      <c r="K343" s="208"/>
      <c r="L343" s="208"/>
      <c r="M343" s="208"/>
      <c r="N343" s="208"/>
      <c r="O343" s="208"/>
      <c r="P343" s="208"/>
      <c r="Q343" s="208"/>
      <c r="R343" s="208"/>
      <c r="S343" s="208"/>
      <c r="T343" s="208"/>
      <c r="U343" s="208"/>
      <c r="V343" s="208"/>
      <c r="W343" s="208"/>
      <c r="X343" s="208"/>
      <c r="Y343" s="208"/>
      <c r="Z343" s="208"/>
      <c r="AA343" s="208"/>
      <c r="AB343" s="208"/>
      <c r="AC343" s="208"/>
      <c r="AD343" s="208"/>
      <c r="AE343" s="208"/>
      <c r="AF343" s="208"/>
      <c r="AG343" s="208"/>
      <c r="AH343" s="208"/>
      <c r="AI343" s="208"/>
      <c r="AJ343" s="208"/>
      <c r="AK343" s="208"/>
      <c r="AL343" s="207"/>
      <c r="AM343" s="208"/>
      <c r="AN343" s="208"/>
      <c r="AO343" s="208"/>
      <c r="AP343" s="208"/>
      <c r="AQ343" s="208"/>
      <c r="AR343" s="208"/>
      <c r="AS343" s="208"/>
      <c r="AT343" s="208"/>
      <c r="AU343" s="208"/>
      <c r="AV343" s="208"/>
      <c r="AW343" s="208"/>
      <c r="AX343" s="208"/>
    </row>
    <row r="344" spans="2:50" ht="21.95" customHeight="1">
      <c r="B344" s="202">
        <v>7</v>
      </c>
      <c r="C344" s="202">
        <v>1</v>
      </c>
      <c r="D344" s="208"/>
      <c r="E344" s="208"/>
      <c r="F344" s="208"/>
      <c r="G344" s="208"/>
      <c r="H344" s="208"/>
      <c r="I344" s="208"/>
      <c r="J344" s="208"/>
      <c r="K344" s="208"/>
      <c r="L344" s="208"/>
      <c r="M344" s="208"/>
      <c r="N344" s="208"/>
      <c r="O344" s="208"/>
      <c r="P344" s="208"/>
      <c r="Q344" s="208"/>
      <c r="R344" s="208"/>
      <c r="S344" s="208"/>
      <c r="T344" s="208"/>
      <c r="U344" s="208"/>
      <c r="V344" s="208"/>
      <c r="W344" s="208"/>
      <c r="X344" s="208"/>
      <c r="Y344" s="208"/>
      <c r="Z344" s="208"/>
      <c r="AA344" s="208"/>
      <c r="AB344" s="208"/>
      <c r="AC344" s="208"/>
      <c r="AD344" s="208"/>
      <c r="AE344" s="208"/>
      <c r="AF344" s="208"/>
      <c r="AG344" s="208"/>
      <c r="AH344" s="208"/>
      <c r="AI344" s="208"/>
      <c r="AJ344" s="208"/>
      <c r="AK344" s="208"/>
      <c r="AL344" s="207"/>
      <c r="AM344" s="208"/>
      <c r="AN344" s="208"/>
      <c r="AO344" s="208"/>
      <c r="AP344" s="208"/>
      <c r="AQ344" s="208"/>
      <c r="AR344" s="208"/>
      <c r="AS344" s="208"/>
      <c r="AT344" s="208"/>
      <c r="AU344" s="208"/>
      <c r="AV344" s="208"/>
      <c r="AW344" s="208"/>
      <c r="AX344" s="208"/>
    </row>
    <row r="345" spans="2:50" ht="21.95" customHeight="1">
      <c r="B345" s="202">
        <v>8</v>
      </c>
      <c r="C345" s="202">
        <v>1</v>
      </c>
      <c r="D345" s="208"/>
      <c r="E345" s="208"/>
      <c r="F345" s="208"/>
      <c r="G345" s="208"/>
      <c r="H345" s="208"/>
      <c r="I345" s="208"/>
      <c r="J345" s="208"/>
      <c r="K345" s="208"/>
      <c r="L345" s="208"/>
      <c r="M345" s="208"/>
      <c r="N345" s="208"/>
      <c r="O345" s="208"/>
      <c r="P345" s="208"/>
      <c r="Q345" s="208"/>
      <c r="R345" s="208"/>
      <c r="S345" s="208"/>
      <c r="T345" s="208"/>
      <c r="U345" s="208"/>
      <c r="V345" s="208"/>
      <c r="W345" s="208"/>
      <c r="X345" s="208"/>
      <c r="Y345" s="208"/>
      <c r="Z345" s="208"/>
      <c r="AA345" s="208"/>
      <c r="AB345" s="208"/>
      <c r="AC345" s="208"/>
      <c r="AD345" s="208"/>
      <c r="AE345" s="208"/>
      <c r="AF345" s="208"/>
      <c r="AG345" s="208"/>
      <c r="AH345" s="208"/>
      <c r="AI345" s="208"/>
      <c r="AJ345" s="208"/>
      <c r="AK345" s="208"/>
      <c r="AL345" s="207"/>
      <c r="AM345" s="208"/>
      <c r="AN345" s="208"/>
      <c r="AO345" s="208"/>
      <c r="AP345" s="208"/>
      <c r="AQ345" s="208"/>
      <c r="AR345" s="208"/>
      <c r="AS345" s="208"/>
      <c r="AT345" s="208"/>
      <c r="AU345" s="208"/>
      <c r="AV345" s="208"/>
      <c r="AW345" s="208"/>
      <c r="AX345" s="208"/>
    </row>
    <row r="346" spans="2:50" ht="21.95" customHeight="1">
      <c r="B346" s="202">
        <v>9</v>
      </c>
      <c r="C346" s="202">
        <v>1</v>
      </c>
      <c r="D346" s="208"/>
      <c r="E346" s="208"/>
      <c r="F346" s="208"/>
      <c r="G346" s="208"/>
      <c r="H346" s="208"/>
      <c r="I346" s="208"/>
      <c r="J346" s="208"/>
      <c r="K346" s="208"/>
      <c r="L346" s="208"/>
      <c r="M346" s="208"/>
      <c r="N346" s="208"/>
      <c r="O346" s="208"/>
      <c r="P346" s="208"/>
      <c r="Q346" s="208"/>
      <c r="R346" s="208"/>
      <c r="S346" s="208"/>
      <c r="T346" s="208"/>
      <c r="U346" s="208"/>
      <c r="V346" s="208"/>
      <c r="W346" s="208"/>
      <c r="X346" s="208"/>
      <c r="Y346" s="208"/>
      <c r="Z346" s="208"/>
      <c r="AA346" s="208"/>
      <c r="AB346" s="208"/>
      <c r="AC346" s="208"/>
      <c r="AD346" s="208"/>
      <c r="AE346" s="208"/>
      <c r="AF346" s="208"/>
      <c r="AG346" s="208"/>
      <c r="AH346" s="208"/>
      <c r="AI346" s="208"/>
      <c r="AJ346" s="208"/>
      <c r="AK346" s="208"/>
      <c r="AL346" s="207"/>
      <c r="AM346" s="208"/>
      <c r="AN346" s="208"/>
      <c r="AO346" s="208"/>
      <c r="AP346" s="208"/>
      <c r="AQ346" s="208"/>
      <c r="AR346" s="208"/>
      <c r="AS346" s="208"/>
      <c r="AT346" s="208"/>
      <c r="AU346" s="208"/>
      <c r="AV346" s="208"/>
      <c r="AW346" s="208"/>
      <c r="AX346" s="208"/>
    </row>
    <row r="347" spans="2:50" ht="21.95" customHeight="1">
      <c r="B347" s="202">
        <v>10</v>
      </c>
      <c r="C347" s="202">
        <v>1</v>
      </c>
      <c r="D347" s="208"/>
      <c r="E347" s="208"/>
      <c r="F347" s="208"/>
      <c r="G347" s="208"/>
      <c r="H347" s="208"/>
      <c r="I347" s="208"/>
      <c r="J347" s="208"/>
      <c r="K347" s="208"/>
      <c r="L347" s="208"/>
      <c r="M347" s="208"/>
      <c r="N347" s="208"/>
      <c r="O347" s="208"/>
      <c r="P347" s="208"/>
      <c r="Q347" s="208"/>
      <c r="R347" s="208"/>
      <c r="S347" s="208"/>
      <c r="T347" s="208"/>
      <c r="U347" s="208"/>
      <c r="V347" s="208"/>
      <c r="W347" s="208"/>
      <c r="X347" s="208"/>
      <c r="Y347" s="208"/>
      <c r="Z347" s="208"/>
      <c r="AA347" s="208"/>
      <c r="AB347" s="208"/>
      <c r="AC347" s="208"/>
      <c r="AD347" s="208"/>
      <c r="AE347" s="208"/>
      <c r="AF347" s="208"/>
      <c r="AG347" s="208"/>
      <c r="AH347" s="208"/>
      <c r="AI347" s="208"/>
      <c r="AJ347" s="208"/>
      <c r="AK347" s="208"/>
      <c r="AL347" s="207"/>
      <c r="AM347" s="208"/>
      <c r="AN347" s="208"/>
      <c r="AO347" s="208"/>
      <c r="AP347" s="208"/>
      <c r="AQ347" s="208"/>
      <c r="AR347" s="208"/>
      <c r="AS347" s="208"/>
      <c r="AT347" s="208"/>
      <c r="AU347" s="208"/>
      <c r="AV347" s="208"/>
      <c r="AW347" s="208"/>
      <c r="AX347" s="208"/>
    </row>
    <row r="349" spans="2:50">
      <c r="C349" t="s">
        <v>1812</v>
      </c>
    </row>
    <row r="350" spans="2:50" ht="34.5" customHeight="1">
      <c r="B350" s="202"/>
      <c r="C350" s="202"/>
      <c r="D350" s="213" t="s">
        <v>1767</v>
      </c>
      <c r="E350" s="213"/>
      <c r="F350" s="213"/>
      <c r="G350" s="213"/>
      <c r="H350" s="213"/>
      <c r="I350" s="213"/>
      <c r="J350" s="213"/>
      <c r="K350" s="213"/>
      <c r="L350" s="213"/>
      <c r="M350" s="213"/>
      <c r="N350" s="213" t="s">
        <v>1768</v>
      </c>
      <c r="O350" s="213"/>
      <c r="P350" s="213"/>
      <c r="Q350" s="213"/>
      <c r="R350" s="213"/>
      <c r="S350" s="213"/>
      <c r="T350" s="213"/>
      <c r="U350" s="213"/>
      <c r="V350" s="213"/>
      <c r="W350" s="213"/>
      <c r="X350" s="213"/>
      <c r="Y350" s="213"/>
      <c r="Z350" s="213"/>
      <c r="AA350" s="213"/>
      <c r="AB350" s="213"/>
      <c r="AC350" s="213"/>
      <c r="AD350" s="213"/>
      <c r="AE350" s="213"/>
      <c r="AF350" s="213"/>
      <c r="AG350" s="213"/>
      <c r="AH350" s="213"/>
      <c r="AI350" s="213"/>
      <c r="AJ350" s="213"/>
      <c r="AK350" s="213"/>
      <c r="AL350" s="214" t="s">
        <v>1769</v>
      </c>
      <c r="AM350" s="213"/>
      <c r="AN350" s="213"/>
      <c r="AO350" s="213"/>
      <c r="AP350" s="213"/>
      <c r="AQ350" s="213"/>
      <c r="AR350" s="213" t="s">
        <v>27</v>
      </c>
      <c r="AS350" s="213"/>
      <c r="AT350" s="213"/>
      <c r="AU350" s="213"/>
      <c r="AV350" s="213" t="s">
        <v>28</v>
      </c>
      <c r="AW350" s="213"/>
      <c r="AX350" s="213"/>
    </row>
    <row r="351" spans="2:50" ht="24" customHeight="1">
      <c r="B351" s="202">
        <v>1</v>
      </c>
      <c r="C351" s="202">
        <v>1</v>
      </c>
      <c r="D351" s="208" t="s">
        <v>1813</v>
      </c>
      <c r="E351" s="208"/>
      <c r="F351" s="208"/>
      <c r="G351" s="208"/>
      <c r="H351" s="208"/>
      <c r="I351" s="208"/>
      <c r="J351" s="208"/>
      <c r="K351" s="208"/>
      <c r="L351" s="208"/>
      <c r="M351" s="208"/>
      <c r="N351" s="208" t="s">
        <v>1814</v>
      </c>
      <c r="O351" s="208"/>
      <c r="P351" s="208"/>
      <c r="Q351" s="208"/>
      <c r="R351" s="208"/>
      <c r="S351" s="208"/>
      <c r="T351" s="208"/>
      <c r="U351" s="208"/>
      <c r="V351" s="208"/>
      <c r="W351" s="208"/>
      <c r="X351" s="208"/>
      <c r="Y351" s="208"/>
      <c r="Z351" s="208"/>
      <c r="AA351" s="208"/>
      <c r="AB351" s="208"/>
      <c r="AC351" s="208"/>
      <c r="AD351" s="208"/>
      <c r="AE351" s="208"/>
      <c r="AF351" s="208"/>
      <c r="AG351" s="208"/>
      <c r="AH351" s="208"/>
      <c r="AI351" s="208"/>
      <c r="AJ351" s="208"/>
      <c r="AK351" s="208"/>
      <c r="AL351" s="492">
        <v>1</v>
      </c>
      <c r="AM351" s="493"/>
      <c r="AN351" s="493"/>
      <c r="AO351" s="493"/>
      <c r="AP351" s="493"/>
      <c r="AQ351" s="493"/>
      <c r="AR351" s="209">
        <v>2</v>
      </c>
      <c r="AS351" s="209"/>
      <c r="AT351" s="209"/>
      <c r="AU351" s="209"/>
      <c r="AV351" s="605">
        <v>0.48699999999999999</v>
      </c>
      <c r="AW351" s="605"/>
      <c r="AX351" s="605"/>
    </row>
    <row r="352" spans="2:50" ht="24" customHeight="1">
      <c r="B352" s="202">
        <v>2</v>
      </c>
      <c r="C352" s="202">
        <v>1</v>
      </c>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c r="AB352" s="208"/>
      <c r="AC352" s="208"/>
      <c r="AD352" s="208"/>
      <c r="AE352" s="208"/>
      <c r="AF352" s="208"/>
      <c r="AG352" s="208"/>
      <c r="AH352" s="208"/>
      <c r="AI352" s="208"/>
      <c r="AJ352" s="208"/>
      <c r="AK352" s="208"/>
      <c r="AL352" s="483"/>
      <c r="AM352" s="484"/>
      <c r="AN352" s="484"/>
      <c r="AO352" s="484"/>
      <c r="AP352" s="484"/>
      <c r="AQ352" s="484"/>
      <c r="AR352" s="209"/>
      <c r="AS352" s="209"/>
      <c r="AT352" s="209"/>
      <c r="AU352" s="209"/>
      <c r="AV352" s="209"/>
      <c r="AW352" s="209"/>
      <c r="AX352" s="209"/>
    </row>
    <row r="353" spans="2:50" ht="24" customHeight="1">
      <c r="B353" s="202">
        <v>3</v>
      </c>
      <c r="C353" s="202">
        <v>1</v>
      </c>
      <c r="D353" s="208"/>
      <c r="E353" s="208"/>
      <c r="F353" s="208"/>
      <c r="G353" s="208"/>
      <c r="H353" s="208"/>
      <c r="I353" s="208"/>
      <c r="J353" s="208"/>
      <c r="K353" s="208"/>
      <c r="L353" s="208"/>
      <c r="M353" s="208"/>
      <c r="N353" s="208"/>
      <c r="O353" s="208"/>
      <c r="P353" s="208"/>
      <c r="Q353" s="208"/>
      <c r="R353" s="208"/>
      <c r="S353" s="208"/>
      <c r="T353" s="208"/>
      <c r="U353" s="208"/>
      <c r="V353" s="208"/>
      <c r="W353" s="208"/>
      <c r="X353" s="208"/>
      <c r="Y353" s="208"/>
      <c r="Z353" s="208"/>
      <c r="AA353" s="208"/>
      <c r="AB353" s="208"/>
      <c r="AC353" s="208"/>
      <c r="AD353" s="208"/>
      <c r="AE353" s="208"/>
      <c r="AF353" s="208"/>
      <c r="AG353" s="208"/>
      <c r="AH353" s="208"/>
      <c r="AI353" s="208"/>
      <c r="AJ353" s="208"/>
      <c r="AK353" s="208"/>
      <c r="AL353" s="207"/>
      <c r="AM353" s="208"/>
      <c r="AN353" s="208"/>
      <c r="AO353" s="208"/>
      <c r="AP353" s="208"/>
      <c r="AQ353" s="208"/>
      <c r="AR353" s="208"/>
      <c r="AS353" s="208"/>
      <c r="AT353" s="208"/>
      <c r="AU353" s="208"/>
      <c r="AV353" s="208"/>
      <c r="AW353" s="208"/>
      <c r="AX353" s="208"/>
    </row>
    <row r="354" spans="2:50" ht="24" customHeight="1">
      <c r="B354" s="202">
        <v>4</v>
      </c>
      <c r="C354" s="202">
        <v>1</v>
      </c>
      <c r="D354" s="208"/>
      <c r="E354" s="208"/>
      <c r="F354" s="208"/>
      <c r="G354" s="208"/>
      <c r="H354" s="208"/>
      <c r="I354" s="208"/>
      <c r="J354" s="208"/>
      <c r="K354" s="208"/>
      <c r="L354" s="208"/>
      <c r="M354" s="208"/>
      <c r="N354" s="208"/>
      <c r="O354" s="208"/>
      <c r="P354" s="208"/>
      <c r="Q354" s="208"/>
      <c r="R354" s="208"/>
      <c r="S354" s="208"/>
      <c r="T354" s="208"/>
      <c r="U354" s="208"/>
      <c r="V354" s="208"/>
      <c r="W354" s="208"/>
      <c r="X354" s="208"/>
      <c r="Y354" s="208"/>
      <c r="Z354" s="208"/>
      <c r="AA354" s="208"/>
      <c r="AB354" s="208"/>
      <c r="AC354" s="208"/>
      <c r="AD354" s="208"/>
      <c r="AE354" s="208"/>
      <c r="AF354" s="208"/>
      <c r="AG354" s="208"/>
      <c r="AH354" s="208"/>
      <c r="AI354" s="208"/>
      <c r="AJ354" s="208"/>
      <c r="AK354" s="208"/>
      <c r="AL354" s="207"/>
      <c r="AM354" s="208"/>
      <c r="AN354" s="208"/>
      <c r="AO354" s="208"/>
      <c r="AP354" s="208"/>
      <c r="AQ354" s="208"/>
      <c r="AR354" s="208"/>
      <c r="AS354" s="208"/>
      <c r="AT354" s="208"/>
      <c r="AU354" s="208"/>
      <c r="AV354" s="208"/>
      <c r="AW354" s="208"/>
      <c r="AX354" s="208"/>
    </row>
    <row r="355" spans="2:50" ht="24" customHeight="1">
      <c r="B355" s="202">
        <v>5</v>
      </c>
      <c r="C355" s="202">
        <v>1</v>
      </c>
      <c r="D355" s="208"/>
      <c r="E355" s="208"/>
      <c r="F355" s="208"/>
      <c r="G355" s="208"/>
      <c r="H355" s="208"/>
      <c r="I355" s="208"/>
      <c r="J355" s="208"/>
      <c r="K355" s="208"/>
      <c r="L355" s="208"/>
      <c r="M355" s="208"/>
      <c r="N355" s="208"/>
      <c r="O355" s="208"/>
      <c r="P355" s="208"/>
      <c r="Q355" s="208"/>
      <c r="R355" s="208"/>
      <c r="S355" s="208"/>
      <c r="T355" s="208"/>
      <c r="U355" s="208"/>
      <c r="V355" s="208"/>
      <c r="W355" s="208"/>
      <c r="X355" s="208"/>
      <c r="Y355" s="208"/>
      <c r="Z355" s="208"/>
      <c r="AA355" s="208"/>
      <c r="AB355" s="208"/>
      <c r="AC355" s="208"/>
      <c r="AD355" s="208"/>
      <c r="AE355" s="208"/>
      <c r="AF355" s="208"/>
      <c r="AG355" s="208"/>
      <c r="AH355" s="208"/>
      <c r="AI355" s="208"/>
      <c r="AJ355" s="208"/>
      <c r="AK355" s="208"/>
      <c r="AL355" s="207"/>
      <c r="AM355" s="208"/>
      <c r="AN355" s="208"/>
      <c r="AO355" s="208"/>
      <c r="AP355" s="208"/>
      <c r="AQ355" s="208"/>
      <c r="AR355" s="208"/>
      <c r="AS355" s="208"/>
      <c r="AT355" s="208"/>
      <c r="AU355" s="208"/>
      <c r="AV355" s="208"/>
      <c r="AW355" s="208"/>
      <c r="AX355" s="208"/>
    </row>
    <row r="356" spans="2:50" ht="24" customHeight="1">
      <c r="B356" s="202">
        <v>6</v>
      </c>
      <c r="C356" s="202">
        <v>1</v>
      </c>
      <c r="D356" s="208"/>
      <c r="E356" s="208"/>
      <c r="F356" s="208"/>
      <c r="G356" s="208"/>
      <c r="H356" s="208"/>
      <c r="I356" s="208"/>
      <c r="J356" s="208"/>
      <c r="K356" s="208"/>
      <c r="L356" s="208"/>
      <c r="M356" s="208"/>
      <c r="N356" s="208"/>
      <c r="O356" s="208"/>
      <c r="P356" s="208"/>
      <c r="Q356" s="208"/>
      <c r="R356" s="208"/>
      <c r="S356" s="208"/>
      <c r="T356" s="208"/>
      <c r="U356" s="208"/>
      <c r="V356" s="208"/>
      <c r="W356" s="208"/>
      <c r="X356" s="208"/>
      <c r="Y356" s="208"/>
      <c r="Z356" s="208"/>
      <c r="AA356" s="208"/>
      <c r="AB356" s="208"/>
      <c r="AC356" s="208"/>
      <c r="AD356" s="208"/>
      <c r="AE356" s="208"/>
      <c r="AF356" s="208"/>
      <c r="AG356" s="208"/>
      <c r="AH356" s="208"/>
      <c r="AI356" s="208"/>
      <c r="AJ356" s="208"/>
      <c r="AK356" s="208"/>
      <c r="AL356" s="207"/>
      <c r="AM356" s="208"/>
      <c r="AN356" s="208"/>
      <c r="AO356" s="208"/>
      <c r="AP356" s="208"/>
      <c r="AQ356" s="208"/>
      <c r="AR356" s="208"/>
      <c r="AS356" s="208"/>
      <c r="AT356" s="208"/>
      <c r="AU356" s="208"/>
      <c r="AV356" s="208"/>
      <c r="AW356" s="208"/>
      <c r="AX356" s="208"/>
    </row>
    <row r="357" spans="2:50" ht="24" customHeight="1">
      <c r="B357" s="202">
        <v>7</v>
      </c>
      <c r="C357" s="202">
        <v>1</v>
      </c>
      <c r="D357" s="208"/>
      <c r="E357" s="208"/>
      <c r="F357" s="208"/>
      <c r="G357" s="208"/>
      <c r="H357" s="208"/>
      <c r="I357" s="208"/>
      <c r="J357" s="208"/>
      <c r="K357" s="208"/>
      <c r="L357" s="208"/>
      <c r="M357" s="208"/>
      <c r="N357" s="208"/>
      <c r="O357" s="208"/>
      <c r="P357" s="208"/>
      <c r="Q357" s="208"/>
      <c r="R357" s="208"/>
      <c r="S357" s="208"/>
      <c r="T357" s="208"/>
      <c r="U357" s="208"/>
      <c r="V357" s="208"/>
      <c r="W357" s="208"/>
      <c r="X357" s="208"/>
      <c r="Y357" s="208"/>
      <c r="Z357" s="208"/>
      <c r="AA357" s="208"/>
      <c r="AB357" s="208"/>
      <c r="AC357" s="208"/>
      <c r="AD357" s="208"/>
      <c r="AE357" s="208"/>
      <c r="AF357" s="208"/>
      <c r="AG357" s="208"/>
      <c r="AH357" s="208"/>
      <c r="AI357" s="208"/>
      <c r="AJ357" s="208"/>
      <c r="AK357" s="208"/>
      <c r="AL357" s="207"/>
      <c r="AM357" s="208"/>
      <c r="AN357" s="208"/>
      <c r="AO357" s="208"/>
      <c r="AP357" s="208"/>
      <c r="AQ357" s="208"/>
      <c r="AR357" s="208"/>
      <c r="AS357" s="208"/>
      <c r="AT357" s="208"/>
      <c r="AU357" s="208"/>
      <c r="AV357" s="208"/>
      <c r="AW357" s="208"/>
      <c r="AX357" s="208"/>
    </row>
    <row r="358" spans="2:50" ht="24" customHeight="1">
      <c r="B358" s="202">
        <v>8</v>
      </c>
      <c r="C358" s="202">
        <v>1</v>
      </c>
      <c r="D358" s="208"/>
      <c r="E358" s="208"/>
      <c r="F358" s="208"/>
      <c r="G358" s="208"/>
      <c r="H358" s="208"/>
      <c r="I358" s="208"/>
      <c r="J358" s="208"/>
      <c r="K358" s="208"/>
      <c r="L358" s="208"/>
      <c r="M358" s="208"/>
      <c r="N358" s="208"/>
      <c r="O358" s="208"/>
      <c r="P358" s="208"/>
      <c r="Q358" s="208"/>
      <c r="R358" s="208"/>
      <c r="S358" s="208"/>
      <c r="T358" s="208"/>
      <c r="U358" s="208"/>
      <c r="V358" s="208"/>
      <c r="W358" s="208"/>
      <c r="X358" s="208"/>
      <c r="Y358" s="208"/>
      <c r="Z358" s="208"/>
      <c r="AA358" s="208"/>
      <c r="AB358" s="208"/>
      <c r="AC358" s="208"/>
      <c r="AD358" s="208"/>
      <c r="AE358" s="208"/>
      <c r="AF358" s="208"/>
      <c r="AG358" s="208"/>
      <c r="AH358" s="208"/>
      <c r="AI358" s="208"/>
      <c r="AJ358" s="208"/>
      <c r="AK358" s="208"/>
      <c r="AL358" s="207"/>
      <c r="AM358" s="208"/>
      <c r="AN358" s="208"/>
      <c r="AO358" s="208"/>
      <c r="AP358" s="208"/>
      <c r="AQ358" s="208"/>
      <c r="AR358" s="208"/>
      <c r="AS358" s="208"/>
      <c r="AT358" s="208"/>
      <c r="AU358" s="208"/>
      <c r="AV358" s="208"/>
      <c r="AW358" s="208"/>
      <c r="AX358" s="208"/>
    </row>
    <row r="359" spans="2:50" ht="24" customHeight="1">
      <c r="B359" s="202">
        <v>9</v>
      </c>
      <c r="C359" s="202">
        <v>1</v>
      </c>
      <c r="D359" s="208"/>
      <c r="E359" s="208"/>
      <c r="F359" s="208"/>
      <c r="G359" s="208"/>
      <c r="H359" s="208"/>
      <c r="I359" s="208"/>
      <c r="J359" s="208"/>
      <c r="K359" s="208"/>
      <c r="L359" s="208"/>
      <c r="M359" s="208"/>
      <c r="N359" s="208"/>
      <c r="O359" s="208"/>
      <c r="P359" s="208"/>
      <c r="Q359" s="208"/>
      <c r="R359" s="208"/>
      <c r="S359" s="208"/>
      <c r="T359" s="208"/>
      <c r="U359" s="208"/>
      <c r="V359" s="208"/>
      <c r="W359" s="208"/>
      <c r="X359" s="208"/>
      <c r="Y359" s="208"/>
      <c r="Z359" s="208"/>
      <c r="AA359" s="208"/>
      <c r="AB359" s="208"/>
      <c r="AC359" s="208"/>
      <c r="AD359" s="208"/>
      <c r="AE359" s="208"/>
      <c r="AF359" s="208"/>
      <c r="AG359" s="208"/>
      <c r="AH359" s="208"/>
      <c r="AI359" s="208"/>
      <c r="AJ359" s="208"/>
      <c r="AK359" s="208"/>
      <c r="AL359" s="207"/>
      <c r="AM359" s="208"/>
      <c r="AN359" s="208"/>
      <c r="AO359" s="208"/>
      <c r="AP359" s="208"/>
      <c r="AQ359" s="208"/>
      <c r="AR359" s="208"/>
      <c r="AS359" s="208"/>
      <c r="AT359" s="208"/>
      <c r="AU359" s="208"/>
      <c r="AV359" s="208"/>
      <c r="AW359" s="208"/>
      <c r="AX359" s="208"/>
    </row>
    <row r="360" spans="2:50" ht="24" customHeight="1">
      <c r="B360" s="202">
        <v>10</v>
      </c>
      <c r="C360" s="202">
        <v>1</v>
      </c>
      <c r="D360" s="208"/>
      <c r="E360" s="208"/>
      <c r="F360" s="208"/>
      <c r="G360" s="208"/>
      <c r="H360" s="208"/>
      <c r="I360" s="208"/>
      <c r="J360" s="208"/>
      <c r="K360" s="208"/>
      <c r="L360" s="208"/>
      <c r="M360" s="208"/>
      <c r="N360" s="208"/>
      <c r="O360" s="208"/>
      <c r="P360" s="208"/>
      <c r="Q360" s="208"/>
      <c r="R360" s="208"/>
      <c r="S360" s="208"/>
      <c r="T360" s="208"/>
      <c r="U360" s="208"/>
      <c r="V360" s="208"/>
      <c r="W360" s="208"/>
      <c r="X360" s="208"/>
      <c r="Y360" s="208"/>
      <c r="Z360" s="208"/>
      <c r="AA360" s="208"/>
      <c r="AB360" s="208"/>
      <c r="AC360" s="208"/>
      <c r="AD360" s="208"/>
      <c r="AE360" s="208"/>
      <c r="AF360" s="208"/>
      <c r="AG360" s="208"/>
      <c r="AH360" s="208"/>
      <c r="AI360" s="208"/>
      <c r="AJ360" s="208"/>
      <c r="AK360" s="208"/>
      <c r="AL360" s="207"/>
      <c r="AM360" s="208"/>
      <c r="AN360" s="208"/>
      <c r="AO360" s="208"/>
      <c r="AP360" s="208"/>
      <c r="AQ360" s="208"/>
      <c r="AR360" s="208"/>
      <c r="AS360" s="208"/>
      <c r="AT360" s="208"/>
      <c r="AU360" s="208"/>
      <c r="AV360" s="208"/>
      <c r="AW360" s="208"/>
      <c r="AX360" s="208"/>
    </row>
    <row r="362" spans="2:50" ht="23.25" hidden="1" customHeight="1">
      <c r="B362" t="s">
        <v>43</v>
      </c>
    </row>
    <row r="363" spans="2:50" ht="36" hidden="1" customHeight="1">
      <c r="B363" s="213" t="s">
        <v>29</v>
      </c>
      <c r="C363" s="213"/>
      <c r="D363" s="213"/>
      <c r="E363" s="213"/>
      <c r="F363" s="213"/>
      <c r="G363" s="213"/>
      <c r="H363" s="213"/>
      <c r="I363" s="209"/>
      <c r="J363" s="209"/>
      <c r="K363" s="209"/>
      <c r="L363" s="209"/>
      <c r="M363" s="209"/>
      <c r="N363" s="209"/>
      <c r="O363" s="209"/>
      <c r="P363" s="209"/>
      <c r="Q363" s="209"/>
      <c r="R363" s="209"/>
      <c r="S363" s="209"/>
      <c r="T363" s="209"/>
      <c r="U363" s="209"/>
      <c r="V363" s="209"/>
      <c r="W363" s="209"/>
      <c r="X363" s="209"/>
      <c r="Y363" s="209"/>
    </row>
    <row r="364" spans="2:50" ht="36" hidden="1" customHeight="1">
      <c r="B364" s="485" t="s">
        <v>41</v>
      </c>
      <c r="C364" s="486"/>
      <c r="D364" s="486"/>
      <c r="E364" s="486"/>
      <c r="F364" s="486"/>
      <c r="G364" s="486"/>
      <c r="H364" s="487"/>
      <c r="I364" s="430" t="s">
        <v>1772</v>
      </c>
      <c r="J364" s="267"/>
      <c r="K364" s="267"/>
      <c r="L364" s="267"/>
      <c r="M364" s="429"/>
      <c r="N364" s="491" t="s">
        <v>30</v>
      </c>
      <c r="O364" s="486"/>
      <c r="P364" s="486"/>
      <c r="Q364" s="486"/>
      <c r="R364" s="486"/>
      <c r="S364" s="486"/>
      <c r="T364" s="487"/>
      <c r="U364" s="430" t="s">
        <v>1772</v>
      </c>
      <c r="V364" s="267"/>
      <c r="W364" s="267"/>
      <c r="X364" s="267"/>
      <c r="Y364" s="429"/>
      <c r="Z364" s="491" t="s">
        <v>31</v>
      </c>
      <c r="AA364" s="486"/>
      <c r="AB364" s="486"/>
      <c r="AC364" s="486"/>
      <c r="AD364" s="486"/>
      <c r="AE364" s="486"/>
      <c r="AF364" s="487"/>
      <c r="AG364" s="430" t="s">
        <v>1772</v>
      </c>
      <c r="AH364" s="267"/>
      <c r="AI364" s="267"/>
      <c r="AJ364" s="267"/>
      <c r="AK364" s="429"/>
      <c r="AL364" s="491" t="s">
        <v>32</v>
      </c>
      <c r="AM364" s="486"/>
      <c r="AN364" s="486"/>
      <c r="AO364" s="486"/>
      <c r="AP364" s="486"/>
      <c r="AQ364" s="486"/>
      <c r="AR364" s="487"/>
      <c r="AS364" s="430" t="s">
        <v>1772</v>
      </c>
      <c r="AT364" s="267"/>
      <c r="AU364" s="267"/>
      <c r="AV364" s="267"/>
      <c r="AW364" s="429"/>
    </row>
    <row r="365" spans="2:50" ht="36" hidden="1" customHeight="1">
      <c r="B365" s="491" t="s">
        <v>33</v>
      </c>
      <c r="C365" s="486"/>
      <c r="D365" s="486"/>
      <c r="E365" s="486"/>
      <c r="F365" s="486"/>
      <c r="G365" s="486"/>
      <c r="H365" s="487"/>
      <c r="I365" s="488"/>
      <c r="J365" s="489"/>
      <c r="K365" s="489"/>
      <c r="L365" s="489"/>
      <c r="M365" s="490"/>
      <c r="N365" s="491" t="s">
        <v>34</v>
      </c>
      <c r="O365" s="486"/>
      <c r="P365" s="486"/>
      <c r="Q365" s="486"/>
      <c r="R365" s="486"/>
      <c r="S365" s="486"/>
      <c r="T365" s="487"/>
      <c r="U365" s="488"/>
      <c r="V365" s="489"/>
      <c r="W365" s="489"/>
      <c r="X365" s="489"/>
      <c r="Y365" s="490"/>
      <c r="Z365" s="491" t="s">
        <v>35</v>
      </c>
      <c r="AA365" s="486"/>
      <c r="AB365" s="486"/>
      <c r="AC365" s="486"/>
      <c r="AD365" s="486"/>
      <c r="AE365" s="486"/>
      <c r="AF365" s="487"/>
      <c r="AG365" s="488"/>
      <c r="AH365" s="489"/>
      <c r="AI365" s="489"/>
      <c r="AJ365" s="489"/>
      <c r="AK365" s="490"/>
      <c r="AL365" s="485" t="s">
        <v>36</v>
      </c>
      <c r="AM365" s="486"/>
      <c r="AN365" s="486"/>
      <c r="AO365" s="486"/>
      <c r="AP365" s="486"/>
      <c r="AQ365" s="486"/>
      <c r="AR365" s="487"/>
      <c r="AS365" s="488"/>
      <c r="AT365" s="489"/>
      <c r="AU365" s="489"/>
      <c r="AV365" s="489"/>
      <c r="AW365" s="490"/>
    </row>
    <row r="366" spans="2:50">
      <c r="C366" t="s">
        <v>1762</v>
      </c>
    </row>
    <row r="367" spans="2:50" ht="34.5" customHeight="1">
      <c r="B367" s="202"/>
      <c r="C367" s="202"/>
      <c r="D367" s="213" t="s">
        <v>1767</v>
      </c>
      <c r="E367" s="213"/>
      <c r="F367" s="213"/>
      <c r="G367" s="213"/>
      <c r="H367" s="213"/>
      <c r="I367" s="213"/>
      <c r="J367" s="213"/>
      <c r="K367" s="213"/>
      <c r="L367" s="213"/>
      <c r="M367" s="213"/>
      <c r="N367" s="213" t="s">
        <v>1768</v>
      </c>
      <c r="O367" s="213"/>
      <c r="P367" s="213"/>
      <c r="Q367" s="213"/>
      <c r="R367" s="213"/>
      <c r="S367" s="213"/>
      <c r="T367" s="213"/>
      <c r="U367" s="213"/>
      <c r="V367" s="213"/>
      <c r="W367" s="213"/>
      <c r="X367" s="213"/>
      <c r="Y367" s="213"/>
      <c r="Z367" s="213"/>
      <c r="AA367" s="213"/>
      <c r="AB367" s="213"/>
      <c r="AC367" s="213"/>
      <c r="AD367" s="213"/>
      <c r="AE367" s="213"/>
      <c r="AF367" s="213"/>
      <c r="AG367" s="213"/>
      <c r="AH367" s="213"/>
      <c r="AI367" s="213"/>
      <c r="AJ367" s="213"/>
      <c r="AK367" s="213"/>
      <c r="AL367" s="214" t="s">
        <v>1769</v>
      </c>
      <c r="AM367" s="213"/>
      <c r="AN367" s="213"/>
      <c r="AO367" s="213"/>
      <c r="AP367" s="213"/>
      <c r="AQ367" s="213"/>
      <c r="AR367" s="213" t="s">
        <v>27</v>
      </c>
      <c r="AS367" s="213"/>
      <c r="AT367" s="213"/>
      <c r="AU367" s="213"/>
      <c r="AV367" s="213" t="s">
        <v>28</v>
      </c>
      <c r="AW367" s="213"/>
      <c r="AX367" s="213"/>
    </row>
    <row r="368" spans="2:50" ht="30" customHeight="1">
      <c r="B368" s="202">
        <v>1</v>
      </c>
      <c r="C368" s="202">
        <v>1</v>
      </c>
      <c r="D368" s="207" t="s">
        <v>1815</v>
      </c>
      <c r="E368" s="208"/>
      <c r="F368" s="208"/>
      <c r="G368" s="208"/>
      <c r="H368" s="208"/>
      <c r="I368" s="208"/>
      <c r="J368" s="208"/>
      <c r="K368" s="208"/>
      <c r="L368" s="208"/>
      <c r="M368" s="208"/>
      <c r="N368" s="208" t="s">
        <v>1816</v>
      </c>
      <c r="O368" s="208"/>
      <c r="P368" s="208"/>
      <c r="Q368" s="208"/>
      <c r="R368" s="208"/>
      <c r="S368" s="208"/>
      <c r="T368" s="208"/>
      <c r="U368" s="208"/>
      <c r="V368" s="208"/>
      <c r="W368" s="208"/>
      <c r="X368" s="208"/>
      <c r="Y368" s="208"/>
      <c r="Z368" s="208"/>
      <c r="AA368" s="208"/>
      <c r="AB368" s="208"/>
      <c r="AC368" s="208"/>
      <c r="AD368" s="208"/>
      <c r="AE368" s="208"/>
      <c r="AF368" s="208"/>
      <c r="AG368" s="208"/>
      <c r="AH368" s="208"/>
      <c r="AI368" s="208"/>
      <c r="AJ368" s="208"/>
      <c r="AK368" s="208"/>
      <c r="AL368" s="210">
        <v>0.3</v>
      </c>
      <c r="AM368" s="211"/>
      <c r="AN368" s="211"/>
      <c r="AO368" s="211"/>
      <c r="AP368" s="211"/>
      <c r="AQ368" s="211"/>
      <c r="AR368" s="209"/>
      <c r="AS368" s="209"/>
      <c r="AT368" s="209"/>
      <c r="AU368" s="209"/>
      <c r="AV368" s="209" t="s">
        <v>1722</v>
      </c>
      <c r="AW368" s="209"/>
      <c r="AX368" s="209"/>
    </row>
    <row r="369" spans="2:50" ht="30" customHeight="1">
      <c r="B369" s="202">
        <v>2</v>
      </c>
      <c r="C369" s="202">
        <v>1</v>
      </c>
      <c r="D369" s="207" t="s">
        <v>1817</v>
      </c>
      <c r="E369" s="208"/>
      <c r="F369" s="208"/>
      <c r="G369" s="208"/>
      <c r="H369" s="208"/>
      <c r="I369" s="208"/>
      <c r="J369" s="208"/>
      <c r="K369" s="208"/>
      <c r="L369" s="208"/>
      <c r="M369" s="208"/>
      <c r="N369" s="208" t="s">
        <v>1818</v>
      </c>
      <c r="O369" s="208"/>
      <c r="P369" s="208"/>
      <c r="Q369" s="208"/>
      <c r="R369" s="208"/>
      <c r="S369" s="208"/>
      <c r="T369" s="208"/>
      <c r="U369" s="208"/>
      <c r="V369" s="208"/>
      <c r="W369" s="208"/>
      <c r="X369" s="208"/>
      <c r="Y369" s="208"/>
      <c r="Z369" s="208"/>
      <c r="AA369" s="208"/>
      <c r="AB369" s="208"/>
      <c r="AC369" s="208"/>
      <c r="AD369" s="208"/>
      <c r="AE369" s="208"/>
      <c r="AF369" s="208"/>
      <c r="AG369" s="208"/>
      <c r="AH369" s="208"/>
      <c r="AI369" s="208"/>
      <c r="AJ369" s="208"/>
      <c r="AK369" s="208"/>
      <c r="AL369" s="210">
        <v>0.3</v>
      </c>
      <c r="AM369" s="211"/>
      <c r="AN369" s="211"/>
      <c r="AO369" s="211"/>
      <c r="AP369" s="211"/>
      <c r="AQ369" s="211"/>
      <c r="AR369" s="208"/>
      <c r="AS369" s="208"/>
      <c r="AT369" s="208"/>
      <c r="AU369" s="208"/>
      <c r="AV369" s="209" t="s">
        <v>1722</v>
      </c>
      <c r="AW369" s="209"/>
      <c r="AX369" s="209"/>
    </row>
    <row r="370" spans="2:50" ht="30" customHeight="1">
      <c r="B370" s="202">
        <v>3</v>
      </c>
      <c r="C370" s="202">
        <v>1</v>
      </c>
      <c r="D370" s="208" t="s">
        <v>1819</v>
      </c>
      <c r="E370" s="208"/>
      <c r="F370" s="208"/>
      <c r="G370" s="208"/>
      <c r="H370" s="208"/>
      <c r="I370" s="208"/>
      <c r="J370" s="208"/>
      <c r="K370" s="208"/>
      <c r="L370" s="208"/>
      <c r="M370" s="208"/>
      <c r="N370" s="208" t="s">
        <v>1820</v>
      </c>
      <c r="O370" s="208"/>
      <c r="P370" s="208"/>
      <c r="Q370" s="208"/>
      <c r="R370" s="208"/>
      <c r="S370" s="208"/>
      <c r="T370" s="208"/>
      <c r="U370" s="208"/>
      <c r="V370" s="208"/>
      <c r="W370" s="208"/>
      <c r="X370" s="208"/>
      <c r="Y370" s="208"/>
      <c r="Z370" s="208"/>
      <c r="AA370" s="208"/>
      <c r="AB370" s="208"/>
      <c r="AC370" s="208"/>
      <c r="AD370" s="208"/>
      <c r="AE370" s="208"/>
      <c r="AF370" s="208"/>
      <c r="AG370" s="208"/>
      <c r="AH370" s="208"/>
      <c r="AI370" s="208"/>
      <c r="AJ370" s="208"/>
      <c r="AK370" s="208"/>
      <c r="AL370" s="210">
        <v>0.2</v>
      </c>
      <c r="AM370" s="211"/>
      <c r="AN370" s="211"/>
      <c r="AO370" s="211"/>
      <c r="AP370" s="211"/>
      <c r="AQ370" s="211"/>
      <c r="AR370" s="208"/>
      <c r="AS370" s="208"/>
      <c r="AT370" s="208"/>
      <c r="AU370" s="208"/>
      <c r="AV370" s="209" t="s">
        <v>1722</v>
      </c>
      <c r="AW370" s="209"/>
      <c r="AX370" s="209"/>
    </row>
    <row r="371" spans="2:50" ht="30" customHeight="1">
      <c r="B371" s="202">
        <v>4</v>
      </c>
      <c r="C371" s="202">
        <v>1</v>
      </c>
      <c r="D371" s="208" t="s">
        <v>1821</v>
      </c>
      <c r="E371" s="208"/>
      <c r="F371" s="208"/>
      <c r="G371" s="208"/>
      <c r="H371" s="208"/>
      <c r="I371" s="208"/>
      <c r="J371" s="208"/>
      <c r="K371" s="208"/>
      <c r="L371" s="208"/>
      <c r="M371" s="208"/>
      <c r="N371" s="208" t="s">
        <v>1822</v>
      </c>
      <c r="O371" s="208"/>
      <c r="P371" s="208"/>
      <c r="Q371" s="208"/>
      <c r="R371" s="208"/>
      <c r="S371" s="208"/>
      <c r="T371" s="208"/>
      <c r="U371" s="208"/>
      <c r="V371" s="208"/>
      <c r="W371" s="208"/>
      <c r="X371" s="208"/>
      <c r="Y371" s="208"/>
      <c r="Z371" s="208"/>
      <c r="AA371" s="208"/>
      <c r="AB371" s="208"/>
      <c r="AC371" s="208"/>
      <c r="AD371" s="208"/>
      <c r="AE371" s="208"/>
      <c r="AF371" s="208"/>
      <c r="AG371" s="208"/>
      <c r="AH371" s="208"/>
      <c r="AI371" s="208"/>
      <c r="AJ371" s="208"/>
      <c r="AK371" s="208"/>
      <c r="AL371" s="210">
        <v>0.2</v>
      </c>
      <c r="AM371" s="211"/>
      <c r="AN371" s="211"/>
      <c r="AO371" s="211"/>
      <c r="AP371" s="211"/>
      <c r="AQ371" s="211"/>
      <c r="AR371" s="208"/>
      <c r="AS371" s="208"/>
      <c r="AT371" s="208"/>
      <c r="AU371" s="208"/>
      <c r="AV371" s="209" t="s">
        <v>1722</v>
      </c>
      <c r="AW371" s="209"/>
      <c r="AX371" s="209"/>
    </row>
    <row r="372" spans="2:50" ht="30" customHeight="1">
      <c r="B372" s="202">
        <v>5</v>
      </c>
      <c r="C372" s="202">
        <v>1</v>
      </c>
      <c r="D372" s="208" t="s">
        <v>1823</v>
      </c>
      <c r="E372" s="208"/>
      <c r="F372" s="208"/>
      <c r="G372" s="208"/>
      <c r="H372" s="208"/>
      <c r="I372" s="208"/>
      <c r="J372" s="208"/>
      <c r="K372" s="208"/>
      <c r="L372" s="208"/>
      <c r="M372" s="208"/>
      <c r="N372" s="208" t="s">
        <v>1824</v>
      </c>
      <c r="O372" s="208"/>
      <c r="P372" s="208"/>
      <c r="Q372" s="208"/>
      <c r="R372" s="208"/>
      <c r="S372" s="208"/>
      <c r="T372" s="208"/>
      <c r="U372" s="208"/>
      <c r="V372" s="208"/>
      <c r="W372" s="208"/>
      <c r="X372" s="208"/>
      <c r="Y372" s="208"/>
      <c r="Z372" s="208"/>
      <c r="AA372" s="208"/>
      <c r="AB372" s="208"/>
      <c r="AC372" s="208"/>
      <c r="AD372" s="208"/>
      <c r="AE372" s="208"/>
      <c r="AF372" s="208"/>
      <c r="AG372" s="208"/>
      <c r="AH372" s="208"/>
      <c r="AI372" s="208"/>
      <c r="AJ372" s="208"/>
      <c r="AK372" s="208"/>
      <c r="AL372" s="210">
        <v>0.2</v>
      </c>
      <c r="AM372" s="211"/>
      <c r="AN372" s="211"/>
      <c r="AO372" s="211"/>
      <c r="AP372" s="211"/>
      <c r="AQ372" s="211"/>
      <c r="AR372" s="208"/>
      <c r="AS372" s="208"/>
      <c r="AT372" s="208"/>
      <c r="AU372" s="208"/>
      <c r="AV372" s="209" t="s">
        <v>1722</v>
      </c>
      <c r="AW372" s="209"/>
      <c r="AX372" s="209"/>
    </row>
    <row r="373" spans="2:50" ht="30" customHeight="1">
      <c r="B373" s="202">
        <v>6</v>
      </c>
      <c r="C373" s="202">
        <v>1</v>
      </c>
      <c r="D373" s="208" t="s">
        <v>1825</v>
      </c>
      <c r="E373" s="208"/>
      <c r="F373" s="208"/>
      <c r="G373" s="208"/>
      <c r="H373" s="208"/>
      <c r="I373" s="208"/>
      <c r="J373" s="208"/>
      <c r="K373" s="208"/>
      <c r="L373" s="208"/>
      <c r="M373" s="208"/>
      <c r="N373" s="208" t="s">
        <v>1826</v>
      </c>
      <c r="O373" s="208"/>
      <c r="P373" s="208"/>
      <c r="Q373" s="208"/>
      <c r="R373" s="208"/>
      <c r="S373" s="208"/>
      <c r="T373" s="208"/>
      <c r="U373" s="208"/>
      <c r="V373" s="208"/>
      <c r="W373" s="208"/>
      <c r="X373" s="208"/>
      <c r="Y373" s="208"/>
      <c r="Z373" s="208"/>
      <c r="AA373" s="208"/>
      <c r="AB373" s="208"/>
      <c r="AC373" s="208"/>
      <c r="AD373" s="208"/>
      <c r="AE373" s="208"/>
      <c r="AF373" s="208"/>
      <c r="AG373" s="208"/>
      <c r="AH373" s="208"/>
      <c r="AI373" s="208"/>
      <c r="AJ373" s="208"/>
      <c r="AK373" s="208"/>
      <c r="AL373" s="210">
        <v>0.2</v>
      </c>
      <c r="AM373" s="211"/>
      <c r="AN373" s="211"/>
      <c r="AO373" s="211"/>
      <c r="AP373" s="211"/>
      <c r="AQ373" s="211"/>
      <c r="AR373" s="208"/>
      <c r="AS373" s="208"/>
      <c r="AT373" s="208"/>
      <c r="AU373" s="208"/>
      <c r="AV373" s="209" t="s">
        <v>1722</v>
      </c>
      <c r="AW373" s="209"/>
      <c r="AX373" s="209"/>
    </row>
    <row r="374" spans="2:50" ht="30" customHeight="1">
      <c r="B374" s="202">
        <v>7</v>
      </c>
      <c r="C374" s="202">
        <v>1</v>
      </c>
      <c r="D374" s="208" t="s">
        <v>1827</v>
      </c>
      <c r="E374" s="208"/>
      <c r="F374" s="208"/>
      <c r="G374" s="208"/>
      <c r="H374" s="208"/>
      <c r="I374" s="208"/>
      <c r="J374" s="208"/>
      <c r="K374" s="208"/>
      <c r="L374" s="208"/>
      <c r="M374" s="208"/>
      <c r="N374" s="208" t="s">
        <v>1828</v>
      </c>
      <c r="O374" s="208"/>
      <c r="P374" s="208"/>
      <c r="Q374" s="208"/>
      <c r="R374" s="208"/>
      <c r="S374" s="208"/>
      <c r="T374" s="208"/>
      <c r="U374" s="208"/>
      <c r="V374" s="208"/>
      <c r="W374" s="208"/>
      <c r="X374" s="208"/>
      <c r="Y374" s="208"/>
      <c r="Z374" s="208"/>
      <c r="AA374" s="208"/>
      <c r="AB374" s="208"/>
      <c r="AC374" s="208"/>
      <c r="AD374" s="208"/>
      <c r="AE374" s="208"/>
      <c r="AF374" s="208"/>
      <c r="AG374" s="208"/>
      <c r="AH374" s="208"/>
      <c r="AI374" s="208"/>
      <c r="AJ374" s="208"/>
      <c r="AK374" s="208"/>
      <c r="AL374" s="210">
        <v>0.2</v>
      </c>
      <c r="AM374" s="211"/>
      <c r="AN374" s="211"/>
      <c r="AO374" s="211"/>
      <c r="AP374" s="211"/>
      <c r="AQ374" s="211"/>
      <c r="AR374" s="208"/>
      <c r="AS374" s="208"/>
      <c r="AT374" s="208"/>
      <c r="AU374" s="208"/>
      <c r="AV374" s="209" t="s">
        <v>1722</v>
      </c>
      <c r="AW374" s="209"/>
      <c r="AX374" s="209"/>
    </row>
    <row r="375" spans="2:50" ht="30" customHeight="1">
      <c r="B375" s="202">
        <v>8</v>
      </c>
      <c r="C375" s="202">
        <v>1</v>
      </c>
      <c r="D375" s="208" t="s">
        <v>1829</v>
      </c>
      <c r="E375" s="208"/>
      <c r="F375" s="208"/>
      <c r="G375" s="208"/>
      <c r="H375" s="208"/>
      <c r="I375" s="208"/>
      <c r="J375" s="208"/>
      <c r="K375" s="208"/>
      <c r="L375" s="208"/>
      <c r="M375" s="208"/>
      <c r="N375" s="208" t="s">
        <v>1830</v>
      </c>
      <c r="O375" s="208"/>
      <c r="P375" s="208"/>
      <c r="Q375" s="208"/>
      <c r="R375" s="208"/>
      <c r="S375" s="208"/>
      <c r="T375" s="208"/>
      <c r="U375" s="208"/>
      <c r="V375" s="208"/>
      <c r="W375" s="208"/>
      <c r="X375" s="208"/>
      <c r="Y375" s="208"/>
      <c r="Z375" s="208"/>
      <c r="AA375" s="208"/>
      <c r="AB375" s="208"/>
      <c r="AC375" s="208"/>
      <c r="AD375" s="208"/>
      <c r="AE375" s="208"/>
      <c r="AF375" s="208"/>
      <c r="AG375" s="208"/>
      <c r="AH375" s="208"/>
      <c r="AI375" s="208"/>
      <c r="AJ375" s="208"/>
      <c r="AK375" s="208"/>
      <c r="AL375" s="210">
        <v>0.2</v>
      </c>
      <c r="AM375" s="211"/>
      <c r="AN375" s="211"/>
      <c r="AO375" s="211"/>
      <c r="AP375" s="211"/>
      <c r="AQ375" s="211"/>
      <c r="AR375" s="208"/>
      <c r="AS375" s="208"/>
      <c r="AT375" s="208"/>
      <c r="AU375" s="208"/>
      <c r="AV375" s="209" t="s">
        <v>1722</v>
      </c>
      <c r="AW375" s="209"/>
      <c r="AX375" s="209"/>
    </row>
    <row r="376" spans="2:50" ht="30" customHeight="1">
      <c r="B376" s="202">
        <v>9</v>
      </c>
      <c r="C376" s="202">
        <v>1</v>
      </c>
      <c r="D376" s="208" t="s">
        <v>1831</v>
      </c>
      <c r="E376" s="208"/>
      <c r="F376" s="208"/>
      <c r="G376" s="208"/>
      <c r="H376" s="208"/>
      <c r="I376" s="208"/>
      <c r="J376" s="208"/>
      <c r="K376" s="208"/>
      <c r="L376" s="208"/>
      <c r="M376" s="208"/>
      <c r="N376" s="208" t="s">
        <v>1832</v>
      </c>
      <c r="O376" s="208"/>
      <c r="P376" s="208"/>
      <c r="Q376" s="208"/>
      <c r="R376" s="208"/>
      <c r="S376" s="208"/>
      <c r="T376" s="208"/>
      <c r="U376" s="208"/>
      <c r="V376" s="208"/>
      <c r="W376" s="208"/>
      <c r="X376" s="208"/>
      <c r="Y376" s="208"/>
      <c r="Z376" s="208"/>
      <c r="AA376" s="208"/>
      <c r="AB376" s="208"/>
      <c r="AC376" s="208"/>
      <c r="AD376" s="208"/>
      <c r="AE376" s="208"/>
      <c r="AF376" s="208"/>
      <c r="AG376" s="208"/>
      <c r="AH376" s="208"/>
      <c r="AI376" s="208"/>
      <c r="AJ376" s="208"/>
      <c r="AK376" s="208"/>
      <c r="AL376" s="210">
        <v>0.2</v>
      </c>
      <c r="AM376" s="211"/>
      <c r="AN376" s="211"/>
      <c r="AO376" s="211"/>
      <c r="AP376" s="211"/>
      <c r="AQ376" s="211"/>
      <c r="AR376" s="208"/>
      <c r="AS376" s="208"/>
      <c r="AT376" s="208"/>
      <c r="AU376" s="208"/>
      <c r="AV376" s="209" t="s">
        <v>1722</v>
      </c>
      <c r="AW376" s="209"/>
      <c r="AX376" s="209"/>
    </row>
    <row r="377" spans="2:50" ht="30" customHeight="1">
      <c r="B377" s="202">
        <v>10</v>
      </c>
      <c r="C377" s="202">
        <v>1</v>
      </c>
      <c r="D377" s="208" t="s">
        <v>1833</v>
      </c>
      <c r="E377" s="208"/>
      <c r="F377" s="208"/>
      <c r="G377" s="208"/>
      <c r="H377" s="208"/>
      <c r="I377" s="208"/>
      <c r="J377" s="208"/>
      <c r="K377" s="208"/>
      <c r="L377" s="208"/>
      <c r="M377" s="208"/>
      <c r="N377" s="208" t="s">
        <v>1834</v>
      </c>
      <c r="O377" s="208"/>
      <c r="P377" s="208"/>
      <c r="Q377" s="208"/>
      <c r="R377" s="208"/>
      <c r="S377" s="208"/>
      <c r="T377" s="208"/>
      <c r="U377" s="208"/>
      <c r="V377" s="208"/>
      <c r="W377" s="208"/>
      <c r="X377" s="208"/>
      <c r="Y377" s="208"/>
      <c r="Z377" s="208"/>
      <c r="AA377" s="208"/>
      <c r="AB377" s="208"/>
      <c r="AC377" s="208"/>
      <c r="AD377" s="208"/>
      <c r="AE377" s="208"/>
      <c r="AF377" s="208"/>
      <c r="AG377" s="208"/>
      <c r="AH377" s="208"/>
      <c r="AI377" s="208"/>
      <c r="AJ377" s="208"/>
      <c r="AK377" s="208"/>
      <c r="AL377" s="210">
        <v>0.1</v>
      </c>
      <c r="AM377" s="211"/>
      <c r="AN377" s="211"/>
      <c r="AO377" s="211"/>
      <c r="AP377" s="211"/>
      <c r="AQ377" s="211"/>
      <c r="AR377" s="208"/>
      <c r="AS377" s="208"/>
      <c r="AT377" s="208"/>
      <c r="AU377" s="208"/>
      <c r="AV377" s="209" t="s">
        <v>1722</v>
      </c>
      <c r="AW377" s="209"/>
      <c r="AX377" s="209"/>
    </row>
    <row r="379" spans="2:50">
      <c r="C379" t="s">
        <v>1835</v>
      </c>
    </row>
    <row r="380" spans="2:50" ht="34.5" customHeight="1">
      <c r="B380" s="202"/>
      <c r="C380" s="202"/>
      <c r="D380" s="213" t="s">
        <v>1767</v>
      </c>
      <c r="E380" s="213"/>
      <c r="F380" s="213"/>
      <c r="G380" s="213"/>
      <c r="H380" s="213"/>
      <c r="I380" s="213"/>
      <c r="J380" s="213"/>
      <c r="K380" s="213"/>
      <c r="L380" s="213"/>
      <c r="M380" s="213"/>
      <c r="N380" s="213" t="s">
        <v>1768</v>
      </c>
      <c r="O380" s="213"/>
      <c r="P380" s="213"/>
      <c r="Q380" s="213"/>
      <c r="R380" s="213"/>
      <c r="S380" s="213"/>
      <c r="T380" s="213"/>
      <c r="U380" s="213"/>
      <c r="V380" s="213"/>
      <c r="W380" s="213"/>
      <c r="X380" s="213"/>
      <c r="Y380" s="213"/>
      <c r="Z380" s="213"/>
      <c r="AA380" s="213"/>
      <c r="AB380" s="213"/>
      <c r="AC380" s="213"/>
      <c r="AD380" s="213"/>
      <c r="AE380" s="213"/>
      <c r="AF380" s="213"/>
      <c r="AG380" s="213"/>
      <c r="AH380" s="213"/>
      <c r="AI380" s="213"/>
      <c r="AJ380" s="213"/>
      <c r="AK380" s="213"/>
      <c r="AL380" s="214" t="s">
        <v>1769</v>
      </c>
      <c r="AM380" s="213"/>
      <c r="AN380" s="213"/>
      <c r="AO380" s="213"/>
      <c r="AP380" s="213"/>
      <c r="AQ380" s="213"/>
      <c r="AR380" s="213" t="s">
        <v>27</v>
      </c>
      <c r="AS380" s="213"/>
      <c r="AT380" s="213"/>
      <c r="AU380" s="213"/>
      <c r="AV380" s="213" t="s">
        <v>28</v>
      </c>
      <c r="AW380" s="213"/>
      <c r="AX380" s="213"/>
    </row>
    <row r="381" spans="2:50" ht="24" customHeight="1">
      <c r="B381" s="202">
        <v>1</v>
      </c>
      <c r="C381" s="202">
        <v>1</v>
      </c>
      <c r="D381" s="480" t="s">
        <v>1836</v>
      </c>
      <c r="E381" s="481"/>
      <c r="F381" s="481"/>
      <c r="G381" s="481"/>
      <c r="H381" s="481"/>
      <c r="I381" s="481"/>
      <c r="J381" s="481"/>
      <c r="K381" s="481"/>
      <c r="L381" s="481"/>
      <c r="M381" s="482"/>
      <c r="N381" s="480" t="s">
        <v>1837</v>
      </c>
      <c r="O381" s="481"/>
      <c r="P381" s="481"/>
      <c r="Q381" s="481"/>
      <c r="R381" s="481"/>
      <c r="S381" s="481"/>
      <c r="T381" s="481"/>
      <c r="U381" s="481"/>
      <c r="V381" s="481"/>
      <c r="W381" s="481"/>
      <c r="X381" s="481"/>
      <c r="Y381" s="481"/>
      <c r="Z381" s="481"/>
      <c r="AA381" s="481"/>
      <c r="AB381" s="481"/>
      <c r="AC381" s="481"/>
      <c r="AD381" s="481"/>
      <c r="AE381" s="481"/>
      <c r="AF381" s="481"/>
      <c r="AG381" s="481"/>
      <c r="AH381" s="481"/>
      <c r="AI381" s="481"/>
      <c r="AJ381" s="481"/>
      <c r="AK381" s="482"/>
      <c r="AL381" s="492">
        <v>1</v>
      </c>
      <c r="AM381" s="493"/>
      <c r="AN381" s="493"/>
      <c r="AO381" s="493"/>
      <c r="AP381" s="493"/>
      <c r="AQ381" s="493"/>
      <c r="AR381" s="209" t="s">
        <v>224</v>
      </c>
      <c r="AS381" s="209"/>
      <c r="AT381" s="209"/>
      <c r="AU381" s="209"/>
      <c r="AV381" s="209" t="s">
        <v>1722</v>
      </c>
      <c r="AW381" s="209"/>
      <c r="AX381" s="209"/>
    </row>
    <row r="382" spans="2:50" ht="21.95" customHeight="1">
      <c r="B382" s="202">
        <v>2</v>
      </c>
      <c r="C382" s="202">
        <v>1</v>
      </c>
      <c r="D382" s="208"/>
      <c r="E382" s="208"/>
      <c r="F382" s="208"/>
      <c r="G382" s="208"/>
      <c r="H382" s="208"/>
      <c r="I382" s="208"/>
      <c r="J382" s="208"/>
      <c r="K382" s="208"/>
      <c r="L382" s="208"/>
      <c r="M382" s="208"/>
      <c r="N382" s="208"/>
      <c r="O382" s="208"/>
      <c r="P382" s="208"/>
      <c r="Q382" s="208"/>
      <c r="R382" s="208"/>
      <c r="S382" s="208"/>
      <c r="T382" s="208"/>
      <c r="U382" s="208"/>
      <c r="V382" s="208"/>
      <c r="W382" s="208"/>
      <c r="X382" s="208"/>
      <c r="Y382" s="208"/>
      <c r="Z382" s="208"/>
      <c r="AA382" s="208"/>
      <c r="AB382" s="208"/>
      <c r="AC382" s="208"/>
      <c r="AD382" s="208"/>
      <c r="AE382" s="208"/>
      <c r="AF382" s="208"/>
      <c r="AG382" s="208"/>
      <c r="AH382" s="208"/>
      <c r="AI382" s="208"/>
      <c r="AJ382" s="208"/>
      <c r="AK382" s="208"/>
      <c r="AL382" s="483"/>
      <c r="AM382" s="484"/>
      <c r="AN382" s="484"/>
      <c r="AO382" s="484"/>
      <c r="AP382" s="484"/>
      <c r="AQ382" s="484"/>
      <c r="AR382" s="209"/>
      <c r="AS382" s="209"/>
      <c r="AT382" s="209"/>
      <c r="AU382" s="209"/>
      <c r="AV382" s="209"/>
      <c r="AW382" s="209"/>
      <c r="AX382" s="209"/>
    </row>
    <row r="383" spans="2:50" ht="21.95" customHeight="1">
      <c r="B383" s="202">
        <v>3</v>
      </c>
      <c r="C383" s="202">
        <v>1</v>
      </c>
      <c r="D383" s="208"/>
      <c r="E383" s="208"/>
      <c r="F383" s="208"/>
      <c r="G383" s="208"/>
      <c r="H383" s="208"/>
      <c r="I383" s="208"/>
      <c r="J383" s="208"/>
      <c r="K383" s="208"/>
      <c r="L383" s="208"/>
      <c r="M383" s="208"/>
      <c r="N383" s="208"/>
      <c r="O383" s="208"/>
      <c r="P383" s="208"/>
      <c r="Q383" s="208"/>
      <c r="R383" s="208"/>
      <c r="S383" s="208"/>
      <c r="T383" s="208"/>
      <c r="U383" s="208"/>
      <c r="V383" s="208"/>
      <c r="W383" s="208"/>
      <c r="X383" s="208"/>
      <c r="Y383" s="208"/>
      <c r="Z383" s="208"/>
      <c r="AA383" s="208"/>
      <c r="AB383" s="208"/>
      <c r="AC383" s="208"/>
      <c r="AD383" s="208"/>
      <c r="AE383" s="208"/>
      <c r="AF383" s="208"/>
      <c r="AG383" s="208"/>
      <c r="AH383" s="208"/>
      <c r="AI383" s="208"/>
      <c r="AJ383" s="208"/>
      <c r="AK383" s="208"/>
      <c r="AL383" s="207"/>
      <c r="AM383" s="208"/>
      <c r="AN383" s="208"/>
      <c r="AO383" s="208"/>
      <c r="AP383" s="208"/>
      <c r="AQ383" s="208"/>
      <c r="AR383" s="208"/>
      <c r="AS383" s="208"/>
      <c r="AT383" s="208"/>
      <c r="AU383" s="208"/>
      <c r="AV383" s="208"/>
      <c r="AW383" s="208"/>
      <c r="AX383" s="208"/>
    </row>
    <row r="384" spans="2:50" ht="21.95" customHeight="1">
      <c r="B384" s="202">
        <v>4</v>
      </c>
      <c r="C384" s="202">
        <v>1</v>
      </c>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c r="AB384" s="208"/>
      <c r="AC384" s="208"/>
      <c r="AD384" s="208"/>
      <c r="AE384" s="208"/>
      <c r="AF384" s="208"/>
      <c r="AG384" s="208"/>
      <c r="AH384" s="208"/>
      <c r="AI384" s="208"/>
      <c r="AJ384" s="208"/>
      <c r="AK384" s="208"/>
      <c r="AL384" s="207"/>
      <c r="AM384" s="208"/>
      <c r="AN384" s="208"/>
      <c r="AO384" s="208"/>
      <c r="AP384" s="208"/>
      <c r="AQ384" s="208"/>
      <c r="AR384" s="208"/>
      <c r="AS384" s="208"/>
      <c r="AT384" s="208"/>
      <c r="AU384" s="208"/>
      <c r="AV384" s="208"/>
      <c r="AW384" s="208"/>
      <c r="AX384" s="208"/>
    </row>
    <row r="385" spans="2:50" ht="21.95" customHeight="1">
      <c r="B385" s="202">
        <v>5</v>
      </c>
      <c r="C385" s="202">
        <v>1</v>
      </c>
      <c r="D385" s="208"/>
      <c r="E385" s="208"/>
      <c r="F385" s="208"/>
      <c r="G385" s="208"/>
      <c r="H385" s="208"/>
      <c r="I385" s="208"/>
      <c r="J385" s="208"/>
      <c r="K385" s="208"/>
      <c r="L385" s="208"/>
      <c r="M385" s="208"/>
      <c r="N385" s="208"/>
      <c r="O385" s="208"/>
      <c r="P385" s="208"/>
      <c r="Q385" s="208"/>
      <c r="R385" s="208"/>
      <c r="S385" s="208"/>
      <c r="T385" s="208"/>
      <c r="U385" s="208"/>
      <c r="V385" s="208"/>
      <c r="W385" s="208"/>
      <c r="X385" s="208"/>
      <c r="Y385" s="208"/>
      <c r="Z385" s="208"/>
      <c r="AA385" s="208"/>
      <c r="AB385" s="208"/>
      <c r="AC385" s="208"/>
      <c r="AD385" s="208"/>
      <c r="AE385" s="208"/>
      <c r="AF385" s="208"/>
      <c r="AG385" s="208"/>
      <c r="AH385" s="208"/>
      <c r="AI385" s="208"/>
      <c r="AJ385" s="208"/>
      <c r="AK385" s="208"/>
      <c r="AL385" s="207"/>
      <c r="AM385" s="208"/>
      <c r="AN385" s="208"/>
      <c r="AO385" s="208"/>
      <c r="AP385" s="208"/>
      <c r="AQ385" s="208"/>
      <c r="AR385" s="208"/>
      <c r="AS385" s="208"/>
      <c r="AT385" s="208"/>
      <c r="AU385" s="208"/>
      <c r="AV385" s="208"/>
      <c r="AW385" s="208"/>
      <c r="AX385" s="208"/>
    </row>
    <row r="386" spans="2:50" ht="21.95" customHeight="1">
      <c r="B386" s="202">
        <v>6</v>
      </c>
      <c r="C386" s="202">
        <v>1</v>
      </c>
      <c r="D386" s="208"/>
      <c r="E386" s="208"/>
      <c r="F386" s="208"/>
      <c r="G386" s="208"/>
      <c r="H386" s="208"/>
      <c r="I386" s="208"/>
      <c r="J386" s="208"/>
      <c r="K386" s="208"/>
      <c r="L386" s="208"/>
      <c r="M386" s="208"/>
      <c r="N386" s="208"/>
      <c r="O386" s="208"/>
      <c r="P386" s="208"/>
      <c r="Q386" s="208"/>
      <c r="R386" s="208"/>
      <c r="S386" s="208"/>
      <c r="T386" s="208"/>
      <c r="U386" s="208"/>
      <c r="V386" s="208"/>
      <c r="W386" s="208"/>
      <c r="X386" s="208"/>
      <c r="Y386" s="208"/>
      <c r="Z386" s="208"/>
      <c r="AA386" s="208"/>
      <c r="AB386" s="208"/>
      <c r="AC386" s="208"/>
      <c r="AD386" s="208"/>
      <c r="AE386" s="208"/>
      <c r="AF386" s="208"/>
      <c r="AG386" s="208"/>
      <c r="AH386" s="208"/>
      <c r="AI386" s="208"/>
      <c r="AJ386" s="208"/>
      <c r="AK386" s="208"/>
      <c r="AL386" s="207"/>
      <c r="AM386" s="208"/>
      <c r="AN386" s="208"/>
      <c r="AO386" s="208"/>
      <c r="AP386" s="208"/>
      <c r="AQ386" s="208"/>
      <c r="AR386" s="208"/>
      <c r="AS386" s="208"/>
      <c r="AT386" s="208"/>
      <c r="AU386" s="208"/>
      <c r="AV386" s="208"/>
      <c r="AW386" s="208"/>
      <c r="AX386" s="208"/>
    </row>
    <row r="387" spans="2:50" ht="21.95" customHeight="1">
      <c r="B387" s="202">
        <v>7</v>
      </c>
      <c r="C387" s="202">
        <v>1</v>
      </c>
      <c r="D387" s="208"/>
      <c r="E387" s="208"/>
      <c r="F387" s="208"/>
      <c r="G387" s="208"/>
      <c r="H387" s="208"/>
      <c r="I387" s="208"/>
      <c r="J387" s="208"/>
      <c r="K387" s="208"/>
      <c r="L387" s="208"/>
      <c r="M387" s="208"/>
      <c r="N387" s="208"/>
      <c r="O387" s="208"/>
      <c r="P387" s="208"/>
      <c r="Q387" s="208"/>
      <c r="R387" s="208"/>
      <c r="S387" s="208"/>
      <c r="T387" s="208"/>
      <c r="U387" s="208"/>
      <c r="V387" s="208"/>
      <c r="W387" s="208"/>
      <c r="X387" s="208"/>
      <c r="Y387" s="208"/>
      <c r="Z387" s="208"/>
      <c r="AA387" s="208"/>
      <c r="AB387" s="208"/>
      <c r="AC387" s="208"/>
      <c r="AD387" s="208"/>
      <c r="AE387" s="208"/>
      <c r="AF387" s="208"/>
      <c r="AG387" s="208"/>
      <c r="AH387" s="208"/>
      <c r="AI387" s="208"/>
      <c r="AJ387" s="208"/>
      <c r="AK387" s="208"/>
      <c r="AL387" s="207"/>
      <c r="AM387" s="208"/>
      <c r="AN387" s="208"/>
      <c r="AO387" s="208"/>
      <c r="AP387" s="208"/>
      <c r="AQ387" s="208"/>
      <c r="AR387" s="208"/>
      <c r="AS387" s="208"/>
      <c r="AT387" s="208"/>
      <c r="AU387" s="208"/>
      <c r="AV387" s="208"/>
      <c r="AW387" s="208"/>
      <c r="AX387" s="208"/>
    </row>
    <row r="388" spans="2:50" ht="21.95" customHeight="1">
      <c r="B388" s="202">
        <v>8</v>
      </c>
      <c r="C388" s="202">
        <v>1</v>
      </c>
      <c r="D388" s="208"/>
      <c r="E388" s="208"/>
      <c r="F388" s="208"/>
      <c r="G388" s="208"/>
      <c r="H388" s="208"/>
      <c r="I388" s="208"/>
      <c r="J388" s="208"/>
      <c r="K388" s="208"/>
      <c r="L388" s="208"/>
      <c r="M388" s="208"/>
      <c r="N388" s="208"/>
      <c r="O388" s="208"/>
      <c r="P388" s="208"/>
      <c r="Q388" s="208"/>
      <c r="R388" s="208"/>
      <c r="S388" s="208"/>
      <c r="T388" s="208"/>
      <c r="U388" s="208"/>
      <c r="V388" s="208"/>
      <c r="W388" s="208"/>
      <c r="X388" s="208"/>
      <c r="Y388" s="208"/>
      <c r="Z388" s="208"/>
      <c r="AA388" s="208"/>
      <c r="AB388" s="208"/>
      <c r="AC388" s="208"/>
      <c r="AD388" s="208"/>
      <c r="AE388" s="208"/>
      <c r="AF388" s="208"/>
      <c r="AG388" s="208"/>
      <c r="AH388" s="208"/>
      <c r="AI388" s="208"/>
      <c r="AJ388" s="208"/>
      <c r="AK388" s="208"/>
      <c r="AL388" s="207"/>
      <c r="AM388" s="208"/>
      <c r="AN388" s="208"/>
      <c r="AO388" s="208"/>
      <c r="AP388" s="208"/>
      <c r="AQ388" s="208"/>
      <c r="AR388" s="208"/>
      <c r="AS388" s="208"/>
      <c r="AT388" s="208"/>
      <c r="AU388" s="208"/>
      <c r="AV388" s="208"/>
      <c r="AW388" s="208"/>
      <c r="AX388" s="208"/>
    </row>
    <row r="389" spans="2:50" ht="21.95" customHeight="1">
      <c r="B389" s="202">
        <v>9</v>
      </c>
      <c r="C389" s="202">
        <v>1</v>
      </c>
      <c r="D389" s="208"/>
      <c r="E389" s="208"/>
      <c r="F389" s="208"/>
      <c r="G389" s="208"/>
      <c r="H389" s="208"/>
      <c r="I389" s="208"/>
      <c r="J389" s="208"/>
      <c r="K389" s="208"/>
      <c r="L389" s="208"/>
      <c r="M389" s="208"/>
      <c r="N389" s="208"/>
      <c r="O389" s="208"/>
      <c r="P389" s="208"/>
      <c r="Q389" s="208"/>
      <c r="R389" s="208"/>
      <c r="S389" s="208"/>
      <c r="T389" s="208"/>
      <c r="U389" s="208"/>
      <c r="V389" s="208"/>
      <c r="W389" s="208"/>
      <c r="X389" s="208"/>
      <c r="Y389" s="208"/>
      <c r="Z389" s="208"/>
      <c r="AA389" s="208"/>
      <c r="AB389" s="208"/>
      <c r="AC389" s="208"/>
      <c r="AD389" s="208"/>
      <c r="AE389" s="208"/>
      <c r="AF389" s="208"/>
      <c r="AG389" s="208"/>
      <c r="AH389" s="208"/>
      <c r="AI389" s="208"/>
      <c r="AJ389" s="208"/>
      <c r="AK389" s="208"/>
      <c r="AL389" s="207"/>
      <c r="AM389" s="208"/>
      <c r="AN389" s="208"/>
      <c r="AO389" s="208"/>
      <c r="AP389" s="208"/>
      <c r="AQ389" s="208"/>
      <c r="AR389" s="208"/>
      <c r="AS389" s="208"/>
      <c r="AT389" s="208"/>
      <c r="AU389" s="208"/>
      <c r="AV389" s="208"/>
      <c r="AW389" s="208"/>
      <c r="AX389" s="208"/>
    </row>
    <row r="390" spans="2:50" ht="21.95" customHeight="1">
      <c r="B390" s="202">
        <v>10</v>
      </c>
      <c r="C390" s="202">
        <v>1</v>
      </c>
      <c r="D390" s="208"/>
      <c r="E390" s="208"/>
      <c r="F390" s="208"/>
      <c r="G390" s="208"/>
      <c r="H390" s="208"/>
      <c r="I390" s="208"/>
      <c r="J390" s="208"/>
      <c r="K390" s="208"/>
      <c r="L390" s="208"/>
      <c r="M390" s="208"/>
      <c r="N390" s="208"/>
      <c r="O390" s="208"/>
      <c r="P390" s="208"/>
      <c r="Q390" s="208"/>
      <c r="R390" s="208"/>
      <c r="S390" s="208"/>
      <c r="T390" s="208"/>
      <c r="U390" s="208"/>
      <c r="V390" s="208"/>
      <c r="W390" s="208"/>
      <c r="X390" s="208"/>
      <c r="Y390" s="208"/>
      <c r="Z390" s="208"/>
      <c r="AA390" s="208"/>
      <c r="AB390" s="208"/>
      <c r="AC390" s="208"/>
      <c r="AD390" s="208"/>
      <c r="AE390" s="208"/>
      <c r="AF390" s="208"/>
      <c r="AG390" s="208"/>
      <c r="AH390" s="208"/>
      <c r="AI390" s="208"/>
      <c r="AJ390" s="208"/>
      <c r="AK390" s="208"/>
      <c r="AL390" s="207"/>
      <c r="AM390" s="208"/>
      <c r="AN390" s="208"/>
      <c r="AO390" s="208"/>
      <c r="AP390" s="208"/>
      <c r="AQ390" s="208"/>
      <c r="AR390" s="208"/>
      <c r="AS390" s="208"/>
      <c r="AT390" s="208"/>
      <c r="AU390" s="208"/>
      <c r="AV390" s="208"/>
      <c r="AW390" s="208"/>
      <c r="AX390" s="208"/>
    </row>
    <row r="392" spans="2:50" ht="23.25" hidden="1" customHeight="1">
      <c r="B392" t="s">
        <v>43</v>
      </c>
    </row>
    <row r="393" spans="2:50" ht="36" hidden="1" customHeight="1">
      <c r="B393" s="213" t="s">
        <v>29</v>
      </c>
      <c r="C393" s="213"/>
      <c r="D393" s="213"/>
      <c r="E393" s="213"/>
      <c r="F393" s="213"/>
      <c r="G393" s="213"/>
      <c r="H393" s="213"/>
      <c r="I393" s="209"/>
      <c r="J393" s="209"/>
      <c r="K393" s="209"/>
      <c r="L393" s="209"/>
      <c r="M393" s="209"/>
      <c r="N393" s="209"/>
      <c r="O393" s="209"/>
      <c r="P393" s="209"/>
      <c r="Q393" s="209"/>
      <c r="R393" s="209"/>
      <c r="S393" s="209"/>
      <c r="T393" s="209"/>
      <c r="U393" s="209"/>
      <c r="V393" s="209"/>
      <c r="W393" s="209"/>
      <c r="X393" s="209"/>
      <c r="Y393" s="209"/>
    </row>
    <row r="394" spans="2:50" ht="36" hidden="1" customHeight="1">
      <c r="B394" s="485" t="s">
        <v>41</v>
      </c>
      <c r="C394" s="486"/>
      <c r="D394" s="486"/>
      <c r="E394" s="486"/>
      <c r="F394" s="486"/>
      <c r="G394" s="486"/>
      <c r="H394" s="487"/>
      <c r="I394" s="430" t="s">
        <v>1772</v>
      </c>
      <c r="J394" s="267"/>
      <c r="K394" s="267"/>
      <c r="L394" s="267"/>
      <c r="M394" s="429"/>
      <c r="N394" s="491" t="s">
        <v>30</v>
      </c>
      <c r="O394" s="486"/>
      <c r="P394" s="486"/>
      <c r="Q394" s="486"/>
      <c r="R394" s="486"/>
      <c r="S394" s="486"/>
      <c r="T394" s="487"/>
      <c r="U394" s="430" t="s">
        <v>1772</v>
      </c>
      <c r="V394" s="267"/>
      <c r="W394" s="267"/>
      <c r="X394" s="267"/>
      <c r="Y394" s="429"/>
      <c r="Z394" s="491" t="s">
        <v>31</v>
      </c>
      <c r="AA394" s="486"/>
      <c r="AB394" s="486"/>
      <c r="AC394" s="486"/>
      <c r="AD394" s="486"/>
      <c r="AE394" s="486"/>
      <c r="AF394" s="487"/>
      <c r="AG394" s="430" t="s">
        <v>1772</v>
      </c>
      <c r="AH394" s="267"/>
      <c r="AI394" s="267"/>
      <c r="AJ394" s="267"/>
      <c r="AK394" s="429"/>
      <c r="AL394" s="491" t="s">
        <v>32</v>
      </c>
      <c r="AM394" s="486"/>
      <c r="AN394" s="486"/>
      <c r="AO394" s="486"/>
      <c r="AP394" s="486"/>
      <c r="AQ394" s="486"/>
      <c r="AR394" s="487"/>
      <c r="AS394" s="430" t="s">
        <v>1772</v>
      </c>
      <c r="AT394" s="267"/>
      <c r="AU394" s="267"/>
      <c r="AV394" s="267"/>
      <c r="AW394" s="429"/>
    </row>
    <row r="395" spans="2:50" ht="36" hidden="1" customHeight="1">
      <c r="B395" s="491" t="s">
        <v>33</v>
      </c>
      <c r="C395" s="486"/>
      <c r="D395" s="486"/>
      <c r="E395" s="486"/>
      <c r="F395" s="486"/>
      <c r="G395" s="486"/>
      <c r="H395" s="487"/>
      <c r="I395" s="488"/>
      <c r="J395" s="489"/>
      <c r="K395" s="489"/>
      <c r="L395" s="489"/>
      <c r="M395" s="490"/>
      <c r="N395" s="491" t="s">
        <v>34</v>
      </c>
      <c r="O395" s="486"/>
      <c r="P395" s="486"/>
      <c r="Q395" s="486"/>
      <c r="R395" s="486"/>
      <c r="S395" s="486"/>
      <c r="T395" s="487"/>
      <c r="U395" s="488"/>
      <c r="V395" s="489"/>
      <c r="W395" s="489"/>
      <c r="X395" s="489"/>
      <c r="Y395" s="490"/>
      <c r="Z395" s="491" t="s">
        <v>35</v>
      </c>
      <c r="AA395" s="486"/>
      <c r="AB395" s="486"/>
      <c r="AC395" s="486"/>
      <c r="AD395" s="486"/>
      <c r="AE395" s="486"/>
      <c r="AF395" s="487"/>
      <c r="AG395" s="488"/>
      <c r="AH395" s="489"/>
      <c r="AI395" s="489"/>
      <c r="AJ395" s="489"/>
      <c r="AK395" s="490"/>
      <c r="AL395" s="485" t="s">
        <v>36</v>
      </c>
      <c r="AM395" s="486"/>
      <c r="AN395" s="486"/>
      <c r="AO395" s="486"/>
      <c r="AP395" s="486"/>
      <c r="AQ395" s="486"/>
      <c r="AR395" s="487"/>
      <c r="AS395" s="488"/>
      <c r="AT395" s="489"/>
      <c r="AU395" s="489"/>
      <c r="AV395" s="489"/>
      <c r="AW395" s="490"/>
    </row>
    <row r="396" spans="2:50">
      <c r="C396" t="s">
        <v>1838</v>
      </c>
    </row>
    <row r="397" spans="2:50" ht="34.5" customHeight="1">
      <c r="B397" s="202"/>
      <c r="C397" s="202"/>
      <c r="D397" s="213" t="s">
        <v>1767</v>
      </c>
      <c r="E397" s="213"/>
      <c r="F397" s="213"/>
      <c r="G397" s="213"/>
      <c r="H397" s="213"/>
      <c r="I397" s="213"/>
      <c r="J397" s="213"/>
      <c r="K397" s="213"/>
      <c r="L397" s="213"/>
      <c r="M397" s="213"/>
      <c r="N397" s="213" t="s">
        <v>1768</v>
      </c>
      <c r="O397" s="213"/>
      <c r="P397" s="213"/>
      <c r="Q397" s="213"/>
      <c r="R397" s="213"/>
      <c r="S397" s="213"/>
      <c r="T397" s="213"/>
      <c r="U397" s="213"/>
      <c r="V397" s="213"/>
      <c r="W397" s="213"/>
      <c r="X397" s="213"/>
      <c r="Y397" s="213"/>
      <c r="Z397" s="213"/>
      <c r="AA397" s="213"/>
      <c r="AB397" s="213"/>
      <c r="AC397" s="213"/>
      <c r="AD397" s="213"/>
      <c r="AE397" s="213"/>
      <c r="AF397" s="213"/>
      <c r="AG397" s="213"/>
      <c r="AH397" s="213"/>
      <c r="AI397" s="213"/>
      <c r="AJ397" s="213"/>
      <c r="AK397" s="213"/>
      <c r="AL397" s="214" t="s">
        <v>1769</v>
      </c>
      <c r="AM397" s="213"/>
      <c r="AN397" s="213"/>
      <c r="AO397" s="213"/>
      <c r="AP397" s="213"/>
      <c r="AQ397" s="213"/>
      <c r="AR397" s="213" t="s">
        <v>27</v>
      </c>
      <c r="AS397" s="213"/>
      <c r="AT397" s="213"/>
      <c r="AU397" s="213"/>
      <c r="AV397" s="213" t="s">
        <v>28</v>
      </c>
      <c r="AW397" s="213"/>
      <c r="AX397" s="213"/>
    </row>
    <row r="398" spans="2:50" ht="30" customHeight="1">
      <c r="B398" s="202">
        <v>1</v>
      </c>
      <c r="C398" s="202">
        <v>1</v>
      </c>
      <c r="D398" s="480" t="s">
        <v>1839</v>
      </c>
      <c r="E398" s="481"/>
      <c r="F398" s="481"/>
      <c r="G398" s="481"/>
      <c r="H398" s="481"/>
      <c r="I398" s="481"/>
      <c r="J398" s="481"/>
      <c r="K398" s="481"/>
      <c r="L398" s="481"/>
      <c r="M398" s="482"/>
      <c r="N398" s="480" t="s">
        <v>1840</v>
      </c>
      <c r="O398" s="481"/>
      <c r="P398" s="481"/>
      <c r="Q398" s="481"/>
      <c r="R398" s="481"/>
      <c r="S398" s="481"/>
      <c r="T398" s="481"/>
      <c r="U398" s="481"/>
      <c r="V398" s="481"/>
      <c r="W398" s="481"/>
      <c r="X398" s="481"/>
      <c r="Y398" s="481"/>
      <c r="Z398" s="481"/>
      <c r="AA398" s="481"/>
      <c r="AB398" s="481"/>
      <c r="AC398" s="481"/>
      <c r="AD398" s="481"/>
      <c r="AE398" s="481"/>
      <c r="AF398" s="481"/>
      <c r="AG398" s="481"/>
      <c r="AH398" s="481"/>
      <c r="AI398" s="481"/>
      <c r="AJ398" s="481"/>
      <c r="AK398" s="482"/>
      <c r="AL398" s="492">
        <v>2</v>
      </c>
      <c r="AM398" s="493"/>
      <c r="AN398" s="493"/>
      <c r="AO398" s="493"/>
      <c r="AP398" s="493"/>
      <c r="AQ398" s="493"/>
      <c r="AR398" s="209"/>
      <c r="AS398" s="209"/>
      <c r="AT398" s="209"/>
      <c r="AU398" s="209"/>
      <c r="AV398" s="605" t="s">
        <v>1722</v>
      </c>
      <c r="AW398" s="605"/>
      <c r="AX398" s="605"/>
    </row>
    <row r="399" spans="2:50" ht="30" customHeight="1">
      <c r="B399" s="202">
        <v>2</v>
      </c>
      <c r="C399" s="202">
        <v>1</v>
      </c>
      <c r="D399" s="480" t="s">
        <v>1841</v>
      </c>
      <c r="E399" s="481"/>
      <c r="F399" s="481"/>
      <c r="G399" s="481"/>
      <c r="H399" s="481"/>
      <c r="I399" s="481"/>
      <c r="J399" s="481"/>
      <c r="K399" s="481"/>
      <c r="L399" s="481"/>
      <c r="M399" s="482"/>
      <c r="N399" s="480" t="s">
        <v>1842</v>
      </c>
      <c r="O399" s="481"/>
      <c r="P399" s="481"/>
      <c r="Q399" s="481"/>
      <c r="R399" s="481"/>
      <c r="S399" s="481"/>
      <c r="T399" s="481"/>
      <c r="U399" s="481"/>
      <c r="V399" s="481"/>
      <c r="W399" s="481"/>
      <c r="X399" s="481"/>
      <c r="Y399" s="481"/>
      <c r="Z399" s="481"/>
      <c r="AA399" s="481"/>
      <c r="AB399" s="481"/>
      <c r="AC399" s="481"/>
      <c r="AD399" s="481"/>
      <c r="AE399" s="481"/>
      <c r="AF399" s="481"/>
      <c r="AG399" s="481"/>
      <c r="AH399" s="481"/>
      <c r="AI399" s="481"/>
      <c r="AJ399" s="481"/>
      <c r="AK399" s="482"/>
      <c r="AL399" s="492">
        <v>2</v>
      </c>
      <c r="AM399" s="493"/>
      <c r="AN399" s="493"/>
      <c r="AO399" s="493"/>
      <c r="AP399" s="493"/>
      <c r="AQ399" s="493"/>
      <c r="AR399" s="208"/>
      <c r="AS399" s="208"/>
      <c r="AT399" s="208"/>
      <c r="AU399" s="208"/>
      <c r="AV399" s="605" t="s">
        <v>1722</v>
      </c>
      <c r="AW399" s="605"/>
      <c r="AX399" s="605"/>
    </row>
    <row r="400" spans="2:50" ht="30" customHeight="1">
      <c r="B400" s="202">
        <v>3</v>
      </c>
      <c r="C400" s="202">
        <v>1</v>
      </c>
      <c r="D400" s="480" t="s">
        <v>1843</v>
      </c>
      <c r="E400" s="481"/>
      <c r="F400" s="481"/>
      <c r="G400" s="481"/>
      <c r="H400" s="481"/>
      <c r="I400" s="481"/>
      <c r="J400" s="481"/>
      <c r="K400" s="481"/>
      <c r="L400" s="481"/>
      <c r="M400" s="482"/>
      <c r="N400" s="480" t="s">
        <v>1842</v>
      </c>
      <c r="O400" s="481"/>
      <c r="P400" s="481"/>
      <c r="Q400" s="481"/>
      <c r="R400" s="481"/>
      <c r="S400" s="481"/>
      <c r="T400" s="481"/>
      <c r="U400" s="481"/>
      <c r="V400" s="481"/>
      <c r="W400" s="481"/>
      <c r="X400" s="481"/>
      <c r="Y400" s="481"/>
      <c r="Z400" s="481"/>
      <c r="AA400" s="481"/>
      <c r="AB400" s="481"/>
      <c r="AC400" s="481"/>
      <c r="AD400" s="481"/>
      <c r="AE400" s="481"/>
      <c r="AF400" s="481"/>
      <c r="AG400" s="481"/>
      <c r="AH400" s="481"/>
      <c r="AI400" s="481"/>
      <c r="AJ400" s="481"/>
      <c r="AK400" s="482"/>
      <c r="AL400" s="492">
        <v>1.9</v>
      </c>
      <c r="AM400" s="493"/>
      <c r="AN400" s="493"/>
      <c r="AO400" s="493"/>
      <c r="AP400" s="493"/>
      <c r="AQ400" s="493"/>
      <c r="AR400" s="208"/>
      <c r="AS400" s="208"/>
      <c r="AT400" s="208"/>
      <c r="AU400" s="208"/>
      <c r="AV400" s="605" t="s">
        <v>1722</v>
      </c>
      <c r="AW400" s="605"/>
      <c r="AX400" s="605"/>
    </row>
    <row r="401" spans="2:50" ht="30" customHeight="1">
      <c r="B401" s="202">
        <v>4</v>
      </c>
      <c r="C401" s="202">
        <v>1</v>
      </c>
      <c r="D401" s="480" t="s">
        <v>1844</v>
      </c>
      <c r="E401" s="481"/>
      <c r="F401" s="481"/>
      <c r="G401" s="481"/>
      <c r="H401" s="481"/>
      <c r="I401" s="481"/>
      <c r="J401" s="481"/>
      <c r="K401" s="481"/>
      <c r="L401" s="481"/>
      <c r="M401" s="482"/>
      <c r="N401" s="480" t="s">
        <v>1842</v>
      </c>
      <c r="O401" s="481"/>
      <c r="P401" s="481"/>
      <c r="Q401" s="481"/>
      <c r="R401" s="481"/>
      <c r="S401" s="481"/>
      <c r="T401" s="481"/>
      <c r="U401" s="481"/>
      <c r="V401" s="481"/>
      <c r="W401" s="481"/>
      <c r="X401" s="481"/>
      <c r="Y401" s="481"/>
      <c r="Z401" s="481"/>
      <c r="AA401" s="481"/>
      <c r="AB401" s="481"/>
      <c r="AC401" s="481"/>
      <c r="AD401" s="481"/>
      <c r="AE401" s="481"/>
      <c r="AF401" s="481"/>
      <c r="AG401" s="481"/>
      <c r="AH401" s="481"/>
      <c r="AI401" s="481"/>
      <c r="AJ401" s="481"/>
      <c r="AK401" s="482"/>
      <c r="AL401" s="492">
        <v>1.9</v>
      </c>
      <c r="AM401" s="493"/>
      <c r="AN401" s="493"/>
      <c r="AO401" s="493"/>
      <c r="AP401" s="493"/>
      <c r="AQ401" s="493"/>
      <c r="AR401" s="208"/>
      <c r="AS401" s="208"/>
      <c r="AT401" s="208"/>
      <c r="AU401" s="208"/>
      <c r="AV401" s="605" t="s">
        <v>1722</v>
      </c>
      <c r="AW401" s="605"/>
      <c r="AX401" s="605"/>
    </row>
    <row r="402" spans="2:50" ht="30" customHeight="1">
      <c r="B402" s="202">
        <v>5</v>
      </c>
      <c r="C402" s="202">
        <v>1</v>
      </c>
      <c r="D402" s="480" t="s">
        <v>1845</v>
      </c>
      <c r="E402" s="481"/>
      <c r="F402" s="481"/>
      <c r="G402" s="481"/>
      <c r="H402" s="481"/>
      <c r="I402" s="481"/>
      <c r="J402" s="481"/>
      <c r="K402" s="481"/>
      <c r="L402" s="481"/>
      <c r="M402" s="482"/>
      <c r="N402" s="480" t="s">
        <v>1842</v>
      </c>
      <c r="O402" s="481"/>
      <c r="P402" s="481"/>
      <c r="Q402" s="481"/>
      <c r="R402" s="481"/>
      <c r="S402" s="481"/>
      <c r="T402" s="481"/>
      <c r="U402" s="481"/>
      <c r="V402" s="481"/>
      <c r="W402" s="481"/>
      <c r="X402" s="481"/>
      <c r="Y402" s="481"/>
      <c r="Z402" s="481"/>
      <c r="AA402" s="481"/>
      <c r="AB402" s="481"/>
      <c r="AC402" s="481"/>
      <c r="AD402" s="481"/>
      <c r="AE402" s="481"/>
      <c r="AF402" s="481"/>
      <c r="AG402" s="481"/>
      <c r="AH402" s="481"/>
      <c r="AI402" s="481"/>
      <c r="AJ402" s="481"/>
      <c r="AK402" s="482"/>
      <c r="AL402" s="492">
        <v>1.8</v>
      </c>
      <c r="AM402" s="493"/>
      <c r="AN402" s="493"/>
      <c r="AO402" s="493"/>
      <c r="AP402" s="493"/>
      <c r="AQ402" s="493"/>
      <c r="AR402" s="208"/>
      <c r="AS402" s="208"/>
      <c r="AT402" s="208"/>
      <c r="AU402" s="208"/>
      <c r="AV402" s="605" t="s">
        <v>1722</v>
      </c>
      <c r="AW402" s="605"/>
      <c r="AX402" s="605"/>
    </row>
    <row r="403" spans="2:50" ht="30" customHeight="1">
      <c r="B403" s="202">
        <v>6</v>
      </c>
      <c r="C403" s="202">
        <v>1</v>
      </c>
      <c r="D403" s="480" t="s">
        <v>1846</v>
      </c>
      <c r="E403" s="481"/>
      <c r="F403" s="481"/>
      <c r="G403" s="481"/>
      <c r="H403" s="481"/>
      <c r="I403" s="481"/>
      <c r="J403" s="481"/>
      <c r="K403" s="481"/>
      <c r="L403" s="481"/>
      <c r="M403" s="482"/>
      <c r="N403" s="480" t="s">
        <v>1840</v>
      </c>
      <c r="O403" s="481"/>
      <c r="P403" s="481"/>
      <c r="Q403" s="481"/>
      <c r="R403" s="481"/>
      <c r="S403" s="481"/>
      <c r="T403" s="481"/>
      <c r="U403" s="481"/>
      <c r="V403" s="481"/>
      <c r="W403" s="481"/>
      <c r="X403" s="481"/>
      <c r="Y403" s="481"/>
      <c r="Z403" s="481"/>
      <c r="AA403" s="481"/>
      <c r="AB403" s="481"/>
      <c r="AC403" s="481"/>
      <c r="AD403" s="481"/>
      <c r="AE403" s="481"/>
      <c r="AF403" s="481"/>
      <c r="AG403" s="481"/>
      <c r="AH403" s="481"/>
      <c r="AI403" s="481"/>
      <c r="AJ403" s="481"/>
      <c r="AK403" s="482"/>
      <c r="AL403" s="492">
        <v>1.7</v>
      </c>
      <c r="AM403" s="493"/>
      <c r="AN403" s="493"/>
      <c r="AO403" s="493"/>
      <c r="AP403" s="493"/>
      <c r="AQ403" s="493"/>
      <c r="AR403" s="208"/>
      <c r="AS403" s="208"/>
      <c r="AT403" s="208"/>
      <c r="AU403" s="208"/>
      <c r="AV403" s="605" t="s">
        <v>1722</v>
      </c>
      <c r="AW403" s="605"/>
      <c r="AX403" s="605"/>
    </row>
    <row r="404" spans="2:50" ht="30" customHeight="1">
      <c r="B404" s="202">
        <v>7</v>
      </c>
      <c r="C404" s="202">
        <v>1</v>
      </c>
      <c r="D404" s="480" t="s">
        <v>1847</v>
      </c>
      <c r="E404" s="481"/>
      <c r="F404" s="481"/>
      <c r="G404" s="481"/>
      <c r="H404" s="481"/>
      <c r="I404" s="481"/>
      <c r="J404" s="481"/>
      <c r="K404" s="481"/>
      <c r="L404" s="481"/>
      <c r="M404" s="482"/>
      <c r="N404" s="480" t="s">
        <v>1840</v>
      </c>
      <c r="O404" s="481"/>
      <c r="P404" s="481"/>
      <c r="Q404" s="481"/>
      <c r="R404" s="481"/>
      <c r="S404" s="481"/>
      <c r="T404" s="481"/>
      <c r="U404" s="481"/>
      <c r="V404" s="481"/>
      <c r="W404" s="481"/>
      <c r="X404" s="481"/>
      <c r="Y404" s="481"/>
      <c r="Z404" s="481"/>
      <c r="AA404" s="481"/>
      <c r="AB404" s="481"/>
      <c r="AC404" s="481"/>
      <c r="AD404" s="481"/>
      <c r="AE404" s="481"/>
      <c r="AF404" s="481"/>
      <c r="AG404" s="481"/>
      <c r="AH404" s="481"/>
      <c r="AI404" s="481"/>
      <c r="AJ404" s="481"/>
      <c r="AK404" s="482"/>
      <c r="AL404" s="492">
        <v>1.7</v>
      </c>
      <c r="AM404" s="493"/>
      <c r="AN404" s="493"/>
      <c r="AO404" s="493"/>
      <c r="AP404" s="493"/>
      <c r="AQ404" s="493"/>
      <c r="AR404" s="208"/>
      <c r="AS404" s="208"/>
      <c r="AT404" s="208"/>
      <c r="AU404" s="208"/>
      <c r="AV404" s="605" t="s">
        <v>1722</v>
      </c>
      <c r="AW404" s="605"/>
      <c r="AX404" s="605"/>
    </row>
    <row r="405" spans="2:50" ht="30" customHeight="1">
      <c r="B405" s="202">
        <v>8</v>
      </c>
      <c r="C405" s="202">
        <v>1</v>
      </c>
      <c r="D405" s="480" t="s">
        <v>1848</v>
      </c>
      <c r="E405" s="481"/>
      <c r="F405" s="481"/>
      <c r="G405" s="481"/>
      <c r="H405" s="481"/>
      <c r="I405" s="481"/>
      <c r="J405" s="481"/>
      <c r="K405" s="481"/>
      <c r="L405" s="481"/>
      <c r="M405" s="482"/>
      <c r="N405" s="480" t="s">
        <v>1840</v>
      </c>
      <c r="O405" s="481"/>
      <c r="P405" s="481"/>
      <c r="Q405" s="481"/>
      <c r="R405" s="481"/>
      <c r="S405" s="481"/>
      <c r="T405" s="481"/>
      <c r="U405" s="481"/>
      <c r="V405" s="481"/>
      <c r="W405" s="481"/>
      <c r="X405" s="481"/>
      <c r="Y405" s="481"/>
      <c r="Z405" s="481"/>
      <c r="AA405" s="481"/>
      <c r="AB405" s="481"/>
      <c r="AC405" s="481"/>
      <c r="AD405" s="481"/>
      <c r="AE405" s="481"/>
      <c r="AF405" s="481"/>
      <c r="AG405" s="481"/>
      <c r="AH405" s="481"/>
      <c r="AI405" s="481"/>
      <c r="AJ405" s="481"/>
      <c r="AK405" s="482"/>
      <c r="AL405" s="492">
        <v>1.7</v>
      </c>
      <c r="AM405" s="493"/>
      <c r="AN405" s="493"/>
      <c r="AO405" s="493"/>
      <c r="AP405" s="493"/>
      <c r="AQ405" s="493"/>
      <c r="AR405" s="208"/>
      <c r="AS405" s="208"/>
      <c r="AT405" s="208"/>
      <c r="AU405" s="208"/>
      <c r="AV405" s="605" t="s">
        <v>1722</v>
      </c>
      <c r="AW405" s="605"/>
      <c r="AX405" s="605"/>
    </row>
    <row r="406" spans="2:50" ht="21.95" customHeight="1">
      <c r="B406" s="202">
        <v>9</v>
      </c>
      <c r="C406" s="202">
        <v>1</v>
      </c>
      <c r="D406" s="208"/>
      <c r="E406" s="208"/>
      <c r="F406" s="208"/>
      <c r="G406" s="208"/>
      <c r="H406" s="208"/>
      <c r="I406" s="208"/>
      <c r="J406" s="208"/>
      <c r="K406" s="208"/>
      <c r="L406" s="208"/>
      <c r="M406" s="208"/>
      <c r="N406" s="208"/>
      <c r="O406" s="208"/>
      <c r="P406" s="208"/>
      <c r="Q406" s="208"/>
      <c r="R406" s="208"/>
      <c r="S406" s="208"/>
      <c r="T406" s="208"/>
      <c r="U406" s="208"/>
      <c r="V406" s="208"/>
      <c r="W406" s="208"/>
      <c r="X406" s="208"/>
      <c r="Y406" s="208"/>
      <c r="Z406" s="208"/>
      <c r="AA406" s="208"/>
      <c r="AB406" s="208"/>
      <c r="AC406" s="208"/>
      <c r="AD406" s="208"/>
      <c r="AE406" s="208"/>
      <c r="AF406" s="208"/>
      <c r="AG406" s="208"/>
      <c r="AH406" s="208"/>
      <c r="AI406" s="208"/>
      <c r="AJ406" s="208"/>
      <c r="AK406" s="208"/>
      <c r="AL406" s="207"/>
      <c r="AM406" s="208"/>
      <c r="AN406" s="208"/>
      <c r="AO406" s="208"/>
      <c r="AP406" s="208"/>
      <c r="AQ406" s="208"/>
      <c r="AR406" s="208"/>
      <c r="AS406" s="208"/>
      <c r="AT406" s="208"/>
      <c r="AU406" s="208"/>
      <c r="AV406" s="208"/>
      <c r="AW406" s="208"/>
      <c r="AX406" s="208"/>
    </row>
    <row r="407" spans="2:50" ht="21.95" customHeight="1">
      <c r="B407" s="202">
        <v>10</v>
      </c>
      <c r="C407" s="202">
        <v>1</v>
      </c>
      <c r="D407" s="208"/>
      <c r="E407" s="208"/>
      <c r="F407" s="208"/>
      <c r="G407" s="208"/>
      <c r="H407" s="208"/>
      <c r="I407" s="208"/>
      <c r="J407" s="208"/>
      <c r="K407" s="208"/>
      <c r="L407" s="208"/>
      <c r="M407" s="208"/>
      <c r="N407" s="208"/>
      <c r="O407" s="208"/>
      <c r="P407" s="208"/>
      <c r="Q407" s="208"/>
      <c r="R407" s="208"/>
      <c r="S407" s="208"/>
      <c r="T407" s="208"/>
      <c r="U407" s="208"/>
      <c r="V407" s="208"/>
      <c r="W407" s="208"/>
      <c r="X407" s="208"/>
      <c r="Y407" s="208"/>
      <c r="Z407" s="208"/>
      <c r="AA407" s="208"/>
      <c r="AB407" s="208"/>
      <c r="AC407" s="208"/>
      <c r="AD407" s="208"/>
      <c r="AE407" s="208"/>
      <c r="AF407" s="208"/>
      <c r="AG407" s="208"/>
      <c r="AH407" s="208"/>
      <c r="AI407" s="208"/>
      <c r="AJ407" s="208"/>
      <c r="AK407" s="208"/>
      <c r="AL407" s="207"/>
      <c r="AM407" s="208"/>
      <c r="AN407" s="208"/>
      <c r="AO407" s="208"/>
      <c r="AP407" s="208"/>
      <c r="AQ407" s="208"/>
      <c r="AR407" s="208"/>
      <c r="AS407" s="208"/>
      <c r="AT407" s="208"/>
      <c r="AU407" s="208"/>
      <c r="AV407" s="208"/>
      <c r="AW407" s="208"/>
      <c r="AX407" s="208"/>
    </row>
    <row r="409" spans="2:50">
      <c r="C409" t="s">
        <v>1849</v>
      </c>
    </row>
    <row r="410" spans="2:50" ht="34.5" customHeight="1">
      <c r="B410" s="202"/>
      <c r="C410" s="202"/>
      <c r="D410" s="213" t="s">
        <v>1767</v>
      </c>
      <c r="E410" s="213"/>
      <c r="F410" s="213"/>
      <c r="G410" s="213"/>
      <c r="H410" s="213"/>
      <c r="I410" s="213"/>
      <c r="J410" s="213"/>
      <c r="K410" s="213"/>
      <c r="L410" s="213"/>
      <c r="M410" s="213"/>
      <c r="N410" s="213" t="s">
        <v>1768</v>
      </c>
      <c r="O410" s="213"/>
      <c r="P410" s="213"/>
      <c r="Q410" s="213"/>
      <c r="R410" s="213"/>
      <c r="S410" s="213"/>
      <c r="T410" s="213"/>
      <c r="U410" s="213"/>
      <c r="V410" s="213"/>
      <c r="W410" s="213"/>
      <c r="X410" s="213"/>
      <c r="Y410" s="213"/>
      <c r="Z410" s="213"/>
      <c r="AA410" s="213"/>
      <c r="AB410" s="213"/>
      <c r="AC410" s="213"/>
      <c r="AD410" s="213"/>
      <c r="AE410" s="213"/>
      <c r="AF410" s="213"/>
      <c r="AG410" s="213"/>
      <c r="AH410" s="213"/>
      <c r="AI410" s="213"/>
      <c r="AJ410" s="213"/>
      <c r="AK410" s="213"/>
      <c r="AL410" s="214" t="s">
        <v>1769</v>
      </c>
      <c r="AM410" s="213"/>
      <c r="AN410" s="213"/>
      <c r="AO410" s="213"/>
      <c r="AP410" s="213"/>
      <c r="AQ410" s="213"/>
      <c r="AR410" s="213" t="s">
        <v>27</v>
      </c>
      <c r="AS410" s="213"/>
      <c r="AT410" s="213"/>
      <c r="AU410" s="213"/>
      <c r="AV410" s="213" t="s">
        <v>28</v>
      </c>
      <c r="AW410" s="213"/>
      <c r="AX410" s="213"/>
    </row>
    <row r="411" spans="2:50" ht="24" customHeight="1">
      <c r="B411" s="202">
        <v>1</v>
      </c>
      <c r="C411" s="202">
        <v>1</v>
      </c>
      <c r="D411" s="208" t="s">
        <v>1850</v>
      </c>
      <c r="E411" s="208"/>
      <c r="F411" s="208"/>
      <c r="G411" s="208"/>
      <c r="H411" s="208"/>
      <c r="I411" s="208"/>
      <c r="J411" s="208"/>
      <c r="K411" s="208"/>
      <c r="L411" s="208"/>
      <c r="M411" s="208"/>
      <c r="N411" s="208" t="s">
        <v>1851</v>
      </c>
      <c r="O411" s="208"/>
      <c r="P411" s="208"/>
      <c r="Q411" s="208"/>
      <c r="R411" s="208"/>
      <c r="S411" s="208"/>
      <c r="T411" s="208"/>
      <c r="U411" s="208"/>
      <c r="V411" s="208"/>
      <c r="W411" s="208"/>
      <c r="X411" s="208"/>
      <c r="Y411" s="208"/>
      <c r="Z411" s="208"/>
      <c r="AA411" s="208"/>
      <c r="AB411" s="208"/>
      <c r="AC411" s="208"/>
      <c r="AD411" s="208"/>
      <c r="AE411" s="208"/>
      <c r="AF411" s="208"/>
      <c r="AG411" s="208"/>
      <c r="AH411" s="208"/>
      <c r="AI411" s="208"/>
      <c r="AJ411" s="208"/>
      <c r="AK411" s="208"/>
      <c r="AL411" s="492">
        <v>2.2000000000000002</v>
      </c>
      <c r="AM411" s="493"/>
      <c r="AN411" s="493"/>
      <c r="AO411" s="493"/>
      <c r="AP411" s="493"/>
      <c r="AQ411" s="493"/>
      <c r="AR411" s="209" t="s">
        <v>224</v>
      </c>
      <c r="AS411" s="209"/>
      <c r="AT411" s="209"/>
      <c r="AU411" s="209"/>
      <c r="AV411" s="209" t="s">
        <v>1722</v>
      </c>
      <c r="AW411" s="209"/>
      <c r="AX411" s="209"/>
    </row>
    <row r="412" spans="2:50" ht="24" customHeight="1">
      <c r="B412" s="202">
        <v>2</v>
      </c>
      <c r="C412" s="202">
        <v>1</v>
      </c>
      <c r="D412" s="208" t="s">
        <v>1781</v>
      </c>
      <c r="E412" s="208"/>
      <c r="F412" s="208"/>
      <c r="G412" s="208"/>
      <c r="H412" s="208"/>
      <c r="I412" s="208"/>
      <c r="J412" s="208"/>
      <c r="K412" s="208"/>
      <c r="L412" s="208"/>
      <c r="M412" s="208"/>
      <c r="N412" s="208" t="s">
        <v>1852</v>
      </c>
      <c r="O412" s="208"/>
      <c r="P412" s="208"/>
      <c r="Q412" s="208"/>
      <c r="R412" s="208"/>
      <c r="S412" s="208"/>
      <c r="T412" s="208"/>
      <c r="U412" s="208"/>
      <c r="V412" s="208"/>
      <c r="W412" s="208"/>
      <c r="X412" s="208"/>
      <c r="Y412" s="208"/>
      <c r="Z412" s="208"/>
      <c r="AA412" s="208"/>
      <c r="AB412" s="208"/>
      <c r="AC412" s="208"/>
      <c r="AD412" s="208"/>
      <c r="AE412" s="208"/>
      <c r="AF412" s="208"/>
      <c r="AG412" s="208"/>
      <c r="AH412" s="208"/>
      <c r="AI412" s="208"/>
      <c r="AJ412" s="208"/>
      <c r="AK412" s="208"/>
      <c r="AL412" s="492">
        <v>1.4</v>
      </c>
      <c r="AM412" s="493"/>
      <c r="AN412" s="493"/>
      <c r="AO412" s="493"/>
      <c r="AP412" s="493"/>
      <c r="AQ412" s="493"/>
      <c r="AR412" s="209" t="s">
        <v>224</v>
      </c>
      <c r="AS412" s="209"/>
      <c r="AT412" s="209"/>
      <c r="AU412" s="209"/>
      <c r="AV412" s="209" t="s">
        <v>1722</v>
      </c>
      <c r="AW412" s="209"/>
      <c r="AX412" s="209"/>
    </row>
    <row r="413" spans="2:50" ht="24" customHeight="1">
      <c r="B413" s="202">
        <v>3</v>
      </c>
      <c r="C413" s="202">
        <v>1</v>
      </c>
      <c r="D413" s="208"/>
      <c r="E413" s="208"/>
      <c r="F413" s="208"/>
      <c r="G413" s="208"/>
      <c r="H413" s="208"/>
      <c r="I413" s="208"/>
      <c r="J413" s="208"/>
      <c r="K413" s="208"/>
      <c r="L413" s="208"/>
      <c r="M413" s="208"/>
      <c r="N413" s="208"/>
      <c r="O413" s="208"/>
      <c r="P413" s="208"/>
      <c r="Q413" s="208"/>
      <c r="R413" s="208"/>
      <c r="S413" s="208"/>
      <c r="T413" s="208"/>
      <c r="U413" s="208"/>
      <c r="V413" s="208"/>
      <c r="W413" s="208"/>
      <c r="X413" s="208"/>
      <c r="Y413" s="208"/>
      <c r="Z413" s="208"/>
      <c r="AA413" s="208"/>
      <c r="AB413" s="208"/>
      <c r="AC413" s="208"/>
      <c r="AD413" s="208"/>
      <c r="AE413" s="208"/>
      <c r="AF413" s="208"/>
      <c r="AG413" s="208"/>
      <c r="AH413" s="208"/>
      <c r="AI413" s="208"/>
      <c r="AJ413" s="208"/>
      <c r="AK413" s="208"/>
      <c r="AL413" s="207"/>
      <c r="AM413" s="208"/>
      <c r="AN413" s="208"/>
      <c r="AO413" s="208"/>
      <c r="AP413" s="208"/>
      <c r="AQ413" s="208"/>
      <c r="AR413" s="208"/>
      <c r="AS413" s="208"/>
      <c r="AT413" s="208"/>
      <c r="AU413" s="208"/>
      <c r="AV413" s="208"/>
      <c r="AW413" s="208"/>
      <c r="AX413" s="208"/>
    </row>
    <row r="414" spans="2:50" ht="24" customHeight="1">
      <c r="B414" s="202">
        <v>4</v>
      </c>
      <c r="C414" s="202">
        <v>1</v>
      </c>
      <c r="D414" s="208"/>
      <c r="E414" s="208"/>
      <c r="F414" s="208"/>
      <c r="G414" s="208"/>
      <c r="H414" s="208"/>
      <c r="I414" s="208"/>
      <c r="J414" s="208"/>
      <c r="K414" s="208"/>
      <c r="L414" s="208"/>
      <c r="M414" s="208"/>
      <c r="N414" s="208"/>
      <c r="O414" s="208"/>
      <c r="P414" s="208"/>
      <c r="Q414" s="208"/>
      <c r="R414" s="208"/>
      <c r="S414" s="208"/>
      <c r="T414" s="208"/>
      <c r="U414" s="208"/>
      <c r="V414" s="208"/>
      <c r="W414" s="208"/>
      <c r="X414" s="208"/>
      <c r="Y414" s="208"/>
      <c r="Z414" s="208"/>
      <c r="AA414" s="208"/>
      <c r="AB414" s="208"/>
      <c r="AC414" s="208"/>
      <c r="AD414" s="208"/>
      <c r="AE414" s="208"/>
      <c r="AF414" s="208"/>
      <c r="AG414" s="208"/>
      <c r="AH414" s="208"/>
      <c r="AI414" s="208"/>
      <c r="AJ414" s="208"/>
      <c r="AK414" s="208"/>
      <c r="AL414" s="207"/>
      <c r="AM414" s="208"/>
      <c r="AN414" s="208"/>
      <c r="AO414" s="208"/>
      <c r="AP414" s="208"/>
      <c r="AQ414" s="208"/>
      <c r="AR414" s="208"/>
      <c r="AS414" s="208"/>
      <c r="AT414" s="208"/>
      <c r="AU414" s="208"/>
      <c r="AV414" s="208"/>
      <c r="AW414" s="208"/>
      <c r="AX414" s="208"/>
    </row>
    <row r="415" spans="2:50" ht="24" customHeight="1">
      <c r="B415" s="202">
        <v>5</v>
      </c>
      <c r="C415" s="202">
        <v>1</v>
      </c>
      <c r="D415" s="208"/>
      <c r="E415" s="208"/>
      <c r="F415" s="208"/>
      <c r="G415" s="208"/>
      <c r="H415" s="208"/>
      <c r="I415" s="208"/>
      <c r="J415" s="208"/>
      <c r="K415" s="208"/>
      <c r="L415" s="208"/>
      <c r="M415" s="208"/>
      <c r="N415" s="208"/>
      <c r="O415" s="208"/>
      <c r="P415" s="208"/>
      <c r="Q415" s="208"/>
      <c r="R415" s="208"/>
      <c r="S415" s="208"/>
      <c r="T415" s="208"/>
      <c r="U415" s="208"/>
      <c r="V415" s="208"/>
      <c r="W415" s="208"/>
      <c r="X415" s="208"/>
      <c r="Y415" s="208"/>
      <c r="Z415" s="208"/>
      <c r="AA415" s="208"/>
      <c r="AB415" s="208"/>
      <c r="AC415" s="208"/>
      <c r="AD415" s="208"/>
      <c r="AE415" s="208"/>
      <c r="AF415" s="208"/>
      <c r="AG415" s="208"/>
      <c r="AH415" s="208"/>
      <c r="AI415" s="208"/>
      <c r="AJ415" s="208"/>
      <c r="AK415" s="208"/>
      <c r="AL415" s="207"/>
      <c r="AM415" s="208"/>
      <c r="AN415" s="208"/>
      <c r="AO415" s="208"/>
      <c r="AP415" s="208"/>
      <c r="AQ415" s="208"/>
      <c r="AR415" s="208"/>
      <c r="AS415" s="208"/>
      <c r="AT415" s="208"/>
      <c r="AU415" s="208"/>
      <c r="AV415" s="208"/>
      <c r="AW415" s="208"/>
      <c r="AX415" s="208"/>
    </row>
    <row r="416" spans="2:50" ht="24" customHeight="1">
      <c r="B416" s="202">
        <v>6</v>
      </c>
      <c r="C416" s="202">
        <v>1</v>
      </c>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c r="AB416" s="208"/>
      <c r="AC416" s="208"/>
      <c r="AD416" s="208"/>
      <c r="AE416" s="208"/>
      <c r="AF416" s="208"/>
      <c r="AG416" s="208"/>
      <c r="AH416" s="208"/>
      <c r="AI416" s="208"/>
      <c r="AJ416" s="208"/>
      <c r="AK416" s="208"/>
      <c r="AL416" s="207"/>
      <c r="AM416" s="208"/>
      <c r="AN416" s="208"/>
      <c r="AO416" s="208"/>
      <c r="AP416" s="208"/>
      <c r="AQ416" s="208"/>
      <c r="AR416" s="208"/>
      <c r="AS416" s="208"/>
      <c r="AT416" s="208"/>
      <c r="AU416" s="208"/>
      <c r="AV416" s="208"/>
      <c r="AW416" s="208"/>
      <c r="AX416" s="208"/>
    </row>
    <row r="417" spans="2:50" ht="24" customHeight="1">
      <c r="B417" s="202">
        <v>7</v>
      </c>
      <c r="C417" s="202">
        <v>1</v>
      </c>
      <c r="D417" s="208"/>
      <c r="E417" s="208"/>
      <c r="F417" s="208"/>
      <c r="G417" s="208"/>
      <c r="H417" s="208"/>
      <c r="I417" s="208"/>
      <c r="J417" s="208"/>
      <c r="K417" s="208"/>
      <c r="L417" s="208"/>
      <c r="M417" s="208"/>
      <c r="N417" s="208"/>
      <c r="O417" s="208"/>
      <c r="P417" s="208"/>
      <c r="Q417" s="208"/>
      <c r="R417" s="208"/>
      <c r="S417" s="208"/>
      <c r="T417" s="208"/>
      <c r="U417" s="208"/>
      <c r="V417" s="208"/>
      <c r="W417" s="208"/>
      <c r="X417" s="208"/>
      <c r="Y417" s="208"/>
      <c r="Z417" s="208"/>
      <c r="AA417" s="208"/>
      <c r="AB417" s="208"/>
      <c r="AC417" s="208"/>
      <c r="AD417" s="208"/>
      <c r="AE417" s="208"/>
      <c r="AF417" s="208"/>
      <c r="AG417" s="208"/>
      <c r="AH417" s="208"/>
      <c r="AI417" s="208"/>
      <c r="AJ417" s="208"/>
      <c r="AK417" s="208"/>
      <c r="AL417" s="207"/>
      <c r="AM417" s="208"/>
      <c r="AN417" s="208"/>
      <c r="AO417" s="208"/>
      <c r="AP417" s="208"/>
      <c r="AQ417" s="208"/>
      <c r="AR417" s="208"/>
      <c r="AS417" s="208"/>
      <c r="AT417" s="208"/>
      <c r="AU417" s="208"/>
      <c r="AV417" s="208"/>
      <c r="AW417" s="208"/>
      <c r="AX417" s="208"/>
    </row>
    <row r="418" spans="2:50" ht="24" customHeight="1">
      <c r="B418" s="202">
        <v>8</v>
      </c>
      <c r="C418" s="202">
        <v>1</v>
      </c>
      <c r="D418" s="208"/>
      <c r="E418" s="208"/>
      <c r="F418" s="208"/>
      <c r="G418" s="208"/>
      <c r="H418" s="208"/>
      <c r="I418" s="208"/>
      <c r="J418" s="208"/>
      <c r="K418" s="208"/>
      <c r="L418" s="208"/>
      <c r="M418" s="208"/>
      <c r="N418" s="208"/>
      <c r="O418" s="208"/>
      <c r="P418" s="208"/>
      <c r="Q418" s="208"/>
      <c r="R418" s="208"/>
      <c r="S418" s="208"/>
      <c r="T418" s="208"/>
      <c r="U418" s="208"/>
      <c r="V418" s="208"/>
      <c r="W418" s="208"/>
      <c r="X418" s="208"/>
      <c r="Y418" s="208"/>
      <c r="Z418" s="208"/>
      <c r="AA418" s="208"/>
      <c r="AB418" s="208"/>
      <c r="AC418" s="208"/>
      <c r="AD418" s="208"/>
      <c r="AE418" s="208"/>
      <c r="AF418" s="208"/>
      <c r="AG418" s="208"/>
      <c r="AH418" s="208"/>
      <c r="AI418" s="208"/>
      <c r="AJ418" s="208"/>
      <c r="AK418" s="208"/>
      <c r="AL418" s="207"/>
      <c r="AM418" s="208"/>
      <c r="AN418" s="208"/>
      <c r="AO418" s="208"/>
      <c r="AP418" s="208"/>
      <c r="AQ418" s="208"/>
      <c r="AR418" s="208"/>
      <c r="AS418" s="208"/>
      <c r="AT418" s="208"/>
      <c r="AU418" s="208"/>
      <c r="AV418" s="208"/>
      <c r="AW418" s="208"/>
      <c r="AX418" s="208"/>
    </row>
    <row r="419" spans="2:50" ht="24" customHeight="1">
      <c r="B419" s="202">
        <v>9</v>
      </c>
      <c r="C419" s="202">
        <v>1</v>
      </c>
      <c r="D419" s="208"/>
      <c r="E419" s="208"/>
      <c r="F419" s="208"/>
      <c r="G419" s="208"/>
      <c r="H419" s="208"/>
      <c r="I419" s="208"/>
      <c r="J419" s="208"/>
      <c r="K419" s="208"/>
      <c r="L419" s="208"/>
      <c r="M419" s="208"/>
      <c r="N419" s="208"/>
      <c r="O419" s="208"/>
      <c r="P419" s="208"/>
      <c r="Q419" s="208"/>
      <c r="R419" s="208"/>
      <c r="S419" s="208"/>
      <c r="T419" s="208"/>
      <c r="U419" s="208"/>
      <c r="V419" s="208"/>
      <c r="W419" s="208"/>
      <c r="X419" s="208"/>
      <c r="Y419" s="208"/>
      <c r="Z419" s="208"/>
      <c r="AA419" s="208"/>
      <c r="AB419" s="208"/>
      <c r="AC419" s="208"/>
      <c r="AD419" s="208"/>
      <c r="AE419" s="208"/>
      <c r="AF419" s="208"/>
      <c r="AG419" s="208"/>
      <c r="AH419" s="208"/>
      <c r="AI419" s="208"/>
      <c r="AJ419" s="208"/>
      <c r="AK419" s="208"/>
      <c r="AL419" s="207"/>
      <c r="AM419" s="208"/>
      <c r="AN419" s="208"/>
      <c r="AO419" s="208"/>
      <c r="AP419" s="208"/>
      <c r="AQ419" s="208"/>
      <c r="AR419" s="208"/>
      <c r="AS419" s="208"/>
      <c r="AT419" s="208"/>
      <c r="AU419" s="208"/>
      <c r="AV419" s="208"/>
      <c r="AW419" s="208"/>
      <c r="AX419" s="208"/>
    </row>
    <row r="420" spans="2:50" ht="24" customHeight="1">
      <c r="B420" s="202">
        <v>10</v>
      </c>
      <c r="C420" s="202">
        <v>1</v>
      </c>
      <c r="D420" s="208"/>
      <c r="E420" s="208"/>
      <c r="F420" s="208"/>
      <c r="G420" s="208"/>
      <c r="H420" s="208"/>
      <c r="I420" s="208"/>
      <c r="J420" s="208"/>
      <c r="K420" s="208"/>
      <c r="L420" s="208"/>
      <c r="M420" s="208"/>
      <c r="N420" s="208"/>
      <c r="O420" s="208"/>
      <c r="P420" s="208"/>
      <c r="Q420" s="208"/>
      <c r="R420" s="208"/>
      <c r="S420" s="208"/>
      <c r="T420" s="208"/>
      <c r="U420" s="208"/>
      <c r="V420" s="208"/>
      <c r="W420" s="208"/>
      <c r="X420" s="208"/>
      <c r="Y420" s="208"/>
      <c r="Z420" s="208"/>
      <c r="AA420" s="208"/>
      <c r="AB420" s="208"/>
      <c r="AC420" s="208"/>
      <c r="AD420" s="208"/>
      <c r="AE420" s="208"/>
      <c r="AF420" s="208"/>
      <c r="AG420" s="208"/>
      <c r="AH420" s="208"/>
      <c r="AI420" s="208"/>
      <c r="AJ420" s="208"/>
      <c r="AK420" s="208"/>
      <c r="AL420" s="207"/>
      <c r="AM420" s="208"/>
      <c r="AN420" s="208"/>
      <c r="AO420" s="208"/>
      <c r="AP420" s="208"/>
      <c r="AQ420" s="208"/>
      <c r="AR420" s="208"/>
      <c r="AS420" s="208"/>
      <c r="AT420" s="208"/>
      <c r="AU420" s="208"/>
      <c r="AV420" s="208"/>
      <c r="AW420" s="208"/>
      <c r="AX420" s="208"/>
    </row>
    <row r="422" spans="2:50" ht="23.25" hidden="1" customHeight="1">
      <c r="B422" t="s">
        <v>43</v>
      </c>
    </row>
    <row r="423" spans="2:50" ht="36" hidden="1" customHeight="1">
      <c r="B423" s="213" t="s">
        <v>29</v>
      </c>
      <c r="C423" s="213"/>
      <c r="D423" s="213"/>
      <c r="E423" s="213"/>
      <c r="F423" s="213"/>
      <c r="G423" s="213"/>
      <c r="H423" s="213"/>
      <c r="I423" s="209"/>
      <c r="J423" s="209"/>
      <c r="K423" s="209"/>
      <c r="L423" s="209"/>
      <c r="M423" s="209"/>
      <c r="N423" s="209"/>
      <c r="O423" s="209"/>
      <c r="P423" s="209"/>
      <c r="Q423" s="209"/>
      <c r="R423" s="209"/>
      <c r="S423" s="209"/>
      <c r="T423" s="209"/>
      <c r="U423" s="209"/>
      <c r="V423" s="209"/>
      <c r="W423" s="209"/>
      <c r="X423" s="209"/>
      <c r="Y423" s="209"/>
    </row>
    <row r="424" spans="2:50" ht="36" hidden="1" customHeight="1">
      <c r="B424" s="485" t="s">
        <v>41</v>
      </c>
      <c r="C424" s="486"/>
      <c r="D424" s="486"/>
      <c r="E424" s="486"/>
      <c r="F424" s="486"/>
      <c r="G424" s="486"/>
      <c r="H424" s="487"/>
      <c r="I424" s="430" t="s">
        <v>1772</v>
      </c>
      <c r="J424" s="267"/>
      <c r="K424" s="267"/>
      <c r="L424" s="267"/>
      <c r="M424" s="429"/>
      <c r="N424" s="491" t="s">
        <v>30</v>
      </c>
      <c r="O424" s="486"/>
      <c r="P424" s="486"/>
      <c r="Q424" s="486"/>
      <c r="R424" s="486"/>
      <c r="S424" s="486"/>
      <c r="T424" s="487"/>
      <c r="U424" s="430" t="s">
        <v>1772</v>
      </c>
      <c r="V424" s="267"/>
      <c r="W424" s="267"/>
      <c r="X424" s="267"/>
      <c r="Y424" s="429"/>
      <c r="Z424" s="491" t="s">
        <v>31</v>
      </c>
      <c r="AA424" s="486"/>
      <c r="AB424" s="486"/>
      <c r="AC424" s="486"/>
      <c r="AD424" s="486"/>
      <c r="AE424" s="486"/>
      <c r="AF424" s="487"/>
      <c r="AG424" s="430" t="s">
        <v>1772</v>
      </c>
      <c r="AH424" s="267"/>
      <c r="AI424" s="267"/>
      <c r="AJ424" s="267"/>
      <c r="AK424" s="429"/>
      <c r="AL424" s="491" t="s">
        <v>32</v>
      </c>
      <c r="AM424" s="486"/>
      <c r="AN424" s="486"/>
      <c r="AO424" s="486"/>
      <c r="AP424" s="486"/>
      <c r="AQ424" s="486"/>
      <c r="AR424" s="487"/>
      <c r="AS424" s="430" t="s">
        <v>1772</v>
      </c>
      <c r="AT424" s="267"/>
      <c r="AU424" s="267"/>
      <c r="AV424" s="267"/>
      <c r="AW424" s="429"/>
    </row>
    <row r="425" spans="2:50" ht="36" hidden="1" customHeight="1">
      <c r="B425" s="491" t="s">
        <v>33</v>
      </c>
      <c r="C425" s="486"/>
      <c r="D425" s="486"/>
      <c r="E425" s="486"/>
      <c r="F425" s="486"/>
      <c r="G425" s="486"/>
      <c r="H425" s="487"/>
      <c r="I425" s="488"/>
      <c r="J425" s="489"/>
      <c r="K425" s="489"/>
      <c r="L425" s="489"/>
      <c r="M425" s="490"/>
      <c r="N425" s="491" t="s">
        <v>34</v>
      </c>
      <c r="O425" s="486"/>
      <c r="P425" s="486"/>
      <c r="Q425" s="486"/>
      <c r="R425" s="486"/>
      <c r="S425" s="486"/>
      <c r="T425" s="487"/>
      <c r="U425" s="488"/>
      <c r="V425" s="489"/>
      <c r="W425" s="489"/>
      <c r="X425" s="489"/>
      <c r="Y425" s="490"/>
      <c r="Z425" s="491" t="s">
        <v>35</v>
      </c>
      <c r="AA425" s="486"/>
      <c r="AB425" s="486"/>
      <c r="AC425" s="486"/>
      <c r="AD425" s="486"/>
      <c r="AE425" s="486"/>
      <c r="AF425" s="487"/>
      <c r="AG425" s="488"/>
      <c r="AH425" s="489"/>
      <c r="AI425" s="489"/>
      <c r="AJ425" s="489"/>
      <c r="AK425" s="490"/>
      <c r="AL425" s="485" t="s">
        <v>36</v>
      </c>
      <c r="AM425" s="486"/>
      <c r="AN425" s="486"/>
      <c r="AO425" s="486"/>
      <c r="AP425" s="486"/>
      <c r="AQ425" s="486"/>
      <c r="AR425" s="487"/>
      <c r="AS425" s="488"/>
      <c r="AT425" s="489"/>
      <c r="AU425" s="489"/>
      <c r="AV425" s="489"/>
      <c r="AW425" s="490"/>
    </row>
    <row r="426" spans="2:50">
      <c r="C426" t="s">
        <v>1853</v>
      </c>
    </row>
    <row r="427" spans="2:50" ht="34.5" customHeight="1">
      <c r="B427" s="202"/>
      <c r="C427" s="202"/>
      <c r="D427" s="213" t="s">
        <v>1767</v>
      </c>
      <c r="E427" s="213"/>
      <c r="F427" s="213"/>
      <c r="G427" s="213"/>
      <c r="H427" s="213"/>
      <c r="I427" s="213"/>
      <c r="J427" s="213"/>
      <c r="K427" s="213"/>
      <c r="L427" s="213"/>
      <c r="M427" s="213"/>
      <c r="N427" s="213" t="s">
        <v>1768</v>
      </c>
      <c r="O427" s="213"/>
      <c r="P427" s="213"/>
      <c r="Q427" s="213"/>
      <c r="R427" s="213"/>
      <c r="S427" s="213"/>
      <c r="T427" s="213"/>
      <c r="U427" s="213"/>
      <c r="V427" s="213"/>
      <c r="W427" s="213"/>
      <c r="X427" s="213"/>
      <c r="Y427" s="213"/>
      <c r="Z427" s="213"/>
      <c r="AA427" s="213"/>
      <c r="AB427" s="213"/>
      <c r="AC427" s="213"/>
      <c r="AD427" s="213"/>
      <c r="AE427" s="213"/>
      <c r="AF427" s="213"/>
      <c r="AG427" s="213"/>
      <c r="AH427" s="213"/>
      <c r="AI427" s="213"/>
      <c r="AJ427" s="213"/>
      <c r="AK427" s="213"/>
      <c r="AL427" s="214" t="s">
        <v>1769</v>
      </c>
      <c r="AM427" s="213"/>
      <c r="AN427" s="213"/>
      <c r="AO427" s="213"/>
      <c r="AP427" s="213"/>
      <c r="AQ427" s="213"/>
      <c r="AR427" s="213" t="s">
        <v>27</v>
      </c>
      <c r="AS427" s="213"/>
      <c r="AT427" s="213"/>
      <c r="AU427" s="213"/>
      <c r="AV427" s="213" t="s">
        <v>28</v>
      </c>
      <c r="AW427" s="213"/>
      <c r="AX427" s="213"/>
    </row>
    <row r="428" spans="2:50" ht="24" customHeight="1">
      <c r="B428" s="202">
        <v>1</v>
      </c>
      <c r="C428" s="202">
        <v>1</v>
      </c>
      <c r="D428" s="208" t="s">
        <v>1854</v>
      </c>
      <c r="E428" s="208"/>
      <c r="F428" s="208"/>
      <c r="G428" s="208"/>
      <c r="H428" s="208"/>
      <c r="I428" s="208"/>
      <c r="J428" s="208"/>
      <c r="K428" s="208"/>
      <c r="L428" s="208"/>
      <c r="M428" s="208"/>
      <c r="N428" s="208" t="s">
        <v>1855</v>
      </c>
      <c r="O428" s="208"/>
      <c r="P428" s="208"/>
      <c r="Q428" s="208"/>
      <c r="R428" s="208"/>
      <c r="S428" s="208"/>
      <c r="T428" s="208"/>
      <c r="U428" s="208"/>
      <c r="V428" s="208"/>
      <c r="W428" s="208"/>
      <c r="X428" s="208"/>
      <c r="Y428" s="208"/>
      <c r="Z428" s="208"/>
      <c r="AA428" s="208"/>
      <c r="AB428" s="208"/>
      <c r="AC428" s="208"/>
      <c r="AD428" s="208"/>
      <c r="AE428" s="208"/>
      <c r="AF428" s="208"/>
      <c r="AG428" s="208"/>
      <c r="AH428" s="208"/>
      <c r="AI428" s="208"/>
      <c r="AJ428" s="208"/>
      <c r="AK428" s="208"/>
      <c r="AL428" s="210">
        <v>0.8</v>
      </c>
      <c r="AM428" s="211"/>
      <c r="AN428" s="211"/>
      <c r="AO428" s="211"/>
      <c r="AP428" s="211"/>
      <c r="AQ428" s="211"/>
      <c r="AR428" s="209" t="s">
        <v>1780</v>
      </c>
      <c r="AS428" s="209"/>
      <c r="AT428" s="209"/>
      <c r="AU428" s="209"/>
      <c r="AV428" s="209" t="s">
        <v>1722</v>
      </c>
      <c r="AW428" s="209"/>
      <c r="AX428" s="209"/>
    </row>
    <row r="429" spans="2:50" ht="24" customHeight="1">
      <c r="B429" s="202">
        <v>2</v>
      </c>
      <c r="C429" s="202">
        <v>1</v>
      </c>
      <c r="D429" s="208"/>
      <c r="E429" s="208"/>
      <c r="F429" s="208"/>
      <c r="G429" s="208"/>
      <c r="H429" s="208"/>
      <c r="I429" s="208"/>
      <c r="J429" s="208"/>
      <c r="K429" s="208"/>
      <c r="L429" s="208"/>
      <c r="M429" s="208"/>
      <c r="N429" s="208"/>
      <c r="O429" s="208"/>
      <c r="P429" s="208"/>
      <c r="Q429" s="208"/>
      <c r="R429" s="208"/>
      <c r="S429" s="208"/>
      <c r="T429" s="208"/>
      <c r="U429" s="208"/>
      <c r="V429" s="208"/>
      <c r="W429" s="208"/>
      <c r="X429" s="208"/>
      <c r="Y429" s="208"/>
      <c r="Z429" s="208"/>
      <c r="AA429" s="208"/>
      <c r="AB429" s="208"/>
      <c r="AC429" s="208"/>
      <c r="AD429" s="208"/>
      <c r="AE429" s="208"/>
      <c r="AF429" s="208"/>
      <c r="AG429" s="208"/>
      <c r="AH429" s="208"/>
      <c r="AI429" s="208"/>
      <c r="AJ429" s="208"/>
      <c r="AK429" s="208"/>
      <c r="AL429" s="207"/>
      <c r="AM429" s="208"/>
      <c r="AN429" s="208"/>
      <c r="AO429" s="208"/>
      <c r="AP429" s="208"/>
      <c r="AQ429" s="208"/>
      <c r="AR429" s="208"/>
      <c r="AS429" s="208"/>
      <c r="AT429" s="208"/>
      <c r="AU429" s="208"/>
      <c r="AV429" s="208"/>
      <c r="AW429" s="208"/>
      <c r="AX429" s="208"/>
    </row>
    <row r="430" spans="2:50" ht="24" customHeight="1">
      <c r="B430" s="202">
        <v>3</v>
      </c>
      <c r="C430" s="202">
        <v>1</v>
      </c>
      <c r="D430" s="208"/>
      <c r="E430" s="208"/>
      <c r="F430" s="208"/>
      <c r="G430" s="208"/>
      <c r="H430" s="208"/>
      <c r="I430" s="208"/>
      <c r="J430" s="208"/>
      <c r="K430" s="208"/>
      <c r="L430" s="208"/>
      <c r="M430" s="208"/>
      <c r="N430" s="208"/>
      <c r="O430" s="208"/>
      <c r="P430" s="208"/>
      <c r="Q430" s="208"/>
      <c r="R430" s="208"/>
      <c r="S430" s="208"/>
      <c r="T430" s="208"/>
      <c r="U430" s="208"/>
      <c r="V430" s="208"/>
      <c r="W430" s="208"/>
      <c r="X430" s="208"/>
      <c r="Y430" s="208"/>
      <c r="Z430" s="208"/>
      <c r="AA430" s="208"/>
      <c r="AB430" s="208"/>
      <c r="AC430" s="208"/>
      <c r="AD430" s="208"/>
      <c r="AE430" s="208"/>
      <c r="AF430" s="208"/>
      <c r="AG430" s="208"/>
      <c r="AH430" s="208"/>
      <c r="AI430" s="208"/>
      <c r="AJ430" s="208"/>
      <c r="AK430" s="208"/>
      <c r="AL430" s="207"/>
      <c r="AM430" s="208"/>
      <c r="AN430" s="208"/>
      <c r="AO430" s="208"/>
      <c r="AP430" s="208"/>
      <c r="AQ430" s="208"/>
      <c r="AR430" s="208"/>
      <c r="AS430" s="208"/>
      <c r="AT430" s="208"/>
      <c r="AU430" s="208"/>
      <c r="AV430" s="208"/>
      <c r="AW430" s="208"/>
      <c r="AX430" s="208"/>
    </row>
    <row r="431" spans="2:50" ht="24" customHeight="1">
      <c r="B431" s="202">
        <v>4</v>
      </c>
      <c r="C431" s="202">
        <v>1</v>
      </c>
      <c r="D431" s="208"/>
      <c r="E431" s="208"/>
      <c r="F431" s="208"/>
      <c r="G431" s="208"/>
      <c r="H431" s="208"/>
      <c r="I431" s="208"/>
      <c r="J431" s="208"/>
      <c r="K431" s="208"/>
      <c r="L431" s="208"/>
      <c r="M431" s="208"/>
      <c r="N431" s="208"/>
      <c r="O431" s="208"/>
      <c r="P431" s="208"/>
      <c r="Q431" s="208"/>
      <c r="R431" s="208"/>
      <c r="S431" s="208"/>
      <c r="T431" s="208"/>
      <c r="U431" s="208"/>
      <c r="V431" s="208"/>
      <c r="W431" s="208"/>
      <c r="X431" s="208"/>
      <c r="Y431" s="208"/>
      <c r="Z431" s="208"/>
      <c r="AA431" s="208"/>
      <c r="AB431" s="208"/>
      <c r="AC431" s="208"/>
      <c r="AD431" s="208"/>
      <c r="AE431" s="208"/>
      <c r="AF431" s="208"/>
      <c r="AG431" s="208"/>
      <c r="AH431" s="208"/>
      <c r="AI431" s="208"/>
      <c r="AJ431" s="208"/>
      <c r="AK431" s="208"/>
      <c r="AL431" s="207"/>
      <c r="AM431" s="208"/>
      <c r="AN431" s="208"/>
      <c r="AO431" s="208"/>
      <c r="AP431" s="208"/>
      <c r="AQ431" s="208"/>
      <c r="AR431" s="208"/>
      <c r="AS431" s="208"/>
      <c r="AT431" s="208"/>
      <c r="AU431" s="208"/>
      <c r="AV431" s="208"/>
      <c r="AW431" s="208"/>
      <c r="AX431" s="208"/>
    </row>
    <row r="432" spans="2:50" ht="24" customHeight="1">
      <c r="B432" s="202">
        <v>5</v>
      </c>
      <c r="C432" s="202">
        <v>1</v>
      </c>
      <c r="D432" s="208"/>
      <c r="E432" s="208"/>
      <c r="F432" s="208"/>
      <c r="G432" s="208"/>
      <c r="H432" s="208"/>
      <c r="I432" s="208"/>
      <c r="J432" s="208"/>
      <c r="K432" s="208"/>
      <c r="L432" s="208"/>
      <c r="M432" s="208"/>
      <c r="N432" s="208"/>
      <c r="O432" s="208"/>
      <c r="P432" s="208"/>
      <c r="Q432" s="208"/>
      <c r="R432" s="208"/>
      <c r="S432" s="208"/>
      <c r="T432" s="208"/>
      <c r="U432" s="208"/>
      <c r="V432" s="208"/>
      <c r="W432" s="208"/>
      <c r="X432" s="208"/>
      <c r="Y432" s="208"/>
      <c r="Z432" s="208"/>
      <c r="AA432" s="208"/>
      <c r="AB432" s="208"/>
      <c r="AC432" s="208"/>
      <c r="AD432" s="208"/>
      <c r="AE432" s="208"/>
      <c r="AF432" s="208"/>
      <c r="AG432" s="208"/>
      <c r="AH432" s="208"/>
      <c r="AI432" s="208"/>
      <c r="AJ432" s="208"/>
      <c r="AK432" s="208"/>
      <c r="AL432" s="207"/>
      <c r="AM432" s="208"/>
      <c r="AN432" s="208"/>
      <c r="AO432" s="208"/>
      <c r="AP432" s="208"/>
      <c r="AQ432" s="208"/>
      <c r="AR432" s="208"/>
      <c r="AS432" s="208"/>
      <c r="AT432" s="208"/>
      <c r="AU432" s="208"/>
      <c r="AV432" s="208"/>
      <c r="AW432" s="208"/>
      <c r="AX432" s="208"/>
    </row>
    <row r="433" spans="2:50" ht="24" customHeight="1">
      <c r="B433" s="202">
        <v>6</v>
      </c>
      <c r="C433" s="202">
        <v>1</v>
      </c>
      <c r="D433" s="208"/>
      <c r="E433" s="208"/>
      <c r="F433" s="208"/>
      <c r="G433" s="208"/>
      <c r="H433" s="208"/>
      <c r="I433" s="208"/>
      <c r="J433" s="208"/>
      <c r="K433" s="208"/>
      <c r="L433" s="208"/>
      <c r="M433" s="208"/>
      <c r="N433" s="208"/>
      <c r="O433" s="208"/>
      <c r="P433" s="208"/>
      <c r="Q433" s="208"/>
      <c r="R433" s="208"/>
      <c r="S433" s="208"/>
      <c r="T433" s="208"/>
      <c r="U433" s="208"/>
      <c r="V433" s="208"/>
      <c r="W433" s="208"/>
      <c r="X433" s="208"/>
      <c r="Y433" s="208"/>
      <c r="Z433" s="208"/>
      <c r="AA433" s="208"/>
      <c r="AB433" s="208"/>
      <c r="AC433" s="208"/>
      <c r="AD433" s="208"/>
      <c r="AE433" s="208"/>
      <c r="AF433" s="208"/>
      <c r="AG433" s="208"/>
      <c r="AH433" s="208"/>
      <c r="AI433" s="208"/>
      <c r="AJ433" s="208"/>
      <c r="AK433" s="208"/>
      <c r="AL433" s="207"/>
      <c r="AM433" s="208"/>
      <c r="AN433" s="208"/>
      <c r="AO433" s="208"/>
      <c r="AP433" s="208"/>
      <c r="AQ433" s="208"/>
      <c r="AR433" s="208"/>
      <c r="AS433" s="208"/>
      <c r="AT433" s="208"/>
      <c r="AU433" s="208"/>
      <c r="AV433" s="208"/>
      <c r="AW433" s="208"/>
      <c r="AX433" s="208"/>
    </row>
    <row r="434" spans="2:50" ht="24" customHeight="1">
      <c r="B434" s="202">
        <v>7</v>
      </c>
      <c r="C434" s="202">
        <v>1</v>
      </c>
      <c r="D434" s="208"/>
      <c r="E434" s="208"/>
      <c r="F434" s="208"/>
      <c r="G434" s="208"/>
      <c r="H434" s="208"/>
      <c r="I434" s="208"/>
      <c r="J434" s="208"/>
      <c r="K434" s="208"/>
      <c r="L434" s="208"/>
      <c r="M434" s="208"/>
      <c r="N434" s="208"/>
      <c r="O434" s="208"/>
      <c r="P434" s="208"/>
      <c r="Q434" s="208"/>
      <c r="R434" s="208"/>
      <c r="S434" s="208"/>
      <c r="T434" s="208"/>
      <c r="U434" s="208"/>
      <c r="V434" s="208"/>
      <c r="W434" s="208"/>
      <c r="X434" s="208"/>
      <c r="Y434" s="208"/>
      <c r="Z434" s="208"/>
      <c r="AA434" s="208"/>
      <c r="AB434" s="208"/>
      <c r="AC434" s="208"/>
      <c r="AD434" s="208"/>
      <c r="AE434" s="208"/>
      <c r="AF434" s="208"/>
      <c r="AG434" s="208"/>
      <c r="AH434" s="208"/>
      <c r="AI434" s="208"/>
      <c r="AJ434" s="208"/>
      <c r="AK434" s="208"/>
      <c r="AL434" s="207"/>
      <c r="AM434" s="208"/>
      <c r="AN434" s="208"/>
      <c r="AO434" s="208"/>
      <c r="AP434" s="208"/>
      <c r="AQ434" s="208"/>
      <c r="AR434" s="208"/>
      <c r="AS434" s="208"/>
      <c r="AT434" s="208"/>
      <c r="AU434" s="208"/>
      <c r="AV434" s="208"/>
      <c r="AW434" s="208"/>
      <c r="AX434" s="208"/>
    </row>
    <row r="435" spans="2:50" ht="24" customHeight="1">
      <c r="B435" s="202">
        <v>8</v>
      </c>
      <c r="C435" s="202">
        <v>1</v>
      </c>
      <c r="D435" s="208"/>
      <c r="E435" s="208"/>
      <c r="F435" s="208"/>
      <c r="G435" s="208"/>
      <c r="H435" s="208"/>
      <c r="I435" s="208"/>
      <c r="J435" s="208"/>
      <c r="K435" s="208"/>
      <c r="L435" s="208"/>
      <c r="M435" s="208"/>
      <c r="N435" s="208"/>
      <c r="O435" s="208"/>
      <c r="P435" s="208"/>
      <c r="Q435" s="208"/>
      <c r="R435" s="208"/>
      <c r="S435" s="208"/>
      <c r="T435" s="208"/>
      <c r="U435" s="208"/>
      <c r="V435" s="208"/>
      <c r="W435" s="208"/>
      <c r="X435" s="208"/>
      <c r="Y435" s="208"/>
      <c r="Z435" s="208"/>
      <c r="AA435" s="208"/>
      <c r="AB435" s="208"/>
      <c r="AC435" s="208"/>
      <c r="AD435" s="208"/>
      <c r="AE435" s="208"/>
      <c r="AF435" s="208"/>
      <c r="AG435" s="208"/>
      <c r="AH435" s="208"/>
      <c r="AI435" s="208"/>
      <c r="AJ435" s="208"/>
      <c r="AK435" s="208"/>
      <c r="AL435" s="207"/>
      <c r="AM435" s="208"/>
      <c r="AN435" s="208"/>
      <c r="AO435" s="208"/>
      <c r="AP435" s="208"/>
      <c r="AQ435" s="208"/>
      <c r="AR435" s="208"/>
      <c r="AS435" s="208"/>
      <c r="AT435" s="208"/>
      <c r="AU435" s="208"/>
      <c r="AV435" s="208"/>
      <c r="AW435" s="208"/>
      <c r="AX435" s="208"/>
    </row>
    <row r="436" spans="2:50" ht="24" customHeight="1">
      <c r="B436" s="202">
        <v>9</v>
      </c>
      <c r="C436" s="202">
        <v>1</v>
      </c>
      <c r="D436" s="208"/>
      <c r="E436" s="208"/>
      <c r="F436" s="208"/>
      <c r="G436" s="208"/>
      <c r="H436" s="208"/>
      <c r="I436" s="208"/>
      <c r="J436" s="208"/>
      <c r="K436" s="208"/>
      <c r="L436" s="208"/>
      <c r="M436" s="208"/>
      <c r="N436" s="208"/>
      <c r="O436" s="208"/>
      <c r="P436" s="208"/>
      <c r="Q436" s="208"/>
      <c r="R436" s="208"/>
      <c r="S436" s="208"/>
      <c r="T436" s="208"/>
      <c r="U436" s="208"/>
      <c r="V436" s="208"/>
      <c r="W436" s="208"/>
      <c r="X436" s="208"/>
      <c r="Y436" s="208"/>
      <c r="Z436" s="208"/>
      <c r="AA436" s="208"/>
      <c r="AB436" s="208"/>
      <c r="AC436" s="208"/>
      <c r="AD436" s="208"/>
      <c r="AE436" s="208"/>
      <c r="AF436" s="208"/>
      <c r="AG436" s="208"/>
      <c r="AH436" s="208"/>
      <c r="AI436" s="208"/>
      <c r="AJ436" s="208"/>
      <c r="AK436" s="208"/>
      <c r="AL436" s="207"/>
      <c r="AM436" s="208"/>
      <c r="AN436" s="208"/>
      <c r="AO436" s="208"/>
      <c r="AP436" s="208"/>
      <c r="AQ436" s="208"/>
      <c r="AR436" s="208"/>
      <c r="AS436" s="208"/>
      <c r="AT436" s="208"/>
      <c r="AU436" s="208"/>
      <c r="AV436" s="208"/>
      <c r="AW436" s="208"/>
      <c r="AX436" s="208"/>
    </row>
    <row r="437" spans="2:50" ht="24" customHeight="1">
      <c r="B437" s="202">
        <v>10</v>
      </c>
      <c r="C437" s="202">
        <v>1</v>
      </c>
      <c r="D437" s="208"/>
      <c r="E437" s="208"/>
      <c r="F437" s="208"/>
      <c r="G437" s="208"/>
      <c r="H437" s="208"/>
      <c r="I437" s="208"/>
      <c r="J437" s="208"/>
      <c r="K437" s="208"/>
      <c r="L437" s="208"/>
      <c r="M437" s="208"/>
      <c r="N437" s="208"/>
      <c r="O437" s="208"/>
      <c r="P437" s="208"/>
      <c r="Q437" s="208"/>
      <c r="R437" s="208"/>
      <c r="S437" s="208"/>
      <c r="T437" s="208"/>
      <c r="U437" s="208"/>
      <c r="V437" s="208"/>
      <c r="W437" s="208"/>
      <c r="X437" s="208"/>
      <c r="Y437" s="208"/>
      <c r="Z437" s="208"/>
      <c r="AA437" s="208"/>
      <c r="AB437" s="208"/>
      <c r="AC437" s="208"/>
      <c r="AD437" s="208"/>
      <c r="AE437" s="208"/>
      <c r="AF437" s="208"/>
      <c r="AG437" s="208"/>
      <c r="AH437" s="208"/>
      <c r="AI437" s="208"/>
      <c r="AJ437" s="208"/>
      <c r="AK437" s="208"/>
      <c r="AL437" s="207"/>
      <c r="AM437" s="208"/>
      <c r="AN437" s="208"/>
      <c r="AO437" s="208"/>
      <c r="AP437" s="208"/>
      <c r="AQ437" s="208"/>
      <c r="AR437" s="208"/>
      <c r="AS437" s="208"/>
      <c r="AT437" s="208"/>
      <c r="AU437" s="208"/>
      <c r="AV437" s="208"/>
      <c r="AW437" s="208"/>
      <c r="AX437" s="208"/>
    </row>
    <row r="439" spans="2:50">
      <c r="C439" t="s">
        <v>1856</v>
      </c>
    </row>
    <row r="440" spans="2:50" ht="34.5" customHeight="1">
      <c r="B440" s="202"/>
      <c r="C440" s="202"/>
      <c r="D440" s="213" t="s">
        <v>1767</v>
      </c>
      <c r="E440" s="213"/>
      <c r="F440" s="213"/>
      <c r="G440" s="213"/>
      <c r="H440" s="213"/>
      <c r="I440" s="213"/>
      <c r="J440" s="213"/>
      <c r="K440" s="213"/>
      <c r="L440" s="213"/>
      <c r="M440" s="213"/>
      <c r="N440" s="213" t="s">
        <v>1768</v>
      </c>
      <c r="O440" s="213"/>
      <c r="P440" s="213"/>
      <c r="Q440" s="213"/>
      <c r="R440" s="213"/>
      <c r="S440" s="213"/>
      <c r="T440" s="213"/>
      <c r="U440" s="213"/>
      <c r="V440" s="213"/>
      <c r="W440" s="213"/>
      <c r="X440" s="213"/>
      <c r="Y440" s="213"/>
      <c r="Z440" s="213"/>
      <c r="AA440" s="213"/>
      <c r="AB440" s="213"/>
      <c r="AC440" s="213"/>
      <c r="AD440" s="213"/>
      <c r="AE440" s="213"/>
      <c r="AF440" s="213"/>
      <c r="AG440" s="213"/>
      <c r="AH440" s="213"/>
      <c r="AI440" s="213"/>
      <c r="AJ440" s="213"/>
      <c r="AK440" s="213"/>
      <c r="AL440" s="214" t="s">
        <v>1769</v>
      </c>
      <c r="AM440" s="213"/>
      <c r="AN440" s="213"/>
      <c r="AO440" s="213"/>
      <c r="AP440" s="213"/>
      <c r="AQ440" s="213"/>
      <c r="AR440" s="213" t="s">
        <v>27</v>
      </c>
      <c r="AS440" s="213"/>
      <c r="AT440" s="213"/>
      <c r="AU440" s="213"/>
      <c r="AV440" s="213" t="s">
        <v>28</v>
      </c>
      <c r="AW440" s="213"/>
      <c r="AX440" s="213"/>
    </row>
    <row r="441" spans="2:50" ht="32.1" customHeight="1">
      <c r="B441" s="202">
        <v>1</v>
      </c>
      <c r="C441" s="202">
        <v>1</v>
      </c>
      <c r="D441" s="480" t="s">
        <v>1839</v>
      </c>
      <c r="E441" s="481"/>
      <c r="F441" s="481"/>
      <c r="G441" s="481"/>
      <c r="H441" s="481"/>
      <c r="I441" s="481"/>
      <c r="J441" s="481"/>
      <c r="K441" s="481"/>
      <c r="L441" s="481"/>
      <c r="M441" s="482"/>
      <c r="N441" s="480" t="s">
        <v>1857</v>
      </c>
      <c r="O441" s="481"/>
      <c r="P441" s="481"/>
      <c r="Q441" s="481"/>
      <c r="R441" s="481"/>
      <c r="S441" s="481"/>
      <c r="T441" s="481"/>
      <c r="U441" s="481"/>
      <c r="V441" s="481"/>
      <c r="W441" s="481"/>
      <c r="X441" s="481"/>
      <c r="Y441" s="481"/>
      <c r="Z441" s="481"/>
      <c r="AA441" s="481"/>
      <c r="AB441" s="481"/>
      <c r="AC441" s="481"/>
      <c r="AD441" s="481"/>
      <c r="AE441" s="481"/>
      <c r="AF441" s="481"/>
      <c r="AG441" s="481"/>
      <c r="AH441" s="481"/>
      <c r="AI441" s="481"/>
      <c r="AJ441" s="481"/>
      <c r="AK441" s="482"/>
      <c r="AL441" s="492">
        <v>1.7</v>
      </c>
      <c r="AM441" s="493"/>
      <c r="AN441" s="493"/>
      <c r="AO441" s="493"/>
      <c r="AP441" s="493"/>
      <c r="AQ441" s="493"/>
      <c r="AR441" s="209"/>
      <c r="AS441" s="209"/>
      <c r="AT441" s="209"/>
      <c r="AU441" s="209"/>
      <c r="AV441" s="209"/>
      <c r="AW441" s="209"/>
      <c r="AX441" s="209"/>
    </row>
    <row r="442" spans="2:50" ht="21.95" customHeight="1">
      <c r="B442" s="202">
        <v>2</v>
      </c>
      <c r="C442" s="202">
        <v>1</v>
      </c>
      <c r="D442" s="208"/>
      <c r="E442" s="208"/>
      <c r="F442" s="208"/>
      <c r="G442" s="208"/>
      <c r="H442" s="208"/>
      <c r="I442" s="208"/>
      <c r="J442" s="208"/>
      <c r="K442" s="208"/>
      <c r="L442" s="208"/>
      <c r="M442" s="208"/>
      <c r="N442" s="208"/>
      <c r="O442" s="208"/>
      <c r="P442" s="208"/>
      <c r="Q442" s="208"/>
      <c r="R442" s="208"/>
      <c r="S442" s="208"/>
      <c r="T442" s="208"/>
      <c r="U442" s="208"/>
      <c r="V442" s="208"/>
      <c r="W442" s="208"/>
      <c r="X442" s="208"/>
      <c r="Y442" s="208"/>
      <c r="Z442" s="208"/>
      <c r="AA442" s="208"/>
      <c r="AB442" s="208"/>
      <c r="AC442" s="208"/>
      <c r="AD442" s="208"/>
      <c r="AE442" s="208"/>
      <c r="AF442" s="208"/>
      <c r="AG442" s="208"/>
      <c r="AH442" s="208"/>
      <c r="AI442" s="208"/>
      <c r="AJ442" s="208"/>
      <c r="AK442" s="208"/>
      <c r="AL442" s="483"/>
      <c r="AM442" s="484"/>
      <c r="AN442" s="484"/>
      <c r="AO442" s="484"/>
      <c r="AP442" s="484"/>
      <c r="AQ442" s="484"/>
      <c r="AR442" s="209"/>
      <c r="AS442" s="209"/>
      <c r="AT442" s="209"/>
      <c r="AU442" s="209"/>
      <c r="AV442" s="209"/>
      <c r="AW442" s="209"/>
      <c r="AX442" s="209"/>
    </row>
    <row r="443" spans="2:50" ht="21.95" customHeight="1">
      <c r="B443" s="202">
        <v>3</v>
      </c>
      <c r="C443" s="202">
        <v>1</v>
      </c>
      <c r="D443" s="208"/>
      <c r="E443" s="208"/>
      <c r="F443" s="208"/>
      <c r="G443" s="208"/>
      <c r="H443" s="208"/>
      <c r="I443" s="208"/>
      <c r="J443" s="208"/>
      <c r="K443" s="208"/>
      <c r="L443" s="208"/>
      <c r="M443" s="208"/>
      <c r="N443" s="208"/>
      <c r="O443" s="208"/>
      <c r="P443" s="208"/>
      <c r="Q443" s="208"/>
      <c r="R443" s="208"/>
      <c r="S443" s="208"/>
      <c r="T443" s="208"/>
      <c r="U443" s="208"/>
      <c r="V443" s="208"/>
      <c r="W443" s="208"/>
      <c r="X443" s="208"/>
      <c r="Y443" s="208"/>
      <c r="Z443" s="208"/>
      <c r="AA443" s="208"/>
      <c r="AB443" s="208"/>
      <c r="AC443" s="208"/>
      <c r="AD443" s="208"/>
      <c r="AE443" s="208"/>
      <c r="AF443" s="208"/>
      <c r="AG443" s="208"/>
      <c r="AH443" s="208"/>
      <c r="AI443" s="208"/>
      <c r="AJ443" s="208"/>
      <c r="AK443" s="208"/>
      <c r="AL443" s="207"/>
      <c r="AM443" s="208"/>
      <c r="AN443" s="208"/>
      <c r="AO443" s="208"/>
      <c r="AP443" s="208"/>
      <c r="AQ443" s="208"/>
      <c r="AR443" s="208"/>
      <c r="AS443" s="208"/>
      <c r="AT443" s="208"/>
      <c r="AU443" s="208"/>
      <c r="AV443" s="208"/>
      <c r="AW443" s="208"/>
      <c r="AX443" s="208"/>
    </row>
    <row r="444" spans="2:50" ht="21.95" customHeight="1">
      <c r="B444" s="202">
        <v>4</v>
      </c>
      <c r="C444" s="202">
        <v>1</v>
      </c>
      <c r="D444" s="208"/>
      <c r="E444" s="208"/>
      <c r="F444" s="208"/>
      <c r="G444" s="208"/>
      <c r="H444" s="208"/>
      <c r="I444" s="208"/>
      <c r="J444" s="208"/>
      <c r="K444" s="208"/>
      <c r="L444" s="208"/>
      <c r="M444" s="208"/>
      <c r="N444" s="208"/>
      <c r="O444" s="208"/>
      <c r="P444" s="208"/>
      <c r="Q444" s="208"/>
      <c r="R444" s="208"/>
      <c r="S444" s="208"/>
      <c r="T444" s="208"/>
      <c r="U444" s="208"/>
      <c r="V444" s="208"/>
      <c r="W444" s="208"/>
      <c r="X444" s="208"/>
      <c r="Y444" s="208"/>
      <c r="Z444" s="208"/>
      <c r="AA444" s="208"/>
      <c r="AB444" s="208"/>
      <c r="AC444" s="208"/>
      <c r="AD444" s="208"/>
      <c r="AE444" s="208"/>
      <c r="AF444" s="208"/>
      <c r="AG444" s="208"/>
      <c r="AH444" s="208"/>
      <c r="AI444" s="208"/>
      <c r="AJ444" s="208"/>
      <c r="AK444" s="208"/>
      <c r="AL444" s="207"/>
      <c r="AM444" s="208"/>
      <c r="AN444" s="208"/>
      <c r="AO444" s="208"/>
      <c r="AP444" s="208"/>
      <c r="AQ444" s="208"/>
      <c r="AR444" s="208"/>
      <c r="AS444" s="208"/>
      <c r="AT444" s="208"/>
      <c r="AU444" s="208"/>
      <c r="AV444" s="208"/>
      <c r="AW444" s="208"/>
      <c r="AX444" s="208"/>
    </row>
    <row r="445" spans="2:50" ht="21.95" customHeight="1">
      <c r="B445" s="202">
        <v>5</v>
      </c>
      <c r="C445" s="202">
        <v>1</v>
      </c>
      <c r="D445" s="208"/>
      <c r="E445" s="208"/>
      <c r="F445" s="208"/>
      <c r="G445" s="208"/>
      <c r="H445" s="208"/>
      <c r="I445" s="208"/>
      <c r="J445" s="208"/>
      <c r="K445" s="208"/>
      <c r="L445" s="208"/>
      <c r="M445" s="208"/>
      <c r="N445" s="208"/>
      <c r="O445" s="208"/>
      <c r="P445" s="208"/>
      <c r="Q445" s="208"/>
      <c r="R445" s="208"/>
      <c r="S445" s="208"/>
      <c r="T445" s="208"/>
      <c r="U445" s="208"/>
      <c r="V445" s="208"/>
      <c r="W445" s="208"/>
      <c r="X445" s="208"/>
      <c r="Y445" s="208"/>
      <c r="Z445" s="208"/>
      <c r="AA445" s="208"/>
      <c r="AB445" s="208"/>
      <c r="AC445" s="208"/>
      <c r="AD445" s="208"/>
      <c r="AE445" s="208"/>
      <c r="AF445" s="208"/>
      <c r="AG445" s="208"/>
      <c r="AH445" s="208"/>
      <c r="AI445" s="208"/>
      <c r="AJ445" s="208"/>
      <c r="AK445" s="208"/>
      <c r="AL445" s="207"/>
      <c r="AM445" s="208"/>
      <c r="AN445" s="208"/>
      <c r="AO445" s="208"/>
      <c r="AP445" s="208"/>
      <c r="AQ445" s="208"/>
      <c r="AR445" s="208"/>
      <c r="AS445" s="208"/>
      <c r="AT445" s="208"/>
      <c r="AU445" s="208"/>
      <c r="AV445" s="208"/>
      <c r="AW445" s="208"/>
      <c r="AX445" s="208"/>
    </row>
    <row r="446" spans="2:50" ht="21.95" customHeight="1">
      <c r="B446" s="202">
        <v>6</v>
      </c>
      <c r="C446" s="202">
        <v>1</v>
      </c>
      <c r="D446" s="208"/>
      <c r="E446" s="208"/>
      <c r="F446" s="208"/>
      <c r="G446" s="208"/>
      <c r="H446" s="208"/>
      <c r="I446" s="208"/>
      <c r="J446" s="208"/>
      <c r="K446" s="208"/>
      <c r="L446" s="208"/>
      <c r="M446" s="208"/>
      <c r="N446" s="208"/>
      <c r="O446" s="208"/>
      <c r="P446" s="208"/>
      <c r="Q446" s="208"/>
      <c r="R446" s="208"/>
      <c r="S446" s="208"/>
      <c r="T446" s="208"/>
      <c r="U446" s="208"/>
      <c r="V446" s="208"/>
      <c r="W446" s="208"/>
      <c r="X446" s="208"/>
      <c r="Y446" s="208"/>
      <c r="Z446" s="208"/>
      <c r="AA446" s="208"/>
      <c r="AB446" s="208"/>
      <c r="AC446" s="208"/>
      <c r="AD446" s="208"/>
      <c r="AE446" s="208"/>
      <c r="AF446" s="208"/>
      <c r="AG446" s="208"/>
      <c r="AH446" s="208"/>
      <c r="AI446" s="208"/>
      <c r="AJ446" s="208"/>
      <c r="AK446" s="208"/>
      <c r="AL446" s="207"/>
      <c r="AM446" s="208"/>
      <c r="AN446" s="208"/>
      <c r="AO446" s="208"/>
      <c r="AP446" s="208"/>
      <c r="AQ446" s="208"/>
      <c r="AR446" s="208"/>
      <c r="AS446" s="208"/>
      <c r="AT446" s="208"/>
      <c r="AU446" s="208"/>
      <c r="AV446" s="208"/>
      <c r="AW446" s="208"/>
      <c r="AX446" s="208"/>
    </row>
    <row r="447" spans="2:50" ht="21.95" customHeight="1">
      <c r="B447" s="202">
        <v>7</v>
      </c>
      <c r="C447" s="202">
        <v>1</v>
      </c>
      <c r="D447" s="208"/>
      <c r="E447" s="208"/>
      <c r="F447" s="208"/>
      <c r="G447" s="208"/>
      <c r="H447" s="208"/>
      <c r="I447" s="208"/>
      <c r="J447" s="208"/>
      <c r="K447" s="208"/>
      <c r="L447" s="208"/>
      <c r="M447" s="208"/>
      <c r="N447" s="208"/>
      <c r="O447" s="208"/>
      <c r="P447" s="208"/>
      <c r="Q447" s="208"/>
      <c r="R447" s="208"/>
      <c r="S447" s="208"/>
      <c r="T447" s="208"/>
      <c r="U447" s="208"/>
      <c r="V447" s="208"/>
      <c r="W447" s="208"/>
      <c r="X447" s="208"/>
      <c r="Y447" s="208"/>
      <c r="Z447" s="208"/>
      <c r="AA447" s="208"/>
      <c r="AB447" s="208"/>
      <c r="AC447" s="208"/>
      <c r="AD447" s="208"/>
      <c r="AE447" s="208"/>
      <c r="AF447" s="208"/>
      <c r="AG447" s="208"/>
      <c r="AH447" s="208"/>
      <c r="AI447" s="208"/>
      <c r="AJ447" s="208"/>
      <c r="AK447" s="208"/>
      <c r="AL447" s="207"/>
      <c r="AM447" s="208"/>
      <c r="AN447" s="208"/>
      <c r="AO447" s="208"/>
      <c r="AP447" s="208"/>
      <c r="AQ447" s="208"/>
      <c r="AR447" s="208"/>
      <c r="AS447" s="208"/>
      <c r="AT447" s="208"/>
      <c r="AU447" s="208"/>
      <c r="AV447" s="208"/>
      <c r="AW447" s="208"/>
      <c r="AX447" s="208"/>
    </row>
    <row r="448" spans="2:50" ht="21.95" customHeight="1">
      <c r="B448" s="202">
        <v>8</v>
      </c>
      <c r="C448" s="202">
        <v>1</v>
      </c>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c r="AB448" s="208"/>
      <c r="AC448" s="208"/>
      <c r="AD448" s="208"/>
      <c r="AE448" s="208"/>
      <c r="AF448" s="208"/>
      <c r="AG448" s="208"/>
      <c r="AH448" s="208"/>
      <c r="AI448" s="208"/>
      <c r="AJ448" s="208"/>
      <c r="AK448" s="208"/>
      <c r="AL448" s="207"/>
      <c r="AM448" s="208"/>
      <c r="AN448" s="208"/>
      <c r="AO448" s="208"/>
      <c r="AP448" s="208"/>
      <c r="AQ448" s="208"/>
      <c r="AR448" s="208"/>
      <c r="AS448" s="208"/>
      <c r="AT448" s="208"/>
      <c r="AU448" s="208"/>
      <c r="AV448" s="208"/>
      <c r="AW448" s="208"/>
      <c r="AX448" s="208"/>
    </row>
    <row r="449" spans="2:60" ht="21.95" customHeight="1">
      <c r="B449" s="202">
        <v>9</v>
      </c>
      <c r="C449" s="202">
        <v>1</v>
      </c>
      <c r="D449" s="208"/>
      <c r="E449" s="208"/>
      <c r="F449" s="208"/>
      <c r="G449" s="208"/>
      <c r="H449" s="208"/>
      <c r="I449" s="208"/>
      <c r="J449" s="208"/>
      <c r="K449" s="208"/>
      <c r="L449" s="208"/>
      <c r="M449" s="208"/>
      <c r="N449" s="208"/>
      <c r="O449" s="208"/>
      <c r="P449" s="208"/>
      <c r="Q449" s="208"/>
      <c r="R449" s="208"/>
      <c r="S449" s="208"/>
      <c r="T449" s="208"/>
      <c r="U449" s="208"/>
      <c r="V449" s="208"/>
      <c r="W449" s="208"/>
      <c r="X449" s="208"/>
      <c r="Y449" s="208"/>
      <c r="Z449" s="208"/>
      <c r="AA449" s="208"/>
      <c r="AB449" s="208"/>
      <c r="AC449" s="208"/>
      <c r="AD449" s="208"/>
      <c r="AE449" s="208"/>
      <c r="AF449" s="208"/>
      <c r="AG449" s="208"/>
      <c r="AH449" s="208"/>
      <c r="AI449" s="208"/>
      <c r="AJ449" s="208"/>
      <c r="AK449" s="208"/>
      <c r="AL449" s="207"/>
      <c r="AM449" s="208"/>
      <c r="AN449" s="208"/>
      <c r="AO449" s="208"/>
      <c r="AP449" s="208"/>
      <c r="AQ449" s="208"/>
      <c r="AR449" s="208"/>
      <c r="AS449" s="208"/>
      <c r="AT449" s="208"/>
      <c r="AU449" s="208"/>
      <c r="AV449" s="208"/>
      <c r="AW449" s="208"/>
      <c r="AX449" s="208"/>
    </row>
    <row r="450" spans="2:60" ht="21.95" customHeight="1">
      <c r="B450" s="202">
        <v>10</v>
      </c>
      <c r="C450" s="202">
        <v>1</v>
      </c>
      <c r="D450" s="208"/>
      <c r="E450" s="208"/>
      <c r="F450" s="208"/>
      <c r="G450" s="208"/>
      <c r="H450" s="208"/>
      <c r="I450" s="208"/>
      <c r="J450" s="208"/>
      <c r="K450" s="208"/>
      <c r="L450" s="208"/>
      <c r="M450" s="208"/>
      <c r="N450" s="208"/>
      <c r="O450" s="208"/>
      <c r="P450" s="208"/>
      <c r="Q450" s="208"/>
      <c r="R450" s="208"/>
      <c r="S450" s="208"/>
      <c r="T450" s="208"/>
      <c r="U450" s="208"/>
      <c r="V450" s="208"/>
      <c r="W450" s="208"/>
      <c r="X450" s="208"/>
      <c r="Y450" s="208"/>
      <c r="Z450" s="208"/>
      <c r="AA450" s="208"/>
      <c r="AB450" s="208"/>
      <c r="AC450" s="208"/>
      <c r="AD450" s="208"/>
      <c r="AE450" s="208"/>
      <c r="AF450" s="208"/>
      <c r="AG450" s="208"/>
      <c r="AH450" s="208"/>
      <c r="AI450" s="208"/>
      <c r="AJ450" s="208"/>
      <c r="AK450" s="208"/>
      <c r="AL450" s="207"/>
      <c r="AM450" s="208"/>
      <c r="AN450" s="208"/>
      <c r="AO450" s="208"/>
      <c r="AP450" s="208"/>
      <c r="AQ450" s="208"/>
      <c r="AR450" s="208"/>
      <c r="AS450" s="208"/>
      <c r="AT450" s="208"/>
      <c r="AU450" s="208"/>
      <c r="AV450" s="208"/>
      <c r="AW450" s="208"/>
      <c r="AX450" s="208"/>
    </row>
    <row r="451" spans="2:60" ht="21.75" customHeight="1" thickBot="1">
      <c r="AK451" s="466"/>
      <c r="AL451" s="466"/>
      <c r="AM451" s="466"/>
      <c r="AN451" s="466"/>
      <c r="AO451" s="466"/>
      <c r="AP451" s="466"/>
      <c r="AQ451" s="466"/>
      <c r="AR451" s="467" t="s">
        <v>112</v>
      </c>
      <c r="AS451" s="467"/>
      <c r="AT451" s="467"/>
      <c r="AU451" s="467"/>
      <c r="AV451" s="467"/>
      <c r="AW451" s="467"/>
      <c r="AX451" s="467"/>
      <c r="AY451" s="467"/>
    </row>
    <row r="452" spans="2:60" ht="21" customHeight="1">
      <c r="B452" s="468" t="s">
        <v>113</v>
      </c>
      <c r="C452" s="469"/>
      <c r="D452" s="469"/>
      <c r="E452" s="469"/>
      <c r="F452" s="469"/>
      <c r="G452" s="469"/>
      <c r="H452" s="470" t="s">
        <v>1704</v>
      </c>
      <c r="I452" s="597"/>
      <c r="J452" s="597"/>
      <c r="K452" s="597"/>
      <c r="L452" s="597"/>
      <c r="M452" s="597"/>
      <c r="N452" s="597"/>
      <c r="O452" s="597"/>
      <c r="P452" s="597"/>
      <c r="Q452" s="597"/>
      <c r="R452" s="597"/>
      <c r="S452" s="597"/>
      <c r="T452" s="597"/>
      <c r="U452" s="597"/>
      <c r="V452" s="597"/>
      <c r="W452" s="597"/>
      <c r="X452" s="597"/>
      <c r="Y452" s="598"/>
      <c r="Z452" s="472" t="s">
        <v>1726</v>
      </c>
      <c r="AA452" s="599"/>
      <c r="AB452" s="599"/>
      <c r="AC452" s="599"/>
      <c r="AD452" s="599"/>
      <c r="AE452" s="600"/>
      <c r="AF452" s="601" t="s">
        <v>101</v>
      </c>
      <c r="AG452" s="475"/>
      <c r="AH452" s="475"/>
      <c r="AI452" s="475"/>
      <c r="AJ452" s="475"/>
      <c r="AK452" s="475"/>
      <c r="AL452" s="475"/>
      <c r="AM452" s="475"/>
      <c r="AN452" s="475"/>
      <c r="AO452" s="475"/>
      <c r="AP452" s="475"/>
      <c r="AQ452" s="602"/>
      <c r="AR452" s="478" t="s">
        <v>1</v>
      </c>
      <c r="AS452" s="603"/>
      <c r="AT452" s="603"/>
      <c r="AU452" s="603"/>
      <c r="AV452" s="603"/>
      <c r="AW452" s="603"/>
      <c r="AX452" s="603"/>
      <c r="AY452" s="604"/>
    </row>
    <row r="453" spans="2:60" ht="28.15" customHeight="1">
      <c r="B453" s="442" t="s">
        <v>59</v>
      </c>
      <c r="C453" s="443"/>
      <c r="D453" s="443"/>
      <c r="E453" s="443"/>
      <c r="F453" s="443"/>
      <c r="G453" s="444"/>
      <c r="H453" s="445"/>
      <c r="I453" s="446"/>
      <c r="J453" s="446"/>
      <c r="K453" s="446"/>
      <c r="L453" s="446"/>
      <c r="M453" s="446"/>
      <c r="N453" s="446"/>
      <c r="O453" s="446"/>
      <c r="P453" s="446"/>
      <c r="Q453" s="446"/>
      <c r="R453" s="446"/>
      <c r="S453" s="446"/>
      <c r="T453" s="446"/>
      <c r="U453" s="446"/>
      <c r="V453" s="446"/>
      <c r="W453" s="446"/>
      <c r="X453" s="446"/>
      <c r="Y453" s="589"/>
      <c r="Z453" s="448" t="s">
        <v>2</v>
      </c>
      <c r="AA453" s="590"/>
      <c r="AB453" s="590"/>
      <c r="AC453" s="590"/>
      <c r="AD453" s="590"/>
      <c r="AE453" s="591"/>
      <c r="AF453" s="592" t="s">
        <v>1686</v>
      </c>
      <c r="AG453" s="449"/>
      <c r="AH453" s="449"/>
      <c r="AI453" s="449"/>
      <c r="AJ453" s="449"/>
      <c r="AK453" s="449"/>
      <c r="AL453" s="449"/>
      <c r="AM453" s="449"/>
      <c r="AN453" s="449"/>
      <c r="AO453" s="449"/>
      <c r="AP453" s="449"/>
      <c r="AQ453" s="450"/>
      <c r="AR453" s="451" t="s">
        <v>1687</v>
      </c>
      <c r="AS453" s="452"/>
      <c r="AT453" s="452"/>
      <c r="AU453" s="452"/>
      <c r="AV453" s="452"/>
      <c r="AW453" s="452"/>
      <c r="AX453" s="452"/>
      <c r="AY453" s="453"/>
    </row>
    <row r="454" spans="2:60" ht="30.75" customHeight="1">
      <c r="B454" s="454" t="s">
        <v>3</v>
      </c>
      <c r="C454" s="455"/>
      <c r="D454" s="455"/>
      <c r="E454" s="455"/>
      <c r="F454" s="455"/>
      <c r="G454" s="455"/>
      <c r="H454" s="456" t="s">
        <v>103</v>
      </c>
      <c r="I454" s="593"/>
      <c r="J454" s="593"/>
      <c r="K454" s="593"/>
      <c r="L454" s="593"/>
      <c r="M454" s="593"/>
      <c r="N454" s="593"/>
      <c r="O454" s="593"/>
      <c r="P454" s="593"/>
      <c r="Q454" s="593"/>
      <c r="R454" s="593"/>
      <c r="S454" s="593"/>
      <c r="T454" s="593"/>
      <c r="U454" s="593"/>
      <c r="V454" s="593"/>
      <c r="W454" s="593"/>
      <c r="X454" s="593"/>
      <c r="Y454" s="594"/>
      <c r="Z454" s="457" t="s">
        <v>76</v>
      </c>
      <c r="AA454" s="458"/>
      <c r="AB454" s="458"/>
      <c r="AC454" s="458"/>
      <c r="AD454" s="458"/>
      <c r="AE454" s="459"/>
      <c r="AF454" s="595" t="s">
        <v>108</v>
      </c>
      <c r="AG454" s="460"/>
      <c r="AH454" s="460"/>
      <c r="AI454" s="460"/>
      <c r="AJ454" s="460"/>
      <c r="AK454" s="460"/>
      <c r="AL454" s="460"/>
      <c r="AM454" s="460"/>
      <c r="AN454" s="460"/>
      <c r="AO454" s="460"/>
      <c r="AP454" s="460"/>
      <c r="AQ454" s="460"/>
      <c r="AR454" s="460"/>
      <c r="AS454" s="460"/>
      <c r="AT454" s="460"/>
      <c r="AU454" s="460"/>
      <c r="AV454" s="460"/>
      <c r="AW454" s="460"/>
      <c r="AX454" s="460"/>
      <c r="AY454" s="596"/>
    </row>
    <row r="455" spans="2:60" ht="18" customHeight="1">
      <c r="B455" s="418" t="s">
        <v>37</v>
      </c>
      <c r="C455" s="419"/>
      <c r="D455" s="419"/>
      <c r="E455" s="419"/>
      <c r="F455" s="419"/>
      <c r="G455" s="419"/>
      <c r="H455" s="422" t="s">
        <v>1688</v>
      </c>
      <c r="I455" s="423"/>
      <c r="J455" s="423"/>
      <c r="K455" s="423"/>
      <c r="L455" s="423"/>
      <c r="M455" s="423"/>
      <c r="N455" s="423"/>
      <c r="O455" s="423"/>
      <c r="P455" s="423"/>
      <c r="Q455" s="423"/>
      <c r="R455" s="423"/>
      <c r="S455" s="423"/>
      <c r="T455" s="423"/>
      <c r="U455" s="423"/>
      <c r="V455" s="423"/>
      <c r="W455" s="423"/>
      <c r="X455" s="423"/>
      <c r="Y455" s="576"/>
      <c r="Z455" s="578" t="s">
        <v>1727</v>
      </c>
      <c r="AA455" s="579"/>
      <c r="AB455" s="579"/>
      <c r="AC455" s="579"/>
      <c r="AD455" s="579"/>
      <c r="AE455" s="580"/>
      <c r="AF455" s="584"/>
      <c r="AG455" s="431"/>
      <c r="AH455" s="431"/>
      <c r="AI455" s="431"/>
      <c r="AJ455" s="431"/>
      <c r="AK455" s="431"/>
      <c r="AL455" s="431"/>
      <c r="AM455" s="431"/>
      <c r="AN455" s="431"/>
      <c r="AO455" s="431"/>
      <c r="AP455" s="431"/>
      <c r="AQ455" s="431"/>
      <c r="AR455" s="431"/>
      <c r="AS455" s="431"/>
      <c r="AT455" s="431"/>
      <c r="AU455" s="431"/>
      <c r="AV455" s="431"/>
      <c r="AW455" s="431"/>
      <c r="AX455" s="431"/>
      <c r="AY455" s="585"/>
    </row>
    <row r="456" spans="2:60" ht="24" customHeight="1">
      <c r="B456" s="420"/>
      <c r="C456" s="421"/>
      <c r="D456" s="421"/>
      <c r="E456" s="421"/>
      <c r="F456" s="421"/>
      <c r="G456" s="421"/>
      <c r="H456" s="425"/>
      <c r="I456" s="426"/>
      <c r="J456" s="426"/>
      <c r="K456" s="426"/>
      <c r="L456" s="426"/>
      <c r="M456" s="426"/>
      <c r="N456" s="426"/>
      <c r="O456" s="426"/>
      <c r="P456" s="426"/>
      <c r="Q456" s="426"/>
      <c r="R456" s="426"/>
      <c r="S456" s="426"/>
      <c r="T456" s="426"/>
      <c r="U456" s="426"/>
      <c r="V456" s="426"/>
      <c r="W456" s="426"/>
      <c r="X456" s="426"/>
      <c r="Y456" s="577"/>
      <c r="Z456" s="581"/>
      <c r="AA456" s="582"/>
      <c r="AB456" s="582"/>
      <c r="AC456" s="582"/>
      <c r="AD456" s="582"/>
      <c r="AE456" s="583"/>
      <c r="AF456" s="586"/>
      <c r="AG456" s="587"/>
      <c r="AH456" s="587"/>
      <c r="AI456" s="587"/>
      <c r="AJ456" s="587"/>
      <c r="AK456" s="587"/>
      <c r="AL456" s="587"/>
      <c r="AM456" s="587"/>
      <c r="AN456" s="587"/>
      <c r="AO456" s="587"/>
      <c r="AP456" s="587"/>
      <c r="AQ456" s="587"/>
      <c r="AR456" s="587"/>
      <c r="AS456" s="587"/>
      <c r="AT456" s="587"/>
      <c r="AU456" s="587"/>
      <c r="AV456" s="587"/>
      <c r="AW456" s="587"/>
      <c r="AX456" s="587"/>
      <c r="AY456" s="588"/>
    </row>
    <row r="457" spans="2:60" ht="29.25" customHeight="1">
      <c r="B457" s="436" t="s">
        <v>4</v>
      </c>
      <c r="C457" s="437"/>
      <c r="D457" s="437"/>
      <c r="E457" s="437"/>
      <c r="F457" s="437"/>
      <c r="G457" s="438"/>
      <c r="H457" s="439" t="s">
        <v>133</v>
      </c>
      <c r="I457" s="440"/>
      <c r="J457" s="440"/>
      <c r="K457" s="440"/>
      <c r="L457" s="440"/>
      <c r="M457" s="440"/>
      <c r="N457" s="440"/>
      <c r="O457" s="440"/>
      <c r="P457" s="440"/>
      <c r="Q457" s="440"/>
      <c r="R457" s="440"/>
      <c r="S457" s="440"/>
      <c r="T457" s="440"/>
      <c r="U457" s="440"/>
      <c r="V457" s="440"/>
      <c r="W457" s="440"/>
      <c r="X457" s="440"/>
      <c r="Y457" s="440"/>
      <c r="Z457" s="440"/>
      <c r="AA457" s="440"/>
      <c r="AB457" s="440"/>
      <c r="AC457" s="440"/>
      <c r="AD457" s="440"/>
      <c r="AE457" s="440"/>
      <c r="AF457" s="440"/>
      <c r="AG457" s="440"/>
      <c r="AH457" s="440"/>
      <c r="AI457" s="440"/>
      <c r="AJ457" s="440"/>
      <c r="AK457" s="440"/>
      <c r="AL457" s="440"/>
      <c r="AM457" s="440"/>
      <c r="AN457" s="440"/>
      <c r="AO457" s="440"/>
      <c r="AP457" s="440"/>
      <c r="AQ457" s="440"/>
      <c r="AR457" s="440"/>
      <c r="AS457" s="440"/>
      <c r="AT457" s="440"/>
      <c r="AU457" s="440"/>
      <c r="AV457" s="440"/>
      <c r="AW457" s="440"/>
      <c r="AX457" s="440"/>
      <c r="AY457" s="441"/>
    </row>
    <row r="458" spans="2:60" ht="21" customHeight="1">
      <c r="B458" s="405" t="s">
        <v>39</v>
      </c>
      <c r="C458" s="406"/>
      <c r="D458" s="406"/>
      <c r="E458" s="406"/>
      <c r="F458" s="406"/>
      <c r="G458" s="407"/>
      <c r="H458" s="411"/>
      <c r="I458" s="412"/>
      <c r="J458" s="412"/>
      <c r="K458" s="412"/>
      <c r="L458" s="412"/>
      <c r="M458" s="412"/>
      <c r="N458" s="412"/>
      <c r="O458" s="412"/>
      <c r="P458" s="412"/>
      <c r="Q458" s="370" t="s">
        <v>86</v>
      </c>
      <c r="R458" s="371"/>
      <c r="S458" s="371"/>
      <c r="T458" s="371"/>
      <c r="U458" s="371"/>
      <c r="V458" s="371"/>
      <c r="W458" s="413"/>
      <c r="X458" s="370" t="s">
        <v>87</v>
      </c>
      <c r="Y458" s="371"/>
      <c r="Z458" s="371"/>
      <c r="AA458" s="371"/>
      <c r="AB458" s="371"/>
      <c r="AC458" s="371"/>
      <c r="AD458" s="413"/>
      <c r="AE458" s="370" t="s">
        <v>88</v>
      </c>
      <c r="AF458" s="371"/>
      <c r="AG458" s="371"/>
      <c r="AH458" s="371"/>
      <c r="AI458" s="371"/>
      <c r="AJ458" s="371"/>
      <c r="AK458" s="413"/>
      <c r="AL458" s="370" t="s">
        <v>90</v>
      </c>
      <c r="AM458" s="371"/>
      <c r="AN458" s="371"/>
      <c r="AO458" s="371"/>
      <c r="AP458" s="371"/>
      <c r="AQ458" s="371"/>
      <c r="AR458" s="413"/>
      <c r="AS458" s="370" t="s">
        <v>91</v>
      </c>
      <c r="AT458" s="371"/>
      <c r="AU458" s="371"/>
      <c r="AV458" s="371"/>
      <c r="AW458" s="371"/>
      <c r="AX458" s="371"/>
      <c r="AY458" s="372"/>
    </row>
    <row r="459" spans="2:60" ht="21" customHeight="1">
      <c r="B459" s="291"/>
      <c r="C459" s="292"/>
      <c r="D459" s="292"/>
      <c r="E459" s="292"/>
      <c r="F459" s="292"/>
      <c r="G459" s="293"/>
      <c r="H459" s="373" t="s">
        <v>5</v>
      </c>
      <c r="I459" s="374"/>
      <c r="J459" s="379" t="s">
        <v>6</v>
      </c>
      <c r="K459" s="380"/>
      <c r="L459" s="380"/>
      <c r="M459" s="380"/>
      <c r="N459" s="380"/>
      <c r="O459" s="380"/>
      <c r="P459" s="381"/>
      <c r="Q459" s="514">
        <v>1097.1369999999999</v>
      </c>
      <c r="R459" s="514"/>
      <c r="S459" s="514"/>
      <c r="T459" s="514"/>
      <c r="U459" s="514"/>
      <c r="V459" s="514"/>
      <c r="W459" s="514"/>
      <c r="X459" s="514">
        <v>1098.116</v>
      </c>
      <c r="Y459" s="514"/>
      <c r="Z459" s="514"/>
      <c r="AA459" s="514"/>
      <c r="AB459" s="514"/>
      <c r="AC459" s="514"/>
      <c r="AD459" s="514"/>
      <c r="AE459" s="514">
        <v>1297.9349999999999</v>
      </c>
      <c r="AF459" s="514"/>
      <c r="AG459" s="514"/>
      <c r="AH459" s="514"/>
      <c r="AI459" s="514"/>
      <c r="AJ459" s="514"/>
      <c r="AK459" s="514"/>
      <c r="AL459" s="514">
        <v>952.53700000000003</v>
      </c>
      <c r="AM459" s="514"/>
      <c r="AN459" s="514"/>
      <c r="AO459" s="514"/>
      <c r="AP459" s="514"/>
      <c r="AQ459" s="514"/>
      <c r="AR459" s="514"/>
      <c r="AS459" s="384">
        <v>172.64500000000001</v>
      </c>
      <c r="AT459" s="384"/>
      <c r="AU459" s="384"/>
      <c r="AV459" s="384"/>
      <c r="AW459" s="384"/>
      <c r="AX459" s="384"/>
      <c r="AY459" s="385"/>
    </row>
    <row r="460" spans="2:60" ht="21" customHeight="1">
      <c r="B460" s="291"/>
      <c r="C460" s="292"/>
      <c r="D460" s="292"/>
      <c r="E460" s="292"/>
      <c r="F460" s="292"/>
      <c r="G460" s="293"/>
      <c r="H460" s="375"/>
      <c r="I460" s="376"/>
      <c r="J460" s="386" t="s">
        <v>7</v>
      </c>
      <c r="K460" s="387"/>
      <c r="L460" s="387"/>
      <c r="M460" s="387"/>
      <c r="N460" s="387"/>
      <c r="O460" s="387"/>
      <c r="P460" s="388"/>
      <c r="Q460" s="414" t="s">
        <v>1694</v>
      </c>
      <c r="R460" s="414"/>
      <c r="S460" s="414"/>
      <c r="T460" s="414"/>
      <c r="U460" s="414"/>
      <c r="V460" s="414"/>
      <c r="W460" s="414"/>
      <c r="X460" s="414" t="s">
        <v>1694</v>
      </c>
      <c r="Y460" s="414"/>
      <c r="Z460" s="414"/>
      <c r="AA460" s="414"/>
      <c r="AB460" s="414"/>
      <c r="AC460" s="414"/>
      <c r="AD460" s="414"/>
      <c r="AE460" s="414" t="s">
        <v>1694</v>
      </c>
      <c r="AF460" s="414"/>
      <c r="AG460" s="414"/>
      <c r="AH460" s="414"/>
      <c r="AI460" s="414"/>
      <c r="AJ460" s="414"/>
      <c r="AK460" s="414"/>
      <c r="AL460" s="414"/>
      <c r="AM460" s="414"/>
      <c r="AN460" s="414"/>
      <c r="AO460" s="414"/>
      <c r="AP460" s="414"/>
      <c r="AQ460" s="414"/>
      <c r="AR460" s="414"/>
      <c r="AS460" s="464"/>
      <c r="AT460" s="464"/>
      <c r="AU460" s="464"/>
      <c r="AV460" s="464"/>
      <c r="AW460" s="464"/>
      <c r="AX460" s="464"/>
      <c r="AY460" s="465"/>
    </row>
    <row r="461" spans="2:60" ht="24.75" customHeight="1">
      <c r="B461" s="291"/>
      <c r="C461" s="292"/>
      <c r="D461" s="292"/>
      <c r="E461" s="292"/>
      <c r="F461" s="292"/>
      <c r="G461" s="293"/>
      <c r="H461" s="375"/>
      <c r="I461" s="376"/>
      <c r="J461" s="386" t="s">
        <v>8</v>
      </c>
      <c r="K461" s="387"/>
      <c r="L461" s="387"/>
      <c r="M461" s="387"/>
      <c r="N461" s="387"/>
      <c r="O461" s="387"/>
      <c r="P461" s="388"/>
      <c r="Q461" s="414" t="s">
        <v>1694</v>
      </c>
      <c r="R461" s="414"/>
      <c r="S461" s="414"/>
      <c r="T461" s="414"/>
      <c r="U461" s="414"/>
      <c r="V461" s="414"/>
      <c r="W461" s="414"/>
      <c r="X461" s="414" t="s">
        <v>1694</v>
      </c>
      <c r="Y461" s="414"/>
      <c r="Z461" s="414"/>
      <c r="AA461" s="414"/>
      <c r="AB461" s="414"/>
      <c r="AC461" s="414"/>
      <c r="AD461" s="414"/>
      <c r="AE461" s="414" t="s">
        <v>1694</v>
      </c>
      <c r="AF461" s="414"/>
      <c r="AG461" s="414"/>
      <c r="AH461" s="414"/>
      <c r="AI461" s="414"/>
      <c r="AJ461" s="414"/>
      <c r="AK461" s="414"/>
      <c r="AL461" s="414"/>
      <c r="AM461" s="414"/>
      <c r="AN461" s="414"/>
      <c r="AO461" s="414"/>
      <c r="AP461" s="414"/>
      <c r="AQ461" s="414"/>
      <c r="AR461" s="414"/>
      <c r="AS461" s="464"/>
      <c r="AT461" s="464"/>
      <c r="AU461" s="464"/>
      <c r="AV461" s="464"/>
      <c r="AW461" s="464"/>
      <c r="AX461" s="464"/>
      <c r="AY461" s="465"/>
    </row>
    <row r="462" spans="2:60" ht="24.75" customHeight="1">
      <c r="B462" s="291"/>
      <c r="C462" s="292"/>
      <c r="D462" s="292"/>
      <c r="E462" s="292"/>
      <c r="F462" s="292"/>
      <c r="G462" s="293"/>
      <c r="H462" s="377"/>
      <c r="I462" s="378"/>
      <c r="J462" s="415" t="s">
        <v>26</v>
      </c>
      <c r="K462" s="416"/>
      <c r="L462" s="416"/>
      <c r="M462" s="416"/>
      <c r="N462" s="416"/>
      <c r="O462" s="416"/>
      <c r="P462" s="417"/>
      <c r="Q462" s="398">
        <f>SUM(Q459:W461)</f>
        <v>1097.1369999999999</v>
      </c>
      <c r="R462" s="399"/>
      <c r="S462" s="399"/>
      <c r="T462" s="399"/>
      <c r="U462" s="399"/>
      <c r="V462" s="399"/>
      <c r="W462" s="400"/>
      <c r="X462" s="398">
        <f>SUM(X459:AD461)</f>
        <v>1098.116</v>
      </c>
      <c r="Y462" s="399"/>
      <c r="Z462" s="399"/>
      <c r="AA462" s="399"/>
      <c r="AB462" s="399"/>
      <c r="AC462" s="399"/>
      <c r="AD462" s="400"/>
      <c r="AE462" s="398">
        <f>SUM(AE459:AK461)</f>
        <v>1297.9349999999999</v>
      </c>
      <c r="AF462" s="399"/>
      <c r="AG462" s="399"/>
      <c r="AH462" s="399"/>
      <c r="AI462" s="399"/>
      <c r="AJ462" s="399"/>
      <c r="AK462" s="400"/>
      <c r="AL462" s="398">
        <f>SUM(AL459:AR461)</f>
        <v>952.53700000000003</v>
      </c>
      <c r="AM462" s="399"/>
      <c r="AN462" s="399"/>
      <c r="AO462" s="399"/>
      <c r="AP462" s="399"/>
      <c r="AQ462" s="399"/>
      <c r="AR462" s="400"/>
      <c r="AS462" s="402">
        <f>SUM(AS459:AY461)</f>
        <v>172.64500000000001</v>
      </c>
      <c r="AT462" s="402"/>
      <c r="AU462" s="402"/>
      <c r="AV462" s="402"/>
      <c r="AW462" s="402"/>
      <c r="AX462" s="402"/>
      <c r="AY462" s="403"/>
    </row>
    <row r="463" spans="2:60" ht="24.75" customHeight="1">
      <c r="B463" s="291"/>
      <c r="C463" s="292"/>
      <c r="D463" s="292"/>
      <c r="E463" s="292"/>
      <c r="F463" s="292"/>
      <c r="G463" s="293"/>
      <c r="H463" s="392" t="s">
        <v>9</v>
      </c>
      <c r="I463" s="393"/>
      <c r="J463" s="393"/>
      <c r="K463" s="393"/>
      <c r="L463" s="393"/>
      <c r="M463" s="393"/>
      <c r="N463" s="393"/>
      <c r="O463" s="393"/>
      <c r="P463" s="393"/>
      <c r="Q463" s="515">
        <v>1095.673</v>
      </c>
      <c r="R463" s="515"/>
      <c r="S463" s="515"/>
      <c r="T463" s="515"/>
      <c r="U463" s="515"/>
      <c r="V463" s="515"/>
      <c r="W463" s="515"/>
      <c r="X463" s="515">
        <v>1085.376</v>
      </c>
      <c r="Y463" s="515"/>
      <c r="Z463" s="515"/>
      <c r="AA463" s="515"/>
      <c r="AB463" s="515"/>
      <c r="AC463" s="515"/>
      <c r="AD463" s="515"/>
      <c r="AE463" s="515">
        <v>1194.973</v>
      </c>
      <c r="AF463" s="515"/>
      <c r="AG463" s="515"/>
      <c r="AH463" s="515"/>
      <c r="AI463" s="515"/>
      <c r="AJ463" s="515"/>
      <c r="AK463" s="515"/>
      <c r="AL463" s="390"/>
      <c r="AM463" s="390"/>
      <c r="AN463" s="390"/>
      <c r="AO463" s="390"/>
      <c r="AP463" s="390"/>
      <c r="AQ463" s="390"/>
      <c r="AR463" s="390"/>
      <c r="AS463" s="390"/>
      <c r="AT463" s="390"/>
      <c r="AU463" s="390"/>
      <c r="AV463" s="390"/>
      <c r="AW463" s="390"/>
      <c r="AX463" s="390"/>
      <c r="AY463" s="391"/>
      <c r="BH463" s="29"/>
    </row>
    <row r="464" spans="2:60" ht="24.75" customHeight="1">
      <c r="B464" s="408"/>
      <c r="C464" s="409"/>
      <c r="D464" s="409"/>
      <c r="E464" s="409"/>
      <c r="F464" s="409"/>
      <c r="G464" s="410"/>
      <c r="H464" s="392" t="s">
        <v>10</v>
      </c>
      <c r="I464" s="393"/>
      <c r="J464" s="393"/>
      <c r="K464" s="393"/>
      <c r="L464" s="393"/>
      <c r="M464" s="393"/>
      <c r="N464" s="393"/>
      <c r="O464" s="393"/>
      <c r="P464" s="393"/>
      <c r="Q464" s="394">
        <f>Q463/Q462</f>
        <v>0.99866561787634545</v>
      </c>
      <c r="R464" s="394"/>
      <c r="S464" s="394"/>
      <c r="T464" s="394"/>
      <c r="U464" s="394"/>
      <c r="V464" s="394"/>
      <c r="W464" s="394"/>
      <c r="X464" s="394">
        <f>X463/X462</f>
        <v>0.98839831128951772</v>
      </c>
      <c r="Y464" s="394"/>
      <c r="Z464" s="394"/>
      <c r="AA464" s="394"/>
      <c r="AB464" s="394"/>
      <c r="AC464" s="394"/>
      <c r="AD464" s="394"/>
      <c r="AE464" s="394">
        <f>AE463/AE462</f>
        <v>0.92067245278076326</v>
      </c>
      <c r="AF464" s="394"/>
      <c r="AG464" s="394"/>
      <c r="AH464" s="394"/>
      <c r="AI464" s="394"/>
      <c r="AJ464" s="394"/>
      <c r="AK464" s="394"/>
      <c r="AL464" s="390"/>
      <c r="AM464" s="390"/>
      <c r="AN464" s="390"/>
      <c r="AO464" s="390"/>
      <c r="AP464" s="390"/>
      <c r="AQ464" s="390"/>
      <c r="AR464" s="390"/>
      <c r="AS464" s="390"/>
      <c r="AT464" s="390"/>
      <c r="AU464" s="390"/>
      <c r="AV464" s="390"/>
      <c r="AW464" s="390"/>
      <c r="AX464" s="390"/>
      <c r="AY464" s="391"/>
    </row>
    <row r="465" spans="1:104" ht="23.1" customHeight="1">
      <c r="B465" s="335" t="s">
        <v>99</v>
      </c>
      <c r="C465" s="336"/>
      <c r="D465" s="341" t="s">
        <v>23</v>
      </c>
      <c r="E465" s="342"/>
      <c r="F465" s="342"/>
      <c r="G465" s="342"/>
      <c r="H465" s="342"/>
      <c r="I465" s="342"/>
      <c r="J465" s="342"/>
      <c r="K465" s="342"/>
      <c r="L465" s="343"/>
      <c r="M465" s="344" t="s">
        <v>92</v>
      </c>
      <c r="N465" s="344"/>
      <c r="O465" s="344"/>
      <c r="P465" s="344"/>
      <c r="Q465" s="344"/>
      <c r="R465" s="344"/>
      <c r="S465" s="345" t="s">
        <v>91</v>
      </c>
      <c r="T465" s="345"/>
      <c r="U465" s="345"/>
      <c r="V465" s="345"/>
      <c r="W465" s="345"/>
      <c r="X465" s="345"/>
      <c r="Y465" s="346"/>
      <c r="Z465" s="342"/>
      <c r="AA465" s="342"/>
      <c r="AB465" s="342"/>
      <c r="AC465" s="342"/>
      <c r="AD465" s="342"/>
      <c r="AE465" s="342"/>
      <c r="AF465" s="342"/>
      <c r="AG465" s="342"/>
      <c r="AH465" s="342"/>
      <c r="AI465" s="342"/>
      <c r="AJ465" s="342"/>
      <c r="AK465" s="342"/>
      <c r="AL465" s="342"/>
      <c r="AM465" s="342"/>
      <c r="AN465" s="342"/>
      <c r="AO465" s="342"/>
      <c r="AP465" s="342"/>
      <c r="AQ465" s="342"/>
      <c r="AR465" s="342"/>
      <c r="AS465" s="342"/>
      <c r="AT465" s="342"/>
      <c r="AU465" s="342"/>
      <c r="AV465" s="342"/>
      <c r="AW465" s="342"/>
      <c r="AX465" s="342"/>
      <c r="AY465" s="347"/>
    </row>
    <row r="466" spans="1:104" ht="23.1" customHeight="1">
      <c r="B466" s="337"/>
      <c r="C466" s="338"/>
      <c r="D466" s="655" t="s">
        <v>1858</v>
      </c>
      <c r="E466" s="656"/>
      <c r="F466" s="656"/>
      <c r="G466" s="656"/>
      <c r="H466" s="656"/>
      <c r="I466" s="656"/>
      <c r="J466" s="656"/>
      <c r="K466" s="656"/>
      <c r="L466" s="657"/>
      <c r="M466" s="351">
        <v>868</v>
      </c>
      <c r="N466" s="352"/>
      <c r="O466" s="352"/>
      <c r="P466" s="352"/>
      <c r="Q466" s="352"/>
      <c r="R466" s="353"/>
      <c r="S466" s="634">
        <v>85</v>
      </c>
      <c r="T466" s="634"/>
      <c r="U466" s="634"/>
      <c r="V466" s="634"/>
      <c r="W466" s="634"/>
      <c r="X466" s="634"/>
      <c r="Y466" s="355"/>
      <c r="Z466" s="356"/>
      <c r="AA466" s="356"/>
      <c r="AB466" s="356"/>
      <c r="AC466" s="356"/>
      <c r="AD466" s="356"/>
      <c r="AE466" s="356"/>
      <c r="AF466" s="356"/>
      <c r="AG466" s="356"/>
      <c r="AH466" s="356"/>
      <c r="AI466" s="356"/>
      <c r="AJ466" s="356"/>
      <c r="AK466" s="356"/>
      <c r="AL466" s="356"/>
      <c r="AM466" s="356"/>
      <c r="AN466" s="356"/>
      <c r="AO466" s="356"/>
      <c r="AP466" s="356"/>
      <c r="AQ466" s="356"/>
      <c r="AR466" s="356"/>
      <c r="AS466" s="356"/>
      <c r="AT466" s="356"/>
      <c r="AU466" s="356"/>
      <c r="AV466" s="356"/>
      <c r="AW466" s="356"/>
      <c r="AX466" s="356"/>
      <c r="AY466" s="357"/>
    </row>
    <row r="467" spans="1:104" ht="23.1" customHeight="1">
      <c r="B467" s="337"/>
      <c r="C467" s="338"/>
      <c r="D467" s="658" t="s">
        <v>1859</v>
      </c>
      <c r="E467" s="659"/>
      <c r="F467" s="659"/>
      <c r="G467" s="659"/>
      <c r="H467" s="659"/>
      <c r="I467" s="659"/>
      <c r="J467" s="659"/>
      <c r="K467" s="659"/>
      <c r="L467" s="660"/>
      <c r="M467" s="564">
        <v>85</v>
      </c>
      <c r="N467" s="565"/>
      <c r="O467" s="565"/>
      <c r="P467" s="565"/>
      <c r="Q467" s="565"/>
      <c r="R467" s="566"/>
      <c r="S467" s="632">
        <v>88</v>
      </c>
      <c r="T467" s="632"/>
      <c r="U467" s="632"/>
      <c r="V467" s="632"/>
      <c r="W467" s="632"/>
      <c r="X467" s="632"/>
      <c r="Y467" s="325"/>
      <c r="Z467" s="326"/>
      <c r="AA467" s="326"/>
      <c r="AB467" s="326"/>
      <c r="AC467" s="326"/>
      <c r="AD467" s="326"/>
      <c r="AE467" s="326"/>
      <c r="AF467" s="326"/>
      <c r="AG467" s="326"/>
      <c r="AH467" s="326"/>
      <c r="AI467" s="326"/>
      <c r="AJ467" s="326"/>
      <c r="AK467" s="326"/>
      <c r="AL467" s="326"/>
      <c r="AM467" s="326"/>
      <c r="AN467" s="326"/>
      <c r="AO467" s="326"/>
      <c r="AP467" s="326"/>
      <c r="AQ467" s="326"/>
      <c r="AR467" s="326"/>
      <c r="AS467" s="326"/>
      <c r="AT467" s="326"/>
      <c r="AU467" s="326"/>
      <c r="AV467" s="326"/>
      <c r="AW467" s="326"/>
      <c r="AX467" s="326"/>
      <c r="AY467" s="327"/>
    </row>
    <row r="468" spans="1:104" ht="23.1" customHeight="1">
      <c r="B468" s="337"/>
      <c r="C468" s="338"/>
      <c r="D468" s="321"/>
      <c r="E468" s="322"/>
      <c r="F468" s="322"/>
      <c r="G468" s="322"/>
      <c r="H468" s="322"/>
      <c r="I468" s="322"/>
      <c r="J468" s="322"/>
      <c r="K468" s="322"/>
      <c r="L468" s="323"/>
      <c r="M468" s="324"/>
      <c r="N468" s="324"/>
      <c r="O468" s="324"/>
      <c r="P468" s="324"/>
      <c r="Q468" s="324"/>
      <c r="R468" s="324"/>
      <c r="S468" s="632"/>
      <c r="T468" s="632"/>
      <c r="U468" s="632"/>
      <c r="V468" s="632"/>
      <c r="W468" s="632"/>
      <c r="X468" s="632"/>
      <c r="Y468" s="325"/>
      <c r="Z468" s="326"/>
      <c r="AA468" s="326"/>
      <c r="AB468" s="326"/>
      <c r="AC468" s="326"/>
      <c r="AD468" s="326"/>
      <c r="AE468" s="326"/>
      <c r="AF468" s="326"/>
      <c r="AG468" s="326"/>
      <c r="AH468" s="326"/>
      <c r="AI468" s="326"/>
      <c r="AJ468" s="326"/>
      <c r="AK468" s="326"/>
      <c r="AL468" s="326"/>
      <c r="AM468" s="326"/>
      <c r="AN468" s="326"/>
      <c r="AO468" s="326"/>
      <c r="AP468" s="326"/>
      <c r="AQ468" s="326"/>
      <c r="AR468" s="326"/>
      <c r="AS468" s="326"/>
      <c r="AT468" s="326"/>
      <c r="AU468" s="326"/>
      <c r="AV468" s="326"/>
      <c r="AW468" s="326"/>
      <c r="AX468" s="326"/>
      <c r="AY468" s="327"/>
    </row>
    <row r="469" spans="1:104" ht="23.1" customHeight="1">
      <c r="B469" s="337"/>
      <c r="C469" s="338"/>
      <c r="D469" s="321"/>
      <c r="E469" s="322"/>
      <c r="F469" s="322"/>
      <c r="G469" s="322"/>
      <c r="H469" s="322"/>
      <c r="I469" s="322"/>
      <c r="J469" s="322"/>
      <c r="K469" s="322"/>
      <c r="L469" s="323"/>
      <c r="M469" s="324"/>
      <c r="N469" s="324"/>
      <c r="O469" s="324"/>
      <c r="P469" s="324"/>
      <c r="Q469" s="324"/>
      <c r="R469" s="324"/>
      <c r="S469" s="632"/>
      <c r="T469" s="632"/>
      <c r="U469" s="632"/>
      <c r="V469" s="632"/>
      <c r="W469" s="632"/>
      <c r="X469" s="632"/>
      <c r="Y469" s="325"/>
      <c r="Z469" s="326"/>
      <c r="AA469" s="326"/>
      <c r="AB469" s="326"/>
      <c r="AC469" s="326"/>
      <c r="AD469" s="326"/>
      <c r="AE469" s="326"/>
      <c r="AF469" s="326"/>
      <c r="AG469" s="326"/>
      <c r="AH469" s="326"/>
      <c r="AI469" s="326"/>
      <c r="AJ469" s="326"/>
      <c r="AK469" s="326"/>
      <c r="AL469" s="326"/>
      <c r="AM469" s="326"/>
      <c r="AN469" s="326"/>
      <c r="AO469" s="326"/>
      <c r="AP469" s="326"/>
      <c r="AQ469" s="326"/>
      <c r="AR469" s="326"/>
      <c r="AS469" s="326"/>
      <c r="AT469" s="326"/>
      <c r="AU469" s="326"/>
      <c r="AV469" s="326"/>
      <c r="AW469" s="326"/>
      <c r="AX469" s="326"/>
      <c r="AY469" s="327"/>
    </row>
    <row r="470" spans="1:104" ht="23.1" customHeight="1">
      <c r="B470" s="337"/>
      <c r="C470" s="338"/>
      <c r="D470" s="321"/>
      <c r="E470" s="322"/>
      <c r="F470" s="322"/>
      <c r="G470" s="322"/>
      <c r="H470" s="322"/>
      <c r="I470" s="322"/>
      <c r="J470" s="322"/>
      <c r="K470" s="322"/>
      <c r="L470" s="323"/>
      <c r="M470" s="324"/>
      <c r="N470" s="324"/>
      <c r="O470" s="324"/>
      <c r="P470" s="324"/>
      <c r="Q470" s="324"/>
      <c r="R470" s="324"/>
      <c r="S470" s="632"/>
      <c r="T470" s="632"/>
      <c r="U470" s="632"/>
      <c r="V470" s="632"/>
      <c r="W470" s="632"/>
      <c r="X470" s="632"/>
      <c r="Y470" s="325"/>
      <c r="Z470" s="326"/>
      <c r="AA470" s="326"/>
      <c r="AB470" s="326"/>
      <c r="AC470" s="326"/>
      <c r="AD470" s="326"/>
      <c r="AE470" s="326"/>
      <c r="AF470" s="326"/>
      <c r="AG470" s="326"/>
      <c r="AH470" s="326"/>
      <c r="AI470" s="326"/>
      <c r="AJ470" s="326"/>
      <c r="AK470" s="326"/>
      <c r="AL470" s="326"/>
      <c r="AM470" s="326"/>
      <c r="AN470" s="326"/>
      <c r="AO470" s="326"/>
      <c r="AP470" s="326"/>
      <c r="AQ470" s="326"/>
      <c r="AR470" s="326"/>
      <c r="AS470" s="326"/>
      <c r="AT470" s="326"/>
      <c r="AU470" s="326"/>
      <c r="AV470" s="326"/>
      <c r="AW470" s="326"/>
      <c r="AX470" s="326"/>
      <c r="AY470" s="327"/>
    </row>
    <row r="471" spans="1:104" ht="23.1" customHeight="1">
      <c r="B471" s="337"/>
      <c r="C471" s="338"/>
      <c r="D471" s="321"/>
      <c r="E471" s="322"/>
      <c r="F471" s="322"/>
      <c r="G471" s="322"/>
      <c r="H471" s="322"/>
      <c r="I471" s="322"/>
      <c r="J471" s="322"/>
      <c r="K471" s="322"/>
      <c r="L471" s="323"/>
      <c r="M471" s="324"/>
      <c r="N471" s="324"/>
      <c r="O471" s="324"/>
      <c r="P471" s="324"/>
      <c r="Q471" s="324"/>
      <c r="R471" s="324"/>
      <c r="S471" s="632"/>
      <c r="T471" s="632"/>
      <c r="U471" s="632"/>
      <c r="V471" s="632"/>
      <c r="W471" s="632"/>
      <c r="X471" s="632"/>
      <c r="Y471" s="325"/>
      <c r="Z471" s="326"/>
      <c r="AA471" s="326"/>
      <c r="AB471" s="326"/>
      <c r="AC471" s="326"/>
      <c r="AD471" s="326"/>
      <c r="AE471" s="326"/>
      <c r="AF471" s="326"/>
      <c r="AG471" s="326"/>
      <c r="AH471" s="326"/>
      <c r="AI471" s="326"/>
      <c r="AJ471" s="326"/>
      <c r="AK471" s="326"/>
      <c r="AL471" s="326"/>
      <c r="AM471" s="326"/>
      <c r="AN471" s="326"/>
      <c r="AO471" s="326"/>
      <c r="AP471" s="326"/>
      <c r="AQ471" s="326"/>
      <c r="AR471" s="326"/>
      <c r="AS471" s="326"/>
      <c r="AT471" s="326"/>
      <c r="AU471" s="326"/>
      <c r="AV471" s="326"/>
      <c r="AW471" s="326"/>
      <c r="AX471" s="326"/>
      <c r="AY471" s="327"/>
    </row>
    <row r="472" spans="1:104" ht="23.1" customHeight="1">
      <c r="B472" s="337"/>
      <c r="C472" s="338"/>
      <c r="D472" s="328"/>
      <c r="E472" s="329"/>
      <c r="F472" s="329"/>
      <c r="G472" s="329"/>
      <c r="H472" s="329"/>
      <c r="I472" s="329"/>
      <c r="J472" s="329"/>
      <c r="K472" s="329"/>
      <c r="L472" s="330"/>
      <c r="M472" s="331"/>
      <c r="N472" s="331"/>
      <c r="O472" s="331"/>
      <c r="P472" s="331"/>
      <c r="Q472" s="331"/>
      <c r="R472" s="331"/>
      <c r="S472" s="633"/>
      <c r="T472" s="633"/>
      <c r="U472" s="633"/>
      <c r="V472" s="633"/>
      <c r="W472" s="633"/>
      <c r="X472" s="633"/>
      <c r="Y472" s="325"/>
      <c r="Z472" s="326"/>
      <c r="AA472" s="326"/>
      <c r="AB472" s="326"/>
      <c r="AC472" s="326"/>
      <c r="AD472" s="326"/>
      <c r="AE472" s="326"/>
      <c r="AF472" s="326"/>
      <c r="AG472" s="326"/>
      <c r="AH472" s="326"/>
      <c r="AI472" s="326"/>
      <c r="AJ472" s="326"/>
      <c r="AK472" s="326"/>
      <c r="AL472" s="326"/>
      <c r="AM472" s="326"/>
      <c r="AN472" s="326"/>
      <c r="AO472" s="326"/>
      <c r="AP472" s="326"/>
      <c r="AQ472" s="326"/>
      <c r="AR472" s="326"/>
      <c r="AS472" s="326"/>
      <c r="AT472" s="326"/>
      <c r="AU472" s="326"/>
      <c r="AV472" s="326"/>
      <c r="AW472" s="326"/>
      <c r="AX472" s="326"/>
      <c r="AY472" s="327"/>
    </row>
    <row r="473" spans="1:104" ht="23.1" customHeight="1">
      <c r="B473" s="339"/>
      <c r="C473" s="340"/>
      <c r="D473" s="361" t="s">
        <v>26</v>
      </c>
      <c r="E473" s="362"/>
      <c r="F473" s="362"/>
      <c r="G473" s="362"/>
      <c r="H473" s="362"/>
      <c r="I473" s="362"/>
      <c r="J473" s="362"/>
      <c r="K473" s="362"/>
      <c r="L473" s="363"/>
      <c r="M473" s="364">
        <f>SUM(M466:R472)</f>
        <v>953</v>
      </c>
      <c r="N473" s="365"/>
      <c r="O473" s="365"/>
      <c r="P473" s="365"/>
      <c r="Q473" s="365"/>
      <c r="R473" s="366"/>
      <c r="S473" s="654">
        <f>SUM(S466:X472)</f>
        <v>173</v>
      </c>
      <c r="T473" s="654"/>
      <c r="U473" s="654"/>
      <c r="V473" s="654"/>
      <c r="W473" s="654"/>
      <c r="X473" s="654"/>
      <c r="Y473" s="367"/>
      <c r="Z473" s="368"/>
      <c r="AA473" s="368"/>
      <c r="AB473" s="368"/>
      <c r="AC473" s="368"/>
      <c r="AD473" s="368"/>
      <c r="AE473" s="368"/>
      <c r="AF473" s="368"/>
      <c r="AG473" s="368"/>
      <c r="AH473" s="368"/>
      <c r="AI473" s="368"/>
      <c r="AJ473" s="368"/>
      <c r="AK473" s="368"/>
      <c r="AL473" s="368"/>
      <c r="AM473" s="368"/>
      <c r="AN473" s="368"/>
      <c r="AO473" s="368"/>
      <c r="AP473" s="368"/>
      <c r="AQ473" s="368"/>
      <c r="AR473" s="368"/>
      <c r="AS473" s="368"/>
      <c r="AT473" s="368"/>
      <c r="AU473" s="368"/>
      <c r="AV473" s="368"/>
      <c r="AW473" s="368"/>
      <c r="AX473" s="368"/>
      <c r="AY473" s="369"/>
    </row>
    <row r="474" spans="1:104" ht="24.75" customHeight="1">
      <c r="B474" s="25"/>
      <c r="C474" s="25"/>
      <c r="D474" s="25"/>
      <c r="E474" s="25"/>
      <c r="F474" s="25"/>
      <c r="G474" s="25"/>
      <c r="H474" s="30"/>
      <c r="I474" s="30"/>
      <c r="J474" s="30"/>
      <c r="K474" s="30"/>
      <c r="L474" s="30"/>
      <c r="M474" s="30"/>
      <c r="N474" s="30"/>
      <c r="O474" s="30"/>
      <c r="P474" s="30"/>
      <c r="Q474" s="31"/>
      <c r="R474" s="31"/>
      <c r="S474" s="31"/>
      <c r="T474" s="31"/>
      <c r="U474" s="31"/>
      <c r="V474" s="31"/>
      <c r="W474" s="31"/>
      <c r="X474" s="31"/>
      <c r="Y474" s="31"/>
      <c r="Z474" s="31"/>
      <c r="AA474" s="31"/>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row>
    <row r="475" spans="1:104" ht="41.25" customHeight="1">
      <c r="B475" s="25"/>
      <c r="C475" s="25"/>
      <c r="D475" s="25"/>
      <c r="E475" s="25"/>
      <c r="F475" s="25"/>
      <c r="G475" s="25"/>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c r="AH475" s="11"/>
      <c r="AI475" s="11"/>
      <c r="AJ475" s="11"/>
      <c r="AK475" s="11"/>
      <c r="AL475" s="11"/>
      <c r="AM475" s="11"/>
      <c r="AN475" s="11"/>
      <c r="AO475" s="11"/>
      <c r="AP475" s="11"/>
      <c r="AQ475" s="11"/>
      <c r="AR475" s="11"/>
      <c r="AS475" s="11"/>
      <c r="AT475" s="11"/>
      <c r="AU475" s="11"/>
      <c r="AV475" s="11"/>
      <c r="AW475" s="11"/>
      <c r="AX475" s="11"/>
      <c r="AY475" s="11"/>
    </row>
    <row r="476" spans="1:104" ht="23.25" customHeight="1" thickBot="1">
      <c r="A476" s="4"/>
      <c r="B476" s="319" t="s">
        <v>100</v>
      </c>
      <c r="C476" s="320"/>
      <c r="D476" s="320"/>
      <c r="E476" s="320"/>
      <c r="F476" s="320"/>
      <c r="G476" s="320"/>
      <c r="H476" s="212" t="s">
        <v>1860</v>
      </c>
      <c r="I476" s="212"/>
      <c r="J476" s="212"/>
      <c r="K476" s="212"/>
      <c r="L476" s="212"/>
      <c r="M476" s="212"/>
      <c r="N476" s="212"/>
      <c r="O476" s="212"/>
      <c r="P476" s="212"/>
      <c r="Q476" s="212"/>
      <c r="R476" s="212"/>
      <c r="S476" s="212"/>
      <c r="T476" s="212"/>
      <c r="U476" s="212"/>
      <c r="V476" s="212"/>
      <c r="W476" s="212"/>
      <c r="X476" s="212"/>
      <c r="Y476" s="212"/>
      <c r="Z476" s="212"/>
      <c r="AA476" s="212"/>
      <c r="AB476" s="212"/>
      <c r="AC476" s="212"/>
      <c r="AD476" s="212"/>
      <c r="AE476" s="212"/>
      <c r="AF476" s="212"/>
      <c r="AG476" s="212"/>
      <c r="AH476" s="212"/>
      <c r="AI476" s="212"/>
      <c r="AJ476" s="212"/>
      <c r="AK476" s="212"/>
      <c r="AL476" s="212"/>
      <c r="AM476" s="212"/>
      <c r="AN476" s="212"/>
      <c r="AO476" s="212"/>
      <c r="AP476" s="212"/>
      <c r="AQ476" s="212"/>
      <c r="AR476" s="212"/>
      <c r="AS476" s="212"/>
      <c r="AT476" s="212"/>
      <c r="AU476" s="212"/>
      <c r="AV476" s="212"/>
      <c r="AW476" s="212"/>
      <c r="AX476" s="212"/>
      <c r="AY476" s="212"/>
    </row>
    <row r="477" spans="1:104" ht="385.5" customHeight="1">
      <c r="A477" s="5"/>
      <c r="B477" s="288" t="s">
        <v>40</v>
      </c>
      <c r="C477" s="289"/>
      <c r="D477" s="289"/>
      <c r="E477" s="289"/>
      <c r="F477" s="289"/>
      <c r="G477" s="290"/>
      <c r="H477" s="537"/>
      <c r="I477" s="538"/>
      <c r="J477" s="538"/>
      <c r="K477" s="538"/>
      <c r="L477" s="538"/>
      <c r="M477" s="538"/>
      <c r="N477" s="538"/>
      <c r="O477" s="538"/>
      <c r="P477" s="538"/>
      <c r="Q477" s="538"/>
      <c r="R477" s="538"/>
      <c r="S477" s="538"/>
      <c r="T477" s="538"/>
      <c r="U477" s="538"/>
      <c r="V477" s="538"/>
      <c r="W477" s="538"/>
      <c r="X477" s="538"/>
      <c r="Y477" s="538"/>
      <c r="Z477" s="538"/>
      <c r="AA477" s="538"/>
      <c r="AB477" s="538"/>
      <c r="AC477" s="538"/>
      <c r="AD477" s="538"/>
      <c r="AE477" s="538"/>
      <c r="AF477" s="538"/>
      <c r="AG477" s="538"/>
      <c r="AH477" s="538"/>
      <c r="AI477" s="538"/>
      <c r="AJ477" s="538"/>
      <c r="AK477" s="538"/>
      <c r="AL477" s="538"/>
      <c r="AM477" s="538"/>
      <c r="AN477" s="538"/>
      <c r="AO477" s="538"/>
      <c r="AP477" s="538"/>
      <c r="AQ477" s="538"/>
      <c r="AR477" s="538"/>
      <c r="AS477" s="538"/>
      <c r="AT477" s="538"/>
      <c r="AU477" s="538"/>
      <c r="AV477" s="538"/>
      <c r="AW477" s="538"/>
      <c r="AX477" s="538"/>
      <c r="AY477" s="539"/>
      <c r="BI477" s="33"/>
      <c r="BJ477" s="33"/>
      <c r="BK477" s="33"/>
      <c r="BL477" s="33"/>
      <c r="BM477" s="33"/>
      <c r="BN477" s="33"/>
      <c r="BO477" s="33"/>
      <c r="BP477" s="33"/>
      <c r="BQ477" s="33"/>
      <c r="BR477" s="33"/>
      <c r="BS477" s="33"/>
      <c r="BT477" s="33"/>
      <c r="BU477" s="33"/>
      <c r="BV477" s="33"/>
      <c r="BW477" s="33"/>
      <c r="BX477" s="33"/>
      <c r="BY477" s="33"/>
      <c r="BZ477" s="33"/>
      <c r="CA477" s="33"/>
      <c r="CB477" s="33"/>
      <c r="CC477" s="33"/>
      <c r="CD477" s="33"/>
      <c r="CE477" s="33"/>
      <c r="CF477" s="33"/>
      <c r="CG477" s="33"/>
      <c r="CH477" s="33"/>
      <c r="CI477" s="33"/>
      <c r="CJ477" s="33"/>
      <c r="CK477" s="33"/>
      <c r="CL477" s="33"/>
      <c r="CM477" s="33"/>
      <c r="CN477" s="33"/>
      <c r="CO477" s="33"/>
      <c r="CP477" s="33"/>
      <c r="CQ477" s="33"/>
      <c r="CR477" s="33"/>
      <c r="CS477" s="33"/>
      <c r="CT477" s="33"/>
      <c r="CU477" s="33"/>
      <c r="CV477" s="33"/>
      <c r="CW477" s="33"/>
      <c r="CX477" s="33"/>
      <c r="CY477" s="33"/>
      <c r="CZ477" s="33"/>
    </row>
    <row r="478" spans="1:104" ht="348.95" customHeight="1">
      <c r="B478" s="291"/>
      <c r="C478" s="292"/>
      <c r="D478" s="292"/>
      <c r="E478" s="292"/>
      <c r="F478" s="292"/>
      <c r="G478" s="293"/>
      <c r="H478" s="540"/>
      <c r="I478" s="541"/>
      <c r="J478" s="541"/>
      <c r="K478" s="541"/>
      <c r="L478" s="541"/>
      <c r="M478" s="541"/>
      <c r="N478" s="541"/>
      <c r="O478" s="541"/>
      <c r="P478" s="541"/>
      <c r="Q478" s="541"/>
      <c r="R478" s="541"/>
      <c r="S478" s="541"/>
      <c r="T478" s="541"/>
      <c r="U478" s="541"/>
      <c r="V478" s="541"/>
      <c r="W478" s="541"/>
      <c r="X478" s="541"/>
      <c r="Y478" s="541"/>
      <c r="Z478" s="541"/>
      <c r="AA478" s="541"/>
      <c r="AB478" s="541"/>
      <c r="AC478" s="541"/>
      <c r="AD478" s="541"/>
      <c r="AE478" s="541"/>
      <c r="AF478" s="541"/>
      <c r="AG478" s="541"/>
      <c r="AH478" s="541"/>
      <c r="AI478" s="541"/>
      <c r="AJ478" s="541"/>
      <c r="AK478" s="541"/>
      <c r="AL478" s="541"/>
      <c r="AM478" s="541"/>
      <c r="AN478" s="541"/>
      <c r="AO478" s="541"/>
      <c r="AP478" s="541"/>
      <c r="AQ478" s="541"/>
      <c r="AR478" s="541"/>
      <c r="AS478" s="541"/>
      <c r="AT478" s="541"/>
      <c r="AU478" s="541"/>
      <c r="AV478" s="541"/>
      <c r="AW478" s="541"/>
      <c r="AX478" s="541"/>
      <c r="AY478" s="542"/>
      <c r="BI478" s="33"/>
      <c r="BJ478" s="33"/>
      <c r="BK478" s="33"/>
      <c r="BL478" s="33"/>
      <c r="BM478" s="33"/>
      <c r="BN478" s="33"/>
      <c r="BO478" s="33"/>
      <c r="BP478" s="33"/>
      <c r="BQ478" s="33"/>
      <c r="BR478" s="33"/>
      <c r="BS478" s="33"/>
      <c r="BT478" s="33"/>
      <c r="BU478" s="33"/>
      <c r="BV478" s="33"/>
      <c r="BW478" s="33"/>
      <c r="BX478" s="33"/>
      <c r="BY478" s="33"/>
      <c r="BZ478" s="33"/>
      <c r="CA478" s="33"/>
      <c r="CB478" s="33"/>
      <c r="CC478" s="33"/>
      <c r="CD478" s="33"/>
      <c r="CE478" s="33"/>
      <c r="CF478" s="33"/>
      <c r="CG478" s="33"/>
      <c r="CH478" s="33"/>
      <c r="CI478" s="33"/>
      <c r="CJ478" s="33"/>
      <c r="CK478" s="33"/>
      <c r="CL478" s="33"/>
      <c r="CM478" s="33"/>
      <c r="CN478" s="33"/>
      <c r="CO478" s="33"/>
      <c r="CP478" s="33"/>
      <c r="CQ478" s="33"/>
      <c r="CR478" s="33"/>
      <c r="CS478" s="33"/>
      <c r="CT478" s="33"/>
      <c r="CU478" s="33"/>
      <c r="CV478" s="33"/>
      <c r="CW478" s="33"/>
      <c r="CX478" s="33"/>
      <c r="CY478" s="33"/>
      <c r="CZ478" s="33"/>
    </row>
    <row r="479" spans="1:104" ht="324" customHeight="1" thickBot="1">
      <c r="B479" s="294"/>
      <c r="C479" s="295"/>
      <c r="D479" s="295"/>
      <c r="E479" s="295"/>
      <c r="F479" s="295"/>
      <c r="G479" s="296"/>
      <c r="H479" s="540"/>
      <c r="I479" s="541"/>
      <c r="J479" s="541"/>
      <c r="K479" s="541"/>
      <c r="L479" s="541"/>
      <c r="M479" s="541"/>
      <c r="N479" s="541"/>
      <c r="O479" s="541"/>
      <c r="P479" s="541"/>
      <c r="Q479" s="541"/>
      <c r="R479" s="541"/>
      <c r="S479" s="541"/>
      <c r="T479" s="541"/>
      <c r="U479" s="541"/>
      <c r="V479" s="541"/>
      <c r="W479" s="541"/>
      <c r="X479" s="541"/>
      <c r="Y479" s="541"/>
      <c r="Z479" s="541"/>
      <c r="AA479" s="541"/>
      <c r="AB479" s="541"/>
      <c r="AC479" s="541"/>
      <c r="AD479" s="541"/>
      <c r="AE479" s="541"/>
      <c r="AF479" s="541"/>
      <c r="AG479" s="541"/>
      <c r="AH479" s="541"/>
      <c r="AI479" s="541"/>
      <c r="AJ479" s="541"/>
      <c r="AK479" s="541"/>
      <c r="AL479" s="541"/>
      <c r="AM479" s="541"/>
      <c r="AN479" s="541"/>
      <c r="AO479" s="541"/>
      <c r="AP479" s="541"/>
      <c r="AQ479" s="541"/>
      <c r="AR479" s="541"/>
      <c r="AS479" s="541"/>
      <c r="AT479" s="541"/>
      <c r="AU479" s="541"/>
      <c r="AV479" s="541"/>
      <c r="AW479" s="541"/>
      <c r="AX479" s="541"/>
      <c r="AY479" s="542"/>
      <c r="BI479" s="33"/>
      <c r="BJ479" s="33"/>
      <c r="BK479" s="33"/>
      <c r="BL479" s="33"/>
      <c r="BM479" s="33"/>
      <c r="BN479" s="33"/>
      <c r="BO479" s="33"/>
      <c r="BP479" s="33"/>
      <c r="BQ479" s="33"/>
      <c r="BR479" s="33"/>
      <c r="BS479" s="33"/>
      <c r="BT479" s="33"/>
      <c r="BU479" s="33"/>
      <c r="BV479" s="33"/>
      <c r="BW479" s="33"/>
      <c r="BX479" s="33"/>
      <c r="BY479" s="33"/>
      <c r="BZ479" s="33"/>
      <c r="CA479" s="33"/>
      <c r="CB479" s="33"/>
      <c r="CC479" s="33"/>
      <c r="CD479" s="33"/>
      <c r="CE479" s="33"/>
      <c r="CF479" s="33"/>
      <c r="CG479" s="33"/>
      <c r="CH479" s="33"/>
      <c r="CI479" s="33"/>
      <c r="CJ479" s="33"/>
      <c r="CK479" s="33"/>
      <c r="CL479" s="33"/>
      <c r="CM479" s="33"/>
      <c r="CN479" s="33"/>
      <c r="CO479" s="33"/>
      <c r="CP479" s="33"/>
      <c r="CQ479" s="33"/>
      <c r="CR479" s="33"/>
      <c r="CS479" s="33"/>
      <c r="CT479" s="33"/>
      <c r="CU479" s="33"/>
      <c r="CV479" s="33"/>
      <c r="CW479" s="33"/>
      <c r="CX479" s="33"/>
      <c r="CY479" s="33"/>
      <c r="CZ479" s="33"/>
    </row>
    <row r="480" spans="1:104" ht="41.25" customHeight="1">
      <c r="B480" s="25"/>
      <c r="C480" s="25"/>
      <c r="D480" s="25"/>
      <c r="E480" s="25"/>
      <c r="F480" s="25"/>
      <c r="G480" s="25"/>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row>
    <row r="481" spans="2:51" ht="30" customHeight="1" thickBot="1">
      <c r="B481" s="306" t="s">
        <v>100</v>
      </c>
      <c r="C481" s="306"/>
      <c r="D481" s="306"/>
      <c r="E481" s="306"/>
      <c r="F481" s="307"/>
      <c r="G481" s="307"/>
      <c r="H481" s="212" t="s">
        <v>1860</v>
      </c>
      <c r="I481" s="212"/>
      <c r="J481" s="212"/>
      <c r="K481" s="212"/>
      <c r="L481" s="212"/>
      <c r="M481" s="212"/>
      <c r="N481" s="212"/>
      <c r="O481" s="212"/>
      <c r="P481" s="212"/>
      <c r="Q481" s="212"/>
      <c r="R481" s="212"/>
      <c r="S481" s="212"/>
      <c r="T481" s="212"/>
      <c r="U481" s="212"/>
      <c r="V481" s="212"/>
      <c r="W481" s="212"/>
      <c r="X481" s="212"/>
      <c r="Y481" s="212"/>
      <c r="Z481" s="212"/>
      <c r="AA481" s="212"/>
      <c r="AB481" s="212"/>
      <c r="AC481" s="212"/>
      <c r="AD481" s="212"/>
      <c r="AE481" s="212"/>
      <c r="AF481" s="212"/>
      <c r="AG481" s="212"/>
      <c r="AH481" s="212"/>
      <c r="AI481" s="212"/>
      <c r="AJ481" s="212"/>
      <c r="AK481" s="212"/>
      <c r="AL481" s="212"/>
      <c r="AM481" s="212"/>
      <c r="AN481" s="212"/>
      <c r="AO481" s="212"/>
      <c r="AP481" s="212"/>
      <c r="AQ481" s="212"/>
      <c r="AR481" s="212"/>
      <c r="AS481" s="212"/>
      <c r="AT481" s="212"/>
      <c r="AU481" s="212"/>
      <c r="AV481" s="212"/>
      <c r="AW481" s="212"/>
      <c r="AX481" s="212"/>
      <c r="AY481" s="212"/>
    </row>
    <row r="482" spans="2:51" ht="24.75" customHeight="1">
      <c r="B482" s="308" t="s">
        <v>75</v>
      </c>
      <c r="C482" s="309"/>
      <c r="D482" s="309"/>
      <c r="E482" s="309"/>
      <c r="F482" s="309"/>
      <c r="G482" s="310"/>
      <c r="H482" s="314" t="s">
        <v>1861</v>
      </c>
      <c r="I482" s="315"/>
      <c r="J482" s="315"/>
      <c r="K482" s="315"/>
      <c r="L482" s="315"/>
      <c r="M482" s="315"/>
      <c r="N482" s="315"/>
      <c r="O482" s="315"/>
      <c r="P482" s="315"/>
      <c r="Q482" s="315"/>
      <c r="R482" s="315"/>
      <c r="S482" s="315"/>
      <c r="T482" s="315"/>
      <c r="U482" s="315"/>
      <c r="V482" s="315"/>
      <c r="W482" s="315"/>
      <c r="X482" s="315"/>
      <c r="Y482" s="315"/>
      <c r="Z482" s="315"/>
      <c r="AA482" s="315"/>
      <c r="AB482" s="315"/>
      <c r="AC482" s="316"/>
      <c r="AD482" s="314" t="s">
        <v>1862</v>
      </c>
      <c r="AE482" s="315"/>
      <c r="AF482" s="315"/>
      <c r="AG482" s="315"/>
      <c r="AH482" s="315"/>
      <c r="AI482" s="315"/>
      <c r="AJ482" s="315"/>
      <c r="AK482" s="315"/>
      <c r="AL482" s="315"/>
      <c r="AM482" s="315"/>
      <c r="AN482" s="315"/>
      <c r="AO482" s="315"/>
      <c r="AP482" s="315"/>
      <c r="AQ482" s="315"/>
      <c r="AR482" s="315"/>
      <c r="AS482" s="315"/>
      <c r="AT482" s="315"/>
      <c r="AU482" s="315"/>
      <c r="AV482" s="315"/>
      <c r="AW482" s="315"/>
      <c r="AX482" s="315"/>
      <c r="AY482" s="317"/>
    </row>
    <row r="483" spans="2:51" ht="24.75" customHeight="1">
      <c r="B483" s="308"/>
      <c r="C483" s="309"/>
      <c r="D483" s="309"/>
      <c r="E483" s="309"/>
      <c r="F483" s="309"/>
      <c r="G483" s="310"/>
      <c r="H483" s="278" t="s">
        <v>23</v>
      </c>
      <c r="I483" s="279"/>
      <c r="J483" s="279"/>
      <c r="K483" s="279"/>
      <c r="L483" s="280"/>
      <c r="M483" s="259" t="s">
        <v>24</v>
      </c>
      <c r="N483" s="279"/>
      <c r="O483" s="279"/>
      <c r="P483" s="279"/>
      <c r="Q483" s="279"/>
      <c r="R483" s="279"/>
      <c r="S483" s="279"/>
      <c r="T483" s="279"/>
      <c r="U483" s="279"/>
      <c r="V483" s="279"/>
      <c r="W483" s="279"/>
      <c r="X483" s="279"/>
      <c r="Y483" s="280"/>
      <c r="Z483" s="262" t="s">
        <v>25</v>
      </c>
      <c r="AA483" s="281"/>
      <c r="AB483" s="281"/>
      <c r="AC483" s="318"/>
      <c r="AD483" s="278" t="s">
        <v>23</v>
      </c>
      <c r="AE483" s="279"/>
      <c r="AF483" s="279"/>
      <c r="AG483" s="279"/>
      <c r="AH483" s="280"/>
      <c r="AI483" s="259" t="s">
        <v>24</v>
      </c>
      <c r="AJ483" s="279"/>
      <c r="AK483" s="279"/>
      <c r="AL483" s="279"/>
      <c r="AM483" s="279"/>
      <c r="AN483" s="279"/>
      <c r="AO483" s="279"/>
      <c r="AP483" s="279"/>
      <c r="AQ483" s="279"/>
      <c r="AR483" s="279"/>
      <c r="AS483" s="279"/>
      <c r="AT483" s="279"/>
      <c r="AU483" s="280"/>
      <c r="AV483" s="262" t="s">
        <v>25</v>
      </c>
      <c r="AW483" s="281"/>
      <c r="AX483" s="281"/>
      <c r="AY483" s="282"/>
    </row>
    <row r="484" spans="2:51" ht="24.75" customHeight="1">
      <c r="B484" s="308"/>
      <c r="C484" s="309"/>
      <c r="D484" s="309"/>
      <c r="E484" s="309"/>
      <c r="F484" s="309"/>
      <c r="G484" s="310"/>
      <c r="H484" s="619" t="s">
        <v>1405</v>
      </c>
      <c r="I484" s="620"/>
      <c r="J484" s="620"/>
      <c r="K484" s="620"/>
      <c r="L484" s="621"/>
      <c r="M484" s="521" t="s">
        <v>1863</v>
      </c>
      <c r="N484" s="522"/>
      <c r="O484" s="522"/>
      <c r="P484" s="522"/>
      <c r="Q484" s="522"/>
      <c r="R484" s="522"/>
      <c r="S484" s="522"/>
      <c r="T484" s="522"/>
      <c r="U484" s="522"/>
      <c r="V484" s="522"/>
      <c r="W484" s="522"/>
      <c r="X484" s="522"/>
      <c r="Y484" s="523"/>
      <c r="Z484" s="504">
        <v>648.6</v>
      </c>
      <c r="AA484" s="505"/>
      <c r="AB484" s="505"/>
      <c r="AC484" s="506"/>
      <c r="AD484" s="619" t="s">
        <v>1405</v>
      </c>
      <c r="AE484" s="620"/>
      <c r="AF484" s="620"/>
      <c r="AG484" s="620"/>
      <c r="AH484" s="621"/>
      <c r="AI484" s="246" t="s">
        <v>1864</v>
      </c>
      <c r="AJ484" s="286"/>
      <c r="AK484" s="286"/>
      <c r="AL484" s="286"/>
      <c r="AM484" s="286"/>
      <c r="AN484" s="286"/>
      <c r="AO484" s="286"/>
      <c r="AP484" s="286"/>
      <c r="AQ484" s="286"/>
      <c r="AR484" s="286"/>
      <c r="AS484" s="286"/>
      <c r="AT484" s="286"/>
      <c r="AU484" s="287"/>
      <c r="AV484" s="504">
        <v>84.8</v>
      </c>
      <c r="AW484" s="505"/>
      <c r="AX484" s="505"/>
      <c r="AY484" s="563"/>
    </row>
    <row r="485" spans="2:51" ht="24.75" customHeight="1">
      <c r="B485" s="308"/>
      <c r="C485" s="309"/>
      <c r="D485" s="309"/>
      <c r="E485" s="309"/>
      <c r="F485" s="309"/>
      <c r="G485" s="310"/>
      <c r="H485" s="233"/>
      <c r="I485" s="234"/>
      <c r="J485" s="234"/>
      <c r="K485" s="234"/>
      <c r="L485" s="235"/>
      <c r="M485" s="524"/>
      <c r="N485" s="525"/>
      <c r="O485" s="525"/>
      <c r="P485" s="525"/>
      <c r="Q485" s="525"/>
      <c r="R485" s="525"/>
      <c r="S485" s="525"/>
      <c r="T485" s="525"/>
      <c r="U485" s="525"/>
      <c r="V485" s="525"/>
      <c r="W485" s="525"/>
      <c r="X485" s="525"/>
      <c r="Y485" s="526"/>
      <c r="Z485" s="239"/>
      <c r="AA485" s="240"/>
      <c r="AB485" s="240"/>
      <c r="AC485" s="242"/>
      <c r="AD485" s="233"/>
      <c r="AE485" s="234"/>
      <c r="AF485" s="234"/>
      <c r="AG485" s="234"/>
      <c r="AH485" s="235"/>
      <c r="AI485" s="236"/>
      <c r="AJ485" s="237"/>
      <c r="AK485" s="237"/>
      <c r="AL485" s="237"/>
      <c r="AM485" s="237"/>
      <c r="AN485" s="237"/>
      <c r="AO485" s="237"/>
      <c r="AP485" s="237"/>
      <c r="AQ485" s="237"/>
      <c r="AR485" s="237"/>
      <c r="AS485" s="237"/>
      <c r="AT485" s="237"/>
      <c r="AU485" s="238"/>
      <c r="AV485" s="239"/>
      <c r="AW485" s="240"/>
      <c r="AX485" s="240"/>
      <c r="AY485" s="241"/>
    </row>
    <row r="486" spans="2:51" ht="24.75" customHeight="1">
      <c r="B486" s="308"/>
      <c r="C486" s="309"/>
      <c r="D486" s="309"/>
      <c r="E486" s="309"/>
      <c r="F486" s="309"/>
      <c r="G486" s="310"/>
      <c r="H486" s="233"/>
      <c r="I486" s="234"/>
      <c r="J486" s="234"/>
      <c r="K486" s="234"/>
      <c r="L486" s="235"/>
      <c r="M486" s="236"/>
      <c r="N486" s="237"/>
      <c r="O486" s="237"/>
      <c r="P486" s="237"/>
      <c r="Q486" s="237"/>
      <c r="R486" s="237"/>
      <c r="S486" s="237"/>
      <c r="T486" s="237"/>
      <c r="U486" s="237"/>
      <c r="V486" s="237"/>
      <c r="W486" s="237"/>
      <c r="X486" s="237"/>
      <c r="Y486" s="238"/>
      <c r="Z486" s="239"/>
      <c r="AA486" s="240"/>
      <c r="AB486" s="240"/>
      <c r="AC486" s="242"/>
      <c r="AD486" s="233"/>
      <c r="AE486" s="234"/>
      <c r="AF486" s="234"/>
      <c r="AG486" s="234"/>
      <c r="AH486" s="235"/>
      <c r="AI486" s="236"/>
      <c r="AJ486" s="237"/>
      <c r="AK486" s="237"/>
      <c r="AL486" s="237"/>
      <c r="AM486" s="237"/>
      <c r="AN486" s="237"/>
      <c r="AO486" s="237"/>
      <c r="AP486" s="237"/>
      <c r="AQ486" s="237"/>
      <c r="AR486" s="237"/>
      <c r="AS486" s="237"/>
      <c r="AT486" s="237"/>
      <c r="AU486" s="238"/>
      <c r="AV486" s="239"/>
      <c r="AW486" s="240"/>
      <c r="AX486" s="240"/>
      <c r="AY486" s="241"/>
    </row>
    <row r="487" spans="2:51" ht="24.75" customHeight="1">
      <c r="B487" s="308"/>
      <c r="C487" s="309"/>
      <c r="D487" s="309"/>
      <c r="E487" s="309"/>
      <c r="F487" s="309"/>
      <c r="G487" s="310"/>
      <c r="H487" s="233"/>
      <c r="I487" s="234"/>
      <c r="J487" s="234"/>
      <c r="K487" s="234"/>
      <c r="L487" s="235"/>
      <c r="M487" s="236"/>
      <c r="N487" s="237"/>
      <c r="O487" s="237"/>
      <c r="P487" s="237"/>
      <c r="Q487" s="237"/>
      <c r="R487" s="237"/>
      <c r="S487" s="237"/>
      <c r="T487" s="237"/>
      <c r="U487" s="237"/>
      <c r="V487" s="237"/>
      <c r="W487" s="237"/>
      <c r="X487" s="237"/>
      <c r="Y487" s="238"/>
      <c r="Z487" s="239"/>
      <c r="AA487" s="240"/>
      <c r="AB487" s="240"/>
      <c r="AC487" s="242"/>
      <c r="AD487" s="233"/>
      <c r="AE487" s="234"/>
      <c r="AF487" s="234"/>
      <c r="AG487" s="234"/>
      <c r="AH487" s="235"/>
      <c r="AI487" s="236"/>
      <c r="AJ487" s="237"/>
      <c r="AK487" s="237"/>
      <c r="AL487" s="237"/>
      <c r="AM487" s="237"/>
      <c r="AN487" s="237"/>
      <c r="AO487" s="237"/>
      <c r="AP487" s="237"/>
      <c r="AQ487" s="237"/>
      <c r="AR487" s="237"/>
      <c r="AS487" s="237"/>
      <c r="AT487" s="237"/>
      <c r="AU487" s="238"/>
      <c r="AV487" s="239"/>
      <c r="AW487" s="240"/>
      <c r="AX487" s="240"/>
      <c r="AY487" s="241"/>
    </row>
    <row r="488" spans="2:51" ht="24.75" customHeight="1">
      <c r="B488" s="308"/>
      <c r="C488" s="309"/>
      <c r="D488" s="309"/>
      <c r="E488" s="309"/>
      <c r="F488" s="309"/>
      <c r="G488" s="310"/>
      <c r="H488" s="233"/>
      <c r="I488" s="234"/>
      <c r="J488" s="234"/>
      <c r="K488" s="234"/>
      <c r="L488" s="235"/>
      <c r="M488" s="236"/>
      <c r="N488" s="237"/>
      <c r="O488" s="237"/>
      <c r="P488" s="237"/>
      <c r="Q488" s="237"/>
      <c r="R488" s="237"/>
      <c r="S488" s="237"/>
      <c r="T488" s="237"/>
      <c r="U488" s="237"/>
      <c r="V488" s="237"/>
      <c r="W488" s="237"/>
      <c r="X488" s="237"/>
      <c r="Y488" s="238"/>
      <c r="Z488" s="239"/>
      <c r="AA488" s="240"/>
      <c r="AB488" s="240"/>
      <c r="AC488" s="240"/>
      <c r="AD488" s="233"/>
      <c r="AE488" s="234"/>
      <c r="AF488" s="234"/>
      <c r="AG488" s="234"/>
      <c r="AH488" s="235"/>
      <c r="AI488" s="236"/>
      <c r="AJ488" s="237"/>
      <c r="AK488" s="237"/>
      <c r="AL488" s="237"/>
      <c r="AM488" s="237"/>
      <c r="AN488" s="237"/>
      <c r="AO488" s="237"/>
      <c r="AP488" s="237"/>
      <c r="AQ488" s="237"/>
      <c r="AR488" s="237"/>
      <c r="AS488" s="237"/>
      <c r="AT488" s="237"/>
      <c r="AU488" s="238"/>
      <c r="AV488" s="239"/>
      <c r="AW488" s="240"/>
      <c r="AX488" s="240"/>
      <c r="AY488" s="241"/>
    </row>
    <row r="489" spans="2:51" ht="24.75" customHeight="1">
      <c r="B489" s="308"/>
      <c r="C489" s="309"/>
      <c r="D489" s="309"/>
      <c r="E489" s="309"/>
      <c r="F489" s="309"/>
      <c r="G489" s="310"/>
      <c r="H489" s="233"/>
      <c r="I489" s="234"/>
      <c r="J489" s="234"/>
      <c r="K489" s="234"/>
      <c r="L489" s="235"/>
      <c r="M489" s="236"/>
      <c r="N489" s="237"/>
      <c r="O489" s="237"/>
      <c r="P489" s="237"/>
      <c r="Q489" s="237"/>
      <c r="R489" s="237"/>
      <c r="S489" s="237"/>
      <c r="T489" s="237"/>
      <c r="U489" s="237"/>
      <c r="V489" s="237"/>
      <c r="W489" s="237"/>
      <c r="X489" s="237"/>
      <c r="Y489" s="238"/>
      <c r="Z489" s="239"/>
      <c r="AA489" s="240"/>
      <c r="AB489" s="240"/>
      <c r="AC489" s="240"/>
      <c r="AD489" s="233"/>
      <c r="AE489" s="234"/>
      <c r="AF489" s="234"/>
      <c r="AG489" s="234"/>
      <c r="AH489" s="235"/>
      <c r="AI489" s="236"/>
      <c r="AJ489" s="237"/>
      <c r="AK489" s="237"/>
      <c r="AL489" s="237"/>
      <c r="AM489" s="237"/>
      <c r="AN489" s="237"/>
      <c r="AO489" s="237"/>
      <c r="AP489" s="237"/>
      <c r="AQ489" s="237"/>
      <c r="AR489" s="237"/>
      <c r="AS489" s="237"/>
      <c r="AT489" s="237"/>
      <c r="AU489" s="238"/>
      <c r="AV489" s="239"/>
      <c r="AW489" s="240"/>
      <c r="AX489" s="240"/>
      <c r="AY489" s="241"/>
    </row>
    <row r="490" spans="2:51" ht="24.75" customHeight="1">
      <c r="B490" s="308"/>
      <c r="C490" s="309"/>
      <c r="D490" s="309"/>
      <c r="E490" s="309"/>
      <c r="F490" s="309"/>
      <c r="G490" s="310"/>
      <c r="H490" s="233"/>
      <c r="I490" s="234"/>
      <c r="J490" s="234"/>
      <c r="K490" s="234"/>
      <c r="L490" s="235"/>
      <c r="M490" s="236"/>
      <c r="N490" s="237"/>
      <c r="O490" s="237"/>
      <c r="P490" s="237"/>
      <c r="Q490" s="237"/>
      <c r="R490" s="237"/>
      <c r="S490" s="237"/>
      <c r="T490" s="237"/>
      <c r="U490" s="237"/>
      <c r="V490" s="237"/>
      <c r="W490" s="237"/>
      <c r="X490" s="237"/>
      <c r="Y490" s="238"/>
      <c r="Z490" s="239"/>
      <c r="AA490" s="240"/>
      <c r="AB490" s="240"/>
      <c r="AC490" s="240"/>
      <c r="AD490" s="233"/>
      <c r="AE490" s="234"/>
      <c r="AF490" s="234"/>
      <c r="AG490" s="234"/>
      <c r="AH490" s="235"/>
      <c r="AI490" s="236"/>
      <c r="AJ490" s="237"/>
      <c r="AK490" s="237"/>
      <c r="AL490" s="237"/>
      <c r="AM490" s="237"/>
      <c r="AN490" s="237"/>
      <c r="AO490" s="237"/>
      <c r="AP490" s="237"/>
      <c r="AQ490" s="237"/>
      <c r="AR490" s="237"/>
      <c r="AS490" s="237"/>
      <c r="AT490" s="237"/>
      <c r="AU490" s="238"/>
      <c r="AV490" s="239"/>
      <c r="AW490" s="240"/>
      <c r="AX490" s="240"/>
      <c r="AY490" s="241"/>
    </row>
    <row r="491" spans="2:51" ht="24.75" customHeight="1">
      <c r="B491" s="308"/>
      <c r="C491" s="309"/>
      <c r="D491" s="309"/>
      <c r="E491" s="309"/>
      <c r="F491" s="309"/>
      <c r="G491" s="310"/>
      <c r="H491" s="224"/>
      <c r="I491" s="225"/>
      <c r="J491" s="225"/>
      <c r="K491" s="225"/>
      <c r="L491" s="226"/>
      <c r="M491" s="227"/>
      <c r="N491" s="228"/>
      <c r="O491" s="228"/>
      <c r="P491" s="228"/>
      <c r="Q491" s="228"/>
      <c r="R491" s="228"/>
      <c r="S491" s="228"/>
      <c r="T491" s="228"/>
      <c r="U491" s="228"/>
      <c r="V491" s="228"/>
      <c r="W491" s="228"/>
      <c r="X491" s="228"/>
      <c r="Y491" s="229"/>
      <c r="Z491" s="230"/>
      <c r="AA491" s="231"/>
      <c r="AB491" s="231"/>
      <c r="AC491" s="231"/>
      <c r="AD491" s="224"/>
      <c r="AE491" s="225"/>
      <c r="AF491" s="225"/>
      <c r="AG491" s="225"/>
      <c r="AH491" s="226"/>
      <c r="AI491" s="227"/>
      <c r="AJ491" s="228"/>
      <c r="AK491" s="228"/>
      <c r="AL491" s="228"/>
      <c r="AM491" s="228"/>
      <c r="AN491" s="228"/>
      <c r="AO491" s="228"/>
      <c r="AP491" s="228"/>
      <c r="AQ491" s="228"/>
      <c r="AR491" s="228"/>
      <c r="AS491" s="228"/>
      <c r="AT491" s="228"/>
      <c r="AU491" s="229"/>
      <c r="AV491" s="230"/>
      <c r="AW491" s="231"/>
      <c r="AX491" s="231"/>
      <c r="AY491" s="232"/>
    </row>
    <row r="492" spans="2:51" ht="24.75" customHeight="1">
      <c r="B492" s="308"/>
      <c r="C492" s="309"/>
      <c r="D492" s="309"/>
      <c r="E492" s="309"/>
      <c r="F492" s="309"/>
      <c r="G492" s="310"/>
      <c r="H492" s="266" t="s">
        <v>26</v>
      </c>
      <c r="I492" s="267"/>
      <c r="J492" s="267"/>
      <c r="K492" s="267"/>
      <c r="L492" s="267"/>
      <c r="M492" s="268"/>
      <c r="N492" s="269"/>
      <c r="O492" s="269"/>
      <c r="P492" s="269"/>
      <c r="Q492" s="269"/>
      <c r="R492" s="269"/>
      <c r="S492" s="269"/>
      <c r="T492" s="269"/>
      <c r="U492" s="269"/>
      <c r="V492" s="269"/>
      <c r="W492" s="269"/>
      <c r="X492" s="269"/>
      <c r="Y492" s="270"/>
      <c r="Z492" s="495">
        <f>SUM(Z484:AC491)</f>
        <v>648.6</v>
      </c>
      <c r="AA492" s="496"/>
      <c r="AB492" s="496"/>
      <c r="AC492" s="497"/>
      <c r="AD492" s="266" t="s">
        <v>26</v>
      </c>
      <c r="AE492" s="267"/>
      <c r="AF492" s="267"/>
      <c r="AG492" s="267"/>
      <c r="AH492" s="267"/>
      <c r="AI492" s="268"/>
      <c r="AJ492" s="269"/>
      <c r="AK492" s="269"/>
      <c r="AL492" s="269"/>
      <c r="AM492" s="269"/>
      <c r="AN492" s="269"/>
      <c r="AO492" s="269"/>
      <c r="AP492" s="269"/>
      <c r="AQ492" s="269"/>
      <c r="AR492" s="269"/>
      <c r="AS492" s="269"/>
      <c r="AT492" s="269"/>
      <c r="AU492" s="270"/>
      <c r="AV492" s="495">
        <f>SUM(AV484:AY491)</f>
        <v>84.8</v>
      </c>
      <c r="AW492" s="496"/>
      <c r="AX492" s="496"/>
      <c r="AY492" s="562"/>
    </row>
    <row r="493" spans="2:51" ht="25.15" customHeight="1">
      <c r="B493" s="308"/>
      <c r="C493" s="309"/>
      <c r="D493" s="309"/>
      <c r="E493" s="309"/>
      <c r="F493" s="309"/>
      <c r="G493" s="310"/>
      <c r="H493" s="253" t="s">
        <v>1865</v>
      </c>
      <c r="I493" s="254"/>
      <c r="J493" s="254"/>
      <c r="K493" s="254"/>
      <c r="L493" s="254"/>
      <c r="M493" s="254"/>
      <c r="N493" s="254"/>
      <c r="O493" s="254"/>
      <c r="P493" s="254"/>
      <c r="Q493" s="254"/>
      <c r="R493" s="254"/>
      <c r="S493" s="254"/>
      <c r="T493" s="254"/>
      <c r="U493" s="254"/>
      <c r="V493" s="254"/>
      <c r="W493" s="254"/>
      <c r="X493" s="254"/>
      <c r="Y493" s="254"/>
      <c r="Z493" s="254"/>
      <c r="AA493" s="254"/>
      <c r="AB493" s="254"/>
      <c r="AC493" s="255"/>
      <c r="AD493" s="253" t="s">
        <v>1795</v>
      </c>
      <c r="AE493" s="254"/>
      <c r="AF493" s="254"/>
      <c r="AG493" s="254"/>
      <c r="AH493" s="254"/>
      <c r="AI493" s="254"/>
      <c r="AJ493" s="254"/>
      <c r="AK493" s="254"/>
      <c r="AL493" s="254"/>
      <c r="AM493" s="254"/>
      <c r="AN493" s="254"/>
      <c r="AO493" s="254"/>
      <c r="AP493" s="254"/>
      <c r="AQ493" s="254"/>
      <c r="AR493" s="254"/>
      <c r="AS493" s="254"/>
      <c r="AT493" s="254"/>
      <c r="AU493" s="254"/>
      <c r="AV493" s="254"/>
      <c r="AW493" s="254"/>
      <c r="AX493" s="254"/>
      <c r="AY493" s="256"/>
    </row>
    <row r="494" spans="2:51" ht="25.5" customHeight="1">
      <c r="B494" s="308"/>
      <c r="C494" s="309"/>
      <c r="D494" s="309"/>
      <c r="E494" s="309"/>
      <c r="F494" s="309"/>
      <c r="G494" s="310"/>
      <c r="H494" s="257" t="s">
        <v>23</v>
      </c>
      <c r="I494" s="258"/>
      <c r="J494" s="258"/>
      <c r="K494" s="258"/>
      <c r="L494" s="258"/>
      <c r="M494" s="259" t="s">
        <v>24</v>
      </c>
      <c r="N494" s="260"/>
      <c r="O494" s="260"/>
      <c r="P494" s="260"/>
      <c r="Q494" s="260"/>
      <c r="R494" s="260"/>
      <c r="S494" s="260"/>
      <c r="T494" s="260"/>
      <c r="U494" s="260"/>
      <c r="V494" s="260"/>
      <c r="W494" s="260"/>
      <c r="X494" s="260"/>
      <c r="Y494" s="261"/>
      <c r="Z494" s="262" t="s">
        <v>25</v>
      </c>
      <c r="AA494" s="263"/>
      <c r="AB494" s="263"/>
      <c r="AC494" s="264"/>
      <c r="AD494" s="257" t="s">
        <v>23</v>
      </c>
      <c r="AE494" s="258"/>
      <c r="AF494" s="258"/>
      <c r="AG494" s="258"/>
      <c r="AH494" s="258"/>
      <c r="AI494" s="259" t="s">
        <v>24</v>
      </c>
      <c r="AJ494" s="260"/>
      <c r="AK494" s="260"/>
      <c r="AL494" s="260"/>
      <c r="AM494" s="260"/>
      <c r="AN494" s="260"/>
      <c r="AO494" s="260"/>
      <c r="AP494" s="260"/>
      <c r="AQ494" s="260"/>
      <c r="AR494" s="260"/>
      <c r="AS494" s="260"/>
      <c r="AT494" s="260"/>
      <c r="AU494" s="261"/>
      <c r="AV494" s="262" t="s">
        <v>25</v>
      </c>
      <c r="AW494" s="263"/>
      <c r="AX494" s="263"/>
      <c r="AY494" s="265"/>
    </row>
    <row r="495" spans="2:51" ht="24.75" customHeight="1">
      <c r="B495" s="308"/>
      <c r="C495" s="309"/>
      <c r="D495" s="309"/>
      <c r="E495" s="309"/>
      <c r="F495" s="309"/>
      <c r="G495" s="310"/>
      <c r="H495" s="619" t="s">
        <v>1405</v>
      </c>
      <c r="I495" s="620"/>
      <c r="J495" s="620"/>
      <c r="K495" s="620"/>
      <c r="L495" s="621"/>
      <c r="M495" s="521" t="s">
        <v>1866</v>
      </c>
      <c r="N495" s="522"/>
      <c r="O495" s="522"/>
      <c r="P495" s="522"/>
      <c r="Q495" s="522"/>
      <c r="R495" s="522"/>
      <c r="S495" s="522"/>
      <c r="T495" s="522"/>
      <c r="U495" s="522"/>
      <c r="V495" s="522"/>
      <c r="W495" s="522"/>
      <c r="X495" s="522"/>
      <c r="Y495" s="523"/>
      <c r="Z495" s="504">
        <v>207.2</v>
      </c>
      <c r="AA495" s="505"/>
      <c r="AB495" s="505"/>
      <c r="AC495" s="546"/>
      <c r="AD495" s="243"/>
      <c r="AE495" s="244"/>
      <c r="AF495" s="244"/>
      <c r="AG495" s="244"/>
      <c r="AH495" s="245"/>
      <c r="AI495" s="246"/>
      <c r="AJ495" s="247"/>
      <c r="AK495" s="247"/>
      <c r="AL495" s="247"/>
      <c r="AM495" s="247"/>
      <c r="AN495" s="247"/>
      <c r="AO495" s="247"/>
      <c r="AP495" s="247"/>
      <c r="AQ495" s="247"/>
      <c r="AR495" s="247"/>
      <c r="AS495" s="247"/>
      <c r="AT495" s="247"/>
      <c r="AU495" s="248"/>
      <c r="AV495" s="249"/>
      <c r="AW495" s="250"/>
      <c r="AX495" s="250"/>
      <c r="AY495" s="252"/>
    </row>
    <row r="496" spans="2:51" ht="24.75" customHeight="1">
      <c r="B496" s="308"/>
      <c r="C496" s="309"/>
      <c r="D496" s="309"/>
      <c r="E496" s="309"/>
      <c r="F496" s="309"/>
      <c r="G496" s="310"/>
      <c r="H496" s="233"/>
      <c r="I496" s="234"/>
      <c r="J496" s="234"/>
      <c r="K496" s="234"/>
      <c r="L496" s="235"/>
      <c r="M496" s="524"/>
      <c r="N496" s="525"/>
      <c r="O496" s="525"/>
      <c r="P496" s="525"/>
      <c r="Q496" s="525"/>
      <c r="R496" s="525"/>
      <c r="S496" s="525"/>
      <c r="T496" s="525"/>
      <c r="U496" s="525"/>
      <c r="V496" s="525"/>
      <c r="W496" s="525"/>
      <c r="X496" s="525"/>
      <c r="Y496" s="526"/>
      <c r="Z496" s="239"/>
      <c r="AA496" s="240"/>
      <c r="AB496" s="240"/>
      <c r="AC496" s="242"/>
      <c r="AD496" s="233"/>
      <c r="AE496" s="234"/>
      <c r="AF496" s="234"/>
      <c r="AG496" s="234"/>
      <c r="AH496" s="235"/>
      <c r="AI496" s="236"/>
      <c r="AJ496" s="237"/>
      <c r="AK496" s="237"/>
      <c r="AL496" s="237"/>
      <c r="AM496" s="237"/>
      <c r="AN496" s="237"/>
      <c r="AO496" s="237"/>
      <c r="AP496" s="237"/>
      <c r="AQ496" s="237"/>
      <c r="AR496" s="237"/>
      <c r="AS496" s="237"/>
      <c r="AT496" s="237"/>
      <c r="AU496" s="238"/>
      <c r="AV496" s="239"/>
      <c r="AW496" s="240"/>
      <c r="AX496" s="240"/>
      <c r="AY496" s="241"/>
    </row>
    <row r="497" spans="2:51" ht="24.75" customHeight="1">
      <c r="B497" s="308"/>
      <c r="C497" s="309"/>
      <c r="D497" s="309"/>
      <c r="E497" s="309"/>
      <c r="F497" s="309"/>
      <c r="G497" s="310"/>
      <c r="H497" s="233"/>
      <c r="I497" s="234"/>
      <c r="J497" s="234"/>
      <c r="K497" s="234"/>
      <c r="L497" s="235"/>
      <c r="M497" s="236"/>
      <c r="N497" s="237"/>
      <c r="O497" s="237"/>
      <c r="P497" s="237"/>
      <c r="Q497" s="237"/>
      <c r="R497" s="237"/>
      <c r="S497" s="237"/>
      <c r="T497" s="237"/>
      <c r="U497" s="237"/>
      <c r="V497" s="237"/>
      <c r="W497" s="237"/>
      <c r="X497" s="237"/>
      <c r="Y497" s="238"/>
      <c r="Z497" s="239"/>
      <c r="AA497" s="240"/>
      <c r="AB497" s="240"/>
      <c r="AC497" s="242"/>
      <c r="AD497" s="233"/>
      <c r="AE497" s="234"/>
      <c r="AF497" s="234"/>
      <c r="AG497" s="234"/>
      <c r="AH497" s="235"/>
      <c r="AI497" s="236"/>
      <c r="AJ497" s="237"/>
      <c r="AK497" s="237"/>
      <c r="AL497" s="237"/>
      <c r="AM497" s="237"/>
      <c r="AN497" s="237"/>
      <c r="AO497" s="237"/>
      <c r="AP497" s="237"/>
      <c r="AQ497" s="237"/>
      <c r="AR497" s="237"/>
      <c r="AS497" s="237"/>
      <c r="AT497" s="237"/>
      <c r="AU497" s="238"/>
      <c r="AV497" s="239"/>
      <c r="AW497" s="240"/>
      <c r="AX497" s="240"/>
      <c r="AY497" s="241"/>
    </row>
    <row r="498" spans="2:51" ht="24.75" customHeight="1">
      <c r="B498" s="308"/>
      <c r="C498" s="309"/>
      <c r="D498" s="309"/>
      <c r="E498" s="309"/>
      <c r="F498" s="309"/>
      <c r="G498" s="310"/>
      <c r="H498" s="233"/>
      <c r="I498" s="234"/>
      <c r="J498" s="234"/>
      <c r="K498" s="234"/>
      <c r="L498" s="235"/>
      <c r="M498" s="236"/>
      <c r="N498" s="237"/>
      <c r="O498" s="237"/>
      <c r="P498" s="237"/>
      <c r="Q498" s="237"/>
      <c r="R498" s="237"/>
      <c r="S498" s="237"/>
      <c r="T498" s="237"/>
      <c r="U498" s="237"/>
      <c r="V498" s="237"/>
      <c r="W498" s="237"/>
      <c r="X498" s="237"/>
      <c r="Y498" s="238"/>
      <c r="Z498" s="239"/>
      <c r="AA498" s="240"/>
      <c r="AB498" s="240"/>
      <c r="AC498" s="242"/>
      <c r="AD498" s="233"/>
      <c r="AE498" s="234"/>
      <c r="AF498" s="234"/>
      <c r="AG498" s="234"/>
      <c r="AH498" s="235"/>
      <c r="AI498" s="236"/>
      <c r="AJ498" s="237"/>
      <c r="AK498" s="237"/>
      <c r="AL498" s="237"/>
      <c r="AM498" s="237"/>
      <c r="AN498" s="237"/>
      <c r="AO498" s="237"/>
      <c r="AP498" s="237"/>
      <c r="AQ498" s="237"/>
      <c r="AR498" s="237"/>
      <c r="AS498" s="237"/>
      <c r="AT498" s="237"/>
      <c r="AU498" s="238"/>
      <c r="AV498" s="239"/>
      <c r="AW498" s="240"/>
      <c r="AX498" s="240"/>
      <c r="AY498" s="241"/>
    </row>
    <row r="499" spans="2:51" ht="24.75" customHeight="1">
      <c r="B499" s="308"/>
      <c r="C499" s="309"/>
      <c r="D499" s="309"/>
      <c r="E499" s="309"/>
      <c r="F499" s="309"/>
      <c r="G499" s="310"/>
      <c r="H499" s="233"/>
      <c r="I499" s="234"/>
      <c r="J499" s="234"/>
      <c r="K499" s="234"/>
      <c r="L499" s="235"/>
      <c r="M499" s="236"/>
      <c r="N499" s="237"/>
      <c r="O499" s="237"/>
      <c r="P499" s="237"/>
      <c r="Q499" s="237"/>
      <c r="R499" s="237"/>
      <c r="S499" s="237"/>
      <c r="T499" s="237"/>
      <c r="U499" s="237"/>
      <c r="V499" s="237"/>
      <c r="W499" s="237"/>
      <c r="X499" s="237"/>
      <c r="Y499" s="238"/>
      <c r="Z499" s="239"/>
      <c r="AA499" s="240"/>
      <c r="AB499" s="240"/>
      <c r="AC499" s="240"/>
      <c r="AD499" s="233"/>
      <c r="AE499" s="234"/>
      <c r="AF499" s="234"/>
      <c r="AG499" s="234"/>
      <c r="AH499" s="235"/>
      <c r="AI499" s="236"/>
      <c r="AJ499" s="237"/>
      <c r="AK499" s="237"/>
      <c r="AL499" s="237"/>
      <c r="AM499" s="237"/>
      <c r="AN499" s="237"/>
      <c r="AO499" s="237"/>
      <c r="AP499" s="237"/>
      <c r="AQ499" s="237"/>
      <c r="AR499" s="237"/>
      <c r="AS499" s="237"/>
      <c r="AT499" s="237"/>
      <c r="AU499" s="238"/>
      <c r="AV499" s="239"/>
      <c r="AW499" s="240"/>
      <c r="AX499" s="240"/>
      <c r="AY499" s="241"/>
    </row>
    <row r="500" spans="2:51" ht="24.75" customHeight="1">
      <c r="B500" s="308"/>
      <c r="C500" s="309"/>
      <c r="D500" s="309"/>
      <c r="E500" s="309"/>
      <c r="F500" s="309"/>
      <c r="G500" s="310"/>
      <c r="H500" s="233"/>
      <c r="I500" s="234"/>
      <c r="J500" s="234"/>
      <c r="K500" s="234"/>
      <c r="L500" s="235"/>
      <c r="M500" s="236"/>
      <c r="N500" s="237"/>
      <c r="O500" s="237"/>
      <c r="P500" s="237"/>
      <c r="Q500" s="237"/>
      <c r="R500" s="237"/>
      <c r="S500" s="237"/>
      <c r="T500" s="237"/>
      <c r="U500" s="237"/>
      <c r="V500" s="237"/>
      <c r="W500" s="237"/>
      <c r="X500" s="237"/>
      <c r="Y500" s="238"/>
      <c r="Z500" s="239"/>
      <c r="AA500" s="240"/>
      <c r="AB500" s="240"/>
      <c r="AC500" s="240"/>
      <c r="AD500" s="233"/>
      <c r="AE500" s="234"/>
      <c r="AF500" s="234"/>
      <c r="AG500" s="234"/>
      <c r="AH500" s="235"/>
      <c r="AI500" s="236"/>
      <c r="AJ500" s="237"/>
      <c r="AK500" s="237"/>
      <c r="AL500" s="237"/>
      <c r="AM500" s="237"/>
      <c r="AN500" s="237"/>
      <c r="AO500" s="237"/>
      <c r="AP500" s="237"/>
      <c r="AQ500" s="237"/>
      <c r="AR500" s="237"/>
      <c r="AS500" s="237"/>
      <c r="AT500" s="237"/>
      <c r="AU500" s="238"/>
      <c r="AV500" s="239"/>
      <c r="AW500" s="240"/>
      <c r="AX500" s="240"/>
      <c r="AY500" s="241"/>
    </row>
    <row r="501" spans="2:51" ht="24.75" customHeight="1">
      <c r="B501" s="308"/>
      <c r="C501" s="309"/>
      <c r="D501" s="309"/>
      <c r="E501" s="309"/>
      <c r="F501" s="309"/>
      <c r="G501" s="310"/>
      <c r="H501" s="233"/>
      <c r="I501" s="234"/>
      <c r="J501" s="234"/>
      <c r="K501" s="234"/>
      <c r="L501" s="235"/>
      <c r="M501" s="236"/>
      <c r="N501" s="237"/>
      <c r="O501" s="237"/>
      <c r="P501" s="237"/>
      <c r="Q501" s="237"/>
      <c r="R501" s="237"/>
      <c r="S501" s="237"/>
      <c r="T501" s="237"/>
      <c r="U501" s="237"/>
      <c r="V501" s="237"/>
      <c r="W501" s="237"/>
      <c r="X501" s="237"/>
      <c r="Y501" s="238"/>
      <c r="Z501" s="239"/>
      <c r="AA501" s="240"/>
      <c r="AB501" s="240"/>
      <c r="AC501" s="240"/>
      <c r="AD501" s="233"/>
      <c r="AE501" s="234"/>
      <c r="AF501" s="234"/>
      <c r="AG501" s="234"/>
      <c r="AH501" s="235"/>
      <c r="AI501" s="236"/>
      <c r="AJ501" s="237"/>
      <c r="AK501" s="237"/>
      <c r="AL501" s="237"/>
      <c r="AM501" s="237"/>
      <c r="AN501" s="237"/>
      <c r="AO501" s="237"/>
      <c r="AP501" s="237"/>
      <c r="AQ501" s="237"/>
      <c r="AR501" s="237"/>
      <c r="AS501" s="237"/>
      <c r="AT501" s="237"/>
      <c r="AU501" s="238"/>
      <c r="AV501" s="239"/>
      <c r="AW501" s="240"/>
      <c r="AX501" s="240"/>
      <c r="AY501" s="241"/>
    </row>
    <row r="502" spans="2:51" ht="24.75" customHeight="1">
      <c r="B502" s="308"/>
      <c r="C502" s="309"/>
      <c r="D502" s="309"/>
      <c r="E502" s="309"/>
      <c r="F502" s="309"/>
      <c r="G502" s="310"/>
      <c r="H502" s="224"/>
      <c r="I502" s="225"/>
      <c r="J502" s="225"/>
      <c r="K502" s="225"/>
      <c r="L502" s="226"/>
      <c r="M502" s="227"/>
      <c r="N502" s="228"/>
      <c r="O502" s="228"/>
      <c r="P502" s="228"/>
      <c r="Q502" s="228"/>
      <c r="R502" s="228"/>
      <c r="S502" s="228"/>
      <c r="T502" s="228"/>
      <c r="U502" s="228"/>
      <c r="V502" s="228"/>
      <c r="W502" s="228"/>
      <c r="X502" s="228"/>
      <c r="Y502" s="229"/>
      <c r="Z502" s="230"/>
      <c r="AA502" s="231"/>
      <c r="AB502" s="231"/>
      <c r="AC502" s="231"/>
      <c r="AD502" s="224"/>
      <c r="AE502" s="225"/>
      <c r="AF502" s="225"/>
      <c r="AG502" s="225"/>
      <c r="AH502" s="226"/>
      <c r="AI502" s="227"/>
      <c r="AJ502" s="228"/>
      <c r="AK502" s="228"/>
      <c r="AL502" s="228"/>
      <c r="AM502" s="228"/>
      <c r="AN502" s="228"/>
      <c r="AO502" s="228"/>
      <c r="AP502" s="228"/>
      <c r="AQ502" s="228"/>
      <c r="AR502" s="228"/>
      <c r="AS502" s="228"/>
      <c r="AT502" s="228"/>
      <c r="AU502" s="229"/>
      <c r="AV502" s="230"/>
      <c r="AW502" s="231"/>
      <c r="AX502" s="231"/>
      <c r="AY502" s="232"/>
    </row>
    <row r="503" spans="2:51" ht="24.75" customHeight="1">
      <c r="B503" s="308"/>
      <c r="C503" s="309"/>
      <c r="D503" s="309"/>
      <c r="E503" s="309"/>
      <c r="F503" s="309"/>
      <c r="G503" s="310"/>
      <c r="H503" s="266" t="s">
        <v>26</v>
      </c>
      <c r="I503" s="267"/>
      <c r="J503" s="267"/>
      <c r="K503" s="267"/>
      <c r="L503" s="267"/>
      <c r="M503" s="268"/>
      <c r="N503" s="269"/>
      <c r="O503" s="269"/>
      <c r="P503" s="269"/>
      <c r="Q503" s="269"/>
      <c r="R503" s="269"/>
      <c r="S503" s="269"/>
      <c r="T503" s="269"/>
      <c r="U503" s="269"/>
      <c r="V503" s="269"/>
      <c r="W503" s="269"/>
      <c r="X503" s="269"/>
      <c r="Y503" s="270"/>
      <c r="Z503" s="495">
        <f>SUM(Z495:AC502)</f>
        <v>207.2</v>
      </c>
      <c r="AA503" s="496"/>
      <c r="AB503" s="496"/>
      <c r="AC503" s="497"/>
      <c r="AD503" s="266" t="s">
        <v>26</v>
      </c>
      <c r="AE503" s="267"/>
      <c r="AF503" s="267"/>
      <c r="AG503" s="267"/>
      <c r="AH503" s="267"/>
      <c r="AI503" s="268"/>
      <c r="AJ503" s="269"/>
      <c r="AK503" s="269"/>
      <c r="AL503" s="269"/>
      <c r="AM503" s="269"/>
      <c r="AN503" s="269"/>
      <c r="AO503" s="269"/>
      <c r="AP503" s="269"/>
      <c r="AQ503" s="269"/>
      <c r="AR503" s="269"/>
      <c r="AS503" s="269"/>
      <c r="AT503" s="269"/>
      <c r="AU503" s="270"/>
      <c r="AV503" s="271"/>
      <c r="AW503" s="272"/>
      <c r="AX503" s="272"/>
      <c r="AY503" s="274"/>
    </row>
    <row r="504" spans="2:51" ht="24.75" customHeight="1">
      <c r="B504" s="308"/>
      <c r="C504" s="309"/>
      <c r="D504" s="309"/>
      <c r="E504" s="309"/>
      <c r="F504" s="309"/>
      <c r="G504" s="310"/>
      <c r="H504" s="253" t="s">
        <v>1867</v>
      </c>
      <c r="I504" s="254"/>
      <c r="J504" s="254"/>
      <c r="K504" s="254"/>
      <c r="L504" s="254"/>
      <c r="M504" s="254"/>
      <c r="N504" s="254"/>
      <c r="O504" s="254"/>
      <c r="P504" s="254"/>
      <c r="Q504" s="254"/>
      <c r="R504" s="254"/>
      <c r="S504" s="254"/>
      <c r="T504" s="254"/>
      <c r="U504" s="254"/>
      <c r="V504" s="254"/>
      <c r="W504" s="254"/>
      <c r="X504" s="254"/>
      <c r="Y504" s="254"/>
      <c r="Z504" s="254"/>
      <c r="AA504" s="254"/>
      <c r="AB504" s="254"/>
      <c r="AC504" s="255"/>
      <c r="AD504" s="253" t="s">
        <v>1798</v>
      </c>
      <c r="AE504" s="254"/>
      <c r="AF504" s="254"/>
      <c r="AG504" s="254"/>
      <c r="AH504" s="254"/>
      <c r="AI504" s="254"/>
      <c r="AJ504" s="254"/>
      <c r="AK504" s="254"/>
      <c r="AL504" s="254"/>
      <c r="AM504" s="254"/>
      <c r="AN504" s="254"/>
      <c r="AO504" s="254"/>
      <c r="AP504" s="254"/>
      <c r="AQ504" s="254"/>
      <c r="AR504" s="254"/>
      <c r="AS504" s="254"/>
      <c r="AT504" s="254"/>
      <c r="AU504" s="254"/>
      <c r="AV504" s="254"/>
      <c r="AW504" s="254"/>
      <c r="AX504" s="254"/>
      <c r="AY504" s="256"/>
    </row>
    <row r="505" spans="2:51" ht="24.75" customHeight="1">
      <c r="B505" s="308"/>
      <c r="C505" s="309"/>
      <c r="D505" s="309"/>
      <c r="E505" s="309"/>
      <c r="F505" s="309"/>
      <c r="G505" s="310"/>
      <c r="H505" s="257" t="s">
        <v>23</v>
      </c>
      <c r="I505" s="258"/>
      <c r="J505" s="258"/>
      <c r="K505" s="258"/>
      <c r="L505" s="258"/>
      <c r="M505" s="259" t="s">
        <v>24</v>
      </c>
      <c r="N505" s="260"/>
      <c r="O505" s="260"/>
      <c r="P505" s="260"/>
      <c r="Q505" s="260"/>
      <c r="R505" s="260"/>
      <c r="S505" s="260"/>
      <c r="T505" s="260"/>
      <c r="U505" s="260"/>
      <c r="V505" s="260"/>
      <c r="W505" s="260"/>
      <c r="X505" s="260"/>
      <c r="Y505" s="261"/>
      <c r="Z505" s="262" t="s">
        <v>25</v>
      </c>
      <c r="AA505" s="263"/>
      <c r="AB505" s="263"/>
      <c r="AC505" s="264"/>
      <c r="AD505" s="257" t="s">
        <v>23</v>
      </c>
      <c r="AE505" s="258"/>
      <c r="AF505" s="258"/>
      <c r="AG505" s="258"/>
      <c r="AH505" s="258"/>
      <c r="AI505" s="259" t="s">
        <v>24</v>
      </c>
      <c r="AJ505" s="260"/>
      <c r="AK505" s="260"/>
      <c r="AL505" s="260"/>
      <c r="AM505" s="260"/>
      <c r="AN505" s="260"/>
      <c r="AO505" s="260"/>
      <c r="AP505" s="260"/>
      <c r="AQ505" s="260"/>
      <c r="AR505" s="260"/>
      <c r="AS505" s="260"/>
      <c r="AT505" s="260"/>
      <c r="AU505" s="261"/>
      <c r="AV505" s="262" t="s">
        <v>25</v>
      </c>
      <c r="AW505" s="263"/>
      <c r="AX505" s="263"/>
      <c r="AY505" s="265"/>
    </row>
    <row r="506" spans="2:51" ht="24.75" customHeight="1">
      <c r="B506" s="308"/>
      <c r="C506" s="309"/>
      <c r="D506" s="309"/>
      <c r="E506" s="309"/>
      <c r="F506" s="309"/>
      <c r="G506" s="310"/>
      <c r="H506" s="646" t="s">
        <v>1868</v>
      </c>
      <c r="I506" s="647"/>
      <c r="J506" s="647"/>
      <c r="K506" s="647"/>
      <c r="L506" s="648"/>
      <c r="M506" s="521" t="s">
        <v>1869</v>
      </c>
      <c r="N506" s="522"/>
      <c r="O506" s="522"/>
      <c r="P506" s="522"/>
      <c r="Q506" s="522"/>
      <c r="R506" s="522"/>
      <c r="S506" s="522"/>
      <c r="T506" s="522"/>
      <c r="U506" s="522"/>
      <c r="V506" s="522"/>
      <c r="W506" s="522"/>
      <c r="X506" s="522"/>
      <c r="Y506" s="523"/>
      <c r="Z506" s="504">
        <v>153.5</v>
      </c>
      <c r="AA506" s="652"/>
      <c r="AB506" s="652"/>
      <c r="AC506" s="653"/>
      <c r="AD506" s="243"/>
      <c r="AE506" s="244"/>
      <c r="AF506" s="244"/>
      <c r="AG506" s="244"/>
      <c r="AH506" s="245"/>
      <c r="AI506" s="246"/>
      <c r="AJ506" s="247"/>
      <c r="AK506" s="247"/>
      <c r="AL506" s="247"/>
      <c r="AM506" s="247"/>
      <c r="AN506" s="247"/>
      <c r="AO506" s="247"/>
      <c r="AP506" s="247"/>
      <c r="AQ506" s="247"/>
      <c r="AR506" s="247"/>
      <c r="AS506" s="247"/>
      <c r="AT506" s="247"/>
      <c r="AU506" s="248"/>
      <c r="AV506" s="249"/>
      <c r="AW506" s="250"/>
      <c r="AX506" s="250"/>
      <c r="AY506" s="252"/>
    </row>
    <row r="507" spans="2:51" ht="24.75" customHeight="1">
      <c r="B507" s="308"/>
      <c r="C507" s="309"/>
      <c r="D507" s="309"/>
      <c r="E507" s="309"/>
      <c r="F507" s="309"/>
      <c r="G507" s="310"/>
      <c r="H507" s="649"/>
      <c r="I507" s="650"/>
      <c r="J507" s="650"/>
      <c r="K507" s="650"/>
      <c r="L507" s="651"/>
      <c r="M507" s="524"/>
      <c r="N507" s="525"/>
      <c r="O507" s="525"/>
      <c r="P507" s="525"/>
      <c r="Q507" s="525"/>
      <c r="R507" s="525"/>
      <c r="S507" s="525"/>
      <c r="T507" s="525"/>
      <c r="U507" s="525"/>
      <c r="V507" s="525"/>
      <c r="W507" s="525"/>
      <c r="X507" s="525"/>
      <c r="Y507" s="526"/>
      <c r="Z507" s="239"/>
      <c r="AA507" s="240"/>
      <c r="AB507" s="240"/>
      <c r="AC507" s="242"/>
      <c r="AD507" s="233"/>
      <c r="AE507" s="234"/>
      <c r="AF507" s="234"/>
      <c r="AG507" s="234"/>
      <c r="AH507" s="235"/>
      <c r="AI507" s="236"/>
      <c r="AJ507" s="237"/>
      <c r="AK507" s="237"/>
      <c r="AL507" s="237"/>
      <c r="AM507" s="237"/>
      <c r="AN507" s="237"/>
      <c r="AO507" s="237"/>
      <c r="AP507" s="237"/>
      <c r="AQ507" s="237"/>
      <c r="AR507" s="237"/>
      <c r="AS507" s="237"/>
      <c r="AT507" s="237"/>
      <c r="AU507" s="238"/>
      <c r="AV507" s="239"/>
      <c r="AW507" s="240"/>
      <c r="AX507" s="240"/>
      <c r="AY507" s="241"/>
    </row>
    <row r="508" spans="2:51" ht="24.75" customHeight="1">
      <c r="B508" s="308"/>
      <c r="C508" s="309"/>
      <c r="D508" s="309"/>
      <c r="E508" s="309"/>
      <c r="F508" s="309"/>
      <c r="G508" s="310"/>
      <c r="H508" s="233"/>
      <c r="I508" s="234"/>
      <c r="J508" s="234"/>
      <c r="K508" s="234"/>
      <c r="L508" s="235"/>
      <c r="M508" s="236"/>
      <c r="N508" s="237"/>
      <c r="O508" s="237"/>
      <c r="P508" s="237"/>
      <c r="Q508" s="237"/>
      <c r="R508" s="237"/>
      <c r="S508" s="237"/>
      <c r="T508" s="237"/>
      <c r="U508" s="237"/>
      <c r="V508" s="237"/>
      <c r="W508" s="237"/>
      <c r="X508" s="237"/>
      <c r="Y508" s="238"/>
      <c r="Z508" s="239"/>
      <c r="AA508" s="240"/>
      <c r="AB508" s="240"/>
      <c r="AC508" s="242"/>
      <c r="AD508" s="233"/>
      <c r="AE508" s="234"/>
      <c r="AF508" s="234"/>
      <c r="AG508" s="234"/>
      <c r="AH508" s="235"/>
      <c r="AI508" s="236"/>
      <c r="AJ508" s="237"/>
      <c r="AK508" s="237"/>
      <c r="AL508" s="237"/>
      <c r="AM508" s="237"/>
      <c r="AN508" s="237"/>
      <c r="AO508" s="237"/>
      <c r="AP508" s="237"/>
      <c r="AQ508" s="237"/>
      <c r="AR508" s="237"/>
      <c r="AS508" s="237"/>
      <c r="AT508" s="237"/>
      <c r="AU508" s="238"/>
      <c r="AV508" s="239"/>
      <c r="AW508" s="240"/>
      <c r="AX508" s="240"/>
      <c r="AY508" s="241"/>
    </row>
    <row r="509" spans="2:51" ht="24.75" customHeight="1">
      <c r="B509" s="308"/>
      <c r="C509" s="309"/>
      <c r="D509" s="309"/>
      <c r="E509" s="309"/>
      <c r="F509" s="309"/>
      <c r="G509" s="310"/>
      <c r="H509" s="233"/>
      <c r="I509" s="234"/>
      <c r="J509" s="234"/>
      <c r="K509" s="234"/>
      <c r="L509" s="235"/>
      <c r="M509" s="236"/>
      <c r="N509" s="237"/>
      <c r="O509" s="237"/>
      <c r="P509" s="237"/>
      <c r="Q509" s="237"/>
      <c r="R509" s="237"/>
      <c r="S509" s="237"/>
      <c r="T509" s="237"/>
      <c r="U509" s="237"/>
      <c r="V509" s="237"/>
      <c r="W509" s="237"/>
      <c r="X509" s="237"/>
      <c r="Y509" s="238"/>
      <c r="Z509" s="239"/>
      <c r="AA509" s="240"/>
      <c r="AB509" s="240"/>
      <c r="AC509" s="242"/>
      <c r="AD509" s="233"/>
      <c r="AE509" s="234"/>
      <c r="AF509" s="234"/>
      <c r="AG509" s="234"/>
      <c r="AH509" s="235"/>
      <c r="AI509" s="236"/>
      <c r="AJ509" s="237"/>
      <c r="AK509" s="237"/>
      <c r="AL509" s="237"/>
      <c r="AM509" s="237"/>
      <c r="AN509" s="237"/>
      <c r="AO509" s="237"/>
      <c r="AP509" s="237"/>
      <c r="AQ509" s="237"/>
      <c r="AR509" s="237"/>
      <c r="AS509" s="237"/>
      <c r="AT509" s="237"/>
      <c r="AU509" s="238"/>
      <c r="AV509" s="239"/>
      <c r="AW509" s="240"/>
      <c r="AX509" s="240"/>
      <c r="AY509" s="241"/>
    </row>
    <row r="510" spans="2:51" ht="24.75" customHeight="1">
      <c r="B510" s="308"/>
      <c r="C510" s="309"/>
      <c r="D510" s="309"/>
      <c r="E510" s="309"/>
      <c r="F510" s="309"/>
      <c r="G510" s="310"/>
      <c r="H510" s="233"/>
      <c r="I510" s="234"/>
      <c r="J510" s="234"/>
      <c r="K510" s="234"/>
      <c r="L510" s="235"/>
      <c r="M510" s="236"/>
      <c r="N510" s="237"/>
      <c r="O510" s="237"/>
      <c r="P510" s="237"/>
      <c r="Q510" s="237"/>
      <c r="R510" s="237"/>
      <c r="S510" s="237"/>
      <c r="T510" s="237"/>
      <c r="U510" s="237"/>
      <c r="V510" s="237"/>
      <c r="W510" s="237"/>
      <c r="X510" s="237"/>
      <c r="Y510" s="238"/>
      <c r="Z510" s="239"/>
      <c r="AA510" s="240"/>
      <c r="AB510" s="240"/>
      <c r="AC510" s="240"/>
      <c r="AD510" s="233"/>
      <c r="AE510" s="234"/>
      <c r="AF510" s="234"/>
      <c r="AG510" s="234"/>
      <c r="AH510" s="235"/>
      <c r="AI510" s="236"/>
      <c r="AJ510" s="237"/>
      <c r="AK510" s="237"/>
      <c r="AL510" s="237"/>
      <c r="AM510" s="237"/>
      <c r="AN510" s="237"/>
      <c r="AO510" s="237"/>
      <c r="AP510" s="237"/>
      <c r="AQ510" s="237"/>
      <c r="AR510" s="237"/>
      <c r="AS510" s="237"/>
      <c r="AT510" s="237"/>
      <c r="AU510" s="238"/>
      <c r="AV510" s="239"/>
      <c r="AW510" s="240"/>
      <c r="AX510" s="240"/>
      <c r="AY510" s="241"/>
    </row>
    <row r="511" spans="2:51" ht="24.75" customHeight="1">
      <c r="B511" s="308"/>
      <c r="C511" s="309"/>
      <c r="D511" s="309"/>
      <c r="E511" s="309"/>
      <c r="F511" s="309"/>
      <c r="G511" s="310"/>
      <c r="H511" s="233"/>
      <c r="I511" s="234"/>
      <c r="J511" s="234"/>
      <c r="K511" s="234"/>
      <c r="L511" s="235"/>
      <c r="M511" s="236"/>
      <c r="N511" s="237"/>
      <c r="O511" s="237"/>
      <c r="P511" s="237"/>
      <c r="Q511" s="237"/>
      <c r="R511" s="237"/>
      <c r="S511" s="237"/>
      <c r="T511" s="237"/>
      <c r="U511" s="237"/>
      <c r="V511" s="237"/>
      <c r="W511" s="237"/>
      <c r="X511" s="237"/>
      <c r="Y511" s="238"/>
      <c r="Z511" s="239"/>
      <c r="AA511" s="240"/>
      <c r="AB511" s="240"/>
      <c r="AC511" s="240"/>
      <c r="AD511" s="233"/>
      <c r="AE511" s="234"/>
      <c r="AF511" s="234"/>
      <c r="AG511" s="234"/>
      <c r="AH511" s="235"/>
      <c r="AI511" s="236"/>
      <c r="AJ511" s="237"/>
      <c r="AK511" s="237"/>
      <c r="AL511" s="237"/>
      <c r="AM511" s="237"/>
      <c r="AN511" s="237"/>
      <c r="AO511" s="237"/>
      <c r="AP511" s="237"/>
      <c r="AQ511" s="237"/>
      <c r="AR511" s="237"/>
      <c r="AS511" s="237"/>
      <c r="AT511" s="237"/>
      <c r="AU511" s="238"/>
      <c r="AV511" s="239"/>
      <c r="AW511" s="240"/>
      <c r="AX511" s="240"/>
      <c r="AY511" s="241"/>
    </row>
    <row r="512" spans="2:51" ht="24.75" customHeight="1">
      <c r="B512" s="308"/>
      <c r="C512" s="309"/>
      <c r="D512" s="309"/>
      <c r="E512" s="309"/>
      <c r="F512" s="309"/>
      <c r="G512" s="310"/>
      <c r="H512" s="233"/>
      <c r="I512" s="234"/>
      <c r="J512" s="234"/>
      <c r="K512" s="234"/>
      <c r="L512" s="235"/>
      <c r="M512" s="236"/>
      <c r="N512" s="237"/>
      <c r="O512" s="237"/>
      <c r="P512" s="237"/>
      <c r="Q512" s="237"/>
      <c r="R512" s="237"/>
      <c r="S512" s="237"/>
      <c r="T512" s="237"/>
      <c r="U512" s="237"/>
      <c r="V512" s="237"/>
      <c r="W512" s="237"/>
      <c r="X512" s="237"/>
      <c r="Y512" s="238"/>
      <c r="Z512" s="239"/>
      <c r="AA512" s="240"/>
      <c r="AB512" s="240"/>
      <c r="AC512" s="240"/>
      <c r="AD512" s="233"/>
      <c r="AE512" s="234"/>
      <c r="AF512" s="234"/>
      <c r="AG512" s="234"/>
      <c r="AH512" s="235"/>
      <c r="AI512" s="236"/>
      <c r="AJ512" s="237"/>
      <c r="AK512" s="237"/>
      <c r="AL512" s="237"/>
      <c r="AM512" s="237"/>
      <c r="AN512" s="237"/>
      <c r="AO512" s="237"/>
      <c r="AP512" s="237"/>
      <c r="AQ512" s="237"/>
      <c r="AR512" s="237"/>
      <c r="AS512" s="237"/>
      <c r="AT512" s="237"/>
      <c r="AU512" s="238"/>
      <c r="AV512" s="239"/>
      <c r="AW512" s="240"/>
      <c r="AX512" s="240"/>
      <c r="AY512" s="241"/>
    </row>
    <row r="513" spans="2:51" ht="24.75" customHeight="1">
      <c r="B513" s="308"/>
      <c r="C513" s="309"/>
      <c r="D513" s="309"/>
      <c r="E513" s="309"/>
      <c r="F513" s="309"/>
      <c r="G513" s="310"/>
      <c r="H513" s="224"/>
      <c r="I513" s="225"/>
      <c r="J513" s="225"/>
      <c r="K513" s="225"/>
      <c r="L513" s="226"/>
      <c r="M513" s="227"/>
      <c r="N513" s="228"/>
      <c r="O513" s="228"/>
      <c r="P513" s="228"/>
      <c r="Q513" s="228"/>
      <c r="R513" s="228"/>
      <c r="S513" s="228"/>
      <c r="T513" s="228"/>
      <c r="U513" s="228"/>
      <c r="V513" s="228"/>
      <c r="W513" s="228"/>
      <c r="X513" s="228"/>
      <c r="Y513" s="229"/>
      <c r="Z513" s="230"/>
      <c r="AA513" s="231"/>
      <c r="AB513" s="231"/>
      <c r="AC513" s="231"/>
      <c r="AD513" s="224"/>
      <c r="AE513" s="225"/>
      <c r="AF513" s="225"/>
      <c r="AG513" s="225"/>
      <c r="AH513" s="226"/>
      <c r="AI513" s="227"/>
      <c r="AJ513" s="228"/>
      <c r="AK513" s="228"/>
      <c r="AL513" s="228"/>
      <c r="AM513" s="228"/>
      <c r="AN513" s="228"/>
      <c r="AO513" s="228"/>
      <c r="AP513" s="228"/>
      <c r="AQ513" s="228"/>
      <c r="AR513" s="228"/>
      <c r="AS513" s="228"/>
      <c r="AT513" s="228"/>
      <c r="AU513" s="229"/>
      <c r="AV513" s="230"/>
      <c r="AW513" s="231"/>
      <c r="AX513" s="231"/>
      <c r="AY513" s="232"/>
    </row>
    <row r="514" spans="2:51" ht="24.75" customHeight="1">
      <c r="B514" s="308"/>
      <c r="C514" s="309"/>
      <c r="D514" s="309"/>
      <c r="E514" s="309"/>
      <c r="F514" s="309"/>
      <c r="G514" s="310"/>
      <c r="H514" s="266" t="s">
        <v>26</v>
      </c>
      <c r="I514" s="267"/>
      <c r="J514" s="267"/>
      <c r="K514" s="267"/>
      <c r="L514" s="267"/>
      <c r="M514" s="268"/>
      <c r="N514" s="269"/>
      <c r="O514" s="269"/>
      <c r="P514" s="269"/>
      <c r="Q514" s="269"/>
      <c r="R514" s="269"/>
      <c r="S514" s="269"/>
      <c r="T514" s="269"/>
      <c r="U514" s="269"/>
      <c r="V514" s="269"/>
      <c r="W514" s="269"/>
      <c r="X514" s="269"/>
      <c r="Y514" s="270"/>
      <c r="Z514" s="495">
        <f>SUM(Z506:AC513)</f>
        <v>153.5</v>
      </c>
      <c r="AA514" s="496"/>
      <c r="AB514" s="496"/>
      <c r="AC514" s="497"/>
      <c r="AD514" s="266" t="s">
        <v>26</v>
      </c>
      <c r="AE514" s="267"/>
      <c r="AF514" s="267"/>
      <c r="AG514" s="267"/>
      <c r="AH514" s="267"/>
      <c r="AI514" s="268"/>
      <c r="AJ514" s="269"/>
      <c r="AK514" s="269"/>
      <c r="AL514" s="269"/>
      <c r="AM514" s="269"/>
      <c r="AN514" s="269"/>
      <c r="AO514" s="269"/>
      <c r="AP514" s="269"/>
      <c r="AQ514" s="269"/>
      <c r="AR514" s="269"/>
      <c r="AS514" s="269"/>
      <c r="AT514" s="269"/>
      <c r="AU514" s="270"/>
      <c r="AV514" s="271"/>
      <c r="AW514" s="272"/>
      <c r="AX514" s="272"/>
      <c r="AY514" s="274"/>
    </row>
    <row r="515" spans="2:51" ht="24.75" customHeight="1">
      <c r="B515" s="308"/>
      <c r="C515" s="309"/>
      <c r="D515" s="309"/>
      <c r="E515" s="309"/>
      <c r="F515" s="309"/>
      <c r="G515" s="310"/>
      <c r="H515" s="253" t="s">
        <v>1870</v>
      </c>
      <c r="I515" s="254"/>
      <c r="J515" s="254"/>
      <c r="K515" s="254"/>
      <c r="L515" s="254"/>
      <c r="M515" s="254"/>
      <c r="N515" s="254"/>
      <c r="O515" s="254"/>
      <c r="P515" s="254"/>
      <c r="Q515" s="254"/>
      <c r="R515" s="254"/>
      <c r="S515" s="254"/>
      <c r="T515" s="254"/>
      <c r="U515" s="254"/>
      <c r="V515" s="254"/>
      <c r="W515" s="254"/>
      <c r="X515" s="254"/>
      <c r="Y515" s="254"/>
      <c r="Z515" s="254"/>
      <c r="AA515" s="254"/>
      <c r="AB515" s="254"/>
      <c r="AC515" s="255"/>
      <c r="AD515" s="253" t="s">
        <v>1747</v>
      </c>
      <c r="AE515" s="254"/>
      <c r="AF515" s="254"/>
      <c r="AG515" s="254"/>
      <c r="AH515" s="254"/>
      <c r="AI515" s="254"/>
      <c r="AJ515" s="254"/>
      <c r="AK515" s="254"/>
      <c r="AL515" s="254"/>
      <c r="AM515" s="254"/>
      <c r="AN515" s="254"/>
      <c r="AO515" s="254"/>
      <c r="AP515" s="254"/>
      <c r="AQ515" s="254"/>
      <c r="AR515" s="254"/>
      <c r="AS515" s="254"/>
      <c r="AT515" s="254"/>
      <c r="AU515" s="254"/>
      <c r="AV515" s="254"/>
      <c r="AW515" s="254"/>
      <c r="AX515" s="254"/>
      <c r="AY515" s="256"/>
    </row>
    <row r="516" spans="2:51" ht="24.75" customHeight="1">
      <c r="B516" s="308"/>
      <c r="C516" s="309"/>
      <c r="D516" s="309"/>
      <c r="E516" s="309"/>
      <c r="F516" s="309"/>
      <c r="G516" s="310"/>
      <c r="H516" s="257" t="s">
        <v>23</v>
      </c>
      <c r="I516" s="258"/>
      <c r="J516" s="258"/>
      <c r="K516" s="258"/>
      <c r="L516" s="258"/>
      <c r="M516" s="259" t="s">
        <v>24</v>
      </c>
      <c r="N516" s="260"/>
      <c r="O516" s="260"/>
      <c r="P516" s="260"/>
      <c r="Q516" s="260"/>
      <c r="R516" s="260"/>
      <c r="S516" s="260"/>
      <c r="T516" s="260"/>
      <c r="U516" s="260"/>
      <c r="V516" s="260"/>
      <c r="W516" s="260"/>
      <c r="X516" s="260"/>
      <c r="Y516" s="261"/>
      <c r="Z516" s="262" t="s">
        <v>25</v>
      </c>
      <c r="AA516" s="263"/>
      <c r="AB516" s="263"/>
      <c r="AC516" s="264"/>
      <c r="AD516" s="257" t="s">
        <v>23</v>
      </c>
      <c r="AE516" s="258"/>
      <c r="AF516" s="258"/>
      <c r="AG516" s="258"/>
      <c r="AH516" s="258"/>
      <c r="AI516" s="259" t="s">
        <v>24</v>
      </c>
      <c r="AJ516" s="260"/>
      <c r="AK516" s="260"/>
      <c r="AL516" s="260"/>
      <c r="AM516" s="260"/>
      <c r="AN516" s="260"/>
      <c r="AO516" s="260"/>
      <c r="AP516" s="260"/>
      <c r="AQ516" s="260"/>
      <c r="AR516" s="260"/>
      <c r="AS516" s="260"/>
      <c r="AT516" s="260"/>
      <c r="AU516" s="261"/>
      <c r="AV516" s="262" t="s">
        <v>25</v>
      </c>
      <c r="AW516" s="263"/>
      <c r="AX516" s="263"/>
      <c r="AY516" s="265"/>
    </row>
    <row r="517" spans="2:51" ht="24.75" customHeight="1">
      <c r="B517" s="308"/>
      <c r="C517" s="309"/>
      <c r="D517" s="309"/>
      <c r="E517" s="309"/>
      <c r="F517" s="309"/>
      <c r="G517" s="310"/>
      <c r="H517" s="646" t="s">
        <v>1868</v>
      </c>
      <c r="I517" s="647"/>
      <c r="J517" s="647"/>
      <c r="K517" s="647"/>
      <c r="L517" s="648"/>
      <c r="M517" s="521" t="s">
        <v>1871</v>
      </c>
      <c r="N517" s="522"/>
      <c r="O517" s="522"/>
      <c r="P517" s="522"/>
      <c r="Q517" s="522"/>
      <c r="R517" s="522"/>
      <c r="S517" s="522"/>
      <c r="T517" s="522"/>
      <c r="U517" s="522"/>
      <c r="V517" s="522"/>
      <c r="W517" s="522"/>
      <c r="X517" s="522"/>
      <c r="Y517" s="523"/>
      <c r="Z517" s="504">
        <v>84.3</v>
      </c>
      <c r="AA517" s="505"/>
      <c r="AB517" s="505"/>
      <c r="AC517" s="546"/>
      <c r="AD517" s="243"/>
      <c r="AE517" s="244"/>
      <c r="AF517" s="244"/>
      <c r="AG517" s="244"/>
      <c r="AH517" s="245"/>
      <c r="AI517" s="246"/>
      <c r="AJ517" s="247"/>
      <c r="AK517" s="247"/>
      <c r="AL517" s="247"/>
      <c r="AM517" s="247"/>
      <c r="AN517" s="247"/>
      <c r="AO517" s="247"/>
      <c r="AP517" s="247"/>
      <c r="AQ517" s="247"/>
      <c r="AR517" s="247"/>
      <c r="AS517" s="247"/>
      <c r="AT517" s="247"/>
      <c r="AU517" s="248"/>
      <c r="AV517" s="249"/>
      <c r="AW517" s="250"/>
      <c r="AX517" s="250"/>
      <c r="AY517" s="252"/>
    </row>
    <row r="518" spans="2:51" ht="24.75" customHeight="1">
      <c r="B518" s="308"/>
      <c r="C518" s="309"/>
      <c r="D518" s="309"/>
      <c r="E518" s="309"/>
      <c r="F518" s="309"/>
      <c r="G518" s="310"/>
      <c r="H518" s="649"/>
      <c r="I518" s="650"/>
      <c r="J518" s="650"/>
      <c r="K518" s="650"/>
      <c r="L518" s="651"/>
      <c r="M518" s="524"/>
      <c r="N518" s="525"/>
      <c r="O518" s="525"/>
      <c r="P518" s="525"/>
      <c r="Q518" s="525"/>
      <c r="R518" s="525"/>
      <c r="S518" s="525"/>
      <c r="T518" s="525"/>
      <c r="U518" s="525"/>
      <c r="V518" s="525"/>
      <c r="W518" s="525"/>
      <c r="X518" s="525"/>
      <c r="Y518" s="526"/>
      <c r="Z518" s="239"/>
      <c r="AA518" s="240"/>
      <c r="AB518" s="240"/>
      <c r="AC518" s="242"/>
      <c r="AD518" s="233"/>
      <c r="AE518" s="234"/>
      <c r="AF518" s="234"/>
      <c r="AG518" s="234"/>
      <c r="AH518" s="235"/>
      <c r="AI518" s="236"/>
      <c r="AJ518" s="237"/>
      <c r="AK518" s="237"/>
      <c r="AL518" s="237"/>
      <c r="AM518" s="237"/>
      <c r="AN518" s="237"/>
      <c r="AO518" s="237"/>
      <c r="AP518" s="237"/>
      <c r="AQ518" s="237"/>
      <c r="AR518" s="237"/>
      <c r="AS518" s="237"/>
      <c r="AT518" s="237"/>
      <c r="AU518" s="238"/>
      <c r="AV518" s="239"/>
      <c r="AW518" s="240"/>
      <c r="AX518" s="240"/>
      <c r="AY518" s="241"/>
    </row>
    <row r="519" spans="2:51" ht="24.75" customHeight="1">
      <c r="B519" s="308"/>
      <c r="C519" s="309"/>
      <c r="D519" s="309"/>
      <c r="E519" s="309"/>
      <c r="F519" s="309"/>
      <c r="G519" s="310"/>
      <c r="H519" s="233"/>
      <c r="I519" s="234"/>
      <c r="J519" s="234"/>
      <c r="K519" s="234"/>
      <c r="L519" s="235"/>
      <c r="M519" s="236"/>
      <c r="N519" s="237"/>
      <c r="O519" s="237"/>
      <c r="P519" s="237"/>
      <c r="Q519" s="237"/>
      <c r="R519" s="237"/>
      <c r="S519" s="237"/>
      <c r="T519" s="237"/>
      <c r="U519" s="237"/>
      <c r="V519" s="237"/>
      <c r="W519" s="237"/>
      <c r="X519" s="237"/>
      <c r="Y519" s="238"/>
      <c r="Z519" s="239"/>
      <c r="AA519" s="240"/>
      <c r="AB519" s="240"/>
      <c r="AC519" s="242"/>
      <c r="AD519" s="233"/>
      <c r="AE519" s="234"/>
      <c r="AF519" s="234"/>
      <c r="AG519" s="234"/>
      <c r="AH519" s="235"/>
      <c r="AI519" s="236"/>
      <c r="AJ519" s="237"/>
      <c r="AK519" s="237"/>
      <c r="AL519" s="237"/>
      <c r="AM519" s="237"/>
      <c r="AN519" s="237"/>
      <c r="AO519" s="237"/>
      <c r="AP519" s="237"/>
      <c r="AQ519" s="237"/>
      <c r="AR519" s="237"/>
      <c r="AS519" s="237"/>
      <c r="AT519" s="237"/>
      <c r="AU519" s="238"/>
      <c r="AV519" s="239"/>
      <c r="AW519" s="240"/>
      <c r="AX519" s="240"/>
      <c r="AY519" s="241"/>
    </row>
    <row r="520" spans="2:51" ht="24.75" customHeight="1">
      <c r="B520" s="308"/>
      <c r="C520" s="309"/>
      <c r="D520" s="309"/>
      <c r="E520" s="309"/>
      <c r="F520" s="309"/>
      <c r="G520" s="310"/>
      <c r="H520" s="233"/>
      <c r="I520" s="234"/>
      <c r="J520" s="234"/>
      <c r="K520" s="234"/>
      <c r="L520" s="235"/>
      <c r="M520" s="236"/>
      <c r="N520" s="237"/>
      <c r="O520" s="237"/>
      <c r="P520" s="237"/>
      <c r="Q520" s="237"/>
      <c r="R520" s="237"/>
      <c r="S520" s="237"/>
      <c r="T520" s="237"/>
      <c r="U520" s="237"/>
      <c r="V520" s="237"/>
      <c r="W520" s="237"/>
      <c r="X520" s="237"/>
      <c r="Y520" s="238"/>
      <c r="Z520" s="239"/>
      <c r="AA520" s="240"/>
      <c r="AB520" s="240"/>
      <c r="AC520" s="242"/>
      <c r="AD520" s="233"/>
      <c r="AE520" s="234"/>
      <c r="AF520" s="234"/>
      <c r="AG520" s="234"/>
      <c r="AH520" s="235"/>
      <c r="AI520" s="236"/>
      <c r="AJ520" s="237"/>
      <c r="AK520" s="237"/>
      <c r="AL520" s="237"/>
      <c r="AM520" s="237"/>
      <c r="AN520" s="237"/>
      <c r="AO520" s="237"/>
      <c r="AP520" s="237"/>
      <c r="AQ520" s="237"/>
      <c r="AR520" s="237"/>
      <c r="AS520" s="237"/>
      <c r="AT520" s="237"/>
      <c r="AU520" s="238"/>
      <c r="AV520" s="239"/>
      <c r="AW520" s="240"/>
      <c r="AX520" s="240"/>
      <c r="AY520" s="241"/>
    </row>
    <row r="521" spans="2:51" ht="24.75" customHeight="1">
      <c r="B521" s="308"/>
      <c r="C521" s="309"/>
      <c r="D521" s="309"/>
      <c r="E521" s="309"/>
      <c r="F521" s="309"/>
      <c r="G521" s="310"/>
      <c r="H521" s="233"/>
      <c r="I521" s="234"/>
      <c r="J521" s="234"/>
      <c r="K521" s="234"/>
      <c r="L521" s="235"/>
      <c r="M521" s="236"/>
      <c r="N521" s="237"/>
      <c r="O521" s="237"/>
      <c r="P521" s="237"/>
      <c r="Q521" s="237"/>
      <c r="R521" s="237"/>
      <c r="S521" s="237"/>
      <c r="T521" s="237"/>
      <c r="U521" s="237"/>
      <c r="V521" s="237"/>
      <c r="W521" s="237"/>
      <c r="X521" s="237"/>
      <c r="Y521" s="238"/>
      <c r="Z521" s="239"/>
      <c r="AA521" s="240"/>
      <c r="AB521" s="240"/>
      <c r="AC521" s="240"/>
      <c r="AD521" s="233"/>
      <c r="AE521" s="234"/>
      <c r="AF521" s="234"/>
      <c r="AG521" s="234"/>
      <c r="AH521" s="235"/>
      <c r="AI521" s="236"/>
      <c r="AJ521" s="237"/>
      <c r="AK521" s="237"/>
      <c r="AL521" s="237"/>
      <c r="AM521" s="237"/>
      <c r="AN521" s="237"/>
      <c r="AO521" s="237"/>
      <c r="AP521" s="237"/>
      <c r="AQ521" s="237"/>
      <c r="AR521" s="237"/>
      <c r="AS521" s="237"/>
      <c r="AT521" s="237"/>
      <c r="AU521" s="238"/>
      <c r="AV521" s="239"/>
      <c r="AW521" s="240"/>
      <c r="AX521" s="240"/>
      <c r="AY521" s="241"/>
    </row>
    <row r="522" spans="2:51" ht="24.75" customHeight="1">
      <c r="B522" s="308"/>
      <c r="C522" s="309"/>
      <c r="D522" s="309"/>
      <c r="E522" s="309"/>
      <c r="F522" s="309"/>
      <c r="G522" s="310"/>
      <c r="H522" s="233"/>
      <c r="I522" s="234"/>
      <c r="J522" s="234"/>
      <c r="K522" s="234"/>
      <c r="L522" s="235"/>
      <c r="M522" s="236"/>
      <c r="N522" s="237"/>
      <c r="O522" s="237"/>
      <c r="P522" s="237"/>
      <c r="Q522" s="237"/>
      <c r="R522" s="237"/>
      <c r="S522" s="237"/>
      <c r="T522" s="237"/>
      <c r="U522" s="237"/>
      <c r="V522" s="237"/>
      <c r="W522" s="237"/>
      <c r="X522" s="237"/>
      <c r="Y522" s="238"/>
      <c r="Z522" s="239"/>
      <c r="AA522" s="240"/>
      <c r="AB522" s="240"/>
      <c r="AC522" s="240"/>
      <c r="AD522" s="233"/>
      <c r="AE522" s="234"/>
      <c r="AF522" s="234"/>
      <c r="AG522" s="234"/>
      <c r="AH522" s="235"/>
      <c r="AI522" s="236"/>
      <c r="AJ522" s="237"/>
      <c r="AK522" s="237"/>
      <c r="AL522" s="237"/>
      <c r="AM522" s="237"/>
      <c r="AN522" s="237"/>
      <c r="AO522" s="237"/>
      <c r="AP522" s="237"/>
      <c r="AQ522" s="237"/>
      <c r="AR522" s="237"/>
      <c r="AS522" s="237"/>
      <c r="AT522" s="237"/>
      <c r="AU522" s="238"/>
      <c r="AV522" s="239"/>
      <c r="AW522" s="240"/>
      <c r="AX522" s="240"/>
      <c r="AY522" s="241"/>
    </row>
    <row r="523" spans="2:51" ht="24.75" customHeight="1">
      <c r="B523" s="308"/>
      <c r="C523" s="309"/>
      <c r="D523" s="309"/>
      <c r="E523" s="309"/>
      <c r="F523" s="309"/>
      <c r="G523" s="310"/>
      <c r="H523" s="233"/>
      <c r="I523" s="234"/>
      <c r="J523" s="234"/>
      <c r="K523" s="234"/>
      <c r="L523" s="235"/>
      <c r="M523" s="236"/>
      <c r="N523" s="237"/>
      <c r="O523" s="237"/>
      <c r="P523" s="237"/>
      <c r="Q523" s="237"/>
      <c r="R523" s="237"/>
      <c r="S523" s="237"/>
      <c r="T523" s="237"/>
      <c r="U523" s="237"/>
      <c r="V523" s="237"/>
      <c r="W523" s="237"/>
      <c r="X523" s="237"/>
      <c r="Y523" s="238"/>
      <c r="Z523" s="239"/>
      <c r="AA523" s="240"/>
      <c r="AB523" s="240"/>
      <c r="AC523" s="240"/>
      <c r="AD523" s="233"/>
      <c r="AE523" s="234"/>
      <c r="AF523" s="234"/>
      <c r="AG523" s="234"/>
      <c r="AH523" s="235"/>
      <c r="AI523" s="236"/>
      <c r="AJ523" s="237"/>
      <c r="AK523" s="237"/>
      <c r="AL523" s="237"/>
      <c r="AM523" s="237"/>
      <c r="AN523" s="237"/>
      <c r="AO523" s="237"/>
      <c r="AP523" s="237"/>
      <c r="AQ523" s="237"/>
      <c r="AR523" s="237"/>
      <c r="AS523" s="237"/>
      <c r="AT523" s="237"/>
      <c r="AU523" s="238"/>
      <c r="AV523" s="239"/>
      <c r="AW523" s="240"/>
      <c r="AX523" s="240"/>
      <c r="AY523" s="241"/>
    </row>
    <row r="524" spans="2:51" ht="24.75" customHeight="1">
      <c r="B524" s="308"/>
      <c r="C524" s="309"/>
      <c r="D524" s="309"/>
      <c r="E524" s="309"/>
      <c r="F524" s="309"/>
      <c r="G524" s="310"/>
      <c r="H524" s="224"/>
      <c r="I524" s="225"/>
      <c r="J524" s="225"/>
      <c r="K524" s="225"/>
      <c r="L524" s="226"/>
      <c r="M524" s="227"/>
      <c r="N524" s="228"/>
      <c r="O524" s="228"/>
      <c r="P524" s="228"/>
      <c r="Q524" s="228"/>
      <c r="R524" s="228"/>
      <c r="S524" s="228"/>
      <c r="T524" s="228"/>
      <c r="U524" s="228"/>
      <c r="V524" s="228"/>
      <c r="W524" s="228"/>
      <c r="X524" s="228"/>
      <c r="Y524" s="229"/>
      <c r="Z524" s="230"/>
      <c r="AA524" s="231"/>
      <c r="AB524" s="231"/>
      <c r="AC524" s="231"/>
      <c r="AD524" s="224"/>
      <c r="AE524" s="225"/>
      <c r="AF524" s="225"/>
      <c r="AG524" s="225"/>
      <c r="AH524" s="226"/>
      <c r="AI524" s="227"/>
      <c r="AJ524" s="228"/>
      <c r="AK524" s="228"/>
      <c r="AL524" s="228"/>
      <c r="AM524" s="228"/>
      <c r="AN524" s="228"/>
      <c r="AO524" s="228"/>
      <c r="AP524" s="228"/>
      <c r="AQ524" s="228"/>
      <c r="AR524" s="228"/>
      <c r="AS524" s="228"/>
      <c r="AT524" s="228"/>
      <c r="AU524" s="229"/>
      <c r="AV524" s="230"/>
      <c r="AW524" s="231"/>
      <c r="AX524" s="231"/>
      <c r="AY524" s="232"/>
    </row>
    <row r="525" spans="2:51" ht="24.75" customHeight="1" thickBot="1">
      <c r="B525" s="311"/>
      <c r="C525" s="312"/>
      <c r="D525" s="312"/>
      <c r="E525" s="312"/>
      <c r="F525" s="312"/>
      <c r="G525" s="313"/>
      <c r="H525" s="215" t="s">
        <v>26</v>
      </c>
      <c r="I525" s="216"/>
      <c r="J525" s="216"/>
      <c r="K525" s="216"/>
      <c r="L525" s="216"/>
      <c r="M525" s="217"/>
      <c r="N525" s="218"/>
      <c r="O525" s="218"/>
      <c r="P525" s="218"/>
      <c r="Q525" s="218"/>
      <c r="R525" s="218"/>
      <c r="S525" s="218"/>
      <c r="T525" s="218"/>
      <c r="U525" s="218"/>
      <c r="V525" s="218"/>
      <c r="W525" s="218"/>
      <c r="X525" s="218"/>
      <c r="Y525" s="219"/>
      <c r="Z525" s="495">
        <f>SUM(Z517:AC524)</f>
        <v>84.3</v>
      </c>
      <c r="AA525" s="496"/>
      <c r="AB525" s="496"/>
      <c r="AC525" s="497"/>
      <c r="AD525" s="215" t="s">
        <v>26</v>
      </c>
      <c r="AE525" s="216"/>
      <c r="AF525" s="216"/>
      <c r="AG525" s="216"/>
      <c r="AH525" s="216"/>
      <c r="AI525" s="217"/>
      <c r="AJ525" s="218"/>
      <c r="AK525" s="218"/>
      <c r="AL525" s="218"/>
      <c r="AM525" s="218"/>
      <c r="AN525" s="218"/>
      <c r="AO525" s="218"/>
      <c r="AP525" s="218"/>
      <c r="AQ525" s="218"/>
      <c r="AR525" s="218"/>
      <c r="AS525" s="218"/>
      <c r="AT525" s="218"/>
      <c r="AU525" s="219"/>
      <c r="AV525" s="220"/>
      <c r="AW525" s="221"/>
      <c r="AX525" s="221"/>
      <c r="AY525" s="223"/>
    </row>
    <row r="527" spans="2:51" ht="30" customHeight="1" thickBot="1">
      <c r="B527" s="306" t="s">
        <v>100</v>
      </c>
      <c r="C527" s="306"/>
      <c r="D527" s="306"/>
      <c r="E527" s="306"/>
      <c r="F527" s="307"/>
      <c r="G527" s="307"/>
      <c r="H527" s="212" t="s">
        <v>1860</v>
      </c>
      <c r="I527" s="212"/>
      <c r="J527" s="212"/>
      <c r="K527" s="212"/>
      <c r="L527" s="212"/>
      <c r="M527" s="212"/>
      <c r="N527" s="212"/>
      <c r="O527" s="212"/>
      <c r="P527" s="212"/>
      <c r="Q527" s="212"/>
      <c r="R527" s="212"/>
      <c r="S527" s="212"/>
      <c r="T527" s="212"/>
      <c r="U527" s="212"/>
      <c r="V527" s="212"/>
      <c r="W527" s="212"/>
      <c r="X527" s="212"/>
      <c r="Y527" s="212"/>
      <c r="Z527" s="212"/>
      <c r="AA527" s="212"/>
      <c r="AB527" s="212"/>
      <c r="AC527" s="212"/>
      <c r="AD527" s="212"/>
      <c r="AE527" s="212"/>
      <c r="AF527" s="212"/>
      <c r="AG527" s="212"/>
      <c r="AH527" s="212"/>
      <c r="AI527" s="212"/>
      <c r="AJ527" s="212"/>
      <c r="AK527" s="212"/>
      <c r="AL527" s="212"/>
      <c r="AM527" s="212"/>
      <c r="AN527" s="212"/>
      <c r="AO527" s="212"/>
      <c r="AP527" s="212"/>
      <c r="AQ527" s="212"/>
      <c r="AR527" s="212"/>
      <c r="AS527" s="212"/>
      <c r="AT527" s="212"/>
      <c r="AU527" s="212"/>
      <c r="AV527" s="212"/>
      <c r="AW527" s="212"/>
      <c r="AX527" s="212"/>
      <c r="AY527" s="212"/>
    </row>
    <row r="528" spans="2:51" ht="24.75" customHeight="1">
      <c r="B528" s="308" t="s">
        <v>75</v>
      </c>
      <c r="C528" s="309"/>
      <c r="D528" s="309"/>
      <c r="E528" s="309"/>
      <c r="F528" s="309"/>
      <c r="G528" s="310"/>
      <c r="H528" s="314" t="s">
        <v>1807</v>
      </c>
      <c r="I528" s="315"/>
      <c r="J528" s="315"/>
      <c r="K528" s="315"/>
      <c r="L528" s="315"/>
      <c r="M528" s="315"/>
      <c r="N528" s="315"/>
      <c r="O528" s="315"/>
      <c r="P528" s="315"/>
      <c r="Q528" s="315"/>
      <c r="R528" s="315"/>
      <c r="S528" s="315"/>
      <c r="T528" s="315"/>
      <c r="U528" s="315"/>
      <c r="V528" s="315"/>
      <c r="W528" s="315"/>
      <c r="X528" s="315"/>
      <c r="Y528" s="315"/>
      <c r="Z528" s="315"/>
      <c r="AA528" s="315"/>
      <c r="AB528" s="315"/>
      <c r="AC528" s="316"/>
      <c r="AD528" s="314"/>
      <c r="AE528" s="315"/>
      <c r="AF528" s="315"/>
      <c r="AG528" s="315"/>
      <c r="AH528" s="315"/>
      <c r="AI528" s="315"/>
      <c r="AJ528" s="315"/>
      <c r="AK528" s="315"/>
      <c r="AL528" s="315"/>
      <c r="AM528" s="315"/>
      <c r="AN528" s="315"/>
      <c r="AO528" s="315"/>
      <c r="AP528" s="315"/>
      <c r="AQ528" s="315"/>
      <c r="AR528" s="315"/>
      <c r="AS528" s="315"/>
      <c r="AT528" s="315"/>
      <c r="AU528" s="315"/>
      <c r="AV528" s="315"/>
      <c r="AW528" s="315"/>
      <c r="AX528" s="315"/>
      <c r="AY528" s="317"/>
    </row>
    <row r="529" spans="2:51" ht="24.75" customHeight="1">
      <c r="B529" s="308"/>
      <c r="C529" s="309"/>
      <c r="D529" s="309"/>
      <c r="E529" s="309"/>
      <c r="F529" s="309"/>
      <c r="G529" s="310"/>
      <c r="H529" s="278" t="s">
        <v>23</v>
      </c>
      <c r="I529" s="279"/>
      <c r="J529" s="279"/>
      <c r="K529" s="279"/>
      <c r="L529" s="280"/>
      <c r="M529" s="259" t="s">
        <v>24</v>
      </c>
      <c r="N529" s="279"/>
      <c r="O529" s="279"/>
      <c r="P529" s="279"/>
      <c r="Q529" s="279"/>
      <c r="R529" s="279"/>
      <c r="S529" s="279"/>
      <c r="T529" s="279"/>
      <c r="U529" s="279"/>
      <c r="V529" s="279"/>
      <c r="W529" s="279"/>
      <c r="X529" s="279"/>
      <c r="Y529" s="280"/>
      <c r="Z529" s="262" t="s">
        <v>25</v>
      </c>
      <c r="AA529" s="281"/>
      <c r="AB529" s="281"/>
      <c r="AC529" s="318"/>
      <c r="AD529" s="278" t="s">
        <v>23</v>
      </c>
      <c r="AE529" s="279"/>
      <c r="AF529" s="279"/>
      <c r="AG529" s="279"/>
      <c r="AH529" s="280"/>
      <c r="AI529" s="259" t="s">
        <v>24</v>
      </c>
      <c r="AJ529" s="279"/>
      <c r="AK529" s="279"/>
      <c r="AL529" s="279"/>
      <c r="AM529" s="279"/>
      <c r="AN529" s="279"/>
      <c r="AO529" s="279"/>
      <c r="AP529" s="279"/>
      <c r="AQ529" s="279"/>
      <c r="AR529" s="279"/>
      <c r="AS529" s="279"/>
      <c r="AT529" s="279"/>
      <c r="AU529" s="280"/>
      <c r="AV529" s="262" t="s">
        <v>25</v>
      </c>
      <c r="AW529" s="281"/>
      <c r="AX529" s="281"/>
      <c r="AY529" s="282"/>
    </row>
    <row r="530" spans="2:51" ht="24.75" customHeight="1">
      <c r="B530" s="308"/>
      <c r="C530" s="309"/>
      <c r="D530" s="309"/>
      <c r="E530" s="309"/>
      <c r="F530" s="309"/>
      <c r="G530" s="310"/>
      <c r="H530" s="243"/>
      <c r="I530" s="244"/>
      <c r="J530" s="244"/>
      <c r="K530" s="244"/>
      <c r="L530" s="245"/>
      <c r="M530" s="640"/>
      <c r="N530" s="641"/>
      <c r="O530" s="641"/>
      <c r="P530" s="641"/>
      <c r="Q530" s="641"/>
      <c r="R530" s="641"/>
      <c r="S530" s="641"/>
      <c r="T530" s="641"/>
      <c r="U530" s="641"/>
      <c r="V530" s="641"/>
      <c r="W530" s="641"/>
      <c r="X530" s="641"/>
      <c r="Y530" s="642"/>
      <c r="Z530" s="283"/>
      <c r="AA530" s="284"/>
      <c r="AB530" s="284"/>
      <c r="AC530" s="610"/>
      <c r="AD530" s="243"/>
      <c r="AE530" s="244"/>
      <c r="AF530" s="244"/>
      <c r="AG530" s="244"/>
      <c r="AH530" s="245"/>
      <c r="AI530" s="246"/>
      <c r="AJ530" s="286"/>
      <c r="AK530" s="286"/>
      <c r="AL530" s="286"/>
      <c r="AM530" s="286"/>
      <c r="AN530" s="286"/>
      <c r="AO530" s="286"/>
      <c r="AP530" s="286"/>
      <c r="AQ530" s="286"/>
      <c r="AR530" s="286"/>
      <c r="AS530" s="286"/>
      <c r="AT530" s="286"/>
      <c r="AU530" s="287"/>
      <c r="AV530" s="283"/>
      <c r="AW530" s="284"/>
      <c r="AX530" s="284"/>
      <c r="AY530" s="559"/>
    </row>
    <row r="531" spans="2:51" ht="24.75" customHeight="1">
      <c r="B531" s="308"/>
      <c r="C531" s="309"/>
      <c r="D531" s="309"/>
      <c r="E531" s="309"/>
      <c r="F531" s="309"/>
      <c r="G531" s="310"/>
      <c r="H531" s="233"/>
      <c r="I531" s="234"/>
      <c r="J531" s="234"/>
      <c r="K531" s="234"/>
      <c r="L531" s="235"/>
      <c r="M531" s="643"/>
      <c r="N531" s="644"/>
      <c r="O531" s="644"/>
      <c r="P531" s="644"/>
      <c r="Q531" s="644"/>
      <c r="R531" s="644"/>
      <c r="S531" s="644"/>
      <c r="T531" s="644"/>
      <c r="U531" s="644"/>
      <c r="V531" s="644"/>
      <c r="W531" s="644"/>
      <c r="X531" s="644"/>
      <c r="Y531" s="645"/>
      <c r="Z531" s="239"/>
      <c r="AA531" s="240"/>
      <c r="AB531" s="240"/>
      <c r="AC531" s="242"/>
      <c r="AD531" s="233"/>
      <c r="AE531" s="234"/>
      <c r="AF531" s="234"/>
      <c r="AG531" s="234"/>
      <c r="AH531" s="235"/>
      <c r="AI531" s="236"/>
      <c r="AJ531" s="237"/>
      <c r="AK531" s="237"/>
      <c r="AL531" s="237"/>
      <c r="AM531" s="237"/>
      <c r="AN531" s="237"/>
      <c r="AO531" s="237"/>
      <c r="AP531" s="237"/>
      <c r="AQ531" s="237"/>
      <c r="AR531" s="237"/>
      <c r="AS531" s="237"/>
      <c r="AT531" s="237"/>
      <c r="AU531" s="238"/>
      <c r="AV531" s="239"/>
      <c r="AW531" s="240"/>
      <c r="AX531" s="240"/>
      <c r="AY531" s="241"/>
    </row>
    <row r="532" spans="2:51" ht="24.75" customHeight="1">
      <c r="B532" s="308"/>
      <c r="C532" s="309"/>
      <c r="D532" s="309"/>
      <c r="E532" s="309"/>
      <c r="F532" s="309"/>
      <c r="G532" s="310"/>
      <c r="H532" s="233"/>
      <c r="I532" s="234"/>
      <c r="J532" s="234"/>
      <c r="K532" s="234"/>
      <c r="L532" s="235"/>
      <c r="M532" s="236"/>
      <c r="N532" s="237"/>
      <c r="O532" s="237"/>
      <c r="P532" s="237"/>
      <c r="Q532" s="237"/>
      <c r="R532" s="237"/>
      <c r="S532" s="237"/>
      <c r="T532" s="237"/>
      <c r="U532" s="237"/>
      <c r="V532" s="237"/>
      <c r="W532" s="237"/>
      <c r="X532" s="237"/>
      <c r="Y532" s="238"/>
      <c r="Z532" s="239"/>
      <c r="AA532" s="240"/>
      <c r="AB532" s="240"/>
      <c r="AC532" s="242"/>
      <c r="AD532" s="233"/>
      <c r="AE532" s="234"/>
      <c r="AF532" s="234"/>
      <c r="AG532" s="234"/>
      <c r="AH532" s="235"/>
      <c r="AI532" s="236"/>
      <c r="AJ532" s="237"/>
      <c r="AK532" s="237"/>
      <c r="AL532" s="237"/>
      <c r="AM532" s="237"/>
      <c r="AN532" s="237"/>
      <c r="AO532" s="237"/>
      <c r="AP532" s="237"/>
      <c r="AQ532" s="237"/>
      <c r="AR532" s="237"/>
      <c r="AS532" s="237"/>
      <c r="AT532" s="237"/>
      <c r="AU532" s="238"/>
      <c r="AV532" s="239"/>
      <c r="AW532" s="240"/>
      <c r="AX532" s="240"/>
      <c r="AY532" s="241"/>
    </row>
    <row r="533" spans="2:51" ht="24.75" customHeight="1">
      <c r="B533" s="308"/>
      <c r="C533" s="309"/>
      <c r="D533" s="309"/>
      <c r="E533" s="309"/>
      <c r="F533" s="309"/>
      <c r="G533" s="310"/>
      <c r="H533" s="233"/>
      <c r="I533" s="234"/>
      <c r="J533" s="234"/>
      <c r="K533" s="234"/>
      <c r="L533" s="235"/>
      <c r="M533" s="236"/>
      <c r="N533" s="237"/>
      <c r="O533" s="237"/>
      <c r="P533" s="237"/>
      <c r="Q533" s="237"/>
      <c r="R533" s="237"/>
      <c r="S533" s="237"/>
      <c r="T533" s="237"/>
      <c r="U533" s="237"/>
      <c r="V533" s="237"/>
      <c r="W533" s="237"/>
      <c r="X533" s="237"/>
      <c r="Y533" s="238"/>
      <c r="Z533" s="239"/>
      <c r="AA533" s="240"/>
      <c r="AB533" s="240"/>
      <c r="AC533" s="242"/>
      <c r="AD533" s="233"/>
      <c r="AE533" s="234"/>
      <c r="AF533" s="234"/>
      <c r="AG533" s="234"/>
      <c r="AH533" s="235"/>
      <c r="AI533" s="236"/>
      <c r="AJ533" s="237"/>
      <c r="AK533" s="237"/>
      <c r="AL533" s="237"/>
      <c r="AM533" s="237"/>
      <c r="AN533" s="237"/>
      <c r="AO533" s="237"/>
      <c r="AP533" s="237"/>
      <c r="AQ533" s="237"/>
      <c r="AR533" s="237"/>
      <c r="AS533" s="237"/>
      <c r="AT533" s="237"/>
      <c r="AU533" s="238"/>
      <c r="AV533" s="239"/>
      <c r="AW533" s="240"/>
      <c r="AX533" s="240"/>
      <c r="AY533" s="241"/>
    </row>
    <row r="534" spans="2:51" ht="24.75" customHeight="1">
      <c r="B534" s="308"/>
      <c r="C534" s="309"/>
      <c r="D534" s="309"/>
      <c r="E534" s="309"/>
      <c r="F534" s="309"/>
      <c r="G534" s="310"/>
      <c r="H534" s="233"/>
      <c r="I534" s="234"/>
      <c r="J534" s="234"/>
      <c r="K534" s="234"/>
      <c r="L534" s="235"/>
      <c r="M534" s="236"/>
      <c r="N534" s="237"/>
      <c r="O534" s="237"/>
      <c r="P534" s="237"/>
      <c r="Q534" s="237"/>
      <c r="R534" s="237"/>
      <c r="S534" s="237"/>
      <c r="T534" s="237"/>
      <c r="U534" s="237"/>
      <c r="V534" s="237"/>
      <c r="W534" s="237"/>
      <c r="X534" s="237"/>
      <c r="Y534" s="238"/>
      <c r="Z534" s="239"/>
      <c r="AA534" s="240"/>
      <c r="AB534" s="240"/>
      <c r="AC534" s="240"/>
      <c r="AD534" s="233"/>
      <c r="AE534" s="234"/>
      <c r="AF534" s="234"/>
      <c r="AG534" s="234"/>
      <c r="AH534" s="235"/>
      <c r="AI534" s="236"/>
      <c r="AJ534" s="237"/>
      <c r="AK534" s="237"/>
      <c r="AL534" s="237"/>
      <c r="AM534" s="237"/>
      <c r="AN534" s="237"/>
      <c r="AO534" s="237"/>
      <c r="AP534" s="237"/>
      <c r="AQ534" s="237"/>
      <c r="AR534" s="237"/>
      <c r="AS534" s="237"/>
      <c r="AT534" s="237"/>
      <c r="AU534" s="238"/>
      <c r="AV534" s="239"/>
      <c r="AW534" s="240"/>
      <c r="AX534" s="240"/>
      <c r="AY534" s="241"/>
    </row>
    <row r="535" spans="2:51" ht="24.75" customHeight="1">
      <c r="B535" s="308"/>
      <c r="C535" s="309"/>
      <c r="D535" s="309"/>
      <c r="E535" s="309"/>
      <c r="F535" s="309"/>
      <c r="G535" s="310"/>
      <c r="H535" s="233"/>
      <c r="I535" s="234"/>
      <c r="J535" s="234"/>
      <c r="K535" s="234"/>
      <c r="L535" s="235"/>
      <c r="M535" s="236"/>
      <c r="N535" s="237"/>
      <c r="O535" s="237"/>
      <c r="P535" s="237"/>
      <c r="Q535" s="237"/>
      <c r="R535" s="237"/>
      <c r="S535" s="237"/>
      <c r="T535" s="237"/>
      <c r="U535" s="237"/>
      <c r="V535" s="237"/>
      <c r="W535" s="237"/>
      <c r="X535" s="237"/>
      <c r="Y535" s="238"/>
      <c r="Z535" s="239"/>
      <c r="AA535" s="240"/>
      <c r="AB535" s="240"/>
      <c r="AC535" s="240"/>
      <c r="AD535" s="233"/>
      <c r="AE535" s="234"/>
      <c r="AF535" s="234"/>
      <c r="AG535" s="234"/>
      <c r="AH535" s="235"/>
      <c r="AI535" s="236"/>
      <c r="AJ535" s="237"/>
      <c r="AK535" s="237"/>
      <c r="AL535" s="237"/>
      <c r="AM535" s="237"/>
      <c r="AN535" s="237"/>
      <c r="AO535" s="237"/>
      <c r="AP535" s="237"/>
      <c r="AQ535" s="237"/>
      <c r="AR535" s="237"/>
      <c r="AS535" s="237"/>
      <c r="AT535" s="237"/>
      <c r="AU535" s="238"/>
      <c r="AV535" s="239"/>
      <c r="AW535" s="240"/>
      <c r="AX535" s="240"/>
      <c r="AY535" s="241"/>
    </row>
    <row r="536" spans="2:51" ht="24.75" customHeight="1">
      <c r="B536" s="308"/>
      <c r="C536" s="309"/>
      <c r="D536" s="309"/>
      <c r="E536" s="309"/>
      <c r="F536" s="309"/>
      <c r="G536" s="310"/>
      <c r="H536" s="233"/>
      <c r="I536" s="234"/>
      <c r="J536" s="234"/>
      <c r="K536" s="234"/>
      <c r="L536" s="235"/>
      <c r="M536" s="236"/>
      <c r="N536" s="237"/>
      <c r="O536" s="237"/>
      <c r="P536" s="237"/>
      <c r="Q536" s="237"/>
      <c r="R536" s="237"/>
      <c r="S536" s="237"/>
      <c r="T536" s="237"/>
      <c r="U536" s="237"/>
      <c r="V536" s="237"/>
      <c r="W536" s="237"/>
      <c r="X536" s="237"/>
      <c r="Y536" s="238"/>
      <c r="Z536" s="239"/>
      <c r="AA536" s="240"/>
      <c r="AB536" s="240"/>
      <c r="AC536" s="240"/>
      <c r="AD536" s="233"/>
      <c r="AE536" s="234"/>
      <c r="AF536" s="234"/>
      <c r="AG536" s="234"/>
      <c r="AH536" s="235"/>
      <c r="AI536" s="236"/>
      <c r="AJ536" s="237"/>
      <c r="AK536" s="237"/>
      <c r="AL536" s="237"/>
      <c r="AM536" s="237"/>
      <c r="AN536" s="237"/>
      <c r="AO536" s="237"/>
      <c r="AP536" s="237"/>
      <c r="AQ536" s="237"/>
      <c r="AR536" s="237"/>
      <c r="AS536" s="237"/>
      <c r="AT536" s="237"/>
      <c r="AU536" s="238"/>
      <c r="AV536" s="239"/>
      <c r="AW536" s="240"/>
      <c r="AX536" s="240"/>
      <c r="AY536" s="241"/>
    </row>
    <row r="537" spans="2:51" ht="24.75" customHeight="1">
      <c r="B537" s="308"/>
      <c r="C537" s="309"/>
      <c r="D537" s="309"/>
      <c r="E537" s="309"/>
      <c r="F537" s="309"/>
      <c r="G537" s="310"/>
      <c r="H537" s="224"/>
      <c r="I537" s="225"/>
      <c r="J537" s="225"/>
      <c r="K537" s="225"/>
      <c r="L537" s="226"/>
      <c r="M537" s="227"/>
      <c r="N537" s="228"/>
      <c r="O537" s="228"/>
      <c r="P537" s="228"/>
      <c r="Q537" s="228"/>
      <c r="R537" s="228"/>
      <c r="S537" s="228"/>
      <c r="T537" s="228"/>
      <c r="U537" s="228"/>
      <c r="V537" s="228"/>
      <c r="W537" s="228"/>
      <c r="X537" s="228"/>
      <c r="Y537" s="229"/>
      <c r="Z537" s="230"/>
      <c r="AA537" s="231"/>
      <c r="AB537" s="231"/>
      <c r="AC537" s="231"/>
      <c r="AD537" s="224"/>
      <c r="AE537" s="225"/>
      <c r="AF537" s="225"/>
      <c r="AG537" s="225"/>
      <c r="AH537" s="226"/>
      <c r="AI537" s="227"/>
      <c r="AJ537" s="228"/>
      <c r="AK537" s="228"/>
      <c r="AL537" s="228"/>
      <c r="AM537" s="228"/>
      <c r="AN537" s="228"/>
      <c r="AO537" s="228"/>
      <c r="AP537" s="228"/>
      <c r="AQ537" s="228"/>
      <c r="AR537" s="228"/>
      <c r="AS537" s="228"/>
      <c r="AT537" s="228"/>
      <c r="AU537" s="229"/>
      <c r="AV537" s="230"/>
      <c r="AW537" s="231"/>
      <c r="AX537" s="231"/>
      <c r="AY537" s="232"/>
    </row>
    <row r="538" spans="2:51" ht="24.75" customHeight="1" thickBot="1">
      <c r="B538" s="308"/>
      <c r="C538" s="309"/>
      <c r="D538" s="309"/>
      <c r="E538" s="309"/>
      <c r="F538" s="309"/>
      <c r="G538" s="310"/>
      <c r="H538" s="266" t="s">
        <v>26</v>
      </c>
      <c r="I538" s="267"/>
      <c r="J538" s="267"/>
      <c r="K538" s="267"/>
      <c r="L538" s="267"/>
      <c r="M538" s="268"/>
      <c r="N538" s="269"/>
      <c r="O538" s="269"/>
      <c r="P538" s="269"/>
      <c r="Q538" s="269"/>
      <c r="R538" s="269"/>
      <c r="S538" s="269"/>
      <c r="T538" s="269"/>
      <c r="U538" s="269"/>
      <c r="V538" s="269"/>
      <c r="W538" s="269"/>
      <c r="X538" s="269"/>
      <c r="Y538" s="270"/>
      <c r="Z538" s="275"/>
      <c r="AA538" s="276"/>
      <c r="AB538" s="276"/>
      <c r="AC538" s="277"/>
      <c r="AD538" s="266" t="s">
        <v>26</v>
      </c>
      <c r="AE538" s="267"/>
      <c r="AF538" s="267"/>
      <c r="AG538" s="267"/>
      <c r="AH538" s="267"/>
      <c r="AI538" s="268"/>
      <c r="AJ538" s="269"/>
      <c r="AK538" s="269"/>
      <c r="AL538" s="269"/>
      <c r="AM538" s="269"/>
      <c r="AN538" s="269"/>
      <c r="AO538" s="269"/>
      <c r="AP538" s="269"/>
      <c r="AQ538" s="269"/>
      <c r="AR538" s="269"/>
      <c r="AS538" s="269"/>
      <c r="AT538" s="269"/>
      <c r="AU538" s="270"/>
      <c r="AV538" s="275"/>
      <c r="AW538" s="276"/>
      <c r="AX538" s="276"/>
      <c r="AY538" s="556"/>
    </row>
    <row r="539" spans="2:51" ht="25.15" customHeight="1">
      <c r="B539" s="308"/>
      <c r="C539" s="309"/>
      <c r="D539" s="309"/>
      <c r="E539" s="309"/>
      <c r="F539" s="309"/>
      <c r="G539" s="310"/>
      <c r="H539" s="314" t="s">
        <v>1872</v>
      </c>
      <c r="I539" s="315"/>
      <c r="J539" s="315"/>
      <c r="K539" s="315"/>
      <c r="L539" s="315"/>
      <c r="M539" s="315"/>
      <c r="N539" s="315"/>
      <c r="O539" s="315"/>
      <c r="P539" s="315"/>
      <c r="Q539" s="315"/>
      <c r="R539" s="315"/>
      <c r="S539" s="315"/>
      <c r="T539" s="315"/>
      <c r="U539" s="315"/>
      <c r="V539" s="315"/>
      <c r="W539" s="315"/>
      <c r="X539" s="315"/>
      <c r="Y539" s="315"/>
      <c r="Z539" s="315"/>
      <c r="AA539" s="315"/>
      <c r="AB539" s="315"/>
      <c r="AC539" s="316"/>
      <c r="AD539" s="253"/>
      <c r="AE539" s="254"/>
      <c r="AF539" s="254"/>
      <c r="AG539" s="254"/>
      <c r="AH539" s="254"/>
      <c r="AI539" s="254"/>
      <c r="AJ539" s="254"/>
      <c r="AK539" s="254"/>
      <c r="AL539" s="254"/>
      <c r="AM539" s="254"/>
      <c r="AN539" s="254"/>
      <c r="AO539" s="254"/>
      <c r="AP539" s="254"/>
      <c r="AQ539" s="254"/>
      <c r="AR539" s="254"/>
      <c r="AS539" s="254"/>
      <c r="AT539" s="254"/>
      <c r="AU539" s="254"/>
      <c r="AV539" s="254"/>
      <c r="AW539" s="254"/>
      <c r="AX539" s="254"/>
      <c r="AY539" s="256"/>
    </row>
    <row r="540" spans="2:51" ht="25.5" customHeight="1">
      <c r="B540" s="308"/>
      <c r="C540" s="309"/>
      <c r="D540" s="309"/>
      <c r="E540" s="309"/>
      <c r="F540" s="309"/>
      <c r="G540" s="310"/>
      <c r="H540" s="257" t="s">
        <v>23</v>
      </c>
      <c r="I540" s="258"/>
      <c r="J540" s="258"/>
      <c r="K540" s="258"/>
      <c r="L540" s="258"/>
      <c r="M540" s="259" t="s">
        <v>24</v>
      </c>
      <c r="N540" s="260"/>
      <c r="O540" s="260"/>
      <c r="P540" s="260"/>
      <c r="Q540" s="260"/>
      <c r="R540" s="260"/>
      <c r="S540" s="260"/>
      <c r="T540" s="260"/>
      <c r="U540" s="260"/>
      <c r="V540" s="260"/>
      <c r="W540" s="260"/>
      <c r="X540" s="260"/>
      <c r="Y540" s="261"/>
      <c r="Z540" s="262" t="s">
        <v>25</v>
      </c>
      <c r="AA540" s="263"/>
      <c r="AB540" s="263"/>
      <c r="AC540" s="264"/>
      <c r="AD540" s="257" t="s">
        <v>23</v>
      </c>
      <c r="AE540" s="258"/>
      <c r="AF540" s="258"/>
      <c r="AG540" s="258"/>
      <c r="AH540" s="258"/>
      <c r="AI540" s="259" t="s">
        <v>24</v>
      </c>
      <c r="AJ540" s="260"/>
      <c r="AK540" s="260"/>
      <c r="AL540" s="260"/>
      <c r="AM540" s="260"/>
      <c r="AN540" s="260"/>
      <c r="AO540" s="260"/>
      <c r="AP540" s="260"/>
      <c r="AQ540" s="260"/>
      <c r="AR540" s="260"/>
      <c r="AS540" s="260"/>
      <c r="AT540" s="260"/>
      <c r="AU540" s="261"/>
      <c r="AV540" s="262" t="s">
        <v>25</v>
      </c>
      <c r="AW540" s="263"/>
      <c r="AX540" s="263"/>
      <c r="AY540" s="265"/>
    </row>
    <row r="541" spans="2:51" ht="24.75" customHeight="1">
      <c r="B541" s="308"/>
      <c r="C541" s="309"/>
      <c r="D541" s="309"/>
      <c r="E541" s="309"/>
      <c r="F541" s="309"/>
      <c r="G541" s="310"/>
      <c r="H541" s="243" t="s">
        <v>1873</v>
      </c>
      <c r="I541" s="244"/>
      <c r="J541" s="244"/>
      <c r="K541" s="244"/>
      <c r="L541" s="245"/>
      <c r="M541" s="246" t="s">
        <v>1874</v>
      </c>
      <c r="N541" s="247"/>
      <c r="O541" s="247"/>
      <c r="P541" s="247"/>
      <c r="Q541" s="247"/>
      <c r="R541" s="247"/>
      <c r="S541" s="247"/>
      <c r="T541" s="247"/>
      <c r="U541" s="247"/>
      <c r="V541" s="247"/>
      <c r="W541" s="247"/>
      <c r="X541" s="247"/>
      <c r="Y541" s="248"/>
      <c r="Z541" s="504">
        <v>14.2</v>
      </c>
      <c r="AA541" s="505"/>
      <c r="AB541" s="505"/>
      <c r="AC541" s="546"/>
      <c r="AD541" s="243"/>
      <c r="AE541" s="244"/>
      <c r="AF541" s="244"/>
      <c r="AG541" s="244"/>
      <c r="AH541" s="245"/>
      <c r="AI541" s="246"/>
      <c r="AJ541" s="247"/>
      <c r="AK541" s="247"/>
      <c r="AL541" s="247"/>
      <c r="AM541" s="247"/>
      <c r="AN541" s="247"/>
      <c r="AO541" s="247"/>
      <c r="AP541" s="247"/>
      <c r="AQ541" s="247"/>
      <c r="AR541" s="247"/>
      <c r="AS541" s="247"/>
      <c r="AT541" s="247"/>
      <c r="AU541" s="248"/>
      <c r="AV541" s="283"/>
      <c r="AW541" s="284"/>
      <c r="AX541" s="284"/>
      <c r="AY541" s="559"/>
    </row>
    <row r="542" spans="2:51" ht="24.75" customHeight="1">
      <c r="B542" s="308"/>
      <c r="C542" s="309"/>
      <c r="D542" s="309"/>
      <c r="E542" s="309"/>
      <c r="F542" s="309"/>
      <c r="G542" s="310"/>
      <c r="H542" s="233"/>
      <c r="I542" s="234"/>
      <c r="J542" s="234"/>
      <c r="K542" s="234"/>
      <c r="L542" s="235"/>
      <c r="M542" s="236"/>
      <c r="N542" s="237"/>
      <c r="O542" s="237"/>
      <c r="P542" s="237"/>
      <c r="Q542" s="237"/>
      <c r="R542" s="237"/>
      <c r="S542" s="237"/>
      <c r="T542" s="237"/>
      <c r="U542" s="237"/>
      <c r="V542" s="237"/>
      <c r="W542" s="237"/>
      <c r="X542" s="237"/>
      <c r="Y542" s="238"/>
      <c r="Z542" s="239"/>
      <c r="AA542" s="240"/>
      <c r="AB542" s="240"/>
      <c r="AC542" s="242"/>
      <c r="AD542" s="233"/>
      <c r="AE542" s="234"/>
      <c r="AF542" s="234"/>
      <c r="AG542" s="234"/>
      <c r="AH542" s="235"/>
      <c r="AI542" s="236"/>
      <c r="AJ542" s="237"/>
      <c r="AK542" s="237"/>
      <c r="AL542" s="237"/>
      <c r="AM542" s="237"/>
      <c r="AN542" s="237"/>
      <c r="AO542" s="237"/>
      <c r="AP542" s="237"/>
      <c r="AQ542" s="237"/>
      <c r="AR542" s="237"/>
      <c r="AS542" s="237"/>
      <c r="AT542" s="237"/>
      <c r="AU542" s="238"/>
      <c r="AV542" s="239"/>
      <c r="AW542" s="240"/>
      <c r="AX542" s="240"/>
      <c r="AY542" s="241"/>
    </row>
    <row r="543" spans="2:51" ht="24.75" customHeight="1">
      <c r="B543" s="308"/>
      <c r="C543" s="309"/>
      <c r="D543" s="309"/>
      <c r="E543" s="309"/>
      <c r="F543" s="309"/>
      <c r="G543" s="310"/>
      <c r="H543" s="233"/>
      <c r="I543" s="234"/>
      <c r="J543" s="234"/>
      <c r="K543" s="234"/>
      <c r="L543" s="235"/>
      <c r="M543" s="236"/>
      <c r="N543" s="237"/>
      <c r="O543" s="237"/>
      <c r="P543" s="237"/>
      <c r="Q543" s="237"/>
      <c r="R543" s="237"/>
      <c r="S543" s="237"/>
      <c r="T543" s="237"/>
      <c r="U543" s="237"/>
      <c r="V543" s="237"/>
      <c r="W543" s="237"/>
      <c r="X543" s="237"/>
      <c r="Y543" s="238"/>
      <c r="Z543" s="239"/>
      <c r="AA543" s="240"/>
      <c r="AB543" s="240"/>
      <c r="AC543" s="242"/>
      <c r="AD543" s="233"/>
      <c r="AE543" s="234"/>
      <c r="AF543" s="234"/>
      <c r="AG543" s="234"/>
      <c r="AH543" s="235"/>
      <c r="AI543" s="236"/>
      <c r="AJ543" s="237"/>
      <c r="AK543" s="237"/>
      <c r="AL543" s="237"/>
      <c r="AM543" s="237"/>
      <c r="AN543" s="237"/>
      <c r="AO543" s="237"/>
      <c r="AP543" s="237"/>
      <c r="AQ543" s="237"/>
      <c r="AR543" s="237"/>
      <c r="AS543" s="237"/>
      <c r="AT543" s="237"/>
      <c r="AU543" s="238"/>
      <c r="AV543" s="239"/>
      <c r="AW543" s="240"/>
      <c r="AX543" s="240"/>
      <c r="AY543" s="241"/>
    </row>
    <row r="544" spans="2:51" ht="24.75" customHeight="1">
      <c r="B544" s="308"/>
      <c r="C544" s="309"/>
      <c r="D544" s="309"/>
      <c r="E544" s="309"/>
      <c r="F544" s="309"/>
      <c r="G544" s="310"/>
      <c r="H544" s="233"/>
      <c r="I544" s="234"/>
      <c r="J544" s="234"/>
      <c r="K544" s="234"/>
      <c r="L544" s="235"/>
      <c r="M544" s="236"/>
      <c r="N544" s="237"/>
      <c r="O544" s="237"/>
      <c r="P544" s="237"/>
      <c r="Q544" s="237"/>
      <c r="R544" s="237"/>
      <c r="S544" s="237"/>
      <c r="T544" s="237"/>
      <c r="U544" s="237"/>
      <c r="V544" s="237"/>
      <c r="W544" s="237"/>
      <c r="X544" s="237"/>
      <c r="Y544" s="238"/>
      <c r="Z544" s="239"/>
      <c r="AA544" s="240"/>
      <c r="AB544" s="240"/>
      <c r="AC544" s="242"/>
      <c r="AD544" s="233"/>
      <c r="AE544" s="234"/>
      <c r="AF544" s="234"/>
      <c r="AG544" s="234"/>
      <c r="AH544" s="235"/>
      <c r="AI544" s="236"/>
      <c r="AJ544" s="237"/>
      <c r="AK544" s="237"/>
      <c r="AL544" s="237"/>
      <c r="AM544" s="237"/>
      <c r="AN544" s="237"/>
      <c r="AO544" s="237"/>
      <c r="AP544" s="237"/>
      <c r="AQ544" s="237"/>
      <c r="AR544" s="237"/>
      <c r="AS544" s="237"/>
      <c r="AT544" s="237"/>
      <c r="AU544" s="238"/>
      <c r="AV544" s="239"/>
      <c r="AW544" s="240"/>
      <c r="AX544" s="240"/>
      <c r="AY544" s="241"/>
    </row>
    <row r="545" spans="2:51" ht="24.75" customHeight="1">
      <c r="B545" s="308"/>
      <c r="C545" s="309"/>
      <c r="D545" s="309"/>
      <c r="E545" s="309"/>
      <c r="F545" s="309"/>
      <c r="G545" s="310"/>
      <c r="H545" s="233"/>
      <c r="I545" s="234"/>
      <c r="J545" s="234"/>
      <c r="K545" s="234"/>
      <c r="L545" s="235"/>
      <c r="M545" s="236"/>
      <c r="N545" s="237"/>
      <c r="O545" s="237"/>
      <c r="P545" s="237"/>
      <c r="Q545" s="237"/>
      <c r="R545" s="237"/>
      <c r="S545" s="237"/>
      <c r="T545" s="237"/>
      <c r="U545" s="237"/>
      <c r="V545" s="237"/>
      <c r="W545" s="237"/>
      <c r="X545" s="237"/>
      <c r="Y545" s="238"/>
      <c r="Z545" s="239"/>
      <c r="AA545" s="240"/>
      <c r="AB545" s="240"/>
      <c r="AC545" s="240"/>
      <c r="AD545" s="233"/>
      <c r="AE545" s="234"/>
      <c r="AF545" s="234"/>
      <c r="AG545" s="234"/>
      <c r="AH545" s="235"/>
      <c r="AI545" s="236"/>
      <c r="AJ545" s="237"/>
      <c r="AK545" s="237"/>
      <c r="AL545" s="237"/>
      <c r="AM545" s="237"/>
      <c r="AN545" s="237"/>
      <c r="AO545" s="237"/>
      <c r="AP545" s="237"/>
      <c r="AQ545" s="237"/>
      <c r="AR545" s="237"/>
      <c r="AS545" s="237"/>
      <c r="AT545" s="237"/>
      <c r="AU545" s="238"/>
      <c r="AV545" s="239"/>
      <c r="AW545" s="240"/>
      <c r="AX545" s="240"/>
      <c r="AY545" s="241"/>
    </row>
    <row r="546" spans="2:51" ht="24.75" customHeight="1">
      <c r="B546" s="308"/>
      <c r="C546" s="309"/>
      <c r="D546" s="309"/>
      <c r="E546" s="309"/>
      <c r="F546" s="309"/>
      <c r="G546" s="310"/>
      <c r="H546" s="233"/>
      <c r="I546" s="234"/>
      <c r="J546" s="234"/>
      <c r="K546" s="234"/>
      <c r="L546" s="235"/>
      <c r="M546" s="236"/>
      <c r="N546" s="237"/>
      <c r="O546" s="237"/>
      <c r="P546" s="237"/>
      <c r="Q546" s="237"/>
      <c r="R546" s="237"/>
      <c r="S546" s="237"/>
      <c r="T546" s="237"/>
      <c r="U546" s="237"/>
      <c r="V546" s="237"/>
      <c r="W546" s="237"/>
      <c r="X546" s="237"/>
      <c r="Y546" s="238"/>
      <c r="Z546" s="239"/>
      <c r="AA546" s="240"/>
      <c r="AB546" s="240"/>
      <c r="AC546" s="240"/>
      <c r="AD546" s="233"/>
      <c r="AE546" s="234"/>
      <c r="AF546" s="234"/>
      <c r="AG546" s="234"/>
      <c r="AH546" s="235"/>
      <c r="AI546" s="236"/>
      <c r="AJ546" s="237"/>
      <c r="AK546" s="237"/>
      <c r="AL546" s="237"/>
      <c r="AM546" s="237"/>
      <c r="AN546" s="237"/>
      <c r="AO546" s="237"/>
      <c r="AP546" s="237"/>
      <c r="AQ546" s="237"/>
      <c r="AR546" s="237"/>
      <c r="AS546" s="237"/>
      <c r="AT546" s="237"/>
      <c r="AU546" s="238"/>
      <c r="AV546" s="239"/>
      <c r="AW546" s="240"/>
      <c r="AX546" s="240"/>
      <c r="AY546" s="241"/>
    </row>
    <row r="547" spans="2:51" ht="24.75" customHeight="1">
      <c r="B547" s="308"/>
      <c r="C547" s="309"/>
      <c r="D547" s="309"/>
      <c r="E547" s="309"/>
      <c r="F547" s="309"/>
      <c r="G547" s="310"/>
      <c r="H547" s="233"/>
      <c r="I547" s="234"/>
      <c r="J547" s="234"/>
      <c r="K547" s="234"/>
      <c r="L547" s="235"/>
      <c r="M547" s="236"/>
      <c r="N547" s="237"/>
      <c r="O547" s="237"/>
      <c r="P547" s="237"/>
      <c r="Q547" s="237"/>
      <c r="R547" s="237"/>
      <c r="S547" s="237"/>
      <c r="T547" s="237"/>
      <c r="U547" s="237"/>
      <c r="V547" s="237"/>
      <c r="W547" s="237"/>
      <c r="X547" s="237"/>
      <c r="Y547" s="238"/>
      <c r="Z547" s="239"/>
      <c r="AA547" s="240"/>
      <c r="AB547" s="240"/>
      <c r="AC547" s="240"/>
      <c r="AD547" s="233"/>
      <c r="AE547" s="234"/>
      <c r="AF547" s="234"/>
      <c r="AG547" s="234"/>
      <c r="AH547" s="235"/>
      <c r="AI547" s="236"/>
      <c r="AJ547" s="237"/>
      <c r="AK547" s="237"/>
      <c r="AL547" s="237"/>
      <c r="AM547" s="237"/>
      <c r="AN547" s="237"/>
      <c r="AO547" s="237"/>
      <c r="AP547" s="237"/>
      <c r="AQ547" s="237"/>
      <c r="AR547" s="237"/>
      <c r="AS547" s="237"/>
      <c r="AT547" s="237"/>
      <c r="AU547" s="238"/>
      <c r="AV547" s="239"/>
      <c r="AW547" s="240"/>
      <c r="AX547" s="240"/>
      <c r="AY547" s="241"/>
    </row>
    <row r="548" spans="2:51" ht="24.75" customHeight="1">
      <c r="B548" s="308"/>
      <c r="C548" s="309"/>
      <c r="D548" s="309"/>
      <c r="E548" s="309"/>
      <c r="F548" s="309"/>
      <c r="G548" s="310"/>
      <c r="H548" s="224"/>
      <c r="I548" s="225"/>
      <c r="J548" s="225"/>
      <c r="K548" s="225"/>
      <c r="L548" s="226"/>
      <c r="M548" s="227"/>
      <c r="N548" s="228"/>
      <c r="O548" s="228"/>
      <c r="P548" s="228"/>
      <c r="Q548" s="228"/>
      <c r="R548" s="228"/>
      <c r="S548" s="228"/>
      <c r="T548" s="228"/>
      <c r="U548" s="228"/>
      <c r="V548" s="228"/>
      <c r="W548" s="228"/>
      <c r="X548" s="228"/>
      <c r="Y548" s="229"/>
      <c r="Z548" s="230"/>
      <c r="AA548" s="231"/>
      <c r="AB548" s="231"/>
      <c r="AC548" s="231"/>
      <c r="AD548" s="224"/>
      <c r="AE548" s="225"/>
      <c r="AF548" s="225"/>
      <c r="AG548" s="225"/>
      <c r="AH548" s="226"/>
      <c r="AI548" s="227"/>
      <c r="AJ548" s="228"/>
      <c r="AK548" s="228"/>
      <c r="AL548" s="228"/>
      <c r="AM548" s="228"/>
      <c r="AN548" s="228"/>
      <c r="AO548" s="228"/>
      <c r="AP548" s="228"/>
      <c r="AQ548" s="228"/>
      <c r="AR548" s="228"/>
      <c r="AS548" s="228"/>
      <c r="AT548" s="228"/>
      <c r="AU548" s="229"/>
      <c r="AV548" s="230"/>
      <c r="AW548" s="231"/>
      <c r="AX548" s="231"/>
      <c r="AY548" s="232"/>
    </row>
    <row r="549" spans="2:51" ht="24.75" customHeight="1">
      <c r="B549" s="308"/>
      <c r="C549" s="309"/>
      <c r="D549" s="309"/>
      <c r="E549" s="309"/>
      <c r="F549" s="309"/>
      <c r="G549" s="310"/>
      <c r="H549" s="266" t="s">
        <v>26</v>
      </c>
      <c r="I549" s="267"/>
      <c r="J549" s="267"/>
      <c r="K549" s="267"/>
      <c r="L549" s="267"/>
      <c r="M549" s="268"/>
      <c r="N549" s="269"/>
      <c r="O549" s="269"/>
      <c r="P549" s="269"/>
      <c r="Q549" s="269"/>
      <c r="R549" s="269"/>
      <c r="S549" s="269"/>
      <c r="T549" s="269"/>
      <c r="U549" s="269"/>
      <c r="V549" s="269"/>
      <c r="W549" s="269"/>
      <c r="X549" s="269"/>
      <c r="Y549" s="270"/>
      <c r="Z549" s="495">
        <f>SUM(Z541:AC548)</f>
        <v>14.2</v>
      </c>
      <c r="AA549" s="496"/>
      <c r="AB549" s="496"/>
      <c r="AC549" s="497"/>
      <c r="AD549" s="266" t="s">
        <v>26</v>
      </c>
      <c r="AE549" s="267"/>
      <c r="AF549" s="267"/>
      <c r="AG549" s="267"/>
      <c r="AH549" s="267"/>
      <c r="AI549" s="268"/>
      <c r="AJ549" s="269"/>
      <c r="AK549" s="269"/>
      <c r="AL549" s="269"/>
      <c r="AM549" s="269"/>
      <c r="AN549" s="269"/>
      <c r="AO549" s="269"/>
      <c r="AP549" s="269"/>
      <c r="AQ549" s="269"/>
      <c r="AR549" s="269"/>
      <c r="AS549" s="269"/>
      <c r="AT549" s="269"/>
      <c r="AU549" s="270"/>
      <c r="AV549" s="275"/>
      <c r="AW549" s="276"/>
      <c r="AX549" s="276"/>
      <c r="AY549" s="556"/>
    </row>
    <row r="550" spans="2:51" ht="24.75" customHeight="1">
      <c r="B550" s="308"/>
      <c r="C550" s="309"/>
      <c r="D550" s="309"/>
      <c r="E550" s="309"/>
      <c r="F550" s="309"/>
      <c r="G550" s="310"/>
      <c r="H550" s="253"/>
      <c r="I550" s="254"/>
      <c r="J550" s="254"/>
      <c r="K550" s="254"/>
      <c r="L550" s="254"/>
      <c r="M550" s="254"/>
      <c r="N550" s="254"/>
      <c r="O550" s="254"/>
      <c r="P550" s="254"/>
      <c r="Q550" s="254"/>
      <c r="R550" s="254"/>
      <c r="S550" s="254"/>
      <c r="T550" s="254"/>
      <c r="U550" s="254"/>
      <c r="V550" s="254"/>
      <c r="W550" s="254"/>
      <c r="X550" s="254"/>
      <c r="Y550" s="254"/>
      <c r="Z550" s="254"/>
      <c r="AA550" s="254"/>
      <c r="AB550" s="254"/>
      <c r="AC550" s="255"/>
      <c r="AD550" s="253"/>
      <c r="AE550" s="254"/>
      <c r="AF550" s="254"/>
      <c r="AG550" s="254"/>
      <c r="AH550" s="254"/>
      <c r="AI550" s="254"/>
      <c r="AJ550" s="254"/>
      <c r="AK550" s="254"/>
      <c r="AL550" s="254"/>
      <c r="AM550" s="254"/>
      <c r="AN550" s="254"/>
      <c r="AO550" s="254"/>
      <c r="AP550" s="254"/>
      <c r="AQ550" s="254"/>
      <c r="AR550" s="254"/>
      <c r="AS550" s="254"/>
      <c r="AT550" s="254"/>
      <c r="AU550" s="254"/>
      <c r="AV550" s="254"/>
      <c r="AW550" s="254"/>
      <c r="AX550" s="254"/>
      <c r="AY550" s="256"/>
    </row>
    <row r="551" spans="2:51" ht="24.75" customHeight="1">
      <c r="B551" s="308"/>
      <c r="C551" s="309"/>
      <c r="D551" s="309"/>
      <c r="E551" s="309"/>
      <c r="F551" s="309"/>
      <c r="G551" s="310"/>
      <c r="H551" s="257" t="s">
        <v>23</v>
      </c>
      <c r="I551" s="258"/>
      <c r="J551" s="258"/>
      <c r="K551" s="258"/>
      <c r="L551" s="258"/>
      <c r="M551" s="259" t="s">
        <v>24</v>
      </c>
      <c r="N551" s="260"/>
      <c r="O551" s="260"/>
      <c r="P551" s="260"/>
      <c r="Q551" s="260"/>
      <c r="R551" s="260"/>
      <c r="S551" s="260"/>
      <c r="T551" s="260"/>
      <c r="U551" s="260"/>
      <c r="V551" s="260"/>
      <c r="W551" s="260"/>
      <c r="X551" s="260"/>
      <c r="Y551" s="261"/>
      <c r="Z551" s="262" t="s">
        <v>25</v>
      </c>
      <c r="AA551" s="263"/>
      <c r="AB551" s="263"/>
      <c r="AC551" s="264"/>
      <c r="AD551" s="257" t="s">
        <v>23</v>
      </c>
      <c r="AE551" s="258"/>
      <c r="AF551" s="258"/>
      <c r="AG551" s="258"/>
      <c r="AH551" s="258"/>
      <c r="AI551" s="259" t="s">
        <v>24</v>
      </c>
      <c r="AJ551" s="260"/>
      <c r="AK551" s="260"/>
      <c r="AL551" s="260"/>
      <c r="AM551" s="260"/>
      <c r="AN551" s="260"/>
      <c r="AO551" s="260"/>
      <c r="AP551" s="260"/>
      <c r="AQ551" s="260"/>
      <c r="AR551" s="260"/>
      <c r="AS551" s="260"/>
      <c r="AT551" s="260"/>
      <c r="AU551" s="261"/>
      <c r="AV551" s="262" t="s">
        <v>25</v>
      </c>
      <c r="AW551" s="263"/>
      <c r="AX551" s="263"/>
      <c r="AY551" s="265"/>
    </row>
    <row r="552" spans="2:51" ht="24.75" customHeight="1">
      <c r="B552" s="308"/>
      <c r="C552" s="309"/>
      <c r="D552" s="309"/>
      <c r="E552" s="309"/>
      <c r="F552" s="309"/>
      <c r="G552" s="310"/>
      <c r="H552" s="243"/>
      <c r="I552" s="244"/>
      <c r="J552" s="244"/>
      <c r="K552" s="244"/>
      <c r="L552" s="245"/>
      <c r="M552" s="246"/>
      <c r="N552" s="247"/>
      <c r="O552" s="247"/>
      <c r="P552" s="247"/>
      <c r="Q552" s="247"/>
      <c r="R552" s="247"/>
      <c r="S552" s="247"/>
      <c r="T552" s="247"/>
      <c r="U552" s="247"/>
      <c r="V552" s="247"/>
      <c r="W552" s="247"/>
      <c r="X552" s="247"/>
      <c r="Y552" s="248"/>
      <c r="Z552" s="283"/>
      <c r="AA552" s="284"/>
      <c r="AB552" s="284"/>
      <c r="AC552" s="610"/>
      <c r="AD552" s="243"/>
      <c r="AE552" s="244"/>
      <c r="AF552" s="244"/>
      <c r="AG552" s="244"/>
      <c r="AH552" s="245"/>
      <c r="AI552" s="246"/>
      <c r="AJ552" s="247"/>
      <c r="AK552" s="247"/>
      <c r="AL552" s="247"/>
      <c r="AM552" s="247"/>
      <c r="AN552" s="247"/>
      <c r="AO552" s="247"/>
      <c r="AP552" s="247"/>
      <c r="AQ552" s="247"/>
      <c r="AR552" s="247"/>
      <c r="AS552" s="247"/>
      <c r="AT552" s="247"/>
      <c r="AU552" s="248"/>
      <c r="AV552" s="283"/>
      <c r="AW552" s="284"/>
      <c r="AX552" s="284"/>
      <c r="AY552" s="559"/>
    </row>
    <row r="553" spans="2:51" ht="24.75" customHeight="1">
      <c r="B553" s="308"/>
      <c r="C553" s="309"/>
      <c r="D553" s="309"/>
      <c r="E553" s="309"/>
      <c r="F553" s="309"/>
      <c r="G553" s="310"/>
      <c r="H553" s="233"/>
      <c r="I553" s="234"/>
      <c r="J553" s="234"/>
      <c r="K553" s="234"/>
      <c r="L553" s="235"/>
      <c r="M553" s="236"/>
      <c r="N553" s="237"/>
      <c r="O553" s="237"/>
      <c r="P553" s="237"/>
      <c r="Q553" s="237"/>
      <c r="R553" s="237"/>
      <c r="S553" s="237"/>
      <c r="T553" s="237"/>
      <c r="U553" s="237"/>
      <c r="V553" s="237"/>
      <c r="W553" s="237"/>
      <c r="X553" s="237"/>
      <c r="Y553" s="238"/>
      <c r="Z553" s="239"/>
      <c r="AA553" s="240"/>
      <c r="AB553" s="240"/>
      <c r="AC553" s="242"/>
      <c r="AD553" s="233"/>
      <c r="AE553" s="234"/>
      <c r="AF553" s="234"/>
      <c r="AG553" s="234"/>
      <c r="AH553" s="235"/>
      <c r="AI553" s="236"/>
      <c r="AJ553" s="237"/>
      <c r="AK553" s="237"/>
      <c r="AL553" s="237"/>
      <c r="AM553" s="237"/>
      <c r="AN553" s="237"/>
      <c r="AO553" s="237"/>
      <c r="AP553" s="237"/>
      <c r="AQ553" s="237"/>
      <c r="AR553" s="237"/>
      <c r="AS553" s="237"/>
      <c r="AT553" s="237"/>
      <c r="AU553" s="238"/>
      <c r="AV553" s="239"/>
      <c r="AW553" s="240"/>
      <c r="AX553" s="240"/>
      <c r="AY553" s="241"/>
    </row>
    <row r="554" spans="2:51" ht="24.75" customHeight="1">
      <c r="B554" s="308"/>
      <c r="C554" s="309"/>
      <c r="D554" s="309"/>
      <c r="E554" s="309"/>
      <c r="F554" s="309"/>
      <c r="G554" s="310"/>
      <c r="H554" s="233"/>
      <c r="I554" s="234"/>
      <c r="J554" s="234"/>
      <c r="K554" s="234"/>
      <c r="L554" s="235"/>
      <c r="M554" s="236"/>
      <c r="N554" s="237"/>
      <c r="O554" s="237"/>
      <c r="P554" s="237"/>
      <c r="Q554" s="237"/>
      <c r="R554" s="237"/>
      <c r="S554" s="237"/>
      <c r="T554" s="237"/>
      <c r="U554" s="237"/>
      <c r="V554" s="237"/>
      <c r="W554" s="237"/>
      <c r="X554" s="237"/>
      <c r="Y554" s="238"/>
      <c r="Z554" s="239"/>
      <c r="AA554" s="240"/>
      <c r="AB554" s="240"/>
      <c r="AC554" s="242"/>
      <c r="AD554" s="233"/>
      <c r="AE554" s="234"/>
      <c r="AF554" s="234"/>
      <c r="AG554" s="234"/>
      <c r="AH554" s="235"/>
      <c r="AI554" s="236"/>
      <c r="AJ554" s="237"/>
      <c r="AK554" s="237"/>
      <c r="AL554" s="237"/>
      <c r="AM554" s="237"/>
      <c r="AN554" s="237"/>
      <c r="AO554" s="237"/>
      <c r="AP554" s="237"/>
      <c r="AQ554" s="237"/>
      <c r="AR554" s="237"/>
      <c r="AS554" s="237"/>
      <c r="AT554" s="237"/>
      <c r="AU554" s="238"/>
      <c r="AV554" s="239"/>
      <c r="AW554" s="240"/>
      <c r="AX554" s="240"/>
      <c r="AY554" s="241"/>
    </row>
    <row r="555" spans="2:51" ht="24.75" customHeight="1">
      <c r="B555" s="308"/>
      <c r="C555" s="309"/>
      <c r="D555" s="309"/>
      <c r="E555" s="309"/>
      <c r="F555" s="309"/>
      <c r="G555" s="310"/>
      <c r="H555" s="233"/>
      <c r="I555" s="234"/>
      <c r="J555" s="234"/>
      <c r="K555" s="234"/>
      <c r="L555" s="235"/>
      <c r="M555" s="236"/>
      <c r="N555" s="237"/>
      <c r="O555" s="237"/>
      <c r="P555" s="237"/>
      <c r="Q555" s="237"/>
      <c r="R555" s="237"/>
      <c r="S555" s="237"/>
      <c r="T555" s="237"/>
      <c r="U555" s="237"/>
      <c r="V555" s="237"/>
      <c r="W555" s="237"/>
      <c r="X555" s="237"/>
      <c r="Y555" s="238"/>
      <c r="Z555" s="239"/>
      <c r="AA555" s="240"/>
      <c r="AB555" s="240"/>
      <c r="AC555" s="242"/>
      <c r="AD555" s="233"/>
      <c r="AE555" s="234"/>
      <c r="AF555" s="234"/>
      <c r="AG555" s="234"/>
      <c r="AH555" s="235"/>
      <c r="AI555" s="236"/>
      <c r="AJ555" s="237"/>
      <c r="AK555" s="237"/>
      <c r="AL555" s="237"/>
      <c r="AM555" s="237"/>
      <c r="AN555" s="237"/>
      <c r="AO555" s="237"/>
      <c r="AP555" s="237"/>
      <c r="AQ555" s="237"/>
      <c r="AR555" s="237"/>
      <c r="AS555" s="237"/>
      <c r="AT555" s="237"/>
      <c r="AU555" s="238"/>
      <c r="AV555" s="239"/>
      <c r="AW555" s="240"/>
      <c r="AX555" s="240"/>
      <c r="AY555" s="241"/>
    </row>
    <row r="556" spans="2:51" ht="24.75" customHeight="1">
      <c r="B556" s="308"/>
      <c r="C556" s="309"/>
      <c r="D556" s="309"/>
      <c r="E556" s="309"/>
      <c r="F556" s="309"/>
      <c r="G556" s="310"/>
      <c r="H556" s="233"/>
      <c r="I556" s="234"/>
      <c r="J556" s="234"/>
      <c r="K556" s="234"/>
      <c r="L556" s="235"/>
      <c r="M556" s="236"/>
      <c r="N556" s="237"/>
      <c r="O556" s="237"/>
      <c r="P556" s="237"/>
      <c r="Q556" s="237"/>
      <c r="R556" s="237"/>
      <c r="S556" s="237"/>
      <c r="T556" s="237"/>
      <c r="U556" s="237"/>
      <c r="V556" s="237"/>
      <c r="W556" s="237"/>
      <c r="X556" s="237"/>
      <c r="Y556" s="238"/>
      <c r="Z556" s="239"/>
      <c r="AA556" s="240"/>
      <c r="AB556" s="240"/>
      <c r="AC556" s="240"/>
      <c r="AD556" s="233"/>
      <c r="AE556" s="234"/>
      <c r="AF556" s="234"/>
      <c r="AG556" s="234"/>
      <c r="AH556" s="235"/>
      <c r="AI556" s="236"/>
      <c r="AJ556" s="237"/>
      <c r="AK556" s="237"/>
      <c r="AL556" s="237"/>
      <c r="AM556" s="237"/>
      <c r="AN556" s="237"/>
      <c r="AO556" s="237"/>
      <c r="AP556" s="237"/>
      <c r="AQ556" s="237"/>
      <c r="AR556" s="237"/>
      <c r="AS556" s="237"/>
      <c r="AT556" s="237"/>
      <c r="AU556" s="238"/>
      <c r="AV556" s="239"/>
      <c r="AW556" s="240"/>
      <c r="AX556" s="240"/>
      <c r="AY556" s="241"/>
    </row>
    <row r="557" spans="2:51" ht="24.75" customHeight="1">
      <c r="B557" s="308"/>
      <c r="C557" s="309"/>
      <c r="D557" s="309"/>
      <c r="E557" s="309"/>
      <c r="F557" s="309"/>
      <c r="G557" s="310"/>
      <c r="H557" s="233"/>
      <c r="I557" s="234"/>
      <c r="J557" s="234"/>
      <c r="K557" s="234"/>
      <c r="L557" s="235"/>
      <c r="M557" s="236"/>
      <c r="N557" s="237"/>
      <c r="O557" s="237"/>
      <c r="P557" s="237"/>
      <c r="Q557" s="237"/>
      <c r="R557" s="237"/>
      <c r="S557" s="237"/>
      <c r="T557" s="237"/>
      <c r="U557" s="237"/>
      <c r="V557" s="237"/>
      <c r="W557" s="237"/>
      <c r="X557" s="237"/>
      <c r="Y557" s="238"/>
      <c r="Z557" s="239"/>
      <c r="AA557" s="240"/>
      <c r="AB557" s="240"/>
      <c r="AC557" s="240"/>
      <c r="AD557" s="233"/>
      <c r="AE557" s="234"/>
      <c r="AF557" s="234"/>
      <c r="AG557" s="234"/>
      <c r="AH557" s="235"/>
      <c r="AI557" s="236"/>
      <c r="AJ557" s="237"/>
      <c r="AK557" s="237"/>
      <c r="AL557" s="237"/>
      <c r="AM557" s="237"/>
      <c r="AN557" s="237"/>
      <c r="AO557" s="237"/>
      <c r="AP557" s="237"/>
      <c r="AQ557" s="237"/>
      <c r="AR557" s="237"/>
      <c r="AS557" s="237"/>
      <c r="AT557" s="237"/>
      <c r="AU557" s="238"/>
      <c r="AV557" s="239"/>
      <c r="AW557" s="240"/>
      <c r="AX557" s="240"/>
      <c r="AY557" s="241"/>
    </row>
    <row r="558" spans="2:51" ht="24.75" customHeight="1">
      <c r="B558" s="308"/>
      <c r="C558" s="309"/>
      <c r="D558" s="309"/>
      <c r="E558" s="309"/>
      <c r="F558" s="309"/>
      <c r="G558" s="310"/>
      <c r="H558" s="233"/>
      <c r="I558" s="234"/>
      <c r="J558" s="234"/>
      <c r="K558" s="234"/>
      <c r="L558" s="235"/>
      <c r="M558" s="236"/>
      <c r="N558" s="237"/>
      <c r="O558" s="237"/>
      <c r="P558" s="237"/>
      <c r="Q558" s="237"/>
      <c r="R558" s="237"/>
      <c r="S558" s="237"/>
      <c r="T558" s="237"/>
      <c r="U558" s="237"/>
      <c r="V558" s="237"/>
      <c r="W558" s="237"/>
      <c r="X558" s="237"/>
      <c r="Y558" s="238"/>
      <c r="Z558" s="239"/>
      <c r="AA558" s="240"/>
      <c r="AB558" s="240"/>
      <c r="AC558" s="240"/>
      <c r="AD558" s="233"/>
      <c r="AE558" s="234"/>
      <c r="AF558" s="234"/>
      <c r="AG558" s="234"/>
      <c r="AH558" s="235"/>
      <c r="AI558" s="236"/>
      <c r="AJ558" s="237"/>
      <c r="AK558" s="237"/>
      <c r="AL558" s="237"/>
      <c r="AM558" s="237"/>
      <c r="AN558" s="237"/>
      <c r="AO558" s="237"/>
      <c r="AP558" s="237"/>
      <c r="AQ558" s="237"/>
      <c r="AR558" s="237"/>
      <c r="AS558" s="237"/>
      <c r="AT558" s="237"/>
      <c r="AU558" s="238"/>
      <c r="AV558" s="239"/>
      <c r="AW558" s="240"/>
      <c r="AX558" s="240"/>
      <c r="AY558" s="241"/>
    </row>
    <row r="559" spans="2:51" ht="24.75" customHeight="1">
      <c r="B559" s="308"/>
      <c r="C559" s="309"/>
      <c r="D559" s="309"/>
      <c r="E559" s="309"/>
      <c r="F559" s="309"/>
      <c r="G559" s="310"/>
      <c r="H559" s="224"/>
      <c r="I559" s="225"/>
      <c r="J559" s="225"/>
      <c r="K559" s="225"/>
      <c r="L559" s="226"/>
      <c r="M559" s="227"/>
      <c r="N559" s="228"/>
      <c r="O559" s="228"/>
      <c r="P559" s="228"/>
      <c r="Q559" s="228"/>
      <c r="R559" s="228"/>
      <c r="S559" s="228"/>
      <c r="T559" s="228"/>
      <c r="U559" s="228"/>
      <c r="V559" s="228"/>
      <c r="W559" s="228"/>
      <c r="X559" s="228"/>
      <c r="Y559" s="229"/>
      <c r="Z559" s="230"/>
      <c r="AA559" s="231"/>
      <c r="AB559" s="231"/>
      <c r="AC559" s="231"/>
      <c r="AD559" s="224"/>
      <c r="AE559" s="225"/>
      <c r="AF559" s="225"/>
      <c r="AG559" s="225"/>
      <c r="AH559" s="226"/>
      <c r="AI559" s="227"/>
      <c r="AJ559" s="228"/>
      <c r="AK559" s="228"/>
      <c r="AL559" s="228"/>
      <c r="AM559" s="228"/>
      <c r="AN559" s="228"/>
      <c r="AO559" s="228"/>
      <c r="AP559" s="228"/>
      <c r="AQ559" s="228"/>
      <c r="AR559" s="228"/>
      <c r="AS559" s="228"/>
      <c r="AT559" s="228"/>
      <c r="AU559" s="229"/>
      <c r="AV559" s="230"/>
      <c r="AW559" s="231"/>
      <c r="AX559" s="231"/>
      <c r="AY559" s="232"/>
    </row>
    <row r="560" spans="2:51" ht="24.75" customHeight="1">
      <c r="B560" s="308"/>
      <c r="C560" s="309"/>
      <c r="D560" s="309"/>
      <c r="E560" s="309"/>
      <c r="F560" s="309"/>
      <c r="G560" s="310"/>
      <c r="H560" s="266" t="s">
        <v>26</v>
      </c>
      <c r="I560" s="267"/>
      <c r="J560" s="267"/>
      <c r="K560" s="267"/>
      <c r="L560" s="267"/>
      <c r="M560" s="268"/>
      <c r="N560" s="269"/>
      <c r="O560" s="269"/>
      <c r="P560" s="269"/>
      <c r="Q560" s="269"/>
      <c r="R560" s="269"/>
      <c r="S560" s="269"/>
      <c r="T560" s="269"/>
      <c r="U560" s="269"/>
      <c r="V560" s="269"/>
      <c r="W560" s="269"/>
      <c r="X560" s="269"/>
      <c r="Y560" s="270"/>
      <c r="Z560" s="275"/>
      <c r="AA560" s="276"/>
      <c r="AB560" s="276"/>
      <c r="AC560" s="277"/>
      <c r="AD560" s="266" t="s">
        <v>26</v>
      </c>
      <c r="AE560" s="267"/>
      <c r="AF560" s="267"/>
      <c r="AG560" s="267"/>
      <c r="AH560" s="267"/>
      <c r="AI560" s="268"/>
      <c r="AJ560" s="269"/>
      <c r="AK560" s="269"/>
      <c r="AL560" s="269"/>
      <c r="AM560" s="269"/>
      <c r="AN560" s="269"/>
      <c r="AO560" s="269"/>
      <c r="AP560" s="269"/>
      <c r="AQ560" s="269"/>
      <c r="AR560" s="269"/>
      <c r="AS560" s="269"/>
      <c r="AT560" s="269"/>
      <c r="AU560" s="270"/>
      <c r="AV560" s="275"/>
      <c r="AW560" s="276"/>
      <c r="AX560" s="276"/>
      <c r="AY560" s="556"/>
    </row>
    <row r="561" spans="2:51" ht="24.75" customHeight="1">
      <c r="B561" s="308"/>
      <c r="C561" s="309"/>
      <c r="D561" s="309"/>
      <c r="E561" s="309"/>
      <c r="F561" s="309"/>
      <c r="G561" s="310"/>
      <c r="H561" s="253"/>
      <c r="I561" s="254"/>
      <c r="J561" s="254"/>
      <c r="K561" s="254"/>
      <c r="L561" s="254"/>
      <c r="M561" s="254"/>
      <c r="N561" s="254"/>
      <c r="O561" s="254"/>
      <c r="P561" s="254"/>
      <c r="Q561" s="254"/>
      <c r="R561" s="254"/>
      <c r="S561" s="254"/>
      <c r="T561" s="254"/>
      <c r="U561" s="254"/>
      <c r="V561" s="254"/>
      <c r="W561" s="254"/>
      <c r="X561" s="254"/>
      <c r="Y561" s="254"/>
      <c r="Z561" s="254"/>
      <c r="AA561" s="254"/>
      <c r="AB561" s="254"/>
      <c r="AC561" s="255"/>
      <c r="AD561" s="253"/>
      <c r="AE561" s="254"/>
      <c r="AF561" s="254"/>
      <c r="AG561" s="254"/>
      <c r="AH561" s="254"/>
      <c r="AI561" s="254"/>
      <c r="AJ561" s="254"/>
      <c r="AK561" s="254"/>
      <c r="AL561" s="254"/>
      <c r="AM561" s="254"/>
      <c r="AN561" s="254"/>
      <c r="AO561" s="254"/>
      <c r="AP561" s="254"/>
      <c r="AQ561" s="254"/>
      <c r="AR561" s="254"/>
      <c r="AS561" s="254"/>
      <c r="AT561" s="254"/>
      <c r="AU561" s="254"/>
      <c r="AV561" s="254"/>
      <c r="AW561" s="254"/>
      <c r="AX561" s="254"/>
      <c r="AY561" s="256"/>
    </row>
    <row r="562" spans="2:51" ht="24.75" customHeight="1">
      <c r="B562" s="308"/>
      <c r="C562" s="309"/>
      <c r="D562" s="309"/>
      <c r="E562" s="309"/>
      <c r="F562" s="309"/>
      <c r="G562" s="310"/>
      <c r="H562" s="257" t="s">
        <v>23</v>
      </c>
      <c r="I562" s="258"/>
      <c r="J562" s="258"/>
      <c r="K562" s="258"/>
      <c r="L562" s="258"/>
      <c r="M562" s="259" t="s">
        <v>24</v>
      </c>
      <c r="N562" s="260"/>
      <c r="O562" s="260"/>
      <c r="P562" s="260"/>
      <c r="Q562" s="260"/>
      <c r="R562" s="260"/>
      <c r="S562" s="260"/>
      <c r="T562" s="260"/>
      <c r="U562" s="260"/>
      <c r="V562" s="260"/>
      <c r="W562" s="260"/>
      <c r="X562" s="260"/>
      <c r="Y562" s="261"/>
      <c r="Z562" s="262" t="s">
        <v>25</v>
      </c>
      <c r="AA562" s="263"/>
      <c r="AB562" s="263"/>
      <c r="AC562" s="264"/>
      <c r="AD562" s="257" t="s">
        <v>23</v>
      </c>
      <c r="AE562" s="258"/>
      <c r="AF562" s="258"/>
      <c r="AG562" s="258"/>
      <c r="AH562" s="258"/>
      <c r="AI562" s="259" t="s">
        <v>24</v>
      </c>
      <c r="AJ562" s="260"/>
      <c r="AK562" s="260"/>
      <c r="AL562" s="260"/>
      <c r="AM562" s="260"/>
      <c r="AN562" s="260"/>
      <c r="AO562" s="260"/>
      <c r="AP562" s="260"/>
      <c r="AQ562" s="260"/>
      <c r="AR562" s="260"/>
      <c r="AS562" s="260"/>
      <c r="AT562" s="260"/>
      <c r="AU562" s="261"/>
      <c r="AV562" s="262" t="s">
        <v>25</v>
      </c>
      <c r="AW562" s="263"/>
      <c r="AX562" s="263"/>
      <c r="AY562" s="265"/>
    </row>
    <row r="563" spans="2:51" ht="24.75" customHeight="1">
      <c r="B563" s="308"/>
      <c r="C563" s="309"/>
      <c r="D563" s="309"/>
      <c r="E563" s="309"/>
      <c r="F563" s="309"/>
      <c r="G563" s="310"/>
      <c r="H563" s="243"/>
      <c r="I563" s="244"/>
      <c r="J563" s="244"/>
      <c r="K563" s="244"/>
      <c r="L563" s="245"/>
      <c r="M563" s="246"/>
      <c r="N563" s="247"/>
      <c r="O563" s="247"/>
      <c r="P563" s="247"/>
      <c r="Q563" s="247"/>
      <c r="R563" s="247"/>
      <c r="S563" s="247"/>
      <c r="T563" s="247"/>
      <c r="U563" s="247"/>
      <c r="V563" s="247"/>
      <c r="W563" s="247"/>
      <c r="X563" s="247"/>
      <c r="Y563" s="248"/>
      <c r="Z563" s="283"/>
      <c r="AA563" s="284"/>
      <c r="AB563" s="284"/>
      <c r="AC563" s="610"/>
      <c r="AD563" s="243"/>
      <c r="AE563" s="244"/>
      <c r="AF563" s="244"/>
      <c r="AG563" s="244"/>
      <c r="AH563" s="245"/>
      <c r="AI563" s="246"/>
      <c r="AJ563" s="247"/>
      <c r="AK563" s="247"/>
      <c r="AL563" s="247"/>
      <c r="AM563" s="247"/>
      <c r="AN563" s="247"/>
      <c r="AO563" s="247"/>
      <c r="AP563" s="247"/>
      <c r="AQ563" s="247"/>
      <c r="AR563" s="247"/>
      <c r="AS563" s="247"/>
      <c r="AT563" s="247"/>
      <c r="AU563" s="248"/>
      <c r="AV563" s="283"/>
      <c r="AW563" s="284"/>
      <c r="AX563" s="284"/>
      <c r="AY563" s="559"/>
    </row>
    <row r="564" spans="2:51" ht="24.75" customHeight="1">
      <c r="B564" s="308"/>
      <c r="C564" s="309"/>
      <c r="D564" s="309"/>
      <c r="E564" s="309"/>
      <c r="F564" s="309"/>
      <c r="G564" s="310"/>
      <c r="H564" s="233"/>
      <c r="I564" s="234"/>
      <c r="J564" s="234"/>
      <c r="K564" s="234"/>
      <c r="L564" s="235"/>
      <c r="M564" s="236"/>
      <c r="N564" s="237"/>
      <c r="O564" s="237"/>
      <c r="P564" s="237"/>
      <c r="Q564" s="237"/>
      <c r="R564" s="237"/>
      <c r="S564" s="237"/>
      <c r="T564" s="237"/>
      <c r="U564" s="237"/>
      <c r="V564" s="237"/>
      <c r="W564" s="237"/>
      <c r="X564" s="237"/>
      <c r="Y564" s="238"/>
      <c r="Z564" s="239"/>
      <c r="AA564" s="240"/>
      <c r="AB564" s="240"/>
      <c r="AC564" s="242"/>
      <c r="AD564" s="233"/>
      <c r="AE564" s="234"/>
      <c r="AF564" s="234"/>
      <c r="AG564" s="234"/>
      <c r="AH564" s="235"/>
      <c r="AI564" s="236"/>
      <c r="AJ564" s="237"/>
      <c r="AK564" s="237"/>
      <c r="AL564" s="237"/>
      <c r="AM564" s="237"/>
      <c r="AN564" s="237"/>
      <c r="AO564" s="237"/>
      <c r="AP564" s="237"/>
      <c r="AQ564" s="237"/>
      <c r="AR564" s="237"/>
      <c r="AS564" s="237"/>
      <c r="AT564" s="237"/>
      <c r="AU564" s="238"/>
      <c r="AV564" s="239"/>
      <c r="AW564" s="240"/>
      <c r="AX564" s="240"/>
      <c r="AY564" s="241"/>
    </row>
    <row r="565" spans="2:51" ht="24.75" customHeight="1">
      <c r="B565" s="308"/>
      <c r="C565" s="309"/>
      <c r="D565" s="309"/>
      <c r="E565" s="309"/>
      <c r="F565" s="309"/>
      <c r="G565" s="310"/>
      <c r="H565" s="233"/>
      <c r="I565" s="234"/>
      <c r="J565" s="234"/>
      <c r="K565" s="234"/>
      <c r="L565" s="235"/>
      <c r="M565" s="236"/>
      <c r="N565" s="237"/>
      <c r="O565" s="237"/>
      <c r="P565" s="237"/>
      <c r="Q565" s="237"/>
      <c r="R565" s="237"/>
      <c r="S565" s="237"/>
      <c r="T565" s="237"/>
      <c r="U565" s="237"/>
      <c r="V565" s="237"/>
      <c r="W565" s="237"/>
      <c r="X565" s="237"/>
      <c r="Y565" s="238"/>
      <c r="Z565" s="239"/>
      <c r="AA565" s="240"/>
      <c r="AB565" s="240"/>
      <c r="AC565" s="242"/>
      <c r="AD565" s="233"/>
      <c r="AE565" s="234"/>
      <c r="AF565" s="234"/>
      <c r="AG565" s="234"/>
      <c r="AH565" s="235"/>
      <c r="AI565" s="236"/>
      <c r="AJ565" s="237"/>
      <c r="AK565" s="237"/>
      <c r="AL565" s="237"/>
      <c r="AM565" s="237"/>
      <c r="AN565" s="237"/>
      <c r="AO565" s="237"/>
      <c r="AP565" s="237"/>
      <c r="AQ565" s="237"/>
      <c r="AR565" s="237"/>
      <c r="AS565" s="237"/>
      <c r="AT565" s="237"/>
      <c r="AU565" s="238"/>
      <c r="AV565" s="239"/>
      <c r="AW565" s="240"/>
      <c r="AX565" s="240"/>
      <c r="AY565" s="241"/>
    </row>
    <row r="566" spans="2:51" ht="24.75" customHeight="1">
      <c r="B566" s="308"/>
      <c r="C566" s="309"/>
      <c r="D566" s="309"/>
      <c r="E566" s="309"/>
      <c r="F566" s="309"/>
      <c r="G566" s="310"/>
      <c r="H566" s="233"/>
      <c r="I566" s="234"/>
      <c r="J566" s="234"/>
      <c r="K566" s="234"/>
      <c r="L566" s="235"/>
      <c r="M566" s="236"/>
      <c r="N566" s="237"/>
      <c r="O566" s="237"/>
      <c r="P566" s="237"/>
      <c r="Q566" s="237"/>
      <c r="R566" s="237"/>
      <c r="S566" s="237"/>
      <c r="T566" s="237"/>
      <c r="U566" s="237"/>
      <c r="V566" s="237"/>
      <c r="W566" s="237"/>
      <c r="X566" s="237"/>
      <c r="Y566" s="238"/>
      <c r="Z566" s="239"/>
      <c r="AA566" s="240"/>
      <c r="AB566" s="240"/>
      <c r="AC566" s="242"/>
      <c r="AD566" s="233"/>
      <c r="AE566" s="234"/>
      <c r="AF566" s="234"/>
      <c r="AG566" s="234"/>
      <c r="AH566" s="235"/>
      <c r="AI566" s="236"/>
      <c r="AJ566" s="237"/>
      <c r="AK566" s="237"/>
      <c r="AL566" s="237"/>
      <c r="AM566" s="237"/>
      <c r="AN566" s="237"/>
      <c r="AO566" s="237"/>
      <c r="AP566" s="237"/>
      <c r="AQ566" s="237"/>
      <c r="AR566" s="237"/>
      <c r="AS566" s="237"/>
      <c r="AT566" s="237"/>
      <c r="AU566" s="238"/>
      <c r="AV566" s="239"/>
      <c r="AW566" s="240"/>
      <c r="AX566" s="240"/>
      <c r="AY566" s="241"/>
    </row>
    <row r="567" spans="2:51" ht="24.75" customHeight="1">
      <c r="B567" s="308"/>
      <c r="C567" s="309"/>
      <c r="D567" s="309"/>
      <c r="E567" s="309"/>
      <c r="F567" s="309"/>
      <c r="G567" s="310"/>
      <c r="H567" s="233"/>
      <c r="I567" s="234"/>
      <c r="J567" s="234"/>
      <c r="K567" s="234"/>
      <c r="L567" s="235"/>
      <c r="M567" s="236"/>
      <c r="N567" s="237"/>
      <c r="O567" s="237"/>
      <c r="P567" s="237"/>
      <c r="Q567" s="237"/>
      <c r="R567" s="237"/>
      <c r="S567" s="237"/>
      <c r="T567" s="237"/>
      <c r="U567" s="237"/>
      <c r="V567" s="237"/>
      <c r="W567" s="237"/>
      <c r="X567" s="237"/>
      <c r="Y567" s="238"/>
      <c r="Z567" s="239"/>
      <c r="AA567" s="240"/>
      <c r="AB567" s="240"/>
      <c r="AC567" s="240"/>
      <c r="AD567" s="233"/>
      <c r="AE567" s="234"/>
      <c r="AF567" s="234"/>
      <c r="AG567" s="234"/>
      <c r="AH567" s="235"/>
      <c r="AI567" s="236"/>
      <c r="AJ567" s="237"/>
      <c r="AK567" s="237"/>
      <c r="AL567" s="237"/>
      <c r="AM567" s="237"/>
      <c r="AN567" s="237"/>
      <c r="AO567" s="237"/>
      <c r="AP567" s="237"/>
      <c r="AQ567" s="237"/>
      <c r="AR567" s="237"/>
      <c r="AS567" s="237"/>
      <c r="AT567" s="237"/>
      <c r="AU567" s="238"/>
      <c r="AV567" s="239"/>
      <c r="AW567" s="240"/>
      <c r="AX567" s="240"/>
      <c r="AY567" s="241"/>
    </row>
    <row r="568" spans="2:51" ht="24.75" customHeight="1">
      <c r="B568" s="308"/>
      <c r="C568" s="309"/>
      <c r="D568" s="309"/>
      <c r="E568" s="309"/>
      <c r="F568" s="309"/>
      <c r="G568" s="310"/>
      <c r="H568" s="233"/>
      <c r="I568" s="234"/>
      <c r="J568" s="234"/>
      <c r="K568" s="234"/>
      <c r="L568" s="235"/>
      <c r="M568" s="236"/>
      <c r="N568" s="237"/>
      <c r="O568" s="237"/>
      <c r="P568" s="237"/>
      <c r="Q568" s="237"/>
      <c r="R568" s="237"/>
      <c r="S568" s="237"/>
      <c r="T568" s="237"/>
      <c r="U568" s="237"/>
      <c r="V568" s="237"/>
      <c r="W568" s="237"/>
      <c r="X568" s="237"/>
      <c r="Y568" s="238"/>
      <c r="Z568" s="239"/>
      <c r="AA568" s="240"/>
      <c r="AB568" s="240"/>
      <c r="AC568" s="240"/>
      <c r="AD568" s="233"/>
      <c r="AE568" s="234"/>
      <c r="AF568" s="234"/>
      <c r="AG568" s="234"/>
      <c r="AH568" s="235"/>
      <c r="AI568" s="236"/>
      <c r="AJ568" s="237"/>
      <c r="AK568" s="237"/>
      <c r="AL568" s="237"/>
      <c r="AM568" s="237"/>
      <c r="AN568" s="237"/>
      <c r="AO568" s="237"/>
      <c r="AP568" s="237"/>
      <c r="AQ568" s="237"/>
      <c r="AR568" s="237"/>
      <c r="AS568" s="237"/>
      <c r="AT568" s="237"/>
      <c r="AU568" s="238"/>
      <c r="AV568" s="239"/>
      <c r="AW568" s="240"/>
      <c r="AX568" s="240"/>
      <c r="AY568" s="241"/>
    </row>
    <row r="569" spans="2:51" ht="24.75" customHeight="1">
      <c r="B569" s="308"/>
      <c r="C569" s="309"/>
      <c r="D569" s="309"/>
      <c r="E569" s="309"/>
      <c r="F569" s="309"/>
      <c r="G569" s="310"/>
      <c r="H569" s="233"/>
      <c r="I569" s="234"/>
      <c r="J569" s="234"/>
      <c r="K569" s="234"/>
      <c r="L569" s="235"/>
      <c r="M569" s="236"/>
      <c r="N569" s="237"/>
      <c r="O569" s="237"/>
      <c r="P569" s="237"/>
      <c r="Q569" s="237"/>
      <c r="R569" s="237"/>
      <c r="S569" s="237"/>
      <c r="T569" s="237"/>
      <c r="U569" s="237"/>
      <c r="V569" s="237"/>
      <c r="W569" s="237"/>
      <c r="X569" s="237"/>
      <c r="Y569" s="238"/>
      <c r="Z569" s="239"/>
      <c r="AA569" s="240"/>
      <c r="AB569" s="240"/>
      <c r="AC569" s="240"/>
      <c r="AD569" s="233"/>
      <c r="AE569" s="234"/>
      <c r="AF569" s="234"/>
      <c r="AG569" s="234"/>
      <c r="AH569" s="235"/>
      <c r="AI569" s="236"/>
      <c r="AJ569" s="237"/>
      <c r="AK569" s="237"/>
      <c r="AL569" s="237"/>
      <c r="AM569" s="237"/>
      <c r="AN569" s="237"/>
      <c r="AO569" s="237"/>
      <c r="AP569" s="237"/>
      <c r="AQ569" s="237"/>
      <c r="AR569" s="237"/>
      <c r="AS569" s="237"/>
      <c r="AT569" s="237"/>
      <c r="AU569" s="238"/>
      <c r="AV569" s="239"/>
      <c r="AW569" s="240"/>
      <c r="AX569" s="240"/>
      <c r="AY569" s="241"/>
    </row>
    <row r="570" spans="2:51" ht="24.75" customHeight="1">
      <c r="B570" s="308"/>
      <c r="C570" s="309"/>
      <c r="D570" s="309"/>
      <c r="E570" s="309"/>
      <c r="F570" s="309"/>
      <c r="G570" s="310"/>
      <c r="H570" s="224"/>
      <c r="I570" s="225"/>
      <c r="J570" s="225"/>
      <c r="K570" s="225"/>
      <c r="L570" s="226"/>
      <c r="M570" s="227"/>
      <c r="N570" s="228"/>
      <c r="O570" s="228"/>
      <c r="P570" s="228"/>
      <c r="Q570" s="228"/>
      <c r="R570" s="228"/>
      <c r="S570" s="228"/>
      <c r="T570" s="228"/>
      <c r="U570" s="228"/>
      <c r="V570" s="228"/>
      <c r="W570" s="228"/>
      <c r="X570" s="228"/>
      <c r="Y570" s="229"/>
      <c r="Z570" s="230"/>
      <c r="AA570" s="231"/>
      <c r="AB570" s="231"/>
      <c r="AC570" s="231"/>
      <c r="AD570" s="224"/>
      <c r="AE570" s="225"/>
      <c r="AF570" s="225"/>
      <c r="AG570" s="225"/>
      <c r="AH570" s="226"/>
      <c r="AI570" s="227"/>
      <c r="AJ570" s="228"/>
      <c r="AK570" s="228"/>
      <c r="AL570" s="228"/>
      <c r="AM570" s="228"/>
      <c r="AN570" s="228"/>
      <c r="AO570" s="228"/>
      <c r="AP570" s="228"/>
      <c r="AQ570" s="228"/>
      <c r="AR570" s="228"/>
      <c r="AS570" s="228"/>
      <c r="AT570" s="228"/>
      <c r="AU570" s="229"/>
      <c r="AV570" s="230"/>
      <c r="AW570" s="231"/>
      <c r="AX570" s="231"/>
      <c r="AY570" s="232"/>
    </row>
    <row r="571" spans="2:51" ht="24.75" customHeight="1" thickBot="1">
      <c r="B571" s="311"/>
      <c r="C571" s="312"/>
      <c r="D571" s="312"/>
      <c r="E571" s="312"/>
      <c r="F571" s="312"/>
      <c r="G571" s="313"/>
      <c r="H571" s="215" t="s">
        <v>26</v>
      </c>
      <c r="I571" s="216"/>
      <c r="J571" s="216"/>
      <c r="K571" s="216"/>
      <c r="L571" s="216"/>
      <c r="M571" s="217"/>
      <c r="N571" s="218"/>
      <c r="O571" s="218"/>
      <c r="P571" s="218"/>
      <c r="Q571" s="218"/>
      <c r="R571" s="218"/>
      <c r="S571" s="218"/>
      <c r="T571" s="218"/>
      <c r="U571" s="218"/>
      <c r="V571" s="218"/>
      <c r="W571" s="218"/>
      <c r="X571" s="218"/>
      <c r="Y571" s="219"/>
      <c r="Z571" s="606"/>
      <c r="AA571" s="607"/>
      <c r="AB571" s="607"/>
      <c r="AC571" s="608"/>
      <c r="AD571" s="215" t="s">
        <v>26</v>
      </c>
      <c r="AE571" s="216"/>
      <c r="AF571" s="216"/>
      <c r="AG571" s="216"/>
      <c r="AH571" s="216"/>
      <c r="AI571" s="217"/>
      <c r="AJ571" s="218"/>
      <c r="AK571" s="218"/>
      <c r="AL571" s="218"/>
      <c r="AM571" s="218"/>
      <c r="AN571" s="218"/>
      <c r="AO571" s="218"/>
      <c r="AP571" s="218"/>
      <c r="AQ571" s="218"/>
      <c r="AR571" s="218"/>
      <c r="AS571" s="218"/>
      <c r="AT571" s="218"/>
      <c r="AU571" s="219"/>
      <c r="AV571" s="606"/>
      <c r="AW571" s="607"/>
      <c r="AX571" s="607"/>
      <c r="AY571" s="609"/>
    </row>
    <row r="573" spans="2:51" ht="23.25" customHeight="1" thickBot="1">
      <c r="B573" s="28" t="s">
        <v>100</v>
      </c>
      <c r="C573" s="28"/>
      <c r="D573" s="28"/>
      <c r="E573" s="64"/>
      <c r="F573" s="64"/>
      <c r="G573" s="212" t="s">
        <v>1860</v>
      </c>
      <c r="H573" s="212"/>
      <c r="I573" s="212"/>
      <c r="J573" s="212"/>
      <c r="K573" s="212"/>
      <c r="L573" s="212"/>
      <c r="M573" s="212"/>
      <c r="N573" s="212"/>
      <c r="O573" s="212"/>
      <c r="P573" s="212"/>
      <c r="Q573" s="212"/>
      <c r="R573" s="212"/>
      <c r="S573" s="212"/>
      <c r="T573" s="212"/>
      <c r="U573" s="212"/>
      <c r="V573" s="212"/>
      <c r="W573" s="212"/>
      <c r="X573" s="212"/>
      <c r="Y573" s="212"/>
      <c r="Z573" s="212"/>
      <c r="AA573" s="212"/>
      <c r="AB573" s="212"/>
      <c r="AC573" s="212"/>
      <c r="AD573" s="212"/>
      <c r="AE573" s="212"/>
      <c r="AF573" s="212"/>
      <c r="AG573" s="212"/>
      <c r="AH573" s="212"/>
      <c r="AI573" s="212"/>
      <c r="AJ573" s="212"/>
      <c r="AK573" s="212"/>
      <c r="AL573" s="212"/>
      <c r="AM573" s="212"/>
      <c r="AN573" s="212"/>
      <c r="AO573" s="212"/>
      <c r="AP573" s="212"/>
      <c r="AQ573" s="212"/>
      <c r="AR573" s="212"/>
      <c r="AS573" s="212"/>
      <c r="AT573" s="212"/>
      <c r="AU573" s="212"/>
      <c r="AV573" s="212"/>
      <c r="AW573" s="212"/>
      <c r="AX573" s="212"/>
      <c r="AY573" s="64"/>
    </row>
    <row r="574" spans="2:51" ht="14.25">
      <c r="C574" s="20" t="s">
        <v>1765</v>
      </c>
    </row>
    <row r="575" spans="2:51">
      <c r="C575" t="s">
        <v>1766</v>
      </c>
    </row>
    <row r="576" spans="2:51" ht="34.5" customHeight="1">
      <c r="B576" s="202"/>
      <c r="C576" s="202"/>
      <c r="D576" s="213" t="s">
        <v>1767</v>
      </c>
      <c r="E576" s="213"/>
      <c r="F576" s="213"/>
      <c r="G576" s="213"/>
      <c r="H576" s="213"/>
      <c r="I576" s="213"/>
      <c r="J576" s="213"/>
      <c r="K576" s="213"/>
      <c r="L576" s="213"/>
      <c r="M576" s="213"/>
      <c r="N576" s="213" t="s">
        <v>1768</v>
      </c>
      <c r="O576" s="213"/>
      <c r="P576" s="213"/>
      <c r="Q576" s="213"/>
      <c r="R576" s="213"/>
      <c r="S576" s="213"/>
      <c r="T576" s="213"/>
      <c r="U576" s="213"/>
      <c r="V576" s="213"/>
      <c r="W576" s="213"/>
      <c r="X576" s="213"/>
      <c r="Y576" s="213"/>
      <c r="Z576" s="213"/>
      <c r="AA576" s="213"/>
      <c r="AB576" s="213"/>
      <c r="AC576" s="213"/>
      <c r="AD576" s="213"/>
      <c r="AE576" s="213"/>
      <c r="AF576" s="213"/>
      <c r="AG576" s="213"/>
      <c r="AH576" s="213"/>
      <c r="AI576" s="213"/>
      <c r="AJ576" s="213"/>
      <c r="AK576" s="213"/>
      <c r="AL576" s="214" t="s">
        <v>1769</v>
      </c>
      <c r="AM576" s="213"/>
      <c r="AN576" s="213"/>
      <c r="AO576" s="213"/>
      <c r="AP576" s="213"/>
      <c r="AQ576" s="213"/>
      <c r="AR576" s="213" t="s">
        <v>27</v>
      </c>
      <c r="AS576" s="213"/>
      <c r="AT576" s="213"/>
      <c r="AU576" s="213"/>
      <c r="AV576" s="213" t="s">
        <v>28</v>
      </c>
      <c r="AW576" s="213"/>
      <c r="AX576" s="213"/>
    </row>
    <row r="577" spans="2:50" ht="38.25" customHeight="1">
      <c r="B577" s="202">
        <v>1</v>
      </c>
      <c r="C577" s="202">
        <v>1</v>
      </c>
      <c r="D577" s="480" t="s">
        <v>1875</v>
      </c>
      <c r="E577" s="481"/>
      <c r="F577" s="481"/>
      <c r="G577" s="481"/>
      <c r="H577" s="481"/>
      <c r="I577" s="481"/>
      <c r="J577" s="481"/>
      <c r="K577" s="481"/>
      <c r="L577" s="481"/>
      <c r="M577" s="482"/>
      <c r="N577" s="636" t="s">
        <v>1863</v>
      </c>
      <c r="O577" s="636"/>
      <c r="P577" s="636"/>
      <c r="Q577" s="636"/>
      <c r="R577" s="636"/>
      <c r="S577" s="636"/>
      <c r="T577" s="636"/>
      <c r="U577" s="636"/>
      <c r="V577" s="636"/>
      <c r="W577" s="636"/>
      <c r="X577" s="636"/>
      <c r="Y577" s="636"/>
      <c r="Z577" s="636"/>
      <c r="AA577" s="636"/>
      <c r="AB577" s="636"/>
      <c r="AC577" s="636"/>
      <c r="AD577" s="636"/>
      <c r="AE577" s="636"/>
      <c r="AF577" s="636"/>
      <c r="AG577" s="636"/>
      <c r="AH577" s="636"/>
      <c r="AI577" s="636"/>
      <c r="AJ577" s="636"/>
      <c r="AK577" s="636"/>
      <c r="AL577" s="492">
        <v>648.6</v>
      </c>
      <c r="AM577" s="493"/>
      <c r="AN577" s="493"/>
      <c r="AO577" s="493"/>
      <c r="AP577" s="493"/>
      <c r="AQ577" s="493"/>
      <c r="AR577" s="209" t="s">
        <v>224</v>
      </c>
      <c r="AS577" s="209"/>
      <c r="AT577" s="209"/>
      <c r="AU577" s="209"/>
      <c r="AV577" s="209" t="s">
        <v>1722</v>
      </c>
      <c r="AW577" s="209"/>
      <c r="AX577" s="209"/>
    </row>
    <row r="578" spans="2:50" ht="21.95" customHeight="1">
      <c r="B578" s="202">
        <v>2</v>
      </c>
      <c r="C578" s="202">
        <v>1</v>
      </c>
      <c r="D578" s="208"/>
      <c r="E578" s="208"/>
      <c r="F578" s="208"/>
      <c r="G578" s="208"/>
      <c r="H578" s="208"/>
      <c r="I578" s="208"/>
      <c r="J578" s="208"/>
      <c r="K578" s="208"/>
      <c r="L578" s="208"/>
      <c r="M578" s="208"/>
      <c r="N578" s="208"/>
      <c r="O578" s="208"/>
      <c r="P578" s="208"/>
      <c r="Q578" s="208"/>
      <c r="R578" s="208"/>
      <c r="S578" s="208"/>
      <c r="T578" s="208"/>
      <c r="U578" s="208"/>
      <c r="V578" s="208"/>
      <c r="W578" s="208"/>
      <c r="X578" s="208"/>
      <c r="Y578" s="208"/>
      <c r="Z578" s="208"/>
      <c r="AA578" s="208"/>
      <c r="AB578" s="208"/>
      <c r="AC578" s="208"/>
      <c r="AD578" s="208"/>
      <c r="AE578" s="208"/>
      <c r="AF578" s="208"/>
      <c r="AG578" s="208"/>
      <c r="AH578" s="208"/>
      <c r="AI578" s="208"/>
      <c r="AJ578" s="208"/>
      <c r="AK578" s="208"/>
      <c r="AL578" s="483"/>
      <c r="AM578" s="484"/>
      <c r="AN578" s="484"/>
      <c r="AO578" s="484"/>
      <c r="AP578" s="484"/>
      <c r="AQ578" s="484"/>
      <c r="AR578" s="209"/>
      <c r="AS578" s="209"/>
      <c r="AT578" s="209"/>
      <c r="AU578" s="209"/>
      <c r="AV578" s="209"/>
      <c r="AW578" s="209"/>
      <c r="AX578" s="209"/>
    </row>
    <row r="579" spans="2:50" ht="21.95" customHeight="1">
      <c r="B579" s="202">
        <v>3</v>
      </c>
      <c r="C579" s="202">
        <v>1</v>
      </c>
      <c r="D579" s="208"/>
      <c r="E579" s="208"/>
      <c r="F579" s="208"/>
      <c r="G579" s="208"/>
      <c r="H579" s="208"/>
      <c r="I579" s="208"/>
      <c r="J579" s="208"/>
      <c r="K579" s="208"/>
      <c r="L579" s="208"/>
      <c r="M579" s="208"/>
      <c r="N579" s="208"/>
      <c r="O579" s="208"/>
      <c r="P579" s="208"/>
      <c r="Q579" s="208"/>
      <c r="R579" s="208"/>
      <c r="S579" s="208"/>
      <c r="T579" s="208"/>
      <c r="U579" s="208"/>
      <c r="V579" s="208"/>
      <c r="W579" s="208"/>
      <c r="X579" s="208"/>
      <c r="Y579" s="208"/>
      <c r="Z579" s="208"/>
      <c r="AA579" s="208"/>
      <c r="AB579" s="208"/>
      <c r="AC579" s="208"/>
      <c r="AD579" s="208"/>
      <c r="AE579" s="208"/>
      <c r="AF579" s="208"/>
      <c r="AG579" s="208"/>
      <c r="AH579" s="208"/>
      <c r="AI579" s="208"/>
      <c r="AJ579" s="208"/>
      <c r="AK579" s="208"/>
      <c r="AL579" s="207"/>
      <c r="AM579" s="208"/>
      <c r="AN579" s="208"/>
      <c r="AO579" s="208"/>
      <c r="AP579" s="208"/>
      <c r="AQ579" s="208"/>
      <c r="AR579" s="208"/>
      <c r="AS579" s="208"/>
      <c r="AT579" s="208"/>
      <c r="AU579" s="208"/>
      <c r="AV579" s="208"/>
      <c r="AW579" s="208"/>
      <c r="AX579" s="208"/>
    </row>
    <row r="580" spans="2:50" ht="21.95" customHeight="1">
      <c r="B580" s="202">
        <v>4</v>
      </c>
      <c r="C580" s="202">
        <v>1</v>
      </c>
      <c r="D580" s="208"/>
      <c r="E580" s="208"/>
      <c r="F580" s="208"/>
      <c r="G580" s="208"/>
      <c r="H580" s="208"/>
      <c r="I580" s="208"/>
      <c r="J580" s="208"/>
      <c r="K580" s="208"/>
      <c r="L580" s="208"/>
      <c r="M580" s="208"/>
      <c r="N580" s="208"/>
      <c r="O580" s="208"/>
      <c r="P580" s="208"/>
      <c r="Q580" s="208"/>
      <c r="R580" s="208"/>
      <c r="S580" s="208"/>
      <c r="T580" s="208"/>
      <c r="U580" s="208"/>
      <c r="V580" s="208"/>
      <c r="W580" s="208"/>
      <c r="X580" s="208"/>
      <c r="Y580" s="208"/>
      <c r="Z580" s="208"/>
      <c r="AA580" s="208"/>
      <c r="AB580" s="208"/>
      <c r="AC580" s="208"/>
      <c r="AD580" s="208"/>
      <c r="AE580" s="208"/>
      <c r="AF580" s="208"/>
      <c r="AG580" s="208"/>
      <c r="AH580" s="208"/>
      <c r="AI580" s="208"/>
      <c r="AJ580" s="208"/>
      <c r="AK580" s="208"/>
      <c r="AL580" s="207"/>
      <c r="AM580" s="208"/>
      <c r="AN580" s="208"/>
      <c r="AO580" s="208"/>
      <c r="AP580" s="208"/>
      <c r="AQ580" s="208"/>
      <c r="AR580" s="208"/>
      <c r="AS580" s="208"/>
      <c r="AT580" s="208"/>
      <c r="AU580" s="208"/>
      <c r="AV580" s="208"/>
      <c r="AW580" s="208"/>
      <c r="AX580" s="208"/>
    </row>
    <row r="581" spans="2:50" ht="21.95" customHeight="1">
      <c r="B581" s="202">
        <v>5</v>
      </c>
      <c r="C581" s="202">
        <v>1</v>
      </c>
      <c r="D581" s="208"/>
      <c r="E581" s="208"/>
      <c r="F581" s="208"/>
      <c r="G581" s="208"/>
      <c r="H581" s="208"/>
      <c r="I581" s="208"/>
      <c r="J581" s="208"/>
      <c r="K581" s="208"/>
      <c r="L581" s="208"/>
      <c r="M581" s="208"/>
      <c r="N581" s="208"/>
      <c r="O581" s="208"/>
      <c r="P581" s="208"/>
      <c r="Q581" s="208"/>
      <c r="R581" s="208"/>
      <c r="S581" s="208"/>
      <c r="T581" s="208"/>
      <c r="U581" s="208"/>
      <c r="V581" s="208"/>
      <c r="W581" s="208"/>
      <c r="X581" s="208"/>
      <c r="Y581" s="208"/>
      <c r="Z581" s="208"/>
      <c r="AA581" s="208"/>
      <c r="AB581" s="208"/>
      <c r="AC581" s="208"/>
      <c r="AD581" s="208"/>
      <c r="AE581" s="208"/>
      <c r="AF581" s="208"/>
      <c r="AG581" s="208"/>
      <c r="AH581" s="208"/>
      <c r="AI581" s="208"/>
      <c r="AJ581" s="208"/>
      <c r="AK581" s="208"/>
      <c r="AL581" s="207"/>
      <c r="AM581" s="208"/>
      <c r="AN581" s="208"/>
      <c r="AO581" s="208"/>
      <c r="AP581" s="208"/>
      <c r="AQ581" s="208"/>
      <c r="AR581" s="208"/>
      <c r="AS581" s="208"/>
      <c r="AT581" s="208"/>
      <c r="AU581" s="208"/>
      <c r="AV581" s="208"/>
      <c r="AW581" s="208"/>
      <c r="AX581" s="208"/>
    </row>
    <row r="582" spans="2:50" ht="21.95" customHeight="1">
      <c r="B582" s="202">
        <v>6</v>
      </c>
      <c r="C582" s="202">
        <v>1</v>
      </c>
      <c r="D582" s="208"/>
      <c r="E582" s="208"/>
      <c r="F582" s="208"/>
      <c r="G582" s="208"/>
      <c r="H582" s="208"/>
      <c r="I582" s="208"/>
      <c r="J582" s="208"/>
      <c r="K582" s="208"/>
      <c r="L582" s="208"/>
      <c r="M582" s="208"/>
      <c r="N582" s="208"/>
      <c r="O582" s="208"/>
      <c r="P582" s="208"/>
      <c r="Q582" s="208"/>
      <c r="R582" s="208"/>
      <c r="S582" s="208"/>
      <c r="T582" s="208"/>
      <c r="U582" s="208"/>
      <c r="V582" s="208"/>
      <c r="W582" s="208"/>
      <c r="X582" s="208"/>
      <c r="Y582" s="208"/>
      <c r="Z582" s="208"/>
      <c r="AA582" s="208"/>
      <c r="AB582" s="208"/>
      <c r="AC582" s="208"/>
      <c r="AD582" s="208"/>
      <c r="AE582" s="208"/>
      <c r="AF582" s="208"/>
      <c r="AG582" s="208"/>
      <c r="AH582" s="208"/>
      <c r="AI582" s="208"/>
      <c r="AJ582" s="208"/>
      <c r="AK582" s="208"/>
      <c r="AL582" s="207"/>
      <c r="AM582" s="208"/>
      <c r="AN582" s="208"/>
      <c r="AO582" s="208"/>
      <c r="AP582" s="208"/>
      <c r="AQ582" s="208"/>
      <c r="AR582" s="208"/>
      <c r="AS582" s="208"/>
      <c r="AT582" s="208"/>
      <c r="AU582" s="208"/>
      <c r="AV582" s="208"/>
      <c r="AW582" s="208"/>
      <c r="AX582" s="208"/>
    </row>
    <row r="583" spans="2:50" ht="21.95" customHeight="1">
      <c r="B583" s="202">
        <v>7</v>
      </c>
      <c r="C583" s="202">
        <v>1</v>
      </c>
      <c r="D583" s="208"/>
      <c r="E583" s="208"/>
      <c r="F583" s="208"/>
      <c r="G583" s="208"/>
      <c r="H583" s="208"/>
      <c r="I583" s="208"/>
      <c r="J583" s="208"/>
      <c r="K583" s="208"/>
      <c r="L583" s="208"/>
      <c r="M583" s="208"/>
      <c r="N583" s="208"/>
      <c r="O583" s="208"/>
      <c r="P583" s="208"/>
      <c r="Q583" s="208"/>
      <c r="R583" s="208"/>
      <c r="S583" s="208"/>
      <c r="T583" s="208"/>
      <c r="U583" s="208"/>
      <c r="V583" s="208"/>
      <c r="W583" s="208"/>
      <c r="X583" s="208"/>
      <c r="Y583" s="208"/>
      <c r="Z583" s="208"/>
      <c r="AA583" s="208"/>
      <c r="AB583" s="208"/>
      <c r="AC583" s="208"/>
      <c r="AD583" s="208"/>
      <c r="AE583" s="208"/>
      <c r="AF583" s="208"/>
      <c r="AG583" s="208"/>
      <c r="AH583" s="208"/>
      <c r="AI583" s="208"/>
      <c r="AJ583" s="208"/>
      <c r="AK583" s="208"/>
      <c r="AL583" s="207"/>
      <c r="AM583" s="208"/>
      <c r="AN583" s="208"/>
      <c r="AO583" s="208"/>
      <c r="AP583" s="208"/>
      <c r="AQ583" s="208"/>
      <c r="AR583" s="208"/>
      <c r="AS583" s="208"/>
      <c r="AT583" s="208"/>
      <c r="AU583" s="208"/>
      <c r="AV583" s="208"/>
      <c r="AW583" s="208"/>
      <c r="AX583" s="208"/>
    </row>
    <row r="584" spans="2:50" ht="21.95" customHeight="1">
      <c r="B584" s="202">
        <v>8</v>
      </c>
      <c r="C584" s="202">
        <v>1</v>
      </c>
      <c r="D584" s="208"/>
      <c r="E584" s="208"/>
      <c r="F584" s="208"/>
      <c r="G584" s="208"/>
      <c r="H584" s="208"/>
      <c r="I584" s="208"/>
      <c r="J584" s="208"/>
      <c r="K584" s="208"/>
      <c r="L584" s="208"/>
      <c r="M584" s="208"/>
      <c r="N584" s="208"/>
      <c r="O584" s="208"/>
      <c r="P584" s="208"/>
      <c r="Q584" s="208"/>
      <c r="R584" s="208"/>
      <c r="S584" s="208"/>
      <c r="T584" s="208"/>
      <c r="U584" s="208"/>
      <c r="V584" s="208"/>
      <c r="W584" s="208"/>
      <c r="X584" s="208"/>
      <c r="Y584" s="208"/>
      <c r="Z584" s="208"/>
      <c r="AA584" s="208"/>
      <c r="AB584" s="208"/>
      <c r="AC584" s="208"/>
      <c r="AD584" s="208"/>
      <c r="AE584" s="208"/>
      <c r="AF584" s="208"/>
      <c r="AG584" s="208"/>
      <c r="AH584" s="208"/>
      <c r="AI584" s="208"/>
      <c r="AJ584" s="208"/>
      <c r="AK584" s="208"/>
      <c r="AL584" s="207"/>
      <c r="AM584" s="208"/>
      <c r="AN584" s="208"/>
      <c r="AO584" s="208"/>
      <c r="AP584" s="208"/>
      <c r="AQ584" s="208"/>
      <c r="AR584" s="208"/>
      <c r="AS584" s="208"/>
      <c r="AT584" s="208"/>
      <c r="AU584" s="208"/>
      <c r="AV584" s="208"/>
      <c r="AW584" s="208"/>
      <c r="AX584" s="208"/>
    </row>
    <row r="585" spans="2:50" ht="21.95" customHeight="1">
      <c r="B585" s="202">
        <v>9</v>
      </c>
      <c r="C585" s="202">
        <v>1</v>
      </c>
      <c r="D585" s="208"/>
      <c r="E585" s="208"/>
      <c r="F585" s="208"/>
      <c r="G585" s="208"/>
      <c r="H585" s="208"/>
      <c r="I585" s="208"/>
      <c r="J585" s="208"/>
      <c r="K585" s="208"/>
      <c r="L585" s="208"/>
      <c r="M585" s="208"/>
      <c r="N585" s="208"/>
      <c r="O585" s="208"/>
      <c r="P585" s="208"/>
      <c r="Q585" s="208"/>
      <c r="R585" s="208"/>
      <c r="S585" s="208"/>
      <c r="T585" s="208"/>
      <c r="U585" s="208"/>
      <c r="V585" s="208"/>
      <c r="W585" s="208"/>
      <c r="X585" s="208"/>
      <c r="Y585" s="208"/>
      <c r="Z585" s="208"/>
      <c r="AA585" s="208"/>
      <c r="AB585" s="208"/>
      <c r="AC585" s="208"/>
      <c r="AD585" s="208"/>
      <c r="AE585" s="208"/>
      <c r="AF585" s="208"/>
      <c r="AG585" s="208"/>
      <c r="AH585" s="208"/>
      <c r="AI585" s="208"/>
      <c r="AJ585" s="208"/>
      <c r="AK585" s="208"/>
      <c r="AL585" s="207"/>
      <c r="AM585" s="208"/>
      <c r="AN585" s="208"/>
      <c r="AO585" s="208"/>
      <c r="AP585" s="208"/>
      <c r="AQ585" s="208"/>
      <c r="AR585" s="208"/>
      <c r="AS585" s="208"/>
      <c r="AT585" s="208"/>
      <c r="AU585" s="208"/>
      <c r="AV585" s="208"/>
      <c r="AW585" s="208"/>
      <c r="AX585" s="208"/>
    </row>
    <row r="586" spans="2:50" ht="21.95" customHeight="1">
      <c r="B586" s="202">
        <v>10</v>
      </c>
      <c r="C586" s="202">
        <v>1</v>
      </c>
      <c r="D586" s="208"/>
      <c r="E586" s="208"/>
      <c r="F586" s="208"/>
      <c r="G586" s="208"/>
      <c r="H586" s="208"/>
      <c r="I586" s="208"/>
      <c r="J586" s="208"/>
      <c r="K586" s="208"/>
      <c r="L586" s="208"/>
      <c r="M586" s="208"/>
      <c r="N586" s="208"/>
      <c r="O586" s="208"/>
      <c r="P586" s="208"/>
      <c r="Q586" s="208"/>
      <c r="R586" s="208"/>
      <c r="S586" s="208"/>
      <c r="T586" s="208"/>
      <c r="U586" s="208"/>
      <c r="V586" s="208"/>
      <c r="W586" s="208"/>
      <c r="X586" s="208"/>
      <c r="Y586" s="208"/>
      <c r="Z586" s="208"/>
      <c r="AA586" s="208"/>
      <c r="AB586" s="208"/>
      <c r="AC586" s="208"/>
      <c r="AD586" s="208"/>
      <c r="AE586" s="208"/>
      <c r="AF586" s="208"/>
      <c r="AG586" s="208"/>
      <c r="AH586" s="208"/>
      <c r="AI586" s="208"/>
      <c r="AJ586" s="208"/>
      <c r="AK586" s="208"/>
      <c r="AL586" s="207"/>
      <c r="AM586" s="208"/>
      <c r="AN586" s="208"/>
      <c r="AO586" s="208"/>
      <c r="AP586" s="208"/>
      <c r="AQ586" s="208"/>
      <c r="AR586" s="208"/>
      <c r="AS586" s="208"/>
      <c r="AT586" s="208"/>
      <c r="AU586" s="208"/>
      <c r="AV586" s="208"/>
      <c r="AW586" s="208"/>
      <c r="AX586" s="208"/>
    </row>
    <row r="588" spans="2:50" ht="23.25" hidden="1" customHeight="1">
      <c r="B588" t="s">
        <v>43</v>
      </c>
    </row>
    <row r="589" spans="2:50" ht="36" hidden="1" customHeight="1">
      <c r="B589" s="213" t="s">
        <v>29</v>
      </c>
      <c r="C589" s="213"/>
      <c r="D589" s="213"/>
      <c r="E589" s="213"/>
      <c r="F589" s="213"/>
      <c r="G589" s="213"/>
      <c r="H589" s="213"/>
      <c r="I589" s="209"/>
      <c r="J589" s="209"/>
      <c r="K589" s="209"/>
      <c r="L589" s="209"/>
      <c r="M589" s="209"/>
      <c r="N589" s="209"/>
      <c r="O589" s="209"/>
      <c r="P589" s="209"/>
      <c r="Q589" s="209"/>
      <c r="R589" s="209"/>
      <c r="S589" s="209"/>
      <c r="T589" s="209"/>
      <c r="U589" s="209"/>
      <c r="V589" s="209"/>
      <c r="W589" s="209"/>
      <c r="X589" s="209"/>
      <c r="Y589" s="209"/>
    </row>
    <row r="590" spans="2:50" ht="36" hidden="1" customHeight="1">
      <c r="B590" s="485" t="s">
        <v>41</v>
      </c>
      <c r="C590" s="486"/>
      <c r="D590" s="486"/>
      <c r="E590" s="486"/>
      <c r="F590" s="486"/>
      <c r="G590" s="486"/>
      <c r="H590" s="487"/>
      <c r="I590" s="430" t="s">
        <v>1772</v>
      </c>
      <c r="J590" s="267"/>
      <c r="K590" s="267"/>
      <c r="L590" s="267"/>
      <c r="M590" s="429"/>
      <c r="N590" s="491" t="s">
        <v>30</v>
      </c>
      <c r="O590" s="486"/>
      <c r="P590" s="486"/>
      <c r="Q590" s="486"/>
      <c r="R590" s="486"/>
      <c r="S590" s="486"/>
      <c r="T590" s="487"/>
      <c r="U590" s="430" t="s">
        <v>1772</v>
      </c>
      <c r="V590" s="267"/>
      <c r="W590" s="267"/>
      <c r="X590" s="267"/>
      <c r="Y590" s="429"/>
      <c r="Z590" s="491" t="s">
        <v>31</v>
      </c>
      <c r="AA590" s="486"/>
      <c r="AB590" s="486"/>
      <c r="AC590" s="486"/>
      <c r="AD590" s="486"/>
      <c r="AE590" s="486"/>
      <c r="AF590" s="487"/>
      <c r="AG590" s="430" t="s">
        <v>1772</v>
      </c>
      <c r="AH590" s="267"/>
      <c r="AI590" s="267"/>
      <c r="AJ590" s="267"/>
      <c r="AK590" s="429"/>
      <c r="AL590" s="491" t="s">
        <v>32</v>
      </c>
      <c r="AM590" s="486"/>
      <c r="AN590" s="486"/>
      <c r="AO590" s="486"/>
      <c r="AP590" s="486"/>
      <c r="AQ590" s="486"/>
      <c r="AR590" s="487"/>
      <c r="AS590" s="430" t="s">
        <v>1772</v>
      </c>
      <c r="AT590" s="267"/>
      <c r="AU590" s="267"/>
      <c r="AV590" s="267"/>
      <c r="AW590" s="429"/>
    </row>
    <row r="591" spans="2:50" ht="36" hidden="1" customHeight="1">
      <c r="B591" s="491" t="s">
        <v>33</v>
      </c>
      <c r="C591" s="486"/>
      <c r="D591" s="486"/>
      <c r="E591" s="486"/>
      <c r="F591" s="486"/>
      <c r="G591" s="486"/>
      <c r="H591" s="487"/>
      <c r="I591" s="488"/>
      <c r="J591" s="489"/>
      <c r="K591" s="489"/>
      <c r="L591" s="489"/>
      <c r="M591" s="490"/>
      <c r="N591" s="491" t="s">
        <v>34</v>
      </c>
      <c r="O591" s="486"/>
      <c r="P591" s="486"/>
      <c r="Q591" s="486"/>
      <c r="R591" s="486"/>
      <c r="S591" s="486"/>
      <c r="T591" s="487"/>
      <c r="U591" s="488"/>
      <c r="V591" s="489"/>
      <c r="W591" s="489"/>
      <c r="X591" s="489"/>
      <c r="Y591" s="490"/>
      <c r="Z591" s="491" t="s">
        <v>35</v>
      </c>
      <c r="AA591" s="486"/>
      <c r="AB591" s="486"/>
      <c r="AC591" s="486"/>
      <c r="AD591" s="486"/>
      <c r="AE591" s="486"/>
      <c r="AF591" s="487"/>
      <c r="AG591" s="488"/>
      <c r="AH591" s="489"/>
      <c r="AI591" s="489"/>
      <c r="AJ591" s="489"/>
      <c r="AK591" s="490"/>
      <c r="AL591" s="485" t="s">
        <v>36</v>
      </c>
      <c r="AM591" s="486"/>
      <c r="AN591" s="486"/>
      <c r="AO591" s="486"/>
      <c r="AP591" s="486"/>
      <c r="AQ591" s="486"/>
      <c r="AR591" s="487"/>
      <c r="AS591" s="488"/>
      <c r="AT591" s="489"/>
      <c r="AU591" s="489"/>
      <c r="AV591" s="489"/>
      <c r="AW591" s="490"/>
    </row>
    <row r="592" spans="2:50">
      <c r="C592" t="s">
        <v>1773</v>
      </c>
    </row>
    <row r="593" spans="2:50" ht="34.5" customHeight="1">
      <c r="B593" s="202"/>
      <c r="C593" s="202"/>
      <c r="D593" s="213" t="s">
        <v>1767</v>
      </c>
      <c r="E593" s="213"/>
      <c r="F593" s="213"/>
      <c r="G593" s="213"/>
      <c r="H593" s="213"/>
      <c r="I593" s="213"/>
      <c r="J593" s="213"/>
      <c r="K593" s="213"/>
      <c r="L593" s="213"/>
      <c r="M593" s="213"/>
      <c r="N593" s="213" t="s">
        <v>1768</v>
      </c>
      <c r="O593" s="213"/>
      <c r="P593" s="213"/>
      <c r="Q593" s="213"/>
      <c r="R593" s="213"/>
      <c r="S593" s="213"/>
      <c r="T593" s="213"/>
      <c r="U593" s="213"/>
      <c r="V593" s="213"/>
      <c r="W593" s="213"/>
      <c r="X593" s="213"/>
      <c r="Y593" s="213"/>
      <c r="Z593" s="213"/>
      <c r="AA593" s="213"/>
      <c r="AB593" s="213"/>
      <c r="AC593" s="213"/>
      <c r="AD593" s="213"/>
      <c r="AE593" s="213"/>
      <c r="AF593" s="213"/>
      <c r="AG593" s="213"/>
      <c r="AH593" s="213"/>
      <c r="AI593" s="213"/>
      <c r="AJ593" s="213"/>
      <c r="AK593" s="213"/>
      <c r="AL593" s="214" t="s">
        <v>1769</v>
      </c>
      <c r="AM593" s="213"/>
      <c r="AN593" s="213"/>
      <c r="AO593" s="213"/>
      <c r="AP593" s="213"/>
      <c r="AQ593" s="213"/>
      <c r="AR593" s="213" t="s">
        <v>27</v>
      </c>
      <c r="AS593" s="213"/>
      <c r="AT593" s="213"/>
      <c r="AU593" s="213"/>
      <c r="AV593" s="213" t="s">
        <v>28</v>
      </c>
      <c r="AW593" s="213"/>
      <c r="AX593" s="213"/>
    </row>
    <row r="594" spans="2:50" ht="38.25" customHeight="1">
      <c r="B594" s="202">
        <v>1</v>
      </c>
      <c r="C594" s="202">
        <v>1</v>
      </c>
      <c r="D594" s="480" t="s">
        <v>1875</v>
      </c>
      <c r="E594" s="481"/>
      <c r="F594" s="481"/>
      <c r="G594" s="481"/>
      <c r="H594" s="481"/>
      <c r="I594" s="481"/>
      <c r="J594" s="481"/>
      <c r="K594" s="481"/>
      <c r="L594" s="481"/>
      <c r="M594" s="482"/>
      <c r="N594" s="637" t="s">
        <v>1876</v>
      </c>
      <c r="O594" s="638"/>
      <c r="P594" s="638"/>
      <c r="Q594" s="638"/>
      <c r="R594" s="638"/>
      <c r="S594" s="638"/>
      <c r="T594" s="638"/>
      <c r="U594" s="638"/>
      <c r="V594" s="638"/>
      <c r="W594" s="638"/>
      <c r="X594" s="638"/>
      <c r="Y594" s="638"/>
      <c r="Z594" s="638"/>
      <c r="AA594" s="638"/>
      <c r="AB594" s="638"/>
      <c r="AC594" s="638"/>
      <c r="AD594" s="638"/>
      <c r="AE594" s="638"/>
      <c r="AF594" s="638"/>
      <c r="AG594" s="638"/>
      <c r="AH594" s="638"/>
      <c r="AI594" s="638"/>
      <c r="AJ594" s="638"/>
      <c r="AK594" s="639"/>
      <c r="AL594" s="492">
        <v>207.2</v>
      </c>
      <c r="AM594" s="493"/>
      <c r="AN594" s="493"/>
      <c r="AO594" s="493"/>
      <c r="AP594" s="493"/>
      <c r="AQ594" s="493"/>
      <c r="AR594" s="209" t="s">
        <v>224</v>
      </c>
      <c r="AS594" s="209"/>
      <c r="AT594" s="209"/>
      <c r="AU594" s="209"/>
      <c r="AV594" s="209" t="s">
        <v>1722</v>
      </c>
      <c r="AW594" s="209"/>
      <c r="AX594" s="209"/>
    </row>
    <row r="595" spans="2:50" ht="21.95" customHeight="1">
      <c r="B595" s="202">
        <v>2</v>
      </c>
      <c r="C595" s="202">
        <v>1</v>
      </c>
      <c r="D595" s="208"/>
      <c r="E595" s="208"/>
      <c r="F595" s="208"/>
      <c r="G595" s="208"/>
      <c r="H595" s="208"/>
      <c r="I595" s="208"/>
      <c r="J595" s="208"/>
      <c r="K595" s="208"/>
      <c r="L595" s="208"/>
      <c r="M595" s="208"/>
      <c r="N595" s="208"/>
      <c r="O595" s="208"/>
      <c r="P595" s="208"/>
      <c r="Q595" s="208"/>
      <c r="R595" s="208"/>
      <c r="S595" s="208"/>
      <c r="T595" s="208"/>
      <c r="U595" s="208"/>
      <c r="V595" s="208"/>
      <c r="W595" s="208"/>
      <c r="X595" s="208"/>
      <c r="Y595" s="208"/>
      <c r="Z595" s="208"/>
      <c r="AA595" s="208"/>
      <c r="AB595" s="208"/>
      <c r="AC595" s="208"/>
      <c r="AD595" s="208"/>
      <c r="AE595" s="208"/>
      <c r="AF595" s="208"/>
      <c r="AG595" s="208"/>
      <c r="AH595" s="208"/>
      <c r="AI595" s="208"/>
      <c r="AJ595" s="208"/>
      <c r="AK595" s="208"/>
      <c r="AL595" s="207"/>
      <c r="AM595" s="208"/>
      <c r="AN595" s="208"/>
      <c r="AO595" s="208"/>
      <c r="AP595" s="208"/>
      <c r="AQ595" s="208"/>
      <c r="AR595" s="208"/>
      <c r="AS595" s="208"/>
      <c r="AT595" s="208"/>
      <c r="AU595" s="208"/>
      <c r="AV595" s="208"/>
      <c r="AW595" s="208"/>
      <c r="AX595" s="208"/>
    </row>
    <row r="596" spans="2:50" ht="21.95" customHeight="1">
      <c r="B596" s="202">
        <v>3</v>
      </c>
      <c r="C596" s="202">
        <v>1</v>
      </c>
      <c r="D596" s="208"/>
      <c r="E596" s="208"/>
      <c r="F596" s="208"/>
      <c r="G596" s="208"/>
      <c r="H596" s="208"/>
      <c r="I596" s="208"/>
      <c r="J596" s="208"/>
      <c r="K596" s="208"/>
      <c r="L596" s="208"/>
      <c r="M596" s="208"/>
      <c r="N596" s="208"/>
      <c r="O596" s="208"/>
      <c r="P596" s="208"/>
      <c r="Q596" s="208"/>
      <c r="R596" s="208"/>
      <c r="S596" s="208"/>
      <c r="T596" s="208"/>
      <c r="U596" s="208"/>
      <c r="V596" s="208"/>
      <c r="W596" s="208"/>
      <c r="X596" s="208"/>
      <c r="Y596" s="208"/>
      <c r="Z596" s="208"/>
      <c r="AA596" s="208"/>
      <c r="AB596" s="208"/>
      <c r="AC596" s="208"/>
      <c r="AD596" s="208"/>
      <c r="AE596" s="208"/>
      <c r="AF596" s="208"/>
      <c r="AG596" s="208"/>
      <c r="AH596" s="208"/>
      <c r="AI596" s="208"/>
      <c r="AJ596" s="208"/>
      <c r="AK596" s="208"/>
      <c r="AL596" s="207"/>
      <c r="AM596" s="208"/>
      <c r="AN596" s="208"/>
      <c r="AO596" s="208"/>
      <c r="AP596" s="208"/>
      <c r="AQ596" s="208"/>
      <c r="AR596" s="208"/>
      <c r="AS596" s="208"/>
      <c r="AT596" s="208"/>
      <c r="AU596" s="208"/>
      <c r="AV596" s="208"/>
      <c r="AW596" s="208"/>
      <c r="AX596" s="208"/>
    </row>
    <row r="597" spans="2:50" ht="21.95" customHeight="1">
      <c r="B597" s="202">
        <v>4</v>
      </c>
      <c r="C597" s="202">
        <v>1</v>
      </c>
      <c r="D597" s="208"/>
      <c r="E597" s="208"/>
      <c r="F597" s="208"/>
      <c r="G597" s="208"/>
      <c r="H597" s="208"/>
      <c r="I597" s="208"/>
      <c r="J597" s="208"/>
      <c r="K597" s="208"/>
      <c r="L597" s="208"/>
      <c r="M597" s="208"/>
      <c r="N597" s="208"/>
      <c r="O597" s="208"/>
      <c r="P597" s="208"/>
      <c r="Q597" s="208"/>
      <c r="R597" s="208"/>
      <c r="S597" s="208"/>
      <c r="T597" s="208"/>
      <c r="U597" s="208"/>
      <c r="V597" s="208"/>
      <c r="W597" s="208"/>
      <c r="X597" s="208"/>
      <c r="Y597" s="208"/>
      <c r="Z597" s="208"/>
      <c r="AA597" s="208"/>
      <c r="AB597" s="208"/>
      <c r="AC597" s="208"/>
      <c r="AD597" s="208"/>
      <c r="AE597" s="208"/>
      <c r="AF597" s="208"/>
      <c r="AG597" s="208"/>
      <c r="AH597" s="208"/>
      <c r="AI597" s="208"/>
      <c r="AJ597" s="208"/>
      <c r="AK597" s="208"/>
      <c r="AL597" s="207"/>
      <c r="AM597" s="208"/>
      <c r="AN597" s="208"/>
      <c r="AO597" s="208"/>
      <c r="AP597" s="208"/>
      <c r="AQ597" s="208"/>
      <c r="AR597" s="208"/>
      <c r="AS597" s="208"/>
      <c r="AT597" s="208"/>
      <c r="AU597" s="208"/>
      <c r="AV597" s="208"/>
      <c r="AW597" s="208"/>
      <c r="AX597" s="208"/>
    </row>
    <row r="598" spans="2:50" ht="21.95" customHeight="1">
      <c r="B598" s="202">
        <v>5</v>
      </c>
      <c r="C598" s="202">
        <v>1</v>
      </c>
      <c r="D598" s="208"/>
      <c r="E598" s="208"/>
      <c r="F598" s="208"/>
      <c r="G598" s="208"/>
      <c r="H598" s="208"/>
      <c r="I598" s="208"/>
      <c r="J598" s="208"/>
      <c r="K598" s="208"/>
      <c r="L598" s="208"/>
      <c r="M598" s="208"/>
      <c r="N598" s="208"/>
      <c r="O598" s="208"/>
      <c r="P598" s="208"/>
      <c r="Q598" s="208"/>
      <c r="R598" s="208"/>
      <c r="S598" s="208"/>
      <c r="T598" s="208"/>
      <c r="U598" s="208"/>
      <c r="V598" s="208"/>
      <c r="W598" s="208"/>
      <c r="X598" s="208"/>
      <c r="Y598" s="208"/>
      <c r="Z598" s="208"/>
      <c r="AA598" s="208"/>
      <c r="AB598" s="208"/>
      <c r="AC598" s="208"/>
      <c r="AD598" s="208"/>
      <c r="AE598" s="208"/>
      <c r="AF598" s="208"/>
      <c r="AG598" s="208"/>
      <c r="AH598" s="208"/>
      <c r="AI598" s="208"/>
      <c r="AJ598" s="208"/>
      <c r="AK598" s="208"/>
      <c r="AL598" s="207"/>
      <c r="AM598" s="208"/>
      <c r="AN598" s="208"/>
      <c r="AO598" s="208"/>
      <c r="AP598" s="208"/>
      <c r="AQ598" s="208"/>
      <c r="AR598" s="208"/>
      <c r="AS598" s="208"/>
      <c r="AT598" s="208"/>
      <c r="AU598" s="208"/>
      <c r="AV598" s="208"/>
      <c r="AW598" s="208"/>
      <c r="AX598" s="208"/>
    </row>
    <row r="599" spans="2:50" ht="21.95" customHeight="1">
      <c r="B599" s="202">
        <v>6</v>
      </c>
      <c r="C599" s="202">
        <v>1</v>
      </c>
      <c r="D599" s="208"/>
      <c r="E599" s="208"/>
      <c r="F599" s="208"/>
      <c r="G599" s="208"/>
      <c r="H599" s="208"/>
      <c r="I599" s="208"/>
      <c r="J599" s="208"/>
      <c r="K599" s="208"/>
      <c r="L599" s="208"/>
      <c r="M599" s="208"/>
      <c r="N599" s="208"/>
      <c r="O599" s="208"/>
      <c r="P599" s="208"/>
      <c r="Q599" s="208"/>
      <c r="R599" s="208"/>
      <c r="S599" s="208"/>
      <c r="T599" s="208"/>
      <c r="U599" s="208"/>
      <c r="V599" s="208"/>
      <c r="W599" s="208"/>
      <c r="X599" s="208"/>
      <c r="Y599" s="208"/>
      <c r="Z599" s="208"/>
      <c r="AA599" s="208"/>
      <c r="AB599" s="208"/>
      <c r="AC599" s="208"/>
      <c r="AD599" s="208"/>
      <c r="AE599" s="208"/>
      <c r="AF599" s="208"/>
      <c r="AG599" s="208"/>
      <c r="AH599" s="208"/>
      <c r="AI599" s="208"/>
      <c r="AJ599" s="208"/>
      <c r="AK599" s="208"/>
      <c r="AL599" s="207"/>
      <c r="AM599" s="208"/>
      <c r="AN599" s="208"/>
      <c r="AO599" s="208"/>
      <c r="AP599" s="208"/>
      <c r="AQ599" s="208"/>
      <c r="AR599" s="208"/>
      <c r="AS599" s="208"/>
      <c r="AT599" s="208"/>
      <c r="AU599" s="208"/>
      <c r="AV599" s="208"/>
      <c r="AW599" s="208"/>
      <c r="AX599" s="208"/>
    </row>
    <row r="600" spans="2:50" ht="21.95" customHeight="1">
      <c r="B600" s="202">
        <v>7</v>
      </c>
      <c r="C600" s="202">
        <v>1</v>
      </c>
      <c r="D600" s="208"/>
      <c r="E600" s="208"/>
      <c r="F600" s="208"/>
      <c r="G600" s="208"/>
      <c r="H600" s="208"/>
      <c r="I600" s="208"/>
      <c r="J600" s="208"/>
      <c r="K600" s="208"/>
      <c r="L600" s="208"/>
      <c r="M600" s="208"/>
      <c r="N600" s="208"/>
      <c r="O600" s="208"/>
      <c r="P600" s="208"/>
      <c r="Q600" s="208"/>
      <c r="R600" s="208"/>
      <c r="S600" s="208"/>
      <c r="T600" s="208"/>
      <c r="U600" s="208"/>
      <c r="V600" s="208"/>
      <c r="W600" s="208"/>
      <c r="X600" s="208"/>
      <c r="Y600" s="208"/>
      <c r="Z600" s="208"/>
      <c r="AA600" s="208"/>
      <c r="AB600" s="208"/>
      <c r="AC600" s="208"/>
      <c r="AD600" s="208"/>
      <c r="AE600" s="208"/>
      <c r="AF600" s="208"/>
      <c r="AG600" s="208"/>
      <c r="AH600" s="208"/>
      <c r="AI600" s="208"/>
      <c r="AJ600" s="208"/>
      <c r="AK600" s="208"/>
      <c r="AL600" s="207"/>
      <c r="AM600" s="208"/>
      <c r="AN600" s="208"/>
      <c r="AO600" s="208"/>
      <c r="AP600" s="208"/>
      <c r="AQ600" s="208"/>
      <c r="AR600" s="208"/>
      <c r="AS600" s="208"/>
      <c r="AT600" s="208"/>
      <c r="AU600" s="208"/>
      <c r="AV600" s="208"/>
      <c r="AW600" s="208"/>
      <c r="AX600" s="208"/>
    </row>
    <row r="601" spans="2:50" ht="21.95" customHeight="1">
      <c r="B601" s="202">
        <v>8</v>
      </c>
      <c r="C601" s="202">
        <v>1</v>
      </c>
      <c r="D601" s="208"/>
      <c r="E601" s="208"/>
      <c r="F601" s="208"/>
      <c r="G601" s="208"/>
      <c r="H601" s="208"/>
      <c r="I601" s="208"/>
      <c r="J601" s="208"/>
      <c r="K601" s="208"/>
      <c r="L601" s="208"/>
      <c r="M601" s="208"/>
      <c r="N601" s="208"/>
      <c r="O601" s="208"/>
      <c r="P601" s="208"/>
      <c r="Q601" s="208"/>
      <c r="R601" s="208"/>
      <c r="S601" s="208"/>
      <c r="T601" s="208"/>
      <c r="U601" s="208"/>
      <c r="V601" s="208"/>
      <c r="W601" s="208"/>
      <c r="X601" s="208"/>
      <c r="Y601" s="208"/>
      <c r="Z601" s="208"/>
      <c r="AA601" s="208"/>
      <c r="AB601" s="208"/>
      <c r="AC601" s="208"/>
      <c r="AD601" s="208"/>
      <c r="AE601" s="208"/>
      <c r="AF601" s="208"/>
      <c r="AG601" s="208"/>
      <c r="AH601" s="208"/>
      <c r="AI601" s="208"/>
      <c r="AJ601" s="208"/>
      <c r="AK601" s="208"/>
      <c r="AL601" s="207"/>
      <c r="AM601" s="208"/>
      <c r="AN601" s="208"/>
      <c r="AO601" s="208"/>
      <c r="AP601" s="208"/>
      <c r="AQ601" s="208"/>
      <c r="AR601" s="208"/>
      <c r="AS601" s="208"/>
      <c r="AT601" s="208"/>
      <c r="AU601" s="208"/>
      <c r="AV601" s="208"/>
      <c r="AW601" s="208"/>
      <c r="AX601" s="208"/>
    </row>
    <row r="602" spans="2:50" ht="21.95" customHeight="1">
      <c r="B602" s="202">
        <v>9</v>
      </c>
      <c r="C602" s="202">
        <v>1</v>
      </c>
      <c r="D602" s="208"/>
      <c r="E602" s="208"/>
      <c r="F602" s="208"/>
      <c r="G602" s="208"/>
      <c r="H602" s="208"/>
      <c r="I602" s="208"/>
      <c r="J602" s="208"/>
      <c r="K602" s="208"/>
      <c r="L602" s="208"/>
      <c r="M602" s="208"/>
      <c r="N602" s="208"/>
      <c r="O602" s="208"/>
      <c r="P602" s="208"/>
      <c r="Q602" s="208"/>
      <c r="R602" s="208"/>
      <c r="S602" s="208"/>
      <c r="T602" s="208"/>
      <c r="U602" s="208"/>
      <c r="V602" s="208"/>
      <c r="W602" s="208"/>
      <c r="X602" s="208"/>
      <c r="Y602" s="208"/>
      <c r="Z602" s="208"/>
      <c r="AA602" s="208"/>
      <c r="AB602" s="208"/>
      <c r="AC602" s="208"/>
      <c r="AD602" s="208"/>
      <c r="AE602" s="208"/>
      <c r="AF602" s="208"/>
      <c r="AG602" s="208"/>
      <c r="AH602" s="208"/>
      <c r="AI602" s="208"/>
      <c r="AJ602" s="208"/>
      <c r="AK602" s="208"/>
      <c r="AL602" s="207"/>
      <c r="AM602" s="208"/>
      <c r="AN602" s="208"/>
      <c r="AO602" s="208"/>
      <c r="AP602" s="208"/>
      <c r="AQ602" s="208"/>
      <c r="AR602" s="208"/>
      <c r="AS602" s="208"/>
      <c r="AT602" s="208"/>
      <c r="AU602" s="208"/>
      <c r="AV602" s="208"/>
      <c r="AW602" s="208"/>
      <c r="AX602" s="208"/>
    </row>
    <row r="603" spans="2:50" ht="21.95" customHeight="1">
      <c r="B603" s="202">
        <v>10</v>
      </c>
      <c r="C603" s="202">
        <v>1</v>
      </c>
      <c r="D603" s="208"/>
      <c r="E603" s="208"/>
      <c r="F603" s="208"/>
      <c r="G603" s="208"/>
      <c r="H603" s="208"/>
      <c r="I603" s="208"/>
      <c r="J603" s="208"/>
      <c r="K603" s="208"/>
      <c r="L603" s="208"/>
      <c r="M603" s="208"/>
      <c r="N603" s="208"/>
      <c r="O603" s="208"/>
      <c r="P603" s="208"/>
      <c r="Q603" s="208"/>
      <c r="R603" s="208"/>
      <c r="S603" s="208"/>
      <c r="T603" s="208"/>
      <c r="U603" s="208"/>
      <c r="V603" s="208"/>
      <c r="W603" s="208"/>
      <c r="X603" s="208"/>
      <c r="Y603" s="208"/>
      <c r="Z603" s="208"/>
      <c r="AA603" s="208"/>
      <c r="AB603" s="208"/>
      <c r="AC603" s="208"/>
      <c r="AD603" s="208"/>
      <c r="AE603" s="208"/>
      <c r="AF603" s="208"/>
      <c r="AG603" s="208"/>
      <c r="AH603" s="208"/>
      <c r="AI603" s="208"/>
      <c r="AJ603" s="208"/>
      <c r="AK603" s="208"/>
      <c r="AL603" s="207"/>
      <c r="AM603" s="208"/>
      <c r="AN603" s="208"/>
      <c r="AO603" s="208"/>
      <c r="AP603" s="208"/>
      <c r="AQ603" s="208"/>
      <c r="AR603" s="208"/>
      <c r="AS603" s="208"/>
      <c r="AT603" s="208"/>
      <c r="AU603" s="208"/>
      <c r="AV603" s="208"/>
      <c r="AW603" s="208"/>
      <c r="AX603" s="208"/>
    </row>
    <row r="605" spans="2:50">
      <c r="C605" t="s">
        <v>1776</v>
      </c>
    </row>
    <row r="606" spans="2:50" ht="34.5" customHeight="1">
      <c r="B606" s="202"/>
      <c r="C606" s="202"/>
      <c r="D606" s="213" t="s">
        <v>1767</v>
      </c>
      <c r="E606" s="213"/>
      <c r="F606" s="213"/>
      <c r="G606" s="213"/>
      <c r="H606" s="213"/>
      <c r="I606" s="213"/>
      <c r="J606" s="213"/>
      <c r="K606" s="213"/>
      <c r="L606" s="213"/>
      <c r="M606" s="213"/>
      <c r="N606" s="213" t="s">
        <v>1768</v>
      </c>
      <c r="O606" s="213"/>
      <c r="P606" s="213"/>
      <c r="Q606" s="213"/>
      <c r="R606" s="213"/>
      <c r="S606" s="213"/>
      <c r="T606" s="213"/>
      <c r="U606" s="213"/>
      <c r="V606" s="213"/>
      <c r="W606" s="213"/>
      <c r="X606" s="213"/>
      <c r="Y606" s="213"/>
      <c r="Z606" s="213"/>
      <c r="AA606" s="213"/>
      <c r="AB606" s="213"/>
      <c r="AC606" s="213"/>
      <c r="AD606" s="213"/>
      <c r="AE606" s="213"/>
      <c r="AF606" s="213"/>
      <c r="AG606" s="213"/>
      <c r="AH606" s="213"/>
      <c r="AI606" s="213"/>
      <c r="AJ606" s="213"/>
      <c r="AK606" s="213"/>
      <c r="AL606" s="214" t="s">
        <v>1769</v>
      </c>
      <c r="AM606" s="213"/>
      <c r="AN606" s="213"/>
      <c r="AO606" s="213"/>
      <c r="AP606" s="213"/>
      <c r="AQ606" s="213"/>
      <c r="AR606" s="213" t="s">
        <v>27</v>
      </c>
      <c r="AS606" s="213"/>
      <c r="AT606" s="213"/>
      <c r="AU606" s="213"/>
      <c r="AV606" s="213" t="s">
        <v>28</v>
      </c>
      <c r="AW606" s="213"/>
      <c r="AX606" s="213"/>
    </row>
    <row r="607" spans="2:50" ht="38.25" customHeight="1">
      <c r="B607" s="202">
        <v>1</v>
      </c>
      <c r="C607" s="202">
        <v>1</v>
      </c>
      <c r="D607" s="480" t="s">
        <v>1875</v>
      </c>
      <c r="E607" s="481"/>
      <c r="F607" s="481"/>
      <c r="G607" s="481"/>
      <c r="H607" s="481"/>
      <c r="I607" s="481"/>
      <c r="J607" s="481"/>
      <c r="K607" s="481"/>
      <c r="L607" s="481"/>
      <c r="M607" s="482"/>
      <c r="N607" s="637" t="s">
        <v>1877</v>
      </c>
      <c r="O607" s="638"/>
      <c r="P607" s="638"/>
      <c r="Q607" s="638"/>
      <c r="R607" s="638"/>
      <c r="S607" s="638"/>
      <c r="T607" s="638"/>
      <c r="U607" s="638"/>
      <c r="V607" s="638"/>
      <c r="W607" s="638"/>
      <c r="X607" s="638"/>
      <c r="Y607" s="638"/>
      <c r="Z607" s="638"/>
      <c r="AA607" s="638"/>
      <c r="AB607" s="638"/>
      <c r="AC607" s="638"/>
      <c r="AD607" s="638"/>
      <c r="AE607" s="638"/>
      <c r="AF607" s="638"/>
      <c r="AG607" s="638"/>
      <c r="AH607" s="638"/>
      <c r="AI607" s="638"/>
      <c r="AJ607" s="638"/>
      <c r="AK607" s="639"/>
      <c r="AL607" s="492">
        <v>153.5</v>
      </c>
      <c r="AM607" s="493"/>
      <c r="AN607" s="493"/>
      <c r="AO607" s="493"/>
      <c r="AP607" s="493"/>
      <c r="AQ607" s="493"/>
      <c r="AR607" s="209" t="s">
        <v>224</v>
      </c>
      <c r="AS607" s="209"/>
      <c r="AT607" s="209"/>
      <c r="AU607" s="209"/>
      <c r="AV607" s="209" t="s">
        <v>1722</v>
      </c>
      <c r="AW607" s="209"/>
      <c r="AX607" s="209"/>
    </row>
    <row r="608" spans="2:50" ht="21.95" customHeight="1">
      <c r="B608" s="202">
        <v>2</v>
      </c>
      <c r="C608" s="202">
        <v>1</v>
      </c>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c r="AA608" s="208"/>
      <c r="AB608" s="208"/>
      <c r="AC608" s="208"/>
      <c r="AD608" s="208"/>
      <c r="AE608" s="208"/>
      <c r="AF608" s="208"/>
      <c r="AG608" s="208"/>
      <c r="AH608" s="208"/>
      <c r="AI608" s="208"/>
      <c r="AJ608" s="208"/>
      <c r="AK608" s="208"/>
      <c r="AL608" s="483"/>
      <c r="AM608" s="484"/>
      <c r="AN608" s="484"/>
      <c r="AO608" s="484"/>
      <c r="AP608" s="484"/>
      <c r="AQ608" s="484"/>
      <c r="AR608" s="209"/>
      <c r="AS608" s="209"/>
      <c r="AT608" s="209"/>
      <c r="AU608" s="209"/>
      <c r="AV608" s="209"/>
      <c r="AW608" s="209"/>
      <c r="AX608" s="209"/>
    </row>
    <row r="609" spans="2:50" ht="21.95" customHeight="1">
      <c r="B609" s="202">
        <v>3</v>
      </c>
      <c r="C609" s="202">
        <v>1</v>
      </c>
      <c r="D609" s="208"/>
      <c r="E609" s="208"/>
      <c r="F609" s="208"/>
      <c r="G609" s="208"/>
      <c r="H609" s="208"/>
      <c r="I609" s="208"/>
      <c r="J609" s="208"/>
      <c r="K609" s="208"/>
      <c r="L609" s="208"/>
      <c r="M609" s="208"/>
      <c r="N609" s="208"/>
      <c r="O609" s="208"/>
      <c r="P609" s="208"/>
      <c r="Q609" s="208"/>
      <c r="R609" s="208"/>
      <c r="S609" s="208"/>
      <c r="T609" s="208"/>
      <c r="U609" s="208"/>
      <c r="V609" s="208"/>
      <c r="W609" s="208"/>
      <c r="X609" s="208"/>
      <c r="Y609" s="208"/>
      <c r="Z609" s="208"/>
      <c r="AA609" s="208"/>
      <c r="AB609" s="208"/>
      <c r="AC609" s="208"/>
      <c r="AD609" s="208"/>
      <c r="AE609" s="208"/>
      <c r="AF609" s="208"/>
      <c r="AG609" s="208"/>
      <c r="AH609" s="208"/>
      <c r="AI609" s="208"/>
      <c r="AJ609" s="208"/>
      <c r="AK609" s="208"/>
      <c r="AL609" s="207"/>
      <c r="AM609" s="208"/>
      <c r="AN609" s="208"/>
      <c r="AO609" s="208"/>
      <c r="AP609" s="208"/>
      <c r="AQ609" s="208"/>
      <c r="AR609" s="208"/>
      <c r="AS609" s="208"/>
      <c r="AT609" s="208"/>
      <c r="AU609" s="208"/>
      <c r="AV609" s="208"/>
      <c r="AW609" s="208"/>
      <c r="AX609" s="208"/>
    </row>
    <row r="610" spans="2:50" ht="21.95" customHeight="1">
      <c r="B610" s="202">
        <v>4</v>
      </c>
      <c r="C610" s="202">
        <v>1</v>
      </c>
      <c r="D610" s="208"/>
      <c r="E610" s="208"/>
      <c r="F610" s="208"/>
      <c r="G610" s="208"/>
      <c r="H610" s="208"/>
      <c r="I610" s="208"/>
      <c r="J610" s="208"/>
      <c r="K610" s="208"/>
      <c r="L610" s="208"/>
      <c r="M610" s="208"/>
      <c r="N610" s="208"/>
      <c r="O610" s="208"/>
      <c r="P610" s="208"/>
      <c r="Q610" s="208"/>
      <c r="R610" s="208"/>
      <c r="S610" s="208"/>
      <c r="T610" s="208"/>
      <c r="U610" s="208"/>
      <c r="V610" s="208"/>
      <c r="W610" s="208"/>
      <c r="X610" s="208"/>
      <c r="Y610" s="208"/>
      <c r="Z610" s="208"/>
      <c r="AA610" s="208"/>
      <c r="AB610" s="208"/>
      <c r="AC610" s="208"/>
      <c r="AD610" s="208"/>
      <c r="AE610" s="208"/>
      <c r="AF610" s="208"/>
      <c r="AG610" s="208"/>
      <c r="AH610" s="208"/>
      <c r="AI610" s="208"/>
      <c r="AJ610" s="208"/>
      <c r="AK610" s="208"/>
      <c r="AL610" s="207"/>
      <c r="AM610" s="208"/>
      <c r="AN610" s="208"/>
      <c r="AO610" s="208"/>
      <c r="AP610" s="208"/>
      <c r="AQ610" s="208"/>
      <c r="AR610" s="208"/>
      <c r="AS610" s="208"/>
      <c r="AT610" s="208"/>
      <c r="AU610" s="208"/>
      <c r="AV610" s="208"/>
      <c r="AW610" s="208"/>
      <c r="AX610" s="208"/>
    </row>
    <row r="611" spans="2:50" ht="21.95" customHeight="1">
      <c r="B611" s="202">
        <v>5</v>
      </c>
      <c r="C611" s="202">
        <v>1</v>
      </c>
      <c r="D611" s="208"/>
      <c r="E611" s="208"/>
      <c r="F611" s="208"/>
      <c r="G611" s="208"/>
      <c r="H611" s="208"/>
      <c r="I611" s="208"/>
      <c r="J611" s="208"/>
      <c r="K611" s="208"/>
      <c r="L611" s="208"/>
      <c r="M611" s="208"/>
      <c r="N611" s="208"/>
      <c r="O611" s="208"/>
      <c r="P611" s="208"/>
      <c r="Q611" s="208"/>
      <c r="R611" s="208"/>
      <c r="S611" s="208"/>
      <c r="T611" s="208"/>
      <c r="U611" s="208"/>
      <c r="V611" s="208"/>
      <c r="W611" s="208"/>
      <c r="X611" s="208"/>
      <c r="Y611" s="208"/>
      <c r="Z611" s="208"/>
      <c r="AA611" s="208"/>
      <c r="AB611" s="208"/>
      <c r="AC611" s="208"/>
      <c r="AD611" s="208"/>
      <c r="AE611" s="208"/>
      <c r="AF611" s="208"/>
      <c r="AG611" s="208"/>
      <c r="AH611" s="208"/>
      <c r="AI611" s="208"/>
      <c r="AJ611" s="208"/>
      <c r="AK611" s="208"/>
      <c r="AL611" s="207"/>
      <c r="AM611" s="208"/>
      <c r="AN611" s="208"/>
      <c r="AO611" s="208"/>
      <c r="AP611" s="208"/>
      <c r="AQ611" s="208"/>
      <c r="AR611" s="208"/>
      <c r="AS611" s="208"/>
      <c r="AT611" s="208"/>
      <c r="AU611" s="208"/>
      <c r="AV611" s="208"/>
      <c r="AW611" s="208"/>
      <c r="AX611" s="208"/>
    </row>
    <row r="612" spans="2:50" ht="21.95" customHeight="1">
      <c r="B612" s="202">
        <v>6</v>
      </c>
      <c r="C612" s="202">
        <v>1</v>
      </c>
      <c r="D612" s="208"/>
      <c r="E612" s="208"/>
      <c r="F612" s="208"/>
      <c r="G612" s="208"/>
      <c r="H612" s="208"/>
      <c r="I612" s="208"/>
      <c r="J612" s="208"/>
      <c r="K612" s="208"/>
      <c r="L612" s="208"/>
      <c r="M612" s="208"/>
      <c r="N612" s="208"/>
      <c r="O612" s="208"/>
      <c r="P612" s="208"/>
      <c r="Q612" s="208"/>
      <c r="R612" s="208"/>
      <c r="S612" s="208"/>
      <c r="T612" s="208"/>
      <c r="U612" s="208"/>
      <c r="V612" s="208"/>
      <c r="W612" s="208"/>
      <c r="X612" s="208"/>
      <c r="Y612" s="208"/>
      <c r="Z612" s="208"/>
      <c r="AA612" s="208"/>
      <c r="AB612" s="208"/>
      <c r="AC612" s="208"/>
      <c r="AD612" s="208"/>
      <c r="AE612" s="208"/>
      <c r="AF612" s="208"/>
      <c r="AG612" s="208"/>
      <c r="AH612" s="208"/>
      <c r="AI612" s="208"/>
      <c r="AJ612" s="208"/>
      <c r="AK612" s="208"/>
      <c r="AL612" s="207"/>
      <c r="AM612" s="208"/>
      <c r="AN612" s="208"/>
      <c r="AO612" s="208"/>
      <c r="AP612" s="208"/>
      <c r="AQ612" s="208"/>
      <c r="AR612" s="208"/>
      <c r="AS612" s="208"/>
      <c r="AT612" s="208"/>
      <c r="AU612" s="208"/>
      <c r="AV612" s="208"/>
      <c r="AW612" s="208"/>
      <c r="AX612" s="208"/>
    </row>
    <row r="613" spans="2:50" ht="21.95" customHeight="1">
      <c r="B613" s="202">
        <v>7</v>
      </c>
      <c r="C613" s="202">
        <v>1</v>
      </c>
      <c r="D613" s="208"/>
      <c r="E613" s="208"/>
      <c r="F613" s="208"/>
      <c r="G613" s="208"/>
      <c r="H613" s="208"/>
      <c r="I613" s="208"/>
      <c r="J613" s="208"/>
      <c r="K613" s="208"/>
      <c r="L613" s="208"/>
      <c r="M613" s="208"/>
      <c r="N613" s="208"/>
      <c r="O613" s="208"/>
      <c r="P613" s="208"/>
      <c r="Q613" s="208"/>
      <c r="R613" s="208"/>
      <c r="S613" s="208"/>
      <c r="T613" s="208"/>
      <c r="U613" s="208"/>
      <c r="V613" s="208"/>
      <c r="W613" s="208"/>
      <c r="X613" s="208"/>
      <c r="Y613" s="208"/>
      <c r="Z613" s="208"/>
      <c r="AA613" s="208"/>
      <c r="AB613" s="208"/>
      <c r="AC613" s="208"/>
      <c r="AD613" s="208"/>
      <c r="AE613" s="208"/>
      <c r="AF613" s="208"/>
      <c r="AG613" s="208"/>
      <c r="AH613" s="208"/>
      <c r="AI613" s="208"/>
      <c r="AJ613" s="208"/>
      <c r="AK613" s="208"/>
      <c r="AL613" s="207"/>
      <c r="AM613" s="208"/>
      <c r="AN613" s="208"/>
      <c r="AO613" s="208"/>
      <c r="AP613" s="208"/>
      <c r="AQ613" s="208"/>
      <c r="AR613" s="208"/>
      <c r="AS613" s="208"/>
      <c r="AT613" s="208"/>
      <c r="AU613" s="208"/>
      <c r="AV613" s="208"/>
      <c r="AW613" s="208"/>
      <c r="AX613" s="208"/>
    </row>
    <row r="614" spans="2:50" ht="21.95" customHeight="1">
      <c r="B614" s="202">
        <v>8</v>
      </c>
      <c r="C614" s="202">
        <v>1</v>
      </c>
      <c r="D614" s="208"/>
      <c r="E614" s="208"/>
      <c r="F614" s="208"/>
      <c r="G614" s="208"/>
      <c r="H614" s="208"/>
      <c r="I614" s="208"/>
      <c r="J614" s="208"/>
      <c r="K614" s="208"/>
      <c r="L614" s="208"/>
      <c r="M614" s="208"/>
      <c r="N614" s="208"/>
      <c r="O614" s="208"/>
      <c r="P614" s="208"/>
      <c r="Q614" s="208"/>
      <c r="R614" s="208"/>
      <c r="S614" s="208"/>
      <c r="T614" s="208"/>
      <c r="U614" s="208"/>
      <c r="V614" s="208"/>
      <c r="W614" s="208"/>
      <c r="X614" s="208"/>
      <c r="Y614" s="208"/>
      <c r="Z614" s="208"/>
      <c r="AA614" s="208"/>
      <c r="AB614" s="208"/>
      <c r="AC614" s="208"/>
      <c r="AD614" s="208"/>
      <c r="AE614" s="208"/>
      <c r="AF614" s="208"/>
      <c r="AG614" s="208"/>
      <c r="AH614" s="208"/>
      <c r="AI614" s="208"/>
      <c r="AJ614" s="208"/>
      <c r="AK614" s="208"/>
      <c r="AL614" s="207"/>
      <c r="AM614" s="208"/>
      <c r="AN614" s="208"/>
      <c r="AO614" s="208"/>
      <c r="AP614" s="208"/>
      <c r="AQ614" s="208"/>
      <c r="AR614" s="208"/>
      <c r="AS614" s="208"/>
      <c r="AT614" s="208"/>
      <c r="AU614" s="208"/>
      <c r="AV614" s="208"/>
      <c r="AW614" s="208"/>
      <c r="AX614" s="208"/>
    </row>
    <row r="615" spans="2:50" ht="21.95" customHeight="1">
      <c r="B615" s="202">
        <v>9</v>
      </c>
      <c r="C615" s="202">
        <v>1</v>
      </c>
      <c r="D615" s="208"/>
      <c r="E615" s="208"/>
      <c r="F615" s="208"/>
      <c r="G615" s="208"/>
      <c r="H615" s="208"/>
      <c r="I615" s="208"/>
      <c r="J615" s="208"/>
      <c r="K615" s="208"/>
      <c r="L615" s="208"/>
      <c r="M615" s="208"/>
      <c r="N615" s="208"/>
      <c r="O615" s="208"/>
      <c r="P615" s="208"/>
      <c r="Q615" s="208"/>
      <c r="R615" s="208"/>
      <c r="S615" s="208"/>
      <c r="T615" s="208"/>
      <c r="U615" s="208"/>
      <c r="V615" s="208"/>
      <c r="W615" s="208"/>
      <c r="X615" s="208"/>
      <c r="Y615" s="208"/>
      <c r="Z615" s="208"/>
      <c r="AA615" s="208"/>
      <c r="AB615" s="208"/>
      <c r="AC615" s="208"/>
      <c r="AD615" s="208"/>
      <c r="AE615" s="208"/>
      <c r="AF615" s="208"/>
      <c r="AG615" s="208"/>
      <c r="AH615" s="208"/>
      <c r="AI615" s="208"/>
      <c r="AJ615" s="208"/>
      <c r="AK615" s="208"/>
      <c r="AL615" s="207"/>
      <c r="AM615" s="208"/>
      <c r="AN615" s="208"/>
      <c r="AO615" s="208"/>
      <c r="AP615" s="208"/>
      <c r="AQ615" s="208"/>
      <c r="AR615" s="208"/>
      <c r="AS615" s="208"/>
      <c r="AT615" s="208"/>
      <c r="AU615" s="208"/>
      <c r="AV615" s="208"/>
      <c r="AW615" s="208"/>
      <c r="AX615" s="208"/>
    </row>
    <row r="616" spans="2:50" ht="21.95" customHeight="1">
      <c r="B616" s="202">
        <v>10</v>
      </c>
      <c r="C616" s="202">
        <v>1</v>
      </c>
      <c r="D616" s="208"/>
      <c r="E616" s="208"/>
      <c r="F616" s="208"/>
      <c r="G616" s="208"/>
      <c r="H616" s="208"/>
      <c r="I616" s="208"/>
      <c r="J616" s="208"/>
      <c r="K616" s="208"/>
      <c r="L616" s="208"/>
      <c r="M616" s="208"/>
      <c r="N616" s="208"/>
      <c r="O616" s="208"/>
      <c r="P616" s="208"/>
      <c r="Q616" s="208"/>
      <c r="R616" s="208"/>
      <c r="S616" s="208"/>
      <c r="T616" s="208"/>
      <c r="U616" s="208"/>
      <c r="V616" s="208"/>
      <c r="W616" s="208"/>
      <c r="X616" s="208"/>
      <c r="Y616" s="208"/>
      <c r="Z616" s="208"/>
      <c r="AA616" s="208"/>
      <c r="AB616" s="208"/>
      <c r="AC616" s="208"/>
      <c r="AD616" s="208"/>
      <c r="AE616" s="208"/>
      <c r="AF616" s="208"/>
      <c r="AG616" s="208"/>
      <c r="AH616" s="208"/>
      <c r="AI616" s="208"/>
      <c r="AJ616" s="208"/>
      <c r="AK616" s="208"/>
      <c r="AL616" s="207"/>
      <c r="AM616" s="208"/>
      <c r="AN616" s="208"/>
      <c r="AO616" s="208"/>
      <c r="AP616" s="208"/>
      <c r="AQ616" s="208"/>
      <c r="AR616" s="208"/>
      <c r="AS616" s="208"/>
      <c r="AT616" s="208"/>
      <c r="AU616" s="208"/>
      <c r="AV616" s="208"/>
      <c r="AW616" s="208"/>
      <c r="AX616" s="208"/>
    </row>
    <row r="618" spans="2:50" ht="23.25" hidden="1" customHeight="1">
      <c r="B618" t="s">
        <v>43</v>
      </c>
    </row>
    <row r="619" spans="2:50" ht="36" hidden="1" customHeight="1">
      <c r="B619" s="213" t="s">
        <v>29</v>
      </c>
      <c r="C619" s="213"/>
      <c r="D619" s="213"/>
      <c r="E619" s="213"/>
      <c r="F619" s="213"/>
      <c r="G619" s="213"/>
      <c r="H619" s="213"/>
      <c r="I619" s="209"/>
      <c r="J619" s="209"/>
      <c r="K619" s="209"/>
      <c r="L619" s="209"/>
      <c r="M619" s="209"/>
      <c r="N619" s="209"/>
      <c r="O619" s="209"/>
      <c r="P619" s="209"/>
      <c r="Q619" s="209"/>
      <c r="R619" s="209"/>
      <c r="S619" s="209"/>
      <c r="T619" s="209"/>
      <c r="U619" s="209"/>
      <c r="V619" s="209"/>
      <c r="W619" s="209"/>
      <c r="X619" s="209"/>
      <c r="Y619" s="209"/>
    </row>
    <row r="620" spans="2:50" ht="36" hidden="1" customHeight="1">
      <c r="B620" s="485" t="s">
        <v>41</v>
      </c>
      <c r="C620" s="486"/>
      <c r="D620" s="486"/>
      <c r="E620" s="486"/>
      <c r="F620" s="486"/>
      <c r="G620" s="486"/>
      <c r="H620" s="487"/>
      <c r="I620" s="430" t="s">
        <v>1772</v>
      </c>
      <c r="J620" s="267"/>
      <c r="K620" s="267"/>
      <c r="L620" s="267"/>
      <c r="M620" s="429"/>
      <c r="N620" s="491" t="s">
        <v>30</v>
      </c>
      <c r="O620" s="486"/>
      <c r="P620" s="486"/>
      <c r="Q620" s="486"/>
      <c r="R620" s="486"/>
      <c r="S620" s="486"/>
      <c r="T620" s="487"/>
      <c r="U620" s="430" t="s">
        <v>1772</v>
      </c>
      <c r="V620" s="267"/>
      <c r="W620" s="267"/>
      <c r="X620" s="267"/>
      <c r="Y620" s="429"/>
      <c r="Z620" s="491" t="s">
        <v>31</v>
      </c>
      <c r="AA620" s="486"/>
      <c r="AB620" s="486"/>
      <c r="AC620" s="486"/>
      <c r="AD620" s="486"/>
      <c r="AE620" s="486"/>
      <c r="AF620" s="487"/>
      <c r="AG620" s="430" t="s">
        <v>1772</v>
      </c>
      <c r="AH620" s="267"/>
      <c r="AI620" s="267"/>
      <c r="AJ620" s="267"/>
      <c r="AK620" s="429"/>
      <c r="AL620" s="491" t="s">
        <v>32</v>
      </c>
      <c r="AM620" s="486"/>
      <c r="AN620" s="486"/>
      <c r="AO620" s="486"/>
      <c r="AP620" s="486"/>
      <c r="AQ620" s="486"/>
      <c r="AR620" s="487"/>
      <c r="AS620" s="430" t="s">
        <v>1772</v>
      </c>
      <c r="AT620" s="267"/>
      <c r="AU620" s="267"/>
      <c r="AV620" s="267"/>
      <c r="AW620" s="429"/>
    </row>
    <row r="621" spans="2:50" ht="36" hidden="1" customHeight="1">
      <c r="B621" s="491" t="s">
        <v>33</v>
      </c>
      <c r="C621" s="486"/>
      <c r="D621" s="486"/>
      <c r="E621" s="486"/>
      <c r="F621" s="486"/>
      <c r="G621" s="486"/>
      <c r="H621" s="487"/>
      <c r="I621" s="488"/>
      <c r="J621" s="489"/>
      <c r="K621" s="489"/>
      <c r="L621" s="489"/>
      <c r="M621" s="490"/>
      <c r="N621" s="491" t="s">
        <v>34</v>
      </c>
      <c r="O621" s="486"/>
      <c r="P621" s="486"/>
      <c r="Q621" s="486"/>
      <c r="R621" s="486"/>
      <c r="S621" s="486"/>
      <c r="T621" s="487"/>
      <c r="U621" s="488"/>
      <c r="V621" s="489"/>
      <c r="W621" s="489"/>
      <c r="X621" s="489"/>
      <c r="Y621" s="490"/>
      <c r="Z621" s="491" t="s">
        <v>35</v>
      </c>
      <c r="AA621" s="486"/>
      <c r="AB621" s="486"/>
      <c r="AC621" s="486"/>
      <c r="AD621" s="486"/>
      <c r="AE621" s="486"/>
      <c r="AF621" s="487"/>
      <c r="AG621" s="488"/>
      <c r="AH621" s="489"/>
      <c r="AI621" s="489"/>
      <c r="AJ621" s="489"/>
      <c r="AK621" s="490"/>
      <c r="AL621" s="485" t="s">
        <v>36</v>
      </c>
      <c r="AM621" s="486"/>
      <c r="AN621" s="486"/>
      <c r="AO621" s="486"/>
      <c r="AP621" s="486"/>
      <c r="AQ621" s="486"/>
      <c r="AR621" s="487"/>
      <c r="AS621" s="488"/>
      <c r="AT621" s="489"/>
      <c r="AU621" s="489"/>
      <c r="AV621" s="489"/>
      <c r="AW621" s="490"/>
    </row>
    <row r="622" spans="2:50">
      <c r="C622" t="s">
        <v>1746</v>
      </c>
    </row>
    <row r="623" spans="2:50" ht="34.5" customHeight="1">
      <c r="B623" s="202"/>
      <c r="C623" s="202"/>
      <c r="D623" s="213" t="s">
        <v>1767</v>
      </c>
      <c r="E623" s="213"/>
      <c r="F623" s="213"/>
      <c r="G623" s="213"/>
      <c r="H623" s="213"/>
      <c r="I623" s="213"/>
      <c r="J623" s="213"/>
      <c r="K623" s="213"/>
      <c r="L623" s="213"/>
      <c r="M623" s="213"/>
      <c r="N623" s="213" t="s">
        <v>1768</v>
      </c>
      <c r="O623" s="213"/>
      <c r="P623" s="213"/>
      <c r="Q623" s="213"/>
      <c r="R623" s="213"/>
      <c r="S623" s="213"/>
      <c r="T623" s="213"/>
      <c r="U623" s="213"/>
      <c r="V623" s="213"/>
      <c r="W623" s="213"/>
      <c r="X623" s="213"/>
      <c r="Y623" s="213"/>
      <c r="Z623" s="213"/>
      <c r="AA623" s="213"/>
      <c r="AB623" s="213"/>
      <c r="AC623" s="213"/>
      <c r="AD623" s="213"/>
      <c r="AE623" s="213"/>
      <c r="AF623" s="213"/>
      <c r="AG623" s="213"/>
      <c r="AH623" s="213"/>
      <c r="AI623" s="213"/>
      <c r="AJ623" s="213"/>
      <c r="AK623" s="213"/>
      <c r="AL623" s="214" t="s">
        <v>1769</v>
      </c>
      <c r="AM623" s="213"/>
      <c r="AN623" s="213"/>
      <c r="AO623" s="213"/>
      <c r="AP623" s="213"/>
      <c r="AQ623" s="213"/>
      <c r="AR623" s="213" t="s">
        <v>27</v>
      </c>
      <c r="AS623" s="213"/>
      <c r="AT623" s="213"/>
      <c r="AU623" s="213"/>
      <c r="AV623" s="213" t="s">
        <v>28</v>
      </c>
      <c r="AW623" s="213"/>
      <c r="AX623" s="213"/>
    </row>
    <row r="624" spans="2:50" ht="38.25" customHeight="1">
      <c r="B624" s="202">
        <v>1</v>
      </c>
      <c r="C624" s="202">
        <v>1</v>
      </c>
      <c r="D624" s="480" t="s">
        <v>1875</v>
      </c>
      <c r="E624" s="481"/>
      <c r="F624" s="481"/>
      <c r="G624" s="481"/>
      <c r="H624" s="481"/>
      <c r="I624" s="481"/>
      <c r="J624" s="481"/>
      <c r="K624" s="481"/>
      <c r="L624" s="481"/>
      <c r="M624" s="482"/>
      <c r="N624" s="636" t="s">
        <v>1871</v>
      </c>
      <c r="O624" s="636"/>
      <c r="P624" s="636"/>
      <c r="Q624" s="636"/>
      <c r="R624" s="636"/>
      <c r="S624" s="636"/>
      <c r="T624" s="636"/>
      <c r="U624" s="636"/>
      <c r="V624" s="636"/>
      <c r="W624" s="636"/>
      <c r="X624" s="636"/>
      <c r="Y624" s="636"/>
      <c r="Z624" s="636"/>
      <c r="AA624" s="636"/>
      <c r="AB624" s="636"/>
      <c r="AC624" s="636"/>
      <c r="AD624" s="636"/>
      <c r="AE624" s="636"/>
      <c r="AF624" s="636"/>
      <c r="AG624" s="636"/>
      <c r="AH624" s="636"/>
      <c r="AI624" s="636"/>
      <c r="AJ624" s="636"/>
      <c r="AK624" s="636"/>
      <c r="AL624" s="492">
        <v>84.3</v>
      </c>
      <c r="AM624" s="493"/>
      <c r="AN624" s="493"/>
      <c r="AO624" s="493"/>
      <c r="AP624" s="493"/>
      <c r="AQ624" s="493"/>
      <c r="AR624" s="209" t="s">
        <v>224</v>
      </c>
      <c r="AS624" s="209"/>
      <c r="AT624" s="209"/>
      <c r="AU624" s="209"/>
      <c r="AV624" s="209" t="s">
        <v>1722</v>
      </c>
      <c r="AW624" s="209"/>
      <c r="AX624" s="209"/>
    </row>
    <row r="625" spans="2:50" ht="21.95" customHeight="1">
      <c r="B625" s="202">
        <v>2</v>
      </c>
      <c r="C625" s="202">
        <v>1</v>
      </c>
      <c r="D625" s="208"/>
      <c r="E625" s="208"/>
      <c r="F625" s="208"/>
      <c r="G625" s="208"/>
      <c r="H625" s="208"/>
      <c r="I625" s="208"/>
      <c r="J625" s="208"/>
      <c r="K625" s="208"/>
      <c r="L625" s="208"/>
      <c r="M625" s="208"/>
      <c r="N625" s="208"/>
      <c r="O625" s="208"/>
      <c r="P625" s="208"/>
      <c r="Q625" s="208"/>
      <c r="R625" s="208"/>
      <c r="S625" s="208"/>
      <c r="T625" s="208"/>
      <c r="U625" s="208"/>
      <c r="V625" s="208"/>
      <c r="W625" s="208"/>
      <c r="X625" s="208"/>
      <c r="Y625" s="208"/>
      <c r="Z625" s="208"/>
      <c r="AA625" s="208"/>
      <c r="AB625" s="208"/>
      <c r="AC625" s="208"/>
      <c r="AD625" s="208"/>
      <c r="AE625" s="208"/>
      <c r="AF625" s="208"/>
      <c r="AG625" s="208"/>
      <c r="AH625" s="208"/>
      <c r="AI625" s="208"/>
      <c r="AJ625" s="208"/>
      <c r="AK625" s="208"/>
      <c r="AL625" s="207"/>
      <c r="AM625" s="208"/>
      <c r="AN625" s="208"/>
      <c r="AO625" s="208"/>
      <c r="AP625" s="208"/>
      <c r="AQ625" s="208"/>
      <c r="AR625" s="208"/>
      <c r="AS625" s="208"/>
      <c r="AT625" s="208"/>
      <c r="AU625" s="208"/>
      <c r="AV625" s="208"/>
      <c r="AW625" s="208"/>
      <c r="AX625" s="208"/>
    </row>
    <row r="626" spans="2:50" ht="21.95" customHeight="1">
      <c r="B626" s="202">
        <v>3</v>
      </c>
      <c r="C626" s="202">
        <v>1</v>
      </c>
      <c r="D626" s="208"/>
      <c r="E626" s="208"/>
      <c r="F626" s="208"/>
      <c r="G626" s="208"/>
      <c r="H626" s="208"/>
      <c r="I626" s="208"/>
      <c r="J626" s="208"/>
      <c r="K626" s="208"/>
      <c r="L626" s="208"/>
      <c r="M626" s="208"/>
      <c r="N626" s="208"/>
      <c r="O626" s="208"/>
      <c r="P626" s="208"/>
      <c r="Q626" s="208"/>
      <c r="R626" s="208"/>
      <c r="S626" s="208"/>
      <c r="T626" s="208"/>
      <c r="U626" s="208"/>
      <c r="V626" s="208"/>
      <c r="W626" s="208"/>
      <c r="X626" s="208"/>
      <c r="Y626" s="208"/>
      <c r="Z626" s="208"/>
      <c r="AA626" s="208"/>
      <c r="AB626" s="208"/>
      <c r="AC626" s="208"/>
      <c r="AD626" s="208"/>
      <c r="AE626" s="208"/>
      <c r="AF626" s="208"/>
      <c r="AG626" s="208"/>
      <c r="AH626" s="208"/>
      <c r="AI626" s="208"/>
      <c r="AJ626" s="208"/>
      <c r="AK626" s="208"/>
      <c r="AL626" s="207"/>
      <c r="AM626" s="208"/>
      <c r="AN626" s="208"/>
      <c r="AO626" s="208"/>
      <c r="AP626" s="208"/>
      <c r="AQ626" s="208"/>
      <c r="AR626" s="208"/>
      <c r="AS626" s="208"/>
      <c r="AT626" s="208"/>
      <c r="AU626" s="208"/>
      <c r="AV626" s="208"/>
      <c r="AW626" s="208"/>
      <c r="AX626" s="208"/>
    </row>
    <row r="627" spans="2:50" ht="21.95" customHeight="1">
      <c r="B627" s="202">
        <v>4</v>
      </c>
      <c r="C627" s="202">
        <v>1</v>
      </c>
      <c r="D627" s="208"/>
      <c r="E627" s="208"/>
      <c r="F627" s="208"/>
      <c r="G627" s="208"/>
      <c r="H627" s="208"/>
      <c r="I627" s="208"/>
      <c r="J627" s="208"/>
      <c r="K627" s="208"/>
      <c r="L627" s="208"/>
      <c r="M627" s="208"/>
      <c r="N627" s="208"/>
      <c r="O627" s="208"/>
      <c r="P627" s="208"/>
      <c r="Q627" s="208"/>
      <c r="R627" s="208"/>
      <c r="S627" s="208"/>
      <c r="T627" s="208"/>
      <c r="U627" s="208"/>
      <c r="V627" s="208"/>
      <c r="W627" s="208"/>
      <c r="X627" s="208"/>
      <c r="Y627" s="208"/>
      <c r="Z627" s="208"/>
      <c r="AA627" s="208"/>
      <c r="AB627" s="208"/>
      <c r="AC627" s="208"/>
      <c r="AD627" s="208"/>
      <c r="AE627" s="208"/>
      <c r="AF627" s="208"/>
      <c r="AG627" s="208"/>
      <c r="AH627" s="208"/>
      <c r="AI627" s="208"/>
      <c r="AJ627" s="208"/>
      <c r="AK627" s="208"/>
      <c r="AL627" s="207"/>
      <c r="AM627" s="208"/>
      <c r="AN627" s="208"/>
      <c r="AO627" s="208"/>
      <c r="AP627" s="208"/>
      <c r="AQ627" s="208"/>
      <c r="AR627" s="208"/>
      <c r="AS627" s="208"/>
      <c r="AT627" s="208"/>
      <c r="AU627" s="208"/>
      <c r="AV627" s="208"/>
      <c r="AW627" s="208"/>
      <c r="AX627" s="208"/>
    </row>
    <row r="628" spans="2:50" ht="21.95" customHeight="1">
      <c r="B628" s="202">
        <v>5</v>
      </c>
      <c r="C628" s="202">
        <v>1</v>
      </c>
      <c r="D628" s="208"/>
      <c r="E628" s="208"/>
      <c r="F628" s="208"/>
      <c r="G628" s="208"/>
      <c r="H628" s="208"/>
      <c r="I628" s="208"/>
      <c r="J628" s="208"/>
      <c r="K628" s="208"/>
      <c r="L628" s="208"/>
      <c r="M628" s="208"/>
      <c r="N628" s="208"/>
      <c r="O628" s="208"/>
      <c r="P628" s="208"/>
      <c r="Q628" s="208"/>
      <c r="R628" s="208"/>
      <c r="S628" s="208"/>
      <c r="T628" s="208"/>
      <c r="U628" s="208"/>
      <c r="V628" s="208"/>
      <c r="W628" s="208"/>
      <c r="X628" s="208"/>
      <c r="Y628" s="208"/>
      <c r="Z628" s="208"/>
      <c r="AA628" s="208"/>
      <c r="AB628" s="208"/>
      <c r="AC628" s="208"/>
      <c r="AD628" s="208"/>
      <c r="AE628" s="208"/>
      <c r="AF628" s="208"/>
      <c r="AG628" s="208"/>
      <c r="AH628" s="208"/>
      <c r="AI628" s="208"/>
      <c r="AJ628" s="208"/>
      <c r="AK628" s="208"/>
      <c r="AL628" s="207"/>
      <c r="AM628" s="208"/>
      <c r="AN628" s="208"/>
      <c r="AO628" s="208"/>
      <c r="AP628" s="208"/>
      <c r="AQ628" s="208"/>
      <c r="AR628" s="208"/>
      <c r="AS628" s="208"/>
      <c r="AT628" s="208"/>
      <c r="AU628" s="208"/>
      <c r="AV628" s="208"/>
      <c r="AW628" s="208"/>
      <c r="AX628" s="208"/>
    </row>
    <row r="629" spans="2:50" ht="21.95" customHeight="1">
      <c r="B629" s="202">
        <v>6</v>
      </c>
      <c r="C629" s="202">
        <v>1</v>
      </c>
      <c r="D629" s="208"/>
      <c r="E629" s="208"/>
      <c r="F629" s="208"/>
      <c r="G629" s="208"/>
      <c r="H629" s="208"/>
      <c r="I629" s="208"/>
      <c r="J629" s="208"/>
      <c r="K629" s="208"/>
      <c r="L629" s="208"/>
      <c r="M629" s="208"/>
      <c r="N629" s="208"/>
      <c r="O629" s="208"/>
      <c r="P629" s="208"/>
      <c r="Q629" s="208"/>
      <c r="R629" s="208"/>
      <c r="S629" s="208"/>
      <c r="T629" s="208"/>
      <c r="U629" s="208"/>
      <c r="V629" s="208"/>
      <c r="W629" s="208"/>
      <c r="X629" s="208"/>
      <c r="Y629" s="208"/>
      <c r="Z629" s="208"/>
      <c r="AA629" s="208"/>
      <c r="AB629" s="208"/>
      <c r="AC629" s="208"/>
      <c r="AD629" s="208"/>
      <c r="AE629" s="208"/>
      <c r="AF629" s="208"/>
      <c r="AG629" s="208"/>
      <c r="AH629" s="208"/>
      <c r="AI629" s="208"/>
      <c r="AJ629" s="208"/>
      <c r="AK629" s="208"/>
      <c r="AL629" s="207"/>
      <c r="AM629" s="208"/>
      <c r="AN629" s="208"/>
      <c r="AO629" s="208"/>
      <c r="AP629" s="208"/>
      <c r="AQ629" s="208"/>
      <c r="AR629" s="208"/>
      <c r="AS629" s="208"/>
      <c r="AT629" s="208"/>
      <c r="AU629" s="208"/>
      <c r="AV629" s="208"/>
      <c r="AW629" s="208"/>
      <c r="AX629" s="208"/>
    </row>
    <row r="630" spans="2:50" ht="21.95" customHeight="1">
      <c r="B630" s="202">
        <v>7</v>
      </c>
      <c r="C630" s="202">
        <v>1</v>
      </c>
      <c r="D630" s="208"/>
      <c r="E630" s="208"/>
      <c r="F630" s="208"/>
      <c r="G630" s="208"/>
      <c r="H630" s="208"/>
      <c r="I630" s="208"/>
      <c r="J630" s="208"/>
      <c r="K630" s="208"/>
      <c r="L630" s="208"/>
      <c r="M630" s="208"/>
      <c r="N630" s="208"/>
      <c r="O630" s="208"/>
      <c r="P630" s="208"/>
      <c r="Q630" s="208"/>
      <c r="R630" s="208"/>
      <c r="S630" s="208"/>
      <c r="T630" s="208"/>
      <c r="U630" s="208"/>
      <c r="V630" s="208"/>
      <c r="W630" s="208"/>
      <c r="X630" s="208"/>
      <c r="Y630" s="208"/>
      <c r="Z630" s="208"/>
      <c r="AA630" s="208"/>
      <c r="AB630" s="208"/>
      <c r="AC630" s="208"/>
      <c r="AD630" s="208"/>
      <c r="AE630" s="208"/>
      <c r="AF630" s="208"/>
      <c r="AG630" s="208"/>
      <c r="AH630" s="208"/>
      <c r="AI630" s="208"/>
      <c r="AJ630" s="208"/>
      <c r="AK630" s="208"/>
      <c r="AL630" s="207"/>
      <c r="AM630" s="208"/>
      <c r="AN630" s="208"/>
      <c r="AO630" s="208"/>
      <c r="AP630" s="208"/>
      <c r="AQ630" s="208"/>
      <c r="AR630" s="208"/>
      <c r="AS630" s="208"/>
      <c r="AT630" s="208"/>
      <c r="AU630" s="208"/>
      <c r="AV630" s="208"/>
      <c r="AW630" s="208"/>
      <c r="AX630" s="208"/>
    </row>
    <row r="631" spans="2:50" ht="21.95" customHeight="1">
      <c r="B631" s="202">
        <v>8</v>
      </c>
      <c r="C631" s="202">
        <v>1</v>
      </c>
      <c r="D631" s="208"/>
      <c r="E631" s="208"/>
      <c r="F631" s="208"/>
      <c r="G631" s="208"/>
      <c r="H631" s="208"/>
      <c r="I631" s="208"/>
      <c r="J631" s="208"/>
      <c r="K631" s="208"/>
      <c r="L631" s="208"/>
      <c r="M631" s="208"/>
      <c r="N631" s="208"/>
      <c r="O631" s="208"/>
      <c r="P631" s="208"/>
      <c r="Q631" s="208"/>
      <c r="R631" s="208"/>
      <c r="S631" s="208"/>
      <c r="T631" s="208"/>
      <c r="U631" s="208"/>
      <c r="V631" s="208"/>
      <c r="W631" s="208"/>
      <c r="X631" s="208"/>
      <c r="Y631" s="208"/>
      <c r="Z631" s="208"/>
      <c r="AA631" s="208"/>
      <c r="AB631" s="208"/>
      <c r="AC631" s="208"/>
      <c r="AD631" s="208"/>
      <c r="AE631" s="208"/>
      <c r="AF631" s="208"/>
      <c r="AG631" s="208"/>
      <c r="AH631" s="208"/>
      <c r="AI631" s="208"/>
      <c r="AJ631" s="208"/>
      <c r="AK631" s="208"/>
      <c r="AL631" s="207"/>
      <c r="AM631" s="208"/>
      <c r="AN631" s="208"/>
      <c r="AO631" s="208"/>
      <c r="AP631" s="208"/>
      <c r="AQ631" s="208"/>
      <c r="AR631" s="208"/>
      <c r="AS631" s="208"/>
      <c r="AT631" s="208"/>
      <c r="AU631" s="208"/>
      <c r="AV631" s="208"/>
      <c r="AW631" s="208"/>
      <c r="AX631" s="208"/>
    </row>
    <row r="632" spans="2:50" ht="21.95" customHeight="1">
      <c r="B632" s="202">
        <v>9</v>
      </c>
      <c r="C632" s="202">
        <v>1</v>
      </c>
      <c r="D632" s="208"/>
      <c r="E632" s="208"/>
      <c r="F632" s="208"/>
      <c r="G632" s="208"/>
      <c r="H632" s="208"/>
      <c r="I632" s="208"/>
      <c r="J632" s="208"/>
      <c r="K632" s="208"/>
      <c r="L632" s="208"/>
      <c r="M632" s="208"/>
      <c r="N632" s="208"/>
      <c r="O632" s="208"/>
      <c r="P632" s="208"/>
      <c r="Q632" s="208"/>
      <c r="R632" s="208"/>
      <c r="S632" s="208"/>
      <c r="T632" s="208"/>
      <c r="U632" s="208"/>
      <c r="V632" s="208"/>
      <c r="W632" s="208"/>
      <c r="X632" s="208"/>
      <c r="Y632" s="208"/>
      <c r="Z632" s="208"/>
      <c r="AA632" s="208"/>
      <c r="AB632" s="208"/>
      <c r="AC632" s="208"/>
      <c r="AD632" s="208"/>
      <c r="AE632" s="208"/>
      <c r="AF632" s="208"/>
      <c r="AG632" s="208"/>
      <c r="AH632" s="208"/>
      <c r="AI632" s="208"/>
      <c r="AJ632" s="208"/>
      <c r="AK632" s="208"/>
      <c r="AL632" s="207"/>
      <c r="AM632" s="208"/>
      <c r="AN632" s="208"/>
      <c r="AO632" s="208"/>
      <c r="AP632" s="208"/>
      <c r="AQ632" s="208"/>
      <c r="AR632" s="208"/>
      <c r="AS632" s="208"/>
      <c r="AT632" s="208"/>
      <c r="AU632" s="208"/>
      <c r="AV632" s="208"/>
      <c r="AW632" s="208"/>
      <c r="AX632" s="208"/>
    </row>
    <row r="633" spans="2:50" ht="21.95" customHeight="1">
      <c r="B633" s="202">
        <v>10</v>
      </c>
      <c r="C633" s="202">
        <v>1</v>
      </c>
      <c r="D633" s="208"/>
      <c r="E633" s="208"/>
      <c r="F633" s="208"/>
      <c r="G633" s="208"/>
      <c r="H633" s="208"/>
      <c r="I633" s="208"/>
      <c r="J633" s="208"/>
      <c r="K633" s="208"/>
      <c r="L633" s="208"/>
      <c r="M633" s="208"/>
      <c r="N633" s="208"/>
      <c r="O633" s="208"/>
      <c r="P633" s="208"/>
      <c r="Q633" s="208"/>
      <c r="R633" s="208"/>
      <c r="S633" s="208"/>
      <c r="T633" s="208"/>
      <c r="U633" s="208"/>
      <c r="V633" s="208"/>
      <c r="W633" s="208"/>
      <c r="X633" s="208"/>
      <c r="Y633" s="208"/>
      <c r="Z633" s="208"/>
      <c r="AA633" s="208"/>
      <c r="AB633" s="208"/>
      <c r="AC633" s="208"/>
      <c r="AD633" s="208"/>
      <c r="AE633" s="208"/>
      <c r="AF633" s="208"/>
      <c r="AG633" s="208"/>
      <c r="AH633" s="208"/>
      <c r="AI633" s="208"/>
      <c r="AJ633" s="208"/>
      <c r="AK633" s="208"/>
      <c r="AL633" s="207"/>
      <c r="AM633" s="208"/>
      <c r="AN633" s="208"/>
      <c r="AO633" s="208"/>
      <c r="AP633" s="208"/>
      <c r="AQ633" s="208"/>
      <c r="AR633" s="208"/>
      <c r="AS633" s="208"/>
      <c r="AT633" s="208"/>
      <c r="AU633" s="208"/>
      <c r="AV633" s="208"/>
      <c r="AW633" s="208"/>
      <c r="AX633" s="208"/>
    </row>
    <row r="635" spans="2:50">
      <c r="C635" t="s">
        <v>1792</v>
      </c>
    </row>
    <row r="636" spans="2:50" ht="34.5" customHeight="1">
      <c r="B636" s="202"/>
      <c r="C636" s="202"/>
      <c r="D636" s="213" t="s">
        <v>1767</v>
      </c>
      <c r="E636" s="213"/>
      <c r="F636" s="213"/>
      <c r="G636" s="213"/>
      <c r="H636" s="213"/>
      <c r="I636" s="213"/>
      <c r="J636" s="213"/>
      <c r="K636" s="213"/>
      <c r="L636" s="213"/>
      <c r="M636" s="213"/>
      <c r="N636" s="213" t="s">
        <v>1768</v>
      </c>
      <c r="O636" s="213"/>
      <c r="P636" s="213"/>
      <c r="Q636" s="213"/>
      <c r="R636" s="213"/>
      <c r="S636" s="213"/>
      <c r="T636" s="213"/>
      <c r="U636" s="213"/>
      <c r="V636" s="213"/>
      <c r="W636" s="213"/>
      <c r="X636" s="213"/>
      <c r="Y636" s="213"/>
      <c r="Z636" s="213"/>
      <c r="AA636" s="213"/>
      <c r="AB636" s="213"/>
      <c r="AC636" s="213"/>
      <c r="AD636" s="213"/>
      <c r="AE636" s="213"/>
      <c r="AF636" s="213"/>
      <c r="AG636" s="213"/>
      <c r="AH636" s="213"/>
      <c r="AI636" s="213"/>
      <c r="AJ636" s="213"/>
      <c r="AK636" s="213"/>
      <c r="AL636" s="214" t="s">
        <v>1769</v>
      </c>
      <c r="AM636" s="213"/>
      <c r="AN636" s="213"/>
      <c r="AO636" s="213"/>
      <c r="AP636" s="213"/>
      <c r="AQ636" s="213"/>
      <c r="AR636" s="213" t="s">
        <v>27</v>
      </c>
      <c r="AS636" s="213"/>
      <c r="AT636" s="213"/>
      <c r="AU636" s="213"/>
      <c r="AV636" s="213" t="s">
        <v>28</v>
      </c>
      <c r="AW636" s="213"/>
      <c r="AX636" s="213"/>
    </row>
    <row r="637" spans="2:50" ht="38.25" customHeight="1">
      <c r="B637" s="202">
        <v>1</v>
      </c>
      <c r="C637" s="202">
        <v>1</v>
      </c>
      <c r="D637" s="480" t="s">
        <v>1875</v>
      </c>
      <c r="E637" s="481"/>
      <c r="F637" s="481"/>
      <c r="G637" s="481"/>
      <c r="H637" s="481"/>
      <c r="I637" s="481"/>
      <c r="J637" s="481"/>
      <c r="K637" s="481"/>
      <c r="L637" s="481"/>
      <c r="M637" s="482"/>
      <c r="N637" s="636" t="s">
        <v>1878</v>
      </c>
      <c r="O637" s="636"/>
      <c r="P637" s="636"/>
      <c r="Q637" s="636"/>
      <c r="R637" s="636"/>
      <c r="S637" s="636"/>
      <c r="T637" s="636"/>
      <c r="U637" s="636"/>
      <c r="V637" s="636"/>
      <c r="W637" s="636"/>
      <c r="X637" s="636"/>
      <c r="Y637" s="636"/>
      <c r="Z637" s="636"/>
      <c r="AA637" s="636"/>
      <c r="AB637" s="636"/>
      <c r="AC637" s="636"/>
      <c r="AD637" s="636"/>
      <c r="AE637" s="636"/>
      <c r="AF637" s="636"/>
      <c r="AG637" s="636"/>
      <c r="AH637" s="636"/>
      <c r="AI637" s="636"/>
      <c r="AJ637" s="636"/>
      <c r="AK637" s="636"/>
      <c r="AL637" s="492">
        <v>84.8</v>
      </c>
      <c r="AM637" s="493"/>
      <c r="AN637" s="493"/>
      <c r="AO637" s="493"/>
      <c r="AP637" s="493"/>
      <c r="AQ637" s="493"/>
      <c r="AR637" s="209" t="s">
        <v>224</v>
      </c>
      <c r="AS637" s="209"/>
      <c r="AT637" s="209"/>
      <c r="AU637" s="209"/>
      <c r="AV637" s="209" t="s">
        <v>1722</v>
      </c>
      <c r="AW637" s="209"/>
      <c r="AX637" s="209"/>
    </row>
    <row r="638" spans="2:50" ht="21.95" customHeight="1">
      <c r="B638" s="202">
        <v>2</v>
      </c>
      <c r="C638" s="202">
        <v>1</v>
      </c>
      <c r="D638" s="208"/>
      <c r="E638" s="208"/>
      <c r="F638" s="208"/>
      <c r="G638" s="208"/>
      <c r="H638" s="208"/>
      <c r="I638" s="208"/>
      <c r="J638" s="208"/>
      <c r="K638" s="208"/>
      <c r="L638" s="208"/>
      <c r="M638" s="208"/>
      <c r="N638" s="208"/>
      <c r="O638" s="208"/>
      <c r="P638" s="208"/>
      <c r="Q638" s="208"/>
      <c r="R638" s="208"/>
      <c r="S638" s="208"/>
      <c r="T638" s="208"/>
      <c r="U638" s="208"/>
      <c r="V638" s="208"/>
      <c r="W638" s="208"/>
      <c r="X638" s="208"/>
      <c r="Y638" s="208"/>
      <c r="Z638" s="208"/>
      <c r="AA638" s="208"/>
      <c r="AB638" s="208"/>
      <c r="AC638" s="208"/>
      <c r="AD638" s="208"/>
      <c r="AE638" s="208"/>
      <c r="AF638" s="208"/>
      <c r="AG638" s="208"/>
      <c r="AH638" s="208"/>
      <c r="AI638" s="208"/>
      <c r="AJ638" s="208"/>
      <c r="AK638" s="208"/>
      <c r="AL638" s="483"/>
      <c r="AM638" s="484"/>
      <c r="AN638" s="484"/>
      <c r="AO638" s="484"/>
      <c r="AP638" s="484"/>
      <c r="AQ638" s="484"/>
      <c r="AR638" s="209"/>
      <c r="AS638" s="209"/>
      <c r="AT638" s="209"/>
      <c r="AU638" s="209"/>
      <c r="AV638" s="209"/>
      <c r="AW638" s="209"/>
      <c r="AX638" s="209"/>
    </row>
    <row r="639" spans="2:50" ht="21.95" customHeight="1">
      <c r="B639" s="202">
        <v>3</v>
      </c>
      <c r="C639" s="202">
        <v>1</v>
      </c>
      <c r="D639" s="208"/>
      <c r="E639" s="208"/>
      <c r="F639" s="208"/>
      <c r="G639" s="208"/>
      <c r="H639" s="208"/>
      <c r="I639" s="208"/>
      <c r="J639" s="208"/>
      <c r="K639" s="208"/>
      <c r="L639" s="208"/>
      <c r="M639" s="208"/>
      <c r="N639" s="208"/>
      <c r="O639" s="208"/>
      <c r="P639" s="208"/>
      <c r="Q639" s="208"/>
      <c r="R639" s="208"/>
      <c r="S639" s="208"/>
      <c r="T639" s="208"/>
      <c r="U639" s="208"/>
      <c r="V639" s="208"/>
      <c r="W639" s="208"/>
      <c r="X639" s="208"/>
      <c r="Y639" s="208"/>
      <c r="Z639" s="208"/>
      <c r="AA639" s="208"/>
      <c r="AB639" s="208"/>
      <c r="AC639" s="208"/>
      <c r="AD639" s="208"/>
      <c r="AE639" s="208"/>
      <c r="AF639" s="208"/>
      <c r="AG639" s="208"/>
      <c r="AH639" s="208"/>
      <c r="AI639" s="208"/>
      <c r="AJ639" s="208"/>
      <c r="AK639" s="208"/>
      <c r="AL639" s="207"/>
      <c r="AM639" s="208"/>
      <c r="AN639" s="208"/>
      <c r="AO639" s="208"/>
      <c r="AP639" s="208"/>
      <c r="AQ639" s="208"/>
      <c r="AR639" s="208"/>
      <c r="AS639" s="208"/>
      <c r="AT639" s="208"/>
      <c r="AU639" s="208"/>
      <c r="AV639" s="208"/>
      <c r="AW639" s="208"/>
      <c r="AX639" s="208"/>
    </row>
    <row r="640" spans="2:50" ht="21.95" customHeight="1">
      <c r="B640" s="202">
        <v>4</v>
      </c>
      <c r="C640" s="202">
        <v>1</v>
      </c>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c r="AA640" s="208"/>
      <c r="AB640" s="208"/>
      <c r="AC640" s="208"/>
      <c r="AD640" s="208"/>
      <c r="AE640" s="208"/>
      <c r="AF640" s="208"/>
      <c r="AG640" s="208"/>
      <c r="AH640" s="208"/>
      <c r="AI640" s="208"/>
      <c r="AJ640" s="208"/>
      <c r="AK640" s="208"/>
      <c r="AL640" s="207"/>
      <c r="AM640" s="208"/>
      <c r="AN640" s="208"/>
      <c r="AO640" s="208"/>
      <c r="AP640" s="208"/>
      <c r="AQ640" s="208"/>
      <c r="AR640" s="208"/>
      <c r="AS640" s="208"/>
      <c r="AT640" s="208"/>
      <c r="AU640" s="208"/>
      <c r="AV640" s="208"/>
      <c r="AW640" s="208"/>
      <c r="AX640" s="208"/>
    </row>
    <row r="641" spans="2:50" ht="21.95" customHeight="1">
      <c r="B641" s="202">
        <v>5</v>
      </c>
      <c r="C641" s="202">
        <v>1</v>
      </c>
      <c r="D641" s="208"/>
      <c r="E641" s="208"/>
      <c r="F641" s="208"/>
      <c r="G641" s="208"/>
      <c r="H641" s="208"/>
      <c r="I641" s="208"/>
      <c r="J641" s="208"/>
      <c r="K641" s="208"/>
      <c r="L641" s="208"/>
      <c r="M641" s="208"/>
      <c r="N641" s="208"/>
      <c r="O641" s="208"/>
      <c r="P641" s="208"/>
      <c r="Q641" s="208"/>
      <c r="R641" s="208"/>
      <c r="S641" s="208"/>
      <c r="T641" s="208"/>
      <c r="U641" s="208"/>
      <c r="V641" s="208"/>
      <c r="W641" s="208"/>
      <c r="X641" s="208"/>
      <c r="Y641" s="208"/>
      <c r="Z641" s="208"/>
      <c r="AA641" s="208"/>
      <c r="AB641" s="208"/>
      <c r="AC641" s="208"/>
      <c r="AD641" s="208"/>
      <c r="AE641" s="208"/>
      <c r="AF641" s="208"/>
      <c r="AG641" s="208"/>
      <c r="AH641" s="208"/>
      <c r="AI641" s="208"/>
      <c r="AJ641" s="208"/>
      <c r="AK641" s="208"/>
      <c r="AL641" s="207"/>
      <c r="AM641" s="208"/>
      <c r="AN641" s="208"/>
      <c r="AO641" s="208"/>
      <c r="AP641" s="208"/>
      <c r="AQ641" s="208"/>
      <c r="AR641" s="208"/>
      <c r="AS641" s="208"/>
      <c r="AT641" s="208"/>
      <c r="AU641" s="208"/>
      <c r="AV641" s="208"/>
      <c r="AW641" s="208"/>
      <c r="AX641" s="208"/>
    </row>
    <row r="642" spans="2:50" ht="21.95" customHeight="1">
      <c r="B642" s="202">
        <v>6</v>
      </c>
      <c r="C642" s="202">
        <v>1</v>
      </c>
      <c r="D642" s="208"/>
      <c r="E642" s="208"/>
      <c r="F642" s="208"/>
      <c r="G642" s="208"/>
      <c r="H642" s="208"/>
      <c r="I642" s="208"/>
      <c r="J642" s="208"/>
      <c r="K642" s="208"/>
      <c r="L642" s="208"/>
      <c r="M642" s="208"/>
      <c r="N642" s="208"/>
      <c r="O642" s="208"/>
      <c r="P642" s="208"/>
      <c r="Q642" s="208"/>
      <c r="R642" s="208"/>
      <c r="S642" s="208"/>
      <c r="T642" s="208"/>
      <c r="U642" s="208"/>
      <c r="V642" s="208"/>
      <c r="W642" s="208"/>
      <c r="X642" s="208"/>
      <c r="Y642" s="208"/>
      <c r="Z642" s="208"/>
      <c r="AA642" s="208"/>
      <c r="AB642" s="208"/>
      <c r="AC642" s="208"/>
      <c r="AD642" s="208"/>
      <c r="AE642" s="208"/>
      <c r="AF642" s="208"/>
      <c r="AG642" s="208"/>
      <c r="AH642" s="208"/>
      <c r="AI642" s="208"/>
      <c r="AJ642" s="208"/>
      <c r="AK642" s="208"/>
      <c r="AL642" s="207"/>
      <c r="AM642" s="208"/>
      <c r="AN642" s="208"/>
      <c r="AO642" s="208"/>
      <c r="AP642" s="208"/>
      <c r="AQ642" s="208"/>
      <c r="AR642" s="208"/>
      <c r="AS642" s="208"/>
      <c r="AT642" s="208"/>
      <c r="AU642" s="208"/>
      <c r="AV642" s="208"/>
      <c r="AW642" s="208"/>
      <c r="AX642" s="208"/>
    </row>
    <row r="643" spans="2:50" ht="21.95" customHeight="1">
      <c r="B643" s="202">
        <v>7</v>
      </c>
      <c r="C643" s="202">
        <v>1</v>
      </c>
      <c r="D643" s="208"/>
      <c r="E643" s="208"/>
      <c r="F643" s="208"/>
      <c r="G643" s="208"/>
      <c r="H643" s="208"/>
      <c r="I643" s="208"/>
      <c r="J643" s="208"/>
      <c r="K643" s="208"/>
      <c r="L643" s="208"/>
      <c r="M643" s="208"/>
      <c r="N643" s="208"/>
      <c r="O643" s="208"/>
      <c r="P643" s="208"/>
      <c r="Q643" s="208"/>
      <c r="R643" s="208"/>
      <c r="S643" s="208"/>
      <c r="T643" s="208"/>
      <c r="U643" s="208"/>
      <c r="V643" s="208"/>
      <c r="W643" s="208"/>
      <c r="X643" s="208"/>
      <c r="Y643" s="208"/>
      <c r="Z643" s="208"/>
      <c r="AA643" s="208"/>
      <c r="AB643" s="208"/>
      <c r="AC643" s="208"/>
      <c r="AD643" s="208"/>
      <c r="AE643" s="208"/>
      <c r="AF643" s="208"/>
      <c r="AG643" s="208"/>
      <c r="AH643" s="208"/>
      <c r="AI643" s="208"/>
      <c r="AJ643" s="208"/>
      <c r="AK643" s="208"/>
      <c r="AL643" s="207"/>
      <c r="AM643" s="208"/>
      <c r="AN643" s="208"/>
      <c r="AO643" s="208"/>
      <c r="AP643" s="208"/>
      <c r="AQ643" s="208"/>
      <c r="AR643" s="208"/>
      <c r="AS643" s="208"/>
      <c r="AT643" s="208"/>
      <c r="AU643" s="208"/>
      <c r="AV643" s="208"/>
      <c r="AW643" s="208"/>
      <c r="AX643" s="208"/>
    </row>
    <row r="644" spans="2:50" ht="21.95" customHeight="1">
      <c r="B644" s="202">
        <v>8</v>
      </c>
      <c r="C644" s="202">
        <v>1</v>
      </c>
      <c r="D644" s="208"/>
      <c r="E644" s="208"/>
      <c r="F644" s="208"/>
      <c r="G644" s="208"/>
      <c r="H644" s="208"/>
      <c r="I644" s="208"/>
      <c r="J644" s="208"/>
      <c r="K644" s="208"/>
      <c r="L644" s="208"/>
      <c r="M644" s="208"/>
      <c r="N644" s="208"/>
      <c r="O644" s="208"/>
      <c r="P644" s="208"/>
      <c r="Q644" s="208"/>
      <c r="R644" s="208"/>
      <c r="S644" s="208"/>
      <c r="T644" s="208"/>
      <c r="U644" s="208"/>
      <c r="V644" s="208"/>
      <c r="W644" s="208"/>
      <c r="X644" s="208"/>
      <c r="Y644" s="208"/>
      <c r="Z644" s="208"/>
      <c r="AA644" s="208"/>
      <c r="AB644" s="208"/>
      <c r="AC644" s="208"/>
      <c r="AD644" s="208"/>
      <c r="AE644" s="208"/>
      <c r="AF644" s="208"/>
      <c r="AG644" s="208"/>
      <c r="AH644" s="208"/>
      <c r="AI644" s="208"/>
      <c r="AJ644" s="208"/>
      <c r="AK644" s="208"/>
      <c r="AL644" s="207"/>
      <c r="AM644" s="208"/>
      <c r="AN644" s="208"/>
      <c r="AO644" s="208"/>
      <c r="AP644" s="208"/>
      <c r="AQ644" s="208"/>
      <c r="AR644" s="208"/>
      <c r="AS644" s="208"/>
      <c r="AT644" s="208"/>
      <c r="AU644" s="208"/>
      <c r="AV644" s="208"/>
      <c r="AW644" s="208"/>
      <c r="AX644" s="208"/>
    </row>
    <row r="645" spans="2:50" ht="21.95" customHeight="1">
      <c r="B645" s="202">
        <v>9</v>
      </c>
      <c r="C645" s="202">
        <v>1</v>
      </c>
      <c r="D645" s="208"/>
      <c r="E645" s="208"/>
      <c r="F645" s="208"/>
      <c r="G645" s="208"/>
      <c r="H645" s="208"/>
      <c r="I645" s="208"/>
      <c r="J645" s="208"/>
      <c r="K645" s="208"/>
      <c r="L645" s="208"/>
      <c r="M645" s="208"/>
      <c r="N645" s="208"/>
      <c r="O645" s="208"/>
      <c r="P645" s="208"/>
      <c r="Q645" s="208"/>
      <c r="R645" s="208"/>
      <c r="S645" s="208"/>
      <c r="T645" s="208"/>
      <c r="U645" s="208"/>
      <c r="V645" s="208"/>
      <c r="W645" s="208"/>
      <c r="X645" s="208"/>
      <c r="Y645" s="208"/>
      <c r="Z645" s="208"/>
      <c r="AA645" s="208"/>
      <c r="AB645" s="208"/>
      <c r="AC645" s="208"/>
      <c r="AD645" s="208"/>
      <c r="AE645" s="208"/>
      <c r="AF645" s="208"/>
      <c r="AG645" s="208"/>
      <c r="AH645" s="208"/>
      <c r="AI645" s="208"/>
      <c r="AJ645" s="208"/>
      <c r="AK645" s="208"/>
      <c r="AL645" s="207"/>
      <c r="AM645" s="208"/>
      <c r="AN645" s="208"/>
      <c r="AO645" s="208"/>
      <c r="AP645" s="208"/>
      <c r="AQ645" s="208"/>
      <c r="AR645" s="208"/>
      <c r="AS645" s="208"/>
      <c r="AT645" s="208"/>
      <c r="AU645" s="208"/>
      <c r="AV645" s="208"/>
      <c r="AW645" s="208"/>
      <c r="AX645" s="208"/>
    </row>
    <row r="646" spans="2:50" ht="21.95" customHeight="1">
      <c r="B646" s="202">
        <v>10</v>
      </c>
      <c r="C646" s="202">
        <v>1</v>
      </c>
      <c r="D646" s="208"/>
      <c r="E646" s="208"/>
      <c r="F646" s="208"/>
      <c r="G646" s="208"/>
      <c r="H646" s="208"/>
      <c r="I646" s="208"/>
      <c r="J646" s="208"/>
      <c r="K646" s="208"/>
      <c r="L646" s="208"/>
      <c r="M646" s="208"/>
      <c r="N646" s="208"/>
      <c r="O646" s="208"/>
      <c r="P646" s="208"/>
      <c r="Q646" s="208"/>
      <c r="R646" s="208"/>
      <c r="S646" s="208"/>
      <c r="T646" s="208"/>
      <c r="U646" s="208"/>
      <c r="V646" s="208"/>
      <c r="W646" s="208"/>
      <c r="X646" s="208"/>
      <c r="Y646" s="208"/>
      <c r="Z646" s="208"/>
      <c r="AA646" s="208"/>
      <c r="AB646" s="208"/>
      <c r="AC646" s="208"/>
      <c r="AD646" s="208"/>
      <c r="AE646" s="208"/>
      <c r="AF646" s="208"/>
      <c r="AG646" s="208"/>
      <c r="AH646" s="208"/>
      <c r="AI646" s="208"/>
      <c r="AJ646" s="208"/>
      <c r="AK646" s="208"/>
      <c r="AL646" s="207"/>
      <c r="AM646" s="208"/>
      <c r="AN646" s="208"/>
      <c r="AO646" s="208"/>
      <c r="AP646" s="208"/>
      <c r="AQ646" s="208"/>
      <c r="AR646" s="208"/>
      <c r="AS646" s="208"/>
      <c r="AT646" s="208"/>
      <c r="AU646" s="208"/>
      <c r="AV646" s="208"/>
      <c r="AW646" s="208"/>
      <c r="AX646" s="208"/>
    </row>
    <row r="648" spans="2:50" ht="23.25" hidden="1" customHeight="1">
      <c r="B648" t="s">
        <v>43</v>
      </c>
    </row>
    <row r="649" spans="2:50" ht="36" hidden="1" customHeight="1">
      <c r="B649" s="213" t="s">
        <v>29</v>
      </c>
      <c r="C649" s="213"/>
      <c r="D649" s="213"/>
      <c r="E649" s="213"/>
      <c r="F649" s="213"/>
      <c r="G649" s="213"/>
      <c r="H649" s="213"/>
      <c r="I649" s="209"/>
      <c r="J649" s="209"/>
      <c r="K649" s="209"/>
      <c r="L649" s="209"/>
      <c r="M649" s="209"/>
      <c r="N649" s="209"/>
      <c r="O649" s="209"/>
      <c r="P649" s="209"/>
      <c r="Q649" s="209"/>
      <c r="R649" s="209"/>
      <c r="S649" s="209"/>
      <c r="T649" s="209"/>
      <c r="U649" s="209"/>
      <c r="V649" s="209"/>
      <c r="W649" s="209"/>
      <c r="X649" s="209"/>
      <c r="Y649" s="209"/>
    </row>
    <row r="650" spans="2:50" ht="36" hidden="1" customHeight="1">
      <c r="B650" s="485" t="s">
        <v>41</v>
      </c>
      <c r="C650" s="486"/>
      <c r="D650" s="486"/>
      <c r="E650" s="486"/>
      <c r="F650" s="486"/>
      <c r="G650" s="486"/>
      <c r="H650" s="487"/>
      <c r="I650" s="430" t="s">
        <v>1772</v>
      </c>
      <c r="J650" s="267"/>
      <c r="K650" s="267"/>
      <c r="L650" s="267"/>
      <c r="M650" s="429"/>
      <c r="N650" s="491" t="s">
        <v>30</v>
      </c>
      <c r="O650" s="486"/>
      <c r="P650" s="486"/>
      <c r="Q650" s="486"/>
      <c r="R650" s="486"/>
      <c r="S650" s="486"/>
      <c r="T650" s="487"/>
      <c r="U650" s="430" t="s">
        <v>1772</v>
      </c>
      <c r="V650" s="267"/>
      <c r="W650" s="267"/>
      <c r="X650" s="267"/>
      <c r="Y650" s="429"/>
      <c r="Z650" s="491" t="s">
        <v>31</v>
      </c>
      <c r="AA650" s="486"/>
      <c r="AB650" s="486"/>
      <c r="AC650" s="486"/>
      <c r="AD650" s="486"/>
      <c r="AE650" s="486"/>
      <c r="AF650" s="487"/>
      <c r="AG650" s="430" t="s">
        <v>1772</v>
      </c>
      <c r="AH650" s="267"/>
      <c r="AI650" s="267"/>
      <c r="AJ650" s="267"/>
      <c r="AK650" s="429"/>
      <c r="AL650" s="491" t="s">
        <v>32</v>
      </c>
      <c r="AM650" s="486"/>
      <c r="AN650" s="486"/>
      <c r="AO650" s="486"/>
      <c r="AP650" s="486"/>
      <c r="AQ650" s="486"/>
      <c r="AR650" s="487"/>
      <c r="AS650" s="430" t="s">
        <v>1772</v>
      </c>
      <c r="AT650" s="267"/>
      <c r="AU650" s="267"/>
      <c r="AV650" s="267"/>
      <c r="AW650" s="429"/>
    </row>
    <row r="651" spans="2:50" ht="36" hidden="1" customHeight="1">
      <c r="B651" s="491" t="s">
        <v>33</v>
      </c>
      <c r="C651" s="486"/>
      <c r="D651" s="486"/>
      <c r="E651" s="486"/>
      <c r="F651" s="486"/>
      <c r="G651" s="486"/>
      <c r="H651" s="487"/>
      <c r="I651" s="488"/>
      <c r="J651" s="489"/>
      <c r="K651" s="489"/>
      <c r="L651" s="489"/>
      <c r="M651" s="490"/>
      <c r="N651" s="491" t="s">
        <v>34</v>
      </c>
      <c r="O651" s="486"/>
      <c r="P651" s="486"/>
      <c r="Q651" s="486"/>
      <c r="R651" s="486"/>
      <c r="S651" s="486"/>
      <c r="T651" s="487"/>
      <c r="U651" s="488"/>
      <c r="V651" s="489"/>
      <c r="W651" s="489"/>
      <c r="X651" s="489"/>
      <c r="Y651" s="490"/>
      <c r="Z651" s="491" t="s">
        <v>35</v>
      </c>
      <c r="AA651" s="486"/>
      <c r="AB651" s="486"/>
      <c r="AC651" s="486"/>
      <c r="AD651" s="486"/>
      <c r="AE651" s="486"/>
      <c r="AF651" s="487"/>
      <c r="AG651" s="488"/>
      <c r="AH651" s="489"/>
      <c r="AI651" s="489"/>
      <c r="AJ651" s="489"/>
      <c r="AK651" s="490"/>
      <c r="AL651" s="485" t="s">
        <v>36</v>
      </c>
      <c r="AM651" s="486"/>
      <c r="AN651" s="486"/>
      <c r="AO651" s="486"/>
      <c r="AP651" s="486"/>
      <c r="AQ651" s="486"/>
      <c r="AR651" s="487"/>
      <c r="AS651" s="488"/>
      <c r="AT651" s="489"/>
      <c r="AU651" s="489"/>
      <c r="AV651" s="489"/>
      <c r="AW651" s="490"/>
    </row>
    <row r="652" spans="2:50">
      <c r="C652" t="s">
        <v>1795</v>
      </c>
    </row>
    <row r="653" spans="2:50" ht="34.5" customHeight="1">
      <c r="B653" s="202"/>
      <c r="C653" s="202"/>
      <c r="D653" s="213" t="s">
        <v>1767</v>
      </c>
      <c r="E653" s="213"/>
      <c r="F653" s="213"/>
      <c r="G653" s="213"/>
      <c r="H653" s="213"/>
      <c r="I653" s="213"/>
      <c r="J653" s="213"/>
      <c r="K653" s="213"/>
      <c r="L653" s="213"/>
      <c r="M653" s="213"/>
      <c r="N653" s="213" t="s">
        <v>1768</v>
      </c>
      <c r="O653" s="213"/>
      <c r="P653" s="213"/>
      <c r="Q653" s="213"/>
      <c r="R653" s="213"/>
      <c r="S653" s="213"/>
      <c r="T653" s="213"/>
      <c r="U653" s="213"/>
      <c r="V653" s="213"/>
      <c r="W653" s="213"/>
      <c r="X653" s="213"/>
      <c r="Y653" s="213"/>
      <c r="Z653" s="213"/>
      <c r="AA653" s="213"/>
      <c r="AB653" s="213"/>
      <c r="AC653" s="213"/>
      <c r="AD653" s="213"/>
      <c r="AE653" s="213"/>
      <c r="AF653" s="213"/>
      <c r="AG653" s="213"/>
      <c r="AH653" s="213"/>
      <c r="AI653" s="213"/>
      <c r="AJ653" s="213"/>
      <c r="AK653" s="213"/>
      <c r="AL653" s="214" t="s">
        <v>1769</v>
      </c>
      <c r="AM653" s="213"/>
      <c r="AN653" s="213"/>
      <c r="AO653" s="213"/>
      <c r="AP653" s="213"/>
      <c r="AQ653" s="213"/>
      <c r="AR653" s="213" t="s">
        <v>27</v>
      </c>
      <c r="AS653" s="213"/>
      <c r="AT653" s="213"/>
      <c r="AU653" s="213"/>
      <c r="AV653" s="213" t="s">
        <v>28</v>
      </c>
      <c r="AW653" s="213"/>
      <c r="AX653" s="213"/>
    </row>
    <row r="654" spans="2:50" ht="38.25" customHeight="1">
      <c r="B654" s="202">
        <v>1</v>
      </c>
      <c r="C654" s="202">
        <v>1</v>
      </c>
      <c r="D654" s="636" t="s">
        <v>1879</v>
      </c>
      <c r="E654" s="636"/>
      <c r="F654" s="636"/>
      <c r="G654" s="636"/>
      <c r="H654" s="636"/>
      <c r="I654" s="636"/>
      <c r="J654" s="636"/>
      <c r="K654" s="636"/>
      <c r="L654" s="636"/>
      <c r="M654" s="636"/>
      <c r="N654" s="636" t="s">
        <v>1880</v>
      </c>
      <c r="O654" s="636"/>
      <c r="P654" s="636"/>
      <c r="Q654" s="636"/>
      <c r="R654" s="636"/>
      <c r="S654" s="636"/>
      <c r="T654" s="636"/>
      <c r="U654" s="636"/>
      <c r="V654" s="636"/>
      <c r="W654" s="636"/>
      <c r="X654" s="636"/>
      <c r="Y654" s="636"/>
      <c r="Z654" s="636"/>
      <c r="AA654" s="636"/>
      <c r="AB654" s="636"/>
      <c r="AC654" s="636"/>
      <c r="AD654" s="636"/>
      <c r="AE654" s="636"/>
      <c r="AF654" s="636"/>
      <c r="AG654" s="636"/>
      <c r="AH654" s="636"/>
      <c r="AI654" s="636"/>
      <c r="AJ654" s="636"/>
      <c r="AK654" s="636"/>
      <c r="AL654" s="210">
        <v>0.6</v>
      </c>
      <c r="AM654" s="211"/>
      <c r="AN654" s="211"/>
      <c r="AO654" s="211"/>
      <c r="AP654" s="211"/>
      <c r="AQ654" s="211"/>
      <c r="AR654" s="209"/>
      <c r="AS654" s="209"/>
      <c r="AT654" s="209"/>
      <c r="AU654" s="209"/>
      <c r="AV654" s="209"/>
      <c r="AW654" s="209"/>
      <c r="AX654" s="209"/>
    </row>
    <row r="655" spans="2:50" ht="21.95" customHeight="1">
      <c r="B655" s="202">
        <v>2</v>
      </c>
      <c r="C655" s="202">
        <v>1</v>
      </c>
      <c r="D655" s="208"/>
      <c r="E655" s="208"/>
      <c r="F655" s="208"/>
      <c r="G655" s="208"/>
      <c r="H655" s="208"/>
      <c r="I655" s="208"/>
      <c r="J655" s="208"/>
      <c r="K655" s="208"/>
      <c r="L655" s="208"/>
      <c r="M655" s="208"/>
      <c r="N655" s="208"/>
      <c r="O655" s="208"/>
      <c r="P655" s="208"/>
      <c r="Q655" s="208"/>
      <c r="R655" s="208"/>
      <c r="S655" s="208"/>
      <c r="T655" s="208"/>
      <c r="U655" s="208"/>
      <c r="V655" s="208"/>
      <c r="W655" s="208"/>
      <c r="X655" s="208"/>
      <c r="Y655" s="208"/>
      <c r="Z655" s="208"/>
      <c r="AA655" s="208"/>
      <c r="AB655" s="208"/>
      <c r="AC655" s="208"/>
      <c r="AD655" s="208"/>
      <c r="AE655" s="208"/>
      <c r="AF655" s="208"/>
      <c r="AG655" s="208"/>
      <c r="AH655" s="208"/>
      <c r="AI655" s="208"/>
      <c r="AJ655" s="208"/>
      <c r="AK655" s="208"/>
      <c r="AL655" s="207"/>
      <c r="AM655" s="208"/>
      <c r="AN655" s="208"/>
      <c r="AO655" s="208"/>
      <c r="AP655" s="208"/>
      <c r="AQ655" s="208"/>
      <c r="AR655" s="208"/>
      <c r="AS655" s="208"/>
      <c r="AT655" s="208"/>
      <c r="AU655" s="208"/>
      <c r="AV655" s="208"/>
      <c r="AW655" s="208"/>
      <c r="AX655" s="208"/>
    </row>
    <row r="656" spans="2:50" ht="21.95" customHeight="1">
      <c r="B656" s="202">
        <v>3</v>
      </c>
      <c r="C656" s="202">
        <v>1</v>
      </c>
      <c r="D656" s="208"/>
      <c r="E656" s="208"/>
      <c r="F656" s="208"/>
      <c r="G656" s="208"/>
      <c r="H656" s="208"/>
      <c r="I656" s="208"/>
      <c r="J656" s="208"/>
      <c r="K656" s="208"/>
      <c r="L656" s="208"/>
      <c r="M656" s="208"/>
      <c r="N656" s="208"/>
      <c r="O656" s="208"/>
      <c r="P656" s="208"/>
      <c r="Q656" s="208"/>
      <c r="R656" s="208"/>
      <c r="S656" s="208"/>
      <c r="T656" s="208"/>
      <c r="U656" s="208"/>
      <c r="V656" s="208"/>
      <c r="W656" s="208"/>
      <c r="X656" s="208"/>
      <c r="Y656" s="208"/>
      <c r="Z656" s="208"/>
      <c r="AA656" s="208"/>
      <c r="AB656" s="208"/>
      <c r="AC656" s="208"/>
      <c r="AD656" s="208"/>
      <c r="AE656" s="208"/>
      <c r="AF656" s="208"/>
      <c r="AG656" s="208"/>
      <c r="AH656" s="208"/>
      <c r="AI656" s="208"/>
      <c r="AJ656" s="208"/>
      <c r="AK656" s="208"/>
      <c r="AL656" s="207"/>
      <c r="AM656" s="208"/>
      <c r="AN656" s="208"/>
      <c r="AO656" s="208"/>
      <c r="AP656" s="208"/>
      <c r="AQ656" s="208"/>
      <c r="AR656" s="208"/>
      <c r="AS656" s="208"/>
      <c r="AT656" s="208"/>
      <c r="AU656" s="208"/>
      <c r="AV656" s="208"/>
      <c r="AW656" s="208"/>
      <c r="AX656" s="208"/>
    </row>
    <row r="657" spans="2:50" ht="21.95" customHeight="1">
      <c r="B657" s="202">
        <v>4</v>
      </c>
      <c r="C657" s="202">
        <v>1</v>
      </c>
      <c r="D657" s="208"/>
      <c r="E657" s="208"/>
      <c r="F657" s="208"/>
      <c r="G657" s="208"/>
      <c r="H657" s="208"/>
      <c r="I657" s="208"/>
      <c r="J657" s="208"/>
      <c r="K657" s="208"/>
      <c r="L657" s="208"/>
      <c r="M657" s="208"/>
      <c r="N657" s="208"/>
      <c r="O657" s="208"/>
      <c r="P657" s="208"/>
      <c r="Q657" s="208"/>
      <c r="R657" s="208"/>
      <c r="S657" s="208"/>
      <c r="T657" s="208"/>
      <c r="U657" s="208"/>
      <c r="V657" s="208"/>
      <c r="W657" s="208"/>
      <c r="X657" s="208"/>
      <c r="Y657" s="208"/>
      <c r="Z657" s="208"/>
      <c r="AA657" s="208"/>
      <c r="AB657" s="208"/>
      <c r="AC657" s="208"/>
      <c r="AD657" s="208"/>
      <c r="AE657" s="208"/>
      <c r="AF657" s="208"/>
      <c r="AG657" s="208"/>
      <c r="AH657" s="208"/>
      <c r="AI657" s="208"/>
      <c r="AJ657" s="208"/>
      <c r="AK657" s="208"/>
      <c r="AL657" s="207"/>
      <c r="AM657" s="208"/>
      <c r="AN657" s="208"/>
      <c r="AO657" s="208"/>
      <c r="AP657" s="208"/>
      <c r="AQ657" s="208"/>
      <c r="AR657" s="208"/>
      <c r="AS657" s="208"/>
      <c r="AT657" s="208"/>
      <c r="AU657" s="208"/>
      <c r="AV657" s="208"/>
      <c r="AW657" s="208"/>
      <c r="AX657" s="208"/>
    </row>
    <row r="658" spans="2:50" ht="21.95" customHeight="1">
      <c r="B658" s="202">
        <v>5</v>
      </c>
      <c r="C658" s="202">
        <v>1</v>
      </c>
      <c r="D658" s="208"/>
      <c r="E658" s="208"/>
      <c r="F658" s="208"/>
      <c r="G658" s="208"/>
      <c r="H658" s="208"/>
      <c r="I658" s="208"/>
      <c r="J658" s="208"/>
      <c r="K658" s="208"/>
      <c r="L658" s="208"/>
      <c r="M658" s="208"/>
      <c r="N658" s="208"/>
      <c r="O658" s="208"/>
      <c r="P658" s="208"/>
      <c r="Q658" s="208"/>
      <c r="R658" s="208"/>
      <c r="S658" s="208"/>
      <c r="T658" s="208"/>
      <c r="U658" s="208"/>
      <c r="V658" s="208"/>
      <c r="W658" s="208"/>
      <c r="X658" s="208"/>
      <c r="Y658" s="208"/>
      <c r="Z658" s="208"/>
      <c r="AA658" s="208"/>
      <c r="AB658" s="208"/>
      <c r="AC658" s="208"/>
      <c r="AD658" s="208"/>
      <c r="AE658" s="208"/>
      <c r="AF658" s="208"/>
      <c r="AG658" s="208"/>
      <c r="AH658" s="208"/>
      <c r="AI658" s="208"/>
      <c r="AJ658" s="208"/>
      <c r="AK658" s="208"/>
      <c r="AL658" s="207"/>
      <c r="AM658" s="208"/>
      <c r="AN658" s="208"/>
      <c r="AO658" s="208"/>
      <c r="AP658" s="208"/>
      <c r="AQ658" s="208"/>
      <c r="AR658" s="208"/>
      <c r="AS658" s="208"/>
      <c r="AT658" s="208"/>
      <c r="AU658" s="208"/>
      <c r="AV658" s="208"/>
      <c r="AW658" s="208"/>
      <c r="AX658" s="208"/>
    </row>
    <row r="659" spans="2:50" ht="21.95" customHeight="1">
      <c r="B659" s="202">
        <v>6</v>
      </c>
      <c r="C659" s="202">
        <v>1</v>
      </c>
      <c r="D659" s="208"/>
      <c r="E659" s="208"/>
      <c r="F659" s="208"/>
      <c r="G659" s="208"/>
      <c r="H659" s="208"/>
      <c r="I659" s="208"/>
      <c r="J659" s="208"/>
      <c r="K659" s="208"/>
      <c r="L659" s="208"/>
      <c r="M659" s="208"/>
      <c r="N659" s="208"/>
      <c r="O659" s="208"/>
      <c r="P659" s="208"/>
      <c r="Q659" s="208"/>
      <c r="R659" s="208"/>
      <c r="S659" s="208"/>
      <c r="T659" s="208"/>
      <c r="U659" s="208"/>
      <c r="V659" s="208"/>
      <c r="W659" s="208"/>
      <c r="X659" s="208"/>
      <c r="Y659" s="208"/>
      <c r="Z659" s="208"/>
      <c r="AA659" s="208"/>
      <c r="AB659" s="208"/>
      <c r="AC659" s="208"/>
      <c r="AD659" s="208"/>
      <c r="AE659" s="208"/>
      <c r="AF659" s="208"/>
      <c r="AG659" s="208"/>
      <c r="AH659" s="208"/>
      <c r="AI659" s="208"/>
      <c r="AJ659" s="208"/>
      <c r="AK659" s="208"/>
      <c r="AL659" s="207"/>
      <c r="AM659" s="208"/>
      <c r="AN659" s="208"/>
      <c r="AO659" s="208"/>
      <c r="AP659" s="208"/>
      <c r="AQ659" s="208"/>
      <c r="AR659" s="208"/>
      <c r="AS659" s="208"/>
      <c r="AT659" s="208"/>
      <c r="AU659" s="208"/>
      <c r="AV659" s="208"/>
      <c r="AW659" s="208"/>
      <c r="AX659" s="208"/>
    </row>
    <row r="660" spans="2:50" ht="21.95" customHeight="1">
      <c r="B660" s="202">
        <v>7</v>
      </c>
      <c r="C660" s="202">
        <v>1</v>
      </c>
      <c r="D660" s="208"/>
      <c r="E660" s="208"/>
      <c r="F660" s="208"/>
      <c r="G660" s="208"/>
      <c r="H660" s="208"/>
      <c r="I660" s="208"/>
      <c r="J660" s="208"/>
      <c r="K660" s="208"/>
      <c r="L660" s="208"/>
      <c r="M660" s="208"/>
      <c r="N660" s="208"/>
      <c r="O660" s="208"/>
      <c r="P660" s="208"/>
      <c r="Q660" s="208"/>
      <c r="R660" s="208"/>
      <c r="S660" s="208"/>
      <c r="T660" s="208"/>
      <c r="U660" s="208"/>
      <c r="V660" s="208"/>
      <c r="W660" s="208"/>
      <c r="X660" s="208"/>
      <c r="Y660" s="208"/>
      <c r="Z660" s="208"/>
      <c r="AA660" s="208"/>
      <c r="AB660" s="208"/>
      <c r="AC660" s="208"/>
      <c r="AD660" s="208"/>
      <c r="AE660" s="208"/>
      <c r="AF660" s="208"/>
      <c r="AG660" s="208"/>
      <c r="AH660" s="208"/>
      <c r="AI660" s="208"/>
      <c r="AJ660" s="208"/>
      <c r="AK660" s="208"/>
      <c r="AL660" s="207"/>
      <c r="AM660" s="208"/>
      <c r="AN660" s="208"/>
      <c r="AO660" s="208"/>
      <c r="AP660" s="208"/>
      <c r="AQ660" s="208"/>
      <c r="AR660" s="208"/>
      <c r="AS660" s="208"/>
      <c r="AT660" s="208"/>
      <c r="AU660" s="208"/>
      <c r="AV660" s="208"/>
      <c r="AW660" s="208"/>
      <c r="AX660" s="208"/>
    </row>
    <row r="661" spans="2:50" ht="21.95" customHeight="1">
      <c r="B661" s="202">
        <v>8</v>
      </c>
      <c r="C661" s="202">
        <v>1</v>
      </c>
      <c r="D661" s="208"/>
      <c r="E661" s="208"/>
      <c r="F661" s="208"/>
      <c r="G661" s="208"/>
      <c r="H661" s="208"/>
      <c r="I661" s="208"/>
      <c r="J661" s="208"/>
      <c r="K661" s="208"/>
      <c r="L661" s="208"/>
      <c r="M661" s="208"/>
      <c r="N661" s="208"/>
      <c r="O661" s="208"/>
      <c r="P661" s="208"/>
      <c r="Q661" s="208"/>
      <c r="R661" s="208"/>
      <c r="S661" s="208"/>
      <c r="T661" s="208"/>
      <c r="U661" s="208"/>
      <c r="V661" s="208"/>
      <c r="W661" s="208"/>
      <c r="X661" s="208"/>
      <c r="Y661" s="208"/>
      <c r="Z661" s="208"/>
      <c r="AA661" s="208"/>
      <c r="AB661" s="208"/>
      <c r="AC661" s="208"/>
      <c r="AD661" s="208"/>
      <c r="AE661" s="208"/>
      <c r="AF661" s="208"/>
      <c r="AG661" s="208"/>
      <c r="AH661" s="208"/>
      <c r="AI661" s="208"/>
      <c r="AJ661" s="208"/>
      <c r="AK661" s="208"/>
      <c r="AL661" s="207"/>
      <c r="AM661" s="208"/>
      <c r="AN661" s="208"/>
      <c r="AO661" s="208"/>
      <c r="AP661" s="208"/>
      <c r="AQ661" s="208"/>
      <c r="AR661" s="208"/>
      <c r="AS661" s="208"/>
      <c r="AT661" s="208"/>
      <c r="AU661" s="208"/>
      <c r="AV661" s="208"/>
      <c r="AW661" s="208"/>
      <c r="AX661" s="208"/>
    </row>
    <row r="662" spans="2:50" ht="21.95" customHeight="1">
      <c r="B662" s="202">
        <v>9</v>
      </c>
      <c r="C662" s="202">
        <v>1</v>
      </c>
      <c r="D662" s="208"/>
      <c r="E662" s="208"/>
      <c r="F662" s="208"/>
      <c r="G662" s="208"/>
      <c r="H662" s="208"/>
      <c r="I662" s="208"/>
      <c r="J662" s="208"/>
      <c r="K662" s="208"/>
      <c r="L662" s="208"/>
      <c r="M662" s="208"/>
      <c r="N662" s="208"/>
      <c r="O662" s="208"/>
      <c r="P662" s="208"/>
      <c r="Q662" s="208"/>
      <c r="R662" s="208"/>
      <c r="S662" s="208"/>
      <c r="T662" s="208"/>
      <c r="U662" s="208"/>
      <c r="V662" s="208"/>
      <c r="W662" s="208"/>
      <c r="X662" s="208"/>
      <c r="Y662" s="208"/>
      <c r="Z662" s="208"/>
      <c r="AA662" s="208"/>
      <c r="AB662" s="208"/>
      <c r="AC662" s="208"/>
      <c r="AD662" s="208"/>
      <c r="AE662" s="208"/>
      <c r="AF662" s="208"/>
      <c r="AG662" s="208"/>
      <c r="AH662" s="208"/>
      <c r="AI662" s="208"/>
      <c r="AJ662" s="208"/>
      <c r="AK662" s="208"/>
      <c r="AL662" s="207"/>
      <c r="AM662" s="208"/>
      <c r="AN662" s="208"/>
      <c r="AO662" s="208"/>
      <c r="AP662" s="208"/>
      <c r="AQ662" s="208"/>
      <c r="AR662" s="208"/>
      <c r="AS662" s="208"/>
      <c r="AT662" s="208"/>
      <c r="AU662" s="208"/>
      <c r="AV662" s="208"/>
      <c r="AW662" s="208"/>
      <c r="AX662" s="208"/>
    </row>
    <row r="663" spans="2:50" ht="21.95" customHeight="1">
      <c r="B663" s="202">
        <v>10</v>
      </c>
      <c r="C663" s="202">
        <v>1</v>
      </c>
      <c r="D663" s="208"/>
      <c r="E663" s="208"/>
      <c r="F663" s="208"/>
      <c r="G663" s="208"/>
      <c r="H663" s="208"/>
      <c r="I663" s="208"/>
      <c r="J663" s="208"/>
      <c r="K663" s="208"/>
      <c r="L663" s="208"/>
      <c r="M663" s="208"/>
      <c r="N663" s="208"/>
      <c r="O663" s="208"/>
      <c r="P663" s="208"/>
      <c r="Q663" s="208"/>
      <c r="R663" s="208"/>
      <c r="S663" s="208"/>
      <c r="T663" s="208"/>
      <c r="U663" s="208"/>
      <c r="V663" s="208"/>
      <c r="W663" s="208"/>
      <c r="X663" s="208"/>
      <c r="Y663" s="208"/>
      <c r="Z663" s="208"/>
      <c r="AA663" s="208"/>
      <c r="AB663" s="208"/>
      <c r="AC663" s="208"/>
      <c r="AD663" s="208"/>
      <c r="AE663" s="208"/>
      <c r="AF663" s="208"/>
      <c r="AG663" s="208"/>
      <c r="AH663" s="208"/>
      <c r="AI663" s="208"/>
      <c r="AJ663" s="208"/>
      <c r="AK663" s="208"/>
      <c r="AL663" s="207"/>
      <c r="AM663" s="208"/>
      <c r="AN663" s="208"/>
      <c r="AO663" s="208"/>
      <c r="AP663" s="208"/>
      <c r="AQ663" s="208"/>
      <c r="AR663" s="208"/>
      <c r="AS663" s="208"/>
      <c r="AT663" s="208"/>
      <c r="AU663" s="208"/>
      <c r="AV663" s="208"/>
      <c r="AW663" s="208"/>
      <c r="AX663" s="208"/>
    </row>
    <row r="665" spans="2:50">
      <c r="C665" t="s">
        <v>1798</v>
      </c>
    </row>
    <row r="666" spans="2:50" ht="34.5" customHeight="1">
      <c r="B666" s="202"/>
      <c r="C666" s="202"/>
      <c r="D666" s="213" t="s">
        <v>1767</v>
      </c>
      <c r="E666" s="213"/>
      <c r="F666" s="213"/>
      <c r="G666" s="213"/>
      <c r="H666" s="213"/>
      <c r="I666" s="213"/>
      <c r="J666" s="213"/>
      <c r="K666" s="213"/>
      <c r="L666" s="213"/>
      <c r="M666" s="213"/>
      <c r="N666" s="213" t="s">
        <v>1768</v>
      </c>
      <c r="O666" s="213"/>
      <c r="P666" s="213"/>
      <c r="Q666" s="213"/>
      <c r="R666" s="213"/>
      <c r="S666" s="213"/>
      <c r="T666" s="213"/>
      <c r="U666" s="213"/>
      <c r="V666" s="213"/>
      <c r="W666" s="213"/>
      <c r="X666" s="213"/>
      <c r="Y666" s="213"/>
      <c r="Z666" s="213"/>
      <c r="AA666" s="213"/>
      <c r="AB666" s="213"/>
      <c r="AC666" s="213"/>
      <c r="AD666" s="213"/>
      <c r="AE666" s="213"/>
      <c r="AF666" s="213"/>
      <c r="AG666" s="213"/>
      <c r="AH666" s="213"/>
      <c r="AI666" s="213"/>
      <c r="AJ666" s="213"/>
      <c r="AK666" s="213"/>
      <c r="AL666" s="214" t="s">
        <v>1769</v>
      </c>
      <c r="AM666" s="213"/>
      <c r="AN666" s="213"/>
      <c r="AO666" s="213"/>
      <c r="AP666" s="213"/>
      <c r="AQ666" s="213"/>
      <c r="AR666" s="213" t="s">
        <v>27</v>
      </c>
      <c r="AS666" s="213"/>
      <c r="AT666" s="213"/>
      <c r="AU666" s="213"/>
      <c r="AV666" s="213" t="s">
        <v>28</v>
      </c>
      <c r="AW666" s="213"/>
      <c r="AX666" s="213"/>
    </row>
    <row r="667" spans="2:50" ht="38.25" customHeight="1">
      <c r="B667" s="202">
        <v>1</v>
      </c>
      <c r="C667" s="202">
        <v>1</v>
      </c>
      <c r="D667" s="636" t="s">
        <v>1881</v>
      </c>
      <c r="E667" s="636"/>
      <c r="F667" s="636"/>
      <c r="G667" s="636"/>
      <c r="H667" s="636"/>
      <c r="I667" s="636"/>
      <c r="J667" s="636"/>
      <c r="K667" s="636"/>
      <c r="L667" s="636"/>
      <c r="M667" s="636"/>
      <c r="N667" s="636" t="s">
        <v>1882</v>
      </c>
      <c r="O667" s="636"/>
      <c r="P667" s="636"/>
      <c r="Q667" s="636"/>
      <c r="R667" s="636"/>
      <c r="S667" s="636"/>
      <c r="T667" s="636"/>
      <c r="U667" s="636"/>
      <c r="V667" s="636"/>
      <c r="W667" s="636"/>
      <c r="X667" s="636"/>
      <c r="Y667" s="636"/>
      <c r="Z667" s="636"/>
      <c r="AA667" s="636"/>
      <c r="AB667" s="636"/>
      <c r="AC667" s="636"/>
      <c r="AD667" s="636"/>
      <c r="AE667" s="636"/>
      <c r="AF667" s="636"/>
      <c r="AG667" s="636"/>
      <c r="AH667" s="636"/>
      <c r="AI667" s="636"/>
      <c r="AJ667" s="636"/>
      <c r="AK667" s="636"/>
      <c r="AL667" s="210">
        <v>0.9</v>
      </c>
      <c r="AM667" s="211"/>
      <c r="AN667" s="211"/>
      <c r="AO667" s="211"/>
      <c r="AP667" s="211"/>
      <c r="AQ667" s="211"/>
      <c r="AR667" s="209" t="s">
        <v>224</v>
      </c>
      <c r="AS667" s="209"/>
      <c r="AT667" s="209"/>
      <c r="AU667" s="209"/>
      <c r="AV667" s="209" t="s">
        <v>1722</v>
      </c>
      <c r="AW667" s="209"/>
      <c r="AX667" s="209"/>
    </row>
    <row r="668" spans="2:50" ht="24" customHeight="1">
      <c r="B668" s="202">
        <v>2</v>
      </c>
      <c r="C668" s="202">
        <v>1</v>
      </c>
      <c r="D668" s="208"/>
      <c r="E668" s="208"/>
      <c r="F668" s="208"/>
      <c r="G668" s="208"/>
      <c r="H668" s="208"/>
      <c r="I668" s="208"/>
      <c r="J668" s="208"/>
      <c r="K668" s="208"/>
      <c r="L668" s="208"/>
      <c r="M668" s="208"/>
      <c r="N668" s="208"/>
      <c r="O668" s="208"/>
      <c r="P668" s="208"/>
      <c r="Q668" s="208"/>
      <c r="R668" s="208"/>
      <c r="S668" s="208"/>
      <c r="T668" s="208"/>
      <c r="U668" s="208"/>
      <c r="V668" s="208"/>
      <c r="W668" s="208"/>
      <c r="X668" s="208"/>
      <c r="Y668" s="208"/>
      <c r="Z668" s="208"/>
      <c r="AA668" s="208"/>
      <c r="AB668" s="208"/>
      <c r="AC668" s="208"/>
      <c r="AD668" s="208"/>
      <c r="AE668" s="208"/>
      <c r="AF668" s="208"/>
      <c r="AG668" s="208"/>
      <c r="AH668" s="208"/>
      <c r="AI668" s="208"/>
      <c r="AJ668" s="208"/>
      <c r="AK668" s="208"/>
      <c r="AL668" s="483"/>
      <c r="AM668" s="484"/>
      <c r="AN668" s="484"/>
      <c r="AO668" s="484"/>
      <c r="AP668" s="484"/>
      <c r="AQ668" s="484"/>
      <c r="AR668" s="209"/>
      <c r="AS668" s="209"/>
      <c r="AT668" s="209"/>
      <c r="AU668" s="209"/>
      <c r="AV668" s="209"/>
      <c r="AW668" s="209"/>
      <c r="AX668" s="209"/>
    </row>
    <row r="669" spans="2:50" ht="24" customHeight="1">
      <c r="B669" s="202">
        <v>3</v>
      </c>
      <c r="C669" s="202">
        <v>1</v>
      </c>
      <c r="D669" s="208"/>
      <c r="E669" s="208"/>
      <c r="F669" s="208"/>
      <c r="G669" s="208"/>
      <c r="H669" s="208"/>
      <c r="I669" s="208"/>
      <c r="J669" s="208"/>
      <c r="K669" s="208"/>
      <c r="L669" s="208"/>
      <c r="M669" s="208"/>
      <c r="N669" s="208"/>
      <c r="O669" s="208"/>
      <c r="P669" s="208"/>
      <c r="Q669" s="208"/>
      <c r="R669" s="208"/>
      <c r="S669" s="208"/>
      <c r="T669" s="208"/>
      <c r="U669" s="208"/>
      <c r="V669" s="208"/>
      <c r="W669" s="208"/>
      <c r="X669" s="208"/>
      <c r="Y669" s="208"/>
      <c r="Z669" s="208"/>
      <c r="AA669" s="208"/>
      <c r="AB669" s="208"/>
      <c r="AC669" s="208"/>
      <c r="AD669" s="208"/>
      <c r="AE669" s="208"/>
      <c r="AF669" s="208"/>
      <c r="AG669" s="208"/>
      <c r="AH669" s="208"/>
      <c r="AI669" s="208"/>
      <c r="AJ669" s="208"/>
      <c r="AK669" s="208"/>
      <c r="AL669" s="207"/>
      <c r="AM669" s="208"/>
      <c r="AN669" s="208"/>
      <c r="AO669" s="208"/>
      <c r="AP669" s="208"/>
      <c r="AQ669" s="208"/>
      <c r="AR669" s="208"/>
      <c r="AS669" s="208"/>
      <c r="AT669" s="208"/>
      <c r="AU669" s="208"/>
      <c r="AV669" s="208"/>
      <c r="AW669" s="208"/>
      <c r="AX669" s="208"/>
    </row>
    <row r="670" spans="2:50" ht="24" customHeight="1">
      <c r="B670" s="202">
        <v>4</v>
      </c>
      <c r="C670" s="202">
        <v>1</v>
      </c>
      <c r="D670" s="208"/>
      <c r="E670" s="208"/>
      <c r="F670" s="208"/>
      <c r="G670" s="208"/>
      <c r="H670" s="208"/>
      <c r="I670" s="208"/>
      <c r="J670" s="208"/>
      <c r="K670" s="208"/>
      <c r="L670" s="208"/>
      <c r="M670" s="208"/>
      <c r="N670" s="208"/>
      <c r="O670" s="208"/>
      <c r="P670" s="208"/>
      <c r="Q670" s="208"/>
      <c r="R670" s="208"/>
      <c r="S670" s="208"/>
      <c r="T670" s="208"/>
      <c r="U670" s="208"/>
      <c r="V670" s="208"/>
      <c r="W670" s="208"/>
      <c r="X670" s="208"/>
      <c r="Y670" s="208"/>
      <c r="Z670" s="208"/>
      <c r="AA670" s="208"/>
      <c r="AB670" s="208"/>
      <c r="AC670" s="208"/>
      <c r="AD670" s="208"/>
      <c r="AE670" s="208"/>
      <c r="AF670" s="208"/>
      <c r="AG670" s="208"/>
      <c r="AH670" s="208"/>
      <c r="AI670" s="208"/>
      <c r="AJ670" s="208"/>
      <c r="AK670" s="208"/>
      <c r="AL670" s="207"/>
      <c r="AM670" s="208"/>
      <c r="AN670" s="208"/>
      <c r="AO670" s="208"/>
      <c r="AP670" s="208"/>
      <c r="AQ670" s="208"/>
      <c r="AR670" s="208"/>
      <c r="AS670" s="208"/>
      <c r="AT670" s="208"/>
      <c r="AU670" s="208"/>
      <c r="AV670" s="208"/>
      <c r="AW670" s="208"/>
      <c r="AX670" s="208"/>
    </row>
    <row r="671" spans="2:50" ht="24" customHeight="1">
      <c r="B671" s="202">
        <v>5</v>
      </c>
      <c r="C671" s="202">
        <v>1</v>
      </c>
      <c r="D671" s="208"/>
      <c r="E671" s="208"/>
      <c r="F671" s="208"/>
      <c r="G671" s="208"/>
      <c r="H671" s="208"/>
      <c r="I671" s="208"/>
      <c r="J671" s="208"/>
      <c r="K671" s="208"/>
      <c r="L671" s="208"/>
      <c r="M671" s="208"/>
      <c r="N671" s="208"/>
      <c r="O671" s="208"/>
      <c r="P671" s="208"/>
      <c r="Q671" s="208"/>
      <c r="R671" s="208"/>
      <c r="S671" s="208"/>
      <c r="T671" s="208"/>
      <c r="U671" s="208"/>
      <c r="V671" s="208"/>
      <c r="W671" s="208"/>
      <c r="X671" s="208"/>
      <c r="Y671" s="208"/>
      <c r="Z671" s="208"/>
      <c r="AA671" s="208"/>
      <c r="AB671" s="208"/>
      <c r="AC671" s="208"/>
      <c r="AD671" s="208"/>
      <c r="AE671" s="208"/>
      <c r="AF671" s="208"/>
      <c r="AG671" s="208"/>
      <c r="AH671" s="208"/>
      <c r="AI671" s="208"/>
      <c r="AJ671" s="208"/>
      <c r="AK671" s="208"/>
      <c r="AL671" s="207"/>
      <c r="AM671" s="208"/>
      <c r="AN671" s="208"/>
      <c r="AO671" s="208"/>
      <c r="AP671" s="208"/>
      <c r="AQ671" s="208"/>
      <c r="AR671" s="208"/>
      <c r="AS671" s="208"/>
      <c r="AT671" s="208"/>
      <c r="AU671" s="208"/>
      <c r="AV671" s="208"/>
      <c r="AW671" s="208"/>
      <c r="AX671" s="208"/>
    </row>
    <row r="672" spans="2:50" ht="24" customHeight="1">
      <c r="B672" s="202">
        <v>6</v>
      </c>
      <c r="C672" s="202">
        <v>1</v>
      </c>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c r="AA672" s="208"/>
      <c r="AB672" s="208"/>
      <c r="AC672" s="208"/>
      <c r="AD672" s="208"/>
      <c r="AE672" s="208"/>
      <c r="AF672" s="208"/>
      <c r="AG672" s="208"/>
      <c r="AH672" s="208"/>
      <c r="AI672" s="208"/>
      <c r="AJ672" s="208"/>
      <c r="AK672" s="208"/>
      <c r="AL672" s="207"/>
      <c r="AM672" s="208"/>
      <c r="AN672" s="208"/>
      <c r="AO672" s="208"/>
      <c r="AP672" s="208"/>
      <c r="AQ672" s="208"/>
      <c r="AR672" s="208"/>
      <c r="AS672" s="208"/>
      <c r="AT672" s="208"/>
      <c r="AU672" s="208"/>
      <c r="AV672" s="208"/>
      <c r="AW672" s="208"/>
      <c r="AX672" s="208"/>
    </row>
    <row r="673" spans="2:50" ht="24" customHeight="1">
      <c r="B673" s="202">
        <v>7</v>
      </c>
      <c r="C673" s="202">
        <v>1</v>
      </c>
      <c r="D673" s="208"/>
      <c r="E673" s="208"/>
      <c r="F673" s="208"/>
      <c r="G673" s="208"/>
      <c r="H673" s="208"/>
      <c r="I673" s="208"/>
      <c r="J673" s="208"/>
      <c r="K673" s="208"/>
      <c r="L673" s="208"/>
      <c r="M673" s="208"/>
      <c r="N673" s="208"/>
      <c r="O673" s="208"/>
      <c r="P673" s="208"/>
      <c r="Q673" s="208"/>
      <c r="R673" s="208"/>
      <c r="S673" s="208"/>
      <c r="T673" s="208"/>
      <c r="U673" s="208"/>
      <c r="V673" s="208"/>
      <c r="W673" s="208"/>
      <c r="X673" s="208"/>
      <c r="Y673" s="208"/>
      <c r="Z673" s="208"/>
      <c r="AA673" s="208"/>
      <c r="AB673" s="208"/>
      <c r="AC673" s="208"/>
      <c r="AD673" s="208"/>
      <c r="AE673" s="208"/>
      <c r="AF673" s="208"/>
      <c r="AG673" s="208"/>
      <c r="AH673" s="208"/>
      <c r="AI673" s="208"/>
      <c r="AJ673" s="208"/>
      <c r="AK673" s="208"/>
      <c r="AL673" s="207"/>
      <c r="AM673" s="208"/>
      <c r="AN673" s="208"/>
      <c r="AO673" s="208"/>
      <c r="AP673" s="208"/>
      <c r="AQ673" s="208"/>
      <c r="AR673" s="208"/>
      <c r="AS673" s="208"/>
      <c r="AT673" s="208"/>
      <c r="AU673" s="208"/>
      <c r="AV673" s="208"/>
      <c r="AW673" s="208"/>
      <c r="AX673" s="208"/>
    </row>
    <row r="674" spans="2:50" ht="24" customHeight="1">
      <c r="B674" s="202">
        <v>8</v>
      </c>
      <c r="C674" s="202">
        <v>1</v>
      </c>
      <c r="D674" s="208"/>
      <c r="E674" s="208"/>
      <c r="F674" s="208"/>
      <c r="G674" s="208"/>
      <c r="H674" s="208"/>
      <c r="I674" s="208"/>
      <c r="J674" s="208"/>
      <c r="K674" s="208"/>
      <c r="L674" s="208"/>
      <c r="M674" s="208"/>
      <c r="N674" s="208"/>
      <c r="O674" s="208"/>
      <c r="P674" s="208"/>
      <c r="Q674" s="208"/>
      <c r="R674" s="208"/>
      <c r="S674" s="208"/>
      <c r="T674" s="208"/>
      <c r="U674" s="208"/>
      <c r="V674" s="208"/>
      <c r="W674" s="208"/>
      <c r="X674" s="208"/>
      <c r="Y674" s="208"/>
      <c r="Z674" s="208"/>
      <c r="AA674" s="208"/>
      <c r="AB674" s="208"/>
      <c r="AC674" s="208"/>
      <c r="AD674" s="208"/>
      <c r="AE674" s="208"/>
      <c r="AF674" s="208"/>
      <c r="AG674" s="208"/>
      <c r="AH674" s="208"/>
      <c r="AI674" s="208"/>
      <c r="AJ674" s="208"/>
      <c r="AK674" s="208"/>
      <c r="AL674" s="207"/>
      <c r="AM674" s="208"/>
      <c r="AN674" s="208"/>
      <c r="AO674" s="208"/>
      <c r="AP674" s="208"/>
      <c r="AQ674" s="208"/>
      <c r="AR674" s="208"/>
      <c r="AS674" s="208"/>
      <c r="AT674" s="208"/>
      <c r="AU674" s="208"/>
      <c r="AV674" s="208"/>
      <c r="AW674" s="208"/>
      <c r="AX674" s="208"/>
    </row>
    <row r="675" spans="2:50" ht="24" customHeight="1">
      <c r="B675" s="202">
        <v>9</v>
      </c>
      <c r="C675" s="202">
        <v>1</v>
      </c>
      <c r="D675" s="208"/>
      <c r="E675" s="208"/>
      <c r="F675" s="208"/>
      <c r="G675" s="208"/>
      <c r="H675" s="208"/>
      <c r="I675" s="208"/>
      <c r="J675" s="208"/>
      <c r="K675" s="208"/>
      <c r="L675" s="208"/>
      <c r="M675" s="208"/>
      <c r="N675" s="208"/>
      <c r="O675" s="208"/>
      <c r="P675" s="208"/>
      <c r="Q675" s="208"/>
      <c r="R675" s="208"/>
      <c r="S675" s="208"/>
      <c r="T675" s="208"/>
      <c r="U675" s="208"/>
      <c r="V675" s="208"/>
      <c r="W675" s="208"/>
      <c r="X675" s="208"/>
      <c r="Y675" s="208"/>
      <c r="Z675" s="208"/>
      <c r="AA675" s="208"/>
      <c r="AB675" s="208"/>
      <c r="AC675" s="208"/>
      <c r="AD675" s="208"/>
      <c r="AE675" s="208"/>
      <c r="AF675" s="208"/>
      <c r="AG675" s="208"/>
      <c r="AH675" s="208"/>
      <c r="AI675" s="208"/>
      <c r="AJ675" s="208"/>
      <c r="AK675" s="208"/>
      <c r="AL675" s="207"/>
      <c r="AM675" s="208"/>
      <c r="AN675" s="208"/>
      <c r="AO675" s="208"/>
      <c r="AP675" s="208"/>
      <c r="AQ675" s="208"/>
      <c r="AR675" s="208"/>
      <c r="AS675" s="208"/>
      <c r="AT675" s="208"/>
      <c r="AU675" s="208"/>
      <c r="AV675" s="208"/>
      <c r="AW675" s="208"/>
      <c r="AX675" s="208"/>
    </row>
    <row r="676" spans="2:50" ht="24" customHeight="1">
      <c r="B676" s="202">
        <v>10</v>
      </c>
      <c r="C676" s="202">
        <v>1</v>
      </c>
      <c r="D676" s="208"/>
      <c r="E676" s="208"/>
      <c r="F676" s="208"/>
      <c r="G676" s="208"/>
      <c r="H676" s="208"/>
      <c r="I676" s="208"/>
      <c r="J676" s="208"/>
      <c r="K676" s="208"/>
      <c r="L676" s="208"/>
      <c r="M676" s="208"/>
      <c r="N676" s="208"/>
      <c r="O676" s="208"/>
      <c r="P676" s="208"/>
      <c r="Q676" s="208"/>
      <c r="R676" s="208"/>
      <c r="S676" s="208"/>
      <c r="T676" s="208"/>
      <c r="U676" s="208"/>
      <c r="V676" s="208"/>
      <c r="W676" s="208"/>
      <c r="X676" s="208"/>
      <c r="Y676" s="208"/>
      <c r="Z676" s="208"/>
      <c r="AA676" s="208"/>
      <c r="AB676" s="208"/>
      <c r="AC676" s="208"/>
      <c r="AD676" s="208"/>
      <c r="AE676" s="208"/>
      <c r="AF676" s="208"/>
      <c r="AG676" s="208"/>
      <c r="AH676" s="208"/>
      <c r="AI676" s="208"/>
      <c r="AJ676" s="208"/>
      <c r="AK676" s="208"/>
      <c r="AL676" s="207"/>
      <c r="AM676" s="208"/>
      <c r="AN676" s="208"/>
      <c r="AO676" s="208"/>
      <c r="AP676" s="208"/>
      <c r="AQ676" s="208"/>
      <c r="AR676" s="208"/>
      <c r="AS676" s="208"/>
      <c r="AT676" s="208"/>
      <c r="AU676" s="208"/>
      <c r="AV676" s="208"/>
      <c r="AW676" s="208"/>
      <c r="AX676" s="208"/>
    </row>
    <row r="678" spans="2:50" ht="23.25" hidden="1" customHeight="1">
      <c r="B678" t="s">
        <v>43</v>
      </c>
    </row>
    <row r="679" spans="2:50" ht="36" hidden="1" customHeight="1">
      <c r="B679" s="213" t="s">
        <v>29</v>
      </c>
      <c r="C679" s="213"/>
      <c r="D679" s="213"/>
      <c r="E679" s="213"/>
      <c r="F679" s="213"/>
      <c r="G679" s="213"/>
      <c r="H679" s="213"/>
      <c r="I679" s="209"/>
      <c r="J679" s="209"/>
      <c r="K679" s="209"/>
      <c r="L679" s="209"/>
      <c r="M679" s="209"/>
      <c r="N679" s="209"/>
      <c r="O679" s="209"/>
      <c r="P679" s="209"/>
      <c r="Q679" s="209"/>
      <c r="R679" s="209"/>
      <c r="S679" s="209"/>
      <c r="T679" s="209"/>
      <c r="U679" s="209"/>
      <c r="V679" s="209"/>
      <c r="W679" s="209"/>
      <c r="X679" s="209"/>
      <c r="Y679" s="209"/>
    </row>
    <row r="680" spans="2:50" ht="36" hidden="1" customHeight="1">
      <c r="B680" s="485" t="s">
        <v>41</v>
      </c>
      <c r="C680" s="486"/>
      <c r="D680" s="486"/>
      <c r="E680" s="486"/>
      <c r="F680" s="486"/>
      <c r="G680" s="486"/>
      <c r="H680" s="487"/>
      <c r="I680" s="430" t="s">
        <v>1772</v>
      </c>
      <c r="J680" s="267"/>
      <c r="K680" s="267"/>
      <c r="L680" s="267"/>
      <c r="M680" s="429"/>
      <c r="N680" s="491" t="s">
        <v>30</v>
      </c>
      <c r="O680" s="486"/>
      <c r="P680" s="486"/>
      <c r="Q680" s="486"/>
      <c r="R680" s="486"/>
      <c r="S680" s="486"/>
      <c r="T680" s="487"/>
      <c r="U680" s="430" t="s">
        <v>1772</v>
      </c>
      <c r="V680" s="267"/>
      <c r="W680" s="267"/>
      <c r="X680" s="267"/>
      <c r="Y680" s="429"/>
      <c r="Z680" s="491" t="s">
        <v>31</v>
      </c>
      <c r="AA680" s="486"/>
      <c r="AB680" s="486"/>
      <c r="AC680" s="486"/>
      <c r="AD680" s="486"/>
      <c r="AE680" s="486"/>
      <c r="AF680" s="487"/>
      <c r="AG680" s="430" t="s">
        <v>1772</v>
      </c>
      <c r="AH680" s="267"/>
      <c r="AI680" s="267"/>
      <c r="AJ680" s="267"/>
      <c r="AK680" s="429"/>
      <c r="AL680" s="491" t="s">
        <v>32</v>
      </c>
      <c r="AM680" s="486"/>
      <c r="AN680" s="486"/>
      <c r="AO680" s="486"/>
      <c r="AP680" s="486"/>
      <c r="AQ680" s="486"/>
      <c r="AR680" s="487"/>
      <c r="AS680" s="430" t="s">
        <v>1772</v>
      </c>
      <c r="AT680" s="267"/>
      <c r="AU680" s="267"/>
      <c r="AV680" s="267"/>
      <c r="AW680" s="429"/>
    </row>
    <row r="681" spans="2:50" ht="36" hidden="1" customHeight="1">
      <c r="B681" s="491" t="s">
        <v>33</v>
      </c>
      <c r="C681" s="486"/>
      <c r="D681" s="486"/>
      <c r="E681" s="486"/>
      <c r="F681" s="486"/>
      <c r="G681" s="486"/>
      <c r="H681" s="487"/>
      <c r="I681" s="488"/>
      <c r="J681" s="489"/>
      <c r="K681" s="489"/>
      <c r="L681" s="489"/>
      <c r="M681" s="490"/>
      <c r="N681" s="491" t="s">
        <v>34</v>
      </c>
      <c r="O681" s="486"/>
      <c r="P681" s="486"/>
      <c r="Q681" s="486"/>
      <c r="R681" s="486"/>
      <c r="S681" s="486"/>
      <c r="T681" s="487"/>
      <c r="U681" s="488"/>
      <c r="V681" s="489"/>
      <c r="W681" s="489"/>
      <c r="X681" s="489"/>
      <c r="Y681" s="490"/>
      <c r="Z681" s="491" t="s">
        <v>35</v>
      </c>
      <c r="AA681" s="486"/>
      <c r="AB681" s="486"/>
      <c r="AC681" s="486"/>
      <c r="AD681" s="486"/>
      <c r="AE681" s="486"/>
      <c r="AF681" s="487"/>
      <c r="AG681" s="488"/>
      <c r="AH681" s="489"/>
      <c r="AI681" s="489"/>
      <c r="AJ681" s="489"/>
      <c r="AK681" s="490"/>
      <c r="AL681" s="485" t="s">
        <v>36</v>
      </c>
      <c r="AM681" s="486"/>
      <c r="AN681" s="486"/>
      <c r="AO681" s="486"/>
      <c r="AP681" s="486"/>
      <c r="AQ681" s="486"/>
      <c r="AR681" s="487"/>
      <c r="AS681" s="488"/>
      <c r="AT681" s="489"/>
      <c r="AU681" s="489"/>
      <c r="AV681" s="489"/>
      <c r="AW681" s="490"/>
    </row>
    <row r="682" spans="2:50">
      <c r="C682" t="s">
        <v>1747</v>
      </c>
    </row>
    <row r="683" spans="2:50" ht="34.5" customHeight="1">
      <c r="B683" s="202"/>
      <c r="C683" s="202"/>
      <c r="D683" s="213" t="s">
        <v>1767</v>
      </c>
      <c r="E683" s="213"/>
      <c r="F683" s="213"/>
      <c r="G683" s="213"/>
      <c r="H683" s="213"/>
      <c r="I683" s="213"/>
      <c r="J683" s="213"/>
      <c r="K683" s="213"/>
      <c r="L683" s="213"/>
      <c r="M683" s="213"/>
      <c r="N683" s="213" t="s">
        <v>1768</v>
      </c>
      <c r="O683" s="213"/>
      <c r="P683" s="213"/>
      <c r="Q683" s="213"/>
      <c r="R683" s="213"/>
      <c r="S683" s="213"/>
      <c r="T683" s="213"/>
      <c r="U683" s="213"/>
      <c r="V683" s="213"/>
      <c r="W683" s="213"/>
      <c r="X683" s="213"/>
      <c r="Y683" s="213"/>
      <c r="Z683" s="213"/>
      <c r="AA683" s="213"/>
      <c r="AB683" s="213"/>
      <c r="AC683" s="213"/>
      <c r="AD683" s="213"/>
      <c r="AE683" s="213"/>
      <c r="AF683" s="213"/>
      <c r="AG683" s="213"/>
      <c r="AH683" s="213"/>
      <c r="AI683" s="213"/>
      <c r="AJ683" s="213"/>
      <c r="AK683" s="213"/>
      <c r="AL683" s="214" t="s">
        <v>1769</v>
      </c>
      <c r="AM683" s="213"/>
      <c r="AN683" s="213"/>
      <c r="AO683" s="213"/>
      <c r="AP683" s="213"/>
      <c r="AQ683" s="213"/>
      <c r="AR683" s="213" t="s">
        <v>27</v>
      </c>
      <c r="AS683" s="213"/>
      <c r="AT683" s="213"/>
      <c r="AU683" s="213"/>
      <c r="AV683" s="213" t="s">
        <v>28</v>
      </c>
      <c r="AW683" s="213"/>
      <c r="AX683" s="213"/>
    </row>
    <row r="684" spans="2:50" ht="38.25" customHeight="1">
      <c r="B684" s="202">
        <v>1</v>
      </c>
      <c r="C684" s="202">
        <v>1</v>
      </c>
      <c r="D684" s="636" t="s">
        <v>1881</v>
      </c>
      <c r="E684" s="636"/>
      <c r="F684" s="636"/>
      <c r="G684" s="636"/>
      <c r="H684" s="636"/>
      <c r="I684" s="636"/>
      <c r="J684" s="636"/>
      <c r="K684" s="636"/>
      <c r="L684" s="636"/>
      <c r="M684" s="636"/>
      <c r="N684" s="208" t="s">
        <v>1883</v>
      </c>
      <c r="O684" s="208"/>
      <c r="P684" s="208"/>
      <c r="Q684" s="208"/>
      <c r="R684" s="208"/>
      <c r="S684" s="208"/>
      <c r="T684" s="208"/>
      <c r="U684" s="208"/>
      <c r="V684" s="208"/>
      <c r="W684" s="208"/>
      <c r="X684" s="208"/>
      <c r="Y684" s="208"/>
      <c r="Z684" s="208"/>
      <c r="AA684" s="208"/>
      <c r="AB684" s="208"/>
      <c r="AC684" s="208"/>
      <c r="AD684" s="208"/>
      <c r="AE684" s="208"/>
      <c r="AF684" s="208"/>
      <c r="AG684" s="208"/>
      <c r="AH684" s="208"/>
      <c r="AI684" s="208"/>
      <c r="AJ684" s="208"/>
      <c r="AK684" s="208"/>
      <c r="AL684" s="210">
        <v>0.5</v>
      </c>
      <c r="AM684" s="211"/>
      <c r="AN684" s="211"/>
      <c r="AO684" s="211"/>
      <c r="AP684" s="211"/>
      <c r="AQ684" s="211"/>
      <c r="AR684" s="209" t="s">
        <v>224</v>
      </c>
      <c r="AS684" s="209"/>
      <c r="AT684" s="209"/>
      <c r="AU684" s="209"/>
      <c r="AV684" s="209" t="s">
        <v>1722</v>
      </c>
      <c r="AW684" s="209"/>
      <c r="AX684" s="209"/>
    </row>
    <row r="685" spans="2:50" ht="24" customHeight="1">
      <c r="B685" s="202">
        <v>2</v>
      </c>
      <c r="C685" s="202">
        <v>1</v>
      </c>
      <c r="D685" s="208"/>
      <c r="E685" s="208"/>
      <c r="F685" s="208"/>
      <c r="G685" s="208"/>
      <c r="H685" s="208"/>
      <c r="I685" s="208"/>
      <c r="J685" s="208"/>
      <c r="K685" s="208"/>
      <c r="L685" s="208"/>
      <c r="M685" s="208"/>
      <c r="N685" s="208"/>
      <c r="O685" s="208"/>
      <c r="P685" s="208"/>
      <c r="Q685" s="208"/>
      <c r="R685" s="208"/>
      <c r="S685" s="208"/>
      <c r="T685" s="208"/>
      <c r="U685" s="208"/>
      <c r="V685" s="208"/>
      <c r="W685" s="208"/>
      <c r="X685" s="208"/>
      <c r="Y685" s="208"/>
      <c r="Z685" s="208"/>
      <c r="AA685" s="208"/>
      <c r="AB685" s="208"/>
      <c r="AC685" s="208"/>
      <c r="AD685" s="208"/>
      <c r="AE685" s="208"/>
      <c r="AF685" s="208"/>
      <c r="AG685" s="208"/>
      <c r="AH685" s="208"/>
      <c r="AI685" s="208"/>
      <c r="AJ685" s="208"/>
      <c r="AK685" s="208"/>
      <c r="AL685" s="207"/>
      <c r="AM685" s="208"/>
      <c r="AN685" s="208"/>
      <c r="AO685" s="208"/>
      <c r="AP685" s="208"/>
      <c r="AQ685" s="208"/>
      <c r="AR685" s="208"/>
      <c r="AS685" s="208"/>
      <c r="AT685" s="208"/>
      <c r="AU685" s="208"/>
      <c r="AV685" s="208"/>
      <c r="AW685" s="208"/>
      <c r="AX685" s="208"/>
    </row>
    <row r="686" spans="2:50" ht="24" customHeight="1">
      <c r="B686" s="202">
        <v>3</v>
      </c>
      <c r="C686" s="202">
        <v>1</v>
      </c>
      <c r="D686" s="208"/>
      <c r="E686" s="208"/>
      <c r="F686" s="208"/>
      <c r="G686" s="208"/>
      <c r="H686" s="208"/>
      <c r="I686" s="208"/>
      <c r="J686" s="208"/>
      <c r="K686" s="208"/>
      <c r="L686" s="208"/>
      <c r="M686" s="208"/>
      <c r="N686" s="208"/>
      <c r="O686" s="208"/>
      <c r="P686" s="208"/>
      <c r="Q686" s="208"/>
      <c r="R686" s="208"/>
      <c r="S686" s="208"/>
      <c r="T686" s="208"/>
      <c r="U686" s="208"/>
      <c r="V686" s="208"/>
      <c r="W686" s="208"/>
      <c r="X686" s="208"/>
      <c r="Y686" s="208"/>
      <c r="Z686" s="208"/>
      <c r="AA686" s="208"/>
      <c r="AB686" s="208"/>
      <c r="AC686" s="208"/>
      <c r="AD686" s="208"/>
      <c r="AE686" s="208"/>
      <c r="AF686" s="208"/>
      <c r="AG686" s="208"/>
      <c r="AH686" s="208"/>
      <c r="AI686" s="208"/>
      <c r="AJ686" s="208"/>
      <c r="AK686" s="208"/>
      <c r="AL686" s="207"/>
      <c r="AM686" s="208"/>
      <c r="AN686" s="208"/>
      <c r="AO686" s="208"/>
      <c r="AP686" s="208"/>
      <c r="AQ686" s="208"/>
      <c r="AR686" s="208"/>
      <c r="AS686" s="208"/>
      <c r="AT686" s="208"/>
      <c r="AU686" s="208"/>
      <c r="AV686" s="208"/>
      <c r="AW686" s="208"/>
      <c r="AX686" s="208"/>
    </row>
    <row r="687" spans="2:50" ht="24" customHeight="1">
      <c r="B687" s="202">
        <v>4</v>
      </c>
      <c r="C687" s="202">
        <v>1</v>
      </c>
      <c r="D687" s="208"/>
      <c r="E687" s="208"/>
      <c r="F687" s="208"/>
      <c r="G687" s="208"/>
      <c r="H687" s="208"/>
      <c r="I687" s="208"/>
      <c r="J687" s="208"/>
      <c r="K687" s="208"/>
      <c r="L687" s="208"/>
      <c r="M687" s="208"/>
      <c r="N687" s="208"/>
      <c r="O687" s="208"/>
      <c r="P687" s="208"/>
      <c r="Q687" s="208"/>
      <c r="R687" s="208"/>
      <c r="S687" s="208"/>
      <c r="T687" s="208"/>
      <c r="U687" s="208"/>
      <c r="V687" s="208"/>
      <c r="W687" s="208"/>
      <c r="X687" s="208"/>
      <c r="Y687" s="208"/>
      <c r="Z687" s="208"/>
      <c r="AA687" s="208"/>
      <c r="AB687" s="208"/>
      <c r="AC687" s="208"/>
      <c r="AD687" s="208"/>
      <c r="AE687" s="208"/>
      <c r="AF687" s="208"/>
      <c r="AG687" s="208"/>
      <c r="AH687" s="208"/>
      <c r="AI687" s="208"/>
      <c r="AJ687" s="208"/>
      <c r="AK687" s="208"/>
      <c r="AL687" s="207"/>
      <c r="AM687" s="208"/>
      <c r="AN687" s="208"/>
      <c r="AO687" s="208"/>
      <c r="AP687" s="208"/>
      <c r="AQ687" s="208"/>
      <c r="AR687" s="208"/>
      <c r="AS687" s="208"/>
      <c r="AT687" s="208"/>
      <c r="AU687" s="208"/>
      <c r="AV687" s="208"/>
      <c r="AW687" s="208"/>
      <c r="AX687" s="208"/>
    </row>
    <row r="688" spans="2:50" ht="24" customHeight="1">
      <c r="B688" s="202">
        <v>5</v>
      </c>
      <c r="C688" s="202">
        <v>1</v>
      </c>
      <c r="D688" s="208"/>
      <c r="E688" s="208"/>
      <c r="F688" s="208"/>
      <c r="G688" s="208"/>
      <c r="H688" s="208"/>
      <c r="I688" s="208"/>
      <c r="J688" s="208"/>
      <c r="K688" s="208"/>
      <c r="L688" s="208"/>
      <c r="M688" s="208"/>
      <c r="N688" s="208"/>
      <c r="O688" s="208"/>
      <c r="P688" s="208"/>
      <c r="Q688" s="208"/>
      <c r="R688" s="208"/>
      <c r="S688" s="208"/>
      <c r="T688" s="208"/>
      <c r="U688" s="208"/>
      <c r="V688" s="208"/>
      <c r="W688" s="208"/>
      <c r="X688" s="208"/>
      <c r="Y688" s="208"/>
      <c r="Z688" s="208"/>
      <c r="AA688" s="208"/>
      <c r="AB688" s="208"/>
      <c r="AC688" s="208"/>
      <c r="AD688" s="208"/>
      <c r="AE688" s="208"/>
      <c r="AF688" s="208"/>
      <c r="AG688" s="208"/>
      <c r="AH688" s="208"/>
      <c r="AI688" s="208"/>
      <c r="AJ688" s="208"/>
      <c r="AK688" s="208"/>
      <c r="AL688" s="207"/>
      <c r="AM688" s="208"/>
      <c r="AN688" s="208"/>
      <c r="AO688" s="208"/>
      <c r="AP688" s="208"/>
      <c r="AQ688" s="208"/>
      <c r="AR688" s="208"/>
      <c r="AS688" s="208"/>
      <c r="AT688" s="208"/>
      <c r="AU688" s="208"/>
      <c r="AV688" s="208"/>
      <c r="AW688" s="208"/>
      <c r="AX688" s="208"/>
    </row>
    <row r="689" spans="2:50" ht="24" customHeight="1">
      <c r="B689" s="202">
        <v>6</v>
      </c>
      <c r="C689" s="202">
        <v>1</v>
      </c>
      <c r="D689" s="208"/>
      <c r="E689" s="208"/>
      <c r="F689" s="208"/>
      <c r="G689" s="208"/>
      <c r="H689" s="208"/>
      <c r="I689" s="208"/>
      <c r="J689" s="208"/>
      <c r="K689" s="208"/>
      <c r="L689" s="208"/>
      <c r="M689" s="208"/>
      <c r="N689" s="208"/>
      <c r="O689" s="208"/>
      <c r="P689" s="208"/>
      <c r="Q689" s="208"/>
      <c r="R689" s="208"/>
      <c r="S689" s="208"/>
      <c r="T689" s="208"/>
      <c r="U689" s="208"/>
      <c r="V689" s="208"/>
      <c r="W689" s="208"/>
      <c r="X689" s="208"/>
      <c r="Y689" s="208"/>
      <c r="Z689" s="208"/>
      <c r="AA689" s="208"/>
      <c r="AB689" s="208"/>
      <c r="AC689" s="208"/>
      <c r="AD689" s="208"/>
      <c r="AE689" s="208"/>
      <c r="AF689" s="208"/>
      <c r="AG689" s="208"/>
      <c r="AH689" s="208"/>
      <c r="AI689" s="208"/>
      <c r="AJ689" s="208"/>
      <c r="AK689" s="208"/>
      <c r="AL689" s="207"/>
      <c r="AM689" s="208"/>
      <c r="AN689" s="208"/>
      <c r="AO689" s="208"/>
      <c r="AP689" s="208"/>
      <c r="AQ689" s="208"/>
      <c r="AR689" s="208"/>
      <c r="AS689" s="208"/>
      <c r="AT689" s="208"/>
      <c r="AU689" s="208"/>
      <c r="AV689" s="208"/>
      <c r="AW689" s="208"/>
      <c r="AX689" s="208"/>
    </row>
    <row r="690" spans="2:50" ht="24" customHeight="1">
      <c r="B690" s="202">
        <v>7</v>
      </c>
      <c r="C690" s="202">
        <v>1</v>
      </c>
      <c r="D690" s="208"/>
      <c r="E690" s="208"/>
      <c r="F690" s="208"/>
      <c r="G690" s="208"/>
      <c r="H690" s="208"/>
      <c r="I690" s="208"/>
      <c r="J690" s="208"/>
      <c r="K690" s="208"/>
      <c r="L690" s="208"/>
      <c r="M690" s="208"/>
      <c r="N690" s="208"/>
      <c r="O690" s="208"/>
      <c r="P690" s="208"/>
      <c r="Q690" s="208"/>
      <c r="R690" s="208"/>
      <c r="S690" s="208"/>
      <c r="T690" s="208"/>
      <c r="U690" s="208"/>
      <c r="V690" s="208"/>
      <c r="W690" s="208"/>
      <c r="X690" s="208"/>
      <c r="Y690" s="208"/>
      <c r="Z690" s="208"/>
      <c r="AA690" s="208"/>
      <c r="AB690" s="208"/>
      <c r="AC690" s="208"/>
      <c r="AD690" s="208"/>
      <c r="AE690" s="208"/>
      <c r="AF690" s="208"/>
      <c r="AG690" s="208"/>
      <c r="AH690" s="208"/>
      <c r="AI690" s="208"/>
      <c r="AJ690" s="208"/>
      <c r="AK690" s="208"/>
      <c r="AL690" s="207"/>
      <c r="AM690" s="208"/>
      <c r="AN690" s="208"/>
      <c r="AO690" s="208"/>
      <c r="AP690" s="208"/>
      <c r="AQ690" s="208"/>
      <c r="AR690" s="208"/>
      <c r="AS690" s="208"/>
      <c r="AT690" s="208"/>
      <c r="AU690" s="208"/>
      <c r="AV690" s="208"/>
      <c r="AW690" s="208"/>
      <c r="AX690" s="208"/>
    </row>
    <row r="691" spans="2:50" ht="24" customHeight="1">
      <c r="B691" s="202">
        <v>8</v>
      </c>
      <c r="C691" s="202">
        <v>1</v>
      </c>
      <c r="D691" s="208"/>
      <c r="E691" s="208"/>
      <c r="F691" s="208"/>
      <c r="G691" s="208"/>
      <c r="H691" s="208"/>
      <c r="I691" s="208"/>
      <c r="J691" s="208"/>
      <c r="K691" s="208"/>
      <c r="L691" s="208"/>
      <c r="M691" s="208"/>
      <c r="N691" s="208"/>
      <c r="O691" s="208"/>
      <c r="P691" s="208"/>
      <c r="Q691" s="208"/>
      <c r="R691" s="208"/>
      <c r="S691" s="208"/>
      <c r="T691" s="208"/>
      <c r="U691" s="208"/>
      <c r="V691" s="208"/>
      <c r="W691" s="208"/>
      <c r="X691" s="208"/>
      <c r="Y691" s="208"/>
      <c r="Z691" s="208"/>
      <c r="AA691" s="208"/>
      <c r="AB691" s="208"/>
      <c r="AC691" s="208"/>
      <c r="AD691" s="208"/>
      <c r="AE691" s="208"/>
      <c r="AF691" s="208"/>
      <c r="AG691" s="208"/>
      <c r="AH691" s="208"/>
      <c r="AI691" s="208"/>
      <c r="AJ691" s="208"/>
      <c r="AK691" s="208"/>
      <c r="AL691" s="207"/>
      <c r="AM691" s="208"/>
      <c r="AN691" s="208"/>
      <c r="AO691" s="208"/>
      <c r="AP691" s="208"/>
      <c r="AQ691" s="208"/>
      <c r="AR691" s="208"/>
      <c r="AS691" s="208"/>
      <c r="AT691" s="208"/>
      <c r="AU691" s="208"/>
      <c r="AV691" s="208"/>
      <c r="AW691" s="208"/>
      <c r="AX691" s="208"/>
    </row>
    <row r="692" spans="2:50" ht="24" customHeight="1">
      <c r="B692" s="202">
        <v>9</v>
      </c>
      <c r="C692" s="202">
        <v>1</v>
      </c>
      <c r="D692" s="208"/>
      <c r="E692" s="208"/>
      <c r="F692" s="208"/>
      <c r="G692" s="208"/>
      <c r="H692" s="208"/>
      <c r="I692" s="208"/>
      <c r="J692" s="208"/>
      <c r="K692" s="208"/>
      <c r="L692" s="208"/>
      <c r="M692" s="208"/>
      <c r="N692" s="208"/>
      <c r="O692" s="208"/>
      <c r="P692" s="208"/>
      <c r="Q692" s="208"/>
      <c r="R692" s="208"/>
      <c r="S692" s="208"/>
      <c r="T692" s="208"/>
      <c r="U692" s="208"/>
      <c r="V692" s="208"/>
      <c r="W692" s="208"/>
      <c r="X692" s="208"/>
      <c r="Y692" s="208"/>
      <c r="Z692" s="208"/>
      <c r="AA692" s="208"/>
      <c r="AB692" s="208"/>
      <c r="AC692" s="208"/>
      <c r="AD692" s="208"/>
      <c r="AE692" s="208"/>
      <c r="AF692" s="208"/>
      <c r="AG692" s="208"/>
      <c r="AH692" s="208"/>
      <c r="AI692" s="208"/>
      <c r="AJ692" s="208"/>
      <c r="AK692" s="208"/>
      <c r="AL692" s="207"/>
      <c r="AM692" s="208"/>
      <c r="AN692" s="208"/>
      <c r="AO692" s="208"/>
      <c r="AP692" s="208"/>
      <c r="AQ692" s="208"/>
      <c r="AR692" s="208"/>
      <c r="AS692" s="208"/>
      <c r="AT692" s="208"/>
      <c r="AU692" s="208"/>
      <c r="AV692" s="208"/>
      <c r="AW692" s="208"/>
      <c r="AX692" s="208"/>
    </row>
    <row r="693" spans="2:50" ht="24" customHeight="1">
      <c r="B693" s="202">
        <v>10</v>
      </c>
      <c r="C693" s="202">
        <v>1</v>
      </c>
      <c r="D693" s="208"/>
      <c r="E693" s="208"/>
      <c r="F693" s="208"/>
      <c r="G693" s="208"/>
      <c r="H693" s="208"/>
      <c r="I693" s="208"/>
      <c r="J693" s="208"/>
      <c r="K693" s="208"/>
      <c r="L693" s="208"/>
      <c r="M693" s="208"/>
      <c r="N693" s="208"/>
      <c r="O693" s="208"/>
      <c r="P693" s="208"/>
      <c r="Q693" s="208"/>
      <c r="R693" s="208"/>
      <c r="S693" s="208"/>
      <c r="T693" s="208"/>
      <c r="U693" s="208"/>
      <c r="V693" s="208"/>
      <c r="W693" s="208"/>
      <c r="X693" s="208"/>
      <c r="Y693" s="208"/>
      <c r="Z693" s="208"/>
      <c r="AA693" s="208"/>
      <c r="AB693" s="208"/>
      <c r="AC693" s="208"/>
      <c r="AD693" s="208"/>
      <c r="AE693" s="208"/>
      <c r="AF693" s="208"/>
      <c r="AG693" s="208"/>
      <c r="AH693" s="208"/>
      <c r="AI693" s="208"/>
      <c r="AJ693" s="208"/>
      <c r="AK693" s="208"/>
      <c r="AL693" s="207"/>
      <c r="AM693" s="208"/>
      <c r="AN693" s="208"/>
      <c r="AO693" s="208"/>
      <c r="AP693" s="208"/>
      <c r="AQ693" s="208"/>
      <c r="AR693" s="208"/>
      <c r="AS693" s="208"/>
      <c r="AT693" s="208"/>
      <c r="AU693" s="208"/>
      <c r="AV693" s="208"/>
      <c r="AW693" s="208"/>
      <c r="AX693" s="208"/>
    </row>
    <row r="695" spans="2:50">
      <c r="C695" t="s">
        <v>1807</v>
      </c>
    </row>
    <row r="696" spans="2:50" ht="34.5" customHeight="1">
      <c r="B696" s="202"/>
      <c r="C696" s="202"/>
      <c r="D696" s="213" t="s">
        <v>1767</v>
      </c>
      <c r="E696" s="213"/>
      <c r="F696" s="213"/>
      <c r="G696" s="213"/>
      <c r="H696" s="213"/>
      <c r="I696" s="213"/>
      <c r="J696" s="213"/>
      <c r="K696" s="213"/>
      <c r="L696" s="213"/>
      <c r="M696" s="213"/>
      <c r="N696" s="213" t="s">
        <v>1768</v>
      </c>
      <c r="O696" s="213"/>
      <c r="P696" s="213"/>
      <c r="Q696" s="213"/>
      <c r="R696" s="213"/>
      <c r="S696" s="213"/>
      <c r="T696" s="213"/>
      <c r="U696" s="213"/>
      <c r="V696" s="213"/>
      <c r="W696" s="213"/>
      <c r="X696" s="213"/>
      <c r="Y696" s="213"/>
      <c r="Z696" s="213"/>
      <c r="AA696" s="213"/>
      <c r="AB696" s="213"/>
      <c r="AC696" s="213"/>
      <c r="AD696" s="213"/>
      <c r="AE696" s="213"/>
      <c r="AF696" s="213"/>
      <c r="AG696" s="213"/>
      <c r="AH696" s="213"/>
      <c r="AI696" s="213"/>
      <c r="AJ696" s="213"/>
      <c r="AK696" s="213"/>
      <c r="AL696" s="214" t="s">
        <v>1769</v>
      </c>
      <c r="AM696" s="213"/>
      <c r="AN696" s="213"/>
      <c r="AO696" s="213"/>
      <c r="AP696" s="213"/>
      <c r="AQ696" s="213"/>
      <c r="AR696" s="213" t="s">
        <v>27</v>
      </c>
      <c r="AS696" s="213"/>
      <c r="AT696" s="213"/>
      <c r="AU696" s="213"/>
      <c r="AV696" s="213" t="s">
        <v>28</v>
      </c>
      <c r="AW696" s="213"/>
      <c r="AX696" s="213"/>
    </row>
    <row r="697" spans="2:50" ht="38.25" customHeight="1">
      <c r="B697" s="202">
        <v>1</v>
      </c>
      <c r="C697" s="202">
        <v>1</v>
      </c>
      <c r="D697" s="480" t="s">
        <v>1884</v>
      </c>
      <c r="E697" s="481"/>
      <c r="F697" s="481"/>
      <c r="G697" s="481"/>
      <c r="H697" s="481"/>
      <c r="I697" s="481"/>
      <c r="J697" s="481"/>
      <c r="K697" s="481"/>
      <c r="L697" s="481"/>
      <c r="M697" s="482"/>
      <c r="N697" s="480" t="s">
        <v>1885</v>
      </c>
      <c r="O697" s="481"/>
      <c r="P697" s="481"/>
      <c r="Q697" s="481"/>
      <c r="R697" s="481"/>
      <c r="S697" s="481"/>
      <c r="T697" s="481"/>
      <c r="U697" s="481"/>
      <c r="V697" s="481"/>
      <c r="W697" s="481"/>
      <c r="X697" s="481"/>
      <c r="Y697" s="481"/>
      <c r="Z697" s="481"/>
      <c r="AA697" s="481"/>
      <c r="AB697" s="481"/>
      <c r="AC697" s="481"/>
      <c r="AD697" s="481"/>
      <c r="AE697" s="481"/>
      <c r="AF697" s="481"/>
      <c r="AG697" s="481"/>
      <c r="AH697" s="481"/>
      <c r="AI697" s="481"/>
      <c r="AJ697" s="481"/>
      <c r="AK697" s="482"/>
      <c r="AL697" s="210">
        <v>0.3</v>
      </c>
      <c r="AM697" s="211"/>
      <c r="AN697" s="211"/>
      <c r="AO697" s="211"/>
      <c r="AP697" s="211"/>
      <c r="AQ697" s="211"/>
      <c r="AR697" s="209" t="s">
        <v>224</v>
      </c>
      <c r="AS697" s="209"/>
      <c r="AT697" s="209"/>
      <c r="AU697" s="209"/>
      <c r="AV697" s="209" t="s">
        <v>1722</v>
      </c>
      <c r="AW697" s="209"/>
      <c r="AX697" s="209"/>
    </row>
    <row r="698" spans="2:50" ht="21.95" customHeight="1">
      <c r="B698" s="202">
        <v>2</v>
      </c>
      <c r="C698" s="202">
        <v>1</v>
      </c>
      <c r="D698" s="208"/>
      <c r="E698" s="208"/>
      <c r="F698" s="208"/>
      <c r="G698" s="208"/>
      <c r="H698" s="208"/>
      <c r="I698" s="208"/>
      <c r="J698" s="208"/>
      <c r="K698" s="208"/>
      <c r="L698" s="208"/>
      <c r="M698" s="208"/>
      <c r="N698" s="208"/>
      <c r="O698" s="208"/>
      <c r="P698" s="208"/>
      <c r="Q698" s="208"/>
      <c r="R698" s="208"/>
      <c r="S698" s="208"/>
      <c r="T698" s="208"/>
      <c r="U698" s="208"/>
      <c r="V698" s="208"/>
      <c r="W698" s="208"/>
      <c r="X698" s="208"/>
      <c r="Y698" s="208"/>
      <c r="Z698" s="208"/>
      <c r="AA698" s="208"/>
      <c r="AB698" s="208"/>
      <c r="AC698" s="208"/>
      <c r="AD698" s="208"/>
      <c r="AE698" s="208"/>
      <c r="AF698" s="208"/>
      <c r="AG698" s="208"/>
      <c r="AH698" s="208"/>
      <c r="AI698" s="208"/>
      <c r="AJ698" s="208"/>
      <c r="AK698" s="208"/>
      <c r="AL698" s="483"/>
      <c r="AM698" s="484"/>
      <c r="AN698" s="484"/>
      <c r="AO698" s="484"/>
      <c r="AP698" s="484"/>
      <c r="AQ698" s="484"/>
      <c r="AR698" s="209"/>
      <c r="AS698" s="209"/>
      <c r="AT698" s="209"/>
      <c r="AU698" s="209"/>
      <c r="AV698" s="209"/>
      <c r="AW698" s="209"/>
      <c r="AX698" s="209"/>
    </row>
    <row r="699" spans="2:50" ht="21.95" customHeight="1">
      <c r="B699" s="202">
        <v>3</v>
      </c>
      <c r="C699" s="202">
        <v>1</v>
      </c>
      <c r="D699" s="208"/>
      <c r="E699" s="208"/>
      <c r="F699" s="208"/>
      <c r="G699" s="208"/>
      <c r="H699" s="208"/>
      <c r="I699" s="208"/>
      <c r="J699" s="208"/>
      <c r="K699" s="208"/>
      <c r="L699" s="208"/>
      <c r="M699" s="208"/>
      <c r="N699" s="208"/>
      <c r="O699" s="208"/>
      <c r="P699" s="208"/>
      <c r="Q699" s="208"/>
      <c r="R699" s="208"/>
      <c r="S699" s="208"/>
      <c r="T699" s="208"/>
      <c r="U699" s="208"/>
      <c r="V699" s="208"/>
      <c r="W699" s="208"/>
      <c r="X699" s="208"/>
      <c r="Y699" s="208"/>
      <c r="Z699" s="208"/>
      <c r="AA699" s="208"/>
      <c r="AB699" s="208"/>
      <c r="AC699" s="208"/>
      <c r="AD699" s="208"/>
      <c r="AE699" s="208"/>
      <c r="AF699" s="208"/>
      <c r="AG699" s="208"/>
      <c r="AH699" s="208"/>
      <c r="AI699" s="208"/>
      <c r="AJ699" s="208"/>
      <c r="AK699" s="208"/>
      <c r="AL699" s="207"/>
      <c r="AM699" s="208"/>
      <c r="AN699" s="208"/>
      <c r="AO699" s="208"/>
      <c r="AP699" s="208"/>
      <c r="AQ699" s="208"/>
      <c r="AR699" s="208"/>
      <c r="AS699" s="208"/>
      <c r="AT699" s="208"/>
      <c r="AU699" s="208"/>
      <c r="AV699" s="208"/>
      <c r="AW699" s="208"/>
      <c r="AX699" s="208"/>
    </row>
    <row r="700" spans="2:50" ht="21.95" customHeight="1">
      <c r="B700" s="202">
        <v>4</v>
      </c>
      <c r="C700" s="202">
        <v>1</v>
      </c>
      <c r="D700" s="208"/>
      <c r="E700" s="208"/>
      <c r="F700" s="208"/>
      <c r="G700" s="208"/>
      <c r="H700" s="208"/>
      <c r="I700" s="208"/>
      <c r="J700" s="208"/>
      <c r="K700" s="208"/>
      <c r="L700" s="208"/>
      <c r="M700" s="208"/>
      <c r="N700" s="208"/>
      <c r="O700" s="208"/>
      <c r="P700" s="208"/>
      <c r="Q700" s="208"/>
      <c r="R700" s="208"/>
      <c r="S700" s="208"/>
      <c r="T700" s="208"/>
      <c r="U700" s="208"/>
      <c r="V700" s="208"/>
      <c r="W700" s="208"/>
      <c r="X700" s="208"/>
      <c r="Y700" s="208"/>
      <c r="Z700" s="208"/>
      <c r="AA700" s="208"/>
      <c r="AB700" s="208"/>
      <c r="AC700" s="208"/>
      <c r="AD700" s="208"/>
      <c r="AE700" s="208"/>
      <c r="AF700" s="208"/>
      <c r="AG700" s="208"/>
      <c r="AH700" s="208"/>
      <c r="AI700" s="208"/>
      <c r="AJ700" s="208"/>
      <c r="AK700" s="208"/>
      <c r="AL700" s="207"/>
      <c r="AM700" s="208"/>
      <c r="AN700" s="208"/>
      <c r="AO700" s="208"/>
      <c r="AP700" s="208"/>
      <c r="AQ700" s="208"/>
      <c r="AR700" s="208"/>
      <c r="AS700" s="208"/>
      <c r="AT700" s="208"/>
      <c r="AU700" s="208"/>
      <c r="AV700" s="208"/>
      <c r="AW700" s="208"/>
      <c r="AX700" s="208"/>
    </row>
    <row r="701" spans="2:50" ht="21.95" customHeight="1">
      <c r="B701" s="202">
        <v>5</v>
      </c>
      <c r="C701" s="202">
        <v>1</v>
      </c>
      <c r="D701" s="208"/>
      <c r="E701" s="208"/>
      <c r="F701" s="208"/>
      <c r="G701" s="208"/>
      <c r="H701" s="208"/>
      <c r="I701" s="208"/>
      <c r="J701" s="208"/>
      <c r="K701" s="208"/>
      <c r="L701" s="208"/>
      <c r="M701" s="208"/>
      <c r="N701" s="208"/>
      <c r="O701" s="208"/>
      <c r="P701" s="208"/>
      <c r="Q701" s="208"/>
      <c r="R701" s="208"/>
      <c r="S701" s="208"/>
      <c r="T701" s="208"/>
      <c r="U701" s="208"/>
      <c r="V701" s="208"/>
      <c r="W701" s="208"/>
      <c r="X701" s="208"/>
      <c r="Y701" s="208"/>
      <c r="Z701" s="208"/>
      <c r="AA701" s="208"/>
      <c r="AB701" s="208"/>
      <c r="AC701" s="208"/>
      <c r="AD701" s="208"/>
      <c r="AE701" s="208"/>
      <c r="AF701" s="208"/>
      <c r="AG701" s="208"/>
      <c r="AH701" s="208"/>
      <c r="AI701" s="208"/>
      <c r="AJ701" s="208"/>
      <c r="AK701" s="208"/>
      <c r="AL701" s="207"/>
      <c r="AM701" s="208"/>
      <c r="AN701" s="208"/>
      <c r="AO701" s="208"/>
      <c r="AP701" s="208"/>
      <c r="AQ701" s="208"/>
      <c r="AR701" s="208"/>
      <c r="AS701" s="208"/>
      <c r="AT701" s="208"/>
      <c r="AU701" s="208"/>
      <c r="AV701" s="208"/>
      <c r="AW701" s="208"/>
      <c r="AX701" s="208"/>
    </row>
    <row r="702" spans="2:50" ht="21.95" customHeight="1">
      <c r="B702" s="202">
        <v>6</v>
      </c>
      <c r="C702" s="202">
        <v>1</v>
      </c>
      <c r="D702" s="208"/>
      <c r="E702" s="208"/>
      <c r="F702" s="208"/>
      <c r="G702" s="208"/>
      <c r="H702" s="208"/>
      <c r="I702" s="208"/>
      <c r="J702" s="208"/>
      <c r="K702" s="208"/>
      <c r="L702" s="208"/>
      <c r="M702" s="208"/>
      <c r="N702" s="208"/>
      <c r="O702" s="208"/>
      <c r="P702" s="208"/>
      <c r="Q702" s="208"/>
      <c r="R702" s="208"/>
      <c r="S702" s="208"/>
      <c r="T702" s="208"/>
      <c r="U702" s="208"/>
      <c r="V702" s="208"/>
      <c r="W702" s="208"/>
      <c r="X702" s="208"/>
      <c r="Y702" s="208"/>
      <c r="Z702" s="208"/>
      <c r="AA702" s="208"/>
      <c r="AB702" s="208"/>
      <c r="AC702" s="208"/>
      <c r="AD702" s="208"/>
      <c r="AE702" s="208"/>
      <c r="AF702" s="208"/>
      <c r="AG702" s="208"/>
      <c r="AH702" s="208"/>
      <c r="AI702" s="208"/>
      <c r="AJ702" s="208"/>
      <c r="AK702" s="208"/>
      <c r="AL702" s="207"/>
      <c r="AM702" s="208"/>
      <c r="AN702" s="208"/>
      <c r="AO702" s="208"/>
      <c r="AP702" s="208"/>
      <c r="AQ702" s="208"/>
      <c r="AR702" s="208"/>
      <c r="AS702" s="208"/>
      <c r="AT702" s="208"/>
      <c r="AU702" s="208"/>
      <c r="AV702" s="208"/>
      <c r="AW702" s="208"/>
      <c r="AX702" s="208"/>
    </row>
    <row r="703" spans="2:50" ht="21.95" customHeight="1">
      <c r="B703" s="202">
        <v>7</v>
      </c>
      <c r="C703" s="202">
        <v>1</v>
      </c>
      <c r="D703" s="208"/>
      <c r="E703" s="208"/>
      <c r="F703" s="208"/>
      <c r="G703" s="208"/>
      <c r="H703" s="208"/>
      <c r="I703" s="208"/>
      <c r="J703" s="208"/>
      <c r="K703" s="208"/>
      <c r="L703" s="208"/>
      <c r="M703" s="208"/>
      <c r="N703" s="208"/>
      <c r="O703" s="208"/>
      <c r="P703" s="208"/>
      <c r="Q703" s="208"/>
      <c r="R703" s="208"/>
      <c r="S703" s="208"/>
      <c r="T703" s="208"/>
      <c r="U703" s="208"/>
      <c r="V703" s="208"/>
      <c r="W703" s="208"/>
      <c r="X703" s="208"/>
      <c r="Y703" s="208"/>
      <c r="Z703" s="208"/>
      <c r="AA703" s="208"/>
      <c r="AB703" s="208"/>
      <c r="AC703" s="208"/>
      <c r="AD703" s="208"/>
      <c r="AE703" s="208"/>
      <c r="AF703" s="208"/>
      <c r="AG703" s="208"/>
      <c r="AH703" s="208"/>
      <c r="AI703" s="208"/>
      <c r="AJ703" s="208"/>
      <c r="AK703" s="208"/>
      <c r="AL703" s="207"/>
      <c r="AM703" s="208"/>
      <c r="AN703" s="208"/>
      <c r="AO703" s="208"/>
      <c r="AP703" s="208"/>
      <c r="AQ703" s="208"/>
      <c r="AR703" s="208"/>
      <c r="AS703" s="208"/>
      <c r="AT703" s="208"/>
      <c r="AU703" s="208"/>
      <c r="AV703" s="208"/>
      <c r="AW703" s="208"/>
      <c r="AX703" s="208"/>
    </row>
    <row r="704" spans="2:50" ht="21.95" customHeight="1">
      <c r="B704" s="202">
        <v>8</v>
      </c>
      <c r="C704" s="202">
        <v>1</v>
      </c>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c r="AA704" s="208"/>
      <c r="AB704" s="208"/>
      <c r="AC704" s="208"/>
      <c r="AD704" s="208"/>
      <c r="AE704" s="208"/>
      <c r="AF704" s="208"/>
      <c r="AG704" s="208"/>
      <c r="AH704" s="208"/>
      <c r="AI704" s="208"/>
      <c r="AJ704" s="208"/>
      <c r="AK704" s="208"/>
      <c r="AL704" s="207"/>
      <c r="AM704" s="208"/>
      <c r="AN704" s="208"/>
      <c r="AO704" s="208"/>
      <c r="AP704" s="208"/>
      <c r="AQ704" s="208"/>
      <c r="AR704" s="208"/>
      <c r="AS704" s="208"/>
      <c r="AT704" s="208"/>
      <c r="AU704" s="208"/>
      <c r="AV704" s="208"/>
      <c r="AW704" s="208"/>
      <c r="AX704" s="208"/>
    </row>
    <row r="705" spans="2:50" ht="21.95" customHeight="1">
      <c r="B705" s="202">
        <v>9</v>
      </c>
      <c r="C705" s="202">
        <v>1</v>
      </c>
      <c r="D705" s="208"/>
      <c r="E705" s="208"/>
      <c r="F705" s="208"/>
      <c r="G705" s="208"/>
      <c r="H705" s="208"/>
      <c r="I705" s="208"/>
      <c r="J705" s="208"/>
      <c r="K705" s="208"/>
      <c r="L705" s="208"/>
      <c r="M705" s="208"/>
      <c r="N705" s="208"/>
      <c r="O705" s="208"/>
      <c r="P705" s="208"/>
      <c r="Q705" s="208"/>
      <c r="R705" s="208"/>
      <c r="S705" s="208"/>
      <c r="T705" s="208"/>
      <c r="U705" s="208"/>
      <c r="V705" s="208"/>
      <c r="W705" s="208"/>
      <c r="X705" s="208"/>
      <c r="Y705" s="208"/>
      <c r="Z705" s="208"/>
      <c r="AA705" s="208"/>
      <c r="AB705" s="208"/>
      <c r="AC705" s="208"/>
      <c r="AD705" s="208"/>
      <c r="AE705" s="208"/>
      <c r="AF705" s="208"/>
      <c r="AG705" s="208"/>
      <c r="AH705" s="208"/>
      <c r="AI705" s="208"/>
      <c r="AJ705" s="208"/>
      <c r="AK705" s="208"/>
      <c r="AL705" s="207"/>
      <c r="AM705" s="208"/>
      <c r="AN705" s="208"/>
      <c r="AO705" s="208"/>
      <c r="AP705" s="208"/>
      <c r="AQ705" s="208"/>
      <c r="AR705" s="208"/>
      <c r="AS705" s="208"/>
      <c r="AT705" s="208"/>
      <c r="AU705" s="208"/>
      <c r="AV705" s="208"/>
      <c r="AW705" s="208"/>
      <c r="AX705" s="208"/>
    </row>
    <row r="706" spans="2:50" ht="21.95" customHeight="1">
      <c r="B706" s="202">
        <v>10</v>
      </c>
      <c r="C706" s="202">
        <v>1</v>
      </c>
      <c r="D706" s="208"/>
      <c r="E706" s="208"/>
      <c r="F706" s="208"/>
      <c r="G706" s="208"/>
      <c r="H706" s="208"/>
      <c r="I706" s="208"/>
      <c r="J706" s="208"/>
      <c r="K706" s="208"/>
      <c r="L706" s="208"/>
      <c r="M706" s="208"/>
      <c r="N706" s="208"/>
      <c r="O706" s="208"/>
      <c r="P706" s="208"/>
      <c r="Q706" s="208"/>
      <c r="R706" s="208"/>
      <c r="S706" s="208"/>
      <c r="T706" s="208"/>
      <c r="U706" s="208"/>
      <c r="V706" s="208"/>
      <c r="W706" s="208"/>
      <c r="X706" s="208"/>
      <c r="Y706" s="208"/>
      <c r="Z706" s="208"/>
      <c r="AA706" s="208"/>
      <c r="AB706" s="208"/>
      <c r="AC706" s="208"/>
      <c r="AD706" s="208"/>
      <c r="AE706" s="208"/>
      <c r="AF706" s="208"/>
      <c r="AG706" s="208"/>
      <c r="AH706" s="208"/>
      <c r="AI706" s="208"/>
      <c r="AJ706" s="208"/>
      <c r="AK706" s="208"/>
      <c r="AL706" s="207"/>
      <c r="AM706" s="208"/>
      <c r="AN706" s="208"/>
      <c r="AO706" s="208"/>
      <c r="AP706" s="208"/>
      <c r="AQ706" s="208"/>
      <c r="AR706" s="208"/>
      <c r="AS706" s="208"/>
      <c r="AT706" s="208"/>
      <c r="AU706" s="208"/>
      <c r="AV706" s="208"/>
      <c r="AW706" s="208"/>
      <c r="AX706" s="208"/>
    </row>
    <row r="708" spans="2:50" ht="23.25" hidden="1" customHeight="1">
      <c r="B708" t="s">
        <v>43</v>
      </c>
    </row>
    <row r="709" spans="2:50" ht="36" hidden="1" customHeight="1">
      <c r="B709" s="213" t="s">
        <v>29</v>
      </c>
      <c r="C709" s="213"/>
      <c r="D709" s="213"/>
      <c r="E709" s="213"/>
      <c r="F709" s="213"/>
      <c r="G709" s="213"/>
      <c r="H709" s="213"/>
      <c r="I709" s="209"/>
      <c r="J709" s="209"/>
      <c r="K709" s="209"/>
      <c r="L709" s="209"/>
      <c r="M709" s="209"/>
      <c r="N709" s="209"/>
      <c r="O709" s="209"/>
      <c r="P709" s="209"/>
      <c r="Q709" s="209"/>
      <c r="R709" s="209"/>
      <c r="S709" s="209"/>
      <c r="T709" s="209"/>
      <c r="U709" s="209"/>
      <c r="V709" s="209"/>
      <c r="W709" s="209"/>
      <c r="X709" s="209"/>
      <c r="Y709" s="209"/>
    </row>
    <row r="710" spans="2:50" ht="36" hidden="1" customHeight="1">
      <c r="B710" s="485" t="s">
        <v>41</v>
      </c>
      <c r="C710" s="486"/>
      <c r="D710" s="486"/>
      <c r="E710" s="486"/>
      <c r="F710" s="486"/>
      <c r="G710" s="486"/>
      <c r="H710" s="487"/>
      <c r="I710" s="430" t="s">
        <v>1772</v>
      </c>
      <c r="J710" s="267"/>
      <c r="K710" s="267"/>
      <c r="L710" s="267"/>
      <c r="M710" s="429"/>
      <c r="N710" s="491" t="s">
        <v>30</v>
      </c>
      <c r="O710" s="486"/>
      <c r="P710" s="486"/>
      <c r="Q710" s="486"/>
      <c r="R710" s="486"/>
      <c r="S710" s="486"/>
      <c r="T710" s="487"/>
      <c r="U710" s="430" t="s">
        <v>1772</v>
      </c>
      <c r="V710" s="267"/>
      <c r="W710" s="267"/>
      <c r="X710" s="267"/>
      <c r="Y710" s="429"/>
      <c r="Z710" s="491" t="s">
        <v>31</v>
      </c>
      <c r="AA710" s="486"/>
      <c r="AB710" s="486"/>
      <c r="AC710" s="486"/>
      <c r="AD710" s="486"/>
      <c r="AE710" s="486"/>
      <c r="AF710" s="487"/>
      <c r="AG710" s="430" t="s">
        <v>1772</v>
      </c>
      <c r="AH710" s="267"/>
      <c r="AI710" s="267"/>
      <c r="AJ710" s="267"/>
      <c r="AK710" s="429"/>
      <c r="AL710" s="491" t="s">
        <v>32</v>
      </c>
      <c r="AM710" s="486"/>
      <c r="AN710" s="486"/>
      <c r="AO710" s="486"/>
      <c r="AP710" s="486"/>
      <c r="AQ710" s="486"/>
      <c r="AR710" s="487"/>
      <c r="AS710" s="430" t="s">
        <v>1772</v>
      </c>
      <c r="AT710" s="267"/>
      <c r="AU710" s="267"/>
      <c r="AV710" s="267"/>
      <c r="AW710" s="429"/>
    </row>
    <row r="711" spans="2:50" ht="36" hidden="1" customHeight="1">
      <c r="B711" s="491" t="s">
        <v>33</v>
      </c>
      <c r="C711" s="486"/>
      <c r="D711" s="486"/>
      <c r="E711" s="486"/>
      <c r="F711" s="486"/>
      <c r="G711" s="486"/>
      <c r="H711" s="487"/>
      <c r="I711" s="488"/>
      <c r="J711" s="489"/>
      <c r="K711" s="489"/>
      <c r="L711" s="489"/>
      <c r="M711" s="490"/>
      <c r="N711" s="491" t="s">
        <v>34</v>
      </c>
      <c r="O711" s="486"/>
      <c r="P711" s="486"/>
      <c r="Q711" s="486"/>
      <c r="R711" s="486"/>
      <c r="S711" s="486"/>
      <c r="T711" s="487"/>
      <c r="U711" s="488"/>
      <c r="V711" s="489"/>
      <c r="W711" s="489"/>
      <c r="X711" s="489"/>
      <c r="Y711" s="490"/>
      <c r="Z711" s="491" t="s">
        <v>35</v>
      </c>
      <c r="AA711" s="486"/>
      <c r="AB711" s="486"/>
      <c r="AC711" s="486"/>
      <c r="AD711" s="486"/>
      <c r="AE711" s="486"/>
      <c r="AF711" s="487"/>
      <c r="AG711" s="488"/>
      <c r="AH711" s="489"/>
      <c r="AI711" s="489"/>
      <c r="AJ711" s="489"/>
      <c r="AK711" s="490"/>
      <c r="AL711" s="485" t="s">
        <v>36</v>
      </c>
      <c r="AM711" s="486"/>
      <c r="AN711" s="486"/>
      <c r="AO711" s="486"/>
      <c r="AP711" s="486"/>
      <c r="AQ711" s="486"/>
      <c r="AR711" s="487"/>
      <c r="AS711" s="488"/>
      <c r="AT711" s="489"/>
      <c r="AU711" s="489"/>
      <c r="AV711" s="489"/>
      <c r="AW711" s="490"/>
    </row>
    <row r="712" spans="2:50">
      <c r="C712" t="s">
        <v>1809</v>
      </c>
    </row>
    <row r="713" spans="2:50" ht="34.5" customHeight="1">
      <c r="B713" s="202"/>
      <c r="C713" s="202"/>
      <c r="D713" s="213" t="s">
        <v>1767</v>
      </c>
      <c r="E713" s="213"/>
      <c r="F713" s="213"/>
      <c r="G713" s="213"/>
      <c r="H713" s="213"/>
      <c r="I713" s="213"/>
      <c r="J713" s="213"/>
      <c r="K713" s="213"/>
      <c r="L713" s="213"/>
      <c r="M713" s="213"/>
      <c r="N713" s="213" t="s">
        <v>1768</v>
      </c>
      <c r="O713" s="213"/>
      <c r="P713" s="213"/>
      <c r="Q713" s="213"/>
      <c r="R713" s="213"/>
      <c r="S713" s="213"/>
      <c r="T713" s="213"/>
      <c r="U713" s="213"/>
      <c r="V713" s="213"/>
      <c r="W713" s="213"/>
      <c r="X713" s="213"/>
      <c r="Y713" s="213"/>
      <c r="Z713" s="213"/>
      <c r="AA713" s="213"/>
      <c r="AB713" s="213"/>
      <c r="AC713" s="213"/>
      <c r="AD713" s="213"/>
      <c r="AE713" s="213"/>
      <c r="AF713" s="213"/>
      <c r="AG713" s="213"/>
      <c r="AH713" s="213"/>
      <c r="AI713" s="213"/>
      <c r="AJ713" s="213"/>
      <c r="AK713" s="213"/>
      <c r="AL713" s="214" t="s">
        <v>1769</v>
      </c>
      <c r="AM713" s="213"/>
      <c r="AN713" s="213"/>
      <c r="AO713" s="213"/>
      <c r="AP713" s="213"/>
      <c r="AQ713" s="213"/>
      <c r="AR713" s="213" t="s">
        <v>27</v>
      </c>
      <c r="AS713" s="213"/>
      <c r="AT713" s="213"/>
      <c r="AU713" s="213"/>
      <c r="AV713" s="213" t="s">
        <v>28</v>
      </c>
      <c r="AW713" s="213"/>
      <c r="AX713" s="213"/>
    </row>
    <row r="714" spans="2:50" ht="38.25" customHeight="1">
      <c r="B714" s="202">
        <v>1</v>
      </c>
      <c r="C714" s="202">
        <v>1</v>
      </c>
      <c r="D714" s="480" t="s">
        <v>335</v>
      </c>
      <c r="E714" s="481"/>
      <c r="F714" s="481"/>
      <c r="G714" s="481"/>
      <c r="H714" s="481"/>
      <c r="I714" s="481"/>
      <c r="J714" s="481"/>
      <c r="K714" s="481"/>
      <c r="L714" s="481"/>
      <c r="M714" s="482"/>
      <c r="N714" s="208" t="s">
        <v>1874</v>
      </c>
      <c r="O714" s="208"/>
      <c r="P714" s="208"/>
      <c r="Q714" s="208"/>
      <c r="R714" s="208"/>
      <c r="S714" s="208"/>
      <c r="T714" s="208"/>
      <c r="U714" s="208"/>
      <c r="V714" s="208"/>
      <c r="W714" s="208"/>
      <c r="X714" s="208"/>
      <c r="Y714" s="208"/>
      <c r="Z714" s="208"/>
      <c r="AA714" s="208"/>
      <c r="AB714" s="208"/>
      <c r="AC714" s="208"/>
      <c r="AD714" s="208"/>
      <c r="AE714" s="208"/>
      <c r="AF714" s="208"/>
      <c r="AG714" s="208"/>
      <c r="AH714" s="208"/>
      <c r="AI714" s="208"/>
      <c r="AJ714" s="208"/>
      <c r="AK714" s="208"/>
      <c r="AL714" s="492">
        <v>14.2</v>
      </c>
      <c r="AM714" s="493"/>
      <c r="AN714" s="493"/>
      <c r="AO714" s="493"/>
      <c r="AP714" s="493"/>
      <c r="AQ714" s="493"/>
      <c r="AR714" s="209" t="s">
        <v>224</v>
      </c>
      <c r="AS714" s="209"/>
      <c r="AT714" s="209"/>
      <c r="AU714" s="209"/>
      <c r="AV714" s="635" t="s">
        <v>1722</v>
      </c>
      <c r="AW714" s="635"/>
      <c r="AX714" s="635"/>
    </row>
    <row r="715" spans="2:50" ht="21.95" customHeight="1">
      <c r="B715" s="202">
        <v>2</v>
      </c>
      <c r="C715" s="202">
        <v>1</v>
      </c>
      <c r="D715" s="208"/>
      <c r="E715" s="208"/>
      <c r="F715" s="208"/>
      <c r="G715" s="208"/>
      <c r="H715" s="208"/>
      <c r="I715" s="208"/>
      <c r="J715" s="208"/>
      <c r="K715" s="208"/>
      <c r="L715" s="208"/>
      <c r="M715" s="208"/>
      <c r="N715" s="208"/>
      <c r="O715" s="208"/>
      <c r="P715" s="208"/>
      <c r="Q715" s="208"/>
      <c r="R715" s="208"/>
      <c r="S715" s="208"/>
      <c r="T715" s="208"/>
      <c r="U715" s="208"/>
      <c r="V715" s="208"/>
      <c r="W715" s="208"/>
      <c r="X715" s="208"/>
      <c r="Y715" s="208"/>
      <c r="Z715" s="208"/>
      <c r="AA715" s="208"/>
      <c r="AB715" s="208"/>
      <c r="AC715" s="208"/>
      <c r="AD715" s="208"/>
      <c r="AE715" s="208"/>
      <c r="AF715" s="208"/>
      <c r="AG715" s="208"/>
      <c r="AH715" s="208"/>
      <c r="AI715" s="208"/>
      <c r="AJ715" s="208"/>
      <c r="AK715" s="208"/>
      <c r="AL715" s="207"/>
      <c r="AM715" s="208"/>
      <c r="AN715" s="208"/>
      <c r="AO715" s="208"/>
      <c r="AP715" s="208"/>
      <c r="AQ715" s="208"/>
      <c r="AR715" s="208"/>
      <c r="AS715" s="208"/>
      <c r="AT715" s="208"/>
      <c r="AU715" s="208"/>
      <c r="AV715" s="208"/>
      <c r="AW715" s="208"/>
      <c r="AX715" s="208"/>
    </row>
    <row r="716" spans="2:50" ht="21.95" customHeight="1">
      <c r="B716" s="202">
        <v>3</v>
      </c>
      <c r="C716" s="202">
        <v>1</v>
      </c>
      <c r="D716" s="208"/>
      <c r="E716" s="208"/>
      <c r="F716" s="208"/>
      <c r="G716" s="208"/>
      <c r="H716" s="208"/>
      <c r="I716" s="208"/>
      <c r="J716" s="208"/>
      <c r="K716" s="208"/>
      <c r="L716" s="208"/>
      <c r="M716" s="208"/>
      <c r="N716" s="208"/>
      <c r="O716" s="208"/>
      <c r="P716" s="208"/>
      <c r="Q716" s="208"/>
      <c r="R716" s="208"/>
      <c r="S716" s="208"/>
      <c r="T716" s="208"/>
      <c r="U716" s="208"/>
      <c r="V716" s="208"/>
      <c r="W716" s="208"/>
      <c r="X716" s="208"/>
      <c r="Y716" s="208"/>
      <c r="Z716" s="208"/>
      <c r="AA716" s="208"/>
      <c r="AB716" s="208"/>
      <c r="AC716" s="208"/>
      <c r="AD716" s="208"/>
      <c r="AE716" s="208"/>
      <c r="AF716" s="208"/>
      <c r="AG716" s="208"/>
      <c r="AH716" s="208"/>
      <c r="AI716" s="208"/>
      <c r="AJ716" s="208"/>
      <c r="AK716" s="208"/>
      <c r="AL716" s="207"/>
      <c r="AM716" s="208"/>
      <c r="AN716" s="208"/>
      <c r="AO716" s="208"/>
      <c r="AP716" s="208"/>
      <c r="AQ716" s="208"/>
      <c r="AR716" s="208"/>
      <c r="AS716" s="208"/>
      <c r="AT716" s="208"/>
      <c r="AU716" s="208"/>
      <c r="AV716" s="208"/>
      <c r="AW716" s="208"/>
      <c r="AX716" s="208"/>
    </row>
    <row r="717" spans="2:50" ht="21.95" customHeight="1">
      <c r="B717" s="202">
        <v>4</v>
      </c>
      <c r="C717" s="202">
        <v>1</v>
      </c>
      <c r="D717" s="208"/>
      <c r="E717" s="208"/>
      <c r="F717" s="208"/>
      <c r="G717" s="208"/>
      <c r="H717" s="208"/>
      <c r="I717" s="208"/>
      <c r="J717" s="208"/>
      <c r="K717" s="208"/>
      <c r="L717" s="208"/>
      <c r="M717" s="208"/>
      <c r="N717" s="208"/>
      <c r="O717" s="208"/>
      <c r="P717" s="208"/>
      <c r="Q717" s="208"/>
      <c r="R717" s="208"/>
      <c r="S717" s="208"/>
      <c r="T717" s="208"/>
      <c r="U717" s="208"/>
      <c r="V717" s="208"/>
      <c r="W717" s="208"/>
      <c r="X717" s="208"/>
      <c r="Y717" s="208"/>
      <c r="Z717" s="208"/>
      <c r="AA717" s="208"/>
      <c r="AB717" s="208"/>
      <c r="AC717" s="208"/>
      <c r="AD717" s="208"/>
      <c r="AE717" s="208"/>
      <c r="AF717" s="208"/>
      <c r="AG717" s="208"/>
      <c r="AH717" s="208"/>
      <c r="AI717" s="208"/>
      <c r="AJ717" s="208"/>
      <c r="AK717" s="208"/>
      <c r="AL717" s="207"/>
      <c r="AM717" s="208"/>
      <c r="AN717" s="208"/>
      <c r="AO717" s="208"/>
      <c r="AP717" s="208"/>
      <c r="AQ717" s="208"/>
      <c r="AR717" s="208"/>
      <c r="AS717" s="208"/>
      <c r="AT717" s="208"/>
      <c r="AU717" s="208"/>
      <c r="AV717" s="208"/>
      <c r="AW717" s="208"/>
      <c r="AX717" s="208"/>
    </row>
    <row r="718" spans="2:50" ht="21.95" customHeight="1">
      <c r="B718" s="202">
        <v>5</v>
      </c>
      <c r="C718" s="202">
        <v>1</v>
      </c>
      <c r="D718" s="208"/>
      <c r="E718" s="208"/>
      <c r="F718" s="208"/>
      <c r="G718" s="208"/>
      <c r="H718" s="208"/>
      <c r="I718" s="208"/>
      <c r="J718" s="208"/>
      <c r="K718" s="208"/>
      <c r="L718" s="208"/>
      <c r="M718" s="208"/>
      <c r="N718" s="208"/>
      <c r="O718" s="208"/>
      <c r="P718" s="208"/>
      <c r="Q718" s="208"/>
      <c r="R718" s="208"/>
      <c r="S718" s="208"/>
      <c r="T718" s="208"/>
      <c r="U718" s="208"/>
      <c r="V718" s="208"/>
      <c r="W718" s="208"/>
      <c r="X718" s="208"/>
      <c r="Y718" s="208"/>
      <c r="Z718" s="208"/>
      <c r="AA718" s="208"/>
      <c r="AB718" s="208"/>
      <c r="AC718" s="208"/>
      <c r="AD718" s="208"/>
      <c r="AE718" s="208"/>
      <c r="AF718" s="208"/>
      <c r="AG718" s="208"/>
      <c r="AH718" s="208"/>
      <c r="AI718" s="208"/>
      <c r="AJ718" s="208"/>
      <c r="AK718" s="208"/>
      <c r="AL718" s="207"/>
      <c r="AM718" s="208"/>
      <c r="AN718" s="208"/>
      <c r="AO718" s="208"/>
      <c r="AP718" s="208"/>
      <c r="AQ718" s="208"/>
      <c r="AR718" s="208"/>
      <c r="AS718" s="208"/>
      <c r="AT718" s="208"/>
      <c r="AU718" s="208"/>
      <c r="AV718" s="208"/>
      <c r="AW718" s="208"/>
      <c r="AX718" s="208"/>
    </row>
    <row r="719" spans="2:50" ht="21.95" customHeight="1">
      <c r="B719" s="202">
        <v>6</v>
      </c>
      <c r="C719" s="202">
        <v>1</v>
      </c>
      <c r="D719" s="208"/>
      <c r="E719" s="208"/>
      <c r="F719" s="208"/>
      <c r="G719" s="208"/>
      <c r="H719" s="208"/>
      <c r="I719" s="208"/>
      <c r="J719" s="208"/>
      <c r="K719" s="208"/>
      <c r="L719" s="208"/>
      <c r="M719" s="208"/>
      <c r="N719" s="208"/>
      <c r="O719" s="208"/>
      <c r="P719" s="208"/>
      <c r="Q719" s="208"/>
      <c r="R719" s="208"/>
      <c r="S719" s="208"/>
      <c r="T719" s="208"/>
      <c r="U719" s="208"/>
      <c r="V719" s="208"/>
      <c r="W719" s="208"/>
      <c r="X719" s="208"/>
      <c r="Y719" s="208"/>
      <c r="Z719" s="208"/>
      <c r="AA719" s="208"/>
      <c r="AB719" s="208"/>
      <c r="AC719" s="208"/>
      <c r="AD719" s="208"/>
      <c r="AE719" s="208"/>
      <c r="AF719" s="208"/>
      <c r="AG719" s="208"/>
      <c r="AH719" s="208"/>
      <c r="AI719" s="208"/>
      <c r="AJ719" s="208"/>
      <c r="AK719" s="208"/>
      <c r="AL719" s="207"/>
      <c r="AM719" s="208"/>
      <c r="AN719" s="208"/>
      <c r="AO719" s="208"/>
      <c r="AP719" s="208"/>
      <c r="AQ719" s="208"/>
      <c r="AR719" s="208"/>
      <c r="AS719" s="208"/>
      <c r="AT719" s="208"/>
      <c r="AU719" s="208"/>
      <c r="AV719" s="208"/>
      <c r="AW719" s="208"/>
      <c r="AX719" s="208"/>
    </row>
    <row r="720" spans="2:50" ht="21.95" customHeight="1">
      <c r="B720" s="202">
        <v>7</v>
      </c>
      <c r="C720" s="202">
        <v>1</v>
      </c>
      <c r="D720" s="208"/>
      <c r="E720" s="208"/>
      <c r="F720" s="208"/>
      <c r="G720" s="208"/>
      <c r="H720" s="208"/>
      <c r="I720" s="208"/>
      <c r="J720" s="208"/>
      <c r="K720" s="208"/>
      <c r="L720" s="208"/>
      <c r="M720" s="208"/>
      <c r="N720" s="208"/>
      <c r="O720" s="208"/>
      <c r="P720" s="208"/>
      <c r="Q720" s="208"/>
      <c r="R720" s="208"/>
      <c r="S720" s="208"/>
      <c r="T720" s="208"/>
      <c r="U720" s="208"/>
      <c r="V720" s="208"/>
      <c r="W720" s="208"/>
      <c r="X720" s="208"/>
      <c r="Y720" s="208"/>
      <c r="Z720" s="208"/>
      <c r="AA720" s="208"/>
      <c r="AB720" s="208"/>
      <c r="AC720" s="208"/>
      <c r="AD720" s="208"/>
      <c r="AE720" s="208"/>
      <c r="AF720" s="208"/>
      <c r="AG720" s="208"/>
      <c r="AH720" s="208"/>
      <c r="AI720" s="208"/>
      <c r="AJ720" s="208"/>
      <c r="AK720" s="208"/>
      <c r="AL720" s="207"/>
      <c r="AM720" s="208"/>
      <c r="AN720" s="208"/>
      <c r="AO720" s="208"/>
      <c r="AP720" s="208"/>
      <c r="AQ720" s="208"/>
      <c r="AR720" s="208"/>
      <c r="AS720" s="208"/>
      <c r="AT720" s="208"/>
      <c r="AU720" s="208"/>
      <c r="AV720" s="208"/>
      <c r="AW720" s="208"/>
      <c r="AX720" s="208"/>
    </row>
    <row r="721" spans="2:51" ht="21.95" customHeight="1">
      <c r="B721" s="202">
        <v>8</v>
      </c>
      <c r="C721" s="202">
        <v>1</v>
      </c>
      <c r="D721" s="208"/>
      <c r="E721" s="208"/>
      <c r="F721" s="208"/>
      <c r="G721" s="208"/>
      <c r="H721" s="208"/>
      <c r="I721" s="208"/>
      <c r="J721" s="208"/>
      <c r="K721" s="208"/>
      <c r="L721" s="208"/>
      <c r="M721" s="208"/>
      <c r="N721" s="208"/>
      <c r="O721" s="208"/>
      <c r="P721" s="208"/>
      <c r="Q721" s="208"/>
      <c r="R721" s="208"/>
      <c r="S721" s="208"/>
      <c r="T721" s="208"/>
      <c r="U721" s="208"/>
      <c r="V721" s="208"/>
      <c r="W721" s="208"/>
      <c r="X721" s="208"/>
      <c r="Y721" s="208"/>
      <c r="Z721" s="208"/>
      <c r="AA721" s="208"/>
      <c r="AB721" s="208"/>
      <c r="AC721" s="208"/>
      <c r="AD721" s="208"/>
      <c r="AE721" s="208"/>
      <c r="AF721" s="208"/>
      <c r="AG721" s="208"/>
      <c r="AH721" s="208"/>
      <c r="AI721" s="208"/>
      <c r="AJ721" s="208"/>
      <c r="AK721" s="208"/>
      <c r="AL721" s="207"/>
      <c r="AM721" s="208"/>
      <c r="AN721" s="208"/>
      <c r="AO721" s="208"/>
      <c r="AP721" s="208"/>
      <c r="AQ721" s="208"/>
      <c r="AR721" s="208"/>
      <c r="AS721" s="208"/>
      <c r="AT721" s="208"/>
      <c r="AU721" s="208"/>
      <c r="AV721" s="208"/>
      <c r="AW721" s="208"/>
      <c r="AX721" s="208"/>
    </row>
    <row r="722" spans="2:51" ht="21.95" customHeight="1">
      <c r="B722" s="202">
        <v>9</v>
      </c>
      <c r="C722" s="202">
        <v>1</v>
      </c>
      <c r="D722" s="208"/>
      <c r="E722" s="208"/>
      <c r="F722" s="208"/>
      <c r="G722" s="208"/>
      <c r="H722" s="208"/>
      <c r="I722" s="208"/>
      <c r="J722" s="208"/>
      <c r="K722" s="208"/>
      <c r="L722" s="208"/>
      <c r="M722" s="208"/>
      <c r="N722" s="208"/>
      <c r="O722" s="208"/>
      <c r="P722" s="208"/>
      <c r="Q722" s="208"/>
      <c r="R722" s="208"/>
      <c r="S722" s="208"/>
      <c r="T722" s="208"/>
      <c r="U722" s="208"/>
      <c r="V722" s="208"/>
      <c r="W722" s="208"/>
      <c r="X722" s="208"/>
      <c r="Y722" s="208"/>
      <c r="Z722" s="208"/>
      <c r="AA722" s="208"/>
      <c r="AB722" s="208"/>
      <c r="AC722" s="208"/>
      <c r="AD722" s="208"/>
      <c r="AE722" s="208"/>
      <c r="AF722" s="208"/>
      <c r="AG722" s="208"/>
      <c r="AH722" s="208"/>
      <c r="AI722" s="208"/>
      <c r="AJ722" s="208"/>
      <c r="AK722" s="208"/>
      <c r="AL722" s="207"/>
      <c r="AM722" s="208"/>
      <c r="AN722" s="208"/>
      <c r="AO722" s="208"/>
      <c r="AP722" s="208"/>
      <c r="AQ722" s="208"/>
      <c r="AR722" s="208"/>
      <c r="AS722" s="208"/>
      <c r="AT722" s="208"/>
      <c r="AU722" s="208"/>
      <c r="AV722" s="208"/>
      <c r="AW722" s="208"/>
      <c r="AX722" s="208"/>
    </row>
    <row r="723" spans="2:51" ht="21.95" customHeight="1">
      <c r="B723" s="202">
        <v>10</v>
      </c>
      <c r="C723" s="202">
        <v>1</v>
      </c>
      <c r="D723" s="208"/>
      <c r="E723" s="208"/>
      <c r="F723" s="208"/>
      <c r="G723" s="208"/>
      <c r="H723" s="208"/>
      <c r="I723" s="208"/>
      <c r="J723" s="208"/>
      <c r="K723" s="208"/>
      <c r="L723" s="208"/>
      <c r="M723" s="208"/>
      <c r="N723" s="208"/>
      <c r="O723" s="208"/>
      <c r="P723" s="208"/>
      <c r="Q723" s="208"/>
      <c r="R723" s="208"/>
      <c r="S723" s="208"/>
      <c r="T723" s="208"/>
      <c r="U723" s="208"/>
      <c r="V723" s="208"/>
      <c r="W723" s="208"/>
      <c r="X723" s="208"/>
      <c r="Y723" s="208"/>
      <c r="Z723" s="208"/>
      <c r="AA723" s="208"/>
      <c r="AB723" s="208"/>
      <c r="AC723" s="208"/>
      <c r="AD723" s="208"/>
      <c r="AE723" s="208"/>
      <c r="AF723" s="208"/>
      <c r="AG723" s="208"/>
      <c r="AH723" s="208"/>
      <c r="AI723" s="208"/>
      <c r="AJ723" s="208"/>
      <c r="AK723" s="208"/>
      <c r="AL723" s="207"/>
      <c r="AM723" s="208"/>
      <c r="AN723" s="208"/>
      <c r="AO723" s="208"/>
      <c r="AP723" s="208"/>
      <c r="AQ723" s="208"/>
      <c r="AR723" s="208"/>
      <c r="AS723" s="208"/>
      <c r="AT723" s="208"/>
      <c r="AU723" s="208"/>
      <c r="AV723" s="208"/>
      <c r="AW723" s="208"/>
      <c r="AX723" s="208"/>
    </row>
    <row r="725" spans="2:51" ht="21.75" customHeight="1" thickBot="1">
      <c r="AK725" s="466"/>
      <c r="AL725" s="466"/>
      <c r="AM725" s="466"/>
      <c r="AN725" s="466"/>
      <c r="AO725" s="466"/>
      <c r="AP725" s="466"/>
      <c r="AQ725" s="466"/>
      <c r="AR725" s="467" t="s">
        <v>112</v>
      </c>
      <c r="AS725" s="467"/>
      <c r="AT725" s="467"/>
      <c r="AU725" s="467"/>
      <c r="AV725" s="467"/>
      <c r="AW725" s="467"/>
      <c r="AX725" s="467"/>
      <c r="AY725" s="467"/>
    </row>
    <row r="726" spans="2:51" ht="21" customHeight="1">
      <c r="B726" s="468" t="s">
        <v>113</v>
      </c>
      <c r="C726" s="469"/>
      <c r="D726" s="469"/>
      <c r="E726" s="469"/>
      <c r="F726" s="469"/>
      <c r="G726" s="469"/>
      <c r="H726" s="470" t="s">
        <v>1886</v>
      </c>
      <c r="I726" s="597"/>
      <c r="J726" s="597"/>
      <c r="K726" s="597"/>
      <c r="L726" s="597"/>
      <c r="M726" s="597"/>
      <c r="N726" s="597"/>
      <c r="O726" s="597"/>
      <c r="P726" s="597"/>
      <c r="Q726" s="597"/>
      <c r="R726" s="597"/>
      <c r="S726" s="597"/>
      <c r="T726" s="597"/>
      <c r="U726" s="597"/>
      <c r="V726" s="597"/>
      <c r="W726" s="597"/>
      <c r="X726" s="597"/>
      <c r="Y726" s="598"/>
      <c r="Z726" s="472" t="s">
        <v>1726</v>
      </c>
      <c r="AA726" s="599"/>
      <c r="AB726" s="599"/>
      <c r="AC726" s="599"/>
      <c r="AD726" s="599"/>
      <c r="AE726" s="600"/>
      <c r="AF726" s="601" t="s">
        <v>101</v>
      </c>
      <c r="AG726" s="475"/>
      <c r="AH726" s="475"/>
      <c r="AI726" s="475"/>
      <c r="AJ726" s="475"/>
      <c r="AK726" s="475"/>
      <c r="AL726" s="475"/>
      <c r="AM726" s="475"/>
      <c r="AN726" s="475"/>
      <c r="AO726" s="475"/>
      <c r="AP726" s="475"/>
      <c r="AQ726" s="602"/>
      <c r="AR726" s="478" t="s">
        <v>1</v>
      </c>
      <c r="AS726" s="603"/>
      <c r="AT726" s="603"/>
      <c r="AU726" s="603"/>
      <c r="AV726" s="603"/>
      <c r="AW726" s="603"/>
      <c r="AX726" s="603"/>
      <c r="AY726" s="604"/>
    </row>
    <row r="727" spans="2:51" ht="28.15" customHeight="1">
      <c r="B727" s="442" t="s">
        <v>59</v>
      </c>
      <c r="C727" s="443"/>
      <c r="D727" s="443"/>
      <c r="E727" s="443"/>
      <c r="F727" s="443"/>
      <c r="G727" s="444"/>
      <c r="H727" s="445"/>
      <c r="I727" s="446"/>
      <c r="J727" s="446"/>
      <c r="K727" s="446"/>
      <c r="L727" s="446"/>
      <c r="M727" s="446"/>
      <c r="N727" s="446"/>
      <c r="O727" s="446"/>
      <c r="P727" s="446"/>
      <c r="Q727" s="446"/>
      <c r="R727" s="446"/>
      <c r="S727" s="446"/>
      <c r="T727" s="446"/>
      <c r="U727" s="446"/>
      <c r="V727" s="446"/>
      <c r="W727" s="446"/>
      <c r="X727" s="446"/>
      <c r="Y727" s="589"/>
      <c r="Z727" s="448" t="s">
        <v>2</v>
      </c>
      <c r="AA727" s="590"/>
      <c r="AB727" s="590"/>
      <c r="AC727" s="590"/>
      <c r="AD727" s="590"/>
      <c r="AE727" s="591"/>
      <c r="AF727" s="592" t="s">
        <v>1686</v>
      </c>
      <c r="AG727" s="449"/>
      <c r="AH727" s="449"/>
      <c r="AI727" s="449"/>
      <c r="AJ727" s="449"/>
      <c r="AK727" s="449"/>
      <c r="AL727" s="449"/>
      <c r="AM727" s="449"/>
      <c r="AN727" s="449"/>
      <c r="AO727" s="449"/>
      <c r="AP727" s="449"/>
      <c r="AQ727" s="450"/>
      <c r="AR727" s="451" t="s">
        <v>1687</v>
      </c>
      <c r="AS727" s="452"/>
      <c r="AT727" s="452"/>
      <c r="AU727" s="452"/>
      <c r="AV727" s="452"/>
      <c r="AW727" s="452"/>
      <c r="AX727" s="452"/>
      <c r="AY727" s="453"/>
    </row>
    <row r="728" spans="2:51" ht="30.75" customHeight="1">
      <c r="B728" s="454" t="s">
        <v>3</v>
      </c>
      <c r="C728" s="455"/>
      <c r="D728" s="455"/>
      <c r="E728" s="455"/>
      <c r="F728" s="455"/>
      <c r="G728" s="455"/>
      <c r="H728" s="456" t="s">
        <v>103</v>
      </c>
      <c r="I728" s="593"/>
      <c r="J728" s="593"/>
      <c r="K728" s="593"/>
      <c r="L728" s="593"/>
      <c r="M728" s="593"/>
      <c r="N728" s="593"/>
      <c r="O728" s="593"/>
      <c r="P728" s="593"/>
      <c r="Q728" s="593"/>
      <c r="R728" s="593"/>
      <c r="S728" s="593"/>
      <c r="T728" s="593"/>
      <c r="U728" s="593"/>
      <c r="V728" s="593"/>
      <c r="W728" s="593"/>
      <c r="X728" s="593"/>
      <c r="Y728" s="594"/>
      <c r="Z728" s="457" t="s">
        <v>76</v>
      </c>
      <c r="AA728" s="458"/>
      <c r="AB728" s="458"/>
      <c r="AC728" s="458"/>
      <c r="AD728" s="458"/>
      <c r="AE728" s="459"/>
      <c r="AF728" s="595" t="s">
        <v>108</v>
      </c>
      <c r="AG728" s="460"/>
      <c r="AH728" s="460"/>
      <c r="AI728" s="460"/>
      <c r="AJ728" s="460"/>
      <c r="AK728" s="460"/>
      <c r="AL728" s="460"/>
      <c r="AM728" s="460"/>
      <c r="AN728" s="460"/>
      <c r="AO728" s="460"/>
      <c r="AP728" s="460"/>
      <c r="AQ728" s="460"/>
      <c r="AR728" s="460"/>
      <c r="AS728" s="460"/>
      <c r="AT728" s="460"/>
      <c r="AU728" s="460"/>
      <c r="AV728" s="460"/>
      <c r="AW728" s="460"/>
      <c r="AX728" s="460"/>
      <c r="AY728" s="596"/>
    </row>
    <row r="729" spans="2:51" ht="18" customHeight="1">
      <c r="B729" s="418" t="s">
        <v>37</v>
      </c>
      <c r="C729" s="419"/>
      <c r="D729" s="419"/>
      <c r="E729" s="419"/>
      <c r="F729" s="419"/>
      <c r="G729" s="419"/>
      <c r="H729" s="422" t="s">
        <v>1688</v>
      </c>
      <c r="I729" s="423"/>
      <c r="J729" s="423"/>
      <c r="K729" s="423"/>
      <c r="L729" s="423"/>
      <c r="M729" s="423"/>
      <c r="N729" s="423"/>
      <c r="O729" s="423"/>
      <c r="P729" s="423"/>
      <c r="Q729" s="423"/>
      <c r="R729" s="423"/>
      <c r="S729" s="423"/>
      <c r="T729" s="423"/>
      <c r="U729" s="423"/>
      <c r="V729" s="423"/>
      <c r="W729" s="423"/>
      <c r="X729" s="423"/>
      <c r="Y729" s="576"/>
      <c r="Z729" s="578" t="s">
        <v>1727</v>
      </c>
      <c r="AA729" s="579"/>
      <c r="AB729" s="579"/>
      <c r="AC729" s="579"/>
      <c r="AD729" s="579"/>
      <c r="AE729" s="580"/>
      <c r="AF729" s="584"/>
      <c r="AG729" s="431"/>
      <c r="AH729" s="431"/>
      <c r="AI729" s="431"/>
      <c r="AJ729" s="431"/>
      <c r="AK729" s="431"/>
      <c r="AL729" s="431"/>
      <c r="AM729" s="431"/>
      <c r="AN729" s="431"/>
      <c r="AO729" s="431"/>
      <c r="AP729" s="431"/>
      <c r="AQ729" s="431"/>
      <c r="AR729" s="431"/>
      <c r="AS729" s="431"/>
      <c r="AT729" s="431"/>
      <c r="AU729" s="431"/>
      <c r="AV729" s="431"/>
      <c r="AW729" s="431"/>
      <c r="AX729" s="431"/>
      <c r="AY729" s="585"/>
    </row>
    <row r="730" spans="2:51" ht="24" customHeight="1">
      <c r="B730" s="420"/>
      <c r="C730" s="421"/>
      <c r="D730" s="421"/>
      <c r="E730" s="421"/>
      <c r="F730" s="421"/>
      <c r="G730" s="421"/>
      <c r="H730" s="425"/>
      <c r="I730" s="426"/>
      <c r="J730" s="426"/>
      <c r="K730" s="426"/>
      <c r="L730" s="426"/>
      <c r="M730" s="426"/>
      <c r="N730" s="426"/>
      <c r="O730" s="426"/>
      <c r="P730" s="426"/>
      <c r="Q730" s="426"/>
      <c r="R730" s="426"/>
      <c r="S730" s="426"/>
      <c r="T730" s="426"/>
      <c r="U730" s="426"/>
      <c r="V730" s="426"/>
      <c r="W730" s="426"/>
      <c r="X730" s="426"/>
      <c r="Y730" s="577"/>
      <c r="Z730" s="581"/>
      <c r="AA730" s="582"/>
      <c r="AB730" s="582"/>
      <c r="AC730" s="582"/>
      <c r="AD730" s="582"/>
      <c r="AE730" s="583"/>
      <c r="AF730" s="586"/>
      <c r="AG730" s="587"/>
      <c r="AH730" s="587"/>
      <c r="AI730" s="587"/>
      <c r="AJ730" s="587"/>
      <c r="AK730" s="587"/>
      <c r="AL730" s="587"/>
      <c r="AM730" s="587"/>
      <c r="AN730" s="587"/>
      <c r="AO730" s="587"/>
      <c r="AP730" s="587"/>
      <c r="AQ730" s="587"/>
      <c r="AR730" s="587"/>
      <c r="AS730" s="587"/>
      <c r="AT730" s="587"/>
      <c r="AU730" s="587"/>
      <c r="AV730" s="587"/>
      <c r="AW730" s="587"/>
      <c r="AX730" s="587"/>
      <c r="AY730" s="588"/>
    </row>
    <row r="731" spans="2:51" ht="29.25" customHeight="1">
      <c r="B731" s="436" t="s">
        <v>4</v>
      </c>
      <c r="C731" s="437"/>
      <c r="D731" s="437"/>
      <c r="E731" s="437"/>
      <c r="F731" s="437"/>
      <c r="G731" s="438"/>
      <c r="H731" s="439" t="s">
        <v>133</v>
      </c>
      <c r="I731" s="440"/>
      <c r="J731" s="440"/>
      <c r="K731" s="440"/>
      <c r="L731" s="440"/>
      <c r="M731" s="440"/>
      <c r="N731" s="440"/>
      <c r="O731" s="440"/>
      <c r="P731" s="440"/>
      <c r="Q731" s="440"/>
      <c r="R731" s="440"/>
      <c r="S731" s="440"/>
      <c r="T731" s="440"/>
      <c r="U731" s="440"/>
      <c r="V731" s="440"/>
      <c r="W731" s="440"/>
      <c r="X731" s="440"/>
      <c r="Y731" s="440"/>
      <c r="Z731" s="440"/>
      <c r="AA731" s="440"/>
      <c r="AB731" s="440"/>
      <c r="AC731" s="440"/>
      <c r="AD731" s="440"/>
      <c r="AE731" s="440"/>
      <c r="AF731" s="440"/>
      <c r="AG731" s="440"/>
      <c r="AH731" s="440"/>
      <c r="AI731" s="440"/>
      <c r="AJ731" s="440"/>
      <c r="AK731" s="440"/>
      <c r="AL731" s="440"/>
      <c r="AM731" s="440"/>
      <c r="AN731" s="440"/>
      <c r="AO731" s="440"/>
      <c r="AP731" s="440"/>
      <c r="AQ731" s="440"/>
      <c r="AR731" s="440"/>
      <c r="AS731" s="440"/>
      <c r="AT731" s="440"/>
      <c r="AU731" s="440"/>
      <c r="AV731" s="440"/>
      <c r="AW731" s="440"/>
      <c r="AX731" s="440"/>
      <c r="AY731" s="441"/>
    </row>
    <row r="732" spans="2:51" ht="21" customHeight="1">
      <c r="B732" s="405" t="s">
        <v>39</v>
      </c>
      <c r="C732" s="406"/>
      <c r="D732" s="406"/>
      <c r="E732" s="406"/>
      <c r="F732" s="406"/>
      <c r="G732" s="407"/>
      <c r="H732" s="411"/>
      <c r="I732" s="412"/>
      <c r="J732" s="412"/>
      <c r="K732" s="412"/>
      <c r="L732" s="412"/>
      <c r="M732" s="412"/>
      <c r="N732" s="412"/>
      <c r="O732" s="412"/>
      <c r="P732" s="412"/>
      <c r="Q732" s="370" t="s">
        <v>86</v>
      </c>
      <c r="R732" s="371"/>
      <c r="S732" s="371"/>
      <c r="T732" s="371"/>
      <c r="U732" s="371"/>
      <c r="V732" s="371"/>
      <c r="W732" s="413"/>
      <c r="X732" s="370" t="s">
        <v>87</v>
      </c>
      <c r="Y732" s="371"/>
      <c r="Z732" s="371"/>
      <c r="AA732" s="371"/>
      <c r="AB732" s="371"/>
      <c r="AC732" s="371"/>
      <c r="AD732" s="413"/>
      <c r="AE732" s="370" t="s">
        <v>88</v>
      </c>
      <c r="AF732" s="371"/>
      <c r="AG732" s="371"/>
      <c r="AH732" s="371"/>
      <c r="AI732" s="371"/>
      <c r="AJ732" s="371"/>
      <c r="AK732" s="413"/>
      <c r="AL732" s="370" t="s">
        <v>90</v>
      </c>
      <c r="AM732" s="371"/>
      <c r="AN732" s="371"/>
      <c r="AO732" s="371"/>
      <c r="AP732" s="371"/>
      <c r="AQ732" s="371"/>
      <c r="AR732" s="413"/>
      <c r="AS732" s="370" t="s">
        <v>91</v>
      </c>
      <c r="AT732" s="371"/>
      <c r="AU732" s="371"/>
      <c r="AV732" s="371"/>
      <c r="AW732" s="371"/>
      <c r="AX732" s="371"/>
      <c r="AY732" s="372"/>
    </row>
    <row r="733" spans="2:51" ht="21" customHeight="1">
      <c r="B733" s="291"/>
      <c r="C733" s="292"/>
      <c r="D733" s="292"/>
      <c r="E733" s="292"/>
      <c r="F733" s="292"/>
      <c r="G733" s="293"/>
      <c r="H733" s="373" t="s">
        <v>5</v>
      </c>
      <c r="I733" s="374"/>
      <c r="J733" s="379" t="s">
        <v>6</v>
      </c>
      <c r="K733" s="380"/>
      <c r="L733" s="380"/>
      <c r="M733" s="380"/>
      <c r="N733" s="380"/>
      <c r="O733" s="380"/>
      <c r="P733" s="381"/>
      <c r="Q733" s="514">
        <v>904.67200000000003</v>
      </c>
      <c r="R733" s="514"/>
      <c r="S733" s="514"/>
      <c r="T733" s="514"/>
      <c r="U733" s="514"/>
      <c r="V733" s="514"/>
      <c r="W733" s="514"/>
      <c r="X733" s="514">
        <v>897.11199999999997</v>
      </c>
      <c r="Y733" s="514"/>
      <c r="Z733" s="514"/>
      <c r="AA733" s="514"/>
      <c r="AB733" s="514"/>
      <c r="AC733" s="514"/>
      <c r="AD733" s="514"/>
      <c r="AE733" s="514">
        <v>612.04300000000001</v>
      </c>
      <c r="AF733" s="514"/>
      <c r="AG733" s="514"/>
      <c r="AH733" s="514"/>
      <c r="AI733" s="514"/>
      <c r="AJ733" s="514"/>
      <c r="AK733" s="514"/>
      <c r="AL733" s="514">
        <v>451.11900000000003</v>
      </c>
      <c r="AM733" s="514"/>
      <c r="AN733" s="514"/>
      <c r="AO733" s="514"/>
      <c r="AP733" s="514"/>
      <c r="AQ733" s="514"/>
      <c r="AR733" s="514"/>
      <c r="AS733" s="384">
        <v>970.73599999999999</v>
      </c>
      <c r="AT733" s="384"/>
      <c r="AU733" s="384"/>
      <c r="AV733" s="384"/>
      <c r="AW733" s="384"/>
      <c r="AX733" s="384"/>
      <c r="AY733" s="385"/>
    </row>
    <row r="734" spans="2:51" ht="21" customHeight="1">
      <c r="B734" s="291"/>
      <c r="C734" s="292"/>
      <c r="D734" s="292"/>
      <c r="E734" s="292"/>
      <c r="F734" s="292"/>
      <c r="G734" s="293"/>
      <c r="H734" s="375"/>
      <c r="I734" s="376"/>
      <c r="J734" s="386" t="s">
        <v>7</v>
      </c>
      <c r="K734" s="387"/>
      <c r="L734" s="387"/>
      <c r="M734" s="387"/>
      <c r="N734" s="387"/>
      <c r="O734" s="387"/>
      <c r="P734" s="388"/>
      <c r="Q734" s="414" t="s">
        <v>1694</v>
      </c>
      <c r="R734" s="414"/>
      <c r="S734" s="414"/>
      <c r="T734" s="414"/>
      <c r="U734" s="414"/>
      <c r="V734" s="414"/>
      <c r="W734" s="414"/>
      <c r="X734" s="414" t="s">
        <v>1694</v>
      </c>
      <c r="Y734" s="414"/>
      <c r="Z734" s="414"/>
      <c r="AA734" s="414"/>
      <c r="AB734" s="414"/>
      <c r="AC734" s="414"/>
      <c r="AD734" s="414"/>
      <c r="AE734" s="414" t="s">
        <v>1694</v>
      </c>
      <c r="AF734" s="414"/>
      <c r="AG734" s="414"/>
      <c r="AH734" s="414"/>
      <c r="AI734" s="414"/>
      <c r="AJ734" s="414"/>
      <c r="AK734" s="414"/>
      <c r="AL734" s="414"/>
      <c r="AM734" s="414"/>
      <c r="AN734" s="414"/>
      <c r="AO734" s="414"/>
      <c r="AP734" s="414"/>
      <c r="AQ734" s="414"/>
      <c r="AR734" s="414"/>
      <c r="AS734" s="464"/>
      <c r="AT734" s="464"/>
      <c r="AU734" s="464"/>
      <c r="AV734" s="464"/>
      <c r="AW734" s="464"/>
      <c r="AX734" s="464"/>
      <c r="AY734" s="465"/>
    </row>
    <row r="735" spans="2:51" ht="24.75" customHeight="1">
      <c r="B735" s="291"/>
      <c r="C735" s="292"/>
      <c r="D735" s="292"/>
      <c r="E735" s="292"/>
      <c r="F735" s="292"/>
      <c r="G735" s="293"/>
      <c r="H735" s="375"/>
      <c r="I735" s="376"/>
      <c r="J735" s="386" t="s">
        <v>8</v>
      </c>
      <c r="K735" s="387"/>
      <c r="L735" s="387"/>
      <c r="M735" s="387"/>
      <c r="N735" s="387"/>
      <c r="O735" s="387"/>
      <c r="P735" s="388"/>
      <c r="Q735" s="414" t="s">
        <v>1694</v>
      </c>
      <c r="R735" s="414"/>
      <c r="S735" s="414"/>
      <c r="T735" s="414"/>
      <c r="U735" s="414"/>
      <c r="V735" s="414"/>
      <c r="W735" s="414"/>
      <c r="X735" s="414" t="s">
        <v>1694</v>
      </c>
      <c r="Y735" s="414"/>
      <c r="Z735" s="414"/>
      <c r="AA735" s="414"/>
      <c r="AB735" s="414"/>
      <c r="AC735" s="414"/>
      <c r="AD735" s="414"/>
      <c r="AE735" s="414" t="s">
        <v>1694</v>
      </c>
      <c r="AF735" s="414"/>
      <c r="AG735" s="414"/>
      <c r="AH735" s="414"/>
      <c r="AI735" s="414"/>
      <c r="AJ735" s="414"/>
      <c r="AK735" s="414"/>
      <c r="AL735" s="414"/>
      <c r="AM735" s="414"/>
      <c r="AN735" s="414"/>
      <c r="AO735" s="414"/>
      <c r="AP735" s="414"/>
      <c r="AQ735" s="414"/>
      <c r="AR735" s="414"/>
      <c r="AS735" s="464"/>
      <c r="AT735" s="464"/>
      <c r="AU735" s="464"/>
      <c r="AV735" s="464"/>
      <c r="AW735" s="464"/>
      <c r="AX735" s="464"/>
      <c r="AY735" s="465"/>
    </row>
    <row r="736" spans="2:51" ht="24.75" customHeight="1">
      <c r="B736" s="291"/>
      <c r="C736" s="292"/>
      <c r="D736" s="292"/>
      <c r="E736" s="292"/>
      <c r="F736" s="292"/>
      <c r="G736" s="293"/>
      <c r="H736" s="377"/>
      <c r="I736" s="378"/>
      <c r="J736" s="415" t="s">
        <v>26</v>
      </c>
      <c r="K736" s="416"/>
      <c r="L736" s="416"/>
      <c r="M736" s="416"/>
      <c r="N736" s="416"/>
      <c r="O736" s="416"/>
      <c r="P736" s="417"/>
      <c r="Q736" s="398">
        <f>SUM(Q733:W735)</f>
        <v>904.67200000000003</v>
      </c>
      <c r="R736" s="399"/>
      <c r="S736" s="399"/>
      <c r="T736" s="399"/>
      <c r="U736" s="399"/>
      <c r="V736" s="399"/>
      <c r="W736" s="400"/>
      <c r="X736" s="398">
        <f>SUM(X733:AD735)</f>
        <v>897.11199999999997</v>
      </c>
      <c r="Y736" s="399"/>
      <c r="Z736" s="399"/>
      <c r="AA736" s="399"/>
      <c r="AB736" s="399"/>
      <c r="AC736" s="399"/>
      <c r="AD736" s="400"/>
      <c r="AE736" s="398">
        <f>SUM(AE733:AK735)</f>
        <v>612.04300000000001</v>
      </c>
      <c r="AF736" s="399"/>
      <c r="AG736" s="399"/>
      <c r="AH736" s="399"/>
      <c r="AI736" s="399"/>
      <c r="AJ736" s="399"/>
      <c r="AK736" s="400"/>
      <c r="AL736" s="398">
        <f>SUM(AL733:AR735)</f>
        <v>451.11900000000003</v>
      </c>
      <c r="AM736" s="399"/>
      <c r="AN736" s="399"/>
      <c r="AO736" s="399"/>
      <c r="AP736" s="399"/>
      <c r="AQ736" s="399"/>
      <c r="AR736" s="400"/>
      <c r="AS736" s="402">
        <f>SUM(AS733:AY735)</f>
        <v>970.73599999999999</v>
      </c>
      <c r="AT736" s="402"/>
      <c r="AU736" s="402"/>
      <c r="AV736" s="402"/>
      <c r="AW736" s="402"/>
      <c r="AX736" s="402"/>
      <c r="AY736" s="403"/>
    </row>
    <row r="737" spans="1:104" ht="24.75" customHeight="1">
      <c r="B737" s="291"/>
      <c r="C737" s="292"/>
      <c r="D737" s="292"/>
      <c r="E737" s="292"/>
      <c r="F737" s="292"/>
      <c r="G737" s="293"/>
      <c r="H737" s="392" t="s">
        <v>9</v>
      </c>
      <c r="I737" s="393"/>
      <c r="J737" s="393"/>
      <c r="K737" s="393"/>
      <c r="L737" s="393"/>
      <c r="M737" s="393"/>
      <c r="N737" s="393"/>
      <c r="O737" s="393"/>
      <c r="P737" s="393"/>
      <c r="Q737" s="515">
        <v>906.48500000000001</v>
      </c>
      <c r="R737" s="515"/>
      <c r="S737" s="515"/>
      <c r="T737" s="515"/>
      <c r="U737" s="515"/>
      <c r="V737" s="515"/>
      <c r="W737" s="515"/>
      <c r="X737" s="515">
        <v>886.80899999999997</v>
      </c>
      <c r="Y737" s="515"/>
      <c r="Z737" s="515"/>
      <c r="AA737" s="515"/>
      <c r="AB737" s="515"/>
      <c r="AC737" s="515"/>
      <c r="AD737" s="515"/>
      <c r="AE737" s="515">
        <v>502.34100000000001</v>
      </c>
      <c r="AF737" s="515"/>
      <c r="AG737" s="515"/>
      <c r="AH737" s="515"/>
      <c r="AI737" s="515"/>
      <c r="AJ737" s="515"/>
      <c r="AK737" s="515"/>
      <c r="AL737" s="390"/>
      <c r="AM737" s="390"/>
      <c r="AN737" s="390"/>
      <c r="AO737" s="390"/>
      <c r="AP737" s="390"/>
      <c r="AQ737" s="390"/>
      <c r="AR737" s="390"/>
      <c r="AS737" s="390"/>
      <c r="AT737" s="390"/>
      <c r="AU737" s="390"/>
      <c r="AV737" s="390"/>
      <c r="AW737" s="390"/>
      <c r="AX737" s="390"/>
      <c r="AY737" s="391"/>
      <c r="BH737" s="29"/>
    </row>
    <row r="738" spans="1:104" ht="24.75" customHeight="1">
      <c r="B738" s="408"/>
      <c r="C738" s="409"/>
      <c r="D738" s="409"/>
      <c r="E738" s="409"/>
      <c r="F738" s="409"/>
      <c r="G738" s="410"/>
      <c r="H738" s="392" t="s">
        <v>10</v>
      </c>
      <c r="I738" s="393"/>
      <c r="J738" s="393"/>
      <c r="K738" s="393"/>
      <c r="L738" s="393"/>
      <c r="M738" s="393"/>
      <c r="N738" s="393"/>
      <c r="O738" s="393"/>
      <c r="P738" s="393"/>
      <c r="Q738" s="394">
        <f>Q737/Q736</f>
        <v>1.0020040412436773</v>
      </c>
      <c r="R738" s="394"/>
      <c r="S738" s="394"/>
      <c r="T738" s="394"/>
      <c r="U738" s="394"/>
      <c r="V738" s="394"/>
      <c r="W738" s="394"/>
      <c r="X738" s="394">
        <f>X737/X736</f>
        <v>0.9885153693184352</v>
      </c>
      <c r="Y738" s="394"/>
      <c r="Z738" s="394"/>
      <c r="AA738" s="394"/>
      <c r="AB738" s="394"/>
      <c r="AC738" s="394"/>
      <c r="AD738" s="394"/>
      <c r="AE738" s="394">
        <f>AE737/AE736</f>
        <v>0.82076095960577933</v>
      </c>
      <c r="AF738" s="394"/>
      <c r="AG738" s="394"/>
      <c r="AH738" s="394"/>
      <c r="AI738" s="394"/>
      <c r="AJ738" s="394"/>
      <c r="AK738" s="394"/>
      <c r="AL738" s="390"/>
      <c r="AM738" s="390"/>
      <c r="AN738" s="390"/>
      <c r="AO738" s="390"/>
      <c r="AP738" s="390"/>
      <c r="AQ738" s="390"/>
      <c r="AR738" s="390"/>
      <c r="AS738" s="390"/>
      <c r="AT738" s="390"/>
      <c r="AU738" s="390"/>
      <c r="AV738" s="390"/>
      <c r="AW738" s="390"/>
      <c r="AX738" s="390"/>
      <c r="AY738" s="391"/>
    </row>
    <row r="739" spans="1:104" ht="23.1" customHeight="1">
      <c r="B739" s="335" t="s">
        <v>99</v>
      </c>
      <c r="C739" s="336"/>
      <c r="D739" s="341" t="s">
        <v>23</v>
      </c>
      <c r="E739" s="342"/>
      <c r="F739" s="342"/>
      <c r="G739" s="342"/>
      <c r="H739" s="342"/>
      <c r="I739" s="342"/>
      <c r="J739" s="342"/>
      <c r="K739" s="342"/>
      <c r="L739" s="343"/>
      <c r="M739" s="344" t="s">
        <v>92</v>
      </c>
      <c r="N739" s="344"/>
      <c r="O739" s="344"/>
      <c r="P739" s="344"/>
      <c r="Q739" s="344"/>
      <c r="R739" s="344"/>
      <c r="S739" s="345" t="s">
        <v>91</v>
      </c>
      <c r="T739" s="345"/>
      <c r="U739" s="345"/>
      <c r="V739" s="345"/>
      <c r="W739" s="345"/>
      <c r="X739" s="345"/>
      <c r="Y739" s="346"/>
      <c r="Z739" s="342"/>
      <c r="AA739" s="342"/>
      <c r="AB739" s="342"/>
      <c r="AC739" s="342"/>
      <c r="AD739" s="342"/>
      <c r="AE739" s="342"/>
      <c r="AF739" s="342"/>
      <c r="AG739" s="342"/>
      <c r="AH739" s="342"/>
      <c r="AI739" s="342"/>
      <c r="AJ739" s="342"/>
      <c r="AK739" s="342"/>
      <c r="AL739" s="342"/>
      <c r="AM739" s="342"/>
      <c r="AN739" s="342"/>
      <c r="AO739" s="342"/>
      <c r="AP739" s="342"/>
      <c r="AQ739" s="342"/>
      <c r="AR739" s="342"/>
      <c r="AS739" s="342"/>
      <c r="AT739" s="342"/>
      <c r="AU739" s="342"/>
      <c r="AV739" s="342"/>
      <c r="AW739" s="342"/>
      <c r="AX739" s="342"/>
      <c r="AY739" s="347"/>
    </row>
    <row r="740" spans="1:104" ht="23.1" customHeight="1">
      <c r="B740" s="337"/>
      <c r="C740" s="338"/>
      <c r="D740" s="348" t="s">
        <v>1887</v>
      </c>
      <c r="E740" s="349"/>
      <c r="F740" s="349"/>
      <c r="G740" s="349"/>
      <c r="H740" s="349"/>
      <c r="I740" s="349"/>
      <c r="J740" s="349"/>
      <c r="K740" s="349"/>
      <c r="L740" s="350"/>
      <c r="M740" s="351">
        <v>50</v>
      </c>
      <c r="N740" s="352"/>
      <c r="O740" s="352"/>
      <c r="P740" s="352"/>
      <c r="Q740" s="352"/>
      <c r="R740" s="353"/>
      <c r="S740" s="634">
        <v>155</v>
      </c>
      <c r="T740" s="634"/>
      <c r="U740" s="634"/>
      <c r="V740" s="634"/>
      <c r="W740" s="634"/>
      <c r="X740" s="634"/>
      <c r="Y740" s="355"/>
      <c r="Z740" s="356"/>
      <c r="AA740" s="356"/>
      <c r="AB740" s="356"/>
      <c r="AC740" s="356"/>
      <c r="AD740" s="356"/>
      <c r="AE740" s="356"/>
      <c r="AF740" s="356"/>
      <c r="AG740" s="356"/>
      <c r="AH740" s="356"/>
      <c r="AI740" s="356"/>
      <c r="AJ740" s="356"/>
      <c r="AK740" s="356"/>
      <c r="AL740" s="356"/>
      <c r="AM740" s="356"/>
      <c r="AN740" s="356"/>
      <c r="AO740" s="356"/>
      <c r="AP740" s="356"/>
      <c r="AQ740" s="356"/>
      <c r="AR740" s="356"/>
      <c r="AS740" s="356"/>
      <c r="AT740" s="356"/>
      <c r="AU740" s="356"/>
      <c r="AV740" s="356"/>
      <c r="AW740" s="356"/>
      <c r="AX740" s="356"/>
      <c r="AY740" s="357"/>
    </row>
    <row r="741" spans="1:104" ht="23.1" customHeight="1">
      <c r="B741" s="337"/>
      <c r="C741" s="338"/>
      <c r="D741" s="358" t="s">
        <v>1888</v>
      </c>
      <c r="E741" s="359"/>
      <c r="F741" s="359"/>
      <c r="G741" s="359"/>
      <c r="H741" s="359"/>
      <c r="I741" s="359"/>
      <c r="J741" s="359"/>
      <c r="K741" s="359"/>
      <c r="L741" s="360"/>
      <c r="M741" s="564">
        <v>401</v>
      </c>
      <c r="N741" s="565"/>
      <c r="O741" s="565"/>
      <c r="P741" s="565"/>
      <c r="Q741" s="565"/>
      <c r="R741" s="566"/>
      <c r="S741" s="632">
        <v>816</v>
      </c>
      <c r="T741" s="632"/>
      <c r="U741" s="632"/>
      <c r="V741" s="632"/>
      <c r="W741" s="632"/>
      <c r="X741" s="632"/>
      <c r="Y741" s="325"/>
      <c r="Z741" s="326"/>
      <c r="AA741" s="326"/>
      <c r="AB741" s="326"/>
      <c r="AC741" s="326"/>
      <c r="AD741" s="326"/>
      <c r="AE741" s="326"/>
      <c r="AF741" s="326"/>
      <c r="AG741" s="326"/>
      <c r="AH741" s="326"/>
      <c r="AI741" s="326"/>
      <c r="AJ741" s="326"/>
      <c r="AK741" s="326"/>
      <c r="AL741" s="326"/>
      <c r="AM741" s="326"/>
      <c r="AN741" s="326"/>
      <c r="AO741" s="326"/>
      <c r="AP741" s="326"/>
      <c r="AQ741" s="326"/>
      <c r="AR741" s="326"/>
      <c r="AS741" s="326"/>
      <c r="AT741" s="326"/>
      <c r="AU741" s="326"/>
      <c r="AV741" s="326"/>
      <c r="AW741" s="326"/>
      <c r="AX741" s="326"/>
      <c r="AY741" s="327"/>
    </row>
    <row r="742" spans="1:104" ht="23.1" customHeight="1">
      <c r="B742" s="337"/>
      <c r="C742" s="338"/>
      <c r="D742" s="321"/>
      <c r="E742" s="322"/>
      <c r="F742" s="322"/>
      <c r="G742" s="322"/>
      <c r="H742" s="322"/>
      <c r="I742" s="322"/>
      <c r="J742" s="322"/>
      <c r="K742" s="322"/>
      <c r="L742" s="323"/>
      <c r="M742" s="324"/>
      <c r="N742" s="324"/>
      <c r="O742" s="324"/>
      <c r="P742" s="324"/>
      <c r="Q742" s="324"/>
      <c r="R742" s="324"/>
      <c r="S742" s="632"/>
      <c r="T742" s="632"/>
      <c r="U742" s="632"/>
      <c r="V742" s="632"/>
      <c r="W742" s="632"/>
      <c r="X742" s="632"/>
      <c r="Y742" s="325"/>
      <c r="Z742" s="326"/>
      <c r="AA742" s="326"/>
      <c r="AB742" s="326"/>
      <c r="AC742" s="326"/>
      <c r="AD742" s="326"/>
      <c r="AE742" s="326"/>
      <c r="AF742" s="326"/>
      <c r="AG742" s="326"/>
      <c r="AH742" s="326"/>
      <c r="AI742" s="326"/>
      <c r="AJ742" s="326"/>
      <c r="AK742" s="326"/>
      <c r="AL742" s="326"/>
      <c r="AM742" s="326"/>
      <c r="AN742" s="326"/>
      <c r="AO742" s="326"/>
      <c r="AP742" s="326"/>
      <c r="AQ742" s="326"/>
      <c r="AR742" s="326"/>
      <c r="AS742" s="326"/>
      <c r="AT742" s="326"/>
      <c r="AU742" s="326"/>
      <c r="AV742" s="326"/>
      <c r="AW742" s="326"/>
      <c r="AX742" s="326"/>
      <c r="AY742" s="327"/>
    </row>
    <row r="743" spans="1:104" ht="23.1" customHeight="1">
      <c r="B743" s="337"/>
      <c r="C743" s="338"/>
      <c r="D743" s="321"/>
      <c r="E743" s="322"/>
      <c r="F743" s="322"/>
      <c r="G743" s="322"/>
      <c r="H743" s="322"/>
      <c r="I743" s="322"/>
      <c r="J743" s="322"/>
      <c r="K743" s="322"/>
      <c r="L743" s="323"/>
      <c r="M743" s="324"/>
      <c r="N743" s="324"/>
      <c r="O743" s="324"/>
      <c r="P743" s="324"/>
      <c r="Q743" s="324"/>
      <c r="R743" s="324"/>
      <c r="S743" s="632"/>
      <c r="T743" s="632"/>
      <c r="U743" s="632"/>
      <c r="V743" s="632"/>
      <c r="W743" s="632"/>
      <c r="X743" s="632"/>
      <c r="Y743" s="325"/>
      <c r="Z743" s="326"/>
      <c r="AA743" s="326"/>
      <c r="AB743" s="326"/>
      <c r="AC743" s="326"/>
      <c r="AD743" s="326"/>
      <c r="AE743" s="326"/>
      <c r="AF743" s="326"/>
      <c r="AG743" s="326"/>
      <c r="AH743" s="326"/>
      <c r="AI743" s="326"/>
      <c r="AJ743" s="326"/>
      <c r="AK743" s="326"/>
      <c r="AL743" s="326"/>
      <c r="AM743" s="326"/>
      <c r="AN743" s="326"/>
      <c r="AO743" s="326"/>
      <c r="AP743" s="326"/>
      <c r="AQ743" s="326"/>
      <c r="AR743" s="326"/>
      <c r="AS743" s="326"/>
      <c r="AT743" s="326"/>
      <c r="AU743" s="326"/>
      <c r="AV743" s="326"/>
      <c r="AW743" s="326"/>
      <c r="AX743" s="326"/>
      <c r="AY743" s="327"/>
    </row>
    <row r="744" spans="1:104" ht="23.1" customHeight="1">
      <c r="B744" s="337"/>
      <c r="C744" s="338"/>
      <c r="D744" s="321"/>
      <c r="E744" s="322"/>
      <c r="F744" s="322"/>
      <c r="G744" s="322"/>
      <c r="H744" s="322"/>
      <c r="I744" s="322"/>
      <c r="J744" s="322"/>
      <c r="K744" s="322"/>
      <c r="L744" s="323"/>
      <c r="M744" s="324"/>
      <c r="N744" s="324"/>
      <c r="O744" s="324"/>
      <c r="P744" s="324"/>
      <c r="Q744" s="324"/>
      <c r="R744" s="324"/>
      <c r="S744" s="632"/>
      <c r="T744" s="632"/>
      <c r="U744" s="632"/>
      <c r="V744" s="632"/>
      <c r="W744" s="632"/>
      <c r="X744" s="632"/>
      <c r="Y744" s="325"/>
      <c r="Z744" s="326"/>
      <c r="AA744" s="326"/>
      <c r="AB744" s="326"/>
      <c r="AC744" s="326"/>
      <c r="AD744" s="326"/>
      <c r="AE744" s="326"/>
      <c r="AF744" s="326"/>
      <c r="AG744" s="326"/>
      <c r="AH744" s="326"/>
      <c r="AI744" s="326"/>
      <c r="AJ744" s="326"/>
      <c r="AK744" s="326"/>
      <c r="AL744" s="326"/>
      <c r="AM744" s="326"/>
      <c r="AN744" s="326"/>
      <c r="AO744" s="326"/>
      <c r="AP744" s="326"/>
      <c r="AQ744" s="326"/>
      <c r="AR744" s="326"/>
      <c r="AS744" s="326"/>
      <c r="AT744" s="326"/>
      <c r="AU744" s="326"/>
      <c r="AV744" s="326"/>
      <c r="AW744" s="326"/>
      <c r="AX744" s="326"/>
      <c r="AY744" s="327"/>
    </row>
    <row r="745" spans="1:104" ht="23.1" customHeight="1">
      <c r="B745" s="337"/>
      <c r="C745" s="338"/>
      <c r="D745" s="321"/>
      <c r="E745" s="322"/>
      <c r="F745" s="322"/>
      <c r="G745" s="322"/>
      <c r="H745" s="322"/>
      <c r="I745" s="322"/>
      <c r="J745" s="322"/>
      <c r="K745" s="322"/>
      <c r="L745" s="323"/>
      <c r="M745" s="324"/>
      <c r="N745" s="324"/>
      <c r="O745" s="324"/>
      <c r="P745" s="324"/>
      <c r="Q745" s="324"/>
      <c r="R745" s="324"/>
      <c r="S745" s="632"/>
      <c r="T745" s="632"/>
      <c r="U745" s="632"/>
      <c r="V745" s="632"/>
      <c r="W745" s="632"/>
      <c r="X745" s="632"/>
      <c r="Y745" s="325"/>
      <c r="Z745" s="326"/>
      <c r="AA745" s="326"/>
      <c r="AB745" s="326"/>
      <c r="AC745" s="326"/>
      <c r="AD745" s="326"/>
      <c r="AE745" s="326"/>
      <c r="AF745" s="326"/>
      <c r="AG745" s="326"/>
      <c r="AH745" s="326"/>
      <c r="AI745" s="326"/>
      <c r="AJ745" s="326"/>
      <c r="AK745" s="326"/>
      <c r="AL745" s="326"/>
      <c r="AM745" s="326"/>
      <c r="AN745" s="326"/>
      <c r="AO745" s="326"/>
      <c r="AP745" s="326"/>
      <c r="AQ745" s="326"/>
      <c r="AR745" s="326"/>
      <c r="AS745" s="326"/>
      <c r="AT745" s="326"/>
      <c r="AU745" s="326"/>
      <c r="AV745" s="326"/>
      <c r="AW745" s="326"/>
      <c r="AX745" s="326"/>
      <c r="AY745" s="327"/>
    </row>
    <row r="746" spans="1:104" ht="23.1" customHeight="1">
      <c r="B746" s="337"/>
      <c r="C746" s="338"/>
      <c r="D746" s="328"/>
      <c r="E746" s="329"/>
      <c r="F746" s="329"/>
      <c r="G746" s="329"/>
      <c r="H746" s="329"/>
      <c r="I746" s="329"/>
      <c r="J746" s="329"/>
      <c r="K746" s="329"/>
      <c r="L746" s="330"/>
      <c r="M746" s="331"/>
      <c r="N746" s="331"/>
      <c r="O746" s="331"/>
      <c r="P746" s="331"/>
      <c r="Q746" s="331"/>
      <c r="R746" s="331"/>
      <c r="S746" s="633"/>
      <c r="T746" s="633"/>
      <c r="U746" s="633"/>
      <c r="V746" s="633"/>
      <c r="W746" s="633"/>
      <c r="X746" s="633"/>
      <c r="Y746" s="325"/>
      <c r="Z746" s="326"/>
      <c r="AA746" s="326"/>
      <c r="AB746" s="326"/>
      <c r="AC746" s="326"/>
      <c r="AD746" s="326"/>
      <c r="AE746" s="326"/>
      <c r="AF746" s="326"/>
      <c r="AG746" s="326"/>
      <c r="AH746" s="326"/>
      <c r="AI746" s="326"/>
      <c r="AJ746" s="326"/>
      <c r="AK746" s="326"/>
      <c r="AL746" s="326"/>
      <c r="AM746" s="326"/>
      <c r="AN746" s="326"/>
      <c r="AO746" s="326"/>
      <c r="AP746" s="326"/>
      <c r="AQ746" s="326"/>
      <c r="AR746" s="326"/>
      <c r="AS746" s="326"/>
      <c r="AT746" s="326"/>
      <c r="AU746" s="326"/>
      <c r="AV746" s="326"/>
      <c r="AW746" s="326"/>
      <c r="AX746" s="326"/>
      <c r="AY746" s="327"/>
    </row>
    <row r="747" spans="1:104" ht="23.1" customHeight="1">
      <c r="B747" s="339"/>
      <c r="C747" s="340"/>
      <c r="D747" s="361" t="s">
        <v>26</v>
      </c>
      <c r="E747" s="362"/>
      <c r="F747" s="362"/>
      <c r="G747" s="362"/>
      <c r="H747" s="362"/>
      <c r="I747" s="362"/>
      <c r="J747" s="362"/>
      <c r="K747" s="362"/>
      <c r="L747" s="363"/>
      <c r="M747" s="364">
        <f>SUM(M740:R746)</f>
        <v>451</v>
      </c>
      <c r="N747" s="365"/>
      <c r="O747" s="365"/>
      <c r="P747" s="365"/>
      <c r="Q747" s="365"/>
      <c r="R747" s="366"/>
      <c r="S747" s="364">
        <f>SUM(S740:X746)</f>
        <v>971</v>
      </c>
      <c r="T747" s="365"/>
      <c r="U747" s="365"/>
      <c r="V747" s="365"/>
      <c r="W747" s="365"/>
      <c r="X747" s="366"/>
      <c r="Y747" s="367"/>
      <c r="Z747" s="368"/>
      <c r="AA747" s="368"/>
      <c r="AB747" s="368"/>
      <c r="AC747" s="368"/>
      <c r="AD747" s="368"/>
      <c r="AE747" s="368"/>
      <c r="AF747" s="368"/>
      <c r="AG747" s="368"/>
      <c r="AH747" s="368"/>
      <c r="AI747" s="368"/>
      <c r="AJ747" s="368"/>
      <c r="AK747" s="368"/>
      <c r="AL747" s="368"/>
      <c r="AM747" s="368"/>
      <c r="AN747" s="368"/>
      <c r="AO747" s="368"/>
      <c r="AP747" s="368"/>
      <c r="AQ747" s="368"/>
      <c r="AR747" s="368"/>
      <c r="AS747" s="368"/>
      <c r="AT747" s="368"/>
      <c r="AU747" s="368"/>
      <c r="AV747" s="368"/>
      <c r="AW747" s="368"/>
      <c r="AX747" s="368"/>
      <c r="AY747" s="369"/>
    </row>
    <row r="748" spans="1:104" ht="24.75" customHeight="1">
      <c r="B748" s="25"/>
      <c r="C748" s="25"/>
      <c r="D748" s="25"/>
      <c r="E748" s="25"/>
      <c r="F748" s="25"/>
      <c r="G748" s="25"/>
      <c r="H748" s="30"/>
      <c r="I748" s="30"/>
      <c r="J748" s="30"/>
      <c r="K748" s="30"/>
      <c r="L748" s="30"/>
      <c r="M748" s="30"/>
      <c r="N748" s="30"/>
      <c r="O748" s="30"/>
      <c r="P748" s="30"/>
      <c r="Q748" s="31"/>
      <c r="R748" s="31"/>
      <c r="S748" s="31"/>
      <c r="T748" s="31"/>
      <c r="U748" s="31"/>
      <c r="V748" s="31"/>
      <c r="W748" s="31"/>
      <c r="X748" s="31"/>
      <c r="Y748" s="31"/>
      <c r="Z748" s="31"/>
      <c r="AA748" s="31"/>
      <c r="AB748" s="31"/>
      <c r="AC748" s="31"/>
      <c r="AD748" s="31"/>
      <c r="AE748" s="31"/>
      <c r="AF748" s="31"/>
      <c r="AG748" s="31"/>
      <c r="AH748" s="31"/>
      <c r="AI748" s="31"/>
      <c r="AJ748" s="31"/>
      <c r="AK748" s="31"/>
      <c r="AL748" s="31"/>
      <c r="AM748" s="31"/>
      <c r="AN748" s="31"/>
      <c r="AO748" s="31"/>
      <c r="AP748" s="31"/>
      <c r="AQ748" s="31"/>
      <c r="AR748" s="31"/>
      <c r="AS748" s="31"/>
      <c r="AT748" s="31"/>
      <c r="AU748" s="31"/>
      <c r="AV748" s="31"/>
      <c r="AW748" s="31"/>
      <c r="AX748" s="31"/>
      <c r="AY748" s="31"/>
    </row>
    <row r="749" spans="1:104" ht="41.25" customHeight="1">
      <c r="B749" s="25"/>
      <c r="C749" s="25"/>
      <c r="D749" s="25"/>
      <c r="E749" s="25"/>
      <c r="F749" s="25"/>
      <c r="G749" s="25"/>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AY749" s="11"/>
    </row>
    <row r="750" spans="1:104" ht="23.25" customHeight="1" thickBot="1">
      <c r="A750" s="4"/>
      <c r="B750" s="319" t="s">
        <v>100</v>
      </c>
      <c r="C750" s="320"/>
      <c r="D750" s="320"/>
      <c r="E750" s="320"/>
      <c r="F750" s="320"/>
      <c r="G750" s="320"/>
      <c r="H750" s="212" t="s">
        <v>1886</v>
      </c>
      <c r="I750" s="212"/>
      <c r="J750" s="212"/>
      <c r="K750" s="212"/>
      <c r="L750" s="212"/>
      <c r="M750" s="212"/>
      <c r="N750" s="212"/>
      <c r="O750" s="212"/>
      <c r="P750" s="212"/>
      <c r="Q750" s="212"/>
      <c r="R750" s="212"/>
      <c r="S750" s="212"/>
      <c r="T750" s="212"/>
      <c r="U750" s="212"/>
      <c r="V750" s="212"/>
      <c r="W750" s="212"/>
      <c r="X750" s="212"/>
      <c r="Y750" s="212"/>
      <c r="Z750" s="212"/>
      <c r="AA750" s="212"/>
      <c r="AB750" s="212"/>
      <c r="AC750" s="212"/>
      <c r="AD750" s="212"/>
      <c r="AE750" s="212"/>
      <c r="AF750" s="212"/>
      <c r="AG750" s="212"/>
      <c r="AH750" s="212"/>
      <c r="AI750" s="212"/>
      <c r="AJ750" s="212"/>
      <c r="AK750" s="212"/>
      <c r="AL750" s="212"/>
      <c r="AM750" s="212"/>
      <c r="AN750" s="212"/>
      <c r="AO750" s="212"/>
      <c r="AP750" s="212"/>
      <c r="AQ750" s="212"/>
      <c r="AR750" s="212"/>
      <c r="AS750" s="212"/>
      <c r="AT750" s="212"/>
      <c r="AU750" s="212"/>
      <c r="AV750" s="212"/>
      <c r="AW750" s="212"/>
      <c r="AX750" s="212"/>
      <c r="AY750" s="212"/>
    </row>
    <row r="751" spans="1:104" ht="385.5" customHeight="1">
      <c r="A751" s="5"/>
      <c r="B751" s="288" t="s">
        <v>40</v>
      </c>
      <c r="C751" s="289"/>
      <c r="D751" s="289"/>
      <c r="E751" s="289"/>
      <c r="F751" s="289"/>
      <c r="G751" s="290"/>
      <c r="H751" s="623"/>
      <c r="I751" s="624"/>
      <c r="J751" s="624"/>
      <c r="K751" s="624"/>
      <c r="L751" s="624"/>
      <c r="M751" s="624"/>
      <c r="N751" s="624"/>
      <c r="O751" s="624"/>
      <c r="P751" s="624"/>
      <c r="Q751" s="624"/>
      <c r="R751" s="624"/>
      <c r="S751" s="624"/>
      <c r="T751" s="624"/>
      <c r="U751" s="624"/>
      <c r="V751" s="624"/>
      <c r="W751" s="624"/>
      <c r="X751" s="624"/>
      <c r="Y751" s="624"/>
      <c r="Z751" s="624"/>
      <c r="AA751" s="624"/>
      <c r="AB751" s="624"/>
      <c r="AC751" s="624"/>
      <c r="AD751" s="624"/>
      <c r="AE751" s="624"/>
      <c r="AF751" s="624"/>
      <c r="AG751" s="624"/>
      <c r="AH751" s="624"/>
      <c r="AI751" s="624"/>
      <c r="AJ751" s="624"/>
      <c r="AK751" s="624"/>
      <c r="AL751" s="624"/>
      <c r="AM751" s="624"/>
      <c r="AN751" s="624"/>
      <c r="AO751" s="624"/>
      <c r="AP751" s="624"/>
      <c r="AQ751" s="624"/>
      <c r="AR751" s="624"/>
      <c r="AS751" s="624"/>
      <c r="AT751" s="624"/>
      <c r="AU751" s="624"/>
      <c r="AV751" s="624"/>
      <c r="AW751" s="624"/>
      <c r="AX751" s="624"/>
      <c r="AY751" s="625"/>
      <c r="BI751" s="33"/>
      <c r="BJ751" s="37"/>
      <c r="BK751" s="37"/>
      <c r="BL751" s="37"/>
      <c r="BM751" s="37"/>
      <c r="BN751" s="37"/>
      <c r="BO751" s="37"/>
      <c r="BP751" s="37"/>
      <c r="BQ751" s="37"/>
      <c r="BR751" s="37"/>
      <c r="BS751" s="37"/>
      <c r="BT751" s="37"/>
      <c r="BU751" s="37"/>
      <c r="BV751" s="37"/>
      <c r="BW751" s="37"/>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c r="CT751" s="37"/>
      <c r="CU751" s="37"/>
      <c r="CV751" s="37"/>
      <c r="CW751" s="37"/>
      <c r="CX751" s="37"/>
      <c r="CY751" s="37"/>
      <c r="CZ751" s="37"/>
    </row>
    <row r="752" spans="1:104" ht="348.95" customHeight="1">
      <c r="B752" s="291"/>
      <c r="C752" s="292"/>
      <c r="D752" s="292"/>
      <c r="E752" s="292"/>
      <c r="F752" s="292"/>
      <c r="G752" s="293"/>
      <c r="H752" s="626"/>
      <c r="I752" s="627"/>
      <c r="J752" s="627"/>
      <c r="K752" s="627"/>
      <c r="L752" s="627"/>
      <c r="M752" s="627"/>
      <c r="N752" s="627"/>
      <c r="O752" s="627"/>
      <c r="P752" s="627"/>
      <c r="Q752" s="627"/>
      <c r="R752" s="627"/>
      <c r="S752" s="627"/>
      <c r="T752" s="627"/>
      <c r="U752" s="627"/>
      <c r="V752" s="627"/>
      <c r="W752" s="627"/>
      <c r="X752" s="627"/>
      <c r="Y752" s="627"/>
      <c r="Z752" s="627"/>
      <c r="AA752" s="627"/>
      <c r="AB752" s="627"/>
      <c r="AC752" s="627"/>
      <c r="AD752" s="627"/>
      <c r="AE752" s="627"/>
      <c r="AF752" s="627"/>
      <c r="AG752" s="627"/>
      <c r="AH752" s="627"/>
      <c r="AI752" s="627"/>
      <c r="AJ752" s="627"/>
      <c r="AK752" s="627"/>
      <c r="AL752" s="627"/>
      <c r="AM752" s="627"/>
      <c r="AN752" s="627"/>
      <c r="AO752" s="627"/>
      <c r="AP752" s="627"/>
      <c r="AQ752" s="627"/>
      <c r="AR752" s="627"/>
      <c r="AS752" s="627"/>
      <c r="AT752" s="627"/>
      <c r="AU752" s="627"/>
      <c r="AV752" s="627"/>
      <c r="AW752" s="627"/>
      <c r="AX752" s="627"/>
      <c r="AY752" s="628"/>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c r="CT752" s="37"/>
      <c r="CU752" s="37"/>
      <c r="CV752" s="37"/>
      <c r="CW752" s="37"/>
      <c r="CX752" s="37"/>
      <c r="CY752" s="37"/>
      <c r="CZ752" s="37"/>
    </row>
    <row r="753" spans="2:104" ht="324" customHeight="1" thickBot="1">
      <c r="B753" s="294"/>
      <c r="C753" s="295"/>
      <c r="D753" s="295"/>
      <c r="E753" s="295"/>
      <c r="F753" s="295"/>
      <c r="G753" s="296"/>
      <c r="H753" s="629"/>
      <c r="I753" s="630"/>
      <c r="J753" s="630"/>
      <c r="K753" s="630"/>
      <c r="L753" s="630"/>
      <c r="M753" s="630"/>
      <c r="N753" s="630"/>
      <c r="O753" s="630"/>
      <c r="P753" s="630"/>
      <c r="Q753" s="630"/>
      <c r="R753" s="630"/>
      <c r="S753" s="630"/>
      <c r="T753" s="630"/>
      <c r="U753" s="630"/>
      <c r="V753" s="630"/>
      <c r="W753" s="630"/>
      <c r="X753" s="630"/>
      <c r="Y753" s="630"/>
      <c r="Z753" s="630"/>
      <c r="AA753" s="630"/>
      <c r="AB753" s="630"/>
      <c r="AC753" s="630"/>
      <c r="AD753" s="630"/>
      <c r="AE753" s="630"/>
      <c r="AF753" s="630"/>
      <c r="AG753" s="630"/>
      <c r="AH753" s="630"/>
      <c r="AI753" s="630"/>
      <c r="AJ753" s="630"/>
      <c r="AK753" s="630"/>
      <c r="AL753" s="630"/>
      <c r="AM753" s="630"/>
      <c r="AN753" s="630"/>
      <c r="AO753" s="630"/>
      <c r="AP753" s="630"/>
      <c r="AQ753" s="630"/>
      <c r="AR753" s="630"/>
      <c r="AS753" s="630"/>
      <c r="AT753" s="630"/>
      <c r="AU753" s="630"/>
      <c r="AV753" s="630"/>
      <c r="AW753" s="630"/>
      <c r="AX753" s="630"/>
      <c r="AY753" s="631"/>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c r="CT753" s="37"/>
      <c r="CU753" s="37"/>
      <c r="CV753" s="37"/>
      <c r="CW753" s="37"/>
      <c r="CX753" s="37"/>
      <c r="CY753" s="37"/>
      <c r="CZ753" s="37"/>
    </row>
    <row r="754" spans="2:104" ht="41.25" customHeight="1">
      <c r="B754" s="25"/>
      <c r="C754" s="25"/>
      <c r="D754" s="25"/>
      <c r="E754" s="25"/>
      <c r="F754" s="25"/>
      <c r="G754" s="25"/>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row>
    <row r="755" spans="2:104" ht="30" customHeight="1" thickBot="1">
      <c r="B755" s="306" t="s">
        <v>100</v>
      </c>
      <c r="C755" s="306"/>
      <c r="D755" s="306"/>
      <c r="E755" s="306"/>
      <c r="F755" s="307"/>
      <c r="G755" s="307"/>
      <c r="H755" s="507" t="s">
        <v>1886</v>
      </c>
      <c r="I755" s="507"/>
      <c r="J755" s="507"/>
      <c r="K755" s="507"/>
      <c r="L755" s="507"/>
      <c r="M755" s="507"/>
      <c r="N755" s="507"/>
      <c r="O755" s="507"/>
      <c r="P755" s="507"/>
      <c r="Q755" s="507"/>
      <c r="R755" s="507"/>
      <c r="S755" s="507"/>
      <c r="T755" s="507"/>
      <c r="U755" s="507"/>
      <c r="V755" s="507"/>
      <c r="W755" s="507"/>
      <c r="X755" s="507"/>
      <c r="Y755" s="507"/>
      <c r="Z755" s="507"/>
      <c r="AA755" s="507"/>
      <c r="AB755" s="507"/>
      <c r="AC755" s="507"/>
      <c r="AD755" s="507"/>
      <c r="AE755" s="507"/>
      <c r="AF755" s="507"/>
      <c r="AG755" s="507"/>
      <c r="AH755" s="507"/>
      <c r="AI755" s="507"/>
      <c r="AJ755" s="507"/>
      <c r="AK755" s="507"/>
      <c r="AL755" s="507"/>
      <c r="AM755" s="507"/>
      <c r="AN755" s="507"/>
      <c r="AO755" s="507"/>
      <c r="AP755" s="507"/>
      <c r="AQ755" s="507"/>
      <c r="AR755" s="507"/>
      <c r="AS755" s="507"/>
      <c r="AT755" s="507"/>
      <c r="AU755" s="507"/>
      <c r="AV755" s="507"/>
      <c r="AW755" s="507"/>
      <c r="AX755" s="507"/>
      <c r="AY755" s="507"/>
    </row>
    <row r="756" spans="2:104" ht="24.75" customHeight="1">
      <c r="B756" s="308" t="s">
        <v>75</v>
      </c>
      <c r="C756" s="309"/>
      <c r="D756" s="309"/>
      <c r="E756" s="309"/>
      <c r="F756" s="309"/>
      <c r="G756" s="310"/>
      <c r="H756" s="314" t="s">
        <v>1732</v>
      </c>
      <c r="I756" s="315"/>
      <c r="J756" s="315"/>
      <c r="K756" s="315"/>
      <c r="L756" s="315"/>
      <c r="M756" s="315"/>
      <c r="N756" s="315"/>
      <c r="O756" s="315"/>
      <c r="P756" s="315"/>
      <c r="Q756" s="315"/>
      <c r="R756" s="315"/>
      <c r="S756" s="315"/>
      <c r="T756" s="315"/>
      <c r="U756" s="315"/>
      <c r="V756" s="315"/>
      <c r="W756" s="315"/>
      <c r="X756" s="315"/>
      <c r="Y756" s="315"/>
      <c r="Z756" s="315"/>
      <c r="AA756" s="315"/>
      <c r="AB756" s="315"/>
      <c r="AC756" s="316"/>
      <c r="AD756" s="314" t="s">
        <v>1889</v>
      </c>
      <c r="AE756" s="315"/>
      <c r="AF756" s="315"/>
      <c r="AG756" s="315"/>
      <c r="AH756" s="315"/>
      <c r="AI756" s="315"/>
      <c r="AJ756" s="315"/>
      <c r="AK756" s="315"/>
      <c r="AL756" s="315"/>
      <c r="AM756" s="315"/>
      <c r="AN756" s="315"/>
      <c r="AO756" s="315"/>
      <c r="AP756" s="315"/>
      <c r="AQ756" s="315"/>
      <c r="AR756" s="315"/>
      <c r="AS756" s="315"/>
      <c r="AT756" s="315"/>
      <c r="AU756" s="315"/>
      <c r="AV756" s="315"/>
      <c r="AW756" s="315"/>
      <c r="AX756" s="315"/>
      <c r="AY756" s="317"/>
    </row>
    <row r="757" spans="2:104" ht="24.75" customHeight="1">
      <c r="B757" s="308"/>
      <c r="C757" s="309"/>
      <c r="D757" s="309"/>
      <c r="E757" s="309"/>
      <c r="F757" s="309"/>
      <c r="G757" s="310"/>
      <c r="H757" s="278" t="s">
        <v>23</v>
      </c>
      <c r="I757" s="279"/>
      <c r="J757" s="279"/>
      <c r="K757" s="279"/>
      <c r="L757" s="280"/>
      <c r="M757" s="259" t="s">
        <v>24</v>
      </c>
      <c r="N757" s="279"/>
      <c r="O757" s="279"/>
      <c r="P757" s="279"/>
      <c r="Q757" s="279"/>
      <c r="R757" s="279"/>
      <c r="S757" s="279"/>
      <c r="T757" s="279"/>
      <c r="U757" s="279"/>
      <c r="V757" s="279"/>
      <c r="W757" s="279"/>
      <c r="X757" s="279"/>
      <c r="Y757" s="280"/>
      <c r="Z757" s="262" t="s">
        <v>25</v>
      </c>
      <c r="AA757" s="281"/>
      <c r="AB757" s="281"/>
      <c r="AC757" s="318"/>
      <c r="AD757" s="278" t="s">
        <v>23</v>
      </c>
      <c r="AE757" s="279"/>
      <c r="AF757" s="279"/>
      <c r="AG757" s="279"/>
      <c r="AH757" s="280"/>
      <c r="AI757" s="259" t="s">
        <v>24</v>
      </c>
      <c r="AJ757" s="279"/>
      <c r="AK757" s="279"/>
      <c r="AL757" s="279"/>
      <c r="AM757" s="279"/>
      <c r="AN757" s="279"/>
      <c r="AO757" s="279"/>
      <c r="AP757" s="279"/>
      <c r="AQ757" s="279"/>
      <c r="AR757" s="279"/>
      <c r="AS757" s="279"/>
      <c r="AT757" s="279"/>
      <c r="AU757" s="280"/>
      <c r="AV757" s="262" t="s">
        <v>25</v>
      </c>
      <c r="AW757" s="281"/>
      <c r="AX757" s="281"/>
      <c r="AY757" s="282"/>
    </row>
    <row r="758" spans="2:104" ht="24.75" customHeight="1">
      <c r="B758" s="308"/>
      <c r="C758" s="309"/>
      <c r="D758" s="309"/>
      <c r="E758" s="309"/>
      <c r="F758" s="309"/>
      <c r="G758" s="310"/>
      <c r="H758" s="619" t="s">
        <v>1405</v>
      </c>
      <c r="I758" s="620"/>
      <c r="J758" s="620"/>
      <c r="K758" s="620"/>
      <c r="L758" s="621"/>
      <c r="M758" s="622" t="s">
        <v>1890</v>
      </c>
      <c r="N758" s="551"/>
      <c r="O758" s="551"/>
      <c r="P758" s="551"/>
      <c r="Q758" s="551"/>
      <c r="R758" s="551"/>
      <c r="S758" s="551"/>
      <c r="T758" s="551"/>
      <c r="U758" s="551"/>
      <c r="V758" s="551"/>
      <c r="W758" s="551"/>
      <c r="X758" s="551"/>
      <c r="Y758" s="552"/>
      <c r="Z758" s="504">
        <v>36.5</v>
      </c>
      <c r="AA758" s="505"/>
      <c r="AB758" s="505"/>
      <c r="AC758" s="506"/>
      <c r="AD758" s="243" t="s">
        <v>1873</v>
      </c>
      <c r="AE758" s="244"/>
      <c r="AF758" s="244"/>
      <c r="AG758" s="244"/>
      <c r="AH758" s="245"/>
      <c r="AI758" s="246" t="s">
        <v>1891</v>
      </c>
      <c r="AJ758" s="286"/>
      <c r="AK758" s="286"/>
      <c r="AL758" s="286"/>
      <c r="AM758" s="286"/>
      <c r="AN758" s="286"/>
      <c r="AO758" s="286"/>
      <c r="AP758" s="286"/>
      <c r="AQ758" s="286"/>
      <c r="AR758" s="286"/>
      <c r="AS758" s="286"/>
      <c r="AT758" s="286"/>
      <c r="AU758" s="287"/>
      <c r="AV758" s="504">
        <v>248.6</v>
      </c>
      <c r="AW758" s="505"/>
      <c r="AX758" s="505"/>
      <c r="AY758" s="563"/>
    </row>
    <row r="759" spans="2:104" ht="24.75" customHeight="1">
      <c r="B759" s="308"/>
      <c r="C759" s="309"/>
      <c r="D759" s="309"/>
      <c r="E759" s="309"/>
      <c r="F759" s="309"/>
      <c r="G759" s="310"/>
      <c r="H759" s="233"/>
      <c r="I759" s="234"/>
      <c r="J759" s="234"/>
      <c r="K759" s="234"/>
      <c r="L759" s="235"/>
      <c r="M759" s="236"/>
      <c r="N759" s="237"/>
      <c r="O759" s="237"/>
      <c r="P759" s="237"/>
      <c r="Q759" s="237"/>
      <c r="R759" s="237"/>
      <c r="S759" s="237"/>
      <c r="T759" s="237"/>
      <c r="U759" s="237"/>
      <c r="V759" s="237"/>
      <c r="W759" s="237"/>
      <c r="X759" s="237"/>
      <c r="Y759" s="238"/>
      <c r="Z759" s="239"/>
      <c r="AA759" s="240"/>
      <c r="AB759" s="240"/>
      <c r="AC759" s="242"/>
      <c r="AD759" s="233"/>
      <c r="AE759" s="234"/>
      <c r="AF759" s="234"/>
      <c r="AG759" s="234"/>
      <c r="AH759" s="235"/>
      <c r="AI759" s="236"/>
      <c r="AJ759" s="237"/>
      <c r="AK759" s="237"/>
      <c r="AL759" s="237"/>
      <c r="AM759" s="237"/>
      <c r="AN759" s="237"/>
      <c r="AO759" s="237"/>
      <c r="AP759" s="237"/>
      <c r="AQ759" s="237"/>
      <c r="AR759" s="237"/>
      <c r="AS759" s="237"/>
      <c r="AT759" s="237"/>
      <c r="AU759" s="238"/>
      <c r="AV759" s="239"/>
      <c r="AW759" s="240"/>
      <c r="AX759" s="240"/>
      <c r="AY759" s="241"/>
    </row>
    <row r="760" spans="2:104" ht="24.75" customHeight="1">
      <c r="B760" s="308"/>
      <c r="C760" s="309"/>
      <c r="D760" s="309"/>
      <c r="E760" s="309"/>
      <c r="F760" s="309"/>
      <c r="G760" s="310"/>
      <c r="H760" s="233"/>
      <c r="I760" s="234"/>
      <c r="J760" s="234"/>
      <c r="K760" s="234"/>
      <c r="L760" s="235"/>
      <c r="M760" s="236"/>
      <c r="N760" s="237"/>
      <c r="O760" s="237"/>
      <c r="P760" s="237"/>
      <c r="Q760" s="237"/>
      <c r="R760" s="237"/>
      <c r="S760" s="237"/>
      <c r="T760" s="237"/>
      <c r="U760" s="237"/>
      <c r="V760" s="237"/>
      <c r="W760" s="237"/>
      <c r="X760" s="237"/>
      <c r="Y760" s="238"/>
      <c r="Z760" s="239"/>
      <c r="AA760" s="240"/>
      <c r="AB760" s="240"/>
      <c r="AC760" s="242"/>
      <c r="AD760" s="233"/>
      <c r="AE760" s="234"/>
      <c r="AF760" s="234"/>
      <c r="AG760" s="234"/>
      <c r="AH760" s="235"/>
      <c r="AI760" s="236"/>
      <c r="AJ760" s="237"/>
      <c r="AK760" s="237"/>
      <c r="AL760" s="237"/>
      <c r="AM760" s="237"/>
      <c r="AN760" s="237"/>
      <c r="AO760" s="237"/>
      <c r="AP760" s="237"/>
      <c r="AQ760" s="237"/>
      <c r="AR760" s="237"/>
      <c r="AS760" s="237"/>
      <c r="AT760" s="237"/>
      <c r="AU760" s="238"/>
      <c r="AV760" s="239"/>
      <c r="AW760" s="240"/>
      <c r="AX760" s="240"/>
      <c r="AY760" s="241"/>
    </row>
    <row r="761" spans="2:104" ht="24.75" customHeight="1">
      <c r="B761" s="308"/>
      <c r="C761" s="309"/>
      <c r="D761" s="309"/>
      <c r="E761" s="309"/>
      <c r="F761" s="309"/>
      <c r="G761" s="310"/>
      <c r="H761" s="233"/>
      <c r="I761" s="234"/>
      <c r="J761" s="234"/>
      <c r="K761" s="234"/>
      <c r="L761" s="235"/>
      <c r="M761" s="236"/>
      <c r="N761" s="237"/>
      <c r="O761" s="237"/>
      <c r="P761" s="237"/>
      <c r="Q761" s="237"/>
      <c r="R761" s="237"/>
      <c r="S761" s="237"/>
      <c r="T761" s="237"/>
      <c r="U761" s="237"/>
      <c r="V761" s="237"/>
      <c r="W761" s="237"/>
      <c r="X761" s="237"/>
      <c r="Y761" s="238"/>
      <c r="Z761" s="239"/>
      <c r="AA761" s="240"/>
      <c r="AB761" s="240"/>
      <c r="AC761" s="242"/>
      <c r="AD761" s="233"/>
      <c r="AE761" s="234"/>
      <c r="AF761" s="234"/>
      <c r="AG761" s="234"/>
      <c r="AH761" s="235"/>
      <c r="AI761" s="236"/>
      <c r="AJ761" s="237"/>
      <c r="AK761" s="237"/>
      <c r="AL761" s="237"/>
      <c r="AM761" s="237"/>
      <c r="AN761" s="237"/>
      <c r="AO761" s="237"/>
      <c r="AP761" s="237"/>
      <c r="AQ761" s="237"/>
      <c r="AR761" s="237"/>
      <c r="AS761" s="237"/>
      <c r="AT761" s="237"/>
      <c r="AU761" s="238"/>
      <c r="AV761" s="239"/>
      <c r="AW761" s="240"/>
      <c r="AX761" s="240"/>
      <c r="AY761" s="241"/>
    </row>
    <row r="762" spans="2:104" ht="24.75" customHeight="1">
      <c r="B762" s="308"/>
      <c r="C762" s="309"/>
      <c r="D762" s="309"/>
      <c r="E762" s="309"/>
      <c r="F762" s="309"/>
      <c r="G762" s="310"/>
      <c r="H762" s="233"/>
      <c r="I762" s="234"/>
      <c r="J762" s="234"/>
      <c r="K762" s="234"/>
      <c r="L762" s="235"/>
      <c r="M762" s="236"/>
      <c r="N762" s="237"/>
      <c r="O762" s="237"/>
      <c r="P762" s="237"/>
      <c r="Q762" s="237"/>
      <c r="R762" s="237"/>
      <c r="S762" s="237"/>
      <c r="T762" s="237"/>
      <c r="U762" s="237"/>
      <c r="V762" s="237"/>
      <c r="W762" s="237"/>
      <c r="X762" s="237"/>
      <c r="Y762" s="238"/>
      <c r="Z762" s="239"/>
      <c r="AA762" s="240"/>
      <c r="AB762" s="240"/>
      <c r="AC762" s="240"/>
      <c r="AD762" s="233"/>
      <c r="AE762" s="234"/>
      <c r="AF762" s="234"/>
      <c r="AG762" s="234"/>
      <c r="AH762" s="235"/>
      <c r="AI762" s="236"/>
      <c r="AJ762" s="237"/>
      <c r="AK762" s="237"/>
      <c r="AL762" s="237"/>
      <c r="AM762" s="237"/>
      <c r="AN762" s="237"/>
      <c r="AO762" s="237"/>
      <c r="AP762" s="237"/>
      <c r="AQ762" s="237"/>
      <c r="AR762" s="237"/>
      <c r="AS762" s="237"/>
      <c r="AT762" s="237"/>
      <c r="AU762" s="238"/>
      <c r="AV762" s="239"/>
      <c r="AW762" s="240"/>
      <c r="AX762" s="240"/>
      <c r="AY762" s="241"/>
    </row>
    <row r="763" spans="2:104" ht="24.75" customHeight="1">
      <c r="B763" s="308"/>
      <c r="C763" s="309"/>
      <c r="D763" s="309"/>
      <c r="E763" s="309"/>
      <c r="F763" s="309"/>
      <c r="G763" s="310"/>
      <c r="H763" s="233"/>
      <c r="I763" s="234"/>
      <c r="J763" s="234"/>
      <c r="K763" s="234"/>
      <c r="L763" s="235"/>
      <c r="M763" s="236"/>
      <c r="N763" s="237"/>
      <c r="O763" s="237"/>
      <c r="P763" s="237"/>
      <c r="Q763" s="237"/>
      <c r="R763" s="237"/>
      <c r="S763" s="237"/>
      <c r="T763" s="237"/>
      <c r="U763" s="237"/>
      <c r="V763" s="237"/>
      <c r="W763" s="237"/>
      <c r="X763" s="237"/>
      <c r="Y763" s="238"/>
      <c r="Z763" s="239"/>
      <c r="AA763" s="240"/>
      <c r="AB763" s="240"/>
      <c r="AC763" s="240"/>
      <c r="AD763" s="233"/>
      <c r="AE763" s="234"/>
      <c r="AF763" s="234"/>
      <c r="AG763" s="234"/>
      <c r="AH763" s="235"/>
      <c r="AI763" s="236"/>
      <c r="AJ763" s="237"/>
      <c r="AK763" s="237"/>
      <c r="AL763" s="237"/>
      <c r="AM763" s="237"/>
      <c r="AN763" s="237"/>
      <c r="AO763" s="237"/>
      <c r="AP763" s="237"/>
      <c r="AQ763" s="237"/>
      <c r="AR763" s="237"/>
      <c r="AS763" s="237"/>
      <c r="AT763" s="237"/>
      <c r="AU763" s="238"/>
      <c r="AV763" s="239"/>
      <c r="AW763" s="240"/>
      <c r="AX763" s="240"/>
      <c r="AY763" s="241"/>
    </row>
    <row r="764" spans="2:104" ht="24.75" customHeight="1">
      <c r="B764" s="308"/>
      <c r="C764" s="309"/>
      <c r="D764" s="309"/>
      <c r="E764" s="309"/>
      <c r="F764" s="309"/>
      <c r="G764" s="310"/>
      <c r="H764" s="233"/>
      <c r="I764" s="234"/>
      <c r="J764" s="234"/>
      <c r="K764" s="234"/>
      <c r="L764" s="235"/>
      <c r="M764" s="236"/>
      <c r="N764" s="237"/>
      <c r="O764" s="237"/>
      <c r="P764" s="237"/>
      <c r="Q764" s="237"/>
      <c r="R764" s="237"/>
      <c r="S764" s="237"/>
      <c r="T764" s="237"/>
      <c r="U764" s="237"/>
      <c r="V764" s="237"/>
      <c r="W764" s="237"/>
      <c r="X764" s="237"/>
      <c r="Y764" s="238"/>
      <c r="Z764" s="239"/>
      <c r="AA764" s="240"/>
      <c r="AB764" s="240"/>
      <c r="AC764" s="240"/>
      <c r="AD764" s="233"/>
      <c r="AE764" s="234"/>
      <c r="AF764" s="234"/>
      <c r="AG764" s="234"/>
      <c r="AH764" s="235"/>
      <c r="AI764" s="236"/>
      <c r="AJ764" s="237"/>
      <c r="AK764" s="237"/>
      <c r="AL764" s="237"/>
      <c r="AM764" s="237"/>
      <c r="AN764" s="237"/>
      <c r="AO764" s="237"/>
      <c r="AP764" s="237"/>
      <c r="AQ764" s="237"/>
      <c r="AR764" s="237"/>
      <c r="AS764" s="237"/>
      <c r="AT764" s="237"/>
      <c r="AU764" s="238"/>
      <c r="AV764" s="239"/>
      <c r="AW764" s="240"/>
      <c r="AX764" s="240"/>
      <c r="AY764" s="241"/>
    </row>
    <row r="765" spans="2:104" ht="24.75" customHeight="1">
      <c r="B765" s="308"/>
      <c r="C765" s="309"/>
      <c r="D765" s="309"/>
      <c r="E765" s="309"/>
      <c r="F765" s="309"/>
      <c r="G765" s="310"/>
      <c r="H765" s="224"/>
      <c r="I765" s="225"/>
      <c r="J765" s="225"/>
      <c r="K765" s="225"/>
      <c r="L765" s="226"/>
      <c r="M765" s="227"/>
      <c r="N765" s="228"/>
      <c r="O765" s="228"/>
      <c r="P765" s="228"/>
      <c r="Q765" s="228"/>
      <c r="R765" s="228"/>
      <c r="S765" s="228"/>
      <c r="T765" s="228"/>
      <c r="U765" s="228"/>
      <c r="V765" s="228"/>
      <c r="W765" s="228"/>
      <c r="X765" s="228"/>
      <c r="Y765" s="229"/>
      <c r="Z765" s="230"/>
      <c r="AA765" s="231"/>
      <c r="AB765" s="231"/>
      <c r="AC765" s="231"/>
      <c r="AD765" s="224"/>
      <c r="AE765" s="225"/>
      <c r="AF765" s="225"/>
      <c r="AG765" s="225"/>
      <c r="AH765" s="226"/>
      <c r="AI765" s="227"/>
      <c r="AJ765" s="228"/>
      <c r="AK765" s="228"/>
      <c r="AL765" s="228"/>
      <c r="AM765" s="228"/>
      <c r="AN765" s="228"/>
      <c r="AO765" s="228"/>
      <c r="AP765" s="228"/>
      <c r="AQ765" s="228"/>
      <c r="AR765" s="228"/>
      <c r="AS765" s="228"/>
      <c r="AT765" s="228"/>
      <c r="AU765" s="229"/>
      <c r="AV765" s="230"/>
      <c r="AW765" s="231"/>
      <c r="AX765" s="231"/>
      <c r="AY765" s="232"/>
    </row>
    <row r="766" spans="2:104" ht="24.75" customHeight="1">
      <c r="B766" s="308"/>
      <c r="C766" s="309"/>
      <c r="D766" s="309"/>
      <c r="E766" s="309"/>
      <c r="F766" s="309"/>
      <c r="G766" s="310"/>
      <c r="H766" s="266" t="s">
        <v>26</v>
      </c>
      <c r="I766" s="267"/>
      <c r="J766" s="267"/>
      <c r="K766" s="267"/>
      <c r="L766" s="267"/>
      <c r="M766" s="268"/>
      <c r="N766" s="269"/>
      <c r="O766" s="269"/>
      <c r="P766" s="269"/>
      <c r="Q766" s="269"/>
      <c r="R766" s="269"/>
      <c r="S766" s="269"/>
      <c r="T766" s="269"/>
      <c r="U766" s="269"/>
      <c r="V766" s="269"/>
      <c r="W766" s="269"/>
      <c r="X766" s="269"/>
      <c r="Y766" s="270"/>
      <c r="Z766" s="495">
        <f>SUM(Z758:AC765)</f>
        <v>36.5</v>
      </c>
      <c r="AA766" s="496"/>
      <c r="AB766" s="496"/>
      <c r="AC766" s="497"/>
      <c r="AD766" s="266" t="s">
        <v>26</v>
      </c>
      <c r="AE766" s="267"/>
      <c r="AF766" s="267"/>
      <c r="AG766" s="267"/>
      <c r="AH766" s="267"/>
      <c r="AI766" s="268"/>
      <c r="AJ766" s="269"/>
      <c r="AK766" s="269"/>
      <c r="AL766" s="269"/>
      <c r="AM766" s="269"/>
      <c r="AN766" s="269"/>
      <c r="AO766" s="269"/>
      <c r="AP766" s="269"/>
      <c r="AQ766" s="269"/>
      <c r="AR766" s="269"/>
      <c r="AS766" s="269"/>
      <c r="AT766" s="269"/>
      <c r="AU766" s="270"/>
      <c r="AV766" s="495">
        <f>SUM(AV758:AY765)</f>
        <v>248.6</v>
      </c>
      <c r="AW766" s="496"/>
      <c r="AX766" s="496"/>
      <c r="AY766" s="562"/>
    </row>
    <row r="767" spans="2:104" ht="25.15" customHeight="1">
      <c r="B767" s="308"/>
      <c r="C767" s="309"/>
      <c r="D767" s="309"/>
      <c r="E767" s="309"/>
      <c r="F767" s="309"/>
      <c r="G767" s="310"/>
      <c r="H767" s="253" t="s">
        <v>1892</v>
      </c>
      <c r="I767" s="254"/>
      <c r="J767" s="254"/>
      <c r="K767" s="254"/>
      <c r="L767" s="254"/>
      <c r="M767" s="254"/>
      <c r="N767" s="254"/>
      <c r="O767" s="254"/>
      <c r="P767" s="254"/>
      <c r="Q767" s="254"/>
      <c r="R767" s="254"/>
      <c r="S767" s="254"/>
      <c r="T767" s="254"/>
      <c r="U767" s="254"/>
      <c r="V767" s="254"/>
      <c r="W767" s="254"/>
      <c r="X767" s="254"/>
      <c r="Y767" s="254"/>
      <c r="Z767" s="254"/>
      <c r="AA767" s="254"/>
      <c r="AB767" s="254"/>
      <c r="AC767" s="255"/>
      <c r="AD767" s="253" t="s">
        <v>1893</v>
      </c>
      <c r="AE767" s="254"/>
      <c r="AF767" s="254"/>
      <c r="AG767" s="254"/>
      <c r="AH767" s="254"/>
      <c r="AI767" s="254"/>
      <c r="AJ767" s="254"/>
      <c r="AK767" s="254"/>
      <c r="AL767" s="254"/>
      <c r="AM767" s="254"/>
      <c r="AN767" s="254"/>
      <c r="AO767" s="254"/>
      <c r="AP767" s="254"/>
      <c r="AQ767" s="254"/>
      <c r="AR767" s="254"/>
      <c r="AS767" s="254"/>
      <c r="AT767" s="254"/>
      <c r="AU767" s="254"/>
      <c r="AV767" s="254"/>
      <c r="AW767" s="254"/>
      <c r="AX767" s="254"/>
      <c r="AY767" s="256"/>
    </row>
    <row r="768" spans="2:104" ht="25.5" customHeight="1">
      <c r="B768" s="308"/>
      <c r="C768" s="309"/>
      <c r="D768" s="309"/>
      <c r="E768" s="309"/>
      <c r="F768" s="309"/>
      <c r="G768" s="310"/>
      <c r="H768" s="257" t="s">
        <v>23</v>
      </c>
      <c r="I768" s="258"/>
      <c r="J768" s="258"/>
      <c r="K768" s="258"/>
      <c r="L768" s="258"/>
      <c r="M768" s="259" t="s">
        <v>24</v>
      </c>
      <c r="N768" s="260"/>
      <c r="O768" s="260"/>
      <c r="P768" s="260"/>
      <c r="Q768" s="260"/>
      <c r="R768" s="260"/>
      <c r="S768" s="260"/>
      <c r="T768" s="260"/>
      <c r="U768" s="260"/>
      <c r="V768" s="260"/>
      <c r="W768" s="260"/>
      <c r="X768" s="260"/>
      <c r="Y768" s="261"/>
      <c r="Z768" s="262" t="s">
        <v>25</v>
      </c>
      <c r="AA768" s="263"/>
      <c r="AB768" s="263"/>
      <c r="AC768" s="264"/>
      <c r="AD768" s="257" t="s">
        <v>23</v>
      </c>
      <c r="AE768" s="258"/>
      <c r="AF768" s="258"/>
      <c r="AG768" s="258"/>
      <c r="AH768" s="258"/>
      <c r="AI768" s="259" t="s">
        <v>24</v>
      </c>
      <c r="AJ768" s="260"/>
      <c r="AK768" s="260"/>
      <c r="AL768" s="260"/>
      <c r="AM768" s="260"/>
      <c r="AN768" s="260"/>
      <c r="AO768" s="260"/>
      <c r="AP768" s="260"/>
      <c r="AQ768" s="260"/>
      <c r="AR768" s="260"/>
      <c r="AS768" s="260"/>
      <c r="AT768" s="260"/>
      <c r="AU768" s="261"/>
      <c r="AV768" s="262" t="s">
        <v>25</v>
      </c>
      <c r="AW768" s="263"/>
      <c r="AX768" s="263"/>
      <c r="AY768" s="265"/>
    </row>
    <row r="769" spans="2:51" ht="24.75" customHeight="1">
      <c r="B769" s="308"/>
      <c r="C769" s="309"/>
      <c r="D769" s="309"/>
      <c r="E769" s="309"/>
      <c r="F769" s="309"/>
      <c r="G769" s="310"/>
      <c r="H769" s="619" t="s">
        <v>1405</v>
      </c>
      <c r="I769" s="620"/>
      <c r="J769" s="620"/>
      <c r="K769" s="620"/>
      <c r="L769" s="621"/>
      <c r="M769" s="246" t="s">
        <v>1894</v>
      </c>
      <c r="N769" s="247"/>
      <c r="O769" s="247"/>
      <c r="P769" s="247"/>
      <c r="Q769" s="247"/>
      <c r="R769" s="247"/>
      <c r="S769" s="247"/>
      <c r="T769" s="247"/>
      <c r="U769" s="247"/>
      <c r="V769" s="247"/>
      <c r="W769" s="247"/>
      <c r="X769" s="247"/>
      <c r="Y769" s="248"/>
      <c r="Z769" s="504">
        <v>6.8</v>
      </c>
      <c r="AA769" s="505"/>
      <c r="AB769" s="505"/>
      <c r="AC769" s="546"/>
      <c r="AD769" s="243" t="s">
        <v>1873</v>
      </c>
      <c r="AE769" s="244"/>
      <c r="AF769" s="244"/>
      <c r="AG769" s="244"/>
      <c r="AH769" s="245"/>
      <c r="AI769" s="246" t="s">
        <v>1895</v>
      </c>
      <c r="AJ769" s="247"/>
      <c r="AK769" s="247"/>
      <c r="AL769" s="247"/>
      <c r="AM769" s="247"/>
      <c r="AN769" s="247"/>
      <c r="AO769" s="247"/>
      <c r="AP769" s="247"/>
      <c r="AQ769" s="247"/>
      <c r="AR769" s="247"/>
      <c r="AS769" s="247"/>
      <c r="AT769" s="247"/>
      <c r="AU769" s="248"/>
      <c r="AV769" s="504">
        <v>17.899999999999999</v>
      </c>
      <c r="AW769" s="505"/>
      <c r="AX769" s="505"/>
      <c r="AY769" s="563"/>
    </row>
    <row r="770" spans="2:51" ht="24.75" customHeight="1">
      <c r="B770" s="308"/>
      <c r="C770" s="309"/>
      <c r="D770" s="309"/>
      <c r="E770" s="309"/>
      <c r="F770" s="309"/>
      <c r="G770" s="310"/>
      <c r="H770" s="233"/>
      <c r="I770" s="234"/>
      <c r="J770" s="234"/>
      <c r="K770" s="234"/>
      <c r="L770" s="235"/>
      <c r="M770" s="236"/>
      <c r="N770" s="237"/>
      <c r="O770" s="237"/>
      <c r="P770" s="237"/>
      <c r="Q770" s="237"/>
      <c r="R770" s="237"/>
      <c r="S770" s="237"/>
      <c r="T770" s="237"/>
      <c r="U770" s="237"/>
      <c r="V770" s="237"/>
      <c r="W770" s="237"/>
      <c r="X770" s="237"/>
      <c r="Y770" s="238"/>
      <c r="Z770" s="239"/>
      <c r="AA770" s="240"/>
      <c r="AB770" s="240"/>
      <c r="AC770" s="242"/>
      <c r="AD770" s="233"/>
      <c r="AE770" s="234"/>
      <c r="AF770" s="234"/>
      <c r="AG770" s="234"/>
      <c r="AH770" s="235"/>
      <c r="AI770" s="236"/>
      <c r="AJ770" s="237"/>
      <c r="AK770" s="237"/>
      <c r="AL770" s="237"/>
      <c r="AM770" s="237"/>
      <c r="AN770" s="237"/>
      <c r="AO770" s="237"/>
      <c r="AP770" s="237"/>
      <c r="AQ770" s="237"/>
      <c r="AR770" s="237"/>
      <c r="AS770" s="237"/>
      <c r="AT770" s="237"/>
      <c r="AU770" s="238"/>
      <c r="AV770" s="239"/>
      <c r="AW770" s="240"/>
      <c r="AX770" s="240"/>
      <c r="AY770" s="241"/>
    </row>
    <row r="771" spans="2:51" ht="24.75" customHeight="1">
      <c r="B771" s="308"/>
      <c r="C771" s="309"/>
      <c r="D771" s="309"/>
      <c r="E771" s="309"/>
      <c r="F771" s="309"/>
      <c r="G771" s="310"/>
      <c r="H771" s="233"/>
      <c r="I771" s="234"/>
      <c r="J771" s="234"/>
      <c r="K771" s="234"/>
      <c r="L771" s="235"/>
      <c r="M771" s="236"/>
      <c r="N771" s="237"/>
      <c r="O771" s="237"/>
      <c r="P771" s="237"/>
      <c r="Q771" s="237"/>
      <c r="R771" s="237"/>
      <c r="S771" s="237"/>
      <c r="T771" s="237"/>
      <c r="U771" s="237"/>
      <c r="V771" s="237"/>
      <c r="W771" s="237"/>
      <c r="X771" s="237"/>
      <c r="Y771" s="238"/>
      <c r="Z771" s="239"/>
      <c r="AA771" s="240"/>
      <c r="AB771" s="240"/>
      <c r="AC771" s="242"/>
      <c r="AD771" s="233"/>
      <c r="AE771" s="234"/>
      <c r="AF771" s="234"/>
      <c r="AG771" s="234"/>
      <c r="AH771" s="235"/>
      <c r="AI771" s="236"/>
      <c r="AJ771" s="237"/>
      <c r="AK771" s="237"/>
      <c r="AL771" s="237"/>
      <c r="AM771" s="237"/>
      <c r="AN771" s="237"/>
      <c r="AO771" s="237"/>
      <c r="AP771" s="237"/>
      <c r="AQ771" s="237"/>
      <c r="AR771" s="237"/>
      <c r="AS771" s="237"/>
      <c r="AT771" s="237"/>
      <c r="AU771" s="238"/>
      <c r="AV771" s="239"/>
      <c r="AW771" s="240"/>
      <c r="AX771" s="240"/>
      <c r="AY771" s="241"/>
    </row>
    <row r="772" spans="2:51" ht="24.75" customHeight="1">
      <c r="B772" s="308"/>
      <c r="C772" s="309"/>
      <c r="D772" s="309"/>
      <c r="E772" s="309"/>
      <c r="F772" s="309"/>
      <c r="G772" s="310"/>
      <c r="H772" s="233"/>
      <c r="I772" s="234"/>
      <c r="J772" s="234"/>
      <c r="K772" s="234"/>
      <c r="L772" s="235"/>
      <c r="M772" s="236"/>
      <c r="N772" s="237"/>
      <c r="O772" s="237"/>
      <c r="P772" s="237"/>
      <c r="Q772" s="237"/>
      <c r="R772" s="237"/>
      <c r="S772" s="237"/>
      <c r="T772" s="237"/>
      <c r="U772" s="237"/>
      <c r="V772" s="237"/>
      <c r="W772" s="237"/>
      <c r="X772" s="237"/>
      <c r="Y772" s="238"/>
      <c r="Z772" s="239"/>
      <c r="AA772" s="240"/>
      <c r="AB772" s="240"/>
      <c r="AC772" s="242"/>
      <c r="AD772" s="233"/>
      <c r="AE772" s="234"/>
      <c r="AF772" s="234"/>
      <c r="AG772" s="234"/>
      <c r="AH772" s="235"/>
      <c r="AI772" s="236"/>
      <c r="AJ772" s="237"/>
      <c r="AK772" s="237"/>
      <c r="AL772" s="237"/>
      <c r="AM772" s="237"/>
      <c r="AN772" s="237"/>
      <c r="AO772" s="237"/>
      <c r="AP772" s="237"/>
      <c r="AQ772" s="237"/>
      <c r="AR772" s="237"/>
      <c r="AS772" s="237"/>
      <c r="AT772" s="237"/>
      <c r="AU772" s="238"/>
      <c r="AV772" s="239"/>
      <c r="AW772" s="240"/>
      <c r="AX772" s="240"/>
      <c r="AY772" s="241"/>
    </row>
    <row r="773" spans="2:51" ht="24.75" customHeight="1">
      <c r="B773" s="308"/>
      <c r="C773" s="309"/>
      <c r="D773" s="309"/>
      <c r="E773" s="309"/>
      <c r="F773" s="309"/>
      <c r="G773" s="310"/>
      <c r="H773" s="233"/>
      <c r="I773" s="234"/>
      <c r="J773" s="234"/>
      <c r="K773" s="234"/>
      <c r="L773" s="235"/>
      <c r="M773" s="236"/>
      <c r="N773" s="237"/>
      <c r="O773" s="237"/>
      <c r="P773" s="237"/>
      <c r="Q773" s="237"/>
      <c r="R773" s="237"/>
      <c r="S773" s="237"/>
      <c r="T773" s="237"/>
      <c r="U773" s="237"/>
      <c r="V773" s="237"/>
      <c r="W773" s="237"/>
      <c r="X773" s="237"/>
      <c r="Y773" s="238"/>
      <c r="Z773" s="239"/>
      <c r="AA773" s="240"/>
      <c r="AB773" s="240"/>
      <c r="AC773" s="240"/>
      <c r="AD773" s="233"/>
      <c r="AE773" s="234"/>
      <c r="AF773" s="234"/>
      <c r="AG773" s="234"/>
      <c r="AH773" s="235"/>
      <c r="AI773" s="236"/>
      <c r="AJ773" s="237"/>
      <c r="AK773" s="237"/>
      <c r="AL773" s="237"/>
      <c r="AM773" s="237"/>
      <c r="AN773" s="237"/>
      <c r="AO773" s="237"/>
      <c r="AP773" s="237"/>
      <c r="AQ773" s="237"/>
      <c r="AR773" s="237"/>
      <c r="AS773" s="237"/>
      <c r="AT773" s="237"/>
      <c r="AU773" s="238"/>
      <c r="AV773" s="239"/>
      <c r="AW773" s="240"/>
      <c r="AX773" s="240"/>
      <c r="AY773" s="241"/>
    </row>
    <row r="774" spans="2:51" ht="24.75" customHeight="1">
      <c r="B774" s="308"/>
      <c r="C774" s="309"/>
      <c r="D774" s="309"/>
      <c r="E774" s="309"/>
      <c r="F774" s="309"/>
      <c r="G774" s="310"/>
      <c r="H774" s="233"/>
      <c r="I774" s="234"/>
      <c r="J774" s="234"/>
      <c r="K774" s="234"/>
      <c r="L774" s="235"/>
      <c r="M774" s="236"/>
      <c r="N774" s="237"/>
      <c r="O774" s="237"/>
      <c r="P774" s="237"/>
      <c r="Q774" s="237"/>
      <c r="R774" s="237"/>
      <c r="S774" s="237"/>
      <c r="T774" s="237"/>
      <c r="U774" s="237"/>
      <c r="V774" s="237"/>
      <c r="W774" s="237"/>
      <c r="X774" s="237"/>
      <c r="Y774" s="238"/>
      <c r="Z774" s="239"/>
      <c r="AA774" s="240"/>
      <c r="AB774" s="240"/>
      <c r="AC774" s="240"/>
      <c r="AD774" s="233"/>
      <c r="AE774" s="234"/>
      <c r="AF774" s="234"/>
      <c r="AG774" s="234"/>
      <c r="AH774" s="235"/>
      <c r="AI774" s="236"/>
      <c r="AJ774" s="237"/>
      <c r="AK774" s="237"/>
      <c r="AL774" s="237"/>
      <c r="AM774" s="237"/>
      <c r="AN774" s="237"/>
      <c r="AO774" s="237"/>
      <c r="AP774" s="237"/>
      <c r="AQ774" s="237"/>
      <c r="AR774" s="237"/>
      <c r="AS774" s="237"/>
      <c r="AT774" s="237"/>
      <c r="AU774" s="238"/>
      <c r="AV774" s="239"/>
      <c r="AW774" s="240"/>
      <c r="AX774" s="240"/>
      <c r="AY774" s="241"/>
    </row>
    <row r="775" spans="2:51" ht="24.75" customHeight="1">
      <c r="B775" s="308"/>
      <c r="C775" s="309"/>
      <c r="D775" s="309"/>
      <c r="E775" s="309"/>
      <c r="F775" s="309"/>
      <c r="G775" s="310"/>
      <c r="H775" s="233"/>
      <c r="I775" s="234"/>
      <c r="J775" s="234"/>
      <c r="K775" s="234"/>
      <c r="L775" s="235"/>
      <c r="M775" s="236"/>
      <c r="N775" s="237"/>
      <c r="O775" s="237"/>
      <c r="P775" s="237"/>
      <c r="Q775" s="237"/>
      <c r="R775" s="237"/>
      <c r="S775" s="237"/>
      <c r="T775" s="237"/>
      <c r="U775" s="237"/>
      <c r="V775" s="237"/>
      <c r="W775" s="237"/>
      <c r="X775" s="237"/>
      <c r="Y775" s="238"/>
      <c r="Z775" s="239"/>
      <c r="AA775" s="240"/>
      <c r="AB775" s="240"/>
      <c r="AC775" s="240"/>
      <c r="AD775" s="233"/>
      <c r="AE775" s="234"/>
      <c r="AF775" s="234"/>
      <c r="AG775" s="234"/>
      <c r="AH775" s="235"/>
      <c r="AI775" s="236"/>
      <c r="AJ775" s="237"/>
      <c r="AK775" s="237"/>
      <c r="AL775" s="237"/>
      <c r="AM775" s="237"/>
      <c r="AN775" s="237"/>
      <c r="AO775" s="237"/>
      <c r="AP775" s="237"/>
      <c r="AQ775" s="237"/>
      <c r="AR775" s="237"/>
      <c r="AS775" s="237"/>
      <c r="AT775" s="237"/>
      <c r="AU775" s="238"/>
      <c r="AV775" s="239"/>
      <c r="AW775" s="240"/>
      <c r="AX775" s="240"/>
      <c r="AY775" s="241"/>
    </row>
    <row r="776" spans="2:51" ht="24.75" customHeight="1">
      <c r="B776" s="308"/>
      <c r="C776" s="309"/>
      <c r="D776" s="309"/>
      <c r="E776" s="309"/>
      <c r="F776" s="309"/>
      <c r="G776" s="310"/>
      <c r="H776" s="224"/>
      <c r="I776" s="225"/>
      <c r="J776" s="225"/>
      <c r="K776" s="225"/>
      <c r="L776" s="226"/>
      <c r="M776" s="227"/>
      <c r="N776" s="228"/>
      <c r="O776" s="228"/>
      <c r="P776" s="228"/>
      <c r="Q776" s="228"/>
      <c r="R776" s="228"/>
      <c r="S776" s="228"/>
      <c r="T776" s="228"/>
      <c r="U776" s="228"/>
      <c r="V776" s="228"/>
      <c r="W776" s="228"/>
      <c r="X776" s="228"/>
      <c r="Y776" s="229"/>
      <c r="Z776" s="230"/>
      <c r="AA776" s="231"/>
      <c r="AB776" s="231"/>
      <c r="AC776" s="231"/>
      <c r="AD776" s="224"/>
      <c r="AE776" s="225"/>
      <c r="AF776" s="225"/>
      <c r="AG776" s="225"/>
      <c r="AH776" s="226"/>
      <c r="AI776" s="227"/>
      <c r="AJ776" s="228"/>
      <c r="AK776" s="228"/>
      <c r="AL776" s="228"/>
      <c r="AM776" s="228"/>
      <c r="AN776" s="228"/>
      <c r="AO776" s="228"/>
      <c r="AP776" s="228"/>
      <c r="AQ776" s="228"/>
      <c r="AR776" s="228"/>
      <c r="AS776" s="228"/>
      <c r="AT776" s="228"/>
      <c r="AU776" s="229"/>
      <c r="AV776" s="230"/>
      <c r="AW776" s="231"/>
      <c r="AX776" s="231"/>
      <c r="AY776" s="232"/>
    </row>
    <row r="777" spans="2:51" ht="24.75" customHeight="1">
      <c r="B777" s="308"/>
      <c r="C777" s="309"/>
      <c r="D777" s="309"/>
      <c r="E777" s="309"/>
      <c r="F777" s="309"/>
      <c r="G777" s="310"/>
      <c r="H777" s="266" t="s">
        <v>26</v>
      </c>
      <c r="I777" s="267"/>
      <c r="J777" s="267"/>
      <c r="K777" s="267"/>
      <c r="L777" s="267"/>
      <c r="M777" s="268"/>
      <c r="N777" s="269"/>
      <c r="O777" s="269"/>
      <c r="P777" s="269"/>
      <c r="Q777" s="269"/>
      <c r="R777" s="269"/>
      <c r="S777" s="269"/>
      <c r="T777" s="269"/>
      <c r="U777" s="269"/>
      <c r="V777" s="269"/>
      <c r="W777" s="269"/>
      <c r="X777" s="269"/>
      <c r="Y777" s="270"/>
      <c r="Z777" s="495">
        <f>SUM(Z769:AC776)</f>
        <v>6.8</v>
      </c>
      <c r="AA777" s="496"/>
      <c r="AB777" s="496"/>
      <c r="AC777" s="497"/>
      <c r="AD777" s="266" t="s">
        <v>26</v>
      </c>
      <c r="AE777" s="267"/>
      <c r="AF777" s="267"/>
      <c r="AG777" s="267"/>
      <c r="AH777" s="267"/>
      <c r="AI777" s="268"/>
      <c r="AJ777" s="269"/>
      <c r="AK777" s="269"/>
      <c r="AL777" s="269"/>
      <c r="AM777" s="269"/>
      <c r="AN777" s="269"/>
      <c r="AO777" s="269"/>
      <c r="AP777" s="269"/>
      <c r="AQ777" s="269"/>
      <c r="AR777" s="269"/>
      <c r="AS777" s="269"/>
      <c r="AT777" s="269"/>
      <c r="AU777" s="270"/>
      <c r="AV777" s="495">
        <f>SUM(AV769:AY776)</f>
        <v>17.899999999999999</v>
      </c>
      <c r="AW777" s="496"/>
      <c r="AX777" s="496"/>
      <c r="AY777" s="562"/>
    </row>
    <row r="778" spans="2:51" ht="24.75" customHeight="1">
      <c r="B778" s="308"/>
      <c r="C778" s="309"/>
      <c r="D778" s="309"/>
      <c r="E778" s="309"/>
      <c r="F778" s="309"/>
      <c r="G778" s="310"/>
      <c r="H778" s="253" t="s">
        <v>1896</v>
      </c>
      <c r="I778" s="254"/>
      <c r="J778" s="254"/>
      <c r="K778" s="254"/>
      <c r="L778" s="254"/>
      <c r="M778" s="254"/>
      <c r="N778" s="254"/>
      <c r="O778" s="254"/>
      <c r="P778" s="254"/>
      <c r="Q778" s="254"/>
      <c r="R778" s="254"/>
      <c r="S778" s="254"/>
      <c r="T778" s="254"/>
      <c r="U778" s="254"/>
      <c r="V778" s="254"/>
      <c r="W778" s="254"/>
      <c r="X778" s="254"/>
      <c r="Y778" s="254"/>
      <c r="Z778" s="254"/>
      <c r="AA778" s="254"/>
      <c r="AB778" s="254"/>
      <c r="AC778" s="255"/>
      <c r="AD778" s="253" t="s">
        <v>1897</v>
      </c>
      <c r="AE778" s="254"/>
      <c r="AF778" s="254"/>
      <c r="AG778" s="254"/>
      <c r="AH778" s="254"/>
      <c r="AI778" s="254"/>
      <c r="AJ778" s="254"/>
      <c r="AK778" s="254"/>
      <c r="AL778" s="254"/>
      <c r="AM778" s="254"/>
      <c r="AN778" s="254"/>
      <c r="AO778" s="254"/>
      <c r="AP778" s="254"/>
      <c r="AQ778" s="254"/>
      <c r="AR778" s="254"/>
      <c r="AS778" s="254"/>
      <c r="AT778" s="254"/>
      <c r="AU778" s="254"/>
      <c r="AV778" s="254"/>
      <c r="AW778" s="254"/>
      <c r="AX778" s="254"/>
      <c r="AY778" s="256"/>
    </row>
    <row r="779" spans="2:51" ht="24.75" customHeight="1">
      <c r="B779" s="308"/>
      <c r="C779" s="309"/>
      <c r="D779" s="309"/>
      <c r="E779" s="309"/>
      <c r="F779" s="309"/>
      <c r="G779" s="310"/>
      <c r="H779" s="257" t="s">
        <v>23</v>
      </c>
      <c r="I779" s="258"/>
      <c r="J779" s="258"/>
      <c r="K779" s="258"/>
      <c r="L779" s="258"/>
      <c r="M779" s="259" t="s">
        <v>24</v>
      </c>
      <c r="N779" s="260"/>
      <c r="O779" s="260"/>
      <c r="P779" s="260"/>
      <c r="Q779" s="260"/>
      <c r="R779" s="260"/>
      <c r="S779" s="260"/>
      <c r="T779" s="260"/>
      <c r="U779" s="260"/>
      <c r="V779" s="260"/>
      <c r="W779" s="260"/>
      <c r="X779" s="260"/>
      <c r="Y779" s="261"/>
      <c r="Z779" s="262" t="s">
        <v>25</v>
      </c>
      <c r="AA779" s="263"/>
      <c r="AB779" s="263"/>
      <c r="AC779" s="264"/>
      <c r="AD779" s="257" t="s">
        <v>23</v>
      </c>
      <c r="AE779" s="258"/>
      <c r="AF779" s="258"/>
      <c r="AG779" s="258"/>
      <c r="AH779" s="258"/>
      <c r="AI779" s="259" t="s">
        <v>24</v>
      </c>
      <c r="AJ779" s="260"/>
      <c r="AK779" s="260"/>
      <c r="AL779" s="260"/>
      <c r="AM779" s="260"/>
      <c r="AN779" s="260"/>
      <c r="AO779" s="260"/>
      <c r="AP779" s="260"/>
      <c r="AQ779" s="260"/>
      <c r="AR779" s="260"/>
      <c r="AS779" s="260"/>
      <c r="AT779" s="260"/>
      <c r="AU779" s="261"/>
      <c r="AV779" s="262" t="s">
        <v>25</v>
      </c>
      <c r="AW779" s="263"/>
      <c r="AX779" s="263"/>
      <c r="AY779" s="265"/>
    </row>
    <row r="780" spans="2:51" ht="24.75" customHeight="1">
      <c r="B780" s="308"/>
      <c r="C780" s="309"/>
      <c r="D780" s="309"/>
      <c r="E780" s="309"/>
      <c r="F780" s="309"/>
      <c r="G780" s="310"/>
      <c r="H780" s="619" t="s">
        <v>1405</v>
      </c>
      <c r="I780" s="620"/>
      <c r="J780" s="620"/>
      <c r="K780" s="620"/>
      <c r="L780" s="621"/>
      <c r="M780" s="246" t="s">
        <v>1898</v>
      </c>
      <c r="N780" s="247"/>
      <c r="O780" s="247"/>
      <c r="P780" s="247"/>
      <c r="Q780" s="247"/>
      <c r="R780" s="247"/>
      <c r="S780" s="247"/>
      <c r="T780" s="247"/>
      <c r="U780" s="247"/>
      <c r="V780" s="247"/>
      <c r="W780" s="247"/>
      <c r="X780" s="247"/>
      <c r="Y780" s="248"/>
      <c r="Z780" s="504">
        <v>1.8</v>
      </c>
      <c r="AA780" s="505"/>
      <c r="AB780" s="505"/>
      <c r="AC780" s="546"/>
      <c r="AD780" s="243" t="s">
        <v>1873</v>
      </c>
      <c r="AE780" s="244"/>
      <c r="AF780" s="244"/>
      <c r="AG780" s="244"/>
      <c r="AH780" s="245"/>
      <c r="AI780" s="246" t="s">
        <v>1899</v>
      </c>
      <c r="AJ780" s="247"/>
      <c r="AK780" s="247"/>
      <c r="AL780" s="247"/>
      <c r="AM780" s="247"/>
      <c r="AN780" s="247"/>
      <c r="AO780" s="247"/>
      <c r="AP780" s="247"/>
      <c r="AQ780" s="247"/>
      <c r="AR780" s="247"/>
      <c r="AS780" s="247"/>
      <c r="AT780" s="247"/>
      <c r="AU780" s="248"/>
      <c r="AV780" s="504">
        <v>14.2</v>
      </c>
      <c r="AW780" s="505"/>
      <c r="AX780" s="505"/>
      <c r="AY780" s="563"/>
    </row>
    <row r="781" spans="2:51" ht="24.75" customHeight="1">
      <c r="B781" s="308"/>
      <c r="C781" s="309"/>
      <c r="D781" s="309"/>
      <c r="E781" s="309"/>
      <c r="F781" s="309"/>
      <c r="G781" s="310"/>
      <c r="H781" s="233"/>
      <c r="I781" s="234"/>
      <c r="J781" s="234"/>
      <c r="K781" s="234"/>
      <c r="L781" s="235"/>
      <c r="M781" s="236"/>
      <c r="N781" s="237"/>
      <c r="O781" s="237"/>
      <c r="P781" s="237"/>
      <c r="Q781" s="237"/>
      <c r="R781" s="237"/>
      <c r="S781" s="237"/>
      <c r="T781" s="237"/>
      <c r="U781" s="237"/>
      <c r="V781" s="237"/>
      <c r="W781" s="237"/>
      <c r="X781" s="237"/>
      <c r="Y781" s="238"/>
      <c r="Z781" s="239"/>
      <c r="AA781" s="240"/>
      <c r="AB781" s="240"/>
      <c r="AC781" s="242"/>
      <c r="AD781" s="233"/>
      <c r="AE781" s="234"/>
      <c r="AF781" s="234"/>
      <c r="AG781" s="234"/>
      <c r="AH781" s="235"/>
      <c r="AI781" s="236"/>
      <c r="AJ781" s="237"/>
      <c r="AK781" s="237"/>
      <c r="AL781" s="237"/>
      <c r="AM781" s="237"/>
      <c r="AN781" s="237"/>
      <c r="AO781" s="237"/>
      <c r="AP781" s="237"/>
      <c r="AQ781" s="237"/>
      <c r="AR781" s="237"/>
      <c r="AS781" s="237"/>
      <c r="AT781" s="237"/>
      <c r="AU781" s="238"/>
      <c r="AV781" s="239"/>
      <c r="AW781" s="240"/>
      <c r="AX781" s="240"/>
      <c r="AY781" s="241"/>
    </row>
    <row r="782" spans="2:51" ht="24.75" customHeight="1">
      <c r="B782" s="308"/>
      <c r="C782" s="309"/>
      <c r="D782" s="309"/>
      <c r="E782" s="309"/>
      <c r="F782" s="309"/>
      <c r="G782" s="310"/>
      <c r="H782" s="233"/>
      <c r="I782" s="234"/>
      <c r="J782" s="234"/>
      <c r="K782" s="234"/>
      <c r="L782" s="235"/>
      <c r="M782" s="236"/>
      <c r="N782" s="237"/>
      <c r="O782" s="237"/>
      <c r="P782" s="237"/>
      <c r="Q782" s="237"/>
      <c r="R782" s="237"/>
      <c r="S782" s="237"/>
      <c r="T782" s="237"/>
      <c r="U782" s="237"/>
      <c r="V782" s="237"/>
      <c r="W782" s="237"/>
      <c r="X782" s="237"/>
      <c r="Y782" s="238"/>
      <c r="Z782" s="239"/>
      <c r="AA782" s="240"/>
      <c r="AB782" s="240"/>
      <c r="AC782" s="242"/>
      <c r="AD782" s="233"/>
      <c r="AE782" s="234"/>
      <c r="AF782" s="234"/>
      <c r="AG782" s="234"/>
      <c r="AH782" s="235"/>
      <c r="AI782" s="236"/>
      <c r="AJ782" s="237"/>
      <c r="AK782" s="237"/>
      <c r="AL782" s="237"/>
      <c r="AM782" s="237"/>
      <c r="AN782" s="237"/>
      <c r="AO782" s="237"/>
      <c r="AP782" s="237"/>
      <c r="AQ782" s="237"/>
      <c r="AR782" s="237"/>
      <c r="AS782" s="237"/>
      <c r="AT782" s="237"/>
      <c r="AU782" s="238"/>
      <c r="AV782" s="239"/>
      <c r="AW782" s="240"/>
      <c r="AX782" s="240"/>
      <c r="AY782" s="241"/>
    </row>
    <row r="783" spans="2:51" ht="24.75" customHeight="1">
      <c r="B783" s="308"/>
      <c r="C783" s="309"/>
      <c r="D783" s="309"/>
      <c r="E783" s="309"/>
      <c r="F783" s="309"/>
      <c r="G783" s="310"/>
      <c r="H783" s="233"/>
      <c r="I783" s="234"/>
      <c r="J783" s="234"/>
      <c r="K783" s="234"/>
      <c r="L783" s="235"/>
      <c r="M783" s="236"/>
      <c r="N783" s="237"/>
      <c r="O783" s="237"/>
      <c r="P783" s="237"/>
      <c r="Q783" s="237"/>
      <c r="R783" s="237"/>
      <c r="S783" s="237"/>
      <c r="T783" s="237"/>
      <c r="U783" s="237"/>
      <c r="V783" s="237"/>
      <c r="W783" s="237"/>
      <c r="X783" s="237"/>
      <c r="Y783" s="238"/>
      <c r="Z783" s="239"/>
      <c r="AA783" s="240"/>
      <c r="AB783" s="240"/>
      <c r="AC783" s="242"/>
      <c r="AD783" s="233"/>
      <c r="AE783" s="234"/>
      <c r="AF783" s="234"/>
      <c r="AG783" s="234"/>
      <c r="AH783" s="235"/>
      <c r="AI783" s="236"/>
      <c r="AJ783" s="237"/>
      <c r="AK783" s="237"/>
      <c r="AL783" s="237"/>
      <c r="AM783" s="237"/>
      <c r="AN783" s="237"/>
      <c r="AO783" s="237"/>
      <c r="AP783" s="237"/>
      <c r="AQ783" s="237"/>
      <c r="AR783" s="237"/>
      <c r="AS783" s="237"/>
      <c r="AT783" s="237"/>
      <c r="AU783" s="238"/>
      <c r="AV783" s="239"/>
      <c r="AW783" s="240"/>
      <c r="AX783" s="240"/>
      <c r="AY783" s="241"/>
    </row>
    <row r="784" spans="2:51" ht="24.75" customHeight="1">
      <c r="B784" s="308"/>
      <c r="C784" s="309"/>
      <c r="D784" s="309"/>
      <c r="E784" s="309"/>
      <c r="F784" s="309"/>
      <c r="G784" s="310"/>
      <c r="H784" s="233"/>
      <c r="I784" s="234"/>
      <c r="J784" s="234"/>
      <c r="K784" s="234"/>
      <c r="L784" s="235"/>
      <c r="M784" s="236"/>
      <c r="N784" s="237"/>
      <c r="O784" s="237"/>
      <c r="P784" s="237"/>
      <c r="Q784" s="237"/>
      <c r="R784" s="237"/>
      <c r="S784" s="237"/>
      <c r="T784" s="237"/>
      <c r="U784" s="237"/>
      <c r="V784" s="237"/>
      <c r="W784" s="237"/>
      <c r="X784" s="237"/>
      <c r="Y784" s="238"/>
      <c r="Z784" s="239"/>
      <c r="AA784" s="240"/>
      <c r="AB784" s="240"/>
      <c r="AC784" s="240"/>
      <c r="AD784" s="233"/>
      <c r="AE784" s="234"/>
      <c r="AF784" s="234"/>
      <c r="AG784" s="234"/>
      <c r="AH784" s="235"/>
      <c r="AI784" s="236"/>
      <c r="AJ784" s="237"/>
      <c r="AK784" s="237"/>
      <c r="AL784" s="237"/>
      <c r="AM784" s="237"/>
      <c r="AN784" s="237"/>
      <c r="AO784" s="237"/>
      <c r="AP784" s="237"/>
      <c r="AQ784" s="237"/>
      <c r="AR784" s="237"/>
      <c r="AS784" s="237"/>
      <c r="AT784" s="237"/>
      <c r="AU784" s="238"/>
      <c r="AV784" s="239"/>
      <c r="AW784" s="240"/>
      <c r="AX784" s="240"/>
      <c r="AY784" s="241"/>
    </row>
    <row r="785" spans="2:51" ht="24.75" customHeight="1">
      <c r="B785" s="308"/>
      <c r="C785" s="309"/>
      <c r="D785" s="309"/>
      <c r="E785" s="309"/>
      <c r="F785" s="309"/>
      <c r="G785" s="310"/>
      <c r="H785" s="233"/>
      <c r="I785" s="234"/>
      <c r="J785" s="234"/>
      <c r="K785" s="234"/>
      <c r="L785" s="235"/>
      <c r="M785" s="236"/>
      <c r="N785" s="237"/>
      <c r="O785" s="237"/>
      <c r="P785" s="237"/>
      <c r="Q785" s="237"/>
      <c r="R785" s="237"/>
      <c r="S785" s="237"/>
      <c r="T785" s="237"/>
      <c r="U785" s="237"/>
      <c r="V785" s="237"/>
      <c r="W785" s="237"/>
      <c r="X785" s="237"/>
      <c r="Y785" s="238"/>
      <c r="Z785" s="239"/>
      <c r="AA785" s="240"/>
      <c r="AB785" s="240"/>
      <c r="AC785" s="240"/>
      <c r="AD785" s="233"/>
      <c r="AE785" s="234"/>
      <c r="AF785" s="234"/>
      <c r="AG785" s="234"/>
      <c r="AH785" s="235"/>
      <c r="AI785" s="236"/>
      <c r="AJ785" s="237"/>
      <c r="AK785" s="237"/>
      <c r="AL785" s="237"/>
      <c r="AM785" s="237"/>
      <c r="AN785" s="237"/>
      <c r="AO785" s="237"/>
      <c r="AP785" s="237"/>
      <c r="AQ785" s="237"/>
      <c r="AR785" s="237"/>
      <c r="AS785" s="237"/>
      <c r="AT785" s="237"/>
      <c r="AU785" s="238"/>
      <c r="AV785" s="239"/>
      <c r="AW785" s="240"/>
      <c r="AX785" s="240"/>
      <c r="AY785" s="241"/>
    </row>
    <row r="786" spans="2:51" ht="24.75" customHeight="1">
      <c r="B786" s="308"/>
      <c r="C786" s="309"/>
      <c r="D786" s="309"/>
      <c r="E786" s="309"/>
      <c r="F786" s="309"/>
      <c r="G786" s="310"/>
      <c r="H786" s="233"/>
      <c r="I786" s="234"/>
      <c r="J786" s="234"/>
      <c r="K786" s="234"/>
      <c r="L786" s="235"/>
      <c r="M786" s="236"/>
      <c r="N786" s="237"/>
      <c r="O786" s="237"/>
      <c r="P786" s="237"/>
      <c r="Q786" s="237"/>
      <c r="R786" s="237"/>
      <c r="S786" s="237"/>
      <c r="T786" s="237"/>
      <c r="U786" s="237"/>
      <c r="V786" s="237"/>
      <c r="W786" s="237"/>
      <c r="X786" s="237"/>
      <c r="Y786" s="238"/>
      <c r="Z786" s="239"/>
      <c r="AA786" s="240"/>
      <c r="AB786" s="240"/>
      <c r="AC786" s="240"/>
      <c r="AD786" s="233"/>
      <c r="AE786" s="234"/>
      <c r="AF786" s="234"/>
      <c r="AG786" s="234"/>
      <c r="AH786" s="235"/>
      <c r="AI786" s="236"/>
      <c r="AJ786" s="237"/>
      <c r="AK786" s="237"/>
      <c r="AL786" s="237"/>
      <c r="AM786" s="237"/>
      <c r="AN786" s="237"/>
      <c r="AO786" s="237"/>
      <c r="AP786" s="237"/>
      <c r="AQ786" s="237"/>
      <c r="AR786" s="237"/>
      <c r="AS786" s="237"/>
      <c r="AT786" s="237"/>
      <c r="AU786" s="238"/>
      <c r="AV786" s="239"/>
      <c r="AW786" s="240"/>
      <c r="AX786" s="240"/>
      <c r="AY786" s="241"/>
    </row>
    <row r="787" spans="2:51" ht="24.75" customHeight="1">
      <c r="B787" s="308"/>
      <c r="C787" s="309"/>
      <c r="D787" s="309"/>
      <c r="E787" s="309"/>
      <c r="F787" s="309"/>
      <c r="G787" s="310"/>
      <c r="H787" s="224"/>
      <c r="I787" s="225"/>
      <c r="J787" s="225"/>
      <c r="K787" s="225"/>
      <c r="L787" s="226"/>
      <c r="M787" s="227"/>
      <c r="N787" s="228"/>
      <c r="O787" s="228"/>
      <c r="P787" s="228"/>
      <c r="Q787" s="228"/>
      <c r="R787" s="228"/>
      <c r="S787" s="228"/>
      <c r="T787" s="228"/>
      <c r="U787" s="228"/>
      <c r="V787" s="228"/>
      <c r="W787" s="228"/>
      <c r="X787" s="228"/>
      <c r="Y787" s="229"/>
      <c r="Z787" s="230"/>
      <c r="AA787" s="231"/>
      <c r="AB787" s="231"/>
      <c r="AC787" s="231"/>
      <c r="AD787" s="224"/>
      <c r="AE787" s="225"/>
      <c r="AF787" s="225"/>
      <c r="AG787" s="225"/>
      <c r="AH787" s="226"/>
      <c r="AI787" s="227"/>
      <c r="AJ787" s="228"/>
      <c r="AK787" s="228"/>
      <c r="AL787" s="228"/>
      <c r="AM787" s="228"/>
      <c r="AN787" s="228"/>
      <c r="AO787" s="228"/>
      <c r="AP787" s="228"/>
      <c r="AQ787" s="228"/>
      <c r="AR787" s="228"/>
      <c r="AS787" s="228"/>
      <c r="AT787" s="228"/>
      <c r="AU787" s="229"/>
      <c r="AV787" s="230"/>
      <c r="AW787" s="231"/>
      <c r="AX787" s="231"/>
      <c r="AY787" s="232"/>
    </row>
    <row r="788" spans="2:51" ht="24.75" customHeight="1">
      <c r="B788" s="308"/>
      <c r="C788" s="309"/>
      <c r="D788" s="309"/>
      <c r="E788" s="309"/>
      <c r="F788" s="309"/>
      <c r="G788" s="310"/>
      <c r="H788" s="266" t="s">
        <v>26</v>
      </c>
      <c r="I788" s="267"/>
      <c r="J788" s="267"/>
      <c r="K788" s="267"/>
      <c r="L788" s="267"/>
      <c r="M788" s="268"/>
      <c r="N788" s="269"/>
      <c r="O788" s="269"/>
      <c r="P788" s="269"/>
      <c r="Q788" s="269"/>
      <c r="R788" s="269"/>
      <c r="S788" s="269"/>
      <c r="T788" s="269"/>
      <c r="U788" s="269"/>
      <c r="V788" s="269"/>
      <c r="W788" s="269"/>
      <c r="X788" s="269"/>
      <c r="Y788" s="270"/>
      <c r="Z788" s="495">
        <f>SUM(Z780:AC787)</f>
        <v>1.8</v>
      </c>
      <c r="AA788" s="496"/>
      <c r="AB788" s="496"/>
      <c r="AC788" s="497"/>
      <c r="AD788" s="266" t="s">
        <v>26</v>
      </c>
      <c r="AE788" s="267"/>
      <c r="AF788" s="267"/>
      <c r="AG788" s="267"/>
      <c r="AH788" s="267"/>
      <c r="AI788" s="268"/>
      <c r="AJ788" s="269"/>
      <c r="AK788" s="269"/>
      <c r="AL788" s="269"/>
      <c r="AM788" s="269"/>
      <c r="AN788" s="269"/>
      <c r="AO788" s="269"/>
      <c r="AP788" s="269"/>
      <c r="AQ788" s="269"/>
      <c r="AR788" s="269"/>
      <c r="AS788" s="269"/>
      <c r="AT788" s="269"/>
      <c r="AU788" s="270"/>
      <c r="AV788" s="495">
        <f>SUM(AV780:AY787)</f>
        <v>14.2</v>
      </c>
      <c r="AW788" s="496"/>
      <c r="AX788" s="496"/>
      <c r="AY788" s="562"/>
    </row>
    <row r="789" spans="2:51" ht="24.75" customHeight="1">
      <c r="B789" s="308"/>
      <c r="C789" s="309"/>
      <c r="D789" s="309"/>
      <c r="E789" s="309"/>
      <c r="F789" s="309"/>
      <c r="G789" s="310"/>
      <c r="H789" s="253" t="s">
        <v>1900</v>
      </c>
      <c r="I789" s="254"/>
      <c r="J789" s="254"/>
      <c r="K789" s="254"/>
      <c r="L789" s="254"/>
      <c r="M789" s="254"/>
      <c r="N789" s="254"/>
      <c r="O789" s="254"/>
      <c r="P789" s="254"/>
      <c r="Q789" s="254"/>
      <c r="R789" s="254"/>
      <c r="S789" s="254"/>
      <c r="T789" s="254"/>
      <c r="U789" s="254"/>
      <c r="V789" s="254"/>
      <c r="W789" s="254"/>
      <c r="X789" s="254"/>
      <c r="Y789" s="254"/>
      <c r="Z789" s="254"/>
      <c r="AA789" s="254"/>
      <c r="AB789" s="254"/>
      <c r="AC789" s="255"/>
      <c r="AD789" s="253" t="s">
        <v>1901</v>
      </c>
      <c r="AE789" s="254"/>
      <c r="AF789" s="254"/>
      <c r="AG789" s="254"/>
      <c r="AH789" s="254"/>
      <c r="AI789" s="254"/>
      <c r="AJ789" s="254"/>
      <c r="AK789" s="254"/>
      <c r="AL789" s="254"/>
      <c r="AM789" s="254"/>
      <c r="AN789" s="254"/>
      <c r="AO789" s="254"/>
      <c r="AP789" s="254"/>
      <c r="AQ789" s="254"/>
      <c r="AR789" s="254"/>
      <c r="AS789" s="254"/>
      <c r="AT789" s="254"/>
      <c r="AU789" s="254"/>
      <c r="AV789" s="254"/>
      <c r="AW789" s="254"/>
      <c r="AX789" s="254"/>
      <c r="AY789" s="256"/>
    </row>
    <row r="790" spans="2:51" ht="24.75" customHeight="1">
      <c r="B790" s="308"/>
      <c r="C790" s="309"/>
      <c r="D790" s="309"/>
      <c r="E790" s="309"/>
      <c r="F790" s="309"/>
      <c r="G790" s="310"/>
      <c r="H790" s="257" t="s">
        <v>23</v>
      </c>
      <c r="I790" s="258"/>
      <c r="J790" s="258"/>
      <c r="K790" s="258"/>
      <c r="L790" s="258"/>
      <c r="M790" s="259" t="s">
        <v>24</v>
      </c>
      <c r="N790" s="260"/>
      <c r="O790" s="260"/>
      <c r="P790" s="260"/>
      <c r="Q790" s="260"/>
      <c r="R790" s="260"/>
      <c r="S790" s="260"/>
      <c r="T790" s="260"/>
      <c r="U790" s="260"/>
      <c r="V790" s="260"/>
      <c r="W790" s="260"/>
      <c r="X790" s="260"/>
      <c r="Y790" s="261"/>
      <c r="Z790" s="262" t="s">
        <v>25</v>
      </c>
      <c r="AA790" s="263"/>
      <c r="AB790" s="263"/>
      <c r="AC790" s="264"/>
      <c r="AD790" s="257" t="s">
        <v>23</v>
      </c>
      <c r="AE790" s="258"/>
      <c r="AF790" s="258"/>
      <c r="AG790" s="258"/>
      <c r="AH790" s="258"/>
      <c r="AI790" s="259" t="s">
        <v>24</v>
      </c>
      <c r="AJ790" s="260"/>
      <c r="AK790" s="260"/>
      <c r="AL790" s="260"/>
      <c r="AM790" s="260"/>
      <c r="AN790" s="260"/>
      <c r="AO790" s="260"/>
      <c r="AP790" s="260"/>
      <c r="AQ790" s="260"/>
      <c r="AR790" s="260"/>
      <c r="AS790" s="260"/>
      <c r="AT790" s="260"/>
      <c r="AU790" s="261"/>
      <c r="AV790" s="262" t="s">
        <v>25</v>
      </c>
      <c r="AW790" s="263"/>
      <c r="AX790" s="263"/>
      <c r="AY790" s="265"/>
    </row>
    <row r="791" spans="2:51" ht="24.75" customHeight="1">
      <c r="B791" s="308"/>
      <c r="C791" s="309"/>
      <c r="D791" s="309"/>
      <c r="E791" s="309"/>
      <c r="F791" s="309"/>
      <c r="G791" s="310"/>
      <c r="H791" s="619" t="s">
        <v>1405</v>
      </c>
      <c r="I791" s="620"/>
      <c r="J791" s="620"/>
      <c r="K791" s="620"/>
      <c r="L791" s="621"/>
      <c r="M791" s="246" t="s">
        <v>1902</v>
      </c>
      <c r="N791" s="247"/>
      <c r="O791" s="247"/>
      <c r="P791" s="247"/>
      <c r="Q791" s="247"/>
      <c r="R791" s="247"/>
      <c r="S791" s="247"/>
      <c r="T791" s="247"/>
      <c r="U791" s="247"/>
      <c r="V791" s="247"/>
      <c r="W791" s="247"/>
      <c r="X791" s="247"/>
      <c r="Y791" s="248"/>
      <c r="Z791" s="504">
        <v>4.5</v>
      </c>
      <c r="AA791" s="505"/>
      <c r="AB791" s="505"/>
      <c r="AC791" s="546"/>
      <c r="AD791" s="243" t="s">
        <v>1873</v>
      </c>
      <c r="AE791" s="244"/>
      <c r="AF791" s="244"/>
      <c r="AG791" s="244"/>
      <c r="AH791" s="245"/>
      <c r="AI791" s="246" t="s">
        <v>1903</v>
      </c>
      <c r="AJ791" s="247"/>
      <c r="AK791" s="247"/>
      <c r="AL791" s="247"/>
      <c r="AM791" s="247"/>
      <c r="AN791" s="247"/>
      <c r="AO791" s="247"/>
      <c r="AP791" s="247"/>
      <c r="AQ791" s="247"/>
      <c r="AR791" s="247"/>
      <c r="AS791" s="247"/>
      <c r="AT791" s="247"/>
      <c r="AU791" s="248"/>
      <c r="AV791" s="504">
        <v>22.3</v>
      </c>
      <c r="AW791" s="505"/>
      <c r="AX791" s="505"/>
      <c r="AY791" s="563"/>
    </row>
    <row r="792" spans="2:51" ht="24.75" customHeight="1">
      <c r="B792" s="308"/>
      <c r="C792" s="309"/>
      <c r="D792" s="309"/>
      <c r="E792" s="309"/>
      <c r="F792" s="309"/>
      <c r="G792" s="310"/>
      <c r="H792" s="233"/>
      <c r="I792" s="234"/>
      <c r="J792" s="234"/>
      <c r="K792" s="234"/>
      <c r="L792" s="235"/>
      <c r="M792" s="236"/>
      <c r="N792" s="237"/>
      <c r="O792" s="237"/>
      <c r="P792" s="237"/>
      <c r="Q792" s="237"/>
      <c r="R792" s="237"/>
      <c r="S792" s="237"/>
      <c r="T792" s="237"/>
      <c r="U792" s="237"/>
      <c r="V792" s="237"/>
      <c r="W792" s="237"/>
      <c r="X792" s="237"/>
      <c r="Y792" s="238"/>
      <c r="Z792" s="239"/>
      <c r="AA792" s="240"/>
      <c r="AB792" s="240"/>
      <c r="AC792" s="242"/>
      <c r="AD792" s="233"/>
      <c r="AE792" s="234"/>
      <c r="AF792" s="234"/>
      <c r="AG792" s="234"/>
      <c r="AH792" s="235"/>
      <c r="AI792" s="236"/>
      <c r="AJ792" s="237"/>
      <c r="AK792" s="237"/>
      <c r="AL792" s="237"/>
      <c r="AM792" s="237"/>
      <c r="AN792" s="237"/>
      <c r="AO792" s="237"/>
      <c r="AP792" s="237"/>
      <c r="AQ792" s="237"/>
      <c r="AR792" s="237"/>
      <c r="AS792" s="237"/>
      <c r="AT792" s="237"/>
      <c r="AU792" s="238"/>
      <c r="AV792" s="239"/>
      <c r="AW792" s="240"/>
      <c r="AX792" s="240"/>
      <c r="AY792" s="241"/>
    </row>
    <row r="793" spans="2:51" ht="24.75" customHeight="1">
      <c r="B793" s="308"/>
      <c r="C793" s="309"/>
      <c r="D793" s="309"/>
      <c r="E793" s="309"/>
      <c r="F793" s="309"/>
      <c r="G793" s="310"/>
      <c r="H793" s="233"/>
      <c r="I793" s="234"/>
      <c r="J793" s="234"/>
      <c r="K793" s="234"/>
      <c r="L793" s="235"/>
      <c r="M793" s="236"/>
      <c r="N793" s="237"/>
      <c r="O793" s="237"/>
      <c r="P793" s="237"/>
      <c r="Q793" s="237"/>
      <c r="R793" s="237"/>
      <c r="S793" s="237"/>
      <c r="T793" s="237"/>
      <c r="U793" s="237"/>
      <c r="V793" s="237"/>
      <c r="W793" s="237"/>
      <c r="X793" s="237"/>
      <c r="Y793" s="238"/>
      <c r="Z793" s="239"/>
      <c r="AA793" s="240"/>
      <c r="AB793" s="240"/>
      <c r="AC793" s="242"/>
      <c r="AD793" s="233"/>
      <c r="AE793" s="234"/>
      <c r="AF793" s="234"/>
      <c r="AG793" s="234"/>
      <c r="AH793" s="235"/>
      <c r="AI793" s="236"/>
      <c r="AJ793" s="237"/>
      <c r="AK793" s="237"/>
      <c r="AL793" s="237"/>
      <c r="AM793" s="237"/>
      <c r="AN793" s="237"/>
      <c r="AO793" s="237"/>
      <c r="AP793" s="237"/>
      <c r="AQ793" s="237"/>
      <c r="AR793" s="237"/>
      <c r="AS793" s="237"/>
      <c r="AT793" s="237"/>
      <c r="AU793" s="238"/>
      <c r="AV793" s="239"/>
      <c r="AW793" s="240"/>
      <c r="AX793" s="240"/>
      <c r="AY793" s="241"/>
    </row>
    <row r="794" spans="2:51" ht="24.75" customHeight="1">
      <c r="B794" s="308"/>
      <c r="C794" s="309"/>
      <c r="D794" s="309"/>
      <c r="E794" s="309"/>
      <c r="F794" s="309"/>
      <c r="G794" s="310"/>
      <c r="H794" s="233"/>
      <c r="I794" s="234"/>
      <c r="J794" s="234"/>
      <c r="K794" s="234"/>
      <c r="L794" s="235"/>
      <c r="M794" s="236"/>
      <c r="N794" s="237"/>
      <c r="O794" s="237"/>
      <c r="P794" s="237"/>
      <c r="Q794" s="237"/>
      <c r="R794" s="237"/>
      <c r="S794" s="237"/>
      <c r="T794" s="237"/>
      <c r="U794" s="237"/>
      <c r="V794" s="237"/>
      <c r="W794" s="237"/>
      <c r="X794" s="237"/>
      <c r="Y794" s="238"/>
      <c r="Z794" s="239"/>
      <c r="AA794" s="240"/>
      <c r="AB794" s="240"/>
      <c r="AC794" s="242"/>
      <c r="AD794" s="233"/>
      <c r="AE794" s="234"/>
      <c r="AF794" s="234"/>
      <c r="AG794" s="234"/>
      <c r="AH794" s="235"/>
      <c r="AI794" s="236"/>
      <c r="AJ794" s="237"/>
      <c r="AK794" s="237"/>
      <c r="AL794" s="237"/>
      <c r="AM794" s="237"/>
      <c r="AN794" s="237"/>
      <c r="AO794" s="237"/>
      <c r="AP794" s="237"/>
      <c r="AQ794" s="237"/>
      <c r="AR794" s="237"/>
      <c r="AS794" s="237"/>
      <c r="AT794" s="237"/>
      <c r="AU794" s="238"/>
      <c r="AV794" s="239"/>
      <c r="AW794" s="240"/>
      <c r="AX794" s="240"/>
      <c r="AY794" s="241"/>
    </row>
    <row r="795" spans="2:51" ht="24.75" customHeight="1">
      <c r="B795" s="308"/>
      <c r="C795" s="309"/>
      <c r="D795" s="309"/>
      <c r="E795" s="309"/>
      <c r="F795" s="309"/>
      <c r="G795" s="310"/>
      <c r="H795" s="233"/>
      <c r="I795" s="234"/>
      <c r="J795" s="234"/>
      <c r="K795" s="234"/>
      <c r="L795" s="235"/>
      <c r="M795" s="236"/>
      <c r="N795" s="237"/>
      <c r="O795" s="237"/>
      <c r="P795" s="237"/>
      <c r="Q795" s="237"/>
      <c r="R795" s="237"/>
      <c r="S795" s="237"/>
      <c r="T795" s="237"/>
      <c r="U795" s="237"/>
      <c r="V795" s="237"/>
      <c r="W795" s="237"/>
      <c r="X795" s="237"/>
      <c r="Y795" s="238"/>
      <c r="Z795" s="239"/>
      <c r="AA795" s="240"/>
      <c r="AB795" s="240"/>
      <c r="AC795" s="240"/>
      <c r="AD795" s="233"/>
      <c r="AE795" s="234"/>
      <c r="AF795" s="234"/>
      <c r="AG795" s="234"/>
      <c r="AH795" s="235"/>
      <c r="AI795" s="236"/>
      <c r="AJ795" s="237"/>
      <c r="AK795" s="237"/>
      <c r="AL795" s="237"/>
      <c r="AM795" s="237"/>
      <c r="AN795" s="237"/>
      <c r="AO795" s="237"/>
      <c r="AP795" s="237"/>
      <c r="AQ795" s="237"/>
      <c r="AR795" s="237"/>
      <c r="AS795" s="237"/>
      <c r="AT795" s="237"/>
      <c r="AU795" s="238"/>
      <c r="AV795" s="239"/>
      <c r="AW795" s="240"/>
      <c r="AX795" s="240"/>
      <c r="AY795" s="241"/>
    </row>
    <row r="796" spans="2:51" ht="24.75" customHeight="1">
      <c r="B796" s="308"/>
      <c r="C796" s="309"/>
      <c r="D796" s="309"/>
      <c r="E796" s="309"/>
      <c r="F796" s="309"/>
      <c r="G796" s="310"/>
      <c r="H796" s="233"/>
      <c r="I796" s="234"/>
      <c r="J796" s="234"/>
      <c r="K796" s="234"/>
      <c r="L796" s="235"/>
      <c r="M796" s="236"/>
      <c r="N796" s="237"/>
      <c r="O796" s="237"/>
      <c r="P796" s="237"/>
      <c r="Q796" s="237"/>
      <c r="R796" s="237"/>
      <c r="S796" s="237"/>
      <c r="T796" s="237"/>
      <c r="U796" s="237"/>
      <c r="V796" s="237"/>
      <c r="W796" s="237"/>
      <c r="X796" s="237"/>
      <c r="Y796" s="238"/>
      <c r="Z796" s="239"/>
      <c r="AA796" s="240"/>
      <c r="AB796" s="240"/>
      <c r="AC796" s="240"/>
      <c r="AD796" s="233"/>
      <c r="AE796" s="234"/>
      <c r="AF796" s="234"/>
      <c r="AG796" s="234"/>
      <c r="AH796" s="235"/>
      <c r="AI796" s="236"/>
      <c r="AJ796" s="237"/>
      <c r="AK796" s="237"/>
      <c r="AL796" s="237"/>
      <c r="AM796" s="237"/>
      <c r="AN796" s="237"/>
      <c r="AO796" s="237"/>
      <c r="AP796" s="237"/>
      <c r="AQ796" s="237"/>
      <c r="AR796" s="237"/>
      <c r="AS796" s="237"/>
      <c r="AT796" s="237"/>
      <c r="AU796" s="238"/>
      <c r="AV796" s="239"/>
      <c r="AW796" s="240"/>
      <c r="AX796" s="240"/>
      <c r="AY796" s="241"/>
    </row>
    <row r="797" spans="2:51" ht="24.75" customHeight="1">
      <c r="B797" s="308"/>
      <c r="C797" s="309"/>
      <c r="D797" s="309"/>
      <c r="E797" s="309"/>
      <c r="F797" s="309"/>
      <c r="G797" s="310"/>
      <c r="H797" s="233"/>
      <c r="I797" s="234"/>
      <c r="J797" s="234"/>
      <c r="K797" s="234"/>
      <c r="L797" s="235"/>
      <c r="M797" s="236"/>
      <c r="N797" s="237"/>
      <c r="O797" s="237"/>
      <c r="P797" s="237"/>
      <c r="Q797" s="237"/>
      <c r="R797" s="237"/>
      <c r="S797" s="237"/>
      <c r="T797" s="237"/>
      <c r="U797" s="237"/>
      <c r="V797" s="237"/>
      <c r="W797" s="237"/>
      <c r="X797" s="237"/>
      <c r="Y797" s="238"/>
      <c r="Z797" s="239"/>
      <c r="AA797" s="240"/>
      <c r="AB797" s="240"/>
      <c r="AC797" s="240"/>
      <c r="AD797" s="233"/>
      <c r="AE797" s="234"/>
      <c r="AF797" s="234"/>
      <c r="AG797" s="234"/>
      <c r="AH797" s="235"/>
      <c r="AI797" s="236"/>
      <c r="AJ797" s="237"/>
      <c r="AK797" s="237"/>
      <c r="AL797" s="237"/>
      <c r="AM797" s="237"/>
      <c r="AN797" s="237"/>
      <c r="AO797" s="237"/>
      <c r="AP797" s="237"/>
      <c r="AQ797" s="237"/>
      <c r="AR797" s="237"/>
      <c r="AS797" s="237"/>
      <c r="AT797" s="237"/>
      <c r="AU797" s="238"/>
      <c r="AV797" s="239"/>
      <c r="AW797" s="240"/>
      <c r="AX797" s="240"/>
      <c r="AY797" s="241"/>
    </row>
    <row r="798" spans="2:51" ht="24.75" customHeight="1">
      <c r="B798" s="308"/>
      <c r="C798" s="309"/>
      <c r="D798" s="309"/>
      <c r="E798" s="309"/>
      <c r="F798" s="309"/>
      <c r="G798" s="310"/>
      <c r="H798" s="224"/>
      <c r="I798" s="225"/>
      <c r="J798" s="225"/>
      <c r="K798" s="225"/>
      <c r="L798" s="226"/>
      <c r="M798" s="227"/>
      <c r="N798" s="228"/>
      <c r="O798" s="228"/>
      <c r="P798" s="228"/>
      <c r="Q798" s="228"/>
      <c r="R798" s="228"/>
      <c r="S798" s="228"/>
      <c r="T798" s="228"/>
      <c r="U798" s="228"/>
      <c r="V798" s="228"/>
      <c r="W798" s="228"/>
      <c r="X798" s="228"/>
      <c r="Y798" s="229"/>
      <c r="Z798" s="230"/>
      <c r="AA798" s="231"/>
      <c r="AB798" s="231"/>
      <c r="AC798" s="231"/>
      <c r="AD798" s="224"/>
      <c r="AE798" s="225"/>
      <c r="AF798" s="225"/>
      <c r="AG798" s="225"/>
      <c r="AH798" s="226"/>
      <c r="AI798" s="227"/>
      <c r="AJ798" s="228"/>
      <c r="AK798" s="228"/>
      <c r="AL798" s="228"/>
      <c r="AM798" s="228"/>
      <c r="AN798" s="228"/>
      <c r="AO798" s="228"/>
      <c r="AP798" s="228"/>
      <c r="AQ798" s="228"/>
      <c r="AR798" s="228"/>
      <c r="AS798" s="228"/>
      <c r="AT798" s="228"/>
      <c r="AU798" s="229"/>
      <c r="AV798" s="230"/>
      <c r="AW798" s="231"/>
      <c r="AX798" s="231"/>
      <c r="AY798" s="232"/>
    </row>
    <row r="799" spans="2:51" ht="24.75" customHeight="1" thickBot="1">
      <c r="B799" s="311"/>
      <c r="C799" s="312"/>
      <c r="D799" s="312"/>
      <c r="E799" s="312"/>
      <c r="F799" s="312"/>
      <c r="G799" s="313"/>
      <c r="H799" s="215" t="s">
        <v>26</v>
      </c>
      <c r="I799" s="216"/>
      <c r="J799" s="216"/>
      <c r="K799" s="216"/>
      <c r="L799" s="216"/>
      <c r="M799" s="217"/>
      <c r="N799" s="218"/>
      <c r="O799" s="218"/>
      <c r="P799" s="218"/>
      <c r="Q799" s="218"/>
      <c r="R799" s="218"/>
      <c r="S799" s="218"/>
      <c r="T799" s="218"/>
      <c r="U799" s="218"/>
      <c r="V799" s="218"/>
      <c r="W799" s="218"/>
      <c r="X799" s="218"/>
      <c r="Y799" s="219"/>
      <c r="Z799" s="547">
        <f>SUM(Z791:AC798)</f>
        <v>4.5</v>
      </c>
      <c r="AA799" s="548"/>
      <c r="AB799" s="548"/>
      <c r="AC799" s="617"/>
      <c r="AD799" s="215" t="s">
        <v>26</v>
      </c>
      <c r="AE799" s="216"/>
      <c r="AF799" s="216"/>
      <c r="AG799" s="216"/>
      <c r="AH799" s="216"/>
      <c r="AI799" s="217"/>
      <c r="AJ799" s="218"/>
      <c r="AK799" s="218"/>
      <c r="AL799" s="218"/>
      <c r="AM799" s="218"/>
      <c r="AN799" s="218"/>
      <c r="AO799" s="218"/>
      <c r="AP799" s="218"/>
      <c r="AQ799" s="218"/>
      <c r="AR799" s="218"/>
      <c r="AS799" s="218"/>
      <c r="AT799" s="218"/>
      <c r="AU799" s="219"/>
      <c r="AV799" s="547">
        <f>SUM(AV791:AY798)</f>
        <v>22.3</v>
      </c>
      <c r="AW799" s="548"/>
      <c r="AX799" s="548"/>
      <c r="AY799" s="618"/>
    </row>
    <row r="801" spans="2:51" ht="30" customHeight="1" thickBot="1">
      <c r="B801" s="306" t="s">
        <v>100</v>
      </c>
      <c r="C801" s="306"/>
      <c r="D801" s="306"/>
      <c r="E801" s="306"/>
      <c r="F801" s="307"/>
      <c r="G801" s="307"/>
      <c r="H801" s="507" t="s">
        <v>1886</v>
      </c>
      <c r="I801" s="507"/>
      <c r="J801" s="507"/>
      <c r="K801" s="507"/>
      <c r="L801" s="507"/>
      <c r="M801" s="507"/>
      <c r="N801" s="507"/>
      <c r="O801" s="507"/>
      <c r="P801" s="507"/>
      <c r="Q801" s="507"/>
      <c r="R801" s="507"/>
      <c r="S801" s="507"/>
      <c r="T801" s="507"/>
      <c r="U801" s="507"/>
      <c r="V801" s="507"/>
      <c r="W801" s="507"/>
      <c r="X801" s="507"/>
      <c r="Y801" s="507"/>
      <c r="Z801" s="507"/>
      <c r="AA801" s="507"/>
      <c r="AB801" s="507"/>
      <c r="AC801" s="507"/>
      <c r="AD801" s="507"/>
      <c r="AE801" s="507"/>
      <c r="AF801" s="507"/>
      <c r="AG801" s="507"/>
      <c r="AH801" s="507"/>
      <c r="AI801" s="507"/>
      <c r="AJ801" s="507"/>
      <c r="AK801" s="507"/>
      <c r="AL801" s="507"/>
      <c r="AM801" s="507"/>
      <c r="AN801" s="507"/>
      <c r="AO801" s="507"/>
      <c r="AP801" s="507"/>
      <c r="AQ801" s="507"/>
      <c r="AR801" s="507"/>
      <c r="AS801" s="507"/>
      <c r="AT801" s="507"/>
      <c r="AU801" s="507"/>
      <c r="AV801" s="507"/>
      <c r="AW801" s="507"/>
      <c r="AX801" s="507"/>
      <c r="AY801" s="507"/>
    </row>
    <row r="802" spans="2:51" ht="24.75" customHeight="1">
      <c r="B802" s="308" t="s">
        <v>75</v>
      </c>
      <c r="C802" s="309"/>
      <c r="D802" s="309"/>
      <c r="E802" s="309"/>
      <c r="F802" s="309"/>
      <c r="G802" s="310"/>
      <c r="H802" s="314" t="s">
        <v>1904</v>
      </c>
      <c r="I802" s="315"/>
      <c r="J802" s="315"/>
      <c r="K802" s="315"/>
      <c r="L802" s="315"/>
      <c r="M802" s="315"/>
      <c r="N802" s="315"/>
      <c r="O802" s="315"/>
      <c r="P802" s="315"/>
      <c r="Q802" s="315"/>
      <c r="R802" s="315"/>
      <c r="S802" s="315"/>
      <c r="T802" s="315"/>
      <c r="U802" s="315"/>
      <c r="V802" s="315"/>
      <c r="W802" s="315"/>
      <c r="X802" s="315"/>
      <c r="Y802" s="315"/>
      <c r="Z802" s="315"/>
      <c r="AA802" s="315"/>
      <c r="AB802" s="315"/>
      <c r="AC802" s="316"/>
      <c r="AD802" s="314"/>
      <c r="AE802" s="315"/>
      <c r="AF802" s="315"/>
      <c r="AG802" s="315"/>
      <c r="AH802" s="315"/>
      <c r="AI802" s="315"/>
      <c r="AJ802" s="315"/>
      <c r="AK802" s="315"/>
      <c r="AL802" s="315"/>
      <c r="AM802" s="315"/>
      <c r="AN802" s="315"/>
      <c r="AO802" s="315"/>
      <c r="AP802" s="315"/>
      <c r="AQ802" s="315"/>
      <c r="AR802" s="315"/>
      <c r="AS802" s="315"/>
      <c r="AT802" s="315"/>
      <c r="AU802" s="315"/>
      <c r="AV802" s="315"/>
      <c r="AW802" s="315"/>
      <c r="AX802" s="315"/>
      <c r="AY802" s="317"/>
    </row>
    <row r="803" spans="2:51" ht="24.75" customHeight="1">
      <c r="B803" s="308"/>
      <c r="C803" s="309"/>
      <c r="D803" s="309"/>
      <c r="E803" s="309"/>
      <c r="F803" s="309"/>
      <c r="G803" s="310"/>
      <c r="H803" s="278" t="s">
        <v>23</v>
      </c>
      <c r="I803" s="279"/>
      <c r="J803" s="279"/>
      <c r="K803" s="279"/>
      <c r="L803" s="280"/>
      <c r="M803" s="259" t="s">
        <v>24</v>
      </c>
      <c r="N803" s="279"/>
      <c r="O803" s="279"/>
      <c r="P803" s="279"/>
      <c r="Q803" s="279"/>
      <c r="R803" s="279"/>
      <c r="S803" s="279"/>
      <c r="T803" s="279"/>
      <c r="U803" s="279"/>
      <c r="V803" s="279"/>
      <c r="W803" s="279"/>
      <c r="X803" s="279"/>
      <c r="Y803" s="280"/>
      <c r="Z803" s="262" t="s">
        <v>25</v>
      </c>
      <c r="AA803" s="281"/>
      <c r="AB803" s="281"/>
      <c r="AC803" s="318"/>
      <c r="AD803" s="278" t="s">
        <v>23</v>
      </c>
      <c r="AE803" s="279"/>
      <c r="AF803" s="279"/>
      <c r="AG803" s="279"/>
      <c r="AH803" s="280"/>
      <c r="AI803" s="259" t="s">
        <v>24</v>
      </c>
      <c r="AJ803" s="279"/>
      <c r="AK803" s="279"/>
      <c r="AL803" s="279"/>
      <c r="AM803" s="279"/>
      <c r="AN803" s="279"/>
      <c r="AO803" s="279"/>
      <c r="AP803" s="279"/>
      <c r="AQ803" s="279"/>
      <c r="AR803" s="279"/>
      <c r="AS803" s="279"/>
      <c r="AT803" s="279"/>
      <c r="AU803" s="280"/>
      <c r="AV803" s="262" t="s">
        <v>25</v>
      </c>
      <c r="AW803" s="281"/>
      <c r="AX803" s="281"/>
      <c r="AY803" s="282"/>
    </row>
    <row r="804" spans="2:51" ht="24.75" customHeight="1">
      <c r="B804" s="308"/>
      <c r="C804" s="309"/>
      <c r="D804" s="309"/>
      <c r="E804" s="309"/>
      <c r="F804" s="309"/>
      <c r="G804" s="310"/>
      <c r="H804" s="243" t="s">
        <v>1873</v>
      </c>
      <c r="I804" s="244"/>
      <c r="J804" s="244"/>
      <c r="K804" s="244"/>
      <c r="L804" s="245"/>
      <c r="M804" s="611" t="s">
        <v>1905</v>
      </c>
      <c r="N804" s="612"/>
      <c r="O804" s="612"/>
      <c r="P804" s="612"/>
      <c r="Q804" s="612"/>
      <c r="R804" s="612"/>
      <c r="S804" s="612"/>
      <c r="T804" s="612"/>
      <c r="U804" s="612"/>
      <c r="V804" s="612"/>
      <c r="W804" s="612"/>
      <c r="X804" s="612"/>
      <c r="Y804" s="613"/>
      <c r="Z804" s="504">
        <v>97.1</v>
      </c>
      <c r="AA804" s="505"/>
      <c r="AB804" s="505"/>
      <c r="AC804" s="506"/>
      <c r="AD804" s="243"/>
      <c r="AE804" s="244"/>
      <c r="AF804" s="244"/>
      <c r="AG804" s="244"/>
      <c r="AH804" s="245"/>
      <c r="AI804" s="246"/>
      <c r="AJ804" s="286"/>
      <c r="AK804" s="286"/>
      <c r="AL804" s="286"/>
      <c r="AM804" s="286"/>
      <c r="AN804" s="286"/>
      <c r="AO804" s="286"/>
      <c r="AP804" s="286"/>
      <c r="AQ804" s="286"/>
      <c r="AR804" s="286"/>
      <c r="AS804" s="286"/>
      <c r="AT804" s="286"/>
      <c r="AU804" s="287"/>
      <c r="AV804" s="283"/>
      <c r="AW804" s="284"/>
      <c r="AX804" s="284"/>
      <c r="AY804" s="559"/>
    </row>
    <row r="805" spans="2:51" ht="24.75" customHeight="1">
      <c r="B805" s="308"/>
      <c r="C805" s="309"/>
      <c r="D805" s="309"/>
      <c r="E805" s="309"/>
      <c r="F805" s="309"/>
      <c r="G805" s="310"/>
      <c r="H805" s="233"/>
      <c r="I805" s="234"/>
      <c r="J805" s="234"/>
      <c r="K805" s="234"/>
      <c r="L805" s="235"/>
      <c r="M805" s="614"/>
      <c r="N805" s="615"/>
      <c r="O805" s="615"/>
      <c r="P805" s="615"/>
      <c r="Q805" s="615"/>
      <c r="R805" s="615"/>
      <c r="S805" s="615"/>
      <c r="T805" s="615"/>
      <c r="U805" s="615"/>
      <c r="V805" s="615"/>
      <c r="W805" s="615"/>
      <c r="X805" s="615"/>
      <c r="Y805" s="616"/>
      <c r="Z805" s="239"/>
      <c r="AA805" s="240"/>
      <c r="AB805" s="240"/>
      <c r="AC805" s="242"/>
      <c r="AD805" s="233"/>
      <c r="AE805" s="234"/>
      <c r="AF805" s="234"/>
      <c r="AG805" s="234"/>
      <c r="AH805" s="235"/>
      <c r="AI805" s="236"/>
      <c r="AJ805" s="237"/>
      <c r="AK805" s="237"/>
      <c r="AL805" s="237"/>
      <c r="AM805" s="237"/>
      <c r="AN805" s="237"/>
      <c r="AO805" s="237"/>
      <c r="AP805" s="237"/>
      <c r="AQ805" s="237"/>
      <c r="AR805" s="237"/>
      <c r="AS805" s="237"/>
      <c r="AT805" s="237"/>
      <c r="AU805" s="238"/>
      <c r="AV805" s="239"/>
      <c r="AW805" s="240"/>
      <c r="AX805" s="240"/>
      <c r="AY805" s="241"/>
    </row>
    <row r="806" spans="2:51" ht="24.75" customHeight="1">
      <c r="B806" s="308"/>
      <c r="C806" s="309"/>
      <c r="D806" s="309"/>
      <c r="E806" s="309"/>
      <c r="F806" s="309"/>
      <c r="G806" s="310"/>
      <c r="H806" s="233"/>
      <c r="I806" s="234"/>
      <c r="J806" s="234"/>
      <c r="K806" s="234"/>
      <c r="L806" s="235"/>
      <c r="M806" s="236"/>
      <c r="N806" s="237"/>
      <c r="O806" s="237"/>
      <c r="P806" s="237"/>
      <c r="Q806" s="237"/>
      <c r="R806" s="237"/>
      <c r="S806" s="237"/>
      <c r="T806" s="237"/>
      <c r="U806" s="237"/>
      <c r="V806" s="237"/>
      <c r="W806" s="237"/>
      <c r="X806" s="237"/>
      <c r="Y806" s="238"/>
      <c r="Z806" s="239"/>
      <c r="AA806" s="240"/>
      <c r="AB806" s="240"/>
      <c r="AC806" s="242"/>
      <c r="AD806" s="233"/>
      <c r="AE806" s="234"/>
      <c r="AF806" s="234"/>
      <c r="AG806" s="234"/>
      <c r="AH806" s="235"/>
      <c r="AI806" s="236"/>
      <c r="AJ806" s="237"/>
      <c r="AK806" s="237"/>
      <c r="AL806" s="237"/>
      <c r="AM806" s="237"/>
      <c r="AN806" s="237"/>
      <c r="AO806" s="237"/>
      <c r="AP806" s="237"/>
      <c r="AQ806" s="237"/>
      <c r="AR806" s="237"/>
      <c r="AS806" s="237"/>
      <c r="AT806" s="237"/>
      <c r="AU806" s="238"/>
      <c r="AV806" s="239"/>
      <c r="AW806" s="240"/>
      <c r="AX806" s="240"/>
      <c r="AY806" s="241"/>
    </row>
    <row r="807" spans="2:51" ht="24.75" customHeight="1">
      <c r="B807" s="308"/>
      <c r="C807" s="309"/>
      <c r="D807" s="309"/>
      <c r="E807" s="309"/>
      <c r="F807" s="309"/>
      <c r="G807" s="310"/>
      <c r="H807" s="233"/>
      <c r="I807" s="234"/>
      <c r="J807" s="234"/>
      <c r="K807" s="234"/>
      <c r="L807" s="235"/>
      <c r="M807" s="236"/>
      <c r="N807" s="237"/>
      <c r="O807" s="237"/>
      <c r="P807" s="237"/>
      <c r="Q807" s="237"/>
      <c r="R807" s="237"/>
      <c r="S807" s="237"/>
      <c r="T807" s="237"/>
      <c r="U807" s="237"/>
      <c r="V807" s="237"/>
      <c r="W807" s="237"/>
      <c r="X807" s="237"/>
      <c r="Y807" s="238"/>
      <c r="Z807" s="239"/>
      <c r="AA807" s="240"/>
      <c r="AB807" s="240"/>
      <c r="AC807" s="242"/>
      <c r="AD807" s="233"/>
      <c r="AE807" s="234"/>
      <c r="AF807" s="234"/>
      <c r="AG807" s="234"/>
      <c r="AH807" s="235"/>
      <c r="AI807" s="236"/>
      <c r="AJ807" s="237"/>
      <c r="AK807" s="237"/>
      <c r="AL807" s="237"/>
      <c r="AM807" s="237"/>
      <c r="AN807" s="237"/>
      <c r="AO807" s="237"/>
      <c r="AP807" s="237"/>
      <c r="AQ807" s="237"/>
      <c r="AR807" s="237"/>
      <c r="AS807" s="237"/>
      <c r="AT807" s="237"/>
      <c r="AU807" s="238"/>
      <c r="AV807" s="239"/>
      <c r="AW807" s="240"/>
      <c r="AX807" s="240"/>
      <c r="AY807" s="241"/>
    </row>
    <row r="808" spans="2:51" ht="24.75" customHeight="1">
      <c r="B808" s="308"/>
      <c r="C808" s="309"/>
      <c r="D808" s="309"/>
      <c r="E808" s="309"/>
      <c r="F808" s="309"/>
      <c r="G808" s="310"/>
      <c r="H808" s="233"/>
      <c r="I808" s="234"/>
      <c r="J808" s="234"/>
      <c r="K808" s="234"/>
      <c r="L808" s="235"/>
      <c r="M808" s="236"/>
      <c r="N808" s="237"/>
      <c r="O808" s="237"/>
      <c r="P808" s="237"/>
      <c r="Q808" s="237"/>
      <c r="R808" s="237"/>
      <c r="S808" s="237"/>
      <c r="T808" s="237"/>
      <c r="U808" s="237"/>
      <c r="V808" s="237"/>
      <c r="W808" s="237"/>
      <c r="X808" s="237"/>
      <c r="Y808" s="238"/>
      <c r="Z808" s="239"/>
      <c r="AA808" s="240"/>
      <c r="AB808" s="240"/>
      <c r="AC808" s="240"/>
      <c r="AD808" s="233"/>
      <c r="AE808" s="234"/>
      <c r="AF808" s="234"/>
      <c r="AG808" s="234"/>
      <c r="AH808" s="235"/>
      <c r="AI808" s="236"/>
      <c r="AJ808" s="237"/>
      <c r="AK808" s="237"/>
      <c r="AL808" s="237"/>
      <c r="AM808" s="237"/>
      <c r="AN808" s="237"/>
      <c r="AO808" s="237"/>
      <c r="AP808" s="237"/>
      <c r="AQ808" s="237"/>
      <c r="AR808" s="237"/>
      <c r="AS808" s="237"/>
      <c r="AT808" s="237"/>
      <c r="AU808" s="238"/>
      <c r="AV808" s="239"/>
      <c r="AW808" s="240"/>
      <c r="AX808" s="240"/>
      <c r="AY808" s="241"/>
    </row>
    <row r="809" spans="2:51" ht="24.75" customHeight="1">
      <c r="B809" s="308"/>
      <c r="C809" s="309"/>
      <c r="D809" s="309"/>
      <c r="E809" s="309"/>
      <c r="F809" s="309"/>
      <c r="G809" s="310"/>
      <c r="H809" s="233"/>
      <c r="I809" s="234"/>
      <c r="J809" s="234"/>
      <c r="K809" s="234"/>
      <c r="L809" s="235"/>
      <c r="M809" s="236"/>
      <c r="N809" s="237"/>
      <c r="O809" s="237"/>
      <c r="P809" s="237"/>
      <c r="Q809" s="237"/>
      <c r="R809" s="237"/>
      <c r="S809" s="237"/>
      <c r="T809" s="237"/>
      <c r="U809" s="237"/>
      <c r="V809" s="237"/>
      <c r="W809" s="237"/>
      <c r="X809" s="237"/>
      <c r="Y809" s="238"/>
      <c r="Z809" s="239"/>
      <c r="AA809" s="240"/>
      <c r="AB809" s="240"/>
      <c r="AC809" s="240"/>
      <c r="AD809" s="233"/>
      <c r="AE809" s="234"/>
      <c r="AF809" s="234"/>
      <c r="AG809" s="234"/>
      <c r="AH809" s="235"/>
      <c r="AI809" s="236"/>
      <c r="AJ809" s="237"/>
      <c r="AK809" s="237"/>
      <c r="AL809" s="237"/>
      <c r="AM809" s="237"/>
      <c r="AN809" s="237"/>
      <c r="AO809" s="237"/>
      <c r="AP809" s="237"/>
      <c r="AQ809" s="237"/>
      <c r="AR809" s="237"/>
      <c r="AS809" s="237"/>
      <c r="AT809" s="237"/>
      <c r="AU809" s="238"/>
      <c r="AV809" s="239"/>
      <c r="AW809" s="240"/>
      <c r="AX809" s="240"/>
      <c r="AY809" s="241"/>
    </row>
    <row r="810" spans="2:51" ht="24.75" customHeight="1">
      <c r="B810" s="308"/>
      <c r="C810" s="309"/>
      <c r="D810" s="309"/>
      <c r="E810" s="309"/>
      <c r="F810" s="309"/>
      <c r="G810" s="310"/>
      <c r="H810" s="233"/>
      <c r="I810" s="234"/>
      <c r="J810" s="234"/>
      <c r="K810" s="234"/>
      <c r="L810" s="235"/>
      <c r="M810" s="236"/>
      <c r="N810" s="237"/>
      <c r="O810" s="237"/>
      <c r="P810" s="237"/>
      <c r="Q810" s="237"/>
      <c r="R810" s="237"/>
      <c r="S810" s="237"/>
      <c r="T810" s="237"/>
      <c r="U810" s="237"/>
      <c r="V810" s="237"/>
      <c r="W810" s="237"/>
      <c r="X810" s="237"/>
      <c r="Y810" s="238"/>
      <c r="Z810" s="239"/>
      <c r="AA810" s="240"/>
      <c r="AB810" s="240"/>
      <c r="AC810" s="240"/>
      <c r="AD810" s="233"/>
      <c r="AE810" s="234"/>
      <c r="AF810" s="234"/>
      <c r="AG810" s="234"/>
      <c r="AH810" s="235"/>
      <c r="AI810" s="236"/>
      <c r="AJ810" s="237"/>
      <c r="AK810" s="237"/>
      <c r="AL810" s="237"/>
      <c r="AM810" s="237"/>
      <c r="AN810" s="237"/>
      <c r="AO810" s="237"/>
      <c r="AP810" s="237"/>
      <c r="AQ810" s="237"/>
      <c r="AR810" s="237"/>
      <c r="AS810" s="237"/>
      <c r="AT810" s="237"/>
      <c r="AU810" s="238"/>
      <c r="AV810" s="239"/>
      <c r="AW810" s="240"/>
      <c r="AX810" s="240"/>
      <c r="AY810" s="241"/>
    </row>
    <row r="811" spans="2:51" ht="24.75" customHeight="1">
      <c r="B811" s="308"/>
      <c r="C811" s="309"/>
      <c r="D811" s="309"/>
      <c r="E811" s="309"/>
      <c r="F811" s="309"/>
      <c r="G811" s="310"/>
      <c r="H811" s="224"/>
      <c r="I811" s="225"/>
      <c r="J811" s="225"/>
      <c r="K811" s="225"/>
      <c r="L811" s="226"/>
      <c r="M811" s="227"/>
      <c r="N811" s="228"/>
      <c r="O811" s="228"/>
      <c r="P811" s="228"/>
      <c r="Q811" s="228"/>
      <c r="R811" s="228"/>
      <c r="S811" s="228"/>
      <c r="T811" s="228"/>
      <c r="U811" s="228"/>
      <c r="V811" s="228"/>
      <c r="W811" s="228"/>
      <c r="X811" s="228"/>
      <c r="Y811" s="229"/>
      <c r="Z811" s="230"/>
      <c r="AA811" s="231"/>
      <c r="AB811" s="231"/>
      <c r="AC811" s="231"/>
      <c r="AD811" s="224"/>
      <c r="AE811" s="225"/>
      <c r="AF811" s="225"/>
      <c r="AG811" s="225"/>
      <c r="AH811" s="226"/>
      <c r="AI811" s="227"/>
      <c r="AJ811" s="228"/>
      <c r="AK811" s="228"/>
      <c r="AL811" s="228"/>
      <c r="AM811" s="228"/>
      <c r="AN811" s="228"/>
      <c r="AO811" s="228"/>
      <c r="AP811" s="228"/>
      <c r="AQ811" s="228"/>
      <c r="AR811" s="228"/>
      <c r="AS811" s="228"/>
      <c r="AT811" s="228"/>
      <c r="AU811" s="229"/>
      <c r="AV811" s="230"/>
      <c r="AW811" s="231"/>
      <c r="AX811" s="231"/>
      <c r="AY811" s="232"/>
    </row>
    <row r="812" spans="2:51" ht="24.75" customHeight="1" thickBot="1">
      <c r="B812" s="308"/>
      <c r="C812" s="309"/>
      <c r="D812" s="309"/>
      <c r="E812" s="309"/>
      <c r="F812" s="309"/>
      <c r="G812" s="310"/>
      <c r="H812" s="266" t="s">
        <v>26</v>
      </c>
      <c r="I812" s="267"/>
      <c r="J812" s="267"/>
      <c r="K812" s="267"/>
      <c r="L812" s="267"/>
      <c r="M812" s="268"/>
      <c r="N812" s="269"/>
      <c r="O812" s="269"/>
      <c r="P812" s="269"/>
      <c r="Q812" s="269"/>
      <c r="R812" s="269"/>
      <c r="S812" s="269"/>
      <c r="T812" s="269"/>
      <c r="U812" s="269"/>
      <c r="V812" s="269"/>
      <c r="W812" s="269"/>
      <c r="X812" s="269"/>
      <c r="Y812" s="270"/>
      <c r="Z812" s="495">
        <f>SUM(Z804:AC811)</f>
        <v>97.1</v>
      </c>
      <c r="AA812" s="496"/>
      <c r="AB812" s="496"/>
      <c r="AC812" s="497"/>
      <c r="AD812" s="266" t="s">
        <v>26</v>
      </c>
      <c r="AE812" s="267"/>
      <c r="AF812" s="267"/>
      <c r="AG812" s="267"/>
      <c r="AH812" s="267"/>
      <c r="AI812" s="268"/>
      <c r="AJ812" s="269"/>
      <c r="AK812" s="269"/>
      <c r="AL812" s="269"/>
      <c r="AM812" s="269"/>
      <c r="AN812" s="269"/>
      <c r="AO812" s="269"/>
      <c r="AP812" s="269"/>
      <c r="AQ812" s="269"/>
      <c r="AR812" s="269"/>
      <c r="AS812" s="269"/>
      <c r="AT812" s="269"/>
      <c r="AU812" s="270"/>
      <c r="AV812" s="275"/>
      <c r="AW812" s="276"/>
      <c r="AX812" s="276"/>
      <c r="AY812" s="556"/>
    </row>
    <row r="813" spans="2:51" ht="25.15" customHeight="1">
      <c r="B813" s="308"/>
      <c r="C813" s="309"/>
      <c r="D813" s="309"/>
      <c r="E813" s="309"/>
      <c r="F813" s="309"/>
      <c r="G813" s="310"/>
      <c r="H813" s="314" t="s">
        <v>1906</v>
      </c>
      <c r="I813" s="315"/>
      <c r="J813" s="315"/>
      <c r="K813" s="315"/>
      <c r="L813" s="315"/>
      <c r="M813" s="315"/>
      <c r="N813" s="315"/>
      <c r="O813" s="315"/>
      <c r="P813" s="315"/>
      <c r="Q813" s="315"/>
      <c r="R813" s="315"/>
      <c r="S813" s="315"/>
      <c r="T813" s="315"/>
      <c r="U813" s="315"/>
      <c r="V813" s="315"/>
      <c r="W813" s="315"/>
      <c r="X813" s="315"/>
      <c r="Y813" s="315"/>
      <c r="Z813" s="315"/>
      <c r="AA813" s="315"/>
      <c r="AB813" s="315"/>
      <c r="AC813" s="316"/>
      <c r="AD813" s="253"/>
      <c r="AE813" s="254"/>
      <c r="AF813" s="254"/>
      <c r="AG813" s="254"/>
      <c r="AH813" s="254"/>
      <c r="AI813" s="254"/>
      <c r="AJ813" s="254"/>
      <c r="AK813" s="254"/>
      <c r="AL813" s="254"/>
      <c r="AM813" s="254"/>
      <c r="AN813" s="254"/>
      <c r="AO813" s="254"/>
      <c r="AP813" s="254"/>
      <c r="AQ813" s="254"/>
      <c r="AR813" s="254"/>
      <c r="AS813" s="254"/>
      <c r="AT813" s="254"/>
      <c r="AU813" s="254"/>
      <c r="AV813" s="254"/>
      <c r="AW813" s="254"/>
      <c r="AX813" s="254"/>
      <c r="AY813" s="256"/>
    </row>
    <row r="814" spans="2:51" ht="25.5" customHeight="1">
      <c r="B814" s="308"/>
      <c r="C814" s="309"/>
      <c r="D814" s="309"/>
      <c r="E814" s="309"/>
      <c r="F814" s="309"/>
      <c r="G814" s="310"/>
      <c r="H814" s="257" t="s">
        <v>23</v>
      </c>
      <c r="I814" s="258"/>
      <c r="J814" s="258"/>
      <c r="K814" s="258"/>
      <c r="L814" s="258"/>
      <c r="M814" s="259" t="s">
        <v>24</v>
      </c>
      <c r="N814" s="260"/>
      <c r="O814" s="260"/>
      <c r="P814" s="260"/>
      <c r="Q814" s="260"/>
      <c r="R814" s="260"/>
      <c r="S814" s="260"/>
      <c r="T814" s="260"/>
      <c r="U814" s="260"/>
      <c r="V814" s="260"/>
      <c r="W814" s="260"/>
      <c r="X814" s="260"/>
      <c r="Y814" s="261"/>
      <c r="Z814" s="262" t="s">
        <v>25</v>
      </c>
      <c r="AA814" s="263"/>
      <c r="AB814" s="263"/>
      <c r="AC814" s="264"/>
      <c r="AD814" s="257" t="s">
        <v>23</v>
      </c>
      <c r="AE814" s="258"/>
      <c r="AF814" s="258"/>
      <c r="AG814" s="258"/>
      <c r="AH814" s="258"/>
      <c r="AI814" s="259" t="s">
        <v>24</v>
      </c>
      <c r="AJ814" s="260"/>
      <c r="AK814" s="260"/>
      <c r="AL814" s="260"/>
      <c r="AM814" s="260"/>
      <c r="AN814" s="260"/>
      <c r="AO814" s="260"/>
      <c r="AP814" s="260"/>
      <c r="AQ814" s="260"/>
      <c r="AR814" s="260"/>
      <c r="AS814" s="260"/>
      <c r="AT814" s="260"/>
      <c r="AU814" s="261"/>
      <c r="AV814" s="262" t="s">
        <v>25</v>
      </c>
      <c r="AW814" s="263"/>
      <c r="AX814" s="263"/>
      <c r="AY814" s="265"/>
    </row>
    <row r="815" spans="2:51" ht="24.75" customHeight="1">
      <c r="B815" s="308"/>
      <c r="C815" s="309"/>
      <c r="D815" s="309"/>
      <c r="E815" s="309"/>
      <c r="F815" s="309"/>
      <c r="G815" s="310"/>
      <c r="H815" s="243" t="s">
        <v>1873</v>
      </c>
      <c r="I815" s="244"/>
      <c r="J815" s="244"/>
      <c r="K815" s="244"/>
      <c r="L815" s="245"/>
      <c r="M815" s="246" t="s">
        <v>1907</v>
      </c>
      <c r="N815" s="247"/>
      <c r="O815" s="247"/>
      <c r="P815" s="247"/>
      <c r="Q815" s="247"/>
      <c r="R815" s="247"/>
      <c r="S815" s="247"/>
      <c r="T815" s="247"/>
      <c r="U815" s="247"/>
      <c r="V815" s="247"/>
      <c r="W815" s="247"/>
      <c r="X815" s="247"/>
      <c r="Y815" s="248"/>
      <c r="Z815" s="504">
        <v>52.5</v>
      </c>
      <c r="AA815" s="505"/>
      <c r="AB815" s="505"/>
      <c r="AC815" s="546"/>
      <c r="AD815" s="243"/>
      <c r="AE815" s="244"/>
      <c r="AF815" s="244"/>
      <c r="AG815" s="244"/>
      <c r="AH815" s="245"/>
      <c r="AI815" s="246"/>
      <c r="AJ815" s="247"/>
      <c r="AK815" s="247"/>
      <c r="AL815" s="247"/>
      <c r="AM815" s="247"/>
      <c r="AN815" s="247"/>
      <c r="AO815" s="247"/>
      <c r="AP815" s="247"/>
      <c r="AQ815" s="247"/>
      <c r="AR815" s="247"/>
      <c r="AS815" s="247"/>
      <c r="AT815" s="247"/>
      <c r="AU815" s="248"/>
      <c r="AV815" s="283"/>
      <c r="AW815" s="284"/>
      <c r="AX815" s="284"/>
      <c r="AY815" s="559"/>
    </row>
    <row r="816" spans="2:51" ht="24.75" customHeight="1">
      <c r="B816" s="308"/>
      <c r="C816" s="309"/>
      <c r="D816" s="309"/>
      <c r="E816" s="309"/>
      <c r="F816" s="309"/>
      <c r="G816" s="310"/>
      <c r="H816" s="233"/>
      <c r="I816" s="234"/>
      <c r="J816" s="234"/>
      <c r="K816" s="234"/>
      <c r="L816" s="235"/>
      <c r="M816" s="236"/>
      <c r="N816" s="237"/>
      <c r="O816" s="237"/>
      <c r="P816" s="237"/>
      <c r="Q816" s="237"/>
      <c r="R816" s="237"/>
      <c r="S816" s="237"/>
      <c r="T816" s="237"/>
      <c r="U816" s="237"/>
      <c r="V816" s="237"/>
      <c r="W816" s="237"/>
      <c r="X816" s="237"/>
      <c r="Y816" s="238"/>
      <c r="Z816" s="239"/>
      <c r="AA816" s="240"/>
      <c r="AB816" s="240"/>
      <c r="AC816" s="242"/>
      <c r="AD816" s="233"/>
      <c r="AE816" s="234"/>
      <c r="AF816" s="234"/>
      <c r="AG816" s="234"/>
      <c r="AH816" s="235"/>
      <c r="AI816" s="236"/>
      <c r="AJ816" s="237"/>
      <c r="AK816" s="237"/>
      <c r="AL816" s="237"/>
      <c r="AM816" s="237"/>
      <c r="AN816" s="237"/>
      <c r="AO816" s="237"/>
      <c r="AP816" s="237"/>
      <c r="AQ816" s="237"/>
      <c r="AR816" s="237"/>
      <c r="AS816" s="237"/>
      <c r="AT816" s="237"/>
      <c r="AU816" s="238"/>
      <c r="AV816" s="239"/>
      <c r="AW816" s="240"/>
      <c r="AX816" s="240"/>
      <c r="AY816" s="241"/>
    </row>
    <row r="817" spans="2:51" ht="24.75" customHeight="1">
      <c r="B817" s="308"/>
      <c r="C817" s="309"/>
      <c r="D817" s="309"/>
      <c r="E817" s="309"/>
      <c r="F817" s="309"/>
      <c r="G817" s="310"/>
      <c r="H817" s="233"/>
      <c r="I817" s="234"/>
      <c r="J817" s="234"/>
      <c r="K817" s="234"/>
      <c r="L817" s="235"/>
      <c r="M817" s="236"/>
      <c r="N817" s="237"/>
      <c r="O817" s="237"/>
      <c r="P817" s="237"/>
      <c r="Q817" s="237"/>
      <c r="R817" s="237"/>
      <c r="S817" s="237"/>
      <c r="T817" s="237"/>
      <c r="U817" s="237"/>
      <c r="V817" s="237"/>
      <c r="W817" s="237"/>
      <c r="X817" s="237"/>
      <c r="Y817" s="238"/>
      <c r="Z817" s="239"/>
      <c r="AA817" s="240"/>
      <c r="AB817" s="240"/>
      <c r="AC817" s="242"/>
      <c r="AD817" s="233"/>
      <c r="AE817" s="234"/>
      <c r="AF817" s="234"/>
      <c r="AG817" s="234"/>
      <c r="AH817" s="235"/>
      <c r="AI817" s="236"/>
      <c r="AJ817" s="237"/>
      <c r="AK817" s="237"/>
      <c r="AL817" s="237"/>
      <c r="AM817" s="237"/>
      <c r="AN817" s="237"/>
      <c r="AO817" s="237"/>
      <c r="AP817" s="237"/>
      <c r="AQ817" s="237"/>
      <c r="AR817" s="237"/>
      <c r="AS817" s="237"/>
      <c r="AT817" s="237"/>
      <c r="AU817" s="238"/>
      <c r="AV817" s="239"/>
      <c r="AW817" s="240"/>
      <c r="AX817" s="240"/>
      <c r="AY817" s="241"/>
    </row>
    <row r="818" spans="2:51" ht="24.75" customHeight="1">
      <c r="B818" s="308"/>
      <c r="C818" s="309"/>
      <c r="D818" s="309"/>
      <c r="E818" s="309"/>
      <c r="F818" s="309"/>
      <c r="G818" s="310"/>
      <c r="H818" s="233"/>
      <c r="I818" s="234"/>
      <c r="J818" s="234"/>
      <c r="K818" s="234"/>
      <c r="L818" s="235"/>
      <c r="M818" s="236"/>
      <c r="N818" s="237"/>
      <c r="O818" s="237"/>
      <c r="P818" s="237"/>
      <c r="Q818" s="237"/>
      <c r="R818" s="237"/>
      <c r="S818" s="237"/>
      <c r="T818" s="237"/>
      <c r="U818" s="237"/>
      <c r="V818" s="237"/>
      <c r="W818" s="237"/>
      <c r="X818" s="237"/>
      <c r="Y818" s="238"/>
      <c r="Z818" s="239"/>
      <c r="AA818" s="240"/>
      <c r="AB818" s="240"/>
      <c r="AC818" s="242"/>
      <c r="AD818" s="233"/>
      <c r="AE818" s="234"/>
      <c r="AF818" s="234"/>
      <c r="AG818" s="234"/>
      <c r="AH818" s="235"/>
      <c r="AI818" s="236"/>
      <c r="AJ818" s="237"/>
      <c r="AK818" s="237"/>
      <c r="AL818" s="237"/>
      <c r="AM818" s="237"/>
      <c r="AN818" s="237"/>
      <c r="AO818" s="237"/>
      <c r="AP818" s="237"/>
      <c r="AQ818" s="237"/>
      <c r="AR818" s="237"/>
      <c r="AS818" s="237"/>
      <c r="AT818" s="237"/>
      <c r="AU818" s="238"/>
      <c r="AV818" s="239"/>
      <c r="AW818" s="240"/>
      <c r="AX818" s="240"/>
      <c r="AY818" s="241"/>
    </row>
    <row r="819" spans="2:51" ht="24.75" customHeight="1">
      <c r="B819" s="308"/>
      <c r="C819" s="309"/>
      <c r="D819" s="309"/>
      <c r="E819" s="309"/>
      <c r="F819" s="309"/>
      <c r="G819" s="310"/>
      <c r="H819" s="233"/>
      <c r="I819" s="234"/>
      <c r="J819" s="234"/>
      <c r="K819" s="234"/>
      <c r="L819" s="235"/>
      <c r="M819" s="236"/>
      <c r="N819" s="237"/>
      <c r="O819" s="237"/>
      <c r="P819" s="237"/>
      <c r="Q819" s="237"/>
      <c r="R819" s="237"/>
      <c r="S819" s="237"/>
      <c r="T819" s="237"/>
      <c r="U819" s="237"/>
      <c r="V819" s="237"/>
      <c r="W819" s="237"/>
      <c r="X819" s="237"/>
      <c r="Y819" s="238"/>
      <c r="Z819" s="239"/>
      <c r="AA819" s="240"/>
      <c r="AB819" s="240"/>
      <c r="AC819" s="240"/>
      <c r="AD819" s="233"/>
      <c r="AE819" s="234"/>
      <c r="AF819" s="234"/>
      <c r="AG819" s="234"/>
      <c r="AH819" s="235"/>
      <c r="AI819" s="236"/>
      <c r="AJ819" s="237"/>
      <c r="AK819" s="237"/>
      <c r="AL819" s="237"/>
      <c r="AM819" s="237"/>
      <c r="AN819" s="237"/>
      <c r="AO819" s="237"/>
      <c r="AP819" s="237"/>
      <c r="AQ819" s="237"/>
      <c r="AR819" s="237"/>
      <c r="AS819" s="237"/>
      <c r="AT819" s="237"/>
      <c r="AU819" s="238"/>
      <c r="AV819" s="239"/>
      <c r="AW819" s="240"/>
      <c r="AX819" s="240"/>
      <c r="AY819" s="241"/>
    </row>
    <row r="820" spans="2:51" ht="24.75" customHeight="1">
      <c r="B820" s="308"/>
      <c r="C820" s="309"/>
      <c r="D820" s="309"/>
      <c r="E820" s="309"/>
      <c r="F820" s="309"/>
      <c r="G820" s="310"/>
      <c r="H820" s="233"/>
      <c r="I820" s="234"/>
      <c r="J820" s="234"/>
      <c r="K820" s="234"/>
      <c r="L820" s="235"/>
      <c r="M820" s="236"/>
      <c r="N820" s="237"/>
      <c r="O820" s="237"/>
      <c r="P820" s="237"/>
      <c r="Q820" s="237"/>
      <c r="R820" s="237"/>
      <c r="S820" s="237"/>
      <c r="T820" s="237"/>
      <c r="U820" s="237"/>
      <c r="V820" s="237"/>
      <c r="W820" s="237"/>
      <c r="X820" s="237"/>
      <c r="Y820" s="238"/>
      <c r="Z820" s="239"/>
      <c r="AA820" s="240"/>
      <c r="AB820" s="240"/>
      <c r="AC820" s="240"/>
      <c r="AD820" s="233"/>
      <c r="AE820" s="234"/>
      <c r="AF820" s="234"/>
      <c r="AG820" s="234"/>
      <c r="AH820" s="235"/>
      <c r="AI820" s="236"/>
      <c r="AJ820" s="237"/>
      <c r="AK820" s="237"/>
      <c r="AL820" s="237"/>
      <c r="AM820" s="237"/>
      <c r="AN820" s="237"/>
      <c r="AO820" s="237"/>
      <c r="AP820" s="237"/>
      <c r="AQ820" s="237"/>
      <c r="AR820" s="237"/>
      <c r="AS820" s="237"/>
      <c r="AT820" s="237"/>
      <c r="AU820" s="238"/>
      <c r="AV820" s="239"/>
      <c r="AW820" s="240"/>
      <c r="AX820" s="240"/>
      <c r="AY820" s="241"/>
    </row>
    <row r="821" spans="2:51" ht="24.75" customHeight="1">
      <c r="B821" s="308"/>
      <c r="C821" s="309"/>
      <c r="D821" s="309"/>
      <c r="E821" s="309"/>
      <c r="F821" s="309"/>
      <c r="G821" s="310"/>
      <c r="H821" s="233"/>
      <c r="I821" s="234"/>
      <c r="J821" s="234"/>
      <c r="K821" s="234"/>
      <c r="L821" s="235"/>
      <c r="M821" s="236"/>
      <c r="N821" s="237"/>
      <c r="O821" s="237"/>
      <c r="P821" s="237"/>
      <c r="Q821" s="237"/>
      <c r="R821" s="237"/>
      <c r="S821" s="237"/>
      <c r="T821" s="237"/>
      <c r="U821" s="237"/>
      <c r="V821" s="237"/>
      <c r="W821" s="237"/>
      <c r="X821" s="237"/>
      <c r="Y821" s="238"/>
      <c r="Z821" s="239"/>
      <c r="AA821" s="240"/>
      <c r="AB821" s="240"/>
      <c r="AC821" s="240"/>
      <c r="AD821" s="233"/>
      <c r="AE821" s="234"/>
      <c r="AF821" s="234"/>
      <c r="AG821" s="234"/>
      <c r="AH821" s="235"/>
      <c r="AI821" s="236"/>
      <c r="AJ821" s="237"/>
      <c r="AK821" s="237"/>
      <c r="AL821" s="237"/>
      <c r="AM821" s="237"/>
      <c r="AN821" s="237"/>
      <c r="AO821" s="237"/>
      <c r="AP821" s="237"/>
      <c r="AQ821" s="237"/>
      <c r="AR821" s="237"/>
      <c r="AS821" s="237"/>
      <c r="AT821" s="237"/>
      <c r="AU821" s="238"/>
      <c r="AV821" s="239"/>
      <c r="AW821" s="240"/>
      <c r="AX821" s="240"/>
      <c r="AY821" s="241"/>
    </row>
    <row r="822" spans="2:51" ht="24.75" customHeight="1">
      <c r="B822" s="308"/>
      <c r="C822" s="309"/>
      <c r="D822" s="309"/>
      <c r="E822" s="309"/>
      <c r="F822" s="309"/>
      <c r="G822" s="310"/>
      <c r="H822" s="224"/>
      <c r="I822" s="225"/>
      <c r="J822" s="225"/>
      <c r="K822" s="225"/>
      <c r="L822" s="226"/>
      <c r="M822" s="227"/>
      <c r="N822" s="228"/>
      <c r="O822" s="228"/>
      <c r="P822" s="228"/>
      <c r="Q822" s="228"/>
      <c r="R822" s="228"/>
      <c r="S822" s="228"/>
      <c r="T822" s="228"/>
      <c r="U822" s="228"/>
      <c r="V822" s="228"/>
      <c r="W822" s="228"/>
      <c r="X822" s="228"/>
      <c r="Y822" s="229"/>
      <c r="Z822" s="230"/>
      <c r="AA822" s="231"/>
      <c r="AB822" s="231"/>
      <c r="AC822" s="231"/>
      <c r="AD822" s="224"/>
      <c r="AE822" s="225"/>
      <c r="AF822" s="225"/>
      <c r="AG822" s="225"/>
      <c r="AH822" s="226"/>
      <c r="AI822" s="227"/>
      <c r="AJ822" s="228"/>
      <c r="AK822" s="228"/>
      <c r="AL822" s="228"/>
      <c r="AM822" s="228"/>
      <c r="AN822" s="228"/>
      <c r="AO822" s="228"/>
      <c r="AP822" s="228"/>
      <c r="AQ822" s="228"/>
      <c r="AR822" s="228"/>
      <c r="AS822" s="228"/>
      <c r="AT822" s="228"/>
      <c r="AU822" s="229"/>
      <c r="AV822" s="230"/>
      <c r="AW822" s="231"/>
      <c r="AX822" s="231"/>
      <c r="AY822" s="232"/>
    </row>
    <row r="823" spans="2:51" ht="24.75" customHeight="1">
      <c r="B823" s="308"/>
      <c r="C823" s="309"/>
      <c r="D823" s="309"/>
      <c r="E823" s="309"/>
      <c r="F823" s="309"/>
      <c r="G823" s="310"/>
      <c r="H823" s="266" t="s">
        <v>26</v>
      </c>
      <c r="I823" s="267"/>
      <c r="J823" s="267"/>
      <c r="K823" s="267"/>
      <c r="L823" s="267"/>
      <c r="M823" s="268"/>
      <c r="N823" s="269"/>
      <c r="O823" s="269"/>
      <c r="P823" s="269"/>
      <c r="Q823" s="269"/>
      <c r="R823" s="269"/>
      <c r="S823" s="269"/>
      <c r="T823" s="269"/>
      <c r="U823" s="269"/>
      <c r="V823" s="269"/>
      <c r="W823" s="269"/>
      <c r="X823" s="269"/>
      <c r="Y823" s="270"/>
      <c r="Z823" s="495">
        <f>SUM(Z815:AC822)</f>
        <v>52.5</v>
      </c>
      <c r="AA823" s="496"/>
      <c r="AB823" s="496"/>
      <c r="AC823" s="497"/>
      <c r="AD823" s="266" t="s">
        <v>26</v>
      </c>
      <c r="AE823" s="267"/>
      <c r="AF823" s="267"/>
      <c r="AG823" s="267"/>
      <c r="AH823" s="267"/>
      <c r="AI823" s="268"/>
      <c r="AJ823" s="269"/>
      <c r="AK823" s="269"/>
      <c r="AL823" s="269"/>
      <c r="AM823" s="269"/>
      <c r="AN823" s="269"/>
      <c r="AO823" s="269"/>
      <c r="AP823" s="269"/>
      <c r="AQ823" s="269"/>
      <c r="AR823" s="269"/>
      <c r="AS823" s="269"/>
      <c r="AT823" s="269"/>
      <c r="AU823" s="270"/>
      <c r="AV823" s="275"/>
      <c r="AW823" s="276"/>
      <c r="AX823" s="276"/>
      <c r="AY823" s="556"/>
    </row>
    <row r="824" spans="2:51" ht="24.75" customHeight="1">
      <c r="B824" s="308"/>
      <c r="C824" s="309"/>
      <c r="D824" s="309"/>
      <c r="E824" s="309"/>
      <c r="F824" s="309"/>
      <c r="G824" s="310"/>
      <c r="H824" s="253"/>
      <c r="I824" s="254"/>
      <c r="J824" s="254"/>
      <c r="K824" s="254"/>
      <c r="L824" s="254"/>
      <c r="M824" s="254"/>
      <c r="N824" s="254"/>
      <c r="O824" s="254"/>
      <c r="P824" s="254"/>
      <c r="Q824" s="254"/>
      <c r="R824" s="254"/>
      <c r="S824" s="254"/>
      <c r="T824" s="254"/>
      <c r="U824" s="254"/>
      <c r="V824" s="254"/>
      <c r="W824" s="254"/>
      <c r="X824" s="254"/>
      <c r="Y824" s="254"/>
      <c r="Z824" s="254"/>
      <c r="AA824" s="254"/>
      <c r="AB824" s="254"/>
      <c r="AC824" s="255"/>
      <c r="AD824" s="253"/>
      <c r="AE824" s="254"/>
      <c r="AF824" s="254"/>
      <c r="AG824" s="254"/>
      <c r="AH824" s="254"/>
      <c r="AI824" s="254"/>
      <c r="AJ824" s="254"/>
      <c r="AK824" s="254"/>
      <c r="AL824" s="254"/>
      <c r="AM824" s="254"/>
      <c r="AN824" s="254"/>
      <c r="AO824" s="254"/>
      <c r="AP824" s="254"/>
      <c r="AQ824" s="254"/>
      <c r="AR824" s="254"/>
      <c r="AS824" s="254"/>
      <c r="AT824" s="254"/>
      <c r="AU824" s="254"/>
      <c r="AV824" s="254"/>
      <c r="AW824" s="254"/>
      <c r="AX824" s="254"/>
      <c r="AY824" s="256"/>
    </row>
    <row r="825" spans="2:51" ht="24.75" customHeight="1">
      <c r="B825" s="308"/>
      <c r="C825" s="309"/>
      <c r="D825" s="309"/>
      <c r="E825" s="309"/>
      <c r="F825" s="309"/>
      <c r="G825" s="310"/>
      <c r="H825" s="257" t="s">
        <v>23</v>
      </c>
      <c r="I825" s="258"/>
      <c r="J825" s="258"/>
      <c r="K825" s="258"/>
      <c r="L825" s="258"/>
      <c r="M825" s="259" t="s">
        <v>24</v>
      </c>
      <c r="N825" s="260"/>
      <c r="O825" s="260"/>
      <c r="P825" s="260"/>
      <c r="Q825" s="260"/>
      <c r="R825" s="260"/>
      <c r="S825" s="260"/>
      <c r="T825" s="260"/>
      <c r="U825" s="260"/>
      <c r="V825" s="260"/>
      <c r="W825" s="260"/>
      <c r="X825" s="260"/>
      <c r="Y825" s="261"/>
      <c r="Z825" s="262" t="s">
        <v>25</v>
      </c>
      <c r="AA825" s="263"/>
      <c r="AB825" s="263"/>
      <c r="AC825" s="264"/>
      <c r="AD825" s="257" t="s">
        <v>23</v>
      </c>
      <c r="AE825" s="258"/>
      <c r="AF825" s="258"/>
      <c r="AG825" s="258"/>
      <c r="AH825" s="258"/>
      <c r="AI825" s="259" t="s">
        <v>24</v>
      </c>
      <c r="AJ825" s="260"/>
      <c r="AK825" s="260"/>
      <c r="AL825" s="260"/>
      <c r="AM825" s="260"/>
      <c r="AN825" s="260"/>
      <c r="AO825" s="260"/>
      <c r="AP825" s="260"/>
      <c r="AQ825" s="260"/>
      <c r="AR825" s="260"/>
      <c r="AS825" s="260"/>
      <c r="AT825" s="260"/>
      <c r="AU825" s="261"/>
      <c r="AV825" s="262" t="s">
        <v>25</v>
      </c>
      <c r="AW825" s="263"/>
      <c r="AX825" s="263"/>
      <c r="AY825" s="265"/>
    </row>
    <row r="826" spans="2:51" ht="24.75" customHeight="1">
      <c r="B826" s="308"/>
      <c r="C826" s="309"/>
      <c r="D826" s="309"/>
      <c r="E826" s="309"/>
      <c r="F826" s="309"/>
      <c r="G826" s="310"/>
      <c r="H826" s="243"/>
      <c r="I826" s="244"/>
      <c r="J826" s="244"/>
      <c r="K826" s="244"/>
      <c r="L826" s="245"/>
      <c r="M826" s="246"/>
      <c r="N826" s="247"/>
      <c r="O826" s="247"/>
      <c r="P826" s="247"/>
      <c r="Q826" s="247"/>
      <c r="R826" s="247"/>
      <c r="S826" s="247"/>
      <c r="T826" s="247"/>
      <c r="U826" s="247"/>
      <c r="V826" s="247"/>
      <c r="W826" s="247"/>
      <c r="X826" s="247"/>
      <c r="Y826" s="248"/>
      <c r="Z826" s="283"/>
      <c r="AA826" s="284"/>
      <c r="AB826" s="284"/>
      <c r="AC826" s="610"/>
      <c r="AD826" s="243"/>
      <c r="AE826" s="244"/>
      <c r="AF826" s="244"/>
      <c r="AG826" s="244"/>
      <c r="AH826" s="245"/>
      <c r="AI826" s="246"/>
      <c r="AJ826" s="247"/>
      <c r="AK826" s="247"/>
      <c r="AL826" s="247"/>
      <c r="AM826" s="247"/>
      <c r="AN826" s="247"/>
      <c r="AO826" s="247"/>
      <c r="AP826" s="247"/>
      <c r="AQ826" s="247"/>
      <c r="AR826" s="247"/>
      <c r="AS826" s="247"/>
      <c r="AT826" s="247"/>
      <c r="AU826" s="248"/>
      <c r="AV826" s="283"/>
      <c r="AW826" s="284"/>
      <c r="AX826" s="284"/>
      <c r="AY826" s="559"/>
    </row>
    <row r="827" spans="2:51" ht="24.75" customHeight="1">
      <c r="B827" s="308"/>
      <c r="C827" s="309"/>
      <c r="D827" s="309"/>
      <c r="E827" s="309"/>
      <c r="F827" s="309"/>
      <c r="G827" s="310"/>
      <c r="H827" s="233"/>
      <c r="I827" s="234"/>
      <c r="J827" s="234"/>
      <c r="K827" s="234"/>
      <c r="L827" s="235"/>
      <c r="M827" s="236"/>
      <c r="N827" s="237"/>
      <c r="O827" s="237"/>
      <c r="P827" s="237"/>
      <c r="Q827" s="237"/>
      <c r="R827" s="237"/>
      <c r="S827" s="237"/>
      <c r="T827" s="237"/>
      <c r="U827" s="237"/>
      <c r="V827" s="237"/>
      <c r="W827" s="237"/>
      <c r="X827" s="237"/>
      <c r="Y827" s="238"/>
      <c r="Z827" s="239"/>
      <c r="AA827" s="240"/>
      <c r="AB827" s="240"/>
      <c r="AC827" s="242"/>
      <c r="AD827" s="233"/>
      <c r="AE827" s="234"/>
      <c r="AF827" s="234"/>
      <c r="AG827" s="234"/>
      <c r="AH827" s="235"/>
      <c r="AI827" s="236"/>
      <c r="AJ827" s="237"/>
      <c r="AK827" s="237"/>
      <c r="AL827" s="237"/>
      <c r="AM827" s="237"/>
      <c r="AN827" s="237"/>
      <c r="AO827" s="237"/>
      <c r="AP827" s="237"/>
      <c r="AQ827" s="237"/>
      <c r="AR827" s="237"/>
      <c r="AS827" s="237"/>
      <c r="AT827" s="237"/>
      <c r="AU827" s="238"/>
      <c r="AV827" s="239"/>
      <c r="AW827" s="240"/>
      <c r="AX827" s="240"/>
      <c r="AY827" s="241"/>
    </row>
    <row r="828" spans="2:51" ht="24.75" customHeight="1">
      <c r="B828" s="308"/>
      <c r="C828" s="309"/>
      <c r="D828" s="309"/>
      <c r="E828" s="309"/>
      <c r="F828" s="309"/>
      <c r="G828" s="310"/>
      <c r="H828" s="233"/>
      <c r="I828" s="234"/>
      <c r="J828" s="234"/>
      <c r="K828" s="234"/>
      <c r="L828" s="235"/>
      <c r="M828" s="236"/>
      <c r="N828" s="237"/>
      <c r="O828" s="237"/>
      <c r="P828" s="237"/>
      <c r="Q828" s="237"/>
      <c r="R828" s="237"/>
      <c r="S828" s="237"/>
      <c r="T828" s="237"/>
      <c r="U828" s="237"/>
      <c r="V828" s="237"/>
      <c r="W828" s="237"/>
      <c r="X828" s="237"/>
      <c r="Y828" s="238"/>
      <c r="Z828" s="239"/>
      <c r="AA828" s="240"/>
      <c r="AB828" s="240"/>
      <c r="AC828" s="242"/>
      <c r="AD828" s="233"/>
      <c r="AE828" s="234"/>
      <c r="AF828" s="234"/>
      <c r="AG828" s="234"/>
      <c r="AH828" s="235"/>
      <c r="AI828" s="236"/>
      <c r="AJ828" s="237"/>
      <c r="AK828" s="237"/>
      <c r="AL828" s="237"/>
      <c r="AM828" s="237"/>
      <c r="AN828" s="237"/>
      <c r="AO828" s="237"/>
      <c r="AP828" s="237"/>
      <c r="AQ828" s="237"/>
      <c r="AR828" s="237"/>
      <c r="AS828" s="237"/>
      <c r="AT828" s="237"/>
      <c r="AU828" s="238"/>
      <c r="AV828" s="239"/>
      <c r="AW828" s="240"/>
      <c r="AX828" s="240"/>
      <c r="AY828" s="241"/>
    </row>
    <row r="829" spans="2:51" ht="24.75" customHeight="1">
      <c r="B829" s="308"/>
      <c r="C829" s="309"/>
      <c r="D829" s="309"/>
      <c r="E829" s="309"/>
      <c r="F829" s="309"/>
      <c r="G829" s="310"/>
      <c r="H829" s="233"/>
      <c r="I829" s="234"/>
      <c r="J829" s="234"/>
      <c r="K829" s="234"/>
      <c r="L829" s="235"/>
      <c r="M829" s="236"/>
      <c r="N829" s="237"/>
      <c r="O829" s="237"/>
      <c r="P829" s="237"/>
      <c r="Q829" s="237"/>
      <c r="R829" s="237"/>
      <c r="S829" s="237"/>
      <c r="T829" s="237"/>
      <c r="U829" s="237"/>
      <c r="V829" s="237"/>
      <c r="W829" s="237"/>
      <c r="X829" s="237"/>
      <c r="Y829" s="238"/>
      <c r="Z829" s="239"/>
      <c r="AA829" s="240"/>
      <c r="AB829" s="240"/>
      <c r="AC829" s="242"/>
      <c r="AD829" s="233"/>
      <c r="AE829" s="234"/>
      <c r="AF829" s="234"/>
      <c r="AG829" s="234"/>
      <c r="AH829" s="235"/>
      <c r="AI829" s="236"/>
      <c r="AJ829" s="237"/>
      <c r="AK829" s="237"/>
      <c r="AL829" s="237"/>
      <c r="AM829" s="237"/>
      <c r="AN829" s="237"/>
      <c r="AO829" s="237"/>
      <c r="AP829" s="237"/>
      <c r="AQ829" s="237"/>
      <c r="AR829" s="237"/>
      <c r="AS829" s="237"/>
      <c r="AT829" s="237"/>
      <c r="AU829" s="238"/>
      <c r="AV829" s="239"/>
      <c r="AW829" s="240"/>
      <c r="AX829" s="240"/>
      <c r="AY829" s="241"/>
    </row>
    <row r="830" spans="2:51" ht="24.75" customHeight="1">
      <c r="B830" s="308"/>
      <c r="C830" s="309"/>
      <c r="D830" s="309"/>
      <c r="E830" s="309"/>
      <c r="F830" s="309"/>
      <c r="G830" s="310"/>
      <c r="H830" s="233"/>
      <c r="I830" s="234"/>
      <c r="J830" s="234"/>
      <c r="K830" s="234"/>
      <c r="L830" s="235"/>
      <c r="M830" s="236"/>
      <c r="N830" s="237"/>
      <c r="O830" s="237"/>
      <c r="P830" s="237"/>
      <c r="Q830" s="237"/>
      <c r="R830" s="237"/>
      <c r="S830" s="237"/>
      <c r="T830" s="237"/>
      <c r="U830" s="237"/>
      <c r="V830" s="237"/>
      <c r="W830" s="237"/>
      <c r="X830" s="237"/>
      <c r="Y830" s="238"/>
      <c r="Z830" s="239"/>
      <c r="AA830" s="240"/>
      <c r="AB830" s="240"/>
      <c r="AC830" s="240"/>
      <c r="AD830" s="233"/>
      <c r="AE830" s="234"/>
      <c r="AF830" s="234"/>
      <c r="AG830" s="234"/>
      <c r="AH830" s="235"/>
      <c r="AI830" s="236"/>
      <c r="AJ830" s="237"/>
      <c r="AK830" s="237"/>
      <c r="AL830" s="237"/>
      <c r="AM830" s="237"/>
      <c r="AN830" s="237"/>
      <c r="AO830" s="237"/>
      <c r="AP830" s="237"/>
      <c r="AQ830" s="237"/>
      <c r="AR830" s="237"/>
      <c r="AS830" s="237"/>
      <c r="AT830" s="237"/>
      <c r="AU830" s="238"/>
      <c r="AV830" s="239"/>
      <c r="AW830" s="240"/>
      <c r="AX830" s="240"/>
      <c r="AY830" s="241"/>
    </row>
    <row r="831" spans="2:51" ht="24.75" customHeight="1">
      <c r="B831" s="308"/>
      <c r="C831" s="309"/>
      <c r="D831" s="309"/>
      <c r="E831" s="309"/>
      <c r="F831" s="309"/>
      <c r="G831" s="310"/>
      <c r="H831" s="233"/>
      <c r="I831" s="234"/>
      <c r="J831" s="234"/>
      <c r="K831" s="234"/>
      <c r="L831" s="235"/>
      <c r="M831" s="236"/>
      <c r="N831" s="237"/>
      <c r="O831" s="237"/>
      <c r="P831" s="237"/>
      <c r="Q831" s="237"/>
      <c r="R831" s="237"/>
      <c r="S831" s="237"/>
      <c r="T831" s="237"/>
      <c r="U831" s="237"/>
      <c r="V831" s="237"/>
      <c r="W831" s="237"/>
      <c r="X831" s="237"/>
      <c r="Y831" s="238"/>
      <c r="Z831" s="239"/>
      <c r="AA831" s="240"/>
      <c r="AB831" s="240"/>
      <c r="AC831" s="240"/>
      <c r="AD831" s="233"/>
      <c r="AE831" s="234"/>
      <c r="AF831" s="234"/>
      <c r="AG831" s="234"/>
      <c r="AH831" s="235"/>
      <c r="AI831" s="236"/>
      <c r="AJ831" s="237"/>
      <c r="AK831" s="237"/>
      <c r="AL831" s="237"/>
      <c r="AM831" s="237"/>
      <c r="AN831" s="237"/>
      <c r="AO831" s="237"/>
      <c r="AP831" s="237"/>
      <c r="AQ831" s="237"/>
      <c r="AR831" s="237"/>
      <c r="AS831" s="237"/>
      <c r="AT831" s="237"/>
      <c r="AU831" s="238"/>
      <c r="AV831" s="239"/>
      <c r="AW831" s="240"/>
      <c r="AX831" s="240"/>
      <c r="AY831" s="241"/>
    </row>
    <row r="832" spans="2:51" ht="24.75" customHeight="1">
      <c r="B832" s="308"/>
      <c r="C832" s="309"/>
      <c r="D832" s="309"/>
      <c r="E832" s="309"/>
      <c r="F832" s="309"/>
      <c r="G832" s="310"/>
      <c r="H832" s="233"/>
      <c r="I832" s="234"/>
      <c r="J832" s="234"/>
      <c r="K832" s="234"/>
      <c r="L832" s="235"/>
      <c r="M832" s="236"/>
      <c r="N832" s="237"/>
      <c r="O832" s="237"/>
      <c r="P832" s="237"/>
      <c r="Q832" s="237"/>
      <c r="R832" s="237"/>
      <c r="S832" s="237"/>
      <c r="T832" s="237"/>
      <c r="U832" s="237"/>
      <c r="V832" s="237"/>
      <c r="W832" s="237"/>
      <c r="X832" s="237"/>
      <c r="Y832" s="238"/>
      <c r="Z832" s="239"/>
      <c r="AA832" s="240"/>
      <c r="AB832" s="240"/>
      <c r="AC832" s="240"/>
      <c r="AD832" s="233"/>
      <c r="AE832" s="234"/>
      <c r="AF832" s="234"/>
      <c r="AG832" s="234"/>
      <c r="AH832" s="235"/>
      <c r="AI832" s="236"/>
      <c r="AJ832" s="237"/>
      <c r="AK832" s="237"/>
      <c r="AL832" s="237"/>
      <c r="AM832" s="237"/>
      <c r="AN832" s="237"/>
      <c r="AO832" s="237"/>
      <c r="AP832" s="237"/>
      <c r="AQ832" s="237"/>
      <c r="AR832" s="237"/>
      <c r="AS832" s="237"/>
      <c r="AT832" s="237"/>
      <c r="AU832" s="238"/>
      <c r="AV832" s="239"/>
      <c r="AW832" s="240"/>
      <c r="AX832" s="240"/>
      <c r="AY832" s="241"/>
    </row>
    <row r="833" spans="2:51" ht="24.75" customHeight="1">
      <c r="B833" s="308"/>
      <c r="C833" s="309"/>
      <c r="D833" s="309"/>
      <c r="E833" s="309"/>
      <c r="F833" s="309"/>
      <c r="G833" s="310"/>
      <c r="H833" s="224"/>
      <c r="I833" s="225"/>
      <c r="J833" s="225"/>
      <c r="K833" s="225"/>
      <c r="L833" s="226"/>
      <c r="M833" s="227"/>
      <c r="N833" s="228"/>
      <c r="O833" s="228"/>
      <c r="P833" s="228"/>
      <c r="Q833" s="228"/>
      <c r="R833" s="228"/>
      <c r="S833" s="228"/>
      <c r="T833" s="228"/>
      <c r="U833" s="228"/>
      <c r="V833" s="228"/>
      <c r="W833" s="228"/>
      <c r="X833" s="228"/>
      <c r="Y833" s="229"/>
      <c r="Z833" s="230"/>
      <c r="AA833" s="231"/>
      <c r="AB833" s="231"/>
      <c r="AC833" s="231"/>
      <c r="AD833" s="224"/>
      <c r="AE833" s="225"/>
      <c r="AF833" s="225"/>
      <c r="AG833" s="225"/>
      <c r="AH833" s="226"/>
      <c r="AI833" s="227"/>
      <c r="AJ833" s="228"/>
      <c r="AK833" s="228"/>
      <c r="AL833" s="228"/>
      <c r="AM833" s="228"/>
      <c r="AN833" s="228"/>
      <c r="AO833" s="228"/>
      <c r="AP833" s="228"/>
      <c r="AQ833" s="228"/>
      <c r="AR833" s="228"/>
      <c r="AS833" s="228"/>
      <c r="AT833" s="228"/>
      <c r="AU833" s="229"/>
      <c r="AV833" s="230"/>
      <c r="AW833" s="231"/>
      <c r="AX833" s="231"/>
      <c r="AY833" s="232"/>
    </row>
    <row r="834" spans="2:51" ht="24.75" customHeight="1">
      <c r="B834" s="308"/>
      <c r="C834" s="309"/>
      <c r="D834" s="309"/>
      <c r="E834" s="309"/>
      <c r="F834" s="309"/>
      <c r="G834" s="310"/>
      <c r="H834" s="266" t="s">
        <v>26</v>
      </c>
      <c r="I834" s="267"/>
      <c r="J834" s="267"/>
      <c r="K834" s="267"/>
      <c r="L834" s="267"/>
      <c r="M834" s="268"/>
      <c r="N834" s="269"/>
      <c r="O834" s="269"/>
      <c r="P834" s="269"/>
      <c r="Q834" s="269"/>
      <c r="R834" s="269"/>
      <c r="S834" s="269"/>
      <c r="T834" s="269"/>
      <c r="U834" s="269"/>
      <c r="V834" s="269"/>
      <c r="W834" s="269"/>
      <c r="X834" s="269"/>
      <c r="Y834" s="270"/>
      <c r="Z834" s="275"/>
      <c r="AA834" s="276"/>
      <c r="AB834" s="276"/>
      <c r="AC834" s="277"/>
      <c r="AD834" s="266" t="s">
        <v>26</v>
      </c>
      <c r="AE834" s="267"/>
      <c r="AF834" s="267"/>
      <c r="AG834" s="267"/>
      <c r="AH834" s="267"/>
      <c r="AI834" s="268"/>
      <c r="AJ834" s="269"/>
      <c r="AK834" s="269"/>
      <c r="AL834" s="269"/>
      <c r="AM834" s="269"/>
      <c r="AN834" s="269"/>
      <c r="AO834" s="269"/>
      <c r="AP834" s="269"/>
      <c r="AQ834" s="269"/>
      <c r="AR834" s="269"/>
      <c r="AS834" s="269"/>
      <c r="AT834" s="269"/>
      <c r="AU834" s="270"/>
      <c r="AV834" s="275"/>
      <c r="AW834" s="276"/>
      <c r="AX834" s="276"/>
      <c r="AY834" s="556"/>
    </row>
    <row r="835" spans="2:51" ht="24.75" customHeight="1">
      <c r="B835" s="308"/>
      <c r="C835" s="309"/>
      <c r="D835" s="309"/>
      <c r="E835" s="309"/>
      <c r="F835" s="309"/>
      <c r="G835" s="310"/>
      <c r="H835" s="253"/>
      <c r="I835" s="254"/>
      <c r="J835" s="254"/>
      <c r="K835" s="254"/>
      <c r="L835" s="254"/>
      <c r="M835" s="254"/>
      <c r="N835" s="254"/>
      <c r="O835" s="254"/>
      <c r="P835" s="254"/>
      <c r="Q835" s="254"/>
      <c r="R835" s="254"/>
      <c r="S835" s="254"/>
      <c r="T835" s="254"/>
      <c r="U835" s="254"/>
      <c r="V835" s="254"/>
      <c r="W835" s="254"/>
      <c r="X835" s="254"/>
      <c r="Y835" s="254"/>
      <c r="Z835" s="254"/>
      <c r="AA835" s="254"/>
      <c r="AB835" s="254"/>
      <c r="AC835" s="255"/>
      <c r="AD835" s="253"/>
      <c r="AE835" s="254"/>
      <c r="AF835" s="254"/>
      <c r="AG835" s="254"/>
      <c r="AH835" s="254"/>
      <c r="AI835" s="254"/>
      <c r="AJ835" s="254"/>
      <c r="AK835" s="254"/>
      <c r="AL835" s="254"/>
      <c r="AM835" s="254"/>
      <c r="AN835" s="254"/>
      <c r="AO835" s="254"/>
      <c r="AP835" s="254"/>
      <c r="AQ835" s="254"/>
      <c r="AR835" s="254"/>
      <c r="AS835" s="254"/>
      <c r="AT835" s="254"/>
      <c r="AU835" s="254"/>
      <c r="AV835" s="254"/>
      <c r="AW835" s="254"/>
      <c r="AX835" s="254"/>
      <c r="AY835" s="256"/>
    </row>
    <row r="836" spans="2:51" ht="24.75" customHeight="1">
      <c r="B836" s="308"/>
      <c r="C836" s="309"/>
      <c r="D836" s="309"/>
      <c r="E836" s="309"/>
      <c r="F836" s="309"/>
      <c r="G836" s="310"/>
      <c r="H836" s="257" t="s">
        <v>23</v>
      </c>
      <c r="I836" s="258"/>
      <c r="J836" s="258"/>
      <c r="K836" s="258"/>
      <c r="L836" s="258"/>
      <c r="M836" s="259" t="s">
        <v>24</v>
      </c>
      <c r="N836" s="260"/>
      <c r="O836" s="260"/>
      <c r="P836" s="260"/>
      <c r="Q836" s="260"/>
      <c r="R836" s="260"/>
      <c r="S836" s="260"/>
      <c r="T836" s="260"/>
      <c r="U836" s="260"/>
      <c r="V836" s="260"/>
      <c r="W836" s="260"/>
      <c r="X836" s="260"/>
      <c r="Y836" s="261"/>
      <c r="Z836" s="262" t="s">
        <v>25</v>
      </c>
      <c r="AA836" s="263"/>
      <c r="AB836" s="263"/>
      <c r="AC836" s="264"/>
      <c r="AD836" s="257" t="s">
        <v>23</v>
      </c>
      <c r="AE836" s="258"/>
      <c r="AF836" s="258"/>
      <c r="AG836" s="258"/>
      <c r="AH836" s="258"/>
      <c r="AI836" s="259" t="s">
        <v>24</v>
      </c>
      <c r="AJ836" s="260"/>
      <c r="AK836" s="260"/>
      <c r="AL836" s="260"/>
      <c r="AM836" s="260"/>
      <c r="AN836" s="260"/>
      <c r="AO836" s="260"/>
      <c r="AP836" s="260"/>
      <c r="AQ836" s="260"/>
      <c r="AR836" s="260"/>
      <c r="AS836" s="260"/>
      <c r="AT836" s="260"/>
      <c r="AU836" s="261"/>
      <c r="AV836" s="262" t="s">
        <v>25</v>
      </c>
      <c r="AW836" s="263"/>
      <c r="AX836" s="263"/>
      <c r="AY836" s="265"/>
    </row>
    <row r="837" spans="2:51" ht="24.75" customHeight="1">
      <c r="B837" s="308"/>
      <c r="C837" s="309"/>
      <c r="D837" s="309"/>
      <c r="E837" s="309"/>
      <c r="F837" s="309"/>
      <c r="G837" s="310"/>
      <c r="H837" s="243"/>
      <c r="I837" s="244"/>
      <c r="J837" s="244"/>
      <c r="K837" s="244"/>
      <c r="L837" s="245"/>
      <c r="M837" s="246"/>
      <c r="N837" s="247"/>
      <c r="O837" s="247"/>
      <c r="P837" s="247"/>
      <c r="Q837" s="247"/>
      <c r="R837" s="247"/>
      <c r="S837" s="247"/>
      <c r="T837" s="247"/>
      <c r="U837" s="247"/>
      <c r="V837" s="247"/>
      <c r="W837" s="247"/>
      <c r="X837" s="247"/>
      <c r="Y837" s="248"/>
      <c r="Z837" s="283"/>
      <c r="AA837" s="284"/>
      <c r="AB837" s="284"/>
      <c r="AC837" s="610"/>
      <c r="AD837" s="243"/>
      <c r="AE837" s="244"/>
      <c r="AF837" s="244"/>
      <c r="AG837" s="244"/>
      <c r="AH837" s="245"/>
      <c r="AI837" s="246"/>
      <c r="AJ837" s="247"/>
      <c r="AK837" s="247"/>
      <c r="AL837" s="247"/>
      <c r="AM837" s="247"/>
      <c r="AN837" s="247"/>
      <c r="AO837" s="247"/>
      <c r="AP837" s="247"/>
      <c r="AQ837" s="247"/>
      <c r="AR837" s="247"/>
      <c r="AS837" s="247"/>
      <c r="AT837" s="247"/>
      <c r="AU837" s="248"/>
      <c r="AV837" s="283"/>
      <c r="AW837" s="284"/>
      <c r="AX837" s="284"/>
      <c r="AY837" s="559"/>
    </row>
    <row r="838" spans="2:51" ht="24.75" customHeight="1">
      <c r="B838" s="308"/>
      <c r="C838" s="309"/>
      <c r="D838" s="309"/>
      <c r="E838" s="309"/>
      <c r="F838" s="309"/>
      <c r="G838" s="310"/>
      <c r="H838" s="233"/>
      <c r="I838" s="234"/>
      <c r="J838" s="234"/>
      <c r="K838" s="234"/>
      <c r="L838" s="235"/>
      <c r="M838" s="236"/>
      <c r="N838" s="237"/>
      <c r="O838" s="237"/>
      <c r="P838" s="237"/>
      <c r="Q838" s="237"/>
      <c r="R838" s="237"/>
      <c r="S838" s="237"/>
      <c r="T838" s="237"/>
      <c r="U838" s="237"/>
      <c r="V838" s="237"/>
      <c r="W838" s="237"/>
      <c r="X838" s="237"/>
      <c r="Y838" s="238"/>
      <c r="Z838" s="239"/>
      <c r="AA838" s="240"/>
      <c r="AB838" s="240"/>
      <c r="AC838" s="242"/>
      <c r="AD838" s="233"/>
      <c r="AE838" s="234"/>
      <c r="AF838" s="234"/>
      <c r="AG838" s="234"/>
      <c r="AH838" s="235"/>
      <c r="AI838" s="236"/>
      <c r="AJ838" s="237"/>
      <c r="AK838" s="237"/>
      <c r="AL838" s="237"/>
      <c r="AM838" s="237"/>
      <c r="AN838" s="237"/>
      <c r="AO838" s="237"/>
      <c r="AP838" s="237"/>
      <c r="AQ838" s="237"/>
      <c r="AR838" s="237"/>
      <c r="AS838" s="237"/>
      <c r="AT838" s="237"/>
      <c r="AU838" s="238"/>
      <c r="AV838" s="239"/>
      <c r="AW838" s="240"/>
      <c r="AX838" s="240"/>
      <c r="AY838" s="241"/>
    </row>
    <row r="839" spans="2:51" ht="24.75" customHeight="1">
      <c r="B839" s="308"/>
      <c r="C839" s="309"/>
      <c r="D839" s="309"/>
      <c r="E839" s="309"/>
      <c r="F839" s="309"/>
      <c r="G839" s="310"/>
      <c r="H839" s="233"/>
      <c r="I839" s="234"/>
      <c r="J839" s="234"/>
      <c r="K839" s="234"/>
      <c r="L839" s="235"/>
      <c r="M839" s="236"/>
      <c r="N839" s="237"/>
      <c r="O839" s="237"/>
      <c r="P839" s="237"/>
      <c r="Q839" s="237"/>
      <c r="R839" s="237"/>
      <c r="S839" s="237"/>
      <c r="T839" s="237"/>
      <c r="U839" s="237"/>
      <c r="V839" s="237"/>
      <c r="W839" s="237"/>
      <c r="X839" s="237"/>
      <c r="Y839" s="238"/>
      <c r="Z839" s="239"/>
      <c r="AA839" s="240"/>
      <c r="AB839" s="240"/>
      <c r="AC839" s="242"/>
      <c r="AD839" s="233"/>
      <c r="AE839" s="234"/>
      <c r="AF839" s="234"/>
      <c r="AG839" s="234"/>
      <c r="AH839" s="235"/>
      <c r="AI839" s="236"/>
      <c r="AJ839" s="237"/>
      <c r="AK839" s="237"/>
      <c r="AL839" s="237"/>
      <c r="AM839" s="237"/>
      <c r="AN839" s="237"/>
      <c r="AO839" s="237"/>
      <c r="AP839" s="237"/>
      <c r="AQ839" s="237"/>
      <c r="AR839" s="237"/>
      <c r="AS839" s="237"/>
      <c r="AT839" s="237"/>
      <c r="AU839" s="238"/>
      <c r="AV839" s="239"/>
      <c r="AW839" s="240"/>
      <c r="AX839" s="240"/>
      <c r="AY839" s="241"/>
    </row>
    <row r="840" spans="2:51" ht="24.75" customHeight="1">
      <c r="B840" s="308"/>
      <c r="C840" s="309"/>
      <c r="D840" s="309"/>
      <c r="E840" s="309"/>
      <c r="F840" s="309"/>
      <c r="G840" s="310"/>
      <c r="H840" s="233"/>
      <c r="I840" s="234"/>
      <c r="J840" s="234"/>
      <c r="K840" s="234"/>
      <c r="L840" s="235"/>
      <c r="M840" s="236"/>
      <c r="N840" s="237"/>
      <c r="O840" s="237"/>
      <c r="P840" s="237"/>
      <c r="Q840" s="237"/>
      <c r="R840" s="237"/>
      <c r="S840" s="237"/>
      <c r="T840" s="237"/>
      <c r="U840" s="237"/>
      <c r="V840" s="237"/>
      <c r="W840" s="237"/>
      <c r="X840" s="237"/>
      <c r="Y840" s="238"/>
      <c r="Z840" s="239"/>
      <c r="AA840" s="240"/>
      <c r="AB840" s="240"/>
      <c r="AC840" s="242"/>
      <c r="AD840" s="233"/>
      <c r="AE840" s="234"/>
      <c r="AF840" s="234"/>
      <c r="AG840" s="234"/>
      <c r="AH840" s="235"/>
      <c r="AI840" s="236"/>
      <c r="AJ840" s="237"/>
      <c r="AK840" s="237"/>
      <c r="AL840" s="237"/>
      <c r="AM840" s="237"/>
      <c r="AN840" s="237"/>
      <c r="AO840" s="237"/>
      <c r="AP840" s="237"/>
      <c r="AQ840" s="237"/>
      <c r="AR840" s="237"/>
      <c r="AS840" s="237"/>
      <c r="AT840" s="237"/>
      <c r="AU840" s="238"/>
      <c r="AV840" s="239"/>
      <c r="AW840" s="240"/>
      <c r="AX840" s="240"/>
      <c r="AY840" s="241"/>
    </row>
    <row r="841" spans="2:51" ht="24.75" customHeight="1">
      <c r="B841" s="308"/>
      <c r="C841" s="309"/>
      <c r="D841" s="309"/>
      <c r="E841" s="309"/>
      <c r="F841" s="309"/>
      <c r="G841" s="310"/>
      <c r="H841" s="233"/>
      <c r="I841" s="234"/>
      <c r="J841" s="234"/>
      <c r="K841" s="234"/>
      <c r="L841" s="235"/>
      <c r="M841" s="236"/>
      <c r="N841" s="237"/>
      <c r="O841" s="237"/>
      <c r="P841" s="237"/>
      <c r="Q841" s="237"/>
      <c r="R841" s="237"/>
      <c r="S841" s="237"/>
      <c r="T841" s="237"/>
      <c r="U841" s="237"/>
      <c r="V841" s="237"/>
      <c r="W841" s="237"/>
      <c r="X841" s="237"/>
      <c r="Y841" s="238"/>
      <c r="Z841" s="239"/>
      <c r="AA841" s="240"/>
      <c r="AB841" s="240"/>
      <c r="AC841" s="240"/>
      <c r="AD841" s="233"/>
      <c r="AE841" s="234"/>
      <c r="AF841" s="234"/>
      <c r="AG841" s="234"/>
      <c r="AH841" s="235"/>
      <c r="AI841" s="236"/>
      <c r="AJ841" s="237"/>
      <c r="AK841" s="237"/>
      <c r="AL841" s="237"/>
      <c r="AM841" s="237"/>
      <c r="AN841" s="237"/>
      <c r="AO841" s="237"/>
      <c r="AP841" s="237"/>
      <c r="AQ841" s="237"/>
      <c r="AR841" s="237"/>
      <c r="AS841" s="237"/>
      <c r="AT841" s="237"/>
      <c r="AU841" s="238"/>
      <c r="AV841" s="239"/>
      <c r="AW841" s="240"/>
      <c r="AX841" s="240"/>
      <c r="AY841" s="241"/>
    </row>
    <row r="842" spans="2:51" ht="24.75" customHeight="1">
      <c r="B842" s="308"/>
      <c r="C842" s="309"/>
      <c r="D842" s="309"/>
      <c r="E842" s="309"/>
      <c r="F842" s="309"/>
      <c r="G842" s="310"/>
      <c r="H842" s="233"/>
      <c r="I842" s="234"/>
      <c r="J842" s="234"/>
      <c r="K842" s="234"/>
      <c r="L842" s="235"/>
      <c r="M842" s="236"/>
      <c r="N842" s="237"/>
      <c r="O842" s="237"/>
      <c r="P842" s="237"/>
      <c r="Q842" s="237"/>
      <c r="R842" s="237"/>
      <c r="S842" s="237"/>
      <c r="T842" s="237"/>
      <c r="U842" s="237"/>
      <c r="V842" s="237"/>
      <c r="W842" s="237"/>
      <c r="X842" s="237"/>
      <c r="Y842" s="238"/>
      <c r="Z842" s="239"/>
      <c r="AA842" s="240"/>
      <c r="AB842" s="240"/>
      <c r="AC842" s="240"/>
      <c r="AD842" s="233"/>
      <c r="AE842" s="234"/>
      <c r="AF842" s="234"/>
      <c r="AG842" s="234"/>
      <c r="AH842" s="235"/>
      <c r="AI842" s="236"/>
      <c r="AJ842" s="237"/>
      <c r="AK842" s="237"/>
      <c r="AL842" s="237"/>
      <c r="AM842" s="237"/>
      <c r="AN842" s="237"/>
      <c r="AO842" s="237"/>
      <c r="AP842" s="237"/>
      <c r="AQ842" s="237"/>
      <c r="AR842" s="237"/>
      <c r="AS842" s="237"/>
      <c r="AT842" s="237"/>
      <c r="AU842" s="238"/>
      <c r="AV842" s="239"/>
      <c r="AW842" s="240"/>
      <c r="AX842" s="240"/>
      <c r="AY842" s="241"/>
    </row>
    <row r="843" spans="2:51" ht="24.75" customHeight="1">
      <c r="B843" s="308"/>
      <c r="C843" s="309"/>
      <c r="D843" s="309"/>
      <c r="E843" s="309"/>
      <c r="F843" s="309"/>
      <c r="G843" s="310"/>
      <c r="H843" s="233"/>
      <c r="I843" s="234"/>
      <c r="J843" s="234"/>
      <c r="K843" s="234"/>
      <c r="L843" s="235"/>
      <c r="M843" s="236"/>
      <c r="N843" s="237"/>
      <c r="O843" s="237"/>
      <c r="P843" s="237"/>
      <c r="Q843" s="237"/>
      <c r="R843" s="237"/>
      <c r="S843" s="237"/>
      <c r="T843" s="237"/>
      <c r="U843" s="237"/>
      <c r="V843" s="237"/>
      <c r="W843" s="237"/>
      <c r="X843" s="237"/>
      <c r="Y843" s="238"/>
      <c r="Z843" s="239"/>
      <c r="AA843" s="240"/>
      <c r="AB843" s="240"/>
      <c r="AC843" s="240"/>
      <c r="AD843" s="233"/>
      <c r="AE843" s="234"/>
      <c r="AF843" s="234"/>
      <c r="AG843" s="234"/>
      <c r="AH843" s="235"/>
      <c r="AI843" s="236"/>
      <c r="AJ843" s="237"/>
      <c r="AK843" s="237"/>
      <c r="AL843" s="237"/>
      <c r="AM843" s="237"/>
      <c r="AN843" s="237"/>
      <c r="AO843" s="237"/>
      <c r="AP843" s="237"/>
      <c r="AQ843" s="237"/>
      <c r="AR843" s="237"/>
      <c r="AS843" s="237"/>
      <c r="AT843" s="237"/>
      <c r="AU843" s="238"/>
      <c r="AV843" s="239"/>
      <c r="AW843" s="240"/>
      <c r="AX843" s="240"/>
      <c r="AY843" s="241"/>
    </row>
    <row r="844" spans="2:51" ht="24.75" customHeight="1">
      <c r="B844" s="308"/>
      <c r="C844" s="309"/>
      <c r="D844" s="309"/>
      <c r="E844" s="309"/>
      <c r="F844" s="309"/>
      <c r="G844" s="310"/>
      <c r="H844" s="224"/>
      <c r="I844" s="225"/>
      <c r="J844" s="225"/>
      <c r="K844" s="225"/>
      <c r="L844" s="226"/>
      <c r="M844" s="227"/>
      <c r="N844" s="228"/>
      <c r="O844" s="228"/>
      <c r="P844" s="228"/>
      <c r="Q844" s="228"/>
      <c r="R844" s="228"/>
      <c r="S844" s="228"/>
      <c r="T844" s="228"/>
      <c r="U844" s="228"/>
      <c r="V844" s="228"/>
      <c r="W844" s="228"/>
      <c r="X844" s="228"/>
      <c r="Y844" s="229"/>
      <c r="Z844" s="230"/>
      <c r="AA844" s="231"/>
      <c r="AB844" s="231"/>
      <c r="AC844" s="231"/>
      <c r="AD844" s="224"/>
      <c r="AE844" s="225"/>
      <c r="AF844" s="225"/>
      <c r="AG844" s="225"/>
      <c r="AH844" s="226"/>
      <c r="AI844" s="227"/>
      <c r="AJ844" s="228"/>
      <c r="AK844" s="228"/>
      <c r="AL844" s="228"/>
      <c r="AM844" s="228"/>
      <c r="AN844" s="228"/>
      <c r="AO844" s="228"/>
      <c r="AP844" s="228"/>
      <c r="AQ844" s="228"/>
      <c r="AR844" s="228"/>
      <c r="AS844" s="228"/>
      <c r="AT844" s="228"/>
      <c r="AU844" s="229"/>
      <c r="AV844" s="230"/>
      <c r="AW844" s="231"/>
      <c r="AX844" s="231"/>
      <c r="AY844" s="232"/>
    </row>
    <row r="845" spans="2:51" ht="24.75" customHeight="1" thickBot="1">
      <c r="B845" s="311"/>
      <c r="C845" s="312"/>
      <c r="D845" s="312"/>
      <c r="E845" s="312"/>
      <c r="F845" s="312"/>
      <c r="G845" s="313"/>
      <c r="H845" s="215" t="s">
        <v>26</v>
      </c>
      <c r="I845" s="216"/>
      <c r="J845" s="216"/>
      <c r="K845" s="216"/>
      <c r="L845" s="216"/>
      <c r="M845" s="217"/>
      <c r="N845" s="218"/>
      <c r="O845" s="218"/>
      <c r="P845" s="218"/>
      <c r="Q845" s="218"/>
      <c r="R845" s="218"/>
      <c r="S845" s="218"/>
      <c r="T845" s="218"/>
      <c r="U845" s="218"/>
      <c r="V845" s="218"/>
      <c r="W845" s="218"/>
      <c r="X845" s="218"/>
      <c r="Y845" s="219"/>
      <c r="Z845" s="606"/>
      <c r="AA845" s="607"/>
      <c r="AB845" s="607"/>
      <c r="AC845" s="608"/>
      <c r="AD845" s="215" t="s">
        <v>26</v>
      </c>
      <c r="AE845" s="216"/>
      <c r="AF845" s="216"/>
      <c r="AG845" s="216"/>
      <c r="AH845" s="216"/>
      <c r="AI845" s="217"/>
      <c r="AJ845" s="218"/>
      <c r="AK845" s="218"/>
      <c r="AL845" s="218"/>
      <c r="AM845" s="218"/>
      <c r="AN845" s="218"/>
      <c r="AO845" s="218"/>
      <c r="AP845" s="218"/>
      <c r="AQ845" s="218"/>
      <c r="AR845" s="218"/>
      <c r="AS845" s="218"/>
      <c r="AT845" s="218"/>
      <c r="AU845" s="219"/>
      <c r="AV845" s="606"/>
      <c r="AW845" s="607"/>
      <c r="AX845" s="607"/>
      <c r="AY845" s="609"/>
    </row>
    <row r="847" spans="2:51" ht="23.25" customHeight="1">
      <c r="B847" s="28" t="s">
        <v>100</v>
      </c>
      <c r="C847" s="28"/>
      <c r="D847" s="28"/>
      <c r="E847" s="64"/>
      <c r="F847" s="64"/>
      <c r="G847" s="494" t="s">
        <v>1705</v>
      </c>
      <c r="H847" s="494"/>
      <c r="I847" s="494"/>
      <c r="J847" s="494"/>
      <c r="K847" s="494"/>
      <c r="L847" s="494"/>
      <c r="M847" s="494"/>
      <c r="N847" s="494"/>
      <c r="O847" s="494"/>
      <c r="P847" s="494"/>
      <c r="Q847" s="494"/>
      <c r="R847" s="494"/>
      <c r="S847" s="494"/>
      <c r="T847" s="494"/>
      <c r="U847" s="494"/>
      <c r="V847" s="494"/>
      <c r="W847" s="494"/>
      <c r="X847" s="494"/>
      <c r="Y847" s="494"/>
      <c r="Z847" s="494"/>
      <c r="AA847" s="494"/>
      <c r="AB847" s="494"/>
      <c r="AC847" s="494"/>
      <c r="AD847" s="494"/>
      <c r="AE847" s="494"/>
      <c r="AF847" s="494"/>
      <c r="AG847" s="494"/>
      <c r="AH847" s="494"/>
      <c r="AI847" s="494"/>
      <c r="AJ847" s="494"/>
      <c r="AK847" s="494"/>
      <c r="AL847" s="494"/>
      <c r="AM847" s="494"/>
      <c r="AN847" s="494"/>
      <c r="AO847" s="494"/>
      <c r="AP847" s="494"/>
      <c r="AQ847" s="494"/>
      <c r="AR847" s="494"/>
      <c r="AS847" s="494"/>
      <c r="AT847" s="494"/>
      <c r="AU847" s="494"/>
      <c r="AV847" s="494"/>
      <c r="AW847" s="494"/>
      <c r="AX847" s="494"/>
      <c r="AY847" s="64"/>
    </row>
    <row r="848" spans="2:51" ht="14.25">
      <c r="C848" s="20" t="s">
        <v>1765</v>
      </c>
    </row>
    <row r="849" spans="2:50">
      <c r="C849" t="s">
        <v>1766</v>
      </c>
    </row>
    <row r="850" spans="2:50" ht="34.5" customHeight="1">
      <c r="B850" s="202"/>
      <c r="C850" s="202"/>
      <c r="D850" s="213" t="s">
        <v>1767</v>
      </c>
      <c r="E850" s="213"/>
      <c r="F850" s="213"/>
      <c r="G850" s="213"/>
      <c r="H850" s="213"/>
      <c r="I850" s="213"/>
      <c r="J850" s="213"/>
      <c r="K850" s="213"/>
      <c r="L850" s="213"/>
      <c r="M850" s="213"/>
      <c r="N850" s="213" t="s">
        <v>1768</v>
      </c>
      <c r="O850" s="213"/>
      <c r="P850" s="213"/>
      <c r="Q850" s="213"/>
      <c r="R850" s="213"/>
      <c r="S850" s="213"/>
      <c r="T850" s="213"/>
      <c r="U850" s="213"/>
      <c r="V850" s="213"/>
      <c r="W850" s="213"/>
      <c r="X850" s="213"/>
      <c r="Y850" s="213"/>
      <c r="Z850" s="213"/>
      <c r="AA850" s="213"/>
      <c r="AB850" s="213"/>
      <c r="AC850" s="213"/>
      <c r="AD850" s="213"/>
      <c r="AE850" s="213"/>
      <c r="AF850" s="213"/>
      <c r="AG850" s="213"/>
      <c r="AH850" s="213"/>
      <c r="AI850" s="213"/>
      <c r="AJ850" s="213"/>
      <c r="AK850" s="213"/>
      <c r="AL850" s="214" t="s">
        <v>1769</v>
      </c>
      <c r="AM850" s="213"/>
      <c r="AN850" s="213"/>
      <c r="AO850" s="213"/>
      <c r="AP850" s="213"/>
      <c r="AQ850" s="213"/>
      <c r="AR850" s="213" t="s">
        <v>27</v>
      </c>
      <c r="AS850" s="213"/>
      <c r="AT850" s="213"/>
      <c r="AU850" s="213"/>
      <c r="AV850" s="213" t="s">
        <v>28</v>
      </c>
      <c r="AW850" s="213"/>
      <c r="AX850" s="213"/>
    </row>
    <row r="851" spans="2:50" ht="38.25" customHeight="1">
      <c r="B851" s="202">
        <v>1</v>
      </c>
      <c r="C851" s="202">
        <v>1</v>
      </c>
      <c r="D851" s="480" t="s">
        <v>1908</v>
      </c>
      <c r="E851" s="481"/>
      <c r="F851" s="481"/>
      <c r="G851" s="481"/>
      <c r="H851" s="481"/>
      <c r="I851" s="481"/>
      <c r="J851" s="481"/>
      <c r="K851" s="481"/>
      <c r="L851" s="481"/>
      <c r="M851" s="482"/>
      <c r="N851" s="480" t="s">
        <v>1890</v>
      </c>
      <c r="O851" s="481"/>
      <c r="P851" s="481"/>
      <c r="Q851" s="481"/>
      <c r="R851" s="481"/>
      <c r="S851" s="481"/>
      <c r="T851" s="481"/>
      <c r="U851" s="481"/>
      <c r="V851" s="481"/>
      <c r="W851" s="481"/>
      <c r="X851" s="481"/>
      <c r="Y851" s="481"/>
      <c r="Z851" s="481"/>
      <c r="AA851" s="481"/>
      <c r="AB851" s="481"/>
      <c r="AC851" s="481"/>
      <c r="AD851" s="481"/>
      <c r="AE851" s="481"/>
      <c r="AF851" s="481"/>
      <c r="AG851" s="481"/>
      <c r="AH851" s="481"/>
      <c r="AI851" s="481"/>
      <c r="AJ851" s="481"/>
      <c r="AK851" s="482"/>
      <c r="AL851" s="492">
        <v>36.5</v>
      </c>
      <c r="AM851" s="493"/>
      <c r="AN851" s="493"/>
      <c r="AO851" s="493"/>
      <c r="AP851" s="493"/>
      <c r="AQ851" s="493"/>
      <c r="AR851" s="209" t="s">
        <v>224</v>
      </c>
      <c r="AS851" s="209"/>
      <c r="AT851" s="209"/>
      <c r="AU851" s="209"/>
      <c r="AV851" s="209" t="s">
        <v>1722</v>
      </c>
      <c r="AW851" s="209"/>
      <c r="AX851" s="209"/>
    </row>
    <row r="852" spans="2:50" ht="21.95" customHeight="1">
      <c r="B852" s="202">
        <v>2</v>
      </c>
      <c r="C852" s="202">
        <v>1</v>
      </c>
      <c r="D852" s="208"/>
      <c r="E852" s="208"/>
      <c r="F852" s="208"/>
      <c r="G852" s="208"/>
      <c r="H852" s="208"/>
      <c r="I852" s="208"/>
      <c r="J852" s="208"/>
      <c r="K852" s="208"/>
      <c r="L852" s="208"/>
      <c r="M852" s="208"/>
      <c r="N852" s="208"/>
      <c r="O852" s="208"/>
      <c r="P852" s="208"/>
      <c r="Q852" s="208"/>
      <c r="R852" s="208"/>
      <c r="S852" s="208"/>
      <c r="T852" s="208"/>
      <c r="U852" s="208"/>
      <c r="V852" s="208"/>
      <c r="W852" s="208"/>
      <c r="X852" s="208"/>
      <c r="Y852" s="208"/>
      <c r="Z852" s="208"/>
      <c r="AA852" s="208"/>
      <c r="AB852" s="208"/>
      <c r="AC852" s="208"/>
      <c r="AD852" s="208"/>
      <c r="AE852" s="208"/>
      <c r="AF852" s="208"/>
      <c r="AG852" s="208"/>
      <c r="AH852" s="208"/>
      <c r="AI852" s="208"/>
      <c r="AJ852" s="208"/>
      <c r="AK852" s="208"/>
      <c r="AL852" s="483"/>
      <c r="AM852" s="484"/>
      <c r="AN852" s="484"/>
      <c r="AO852" s="484"/>
      <c r="AP852" s="484"/>
      <c r="AQ852" s="484"/>
      <c r="AR852" s="209"/>
      <c r="AS852" s="209"/>
      <c r="AT852" s="209"/>
      <c r="AU852" s="209"/>
      <c r="AV852" s="209"/>
      <c r="AW852" s="209"/>
      <c r="AX852" s="209"/>
    </row>
    <row r="853" spans="2:50" ht="21.95" customHeight="1">
      <c r="B853" s="202">
        <v>3</v>
      </c>
      <c r="C853" s="202">
        <v>1</v>
      </c>
      <c r="D853" s="208"/>
      <c r="E853" s="208"/>
      <c r="F853" s="208"/>
      <c r="G853" s="208"/>
      <c r="H853" s="208"/>
      <c r="I853" s="208"/>
      <c r="J853" s="208"/>
      <c r="K853" s="208"/>
      <c r="L853" s="208"/>
      <c r="M853" s="208"/>
      <c r="N853" s="208"/>
      <c r="O853" s="208"/>
      <c r="P853" s="208"/>
      <c r="Q853" s="208"/>
      <c r="R853" s="208"/>
      <c r="S853" s="208"/>
      <c r="T853" s="208"/>
      <c r="U853" s="208"/>
      <c r="V853" s="208"/>
      <c r="W853" s="208"/>
      <c r="X853" s="208"/>
      <c r="Y853" s="208"/>
      <c r="Z853" s="208"/>
      <c r="AA853" s="208"/>
      <c r="AB853" s="208"/>
      <c r="AC853" s="208"/>
      <c r="AD853" s="208"/>
      <c r="AE853" s="208"/>
      <c r="AF853" s="208"/>
      <c r="AG853" s="208"/>
      <c r="AH853" s="208"/>
      <c r="AI853" s="208"/>
      <c r="AJ853" s="208"/>
      <c r="AK853" s="208"/>
      <c r="AL853" s="207"/>
      <c r="AM853" s="208"/>
      <c r="AN853" s="208"/>
      <c r="AO853" s="208"/>
      <c r="AP853" s="208"/>
      <c r="AQ853" s="208"/>
      <c r="AR853" s="208"/>
      <c r="AS853" s="208"/>
      <c r="AT853" s="208"/>
      <c r="AU853" s="208"/>
      <c r="AV853" s="208"/>
      <c r="AW853" s="208"/>
      <c r="AX853" s="208"/>
    </row>
    <row r="854" spans="2:50" ht="21.95" customHeight="1">
      <c r="B854" s="202">
        <v>4</v>
      </c>
      <c r="C854" s="202">
        <v>1</v>
      </c>
      <c r="D854" s="208"/>
      <c r="E854" s="208"/>
      <c r="F854" s="208"/>
      <c r="G854" s="208"/>
      <c r="H854" s="208"/>
      <c r="I854" s="208"/>
      <c r="J854" s="208"/>
      <c r="K854" s="208"/>
      <c r="L854" s="208"/>
      <c r="M854" s="208"/>
      <c r="N854" s="208"/>
      <c r="O854" s="208"/>
      <c r="P854" s="208"/>
      <c r="Q854" s="208"/>
      <c r="R854" s="208"/>
      <c r="S854" s="208"/>
      <c r="T854" s="208"/>
      <c r="U854" s="208"/>
      <c r="V854" s="208"/>
      <c r="W854" s="208"/>
      <c r="X854" s="208"/>
      <c r="Y854" s="208"/>
      <c r="Z854" s="208"/>
      <c r="AA854" s="208"/>
      <c r="AB854" s="208"/>
      <c r="AC854" s="208"/>
      <c r="AD854" s="208"/>
      <c r="AE854" s="208"/>
      <c r="AF854" s="208"/>
      <c r="AG854" s="208"/>
      <c r="AH854" s="208"/>
      <c r="AI854" s="208"/>
      <c r="AJ854" s="208"/>
      <c r="AK854" s="208"/>
      <c r="AL854" s="207"/>
      <c r="AM854" s="208"/>
      <c r="AN854" s="208"/>
      <c r="AO854" s="208"/>
      <c r="AP854" s="208"/>
      <c r="AQ854" s="208"/>
      <c r="AR854" s="208"/>
      <c r="AS854" s="208"/>
      <c r="AT854" s="208"/>
      <c r="AU854" s="208"/>
      <c r="AV854" s="208"/>
      <c r="AW854" s="208"/>
      <c r="AX854" s="208"/>
    </row>
    <row r="855" spans="2:50" ht="21.95" customHeight="1">
      <c r="B855" s="202">
        <v>5</v>
      </c>
      <c r="C855" s="202">
        <v>1</v>
      </c>
      <c r="D855" s="208"/>
      <c r="E855" s="208"/>
      <c r="F855" s="208"/>
      <c r="G855" s="208"/>
      <c r="H855" s="208"/>
      <c r="I855" s="208"/>
      <c r="J855" s="208"/>
      <c r="K855" s="208"/>
      <c r="L855" s="208"/>
      <c r="M855" s="208"/>
      <c r="N855" s="208"/>
      <c r="O855" s="208"/>
      <c r="P855" s="208"/>
      <c r="Q855" s="208"/>
      <c r="R855" s="208"/>
      <c r="S855" s="208"/>
      <c r="T855" s="208"/>
      <c r="U855" s="208"/>
      <c r="V855" s="208"/>
      <c r="W855" s="208"/>
      <c r="X855" s="208"/>
      <c r="Y855" s="208"/>
      <c r="Z855" s="208"/>
      <c r="AA855" s="208"/>
      <c r="AB855" s="208"/>
      <c r="AC855" s="208"/>
      <c r="AD855" s="208"/>
      <c r="AE855" s="208"/>
      <c r="AF855" s="208"/>
      <c r="AG855" s="208"/>
      <c r="AH855" s="208"/>
      <c r="AI855" s="208"/>
      <c r="AJ855" s="208"/>
      <c r="AK855" s="208"/>
      <c r="AL855" s="207"/>
      <c r="AM855" s="208"/>
      <c r="AN855" s="208"/>
      <c r="AO855" s="208"/>
      <c r="AP855" s="208"/>
      <c r="AQ855" s="208"/>
      <c r="AR855" s="208"/>
      <c r="AS855" s="208"/>
      <c r="AT855" s="208"/>
      <c r="AU855" s="208"/>
      <c r="AV855" s="208"/>
      <c r="AW855" s="208"/>
      <c r="AX855" s="208"/>
    </row>
    <row r="856" spans="2:50" ht="21.95" customHeight="1">
      <c r="B856" s="202">
        <v>6</v>
      </c>
      <c r="C856" s="202">
        <v>1</v>
      </c>
      <c r="D856" s="208"/>
      <c r="E856" s="208"/>
      <c r="F856" s="208"/>
      <c r="G856" s="208"/>
      <c r="H856" s="208"/>
      <c r="I856" s="208"/>
      <c r="J856" s="208"/>
      <c r="K856" s="208"/>
      <c r="L856" s="208"/>
      <c r="M856" s="208"/>
      <c r="N856" s="208"/>
      <c r="O856" s="208"/>
      <c r="P856" s="208"/>
      <c r="Q856" s="208"/>
      <c r="R856" s="208"/>
      <c r="S856" s="208"/>
      <c r="T856" s="208"/>
      <c r="U856" s="208"/>
      <c r="V856" s="208"/>
      <c r="W856" s="208"/>
      <c r="X856" s="208"/>
      <c r="Y856" s="208"/>
      <c r="Z856" s="208"/>
      <c r="AA856" s="208"/>
      <c r="AB856" s="208"/>
      <c r="AC856" s="208"/>
      <c r="AD856" s="208"/>
      <c r="AE856" s="208"/>
      <c r="AF856" s="208"/>
      <c r="AG856" s="208"/>
      <c r="AH856" s="208"/>
      <c r="AI856" s="208"/>
      <c r="AJ856" s="208"/>
      <c r="AK856" s="208"/>
      <c r="AL856" s="207"/>
      <c r="AM856" s="208"/>
      <c r="AN856" s="208"/>
      <c r="AO856" s="208"/>
      <c r="AP856" s="208"/>
      <c r="AQ856" s="208"/>
      <c r="AR856" s="208"/>
      <c r="AS856" s="208"/>
      <c r="AT856" s="208"/>
      <c r="AU856" s="208"/>
      <c r="AV856" s="208"/>
      <c r="AW856" s="208"/>
      <c r="AX856" s="208"/>
    </row>
    <row r="857" spans="2:50" ht="21.95" customHeight="1">
      <c r="B857" s="202">
        <v>7</v>
      </c>
      <c r="C857" s="202">
        <v>1</v>
      </c>
      <c r="D857" s="208"/>
      <c r="E857" s="208"/>
      <c r="F857" s="208"/>
      <c r="G857" s="208"/>
      <c r="H857" s="208"/>
      <c r="I857" s="208"/>
      <c r="J857" s="208"/>
      <c r="K857" s="208"/>
      <c r="L857" s="208"/>
      <c r="M857" s="208"/>
      <c r="N857" s="208"/>
      <c r="O857" s="208"/>
      <c r="P857" s="208"/>
      <c r="Q857" s="208"/>
      <c r="R857" s="208"/>
      <c r="S857" s="208"/>
      <c r="T857" s="208"/>
      <c r="U857" s="208"/>
      <c r="V857" s="208"/>
      <c r="W857" s="208"/>
      <c r="X857" s="208"/>
      <c r="Y857" s="208"/>
      <c r="Z857" s="208"/>
      <c r="AA857" s="208"/>
      <c r="AB857" s="208"/>
      <c r="AC857" s="208"/>
      <c r="AD857" s="208"/>
      <c r="AE857" s="208"/>
      <c r="AF857" s="208"/>
      <c r="AG857" s="208"/>
      <c r="AH857" s="208"/>
      <c r="AI857" s="208"/>
      <c r="AJ857" s="208"/>
      <c r="AK857" s="208"/>
      <c r="AL857" s="207"/>
      <c r="AM857" s="208"/>
      <c r="AN857" s="208"/>
      <c r="AO857" s="208"/>
      <c r="AP857" s="208"/>
      <c r="AQ857" s="208"/>
      <c r="AR857" s="208"/>
      <c r="AS857" s="208"/>
      <c r="AT857" s="208"/>
      <c r="AU857" s="208"/>
      <c r="AV857" s="208"/>
      <c r="AW857" s="208"/>
      <c r="AX857" s="208"/>
    </row>
    <row r="858" spans="2:50" ht="21.95" customHeight="1">
      <c r="B858" s="202">
        <v>8</v>
      </c>
      <c r="C858" s="202">
        <v>1</v>
      </c>
      <c r="D858" s="208"/>
      <c r="E858" s="208"/>
      <c r="F858" s="208"/>
      <c r="G858" s="208"/>
      <c r="H858" s="208"/>
      <c r="I858" s="208"/>
      <c r="J858" s="208"/>
      <c r="K858" s="208"/>
      <c r="L858" s="208"/>
      <c r="M858" s="208"/>
      <c r="N858" s="208"/>
      <c r="O858" s="208"/>
      <c r="P858" s="208"/>
      <c r="Q858" s="208"/>
      <c r="R858" s="208"/>
      <c r="S858" s="208"/>
      <c r="T858" s="208"/>
      <c r="U858" s="208"/>
      <c r="V858" s="208"/>
      <c r="W858" s="208"/>
      <c r="X858" s="208"/>
      <c r="Y858" s="208"/>
      <c r="Z858" s="208"/>
      <c r="AA858" s="208"/>
      <c r="AB858" s="208"/>
      <c r="AC858" s="208"/>
      <c r="AD858" s="208"/>
      <c r="AE858" s="208"/>
      <c r="AF858" s="208"/>
      <c r="AG858" s="208"/>
      <c r="AH858" s="208"/>
      <c r="AI858" s="208"/>
      <c r="AJ858" s="208"/>
      <c r="AK858" s="208"/>
      <c r="AL858" s="207"/>
      <c r="AM858" s="208"/>
      <c r="AN858" s="208"/>
      <c r="AO858" s="208"/>
      <c r="AP858" s="208"/>
      <c r="AQ858" s="208"/>
      <c r="AR858" s="208"/>
      <c r="AS858" s="208"/>
      <c r="AT858" s="208"/>
      <c r="AU858" s="208"/>
      <c r="AV858" s="208"/>
      <c r="AW858" s="208"/>
      <c r="AX858" s="208"/>
    </row>
    <row r="859" spans="2:50" ht="21.95" customHeight="1">
      <c r="B859" s="202">
        <v>9</v>
      </c>
      <c r="C859" s="202">
        <v>1</v>
      </c>
      <c r="D859" s="208"/>
      <c r="E859" s="208"/>
      <c r="F859" s="208"/>
      <c r="G859" s="208"/>
      <c r="H859" s="208"/>
      <c r="I859" s="208"/>
      <c r="J859" s="208"/>
      <c r="K859" s="208"/>
      <c r="L859" s="208"/>
      <c r="M859" s="208"/>
      <c r="N859" s="208"/>
      <c r="O859" s="208"/>
      <c r="P859" s="208"/>
      <c r="Q859" s="208"/>
      <c r="R859" s="208"/>
      <c r="S859" s="208"/>
      <c r="T859" s="208"/>
      <c r="U859" s="208"/>
      <c r="V859" s="208"/>
      <c r="W859" s="208"/>
      <c r="X859" s="208"/>
      <c r="Y859" s="208"/>
      <c r="Z859" s="208"/>
      <c r="AA859" s="208"/>
      <c r="AB859" s="208"/>
      <c r="AC859" s="208"/>
      <c r="AD859" s="208"/>
      <c r="AE859" s="208"/>
      <c r="AF859" s="208"/>
      <c r="AG859" s="208"/>
      <c r="AH859" s="208"/>
      <c r="AI859" s="208"/>
      <c r="AJ859" s="208"/>
      <c r="AK859" s="208"/>
      <c r="AL859" s="207"/>
      <c r="AM859" s="208"/>
      <c r="AN859" s="208"/>
      <c r="AO859" s="208"/>
      <c r="AP859" s="208"/>
      <c r="AQ859" s="208"/>
      <c r="AR859" s="208"/>
      <c r="AS859" s="208"/>
      <c r="AT859" s="208"/>
      <c r="AU859" s="208"/>
      <c r="AV859" s="208"/>
      <c r="AW859" s="208"/>
      <c r="AX859" s="208"/>
    </row>
    <row r="860" spans="2:50" ht="21.95" customHeight="1">
      <c r="B860" s="202">
        <v>10</v>
      </c>
      <c r="C860" s="202">
        <v>1</v>
      </c>
      <c r="D860" s="208"/>
      <c r="E860" s="208"/>
      <c r="F860" s="208"/>
      <c r="G860" s="208"/>
      <c r="H860" s="208"/>
      <c r="I860" s="208"/>
      <c r="J860" s="208"/>
      <c r="K860" s="208"/>
      <c r="L860" s="208"/>
      <c r="M860" s="208"/>
      <c r="N860" s="208"/>
      <c r="O860" s="208"/>
      <c r="P860" s="208"/>
      <c r="Q860" s="208"/>
      <c r="R860" s="208"/>
      <c r="S860" s="208"/>
      <c r="T860" s="208"/>
      <c r="U860" s="208"/>
      <c r="V860" s="208"/>
      <c r="W860" s="208"/>
      <c r="X860" s="208"/>
      <c r="Y860" s="208"/>
      <c r="Z860" s="208"/>
      <c r="AA860" s="208"/>
      <c r="AB860" s="208"/>
      <c r="AC860" s="208"/>
      <c r="AD860" s="208"/>
      <c r="AE860" s="208"/>
      <c r="AF860" s="208"/>
      <c r="AG860" s="208"/>
      <c r="AH860" s="208"/>
      <c r="AI860" s="208"/>
      <c r="AJ860" s="208"/>
      <c r="AK860" s="208"/>
      <c r="AL860" s="207"/>
      <c r="AM860" s="208"/>
      <c r="AN860" s="208"/>
      <c r="AO860" s="208"/>
      <c r="AP860" s="208"/>
      <c r="AQ860" s="208"/>
      <c r="AR860" s="208"/>
      <c r="AS860" s="208"/>
      <c r="AT860" s="208"/>
      <c r="AU860" s="208"/>
      <c r="AV860" s="208"/>
      <c r="AW860" s="208"/>
      <c r="AX860" s="208"/>
    </row>
    <row r="862" spans="2:50" ht="23.25" hidden="1" customHeight="1">
      <c r="B862" t="s">
        <v>43</v>
      </c>
    </row>
    <row r="863" spans="2:50" ht="36" hidden="1" customHeight="1">
      <c r="B863" s="213" t="s">
        <v>29</v>
      </c>
      <c r="C863" s="213"/>
      <c r="D863" s="213"/>
      <c r="E863" s="213"/>
      <c r="F863" s="213"/>
      <c r="G863" s="213"/>
      <c r="H863" s="213"/>
      <c r="I863" s="209"/>
      <c r="J863" s="209"/>
      <c r="K863" s="209"/>
      <c r="L863" s="209"/>
      <c r="M863" s="209"/>
      <c r="N863" s="209"/>
      <c r="O863" s="209"/>
      <c r="P863" s="209"/>
      <c r="Q863" s="209"/>
      <c r="R863" s="209"/>
      <c r="S863" s="209"/>
      <c r="T863" s="209"/>
      <c r="U863" s="209"/>
      <c r="V863" s="209"/>
      <c r="W863" s="209"/>
      <c r="X863" s="209"/>
      <c r="Y863" s="209"/>
    </row>
    <row r="864" spans="2:50" ht="36" hidden="1" customHeight="1">
      <c r="B864" s="485" t="s">
        <v>41</v>
      </c>
      <c r="C864" s="486"/>
      <c r="D864" s="486"/>
      <c r="E864" s="486"/>
      <c r="F864" s="486"/>
      <c r="G864" s="486"/>
      <c r="H864" s="487"/>
      <c r="I864" s="430" t="s">
        <v>1772</v>
      </c>
      <c r="J864" s="267"/>
      <c r="K864" s="267"/>
      <c r="L864" s="267"/>
      <c r="M864" s="429"/>
      <c r="N864" s="491" t="s">
        <v>30</v>
      </c>
      <c r="O864" s="486"/>
      <c r="P864" s="486"/>
      <c r="Q864" s="486"/>
      <c r="R864" s="486"/>
      <c r="S864" s="486"/>
      <c r="T864" s="487"/>
      <c r="U864" s="430" t="s">
        <v>1772</v>
      </c>
      <c r="V864" s="267"/>
      <c r="W864" s="267"/>
      <c r="X864" s="267"/>
      <c r="Y864" s="429"/>
      <c r="Z864" s="491" t="s">
        <v>31</v>
      </c>
      <c r="AA864" s="486"/>
      <c r="AB864" s="486"/>
      <c r="AC864" s="486"/>
      <c r="AD864" s="486"/>
      <c r="AE864" s="486"/>
      <c r="AF864" s="487"/>
      <c r="AG864" s="430" t="s">
        <v>1772</v>
      </c>
      <c r="AH864" s="267"/>
      <c r="AI864" s="267"/>
      <c r="AJ864" s="267"/>
      <c r="AK864" s="429"/>
      <c r="AL864" s="491" t="s">
        <v>32</v>
      </c>
      <c r="AM864" s="486"/>
      <c r="AN864" s="486"/>
      <c r="AO864" s="486"/>
      <c r="AP864" s="486"/>
      <c r="AQ864" s="486"/>
      <c r="AR864" s="487"/>
      <c r="AS864" s="430" t="s">
        <v>1772</v>
      </c>
      <c r="AT864" s="267"/>
      <c r="AU864" s="267"/>
      <c r="AV864" s="267"/>
      <c r="AW864" s="429"/>
    </row>
    <row r="865" spans="2:50" ht="36" hidden="1" customHeight="1">
      <c r="B865" s="491" t="s">
        <v>33</v>
      </c>
      <c r="C865" s="486"/>
      <c r="D865" s="486"/>
      <c r="E865" s="486"/>
      <c r="F865" s="486"/>
      <c r="G865" s="486"/>
      <c r="H865" s="487"/>
      <c r="I865" s="488"/>
      <c r="J865" s="489"/>
      <c r="K865" s="489"/>
      <c r="L865" s="489"/>
      <c r="M865" s="490"/>
      <c r="N865" s="491" t="s">
        <v>34</v>
      </c>
      <c r="O865" s="486"/>
      <c r="P865" s="486"/>
      <c r="Q865" s="486"/>
      <c r="R865" s="486"/>
      <c r="S865" s="486"/>
      <c r="T865" s="487"/>
      <c r="U865" s="488"/>
      <c r="V865" s="489"/>
      <c r="W865" s="489"/>
      <c r="X865" s="489"/>
      <c r="Y865" s="490"/>
      <c r="Z865" s="491" t="s">
        <v>35</v>
      </c>
      <c r="AA865" s="486"/>
      <c r="AB865" s="486"/>
      <c r="AC865" s="486"/>
      <c r="AD865" s="486"/>
      <c r="AE865" s="486"/>
      <c r="AF865" s="487"/>
      <c r="AG865" s="488"/>
      <c r="AH865" s="489"/>
      <c r="AI865" s="489"/>
      <c r="AJ865" s="489"/>
      <c r="AK865" s="490"/>
      <c r="AL865" s="485" t="s">
        <v>36</v>
      </c>
      <c r="AM865" s="486"/>
      <c r="AN865" s="486"/>
      <c r="AO865" s="486"/>
      <c r="AP865" s="486"/>
      <c r="AQ865" s="486"/>
      <c r="AR865" s="487"/>
      <c r="AS865" s="488"/>
      <c r="AT865" s="489"/>
      <c r="AU865" s="489"/>
      <c r="AV865" s="489"/>
      <c r="AW865" s="490"/>
    </row>
    <row r="866" spans="2:50">
      <c r="C866" t="s">
        <v>1773</v>
      </c>
    </row>
    <row r="867" spans="2:50" ht="34.5" customHeight="1">
      <c r="B867" s="202"/>
      <c r="C867" s="202"/>
      <c r="D867" s="213" t="s">
        <v>1767</v>
      </c>
      <c r="E867" s="213"/>
      <c r="F867" s="213"/>
      <c r="G867" s="213"/>
      <c r="H867" s="213"/>
      <c r="I867" s="213"/>
      <c r="J867" s="213"/>
      <c r="K867" s="213"/>
      <c r="L867" s="213"/>
      <c r="M867" s="213"/>
      <c r="N867" s="213" t="s">
        <v>1768</v>
      </c>
      <c r="O867" s="213"/>
      <c r="P867" s="213"/>
      <c r="Q867" s="213"/>
      <c r="R867" s="213"/>
      <c r="S867" s="213"/>
      <c r="T867" s="213"/>
      <c r="U867" s="213"/>
      <c r="V867" s="213"/>
      <c r="W867" s="213"/>
      <c r="X867" s="213"/>
      <c r="Y867" s="213"/>
      <c r="Z867" s="213"/>
      <c r="AA867" s="213"/>
      <c r="AB867" s="213"/>
      <c r="AC867" s="213"/>
      <c r="AD867" s="213"/>
      <c r="AE867" s="213"/>
      <c r="AF867" s="213"/>
      <c r="AG867" s="213"/>
      <c r="AH867" s="213"/>
      <c r="AI867" s="213"/>
      <c r="AJ867" s="213"/>
      <c r="AK867" s="213"/>
      <c r="AL867" s="214" t="s">
        <v>1769</v>
      </c>
      <c r="AM867" s="213"/>
      <c r="AN867" s="213"/>
      <c r="AO867" s="213"/>
      <c r="AP867" s="213"/>
      <c r="AQ867" s="213"/>
      <c r="AR867" s="213" t="s">
        <v>27</v>
      </c>
      <c r="AS867" s="213"/>
      <c r="AT867" s="213"/>
      <c r="AU867" s="213"/>
      <c r="AV867" s="213" t="s">
        <v>28</v>
      </c>
      <c r="AW867" s="213"/>
      <c r="AX867" s="213"/>
    </row>
    <row r="868" spans="2:50" ht="38.25" customHeight="1">
      <c r="B868" s="202">
        <v>1</v>
      </c>
      <c r="C868" s="202">
        <v>1</v>
      </c>
      <c r="D868" s="480" t="s">
        <v>1909</v>
      </c>
      <c r="E868" s="481"/>
      <c r="F868" s="481"/>
      <c r="G868" s="481"/>
      <c r="H868" s="481"/>
      <c r="I868" s="481"/>
      <c r="J868" s="481"/>
      <c r="K868" s="481"/>
      <c r="L868" s="481"/>
      <c r="M868" s="482"/>
      <c r="N868" s="480" t="s">
        <v>1894</v>
      </c>
      <c r="O868" s="481"/>
      <c r="P868" s="481"/>
      <c r="Q868" s="481"/>
      <c r="R868" s="481"/>
      <c r="S868" s="481"/>
      <c r="T868" s="481"/>
      <c r="U868" s="481"/>
      <c r="V868" s="481"/>
      <c r="W868" s="481"/>
      <c r="X868" s="481"/>
      <c r="Y868" s="481"/>
      <c r="Z868" s="481"/>
      <c r="AA868" s="481"/>
      <c r="AB868" s="481"/>
      <c r="AC868" s="481"/>
      <c r="AD868" s="481"/>
      <c r="AE868" s="481"/>
      <c r="AF868" s="481"/>
      <c r="AG868" s="481"/>
      <c r="AH868" s="481"/>
      <c r="AI868" s="481"/>
      <c r="AJ868" s="481"/>
      <c r="AK868" s="482"/>
      <c r="AL868" s="492">
        <v>6.8</v>
      </c>
      <c r="AM868" s="493"/>
      <c r="AN868" s="493"/>
      <c r="AO868" s="493"/>
      <c r="AP868" s="493"/>
      <c r="AQ868" s="493"/>
      <c r="AR868" s="209" t="s">
        <v>224</v>
      </c>
      <c r="AS868" s="209"/>
      <c r="AT868" s="209"/>
      <c r="AU868" s="209"/>
      <c r="AV868" s="209" t="s">
        <v>1722</v>
      </c>
      <c r="AW868" s="209"/>
      <c r="AX868" s="209"/>
    </row>
    <row r="869" spans="2:50" ht="21.95" customHeight="1">
      <c r="B869" s="202">
        <v>2</v>
      </c>
      <c r="C869" s="202">
        <v>1</v>
      </c>
      <c r="D869" s="208"/>
      <c r="E869" s="208"/>
      <c r="F869" s="208"/>
      <c r="G869" s="208"/>
      <c r="H869" s="208"/>
      <c r="I869" s="208"/>
      <c r="J869" s="208"/>
      <c r="K869" s="208"/>
      <c r="L869" s="208"/>
      <c r="M869" s="208"/>
      <c r="N869" s="208"/>
      <c r="O869" s="208"/>
      <c r="P869" s="208"/>
      <c r="Q869" s="208"/>
      <c r="R869" s="208"/>
      <c r="S869" s="208"/>
      <c r="T869" s="208"/>
      <c r="U869" s="208"/>
      <c r="V869" s="208"/>
      <c r="W869" s="208"/>
      <c r="X869" s="208"/>
      <c r="Y869" s="208"/>
      <c r="Z869" s="208"/>
      <c r="AA869" s="208"/>
      <c r="AB869" s="208"/>
      <c r="AC869" s="208"/>
      <c r="AD869" s="208"/>
      <c r="AE869" s="208"/>
      <c r="AF869" s="208"/>
      <c r="AG869" s="208"/>
      <c r="AH869" s="208"/>
      <c r="AI869" s="208"/>
      <c r="AJ869" s="208"/>
      <c r="AK869" s="208"/>
      <c r="AL869" s="207"/>
      <c r="AM869" s="208"/>
      <c r="AN869" s="208"/>
      <c r="AO869" s="208"/>
      <c r="AP869" s="208"/>
      <c r="AQ869" s="208"/>
      <c r="AR869" s="208"/>
      <c r="AS869" s="208"/>
      <c r="AT869" s="208"/>
      <c r="AU869" s="208"/>
      <c r="AV869" s="208"/>
      <c r="AW869" s="208"/>
      <c r="AX869" s="208"/>
    </row>
    <row r="870" spans="2:50" ht="21.95" customHeight="1">
      <c r="B870" s="202">
        <v>3</v>
      </c>
      <c r="C870" s="202">
        <v>1</v>
      </c>
      <c r="D870" s="208"/>
      <c r="E870" s="208"/>
      <c r="F870" s="208"/>
      <c r="G870" s="208"/>
      <c r="H870" s="208"/>
      <c r="I870" s="208"/>
      <c r="J870" s="208"/>
      <c r="K870" s="208"/>
      <c r="L870" s="208"/>
      <c r="M870" s="208"/>
      <c r="N870" s="208"/>
      <c r="O870" s="208"/>
      <c r="P870" s="208"/>
      <c r="Q870" s="208"/>
      <c r="R870" s="208"/>
      <c r="S870" s="208"/>
      <c r="T870" s="208"/>
      <c r="U870" s="208"/>
      <c r="V870" s="208"/>
      <c r="W870" s="208"/>
      <c r="X870" s="208"/>
      <c r="Y870" s="208"/>
      <c r="Z870" s="208"/>
      <c r="AA870" s="208"/>
      <c r="AB870" s="208"/>
      <c r="AC870" s="208"/>
      <c r="AD870" s="208"/>
      <c r="AE870" s="208"/>
      <c r="AF870" s="208"/>
      <c r="AG870" s="208"/>
      <c r="AH870" s="208"/>
      <c r="AI870" s="208"/>
      <c r="AJ870" s="208"/>
      <c r="AK870" s="208"/>
      <c r="AL870" s="207"/>
      <c r="AM870" s="208"/>
      <c r="AN870" s="208"/>
      <c r="AO870" s="208"/>
      <c r="AP870" s="208"/>
      <c r="AQ870" s="208"/>
      <c r="AR870" s="208"/>
      <c r="AS870" s="208"/>
      <c r="AT870" s="208"/>
      <c r="AU870" s="208"/>
      <c r="AV870" s="208"/>
      <c r="AW870" s="208"/>
      <c r="AX870" s="208"/>
    </row>
    <row r="871" spans="2:50" ht="21.95" customHeight="1">
      <c r="B871" s="202">
        <v>4</v>
      </c>
      <c r="C871" s="202">
        <v>1</v>
      </c>
      <c r="D871" s="208"/>
      <c r="E871" s="208"/>
      <c r="F871" s="208"/>
      <c r="G871" s="208"/>
      <c r="H871" s="208"/>
      <c r="I871" s="208"/>
      <c r="J871" s="208"/>
      <c r="K871" s="208"/>
      <c r="L871" s="208"/>
      <c r="M871" s="208"/>
      <c r="N871" s="208"/>
      <c r="O871" s="208"/>
      <c r="P871" s="208"/>
      <c r="Q871" s="208"/>
      <c r="R871" s="208"/>
      <c r="S871" s="208"/>
      <c r="T871" s="208"/>
      <c r="U871" s="208"/>
      <c r="V871" s="208"/>
      <c r="W871" s="208"/>
      <c r="X871" s="208"/>
      <c r="Y871" s="208"/>
      <c r="Z871" s="208"/>
      <c r="AA871" s="208"/>
      <c r="AB871" s="208"/>
      <c r="AC871" s="208"/>
      <c r="AD871" s="208"/>
      <c r="AE871" s="208"/>
      <c r="AF871" s="208"/>
      <c r="AG871" s="208"/>
      <c r="AH871" s="208"/>
      <c r="AI871" s="208"/>
      <c r="AJ871" s="208"/>
      <c r="AK871" s="208"/>
      <c r="AL871" s="207"/>
      <c r="AM871" s="208"/>
      <c r="AN871" s="208"/>
      <c r="AO871" s="208"/>
      <c r="AP871" s="208"/>
      <c r="AQ871" s="208"/>
      <c r="AR871" s="208"/>
      <c r="AS871" s="208"/>
      <c r="AT871" s="208"/>
      <c r="AU871" s="208"/>
      <c r="AV871" s="208"/>
      <c r="AW871" s="208"/>
      <c r="AX871" s="208"/>
    </row>
    <row r="872" spans="2:50" ht="21.95" customHeight="1">
      <c r="B872" s="202">
        <v>5</v>
      </c>
      <c r="C872" s="202">
        <v>1</v>
      </c>
      <c r="D872" s="208"/>
      <c r="E872" s="208"/>
      <c r="F872" s="208"/>
      <c r="G872" s="208"/>
      <c r="H872" s="208"/>
      <c r="I872" s="208"/>
      <c r="J872" s="208"/>
      <c r="K872" s="208"/>
      <c r="L872" s="208"/>
      <c r="M872" s="208"/>
      <c r="N872" s="208"/>
      <c r="O872" s="208"/>
      <c r="P872" s="208"/>
      <c r="Q872" s="208"/>
      <c r="R872" s="208"/>
      <c r="S872" s="208"/>
      <c r="T872" s="208"/>
      <c r="U872" s="208"/>
      <c r="V872" s="208"/>
      <c r="W872" s="208"/>
      <c r="X872" s="208"/>
      <c r="Y872" s="208"/>
      <c r="Z872" s="208"/>
      <c r="AA872" s="208"/>
      <c r="AB872" s="208"/>
      <c r="AC872" s="208"/>
      <c r="AD872" s="208"/>
      <c r="AE872" s="208"/>
      <c r="AF872" s="208"/>
      <c r="AG872" s="208"/>
      <c r="AH872" s="208"/>
      <c r="AI872" s="208"/>
      <c r="AJ872" s="208"/>
      <c r="AK872" s="208"/>
      <c r="AL872" s="207"/>
      <c r="AM872" s="208"/>
      <c r="AN872" s="208"/>
      <c r="AO872" s="208"/>
      <c r="AP872" s="208"/>
      <c r="AQ872" s="208"/>
      <c r="AR872" s="208"/>
      <c r="AS872" s="208"/>
      <c r="AT872" s="208"/>
      <c r="AU872" s="208"/>
      <c r="AV872" s="208"/>
      <c r="AW872" s="208"/>
      <c r="AX872" s="208"/>
    </row>
    <row r="873" spans="2:50" ht="21.95" customHeight="1">
      <c r="B873" s="202">
        <v>6</v>
      </c>
      <c r="C873" s="202">
        <v>1</v>
      </c>
      <c r="D873" s="208"/>
      <c r="E873" s="208"/>
      <c r="F873" s="208"/>
      <c r="G873" s="208"/>
      <c r="H873" s="208"/>
      <c r="I873" s="208"/>
      <c r="J873" s="208"/>
      <c r="K873" s="208"/>
      <c r="L873" s="208"/>
      <c r="M873" s="208"/>
      <c r="N873" s="208"/>
      <c r="O873" s="208"/>
      <c r="P873" s="208"/>
      <c r="Q873" s="208"/>
      <c r="R873" s="208"/>
      <c r="S873" s="208"/>
      <c r="T873" s="208"/>
      <c r="U873" s="208"/>
      <c r="V873" s="208"/>
      <c r="W873" s="208"/>
      <c r="X873" s="208"/>
      <c r="Y873" s="208"/>
      <c r="Z873" s="208"/>
      <c r="AA873" s="208"/>
      <c r="AB873" s="208"/>
      <c r="AC873" s="208"/>
      <c r="AD873" s="208"/>
      <c r="AE873" s="208"/>
      <c r="AF873" s="208"/>
      <c r="AG873" s="208"/>
      <c r="AH873" s="208"/>
      <c r="AI873" s="208"/>
      <c r="AJ873" s="208"/>
      <c r="AK873" s="208"/>
      <c r="AL873" s="207"/>
      <c r="AM873" s="208"/>
      <c r="AN873" s="208"/>
      <c r="AO873" s="208"/>
      <c r="AP873" s="208"/>
      <c r="AQ873" s="208"/>
      <c r="AR873" s="208"/>
      <c r="AS873" s="208"/>
      <c r="AT873" s="208"/>
      <c r="AU873" s="208"/>
      <c r="AV873" s="208"/>
      <c r="AW873" s="208"/>
      <c r="AX873" s="208"/>
    </row>
    <row r="874" spans="2:50" ht="21.95" customHeight="1">
      <c r="B874" s="202">
        <v>7</v>
      </c>
      <c r="C874" s="202">
        <v>1</v>
      </c>
      <c r="D874" s="208"/>
      <c r="E874" s="208"/>
      <c r="F874" s="208"/>
      <c r="G874" s="208"/>
      <c r="H874" s="208"/>
      <c r="I874" s="208"/>
      <c r="J874" s="208"/>
      <c r="K874" s="208"/>
      <c r="L874" s="208"/>
      <c r="M874" s="208"/>
      <c r="N874" s="208"/>
      <c r="O874" s="208"/>
      <c r="P874" s="208"/>
      <c r="Q874" s="208"/>
      <c r="R874" s="208"/>
      <c r="S874" s="208"/>
      <c r="T874" s="208"/>
      <c r="U874" s="208"/>
      <c r="V874" s="208"/>
      <c r="W874" s="208"/>
      <c r="X874" s="208"/>
      <c r="Y874" s="208"/>
      <c r="Z874" s="208"/>
      <c r="AA874" s="208"/>
      <c r="AB874" s="208"/>
      <c r="AC874" s="208"/>
      <c r="AD874" s="208"/>
      <c r="AE874" s="208"/>
      <c r="AF874" s="208"/>
      <c r="AG874" s="208"/>
      <c r="AH874" s="208"/>
      <c r="AI874" s="208"/>
      <c r="AJ874" s="208"/>
      <c r="AK874" s="208"/>
      <c r="AL874" s="207"/>
      <c r="AM874" s="208"/>
      <c r="AN874" s="208"/>
      <c r="AO874" s="208"/>
      <c r="AP874" s="208"/>
      <c r="AQ874" s="208"/>
      <c r="AR874" s="208"/>
      <c r="AS874" s="208"/>
      <c r="AT874" s="208"/>
      <c r="AU874" s="208"/>
      <c r="AV874" s="208"/>
      <c r="AW874" s="208"/>
      <c r="AX874" s="208"/>
    </row>
    <row r="875" spans="2:50" ht="21.95" customHeight="1">
      <c r="B875" s="202">
        <v>8</v>
      </c>
      <c r="C875" s="202">
        <v>1</v>
      </c>
      <c r="D875" s="208"/>
      <c r="E875" s="208"/>
      <c r="F875" s="208"/>
      <c r="G875" s="208"/>
      <c r="H875" s="208"/>
      <c r="I875" s="208"/>
      <c r="J875" s="208"/>
      <c r="K875" s="208"/>
      <c r="L875" s="208"/>
      <c r="M875" s="208"/>
      <c r="N875" s="208"/>
      <c r="O875" s="208"/>
      <c r="P875" s="208"/>
      <c r="Q875" s="208"/>
      <c r="R875" s="208"/>
      <c r="S875" s="208"/>
      <c r="T875" s="208"/>
      <c r="U875" s="208"/>
      <c r="V875" s="208"/>
      <c r="W875" s="208"/>
      <c r="X875" s="208"/>
      <c r="Y875" s="208"/>
      <c r="Z875" s="208"/>
      <c r="AA875" s="208"/>
      <c r="AB875" s="208"/>
      <c r="AC875" s="208"/>
      <c r="AD875" s="208"/>
      <c r="AE875" s="208"/>
      <c r="AF875" s="208"/>
      <c r="AG875" s="208"/>
      <c r="AH875" s="208"/>
      <c r="AI875" s="208"/>
      <c r="AJ875" s="208"/>
      <c r="AK875" s="208"/>
      <c r="AL875" s="207"/>
      <c r="AM875" s="208"/>
      <c r="AN875" s="208"/>
      <c r="AO875" s="208"/>
      <c r="AP875" s="208"/>
      <c r="AQ875" s="208"/>
      <c r="AR875" s="208"/>
      <c r="AS875" s="208"/>
      <c r="AT875" s="208"/>
      <c r="AU875" s="208"/>
      <c r="AV875" s="208"/>
      <c r="AW875" s="208"/>
      <c r="AX875" s="208"/>
    </row>
    <row r="876" spans="2:50" ht="21.95" customHeight="1">
      <c r="B876" s="202">
        <v>9</v>
      </c>
      <c r="C876" s="202">
        <v>1</v>
      </c>
      <c r="D876" s="208"/>
      <c r="E876" s="208"/>
      <c r="F876" s="208"/>
      <c r="G876" s="208"/>
      <c r="H876" s="208"/>
      <c r="I876" s="208"/>
      <c r="J876" s="208"/>
      <c r="K876" s="208"/>
      <c r="L876" s="208"/>
      <c r="M876" s="208"/>
      <c r="N876" s="208"/>
      <c r="O876" s="208"/>
      <c r="P876" s="208"/>
      <c r="Q876" s="208"/>
      <c r="R876" s="208"/>
      <c r="S876" s="208"/>
      <c r="T876" s="208"/>
      <c r="U876" s="208"/>
      <c r="V876" s="208"/>
      <c r="W876" s="208"/>
      <c r="X876" s="208"/>
      <c r="Y876" s="208"/>
      <c r="Z876" s="208"/>
      <c r="AA876" s="208"/>
      <c r="AB876" s="208"/>
      <c r="AC876" s="208"/>
      <c r="AD876" s="208"/>
      <c r="AE876" s="208"/>
      <c r="AF876" s="208"/>
      <c r="AG876" s="208"/>
      <c r="AH876" s="208"/>
      <c r="AI876" s="208"/>
      <c r="AJ876" s="208"/>
      <c r="AK876" s="208"/>
      <c r="AL876" s="207"/>
      <c r="AM876" s="208"/>
      <c r="AN876" s="208"/>
      <c r="AO876" s="208"/>
      <c r="AP876" s="208"/>
      <c r="AQ876" s="208"/>
      <c r="AR876" s="208"/>
      <c r="AS876" s="208"/>
      <c r="AT876" s="208"/>
      <c r="AU876" s="208"/>
      <c r="AV876" s="208"/>
      <c r="AW876" s="208"/>
      <c r="AX876" s="208"/>
    </row>
    <row r="877" spans="2:50" ht="21.95" customHeight="1">
      <c r="B877" s="202">
        <v>10</v>
      </c>
      <c r="C877" s="202">
        <v>1</v>
      </c>
      <c r="D877" s="208"/>
      <c r="E877" s="208"/>
      <c r="F877" s="208"/>
      <c r="G877" s="208"/>
      <c r="H877" s="208"/>
      <c r="I877" s="208"/>
      <c r="J877" s="208"/>
      <c r="K877" s="208"/>
      <c r="L877" s="208"/>
      <c r="M877" s="208"/>
      <c r="N877" s="208"/>
      <c r="O877" s="208"/>
      <c r="P877" s="208"/>
      <c r="Q877" s="208"/>
      <c r="R877" s="208"/>
      <c r="S877" s="208"/>
      <c r="T877" s="208"/>
      <c r="U877" s="208"/>
      <c r="V877" s="208"/>
      <c r="W877" s="208"/>
      <c r="X877" s="208"/>
      <c r="Y877" s="208"/>
      <c r="Z877" s="208"/>
      <c r="AA877" s="208"/>
      <c r="AB877" s="208"/>
      <c r="AC877" s="208"/>
      <c r="AD877" s="208"/>
      <c r="AE877" s="208"/>
      <c r="AF877" s="208"/>
      <c r="AG877" s="208"/>
      <c r="AH877" s="208"/>
      <c r="AI877" s="208"/>
      <c r="AJ877" s="208"/>
      <c r="AK877" s="208"/>
      <c r="AL877" s="207"/>
      <c r="AM877" s="208"/>
      <c r="AN877" s="208"/>
      <c r="AO877" s="208"/>
      <c r="AP877" s="208"/>
      <c r="AQ877" s="208"/>
      <c r="AR877" s="208"/>
      <c r="AS877" s="208"/>
      <c r="AT877" s="208"/>
      <c r="AU877" s="208"/>
      <c r="AV877" s="208"/>
      <c r="AW877" s="208"/>
      <c r="AX877" s="208"/>
    </row>
    <row r="879" spans="2:50">
      <c r="C879" t="s">
        <v>1776</v>
      </c>
    </row>
    <row r="880" spans="2:50" ht="34.5" customHeight="1">
      <c r="B880" s="202"/>
      <c r="C880" s="202"/>
      <c r="D880" s="213" t="s">
        <v>1767</v>
      </c>
      <c r="E880" s="213"/>
      <c r="F880" s="213"/>
      <c r="G880" s="213"/>
      <c r="H880" s="213"/>
      <c r="I880" s="213"/>
      <c r="J880" s="213"/>
      <c r="K880" s="213"/>
      <c r="L880" s="213"/>
      <c r="M880" s="213"/>
      <c r="N880" s="213" t="s">
        <v>1768</v>
      </c>
      <c r="O880" s="213"/>
      <c r="P880" s="213"/>
      <c r="Q880" s="213"/>
      <c r="R880" s="213"/>
      <c r="S880" s="213"/>
      <c r="T880" s="213"/>
      <c r="U880" s="213"/>
      <c r="V880" s="213"/>
      <c r="W880" s="213"/>
      <c r="X880" s="213"/>
      <c r="Y880" s="213"/>
      <c r="Z880" s="213"/>
      <c r="AA880" s="213"/>
      <c r="AB880" s="213"/>
      <c r="AC880" s="213"/>
      <c r="AD880" s="213"/>
      <c r="AE880" s="213"/>
      <c r="AF880" s="213"/>
      <c r="AG880" s="213"/>
      <c r="AH880" s="213"/>
      <c r="AI880" s="213"/>
      <c r="AJ880" s="213"/>
      <c r="AK880" s="213"/>
      <c r="AL880" s="214" t="s">
        <v>1769</v>
      </c>
      <c r="AM880" s="213"/>
      <c r="AN880" s="213"/>
      <c r="AO880" s="213"/>
      <c r="AP880" s="213"/>
      <c r="AQ880" s="213"/>
      <c r="AR880" s="213" t="s">
        <v>27</v>
      </c>
      <c r="AS880" s="213"/>
      <c r="AT880" s="213"/>
      <c r="AU880" s="213"/>
      <c r="AV880" s="213" t="s">
        <v>28</v>
      </c>
      <c r="AW880" s="213"/>
      <c r="AX880" s="213"/>
    </row>
    <row r="881" spans="2:50" ht="38.25" customHeight="1">
      <c r="B881" s="202">
        <v>1</v>
      </c>
      <c r="C881" s="202">
        <v>1</v>
      </c>
      <c r="D881" s="480" t="s">
        <v>1909</v>
      </c>
      <c r="E881" s="481"/>
      <c r="F881" s="481"/>
      <c r="G881" s="481"/>
      <c r="H881" s="481"/>
      <c r="I881" s="481"/>
      <c r="J881" s="481"/>
      <c r="K881" s="481"/>
      <c r="L881" s="481"/>
      <c r="M881" s="482"/>
      <c r="N881" s="480" t="s">
        <v>1898</v>
      </c>
      <c r="O881" s="481"/>
      <c r="P881" s="481"/>
      <c r="Q881" s="481"/>
      <c r="R881" s="481"/>
      <c r="S881" s="481"/>
      <c r="T881" s="481"/>
      <c r="U881" s="481"/>
      <c r="V881" s="481"/>
      <c r="W881" s="481"/>
      <c r="X881" s="481"/>
      <c r="Y881" s="481"/>
      <c r="Z881" s="481"/>
      <c r="AA881" s="481"/>
      <c r="AB881" s="481"/>
      <c r="AC881" s="481"/>
      <c r="AD881" s="481"/>
      <c r="AE881" s="481"/>
      <c r="AF881" s="481"/>
      <c r="AG881" s="481"/>
      <c r="AH881" s="481"/>
      <c r="AI881" s="481"/>
      <c r="AJ881" s="481"/>
      <c r="AK881" s="482"/>
      <c r="AL881" s="492">
        <v>1.8</v>
      </c>
      <c r="AM881" s="493"/>
      <c r="AN881" s="493"/>
      <c r="AO881" s="493"/>
      <c r="AP881" s="493"/>
      <c r="AQ881" s="493"/>
      <c r="AR881" s="209" t="s">
        <v>224</v>
      </c>
      <c r="AS881" s="209"/>
      <c r="AT881" s="209"/>
      <c r="AU881" s="209"/>
      <c r="AV881" s="209" t="s">
        <v>1722</v>
      </c>
      <c r="AW881" s="209"/>
      <c r="AX881" s="209"/>
    </row>
    <row r="882" spans="2:50" ht="21.95" customHeight="1">
      <c r="B882" s="202">
        <v>2</v>
      </c>
      <c r="C882" s="202">
        <v>1</v>
      </c>
      <c r="D882" s="208"/>
      <c r="E882" s="208"/>
      <c r="F882" s="208"/>
      <c r="G882" s="208"/>
      <c r="H882" s="208"/>
      <c r="I882" s="208"/>
      <c r="J882" s="208"/>
      <c r="K882" s="208"/>
      <c r="L882" s="208"/>
      <c r="M882" s="208"/>
      <c r="N882" s="208"/>
      <c r="O882" s="208"/>
      <c r="P882" s="208"/>
      <c r="Q882" s="208"/>
      <c r="R882" s="208"/>
      <c r="S882" s="208"/>
      <c r="T882" s="208"/>
      <c r="U882" s="208"/>
      <c r="V882" s="208"/>
      <c r="W882" s="208"/>
      <c r="X882" s="208"/>
      <c r="Y882" s="208"/>
      <c r="Z882" s="208"/>
      <c r="AA882" s="208"/>
      <c r="AB882" s="208"/>
      <c r="AC882" s="208"/>
      <c r="AD882" s="208"/>
      <c r="AE882" s="208"/>
      <c r="AF882" s="208"/>
      <c r="AG882" s="208"/>
      <c r="AH882" s="208"/>
      <c r="AI882" s="208"/>
      <c r="AJ882" s="208"/>
      <c r="AK882" s="208"/>
      <c r="AL882" s="483"/>
      <c r="AM882" s="484"/>
      <c r="AN882" s="484"/>
      <c r="AO882" s="484"/>
      <c r="AP882" s="484"/>
      <c r="AQ882" s="484"/>
      <c r="AR882" s="209"/>
      <c r="AS882" s="209"/>
      <c r="AT882" s="209"/>
      <c r="AU882" s="209"/>
      <c r="AV882" s="209"/>
      <c r="AW882" s="209"/>
      <c r="AX882" s="209"/>
    </row>
    <row r="883" spans="2:50" ht="21.95" customHeight="1">
      <c r="B883" s="202">
        <v>3</v>
      </c>
      <c r="C883" s="202">
        <v>1</v>
      </c>
      <c r="D883" s="208"/>
      <c r="E883" s="208"/>
      <c r="F883" s="208"/>
      <c r="G883" s="208"/>
      <c r="H883" s="208"/>
      <c r="I883" s="208"/>
      <c r="J883" s="208"/>
      <c r="K883" s="208"/>
      <c r="L883" s="208"/>
      <c r="M883" s="208"/>
      <c r="N883" s="208"/>
      <c r="O883" s="208"/>
      <c r="P883" s="208"/>
      <c r="Q883" s="208"/>
      <c r="R883" s="208"/>
      <c r="S883" s="208"/>
      <c r="T883" s="208"/>
      <c r="U883" s="208"/>
      <c r="V883" s="208"/>
      <c r="W883" s="208"/>
      <c r="X883" s="208"/>
      <c r="Y883" s="208"/>
      <c r="Z883" s="208"/>
      <c r="AA883" s="208"/>
      <c r="AB883" s="208"/>
      <c r="AC883" s="208"/>
      <c r="AD883" s="208"/>
      <c r="AE883" s="208"/>
      <c r="AF883" s="208"/>
      <c r="AG883" s="208"/>
      <c r="AH883" s="208"/>
      <c r="AI883" s="208"/>
      <c r="AJ883" s="208"/>
      <c r="AK883" s="208"/>
      <c r="AL883" s="207"/>
      <c r="AM883" s="208"/>
      <c r="AN883" s="208"/>
      <c r="AO883" s="208"/>
      <c r="AP883" s="208"/>
      <c r="AQ883" s="208"/>
      <c r="AR883" s="208"/>
      <c r="AS883" s="208"/>
      <c r="AT883" s="208"/>
      <c r="AU883" s="208"/>
      <c r="AV883" s="208"/>
      <c r="AW883" s="208"/>
      <c r="AX883" s="208"/>
    </row>
    <row r="884" spans="2:50" ht="21.95" customHeight="1">
      <c r="B884" s="202">
        <v>4</v>
      </c>
      <c r="C884" s="202">
        <v>1</v>
      </c>
      <c r="D884" s="208"/>
      <c r="E884" s="208"/>
      <c r="F884" s="208"/>
      <c r="G884" s="208"/>
      <c r="H884" s="208"/>
      <c r="I884" s="208"/>
      <c r="J884" s="208"/>
      <c r="K884" s="208"/>
      <c r="L884" s="208"/>
      <c r="M884" s="208"/>
      <c r="N884" s="208"/>
      <c r="O884" s="208"/>
      <c r="P884" s="208"/>
      <c r="Q884" s="208"/>
      <c r="R884" s="208"/>
      <c r="S884" s="208"/>
      <c r="T884" s="208"/>
      <c r="U884" s="208"/>
      <c r="V884" s="208"/>
      <c r="W884" s="208"/>
      <c r="X884" s="208"/>
      <c r="Y884" s="208"/>
      <c r="Z884" s="208"/>
      <c r="AA884" s="208"/>
      <c r="AB884" s="208"/>
      <c r="AC884" s="208"/>
      <c r="AD884" s="208"/>
      <c r="AE884" s="208"/>
      <c r="AF884" s="208"/>
      <c r="AG884" s="208"/>
      <c r="AH884" s="208"/>
      <c r="AI884" s="208"/>
      <c r="AJ884" s="208"/>
      <c r="AK884" s="208"/>
      <c r="AL884" s="207"/>
      <c r="AM884" s="208"/>
      <c r="AN884" s="208"/>
      <c r="AO884" s="208"/>
      <c r="AP884" s="208"/>
      <c r="AQ884" s="208"/>
      <c r="AR884" s="208"/>
      <c r="AS884" s="208"/>
      <c r="AT884" s="208"/>
      <c r="AU884" s="208"/>
      <c r="AV884" s="208"/>
      <c r="AW884" s="208"/>
      <c r="AX884" s="208"/>
    </row>
    <row r="885" spans="2:50" ht="21.95" customHeight="1">
      <c r="B885" s="202">
        <v>5</v>
      </c>
      <c r="C885" s="202">
        <v>1</v>
      </c>
      <c r="D885" s="208"/>
      <c r="E885" s="208"/>
      <c r="F885" s="208"/>
      <c r="G885" s="208"/>
      <c r="H885" s="208"/>
      <c r="I885" s="208"/>
      <c r="J885" s="208"/>
      <c r="K885" s="208"/>
      <c r="L885" s="208"/>
      <c r="M885" s="208"/>
      <c r="N885" s="208"/>
      <c r="O885" s="208"/>
      <c r="P885" s="208"/>
      <c r="Q885" s="208"/>
      <c r="R885" s="208"/>
      <c r="S885" s="208"/>
      <c r="T885" s="208"/>
      <c r="U885" s="208"/>
      <c r="V885" s="208"/>
      <c r="W885" s="208"/>
      <c r="X885" s="208"/>
      <c r="Y885" s="208"/>
      <c r="Z885" s="208"/>
      <c r="AA885" s="208"/>
      <c r="AB885" s="208"/>
      <c r="AC885" s="208"/>
      <c r="AD885" s="208"/>
      <c r="AE885" s="208"/>
      <c r="AF885" s="208"/>
      <c r="AG885" s="208"/>
      <c r="AH885" s="208"/>
      <c r="AI885" s="208"/>
      <c r="AJ885" s="208"/>
      <c r="AK885" s="208"/>
      <c r="AL885" s="207"/>
      <c r="AM885" s="208"/>
      <c r="AN885" s="208"/>
      <c r="AO885" s="208"/>
      <c r="AP885" s="208"/>
      <c r="AQ885" s="208"/>
      <c r="AR885" s="208"/>
      <c r="AS885" s="208"/>
      <c r="AT885" s="208"/>
      <c r="AU885" s="208"/>
      <c r="AV885" s="208"/>
      <c r="AW885" s="208"/>
      <c r="AX885" s="208"/>
    </row>
    <row r="886" spans="2:50" ht="21.95" customHeight="1">
      <c r="B886" s="202">
        <v>6</v>
      </c>
      <c r="C886" s="202">
        <v>1</v>
      </c>
      <c r="D886" s="208"/>
      <c r="E886" s="208"/>
      <c r="F886" s="208"/>
      <c r="G886" s="208"/>
      <c r="H886" s="208"/>
      <c r="I886" s="208"/>
      <c r="J886" s="208"/>
      <c r="K886" s="208"/>
      <c r="L886" s="208"/>
      <c r="M886" s="208"/>
      <c r="N886" s="208"/>
      <c r="O886" s="208"/>
      <c r="P886" s="208"/>
      <c r="Q886" s="208"/>
      <c r="R886" s="208"/>
      <c r="S886" s="208"/>
      <c r="T886" s="208"/>
      <c r="U886" s="208"/>
      <c r="V886" s="208"/>
      <c r="W886" s="208"/>
      <c r="X886" s="208"/>
      <c r="Y886" s="208"/>
      <c r="Z886" s="208"/>
      <c r="AA886" s="208"/>
      <c r="AB886" s="208"/>
      <c r="AC886" s="208"/>
      <c r="AD886" s="208"/>
      <c r="AE886" s="208"/>
      <c r="AF886" s="208"/>
      <c r="AG886" s="208"/>
      <c r="AH886" s="208"/>
      <c r="AI886" s="208"/>
      <c r="AJ886" s="208"/>
      <c r="AK886" s="208"/>
      <c r="AL886" s="207"/>
      <c r="AM886" s="208"/>
      <c r="AN886" s="208"/>
      <c r="AO886" s="208"/>
      <c r="AP886" s="208"/>
      <c r="AQ886" s="208"/>
      <c r="AR886" s="208"/>
      <c r="AS886" s="208"/>
      <c r="AT886" s="208"/>
      <c r="AU886" s="208"/>
      <c r="AV886" s="208"/>
      <c r="AW886" s="208"/>
      <c r="AX886" s="208"/>
    </row>
    <row r="887" spans="2:50" ht="21.95" customHeight="1">
      <c r="B887" s="202">
        <v>7</v>
      </c>
      <c r="C887" s="202">
        <v>1</v>
      </c>
      <c r="D887" s="208"/>
      <c r="E887" s="208"/>
      <c r="F887" s="208"/>
      <c r="G887" s="208"/>
      <c r="H887" s="208"/>
      <c r="I887" s="208"/>
      <c r="J887" s="208"/>
      <c r="K887" s="208"/>
      <c r="L887" s="208"/>
      <c r="M887" s="208"/>
      <c r="N887" s="208"/>
      <c r="O887" s="208"/>
      <c r="P887" s="208"/>
      <c r="Q887" s="208"/>
      <c r="R887" s="208"/>
      <c r="S887" s="208"/>
      <c r="T887" s="208"/>
      <c r="U887" s="208"/>
      <c r="V887" s="208"/>
      <c r="W887" s="208"/>
      <c r="X887" s="208"/>
      <c r="Y887" s="208"/>
      <c r="Z887" s="208"/>
      <c r="AA887" s="208"/>
      <c r="AB887" s="208"/>
      <c r="AC887" s="208"/>
      <c r="AD887" s="208"/>
      <c r="AE887" s="208"/>
      <c r="AF887" s="208"/>
      <c r="AG887" s="208"/>
      <c r="AH887" s="208"/>
      <c r="AI887" s="208"/>
      <c r="AJ887" s="208"/>
      <c r="AK887" s="208"/>
      <c r="AL887" s="207"/>
      <c r="AM887" s="208"/>
      <c r="AN887" s="208"/>
      <c r="AO887" s="208"/>
      <c r="AP887" s="208"/>
      <c r="AQ887" s="208"/>
      <c r="AR887" s="208"/>
      <c r="AS887" s="208"/>
      <c r="AT887" s="208"/>
      <c r="AU887" s="208"/>
      <c r="AV887" s="208"/>
      <c r="AW887" s="208"/>
      <c r="AX887" s="208"/>
    </row>
    <row r="888" spans="2:50" ht="21.95" customHeight="1">
      <c r="B888" s="202">
        <v>8</v>
      </c>
      <c r="C888" s="202">
        <v>1</v>
      </c>
      <c r="D888" s="208"/>
      <c r="E888" s="208"/>
      <c r="F888" s="208"/>
      <c r="G888" s="208"/>
      <c r="H888" s="208"/>
      <c r="I888" s="208"/>
      <c r="J888" s="208"/>
      <c r="K888" s="208"/>
      <c r="L888" s="208"/>
      <c r="M888" s="208"/>
      <c r="N888" s="208"/>
      <c r="O888" s="208"/>
      <c r="P888" s="208"/>
      <c r="Q888" s="208"/>
      <c r="R888" s="208"/>
      <c r="S888" s="208"/>
      <c r="T888" s="208"/>
      <c r="U888" s="208"/>
      <c r="V888" s="208"/>
      <c r="W888" s="208"/>
      <c r="X888" s="208"/>
      <c r="Y888" s="208"/>
      <c r="Z888" s="208"/>
      <c r="AA888" s="208"/>
      <c r="AB888" s="208"/>
      <c r="AC888" s="208"/>
      <c r="AD888" s="208"/>
      <c r="AE888" s="208"/>
      <c r="AF888" s="208"/>
      <c r="AG888" s="208"/>
      <c r="AH888" s="208"/>
      <c r="AI888" s="208"/>
      <c r="AJ888" s="208"/>
      <c r="AK888" s="208"/>
      <c r="AL888" s="207"/>
      <c r="AM888" s="208"/>
      <c r="AN888" s="208"/>
      <c r="AO888" s="208"/>
      <c r="AP888" s="208"/>
      <c r="AQ888" s="208"/>
      <c r="AR888" s="208"/>
      <c r="AS888" s="208"/>
      <c r="AT888" s="208"/>
      <c r="AU888" s="208"/>
      <c r="AV888" s="208"/>
      <c r="AW888" s="208"/>
      <c r="AX888" s="208"/>
    </row>
    <row r="889" spans="2:50" ht="21.95" customHeight="1">
      <c r="B889" s="202">
        <v>9</v>
      </c>
      <c r="C889" s="202">
        <v>1</v>
      </c>
      <c r="D889" s="208"/>
      <c r="E889" s="208"/>
      <c r="F889" s="208"/>
      <c r="G889" s="208"/>
      <c r="H889" s="208"/>
      <c r="I889" s="208"/>
      <c r="J889" s="208"/>
      <c r="K889" s="208"/>
      <c r="L889" s="208"/>
      <c r="M889" s="208"/>
      <c r="N889" s="208"/>
      <c r="O889" s="208"/>
      <c r="P889" s="208"/>
      <c r="Q889" s="208"/>
      <c r="R889" s="208"/>
      <c r="S889" s="208"/>
      <c r="T889" s="208"/>
      <c r="U889" s="208"/>
      <c r="V889" s="208"/>
      <c r="W889" s="208"/>
      <c r="X889" s="208"/>
      <c r="Y889" s="208"/>
      <c r="Z889" s="208"/>
      <c r="AA889" s="208"/>
      <c r="AB889" s="208"/>
      <c r="AC889" s="208"/>
      <c r="AD889" s="208"/>
      <c r="AE889" s="208"/>
      <c r="AF889" s="208"/>
      <c r="AG889" s="208"/>
      <c r="AH889" s="208"/>
      <c r="AI889" s="208"/>
      <c r="AJ889" s="208"/>
      <c r="AK889" s="208"/>
      <c r="AL889" s="207"/>
      <c r="AM889" s="208"/>
      <c r="AN889" s="208"/>
      <c r="AO889" s="208"/>
      <c r="AP889" s="208"/>
      <c r="AQ889" s="208"/>
      <c r="AR889" s="208"/>
      <c r="AS889" s="208"/>
      <c r="AT889" s="208"/>
      <c r="AU889" s="208"/>
      <c r="AV889" s="208"/>
      <c r="AW889" s="208"/>
      <c r="AX889" s="208"/>
    </row>
    <row r="890" spans="2:50" ht="21.95" customHeight="1">
      <c r="B890" s="202">
        <v>10</v>
      </c>
      <c r="C890" s="202">
        <v>1</v>
      </c>
      <c r="D890" s="208"/>
      <c r="E890" s="208"/>
      <c r="F890" s="208"/>
      <c r="G890" s="208"/>
      <c r="H890" s="208"/>
      <c r="I890" s="208"/>
      <c r="J890" s="208"/>
      <c r="K890" s="208"/>
      <c r="L890" s="208"/>
      <c r="M890" s="208"/>
      <c r="N890" s="208"/>
      <c r="O890" s="208"/>
      <c r="P890" s="208"/>
      <c r="Q890" s="208"/>
      <c r="R890" s="208"/>
      <c r="S890" s="208"/>
      <c r="T890" s="208"/>
      <c r="U890" s="208"/>
      <c r="V890" s="208"/>
      <c r="W890" s="208"/>
      <c r="X890" s="208"/>
      <c r="Y890" s="208"/>
      <c r="Z890" s="208"/>
      <c r="AA890" s="208"/>
      <c r="AB890" s="208"/>
      <c r="AC890" s="208"/>
      <c r="AD890" s="208"/>
      <c r="AE890" s="208"/>
      <c r="AF890" s="208"/>
      <c r="AG890" s="208"/>
      <c r="AH890" s="208"/>
      <c r="AI890" s="208"/>
      <c r="AJ890" s="208"/>
      <c r="AK890" s="208"/>
      <c r="AL890" s="207"/>
      <c r="AM890" s="208"/>
      <c r="AN890" s="208"/>
      <c r="AO890" s="208"/>
      <c r="AP890" s="208"/>
      <c r="AQ890" s="208"/>
      <c r="AR890" s="208"/>
      <c r="AS890" s="208"/>
      <c r="AT890" s="208"/>
      <c r="AU890" s="208"/>
      <c r="AV890" s="208"/>
      <c r="AW890" s="208"/>
      <c r="AX890" s="208"/>
    </row>
    <row r="892" spans="2:50" ht="23.25" hidden="1" customHeight="1">
      <c r="B892" t="s">
        <v>43</v>
      </c>
    </row>
    <row r="893" spans="2:50" ht="36" hidden="1" customHeight="1">
      <c r="B893" s="213" t="s">
        <v>29</v>
      </c>
      <c r="C893" s="213"/>
      <c r="D893" s="213"/>
      <c r="E893" s="213"/>
      <c r="F893" s="213"/>
      <c r="G893" s="213"/>
      <c r="H893" s="213"/>
      <c r="I893" s="209"/>
      <c r="J893" s="209"/>
      <c r="K893" s="209"/>
      <c r="L893" s="209"/>
      <c r="M893" s="209"/>
      <c r="N893" s="209"/>
      <c r="O893" s="209"/>
      <c r="P893" s="209"/>
      <c r="Q893" s="209"/>
      <c r="R893" s="209"/>
      <c r="S893" s="209"/>
      <c r="T893" s="209"/>
      <c r="U893" s="209"/>
      <c r="V893" s="209"/>
      <c r="W893" s="209"/>
      <c r="X893" s="209"/>
      <c r="Y893" s="209"/>
    </row>
    <row r="894" spans="2:50" ht="36" hidden="1" customHeight="1">
      <c r="B894" s="485" t="s">
        <v>41</v>
      </c>
      <c r="C894" s="486"/>
      <c r="D894" s="486"/>
      <c r="E894" s="486"/>
      <c r="F894" s="486"/>
      <c r="G894" s="486"/>
      <c r="H894" s="487"/>
      <c r="I894" s="430" t="s">
        <v>1772</v>
      </c>
      <c r="J894" s="267"/>
      <c r="K894" s="267"/>
      <c r="L894" s="267"/>
      <c r="M894" s="429"/>
      <c r="N894" s="491" t="s">
        <v>30</v>
      </c>
      <c r="O894" s="486"/>
      <c r="P894" s="486"/>
      <c r="Q894" s="486"/>
      <c r="R894" s="486"/>
      <c r="S894" s="486"/>
      <c r="T894" s="487"/>
      <c r="U894" s="430" t="s">
        <v>1772</v>
      </c>
      <c r="V894" s="267"/>
      <c r="W894" s="267"/>
      <c r="X894" s="267"/>
      <c r="Y894" s="429"/>
      <c r="Z894" s="491" t="s">
        <v>31</v>
      </c>
      <c r="AA894" s="486"/>
      <c r="AB894" s="486"/>
      <c r="AC894" s="486"/>
      <c r="AD894" s="486"/>
      <c r="AE894" s="486"/>
      <c r="AF894" s="487"/>
      <c r="AG894" s="430" t="s">
        <v>1772</v>
      </c>
      <c r="AH894" s="267"/>
      <c r="AI894" s="267"/>
      <c r="AJ894" s="267"/>
      <c r="AK894" s="429"/>
      <c r="AL894" s="491" t="s">
        <v>32</v>
      </c>
      <c r="AM894" s="486"/>
      <c r="AN894" s="486"/>
      <c r="AO894" s="486"/>
      <c r="AP894" s="486"/>
      <c r="AQ894" s="486"/>
      <c r="AR894" s="487"/>
      <c r="AS894" s="430" t="s">
        <v>1772</v>
      </c>
      <c r="AT894" s="267"/>
      <c r="AU894" s="267"/>
      <c r="AV894" s="267"/>
      <c r="AW894" s="429"/>
    </row>
    <row r="895" spans="2:50" ht="36" hidden="1" customHeight="1">
      <c r="B895" s="491" t="s">
        <v>33</v>
      </c>
      <c r="C895" s="486"/>
      <c r="D895" s="486"/>
      <c r="E895" s="486"/>
      <c r="F895" s="486"/>
      <c r="G895" s="486"/>
      <c r="H895" s="487"/>
      <c r="I895" s="488"/>
      <c r="J895" s="489"/>
      <c r="K895" s="489"/>
      <c r="L895" s="489"/>
      <c r="M895" s="490"/>
      <c r="N895" s="491" t="s">
        <v>34</v>
      </c>
      <c r="O895" s="486"/>
      <c r="P895" s="486"/>
      <c r="Q895" s="486"/>
      <c r="R895" s="486"/>
      <c r="S895" s="486"/>
      <c r="T895" s="487"/>
      <c r="U895" s="488"/>
      <c r="V895" s="489"/>
      <c r="W895" s="489"/>
      <c r="X895" s="489"/>
      <c r="Y895" s="490"/>
      <c r="Z895" s="491" t="s">
        <v>35</v>
      </c>
      <c r="AA895" s="486"/>
      <c r="AB895" s="486"/>
      <c r="AC895" s="486"/>
      <c r="AD895" s="486"/>
      <c r="AE895" s="486"/>
      <c r="AF895" s="487"/>
      <c r="AG895" s="488"/>
      <c r="AH895" s="489"/>
      <c r="AI895" s="489"/>
      <c r="AJ895" s="489"/>
      <c r="AK895" s="490"/>
      <c r="AL895" s="485" t="s">
        <v>36</v>
      </c>
      <c r="AM895" s="486"/>
      <c r="AN895" s="486"/>
      <c r="AO895" s="486"/>
      <c r="AP895" s="486"/>
      <c r="AQ895" s="486"/>
      <c r="AR895" s="487"/>
      <c r="AS895" s="488"/>
      <c r="AT895" s="489"/>
      <c r="AU895" s="489"/>
      <c r="AV895" s="489"/>
      <c r="AW895" s="490"/>
    </row>
    <row r="896" spans="2:50">
      <c r="C896" t="s">
        <v>1746</v>
      </c>
    </row>
    <row r="897" spans="2:50" ht="34.5" customHeight="1">
      <c r="B897" s="202"/>
      <c r="C897" s="202"/>
      <c r="D897" s="213" t="s">
        <v>1767</v>
      </c>
      <c r="E897" s="213"/>
      <c r="F897" s="213"/>
      <c r="G897" s="213"/>
      <c r="H897" s="213"/>
      <c r="I897" s="213"/>
      <c r="J897" s="213"/>
      <c r="K897" s="213"/>
      <c r="L897" s="213"/>
      <c r="M897" s="213"/>
      <c r="N897" s="213" t="s">
        <v>1768</v>
      </c>
      <c r="O897" s="213"/>
      <c r="P897" s="213"/>
      <c r="Q897" s="213"/>
      <c r="R897" s="213"/>
      <c r="S897" s="213"/>
      <c r="T897" s="213"/>
      <c r="U897" s="213"/>
      <c r="V897" s="213"/>
      <c r="W897" s="213"/>
      <c r="X897" s="213"/>
      <c r="Y897" s="213"/>
      <c r="Z897" s="213"/>
      <c r="AA897" s="213"/>
      <c r="AB897" s="213"/>
      <c r="AC897" s="213"/>
      <c r="AD897" s="213"/>
      <c r="AE897" s="213"/>
      <c r="AF897" s="213"/>
      <c r="AG897" s="213"/>
      <c r="AH897" s="213"/>
      <c r="AI897" s="213"/>
      <c r="AJ897" s="213"/>
      <c r="AK897" s="213"/>
      <c r="AL897" s="214" t="s">
        <v>1769</v>
      </c>
      <c r="AM897" s="213"/>
      <c r="AN897" s="213"/>
      <c r="AO897" s="213"/>
      <c r="AP897" s="213"/>
      <c r="AQ897" s="213"/>
      <c r="AR897" s="213" t="s">
        <v>27</v>
      </c>
      <c r="AS897" s="213"/>
      <c r="AT897" s="213"/>
      <c r="AU897" s="213"/>
      <c r="AV897" s="213" t="s">
        <v>28</v>
      </c>
      <c r="AW897" s="213"/>
      <c r="AX897" s="213"/>
    </row>
    <row r="898" spans="2:50" ht="38.25" customHeight="1">
      <c r="B898" s="202">
        <v>1</v>
      </c>
      <c r="C898" s="202">
        <v>1</v>
      </c>
      <c r="D898" s="480" t="s">
        <v>1910</v>
      </c>
      <c r="E898" s="481"/>
      <c r="F898" s="481"/>
      <c r="G898" s="481"/>
      <c r="H898" s="481"/>
      <c r="I898" s="481"/>
      <c r="J898" s="481"/>
      <c r="K898" s="481"/>
      <c r="L898" s="481"/>
      <c r="M898" s="482"/>
      <c r="N898" s="480" t="s">
        <v>1902</v>
      </c>
      <c r="O898" s="481"/>
      <c r="P898" s="481"/>
      <c r="Q898" s="481"/>
      <c r="R898" s="481"/>
      <c r="S898" s="481"/>
      <c r="T898" s="481"/>
      <c r="U898" s="481"/>
      <c r="V898" s="481"/>
      <c r="W898" s="481"/>
      <c r="X898" s="481"/>
      <c r="Y898" s="481"/>
      <c r="Z898" s="481"/>
      <c r="AA898" s="481"/>
      <c r="AB898" s="481"/>
      <c r="AC898" s="481"/>
      <c r="AD898" s="481"/>
      <c r="AE898" s="481"/>
      <c r="AF898" s="481"/>
      <c r="AG898" s="481"/>
      <c r="AH898" s="481"/>
      <c r="AI898" s="481"/>
      <c r="AJ898" s="481"/>
      <c r="AK898" s="482"/>
      <c r="AL898" s="492">
        <v>4.5</v>
      </c>
      <c r="AM898" s="493"/>
      <c r="AN898" s="493"/>
      <c r="AO898" s="493"/>
      <c r="AP898" s="493"/>
      <c r="AQ898" s="493"/>
      <c r="AR898" s="209" t="s">
        <v>224</v>
      </c>
      <c r="AS898" s="209"/>
      <c r="AT898" s="209"/>
      <c r="AU898" s="209"/>
      <c r="AV898" s="209" t="s">
        <v>1722</v>
      </c>
      <c r="AW898" s="209"/>
      <c r="AX898" s="209"/>
    </row>
    <row r="899" spans="2:50" ht="21.95" customHeight="1">
      <c r="B899" s="202">
        <v>2</v>
      </c>
      <c r="C899" s="202">
        <v>1</v>
      </c>
      <c r="D899" s="208"/>
      <c r="E899" s="208"/>
      <c r="F899" s="208"/>
      <c r="G899" s="208"/>
      <c r="H899" s="208"/>
      <c r="I899" s="208"/>
      <c r="J899" s="208"/>
      <c r="K899" s="208"/>
      <c r="L899" s="208"/>
      <c r="M899" s="208"/>
      <c r="N899" s="208"/>
      <c r="O899" s="208"/>
      <c r="P899" s="208"/>
      <c r="Q899" s="208"/>
      <c r="R899" s="208"/>
      <c r="S899" s="208"/>
      <c r="T899" s="208"/>
      <c r="U899" s="208"/>
      <c r="V899" s="208"/>
      <c r="W899" s="208"/>
      <c r="X899" s="208"/>
      <c r="Y899" s="208"/>
      <c r="Z899" s="208"/>
      <c r="AA899" s="208"/>
      <c r="AB899" s="208"/>
      <c r="AC899" s="208"/>
      <c r="AD899" s="208"/>
      <c r="AE899" s="208"/>
      <c r="AF899" s="208"/>
      <c r="AG899" s="208"/>
      <c r="AH899" s="208"/>
      <c r="AI899" s="208"/>
      <c r="AJ899" s="208"/>
      <c r="AK899" s="208"/>
      <c r="AL899" s="207"/>
      <c r="AM899" s="208"/>
      <c r="AN899" s="208"/>
      <c r="AO899" s="208"/>
      <c r="AP899" s="208"/>
      <c r="AQ899" s="208"/>
      <c r="AR899" s="208"/>
      <c r="AS899" s="208"/>
      <c r="AT899" s="208"/>
      <c r="AU899" s="208"/>
      <c r="AV899" s="208"/>
      <c r="AW899" s="208"/>
      <c r="AX899" s="208"/>
    </row>
    <row r="900" spans="2:50" ht="21.95" customHeight="1">
      <c r="B900" s="202">
        <v>3</v>
      </c>
      <c r="C900" s="202">
        <v>1</v>
      </c>
      <c r="D900" s="208"/>
      <c r="E900" s="208"/>
      <c r="F900" s="208"/>
      <c r="G900" s="208"/>
      <c r="H900" s="208"/>
      <c r="I900" s="208"/>
      <c r="J900" s="208"/>
      <c r="K900" s="208"/>
      <c r="L900" s="208"/>
      <c r="M900" s="208"/>
      <c r="N900" s="208"/>
      <c r="O900" s="208"/>
      <c r="P900" s="208"/>
      <c r="Q900" s="208"/>
      <c r="R900" s="208"/>
      <c r="S900" s="208"/>
      <c r="T900" s="208"/>
      <c r="U900" s="208"/>
      <c r="V900" s="208"/>
      <c r="W900" s="208"/>
      <c r="X900" s="208"/>
      <c r="Y900" s="208"/>
      <c r="Z900" s="208"/>
      <c r="AA900" s="208"/>
      <c r="AB900" s="208"/>
      <c r="AC900" s="208"/>
      <c r="AD900" s="208"/>
      <c r="AE900" s="208"/>
      <c r="AF900" s="208"/>
      <c r="AG900" s="208"/>
      <c r="AH900" s="208"/>
      <c r="AI900" s="208"/>
      <c r="AJ900" s="208"/>
      <c r="AK900" s="208"/>
      <c r="AL900" s="207"/>
      <c r="AM900" s="208"/>
      <c r="AN900" s="208"/>
      <c r="AO900" s="208"/>
      <c r="AP900" s="208"/>
      <c r="AQ900" s="208"/>
      <c r="AR900" s="208"/>
      <c r="AS900" s="208"/>
      <c r="AT900" s="208"/>
      <c r="AU900" s="208"/>
      <c r="AV900" s="208"/>
      <c r="AW900" s="208"/>
      <c r="AX900" s="208"/>
    </row>
    <row r="901" spans="2:50" ht="21.95" customHeight="1">
      <c r="B901" s="202">
        <v>4</v>
      </c>
      <c r="C901" s="202">
        <v>1</v>
      </c>
      <c r="D901" s="208"/>
      <c r="E901" s="208"/>
      <c r="F901" s="208"/>
      <c r="G901" s="208"/>
      <c r="H901" s="208"/>
      <c r="I901" s="208"/>
      <c r="J901" s="208"/>
      <c r="K901" s="208"/>
      <c r="L901" s="208"/>
      <c r="M901" s="208"/>
      <c r="N901" s="208"/>
      <c r="O901" s="208"/>
      <c r="P901" s="208"/>
      <c r="Q901" s="208"/>
      <c r="R901" s="208"/>
      <c r="S901" s="208"/>
      <c r="T901" s="208"/>
      <c r="U901" s="208"/>
      <c r="V901" s="208"/>
      <c r="W901" s="208"/>
      <c r="X901" s="208"/>
      <c r="Y901" s="208"/>
      <c r="Z901" s="208"/>
      <c r="AA901" s="208"/>
      <c r="AB901" s="208"/>
      <c r="AC901" s="208"/>
      <c r="AD901" s="208"/>
      <c r="AE901" s="208"/>
      <c r="AF901" s="208"/>
      <c r="AG901" s="208"/>
      <c r="AH901" s="208"/>
      <c r="AI901" s="208"/>
      <c r="AJ901" s="208"/>
      <c r="AK901" s="208"/>
      <c r="AL901" s="207"/>
      <c r="AM901" s="208"/>
      <c r="AN901" s="208"/>
      <c r="AO901" s="208"/>
      <c r="AP901" s="208"/>
      <c r="AQ901" s="208"/>
      <c r="AR901" s="208"/>
      <c r="AS901" s="208"/>
      <c r="AT901" s="208"/>
      <c r="AU901" s="208"/>
      <c r="AV901" s="208"/>
      <c r="AW901" s="208"/>
      <c r="AX901" s="208"/>
    </row>
    <row r="902" spans="2:50" ht="21.95" customHeight="1">
      <c r="B902" s="202">
        <v>5</v>
      </c>
      <c r="C902" s="202">
        <v>1</v>
      </c>
      <c r="D902" s="208"/>
      <c r="E902" s="208"/>
      <c r="F902" s="208"/>
      <c r="G902" s="208"/>
      <c r="H902" s="208"/>
      <c r="I902" s="208"/>
      <c r="J902" s="208"/>
      <c r="K902" s="208"/>
      <c r="L902" s="208"/>
      <c r="M902" s="208"/>
      <c r="N902" s="208"/>
      <c r="O902" s="208"/>
      <c r="P902" s="208"/>
      <c r="Q902" s="208"/>
      <c r="R902" s="208"/>
      <c r="S902" s="208"/>
      <c r="T902" s="208"/>
      <c r="U902" s="208"/>
      <c r="V902" s="208"/>
      <c r="W902" s="208"/>
      <c r="X902" s="208"/>
      <c r="Y902" s="208"/>
      <c r="Z902" s="208"/>
      <c r="AA902" s="208"/>
      <c r="AB902" s="208"/>
      <c r="AC902" s="208"/>
      <c r="AD902" s="208"/>
      <c r="AE902" s="208"/>
      <c r="AF902" s="208"/>
      <c r="AG902" s="208"/>
      <c r="AH902" s="208"/>
      <c r="AI902" s="208"/>
      <c r="AJ902" s="208"/>
      <c r="AK902" s="208"/>
      <c r="AL902" s="207"/>
      <c r="AM902" s="208"/>
      <c r="AN902" s="208"/>
      <c r="AO902" s="208"/>
      <c r="AP902" s="208"/>
      <c r="AQ902" s="208"/>
      <c r="AR902" s="208"/>
      <c r="AS902" s="208"/>
      <c r="AT902" s="208"/>
      <c r="AU902" s="208"/>
      <c r="AV902" s="208"/>
      <c r="AW902" s="208"/>
      <c r="AX902" s="208"/>
    </row>
    <row r="903" spans="2:50" ht="21.95" customHeight="1">
      <c r="B903" s="202">
        <v>6</v>
      </c>
      <c r="C903" s="202">
        <v>1</v>
      </c>
      <c r="D903" s="208"/>
      <c r="E903" s="208"/>
      <c r="F903" s="208"/>
      <c r="G903" s="208"/>
      <c r="H903" s="208"/>
      <c r="I903" s="208"/>
      <c r="J903" s="208"/>
      <c r="K903" s="208"/>
      <c r="L903" s="208"/>
      <c r="M903" s="208"/>
      <c r="N903" s="208"/>
      <c r="O903" s="208"/>
      <c r="P903" s="208"/>
      <c r="Q903" s="208"/>
      <c r="R903" s="208"/>
      <c r="S903" s="208"/>
      <c r="T903" s="208"/>
      <c r="U903" s="208"/>
      <c r="V903" s="208"/>
      <c r="W903" s="208"/>
      <c r="X903" s="208"/>
      <c r="Y903" s="208"/>
      <c r="Z903" s="208"/>
      <c r="AA903" s="208"/>
      <c r="AB903" s="208"/>
      <c r="AC903" s="208"/>
      <c r="AD903" s="208"/>
      <c r="AE903" s="208"/>
      <c r="AF903" s="208"/>
      <c r="AG903" s="208"/>
      <c r="AH903" s="208"/>
      <c r="AI903" s="208"/>
      <c r="AJ903" s="208"/>
      <c r="AK903" s="208"/>
      <c r="AL903" s="207"/>
      <c r="AM903" s="208"/>
      <c r="AN903" s="208"/>
      <c r="AO903" s="208"/>
      <c r="AP903" s="208"/>
      <c r="AQ903" s="208"/>
      <c r="AR903" s="208"/>
      <c r="AS903" s="208"/>
      <c r="AT903" s="208"/>
      <c r="AU903" s="208"/>
      <c r="AV903" s="208"/>
      <c r="AW903" s="208"/>
      <c r="AX903" s="208"/>
    </row>
    <row r="904" spans="2:50" ht="21.95" customHeight="1">
      <c r="B904" s="202">
        <v>7</v>
      </c>
      <c r="C904" s="202">
        <v>1</v>
      </c>
      <c r="D904" s="208"/>
      <c r="E904" s="208"/>
      <c r="F904" s="208"/>
      <c r="G904" s="208"/>
      <c r="H904" s="208"/>
      <c r="I904" s="208"/>
      <c r="J904" s="208"/>
      <c r="K904" s="208"/>
      <c r="L904" s="208"/>
      <c r="M904" s="208"/>
      <c r="N904" s="208"/>
      <c r="O904" s="208"/>
      <c r="P904" s="208"/>
      <c r="Q904" s="208"/>
      <c r="R904" s="208"/>
      <c r="S904" s="208"/>
      <c r="T904" s="208"/>
      <c r="U904" s="208"/>
      <c r="V904" s="208"/>
      <c r="W904" s="208"/>
      <c r="X904" s="208"/>
      <c r="Y904" s="208"/>
      <c r="Z904" s="208"/>
      <c r="AA904" s="208"/>
      <c r="AB904" s="208"/>
      <c r="AC904" s="208"/>
      <c r="AD904" s="208"/>
      <c r="AE904" s="208"/>
      <c r="AF904" s="208"/>
      <c r="AG904" s="208"/>
      <c r="AH904" s="208"/>
      <c r="AI904" s="208"/>
      <c r="AJ904" s="208"/>
      <c r="AK904" s="208"/>
      <c r="AL904" s="207"/>
      <c r="AM904" s="208"/>
      <c r="AN904" s="208"/>
      <c r="AO904" s="208"/>
      <c r="AP904" s="208"/>
      <c r="AQ904" s="208"/>
      <c r="AR904" s="208"/>
      <c r="AS904" s="208"/>
      <c r="AT904" s="208"/>
      <c r="AU904" s="208"/>
      <c r="AV904" s="208"/>
      <c r="AW904" s="208"/>
      <c r="AX904" s="208"/>
    </row>
    <row r="905" spans="2:50" ht="21.95" customHeight="1">
      <c r="B905" s="202">
        <v>8</v>
      </c>
      <c r="C905" s="202">
        <v>1</v>
      </c>
      <c r="D905" s="208"/>
      <c r="E905" s="208"/>
      <c r="F905" s="208"/>
      <c r="G905" s="208"/>
      <c r="H905" s="208"/>
      <c r="I905" s="208"/>
      <c r="J905" s="208"/>
      <c r="K905" s="208"/>
      <c r="L905" s="208"/>
      <c r="M905" s="208"/>
      <c r="N905" s="208"/>
      <c r="O905" s="208"/>
      <c r="P905" s="208"/>
      <c r="Q905" s="208"/>
      <c r="R905" s="208"/>
      <c r="S905" s="208"/>
      <c r="T905" s="208"/>
      <c r="U905" s="208"/>
      <c r="V905" s="208"/>
      <c r="W905" s="208"/>
      <c r="X905" s="208"/>
      <c r="Y905" s="208"/>
      <c r="Z905" s="208"/>
      <c r="AA905" s="208"/>
      <c r="AB905" s="208"/>
      <c r="AC905" s="208"/>
      <c r="AD905" s="208"/>
      <c r="AE905" s="208"/>
      <c r="AF905" s="208"/>
      <c r="AG905" s="208"/>
      <c r="AH905" s="208"/>
      <c r="AI905" s="208"/>
      <c r="AJ905" s="208"/>
      <c r="AK905" s="208"/>
      <c r="AL905" s="207"/>
      <c r="AM905" s="208"/>
      <c r="AN905" s="208"/>
      <c r="AO905" s="208"/>
      <c r="AP905" s="208"/>
      <c r="AQ905" s="208"/>
      <c r="AR905" s="208"/>
      <c r="AS905" s="208"/>
      <c r="AT905" s="208"/>
      <c r="AU905" s="208"/>
      <c r="AV905" s="208"/>
      <c r="AW905" s="208"/>
      <c r="AX905" s="208"/>
    </row>
    <row r="906" spans="2:50" ht="21.95" customHeight="1">
      <c r="B906" s="202">
        <v>9</v>
      </c>
      <c r="C906" s="202">
        <v>1</v>
      </c>
      <c r="D906" s="208"/>
      <c r="E906" s="208"/>
      <c r="F906" s="208"/>
      <c r="G906" s="208"/>
      <c r="H906" s="208"/>
      <c r="I906" s="208"/>
      <c r="J906" s="208"/>
      <c r="K906" s="208"/>
      <c r="L906" s="208"/>
      <c r="M906" s="208"/>
      <c r="N906" s="208"/>
      <c r="O906" s="208"/>
      <c r="P906" s="208"/>
      <c r="Q906" s="208"/>
      <c r="R906" s="208"/>
      <c r="S906" s="208"/>
      <c r="T906" s="208"/>
      <c r="U906" s="208"/>
      <c r="V906" s="208"/>
      <c r="W906" s="208"/>
      <c r="X906" s="208"/>
      <c r="Y906" s="208"/>
      <c r="Z906" s="208"/>
      <c r="AA906" s="208"/>
      <c r="AB906" s="208"/>
      <c r="AC906" s="208"/>
      <c r="AD906" s="208"/>
      <c r="AE906" s="208"/>
      <c r="AF906" s="208"/>
      <c r="AG906" s="208"/>
      <c r="AH906" s="208"/>
      <c r="AI906" s="208"/>
      <c r="AJ906" s="208"/>
      <c r="AK906" s="208"/>
      <c r="AL906" s="207"/>
      <c r="AM906" s="208"/>
      <c r="AN906" s="208"/>
      <c r="AO906" s="208"/>
      <c r="AP906" s="208"/>
      <c r="AQ906" s="208"/>
      <c r="AR906" s="208"/>
      <c r="AS906" s="208"/>
      <c r="AT906" s="208"/>
      <c r="AU906" s="208"/>
      <c r="AV906" s="208"/>
      <c r="AW906" s="208"/>
      <c r="AX906" s="208"/>
    </row>
    <row r="907" spans="2:50" ht="21.95" customHeight="1">
      <c r="B907" s="202">
        <v>10</v>
      </c>
      <c r="C907" s="202">
        <v>1</v>
      </c>
      <c r="D907" s="208"/>
      <c r="E907" s="208"/>
      <c r="F907" s="208"/>
      <c r="G907" s="208"/>
      <c r="H907" s="208"/>
      <c r="I907" s="208"/>
      <c r="J907" s="208"/>
      <c r="K907" s="208"/>
      <c r="L907" s="208"/>
      <c r="M907" s="208"/>
      <c r="N907" s="208"/>
      <c r="O907" s="208"/>
      <c r="P907" s="208"/>
      <c r="Q907" s="208"/>
      <c r="R907" s="208"/>
      <c r="S907" s="208"/>
      <c r="T907" s="208"/>
      <c r="U907" s="208"/>
      <c r="V907" s="208"/>
      <c r="W907" s="208"/>
      <c r="X907" s="208"/>
      <c r="Y907" s="208"/>
      <c r="Z907" s="208"/>
      <c r="AA907" s="208"/>
      <c r="AB907" s="208"/>
      <c r="AC907" s="208"/>
      <c r="AD907" s="208"/>
      <c r="AE907" s="208"/>
      <c r="AF907" s="208"/>
      <c r="AG907" s="208"/>
      <c r="AH907" s="208"/>
      <c r="AI907" s="208"/>
      <c r="AJ907" s="208"/>
      <c r="AK907" s="208"/>
      <c r="AL907" s="207"/>
      <c r="AM907" s="208"/>
      <c r="AN907" s="208"/>
      <c r="AO907" s="208"/>
      <c r="AP907" s="208"/>
      <c r="AQ907" s="208"/>
      <c r="AR907" s="208"/>
      <c r="AS907" s="208"/>
      <c r="AT907" s="208"/>
      <c r="AU907" s="208"/>
      <c r="AV907" s="208"/>
      <c r="AW907" s="208"/>
      <c r="AX907" s="208"/>
    </row>
    <row r="909" spans="2:50">
      <c r="C909" t="s">
        <v>1792</v>
      </c>
    </row>
    <row r="910" spans="2:50" ht="34.5" customHeight="1">
      <c r="B910" s="202"/>
      <c r="C910" s="202"/>
      <c r="D910" s="213" t="s">
        <v>1767</v>
      </c>
      <c r="E910" s="213"/>
      <c r="F910" s="213"/>
      <c r="G910" s="213"/>
      <c r="H910" s="213"/>
      <c r="I910" s="213"/>
      <c r="J910" s="213"/>
      <c r="K910" s="213"/>
      <c r="L910" s="213"/>
      <c r="M910" s="213"/>
      <c r="N910" s="213" t="s">
        <v>1768</v>
      </c>
      <c r="O910" s="213"/>
      <c r="P910" s="213"/>
      <c r="Q910" s="213"/>
      <c r="R910" s="213"/>
      <c r="S910" s="213"/>
      <c r="T910" s="213"/>
      <c r="U910" s="213"/>
      <c r="V910" s="213"/>
      <c r="W910" s="213"/>
      <c r="X910" s="213"/>
      <c r="Y910" s="213"/>
      <c r="Z910" s="213"/>
      <c r="AA910" s="213"/>
      <c r="AB910" s="213"/>
      <c r="AC910" s="213"/>
      <c r="AD910" s="213"/>
      <c r="AE910" s="213"/>
      <c r="AF910" s="213"/>
      <c r="AG910" s="213"/>
      <c r="AH910" s="213"/>
      <c r="AI910" s="213"/>
      <c r="AJ910" s="213"/>
      <c r="AK910" s="213"/>
      <c r="AL910" s="214" t="s">
        <v>1769</v>
      </c>
      <c r="AM910" s="213"/>
      <c r="AN910" s="213"/>
      <c r="AO910" s="213"/>
      <c r="AP910" s="213"/>
      <c r="AQ910" s="213"/>
      <c r="AR910" s="213" t="s">
        <v>27</v>
      </c>
      <c r="AS910" s="213"/>
      <c r="AT910" s="213"/>
      <c r="AU910" s="213"/>
      <c r="AV910" s="213" t="s">
        <v>28</v>
      </c>
      <c r="AW910" s="213"/>
      <c r="AX910" s="213"/>
    </row>
    <row r="911" spans="2:50" ht="38.25" customHeight="1">
      <c r="B911" s="202">
        <v>1</v>
      </c>
      <c r="C911" s="202">
        <v>1</v>
      </c>
      <c r="D911" s="480" t="s">
        <v>1908</v>
      </c>
      <c r="E911" s="481"/>
      <c r="F911" s="481"/>
      <c r="G911" s="481"/>
      <c r="H911" s="481"/>
      <c r="I911" s="481"/>
      <c r="J911" s="481"/>
      <c r="K911" s="481"/>
      <c r="L911" s="481"/>
      <c r="M911" s="482"/>
      <c r="N911" s="480" t="s">
        <v>1891</v>
      </c>
      <c r="O911" s="481"/>
      <c r="P911" s="481"/>
      <c r="Q911" s="481"/>
      <c r="R911" s="481"/>
      <c r="S911" s="481"/>
      <c r="T911" s="481"/>
      <c r="U911" s="481"/>
      <c r="V911" s="481"/>
      <c r="W911" s="481"/>
      <c r="X911" s="481"/>
      <c r="Y911" s="481"/>
      <c r="Z911" s="481"/>
      <c r="AA911" s="481"/>
      <c r="AB911" s="481"/>
      <c r="AC911" s="481"/>
      <c r="AD911" s="481"/>
      <c r="AE911" s="481"/>
      <c r="AF911" s="481"/>
      <c r="AG911" s="481"/>
      <c r="AH911" s="481"/>
      <c r="AI911" s="481"/>
      <c r="AJ911" s="481"/>
      <c r="AK911" s="482"/>
      <c r="AL911" s="492">
        <v>248.6</v>
      </c>
      <c r="AM911" s="493"/>
      <c r="AN911" s="493"/>
      <c r="AO911" s="493"/>
      <c r="AP911" s="493"/>
      <c r="AQ911" s="493"/>
      <c r="AR911" s="209" t="s">
        <v>224</v>
      </c>
      <c r="AS911" s="209"/>
      <c r="AT911" s="209"/>
      <c r="AU911" s="209"/>
      <c r="AV911" s="209" t="s">
        <v>1722</v>
      </c>
      <c r="AW911" s="209"/>
      <c r="AX911" s="209"/>
    </row>
    <row r="912" spans="2:50" ht="21.95" customHeight="1">
      <c r="B912" s="202">
        <v>2</v>
      </c>
      <c r="C912" s="202">
        <v>1</v>
      </c>
      <c r="D912" s="208"/>
      <c r="E912" s="208"/>
      <c r="F912" s="208"/>
      <c r="G912" s="208"/>
      <c r="H912" s="208"/>
      <c r="I912" s="208"/>
      <c r="J912" s="208"/>
      <c r="K912" s="208"/>
      <c r="L912" s="208"/>
      <c r="M912" s="208"/>
      <c r="N912" s="208"/>
      <c r="O912" s="208"/>
      <c r="P912" s="208"/>
      <c r="Q912" s="208"/>
      <c r="R912" s="208"/>
      <c r="S912" s="208"/>
      <c r="T912" s="208"/>
      <c r="U912" s="208"/>
      <c r="V912" s="208"/>
      <c r="W912" s="208"/>
      <c r="X912" s="208"/>
      <c r="Y912" s="208"/>
      <c r="Z912" s="208"/>
      <c r="AA912" s="208"/>
      <c r="AB912" s="208"/>
      <c r="AC912" s="208"/>
      <c r="AD912" s="208"/>
      <c r="AE912" s="208"/>
      <c r="AF912" s="208"/>
      <c r="AG912" s="208"/>
      <c r="AH912" s="208"/>
      <c r="AI912" s="208"/>
      <c r="AJ912" s="208"/>
      <c r="AK912" s="208"/>
      <c r="AL912" s="483"/>
      <c r="AM912" s="484"/>
      <c r="AN912" s="484"/>
      <c r="AO912" s="484"/>
      <c r="AP912" s="484"/>
      <c r="AQ912" s="484"/>
      <c r="AR912" s="209"/>
      <c r="AS912" s="209"/>
      <c r="AT912" s="209"/>
      <c r="AU912" s="209"/>
      <c r="AV912" s="209"/>
      <c r="AW912" s="209"/>
      <c r="AX912" s="209"/>
    </row>
    <row r="913" spans="2:50" ht="21.95" customHeight="1">
      <c r="B913" s="202">
        <v>3</v>
      </c>
      <c r="C913" s="202">
        <v>1</v>
      </c>
      <c r="D913" s="208"/>
      <c r="E913" s="208"/>
      <c r="F913" s="208"/>
      <c r="G913" s="208"/>
      <c r="H913" s="208"/>
      <c r="I913" s="208"/>
      <c r="J913" s="208"/>
      <c r="K913" s="208"/>
      <c r="L913" s="208"/>
      <c r="M913" s="208"/>
      <c r="N913" s="208"/>
      <c r="O913" s="208"/>
      <c r="P913" s="208"/>
      <c r="Q913" s="208"/>
      <c r="R913" s="208"/>
      <c r="S913" s="208"/>
      <c r="T913" s="208"/>
      <c r="U913" s="208"/>
      <c r="V913" s="208"/>
      <c r="W913" s="208"/>
      <c r="X913" s="208"/>
      <c r="Y913" s="208"/>
      <c r="Z913" s="208"/>
      <c r="AA913" s="208"/>
      <c r="AB913" s="208"/>
      <c r="AC913" s="208"/>
      <c r="AD913" s="208"/>
      <c r="AE913" s="208"/>
      <c r="AF913" s="208"/>
      <c r="AG913" s="208"/>
      <c r="AH913" s="208"/>
      <c r="AI913" s="208"/>
      <c r="AJ913" s="208"/>
      <c r="AK913" s="208"/>
      <c r="AL913" s="207"/>
      <c r="AM913" s="208"/>
      <c r="AN913" s="208"/>
      <c r="AO913" s="208"/>
      <c r="AP913" s="208"/>
      <c r="AQ913" s="208"/>
      <c r="AR913" s="208"/>
      <c r="AS913" s="208"/>
      <c r="AT913" s="208"/>
      <c r="AU913" s="208"/>
      <c r="AV913" s="208"/>
      <c r="AW913" s="208"/>
      <c r="AX913" s="208"/>
    </row>
    <row r="914" spans="2:50" ht="21.95" customHeight="1">
      <c r="B914" s="202">
        <v>4</v>
      </c>
      <c r="C914" s="202">
        <v>1</v>
      </c>
      <c r="D914" s="208"/>
      <c r="E914" s="208"/>
      <c r="F914" s="208"/>
      <c r="G914" s="208"/>
      <c r="H914" s="208"/>
      <c r="I914" s="208"/>
      <c r="J914" s="208"/>
      <c r="K914" s="208"/>
      <c r="L914" s="208"/>
      <c r="M914" s="208"/>
      <c r="N914" s="208"/>
      <c r="O914" s="208"/>
      <c r="P914" s="208"/>
      <c r="Q914" s="208"/>
      <c r="R914" s="208"/>
      <c r="S914" s="208"/>
      <c r="T914" s="208"/>
      <c r="U914" s="208"/>
      <c r="V914" s="208"/>
      <c r="W914" s="208"/>
      <c r="X914" s="208"/>
      <c r="Y914" s="208"/>
      <c r="Z914" s="208"/>
      <c r="AA914" s="208"/>
      <c r="AB914" s="208"/>
      <c r="AC914" s="208"/>
      <c r="AD914" s="208"/>
      <c r="AE914" s="208"/>
      <c r="AF914" s="208"/>
      <c r="AG914" s="208"/>
      <c r="AH914" s="208"/>
      <c r="AI914" s="208"/>
      <c r="AJ914" s="208"/>
      <c r="AK914" s="208"/>
      <c r="AL914" s="207"/>
      <c r="AM914" s="208"/>
      <c r="AN914" s="208"/>
      <c r="AO914" s="208"/>
      <c r="AP914" s="208"/>
      <c r="AQ914" s="208"/>
      <c r="AR914" s="208"/>
      <c r="AS914" s="208"/>
      <c r="AT914" s="208"/>
      <c r="AU914" s="208"/>
      <c r="AV914" s="208"/>
      <c r="AW914" s="208"/>
      <c r="AX914" s="208"/>
    </row>
    <row r="915" spans="2:50" ht="21.95" customHeight="1">
      <c r="B915" s="202">
        <v>5</v>
      </c>
      <c r="C915" s="202">
        <v>1</v>
      </c>
      <c r="D915" s="208"/>
      <c r="E915" s="208"/>
      <c r="F915" s="208"/>
      <c r="G915" s="208"/>
      <c r="H915" s="208"/>
      <c r="I915" s="208"/>
      <c r="J915" s="208"/>
      <c r="K915" s="208"/>
      <c r="L915" s="208"/>
      <c r="M915" s="208"/>
      <c r="N915" s="208"/>
      <c r="O915" s="208"/>
      <c r="P915" s="208"/>
      <c r="Q915" s="208"/>
      <c r="R915" s="208"/>
      <c r="S915" s="208"/>
      <c r="T915" s="208"/>
      <c r="U915" s="208"/>
      <c r="V915" s="208"/>
      <c r="W915" s="208"/>
      <c r="X915" s="208"/>
      <c r="Y915" s="208"/>
      <c r="Z915" s="208"/>
      <c r="AA915" s="208"/>
      <c r="AB915" s="208"/>
      <c r="AC915" s="208"/>
      <c r="AD915" s="208"/>
      <c r="AE915" s="208"/>
      <c r="AF915" s="208"/>
      <c r="AG915" s="208"/>
      <c r="AH915" s="208"/>
      <c r="AI915" s="208"/>
      <c r="AJ915" s="208"/>
      <c r="AK915" s="208"/>
      <c r="AL915" s="207"/>
      <c r="AM915" s="208"/>
      <c r="AN915" s="208"/>
      <c r="AO915" s="208"/>
      <c r="AP915" s="208"/>
      <c r="AQ915" s="208"/>
      <c r="AR915" s="208"/>
      <c r="AS915" s="208"/>
      <c r="AT915" s="208"/>
      <c r="AU915" s="208"/>
      <c r="AV915" s="208"/>
      <c r="AW915" s="208"/>
      <c r="AX915" s="208"/>
    </row>
    <row r="916" spans="2:50" ht="21.95" customHeight="1">
      <c r="B916" s="202">
        <v>6</v>
      </c>
      <c r="C916" s="202">
        <v>1</v>
      </c>
      <c r="D916" s="208"/>
      <c r="E916" s="208"/>
      <c r="F916" s="208"/>
      <c r="G916" s="208"/>
      <c r="H916" s="208"/>
      <c r="I916" s="208"/>
      <c r="J916" s="208"/>
      <c r="K916" s="208"/>
      <c r="L916" s="208"/>
      <c r="M916" s="208"/>
      <c r="N916" s="208"/>
      <c r="O916" s="208"/>
      <c r="P916" s="208"/>
      <c r="Q916" s="208"/>
      <c r="R916" s="208"/>
      <c r="S916" s="208"/>
      <c r="T916" s="208"/>
      <c r="U916" s="208"/>
      <c r="V916" s="208"/>
      <c r="W916" s="208"/>
      <c r="X916" s="208"/>
      <c r="Y916" s="208"/>
      <c r="Z916" s="208"/>
      <c r="AA916" s="208"/>
      <c r="AB916" s="208"/>
      <c r="AC916" s="208"/>
      <c r="AD916" s="208"/>
      <c r="AE916" s="208"/>
      <c r="AF916" s="208"/>
      <c r="AG916" s="208"/>
      <c r="AH916" s="208"/>
      <c r="AI916" s="208"/>
      <c r="AJ916" s="208"/>
      <c r="AK916" s="208"/>
      <c r="AL916" s="207"/>
      <c r="AM916" s="208"/>
      <c r="AN916" s="208"/>
      <c r="AO916" s="208"/>
      <c r="AP916" s="208"/>
      <c r="AQ916" s="208"/>
      <c r="AR916" s="208"/>
      <c r="AS916" s="208"/>
      <c r="AT916" s="208"/>
      <c r="AU916" s="208"/>
      <c r="AV916" s="208"/>
      <c r="AW916" s="208"/>
      <c r="AX916" s="208"/>
    </row>
    <row r="917" spans="2:50" ht="21.95" customHeight="1">
      <c r="B917" s="202">
        <v>7</v>
      </c>
      <c r="C917" s="202">
        <v>1</v>
      </c>
      <c r="D917" s="208"/>
      <c r="E917" s="208"/>
      <c r="F917" s="208"/>
      <c r="G917" s="208"/>
      <c r="H917" s="208"/>
      <c r="I917" s="208"/>
      <c r="J917" s="208"/>
      <c r="K917" s="208"/>
      <c r="L917" s="208"/>
      <c r="M917" s="208"/>
      <c r="N917" s="208"/>
      <c r="O917" s="208"/>
      <c r="P917" s="208"/>
      <c r="Q917" s="208"/>
      <c r="R917" s="208"/>
      <c r="S917" s="208"/>
      <c r="T917" s="208"/>
      <c r="U917" s="208"/>
      <c r="V917" s="208"/>
      <c r="W917" s="208"/>
      <c r="X917" s="208"/>
      <c r="Y917" s="208"/>
      <c r="Z917" s="208"/>
      <c r="AA917" s="208"/>
      <c r="AB917" s="208"/>
      <c r="AC917" s="208"/>
      <c r="AD917" s="208"/>
      <c r="AE917" s="208"/>
      <c r="AF917" s="208"/>
      <c r="AG917" s="208"/>
      <c r="AH917" s="208"/>
      <c r="AI917" s="208"/>
      <c r="AJ917" s="208"/>
      <c r="AK917" s="208"/>
      <c r="AL917" s="207"/>
      <c r="AM917" s="208"/>
      <c r="AN917" s="208"/>
      <c r="AO917" s="208"/>
      <c r="AP917" s="208"/>
      <c r="AQ917" s="208"/>
      <c r="AR917" s="208"/>
      <c r="AS917" s="208"/>
      <c r="AT917" s="208"/>
      <c r="AU917" s="208"/>
      <c r="AV917" s="208"/>
      <c r="AW917" s="208"/>
      <c r="AX917" s="208"/>
    </row>
    <row r="918" spans="2:50" ht="21.95" customHeight="1">
      <c r="B918" s="202">
        <v>8</v>
      </c>
      <c r="C918" s="202">
        <v>1</v>
      </c>
      <c r="D918" s="208"/>
      <c r="E918" s="208"/>
      <c r="F918" s="208"/>
      <c r="G918" s="208"/>
      <c r="H918" s="208"/>
      <c r="I918" s="208"/>
      <c r="J918" s="208"/>
      <c r="K918" s="208"/>
      <c r="L918" s="208"/>
      <c r="M918" s="208"/>
      <c r="N918" s="208"/>
      <c r="O918" s="208"/>
      <c r="P918" s="208"/>
      <c r="Q918" s="208"/>
      <c r="R918" s="208"/>
      <c r="S918" s="208"/>
      <c r="T918" s="208"/>
      <c r="U918" s="208"/>
      <c r="V918" s="208"/>
      <c r="W918" s="208"/>
      <c r="X918" s="208"/>
      <c r="Y918" s="208"/>
      <c r="Z918" s="208"/>
      <c r="AA918" s="208"/>
      <c r="AB918" s="208"/>
      <c r="AC918" s="208"/>
      <c r="AD918" s="208"/>
      <c r="AE918" s="208"/>
      <c r="AF918" s="208"/>
      <c r="AG918" s="208"/>
      <c r="AH918" s="208"/>
      <c r="AI918" s="208"/>
      <c r="AJ918" s="208"/>
      <c r="AK918" s="208"/>
      <c r="AL918" s="207"/>
      <c r="AM918" s="208"/>
      <c r="AN918" s="208"/>
      <c r="AO918" s="208"/>
      <c r="AP918" s="208"/>
      <c r="AQ918" s="208"/>
      <c r="AR918" s="208"/>
      <c r="AS918" s="208"/>
      <c r="AT918" s="208"/>
      <c r="AU918" s="208"/>
      <c r="AV918" s="208"/>
      <c r="AW918" s="208"/>
      <c r="AX918" s="208"/>
    </row>
    <row r="919" spans="2:50" ht="21.95" customHeight="1">
      <c r="B919" s="202">
        <v>9</v>
      </c>
      <c r="C919" s="202">
        <v>1</v>
      </c>
      <c r="D919" s="208"/>
      <c r="E919" s="208"/>
      <c r="F919" s="208"/>
      <c r="G919" s="208"/>
      <c r="H919" s="208"/>
      <c r="I919" s="208"/>
      <c r="J919" s="208"/>
      <c r="K919" s="208"/>
      <c r="L919" s="208"/>
      <c r="M919" s="208"/>
      <c r="N919" s="208"/>
      <c r="O919" s="208"/>
      <c r="P919" s="208"/>
      <c r="Q919" s="208"/>
      <c r="R919" s="208"/>
      <c r="S919" s="208"/>
      <c r="T919" s="208"/>
      <c r="U919" s="208"/>
      <c r="V919" s="208"/>
      <c r="W919" s="208"/>
      <c r="X919" s="208"/>
      <c r="Y919" s="208"/>
      <c r="Z919" s="208"/>
      <c r="AA919" s="208"/>
      <c r="AB919" s="208"/>
      <c r="AC919" s="208"/>
      <c r="AD919" s="208"/>
      <c r="AE919" s="208"/>
      <c r="AF919" s="208"/>
      <c r="AG919" s="208"/>
      <c r="AH919" s="208"/>
      <c r="AI919" s="208"/>
      <c r="AJ919" s="208"/>
      <c r="AK919" s="208"/>
      <c r="AL919" s="207"/>
      <c r="AM919" s="208"/>
      <c r="AN919" s="208"/>
      <c r="AO919" s="208"/>
      <c r="AP919" s="208"/>
      <c r="AQ919" s="208"/>
      <c r="AR919" s="208"/>
      <c r="AS919" s="208"/>
      <c r="AT919" s="208"/>
      <c r="AU919" s="208"/>
      <c r="AV919" s="208"/>
      <c r="AW919" s="208"/>
      <c r="AX919" s="208"/>
    </row>
    <row r="920" spans="2:50" ht="21.95" customHeight="1">
      <c r="B920" s="202">
        <v>10</v>
      </c>
      <c r="C920" s="202">
        <v>1</v>
      </c>
      <c r="D920" s="208"/>
      <c r="E920" s="208"/>
      <c r="F920" s="208"/>
      <c r="G920" s="208"/>
      <c r="H920" s="208"/>
      <c r="I920" s="208"/>
      <c r="J920" s="208"/>
      <c r="K920" s="208"/>
      <c r="L920" s="208"/>
      <c r="M920" s="208"/>
      <c r="N920" s="208"/>
      <c r="O920" s="208"/>
      <c r="P920" s="208"/>
      <c r="Q920" s="208"/>
      <c r="R920" s="208"/>
      <c r="S920" s="208"/>
      <c r="T920" s="208"/>
      <c r="U920" s="208"/>
      <c r="V920" s="208"/>
      <c r="W920" s="208"/>
      <c r="X920" s="208"/>
      <c r="Y920" s="208"/>
      <c r="Z920" s="208"/>
      <c r="AA920" s="208"/>
      <c r="AB920" s="208"/>
      <c r="AC920" s="208"/>
      <c r="AD920" s="208"/>
      <c r="AE920" s="208"/>
      <c r="AF920" s="208"/>
      <c r="AG920" s="208"/>
      <c r="AH920" s="208"/>
      <c r="AI920" s="208"/>
      <c r="AJ920" s="208"/>
      <c r="AK920" s="208"/>
      <c r="AL920" s="207"/>
      <c r="AM920" s="208"/>
      <c r="AN920" s="208"/>
      <c r="AO920" s="208"/>
      <c r="AP920" s="208"/>
      <c r="AQ920" s="208"/>
      <c r="AR920" s="208"/>
      <c r="AS920" s="208"/>
      <c r="AT920" s="208"/>
      <c r="AU920" s="208"/>
      <c r="AV920" s="208"/>
      <c r="AW920" s="208"/>
      <c r="AX920" s="208"/>
    </row>
    <row r="922" spans="2:50" ht="23.25" hidden="1" customHeight="1">
      <c r="B922" t="s">
        <v>43</v>
      </c>
    </row>
    <row r="923" spans="2:50" ht="36" hidden="1" customHeight="1">
      <c r="B923" s="213" t="s">
        <v>29</v>
      </c>
      <c r="C923" s="213"/>
      <c r="D923" s="213"/>
      <c r="E923" s="213"/>
      <c r="F923" s="213"/>
      <c r="G923" s="213"/>
      <c r="H923" s="213"/>
      <c r="I923" s="209"/>
      <c r="J923" s="209"/>
      <c r="K923" s="209"/>
      <c r="L923" s="209"/>
      <c r="M923" s="209"/>
      <c r="N923" s="209"/>
      <c r="O923" s="209"/>
      <c r="P923" s="209"/>
      <c r="Q923" s="209"/>
      <c r="R923" s="209"/>
      <c r="S923" s="209"/>
      <c r="T923" s="209"/>
      <c r="U923" s="209"/>
      <c r="V923" s="209"/>
      <c r="W923" s="209"/>
      <c r="X923" s="209"/>
      <c r="Y923" s="209"/>
    </row>
    <row r="924" spans="2:50" ht="36" hidden="1" customHeight="1">
      <c r="B924" s="485" t="s">
        <v>41</v>
      </c>
      <c r="C924" s="486"/>
      <c r="D924" s="486"/>
      <c r="E924" s="486"/>
      <c r="F924" s="486"/>
      <c r="G924" s="486"/>
      <c r="H924" s="487"/>
      <c r="I924" s="430" t="s">
        <v>1772</v>
      </c>
      <c r="J924" s="267"/>
      <c r="K924" s="267"/>
      <c r="L924" s="267"/>
      <c r="M924" s="429"/>
      <c r="N924" s="491" t="s">
        <v>30</v>
      </c>
      <c r="O924" s="486"/>
      <c r="P924" s="486"/>
      <c r="Q924" s="486"/>
      <c r="R924" s="486"/>
      <c r="S924" s="486"/>
      <c r="T924" s="487"/>
      <c r="U924" s="430" t="s">
        <v>1772</v>
      </c>
      <c r="V924" s="267"/>
      <c r="W924" s="267"/>
      <c r="X924" s="267"/>
      <c r="Y924" s="429"/>
      <c r="Z924" s="491" t="s">
        <v>31</v>
      </c>
      <c r="AA924" s="486"/>
      <c r="AB924" s="486"/>
      <c r="AC924" s="486"/>
      <c r="AD924" s="486"/>
      <c r="AE924" s="486"/>
      <c r="AF924" s="487"/>
      <c r="AG924" s="430" t="s">
        <v>1772</v>
      </c>
      <c r="AH924" s="267"/>
      <c r="AI924" s="267"/>
      <c r="AJ924" s="267"/>
      <c r="AK924" s="429"/>
      <c r="AL924" s="491" t="s">
        <v>32</v>
      </c>
      <c r="AM924" s="486"/>
      <c r="AN924" s="486"/>
      <c r="AO924" s="486"/>
      <c r="AP924" s="486"/>
      <c r="AQ924" s="486"/>
      <c r="AR924" s="487"/>
      <c r="AS924" s="430" t="s">
        <v>1772</v>
      </c>
      <c r="AT924" s="267"/>
      <c r="AU924" s="267"/>
      <c r="AV924" s="267"/>
      <c r="AW924" s="429"/>
    </row>
    <row r="925" spans="2:50" ht="36" hidden="1" customHeight="1">
      <c r="B925" s="491" t="s">
        <v>33</v>
      </c>
      <c r="C925" s="486"/>
      <c r="D925" s="486"/>
      <c r="E925" s="486"/>
      <c r="F925" s="486"/>
      <c r="G925" s="486"/>
      <c r="H925" s="487"/>
      <c r="I925" s="488"/>
      <c r="J925" s="489"/>
      <c r="K925" s="489"/>
      <c r="L925" s="489"/>
      <c r="M925" s="490"/>
      <c r="N925" s="491" t="s">
        <v>34</v>
      </c>
      <c r="O925" s="486"/>
      <c r="P925" s="486"/>
      <c r="Q925" s="486"/>
      <c r="R925" s="486"/>
      <c r="S925" s="486"/>
      <c r="T925" s="487"/>
      <c r="U925" s="488"/>
      <c r="V925" s="489"/>
      <c r="W925" s="489"/>
      <c r="X925" s="489"/>
      <c r="Y925" s="490"/>
      <c r="Z925" s="491" t="s">
        <v>35</v>
      </c>
      <c r="AA925" s="486"/>
      <c r="AB925" s="486"/>
      <c r="AC925" s="486"/>
      <c r="AD925" s="486"/>
      <c r="AE925" s="486"/>
      <c r="AF925" s="487"/>
      <c r="AG925" s="488"/>
      <c r="AH925" s="489"/>
      <c r="AI925" s="489"/>
      <c r="AJ925" s="489"/>
      <c r="AK925" s="490"/>
      <c r="AL925" s="485" t="s">
        <v>36</v>
      </c>
      <c r="AM925" s="486"/>
      <c r="AN925" s="486"/>
      <c r="AO925" s="486"/>
      <c r="AP925" s="486"/>
      <c r="AQ925" s="486"/>
      <c r="AR925" s="487"/>
      <c r="AS925" s="488"/>
      <c r="AT925" s="489"/>
      <c r="AU925" s="489"/>
      <c r="AV925" s="489"/>
      <c r="AW925" s="490"/>
    </row>
    <row r="926" spans="2:50">
      <c r="C926" t="s">
        <v>1795</v>
      </c>
    </row>
    <row r="927" spans="2:50" ht="34.5" customHeight="1">
      <c r="B927" s="202"/>
      <c r="C927" s="202"/>
      <c r="D927" s="213" t="s">
        <v>1767</v>
      </c>
      <c r="E927" s="213"/>
      <c r="F927" s="213"/>
      <c r="G927" s="213"/>
      <c r="H927" s="213"/>
      <c r="I927" s="213"/>
      <c r="J927" s="213"/>
      <c r="K927" s="213"/>
      <c r="L927" s="213"/>
      <c r="M927" s="213"/>
      <c r="N927" s="213" t="s">
        <v>1768</v>
      </c>
      <c r="O927" s="213"/>
      <c r="P927" s="213"/>
      <c r="Q927" s="213"/>
      <c r="R927" s="213"/>
      <c r="S927" s="213"/>
      <c r="T927" s="213"/>
      <c r="U927" s="213"/>
      <c r="V927" s="213"/>
      <c r="W927" s="213"/>
      <c r="X927" s="213"/>
      <c r="Y927" s="213"/>
      <c r="Z927" s="213"/>
      <c r="AA927" s="213"/>
      <c r="AB927" s="213"/>
      <c r="AC927" s="213"/>
      <c r="AD927" s="213"/>
      <c r="AE927" s="213"/>
      <c r="AF927" s="213"/>
      <c r="AG927" s="213"/>
      <c r="AH927" s="213"/>
      <c r="AI927" s="213"/>
      <c r="AJ927" s="213"/>
      <c r="AK927" s="213"/>
      <c r="AL927" s="214" t="s">
        <v>1769</v>
      </c>
      <c r="AM927" s="213"/>
      <c r="AN927" s="213"/>
      <c r="AO927" s="213"/>
      <c r="AP927" s="213"/>
      <c r="AQ927" s="213"/>
      <c r="AR927" s="213" t="s">
        <v>27</v>
      </c>
      <c r="AS927" s="213"/>
      <c r="AT927" s="213"/>
      <c r="AU927" s="213"/>
      <c r="AV927" s="213" t="s">
        <v>28</v>
      </c>
      <c r="AW927" s="213"/>
      <c r="AX927" s="213"/>
    </row>
    <row r="928" spans="2:50" ht="38.25" customHeight="1">
      <c r="B928" s="202">
        <v>1</v>
      </c>
      <c r="C928" s="202">
        <v>1</v>
      </c>
      <c r="D928" s="480" t="s">
        <v>1908</v>
      </c>
      <c r="E928" s="481"/>
      <c r="F928" s="481"/>
      <c r="G928" s="481"/>
      <c r="H928" s="481"/>
      <c r="I928" s="481"/>
      <c r="J928" s="481"/>
      <c r="K928" s="481"/>
      <c r="L928" s="481"/>
      <c r="M928" s="482"/>
      <c r="N928" s="208" t="s">
        <v>1911</v>
      </c>
      <c r="O928" s="208"/>
      <c r="P928" s="208"/>
      <c r="Q928" s="208"/>
      <c r="R928" s="208"/>
      <c r="S928" s="208"/>
      <c r="T928" s="208"/>
      <c r="U928" s="208"/>
      <c r="V928" s="208"/>
      <c r="W928" s="208"/>
      <c r="X928" s="208"/>
      <c r="Y928" s="208"/>
      <c r="Z928" s="208"/>
      <c r="AA928" s="208"/>
      <c r="AB928" s="208"/>
      <c r="AC928" s="208"/>
      <c r="AD928" s="208"/>
      <c r="AE928" s="208"/>
      <c r="AF928" s="208"/>
      <c r="AG928" s="208"/>
      <c r="AH928" s="208"/>
      <c r="AI928" s="208"/>
      <c r="AJ928" s="208"/>
      <c r="AK928" s="208"/>
      <c r="AL928" s="492">
        <v>17.899999999999999</v>
      </c>
      <c r="AM928" s="493"/>
      <c r="AN928" s="493"/>
      <c r="AO928" s="493"/>
      <c r="AP928" s="493"/>
      <c r="AQ928" s="493"/>
      <c r="AR928" s="209" t="s">
        <v>224</v>
      </c>
      <c r="AS928" s="209"/>
      <c r="AT928" s="209"/>
      <c r="AU928" s="209"/>
      <c r="AV928" s="209" t="s">
        <v>1722</v>
      </c>
      <c r="AW928" s="209"/>
      <c r="AX928" s="209"/>
    </row>
    <row r="929" spans="2:50" ht="21.95" customHeight="1">
      <c r="B929" s="202">
        <v>2</v>
      </c>
      <c r="C929" s="202">
        <v>1</v>
      </c>
      <c r="D929" s="208"/>
      <c r="E929" s="208"/>
      <c r="F929" s="208"/>
      <c r="G929" s="208"/>
      <c r="H929" s="208"/>
      <c r="I929" s="208"/>
      <c r="J929" s="208"/>
      <c r="K929" s="208"/>
      <c r="L929" s="208"/>
      <c r="M929" s="208"/>
      <c r="N929" s="208"/>
      <c r="O929" s="208"/>
      <c r="P929" s="208"/>
      <c r="Q929" s="208"/>
      <c r="R929" s="208"/>
      <c r="S929" s="208"/>
      <c r="T929" s="208"/>
      <c r="U929" s="208"/>
      <c r="V929" s="208"/>
      <c r="W929" s="208"/>
      <c r="X929" s="208"/>
      <c r="Y929" s="208"/>
      <c r="Z929" s="208"/>
      <c r="AA929" s="208"/>
      <c r="AB929" s="208"/>
      <c r="AC929" s="208"/>
      <c r="AD929" s="208"/>
      <c r="AE929" s="208"/>
      <c r="AF929" s="208"/>
      <c r="AG929" s="208"/>
      <c r="AH929" s="208"/>
      <c r="AI929" s="208"/>
      <c r="AJ929" s="208"/>
      <c r="AK929" s="208"/>
      <c r="AL929" s="207"/>
      <c r="AM929" s="208"/>
      <c r="AN929" s="208"/>
      <c r="AO929" s="208"/>
      <c r="AP929" s="208"/>
      <c r="AQ929" s="208"/>
      <c r="AR929" s="208"/>
      <c r="AS929" s="208"/>
      <c r="AT929" s="208"/>
      <c r="AU929" s="208"/>
      <c r="AV929" s="208"/>
      <c r="AW929" s="208"/>
      <c r="AX929" s="208"/>
    </row>
    <row r="930" spans="2:50" ht="21.95" customHeight="1">
      <c r="B930" s="202">
        <v>3</v>
      </c>
      <c r="C930" s="202">
        <v>1</v>
      </c>
      <c r="D930" s="208"/>
      <c r="E930" s="208"/>
      <c r="F930" s="208"/>
      <c r="G930" s="208"/>
      <c r="H930" s="208"/>
      <c r="I930" s="208"/>
      <c r="J930" s="208"/>
      <c r="K930" s="208"/>
      <c r="L930" s="208"/>
      <c r="M930" s="208"/>
      <c r="N930" s="208"/>
      <c r="O930" s="208"/>
      <c r="P930" s="208"/>
      <c r="Q930" s="208"/>
      <c r="R930" s="208"/>
      <c r="S930" s="208"/>
      <c r="T930" s="208"/>
      <c r="U930" s="208"/>
      <c r="V930" s="208"/>
      <c r="W930" s="208"/>
      <c r="X930" s="208"/>
      <c r="Y930" s="208"/>
      <c r="Z930" s="208"/>
      <c r="AA930" s="208"/>
      <c r="AB930" s="208"/>
      <c r="AC930" s="208"/>
      <c r="AD930" s="208"/>
      <c r="AE930" s="208"/>
      <c r="AF930" s="208"/>
      <c r="AG930" s="208"/>
      <c r="AH930" s="208"/>
      <c r="AI930" s="208"/>
      <c r="AJ930" s="208"/>
      <c r="AK930" s="208"/>
      <c r="AL930" s="207"/>
      <c r="AM930" s="208"/>
      <c r="AN930" s="208"/>
      <c r="AO930" s="208"/>
      <c r="AP930" s="208"/>
      <c r="AQ930" s="208"/>
      <c r="AR930" s="208"/>
      <c r="AS930" s="208"/>
      <c r="AT930" s="208"/>
      <c r="AU930" s="208"/>
      <c r="AV930" s="208"/>
      <c r="AW930" s="208"/>
      <c r="AX930" s="208"/>
    </row>
    <row r="931" spans="2:50" ht="21.95" customHeight="1">
      <c r="B931" s="202">
        <v>4</v>
      </c>
      <c r="C931" s="202">
        <v>1</v>
      </c>
      <c r="D931" s="208"/>
      <c r="E931" s="208"/>
      <c r="F931" s="208"/>
      <c r="G931" s="208"/>
      <c r="H931" s="208"/>
      <c r="I931" s="208"/>
      <c r="J931" s="208"/>
      <c r="K931" s="208"/>
      <c r="L931" s="208"/>
      <c r="M931" s="208"/>
      <c r="N931" s="208"/>
      <c r="O931" s="208"/>
      <c r="P931" s="208"/>
      <c r="Q931" s="208"/>
      <c r="R931" s="208"/>
      <c r="S931" s="208"/>
      <c r="T931" s="208"/>
      <c r="U931" s="208"/>
      <c r="V931" s="208"/>
      <c r="W931" s="208"/>
      <c r="X931" s="208"/>
      <c r="Y931" s="208"/>
      <c r="Z931" s="208"/>
      <c r="AA931" s="208"/>
      <c r="AB931" s="208"/>
      <c r="AC931" s="208"/>
      <c r="AD931" s="208"/>
      <c r="AE931" s="208"/>
      <c r="AF931" s="208"/>
      <c r="AG931" s="208"/>
      <c r="AH931" s="208"/>
      <c r="AI931" s="208"/>
      <c r="AJ931" s="208"/>
      <c r="AK931" s="208"/>
      <c r="AL931" s="207"/>
      <c r="AM931" s="208"/>
      <c r="AN931" s="208"/>
      <c r="AO931" s="208"/>
      <c r="AP931" s="208"/>
      <c r="AQ931" s="208"/>
      <c r="AR931" s="208"/>
      <c r="AS931" s="208"/>
      <c r="AT931" s="208"/>
      <c r="AU931" s="208"/>
      <c r="AV931" s="208"/>
      <c r="AW931" s="208"/>
      <c r="AX931" s="208"/>
    </row>
    <row r="932" spans="2:50" ht="21.95" customHeight="1">
      <c r="B932" s="202">
        <v>5</v>
      </c>
      <c r="C932" s="202">
        <v>1</v>
      </c>
      <c r="D932" s="208"/>
      <c r="E932" s="208"/>
      <c r="F932" s="208"/>
      <c r="G932" s="208"/>
      <c r="H932" s="208"/>
      <c r="I932" s="208"/>
      <c r="J932" s="208"/>
      <c r="K932" s="208"/>
      <c r="L932" s="208"/>
      <c r="M932" s="208"/>
      <c r="N932" s="208"/>
      <c r="O932" s="208"/>
      <c r="P932" s="208"/>
      <c r="Q932" s="208"/>
      <c r="R932" s="208"/>
      <c r="S932" s="208"/>
      <c r="T932" s="208"/>
      <c r="U932" s="208"/>
      <c r="V932" s="208"/>
      <c r="W932" s="208"/>
      <c r="X932" s="208"/>
      <c r="Y932" s="208"/>
      <c r="Z932" s="208"/>
      <c r="AA932" s="208"/>
      <c r="AB932" s="208"/>
      <c r="AC932" s="208"/>
      <c r="AD932" s="208"/>
      <c r="AE932" s="208"/>
      <c r="AF932" s="208"/>
      <c r="AG932" s="208"/>
      <c r="AH932" s="208"/>
      <c r="AI932" s="208"/>
      <c r="AJ932" s="208"/>
      <c r="AK932" s="208"/>
      <c r="AL932" s="207"/>
      <c r="AM932" s="208"/>
      <c r="AN932" s="208"/>
      <c r="AO932" s="208"/>
      <c r="AP932" s="208"/>
      <c r="AQ932" s="208"/>
      <c r="AR932" s="208"/>
      <c r="AS932" s="208"/>
      <c r="AT932" s="208"/>
      <c r="AU932" s="208"/>
      <c r="AV932" s="208"/>
      <c r="AW932" s="208"/>
      <c r="AX932" s="208"/>
    </row>
    <row r="933" spans="2:50" ht="21.95" customHeight="1">
      <c r="B933" s="202">
        <v>6</v>
      </c>
      <c r="C933" s="202">
        <v>1</v>
      </c>
      <c r="D933" s="208"/>
      <c r="E933" s="208"/>
      <c r="F933" s="208"/>
      <c r="G933" s="208"/>
      <c r="H933" s="208"/>
      <c r="I933" s="208"/>
      <c r="J933" s="208"/>
      <c r="K933" s="208"/>
      <c r="L933" s="208"/>
      <c r="M933" s="208"/>
      <c r="N933" s="208"/>
      <c r="O933" s="208"/>
      <c r="P933" s="208"/>
      <c r="Q933" s="208"/>
      <c r="R933" s="208"/>
      <c r="S933" s="208"/>
      <c r="T933" s="208"/>
      <c r="U933" s="208"/>
      <c r="V933" s="208"/>
      <c r="W933" s="208"/>
      <c r="X933" s="208"/>
      <c r="Y933" s="208"/>
      <c r="Z933" s="208"/>
      <c r="AA933" s="208"/>
      <c r="AB933" s="208"/>
      <c r="AC933" s="208"/>
      <c r="AD933" s="208"/>
      <c r="AE933" s="208"/>
      <c r="AF933" s="208"/>
      <c r="AG933" s="208"/>
      <c r="AH933" s="208"/>
      <c r="AI933" s="208"/>
      <c r="AJ933" s="208"/>
      <c r="AK933" s="208"/>
      <c r="AL933" s="207"/>
      <c r="AM933" s="208"/>
      <c r="AN933" s="208"/>
      <c r="AO933" s="208"/>
      <c r="AP933" s="208"/>
      <c r="AQ933" s="208"/>
      <c r="AR933" s="208"/>
      <c r="AS933" s="208"/>
      <c r="AT933" s="208"/>
      <c r="AU933" s="208"/>
      <c r="AV933" s="208"/>
      <c r="AW933" s="208"/>
      <c r="AX933" s="208"/>
    </row>
    <row r="934" spans="2:50" ht="21.95" customHeight="1">
      <c r="B934" s="202">
        <v>7</v>
      </c>
      <c r="C934" s="202">
        <v>1</v>
      </c>
      <c r="D934" s="208"/>
      <c r="E934" s="208"/>
      <c r="F934" s="208"/>
      <c r="G934" s="208"/>
      <c r="H934" s="208"/>
      <c r="I934" s="208"/>
      <c r="J934" s="208"/>
      <c r="K934" s="208"/>
      <c r="L934" s="208"/>
      <c r="M934" s="208"/>
      <c r="N934" s="208"/>
      <c r="O934" s="208"/>
      <c r="P934" s="208"/>
      <c r="Q934" s="208"/>
      <c r="R934" s="208"/>
      <c r="S934" s="208"/>
      <c r="T934" s="208"/>
      <c r="U934" s="208"/>
      <c r="V934" s="208"/>
      <c r="W934" s="208"/>
      <c r="X934" s="208"/>
      <c r="Y934" s="208"/>
      <c r="Z934" s="208"/>
      <c r="AA934" s="208"/>
      <c r="AB934" s="208"/>
      <c r="AC934" s="208"/>
      <c r="AD934" s="208"/>
      <c r="AE934" s="208"/>
      <c r="AF934" s="208"/>
      <c r="AG934" s="208"/>
      <c r="AH934" s="208"/>
      <c r="AI934" s="208"/>
      <c r="AJ934" s="208"/>
      <c r="AK934" s="208"/>
      <c r="AL934" s="207"/>
      <c r="AM934" s="208"/>
      <c r="AN934" s="208"/>
      <c r="AO934" s="208"/>
      <c r="AP934" s="208"/>
      <c r="AQ934" s="208"/>
      <c r="AR934" s="208"/>
      <c r="AS934" s="208"/>
      <c r="AT934" s="208"/>
      <c r="AU934" s="208"/>
      <c r="AV934" s="208"/>
      <c r="AW934" s="208"/>
      <c r="AX934" s="208"/>
    </row>
    <row r="935" spans="2:50" ht="21.95" customHeight="1">
      <c r="B935" s="202">
        <v>8</v>
      </c>
      <c r="C935" s="202">
        <v>1</v>
      </c>
      <c r="D935" s="208"/>
      <c r="E935" s="208"/>
      <c r="F935" s="208"/>
      <c r="G935" s="208"/>
      <c r="H935" s="208"/>
      <c r="I935" s="208"/>
      <c r="J935" s="208"/>
      <c r="K935" s="208"/>
      <c r="L935" s="208"/>
      <c r="M935" s="208"/>
      <c r="N935" s="208"/>
      <c r="O935" s="208"/>
      <c r="P935" s="208"/>
      <c r="Q935" s="208"/>
      <c r="R935" s="208"/>
      <c r="S935" s="208"/>
      <c r="T935" s="208"/>
      <c r="U935" s="208"/>
      <c r="V935" s="208"/>
      <c r="W935" s="208"/>
      <c r="X935" s="208"/>
      <c r="Y935" s="208"/>
      <c r="Z935" s="208"/>
      <c r="AA935" s="208"/>
      <c r="AB935" s="208"/>
      <c r="AC935" s="208"/>
      <c r="AD935" s="208"/>
      <c r="AE935" s="208"/>
      <c r="AF935" s="208"/>
      <c r="AG935" s="208"/>
      <c r="AH935" s="208"/>
      <c r="AI935" s="208"/>
      <c r="AJ935" s="208"/>
      <c r="AK935" s="208"/>
      <c r="AL935" s="207"/>
      <c r="AM935" s="208"/>
      <c r="AN935" s="208"/>
      <c r="AO935" s="208"/>
      <c r="AP935" s="208"/>
      <c r="AQ935" s="208"/>
      <c r="AR935" s="208"/>
      <c r="AS935" s="208"/>
      <c r="AT935" s="208"/>
      <c r="AU935" s="208"/>
      <c r="AV935" s="208"/>
      <c r="AW935" s="208"/>
      <c r="AX935" s="208"/>
    </row>
    <row r="936" spans="2:50" ht="21.95" customHeight="1">
      <c r="B936" s="202">
        <v>9</v>
      </c>
      <c r="C936" s="202">
        <v>1</v>
      </c>
      <c r="D936" s="208"/>
      <c r="E936" s="208"/>
      <c r="F936" s="208"/>
      <c r="G936" s="208"/>
      <c r="H936" s="208"/>
      <c r="I936" s="208"/>
      <c r="J936" s="208"/>
      <c r="K936" s="208"/>
      <c r="L936" s="208"/>
      <c r="M936" s="208"/>
      <c r="N936" s="208"/>
      <c r="O936" s="208"/>
      <c r="P936" s="208"/>
      <c r="Q936" s="208"/>
      <c r="R936" s="208"/>
      <c r="S936" s="208"/>
      <c r="T936" s="208"/>
      <c r="U936" s="208"/>
      <c r="V936" s="208"/>
      <c r="W936" s="208"/>
      <c r="X936" s="208"/>
      <c r="Y936" s="208"/>
      <c r="Z936" s="208"/>
      <c r="AA936" s="208"/>
      <c r="AB936" s="208"/>
      <c r="AC936" s="208"/>
      <c r="AD936" s="208"/>
      <c r="AE936" s="208"/>
      <c r="AF936" s="208"/>
      <c r="AG936" s="208"/>
      <c r="AH936" s="208"/>
      <c r="AI936" s="208"/>
      <c r="AJ936" s="208"/>
      <c r="AK936" s="208"/>
      <c r="AL936" s="207"/>
      <c r="AM936" s="208"/>
      <c r="AN936" s="208"/>
      <c r="AO936" s="208"/>
      <c r="AP936" s="208"/>
      <c r="AQ936" s="208"/>
      <c r="AR936" s="208"/>
      <c r="AS936" s="208"/>
      <c r="AT936" s="208"/>
      <c r="AU936" s="208"/>
      <c r="AV936" s="208"/>
      <c r="AW936" s="208"/>
      <c r="AX936" s="208"/>
    </row>
    <row r="937" spans="2:50" ht="21.95" customHeight="1">
      <c r="B937" s="202">
        <v>10</v>
      </c>
      <c r="C937" s="202">
        <v>1</v>
      </c>
      <c r="D937" s="208"/>
      <c r="E937" s="208"/>
      <c r="F937" s="208"/>
      <c r="G937" s="208"/>
      <c r="H937" s="208"/>
      <c r="I937" s="208"/>
      <c r="J937" s="208"/>
      <c r="K937" s="208"/>
      <c r="L937" s="208"/>
      <c r="M937" s="208"/>
      <c r="N937" s="208"/>
      <c r="O937" s="208"/>
      <c r="P937" s="208"/>
      <c r="Q937" s="208"/>
      <c r="R937" s="208"/>
      <c r="S937" s="208"/>
      <c r="T937" s="208"/>
      <c r="U937" s="208"/>
      <c r="V937" s="208"/>
      <c r="W937" s="208"/>
      <c r="X937" s="208"/>
      <c r="Y937" s="208"/>
      <c r="Z937" s="208"/>
      <c r="AA937" s="208"/>
      <c r="AB937" s="208"/>
      <c r="AC937" s="208"/>
      <c r="AD937" s="208"/>
      <c r="AE937" s="208"/>
      <c r="AF937" s="208"/>
      <c r="AG937" s="208"/>
      <c r="AH937" s="208"/>
      <c r="AI937" s="208"/>
      <c r="AJ937" s="208"/>
      <c r="AK937" s="208"/>
      <c r="AL937" s="207"/>
      <c r="AM937" s="208"/>
      <c r="AN937" s="208"/>
      <c r="AO937" s="208"/>
      <c r="AP937" s="208"/>
      <c r="AQ937" s="208"/>
      <c r="AR937" s="208"/>
      <c r="AS937" s="208"/>
      <c r="AT937" s="208"/>
      <c r="AU937" s="208"/>
      <c r="AV937" s="208"/>
      <c r="AW937" s="208"/>
      <c r="AX937" s="208"/>
    </row>
    <row r="939" spans="2:50">
      <c r="C939" t="s">
        <v>1798</v>
      </c>
    </row>
    <row r="940" spans="2:50" ht="34.5" customHeight="1">
      <c r="B940" s="202"/>
      <c r="C940" s="202"/>
      <c r="D940" s="213" t="s">
        <v>1767</v>
      </c>
      <c r="E940" s="213"/>
      <c r="F940" s="213"/>
      <c r="G940" s="213"/>
      <c r="H940" s="213"/>
      <c r="I940" s="213"/>
      <c r="J940" s="213"/>
      <c r="K940" s="213"/>
      <c r="L940" s="213"/>
      <c r="M940" s="213"/>
      <c r="N940" s="213" t="s">
        <v>1768</v>
      </c>
      <c r="O940" s="213"/>
      <c r="P940" s="213"/>
      <c r="Q940" s="213"/>
      <c r="R940" s="213"/>
      <c r="S940" s="213"/>
      <c r="T940" s="213"/>
      <c r="U940" s="213"/>
      <c r="V940" s="213"/>
      <c r="W940" s="213"/>
      <c r="X940" s="213"/>
      <c r="Y940" s="213"/>
      <c r="Z940" s="213"/>
      <c r="AA940" s="213"/>
      <c r="AB940" s="213"/>
      <c r="AC940" s="213"/>
      <c r="AD940" s="213"/>
      <c r="AE940" s="213"/>
      <c r="AF940" s="213"/>
      <c r="AG940" s="213"/>
      <c r="AH940" s="213"/>
      <c r="AI940" s="213"/>
      <c r="AJ940" s="213"/>
      <c r="AK940" s="213"/>
      <c r="AL940" s="214" t="s">
        <v>1769</v>
      </c>
      <c r="AM940" s="213"/>
      <c r="AN940" s="213"/>
      <c r="AO940" s="213"/>
      <c r="AP940" s="213"/>
      <c r="AQ940" s="213"/>
      <c r="AR940" s="213" t="s">
        <v>27</v>
      </c>
      <c r="AS940" s="213"/>
      <c r="AT940" s="213"/>
      <c r="AU940" s="213"/>
      <c r="AV940" s="213" t="s">
        <v>28</v>
      </c>
      <c r="AW940" s="213"/>
      <c r="AX940" s="213"/>
    </row>
    <row r="941" spans="2:50" ht="38.25" customHeight="1">
      <c r="B941" s="202">
        <v>1</v>
      </c>
      <c r="C941" s="202">
        <v>1</v>
      </c>
      <c r="D941" s="480" t="s">
        <v>1908</v>
      </c>
      <c r="E941" s="481"/>
      <c r="F941" s="481"/>
      <c r="G941" s="481"/>
      <c r="H941" s="481"/>
      <c r="I941" s="481"/>
      <c r="J941" s="481"/>
      <c r="K941" s="481"/>
      <c r="L941" s="481"/>
      <c r="M941" s="482"/>
      <c r="N941" s="208" t="s">
        <v>1899</v>
      </c>
      <c r="O941" s="208"/>
      <c r="P941" s="208"/>
      <c r="Q941" s="208"/>
      <c r="R941" s="208"/>
      <c r="S941" s="208"/>
      <c r="T941" s="208"/>
      <c r="U941" s="208"/>
      <c r="V941" s="208"/>
      <c r="W941" s="208"/>
      <c r="X941" s="208"/>
      <c r="Y941" s="208"/>
      <c r="Z941" s="208"/>
      <c r="AA941" s="208"/>
      <c r="AB941" s="208"/>
      <c r="AC941" s="208"/>
      <c r="AD941" s="208"/>
      <c r="AE941" s="208"/>
      <c r="AF941" s="208"/>
      <c r="AG941" s="208"/>
      <c r="AH941" s="208"/>
      <c r="AI941" s="208"/>
      <c r="AJ941" s="208"/>
      <c r="AK941" s="208"/>
      <c r="AL941" s="492">
        <v>14.2</v>
      </c>
      <c r="AM941" s="493"/>
      <c r="AN941" s="493"/>
      <c r="AO941" s="493"/>
      <c r="AP941" s="493"/>
      <c r="AQ941" s="493"/>
      <c r="AR941" s="209" t="s">
        <v>224</v>
      </c>
      <c r="AS941" s="209"/>
      <c r="AT941" s="209"/>
      <c r="AU941" s="209"/>
      <c r="AV941" s="209" t="s">
        <v>1722</v>
      </c>
      <c r="AW941" s="209"/>
      <c r="AX941" s="209"/>
    </row>
    <row r="942" spans="2:50" ht="24" customHeight="1">
      <c r="B942" s="202">
        <v>2</v>
      </c>
      <c r="C942" s="202">
        <v>1</v>
      </c>
      <c r="D942" s="208"/>
      <c r="E942" s="208"/>
      <c r="F942" s="208"/>
      <c r="G942" s="208"/>
      <c r="H942" s="208"/>
      <c r="I942" s="208"/>
      <c r="J942" s="208"/>
      <c r="K942" s="208"/>
      <c r="L942" s="208"/>
      <c r="M942" s="208"/>
      <c r="N942" s="208"/>
      <c r="O942" s="208"/>
      <c r="P942" s="208"/>
      <c r="Q942" s="208"/>
      <c r="R942" s="208"/>
      <c r="S942" s="208"/>
      <c r="T942" s="208"/>
      <c r="U942" s="208"/>
      <c r="V942" s="208"/>
      <c r="W942" s="208"/>
      <c r="X942" s="208"/>
      <c r="Y942" s="208"/>
      <c r="Z942" s="208"/>
      <c r="AA942" s="208"/>
      <c r="AB942" s="208"/>
      <c r="AC942" s="208"/>
      <c r="AD942" s="208"/>
      <c r="AE942" s="208"/>
      <c r="AF942" s="208"/>
      <c r="AG942" s="208"/>
      <c r="AH942" s="208"/>
      <c r="AI942" s="208"/>
      <c r="AJ942" s="208"/>
      <c r="AK942" s="208"/>
      <c r="AL942" s="483"/>
      <c r="AM942" s="484"/>
      <c r="AN942" s="484"/>
      <c r="AO942" s="484"/>
      <c r="AP942" s="484"/>
      <c r="AQ942" s="484"/>
      <c r="AR942" s="209"/>
      <c r="AS942" s="209"/>
      <c r="AT942" s="209"/>
      <c r="AU942" s="209"/>
      <c r="AV942" s="209"/>
      <c r="AW942" s="209"/>
      <c r="AX942" s="209"/>
    </row>
    <row r="943" spans="2:50" ht="24" customHeight="1">
      <c r="B943" s="202">
        <v>3</v>
      </c>
      <c r="C943" s="202">
        <v>1</v>
      </c>
      <c r="D943" s="208"/>
      <c r="E943" s="208"/>
      <c r="F943" s="208"/>
      <c r="G943" s="208"/>
      <c r="H943" s="208"/>
      <c r="I943" s="208"/>
      <c r="J943" s="208"/>
      <c r="K943" s="208"/>
      <c r="L943" s="208"/>
      <c r="M943" s="208"/>
      <c r="N943" s="208"/>
      <c r="O943" s="208"/>
      <c r="P943" s="208"/>
      <c r="Q943" s="208"/>
      <c r="R943" s="208"/>
      <c r="S943" s="208"/>
      <c r="T943" s="208"/>
      <c r="U943" s="208"/>
      <c r="V943" s="208"/>
      <c r="W943" s="208"/>
      <c r="X943" s="208"/>
      <c r="Y943" s="208"/>
      <c r="Z943" s="208"/>
      <c r="AA943" s="208"/>
      <c r="AB943" s="208"/>
      <c r="AC943" s="208"/>
      <c r="AD943" s="208"/>
      <c r="AE943" s="208"/>
      <c r="AF943" s="208"/>
      <c r="AG943" s="208"/>
      <c r="AH943" s="208"/>
      <c r="AI943" s="208"/>
      <c r="AJ943" s="208"/>
      <c r="AK943" s="208"/>
      <c r="AL943" s="207"/>
      <c r="AM943" s="208"/>
      <c r="AN943" s="208"/>
      <c r="AO943" s="208"/>
      <c r="AP943" s="208"/>
      <c r="AQ943" s="208"/>
      <c r="AR943" s="208"/>
      <c r="AS943" s="208"/>
      <c r="AT943" s="208"/>
      <c r="AU943" s="208"/>
      <c r="AV943" s="208"/>
      <c r="AW943" s="208"/>
      <c r="AX943" s="208"/>
    </row>
    <row r="944" spans="2:50" ht="24" customHeight="1">
      <c r="B944" s="202">
        <v>4</v>
      </c>
      <c r="C944" s="202">
        <v>1</v>
      </c>
      <c r="D944" s="208"/>
      <c r="E944" s="208"/>
      <c r="F944" s="208"/>
      <c r="G944" s="208"/>
      <c r="H944" s="208"/>
      <c r="I944" s="208"/>
      <c r="J944" s="208"/>
      <c r="K944" s="208"/>
      <c r="L944" s="208"/>
      <c r="M944" s="208"/>
      <c r="N944" s="208"/>
      <c r="O944" s="208"/>
      <c r="P944" s="208"/>
      <c r="Q944" s="208"/>
      <c r="R944" s="208"/>
      <c r="S944" s="208"/>
      <c r="T944" s="208"/>
      <c r="U944" s="208"/>
      <c r="V944" s="208"/>
      <c r="W944" s="208"/>
      <c r="X944" s="208"/>
      <c r="Y944" s="208"/>
      <c r="Z944" s="208"/>
      <c r="AA944" s="208"/>
      <c r="AB944" s="208"/>
      <c r="AC944" s="208"/>
      <c r="AD944" s="208"/>
      <c r="AE944" s="208"/>
      <c r="AF944" s="208"/>
      <c r="AG944" s="208"/>
      <c r="AH944" s="208"/>
      <c r="AI944" s="208"/>
      <c r="AJ944" s="208"/>
      <c r="AK944" s="208"/>
      <c r="AL944" s="207"/>
      <c r="AM944" s="208"/>
      <c r="AN944" s="208"/>
      <c r="AO944" s="208"/>
      <c r="AP944" s="208"/>
      <c r="AQ944" s="208"/>
      <c r="AR944" s="208"/>
      <c r="AS944" s="208"/>
      <c r="AT944" s="208"/>
      <c r="AU944" s="208"/>
      <c r="AV944" s="208"/>
      <c r="AW944" s="208"/>
      <c r="AX944" s="208"/>
    </row>
    <row r="945" spans="2:50" ht="24" customHeight="1">
      <c r="B945" s="202">
        <v>5</v>
      </c>
      <c r="C945" s="202">
        <v>1</v>
      </c>
      <c r="D945" s="208"/>
      <c r="E945" s="208"/>
      <c r="F945" s="208"/>
      <c r="G945" s="208"/>
      <c r="H945" s="208"/>
      <c r="I945" s="208"/>
      <c r="J945" s="208"/>
      <c r="K945" s="208"/>
      <c r="L945" s="208"/>
      <c r="M945" s="208"/>
      <c r="N945" s="208"/>
      <c r="O945" s="208"/>
      <c r="P945" s="208"/>
      <c r="Q945" s="208"/>
      <c r="R945" s="208"/>
      <c r="S945" s="208"/>
      <c r="T945" s="208"/>
      <c r="U945" s="208"/>
      <c r="V945" s="208"/>
      <c r="W945" s="208"/>
      <c r="X945" s="208"/>
      <c r="Y945" s="208"/>
      <c r="Z945" s="208"/>
      <c r="AA945" s="208"/>
      <c r="AB945" s="208"/>
      <c r="AC945" s="208"/>
      <c r="AD945" s="208"/>
      <c r="AE945" s="208"/>
      <c r="AF945" s="208"/>
      <c r="AG945" s="208"/>
      <c r="AH945" s="208"/>
      <c r="AI945" s="208"/>
      <c r="AJ945" s="208"/>
      <c r="AK945" s="208"/>
      <c r="AL945" s="207"/>
      <c r="AM945" s="208"/>
      <c r="AN945" s="208"/>
      <c r="AO945" s="208"/>
      <c r="AP945" s="208"/>
      <c r="AQ945" s="208"/>
      <c r="AR945" s="208"/>
      <c r="AS945" s="208"/>
      <c r="AT945" s="208"/>
      <c r="AU945" s="208"/>
      <c r="AV945" s="208"/>
      <c r="AW945" s="208"/>
      <c r="AX945" s="208"/>
    </row>
    <row r="946" spans="2:50" ht="24" customHeight="1">
      <c r="B946" s="202">
        <v>6</v>
      </c>
      <c r="C946" s="202">
        <v>1</v>
      </c>
      <c r="D946" s="208"/>
      <c r="E946" s="208"/>
      <c r="F946" s="208"/>
      <c r="G946" s="208"/>
      <c r="H946" s="208"/>
      <c r="I946" s="208"/>
      <c r="J946" s="208"/>
      <c r="K946" s="208"/>
      <c r="L946" s="208"/>
      <c r="M946" s="208"/>
      <c r="N946" s="208"/>
      <c r="O946" s="208"/>
      <c r="P946" s="208"/>
      <c r="Q946" s="208"/>
      <c r="R946" s="208"/>
      <c r="S946" s="208"/>
      <c r="T946" s="208"/>
      <c r="U946" s="208"/>
      <c r="V946" s="208"/>
      <c r="W946" s="208"/>
      <c r="X946" s="208"/>
      <c r="Y946" s="208"/>
      <c r="Z946" s="208"/>
      <c r="AA946" s="208"/>
      <c r="AB946" s="208"/>
      <c r="AC946" s="208"/>
      <c r="AD946" s="208"/>
      <c r="AE946" s="208"/>
      <c r="AF946" s="208"/>
      <c r="AG946" s="208"/>
      <c r="AH946" s="208"/>
      <c r="AI946" s="208"/>
      <c r="AJ946" s="208"/>
      <c r="AK946" s="208"/>
      <c r="AL946" s="207"/>
      <c r="AM946" s="208"/>
      <c r="AN946" s="208"/>
      <c r="AO946" s="208"/>
      <c r="AP946" s="208"/>
      <c r="AQ946" s="208"/>
      <c r="AR946" s="208"/>
      <c r="AS946" s="208"/>
      <c r="AT946" s="208"/>
      <c r="AU946" s="208"/>
      <c r="AV946" s="208"/>
      <c r="AW946" s="208"/>
      <c r="AX946" s="208"/>
    </row>
    <row r="947" spans="2:50" ht="24" customHeight="1">
      <c r="B947" s="202">
        <v>7</v>
      </c>
      <c r="C947" s="202">
        <v>1</v>
      </c>
      <c r="D947" s="208"/>
      <c r="E947" s="208"/>
      <c r="F947" s="208"/>
      <c r="G947" s="208"/>
      <c r="H947" s="208"/>
      <c r="I947" s="208"/>
      <c r="J947" s="208"/>
      <c r="K947" s="208"/>
      <c r="L947" s="208"/>
      <c r="M947" s="208"/>
      <c r="N947" s="208"/>
      <c r="O947" s="208"/>
      <c r="P947" s="208"/>
      <c r="Q947" s="208"/>
      <c r="R947" s="208"/>
      <c r="S947" s="208"/>
      <c r="T947" s="208"/>
      <c r="U947" s="208"/>
      <c r="V947" s="208"/>
      <c r="W947" s="208"/>
      <c r="X947" s="208"/>
      <c r="Y947" s="208"/>
      <c r="Z947" s="208"/>
      <c r="AA947" s="208"/>
      <c r="AB947" s="208"/>
      <c r="AC947" s="208"/>
      <c r="AD947" s="208"/>
      <c r="AE947" s="208"/>
      <c r="AF947" s="208"/>
      <c r="AG947" s="208"/>
      <c r="AH947" s="208"/>
      <c r="AI947" s="208"/>
      <c r="AJ947" s="208"/>
      <c r="AK947" s="208"/>
      <c r="AL947" s="207"/>
      <c r="AM947" s="208"/>
      <c r="AN947" s="208"/>
      <c r="AO947" s="208"/>
      <c r="AP947" s="208"/>
      <c r="AQ947" s="208"/>
      <c r="AR947" s="208"/>
      <c r="AS947" s="208"/>
      <c r="AT947" s="208"/>
      <c r="AU947" s="208"/>
      <c r="AV947" s="208"/>
      <c r="AW947" s="208"/>
      <c r="AX947" s="208"/>
    </row>
    <row r="948" spans="2:50" ht="24" customHeight="1">
      <c r="B948" s="202">
        <v>8</v>
      </c>
      <c r="C948" s="202">
        <v>1</v>
      </c>
      <c r="D948" s="208"/>
      <c r="E948" s="208"/>
      <c r="F948" s="208"/>
      <c r="G948" s="208"/>
      <c r="H948" s="208"/>
      <c r="I948" s="208"/>
      <c r="J948" s="208"/>
      <c r="K948" s="208"/>
      <c r="L948" s="208"/>
      <c r="M948" s="208"/>
      <c r="N948" s="208"/>
      <c r="O948" s="208"/>
      <c r="P948" s="208"/>
      <c r="Q948" s="208"/>
      <c r="R948" s="208"/>
      <c r="S948" s="208"/>
      <c r="T948" s="208"/>
      <c r="U948" s="208"/>
      <c r="V948" s="208"/>
      <c r="W948" s="208"/>
      <c r="X948" s="208"/>
      <c r="Y948" s="208"/>
      <c r="Z948" s="208"/>
      <c r="AA948" s="208"/>
      <c r="AB948" s="208"/>
      <c r="AC948" s="208"/>
      <c r="AD948" s="208"/>
      <c r="AE948" s="208"/>
      <c r="AF948" s="208"/>
      <c r="AG948" s="208"/>
      <c r="AH948" s="208"/>
      <c r="AI948" s="208"/>
      <c r="AJ948" s="208"/>
      <c r="AK948" s="208"/>
      <c r="AL948" s="207"/>
      <c r="AM948" s="208"/>
      <c r="AN948" s="208"/>
      <c r="AO948" s="208"/>
      <c r="AP948" s="208"/>
      <c r="AQ948" s="208"/>
      <c r="AR948" s="208"/>
      <c r="AS948" s="208"/>
      <c r="AT948" s="208"/>
      <c r="AU948" s="208"/>
      <c r="AV948" s="208"/>
      <c r="AW948" s="208"/>
      <c r="AX948" s="208"/>
    </row>
    <row r="949" spans="2:50" ht="24" customHeight="1">
      <c r="B949" s="202">
        <v>9</v>
      </c>
      <c r="C949" s="202">
        <v>1</v>
      </c>
      <c r="D949" s="208"/>
      <c r="E949" s="208"/>
      <c r="F949" s="208"/>
      <c r="G949" s="208"/>
      <c r="H949" s="208"/>
      <c r="I949" s="208"/>
      <c r="J949" s="208"/>
      <c r="K949" s="208"/>
      <c r="L949" s="208"/>
      <c r="M949" s="208"/>
      <c r="N949" s="208"/>
      <c r="O949" s="208"/>
      <c r="P949" s="208"/>
      <c r="Q949" s="208"/>
      <c r="R949" s="208"/>
      <c r="S949" s="208"/>
      <c r="T949" s="208"/>
      <c r="U949" s="208"/>
      <c r="V949" s="208"/>
      <c r="W949" s="208"/>
      <c r="X949" s="208"/>
      <c r="Y949" s="208"/>
      <c r="Z949" s="208"/>
      <c r="AA949" s="208"/>
      <c r="AB949" s="208"/>
      <c r="AC949" s="208"/>
      <c r="AD949" s="208"/>
      <c r="AE949" s="208"/>
      <c r="AF949" s="208"/>
      <c r="AG949" s="208"/>
      <c r="AH949" s="208"/>
      <c r="AI949" s="208"/>
      <c r="AJ949" s="208"/>
      <c r="AK949" s="208"/>
      <c r="AL949" s="207"/>
      <c r="AM949" s="208"/>
      <c r="AN949" s="208"/>
      <c r="AO949" s="208"/>
      <c r="AP949" s="208"/>
      <c r="AQ949" s="208"/>
      <c r="AR949" s="208"/>
      <c r="AS949" s="208"/>
      <c r="AT949" s="208"/>
      <c r="AU949" s="208"/>
      <c r="AV949" s="208"/>
      <c r="AW949" s="208"/>
      <c r="AX949" s="208"/>
    </row>
    <row r="950" spans="2:50" ht="24" customHeight="1">
      <c r="B950" s="202">
        <v>10</v>
      </c>
      <c r="C950" s="202">
        <v>1</v>
      </c>
      <c r="D950" s="208"/>
      <c r="E950" s="208"/>
      <c r="F950" s="208"/>
      <c r="G950" s="208"/>
      <c r="H950" s="208"/>
      <c r="I950" s="208"/>
      <c r="J950" s="208"/>
      <c r="K950" s="208"/>
      <c r="L950" s="208"/>
      <c r="M950" s="208"/>
      <c r="N950" s="208"/>
      <c r="O950" s="208"/>
      <c r="P950" s="208"/>
      <c r="Q950" s="208"/>
      <c r="R950" s="208"/>
      <c r="S950" s="208"/>
      <c r="T950" s="208"/>
      <c r="U950" s="208"/>
      <c r="V950" s="208"/>
      <c r="W950" s="208"/>
      <c r="X950" s="208"/>
      <c r="Y950" s="208"/>
      <c r="Z950" s="208"/>
      <c r="AA950" s="208"/>
      <c r="AB950" s="208"/>
      <c r="AC950" s="208"/>
      <c r="AD950" s="208"/>
      <c r="AE950" s="208"/>
      <c r="AF950" s="208"/>
      <c r="AG950" s="208"/>
      <c r="AH950" s="208"/>
      <c r="AI950" s="208"/>
      <c r="AJ950" s="208"/>
      <c r="AK950" s="208"/>
      <c r="AL950" s="207"/>
      <c r="AM950" s="208"/>
      <c r="AN950" s="208"/>
      <c r="AO950" s="208"/>
      <c r="AP950" s="208"/>
      <c r="AQ950" s="208"/>
      <c r="AR950" s="208"/>
      <c r="AS950" s="208"/>
      <c r="AT950" s="208"/>
      <c r="AU950" s="208"/>
      <c r="AV950" s="208"/>
      <c r="AW950" s="208"/>
      <c r="AX950" s="208"/>
    </row>
    <row r="952" spans="2:50" ht="23.25" hidden="1" customHeight="1">
      <c r="B952" t="s">
        <v>43</v>
      </c>
    </row>
    <row r="953" spans="2:50" ht="36" hidden="1" customHeight="1">
      <c r="B953" s="213" t="s">
        <v>29</v>
      </c>
      <c r="C953" s="213"/>
      <c r="D953" s="213"/>
      <c r="E953" s="213"/>
      <c r="F953" s="213"/>
      <c r="G953" s="213"/>
      <c r="H953" s="213"/>
      <c r="I953" s="209"/>
      <c r="J953" s="209"/>
      <c r="K953" s="209"/>
      <c r="L953" s="209"/>
      <c r="M953" s="209"/>
      <c r="N953" s="209"/>
      <c r="O953" s="209"/>
      <c r="P953" s="209"/>
      <c r="Q953" s="209"/>
      <c r="R953" s="209"/>
      <c r="S953" s="209"/>
      <c r="T953" s="209"/>
      <c r="U953" s="209"/>
      <c r="V953" s="209"/>
      <c r="W953" s="209"/>
      <c r="X953" s="209"/>
      <c r="Y953" s="209"/>
    </row>
    <row r="954" spans="2:50" ht="36" hidden="1" customHeight="1">
      <c r="B954" s="485" t="s">
        <v>41</v>
      </c>
      <c r="C954" s="486"/>
      <c r="D954" s="486"/>
      <c r="E954" s="486"/>
      <c r="F954" s="486"/>
      <c r="G954" s="486"/>
      <c r="H954" s="487"/>
      <c r="I954" s="430" t="s">
        <v>1772</v>
      </c>
      <c r="J954" s="267"/>
      <c r="K954" s="267"/>
      <c r="L954" s="267"/>
      <c r="M954" s="429"/>
      <c r="N954" s="491" t="s">
        <v>30</v>
      </c>
      <c r="O954" s="486"/>
      <c r="P954" s="486"/>
      <c r="Q954" s="486"/>
      <c r="R954" s="486"/>
      <c r="S954" s="486"/>
      <c r="T954" s="487"/>
      <c r="U954" s="430" t="s">
        <v>1772</v>
      </c>
      <c r="V954" s="267"/>
      <c r="W954" s="267"/>
      <c r="X954" s="267"/>
      <c r="Y954" s="429"/>
      <c r="Z954" s="491" t="s">
        <v>31</v>
      </c>
      <c r="AA954" s="486"/>
      <c r="AB954" s="486"/>
      <c r="AC954" s="486"/>
      <c r="AD954" s="486"/>
      <c r="AE954" s="486"/>
      <c r="AF954" s="487"/>
      <c r="AG954" s="430" t="s">
        <v>1772</v>
      </c>
      <c r="AH954" s="267"/>
      <c r="AI954" s="267"/>
      <c r="AJ954" s="267"/>
      <c r="AK954" s="429"/>
      <c r="AL954" s="491" t="s">
        <v>32</v>
      </c>
      <c r="AM954" s="486"/>
      <c r="AN954" s="486"/>
      <c r="AO954" s="486"/>
      <c r="AP954" s="486"/>
      <c r="AQ954" s="486"/>
      <c r="AR954" s="487"/>
      <c r="AS954" s="430" t="s">
        <v>1772</v>
      </c>
      <c r="AT954" s="267"/>
      <c r="AU954" s="267"/>
      <c r="AV954" s="267"/>
      <c r="AW954" s="429"/>
    </row>
    <row r="955" spans="2:50" ht="36" hidden="1" customHeight="1">
      <c r="B955" s="491" t="s">
        <v>33</v>
      </c>
      <c r="C955" s="486"/>
      <c r="D955" s="486"/>
      <c r="E955" s="486"/>
      <c r="F955" s="486"/>
      <c r="G955" s="486"/>
      <c r="H955" s="487"/>
      <c r="I955" s="488"/>
      <c r="J955" s="489"/>
      <c r="K955" s="489"/>
      <c r="L955" s="489"/>
      <c r="M955" s="490"/>
      <c r="N955" s="491" t="s">
        <v>34</v>
      </c>
      <c r="O955" s="486"/>
      <c r="P955" s="486"/>
      <c r="Q955" s="486"/>
      <c r="R955" s="486"/>
      <c r="S955" s="486"/>
      <c r="T955" s="487"/>
      <c r="U955" s="488"/>
      <c r="V955" s="489"/>
      <c r="W955" s="489"/>
      <c r="X955" s="489"/>
      <c r="Y955" s="490"/>
      <c r="Z955" s="491" t="s">
        <v>35</v>
      </c>
      <c r="AA955" s="486"/>
      <c r="AB955" s="486"/>
      <c r="AC955" s="486"/>
      <c r="AD955" s="486"/>
      <c r="AE955" s="486"/>
      <c r="AF955" s="487"/>
      <c r="AG955" s="488"/>
      <c r="AH955" s="489"/>
      <c r="AI955" s="489"/>
      <c r="AJ955" s="489"/>
      <c r="AK955" s="490"/>
      <c r="AL955" s="485" t="s">
        <v>36</v>
      </c>
      <c r="AM955" s="486"/>
      <c r="AN955" s="486"/>
      <c r="AO955" s="486"/>
      <c r="AP955" s="486"/>
      <c r="AQ955" s="486"/>
      <c r="AR955" s="487"/>
      <c r="AS955" s="488"/>
      <c r="AT955" s="489"/>
      <c r="AU955" s="489"/>
      <c r="AV955" s="489"/>
      <c r="AW955" s="490"/>
    </row>
    <row r="956" spans="2:50">
      <c r="C956" t="s">
        <v>1747</v>
      </c>
    </row>
    <row r="957" spans="2:50" ht="34.5" customHeight="1">
      <c r="B957" s="202"/>
      <c r="C957" s="202"/>
      <c r="D957" s="213" t="s">
        <v>1767</v>
      </c>
      <c r="E957" s="213"/>
      <c r="F957" s="213"/>
      <c r="G957" s="213"/>
      <c r="H957" s="213"/>
      <c r="I957" s="213"/>
      <c r="J957" s="213"/>
      <c r="K957" s="213"/>
      <c r="L957" s="213"/>
      <c r="M957" s="213"/>
      <c r="N957" s="213" t="s">
        <v>1768</v>
      </c>
      <c r="O957" s="213"/>
      <c r="P957" s="213"/>
      <c r="Q957" s="213"/>
      <c r="R957" s="213"/>
      <c r="S957" s="213"/>
      <c r="T957" s="213"/>
      <c r="U957" s="213"/>
      <c r="V957" s="213"/>
      <c r="W957" s="213"/>
      <c r="X957" s="213"/>
      <c r="Y957" s="213"/>
      <c r="Z957" s="213"/>
      <c r="AA957" s="213"/>
      <c r="AB957" s="213"/>
      <c r="AC957" s="213"/>
      <c r="AD957" s="213"/>
      <c r="AE957" s="213"/>
      <c r="AF957" s="213"/>
      <c r="AG957" s="213"/>
      <c r="AH957" s="213"/>
      <c r="AI957" s="213"/>
      <c r="AJ957" s="213"/>
      <c r="AK957" s="213"/>
      <c r="AL957" s="214" t="s">
        <v>1769</v>
      </c>
      <c r="AM957" s="213"/>
      <c r="AN957" s="213"/>
      <c r="AO957" s="213"/>
      <c r="AP957" s="213"/>
      <c r="AQ957" s="213"/>
      <c r="AR957" s="213" t="s">
        <v>27</v>
      </c>
      <c r="AS957" s="213"/>
      <c r="AT957" s="213"/>
      <c r="AU957" s="213"/>
      <c r="AV957" s="213" t="s">
        <v>28</v>
      </c>
      <c r="AW957" s="213"/>
      <c r="AX957" s="213"/>
    </row>
    <row r="958" spans="2:50" ht="38.25" customHeight="1">
      <c r="B958" s="202">
        <v>1</v>
      </c>
      <c r="C958" s="202">
        <v>1</v>
      </c>
      <c r="D958" s="480" t="s">
        <v>1908</v>
      </c>
      <c r="E958" s="481"/>
      <c r="F958" s="481"/>
      <c r="G958" s="481"/>
      <c r="H958" s="481"/>
      <c r="I958" s="481"/>
      <c r="J958" s="481"/>
      <c r="K958" s="481"/>
      <c r="L958" s="481"/>
      <c r="M958" s="482"/>
      <c r="N958" s="208" t="s">
        <v>1903</v>
      </c>
      <c r="O958" s="208"/>
      <c r="P958" s="208"/>
      <c r="Q958" s="208"/>
      <c r="R958" s="208"/>
      <c r="S958" s="208"/>
      <c r="T958" s="208"/>
      <c r="U958" s="208"/>
      <c r="V958" s="208"/>
      <c r="W958" s="208"/>
      <c r="X958" s="208"/>
      <c r="Y958" s="208"/>
      <c r="Z958" s="208"/>
      <c r="AA958" s="208"/>
      <c r="AB958" s="208"/>
      <c r="AC958" s="208"/>
      <c r="AD958" s="208"/>
      <c r="AE958" s="208"/>
      <c r="AF958" s="208"/>
      <c r="AG958" s="208"/>
      <c r="AH958" s="208"/>
      <c r="AI958" s="208"/>
      <c r="AJ958" s="208"/>
      <c r="AK958" s="208"/>
      <c r="AL958" s="492">
        <v>22.3</v>
      </c>
      <c r="AM958" s="493"/>
      <c r="AN958" s="493"/>
      <c r="AO958" s="493"/>
      <c r="AP958" s="493"/>
      <c r="AQ958" s="493"/>
      <c r="AR958" s="209" t="s">
        <v>224</v>
      </c>
      <c r="AS958" s="209"/>
      <c r="AT958" s="209"/>
      <c r="AU958" s="209"/>
      <c r="AV958" s="209" t="s">
        <v>1722</v>
      </c>
      <c r="AW958" s="209"/>
      <c r="AX958" s="209"/>
    </row>
    <row r="959" spans="2:50" ht="24" customHeight="1">
      <c r="B959" s="202">
        <v>2</v>
      </c>
      <c r="C959" s="202">
        <v>1</v>
      </c>
      <c r="D959" s="208"/>
      <c r="E959" s="208"/>
      <c r="F959" s="208"/>
      <c r="G959" s="208"/>
      <c r="H959" s="208"/>
      <c r="I959" s="208"/>
      <c r="J959" s="208"/>
      <c r="K959" s="208"/>
      <c r="L959" s="208"/>
      <c r="M959" s="208"/>
      <c r="N959" s="208"/>
      <c r="O959" s="208"/>
      <c r="P959" s="208"/>
      <c r="Q959" s="208"/>
      <c r="R959" s="208"/>
      <c r="S959" s="208"/>
      <c r="T959" s="208"/>
      <c r="U959" s="208"/>
      <c r="V959" s="208"/>
      <c r="W959" s="208"/>
      <c r="X959" s="208"/>
      <c r="Y959" s="208"/>
      <c r="Z959" s="208"/>
      <c r="AA959" s="208"/>
      <c r="AB959" s="208"/>
      <c r="AC959" s="208"/>
      <c r="AD959" s="208"/>
      <c r="AE959" s="208"/>
      <c r="AF959" s="208"/>
      <c r="AG959" s="208"/>
      <c r="AH959" s="208"/>
      <c r="AI959" s="208"/>
      <c r="AJ959" s="208"/>
      <c r="AK959" s="208"/>
      <c r="AL959" s="207"/>
      <c r="AM959" s="208"/>
      <c r="AN959" s="208"/>
      <c r="AO959" s="208"/>
      <c r="AP959" s="208"/>
      <c r="AQ959" s="208"/>
      <c r="AR959" s="208"/>
      <c r="AS959" s="208"/>
      <c r="AT959" s="208"/>
      <c r="AU959" s="208"/>
      <c r="AV959" s="208"/>
      <c r="AW959" s="208"/>
      <c r="AX959" s="208"/>
    </row>
    <row r="960" spans="2:50" ht="24" customHeight="1">
      <c r="B960" s="202">
        <v>3</v>
      </c>
      <c r="C960" s="202">
        <v>1</v>
      </c>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c r="AA960" s="208"/>
      <c r="AB960" s="208"/>
      <c r="AC960" s="208"/>
      <c r="AD960" s="208"/>
      <c r="AE960" s="208"/>
      <c r="AF960" s="208"/>
      <c r="AG960" s="208"/>
      <c r="AH960" s="208"/>
      <c r="AI960" s="208"/>
      <c r="AJ960" s="208"/>
      <c r="AK960" s="208"/>
      <c r="AL960" s="207"/>
      <c r="AM960" s="208"/>
      <c r="AN960" s="208"/>
      <c r="AO960" s="208"/>
      <c r="AP960" s="208"/>
      <c r="AQ960" s="208"/>
      <c r="AR960" s="208"/>
      <c r="AS960" s="208"/>
      <c r="AT960" s="208"/>
      <c r="AU960" s="208"/>
      <c r="AV960" s="208"/>
      <c r="AW960" s="208"/>
      <c r="AX960" s="208"/>
    </row>
    <row r="961" spans="2:50" ht="24" customHeight="1">
      <c r="B961" s="202">
        <v>4</v>
      </c>
      <c r="C961" s="202">
        <v>1</v>
      </c>
      <c r="D961" s="208"/>
      <c r="E961" s="208"/>
      <c r="F961" s="208"/>
      <c r="G961" s="208"/>
      <c r="H961" s="208"/>
      <c r="I961" s="208"/>
      <c r="J961" s="208"/>
      <c r="K961" s="208"/>
      <c r="L961" s="208"/>
      <c r="M961" s="208"/>
      <c r="N961" s="208"/>
      <c r="O961" s="208"/>
      <c r="P961" s="208"/>
      <c r="Q961" s="208"/>
      <c r="R961" s="208"/>
      <c r="S961" s="208"/>
      <c r="T961" s="208"/>
      <c r="U961" s="208"/>
      <c r="V961" s="208"/>
      <c r="W961" s="208"/>
      <c r="X961" s="208"/>
      <c r="Y961" s="208"/>
      <c r="Z961" s="208"/>
      <c r="AA961" s="208"/>
      <c r="AB961" s="208"/>
      <c r="AC961" s="208"/>
      <c r="AD961" s="208"/>
      <c r="AE961" s="208"/>
      <c r="AF961" s="208"/>
      <c r="AG961" s="208"/>
      <c r="AH961" s="208"/>
      <c r="AI961" s="208"/>
      <c r="AJ961" s="208"/>
      <c r="AK961" s="208"/>
      <c r="AL961" s="207"/>
      <c r="AM961" s="208"/>
      <c r="AN961" s="208"/>
      <c r="AO961" s="208"/>
      <c r="AP961" s="208"/>
      <c r="AQ961" s="208"/>
      <c r="AR961" s="208"/>
      <c r="AS961" s="208"/>
      <c r="AT961" s="208"/>
      <c r="AU961" s="208"/>
      <c r="AV961" s="208"/>
      <c r="AW961" s="208"/>
      <c r="AX961" s="208"/>
    </row>
    <row r="962" spans="2:50" ht="24" customHeight="1">
      <c r="B962" s="202">
        <v>5</v>
      </c>
      <c r="C962" s="202">
        <v>1</v>
      </c>
      <c r="D962" s="208"/>
      <c r="E962" s="208"/>
      <c r="F962" s="208"/>
      <c r="G962" s="208"/>
      <c r="H962" s="208"/>
      <c r="I962" s="208"/>
      <c r="J962" s="208"/>
      <c r="K962" s="208"/>
      <c r="L962" s="208"/>
      <c r="M962" s="208"/>
      <c r="N962" s="208"/>
      <c r="O962" s="208"/>
      <c r="P962" s="208"/>
      <c r="Q962" s="208"/>
      <c r="R962" s="208"/>
      <c r="S962" s="208"/>
      <c r="T962" s="208"/>
      <c r="U962" s="208"/>
      <c r="V962" s="208"/>
      <c r="W962" s="208"/>
      <c r="X962" s="208"/>
      <c r="Y962" s="208"/>
      <c r="Z962" s="208"/>
      <c r="AA962" s="208"/>
      <c r="AB962" s="208"/>
      <c r="AC962" s="208"/>
      <c r="AD962" s="208"/>
      <c r="AE962" s="208"/>
      <c r="AF962" s="208"/>
      <c r="AG962" s="208"/>
      <c r="AH962" s="208"/>
      <c r="AI962" s="208"/>
      <c r="AJ962" s="208"/>
      <c r="AK962" s="208"/>
      <c r="AL962" s="207"/>
      <c r="AM962" s="208"/>
      <c r="AN962" s="208"/>
      <c r="AO962" s="208"/>
      <c r="AP962" s="208"/>
      <c r="AQ962" s="208"/>
      <c r="AR962" s="208"/>
      <c r="AS962" s="208"/>
      <c r="AT962" s="208"/>
      <c r="AU962" s="208"/>
      <c r="AV962" s="208"/>
      <c r="AW962" s="208"/>
      <c r="AX962" s="208"/>
    </row>
    <row r="963" spans="2:50" ht="24" customHeight="1">
      <c r="B963" s="202">
        <v>6</v>
      </c>
      <c r="C963" s="202">
        <v>1</v>
      </c>
      <c r="D963" s="208"/>
      <c r="E963" s="208"/>
      <c r="F963" s="208"/>
      <c r="G963" s="208"/>
      <c r="H963" s="208"/>
      <c r="I963" s="208"/>
      <c r="J963" s="208"/>
      <c r="K963" s="208"/>
      <c r="L963" s="208"/>
      <c r="M963" s="208"/>
      <c r="N963" s="208"/>
      <c r="O963" s="208"/>
      <c r="P963" s="208"/>
      <c r="Q963" s="208"/>
      <c r="R963" s="208"/>
      <c r="S963" s="208"/>
      <c r="T963" s="208"/>
      <c r="U963" s="208"/>
      <c r="V963" s="208"/>
      <c r="W963" s="208"/>
      <c r="X963" s="208"/>
      <c r="Y963" s="208"/>
      <c r="Z963" s="208"/>
      <c r="AA963" s="208"/>
      <c r="AB963" s="208"/>
      <c r="AC963" s="208"/>
      <c r="AD963" s="208"/>
      <c r="AE963" s="208"/>
      <c r="AF963" s="208"/>
      <c r="AG963" s="208"/>
      <c r="AH963" s="208"/>
      <c r="AI963" s="208"/>
      <c r="AJ963" s="208"/>
      <c r="AK963" s="208"/>
      <c r="AL963" s="207"/>
      <c r="AM963" s="208"/>
      <c r="AN963" s="208"/>
      <c r="AO963" s="208"/>
      <c r="AP963" s="208"/>
      <c r="AQ963" s="208"/>
      <c r="AR963" s="208"/>
      <c r="AS963" s="208"/>
      <c r="AT963" s="208"/>
      <c r="AU963" s="208"/>
      <c r="AV963" s="208"/>
      <c r="AW963" s="208"/>
      <c r="AX963" s="208"/>
    </row>
    <row r="964" spans="2:50" ht="24" customHeight="1">
      <c r="B964" s="202">
        <v>7</v>
      </c>
      <c r="C964" s="202">
        <v>1</v>
      </c>
      <c r="D964" s="208"/>
      <c r="E964" s="208"/>
      <c r="F964" s="208"/>
      <c r="G964" s="208"/>
      <c r="H964" s="208"/>
      <c r="I964" s="208"/>
      <c r="J964" s="208"/>
      <c r="K964" s="208"/>
      <c r="L964" s="208"/>
      <c r="M964" s="208"/>
      <c r="N964" s="208"/>
      <c r="O964" s="208"/>
      <c r="P964" s="208"/>
      <c r="Q964" s="208"/>
      <c r="R964" s="208"/>
      <c r="S964" s="208"/>
      <c r="T964" s="208"/>
      <c r="U964" s="208"/>
      <c r="V964" s="208"/>
      <c r="W964" s="208"/>
      <c r="X964" s="208"/>
      <c r="Y964" s="208"/>
      <c r="Z964" s="208"/>
      <c r="AA964" s="208"/>
      <c r="AB964" s="208"/>
      <c r="AC964" s="208"/>
      <c r="AD964" s="208"/>
      <c r="AE964" s="208"/>
      <c r="AF964" s="208"/>
      <c r="AG964" s="208"/>
      <c r="AH964" s="208"/>
      <c r="AI964" s="208"/>
      <c r="AJ964" s="208"/>
      <c r="AK964" s="208"/>
      <c r="AL964" s="207"/>
      <c r="AM964" s="208"/>
      <c r="AN964" s="208"/>
      <c r="AO964" s="208"/>
      <c r="AP964" s="208"/>
      <c r="AQ964" s="208"/>
      <c r="AR964" s="208"/>
      <c r="AS964" s="208"/>
      <c r="AT964" s="208"/>
      <c r="AU964" s="208"/>
      <c r="AV964" s="208"/>
      <c r="AW964" s="208"/>
      <c r="AX964" s="208"/>
    </row>
    <row r="965" spans="2:50" ht="24" customHeight="1">
      <c r="B965" s="202">
        <v>8</v>
      </c>
      <c r="C965" s="202">
        <v>1</v>
      </c>
      <c r="D965" s="208"/>
      <c r="E965" s="208"/>
      <c r="F965" s="208"/>
      <c r="G965" s="208"/>
      <c r="H965" s="208"/>
      <c r="I965" s="208"/>
      <c r="J965" s="208"/>
      <c r="K965" s="208"/>
      <c r="L965" s="208"/>
      <c r="M965" s="208"/>
      <c r="N965" s="208"/>
      <c r="O965" s="208"/>
      <c r="P965" s="208"/>
      <c r="Q965" s="208"/>
      <c r="R965" s="208"/>
      <c r="S965" s="208"/>
      <c r="T965" s="208"/>
      <c r="U965" s="208"/>
      <c r="V965" s="208"/>
      <c r="W965" s="208"/>
      <c r="X965" s="208"/>
      <c r="Y965" s="208"/>
      <c r="Z965" s="208"/>
      <c r="AA965" s="208"/>
      <c r="AB965" s="208"/>
      <c r="AC965" s="208"/>
      <c r="AD965" s="208"/>
      <c r="AE965" s="208"/>
      <c r="AF965" s="208"/>
      <c r="AG965" s="208"/>
      <c r="AH965" s="208"/>
      <c r="AI965" s="208"/>
      <c r="AJ965" s="208"/>
      <c r="AK965" s="208"/>
      <c r="AL965" s="207"/>
      <c r="AM965" s="208"/>
      <c r="AN965" s="208"/>
      <c r="AO965" s="208"/>
      <c r="AP965" s="208"/>
      <c r="AQ965" s="208"/>
      <c r="AR965" s="208"/>
      <c r="AS965" s="208"/>
      <c r="AT965" s="208"/>
      <c r="AU965" s="208"/>
      <c r="AV965" s="208"/>
      <c r="AW965" s="208"/>
      <c r="AX965" s="208"/>
    </row>
    <row r="966" spans="2:50" ht="24" customHeight="1">
      <c r="B966" s="202">
        <v>9</v>
      </c>
      <c r="C966" s="202">
        <v>1</v>
      </c>
      <c r="D966" s="208"/>
      <c r="E966" s="208"/>
      <c r="F966" s="208"/>
      <c r="G966" s="208"/>
      <c r="H966" s="208"/>
      <c r="I966" s="208"/>
      <c r="J966" s="208"/>
      <c r="K966" s="208"/>
      <c r="L966" s="208"/>
      <c r="M966" s="208"/>
      <c r="N966" s="208"/>
      <c r="O966" s="208"/>
      <c r="P966" s="208"/>
      <c r="Q966" s="208"/>
      <c r="R966" s="208"/>
      <c r="S966" s="208"/>
      <c r="T966" s="208"/>
      <c r="U966" s="208"/>
      <c r="V966" s="208"/>
      <c r="W966" s="208"/>
      <c r="X966" s="208"/>
      <c r="Y966" s="208"/>
      <c r="Z966" s="208"/>
      <c r="AA966" s="208"/>
      <c r="AB966" s="208"/>
      <c r="AC966" s="208"/>
      <c r="AD966" s="208"/>
      <c r="AE966" s="208"/>
      <c r="AF966" s="208"/>
      <c r="AG966" s="208"/>
      <c r="AH966" s="208"/>
      <c r="AI966" s="208"/>
      <c r="AJ966" s="208"/>
      <c r="AK966" s="208"/>
      <c r="AL966" s="207"/>
      <c r="AM966" s="208"/>
      <c r="AN966" s="208"/>
      <c r="AO966" s="208"/>
      <c r="AP966" s="208"/>
      <c r="AQ966" s="208"/>
      <c r="AR966" s="208"/>
      <c r="AS966" s="208"/>
      <c r="AT966" s="208"/>
      <c r="AU966" s="208"/>
      <c r="AV966" s="208"/>
      <c r="AW966" s="208"/>
      <c r="AX966" s="208"/>
    </row>
    <row r="967" spans="2:50" ht="24" customHeight="1">
      <c r="B967" s="202">
        <v>10</v>
      </c>
      <c r="C967" s="202">
        <v>1</v>
      </c>
      <c r="D967" s="208"/>
      <c r="E967" s="208"/>
      <c r="F967" s="208"/>
      <c r="G967" s="208"/>
      <c r="H967" s="208"/>
      <c r="I967" s="208"/>
      <c r="J967" s="208"/>
      <c r="K967" s="208"/>
      <c r="L967" s="208"/>
      <c r="M967" s="208"/>
      <c r="N967" s="208"/>
      <c r="O967" s="208"/>
      <c r="P967" s="208"/>
      <c r="Q967" s="208"/>
      <c r="R967" s="208"/>
      <c r="S967" s="208"/>
      <c r="T967" s="208"/>
      <c r="U967" s="208"/>
      <c r="V967" s="208"/>
      <c r="W967" s="208"/>
      <c r="X967" s="208"/>
      <c r="Y967" s="208"/>
      <c r="Z967" s="208"/>
      <c r="AA967" s="208"/>
      <c r="AB967" s="208"/>
      <c r="AC967" s="208"/>
      <c r="AD967" s="208"/>
      <c r="AE967" s="208"/>
      <c r="AF967" s="208"/>
      <c r="AG967" s="208"/>
      <c r="AH967" s="208"/>
      <c r="AI967" s="208"/>
      <c r="AJ967" s="208"/>
      <c r="AK967" s="208"/>
      <c r="AL967" s="207"/>
      <c r="AM967" s="208"/>
      <c r="AN967" s="208"/>
      <c r="AO967" s="208"/>
      <c r="AP967" s="208"/>
      <c r="AQ967" s="208"/>
      <c r="AR967" s="208"/>
      <c r="AS967" s="208"/>
      <c r="AT967" s="208"/>
      <c r="AU967" s="208"/>
      <c r="AV967" s="208"/>
      <c r="AW967" s="208"/>
      <c r="AX967" s="208"/>
    </row>
    <row r="969" spans="2:50">
      <c r="C969" t="s">
        <v>1807</v>
      </c>
    </row>
    <row r="970" spans="2:50" ht="34.5" customHeight="1">
      <c r="B970" s="202"/>
      <c r="C970" s="202"/>
      <c r="D970" s="213" t="s">
        <v>1767</v>
      </c>
      <c r="E970" s="213"/>
      <c r="F970" s="213"/>
      <c r="G970" s="213"/>
      <c r="H970" s="213"/>
      <c r="I970" s="213"/>
      <c r="J970" s="213"/>
      <c r="K970" s="213"/>
      <c r="L970" s="213"/>
      <c r="M970" s="213"/>
      <c r="N970" s="213" t="s">
        <v>1768</v>
      </c>
      <c r="O970" s="213"/>
      <c r="P970" s="213"/>
      <c r="Q970" s="213"/>
      <c r="R970" s="213"/>
      <c r="S970" s="213"/>
      <c r="T970" s="213"/>
      <c r="U970" s="213"/>
      <c r="V970" s="213"/>
      <c r="W970" s="213"/>
      <c r="X970" s="213"/>
      <c r="Y970" s="213"/>
      <c r="Z970" s="213"/>
      <c r="AA970" s="213"/>
      <c r="AB970" s="213"/>
      <c r="AC970" s="213"/>
      <c r="AD970" s="213"/>
      <c r="AE970" s="213"/>
      <c r="AF970" s="213"/>
      <c r="AG970" s="213"/>
      <c r="AH970" s="213"/>
      <c r="AI970" s="213"/>
      <c r="AJ970" s="213"/>
      <c r="AK970" s="213"/>
      <c r="AL970" s="214" t="s">
        <v>1769</v>
      </c>
      <c r="AM970" s="213"/>
      <c r="AN970" s="213"/>
      <c r="AO970" s="213"/>
      <c r="AP970" s="213"/>
      <c r="AQ970" s="213"/>
      <c r="AR970" s="213" t="s">
        <v>27</v>
      </c>
      <c r="AS970" s="213"/>
      <c r="AT970" s="213"/>
      <c r="AU970" s="213"/>
      <c r="AV970" s="213" t="s">
        <v>28</v>
      </c>
      <c r="AW970" s="213"/>
      <c r="AX970" s="213"/>
    </row>
    <row r="971" spans="2:50" ht="38.25" customHeight="1">
      <c r="B971" s="202">
        <v>1</v>
      </c>
      <c r="C971" s="202">
        <v>1</v>
      </c>
      <c r="D971" s="480" t="s">
        <v>1908</v>
      </c>
      <c r="E971" s="481"/>
      <c r="F971" s="481"/>
      <c r="G971" s="481"/>
      <c r="H971" s="481"/>
      <c r="I971" s="481"/>
      <c r="J971" s="481"/>
      <c r="K971" s="481"/>
      <c r="L971" s="481"/>
      <c r="M971" s="482"/>
      <c r="N971" s="480" t="s">
        <v>1905</v>
      </c>
      <c r="O971" s="481"/>
      <c r="P971" s="481"/>
      <c r="Q971" s="481"/>
      <c r="R971" s="481"/>
      <c r="S971" s="481"/>
      <c r="T971" s="481"/>
      <c r="U971" s="481"/>
      <c r="V971" s="481"/>
      <c r="W971" s="481"/>
      <c r="X971" s="481"/>
      <c r="Y971" s="481"/>
      <c r="Z971" s="481"/>
      <c r="AA971" s="481"/>
      <c r="AB971" s="481"/>
      <c r="AC971" s="481"/>
      <c r="AD971" s="481"/>
      <c r="AE971" s="481"/>
      <c r="AF971" s="481"/>
      <c r="AG971" s="481"/>
      <c r="AH971" s="481"/>
      <c r="AI971" s="481"/>
      <c r="AJ971" s="481"/>
      <c r="AK971" s="482"/>
      <c r="AL971" s="492">
        <v>97.1</v>
      </c>
      <c r="AM971" s="493"/>
      <c r="AN971" s="493"/>
      <c r="AO971" s="493"/>
      <c r="AP971" s="493"/>
      <c r="AQ971" s="493"/>
      <c r="AR971" s="209" t="s">
        <v>224</v>
      </c>
      <c r="AS971" s="209"/>
      <c r="AT971" s="209"/>
      <c r="AU971" s="209"/>
      <c r="AV971" s="209" t="s">
        <v>1722</v>
      </c>
      <c r="AW971" s="209"/>
      <c r="AX971" s="209"/>
    </row>
    <row r="972" spans="2:50" ht="21.95" customHeight="1">
      <c r="B972" s="202">
        <v>2</v>
      </c>
      <c r="C972" s="202">
        <v>1</v>
      </c>
      <c r="D972" s="208"/>
      <c r="E972" s="208"/>
      <c r="F972" s="208"/>
      <c r="G972" s="208"/>
      <c r="H972" s="208"/>
      <c r="I972" s="208"/>
      <c r="J972" s="208"/>
      <c r="K972" s="208"/>
      <c r="L972" s="208"/>
      <c r="M972" s="208"/>
      <c r="N972" s="208"/>
      <c r="O972" s="208"/>
      <c r="P972" s="208"/>
      <c r="Q972" s="208"/>
      <c r="R972" s="208"/>
      <c r="S972" s="208"/>
      <c r="T972" s="208"/>
      <c r="U972" s="208"/>
      <c r="V972" s="208"/>
      <c r="W972" s="208"/>
      <c r="X972" s="208"/>
      <c r="Y972" s="208"/>
      <c r="Z972" s="208"/>
      <c r="AA972" s="208"/>
      <c r="AB972" s="208"/>
      <c r="AC972" s="208"/>
      <c r="AD972" s="208"/>
      <c r="AE972" s="208"/>
      <c r="AF972" s="208"/>
      <c r="AG972" s="208"/>
      <c r="AH972" s="208"/>
      <c r="AI972" s="208"/>
      <c r="AJ972" s="208"/>
      <c r="AK972" s="208"/>
      <c r="AL972" s="483"/>
      <c r="AM972" s="484"/>
      <c r="AN972" s="484"/>
      <c r="AO972" s="484"/>
      <c r="AP972" s="484"/>
      <c r="AQ972" s="484"/>
      <c r="AR972" s="209"/>
      <c r="AS972" s="209"/>
      <c r="AT972" s="209"/>
      <c r="AU972" s="209"/>
      <c r="AV972" s="209"/>
      <c r="AW972" s="209"/>
      <c r="AX972" s="209"/>
    </row>
    <row r="973" spans="2:50" ht="21.95" customHeight="1">
      <c r="B973" s="202">
        <v>3</v>
      </c>
      <c r="C973" s="202">
        <v>1</v>
      </c>
      <c r="D973" s="208"/>
      <c r="E973" s="208"/>
      <c r="F973" s="208"/>
      <c r="G973" s="208"/>
      <c r="H973" s="208"/>
      <c r="I973" s="208"/>
      <c r="J973" s="208"/>
      <c r="K973" s="208"/>
      <c r="L973" s="208"/>
      <c r="M973" s="208"/>
      <c r="N973" s="208"/>
      <c r="O973" s="208"/>
      <c r="P973" s="208"/>
      <c r="Q973" s="208"/>
      <c r="R973" s="208"/>
      <c r="S973" s="208"/>
      <c r="T973" s="208"/>
      <c r="U973" s="208"/>
      <c r="V973" s="208"/>
      <c r="W973" s="208"/>
      <c r="X973" s="208"/>
      <c r="Y973" s="208"/>
      <c r="Z973" s="208"/>
      <c r="AA973" s="208"/>
      <c r="AB973" s="208"/>
      <c r="AC973" s="208"/>
      <c r="AD973" s="208"/>
      <c r="AE973" s="208"/>
      <c r="AF973" s="208"/>
      <c r="AG973" s="208"/>
      <c r="AH973" s="208"/>
      <c r="AI973" s="208"/>
      <c r="AJ973" s="208"/>
      <c r="AK973" s="208"/>
      <c r="AL973" s="207"/>
      <c r="AM973" s="208"/>
      <c r="AN973" s="208"/>
      <c r="AO973" s="208"/>
      <c r="AP973" s="208"/>
      <c r="AQ973" s="208"/>
      <c r="AR973" s="208"/>
      <c r="AS973" s="208"/>
      <c r="AT973" s="208"/>
      <c r="AU973" s="208"/>
      <c r="AV973" s="208"/>
      <c r="AW973" s="208"/>
      <c r="AX973" s="208"/>
    </row>
    <row r="974" spans="2:50" ht="21.95" customHeight="1">
      <c r="B974" s="202">
        <v>4</v>
      </c>
      <c r="C974" s="202">
        <v>1</v>
      </c>
      <c r="D974" s="208"/>
      <c r="E974" s="208"/>
      <c r="F974" s="208"/>
      <c r="G974" s="208"/>
      <c r="H974" s="208"/>
      <c r="I974" s="208"/>
      <c r="J974" s="208"/>
      <c r="K974" s="208"/>
      <c r="L974" s="208"/>
      <c r="M974" s="208"/>
      <c r="N974" s="208"/>
      <c r="O974" s="208"/>
      <c r="P974" s="208"/>
      <c r="Q974" s="208"/>
      <c r="R974" s="208"/>
      <c r="S974" s="208"/>
      <c r="T974" s="208"/>
      <c r="U974" s="208"/>
      <c r="V974" s="208"/>
      <c r="W974" s="208"/>
      <c r="X974" s="208"/>
      <c r="Y974" s="208"/>
      <c r="Z974" s="208"/>
      <c r="AA974" s="208"/>
      <c r="AB974" s="208"/>
      <c r="AC974" s="208"/>
      <c r="AD974" s="208"/>
      <c r="AE974" s="208"/>
      <c r="AF974" s="208"/>
      <c r="AG974" s="208"/>
      <c r="AH974" s="208"/>
      <c r="AI974" s="208"/>
      <c r="AJ974" s="208"/>
      <c r="AK974" s="208"/>
      <c r="AL974" s="207"/>
      <c r="AM974" s="208"/>
      <c r="AN974" s="208"/>
      <c r="AO974" s="208"/>
      <c r="AP974" s="208"/>
      <c r="AQ974" s="208"/>
      <c r="AR974" s="208"/>
      <c r="AS974" s="208"/>
      <c r="AT974" s="208"/>
      <c r="AU974" s="208"/>
      <c r="AV974" s="208"/>
      <c r="AW974" s="208"/>
      <c r="AX974" s="208"/>
    </row>
    <row r="975" spans="2:50" ht="21.95" customHeight="1">
      <c r="B975" s="202">
        <v>5</v>
      </c>
      <c r="C975" s="202">
        <v>1</v>
      </c>
      <c r="D975" s="208"/>
      <c r="E975" s="208"/>
      <c r="F975" s="208"/>
      <c r="G975" s="208"/>
      <c r="H975" s="208"/>
      <c r="I975" s="208"/>
      <c r="J975" s="208"/>
      <c r="K975" s="208"/>
      <c r="L975" s="208"/>
      <c r="M975" s="208"/>
      <c r="N975" s="208"/>
      <c r="O975" s="208"/>
      <c r="P975" s="208"/>
      <c r="Q975" s="208"/>
      <c r="R975" s="208"/>
      <c r="S975" s="208"/>
      <c r="T975" s="208"/>
      <c r="U975" s="208"/>
      <c r="V975" s="208"/>
      <c r="W975" s="208"/>
      <c r="X975" s="208"/>
      <c r="Y975" s="208"/>
      <c r="Z975" s="208"/>
      <c r="AA975" s="208"/>
      <c r="AB975" s="208"/>
      <c r="AC975" s="208"/>
      <c r="AD975" s="208"/>
      <c r="AE975" s="208"/>
      <c r="AF975" s="208"/>
      <c r="AG975" s="208"/>
      <c r="AH975" s="208"/>
      <c r="AI975" s="208"/>
      <c r="AJ975" s="208"/>
      <c r="AK975" s="208"/>
      <c r="AL975" s="207"/>
      <c r="AM975" s="208"/>
      <c r="AN975" s="208"/>
      <c r="AO975" s="208"/>
      <c r="AP975" s="208"/>
      <c r="AQ975" s="208"/>
      <c r="AR975" s="208"/>
      <c r="AS975" s="208"/>
      <c r="AT975" s="208"/>
      <c r="AU975" s="208"/>
      <c r="AV975" s="208"/>
      <c r="AW975" s="208"/>
      <c r="AX975" s="208"/>
    </row>
    <row r="976" spans="2:50" ht="21.95" customHeight="1">
      <c r="B976" s="202">
        <v>6</v>
      </c>
      <c r="C976" s="202">
        <v>1</v>
      </c>
      <c r="D976" s="208"/>
      <c r="E976" s="208"/>
      <c r="F976" s="208"/>
      <c r="G976" s="208"/>
      <c r="H976" s="208"/>
      <c r="I976" s="208"/>
      <c r="J976" s="208"/>
      <c r="K976" s="208"/>
      <c r="L976" s="208"/>
      <c r="M976" s="208"/>
      <c r="N976" s="208"/>
      <c r="O976" s="208"/>
      <c r="P976" s="208"/>
      <c r="Q976" s="208"/>
      <c r="R976" s="208"/>
      <c r="S976" s="208"/>
      <c r="T976" s="208"/>
      <c r="U976" s="208"/>
      <c r="V976" s="208"/>
      <c r="W976" s="208"/>
      <c r="X976" s="208"/>
      <c r="Y976" s="208"/>
      <c r="Z976" s="208"/>
      <c r="AA976" s="208"/>
      <c r="AB976" s="208"/>
      <c r="AC976" s="208"/>
      <c r="AD976" s="208"/>
      <c r="AE976" s="208"/>
      <c r="AF976" s="208"/>
      <c r="AG976" s="208"/>
      <c r="AH976" s="208"/>
      <c r="AI976" s="208"/>
      <c r="AJ976" s="208"/>
      <c r="AK976" s="208"/>
      <c r="AL976" s="207"/>
      <c r="AM976" s="208"/>
      <c r="AN976" s="208"/>
      <c r="AO976" s="208"/>
      <c r="AP976" s="208"/>
      <c r="AQ976" s="208"/>
      <c r="AR976" s="208"/>
      <c r="AS976" s="208"/>
      <c r="AT976" s="208"/>
      <c r="AU976" s="208"/>
      <c r="AV976" s="208"/>
      <c r="AW976" s="208"/>
      <c r="AX976" s="208"/>
    </row>
    <row r="977" spans="2:50" ht="21.95" customHeight="1">
      <c r="B977" s="202">
        <v>7</v>
      </c>
      <c r="C977" s="202">
        <v>1</v>
      </c>
      <c r="D977" s="208"/>
      <c r="E977" s="208"/>
      <c r="F977" s="208"/>
      <c r="G977" s="208"/>
      <c r="H977" s="208"/>
      <c r="I977" s="208"/>
      <c r="J977" s="208"/>
      <c r="K977" s="208"/>
      <c r="L977" s="208"/>
      <c r="M977" s="208"/>
      <c r="N977" s="208"/>
      <c r="O977" s="208"/>
      <c r="P977" s="208"/>
      <c r="Q977" s="208"/>
      <c r="R977" s="208"/>
      <c r="S977" s="208"/>
      <c r="T977" s="208"/>
      <c r="U977" s="208"/>
      <c r="V977" s="208"/>
      <c r="W977" s="208"/>
      <c r="X977" s="208"/>
      <c r="Y977" s="208"/>
      <c r="Z977" s="208"/>
      <c r="AA977" s="208"/>
      <c r="AB977" s="208"/>
      <c r="AC977" s="208"/>
      <c r="AD977" s="208"/>
      <c r="AE977" s="208"/>
      <c r="AF977" s="208"/>
      <c r="AG977" s="208"/>
      <c r="AH977" s="208"/>
      <c r="AI977" s="208"/>
      <c r="AJ977" s="208"/>
      <c r="AK977" s="208"/>
      <c r="AL977" s="207"/>
      <c r="AM977" s="208"/>
      <c r="AN977" s="208"/>
      <c r="AO977" s="208"/>
      <c r="AP977" s="208"/>
      <c r="AQ977" s="208"/>
      <c r="AR977" s="208"/>
      <c r="AS977" s="208"/>
      <c r="AT977" s="208"/>
      <c r="AU977" s="208"/>
      <c r="AV977" s="208"/>
      <c r="AW977" s="208"/>
      <c r="AX977" s="208"/>
    </row>
    <row r="978" spans="2:50" ht="21.95" customHeight="1">
      <c r="B978" s="202">
        <v>8</v>
      </c>
      <c r="C978" s="202">
        <v>1</v>
      </c>
      <c r="D978" s="208"/>
      <c r="E978" s="208"/>
      <c r="F978" s="208"/>
      <c r="G978" s="208"/>
      <c r="H978" s="208"/>
      <c r="I978" s="208"/>
      <c r="J978" s="208"/>
      <c r="K978" s="208"/>
      <c r="L978" s="208"/>
      <c r="M978" s="208"/>
      <c r="N978" s="208"/>
      <c r="O978" s="208"/>
      <c r="P978" s="208"/>
      <c r="Q978" s="208"/>
      <c r="R978" s="208"/>
      <c r="S978" s="208"/>
      <c r="T978" s="208"/>
      <c r="U978" s="208"/>
      <c r="V978" s="208"/>
      <c r="W978" s="208"/>
      <c r="X978" s="208"/>
      <c r="Y978" s="208"/>
      <c r="Z978" s="208"/>
      <c r="AA978" s="208"/>
      <c r="AB978" s="208"/>
      <c r="AC978" s="208"/>
      <c r="AD978" s="208"/>
      <c r="AE978" s="208"/>
      <c r="AF978" s="208"/>
      <c r="AG978" s="208"/>
      <c r="AH978" s="208"/>
      <c r="AI978" s="208"/>
      <c r="AJ978" s="208"/>
      <c r="AK978" s="208"/>
      <c r="AL978" s="207"/>
      <c r="AM978" s="208"/>
      <c r="AN978" s="208"/>
      <c r="AO978" s="208"/>
      <c r="AP978" s="208"/>
      <c r="AQ978" s="208"/>
      <c r="AR978" s="208"/>
      <c r="AS978" s="208"/>
      <c r="AT978" s="208"/>
      <c r="AU978" s="208"/>
      <c r="AV978" s="208"/>
      <c r="AW978" s="208"/>
      <c r="AX978" s="208"/>
    </row>
    <row r="979" spans="2:50" ht="21.95" customHeight="1">
      <c r="B979" s="202">
        <v>9</v>
      </c>
      <c r="C979" s="202">
        <v>1</v>
      </c>
      <c r="D979" s="208"/>
      <c r="E979" s="208"/>
      <c r="F979" s="208"/>
      <c r="G979" s="208"/>
      <c r="H979" s="208"/>
      <c r="I979" s="208"/>
      <c r="J979" s="208"/>
      <c r="K979" s="208"/>
      <c r="L979" s="208"/>
      <c r="M979" s="208"/>
      <c r="N979" s="208"/>
      <c r="O979" s="208"/>
      <c r="P979" s="208"/>
      <c r="Q979" s="208"/>
      <c r="R979" s="208"/>
      <c r="S979" s="208"/>
      <c r="T979" s="208"/>
      <c r="U979" s="208"/>
      <c r="V979" s="208"/>
      <c r="W979" s="208"/>
      <c r="X979" s="208"/>
      <c r="Y979" s="208"/>
      <c r="Z979" s="208"/>
      <c r="AA979" s="208"/>
      <c r="AB979" s="208"/>
      <c r="AC979" s="208"/>
      <c r="AD979" s="208"/>
      <c r="AE979" s="208"/>
      <c r="AF979" s="208"/>
      <c r="AG979" s="208"/>
      <c r="AH979" s="208"/>
      <c r="AI979" s="208"/>
      <c r="AJ979" s="208"/>
      <c r="AK979" s="208"/>
      <c r="AL979" s="207"/>
      <c r="AM979" s="208"/>
      <c r="AN979" s="208"/>
      <c r="AO979" s="208"/>
      <c r="AP979" s="208"/>
      <c r="AQ979" s="208"/>
      <c r="AR979" s="208"/>
      <c r="AS979" s="208"/>
      <c r="AT979" s="208"/>
      <c r="AU979" s="208"/>
      <c r="AV979" s="208"/>
      <c r="AW979" s="208"/>
      <c r="AX979" s="208"/>
    </row>
    <row r="980" spans="2:50" ht="21.95" customHeight="1">
      <c r="B980" s="202">
        <v>10</v>
      </c>
      <c r="C980" s="202">
        <v>1</v>
      </c>
      <c r="D980" s="208"/>
      <c r="E980" s="208"/>
      <c r="F980" s="208"/>
      <c r="G980" s="208"/>
      <c r="H980" s="208"/>
      <c r="I980" s="208"/>
      <c r="J980" s="208"/>
      <c r="K980" s="208"/>
      <c r="L980" s="208"/>
      <c r="M980" s="208"/>
      <c r="N980" s="208"/>
      <c r="O980" s="208"/>
      <c r="P980" s="208"/>
      <c r="Q980" s="208"/>
      <c r="R980" s="208"/>
      <c r="S980" s="208"/>
      <c r="T980" s="208"/>
      <c r="U980" s="208"/>
      <c r="V980" s="208"/>
      <c r="W980" s="208"/>
      <c r="X980" s="208"/>
      <c r="Y980" s="208"/>
      <c r="Z980" s="208"/>
      <c r="AA980" s="208"/>
      <c r="AB980" s="208"/>
      <c r="AC980" s="208"/>
      <c r="AD980" s="208"/>
      <c r="AE980" s="208"/>
      <c r="AF980" s="208"/>
      <c r="AG980" s="208"/>
      <c r="AH980" s="208"/>
      <c r="AI980" s="208"/>
      <c r="AJ980" s="208"/>
      <c r="AK980" s="208"/>
      <c r="AL980" s="207"/>
      <c r="AM980" s="208"/>
      <c r="AN980" s="208"/>
      <c r="AO980" s="208"/>
      <c r="AP980" s="208"/>
      <c r="AQ980" s="208"/>
      <c r="AR980" s="208"/>
      <c r="AS980" s="208"/>
      <c r="AT980" s="208"/>
      <c r="AU980" s="208"/>
      <c r="AV980" s="208"/>
      <c r="AW980" s="208"/>
      <c r="AX980" s="208"/>
    </row>
    <row r="982" spans="2:50" ht="23.25" hidden="1" customHeight="1">
      <c r="B982" t="s">
        <v>43</v>
      </c>
    </row>
    <row r="983" spans="2:50" ht="36" hidden="1" customHeight="1">
      <c r="B983" s="213" t="s">
        <v>29</v>
      </c>
      <c r="C983" s="213"/>
      <c r="D983" s="213"/>
      <c r="E983" s="213"/>
      <c r="F983" s="213"/>
      <c r="G983" s="213"/>
      <c r="H983" s="213"/>
      <c r="I983" s="209"/>
      <c r="J983" s="209"/>
      <c r="K983" s="209"/>
      <c r="L983" s="209"/>
      <c r="M983" s="209"/>
      <c r="N983" s="209"/>
      <c r="O983" s="209"/>
      <c r="P983" s="209"/>
      <c r="Q983" s="209"/>
      <c r="R983" s="209"/>
      <c r="S983" s="209"/>
      <c r="T983" s="209"/>
      <c r="U983" s="209"/>
      <c r="V983" s="209"/>
      <c r="W983" s="209"/>
      <c r="X983" s="209"/>
      <c r="Y983" s="209"/>
    </row>
    <row r="984" spans="2:50" ht="36" hidden="1" customHeight="1">
      <c r="B984" s="485" t="s">
        <v>41</v>
      </c>
      <c r="C984" s="486"/>
      <c r="D984" s="486"/>
      <c r="E984" s="486"/>
      <c r="F984" s="486"/>
      <c r="G984" s="486"/>
      <c r="H984" s="487"/>
      <c r="I984" s="430" t="s">
        <v>1772</v>
      </c>
      <c r="J984" s="267"/>
      <c r="K984" s="267"/>
      <c r="L984" s="267"/>
      <c r="M984" s="429"/>
      <c r="N984" s="491" t="s">
        <v>30</v>
      </c>
      <c r="O984" s="486"/>
      <c r="P984" s="486"/>
      <c r="Q984" s="486"/>
      <c r="R984" s="486"/>
      <c r="S984" s="486"/>
      <c r="T984" s="487"/>
      <c r="U984" s="430" t="s">
        <v>1772</v>
      </c>
      <c r="V984" s="267"/>
      <c r="W984" s="267"/>
      <c r="X984" s="267"/>
      <c r="Y984" s="429"/>
      <c r="Z984" s="491" t="s">
        <v>31</v>
      </c>
      <c r="AA984" s="486"/>
      <c r="AB984" s="486"/>
      <c r="AC984" s="486"/>
      <c r="AD984" s="486"/>
      <c r="AE984" s="486"/>
      <c r="AF984" s="487"/>
      <c r="AG984" s="430" t="s">
        <v>1772</v>
      </c>
      <c r="AH984" s="267"/>
      <c r="AI984" s="267"/>
      <c r="AJ984" s="267"/>
      <c r="AK984" s="429"/>
      <c r="AL984" s="491" t="s">
        <v>32</v>
      </c>
      <c r="AM984" s="486"/>
      <c r="AN984" s="486"/>
      <c r="AO984" s="486"/>
      <c r="AP984" s="486"/>
      <c r="AQ984" s="486"/>
      <c r="AR984" s="487"/>
      <c r="AS984" s="430" t="s">
        <v>1772</v>
      </c>
      <c r="AT984" s="267"/>
      <c r="AU984" s="267"/>
      <c r="AV984" s="267"/>
      <c r="AW984" s="429"/>
    </row>
    <row r="985" spans="2:50" ht="36" hidden="1" customHeight="1">
      <c r="B985" s="491" t="s">
        <v>33</v>
      </c>
      <c r="C985" s="486"/>
      <c r="D985" s="486"/>
      <c r="E985" s="486"/>
      <c r="F985" s="486"/>
      <c r="G985" s="486"/>
      <c r="H985" s="487"/>
      <c r="I985" s="488"/>
      <c r="J985" s="489"/>
      <c r="K985" s="489"/>
      <c r="L985" s="489"/>
      <c r="M985" s="490"/>
      <c r="N985" s="491" t="s">
        <v>34</v>
      </c>
      <c r="O985" s="486"/>
      <c r="P985" s="486"/>
      <c r="Q985" s="486"/>
      <c r="R985" s="486"/>
      <c r="S985" s="486"/>
      <c r="T985" s="487"/>
      <c r="U985" s="488"/>
      <c r="V985" s="489"/>
      <c r="W985" s="489"/>
      <c r="X985" s="489"/>
      <c r="Y985" s="490"/>
      <c r="Z985" s="491" t="s">
        <v>35</v>
      </c>
      <c r="AA985" s="486"/>
      <c r="AB985" s="486"/>
      <c r="AC985" s="486"/>
      <c r="AD985" s="486"/>
      <c r="AE985" s="486"/>
      <c r="AF985" s="487"/>
      <c r="AG985" s="488"/>
      <c r="AH985" s="489"/>
      <c r="AI985" s="489"/>
      <c r="AJ985" s="489"/>
      <c r="AK985" s="490"/>
      <c r="AL985" s="485" t="s">
        <v>36</v>
      </c>
      <c r="AM985" s="486"/>
      <c r="AN985" s="486"/>
      <c r="AO985" s="486"/>
      <c r="AP985" s="486"/>
      <c r="AQ985" s="486"/>
      <c r="AR985" s="487"/>
      <c r="AS985" s="488"/>
      <c r="AT985" s="489"/>
      <c r="AU985" s="489"/>
      <c r="AV985" s="489"/>
      <c r="AW985" s="490"/>
    </row>
    <row r="986" spans="2:50">
      <c r="C986" t="s">
        <v>1809</v>
      </c>
    </row>
    <row r="987" spans="2:50" ht="34.5" customHeight="1">
      <c r="B987" s="202"/>
      <c r="C987" s="202"/>
      <c r="D987" s="213" t="s">
        <v>1767</v>
      </c>
      <c r="E987" s="213"/>
      <c r="F987" s="213"/>
      <c r="G987" s="213"/>
      <c r="H987" s="213"/>
      <c r="I987" s="213"/>
      <c r="J987" s="213"/>
      <c r="K987" s="213"/>
      <c r="L987" s="213"/>
      <c r="M987" s="213"/>
      <c r="N987" s="213" t="s">
        <v>1768</v>
      </c>
      <c r="O987" s="213"/>
      <c r="P987" s="213"/>
      <c r="Q987" s="213"/>
      <c r="R987" s="213"/>
      <c r="S987" s="213"/>
      <c r="T987" s="213"/>
      <c r="U987" s="213"/>
      <c r="V987" s="213"/>
      <c r="W987" s="213"/>
      <c r="X987" s="213"/>
      <c r="Y987" s="213"/>
      <c r="Z987" s="213"/>
      <c r="AA987" s="213"/>
      <c r="AB987" s="213"/>
      <c r="AC987" s="213"/>
      <c r="AD987" s="213"/>
      <c r="AE987" s="213"/>
      <c r="AF987" s="213"/>
      <c r="AG987" s="213"/>
      <c r="AH987" s="213"/>
      <c r="AI987" s="213"/>
      <c r="AJ987" s="213"/>
      <c r="AK987" s="213"/>
      <c r="AL987" s="214" t="s">
        <v>1769</v>
      </c>
      <c r="AM987" s="213"/>
      <c r="AN987" s="213"/>
      <c r="AO987" s="213"/>
      <c r="AP987" s="213"/>
      <c r="AQ987" s="213"/>
      <c r="AR987" s="213" t="s">
        <v>27</v>
      </c>
      <c r="AS987" s="213"/>
      <c r="AT987" s="213"/>
      <c r="AU987" s="213"/>
      <c r="AV987" s="213" t="s">
        <v>28</v>
      </c>
      <c r="AW987" s="213"/>
      <c r="AX987" s="213"/>
    </row>
    <row r="988" spans="2:50" ht="38.25" customHeight="1">
      <c r="B988" s="202">
        <v>1</v>
      </c>
      <c r="C988" s="202">
        <v>1</v>
      </c>
      <c r="D988" s="480" t="s">
        <v>1908</v>
      </c>
      <c r="E988" s="481"/>
      <c r="F988" s="481"/>
      <c r="G988" s="481"/>
      <c r="H988" s="481"/>
      <c r="I988" s="481"/>
      <c r="J988" s="481"/>
      <c r="K988" s="481"/>
      <c r="L988" s="481"/>
      <c r="M988" s="482"/>
      <c r="N988" s="208" t="s">
        <v>1912</v>
      </c>
      <c r="O988" s="208"/>
      <c r="P988" s="208"/>
      <c r="Q988" s="208"/>
      <c r="R988" s="208"/>
      <c r="S988" s="208"/>
      <c r="T988" s="208"/>
      <c r="U988" s="208"/>
      <c r="V988" s="208"/>
      <c r="W988" s="208"/>
      <c r="X988" s="208"/>
      <c r="Y988" s="208"/>
      <c r="Z988" s="208"/>
      <c r="AA988" s="208"/>
      <c r="AB988" s="208"/>
      <c r="AC988" s="208"/>
      <c r="AD988" s="208"/>
      <c r="AE988" s="208"/>
      <c r="AF988" s="208"/>
      <c r="AG988" s="208"/>
      <c r="AH988" s="208"/>
      <c r="AI988" s="208"/>
      <c r="AJ988" s="208"/>
      <c r="AK988" s="208"/>
      <c r="AL988" s="492">
        <v>52.5</v>
      </c>
      <c r="AM988" s="493"/>
      <c r="AN988" s="493"/>
      <c r="AO988" s="493"/>
      <c r="AP988" s="493"/>
      <c r="AQ988" s="493"/>
      <c r="AR988" s="209">
        <v>2</v>
      </c>
      <c r="AS988" s="209"/>
      <c r="AT988" s="209"/>
      <c r="AU988" s="209"/>
      <c r="AV988" s="605">
        <v>0.3861</v>
      </c>
      <c r="AW988" s="605"/>
      <c r="AX988" s="605"/>
    </row>
    <row r="989" spans="2:50" ht="21.95" customHeight="1">
      <c r="B989" s="202">
        <v>2</v>
      </c>
      <c r="C989" s="202">
        <v>1</v>
      </c>
      <c r="D989" s="208"/>
      <c r="E989" s="208"/>
      <c r="F989" s="208"/>
      <c r="G989" s="208"/>
      <c r="H989" s="208"/>
      <c r="I989" s="208"/>
      <c r="J989" s="208"/>
      <c r="K989" s="208"/>
      <c r="L989" s="208"/>
      <c r="M989" s="208"/>
      <c r="N989" s="208"/>
      <c r="O989" s="208"/>
      <c r="P989" s="208"/>
      <c r="Q989" s="208"/>
      <c r="R989" s="208"/>
      <c r="S989" s="208"/>
      <c r="T989" s="208"/>
      <c r="U989" s="208"/>
      <c r="V989" s="208"/>
      <c r="W989" s="208"/>
      <c r="X989" s="208"/>
      <c r="Y989" s="208"/>
      <c r="Z989" s="208"/>
      <c r="AA989" s="208"/>
      <c r="AB989" s="208"/>
      <c r="AC989" s="208"/>
      <c r="AD989" s="208"/>
      <c r="AE989" s="208"/>
      <c r="AF989" s="208"/>
      <c r="AG989" s="208"/>
      <c r="AH989" s="208"/>
      <c r="AI989" s="208"/>
      <c r="AJ989" s="208"/>
      <c r="AK989" s="208"/>
      <c r="AL989" s="207"/>
      <c r="AM989" s="208"/>
      <c r="AN989" s="208"/>
      <c r="AO989" s="208"/>
      <c r="AP989" s="208"/>
      <c r="AQ989" s="208"/>
      <c r="AR989" s="208"/>
      <c r="AS989" s="208"/>
      <c r="AT989" s="208"/>
      <c r="AU989" s="208"/>
      <c r="AV989" s="208"/>
      <c r="AW989" s="208"/>
      <c r="AX989" s="208"/>
    </row>
    <row r="990" spans="2:50" ht="21.95" customHeight="1">
      <c r="B990" s="202">
        <v>3</v>
      </c>
      <c r="C990" s="202">
        <v>1</v>
      </c>
      <c r="D990" s="208"/>
      <c r="E990" s="208"/>
      <c r="F990" s="208"/>
      <c r="G990" s="208"/>
      <c r="H990" s="208"/>
      <c r="I990" s="208"/>
      <c r="J990" s="208"/>
      <c r="K990" s="208"/>
      <c r="L990" s="208"/>
      <c r="M990" s="208"/>
      <c r="N990" s="208"/>
      <c r="O990" s="208"/>
      <c r="P990" s="208"/>
      <c r="Q990" s="208"/>
      <c r="R990" s="208"/>
      <c r="S990" s="208"/>
      <c r="T990" s="208"/>
      <c r="U990" s="208"/>
      <c r="V990" s="208"/>
      <c r="W990" s="208"/>
      <c r="X990" s="208"/>
      <c r="Y990" s="208"/>
      <c r="Z990" s="208"/>
      <c r="AA990" s="208"/>
      <c r="AB990" s="208"/>
      <c r="AC990" s="208"/>
      <c r="AD990" s="208"/>
      <c r="AE990" s="208"/>
      <c r="AF990" s="208"/>
      <c r="AG990" s="208"/>
      <c r="AH990" s="208"/>
      <c r="AI990" s="208"/>
      <c r="AJ990" s="208"/>
      <c r="AK990" s="208"/>
      <c r="AL990" s="207"/>
      <c r="AM990" s="208"/>
      <c r="AN990" s="208"/>
      <c r="AO990" s="208"/>
      <c r="AP990" s="208"/>
      <c r="AQ990" s="208"/>
      <c r="AR990" s="208"/>
      <c r="AS990" s="208"/>
      <c r="AT990" s="208"/>
      <c r="AU990" s="208"/>
      <c r="AV990" s="208"/>
      <c r="AW990" s="208"/>
      <c r="AX990" s="208"/>
    </row>
    <row r="991" spans="2:50" ht="21.95" customHeight="1">
      <c r="B991" s="202">
        <v>4</v>
      </c>
      <c r="C991" s="202">
        <v>1</v>
      </c>
      <c r="D991" s="208"/>
      <c r="E991" s="208"/>
      <c r="F991" s="208"/>
      <c r="G991" s="208"/>
      <c r="H991" s="208"/>
      <c r="I991" s="208"/>
      <c r="J991" s="208"/>
      <c r="K991" s="208"/>
      <c r="L991" s="208"/>
      <c r="M991" s="208"/>
      <c r="N991" s="208"/>
      <c r="O991" s="208"/>
      <c r="P991" s="208"/>
      <c r="Q991" s="208"/>
      <c r="R991" s="208"/>
      <c r="S991" s="208"/>
      <c r="T991" s="208"/>
      <c r="U991" s="208"/>
      <c r="V991" s="208"/>
      <c r="W991" s="208"/>
      <c r="X991" s="208"/>
      <c r="Y991" s="208"/>
      <c r="Z991" s="208"/>
      <c r="AA991" s="208"/>
      <c r="AB991" s="208"/>
      <c r="AC991" s="208"/>
      <c r="AD991" s="208"/>
      <c r="AE991" s="208"/>
      <c r="AF991" s="208"/>
      <c r="AG991" s="208"/>
      <c r="AH991" s="208"/>
      <c r="AI991" s="208"/>
      <c r="AJ991" s="208"/>
      <c r="AK991" s="208"/>
      <c r="AL991" s="207"/>
      <c r="AM991" s="208"/>
      <c r="AN991" s="208"/>
      <c r="AO991" s="208"/>
      <c r="AP991" s="208"/>
      <c r="AQ991" s="208"/>
      <c r="AR991" s="208"/>
      <c r="AS991" s="208"/>
      <c r="AT991" s="208"/>
      <c r="AU991" s="208"/>
      <c r="AV991" s="208"/>
      <c r="AW991" s="208"/>
      <c r="AX991" s="208"/>
    </row>
    <row r="992" spans="2:50" ht="21.95" customHeight="1">
      <c r="B992" s="202">
        <v>5</v>
      </c>
      <c r="C992" s="202">
        <v>1</v>
      </c>
      <c r="D992" s="208"/>
      <c r="E992" s="208"/>
      <c r="F992" s="208"/>
      <c r="G992" s="208"/>
      <c r="H992" s="208"/>
      <c r="I992" s="208"/>
      <c r="J992" s="208"/>
      <c r="K992" s="208"/>
      <c r="L992" s="208"/>
      <c r="M992" s="208"/>
      <c r="N992" s="208"/>
      <c r="O992" s="208"/>
      <c r="P992" s="208"/>
      <c r="Q992" s="208"/>
      <c r="R992" s="208"/>
      <c r="S992" s="208"/>
      <c r="T992" s="208"/>
      <c r="U992" s="208"/>
      <c r="V992" s="208"/>
      <c r="W992" s="208"/>
      <c r="X992" s="208"/>
      <c r="Y992" s="208"/>
      <c r="Z992" s="208"/>
      <c r="AA992" s="208"/>
      <c r="AB992" s="208"/>
      <c r="AC992" s="208"/>
      <c r="AD992" s="208"/>
      <c r="AE992" s="208"/>
      <c r="AF992" s="208"/>
      <c r="AG992" s="208"/>
      <c r="AH992" s="208"/>
      <c r="AI992" s="208"/>
      <c r="AJ992" s="208"/>
      <c r="AK992" s="208"/>
      <c r="AL992" s="207"/>
      <c r="AM992" s="208"/>
      <c r="AN992" s="208"/>
      <c r="AO992" s="208"/>
      <c r="AP992" s="208"/>
      <c r="AQ992" s="208"/>
      <c r="AR992" s="208"/>
      <c r="AS992" s="208"/>
      <c r="AT992" s="208"/>
      <c r="AU992" s="208"/>
      <c r="AV992" s="208"/>
      <c r="AW992" s="208"/>
      <c r="AX992" s="208"/>
    </row>
    <row r="993" spans="2:50" ht="21.95" customHeight="1">
      <c r="B993" s="202">
        <v>6</v>
      </c>
      <c r="C993" s="202">
        <v>1</v>
      </c>
      <c r="D993" s="208"/>
      <c r="E993" s="208"/>
      <c r="F993" s="208"/>
      <c r="G993" s="208"/>
      <c r="H993" s="208"/>
      <c r="I993" s="208"/>
      <c r="J993" s="208"/>
      <c r="K993" s="208"/>
      <c r="L993" s="208"/>
      <c r="M993" s="208"/>
      <c r="N993" s="208"/>
      <c r="O993" s="208"/>
      <c r="P993" s="208"/>
      <c r="Q993" s="208"/>
      <c r="R993" s="208"/>
      <c r="S993" s="208"/>
      <c r="T993" s="208"/>
      <c r="U993" s="208"/>
      <c r="V993" s="208"/>
      <c r="W993" s="208"/>
      <c r="X993" s="208"/>
      <c r="Y993" s="208"/>
      <c r="Z993" s="208"/>
      <c r="AA993" s="208"/>
      <c r="AB993" s="208"/>
      <c r="AC993" s="208"/>
      <c r="AD993" s="208"/>
      <c r="AE993" s="208"/>
      <c r="AF993" s="208"/>
      <c r="AG993" s="208"/>
      <c r="AH993" s="208"/>
      <c r="AI993" s="208"/>
      <c r="AJ993" s="208"/>
      <c r="AK993" s="208"/>
      <c r="AL993" s="207"/>
      <c r="AM993" s="208"/>
      <c r="AN993" s="208"/>
      <c r="AO993" s="208"/>
      <c r="AP993" s="208"/>
      <c r="AQ993" s="208"/>
      <c r="AR993" s="208"/>
      <c r="AS993" s="208"/>
      <c r="AT993" s="208"/>
      <c r="AU993" s="208"/>
      <c r="AV993" s="208"/>
      <c r="AW993" s="208"/>
      <c r="AX993" s="208"/>
    </row>
    <row r="994" spans="2:50" ht="21.95" customHeight="1">
      <c r="B994" s="202">
        <v>7</v>
      </c>
      <c r="C994" s="202">
        <v>1</v>
      </c>
      <c r="D994" s="208"/>
      <c r="E994" s="208"/>
      <c r="F994" s="208"/>
      <c r="G994" s="208"/>
      <c r="H994" s="208"/>
      <c r="I994" s="208"/>
      <c r="J994" s="208"/>
      <c r="K994" s="208"/>
      <c r="L994" s="208"/>
      <c r="M994" s="208"/>
      <c r="N994" s="208"/>
      <c r="O994" s="208"/>
      <c r="P994" s="208"/>
      <c r="Q994" s="208"/>
      <c r="R994" s="208"/>
      <c r="S994" s="208"/>
      <c r="T994" s="208"/>
      <c r="U994" s="208"/>
      <c r="V994" s="208"/>
      <c r="W994" s="208"/>
      <c r="X994" s="208"/>
      <c r="Y994" s="208"/>
      <c r="Z994" s="208"/>
      <c r="AA994" s="208"/>
      <c r="AB994" s="208"/>
      <c r="AC994" s="208"/>
      <c r="AD994" s="208"/>
      <c r="AE994" s="208"/>
      <c r="AF994" s="208"/>
      <c r="AG994" s="208"/>
      <c r="AH994" s="208"/>
      <c r="AI994" s="208"/>
      <c r="AJ994" s="208"/>
      <c r="AK994" s="208"/>
      <c r="AL994" s="207"/>
      <c r="AM994" s="208"/>
      <c r="AN994" s="208"/>
      <c r="AO994" s="208"/>
      <c r="AP994" s="208"/>
      <c r="AQ994" s="208"/>
      <c r="AR994" s="208"/>
      <c r="AS994" s="208"/>
      <c r="AT994" s="208"/>
      <c r="AU994" s="208"/>
      <c r="AV994" s="208"/>
      <c r="AW994" s="208"/>
      <c r="AX994" s="208"/>
    </row>
    <row r="995" spans="2:50" ht="21.95" customHeight="1">
      <c r="B995" s="202">
        <v>8</v>
      </c>
      <c r="C995" s="202">
        <v>1</v>
      </c>
      <c r="D995" s="208"/>
      <c r="E995" s="208"/>
      <c r="F995" s="208"/>
      <c r="G995" s="208"/>
      <c r="H995" s="208"/>
      <c r="I995" s="208"/>
      <c r="J995" s="208"/>
      <c r="K995" s="208"/>
      <c r="L995" s="208"/>
      <c r="M995" s="208"/>
      <c r="N995" s="208"/>
      <c r="O995" s="208"/>
      <c r="P995" s="208"/>
      <c r="Q995" s="208"/>
      <c r="R995" s="208"/>
      <c r="S995" s="208"/>
      <c r="T995" s="208"/>
      <c r="U995" s="208"/>
      <c r="V995" s="208"/>
      <c r="W995" s="208"/>
      <c r="X995" s="208"/>
      <c r="Y995" s="208"/>
      <c r="Z995" s="208"/>
      <c r="AA995" s="208"/>
      <c r="AB995" s="208"/>
      <c r="AC995" s="208"/>
      <c r="AD995" s="208"/>
      <c r="AE995" s="208"/>
      <c r="AF995" s="208"/>
      <c r="AG995" s="208"/>
      <c r="AH995" s="208"/>
      <c r="AI995" s="208"/>
      <c r="AJ995" s="208"/>
      <c r="AK995" s="208"/>
      <c r="AL995" s="207"/>
      <c r="AM995" s="208"/>
      <c r="AN995" s="208"/>
      <c r="AO995" s="208"/>
      <c r="AP995" s="208"/>
      <c r="AQ995" s="208"/>
      <c r="AR995" s="208"/>
      <c r="AS995" s="208"/>
      <c r="AT995" s="208"/>
      <c r="AU995" s="208"/>
      <c r="AV995" s="208"/>
      <c r="AW995" s="208"/>
      <c r="AX995" s="208"/>
    </row>
    <row r="996" spans="2:50" ht="21.95" customHeight="1">
      <c r="B996" s="202">
        <v>9</v>
      </c>
      <c r="C996" s="202">
        <v>1</v>
      </c>
      <c r="D996" s="208"/>
      <c r="E996" s="208"/>
      <c r="F996" s="208"/>
      <c r="G996" s="208"/>
      <c r="H996" s="208"/>
      <c r="I996" s="208"/>
      <c r="J996" s="208"/>
      <c r="K996" s="208"/>
      <c r="L996" s="208"/>
      <c r="M996" s="208"/>
      <c r="N996" s="208"/>
      <c r="O996" s="208"/>
      <c r="P996" s="208"/>
      <c r="Q996" s="208"/>
      <c r="R996" s="208"/>
      <c r="S996" s="208"/>
      <c r="T996" s="208"/>
      <c r="U996" s="208"/>
      <c r="V996" s="208"/>
      <c r="W996" s="208"/>
      <c r="X996" s="208"/>
      <c r="Y996" s="208"/>
      <c r="Z996" s="208"/>
      <c r="AA996" s="208"/>
      <c r="AB996" s="208"/>
      <c r="AC996" s="208"/>
      <c r="AD996" s="208"/>
      <c r="AE996" s="208"/>
      <c r="AF996" s="208"/>
      <c r="AG996" s="208"/>
      <c r="AH996" s="208"/>
      <c r="AI996" s="208"/>
      <c r="AJ996" s="208"/>
      <c r="AK996" s="208"/>
      <c r="AL996" s="207"/>
      <c r="AM996" s="208"/>
      <c r="AN996" s="208"/>
      <c r="AO996" s="208"/>
      <c r="AP996" s="208"/>
      <c r="AQ996" s="208"/>
      <c r="AR996" s="208"/>
      <c r="AS996" s="208"/>
      <c r="AT996" s="208"/>
      <c r="AU996" s="208"/>
      <c r="AV996" s="208"/>
      <c r="AW996" s="208"/>
      <c r="AX996" s="208"/>
    </row>
    <row r="997" spans="2:50" ht="21.95" customHeight="1">
      <c r="B997" s="202">
        <v>10</v>
      </c>
      <c r="C997" s="202">
        <v>1</v>
      </c>
      <c r="D997" s="208"/>
      <c r="E997" s="208"/>
      <c r="F997" s="208"/>
      <c r="G997" s="208"/>
      <c r="H997" s="208"/>
      <c r="I997" s="208"/>
      <c r="J997" s="208"/>
      <c r="K997" s="208"/>
      <c r="L997" s="208"/>
      <c r="M997" s="208"/>
      <c r="N997" s="208"/>
      <c r="O997" s="208"/>
      <c r="P997" s="208"/>
      <c r="Q997" s="208"/>
      <c r="R997" s="208"/>
      <c r="S997" s="208"/>
      <c r="T997" s="208"/>
      <c r="U997" s="208"/>
      <c r="V997" s="208"/>
      <c r="W997" s="208"/>
      <c r="X997" s="208"/>
      <c r="Y997" s="208"/>
      <c r="Z997" s="208"/>
      <c r="AA997" s="208"/>
      <c r="AB997" s="208"/>
      <c r="AC997" s="208"/>
      <c r="AD997" s="208"/>
      <c r="AE997" s="208"/>
      <c r="AF997" s="208"/>
      <c r="AG997" s="208"/>
      <c r="AH997" s="208"/>
      <c r="AI997" s="208"/>
      <c r="AJ997" s="208"/>
      <c r="AK997" s="208"/>
      <c r="AL997" s="207"/>
      <c r="AM997" s="208"/>
      <c r="AN997" s="208"/>
      <c r="AO997" s="208"/>
      <c r="AP997" s="208"/>
      <c r="AQ997" s="208"/>
      <c r="AR997" s="208"/>
      <c r="AS997" s="208"/>
      <c r="AT997" s="208"/>
      <c r="AU997" s="208"/>
      <c r="AV997" s="208"/>
      <c r="AW997" s="208"/>
      <c r="AX997" s="208"/>
    </row>
    <row r="999" spans="2:50">
      <c r="C999" t="s">
        <v>1812</v>
      </c>
    </row>
    <row r="1000" spans="2:50" ht="34.5" customHeight="1">
      <c r="B1000" s="202"/>
      <c r="C1000" s="202"/>
      <c r="D1000" s="213" t="s">
        <v>1767</v>
      </c>
      <c r="E1000" s="213"/>
      <c r="F1000" s="213"/>
      <c r="G1000" s="213"/>
      <c r="H1000" s="213"/>
      <c r="I1000" s="213"/>
      <c r="J1000" s="213"/>
      <c r="K1000" s="213"/>
      <c r="L1000" s="213"/>
      <c r="M1000" s="213"/>
      <c r="N1000" s="213" t="s">
        <v>1768</v>
      </c>
      <c r="O1000" s="213"/>
      <c r="P1000" s="213"/>
      <c r="Q1000" s="213"/>
      <c r="R1000" s="213"/>
      <c r="S1000" s="213"/>
      <c r="T1000" s="213"/>
      <c r="U1000" s="213"/>
      <c r="V1000" s="213"/>
      <c r="W1000" s="213"/>
      <c r="X1000" s="213"/>
      <c r="Y1000" s="213"/>
      <c r="Z1000" s="213"/>
      <c r="AA1000" s="213"/>
      <c r="AB1000" s="213"/>
      <c r="AC1000" s="213"/>
      <c r="AD1000" s="213"/>
      <c r="AE1000" s="213"/>
      <c r="AF1000" s="213"/>
      <c r="AG1000" s="213"/>
      <c r="AH1000" s="213"/>
      <c r="AI1000" s="213"/>
      <c r="AJ1000" s="213"/>
      <c r="AK1000" s="213"/>
      <c r="AL1000" s="214" t="s">
        <v>1769</v>
      </c>
      <c r="AM1000" s="213"/>
      <c r="AN1000" s="213"/>
      <c r="AO1000" s="213"/>
      <c r="AP1000" s="213"/>
      <c r="AQ1000" s="213"/>
      <c r="AR1000" s="213" t="s">
        <v>27</v>
      </c>
      <c r="AS1000" s="213"/>
      <c r="AT1000" s="213"/>
      <c r="AU1000" s="213"/>
      <c r="AV1000" s="213" t="s">
        <v>28</v>
      </c>
      <c r="AW1000" s="213"/>
      <c r="AX1000" s="213"/>
    </row>
    <row r="1001" spans="2:50" ht="24" customHeight="1">
      <c r="B1001" s="202">
        <v>1</v>
      </c>
      <c r="C1001" s="202">
        <v>1</v>
      </c>
      <c r="D1001" s="208" t="s">
        <v>1913</v>
      </c>
      <c r="E1001" s="208"/>
      <c r="F1001" s="208"/>
      <c r="G1001" s="208"/>
      <c r="H1001" s="208"/>
      <c r="I1001" s="208"/>
      <c r="J1001" s="208"/>
      <c r="K1001" s="208"/>
      <c r="L1001" s="208"/>
      <c r="M1001" s="208"/>
      <c r="N1001" s="208" t="s">
        <v>1914</v>
      </c>
      <c r="O1001" s="208"/>
      <c r="P1001" s="208"/>
      <c r="Q1001" s="208"/>
      <c r="R1001" s="208"/>
      <c r="S1001" s="208"/>
      <c r="T1001" s="208"/>
      <c r="U1001" s="208"/>
      <c r="V1001" s="208"/>
      <c r="W1001" s="208"/>
      <c r="X1001" s="208"/>
      <c r="Y1001" s="208"/>
      <c r="Z1001" s="208"/>
      <c r="AA1001" s="208"/>
      <c r="AB1001" s="208"/>
      <c r="AC1001" s="208"/>
      <c r="AD1001" s="208"/>
      <c r="AE1001" s="208"/>
      <c r="AF1001" s="208"/>
      <c r="AG1001" s="208"/>
      <c r="AH1001" s="208"/>
      <c r="AI1001" s="208"/>
      <c r="AJ1001" s="208"/>
      <c r="AK1001" s="208"/>
      <c r="AL1001" s="210">
        <v>0.1</v>
      </c>
      <c r="AM1001" s="211"/>
      <c r="AN1001" s="211"/>
      <c r="AO1001" s="211"/>
      <c r="AP1001" s="211"/>
      <c r="AQ1001" s="211"/>
      <c r="AR1001" s="209"/>
      <c r="AS1001" s="209"/>
      <c r="AT1001" s="209"/>
      <c r="AU1001" s="209"/>
      <c r="AV1001" s="209"/>
      <c r="AW1001" s="209"/>
      <c r="AX1001" s="209"/>
    </row>
    <row r="1002" spans="2:50" ht="24" customHeight="1">
      <c r="B1002" s="202">
        <v>2</v>
      </c>
      <c r="C1002" s="202">
        <v>1</v>
      </c>
      <c r="D1002" s="208"/>
      <c r="E1002" s="208"/>
      <c r="F1002" s="208"/>
      <c r="G1002" s="208"/>
      <c r="H1002" s="208"/>
      <c r="I1002" s="208"/>
      <c r="J1002" s="208"/>
      <c r="K1002" s="208"/>
      <c r="L1002" s="208"/>
      <c r="M1002" s="208"/>
      <c r="N1002" s="208"/>
      <c r="O1002" s="208"/>
      <c r="P1002" s="208"/>
      <c r="Q1002" s="208"/>
      <c r="R1002" s="208"/>
      <c r="S1002" s="208"/>
      <c r="T1002" s="208"/>
      <c r="U1002" s="208"/>
      <c r="V1002" s="208"/>
      <c r="W1002" s="208"/>
      <c r="X1002" s="208"/>
      <c r="Y1002" s="208"/>
      <c r="Z1002" s="208"/>
      <c r="AA1002" s="208"/>
      <c r="AB1002" s="208"/>
      <c r="AC1002" s="208"/>
      <c r="AD1002" s="208"/>
      <c r="AE1002" s="208"/>
      <c r="AF1002" s="208"/>
      <c r="AG1002" s="208"/>
      <c r="AH1002" s="208"/>
      <c r="AI1002" s="208"/>
      <c r="AJ1002" s="208"/>
      <c r="AK1002" s="208"/>
      <c r="AL1002" s="483"/>
      <c r="AM1002" s="484"/>
      <c r="AN1002" s="484"/>
      <c r="AO1002" s="484"/>
      <c r="AP1002" s="484"/>
      <c r="AQ1002" s="484"/>
      <c r="AR1002" s="209"/>
      <c r="AS1002" s="209"/>
      <c r="AT1002" s="209"/>
      <c r="AU1002" s="209"/>
      <c r="AV1002" s="209"/>
      <c r="AW1002" s="209"/>
      <c r="AX1002" s="209"/>
    </row>
    <row r="1003" spans="2:50" ht="24" customHeight="1">
      <c r="B1003" s="202">
        <v>3</v>
      </c>
      <c r="C1003" s="202">
        <v>1</v>
      </c>
      <c r="D1003" s="208"/>
      <c r="E1003" s="208"/>
      <c r="F1003" s="208"/>
      <c r="G1003" s="208"/>
      <c r="H1003" s="208"/>
      <c r="I1003" s="208"/>
      <c r="J1003" s="208"/>
      <c r="K1003" s="208"/>
      <c r="L1003" s="208"/>
      <c r="M1003" s="208"/>
      <c r="N1003" s="208"/>
      <c r="O1003" s="208"/>
      <c r="P1003" s="208"/>
      <c r="Q1003" s="208"/>
      <c r="R1003" s="208"/>
      <c r="S1003" s="208"/>
      <c r="T1003" s="208"/>
      <c r="U1003" s="208"/>
      <c r="V1003" s="208"/>
      <c r="W1003" s="208"/>
      <c r="X1003" s="208"/>
      <c r="Y1003" s="208"/>
      <c r="Z1003" s="208"/>
      <c r="AA1003" s="208"/>
      <c r="AB1003" s="208"/>
      <c r="AC1003" s="208"/>
      <c r="AD1003" s="208"/>
      <c r="AE1003" s="208"/>
      <c r="AF1003" s="208"/>
      <c r="AG1003" s="208"/>
      <c r="AH1003" s="208"/>
      <c r="AI1003" s="208"/>
      <c r="AJ1003" s="208"/>
      <c r="AK1003" s="208"/>
      <c r="AL1003" s="207"/>
      <c r="AM1003" s="208"/>
      <c r="AN1003" s="208"/>
      <c r="AO1003" s="208"/>
      <c r="AP1003" s="208"/>
      <c r="AQ1003" s="208"/>
      <c r="AR1003" s="208"/>
      <c r="AS1003" s="208"/>
      <c r="AT1003" s="208"/>
      <c r="AU1003" s="208"/>
      <c r="AV1003" s="208"/>
      <c r="AW1003" s="208"/>
      <c r="AX1003" s="208"/>
    </row>
    <row r="1004" spans="2:50" ht="24" customHeight="1">
      <c r="B1004" s="202">
        <v>4</v>
      </c>
      <c r="C1004" s="202">
        <v>1</v>
      </c>
      <c r="D1004" s="208"/>
      <c r="E1004" s="208"/>
      <c r="F1004" s="208"/>
      <c r="G1004" s="208"/>
      <c r="H1004" s="208"/>
      <c r="I1004" s="208"/>
      <c r="J1004" s="208"/>
      <c r="K1004" s="208"/>
      <c r="L1004" s="208"/>
      <c r="M1004" s="208"/>
      <c r="N1004" s="208"/>
      <c r="O1004" s="208"/>
      <c r="P1004" s="208"/>
      <c r="Q1004" s="208"/>
      <c r="R1004" s="208"/>
      <c r="S1004" s="208"/>
      <c r="T1004" s="208"/>
      <c r="U1004" s="208"/>
      <c r="V1004" s="208"/>
      <c r="W1004" s="208"/>
      <c r="X1004" s="208"/>
      <c r="Y1004" s="208"/>
      <c r="Z1004" s="208"/>
      <c r="AA1004" s="208"/>
      <c r="AB1004" s="208"/>
      <c r="AC1004" s="208"/>
      <c r="AD1004" s="208"/>
      <c r="AE1004" s="208"/>
      <c r="AF1004" s="208"/>
      <c r="AG1004" s="208"/>
      <c r="AH1004" s="208"/>
      <c r="AI1004" s="208"/>
      <c r="AJ1004" s="208"/>
      <c r="AK1004" s="208"/>
      <c r="AL1004" s="207"/>
      <c r="AM1004" s="208"/>
      <c r="AN1004" s="208"/>
      <c r="AO1004" s="208"/>
      <c r="AP1004" s="208"/>
      <c r="AQ1004" s="208"/>
      <c r="AR1004" s="208"/>
      <c r="AS1004" s="208"/>
      <c r="AT1004" s="208"/>
      <c r="AU1004" s="208"/>
      <c r="AV1004" s="208"/>
      <c r="AW1004" s="208"/>
      <c r="AX1004" s="208"/>
    </row>
    <row r="1005" spans="2:50" ht="24" customHeight="1">
      <c r="B1005" s="202">
        <v>5</v>
      </c>
      <c r="C1005" s="202">
        <v>1</v>
      </c>
      <c r="D1005" s="208"/>
      <c r="E1005" s="208"/>
      <c r="F1005" s="208"/>
      <c r="G1005" s="208"/>
      <c r="H1005" s="208"/>
      <c r="I1005" s="208"/>
      <c r="J1005" s="208"/>
      <c r="K1005" s="208"/>
      <c r="L1005" s="208"/>
      <c r="M1005" s="208"/>
      <c r="N1005" s="208"/>
      <c r="O1005" s="208"/>
      <c r="P1005" s="208"/>
      <c r="Q1005" s="208"/>
      <c r="R1005" s="208"/>
      <c r="S1005" s="208"/>
      <c r="T1005" s="208"/>
      <c r="U1005" s="208"/>
      <c r="V1005" s="208"/>
      <c r="W1005" s="208"/>
      <c r="X1005" s="208"/>
      <c r="Y1005" s="208"/>
      <c r="Z1005" s="208"/>
      <c r="AA1005" s="208"/>
      <c r="AB1005" s="208"/>
      <c r="AC1005" s="208"/>
      <c r="AD1005" s="208"/>
      <c r="AE1005" s="208"/>
      <c r="AF1005" s="208"/>
      <c r="AG1005" s="208"/>
      <c r="AH1005" s="208"/>
      <c r="AI1005" s="208"/>
      <c r="AJ1005" s="208"/>
      <c r="AK1005" s="208"/>
      <c r="AL1005" s="207"/>
      <c r="AM1005" s="208"/>
      <c r="AN1005" s="208"/>
      <c r="AO1005" s="208"/>
      <c r="AP1005" s="208"/>
      <c r="AQ1005" s="208"/>
      <c r="AR1005" s="208"/>
      <c r="AS1005" s="208"/>
      <c r="AT1005" s="208"/>
      <c r="AU1005" s="208"/>
      <c r="AV1005" s="208"/>
      <c r="AW1005" s="208"/>
      <c r="AX1005" s="208"/>
    </row>
    <row r="1006" spans="2:50" ht="24" customHeight="1">
      <c r="B1006" s="202">
        <v>6</v>
      </c>
      <c r="C1006" s="202">
        <v>1</v>
      </c>
      <c r="D1006" s="208"/>
      <c r="E1006" s="208"/>
      <c r="F1006" s="208"/>
      <c r="G1006" s="208"/>
      <c r="H1006" s="208"/>
      <c r="I1006" s="208"/>
      <c r="J1006" s="208"/>
      <c r="K1006" s="208"/>
      <c r="L1006" s="208"/>
      <c r="M1006" s="208"/>
      <c r="N1006" s="208"/>
      <c r="O1006" s="208"/>
      <c r="P1006" s="208"/>
      <c r="Q1006" s="208"/>
      <c r="R1006" s="208"/>
      <c r="S1006" s="208"/>
      <c r="T1006" s="208"/>
      <c r="U1006" s="208"/>
      <c r="V1006" s="208"/>
      <c r="W1006" s="208"/>
      <c r="X1006" s="208"/>
      <c r="Y1006" s="208"/>
      <c r="Z1006" s="208"/>
      <c r="AA1006" s="208"/>
      <c r="AB1006" s="208"/>
      <c r="AC1006" s="208"/>
      <c r="AD1006" s="208"/>
      <c r="AE1006" s="208"/>
      <c r="AF1006" s="208"/>
      <c r="AG1006" s="208"/>
      <c r="AH1006" s="208"/>
      <c r="AI1006" s="208"/>
      <c r="AJ1006" s="208"/>
      <c r="AK1006" s="208"/>
      <c r="AL1006" s="207"/>
      <c r="AM1006" s="208"/>
      <c r="AN1006" s="208"/>
      <c r="AO1006" s="208"/>
      <c r="AP1006" s="208"/>
      <c r="AQ1006" s="208"/>
      <c r="AR1006" s="208"/>
      <c r="AS1006" s="208"/>
      <c r="AT1006" s="208"/>
      <c r="AU1006" s="208"/>
      <c r="AV1006" s="208"/>
      <c r="AW1006" s="208"/>
      <c r="AX1006" s="208"/>
    </row>
    <row r="1007" spans="2:50" ht="24" customHeight="1">
      <c r="B1007" s="202">
        <v>7</v>
      </c>
      <c r="C1007" s="202">
        <v>1</v>
      </c>
      <c r="D1007" s="208"/>
      <c r="E1007" s="208"/>
      <c r="F1007" s="208"/>
      <c r="G1007" s="208"/>
      <c r="H1007" s="208"/>
      <c r="I1007" s="208"/>
      <c r="J1007" s="208"/>
      <c r="K1007" s="208"/>
      <c r="L1007" s="208"/>
      <c r="M1007" s="208"/>
      <c r="N1007" s="208"/>
      <c r="O1007" s="208"/>
      <c r="P1007" s="208"/>
      <c r="Q1007" s="208"/>
      <c r="R1007" s="208"/>
      <c r="S1007" s="208"/>
      <c r="T1007" s="208"/>
      <c r="U1007" s="208"/>
      <c r="V1007" s="208"/>
      <c r="W1007" s="208"/>
      <c r="X1007" s="208"/>
      <c r="Y1007" s="208"/>
      <c r="Z1007" s="208"/>
      <c r="AA1007" s="208"/>
      <c r="AB1007" s="208"/>
      <c r="AC1007" s="208"/>
      <c r="AD1007" s="208"/>
      <c r="AE1007" s="208"/>
      <c r="AF1007" s="208"/>
      <c r="AG1007" s="208"/>
      <c r="AH1007" s="208"/>
      <c r="AI1007" s="208"/>
      <c r="AJ1007" s="208"/>
      <c r="AK1007" s="208"/>
      <c r="AL1007" s="207"/>
      <c r="AM1007" s="208"/>
      <c r="AN1007" s="208"/>
      <c r="AO1007" s="208"/>
      <c r="AP1007" s="208"/>
      <c r="AQ1007" s="208"/>
      <c r="AR1007" s="208"/>
      <c r="AS1007" s="208"/>
      <c r="AT1007" s="208"/>
      <c r="AU1007" s="208"/>
      <c r="AV1007" s="208"/>
      <c r="AW1007" s="208"/>
      <c r="AX1007" s="208"/>
    </row>
    <row r="1008" spans="2:50" ht="24" customHeight="1">
      <c r="B1008" s="202">
        <v>8</v>
      </c>
      <c r="C1008" s="202">
        <v>1</v>
      </c>
      <c r="D1008" s="208"/>
      <c r="E1008" s="208"/>
      <c r="F1008" s="208"/>
      <c r="G1008" s="208"/>
      <c r="H1008" s="208"/>
      <c r="I1008" s="208"/>
      <c r="J1008" s="208"/>
      <c r="K1008" s="208"/>
      <c r="L1008" s="208"/>
      <c r="M1008" s="208"/>
      <c r="N1008" s="208"/>
      <c r="O1008" s="208"/>
      <c r="P1008" s="208"/>
      <c r="Q1008" s="208"/>
      <c r="R1008" s="208"/>
      <c r="S1008" s="208"/>
      <c r="T1008" s="208"/>
      <c r="U1008" s="208"/>
      <c r="V1008" s="208"/>
      <c r="W1008" s="208"/>
      <c r="X1008" s="208"/>
      <c r="Y1008" s="208"/>
      <c r="Z1008" s="208"/>
      <c r="AA1008" s="208"/>
      <c r="AB1008" s="208"/>
      <c r="AC1008" s="208"/>
      <c r="AD1008" s="208"/>
      <c r="AE1008" s="208"/>
      <c r="AF1008" s="208"/>
      <c r="AG1008" s="208"/>
      <c r="AH1008" s="208"/>
      <c r="AI1008" s="208"/>
      <c r="AJ1008" s="208"/>
      <c r="AK1008" s="208"/>
      <c r="AL1008" s="207"/>
      <c r="AM1008" s="208"/>
      <c r="AN1008" s="208"/>
      <c r="AO1008" s="208"/>
      <c r="AP1008" s="208"/>
      <c r="AQ1008" s="208"/>
      <c r="AR1008" s="208"/>
      <c r="AS1008" s="208"/>
      <c r="AT1008" s="208"/>
      <c r="AU1008" s="208"/>
      <c r="AV1008" s="208"/>
      <c r="AW1008" s="208"/>
      <c r="AX1008" s="208"/>
    </row>
    <row r="1009" spans="2:50" ht="24" customHeight="1">
      <c r="B1009" s="202">
        <v>9</v>
      </c>
      <c r="C1009" s="202">
        <v>1</v>
      </c>
      <c r="D1009" s="208"/>
      <c r="E1009" s="208"/>
      <c r="F1009" s="208"/>
      <c r="G1009" s="208"/>
      <c r="H1009" s="208"/>
      <c r="I1009" s="208"/>
      <c r="J1009" s="208"/>
      <c r="K1009" s="208"/>
      <c r="L1009" s="208"/>
      <c r="M1009" s="208"/>
      <c r="N1009" s="208"/>
      <c r="O1009" s="208"/>
      <c r="P1009" s="208"/>
      <c r="Q1009" s="208"/>
      <c r="R1009" s="208"/>
      <c r="S1009" s="208"/>
      <c r="T1009" s="208"/>
      <c r="U1009" s="208"/>
      <c r="V1009" s="208"/>
      <c r="W1009" s="208"/>
      <c r="X1009" s="208"/>
      <c r="Y1009" s="208"/>
      <c r="Z1009" s="208"/>
      <c r="AA1009" s="208"/>
      <c r="AB1009" s="208"/>
      <c r="AC1009" s="208"/>
      <c r="AD1009" s="208"/>
      <c r="AE1009" s="208"/>
      <c r="AF1009" s="208"/>
      <c r="AG1009" s="208"/>
      <c r="AH1009" s="208"/>
      <c r="AI1009" s="208"/>
      <c r="AJ1009" s="208"/>
      <c r="AK1009" s="208"/>
      <c r="AL1009" s="207"/>
      <c r="AM1009" s="208"/>
      <c r="AN1009" s="208"/>
      <c r="AO1009" s="208"/>
      <c r="AP1009" s="208"/>
      <c r="AQ1009" s="208"/>
      <c r="AR1009" s="208"/>
      <c r="AS1009" s="208"/>
      <c r="AT1009" s="208"/>
      <c r="AU1009" s="208"/>
      <c r="AV1009" s="208"/>
      <c r="AW1009" s="208"/>
      <c r="AX1009" s="208"/>
    </row>
    <row r="1010" spans="2:50" ht="24" customHeight="1">
      <c r="B1010" s="202">
        <v>10</v>
      </c>
      <c r="C1010" s="202">
        <v>1</v>
      </c>
      <c r="D1010" s="208"/>
      <c r="E1010" s="208"/>
      <c r="F1010" s="208"/>
      <c r="G1010" s="208"/>
      <c r="H1010" s="208"/>
      <c r="I1010" s="208"/>
      <c r="J1010" s="208"/>
      <c r="K1010" s="208"/>
      <c r="L1010" s="208"/>
      <c r="M1010" s="208"/>
      <c r="N1010" s="208"/>
      <c r="O1010" s="208"/>
      <c r="P1010" s="208"/>
      <c r="Q1010" s="208"/>
      <c r="R1010" s="208"/>
      <c r="S1010" s="208"/>
      <c r="T1010" s="208"/>
      <c r="U1010" s="208"/>
      <c r="V1010" s="208"/>
      <c r="W1010" s="208"/>
      <c r="X1010" s="208"/>
      <c r="Y1010" s="208"/>
      <c r="Z1010" s="208"/>
      <c r="AA1010" s="208"/>
      <c r="AB1010" s="208"/>
      <c r="AC1010" s="208"/>
      <c r="AD1010" s="208"/>
      <c r="AE1010" s="208"/>
      <c r="AF1010" s="208"/>
      <c r="AG1010" s="208"/>
      <c r="AH1010" s="208"/>
      <c r="AI1010" s="208"/>
      <c r="AJ1010" s="208"/>
      <c r="AK1010" s="208"/>
      <c r="AL1010" s="207"/>
      <c r="AM1010" s="208"/>
      <c r="AN1010" s="208"/>
      <c r="AO1010" s="208"/>
      <c r="AP1010" s="208"/>
      <c r="AQ1010" s="208"/>
      <c r="AR1010" s="208"/>
      <c r="AS1010" s="208"/>
      <c r="AT1010" s="208"/>
      <c r="AU1010" s="208"/>
      <c r="AV1010" s="208"/>
      <c r="AW1010" s="208"/>
      <c r="AX1010" s="208"/>
    </row>
    <row r="1012" spans="2:50" ht="23.25" hidden="1" customHeight="1">
      <c r="B1012" t="s">
        <v>43</v>
      </c>
    </row>
    <row r="1013" spans="2:50" ht="36" hidden="1" customHeight="1">
      <c r="B1013" s="213" t="s">
        <v>29</v>
      </c>
      <c r="C1013" s="213"/>
      <c r="D1013" s="213"/>
      <c r="E1013" s="213"/>
      <c r="F1013" s="213"/>
      <c r="G1013" s="213"/>
      <c r="H1013" s="213"/>
      <c r="I1013" s="209"/>
      <c r="J1013" s="209"/>
      <c r="K1013" s="209"/>
      <c r="L1013" s="209"/>
      <c r="M1013" s="209"/>
      <c r="N1013" s="209"/>
      <c r="O1013" s="209"/>
      <c r="P1013" s="209"/>
      <c r="Q1013" s="209"/>
      <c r="R1013" s="209"/>
      <c r="S1013" s="209"/>
      <c r="T1013" s="209"/>
      <c r="U1013" s="209"/>
      <c r="V1013" s="209"/>
      <c r="W1013" s="209"/>
      <c r="X1013" s="209"/>
      <c r="Y1013" s="209"/>
    </row>
    <row r="1014" spans="2:50" ht="36" hidden="1" customHeight="1">
      <c r="B1014" s="485" t="s">
        <v>41</v>
      </c>
      <c r="C1014" s="486"/>
      <c r="D1014" s="486"/>
      <c r="E1014" s="486"/>
      <c r="F1014" s="486"/>
      <c r="G1014" s="486"/>
      <c r="H1014" s="487"/>
      <c r="I1014" s="430" t="s">
        <v>1772</v>
      </c>
      <c r="J1014" s="267"/>
      <c r="K1014" s="267"/>
      <c r="L1014" s="267"/>
      <c r="M1014" s="429"/>
      <c r="N1014" s="491" t="s">
        <v>30</v>
      </c>
      <c r="O1014" s="486"/>
      <c r="P1014" s="486"/>
      <c r="Q1014" s="486"/>
      <c r="R1014" s="486"/>
      <c r="S1014" s="486"/>
      <c r="T1014" s="487"/>
      <c r="U1014" s="430" t="s">
        <v>1772</v>
      </c>
      <c r="V1014" s="267"/>
      <c r="W1014" s="267"/>
      <c r="X1014" s="267"/>
      <c r="Y1014" s="429"/>
      <c r="Z1014" s="491" t="s">
        <v>31</v>
      </c>
      <c r="AA1014" s="486"/>
      <c r="AB1014" s="486"/>
      <c r="AC1014" s="486"/>
      <c r="AD1014" s="486"/>
      <c r="AE1014" s="486"/>
      <c r="AF1014" s="487"/>
      <c r="AG1014" s="430" t="s">
        <v>1772</v>
      </c>
      <c r="AH1014" s="267"/>
      <c r="AI1014" s="267"/>
      <c r="AJ1014" s="267"/>
      <c r="AK1014" s="429"/>
      <c r="AL1014" s="491" t="s">
        <v>32</v>
      </c>
      <c r="AM1014" s="486"/>
      <c r="AN1014" s="486"/>
      <c r="AO1014" s="486"/>
      <c r="AP1014" s="486"/>
      <c r="AQ1014" s="486"/>
      <c r="AR1014" s="487"/>
      <c r="AS1014" s="430" t="s">
        <v>1772</v>
      </c>
      <c r="AT1014" s="267"/>
      <c r="AU1014" s="267"/>
      <c r="AV1014" s="267"/>
      <c r="AW1014" s="429"/>
    </row>
    <row r="1015" spans="2:50" ht="36" hidden="1" customHeight="1">
      <c r="B1015" s="491" t="s">
        <v>33</v>
      </c>
      <c r="C1015" s="486"/>
      <c r="D1015" s="486"/>
      <c r="E1015" s="486"/>
      <c r="F1015" s="486"/>
      <c r="G1015" s="486"/>
      <c r="H1015" s="487"/>
      <c r="I1015" s="488"/>
      <c r="J1015" s="489"/>
      <c r="K1015" s="489"/>
      <c r="L1015" s="489"/>
      <c r="M1015" s="490"/>
      <c r="N1015" s="491" t="s">
        <v>34</v>
      </c>
      <c r="O1015" s="486"/>
      <c r="P1015" s="486"/>
      <c r="Q1015" s="486"/>
      <c r="R1015" s="486"/>
      <c r="S1015" s="486"/>
      <c r="T1015" s="487"/>
      <c r="U1015" s="488"/>
      <c r="V1015" s="489"/>
      <c r="W1015" s="489"/>
      <c r="X1015" s="489"/>
      <c r="Y1015" s="490"/>
      <c r="Z1015" s="491" t="s">
        <v>35</v>
      </c>
      <c r="AA1015" s="486"/>
      <c r="AB1015" s="486"/>
      <c r="AC1015" s="486"/>
      <c r="AD1015" s="486"/>
      <c r="AE1015" s="486"/>
      <c r="AF1015" s="487"/>
      <c r="AG1015" s="488"/>
      <c r="AH1015" s="489"/>
      <c r="AI1015" s="489"/>
      <c r="AJ1015" s="489"/>
      <c r="AK1015" s="490"/>
      <c r="AL1015" s="485" t="s">
        <v>36</v>
      </c>
      <c r="AM1015" s="486"/>
      <c r="AN1015" s="486"/>
      <c r="AO1015" s="486"/>
      <c r="AP1015" s="486"/>
      <c r="AQ1015" s="486"/>
      <c r="AR1015" s="487"/>
      <c r="AS1015" s="488"/>
      <c r="AT1015" s="489"/>
      <c r="AU1015" s="489"/>
      <c r="AV1015" s="489"/>
      <c r="AW1015" s="490"/>
    </row>
    <row r="1016" spans="2:50">
      <c r="C1016" t="s">
        <v>1762</v>
      </c>
    </row>
    <row r="1017" spans="2:50" ht="34.5" customHeight="1">
      <c r="B1017" s="202"/>
      <c r="C1017" s="202"/>
      <c r="D1017" s="213" t="s">
        <v>1767</v>
      </c>
      <c r="E1017" s="213"/>
      <c r="F1017" s="213"/>
      <c r="G1017" s="213"/>
      <c r="H1017" s="213"/>
      <c r="I1017" s="213"/>
      <c r="J1017" s="213"/>
      <c r="K1017" s="213"/>
      <c r="L1017" s="213"/>
      <c r="M1017" s="213"/>
      <c r="N1017" s="213" t="s">
        <v>1768</v>
      </c>
      <c r="O1017" s="213"/>
      <c r="P1017" s="213"/>
      <c r="Q1017" s="213"/>
      <c r="R1017" s="213"/>
      <c r="S1017" s="213"/>
      <c r="T1017" s="213"/>
      <c r="U1017" s="213"/>
      <c r="V1017" s="213"/>
      <c r="W1017" s="213"/>
      <c r="X1017" s="213"/>
      <c r="Y1017" s="213"/>
      <c r="Z1017" s="213"/>
      <c r="AA1017" s="213"/>
      <c r="AB1017" s="213"/>
      <c r="AC1017" s="213"/>
      <c r="AD1017" s="213"/>
      <c r="AE1017" s="213"/>
      <c r="AF1017" s="213"/>
      <c r="AG1017" s="213"/>
      <c r="AH1017" s="213"/>
      <c r="AI1017" s="213"/>
      <c r="AJ1017" s="213"/>
      <c r="AK1017" s="213"/>
      <c r="AL1017" s="214" t="s">
        <v>1769</v>
      </c>
      <c r="AM1017" s="213"/>
      <c r="AN1017" s="213"/>
      <c r="AO1017" s="213"/>
      <c r="AP1017" s="213"/>
      <c r="AQ1017" s="213"/>
      <c r="AR1017" s="213" t="s">
        <v>27</v>
      </c>
      <c r="AS1017" s="213"/>
      <c r="AT1017" s="213"/>
      <c r="AU1017" s="213"/>
      <c r="AV1017" s="213" t="s">
        <v>28</v>
      </c>
      <c r="AW1017" s="213"/>
      <c r="AX1017" s="213"/>
    </row>
    <row r="1018" spans="2:50" ht="24" customHeight="1">
      <c r="B1018" s="202">
        <v>1</v>
      </c>
      <c r="C1018" s="202">
        <v>1</v>
      </c>
      <c r="D1018" s="208"/>
      <c r="E1018" s="208"/>
      <c r="F1018" s="208"/>
      <c r="G1018" s="208"/>
      <c r="H1018" s="208"/>
      <c r="I1018" s="208"/>
      <c r="J1018" s="208"/>
      <c r="K1018" s="208"/>
      <c r="L1018" s="208"/>
      <c r="M1018" s="208"/>
      <c r="N1018" s="208"/>
      <c r="O1018" s="208"/>
      <c r="P1018" s="208"/>
      <c r="Q1018" s="208"/>
      <c r="R1018" s="208"/>
      <c r="S1018" s="208"/>
      <c r="T1018" s="208"/>
      <c r="U1018" s="208"/>
      <c r="V1018" s="208"/>
      <c r="W1018" s="208"/>
      <c r="X1018" s="208"/>
      <c r="Y1018" s="208"/>
      <c r="Z1018" s="208"/>
      <c r="AA1018" s="208"/>
      <c r="AB1018" s="208"/>
      <c r="AC1018" s="208"/>
      <c r="AD1018" s="208"/>
      <c r="AE1018" s="208"/>
      <c r="AF1018" s="208"/>
      <c r="AG1018" s="208"/>
      <c r="AH1018" s="208"/>
      <c r="AI1018" s="208"/>
      <c r="AJ1018" s="208"/>
      <c r="AK1018" s="208"/>
      <c r="AL1018" s="483"/>
      <c r="AM1018" s="484"/>
      <c r="AN1018" s="484"/>
      <c r="AO1018" s="484"/>
      <c r="AP1018" s="484"/>
      <c r="AQ1018" s="484"/>
      <c r="AR1018" s="209"/>
      <c r="AS1018" s="209"/>
      <c r="AT1018" s="209"/>
      <c r="AU1018" s="209"/>
      <c r="AV1018" s="209"/>
      <c r="AW1018" s="209"/>
      <c r="AX1018" s="209"/>
    </row>
    <row r="1019" spans="2:50" ht="24" customHeight="1">
      <c r="B1019" s="202">
        <v>2</v>
      </c>
      <c r="C1019" s="202">
        <v>1</v>
      </c>
      <c r="D1019" s="208"/>
      <c r="E1019" s="208"/>
      <c r="F1019" s="208"/>
      <c r="G1019" s="208"/>
      <c r="H1019" s="208"/>
      <c r="I1019" s="208"/>
      <c r="J1019" s="208"/>
      <c r="K1019" s="208"/>
      <c r="L1019" s="208"/>
      <c r="M1019" s="208"/>
      <c r="N1019" s="208"/>
      <c r="O1019" s="208"/>
      <c r="P1019" s="208"/>
      <c r="Q1019" s="208"/>
      <c r="R1019" s="208"/>
      <c r="S1019" s="208"/>
      <c r="T1019" s="208"/>
      <c r="U1019" s="208"/>
      <c r="V1019" s="208"/>
      <c r="W1019" s="208"/>
      <c r="X1019" s="208"/>
      <c r="Y1019" s="208"/>
      <c r="Z1019" s="208"/>
      <c r="AA1019" s="208"/>
      <c r="AB1019" s="208"/>
      <c r="AC1019" s="208"/>
      <c r="AD1019" s="208"/>
      <c r="AE1019" s="208"/>
      <c r="AF1019" s="208"/>
      <c r="AG1019" s="208"/>
      <c r="AH1019" s="208"/>
      <c r="AI1019" s="208"/>
      <c r="AJ1019" s="208"/>
      <c r="AK1019" s="208"/>
      <c r="AL1019" s="207"/>
      <c r="AM1019" s="208"/>
      <c r="AN1019" s="208"/>
      <c r="AO1019" s="208"/>
      <c r="AP1019" s="208"/>
      <c r="AQ1019" s="208"/>
      <c r="AR1019" s="208"/>
      <c r="AS1019" s="208"/>
      <c r="AT1019" s="208"/>
      <c r="AU1019" s="208"/>
      <c r="AV1019" s="208"/>
      <c r="AW1019" s="208"/>
      <c r="AX1019" s="208"/>
    </row>
    <row r="1020" spans="2:50" ht="24" customHeight="1">
      <c r="B1020" s="202">
        <v>3</v>
      </c>
      <c r="C1020" s="202">
        <v>1</v>
      </c>
      <c r="D1020" s="208"/>
      <c r="E1020" s="208"/>
      <c r="F1020" s="208"/>
      <c r="G1020" s="208"/>
      <c r="H1020" s="208"/>
      <c r="I1020" s="208"/>
      <c r="J1020" s="208"/>
      <c r="K1020" s="208"/>
      <c r="L1020" s="208"/>
      <c r="M1020" s="208"/>
      <c r="N1020" s="208"/>
      <c r="O1020" s="208"/>
      <c r="P1020" s="208"/>
      <c r="Q1020" s="208"/>
      <c r="R1020" s="208"/>
      <c r="S1020" s="208"/>
      <c r="T1020" s="208"/>
      <c r="U1020" s="208"/>
      <c r="V1020" s="208"/>
      <c r="W1020" s="208"/>
      <c r="X1020" s="208"/>
      <c r="Y1020" s="208"/>
      <c r="Z1020" s="208"/>
      <c r="AA1020" s="208"/>
      <c r="AB1020" s="208"/>
      <c r="AC1020" s="208"/>
      <c r="AD1020" s="208"/>
      <c r="AE1020" s="208"/>
      <c r="AF1020" s="208"/>
      <c r="AG1020" s="208"/>
      <c r="AH1020" s="208"/>
      <c r="AI1020" s="208"/>
      <c r="AJ1020" s="208"/>
      <c r="AK1020" s="208"/>
      <c r="AL1020" s="207"/>
      <c r="AM1020" s="208"/>
      <c r="AN1020" s="208"/>
      <c r="AO1020" s="208"/>
      <c r="AP1020" s="208"/>
      <c r="AQ1020" s="208"/>
      <c r="AR1020" s="208"/>
      <c r="AS1020" s="208"/>
      <c r="AT1020" s="208"/>
      <c r="AU1020" s="208"/>
      <c r="AV1020" s="208"/>
      <c r="AW1020" s="208"/>
      <c r="AX1020" s="208"/>
    </row>
    <row r="1021" spans="2:50" ht="24" customHeight="1">
      <c r="B1021" s="202">
        <v>4</v>
      </c>
      <c r="C1021" s="202">
        <v>1</v>
      </c>
      <c r="D1021" s="208"/>
      <c r="E1021" s="208"/>
      <c r="F1021" s="208"/>
      <c r="G1021" s="208"/>
      <c r="H1021" s="208"/>
      <c r="I1021" s="208"/>
      <c r="J1021" s="208"/>
      <c r="K1021" s="208"/>
      <c r="L1021" s="208"/>
      <c r="M1021" s="208"/>
      <c r="N1021" s="208"/>
      <c r="O1021" s="208"/>
      <c r="P1021" s="208"/>
      <c r="Q1021" s="208"/>
      <c r="R1021" s="208"/>
      <c r="S1021" s="208"/>
      <c r="T1021" s="208"/>
      <c r="U1021" s="208"/>
      <c r="V1021" s="208"/>
      <c r="W1021" s="208"/>
      <c r="X1021" s="208"/>
      <c r="Y1021" s="208"/>
      <c r="Z1021" s="208"/>
      <c r="AA1021" s="208"/>
      <c r="AB1021" s="208"/>
      <c r="AC1021" s="208"/>
      <c r="AD1021" s="208"/>
      <c r="AE1021" s="208"/>
      <c r="AF1021" s="208"/>
      <c r="AG1021" s="208"/>
      <c r="AH1021" s="208"/>
      <c r="AI1021" s="208"/>
      <c r="AJ1021" s="208"/>
      <c r="AK1021" s="208"/>
      <c r="AL1021" s="207"/>
      <c r="AM1021" s="208"/>
      <c r="AN1021" s="208"/>
      <c r="AO1021" s="208"/>
      <c r="AP1021" s="208"/>
      <c r="AQ1021" s="208"/>
      <c r="AR1021" s="208"/>
      <c r="AS1021" s="208"/>
      <c r="AT1021" s="208"/>
      <c r="AU1021" s="208"/>
      <c r="AV1021" s="208"/>
      <c r="AW1021" s="208"/>
      <c r="AX1021" s="208"/>
    </row>
    <row r="1022" spans="2:50" ht="24" customHeight="1">
      <c r="B1022" s="202">
        <v>5</v>
      </c>
      <c r="C1022" s="202">
        <v>1</v>
      </c>
      <c r="D1022" s="208"/>
      <c r="E1022" s="208"/>
      <c r="F1022" s="208"/>
      <c r="G1022" s="208"/>
      <c r="H1022" s="208"/>
      <c r="I1022" s="208"/>
      <c r="J1022" s="208"/>
      <c r="K1022" s="208"/>
      <c r="L1022" s="208"/>
      <c r="M1022" s="208"/>
      <c r="N1022" s="208"/>
      <c r="O1022" s="208"/>
      <c r="P1022" s="208"/>
      <c r="Q1022" s="208"/>
      <c r="R1022" s="208"/>
      <c r="S1022" s="208"/>
      <c r="T1022" s="208"/>
      <c r="U1022" s="208"/>
      <c r="V1022" s="208"/>
      <c r="W1022" s="208"/>
      <c r="X1022" s="208"/>
      <c r="Y1022" s="208"/>
      <c r="Z1022" s="208"/>
      <c r="AA1022" s="208"/>
      <c r="AB1022" s="208"/>
      <c r="AC1022" s="208"/>
      <c r="AD1022" s="208"/>
      <c r="AE1022" s="208"/>
      <c r="AF1022" s="208"/>
      <c r="AG1022" s="208"/>
      <c r="AH1022" s="208"/>
      <c r="AI1022" s="208"/>
      <c r="AJ1022" s="208"/>
      <c r="AK1022" s="208"/>
      <c r="AL1022" s="207"/>
      <c r="AM1022" s="208"/>
      <c r="AN1022" s="208"/>
      <c r="AO1022" s="208"/>
      <c r="AP1022" s="208"/>
      <c r="AQ1022" s="208"/>
      <c r="AR1022" s="208"/>
      <c r="AS1022" s="208"/>
      <c r="AT1022" s="208"/>
      <c r="AU1022" s="208"/>
      <c r="AV1022" s="208"/>
      <c r="AW1022" s="208"/>
      <c r="AX1022" s="208"/>
    </row>
    <row r="1023" spans="2:50" ht="24" customHeight="1">
      <c r="B1023" s="202">
        <v>6</v>
      </c>
      <c r="C1023" s="202">
        <v>1</v>
      </c>
      <c r="D1023" s="208"/>
      <c r="E1023" s="208"/>
      <c r="F1023" s="208"/>
      <c r="G1023" s="208"/>
      <c r="H1023" s="208"/>
      <c r="I1023" s="208"/>
      <c r="J1023" s="208"/>
      <c r="K1023" s="208"/>
      <c r="L1023" s="208"/>
      <c r="M1023" s="208"/>
      <c r="N1023" s="208"/>
      <c r="O1023" s="208"/>
      <c r="P1023" s="208"/>
      <c r="Q1023" s="208"/>
      <c r="R1023" s="208"/>
      <c r="S1023" s="208"/>
      <c r="T1023" s="208"/>
      <c r="U1023" s="208"/>
      <c r="V1023" s="208"/>
      <c r="W1023" s="208"/>
      <c r="X1023" s="208"/>
      <c r="Y1023" s="208"/>
      <c r="Z1023" s="208"/>
      <c r="AA1023" s="208"/>
      <c r="AB1023" s="208"/>
      <c r="AC1023" s="208"/>
      <c r="AD1023" s="208"/>
      <c r="AE1023" s="208"/>
      <c r="AF1023" s="208"/>
      <c r="AG1023" s="208"/>
      <c r="AH1023" s="208"/>
      <c r="AI1023" s="208"/>
      <c r="AJ1023" s="208"/>
      <c r="AK1023" s="208"/>
      <c r="AL1023" s="207"/>
      <c r="AM1023" s="208"/>
      <c r="AN1023" s="208"/>
      <c r="AO1023" s="208"/>
      <c r="AP1023" s="208"/>
      <c r="AQ1023" s="208"/>
      <c r="AR1023" s="208"/>
      <c r="AS1023" s="208"/>
      <c r="AT1023" s="208"/>
      <c r="AU1023" s="208"/>
      <c r="AV1023" s="208"/>
      <c r="AW1023" s="208"/>
      <c r="AX1023" s="208"/>
    </row>
    <row r="1024" spans="2:50" ht="24" customHeight="1">
      <c r="B1024" s="202">
        <v>7</v>
      </c>
      <c r="C1024" s="202">
        <v>1</v>
      </c>
      <c r="D1024" s="208"/>
      <c r="E1024" s="208"/>
      <c r="F1024" s="208"/>
      <c r="G1024" s="208"/>
      <c r="H1024" s="208"/>
      <c r="I1024" s="208"/>
      <c r="J1024" s="208"/>
      <c r="K1024" s="208"/>
      <c r="L1024" s="208"/>
      <c r="M1024" s="208"/>
      <c r="N1024" s="208"/>
      <c r="O1024" s="208"/>
      <c r="P1024" s="208"/>
      <c r="Q1024" s="208"/>
      <c r="R1024" s="208"/>
      <c r="S1024" s="208"/>
      <c r="T1024" s="208"/>
      <c r="U1024" s="208"/>
      <c r="V1024" s="208"/>
      <c r="W1024" s="208"/>
      <c r="X1024" s="208"/>
      <c r="Y1024" s="208"/>
      <c r="Z1024" s="208"/>
      <c r="AA1024" s="208"/>
      <c r="AB1024" s="208"/>
      <c r="AC1024" s="208"/>
      <c r="AD1024" s="208"/>
      <c r="AE1024" s="208"/>
      <c r="AF1024" s="208"/>
      <c r="AG1024" s="208"/>
      <c r="AH1024" s="208"/>
      <c r="AI1024" s="208"/>
      <c r="AJ1024" s="208"/>
      <c r="AK1024" s="208"/>
      <c r="AL1024" s="207"/>
      <c r="AM1024" s="208"/>
      <c r="AN1024" s="208"/>
      <c r="AO1024" s="208"/>
      <c r="AP1024" s="208"/>
      <c r="AQ1024" s="208"/>
      <c r="AR1024" s="208"/>
      <c r="AS1024" s="208"/>
      <c r="AT1024" s="208"/>
      <c r="AU1024" s="208"/>
      <c r="AV1024" s="208"/>
      <c r="AW1024" s="208"/>
      <c r="AX1024" s="208"/>
    </row>
    <row r="1025" spans="2:51" ht="24" customHeight="1">
      <c r="B1025" s="202">
        <v>8</v>
      </c>
      <c r="C1025" s="202">
        <v>1</v>
      </c>
      <c r="D1025" s="208"/>
      <c r="E1025" s="208"/>
      <c r="F1025" s="208"/>
      <c r="G1025" s="208"/>
      <c r="H1025" s="208"/>
      <c r="I1025" s="208"/>
      <c r="J1025" s="208"/>
      <c r="K1025" s="208"/>
      <c r="L1025" s="208"/>
      <c r="M1025" s="208"/>
      <c r="N1025" s="208"/>
      <c r="O1025" s="208"/>
      <c r="P1025" s="208"/>
      <c r="Q1025" s="208"/>
      <c r="R1025" s="208"/>
      <c r="S1025" s="208"/>
      <c r="T1025" s="208"/>
      <c r="U1025" s="208"/>
      <c r="V1025" s="208"/>
      <c r="W1025" s="208"/>
      <c r="X1025" s="208"/>
      <c r="Y1025" s="208"/>
      <c r="Z1025" s="208"/>
      <c r="AA1025" s="208"/>
      <c r="AB1025" s="208"/>
      <c r="AC1025" s="208"/>
      <c r="AD1025" s="208"/>
      <c r="AE1025" s="208"/>
      <c r="AF1025" s="208"/>
      <c r="AG1025" s="208"/>
      <c r="AH1025" s="208"/>
      <c r="AI1025" s="208"/>
      <c r="AJ1025" s="208"/>
      <c r="AK1025" s="208"/>
      <c r="AL1025" s="207"/>
      <c r="AM1025" s="208"/>
      <c r="AN1025" s="208"/>
      <c r="AO1025" s="208"/>
      <c r="AP1025" s="208"/>
      <c r="AQ1025" s="208"/>
      <c r="AR1025" s="208"/>
      <c r="AS1025" s="208"/>
      <c r="AT1025" s="208"/>
      <c r="AU1025" s="208"/>
      <c r="AV1025" s="208"/>
      <c r="AW1025" s="208"/>
      <c r="AX1025" s="208"/>
    </row>
    <row r="1026" spans="2:51" ht="24" customHeight="1">
      <c r="B1026" s="202">
        <v>9</v>
      </c>
      <c r="C1026" s="202">
        <v>1</v>
      </c>
      <c r="D1026" s="208"/>
      <c r="E1026" s="208"/>
      <c r="F1026" s="208"/>
      <c r="G1026" s="208"/>
      <c r="H1026" s="208"/>
      <c r="I1026" s="208"/>
      <c r="J1026" s="208"/>
      <c r="K1026" s="208"/>
      <c r="L1026" s="208"/>
      <c r="M1026" s="208"/>
      <c r="N1026" s="208"/>
      <c r="O1026" s="208"/>
      <c r="P1026" s="208"/>
      <c r="Q1026" s="208"/>
      <c r="R1026" s="208"/>
      <c r="S1026" s="208"/>
      <c r="T1026" s="208"/>
      <c r="U1026" s="208"/>
      <c r="V1026" s="208"/>
      <c r="W1026" s="208"/>
      <c r="X1026" s="208"/>
      <c r="Y1026" s="208"/>
      <c r="Z1026" s="208"/>
      <c r="AA1026" s="208"/>
      <c r="AB1026" s="208"/>
      <c r="AC1026" s="208"/>
      <c r="AD1026" s="208"/>
      <c r="AE1026" s="208"/>
      <c r="AF1026" s="208"/>
      <c r="AG1026" s="208"/>
      <c r="AH1026" s="208"/>
      <c r="AI1026" s="208"/>
      <c r="AJ1026" s="208"/>
      <c r="AK1026" s="208"/>
      <c r="AL1026" s="207"/>
      <c r="AM1026" s="208"/>
      <c r="AN1026" s="208"/>
      <c r="AO1026" s="208"/>
      <c r="AP1026" s="208"/>
      <c r="AQ1026" s="208"/>
      <c r="AR1026" s="208"/>
      <c r="AS1026" s="208"/>
      <c r="AT1026" s="208"/>
      <c r="AU1026" s="208"/>
      <c r="AV1026" s="208"/>
      <c r="AW1026" s="208"/>
      <c r="AX1026" s="208"/>
    </row>
    <row r="1027" spans="2:51" ht="24" customHeight="1">
      <c r="B1027" s="202">
        <v>10</v>
      </c>
      <c r="C1027" s="202">
        <v>1</v>
      </c>
      <c r="D1027" s="208"/>
      <c r="E1027" s="208"/>
      <c r="F1027" s="208"/>
      <c r="G1027" s="208"/>
      <c r="H1027" s="208"/>
      <c r="I1027" s="208"/>
      <c r="J1027" s="208"/>
      <c r="K1027" s="208"/>
      <c r="L1027" s="208"/>
      <c r="M1027" s="208"/>
      <c r="N1027" s="208"/>
      <c r="O1027" s="208"/>
      <c r="P1027" s="208"/>
      <c r="Q1027" s="208"/>
      <c r="R1027" s="208"/>
      <c r="S1027" s="208"/>
      <c r="T1027" s="208"/>
      <c r="U1027" s="208"/>
      <c r="V1027" s="208"/>
      <c r="W1027" s="208"/>
      <c r="X1027" s="208"/>
      <c r="Y1027" s="208"/>
      <c r="Z1027" s="208"/>
      <c r="AA1027" s="208"/>
      <c r="AB1027" s="208"/>
      <c r="AC1027" s="208"/>
      <c r="AD1027" s="208"/>
      <c r="AE1027" s="208"/>
      <c r="AF1027" s="208"/>
      <c r="AG1027" s="208"/>
      <c r="AH1027" s="208"/>
      <c r="AI1027" s="208"/>
      <c r="AJ1027" s="208"/>
      <c r="AK1027" s="208"/>
      <c r="AL1027" s="207"/>
      <c r="AM1027" s="208"/>
      <c r="AN1027" s="208"/>
      <c r="AO1027" s="208"/>
      <c r="AP1027" s="208"/>
      <c r="AQ1027" s="208"/>
      <c r="AR1027" s="208"/>
      <c r="AS1027" s="208"/>
      <c r="AT1027" s="208"/>
      <c r="AU1027" s="208"/>
      <c r="AV1027" s="208"/>
      <c r="AW1027" s="208"/>
      <c r="AX1027" s="208"/>
    </row>
    <row r="1029" spans="2:51" ht="21.75" customHeight="1" thickBot="1">
      <c r="AK1029" s="466"/>
      <c r="AL1029" s="466"/>
      <c r="AM1029" s="466"/>
      <c r="AN1029" s="466"/>
      <c r="AO1029" s="466"/>
      <c r="AP1029" s="466"/>
      <c r="AQ1029" s="466"/>
      <c r="AR1029" s="467" t="s">
        <v>112</v>
      </c>
      <c r="AS1029" s="467"/>
      <c r="AT1029" s="467"/>
      <c r="AU1029" s="467"/>
      <c r="AV1029" s="467"/>
      <c r="AW1029" s="467"/>
      <c r="AX1029" s="467"/>
      <c r="AY1029" s="467"/>
    </row>
    <row r="1030" spans="2:51" ht="21" customHeight="1">
      <c r="B1030" s="468" t="s">
        <v>113</v>
      </c>
      <c r="C1030" s="469"/>
      <c r="D1030" s="469"/>
      <c r="E1030" s="469"/>
      <c r="F1030" s="469"/>
      <c r="G1030" s="469"/>
      <c r="H1030" s="470" t="s">
        <v>1706</v>
      </c>
      <c r="I1030" s="597"/>
      <c r="J1030" s="597"/>
      <c r="K1030" s="597"/>
      <c r="L1030" s="597"/>
      <c r="M1030" s="597"/>
      <c r="N1030" s="597"/>
      <c r="O1030" s="597"/>
      <c r="P1030" s="597"/>
      <c r="Q1030" s="597"/>
      <c r="R1030" s="597"/>
      <c r="S1030" s="597"/>
      <c r="T1030" s="597"/>
      <c r="U1030" s="597"/>
      <c r="V1030" s="597"/>
      <c r="W1030" s="597"/>
      <c r="X1030" s="597"/>
      <c r="Y1030" s="598"/>
      <c r="Z1030" s="472" t="s">
        <v>1726</v>
      </c>
      <c r="AA1030" s="599"/>
      <c r="AB1030" s="599"/>
      <c r="AC1030" s="599"/>
      <c r="AD1030" s="599"/>
      <c r="AE1030" s="600"/>
      <c r="AF1030" s="601" t="s">
        <v>101</v>
      </c>
      <c r="AG1030" s="475"/>
      <c r="AH1030" s="475"/>
      <c r="AI1030" s="475"/>
      <c r="AJ1030" s="475"/>
      <c r="AK1030" s="475"/>
      <c r="AL1030" s="475"/>
      <c r="AM1030" s="475"/>
      <c r="AN1030" s="475"/>
      <c r="AO1030" s="475"/>
      <c r="AP1030" s="475"/>
      <c r="AQ1030" s="602"/>
      <c r="AR1030" s="478" t="s">
        <v>1</v>
      </c>
      <c r="AS1030" s="603"/>
      <c r="AT1030" s="603"/>
      <c r="AU1030" s="603"/>
      <c r="AV1030" s="603"/>
      <c r="AW1030" s="603"/>
      <c r="AX1030" s="603"/>
      <c r="AY1030" s="604"/>
    </row>
    <row r="1031" spans="2:51" ht="28.15" customHeight="1">
      <c r="B1031" s="442" t="s">
        <v>59</v>
      </c>
      <c r="C1031" s="443"/>
      <c r="D1031" s="443"/>
      <c r="E1031" s="443"/>
      <c r="F1031" s="443"/>
      <c r="G1031" s="444"/>
      <c r="H1031" s="445"/>
      <c r="I1031" s="446"/>
      <c r="J1031" s="446"/>
      <c r="K1031" s="446"/>
      <c r="L1031" s="446"/>
      <c r="M1031" s="446"/>
      <c r="N1031" s="446"/>
      <c r="O1031" s="446"/>
      <c r="P1031" s="446"/>
      <c r="Q1031" s="446"/>
      <c r="R1031" s="446"/>
      <c r="S1031" s="446"/>
      <c r="T1031" s="446"/>
      <c r="U1031" s="446"/>
      <c r="V1031" s="446"/>
      <c r="W1031" s="446"/>
      <c r="X1031" s="446"/>
      <c r="Y1031" s="589"/>
      <c r="Z1031" s="448" t="s">
        <v>2</v>
      </c>
      <c r="AA1031" s="590"/>
      <c r="AB1031" s="590"/>
      <c r="AC1031" s="590"/>
      <c r="AD1031" s="590"/>
      <c r="AE1031" s="591"/>
      <c r="AF1031" s="592" t="s">
        <v>1686</v>
      </c>
      <c r="AG1031" s="449"/>
      <c r="AH1031" s="449"/>
      <c r="AI1031" s="449"/>
      <c r="AJ1031" s="449"/>
      <c r="AK1031" s="449"/>
      <c r="AL1031" s="449"/>
      <c r="AM1031" s="449"/>
      <c r="AN1031" s="449"/>
      <c r="AO1031" s="449"/>
      <c r="AP1031" s="449"/>
      <c r="AQ1031" s="450"/>
      <c r="AR1031" s="451" t="s">
        <v>1687</v>
      </c>
      <c r="AS1031" s="452"/>
      <c r="AT1031" s="452"/>
      <c r="AU1031" s="452"/>
      <c r="AV1031" s="452"/>
      <c r="AW1031" s="452"/>
      <c r="AX1031" s="452"/>
      <c r="AY1031" s="453"/>
    </row>
    <row r="1032" spans="2:51" ht="30.75" customHeight="1">
      <c r="B1032" s="454" t="s">
        <v>3</v>
      </c>
      <c r="C1032" s="455"/>
      <c r="D1032" s="455"/>
      <c r="E1032" s="455"/>
      <c r="F1032" s="455"/>
      <c r="G1032" s="455"/>
      <c r="H1032" s="456" t="s">
        <v>103</v>
      </c>
      <c r="I1032" s="593"/>
      <c r="J1032" s="593"/>
      <c r="K1032" s="593"/>
      <c r="L1032" s="593"/>
      <c r="M1032" s="593"/>
      <c r="N1032" s="593"/>
      <c r="O1032" s="593"/>
      <c r="P1032" s="593"/>
      <c r="Q1032" s="593"/>
      <c r="R1032" s="593"/>
      <c r="S1032" s="593"/>
      <c r="T1032" s="593"/>
      <c r="U1032" s="593"/>
      <c r="V1032" s="593"/>
      <c r="W1032" s="593"/>
      <c r="X1032" s="593"/>
      <c r="Y1032" s="594"/>
      <c r="Z1032" s="457" t="s">
        <v>76</v>
      </c>
      <c r="AA1032" s="458"/>
      <c r="AB1032" s="458"/>
      <c r="AC1032" s="458"/>
      <c r="AD1032" s="458"/>
      <c r="AE1032" s="459"/>
      <c r="AF1032" s="595" t="s">
        <v>108</v>
      </c>
      <c r="AG1032" s="460"/>
      <c r="AH1032" s="460"/>
      <c r="AI1032" s="460"/>
      <c r="AJ1032" s="460"/>
      <c r="AK1032" s="460"/>
      <c r="AL1032" s="460"/>
      <c r="AM1032" s="460"/>
      <c r="AN1032" s="460"/>
      <c r="AO1032" s="460"/>
      <c r="AP1032" s="460"/>
      <c r="AQ1032" s="460"/>
      <c r="AR1032" s="460"/>
      <c r="AS1032" s="460"/>
      <c r="AT1032" s="460"/>
      <c r="AU1032" s="460"/>
      <c r="AV1032" s="460"/>
      <c r="AW1032" s="460"/>
      <c r="AX1032" s="460"/>
      <c r="AY1032" s="596"/>
    </row>
    <row r="1033" spans="2:51" ht="18" customHeight="1">
      <c r="B1033" s="418" t="s">
        <v>37</v>
      </c>
      <c r="C1033" s="419"/>
      <c r="D1033" s="419"/>
      <c r="E1033" s="419"/>
      <c r="F1033" s="419"/>
      <c r="G1033" s="419"/>
      <c r="H1033" s="422" t="s">
        <v>1688</v>
      </c>
      <c r="I1033" s="423"/>
      <c r="J1033" s="423"/>
      <c r="K1033" s="423"/>
      <c r="L1033" s="423"/>
      <c r="M1033" s="423"/>
      <c r="N1033" s="423"/>
      <c r="O1033" s="423"/>
      <c r="P1033" s="423"/>
      <c r="Q1033" s="423"/>
      <c r="R1033" s="423"/>
      <c r="S1033" s="423"/>
      <c r="T1033" s="423"/>
      <c r="U1033" s="423"/>
      <c r="V1033" s="423"/>
      <c r="W1033" s="423"/>
      <c r="X1033" s="423"/>
      <c r="Y1033" s="576"/>
      <c r="Z1033" s="578" t="s">
        <v>1727</v>
      </c>
      <c r="AA1033" s="579"/>
      <c r="AB1033" s="579"/>
      <c r="AC1033" s="579"/>
      <c r="AD1033" s="579"/>
      <c r="AE1033" s="580"/>
      <c r="AF1033" s="584"/>
      <c r="AG1033" s="431"/>
      <c r="AH1033" s="431"/>
      <c r="AI1033" s="431"/>
      <c r="AJ1033" s="431"/>
      <c r="AK1033" s="431"/>
      <c r="AL1033" s="431"/>
      <c r="AM1033" s="431"/>
      <c r="AN1033" s="431"/>
      <c r="AO1033" s="431"/>
      <c r="AP1033" s="431"/>
      <c r="AQ1033" s="431"/>
      <c r="AR1033" s="431"/>
      <c r="AS1033" s="431"/>
      <c r="AT1033" s="431"/>
      <c r="AU1033" s="431"/>
      <c r="AV1033" s="431"/>
      <c r="AW1033" s="431"/>
      <c r="AX1033" s="431"/>
      <c r="AY1033" s="585"/>
    </row>
    <row r="1034" spans="2:51" ht="24" customHeight="1">
      <c r="B1034" s="420"/>
      <c r="C1034" s="421"/>
      <c r="D1034" s="421"/>
      <c r="E1034" s="421"/>
      <c r="F1034" s="421"/>
      <c r="G1034" s="421"/>
      <c r="H1034" s="425"/>
      <c r="I1034" s="426"/>
      <c r="J1034" s="426"/>
      <c r="K1034" s="426"/>
      <c r="L1034" s="426"/>
      <c r="M1034" s="426"/>
      <c r="N1034" s="426"/>
      <c r="O1034" s="426"/>
      <c r="P1034" s="426"/>
      <c r="Q1034" s="426"/>
      <c r="R1034" s="426"/>
      <c r="S1034" s="426"/>
      <c r="T1034" s="426"/>
      <c r="U1034" s="426"/>
      <c r="V1034" s="426"/>
      <c r="W1034" s="426"/>
      <c r="X1034" s="426"/>
      <c r="Y1034" s="577"/>
      <c r="Z1034" s="581"/>
      <c r="AA1034" s="582"/>
      <c r="AB1034" s="582"/>
      <c r="AC1034" s="582"/>
      <c r="AD1034" s="582"/>
      <c r="AE1034" s="583"/>
      <c r="AF1034" s="586"/>
      <c r="AG1034" s="587"/>
      <c r="AH1034" s="587"/>
      <c r="AI1034" s="587"/>
      <c r="AJ1034" s="587"/>
      <c r="AK1034" s="587"/>
      <c r="AL1034" s="587"/>
      <c r="AM1034" s="587"/>
      <c r="AN1034" s="587"/>
      <c r="AO1034" s="587"/>
      <c r="AP1034" s="587"/>
      <c r="AQ1034" s="587"/>
      <c r="AR1034" s="587"/>
      <c r="AS1034" s="587"/>
      <c r="AT1034" s="587"/>
      <c r="AU1034" s="587"/>
      <c r="AV1034" s="587"/>
      <c r="AW1034" s="587"/>
      <c r="AX1034" s="587"/>
      <c r="AY1034" s="588"/>
    </row>
    <row r="1035" spans="2:51" ht="29.25" customHeight="1">
      <c r="B1035" s="436" t="s">
        <v>4</v>
      </c>
      <c r="C1035" s="437"/>
      <c r="D1035" s="437"/>
      <c r="E1035" s="437"/>
      <c r="F1035" s="437"/>
      <c r="G1035" s="438"/>
      <c r="H1035" s="439" t="s">
        <v>133</v>
      </c>
      <c r="I1035" s="440"/>
      <c r="J1035" s="440"/>
      <c r="K1035" s="440"/>
      <c r="L1035" s="440"/>
      <c r="M1035" s="440"/>
      <c r="N1035" s="440"/>
      <c r="O1035" s="440"/>
      <c r="P1035" s="440"/>
      <c r="Q1035" s="440"/>
      <c r="R1035" s="440"/>
      <c r="S1035" s="440"/>
      <c r="T1035" s="440"/>
      <c r="U1035" s="440"/>
      <c r="V1035" s="440"/>
      <c r="W1035" s="440"/>
      <c r="X1035" s="440"/>
      <c r="Y1035" s="440"/>
      <c r="Z1035" s="440"/>
      <c r="AA1035" s="440"/>
      <c r="AB1035" s="440"/>
      <c r="AC1035" s="440"/>
      <c r="AD1035" s="440"/>
      <c r="AE1035" s="440"/>
      <c r="AF1035" s="440"/>
      <c r="AG1035" s="440"/>
      <c r="AH1035" s="440"/>
      <c r="AI1035" s="440"/>
      <c r="AJ1035" s="440"/>
      <c r="AK1035" s="440"/>
      <c r="AL1035" s="440"/>
      <c r="AM1035" s="440"/>
      <c r="AN1035" s="440"/>
      <c r="AO1035" s="440"/>
      <c r="AP1035" s="440"/>
      <c r="AQ1035" s="440"/>
      <c r="AR1035" s="440"/>
      <c r="AS1035" s="440"/>
      <c r="AT1035" s="440"/>
      <c r="AU1035" s="440"/>
      <c r="AV1035" s="440"/>
      <c r="AW1035" s="440"/>
      <c r="AX1035" s="440"/>
      <c r="AY1035" s="441"/>
    </row>
    <row r="1036" spans="2:51" ht="21" customHeight="1">
      <c r="B1036" s="405" t="s">
        <v>39</v>
      </c>
      <c r="C1036" s="406"/>
      <c r="D1036" s="406"/>
      <c r="E1036" s="406"/>
      <c r="F1036" s="406"/>
      <c r="G1036" s="407"/>
      <c r="H1036" s="411"/>
      <c r="I1036" s="412"/>
      <c r="J1036" s="412"/>
      <c r="K1036" s="412"/>
      <c r="L1036" s="412"/>
      <c r="M1036" s="412"/>
      <c r="N1036" s="412"/>
      <c r="O1036" s="412"/>
      <c r="P1036" s="412"/>
      <c r="Q1036" s="370" t="s">
        <v>86</v>
      </c>
      <c r="R1036" s="371"/>
      <c r="S1036" s="371"/>
      <c r="T1036" s="371"/>
      <c r="U1036" s="371"/>
      <c r="V1036" s="371"/>
      <c r="W1036" s="413"/>
      <c r="X1036" s="370" t="s">
        <v>87</v>
      </c>
      <c r="Y1036" s="371"/>
      <c r="Z1036" s="371"/>
      <c r="AA1036" s="371"/>
      <c r="AB1036" s="371"/>
      <c r="AC1036" s="371"/>
      <c r="AD1036" s="413"/>
      <c r="AE1036" s="370" t="s">
        <v>88</v>
      </c>
      <c r="AF1036" s="371"/>
      <c r="AG1036" s="371"/>
      <c r="AH1036" s="371"/>
      <c r="AI1036" s="371"/>
      <c r="AJ1036" s="371"/>
      <c r="AK1036" s="413"/>
      <c r="AL1036" s="370" t="s">
        <v>90</v>
      </c>
      <c r="AM1036" s="371"/>
      <c r="AN1036" s="371"/>
      <c r="AO1036" s="371"/>
      <c r="AP1036" s="371"/>
      <c r="AQ1036" s="371"/>
      <c r="AR1036" s="413"/>
      <c r="AS1036" s="370" t="s">
        <v>91</v>
      </c>
      <c r="AT1036" s="371"/>
      <c r="AU1036" s="371"/>
      <c r="AV1036" s="371"/>
      <c r="AW1036" s="371"/>
      <c r="AX1036" s="371"/>
      <c r="AY1036" s="372"/>
    </row>
    <row r="1037" spans="2:51" ht="21" customHeight="1">
      <c r="B1037" s="291"/>
      <c r="C1037" s="292"/>
      <c r="D1037" s="292"/>
      <c r="E1037" s="292"/>
      <c r="F1037" s="292"/>
      <c r="G1037" s="293"/>
      <c r="H1037" s="373" t="s">
        <v>5</v>
      </c>
      <c r="I1037" s="374"/>
      <c r="J1037" s="379" t="s">
        <v>6</v>
      </c>
      <c r="K1037" s="380"/>
      <c r="L1037" s="380"/>
      <c r="M1037" s="380"/>
      <c r="N1037" s="380"/>
      <c r="O1037" s="380"/>
      <c r="P1037" s="381"/>
      <c r="Q1037" s="514">
        <v>79.531999999999996</v>
      </c>
      <c r="R1037" s="514"/>
      <c r="S1037" s="514"/>
      <c r="T1037" s="514"/>
      <c r="U1037" s="514"/>
      <c r="V1037" s="514"/>
      <c r="W1037" s="514"/>
      <c r="X1037" s="514">
        <v>76.373000000000005</v>
      </c>
      <c r="Y1037" s="514"/>
      <c r="Z1037" s="514"/>
      <c r="AA1037" s="514"/>
      <c r="AB1037" s="514"/>
      <c r="AC1037" s="514"/>
      <c r="AD1037" s="514"/>
      <c r="AE1037" s="514">
        <v>80.753</v>
      </c>
      <c r="AF1037" s="514"/>
      <c r="AG1037" s="514"/>
      <c r="AH1037" s="514"/>
      <c r="AI1037" s="514"/>
      <c r="AJ1037" s="514"/>
      <c r="AK1037" s="514"/>
      <c r="AL1037" s="514">
        <v>64.180000000000007</v>
      </c>
      <c r="AM1037" s="514"/>
      <c r="AN1037" s="514"/>
      <c r="AO1037" s="514"/>
      <c r="AP1037" s="514"/>
      <c r="AQ1037" s="514"/>
      <c r="AR1037" s="514"/>
      <c r="AS1037" s="384">
        <v>0.77100000000000002</v>
      </c>
      <c r="AT1037" s="384"/>
      <c r="AU1037" s="384"/>
      <c r="AV1037" s="384"/>
      <c r="AW1037" s="384"/>
      <c r="AX1037" s="384"/>
      <c r="AY1037" s="385"/>
    </row>
    <row r="1038" spans="2:51" ht="21" customHeight="1">
      <c r="B1038" s="291"/>
      <c r="C1038" s="292"/>
      <c r="D1038" s="292"/>
      <c r="E1038" s="292"/>
      <c r="F1038" s="292"/>
      <c r="G1038" s="293"/>
      <c r="H1038" s="375"/>
      <c r="I1038" s="376"/>
      <c r="J1038" s="386" t="s">
        <v>7</v>
      </c>
      <c r="K1038" s="387"/>
      <c r="L1038" s="387"/>
      <c r="M1038" s="387"/>
      <c r="N1038" s="387"/>
      <c r="O1038" s="387"/>
      <c r="P1038" s="388"/>
      <c r="Q1038" s="414" t="s">
        <v>1694</v>
      </c>
      <c r="R1038" s="414"/>
      <c r="S1038" s="414"/>
      <c r="T1038" s="414"/>
      <c r="U1038" s="414"/>
      <c r="V1038" s="414"/>
      <c r="W1038" s="414"/>
      <c r="X1038" s="414" t="s">
        <v>1694</v>
      </c>
      <c r="Y1038" s="414"/>
      <c r="Z1038" s="414"/>
      <c r="AA1038" s="414"/>
      <c r="AB1038" s="414"/>
      <c r="AC1038" s="414"/>
      <c r="AD1038" s="414"/>
      <c r="AE1038" s="414" t="s">
        <v>1694</v>
      </c>
      <c r="AF1038" s="414"/>
      <c r="AG1038" s="414"/>
      <c r="AH1038" s="414"/>
      <c r="AI1038" s="414"/>
      <c r="AJ1038" s="414"/>
      <c r="AK1038" s="414"/>
      <c r="AL1038" s="414"/>
      <c r="AM1038" s="414"/>
      <c r="AN1038" s="414"/>
      <c r="AO1038" s="414"/>
      <c r="AP1038" s="414"/>
      <c r="AQ1038" s="414"/>
      <c r="AR1038" s="414"/>
      <c r="AS1038" s="464"/>
      <c r="AT1038" s="464"/>
      <c r="AU1038" s="464"/>
      <c r="AV1038" s="464"/>
      <c r="AW1038" s="464"/>
      <c r="AX1038" s="464"/>
      <c r="AY1038" s="465"/>
    </row>
    <row r="1039" spans="2:51" ht="24.75" customHeight="1">
      <c r="B1039" s="291"/>
      <c r="C1039" s="292"/>
      <c r="D1039" s="292"/>
      <c r="E1039" s="292"/>
      <c r="F1039" s="292"/>
      <c r="G1039" s="293"/>
      <c r="H1039" s="375"/>
      <c r="I1039" s="376"/>
      <c r="J1039" s="386" t="s">
        <v>8</v>
      </c>
      <c r="K1039" s="387"/>
      <c r="L1039" s="387"/>
      <c r="M1039" s="387"/>
      <c r="N1039" s="387"/>
      <c r="O1039" s="387"/>
      <c r="P1039" s="388"/>
      <c r="Q1039" s="414" t="s">
        <v>1694</v>
      </c>
      <c r="R1039" s="414"/>
      <c r="S1039" s="414"/>
      <c r="T1039" s="414"/>
      <c r="U1039" s="414"/>
      <c r="V1039" s="414"/>
      <c r="W1039" s="414"/>
      <c r="X1039" s="414" t="s">
        <v>1694</v>
      </c>
      <c r="Y1039" s="414"/>
      <c r="Z1039" s="414"/>
      <c r="AA1039" s="414"/>
      <c r="AB1039" s="414"/>
      <c r="AC1039" s="414"/>
      <c r="AD1039" s="414"/>
      <c r="AE1039" s="414" t="s">
        <v>1694</v>
      </c>
      <c r="AF1039" s="414"/>
      <c r="AG1039" s="414"/>
      <c r="AH1039" s="414"/>
      <c r="AI1039" s="414"/>
      <c r="AJ1039" s="414"/>
      <c r="AK1039" s="414"/>
      <c r="AL1039" s="414"/>
      <c r="AM1039" s="414"/>
      <c r="AN1039" s="414"/>
      <c r="AO1039" s="414"/>
      <c r="AP1039" s="414"/>
      <c r="AQ1039" s="414"/>
      <c r="AR1039" s="414"/>
      <c r="AS1039" s="464"/>
      <c r="AT1039" s="464"/>
      <c r="AU1039" s="464"/>
      <c r="AV1039" s="464"/>
      <c r="AW1039" s="464"/>
      <c r="AX1039" s="464"/>
      <c r="AY1039" s="465"/>
    </row>
    <row r="1040" spans="2:51" ht="24.75" customHeight="1">
      <c r="B1040" s="291"/>
      <c r="C1040" s="292"/>
      <c r="D1040" s="292"/>
      <c r="E1040" s="292"/>
      <c r="F1040" s="292"/>
      <c r="G1040" s="293"/>
      <c r="H1040" s="377"/>
      <c r="I1040" s="378"/>
      <c r="J1040" s="415" t="s">
        <v>26</v>
      </c>
      <c r="K1040" s="416"/>
      <c r="L1040" s="416"/>
      <c r="M1040" s="416"/>
      <c r="N1040" s="416"/>
      <c r="O1040" s="416"/>
      <c r="P1040" s="417"/>
      <c r="Q1040" s="398">
        <f>SUM(Q1037:W1039)</f>
        <v>79.531999999999996</v>
      </c>
      <c r="R1040" s="399"/>
      <c r="S1040" s="399"/>
      <c r="T1040" s="399"/>
      <c r="U1040" s="399"/>
      <c r="V1040" s="399"/>
      <c r="W1040" s="400"/>
      <c r="X1040" s="398">
        <f>SUM(X1037:AD1039)</f>
        <v>76.373000000000005</v>
      </c>
      <c r="Y1040" s="399"/>
      <c r="Z1040" s="399"/>
      <c r="AA1040" s="399"/>
      <c r="AB1040" s="399"/>
      <c r="AC1040" s="399"/>
      <c r="AD1040" s="400"/>
      <c r="AE1040" s="398">
        <f>SUM(AE1037:AK1039)</f>
        <v>80.753</v>
      </c>
      <c r="AF1040" s="399"/>
      <c r="AG1040" s="399"/>
      <c r="AH1040" s="399"/>
      <c r="AI1040" s="399"/>
      <c r="AJ1040" s="399"/>
      <c r="AK1040" s="400"/>
      <c r="AL1040" s="398">
        <f>SUM(AL1037:AR1039)</f>
        <v>64.180000000000007</v>
      </c>
      <c r="AM1040" s="399"/>
      <c r="AN1040" s="399"/>
      <c r="AO1040" s="399"/>
      <c r="AP1040" s="399"/>
      <c r="AQ1040" s="399"/>
      <c r="AR1040" s="400"/>
      <c r="AS1040" s="402">
        <f>SUM(AS1037:AY1039)</f>
        <v>0.77100000000000002</v>
      </c>
      <c r="AT1040" s="402"/>
      <c r="AU1040" s="402"/>
      <c r="AV1040" s="402"/>
      <c r="AW1040" s="402"/>
      <c r="AX1040" s="402"/>
      <c r="AY1040" s="403"/>
    </row>
    <row r="1041" spans="1:104" ht="24.75" customHeight="1">
      <c r="B1041" s="291"/>
      <c r="C1041" s="292"/>
      <c r="D1041" s="292"/>
      <c r="E1041" s="292"/>
      <c r="F1041" s="292"/>
      <c r="G1041" s="293"/>
      <c r="H1041" s="392" t="s">
        <v>9</v>
      </c>
      <c r="I1041" s="393"/>
      <c r="J1041" s="393"/>
      <c r="K1041" s="393"/>
      <c r="L1041" s="393"/>
      <c r="M1041" s="393"/>
      <c r="N1041" s="393"/>
      <c r="O1041" s="393"/>
      <c r="P1041" s="393"/>
      <c r="Q1041" s="515">
        <v>75.290999999999997</v>
      </c>
      <c r="R1041" s="515"/>
      <c r="S1041" s="515"/>
      <c r="T1041" s="515"/>
      <c r="U1041" s="515"/>
      <c r="V1041" s="515"/>
      <c r="W1041" s="515"/>
      <c r="X1041" s="515">
        <v>72.578000000000003</v>
      </c>
      <c r="Y1041" s="515"/>
      <c r="Z1041" s="515"/>
      <c r="AA1041" s="515"/>
      <c r="AB1041" s="515"/>
      <c r="AC1041" s="515"/>
      <c r="AD1041" s="515"/>
      <c r="AE1041" s="515">
        <v>76.090999999999994</v>
      </c>
      <c r="AF1041" s="515"/>
      <c r="AG1041" s="515"/>
      <c r="AH1041" s="515"/>
      <c r="AI1041" s="515"/>
      <c r="AJ1041" s="515"/>
      <c r="AK1041" s="515"/>
      <c r="AL1041" s="390"/>
      <c r="AM1041" s="390"/>
      <c r="AN1041" s="390"/>
      <c r="AO1041" s="390"/>
      <c r="AP1041" s="390"/>
      <c r="AQ1041" s="390"/>
      <c r="AR1041" s="390"/>
      <c r="AS1041" s="390"/>
      <c r="AT1041" s="390"/>
      <c r="AU1041" s="390"/>
      <c r="AV1041" s="390"/>
      <c r="AW1041" s="390"/>
      <c r="AX1041" s="390"/>
      <c r="AY1041" s="391"/>
      <c r="BH1041" s="29"/>
    </row>
    <row r="1042" spans="1:104" ht="24.75" customHeight="1">
      <c r="B1042" s="408"/>
      <c r="C1042" s="409"/>
      <c r="D1042" s="409"/>
      <c r="E1042" s="409"/>
      <c r="F1042" s="409"/>
      <c r="G1042" s="410"/>
      <c r="H1042" s="392" t="s">
        <v>10</v>
      </c>
      <c r="I1042" s="393"/>
      <c r="J1042" s="393"/>
      <c r="K1042" s="393"/>
      <c r="L1042" s="393"/>
      <c r="M1042" s="393"/>
      <c r="N1042" s="393"/>
      <c r="O1042" s="393"/>
      <c r="P1042" s="393"/>
      <c r="Q1042" s="394">
        <f>Q1041/Q1040</f>
        <v>0.9466755519790776</v>
      </c>
      <c r="R1042" s="394"/>
      <c r="S1042" s="394"/>
      <c r="T1042" s="394"/>
      <c r="U1042" s="394"/>
      <c r="V1042" s="394"/>
      <c r="W1042" s="394"/>
      <c r="X1042" s="394">
        <f>X1041/X1040</f>
        <v>0.95030966441019726</v>
      </c>
      <c r="Y1042" s="394"/>
      <c r="Z1042" s="394"/>
      <c r="AA1042" s="394"/>
      <c r="AB1042" s="394"/>
      <c r="AC1042" s="394"/>
      <c r="AD1042" s="394"/>
      <c r="AE1042" s="394">
        <f>AE1041/AE1040</f>
        <v>0.94226839869726198</v>
      </c>
      <c r="AF1042" s="394"/>
      <c r="AG1042" s="394"/>
      <c r="AH1042" s="394"/>
      <c r="AI1042" s="394"/>
      <c r="AJ1042" s="394"/>
      <c r="AK1042" s="394"/>
      <c r="AL1042" s="390"/>
      <c r="AM1042" s="390"/>
      <c r="AN1042" s="390"/>
      <c r="AO1042" s="390"/>
      <c r="AP1042" s="390"/>
      <c r="AQ1042" s="390"/>
      <c r="AR1042" s="390"/>
      <c r="AS1042" s="390"/>
      <c r="AT1042" s="390"/>
      <c r="AU1042" s="390"/>
      <c r="AV1042" s="390"/>
      <c r="AW1042" s="390"/>
      <c r="AX1042" s="390"/>
      <c r="AY1042" s="391"/>
    </row>
    <row r="1043" spans="1:104" ht="23.1" customHeight="1">
      <c r="B1043" s="335" t="s">
        <v>99</v>
      </c>
      <c r="C1043" s="336"/>
      <c r="D1043" s="341" t="s">
        <v>23</v>
      </c>
      <c r="E1043" s="342"/>
      <c r="F1043" s="342"/>
      <c r="G1043" s="342"/>
      <c r="H1043" s="342"/>
      <c r="I1043" s="342"/>
      <c r="J1043" s="342"/>
      <c r="K1043" s="342"/>
      <c r="L1043" s="343"/>
      <c r="M1043" s="344" t="s">
        <v>92</v>
      </c>
      <c r="N1043" s="344"/>
      <c r="O1043" s="344"/>
      <c r="P1043" s="344"/>
      <c r="Q1043" s="344"/>
      <c r="R1043" s="344"/>
      <c r="S1043" s="345" t="s">
        <v>91</v>
      </c>
      <c r="T1043" s="345"/>
      <c r="U1043" s="345"/>
      <c r="V1043" s="345"/>
      <c r="W1043" s="345"/>
      <c r="X1043" s="345"/>
      <c r="Y1043" s="346"/>
      <c r="Z1043" s="342"/>
      <c r="AA1043" s="342"/>
      <c r="AB1043" s="342"/>
      <c r="AC1043" s="342"/>
      <c r="AD1043" s="342"/>
      <c r="AE1043" s="342"/>
      <c r="AF1043" s="342"/>
      <c r="AG1043" s="342"/>
      <c r="AH1043" s="342"/>
      <c r="AI1043" s="342"/>
      <c r="AJ1043" s="342"/>
      <c r="AK1043" s="342"/>
      <c r="AL1043" s="342"/>
      <c r="AM1043" s="342"/>
      <c r="AN1043" s="342"/>
      <c r="AO1043" s="342"/>
      <c r="AP1043" s="342"/>
      <c r="AQ1043" s="342"/>
      <c r="AR1043" s="342"/>
      <c r="AS1043" s="342"/>
      <c r="AT1043" s="342"/>
      <c r="AU1043" s="342"/>
      <c r="AV1043" s="342"/>
      <c r="AW1043" s="342"/>
      <c r="AX1043" s="342"/>
      <c r="AY1043" s="347"/>
    </row>
    <row r="1044" spans="1:104" ht="23.1" customHeight="1">
      <c r="B1044" s="337"/>
      <c r="C1044" s="338"/>
      <c r="D1044" s="570" t="s">
        <v>1915</v>
      </c>
      <c r="E1044" s="571"/>
      <c r="F1044" s="571"/>
      <c r="G1044" s="571"/>
      <c r="H1044" s="571"/>
      <c r="I1044" s="571"/>
      <c r="J1044" s="571"/>
      <c r="K1044" s="571"/>
      <c r="L1044" s="572"/>
      <c r="M1044" s="351">
        <v>45</v>
      </c>
      <c r="N1044" s="352"/>
      <c r="O1044" s="352"/>
      <c r="P1044" s="352"/>
      <c r="Q1044" s="352"/>
      <c r="R1044" s="353"/>
      <c r="S1044" s="511">
        <v>0</v>
      </c>
      <c r="T1044" s="512"/>
      <c r="U1044" s="512"/>
      <c r="V1044" s="512"/>
      <c r="W1044" s="512"/>
      <c r="X1044" s="513"/>
      <c r="Y1044" s="355"/>
      <c r="Z1044" s="356"/>
      <c r="AA1044" s="356"/>
      <c r="AB1044" s="356"/>
      <c r="AC1044" s="356"/>
      <c r="AD1044" s="356"/>
      <c r="AE1044" s="356"/>
      <c r="AF1044" s="356"/>
      <c r="AG1044" s="356"/>
      <c r="AH1044" s="356"/>
      <c r="AI1044" s="356"/>
      <c r="AJ1044" s="356"/>
      <c r="AK1044" s="356"/>
      <c r="AL1044" s="356"/>
      <c r="AM1044" s="356"/>
      <c r="AN1044" s="356"/>
      <c r="AO1044" s="356"/>
      <c r="AP1044" s="356"/>
      <c r="AQ1044" s="356"/>
      <c r="AR1044" s="356"/>
      <c r="AS1044" s="356"/>
      <c r="AT1044" s="356"/>
      <c r="AU1044" s="356"/>
      <c r="AV1044" s="356"/>
      <c r="AW1044" s="356"/>
      <c r="AX1044" s="356"/>
      <c r="AY1044" s="357"/>
    </row>
    <row r="1045" spans="1:104" ht="23.1" customHeight="1">
      <c r="B1045" s="337"/>
      <c r="C1045" s="338"/>
      <c r="D1045" s="573" t="s">
        <v>1916</v>
      </c>
      <c r="E1045" s="574"/>
      <c r="F1045" s="574"/>
      <c r="G1045" s="574"/>
      <c r="H1045" s="574"/>
      <c r="I1045" s="574"/>
      <c r="J1045" s="574"/>
      <c r="K1045" s="574"/>
      <c r="L1045" s="575"/>
      <c r="M1045" s="564">
        <v>20</v>
      </c>
      <c r="N1045" s="565"/>
      <c r="O1045" s="565"/>
      <c r="P1045" s="565"/>
      <c r="Q1045" s="565"/>
      <c r="R1045" s="566"/>
      <c r="S1045" s="567">
        <v>1</v>
      </c>
      <c r="T1045" s="568"/>
      <c r="U1045" s="568"/>
      <c r="V1045" s="568"/>
      <c r="W1045" s="568"/>
      <c r="X1045" s="569"/>
      <c r="Y1045" s="325"/>
      <c r="Z1045" s="326"/>
      <c r="AA1045" s="326"/>
      <c r="AB1045" s="326"/>
      <c r="AC1045" s="326"/>
      <c r="AD1045" s="326"/>
      <c r="AE1045" s="326"/>
      <c r="AF1045" s="326"/>
      <c r="AG1045" s="326"/>
      <c r="AH1045" s="326"/>
      <c r="AI1045" s="326"/>
      <c r="AJ1045" s="326"/>
      <c r="AK1045" s="326"/>
      <c r="AL1045" s="326"/>
      <c r="AM1045" s="326"/>
      <c r="AN1045" s="326"/>
      <c r="AO1045" s="326"/>
      <c r="AP1045" s="326"/>
      <c r="AQ1045" s="326"/>
      <c r="AR1045" s="326"/>
      <c r="AS1045" s="326"/>
      <c r="AT1045" s="326"/>
      <c r="AU1045" s="326"/>
      <c r="AV1045" s="326"/>
      <c r="AW1045" s="326"/>
      <c r="AX1045" s="326"/>
      <c r="AY1045" s="327"/>
    </row>
    <row r="1046" spans="1:104" ht="23.1" customHeight="1">
      <c r="B1046" s="337"/>
      <c r="C1046" s="338"/>
      <c r="D1046" s="321"/>
      <c r="E1046" s="322"/>
      <c r="F1046" s="322"/>
      <c r="G1046" s="322"/>
      <c r="H1046" s="322"/>
      <c r="I1046" s="322"/>
      <c r="J1046" s="322"/>
      <c r="K1046" s="322"/>
      <c r="L1046" s="323"/>
      <c r="M1046" s="324"/>
      <c r="N1046" s="324"/>
      <c r="O1046" s="324"/>
      <c r="P1046" s="324"/>
      <c r="Q1046" s="324"/>
      <c r="R1046" s="324"/>
      <c r="S1046" s="324"/>
      <c r="T1046" s="324"/>
      <c r="U1046" s="324"/>
      <c r="V1046" s="324"/>
      <c r="W1046" s="324"/>
      <c r="X1046" s="324"/>
      <c r="Y1046" s="325"/>
      <c r="Z1046" s="326"/>
      <c r="AA1046" s="326"/>
      <c r="AB1046" s="326"/>
      <c r="AC1046" s="326"/>
      <c r="AD1046" s="326"/>
      <c r="AE1046" s="326"/>
      <c r="AF1046" s="326"/>
      <c r="AG1046" s="326"/>
      <c r="AH1046" s="326"/>
      <c r="AI1046" s="326"/>
      <c r="AJ1046" s="326"/>
      <c r="AK1046" s="326"/>
      <c r="AL1046" s="326"/>
      <c r="AM1046" s="326"/>
      <c r="AN1046" s="326"/>
      <c r="AO1046" s="326"/>
      <c r="AP1046" s="326"/>
      <c r="AQ1046" s="326"/>
      <c r="AR1046" s="326"/>
      <c r="AS1046" s="326"/>
      <c r="AT1046" s="326"/>
      <c r="AU1046" s="326"/>
      <c r="AV1046" s="326"/>
      <c r="AW1046" s="326"/>
      <c r="AX1046" s="326"/>
      <c r="AY1046" s="327"/>
    </row>
    <row r="1047" spans="1:104" ht="23.1" customHeight="1">
      <c r="B1047" s="337"/>
      <c r="C1047" s="338"/>
      <c r="D1047" s="321"/>
      <c r="E1047" s="322"/>
      <c r="F1047" s="322"/>
      <c r="G1047" s="322"/>
      <c r="H1047" s="322"/>
      <c r="I1047" s="322"/>
      <c r="J1047" s="322"/>
      <c r="K1047" s="322"/>
      <c r="L1047" s="323"/>
      <c r="M1047" s="324"/>
      <c r="N1047" s="324"/>
      <c r="O1047" s="324"/>
      <c r="P1047" s="324"/>
      <c r="Q1047" s="324"/>
      <c r="R1047" s="324"/>
      <c r="S1047" s="324"/>
      <c r="T1047" s="324"/>
      <c r="U1047" s="324"/>
      <c r="V1047" s="324"/>
      <c r="W1047" s="324"/>
      <c r="X1047" s="324"/>
      <c r="Y1047" s="325"/>
      <c r="Z1047" s="326"/>
      <c r="AA1047" s="326"/>
      <c r="AB1047" s="326"/>
      <c r="AC1047" s="326"/>
      <c r="AD1047" s="326"/>
      <c r="AE1047" s="326"/>
      <c r="AF1047" s="326"/>
      <c r="AG1047" s="326"/>
      <c r="AH1047" s="326"/>
      <c r="AI1047" s="326"/>
      <c r="AJ1047" s="326"/>
      <c r="AK1047" s="326"/>
      <c r="AL1047" s="326"/>
      <c r="AM1047" s="326"/>
      <c r="AN1047" s="326"/>
      <c r="AO1047" s="326"/>
      <c r="AP1047" s="326"/>
      <c r="AQ1047" s="326"/>
      <c r="AR1047" s="326"/>
      <c r="AS1047" s="326"/>
      <c r="AT1047" s="326"/>
      <c r="AU1047" s="326"/>
      <c r="AV1047" s="326"/>
      <c r="AW1047" s="326"/>
      <c r="AX1047" s="326"/>
      <c r="AY1047" s="327"/>
    </row>
    <row r="1048" spans="1:104" ht="23.1" customHeight="1">
      <c r="B1048" s="337"/>
      <c r="C1048" s="338"/>
      <c r="D1048" s="321"/>
      <c r="E1048" s="322"/>
      <c r="F1048" s="322"/>
      <c r="G1048" s="322"/>
      <c r="H1048" s="322"/>
      <c r="I1048" s="322"/>
      <c r="J1048" s="322"/>
      <c r="K1048" s="322"/>
      <c r="L1048" s="323"/>
      <c r="M1048" s="324"/>
      <c r="N1048" s="324"/>
      <c r="O1048" s="324"/>
      <c r="P1048" s="324"/>
      <c r="Q1048" s="324"/>
      <c r="R1048" s="324"/>
      <c r="S1048" s="324"/>
      <c r="T1048" s="324"/>
      <c r="U1048" s="324"/>
      <c r="V1048" s="324"/>
      <c r="W1048" s="324"/>
      <c r="X1048" s="324"/>
      <c r="Y1048" s="325"/>
      <c r="Z1048" s="326"/>
      <c r="AA1048" s="326"/>
      <c r="AB1048" s="326"/>
      <c r="AC1048" s="326"/>
      <c r="AD1048" s="326"/>
      <c r="AE1048" s="326"/>
      <c r="AF1048" s="326"/>
      <c r="AG1048" s="326"/>
      <c r="AH1048" s="326"/>
      <c r="AI1048" s="326"/>
      <c r="AJ1048" s="326"/>
      <c r="AK1048" s="326"/>
      <c r="AL1048" s="326"/>
      <c r="AM1048" s="326"/>
      <c r="AN1048" s="326"/>
      <c r="AO1048" s="326"/>
      <c r="AP1048" s="326"/>
      <c r="AQ1048" s="326"/>
      <c r="AR1048" s="326"/>
      <c r="AS1048" s="326"/>
      <c r="AT1048" s="326"/>
      <c r="AU1048" s="326"/>
      <c r="AV1048" s="326"/>
      <c r="AW1048" s="326"/>
      <c r="AX1048" s="326"/>
      <c r="AY1048" s="327"/>
    </row>
    <row r="1049" spans="1:104" ht="23.1" customHeight="1">
      <c r="B1049" s="337"/>
      <c r="C1049" s="338"/>
      <c r="D1049" s="321"/>
      <c r="E1049" s="322"/>
      <c r="F1049" s="322"/>
      <c r="G1049" s="322"/>
      <c r="H1049" s="322"/>
      <c r="I1049" s="322"/>
      <c r="J1049" s="322"/>
      <c r="K1049" s="322"/>
      <c r="L1049" s="323"/>
      <c r="M1049" s="324"/>
      <c r="N1049" s="324"/>
      <c r="O1049" s="324"/>
      <c r="P1049" s="324"/>
      <c r="Q1049" s="324"/>
      <c r="R1049" s="324"/>
      <c r="S1049" s="324"/>
      <c r="T1049" s="324"/>
      <c r="U1049" s="324"/>
      <c r="V1049" s="324"/>
      <c r="W1049" s="324"/>
      <c r="X1049" s="324"/>
      <c r="Y1049" s="325"/>
      <c r="Z1049" s="326"/>
      <c r="AA1049" s="326"/>
      <c r="AB1049" s="326"/>
      <c r="AC1049" s="326"/>
      <c r="AD1049" s="326"/>
      <c r="AE1049" s="326"/>
      <c r="AF1049" s="326"/>
      <c r="AG1049" s="326"/>
      <c r="AH1049" s="326"/>
      <c r="AI1049" s="326"/>
      <c r="AJ1049" s="326"/>
      <c r="AK1049" s="326"/>
      <c r="AL1049" s="326"/>
      <c r="AM1049" s="326"/>
      <c r="AN1049" s="326"/>
      <c r="AO1049" s="326"/>
      <c r="AP1049" s="326"/>
      <c r="AQ1049" s="326"/>
      <c r="AR1049" s="326"/>
      <c r="AS1049" s="326"/>
      <c r="AT1049" s="326"/>
      <c r="AU1049" s="326"/>
      <c r="AV1049" s="326"/>
      <c r="AW1049" s="326"/>
      <c r="AX1049" s="326"/>
      <c r="AY1049" s="327"/>
    </row>
    <row r="1050" spans="1:104" ht="23.1" customHeight="1">
      <c r="B1050" s="337"/>
      <c r="C1050" s="338"/>
      <c r="D1050" s="328"/>
      <c r="E1050" s="329"/>
      <c r="F1050" s="329"/>
      <c r="G1050" s="329"/>
      <c r="H1050" s="329"/>
      <c r="I1050" s="329"/>
      <c r="J1050" s="329"/>
      <c r="K1050" s="329"/>
      <c r="L1050" s="330"/>
      <c r="M1050" s="331"/>
      <c r="N1050" s="331"/>
      <c r="O1050" s="331"/>
      <c r="P1050" s="331"/>
      <c r="Q1050" s="331"/>
      <c r="R1050" s="331"/>
      <c r="S1050" s="331"/>
      <c r="T1050" s="331"/>
      <c r="U1050" s="331"/>
      <c r="V1050" s="331"/>
      <c r="W1050" s="331"/>
      <c r="X1050" s="331"/>
      <c r="Y1050" s="325"/>
      <c r="Z1050" s="326"/>
      <c r="AA1050" s="326"/>
      <c r="AB1050" s="326"/>
      <c r="AC1050" s="326"/>
      <c r="AD1050" s="326"/>
      <c r="AE1050" s="326"/>
      <c r="AF1050" s="326"/>
      <c r="AG1050" s="326"/>
      <c r="AH1050" s="326"/>
      <c r="AI1050" s="326"/>
      <c r="AJ1050" s="326"/>
      <c r="AK1050" s="326"/>
      <c r="AL1050" s="326"/>
      <c r="AM1050" s="326"/>
      <c r="AN1050" s="326"/>
      <c r="AO1050" s="326"/>
      <c r="AP1050" s="326"/>
      <c r="AQ1050" s="326"/>
      <c r="AR1050" s="326"/>
      <c r="AS1050" s="326"/>
      <c r="AT1050" s="326"/>
      <c r="AU1050" s="326"/>
      <c r="AV1050" s="326"/>
      <c r="AW1050" s="326"/>
      <c r="AX1050" s="326"/>
      <c r="AY1050" s="327"/>
    </row>
    <row r="1051" spans="1:104" ht="23.1" customHeight="1">
      <c r="B1051" s="339"/>
      <c r="C1051" s="340"/>
      <c r="D1051" s="361" t="s">
        <v>26</v>
      </c>
      <c r="E1051" s="362"/>
      <c r="F1051" s="362"/>
      <c r="G1051" s="362"/>
      <c r="H1051" s="362"/>
      <c r="I1051" s="362"/>
      <c r="J1051" s="362"/>
      <c r="K1051" s="362"/>
      <c r="L1051" s="363"/>
      <c r="M1051" s="364">
        <f>SUM(M1044:R1050)</f>
        <v>65</v>
      </c>
      <c r="N1051" s="365"/>
      <c r="O1051" s="365"/>
      <c r="P1051" s="365"/>
      <c r="Q1051" s="365"/>
      <c r="R1051" s="366"/>
      <c r="S1051" s="364">
        <f>SUM(S1044:X1050)</f>
        <v>1</v>
      </c>
      <c r="T1051" s="365"/>
      <c r="U1051" s="365"/>
      <c r="V1051" s="365"/>
      <c r="W1051" s="365"/>
      <c r="X1051" s="366"/>
      <c r="Y1051" s="367"/>
      <c r="Z1051" s="368"/>
      <c r="AA1051" s="368"/>
      <c r="AB1051" s="368"/>
      <c r="AC1051" s="368"/>
      <c r="AD1051" s="368"/>
      <c r="AE1051" s="368"/>
      <c r="AF1051" s="368"/>
      <c r="AG1051" s="368"/>
      <c r="AH1051" s="368"/>
      <c r="AI1051" s="368"/>
      <c r="AJ1051" s="368"/>
      <c r="AK1051" s="368"/>
      <c r="AL1051" s="368"/>
      <c r="AM1051" s="368"/>
      <c r="AN1051" s="368"/>
      <c r="AO1051" s="368"/>
      <c r="AP1051" s="368"/>
      <c r="AQ1051" s="368"/>
      <c r="AR1051" s="368"/>
      <c r="AS1051" s="368"/>
      <c r="AT1051" s="368"/>
      <c r="AU1051" s="368"/>
      <c r="AV1051" s="368"/>
      <c r="AW1051" s="368"/>
      <c r="AX1051" s="368"/>
      <c r="AY1051" s="369"/>
    </row>
    <row r="1052" spans="1:104" ht="24.75" customHeight="1">
      <c r="B1052" s="25"/>
      <c r="C1052" s="25"/>
      <c r="D1052" s="25"/>
      <c r="E1052" s="25"/>
      <c r="F1052" s="25"/>
      <c r="G1052" s="25"/>
      <c r="H1052" s="30"/>
      <c r="I1052" s="30"/>
      <c r="J1052" s="30"/>
      <c r="K1052" s="30"/>
      <c r="L1052" s="30"/>
      <c r="M1052" s="30"/>
      <c r="N1052" s="30"/>
      <c r="O1052" s="30"/>
      <c r="P1052" s="30"/>
      <c r="Q1052" s="31"/>
      <c r="R1052" s="31"/>
      <c r="S1052" s="31"/>
      <c r="T1052" s="31"/>
      <c r="U1052" s="31"/>
      <c r="V1052" s="31"/>
      <c r="W1052" s="31"/>
      <c r="X1052" s="31"/>
      <c r="Y1052" s="31"/>
      <c r="Z1052" s="31"/>
      <c r="AA1052" s="31"/>
      <c r="AB1052" s="31"/>
      <c r="AC1052" s="31"/>
      <c r="AD1052" s="31"/>
      <c r="AE1052" s="31"/>
      <c r="AF1052" s="31"/>
      <c r="AG1052" s="31"/>
      <c r="AH1052" s="31"/>
      <c r="AI1052" s="31"/>
      <c r="AJ1052" s="31"/>
      <c r="AK1052" s="31"/>
      <c r="AL1052" s="31"/>
      <c r="AM1052" s="31"/>
      <c r="AN1052" s="31"/>
      <c r="AO1052" s="31"/>
      <c r="AP1052" s="31"/>
      <c r="AQ1052" s="31"/>
      <c r="AR1052" s="31"/>
      <c r="AS1052" s="31"/>
      <c r="AT1052" s="31"/>
      <c r="AU1052" s="31"/>
      <c r="AV1052" s="31"/>
      <c r="AW1052" s="31"/>
      <c r="AX1052" s="31"/>
      <c r="AY1052" s="31"/>
    </row>
    <row r="1053" spans="1:104" ht="41.25" customHeight="1">
      <c r="B1053" s="25"/>
      <c r="C1053" s="25"/>
      <c r="D1053" s="25"/>
      <c r="E1053" s="25"/>
      <c r="F1053" s="25"/>
      <c r="G1053" s="25"/>
      <c r="H1053" s="11"/>
      <c r="I1053" s="11"/>
      <c r="J1053" s="11"/>
      <c r="K1053" s="11"/>
      <c r="L1053" s="11"/>
      <c r="M1053" s="11"/>
      <c r="N1053" s="11"/>
      <c r="O1053" s="11"/>
      <c r="P1053" s="11"/>
      <c r="Q1053" s="11"/>
      <c r="R1053" s="11"/>
      <c r="S1053" s="11"/>
      <c r="T1053" s="11"/>
      <c r="U1053" s="11"/>
      <c r="V1053" s="11"/>
      <c r="W1053" s="11"/>
      <c r="X1053" s="11"/>
      <c r="Y1053" s="11"/>
      <c r="Z1053" s="11"/>
      <c r="AA1053" s="11"/>
      <c r="AB1053" s="11"/>
      <c r="AC1053" s="11"/>
      <c r="AD1053" s="11"/>
      <c r="AE1053" s="11"/>
      <c r="AF1053" s="11"/>
      <c r="AG1053" s="11"/>
      <c r="AH1053" s="11"/>
      <c r="AI1053" s="11"/>
      <c r="AJ1053" s="11"/>
      <c r="AK1053" s="11"/>
      <c r="AL1053" s="11"/>
      <c r="AM1053" s="11"/>
      <c r="AN1053" s="11"/>
      <c r="AO1053" s="11"/>
      <c r="AP1053" s="11"/>
      <c r="AQ1053" s="11"/>
      <c r="AR1053" s="11"/>
      <c r="AS1053" s="11"/>
      <c r="AT1053" s="11"/>
      <c r="AU1053" s="11"/>
      <c r="AV1053" s="11"/>
      <c r="AW1053" s="11"/>
      <c r="AX1053" s="11"/>
      <c r="AY1053" s="11"/>
    </row>
    <row r="1054" spans="1:104" ht="23.25" customHeight="1" thickBot="1">
      <c r="A1054" s="4"/>
      <c r="B1054" s="319" t="s">
        <v>100</v>
      </c>
      <c r="C1054" s="320"/>
      <c r="D1054" s="320"/>
      <c r="E1054" s="320"/>
      <c r="F1054" s="320"/>
      <c r="G1054" s="320"/>
      <c r="H1054" s="212" t="s">
        <v>1917</v>
      </c>
      <c r="I1054" s="212"/>
      <c r="J1054" s="212"/>
      <c r="K1054" s="212"/>
      <c r="L1054" s="212"/>
      <c r="M1054" s="212"/>
      <c r="N1054" s="212"/>
      <c r="O1054" s="212"/>
      <c r="P1054" s="212"/>
      <c r="Q1054" s="212"/>
      <c r="R1054" s="212"/>
      <c r="S1054" s="212"/>
      <c r="T1054" s="212"/>
      <c r="U1054" s="212"/>
      <c r="V1054" s="212"/>
      <c r="W1054" s="212"/>
      <c r="X1054" s="212"/>
      <c r="Y1054" s="212"/>
      <c r="Z1054" s="212"/>
      <c r="AA1054" s="212"/>
      <c r="AB1054" s="212"/>
      <c r="AC1054" s="212"/>
      <c r="AD1054" s="212"/>
      <c r="AE1054" s="212"/>
      <c r="AF1054" s="212"/>
      <c r="AG1054" s="212"/>
      <c r="AH1054" s="212"/>
      <c r="AI1054" s="212"/>
      <c r="AJ1054" s="212"/>
      <c r="AK1054" s="212"/>
      <c r="AL1054" s="212"/>
      <c r="AM1054" s="212"/>
      <c r="AN1054" s="212"/>
      <c r="AO1054" s="212"/>
      <c r="AP1054" s="212"/>
      <c r="AQ1054" s="212"/>
      <c r="AR1054" s="212"/>
      <c r="AS1054" s="212"/>
      <c r="AT1054" s="212"/>
      <c r="AU1054" s="212"/>
      <c r="AV1054" s="212"/>
      <c r="AW1054" s="212"/>
      <c r="AX1054" s="212"/>
      <c r="AY1054" s="212"/>
    </row>
    <row r="1055" spans="1:104" ht="385.5" customHeight="1">
      <c r="A1055" s="5"/>
      <c r="B1055" s="288" t="s">
        <v>40</v>
      </c>
      <c r="C1055" s="289"/>
      <c r="D1055" s="289"/>
      <c r="E1055" s="289"/>
      <c r="F1055" s="289"/>
      <c r="G1055" s="290"/>
      <c r="H1055" s="537"/>
      <c r="I1055" s="538"/>
      <c r="J1055" s="538"/>
      <c r="K1055" s="538"/>
      <c r="L1055" s="538"/>
      <c r="M1055" s="538"/>
      <c r="N1055" s="538"/>
      <c r="O1055" s="538"/>
      <c r="P1055" s="538"/>
      <c r="Q1055" s="538"/>
      <c r="R1055" s="538"/>
      <c r="S1055" s="538"/>
      <c r="T1055" s="538"/>
      <c r="U1055" s="538"/>
      <c r="V1055" s="538"/>
      <c r="W1055" s="538"/>
      <c r="X1055" s="538"/>
      <c r="Y1055" s="538"/>
      <c r="Z1055" s="538"/>
      <c r="AA1055" s="538"/>
      <c r="AB1055" s="538"/>
      <c r="AC1055" s="538"/>
      <c r="AD1055" s="538"/>
      <c r="AE1055" s="538"/>
      <c r="AF1055" s="538"/>
      <c r="AG1055" s="538"/>
      <c r="AH1055" s="538"/>
      <c r="AI1055" s="538"/>
      <c r="AJ1055" s="538"/>
      <c r="AK1055" s="538"/>
      <c r="AL1055" s="538"/>
      <c r="AM1055" s="538"/>
      <c r="AN1055" s="538"/>
      <c r="AO1055" s="538"/>
      <c r="AP1055" s="538"/>
      <c r="AQ1055" s="538"/>
      <c r="AR1055" s="538"/>
      <c r="AS1055" s="538"/>
      <c r="AT1055" s="538"/>
      <c r="AU1055" s="538"/>
      <c r="AV1055" s="538"/>
      <c r="AW1055" s="538"/>
      <c r="AX1055" s="538"/>
      <c r="AY1055" s="539"/>
      <c r="BI1055" s="33"/>
      <c r="BJ1055" s="33"/>
      <c r="BK1055" s="33"/>
      <c r="BL1055" s="33"/>
      <c r="BM1055" s="33"/>
      <c r="BN1055" s="33"/>
      <c r="BO1055" s="33"/>
      <c r="BP1055" s="33"/>
      <c r="BQ1055" s="33"/>
      <c r="BR1055" s="33"/>
      <c r="BS1055" s="33"/>
      <c r="BT1055" s="33"/>
      <c r="BU1055" s="33"/>
      <c r="BV1055" s="33"/>
      <c r="BW1055" s="33"/>
      <c r="BX1055" s="33"/>
      <c r="BY1055" s="33"/>
      <c r="BZ1055" s="33"/>
      <c r="CA1055" s="33"/>
      <c r="CB1055" s="33"/>
      <c r="CC1055" s="33"/>
      <c r="CD1055" s="33"/>
      <c r="CE1055" s="33"/>
      <c r="CF1055" s="33"/>
      <c r="CG1055" s="33"/>
      <c r="CH1055" s="33"/>
      <c r="CI1055" s="33"/>
      <c r="CJ1055" s="33"/>
      <c r="CK1055" s="33"/>
      <c r="CL1055" s="33"/>
      <c r="CM1055" s="33"/>
      <c r="CN1055" s="33"/>
      <c r="CO1055" s="33"/>
      <c r="CP1055" s="33"/>
      <c r="CQ1055" s="33"/>
      <c r="CR1055" s="33"/>
      <c r="CS1055" s="33"/>
      <c r="CT1055" s="33"/>
      <c r="CU1055" s="33"/>
      <c r="CV1055" s="33"/>
      <c r="CW1055" s="33"/>
      <c r="CX1055" s="33"/>
      <c r="CY1055" s="33"/>
      <c r="CZ1055" s="33"/>
    </row>
    <row r="1056" spans="1:104" ht="348.95" customHeight="1">
      <c r="B1056" s="291"/>
      <c r="C1056" s="292"/>
      <c r="D1056" s="292"/>
      <c r="E1056" s="292"/>
      <c r="F1056" s="292"/>
      <c r="G1056" s="293"/>
      <c r="H1056" s="540"/>
      <c r="I1056" s="541"/>
      <c r="J1056" s="541"/>
      <c r="K1056" s="541"/>
      <c r="L1056" s="541"/>
      <c r="M1056" s="541"/>
      <c r="N1056" s="541"/>
      <c r="O1056" s="541"/>
      <c r="P1056" s="541"/>
      <c r="Q1056" s="541"/>
      <c r="R1056" s="541"/>
      <c r="S1056" s="541"/>
      <c r="T1056" s="541"/>
      <c r="U1056" s="541"/>
      <c r="V1056" s="541"/>
      <c r="W1056" s="541"/>
      <c r="X1056" s="541"/>
      <c r="Y1056" s="541"/>
      <c r="Z1056" s="541"/>
      <c r="AA1056" s="541"/>
      <c r="AB1056" s="541"/>
      <c r="AC1056" s="541"/>
      <c r="AD1056" s="541"/>
      <c r="AE1056" s="541"/>
      <c r="AF1056" s="541"/>
      <c r="AG1056" s="541"/>
      <c r="AH1056" s="541"/>
      <c r="AI1056" s="541"/>
      <c r="AJ1056" s="541"/>
      <c r="AK1056" s="541"/>
      <c r="AL1056" s="541"/>
      <c r="AM1056" s="541"/>
      <c r="AN1056" s="541"/>
      <c r="AO1056" s="541"/>
      <c r="AP1056" s="541"/>
      <c r="AQ1056" s="541"/>
      <c r="AR1056" s="541"/>
      <c r="AS1056" s="541"/>
      <c r="AT1056" s="541"/>
      <c r="AU1056" s="541"/>
      <c r="AV1056" s="541"/>
      <c r="AW1056" s="541"/>
      <c r="AX1056" s="541"/>
      <c r="AY1056" s="542"/>
      <c r="BI1056" s="33"/>
      <c r="BJ1056" s="33"/>
      <c r="BK1056" s="33"/>
      <c r="BL1056" s="33"/>
      <c r="BM1056" s="33"/>
      <c r="BN1056" s="33"/>
      <c r="BO1056" s="33"/>
      <c r="BP1056" s="33"/>
      <c r="BQ1056" s="33"/>
      <c r="BR1056" s="33"/>
      <c r="BS1056" s="33"/>
      <c r="BT1056" s="33"/>
      <c r="BU1056" s="33"/>
      <c r="BV1056" s="33"/>
      <c r="BW1056" s="33"/>
      <c r="BX1056" s="33"/>
      <c r="BY1056" s="33"/>
      <c r="BZ1056" s="33"/>
      <c r="CA1056" s="33"/>
      <c r="CB1056" s="33"/>
      <c r="CC1056" s="33"/>
      <c r="CD1056" s="33"/>
      <c r="CE1056" s="33"/>
      <c r="CF1056" s="33"/>
      <c r="CG1056" s="33"/>
      <c r="CH1056" s="33"/>
      <c r="CI1056" s="33"/>
      <c r="CJ1056" s="33"/>
      <c r="CK1056" s="33"/>
      <c r="CL1056" s="33"/>
      <c r="CM1056" s="33"/>
      <c r="CN1056" s="33"/>
      <c r="CO1056" s="33"/>
      <c r="CP1056" s="33"/>
      <c r="CQ1056" s="33"/>
      <c r="CR1056" s="33"/>
      <c r="CS1056" s="33"/>
      <c r="CT1056" s="33"/>
      <c r="CU1056" s="33"/>
      <c r="CV1056" s="33"/>
      <c r="CW1056" s="33"/>
      <c r="CX1056" s="33"/>
      <c r="CY1056" s="33"/>
      <c r="CZ1056" s="33"/>
    </row>
    <row r="1057" spans="2:104" ht="324" customHeight="1" thickBot="1">
      <c r="B1057" s="294"/>
      <c r="C1057" s="295"/>
      <c r="D1057" s="295"/>
      <c r="E1057" s="295"/>
      <c r="F1057" s="295"/>
      <c r="G1057" s="296"/>
      <c r="H1057" s="198"/>
      <c r="I1057" s="199"/>
      <c r="J1057" s="199"/>
      <c r="K1057" s="199"/>
      <c r="L1057" s="199"/>
      <c r="M1057" s="199"/>
      <c r="N1057" s="199"/>
      <c r="O1057" s="199"/>
      <c r="P1057" s="199"/>
      <c r="Q1057" s="199"/>
      <c r="R1057" s="199"/>
      <c r="S1057" s="199"/>
      <c r="T1057" s="199"/>
      <c r="U1057" s="199"/>
      <c r="V1057" s="199"/>
      <c r="W1057" s="199"/>
      <c r="X1057" s="199"/>
      <c r="Y1057" s="199"/>
      <c r="Z1057" s="199"/>
      <c r="AA1057" s="199"/>
      <c r="AB1057" s="199"/>
      <c r="AC1057" s="199"/>
      <c r="AD1057" s="199"/>
      <c r="AE1057" s="199"/>
      <c r="AF1057" s="199"/>
      <c r="AG1057" s="199"/>
      <c r="AH1057" s="199"/>
      <c r="AI1057" s="199"/>
      <c r="AJ1057" s="199"/>
      <c r="AK1057" s="199"/>
      <c r="AL1057" s="199"/>
      <c r="AM1057" s="199"/>
      <c r="AN1057" s="199"/>
      <c r="AO1057" s="199"/>
      <c r="AP1057" s="199"/>
      <c r="AQ1057" s="199"/>
      <c r="AR1057" s="199"/>
      <c r="AS1057" s="199"/>
      <c r="AT1057" s="199"/>
      <c r="AU1057" s="199"/>
      <c r="AV1057" s="199"/>
      <c r="AW1057" s="199"/>
      <c r="AX1057" s="199"/>
      <c r="AY1057" s="200"/>
      <c r="BI1057" s="33"/>
      <c r="BJ1057" s="33"/>
      <c r="BK1057" s="33"/>
      <c r="BL1057" s="33"/>
      <c r="BM1057" s="33"/>
      <c r="BN1057" s="33"/>
      <c r="BO1057" s="33"/>
      <c r="BP1057" s="33"/>
      <c r="BQ1057" s="33"/>
      <c r="BR1057" s="33"/>
      <c r="BS1057" s="33"/>
      <c r="BT1057" s="33"/>
      <c r="BU1057" s="33"/>
      <c r="BV1057" s="33"/>
      <c r="BW1057" s="33"/>
      <c r="BX1057" s="33"/>
      <c r="BY1057" s="33"/>
      <c r="BZ1057" s="33"/>
      <c r="CA1057" s="33"/>
      <c r="CB1057" s="33"/>
      <c r="CC1057" s="33"/>
      <c r="CD1057" s="33"/>
      <c r="CE1057" s="33"/>
      <c r="CF1057" s="33"/>
      <c r="CG1057" s="33"/>
      <c r="CH1057" s="33"/>
      <c r="CI1057" s="33"/>
      <c r="CJ1057" s="33"/>
      <c r="CK1057" s="33"/>
      <c r="CL1057" s="33"/>
      <c r="CM1057" s="33"/>
      <c r="CN1057" s="33"/>
      <c r="CO1057" s="33"/>
      <c r="CP1057" s="33"/>
      <c r="CQ1057" s="33"/>
      <c r="CR1057" s="33"/>
      <c r="CS1057" s="33"/>
      <c r="CT1057" s="33"/>
      <c r="CU1057" s="33"/>
      <c r="CV1057" s="33"/>
      <c r="CW1057" s="33"/>
      <c r="CX1057" s="33"/>
      <c r="CY1057" s="33"/>
      <c r="CZ1057" s="33"/>
    </row>
    <row r="1058" spans="2:104" ht="41.25" customHeight="1">
      <c r="B1058" s="25"/>
      <c r="C1058" s="25"/>
      <c r="D1058" s="25"/>
      <c r="E1058" s="25"/>
      <c r="F1058" s="25"/>
      <c r="G1058" s="25"/>
      <c r="H1058" s="11"/>
      <c r="I1058" s="11"/>
      <c r="J1058" s="11"/>
      <c r="K1058" s="11"/>
      <c r="L1058" s="11"/>
      <c r="M1058" s="11"/>
      <c r="N1058" s="11"/>
      <c r="O1058" s="11"/>
      <c r="P1058" s="11"/>
      <c r="Q1058" s="11"/>
      <c r="R1058" s="11"/>
      <c r="S1058" s="11"/>
      <c r="T1058" s="11"/>
      <c r="U1058" s="11"/>
      <c r="V1058" s="11"/>
      <c r="W1058" s="11"/>
      <c r="X1058" s="11"/>
      <c r="Y1058" s="11"/>
      <c r="Z1058" s="11"/>
      <c r="AA1058" s="11"/>
      <c r="AB1058" s="11"/>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row>
    <row r="1059" spans="2:104" ht="30" customHeight="1" thickBot="1">
      <c r="B1059" s="306" t="s">
        <v>100</v>
      </c>
      <c r="C1059" s="306"/>
      <c r="D1059" s="306"/>
      <c r="E1059" s="306"/>
      <c r="F1059" s="307"/>
      <c r="G1059" s="307"/>
      <c r="H1059" s="507" t="s">
        <v>1917</v>
      </c>
      <c r="I1059" s="507"/>
      <c r="J1059" s="507"/>
      <c r="K1059" s="507"/>
      <c r="L1059" s="507"/>
      <c r="M1059" s="507"/>
      <c r="N1059" s="507"/>
      <c r="O1059" s="507"/>
      <c r="P1059" s="507"/>
      <c r="Q1059" s="507"/>
      <c r="R1059" s="507"/>
      <c r="S1059" s="507"/>
      <c r="T1059" s="507"/>
      <c r="U1059" s="507"/>
      <c r="V1059" s="507"/>
      <c r="W1059" s="507"/>
      <c r="X1059" s="507"/>
      <c r="Y1059" s="507"/>
      <c r="Z1059" s="507"/>
      <c r="AA1059" s="507"/>
      <c r="AB1059" s="507"/>
      <c r="AC1059" s="507"/>
      <c r="AD1059" s="507"/>
      <c r="AE1059" s="507"/>
      <c r="AF1059" s="507"/>
      <c r="AG1059" s="507"/>
      <c r="AH1059" s="507"/>
      <c r="AI1059" s="507"/>
      <c r="AJ1059" s="507"/>
      <c r="AK1059" s="507"/>
      <c r="AL1059" s="507"/>
      <c r="AM1059" s="507"/>
      <c r="AN1059" s="507"/>
      <c r="AO1059" s="507"/>
      <c r="AP1059" s="507"/>
      <c r="AQ1059" s="507"/>
      <c r="AR1059" s="507"/>
      <c r="AS1059" s="507"/>
      <c r="AT1059" s="507"/>
      <c r="AU1059" s="507"/>
      <c r="AV1059" s="507"/>
      <c r="AW1059" s="507"/>
      <c r="AX1059" s="507"/>
      <c r="AY1059" s="507"/>
    </row>
    <row r="1060" spans="2:104" ht="24.75" customHeight="1">
      <c r="B1060" s="308" t="s">
        <v>75</v>
      </c>
      <c r="C1060" s="309"/>
      <c r="D1060" s="309"/>
      <c r="E1060" s="309"/>
      <c r="F1060" s="309"/>
      <c r="G1060" s="310"/>
      <c r="H1060" s="314" t="s">
        <v>1732</v>
      </c>
      <c r="I1060" s="315"/>
      <c r="J1060" s="315"/>
      <c r="K1060" s="315"/>
      <c r="L1060" s="315"/>
      <c r="M1060" s="315"/>
      <c r="N1060" s="315"/>
      <c r="O1060" s="315"/>
      <c r="P1060" s="315"/>
      <c r="Q1060" s="315"/>
      <c r="R1060" s="315"/>
      <c r="S1060" s="315"/>
      <c r="T1060" s="315"/>
      <c r="U1060" s="315"/>
      <c r="V1060" s="315"/>
      <c r="W1060" s="315"/>
      <c r="X1060" s="315"/>
      <c r="Y1060" s="315"/>
      <c r="Z1060" s="315"/>
      <c r="AA1060" s="315"/>
      <c r="AB1060" s="315"/>
      <c r="AC1060" s="316"/>
      <c r="AD1060" s="314" t="s">
        <v>1918</v>
      </c>
      <c r="AE1060" s="315"/>
      <c r="AF1060" s="315"/>
      <c r="AG1060" s="315"/>
      <c r="AH1060" s="315"/>
      <c r="AI1060" s="315"/>
      <c r="AJ1060" s="315"/>
      <c r="AK1060" s="315"/>
      <c r="AL1060" s="315"/>
      <c r="AM1060" s="315"/>
      <c r="AN1060" s="315"/>
      <c r="AO1060" s="315"/>
      <c r="AP1060" s="315"/>
      <c r="AQ1060" s="315"/>
      <c r="AR1060" s="315"/>
      <c r="AS1060" s="315"/>
      <c r="AT1060" s="315"/>
      <c r="AU1060" s="315"/>
      <c r="AV1060" s="315"/>
      <c r="AW1060" s="315"/>
      <c r="AX1060" s="315"/>
      <c r="AY1060" s="317"/>
    </row>
    <row r="1061" spans="2:104" ht="24.75" customHeight="1">
      <c r="B1061" s="308"/>
      <c r="C1061" s="309"/>
      <c r="D1061" s="309"/>
      <c r="E1061" s="309"/>
      <c r="F1061" s="309"/>
      <c r="G1061" s="310"/>
      <c r="H1061" s="278" t="s">
        <v>23</v>
      </c>
      <c r="I1061" s="279"/>
      <c r="J1061" s="279"/>
      <c r="K1061" s="279"/>
      <c r="L1061" s="280"/>
      <c r="M1061" s="259" t="s">
        <v>24</v>
      </c>
      <c r="N1061" s="279"/>
      <c r="O1061" s="279"/>
      <c r="P1061" s="279"/>
      <c r="Q1061" s="279"/>
      <c r="R1061" s="279"/>
      <c r="S1061" s="279"/>
      <c r="T1061" s="279"/>
      <c r="U1061" s="279"/>
      <c r="V1061" s="279"/>
      <c r="W1061" s="279"/>
      <c r="X1061" s="279"/>
      <c r="Y1061" s="280"/>
      <c r="Z1061" s="262" t="s">
        <v>25</v>
      </c>
      <c r="AA1061" s="281"/>
      <c r="AB1061" s="281"/>
      <c r="AC1061" s="318"/>
      <c r="AD1061" s="278" t="s">
        <v>23</v>
      </c>
      <c r="AE1061" s="279"/>
      <c r="AF1061" s="279"/>
      <c r="AG1061" s="279"/>
      <c r="AH1061" s="280"/>
      <c r="AI1061" s="259" t="s">
        <v>24</v>
      </c>
      <c r="AJ1061" s="279"/>
      <c r="AK1061" s="279"/>
      <c r="AL1061" s="279"/>
      <c r="AM1061" s="279"/>
      <c r="AN1061" s="279"/>
      <c r="AO1061" s="279"/>
      <c r="AP1061" s="279"/>
      <c r="AQ1061" s="279"/>
      <c r="AR1061" s="279"/>
      <c r="AS1061" s="279"/>
      <c r="AT1061" s="279"/>
      <c r="AU1061" s="280"/>
      <c r="AV1061" s="262" t="s">
        <v>25</v>
      </c>
      <c r="AW1061" s="281"/>
      <c r="AX1061" s="281"/>
      <c r="AY1061" s="282"/>
    </row>
    <row r="1062" spans="2:104" ht="24.75" customHeight="1">
      <c r="B1062" s="308"/>
      <c r="C1062" s="309"/>
      <c r="D1062" s="309"/>
      <c r="E1062" s="309"/>
      <c r="F1062" s="309"/>
      <c r="G1062" s="310"/>
      <c r="H1062" s="550" t="s">
        <v>1919</v>
      </c>
      <c r="I1062" s="551"/>
      <c r="J1062" s="551"/>
      <c r="K1062" s="551"/>
      <c r="L1062" s="552"/>
      <c r="M1062" s="498" t="s">
        <v>1920</v>
      </c>
      <c r="N1062" s="499"/>
      <c r="O1062" s="499"/>
      <c r="P1062" s="499"/>
      <c r="Q1062" s="499"/>
      <c r="R1062" s="499"/>
      <c r="S1062" s="499"/>
      <c r="T1062" s="499"/>
      <c r="U1062" s="499"/>
      <c r="V1062" s="499"/>
      <c r="W1062" s="499"/>
      <c r="X1062" s="499"/>
      <c r="Y1062" s="500"/>
      <c r="Z1062" s="504">
        <v>6</v>
      </c>
      <c r="AA1062" s="505"/>
      <c r="AB1062" s="505"/>
      <c r="AC1062" s="506"/>
      <c r="AD1062" s="550" t="s">
        <v>1919</v>
      </c>
      <c r="AE1062" s="551"/>
      <c r="AF1062" s="551"/>
      <c r="AG1062" s="551"/>
      <c r="AH1062" s="552"/>
      <c r="AI1062" s="498" t="s">
        <v>1921</v>
      </c>
      <c r="AJ1062" s="499"/>
      <c r="AK1062" s="499"/>
      <c r="AL1062" s="499"/>
      <c r="AM1062" s="499"/>
      <c r="AN1062" s="499"/>
      <c r="AO1062" s="499"/>
      <c r="AP1062" s="499"/>
      <c r="AQ1062" s="499"/>
      <c r="AR1062" s="499"/>
      <c r="AS1062" s="499"/>
      <c r="AT1062" s="499"/>
      <c r="AU1062" s="500"/>
      <c r="AV1062" s="504">
        <v>11.2</v>
      </c>
      <c r="AW1062" s="505"/>
      <c r="AX1062" s="505"/>
      <c r="AY1062" s="563"/>
    </row>
    <row r="1063" spans="2:104" ht="24.75" customHeight="1">
      <c r="B1063" s="308"/>
      <c r="C1063" s="309"/>
      <c r="D1063" s="309"/>
      <c r="E1063" s="309"/>
      <c r="F1063" s="309"/>
      <c r="G1063" s="310"/>
      <c r="H1063" s="553"/>
      <c r="I1063" s="554"/>
      <c r="J1063" s="554"/>
      <c r="K1063" s="554"/>
      <c r="L1063" s="555"/>
      <c r="M1063" s="501"/>
      <c r="N1063" s="502"/>
      <c r="O1063" s="502"/>
      <c r="P1063" s="502"/>
      <c r="Q1063" s="502"/>
      <c r="R1063" s="502"/>
      <c r="S1063" s="502"/>
      <c r="T1063" s="502"/>
      <c r="U1063" s="502"/>
      <c r="V1063" s="502"/>
      <c r="W1063" s="502"/>
      <c r="X1063" s="502"/>
      <c r="Y1063" s="503"/>
      <c r="Z1063" s="239"/>
      <c r="AA1063" s="240"/>
      <c r="AB1063" s="240"/>
      <c r="AC1063" s="242"/>
      <c r="AD1063" s="553"/>
      <c r="AE1063" s="554"/>
      <c r="AF1063" s="554"/>
      <c r="AG1063" s="554"/>
      <c r="AH1063" s="555"/>
      <c r="AI1063" s="501"/>
      <c r="AJ1063" s="502"/>
      <c r="AK1063" s="502"/>
      <c r="AL1063" s="502"/>
      <c r="AM1063" s="502"/>
      <c r="AN1063" s="502"/>
      <c r="AO1063" s="502"/>
      <c r="AP1063" s="502"/>
      <c r="AQ1063" s="502"/>
      <c r="AR1063" s="502"/>
      <c r="AS1063" s="502"/>
      <c r="AT1063" s="502"/>
      <c r="AU1063" s="503"/>
      <c r="AV1063" s="239"/>
      <c r="AW1063" s="240"/>
      <c r="AX1063" s="240"/>
      <c r="AY1063" s="241"/>
    </row>
    <row r="1064" spans="2:104" ht="24.75" customHeight="1">
      <c r="B1064" s="308"/>
      <c r="C1064" s="309"/>
      <c r="D1064" s="309"/>
      <c r="E1064" s="309"/>
      <c r="F1064" s="309"/>
      <c r="G1064" s="310"/>
      <c r="H1064" s="233"/>
      <c r="I1064" s="234"/>
      <c r="J1064" s="234"/>
      <c r="K1064" s="234"/>
      <c r="L1064" s="235"/>
      <c r="M1064" s="236"/>
      <c r="N1064" s="237"/>
      <c r="O1064" s="237"/>
      <c r="P1064" s="237"/>
      <c r="Q1064" s="237"/>
      <c r="R1064" s="237"/>
      <c r="S1064" s="237"/>
      <c r="T1064" s="237"/>
      <c r="U1064" s="237"/>
      <c r="V1064" s="237"/>
      <c r="W1064" s="237"/>
      <c r="X1064" s="237"/>
      <c r="Y1064" s="238"/>
      <c r="Z1064" s="239"/>
      <c r="AA1064" s="240"/>
      <c r="AB1064" s="240"/>
      <c r="AC1064" s="242"/>
      <c r="AD1064" s="233"/>
      <c r="AE1064" s="234"/>
      <c r="AF1064" s="234"/>
      <c r="AG1064" s="234"/>
      <c r="AH1064" s="235"/>
      <c r="AI1064" s="236"/>
      <c r="AJ1064" s="237"/>
      <c r="AK1064" s="237"/>
      <c r="AL1064" s="237"/>
      <c r="AM1064" s="237"/>
      <c r="AN1064" s="237"/>
      <c r="AO1064" s="237"/>
      <c r="AP1064" s="237"/>
      <c r="AQ1064" s="237"/>
      <c r="AR1064" s="237"/>
      <c r="AS1064" s="237"/>
      <c r="AT1064" s="237"/>
      <c r="AU1064" s="238"/>
      <c r="AV1064" s="239"/>
      <c r="AW1064" s="240"/>
      <c r="AX1064" s="240"/>
      <c r="AY1064" s="241"/>
    </row>
    <row r="1065" spans="2:104" ht="24.75" customHeight="1">
      <c r="B1065" s="308"/>
      <c r="C1065" s="309"/>
      <c r="D1065" s="309"/>
      <c r="E1065" s="309"/>
      <c r="F1065" s="309"/>
      <c r="G1065" s="310"/>
      <c r="H1065" s="233"/>
      <c r="I1065" s="234"/>
      <c r="J1065" s="234"/>
      <c r="K1065" s="234"/>
      <c r="L1065" s="235"/>
      <c r="M1065" s="236"/>
      <c r="N1065" s="237"/>
      <c r="O1065" s="237"/>
      <c r="P1065" s="237"/>
      <c r="Q1065" s="237"/>
      <c r="R1065" s="237"/>
      <c r="S1065" s="237"/>
      <c r="T1065" s="237"/>
      <c r="U1065" s="237"/>
      <c r="V1065" s="237"/>
      <c r="W1065" s="237"/>
      <c r="X1065" s="237"/>
      <c r="Y1065" s="238"/>
      <c r="Z1065" s="239"/>
      <c r="AA1065" s="240"/>
      <c r="AB1065" s="240"/>
      <c r="AC1065" s="242"/>
      <c r="AD1065" s="233"/>
      <c r="AE1065" s="234"/>
      <c r="AF1065" s="234"/>
      <c r="AG1065" s="234"/>
      <c r="AH1065" s="235"/>
      <c r="AI1065" s="236"/>
      <c r="AJ1065" s="237"/>
      <c r="AK1065" s="237"/>
      <c r="AL1065" s="237"/>
      <c r="AM1065" s="237"/>
      <c r="AN1065" s="237"/>
      <c r="AO1065" s="237"/>
      <c r="AP1065" s="237"/>
      <c r="AQ1065" s="237"/>
      <c r="AR1065" s="237"/>
      <c r="AS1065" s="237"/>
      <c r="AT1065" s="237"/>
      <c r="AU1065" s="238"/>
      <c r="AV1065" s="239"/>
      <c r="AW1065" s="240"/>
      <c r="AX1065" s="240"/>
      <c r="AY1065" s="241"/>
    </row>
    <row r="1066" spans="2:104" ht="24.75" customHeight="1">
      <c r="B1066" s="308"/>
      <c r="C1066" s="309"/>
      <c r="D1066" s="309"/>
      <c r="E1066" s="309"/>
      <c r="F1066" s="309"/>
      <c r="G1066" s="310"/>
      <c r="H1066" s="233"/>
      <c r="I1066" s="234"/>
      <c r="J1066" s="234"/>
      <c r="K1066" s="234"/>
      <c r="L1066" s="235"/>
      <c r="M1066" s="236"/>
      <c r="N1066" s="237"/>
      <c r="O1066" s="237"/>
      <c r="P1066" s="237"/>
      <c r="Q1066" s="237"/>
      <c r="R1066" s="237"/>
      <c r="S1066" s="237"/>
      <c r="T1066" s="237"/>
      <c r="U1066" s="237"/>
      <c r="V1066" s="237"/>
      <c r="W1066" s="237"/>
      <c r="X1066" s="237"/>
      <c r="Y1066" s="238"/>
      <c r="Z1066" s="239"/>
      <c r="AA1066" s="240"/>
      <c r="AB1066" s="240"/>
      <c r="AC1066" s="240"/>
      <c r="AD1066" s="233"/>
      <c r="AE1066" s="234"/>
      <c r="AF1066" s="234"/>
      <c r="AG1066" s="234"/>
      <c r="AH1066" s="235"/>
      <c r="AI1066" s="236"/>
      <c r="AJ1066" s="237"/>
      <c r="AK1066" s="237"/>
      <c r="AL1066" s="237"/>
      <c r="AM1066" s="237"/>
      <c r="AN1066" s="237"/>
      <c r="AO1066" s="237"/>
      <c r="AP1066" s="237"/>
      <c r="AQ1066" s="237"/>
      <c r="AR1066" s="237"/>
      <c r="AS1066" s="237"/>
      <c r="AT1066" s="237"/>
      <c r="AU1066" s="238"/>
      <c r="AV1066" s="239"/>
      <c r="AW1066" s="240"/>
      <c r="AX1066" s="240"/>
      <c r="AY1066" s="241"/>
    </row>
    <row r="1067" spans="2:104" ht="24.75" customHeight="1">
      <c r="B1067" s="308"/>
      <c r="C1067" s="309"/>
      <c r="D1067" s="309"/>
      <c r="E1067" s="309"/>
      <c r="F1067" s="309"/>
      <c r="G1067" s="310"/>
      <c r="H1067" s="233"/>
      <c r="I1067" s="234"/>
      <c r="J1067" s="234"/>
      <c r="K1067" s="234"/>
      <c r="L1067" s="235"/>
      <c r="M1067" s="236"/>
      <c r="N1067" s="237"/>
      <c r="O1067" s="237"/>
      <c r="P1067" s="237"/>
      <c r="Q1067" s="237"/>
      <c r="R1067" s="237"/>
      <c r="S1067" s="237"/>
      <c r="T1067" s="237"/>
      <c r="U1067" s="237"/>
      <c r="V1067" s="237"/>
      <c r="W1067" s="237"/>
      <c r="X1067" s="237"/>
      <c r="Y1067" s="238"/>
      <c r="Z1067" s="239"/>
      <c r="AA1067" s="240"/>
      <c r="AB1067" s="240"/>
      <c r="AC1067" s="240"/>
      <c r="AD1067" s="233"/>
      <c r="AE1067" s="234"/>
      <c r="AF1067" s="234"/>
      <c r="AG1067" s="234"/>
      <c r="AH1067" s="235"/>
      <c r="AI1067" s="236"/>
      <c r="AJ1067" s="237"/>
      <c r="AK1067" s="237"/>
      <c r="AL1067" s="237"/>
      <c r="AM1067" s="237"/>
      <c r="AN1067" s="237"/>
      <c r="AO1067" s="237"/>
      <c r="AP1067" s="237"/>
      <c r="AQ1067" s="237"/>
      <c r="AR1067" s="237"/>
      <c r="AS1067" s="237"/>
      <c r="AT1067" s="237"/>
      <c r="AU1067" s="238"/>
      <c r="AV1067" s="239"/>
      <c r="AW1067" s="240"/>
      <c r="AX1067" s="240"/>
      <c r="AY1067" s="241"/>
    </row>
    <row r="1068" spans="2:104" ht="24.75" customHeight="1">
      <c r="B1068" s="308"/>
      <c r="C1068" s="309"/>
      <c r="D1068" s="309"/>
      <c r="E1068" s="309"/>
      <c r="F1068" s="309"/>
      <c r="G1068" s="310"/>
      <c r="H1068" s="233"/>
      <c r="I1068" s="234"/>
      <c r="J1068" s="234"/>
      <c r="K1068" s="234"/>
      <c r="L1068" s="235"/>
      <c r="M1068" s="236"/>
      <c r="N1068" s="237"/>
      <c r="O1068" s="237"/>
      <c r="P1068" s="237"/>
      <c r="Q1068" s="237"/>
      <c r="R1068" s="237"/>
      <c r="S1068" s="237"/>
      <c r="T1068" s="237"/>
      <c r="U1068" s="237"/>
      <c r="V1068" s="237"/>
      <c r="W1068" s="237"/>
      <c r="X1068" s="237"/>
      <c r="Y1068" s="238"/>
      <c r="Z1068" s="239"/>
      <c r="AA1068" s="240"/>
      <c r="AB1068" s="240"/>
      <c r="AC1068" s="240"/>
      <c r="AD1068" s="233"/>
      <c r="AE1068" s="234"/>
      <c r="AF1068" s="234"/>
      <c r="AG1068" s="234"/>
      <c r="AH1068" s="235"/>
      <c r="AI1068" s="236"/>
      <c r="AJ1068" s="237"/>
      <c r="AK1068" s="237"/>
      <c r="AL1068" s="237"/>
      <c r="AM1068" s="237"/>
      <c r="AN1068" s="237"/>
      <c r="AO1068" s="237"/>
      <c r="AP1068" s="237"/>
      <c r="AQ1068" s="237"/>
      <c r="AR1068" s="237"/>
      <c r="AS1068" s="237"/>
      <c r="AT1068" s="237"/>
      <c r="AU1068" s="238"/>
      <c r="AV1068" s="239"/>
      <c r="AW1068" s="240"/>
      <c r="AX1068" s="240"/>
      <c r="AY1068" s="241"/>
    </row>
    <row r="1069" spans="2:104" ht="24.75" customHeight="1">
      <c r="B1069" s="308"/>
      <c r="C1069" s="309"/>
      <c r="D1069" s="309"/>
      <c r="E1069" s="309"/>
      <c r="F1069" s="309"/>
      <c r="G1069" s="310"/>
      <c r="H1069" s="224"/>
      <c r="I1069" s="225"/>
      <c r="J1069" s="225"/>
      <c r="K1069" s="225"/>
      <c r="L1069" s="226"/>
      <c r="M1069" s="227"/>
      <c r="N1069" s="228"/>
      <c r="O1069" s="228"/>
      <c r="P1069" s="228"/>
      <c r="Q1069" s="228"/>
      <c r="R1069" s="228"/>
      <c r="S1069" s="228"/>
      <c r="T1069" s="228"/>
      <c r="U1069" s="228"/>
      <c r="V1069" s="228"/>
      <c r="W1069" s="228"/>
      <c r="X1069" s="228"/>
      <c r="Y1069" s="229"/>
      <c r="Z1069" s="230"/>
      <c r="AA1069" s="231"/>
      <c r="AB1069" s="231"/>
      <c r="AC1069" s="231"/>
      <c r="AD1069" s="224"/>
      <c r="AE1069" s="225"/>
      <c r="AF1069" s="225"/>
      <c r="AG1069" s="225"/>
      <c r="AH1069" s="226"/>
      <c r="AI1069" s="227"/>
      <c r="AJ1069" s="228"/>
      <c r="AK1069" s="228"/>
      <c r="AL1069" s="228"/>
      <c r="AM1069" s="228"/>
      <c r="AN1069" s="228"/>
      <c r="AO1069" s="228"/>
      <c r="AP1069" s="228"/>
      <c r="AQ1069" s="228"/>
      <c r="AR1069" s="228"/>
      <c r="AS1069" s="228"/>
      <c r="AT1069" s="228"/>
      <c r="AU1069" s="229"/>
      <c r="AV1069" s="230"/>
      <c r="AW1069" s="231"/>
      <c r="AX1069" s="231"/>
      <c r="AY1069" s="232"/>
    </row>
    <row r="1070" spans="2:104" ht="24.75" customHeight="1">
      <c r="B1070" s="308"/>
      <c r="C1070" s="309"/>
      <c r="D1070" s="309"/>
      <c r="E1070" s="309"/>
      <c r="F1070" s="309"/>
      <c r="G1070" s="310"/>
      <c r="H1070" s="266" t="s">
        <v>26</v>
      </c>
      <c r="I1070" s="267"/>
      <c r="J1070" s="267"/>
      <c r="K1070" s="267"/>
      <c r="L1070" s="267"/>
      <c r="M1070" s="268"/>
      <c r="N1070" s="269"/>
      <c r="O1070" s="269"/>
      <c r="P1070" s="269"/>
      <c r="Q1070" s="269"/>
      <c r="R1070" s="269"/>
      <c r="S1070" s="269"/>
      <c r="T1070" s="269"/>
      <c r="U1070" s="269"/>
      <c r="V1070" s="269"/>
      <c r="W1070" s="269"/>
      <c r="X1070" s="269"/>
      <c r="Y1070" s="270"/>
      <c r="Z1070" s="495">
        <f>SUM(Z1062:AC1069)</f>
        <v>6</v>
      </c>
      <c r="AA1070" s="496"/>
      <c r="AB1070" s="496"/>
      <c r="AC1070" s="497"/>
      <c r="AD1070" s="266" t="s">
        <v>26</v>
      </c>
      <c r="AE1070" s="267"/>
      <c r="AF1070" s="267"/>
      <c r="AG1070" s="267"/>
      <c r="AH1070" s="267"/>
      <c r="AI1070" s="268"/>
      <c r="AJ1070" s="269"/>
      <c r="AK1070" s="269"/>
      <c r="AL1070" s="269"/>
      <c r="AM1070" s="269"/>
      <c r="AN1070" s="269"/>
      <c r="AO1070" s="269"/>
      <c r="AP1070" s="269"/>
      <c r="AQ1070" s="269"/>
      <c r="AR1070" s="269"/>
      <c r="AS1070" s="269"/>
      <c r="AT1070" s="269"/>
      <c r="AU1070" s="270"/>
      <c r="AV1070" s="495">
        <f>SUM(AV1062:AY1069)</f>
        <v>11.2</v>
      </c>
      <c r="AW1070" s="496"/>
      <c r="AX1070" s="496"/>
      <c r="AY1070" s="562"/>
    </row>
    <row r="1071" spans="2:104" ht="25.15" customHeight="1">
      <c r="B1071" s="308"/>
      <c r="C1071" s="309"/>
      <c r="D1071" s="309"/>
      <c r="E1071" s="309"/>
      <c r="F1071" s="309"/>
      <c r="G1071" s="310"/>
      <c r="H1071" s="253" t="s">
        <v>1922</v>
      </c>
      <c r="I1071" s="254"/>
      <c r="J1071" s="254"/>
      <c r="K1071" s="254"/>
      <c r="L1071" s="254"/>
      <c r="M1071" s="254"/>
      <c r="N1071" s="254"/>
      <c r="O1071" s="254"/>
      <c r="P1071" s="254"/>
      <c r="Q1071" s="254"/>
      <c r="R1071" s="254"/>
      <c r="S1071" s="254"/>
      <c r="T1071" s="254"/>
      <c r="U1071" s="254"/>
      <c r="V1071" s="254"/>
      <c r="W1071" s="254"/>
      <c r="X1071" s="254"/>
      <c r="Y1071" s="254"/>
      <c r="Z1071" s="254"/>
      <c r="AA1071" s="254"/>
      <c r="AB1071" s="254"/>
      <c r="AC1071" s="255"/>
      <c r="AD1071" s="253" t="s">
        <v>1893</v>
      </c>
      <c r="AE1071" s="254"/>
      <c r="AF1071" s="254"/>
      <c r="AG1071" s="254"/>
      <c r="AH1071" s="254"/>
      <c r="AI1071" s="254"/>
      <c r="AJ1071" s="254"/>
      <c r="AK1071" s="254"/>
      <c r="AL1071" s="254"/>
      <c r="AM1071" s="254"/>
      <c r="AN1071" s="254"/>
      <c r="AO1071" s="254"/>
      <c r="AP1071" s="254"/>
      <c r="AQ1071" s="254"/>
      <c r="AR1071" s="254"/>
      <c r="AS1071" s="254"/>
      <c r="AT1071" s="254"/>
      <c r="AU1071" s="254"/>
      <c r="AV1071" s="254"/>
      <c r="AW1071" s="254"/>
      <c r="AX1071" s="254"/>
      <c r="AY1071" s="256"/>
    </row>
    <row r="1072" spans="2:104" ht="25.5" customHeight="1">
      <c r="B1072" s="308"/>
      <c r="C1072" s="309"/>
      <c r="D1072" s="309"/>
      <c r="E1072" s="309"/>
      <c r="F1072" s="309"/>
      <c r="G1072" s="310"/>
      <c r="H1072" s="257" t="s">
        <v>23</v>
      </c>
      <c r="I1072" s="258"/>
      <c r="J1072" s="258"/>
      <c r="K1072" s="258"/>
      <c r="L1072" s="258"/>
      <c r="M1072" s="259" t="s">
        <v>24</v>
      </c>
      <c r="N1072" s="260"/>
      <c r="O1072" s="260"/>
      <c r="P1072" s="260"/>
      <c r="Q1072" s="260"/>
      <c r="R1072" s="260"/>
      <c r="S1072" s="260"/>
      <c r="T1072" s="260"/>
      <c r="U1072" s="260"/>
      <c r="V1072" s="260"/>
      <c r="W1072" s="260"/>
      <c r="X1072" s="260"/>
      <c r="Y1072" s="261"/>
      <c r="Z1072" s="262" t="s">
        <v>25</v>
      </c>
      <c r="AA1072" s="263"/>
      <c r="AB1072" s="263"/>
      <c r="AC1072" s="264"/>
      <c r="AD1072" s="257" t="s">
        <v>23</v>
      </c>
      <c r="AE1072" s="258"/>
      <c r="AF1072" s="258"/>
      <c r="AG1072" s="258"/>
      <c r="AH1072" s="258"/>
      <c r="AI1072" s="259" t="s">
        <v>24</v>
      </c>
      <c r="AJ1072" s="260"/>
      <c r="AK1072" s="260"/>
      <c r="AL1072" s="260"/>
      <c r="AM1072" s="260"/>
      <c r="AN1072" s="260"/>
      <c r="AO1072" s="260"/>
      <c r="AP1072" s="260"/>
      <c r="AQ1072" s="260"/>
      <c r="AR1072" s="260"/>
      <c r="AS1072" s="260"/>
      <c r="AT1072" s="260"/>
      <c r="AU1072" s="261"/>
      <c r="AV1072" s="262" t="s">
        <v>25</v>
      </c>
      <c r="AW1072" s="263"/>
      <c r="AX1072" s="263"/>
      <c r="AY1072" s="265"/>
    </row>
    <row r="1073" spans="2:51" ht="24.75" customHeight="1">
      <c r="B1073" s="308"/>
      <c r="C1073" s="309"/>
      <c r="D1073" s="309"/>
      <c r="E1073" s="309"/>
      <c r="F1073" s="309"/>
      <c r="G1073" s="310"/>
      <c r="H1073" s="550" t="s">
        <v>1919</v>
      </c>
      <c r="I1073" s="551"/>
      <c r="J1073" s="551"/>
      <c r="K1073" s="551"/>
      <c r="L1073" s="552"/>
      <c r="M1073" s="498" t="s">
        <v>1923</v>
      </c>
      <c r="N1073" s="499"/>
      <c r="O1073" s="499"/>
      <c r="P1073" s="499"/>
      <c r="Q1073" s="499"/>
      <c r="R1073" s="499"/>
      <c r="S1073" s="499"/>
      <c r="T1073" s="499"/>
      <c r="U1073" s="499"/>
      <c r="V1073" s="499"/>
      <c r="W1073" s="499"/>
      <c r="X1073" s="499"/>
      <c r="Y1073" s="500"/>
      <c r="Z1073" s="504">
        <v>12.9</v>
      </c>
      <c r="AA1073" s="505"/>
      <c r="AB1073" s="505"/>
      <c r="AC1073" s="546"/>
      <c r="AD1073" s="550" t="s">
        <v>1873</v>
      </c>
      <c r="AE1073" s="551"/>
      <c r="AF1073" s="551"/>
      <c r="AG1073" s="551"/>
      <c r="AH1073" s="552"/>
      <c r="AI1073" s="498" t="s">
        <v>1924</v>
      </c>
      <c r="AJ1073" s="499"/>
      <c r="AK1073" s="499"/>
      <c r="AL1073" s="499"/>
      <c r="AM1073" s="499"/>
      <c r="AN1073" s="499"/>
      <c r="AO1073" s="499"/>
      <c r="AP1073" s="499"/>
      <c r="AQ1073" s="499"/>
      <c r="AR1073" s="499"/>
      <c r="AS1073" s="499"/>
      <c r="AT1073" s="499"/>
      <c r="AU1073" s="500"/>
      <c r="AV1073" s="504">
        <v>3.8</v>
      </c>
      <c r="AW1073" s="505"/>
      <c r="AX1073" s="505"/>
      <c r="AY1073" s="563"/>
    </row>
    <row r="1074" spans="2:51" ht="24.75" customHeight="1">
      <c r="B1074" s="308"/>
      <c r="C1074" s="309"/>
      <c r="D1074" s="309"/>
      <c r="E1074" s="309"/>
      <c r="F1074" s="309"/>
      <c r="G1074" s="310"/>
      <c r="H1074" s="553"/>
      <c r="I1074" s="554"/>
      <c r="J1074" s="554"/>
      <c r="K1074" s="554"/>
      <c r="L1074" s="555"/>
      <c r="M1074" s="501"/>
      <c r="N1074" s="502"/>
      <c r="O1074" s="502"/>
      <c r="P1074" s="502"/>
      <c r="Q1074" s="502"/>
      <c r="R1074" s="502"/>
      <c r="S1074" s="502"/>
      <c r="T1074" s="502"/>
      <c r="U1074" s="502"/>
      <c r="V1074" s="502"/>
      <c r="W1074" s="502"/>
      <c r="X1074" s="502"/>
      <c r="Y1074" s="503"/>
      <c r="Z1074" s="239"/>
      <c r="AA1074" s="240"/>
      <c r="AB1074" s="240"/>
      <c r="AC1074" s="242"/>
      <c r="AD1074" s="553"/>
      <c r="AE1074" s="554"/>
      <c r="AF1074" s="554"/>
      <c r="AG1074" s="554"/>
      <c r="AH1074" s="555"/>
      <c r="AI1074" s="501"/>
      <c r="AJ1074" s="502"/>
      <c r="AK1074" s="502"/>
      <c r="AL1074" s="502"/>
      <c r="AM1074" s="502"/>
      <c r="AN1074" s="502"/>
      <c r="AO1074" s="502"/>
      <c r="AP1074" s="502"/>
      <c r="AQ1074" s="502"/>
      <c r="AR1074" s="502"/>
      <c r="AS1074" s="502"/>
      <c r="AT1074" s="502"/>
      <c r="AU1074" s="503"/>
      <c r="AV1074" s="239"/>
      <c r="AW1074" s="240"/>
      <c r="AX1074" s="240"/>
      <c r="AY1074" s="241"/>
    </row>
    <row r="1075" spans="2:51" ht="24.75" customHeight="1">
      <c r="B1075" s="308"/>
      <c r="C1075" s="309"/>
      <c r="D1075" s="309"/>
      <c r="E1075" s="309"/>
      <c r="F1075" s="309"/>
      <c r="G1075" s="310"/>
      <c r="H1075" s="233"/>
      <c r="I1075" s="234"/>
      <c r="J1075" s="234"/>
      <c r="K1075" s="234"/>
      <c r="L1075" s="235"/>
      <c r="M1075" s="236"/>
      <c r="N1075" s="237"/>
      <c r="O1075" s="237"/>
      <c r="P1075" s="237"/>
      <c r="Q1075" s="237"/>
      <c r="R1075" s="237"/>
      <c r="S1075" s="237"/>
      <c r="T1075" s="237"/>
      <c r="U1075" s="237"/>
      <c r="V1075" s="237"/>
      <c r="W1075" s="237"/>
      <c r="X1075" s="237"/>
      <c r="Y1075" s="238"/>
      <c r="Z1075" s="239"/>
      <c r="AA1075" s="240"/>
      <c r="AB1075" s="240"/>
      <c r="AC1075" s="242"/>
      <c r="AD1075" s="233"/>
      <c r="AE1075" s="234"/>
      <c r="AF1075" s="234"/>
      <c r="AG1075" s="234"/>
      <c r="AH1075" s="235"/>
      <c r="AI1075" s="236"/>
      <c r="AJ1075" s="237"/>
      <c r="AK1075" s="237"/>
      <c r="AL1075" s="237"/>
      <c r="AM1075" s="237"/>
      <c r="AN1075" s="237"/>
      <c r="AO1075" s="237"/>
      <c r="AP1075" s="237"/>
      <c r="AQ1075" s="237"/>
      <c r="AR1075" s="237"/>
      <c r="AS1075" s="237"/>
      <c r="AT1075" s="237"/>
      <c r="AU1075" s="238"/>
      <c r="AV1075" s="239"/>
      <c r="AW1075" s="240"/>
      <c r="AX1075" s="240"/>
      <c r="AY1075" s="241"/>
    </row>
    <row r="1076" spans="2:51" ht="24.75" customHeight="1">
      <c r="B1076" s="308"/>
      <c r="C1076" s="309"/>
      <c r="D1076" s="309"/>
      <c r="E1076" s="309"/>
      <c r="F1076" s="309"/>
      <c r="G1076" s="310"/>
      <c r="H1076" s="233"/>
      <c r="I1076" s="234"/>
      <c r="J1076" s="234"/>
      <c r="K1076" s="234"/>
      <c r="L1076" s="235"/>
      <c r="M1076" s="236"/>
      <c r="N1076" s="237"/>
      <c r="O1076" s="237"/>
      <c r="P1076" s="237"/>
      <c r="Q1076" s="237"/>
      <c r="R1076" s="237"/>
      <c r="S1076" s="237"/>
      <c r="T1076" s="237"/>
      <c r="U1076" s="237"/>
      <c r="V1076" s="237"/>
      <c r="W1076" s="237"/>
      <c r="X1076" s="237"/>
      <c r="Y1076" s="238"/>
      <c r="Z1076" s="239"/>
      <c r="AA1076" s="240"/>
      <c r="AB1076" s="240"/>
      <c r="AC1076" s="242"/>
      <c r="AD1076" s="233"/>
      <c r="AE1076" s="234"/>
      <c r="AF1076" s="234"/>
      <c r="AG1076" s="234"/>
      <c r="AH1076" s="235"/>
      <c r="AI1076" s="236"/>
      <c r="AJ1076" s="237"/>
      <c r="AK1076" s="237"/>
      <c r="AL1076" s="237"/>
      <c r="AM1076" s="237"/>
      <c r="AN1076" s="237"/>
      <c r="AO1076" s="237"/>
      <c r="AP1076" s="237"/>
      <c r="AQ1076" s="237"/>
      <c r="AR1076" s="237"/>
      <c r="AS1076" s="237"/>
      <c r="AT1076" s="237"/>
      <c r="AU1076" s="238"/>
      <c r="AV1076" s="239"/>
      <c r="AW1076" s="240"/>
      <c r="AX1076" s="240"/>
      <c r="AY1076" s="241"/>
    </row>
    <row r="1077" spans="2:51" ht="24.75" customHeight="1">
      <c r="B1077" s="308"/>
      <c r="C1077" s="309"/>
      <c r="D1077" s="309"/>
      <c r="E1077" s="309"/>
      <c r="F1077" s="309"/>
      <c r="G1077" s="310"/>
      <c r="H1077" s="233"/>
      <c r="I1077" s="234"/>
      <c r="J1077" s="234"/>
      <c r="K1077" s="234"/>
      <c r="L1077" s="235"/>
      <c r="M1077" s="236"/>
      <c r="N1077" s="237"/>
      <c r="O1077" s="237"/>
      <c r="P1077" s="237"/>
      <c r="Q1077" s="237"/>
      <c r="R1077" s="237"/>
      <c r="S1077" s="237"/>
      <c r="T1077" s="237"/>
      <c r="U1077" s="237"/>
      <c r="V1077" s="237"/>
      <c r="W1077" s="237"/>
      <c r="X1077" s="237"/>
      <c r="Y1077" s="238"/>
      <c r="Z1077" s="239"/>
      <c r="AA1077" s="240"/>
      <c r="AB1077" s="240"/>
      <c r="AC1077" s="240"/>
      <c r="AD1077" s="233"/>
      <c r="AE1077" s="234"/>
      <c r="AF1077" s="234"/>
      <c r="AG1077" s="234"/>
      <c r="AH1077" s="235"/>
      <c r="AI1077" s="236"/>
      <c r="AJ1077" s="237"/>
      <c r="AK1077" s="237"/>
      <c r="AL1077" s="237"/>
      <c r="AM1077" s="237"/>
      <c r="AN1077" s="237"/>
      <c r="AO1077" s="237"/>
      <c r="AP1077" s="237"/>
      <c r="AQ1077" s="237"/>
      <c r="AR1077" s="237"/>
      <c r="AS1077" s="237"/>
      <c r="AT1077" s="237"/>
      <c r="AU1077" s="238"/>
      <c r="AV1077" s="239"/>
      <c r="AW1077" s="240"/>
      <c r="AX1077" s="240"/>
      <c r="AY1077" s="241"/>
    </row>
    <row r="1078" spans="2:51" ht="24.75" customHeight="1">
      <c r="B1078" s="308"/>
      <c r="C1078" s="309"/>
      <c r="D1078" s="309"/>
      <c r="E1078" s="309"/>
      <c r="F1078" s="309"/>
      <c r="G1078" s="310"/>
      <c r="H1078" s="233"/>
      <c r="I1078" s="234"/>
      <c r="J1078" s="234"/>
      <c r="K1078" s="234"/>
      <c r="L1078" s="235"/>
      <c r="M1078" s="236"/>
      <c r="N1078" s="237"/>
      <c r="O1078" s="237"/>
      <c r="P1078" s="237"/>
      <c r="Q1078" s="237"/>
      <c r="R1078" s="237"/>
      <c r="S1078" s="237"/>
      <c r="T1078" s="237"/>
      <c r="U1078" s="237"/>
      <c r="V1078" s="237"/>
      <c r="W1078" s="237"/>
      <c r="X1078" s="237"/>
      <c r="Y1078" s="238"/>
      <c r="Z1078" s="239"/>
      <c r="AA1078" s="240"/>
      <c r="AB1078" s="240"/>
      <c r="AC1078" s="240"/>
      <c r="AD1078" s="233"/>
      <c r="AE1078" s="234"/>
      <c r="AF1078" s="234"/>
      <c r="AG1078" s="234"/>
      <c r="AH1078" s="235"/>
      <c r="AI1078" s="236"/>
      <c r="AJ1078" s="237"/>
      <c r="AK1078" s="237"/>
      <c r="AL1078" s="237"/>
      <c r="AM1078" s="237"/>
      <c r="AN1078" s="237"/>
      <c r="AO1078" s="237"/>
      <c r="AP1078" s="237"/>
      <c r="AQ1078" s="237"/>
      <c r="AR1078" s="237"/>
      <c r="AS1078" s="237"/>
      <c r="AT1078" s="237"/>
      <c r="AU1078" s="238"/>
      <c r="AV1078" s="239"/>
      <c r="AW1078" s="240"/>
      <c r="AX1078" s="240"/>
      <c r="AY1078" s="241"/>
    </row>
    <row r="1079" spans="2:51" ht="24.75" customHeight="1">
      <c r="B1079" s="308"/>
      <c r="C1079" s="309"/>
      <c r="D1079" s="309"/>
      <c r="E1079" s="309"/>
      <c r="F1079" s="309"/>
      <c r="G1079" s="310"/>
      <c r="H1079" s="233"/>
      <c r="I1079" s="234"/>
      <c r="J1079" s="234"/>
      <c r="K1079" s="234"/>
      <c r="L1079" s="235"/>
      <c r="M1079" s="236"/>
      <c r="N1079" s="237"/>
      <c r="O1079" s="237"/>
      <c r="P1079" s="237"/>
      <c r="Q1079" s="237"/>
      <c r="R1079" s="237"/>
      <c r="S1079" s="237"/>
      <c r="T1079" s="237"/>
      <c r="U1079" s="237"/>
      <c r="V1079" s="237"/>
      <c r="W1079" s="237"/>
      <c r="X1079" s="237"/>
      <c r="Y1079" s="238"/>
      <c r="Z1079" s="239"/>
      <c r="AA1079" s="240"/>
      <c r="AB1079" s="240"/>
      <c r="AC1079" s="240"/>
      <c r="AD1079" s="233"/>
      <c r="AE1079" s="234"/>
      <c r="AF1079" s="234"/>
      <c r="AG1079" s="234"/>
      <c r="AH1079" s="235"/>
      <c r="AI1079" s="236"/>
      <c r="AJ1079" s="237"/>
      <c r="AK1079" s="237"/>
      <c r="AL1079" s="237"/>
      <c r="AM1079" s="237"/>
      <c r="AN1079" s="237"/>
      <c r="AO1079" s="237"/>
      <c r="AP1079" s="237"/>
      <c r="AQ1079" s="237"/>
      <c r="AR1079" s="237"/>
      <c r="AS1079" s="237"/>
      <c r="AT1079" s="237"/>
      <c r="AU1079" s="238"/>
      <c r="AV1079" s="239"/>
      <c r="AW1079" s="240"/>
      <c r="AX1079" s="240"/>
      <c r="AY1079" s="241"/>
    </row>
    <row r="1080" spans="2:51" ht="24.75" customHeight="1">
      <c r="B1080" s="308"/>
      <c r="C1080" s="309"/>
      <c r="D1080" s="309"/>
      <c r="E1080" s="309"/>
      <c r="F1080" s="309"/>
      <c r="G1080" s="310"/>
      <c r="H1080" s="224"/>
      <c r="I1080" s="225"/>
      <c r="J1080" s="225"/>
      <c r="K1080" s="225"/>
      <c r="L1080" s="226"/>
      <c r="M1080" s="227"/>
      <c r="N1080" s="228"/>
      <c r="O1080" s="228"/>
      <c r="P1080" s="228"/>
      <c r="Q1080" s="228"/>
      <c r="R1080" s="228"/>
      <c r="S1080" s="228"/>
      <c r="T1080" s="228"/>
      <c r="U1080" s="228"/>
      <c r="V1080" s="228"/>
      <c r="W1080" s="228"/>
      <c r="X1080" s="228"/>
      <c r="Y1080" s="229"/>
      <c r="Z1080" s="230"/>
      <c r="AA1080" s="231"/>
      <c r="AB1080" s="231"/>
      <c r="AC1080" s="231"/>
      <c r="AD1080" s="224"/>
      <c r="AE1080" s="225"/>
      <c r="AF1080" s="225"/>
      <c r="AG1080" s="225"/>
      <c r="AH1080" s="226"/>
      <c r="AI1080" s="227"/>
      <c r="AJ1080" s="228"/>
      <c r="AK1080" s="228"/>
      <c r="AL1080" s="228"/>
      <c r="AM1080" s="228"/>
      <c r="AN1080" s="228"/>
      <c r="AO1080" s="228"/>
      <c r="AP1080" s="228"/>
      <c r="AQ1080" s="228"/>
      <c r="AR1080" s="228"/>
      <c r="AS1080" s="228"/>
      <c r="AT1080" s="228"/>
      <c r="AU1080" s="229"/>
      <c r="AV1080" s="230"/>
      <c r="AW1080" s="231"/>
      <c r="AX1080" s="231"/>
      <c r="AY1080" s="232"/>
    </row>
    <row r="1081" spans="2:51" ht="24.75" customHeight="1">
      <c r="B1081" s="308"/>
      <c r="C1081" s="309"/>
      <c r="D1081" s="309"/>
      <c r="E1081" s="309"/>
      <c r="F1081" s="309"/>
      <c r="G1081" s="310"/>
      <c r="H1081" s="266" t="s">
        <v>26</v>
      </c>
      <c r="I1081" s="267"/>
      <c r="J1081" s="267"/>
      <c r="K1081" s="267"/>
      <c r="L1081" s="267"/>
      <c r="M1081" s="268"/>
      <c r="N1081" s="269"/>
      <c r="O1081" s="269"/>
      <c r="P1081" s="269"/>
      <c r="Q1081" s="269"/>
      <c r="R1081" s="269"/>
      <c r="S1081" s="269"/>
      <c r="T1081" s="269"/>
      <c r="U1081" s="269"/>
      <c r="V1081" s="269"/>
      <c r="W1081" s="269"/>
      <c r="X1081" s="269"/>
      <c r="Y1081" s="270"/>
      <c r="Z1081" s="495">
        <f>SUM(Z1073:AC1080)</f>
        <v>12.9</v>
      </c>
      <c r="AA1081" s="496"/>
      <c r="AB1081" s="496"/>
      <c r="AC1081" s="497"/>
      <c r="AD1081" s="266" t="s">
        <v>26</v>
      </c>
      <c r="AE1081" s="267"/>
      <c r="AF1081" s="267"/>
      <c r="AG1081" s="267"/>
      <c r="AH1081" s="267"/>
      <c r="AI1081" s="268"/>
      <c r="AJ1081" s="269"/>
      <c r="AK1081" s="269"/>
      <c r="AL1081" s="269"/>
      <c r="AM1081" s="269"/>
      <c r="AN1081" s="269"/>
      <c r="AO1081" s="269"/>
      <c r="AP1081" s="269"/>
      <c r="AQ1081" s="269"/>
      <c r="AR1081" s="269"/>
      <c r="AS1081" s="269"/>
      <c r="AT1081" s="269"/>
      <c r="AU1081" s="270"/>
      <c r="AV1081" s="495">
        <f>SUM(AV1073:AY1080)</f>
        <v>3.8</v>
      </c>
      <c r="AW1081" s="496"/>
      <c r="AX1081" s="496"/>
      <c r="AY1081" s="562"/>
    </row>
    <row r="1082" spans="2:51" ht="24.75" customHeight="1">
      <c r="B1082" s="308"/>
      <c r="C1082" s="309"/>
      <c r="D1082" s="309"/>
      <c r="E1082" s="309"/>
      <c r="F1082" s="309"/>
      <c r="G1082" s="310"/>
      <c r="H1082" s="253" t="s">
        <v>1896</v>
      </c>
      <c r="I1082" s="254"/>
      <c r="J1082" s="254"/>
      <c r="K1082" s="254"/>
      <c r="L1082" s="254"/>
      <c r="M1082" s="254"/>
      <c r="N1082" s="254"/>
      <c r="O1082" s="254"/>
      <c r="P1082" s="254"/>
      <c r="Q1082" s="254"/>
      <c r="R1082" s="254"/>
      <c r="S1082" s="254"/>
      <c r="T1082" s="254"/>
      <c r="U1082" s="254"/>
      <c r="V1082" s="254"/>
      <c r="W1082" s="254"/>
      <c r="X1082" s="254"/>
      <c r="Y1082" s="254"/>
      <c r="Z1082" s="254"/>
      <c r="AA1082" s="254"/>
      <c r="AB1082" s="254"/>
      <c r="AC1082" s="255"/>
      <c r="AD1082" s="253" t="s">
        <v>1798</v>
      </c>
      <c r="AE1082" s="254"/>
      <c r="AF1082" s="254"/>
      <c r="AG1082" s="254"/>
      <c r="AH1082" s="254"/>
      <c r="AI1082" s="254"/>
      <c r="AJ1082" s="254"/>
      <c r="AK1082" s="254"/>
      <c r="AL1082" s="254"/>
      <c r="AM1082" s="254"/>
      <c r="AN1082" s="254"/>
      <c r="AO1082" s="254"/>
      <c r="AP1082" s="254"/>
      <c r="AQ1082" s="254"/>
      <c r="AR1082" s="254"/>
      <c r="AS1082" s="254"/>
      <c r="AT1082" s="254"/>
      <c r="AU1082" s="254"/>
      <c r="AV1082" s="254"/>
      <c r="AW1082" s="254"/>
      <c r="AX1082" s="254"/>
      <c r="AY1082" s="256"/>
    </row>
    <row r="1083" spans="2:51" ht="24.75" customHeight="1">
      <c r="B1083" s="308"/>
      <c r="C1083" s="309"/>
      <c r="D1083" s="309"/>
      <c r="E1083" s="309"/>
      <c r="F1083" s="309"/>
      <c r="G1083" s="310"/>
      <c r="H1083" s="257" t="s">
        <v>23</v>
      </c>
      <c r="I1083" s="258"/>
      <c r="J1083" s="258"/>
      <c r="K1083" s="258"/>
      <c r="L1083" s="258"/>
      <c r="M1083" s="259" t="s">
        <v>24</v>
      </c>
      <c r="N1083" s="260"/>
      <c r="O1083" s="260"/>
      <c r="P1083" s="260"/>
      <c r="Q1083" s="260"/>
      <c r="R1083" s="260"/>
      <c r="S1083" s="260"/>
      <c r="T1083" s="260"/>
      <c r="U1083" s="260"/>
      <c r="V1083" s="260"/>
      <c r="W1083" s="260"/>
      <c r="X1083" s="260"/>
      <c r="Y1083" s="261"/>
      <c r="Z1083" s="262" t="s">
        <v>25</v>
      </c>
      <c r="AA1083" s="263"/>
      <c r="AB1083" s="263"/>
      <c r="AC1083" s="264"/>
      <c r="AD1083" s="257" t="s">
        <v>23</v>
      </c>
      <c r="AE1083" s="258"/>
      <c r="AF1083" s="258"/>
      <c r="AG1083" s="258"/>
      <c r="AH1083" s="258"/>
      <c r="AI1083" s="259" t="s">
        <v>24</v>
      </c>
      <c r="AJ1083" s="260"/>
      <c r="AK1083" s="260"/>
      <c r="AL1083" s="260"/>
      <c r="AM1083" s="260"/>
      <c r="AN1083" s="260"/>
      <c r="AO1083" s="260"/>
      <c r="AP1083" s="260"/>
      <c r="AQ1083" s="260"/>
      <c r="AR1083" s="260"/>
      <c r="AS1083" s="260"/>
      <c r="AT1083" s="260"/>
      <c r="AU1083" s="261"/>
      <c r="AV1083" s="262" t="s">
        <v>25</v>
      </c>
      <c r="AW1083" s="263"/>
      <c r="AX1083" s="263"/>
      <c r="AY1083" s="265"/>
    </row>
    <row r="1084" spans="2:51" ht="24.75" customHeight="1">
      <c r="B1084" s="308"/>
      <c r="C1084" s="309"/>
      <c r="D1084" s="309"/>
      <c r="E1084" s="309"/>
      <c r="F1084" s="309"/>
      <c r="G1084" s="310"/>
      <c r="H1084" s="550" t="s">
        <v>1919</v>
      </c>
      <c r="I1084" s="551"/>
      <c r="J1084" s="551"/>
      <c r="K1084" s="551"/>
      <c r="L1084" s="552"/>
      <c r="M1084" s="498" t="s">
        <v>1925</v>
      </c>
      <c r="N1084" s="499"/>
      <c r="O1084" s="499"/>
      <c r="P1084" s="499"/>
      <c r="Q1084" s="499"/>
      <c r="R1084" s="499"/>
      <c r="S1084" s="499"/>
      <c r="T1084" s="499"/>
      <c r="U1084" s="499"/>
      <c r="V1084" s="499"/>
      <c r="W1084" s="499"/>
      <c r="X1084" s="499"/>
      <c r="Y1084" s="500"/>
      <c r="Z1084" s="504">
        <v>32.1</v>
      </c>
      <c r="AA1084" s="505"/>
      <c r="AB1084" s="505"/>
      <c r="AC1084" s="546"/>
      <c r="AD1084" s="550"/>
      <c r="AE1084" s="551"/>
      <c r="AF1084" s="551"/>
      <c r="AG1084" s="551"/>
      <c r="AH1084" s="552"/>
      <c r="AI1084" s="246"/>
      <c r="AJ1084" s="557"/>
      <c r="AK1084" s="557"/>
      <c r="AL1084" s="557"/>
      <c r="AM1084" s="557"/>
      <c r="AN1084" s="557"/>
      <c r="AO1084" s="557"/>
      <c r="AP1084" s="557"/>
      <c r="AQ1084" s="557"/>
      <c r="AR1084" s="557"/>
      <c r="AS1084" s="557"/>
      <c r="AT1084" s="557"/>
      <c r="AU1084" s="558"/>
      <c r="AV1084" s="283"/>
      <c r="AW1084" s="284"/>
      <c r="AX1084" s="284"/>
      <c r="AY1084" s="559"/>
    </row>
    <row r="1085" spans="2:51" ht="24.75" customHeight="1">
      <c r="B1085" s="308"/>
      <c r="C1085" s="309"/>
      <c r="D1085" s="309"/>
      <c r="E1085" s="309"/>
      <c r="F1085" s="309"/>
      <c r="G1085" s="310"/>
      <c r="H1085" s="553"/>
      <c r="I1085" s="554"/>
      <c r="J1085" s="554"/>
      <c r="K1085" s="554"/>
      <c r="L1085" s="555"/>
      <c r="M1085" s="501"/>
      <c r="N1085" s="502"/>
      <c r="O1085" s="502"/>
      <c r="P1085" s="502"/>
      <c r="Q1085" s="502"/>
      <c r="R1085" s="502"/>
      <c r="S1085" s="502"/>
      <c r="T1085" s="502"/>
      <c r="U1085" s="502"/>
      <c r="V1085" s="502"/>
      <c r="W1085" s="502"/>
      <c r="X1085" s="502"/>
      <c r="Y1085" s="503"/>
      <c r="Z1085" s="239"/>
      <c r="AA1085" s="240"/>
      <c r="AB1085" s="240"/>
      <c r="AC1085" s="242"/>
      <c r="AD1085" s="553"/>
      <c r="AE1085" s="554"/>
      <c r="AF1085" s="554"/>
      <c r="AG1085" s="554"/>
      <c r="AH1085" s="555"/>
      <c r="AI1085" s="236"/>
      <c r="AJ1085" s="560"/>
      <c r="AK1085" s="560"/>
      <c r="AL1085" s="560"/>
      <c r="AM1085" s="560"/>
      <c r="AN1085" s="560"/>
      <c r="AO1085" s="560"/>
      <c r="AP1085" s="560"/>
      <c r="AQ1085" s="560"/>
      <c r="AR1085" s="560"/>
      <c r="AS1085" s="560"/>
      <c r="AT1085" s="560"/>
      <c r="AU1085" s="561"/>
      <c r="AV1085" s="239"/>
      <c r="AW1085" s="240"/>
      <c r="AX1085" s="240"/>
      <c r="AY1085" s="241"/>
    </row>
    <row r="1086" spans="2:51" ht="24.75" customHeight="1">
      <c r="B1086" s="308"/>
      <c r="C1086" s="309"/>
      <c r="D1086" s="309"/>
      <c r="E1086" s="309"/>
      <c r="F1086" s="309"/>
      <c r="G1086" s="310"/>
      <c r="H1086" s="233"/>
      <c r="I1086" s="234"/>
      <c r="J1086" s="234"/>
      <c r="K1086" s="234"/>
      <c r="L1086" s="235"/>
      <c r="M1086" s="236"/>
      <c r="N1086" s="237"/>
      <c r="O1086" s="237"/>
      <c r="P1086" s="237"/>
      <c r="Q1086" s="237"/>
      <c r="R1086" s="237"/>
      <c r="S1086" s="237"/>
      <c r="T1086" s="237"/>
      <c r="U1086" s="237"/>
      <c r="V1086" s="237"/>
      <c r="W1086" s="237"/>
      <c r="X1086" s="237"/>
      <c r="Y1086" s="238"/>
      <c r="Z1086" s="239"/>
      <c r="AA1086" s="240"/>
      <c r="AB1086" s="240"/>
      <c r="AC1086" s="242"/>
      <c r="AD1086" s="233"/>
      <c r="AE1086" s="234"/>
      <c r="AF1086" s="234"/>
      <c r="AG1086" s="234"/>
      <c r="AH1086" s="235"/>
      <c r="AI1086" s="236"/>
      <c r="AJ1086" s="237"/>
      <c r="AK1086" s="237"/>
      <c r="AL1086" s="237"/>
      <c r="AM1086" s="237"/>
      <c r="AN1086" s="237"/>
      <c r="AO1086" s="237"/>
      <c r="AP1086" s="237"/>
      <c r="AQ1086" s="237"/>
      <c r="AR1086" s="237"/>
      <c r="AS1086" s="237"/>
      <c r="AT1086" s="237"/>
      <c r="AU1086" s="238"/>
      <c r="AV1086" s="239"/>
      <c r="AW1086" s="240"/>
      <c r="AX1086" s="240"/>
      <c r="AY1086" s="241"/>
    </row>
    <row r="1087" spans="2:51" ht="24.75" customHeight="1">
      <c r="B1087" s="308"/>
      <c r="C1087" s="309"/>
      <c r="D1087" s="309"/>
      <c r="E1087" s="309"/>
      <c r="F1087" s="309"/>
      <c r="G1087" s="310"/>
      <c r="H1087" s="233"/>
      <c r="I1087" s="234"/>
      <c r="J1087" s="234"/>
      <c r="K1087" s="234"/>
      <c r="L1087" s="235"/>
      <c r="M1087" s="236"/>
      <c r="N1087" s="237"/>
      <c r="O1087" s="237"/>
      <c r="P1087" s="237"/>
      <c r="Q1087" s="237"/>
      <c r="R1087" s="237"/>
      <c r="S1087" s="237"/>
      <c r="T1087" s="237"/>
      <c r="U1087" s="237"/>
      <c r="V1087" s="237"/>
      <c r="W1087" s="237"/>
      <c r="X1087" s="237"/>
      <c r="Y1087" s="238"/>
      <c r="Z1087" s="239"/>
      <c r="AA1087" s="240"/>
      <c r="AB1087" s="240"/>
      <c r="AC1087" s="242"/>
      <c r="AD1087" s="233"/>
      <c r="AE1087" s="234"/>
      <c r="AF1087" s="234"/>
      <c r="AG1087" s="234"/>
      <c r="AH1087" s="235"/>
      <c r="AI1087" s="236"/>
      <c r="AJ1087" s="237"/>
      <c r="AK1087" s="237"/>
      <c r="AL1087" s="237"/>
      <c r="AM1087" s="237"/>
      <c r="AN1087" s="237"/>
      <c r="AO1087" s="237"/>
      <c r="AP1087" s="237"/>
      <c r="AQ1087" s="237"/>
      <c r="AR1087" s="237"/>
      <c r="AS1087" s="237"/>
      <c r="AT1087" s="237"/>
      <c r="AU1087" s="238"/>
      <c r="AV1087" s="239"/>
      <c r="AW1087" s="240"/>
      <c r="AX1087" s="240"/>
      <c r="AY1087" s="241"/>
    </row>
    <row r="1088" spans="2:51" ht="24.75" customHeight="1">
      <c r="B1088" s="308"/>
      <c r="C1088" s="309"/>
      <c r="D1088" s="309"/>
      <c r="E1088" s="309"/>
      <c r="F1088" s="309"/>
      <c r="G1088" s="310"/>
      <c r="H1088" s="233"/>
      <c r="I1088" s="234"/>
      <c r="J1088" s="234"/>
      <c r="K1088" s="234"/>
      <c r="L1088" s="235"/>
      <c r="M1088" s="236"/>
      <c r="N1088" s="237"/>
      <c r="O1088" s="237"/>
      <c r="P1088" s="237"/>
      <c r="Q1088" s="237"/>
      <c r="R1088" s="237"/>
      <c r="S1088" s="237"/>
      <c r="T1088" s="237"/>
      <c r="U1088" s="237"/>
      <c r="V1088" s="237"/>
      <c r="W1088" s="237"/>
      <c r="X1088" s="237"/>
      <c r="Y1088" s="238"/>
      <c r="Z1088" s="239"/>
      <c r="AA1088" s="240"/>
      <c r="AB1088" s="240"/>
      <c r="AC1088" s="240"/>
      <c r="AD1088" s="233"/>
      <c r="AE1088" s="234"/>
      <c r="AF1088" s="234"/>
      <c r="AG1088" s="234"/>
      <c r="AH1088" s="235"/>
      <c r="AI1088" s="236"/>
      <c r="AJ1088" s="237"/>
      <c r="AK1088" s="237"/>
      <c r="AL1088" s="237"/>
      <c r="AM1088" s="237"/>
      <c r="AN1088" s="237"/>
      <c r="AO1088" s="237"/>
      <c r="AP1088" s="237"/>
      <c r="AQ1088" s="237"/>
      <c r="AR1088" s="237"/>
      <c r="AS1088" s="237"/>
      <c r="AT1088" s="237"/>
      <c r="AU1088" s="238"/>
      <c r="AV1088" s="239"/>
      <c r="AW1088" s="240"/>
      <c r="AX1088" s="240"/>
      <c r="AY1088" s="241"/>
    </row>
    <row r="1089" spans="2:51" ht="24.75" customHeight="1">
      <c r="B1089" s="308"/>
      <c r="C1089" s="309"/>
      <c r="D1089" s="309"/>
      <c r="E1089" s="309"/>
      <c r="F1089" s="309"/>
      <c r="G1089" s="310"/>
      <c r="H1089" s="233"/>
      <c r="I1089" s="234"/>
      <c r="J1089" s="234"/>
      <c r="K1089" s="234"/>
      <c r="L1089" s="235"/>
      <c r="M1089" s="236"/>
      <c r="N1089" s="237"/>
      <c r="O1089" s="237"/>
      <c r="P1089" s="237"/>
      <c r="Q1089" s="237"/>
      <c r="R1089" s="237"/>
      <c r="S1089" s="237"/>
      <c r="T1089" s="237"/>
      <c r="U1089" s="237"/>
      <c r="V1089" s="237"/>
      <c r="W1089" s="237"/>
      <c r="X1089" s="237"/>
      <c r="Y1089" s="238"/>
      <c r="Z1089" s="239"/>
      <c r="AA1089" s="240"/>
      <c r="AB1089" s="240"/>
      <c r="AC1089" s="240"/>
      <c r="AD1089" s="233"/>
      <c r="AE1089" s="234"/>
      <c r="AF1089" s="234"/>
      <c r="AG1089" s="234"/>
      <c r="AH1089" s="235"/>
      <c r="AI1089" s="236"/>
      <c r="AJ1089" s="237"/>
      <c r="AK1089" s="237"/>
      <c r="AL1089" s="237"/>
      <c r="AM1089" s="237"/>
      <c r="AN1089" s="237"/>
      <c r="AO1089" s="237"/>
      <c r="AP1089" s="237"/>
      <c r="AQ1089" s="237"/>
      <c r="AR1089" s="237"/>
      <c r="AS1089" s="237"/>
      <c r="AT1089" s="237"/>
      <c r="AU1089" s="238"/>
      <c r="AV1089" s="239"/>
      <c r="AW1089" s="240"/>
      <c r="AX1089" s="240"/>
      <c r="AY1089" s="241"/>
    </row>
    <row r="1090" spans="2:51" ht="24.75" customHeight="1">
      <c r="B1090" s="308"/>
      <c r="C1090" s="309"/>
      <c r="D1090" s="309"/>
      <c r="E1090" s="309"/>
      <c r="F1090" s="309"/>
      <c r="G1090" s="310"/>
      <c r="H1090" s="233"/>
      <c r="I1090" s="234"/>
      <c r="J1090" s="234"/>
      <c r="K1090" s="234"/>
      <c r="L1090" s="235"/>
      <c r="M1090" s="236"/>
      <c r="N1090" s="237"/>
      <c r="O1090" s="237"/>
      <c r="P1090" s="237"/>
      <c r="Q1090" s="237"/>
      <c r="R1090" s="237"/>
      <c r="S1090" s="237"/>
      <c r="T1090" s="237"/>
      <c r="U1090" s="237"/>
      <c r="V1090" s="237"/>
      <c r="W1090" s="237"/>
      <c r="X1090" s="237"/>
      <c r="Y1090" s="238"/>
      <c r="Z1090" s="239"/>
      <c r="AA1090" s="240"/>
      <c r="AB1090" s="240"/>
      <c r="AC1090" s="240"/>
      <c r="AD1090" s="233"/>
      <c r="AE1090" s="234"/>
      <c r="AF1090" s="234"/>
      <c r="AG1090" s="234"/>
      <c r="AH1090" s="235"/>
      <c r="AI1090" s="236"/>
      <c r="AJ1090" s="237"/>
      <c r="AK1090" s="237"/>
      <c r="AL1090" s="237"/>
      <c r="AM1090" s="237"/>
      <c r="AN1090" s="237"/>
      <c r="AO1090" s="237"/>
      <c r="AP1090" s="237"/>
      <c r="AQ1090" s="237"/>
      <c r="AR1090" s="237"/>
      <c r="AS1090" s="237"/>
      <c r="AT1090" s="237"/>
      <c r="AU1090" s="238"/>
      <c r="AV1090" s="239"/>
      <c r="AW1090" s="240"/>
      <c r="AX1090" s="240"/>
      <c r="AY1090" s="241"/>
    </row>
    <row r="1091" spans="2:51" ht="24.75" customHeight="1">
      <c r="B1091" s="308"/>
      <c r="C1091" s="309"/>
      <c r="D1091" s="309"/>
      <c r="E1091" s="309"/>
      <c r="F1091" s="309"/>
      <c r="G1091" s="310"/>
      <c r="H1091" s="224"/>
      <c r="I1091" s="225"/>
      <c r="J1091" s="225"/>
      <c r="K1091" s="225"/>
      <c r="L1091" s="226"/>
      <c r="M1091" s="227"/>
      <c r="N1091" s="228"/>
      <c r="O1091" s="228"/>
      <c r="P1091" s="228"/>
      <c r="Q1091" s="228"/>
      <c r="R1091" s="228"/>
      <c r="S1091" s="228"/>
      <c r="T1091" s="228"/>
      <c r="U1091" s="228"/>
      <c r="V1091" s="228"/>
      <c r="W1091" s="228"/>
      <c r="X1091" s="228"/>
      <c r="Y1091" s="229"/>
      <c r="Z1091" s="230"/>
      <c r="AA1091" s="231"/>
      <c r="AB1091" s="231"/>
      <c r="AC1091" s="231"/>
      <c r="AD1091" s="224"/>
      <c r="AE1091" s="225"/>
      <c r="AF1091" s="225"/>
      <c r="AG1091" s="225"/>
      <c r="AH1091" s="226"/>
      <c r="AI1091" s="227"/>
      <c r="AJ1091" s="228"/>
      <c r="AK1091" s="228"/>
      <c r="AL1091" s="228"/>
      <c r="AM1091" s="228"/>
      <c r="AN1091" s="228"/>
      <c r="AO1091" s="228"/>
      <c r="AP1091" s="228"/>
      <c r="AQ1091" s="228"/>
      <c r="AR1091" s="228"/>
      <c r="AS1091" s="228"/>
      <c r="AT1091" s="228"/>
      <c r="AU1091" s="229"/>
      <c r="AV1091" s="230"/>
      <c r="AW1091" s="231"/>
      <c r="AX1091" s="231"/>
      <c r="AY1091" s="232"/>
    </row>
    <row r="1092" spans="2:51" ht="24.75" customHeight="1">
      <c r="B1092" s="308"/>
      <c r="C1092" s="309"/>
      <c r="D1092" s="309"/>
      <c r="E1092" s="309"/>
      <c r="F1092" s="309"/>
      <c r="G1092" s="310"/>
      <c r="H1092" s="266" t="s">
        <v>26</v>
      </c>
      <c r="I1092" s="267"/>
      <c r="J1092" s="267"/>
      <c r="K1092" s="267"/>
      <c r="L1092" s="267"/>
      <c r="M1092" s="268"/>
      <c r="N1092" s="269"/>
      <c r="O1092" s="269"/>
      <c r="P1092" s="269"/>
      <c r="Q1092" s="269"/>
      <c r="R1092" s="269"/>
      <c r="S1092" s="269"/>
      <c r="T1092" s="269"/>
      <c r="U1092" s="269"/>
      <c r="V1092" s="269"/>
      <c r="W1092" s="269"/>
      <c r="X1092" s="269"/>
      <c r="Y1092" s="270"/>
      <c r="Z1092" s="495">
        <f>SUM(Z1084:AC1091)</f>
        <v>32.1</v>
      </c>
      <c r="AA1092" s="496"/>
      <c r="AB1092" s="496"/>
      <c r="AC1092" s="497"/>
      <c r="AD1092" s="266" t="s">
        <v>26</v>
      </c>
      <c r="AE1092" s="267"/>
      <c r="AF1092" s="267"/>
      <c r="AG1092" s="267"/>
      <c r="AH1092" s="267"/>
      <c r="AI1092" s="268"/>
      <c r="AJ1092" s="269"/>
      <c r="AK1092" s="269"/>
      <c r="AL1092" s="269"/>
      <c r="AM1092" s="269"/>
      <c r="AN1092" s="269"/>
      <c r="AO1092" s="269"/>
      <c r="AP1092" s="269"/>
      <c r="AQ1092" s="269"/>
      <c r="AR1092" s="269"/>
      <c r="AS1092" s="269"/>
      <c r="AT1092" s="269"/>
      <c r="AU1092" s="270"/>
      <c r="AV1092" s="275"/>
      <c r="AW1092" s="276"/>
      <c r="AX1092" s="276"/>
      <c r="AY1092" s="556"/>
    </row>
    <row r="1093" spans="2:51" ht="24.75" customHeight="1">
      <c r="B1093" s="308"/>
      <c r="C1093" s="309"/>
      <c r="D1093" s="309"/>
      <c r="E1093" s="309"/>
      <c r="F1093" s="309"/>
      <c r="G1093" s="310"/>
      <c r="H1093" s="253" t="s">
        <v>1926</v>
      </c>
      <c r="I1093" s="254"/>
      <c r="J1093" s="254"/>
      <c r="K1093" s="254"/>
      <c r="L1093" s="254"/>
      <c r="M1093" s="254"/>
      <c r="N1093" s="254"/>
      <c r="O1093" s="254"/>
      <c r="P1093" s="254"/>
      <c r="Q1093" s="254"/>
      <c r="R1093" s="254"/>
      <c r="S1093" s="254"/>
      <c r="T1093" s="254"/>
      <c r="U1093" s="254"/>
      <c r="V1093" s="254"/>
      <c r="W1093" s="254"/>
      <c r="X1093" s="254"/>
      <c r="Y1093" s="254"/>
      <c r="Z1093" s="254"/>
      <c r="AA1093" s="254"/>
      <c r="AB1093" s="254"/>
      <c r="AC1093" s="255"/>
      <c r="AD1093" s="253" t="s">
        <v>1747</v>
      </c>
      <c r="AE1093" s="254"/>
      <c r="AF1093" s="254"/>
      <c r="AG1093" s="254"/>
      <c r="AH1093" s="254"/>
      <c r="AI1093" s="254"/>
      <c r="AJ1093" s="254"/>
      <c r="AK1093" s="254"/>
      <c r="AL1093" s="254"/>
      <c r="AM1093" s="254"/>
      <c r="AN1093" s="254"/>
      <c r="AO1093" s="254"/>
      <c r="AP1093" s="254"/>
      <c r="AQ1093" s="254"/>
      <c r="AR1093" s="254"/>
      <c r="AS1093" s="254"/>
      <c r="AT1093" s="254"/>
      <c r="AU1093" s="254"/>
      <c r="AV1093" s="254"/>
      <c r="AW1093" s="254"/>
      <c r="AX1093" s="254"/>
      <c r="AY1093" s="256"/>
    </row>
    <row r="1094" spans="2:51" ht="24.75" customHeight="1">
      <c r="B1094" s="308"/>
      <c r="C1094" s="309"/>
      <c r="D1094" s="309"/>
      <c r="E1094" s="309"/>
      <c r="F1094" s="309"/>
      <c r="G1094" s="310"/>
      <c r="H1094" s="257" t="s">
        <v>23</v>
      </c>
      <c r="I1094" s="258"/>
      <c r="J1094" s="258"/>
      <c r="K1094" s="258"/>
      <c r="L1094" s="258"/>
      <c r="M1094" s="259" t="s">
        <v>24</v>
      </c>
      <c r="N1094" s="260"/>
      <c r="O1094" s="260"/>
      <c r="P1094" s="260"/>
      <c r="Q1094" s="260"/>
      <c r="R1094" s="260"/>
      <c r="S1094" s="260"/>
      <c r="T1094" s="260"/>
      <c r="U1094" s="260"/>
      <c r="V1094" s="260"/>
      <c r="W1094" s="260"/>
      <c r="X1094" s="260"/>
      <c r="Y1094" s="261"/>
      <c r="Z1094" s="262" t="s">
        <v>25</v>
      </c>
      <c r="AA1094" s="263"/>
      <c r="AB1094" s="263"/>
      <c r="AC1094" s="264"/>
      <c r="AD1094" s="257" t="s">
        <v>23</v>
      </c>
      <c r="AE1094" s="258"/>
      <c r="AF1094" s="258"/>
      <c r="AG1094" s="258"/>
      <c r="AH1094" s="258"/>
      <c r="AI1094" s="259" t="s">
        <v>24</v>
      </c>
      <c r="AJ1094" s="260"/>
      <c r="AK1094" s="260"/>
      <c r="AL1094" s="260"/>
      <c r="AM1094" s="260"/>
      <c r="AN1094" s="260"/>
      <c r="AO1094" s="260"/>
      <c r="AP1094" s="260"/>
      <c r="AQ1094" s="260"/>
      <c r="AR1094" s="260"/>
      <c r="AS1094" s="260"/>
      <c r="AT1094" s="260"/>
      <c r="AU1094" s="261"/>
      <c r="AV1094" s="262" t="s">
        <v>25</v>
      </c>
      <c r="AW1094" s="263"/>
      <c r="AX1094" s="263"/>
      <c r="AY1094" s="265"/>
    </row>
    <row r="1095" spans="2:51" ht="24.75" customHeight="1">
      <c r="B1095" s="308"/>
      <c r="C1095" s="309"/>
      <c r="D1095" s="309"/>
      <c r="E1095" s="309"/>
      <c r="F1095" s="309"/>
      <c r="G1095" s="310"/>
      <c r="H1095" s="550" t="s">
        <v>1919</v>
      </c>
      <c r="I1095" s="551"/>
      <c r="J1095" s="551"/>
      <c r="K1095" s="551"/>
      <c r="L1095" s="552"/>
      <c r="M1095" s="498" t="s">
        <v>1927</v>
      </c>
      <c r="N1095" s="499"/>
      <c r="O1095" s="499"/>
      <c r="P1095" s="499"/>
      <c r="Q1095" s="499"/>
      <c r="R1095" s="499"/>
      <c r="S1095" s="499"/>
      <c r="T1095" s="499"/>
      <c r="U1095" s="499"/>
      <c r="V1095" s="499"/>
      <c r="W1095" s="499"/>
      <c r="X1095" s="499"/>
      <c r="Y1095" s="500"/>
      <c r="Z1095" s="504">
        <v>10.1</v>
      </c>
      <c r="AA1095" s="505"/>
      <c r="AB1095" s="505"/>
      <c r="AC1095" s="546"/>
      <c r="AD1095" s="550"/>
      <c r="AE1095" s="551"/>
      <c r="AF1095" s="551"/>
      <c r="AG1095" s="551"/>
      <c r="AH1095" s="552"/>
      <c r="AI1095" s="246"/>
      <c r="AJ1095" s="247"/>
      <c r="AK1095" s="247"/>
      <c r="AL1095" s="247"/>
      <c r="AM1095" s="247"/>
      <c r="AN1095" s="247"/>
      <c r="AO1095" s="247"/>
      <c r="AP1095" s="247"/>
      <c r="AQ1095" s="247"/>
      <c r="AR1095" s="247"/>
      <c r="AS1095" s="247"/>
      <c r="AT1095" s="247"/>
      <c r="AU1095" s="248"/>
      <c r="AV1095" s="249"/>
      <c r="AW1095" s="250"/>
      <c r="AX1095" s="250"/>
      <c r="AY1095" s="252"/>
    </row>
    <row r="1096" spans="2:51" ht="24.75" customHeight="1">
      <c r="B1096" s="308"/>
      <c r="C1096" s="309"/>
      <c r="D1096" s="309"/>
      <c r="E1096" s="309"/>
      <c r="F1096" s="309"/>
      <c r="G1096" s="310"/>
      <c r="H1096" s="553"/>
      <c r="I1096" s="554"/>
      <c r="J1096" s="554"/>
      <c r="K1096" s="554"/>
      <c r="L1096" s="555"/>
      <c r="M1096" s="501"/>
      <c r="N1096" s="502"/>
      <c r="O1096" s="502"/>
      <c r="P1096" s="502"/>
      <c r="Q1096" s="502"/>
      <c r="R1096" s="502"/>
      <c r="S1096" s="502"/>
      <c r="T1096" s="502"/>
      <c r="U1096" s="502"/>
      <c r="V1096" s="502"/>
      <c r="W1096" s="502"/>
      <c r="X1096" s="502"/>
      <c r="Y1096" s="503"/>
      <c r="Z1096" s="239"/>
      <c r="AA1096" s="240"/>
      <c r="AB1096" s="240"/>
      <c r="AC1096" s="242"/>
      <c r="AD1096" s="553"/>
      <c r="AE1096" s="554"/>
      <c r="AF1096" s="554"/>
      <c r="AG1096" s="554"/>
      <c r="AH1096" s="555"/>
      <c r="AI1096" s="236"/>
      <c r="AJ1096" s="237"/>
      <c r="AK1096" s="237"/>
      <c r="AL1096" s="237"/>
      <c r="AM1096" s="237"/>
      <c r="AN1096" s="237"/>
      <c r="AO1096" s="237"/>
      <c r="AP1096" s="237"/>
      <c r="AQ1096" s="237"/>
      <c r="AR1096" s="237"/>
      <c r="AS1096" s="237"/>
      <c r="AT1096" s="237"/>
      <c r="AU1096" s="238"/>
      <c r="AV1096" s="239"/>
      <c r="AW1096" s="240"/>
      <c r="AX1096" s="240"/>
      <c r="AY1096" s="241"/>
    </row>
    <row r="1097" spans="2:51" ht="24.75" customHeight="1">
      <c r="B1097" s="308"/>
      <c r="C1097" s="309"/>
      <c r="D1097" s="309"/>
      <c r="E1097" s="309"/>
      <c r="F1097" s="309"/>
      <c r="G1097" s="310"/>
      <c r="H1097" s="233"/>
      <c r="I1097" s="234"/>
      <c r="J1097" s="234"/>
      <c r="K1097" s="234"/>
      <c r="L1097" s="235"/>
      <c r="M1097" s="236"/>
      <c r="N1097" s="237"/>
      <c r="O1097" s="237"/>
      <c r="P1097" s="237"/>
      <c r="Q1097" s="237"/>
      <c r="R1097" s="237"/>
      <c r="S1097" s="237"/>
      <c r="T1097" s="237"/>
      <c r="U1097" s="237"/>
      <c r="V1097" s="237"/>
      <c r="W1097" s="237"/>
      <c r="X1097" s="237"/>
      <c r="Y1097" s="238"/>
      <c r="Z1097" s="239"/>
      <c r="AA1097" s="240"/>
      <c r="AB1097" s="240"/>
      <c r="AC1097" s="242"/>
      <c r="AD1097" s="233"/>
      <c r="AE1097" s="234"/>
      <c r="AF1097" s="234"/>
      <c r="AG1097" s="234"/>
      <c r="AH1097" s="235"/>
      <c r="AI1097" s="236"/>
      <c r="AJ1097" s="237"/>
      <c r="AK1097" s="237"/>
      <c r="AL1097" s="237"/>
      <c r="AM1097" s="237"/>
      <c r="AN1097" s="237"/>
      <c r="AO1097" s="237"/>
      <c r="AP1097" s="237"/>
      <c r="AQ1097" s="237"/>
      <c r="AR1097" s="237"/>
      <c r="AS1097" s="237"/>
      <c r="AT1097" s="237"/>
      <c r="AU1097" s="238"/>
      <c r="AV1097" s="239"/>
      <c r="AW1097" s="240"/>
      <c r="AX1097" s="240"/>
      <c r="AY1097" s="241"/>
    </row>
    <row r="1098" spans="2:51" ht="24.75" customHeight="1">
      <c r="B1098" s="308"/>
      <c r="C1098" s="309"/>
      <c r="D1098" s="309"/>
      <c r="E1098" s="309"/>
      <c r="F1098" s="309"/>
      <c r="G1098" s="310"/>
      <c r="H1098" s="233"/>
      <c r="I1098" s="234"/>
      <c r="J1098" s="234"/>
      <c r="K1098" s="234"/>
      <c r="L1098" s="235"/>
      <c r="M1098" s="236"/>
      <c r="N1098" s="237"/>
      <c r="O1098" s="237"/>
      <c r="P1098" s="237"/>
      <c r="Q1098" s="237"/>
      <c r="R1098" s="237"/>
      <c r="S1098" s="237"/>
      <c r="T1098" s="237"/>
      <c r="U1098" s="237"/>
      <c r="V1098" s="237"/>
      <c r="W1098" s="237"/>
      <c r="X1098" s="237"/>
      <c r="Y1098" s="238"/>
      <c r="Z1098" s="239"/>
      <c r="AA1098" s="240"/>
      <c r="AB1098" s="240"/>
      <c r="AC1098" s="242"/>
      <c r="AD1098" s="233"/>
      <c r="AE1098" s="234"/>
      <c r="AF1098" s="234"/>
      <c r="AG1098" s="234"/>
      <c r="AH1098" s="235"/>
      <c r="AI1098" s="236"/>
      <c r="AJ1098" s="237"/>
      <c r="AK1098" s="237"/>
      <c r="AL1098" s="237"/>
      <c r="AM1098" s="237"/>
      <c r="AN1098" s="237"/>
      <c r="AO1098" s="237"/>
      <c r="AP1098" s="237"/>
      <c r="AQ1098" s="237"/>
      <c r="AR1098" s="237"/>
      <c r="AS1098" s="237"/>
      <c r="AT1098" s="237"/>
      <c r="AU1098" s="238"/>
      <c r="AV1098" s="239"/>
      <c r="AW1098" s="240"/>
      <c r="AX1098" s="240"/>
      <c r="AY1098" s="241"/>
    </row>
    <row r="1099" spans="2:51" ht="24.75" customHeight="1">
      <c r="B1099" s="308"/>
      <c r="C1099" s="309"/>
      <c r="D1099" s="309"/>
      <c r="E1099" s="309"/>
      <c r="F1099" s="309"/>
      <c r="G1099" s="310"/>
      <c r="H1099" s="233"/>
      <c r="I1099" s="234"/>
      <c r="J1099" s="234"/>
      <c r="K1099" s="234"/>
      <c r="L1099" s="235"/>
      <c r="M1099" s="236"/>
      <c r="N1099" s="237"/>
      <c r="O1099" s="237"/>
      <c r="P1099" s="237"/>
      <c r="Q1099" s="237"/>
      <c r="R1099" s="237"/>
      <c r="S1099" s="237"/>
      <c r="T1099" s="237"/>
      <c r="U1099" s="237"/>
      <c r="V1099" s="237"/>
      <c r="W1099" s="237"/>
      <c r="X1099" s="237"/>
      <c r="Y1099" s="238"/>
      <c r="Z1099" s="239"/>
      <c r="AA1099" s="240"/>
      <c r="AB1099" s="240"/>
      <c r="AC1099" s="240"/>
      <c r="AD1099" s="233"/>
      <c r="AE1099" s="234"/>
      <c r="AF1099" s="234"/>
      <c r="AG1099" s="234"/>
      <c r="AH1099" s="235"/>
      <c r="AI1099" s="236"/>
      <c r="AJ1099" s="237"/>
      <c r="AK1099" s="237"/>
      <c r="AL1099" s="237"/>
      <c r="AM1099" s="237"/>
      <c r="AN1099" s="237"/>
      <c r="AO1099" s="237"/>
      <c r="AP1099" s="237"/>
      <c r="AQ1099" s="237"/>
      <c r="AR1099" s="237"/>
      <c r="AS1099" s="237"/>
      <c r="AT1099" s="237"/>
      <c r="AU1099" s="238"/>
      <c r="AV1099" s="239"/>
      <c r="AW1099" s="240"/>
      <c r="AX1099" s="240"/>
      <c r="AY1099" s="241"/>
    </row>
    <row r="1100" spans="2:51" ht="24.75" customHeight="1">
      <c r="B1100" s="308"/>
      <c r="C1100" s="309"/>
      <c r="D1100" s="309"/>
      <c r="E1100" s="309"/>
      <c r="F1100" s="309"/>
      <c r="G1100" s="310"/>
      <c r="H1100" s="233"/>
      <c r="I1100" s="234"/>
      <c r="J1100" s="234"/>
      <c r="K1100" s="234"/>
      <c r="L1100" s="235"/>
      <c r="M1100" s="236"/>
      <c r="N1100" s="237"/>
      <c r="O1100" s="237"/>
      <c r="P1100" s="237"/>
      <c r="Q1100" s="237"/>
      <c r="R1100" s="237"/>
      <c r="S1100" s="237"/>
      <c r="T1100" s="237"/>
      <c r="U1100" s="237"/>
      <c r="V1100" s="237"/>
      <c r="W1100" s="237"/>
      <c r="X1100" s="237"/>
      <c r="Y1100" s="238"/>
      <c r="Z1100" s="239"/>
      <c r="AA1100" s="240"/>
      <c r="AB1100" s="240"/>
      <c r="AC1100" s="240"/>
      <c r="AD1100" s="233"/>
      <c r="AE1100" s="234"/>
      <c r="AF1100" s="234"/>
      <c r="AG1100" s="234"/>
      <c r="AH1100" s="235"/>
      <c r="AI1100" s="236"/>
      <c r="AJ1100" s="237"/>
      <c r="AK1100" s="237"/>
      <c r="AL1100" s="237"/>
      <c r="AM1100" s="237"/>
      <c r="AN1100" s="237"/>
      <c r="AO1100" s="237"/>
      <c r="AP1100" s="237"/>
      <c r="AQ1100" s="237"/>
      <c r="AR1100" s="237"/>
      <c r="AS1100" s="237"/>
      <c r="AT1100" s="237"/>
      <c r="AU1100" s="238"/>
      <c r="AV1100" s="239"/>
      <c r="AW1100" s="240"/>
      <c r="AX1100" s="240"/>
      <c r="AY1100" s="241"/>
    </row>
    <row r="1101" spans="2:51" ht="24.75" customHeight="1">
      <c r="B1101" s="308"/>
      <c r="C1101" s="309"/>
      <c r="D1101" s="309"/>
      <c r="E1101" s="309"/>
      <c r="F1101" s="309"/>
      <c r="G1101" s="310"/>
      <c r="H1101" s="233"/>
      <c r="I1101" s="234"/>
      <c r="J1101" s="234"/>
      <c r="K1101" s="234"/>
      <c r="L1101" s="235"/>
      <c r="M1101" s="236"/>
      <c r="N1101" s="237"/>
      <c r="O1101" s="237"/>
      <c r="P1101" s="237"/>
      <c r="Q1101" s="237"/>
      <c r="R1101" s="237"/>
      <c r="S1101" s="237"/>
      <c r="T1101" s="237"/>
      <c r="U1101" s="237"/>
      <c r="V1101" s="237"/>
      <c r="W1101" s="237"/>
      <c r="X1101" s="237"/>
      <c r="Y1101" s="238"/>
      <c r="Z1101" s="239"/>
      <c r="AA1101" s="240"/>
      <c r="AB1101" s="240"/>
      <c r="AC1101" s="240"/>
      <c r="AD1101" s="233"/>
      <c r="AE1101" s="234"/>
      <c r="AF1101" s="234"/>
      <c r="AG1101" s="234"/>
      <c r="AH1101" s="235"/>
      <c r="AI1101" s="236"/>
      <c r="AJ1101" s="237"/>
      <c r="AK1101" s="237"/>
      <c r="AL1101" s="237"/>
      <c r="AM1101" s="237"/>
      <c r="AN1101" s="237"/>
      <c r="AO1101" s="237"/>
      <c r="AP1101" s="237"/>
      <c r="AQ1101" s="237"/>
      <c r="AR1101" s="237"/>
      <c r="AS1101" s="237"/>
      <c r="AT1101" s="237"/>
      <c r="AU1101" s="238"/>
      <c r="AV1101" s="239"/>
      <c r="AW1101" s="240"/>
      <c r="AX1101" s="240"/>
      <c r="AY1101" s="241"/>
    </row>
    <row r="1102" spans="2:51" ht="24.75" customHeight="1">
      <c r="B1102" s="308"/>
      <c r="C1102" s="309"/>
      <c r="D1102" s="309"/>
      <c r="E1102" s="309"/>
      <c r="F1102" s="309"/>
      <c r="G1102" s="310"/>
      <c r="H1102" s="224"/>
      <c r="I1102" s="225"/>
      <c r="J1102" s="225"/>
      <c r="K1102" s="225"/>
      <c r="L1102" s="226"/>
      <c r="M1102" s="227"/>
      <c r="N1102" s="228"/>
      <c r="O1102" s="228"/>
      <c r="P1102" s="228"/>
      <c r="Q1102" s="228"/>
      <c r="R1102" s="228"/>
      <c r="S1102" s="228"/>
      <c r="T1102" s="228"/>
      <c r="U1102" s="228"/>
      <c r="V1102" s="228"/>
      <c r="W1102" s="228"/>
      <c r="X1102" s="228"/>
      <c r="Y1102" s="229"/>
      <c r="Z1102" s="230"/>
      <c r="AA1102" s="231"/>
      <c r="AB1102" s="231"/>
      <c r="AC1102" s="231"/>
      <c r="AD1102" s="224"/>
      <c r="AE1102" s="225"/>
      <c r="AF1102" s="225"/>
      <c r="AG1102" s="225"/>
      <c r="AH1102" s="226"/>
      <c r="AI1102" s="227"/>
      <c r="AJ1102" s="228"/>
      <c r="AK1102" s="228"/>
      <c r="AL1102" s="228"/>
      <c r="AM1102" s="228"/>
      <c r="AN1102" s="228"/>
      <c r="AO1102" s="228"/>
      <c r="AP1102" s="228"/>
      <c r="AQ1102" s="228"/>
      <c r="AR1102" s="228"/>
      <c r="AS1102" s="228"/>
      <c r="AT1102" s="228"/>
      <c r="AU1102" s="229"/>
      <c r="AV1102" s="230"/>
      <c r="AW1102" s="231"/>
      <c r="AX1102" s="231"/>
      <c r="AY1102" s="232"/>
    </row>
    <row r="1103" spans="2:51" ht="24.75" customHeight="1" thickBot="1">
      <c r="B1103" s="311"/>
      <c r="C1103" s="312"/>
      <c r="D1103" s="312"/>
      <c r="E1103" s="312"/>
      <c r="F1103" s="312"/>
      <c r="G1103" s="313"/>
      <c r="H1103" s="215" t="s">
        <v>26</v>
      </c>
      <c r="I1103" s="216"/>
      <c r="J1103" s="216"/>
      <c r="K1103" s="216"/>
      <c r="L1103" s="216"/>
      <c r="M1103" s="217"/>
      <c r="N1103" s="218"/>
      <c r="O1103" s="218"/>
      <c r="P1103" s="218"/>
      <c r="Q1103" s="218"/>
      <c r="R1103" s="218"/>
      <c r="S1103" s="218"/>
      <c r="T1103" s="218"/>
      <c r="U1103" s="218"/>
      <c r="V1103" s="218"/>
      <c r="W1103" s="218"/>
      <c r="X1103" s="218"/>
      <c r="Y1103" s="219"/>
      <c r="Z1103" s="547">
        <f>SUM(Z1095:AC1102)</f>
        <v>10.1</v>
      </c>
      <c r="AA1103" s="548"/>
      <c r="AB1103" s="548"/>
      <c r="AC1103" s="549"/>
      <c r="AD1103" s="215" t="s">
        <v>26</v>
      </c>
      <c r="AE1103" s="216"/>
      <c r="AF1103" s="216"/>
      <c r="AG1103" s="216"/>
      <c r="AH1103" s="216"/>
      <c r="AI1103" s="217"/>
      <c r="AJ1103" s="218"/>
      <c r="AK1103" s="218"/>
      <c r="AL1103" s="218"/>
      <c r="AM1103" s="218"/>
      <c r="AN1103" s="218"/>
      <c r="AO1103" s="218"/>
      <c r="AP1103" s="218"/>
      <c r="AQ1103" s="218"/>
      <c r="AR1103" s="218"/>
      <c r="AS1103" s="218"/>
      <c r="AT1103" s="218"/>
      <c r="AU1103" s="219"/>
      <c r="AV1103" s="220"/>
      <c r="AW1103" s="221"/>
      <c r="AX1103" s="221"/>
      <c r="AY1103" s="223"/>
    </row>
    <row r="1105" spans="2:51" ht="23.25" customHeight="1">
      <c r="B1105" s="28" t="s">
        <v>100</v>
      </c>
      <c r="C1105" s="28"/>
      <c r="D1105" s="28"/>
      <c r="E1105" s="64"/>
      <c r="F1105" s="64"/>
      <c r="G1105" s="494" t="s">
        <v>1917</v>
      </c>
      <c r="H1105" s="494"/>
      <c r="I1105" s="494"/>
      <c r="J1105" s="494"/>
      <c r="K1105" s="494"/>
      <c r="L1105" s="494"/>
      <c r="M1105" s="494"/>
      <c r="N1105" s="494"/>
      <c r="O1105" s="494"/>
      <c r="P1105" s="494"/>
      <c r="Q1105" s="494"/>
      <c r="R1105" s="494"/>
      <c r="S1105" s="494"/>
      <c r="T1105" s="494"/>
      <c r="U1105" s="494"/>
      <c r="V1105" s="494"/>
      <c r="W1105" s="494"/>
      <c r="X1105" s="494"/>
      <c r="Y1105" s="494"/>
      <c r="Z1105" s="494"/>
      <c r="AA1105" s="494"/>
      <c r="AB1105" s="494"/>
      <c r="AC1105" s="494"/>
      <c r="AD1105" s="494"/>
      <c r="AE1105" s="494"/>
      <c r="AF1105" s="494"/>
      <c r="AG1105" s="494"/>
      <c r="AH1105" s="494"/>
      <c r="AI1105" s="494"/>
      <c r="AJ1105" s="494"/>
      <c r="AK1105" s="494"/>
      <c r="AL1105" s="494"/>
      <c r="AM1105" s="494"/>
      <c r="AN1105" s="494"/>
      <c r="AO1105" s="494"/>
      <c r="AP1105" s="494"/>
      <c r="AQ1105" s="494"/>
      <c r="AR1105" s="494"/>
      <c r="AS1105" s="494"/>
      <c r="AT1105" s="494"/>
      <c r="AU1105" s="494"/>
      <c r="AV1105" s="494"/>
      <c r="AW1105" s="494"/>
      <c r="AX1105" s="494"/>
      <c r="AY1105" s="64"/>
    </row>
    <row r="1106" spans="2:51" ht="14.25">
      <c r="C1106" s="20" t="s">
        <v>1765</v>
      </c>
    </row>
    <row r="1107" spans="2:51">
      <c r="C1107" t="s">
        <v>1766</v>
      </c>
    </row>
    <row r="1108" spans="2:51" ht="34.5" customHeight="1">
      <c r="B1108" s="202"/>
      <c r="C1108" s="202"/>
      <c r="D1108" s="213" t="s">
        <v>1767</v>
      </c>
      <c r="E1108" s="213"/>
      <c r="F1108" s="213"/>
      <c r="G1108" s="213"/>
      <c r="H1108" s="213"/>
      <c r="I1108" s="213"/>
      <c r="J1108" s="213"/>
      <c r="K1108" s="213"/>
      <c r="L1108" s="213"/>
      <c r="M1108" s="213"/>
      <c r="N1108" s="213" t="s">
        <v>1768</v>
      </c>
      <c r="O1108" s="213"/>
      <c r="P1108" s="213"/>
      <c r="Q1108" s="213"/>
      <c r="R1108" s="213"/>
      <c r="S1108" s="213"/>
      <c r="T1108" s="213"/>
      <c r="U1108" s="213"/>
      <c r="V1108" s="213"/>
      <c r="W1108" s="213"/>
      <c r="X1108" s="213"/>
      <c r="Y1108" s="213"/>
      <c r="Z1108" s="213"/>
      <c r="AA1108" s="213"/>
      <c r="AB1108" s="213"/>
      <c r="AC1108" s="213"/>
      <c r="AD1108" s="213"/>
      <c r="AE1108" s="213"/>
      <c r="AF1108" s="213"/>
      <c r="AG1108" s="213"/>
      <c r="AH1108" s="213"/>
      <c r="AI1108" s="213"/>
      <c r="AJ1108" s="213"/>
      <c r="AK1108" s="213"/>
      <c r="AL1108" s="214" t="s">
        <v>1769</v>
      </c>
      <c r="AM1108" s="213"/>
      <c r="AN1108" s="213"/>
      <c r="AO1108" s="213"/>
      <c r="AP1108" s="213"/>
      <c r="AQ1108" s="213"/>
      <c r="AR1108" s="213" t="s">
        <v>27</v>
      </c>
      <c r="AS1108" s="213"/>
      <c r="AT1108" s="213"/>
      <c r="AU1108" s="213"/>
      <c r="AV1108" s="213" t="s">
        <v>28</v>
      </c>
      <c r="AW1108" s="213"/>
      <c r="AX1108" s="213"/>
    </row>
    <row r="1109" spans="2:51" ht="38.25" customHeight="1">
      <c r="B1109" s="202">
        <v>1</v>
      </c>
      <c r="C1109" s="202">
        <v>1</v>
      </c>
      <c r="D1109" s="480" t="s">
        <v>1928</v>
      </c>
      <c r="E1109" s="481"/>
      <c r="F1109" s="481"/>
      <c r="G1109" s="481"/>
      <c r="H1109" s="481"/>
      <c r="I1109" s="481"/>
      <c r="J1109" s="481"/>
      <c r="K1109" s="481"/>
      <c r="L1109" s="481"/>
      <c r="M1109" s="482"/>
      <c r="N1109" s="480" t="s">
        <v>1920</v>
      </c>
      <c r="O1109" s="481"/>
      <c r="P1109" s="481"/>
      <c r="Q1109" s="481"/>
      <c r="R1109" s="481"/>
      <c r="S1109" s="481"/>
      <c r="T1109" s="481"/>
      <c r="U1109" s="481"/>
      <c r="V1109" s="481"/>
      <c r="W1109" s="481"/>
      <c r="X1109" s="481"/>
      <c r="Y1109" s="481"/>
      <c r="Z1109" s="481"/>
      <c r="AA1109" s="481"/>
      <c r="AB1109" s="481"/>
      <c r="AC1109" s="481"/>
      <c r="AD1109" s="481"/>
      <c r="AE1109" s="481"/>
      <c r="AF1109" s="481"/>
      <c r="AG1109" s="481"/>
      <c r="AH1109" s="481"/>
      <c r="AI1109" s="481"/>
      <c r="AJ1109" s="481"/>
      <c r="AK1109" s="482"/>
      <c r="AL1109" s="492">
        <v>6</v>
      </c>
      <c r="AM1109" s="493"/>
      <c r="AN1109" s="493"/>
      <c r="AO1109" s="493"/>
      <c r="AP1109" s="493"/>
      <c r="AQ1109" s="493"/>
      <c r="AR1109" s="209" t="s">
        <v>224</v>
      </c>
      <c r="AS1109" s="209"/>
      <c r="AT1109" s="209"/>
      <c r="AU1109" s="209"/>
      <c r="AV1109" s="209" t="s">
        <v>1722</v>
      </c>
      <c r="AW1109" s="209"/>
      <c r="AX1109" s="209"/>
    </row>
    <row r="1110" spans="2:51" ht="21.95" customHeight="1">
      <c r="B1110" s="202">
        <v>2</v>
      </c>
      <c r="C1110" s="202">
        <v>1</v>
      </c>
      <c r="D1110" s="208"/>
      <c r="E1110" s="208"/>
      <c r="F1110" s="208"/>
      <c r="G1110" s="208"/>
      <c r="H1110" s="208"/>
      <c r="I1110" s="208"/>
      <c r="J1110" s="208"/>
      <c r="K1110" s="208"/>
      <c r="L1110" s="208"/>
      <c r="M1110" s="208"/>
      <c r="N1110" s="208"/>
      <c r="O1110" s="208"/>
      <c r="P1110" s="208"/>
      <c r="Q1110" s="208"/>
      <c r="R1110" s="208"/>
      <c r="S1110" s="208"/>
      <c r="T1110" s="208"/>
      <c r="U1110" s="208"/>
      <c r="V1110" s="208"/>
      <c r="W1110" s="208"/>
      <c r="X1110" s="208"/>
      <c r="Y1110" s="208"/>
      <c r="Z1110" s="208"/>
      <c r="AA1110" s="208"/>
      <c r="AB1110" s="208"/>
      <c r="AC1110" s="208"/>
      <c r="AD1110" s="208"/>
      <c r="AE1110" s="208"/>
      <c r="AF1110" s="208"/>
      <c r="AG1110" s="208"/>
      <c r="AH1110" s="208"/>
      <c r="AI1110" s="208"/>
      <c r="AJ1110" s="208"/>
      <c r="AK1110" s="208"/>
      <c r="AL1110" s="483"/>
      <c r="AM1110" s="484"/>
      <c r="AN1110" s="484"/>
      <c r="AO1110" s="484"/>
      <c r="AP1110" s="484"/>
      <c r="AQ1110" s="484"/>
      <c r="AR1110" s="209"/>
      <c r="AS1110" s="209"/>
      <c r="AT1110" s="209"/>
      <c r="AU1110" s="209"/>
      <c r="AV1110" s="209"/>
      <c r="AW1110" s="209"/>
      <c r="AX1110" s="209"/>
    </row>
    <row r="1111" spans="2:51" ht="21.95" customHeight="1">
      <c r="B1111" s="202">
        <v>3</v>
      </c>
      <c r="C1111" s="202">
        <v>1</v>
      </c>
      <c r="D1111" s="208"/>
      <c r="E1111" s="208"/>
      <c r="F1111" s="208"/>
      <c r="G1111" s="208"/>
      <c r="H1111" s="208"/>
      <c r="I1111" s="208"/>
      <c r="J1111" s="208"/>
      <c r="K1111" s="208"/>
      <c r="L1111" s="208"/>
      <c r="M1111" s="208"/>
      <c r="N1111" s="208"/>
      <c r="O1111" s="208"/>
      <c r="P1111" s="208"/>
      <c r="Q1111" s="208"/>
      <c r="R1111" s="208"/>
      <c r="S1111" s="208"/>
      <c r="T1111" s="208"/>
      <c r="U1111" s="208"/>
      <c r="V1111" s="208"/>
      <c r="W1111" s="208"/>
      <c r="X1111" s="208"/>
      <c r="Y1111" s="208"/>
      <c r="Z1111" s="208"/>
      <c r="AA1111" s="208"/>
      <c r="AB1111" s="208"/>
      <c r="AC1111" s="208"/>
      <c r="AD1111" s="208"/>
      <c r="AE1111" s="208"/>
      <c r="AF1111" s="208"/>
      <c r="AG1111" s="208"/>
      <c r="AH1111" s="208"/>
      <c r="AI1111" s="208"/>
      <c r="AJ1111" s="208"/>
      <c r="AK1111" s="208"/>
      <c r="AL1111" s="207"/>
      <c r="AM1111" s="208"/>
      <c r="AN1111" s="208"/>
      <c r="AO1111" s="208"/>
      <c r="AP1111" s="208"/>
      <c r="AQ1111" s="208"/>
      <c r="AR1111" s="208"/>
      <c r="AS1111" s="208"/>
      <c r="AT1111" s="208"/>
      <c r="AU1111" s="208"/>
      <c r="AV1111" s="208"/>
      <c r="AW1111" s="208"/>
      <c r="AX1111" s="208"/>
    </row>
    <row r="1112" spans="2:51" ht="21.95" customHeight="1">
      <c r="B1112" s="202">
        <v>4</v>
      </c>
      <c r="C1112" s="202">
        <v>1</v>
      </c>
      <c r="D1112" s="208"/>
      <c r="E1112" s="208"/>
      <c r="F1112" s="208"/>
      <c r="G1112" s="208"/>
      <c r="H1112" s="208"/>
      <c r="I1112" s="208"/>
      <c r="J1112" s="208"/>
      <c r="K1112" s="208"/>
      <c r="L1112" s="208"/>
      <c r="M1112" s="208"/>
      <c r="N1112" s="208"/>
      <c r="O1112" s="208"/>
      <c r="P1112" s="208"/>
      <c r="Q1112" s="208"/>
      <c r="R1112" s="208"/>
      <c r="S1112" s="208"/>
      <c r="T1112" s="208"/>
      <c r="U1112" s="208"/>
      <c r="V1112" s="208"/>
      <c r="W1112" s="208"/>
      <c r="X1112" s="208"/>
      <c r="Y1112" s="208"/>
      <c r="Z1112" s="208"/>
      <c r="AA1112" s="208"/>
      <c r="AB1112" s="208"/>
      <c r="AC1112" s="208"/>
      <c r="AD1112" s="208"/>
      <c r="AE1112" s="208"/>
      <c r="AF1112" s="208"/>
      <c r="AG1112" s="208"/>
      <c r="AH1112" s="208"/>
      <c r="AI1112" s="208"/>
      <c r="AJ1112" s="208"/>
      <c r="AK1112" s="208"/>
      <c r="AL1112" s="207"/>
      <c r="AM1112" s="208"/>
      <c r="AN1112" s="208"/>
      <c r="AO1112" s="208"/>
      <c r="AP1112" s="208"/>
      <c r="AQ1112" s="208"/>
      <c r="AR1112" s="208"/>
      <c r="AS1112" s="208"/>
      <c r="AT1112" s="208"/>
      <c r="AU1112" s="208"/>
      <c r="AV1112" s="208"/>
      <c r="AW1112" s="208"/>
      <c r="AX1112" s="208"/>
    </row>
    <row r="1113" spans="2:51" ht="21.95" customHeight="1">
      <c r="B1113" s="202">
        <v>5</v>
      </c>
      <c r="C1113" s="202">
        <v>1</v>
      </c>
      <c r="D1113" s="208"/>
      <c r="E1113" s="208"/>
      <c r="F1113" s="208"/>
      <c r="G1113" s="208"/>
      <c r="H1113" s="208"/>
      <c r="I1113" s="208"/>
      <c r="J1113" s="208"/>
      <c r="K1113" s="208"/>
      <c r="L1113" s="208"/>
      <c r="M1113" s="208"/>
      <c r="N1113" s="208"/>
      <c r="O1113" s="208"/>
      <c r="P1113" s="208"/>
      <c r="Q1113" s="208"/>
      <c r="R1113" s="208"/>
      <c r="S1113" s="208"/>
      <c r="T1113" s="208"/>
      <c r="U1113" s="208"/>
      <c r="V1113" s="208"/>
      <c r="W1113" s="208"/>
      <c r="X1113" s="208"/>
      <c r="Y1113" s="208"/>
      <c r="Z1113" s="208"/>
      <c r="AA1113" s="208"/>
      <c r="AB1113" s="208"/>
      <c r="AC1113" s="208"/>
      <c r="AD1113" s="208"/>
      <c r="AE1113" s="208"/>
      <c r="AF1113" s="208"/>
      <c r="AG1113" s="208"/>
      <c r="AH1113" s="208"/>
      <c r="AI1113" s="208"/>
      <c r="AJ1113" s="208"/>
      <c r="AK1113" s="208"/>
      <c r="AL1113" s="207"/>
      <c r="AM1113" s="208"/>
      <c r="AN1113" s="208"/>
      <c r="AO1113" s="208"/>
      <c r="AP1113" s="208"/>
      <c r="AQ1113" s="208"/>
      <c r="AR1113" s="208"/>
      <c r="AS1113" s="208"/>
      <c r="AT1113" s="208"/>
      <c r="AU1113" s="208"/>
      <c r="AV1113" s="208"/>
      <c r="AW1113" s="208"/>
      <c r="AX1113" s="208"/>
    </row>
    <row r="1114" spans="2:51" ht="21.95" customHeight="1">
      <c r="B1114" s="202">
        <v>6</v>
      </c>
      <c r="C1114" s="202">
        <v>1</v>
      </c>
      <c r="D1114" s="208"/>
      <c r="E1114" s="208"/>
      <c r="F1114" s="208"/>
      <c r="G1114" s="208"/>
      <c r="H1114" s="208"/>
      <c r="I1114" s="208"/>
      <c r="J1114" s="208"/>
      <c r="K1114" s="208"/>
      <c r="L1114" s="208"/>
      <c r="M1114" s="208"/>
      <c r="N1114" s="208"/>
      <c r="O1114" s="208"/>
      <c r="P1114" s="208"/>
      <c r="Q1114" s="208"/>
      <c r="R1114" s="208"/>
      <c r="S1114" s="208"/>
      <c r="T1114" s="208"/>
      <c r="U1114" s="208"/>
      <c r="V1114" s="208"/>
      <c r="W1114" s="208"/>
      <c r="X1114" s="208"/>
      <c r="Y1114" s="208"/>
      <c r="Z1114" s="208"/>
      <c r="AA1114" s="208"/>
      <c r="AB1114" s="208"/>
      <c r="AC1114" s="208"/>
      <c r="AD1114" s="208"/>
      <c r="AE1114" s="208"/>
      <c r="AF1114" s="208"/>
      <c r="AG1114" s="208"/>
      <c r="AH1114" s="208"/>
      <c r="AI1114" s="208"/>
      <c r="AJ1114" s="208"/>
      <c r="AK1114" s="208"/>
      <c r="AL1114" s="207"/>
      <c r="AM1114" s="208"/>
      <c r="AN1114" s="208"/>
      <c r="AO1114" s="208"/>
      <c r="AP1114" s="208"/>
      <c r="AQ1114" s="208"/>
      <c r="AR1114" s="208"/>
      <c r="AS1114" s="208"/>
      <c r="AT1114" s="208"/>
      <c r="AU1114" s="208"/>
      <c r="AV1114" s="208"/>
      <c r="AW1114" s="208"/>
      <c r="AX1114" s="208"/>
    </row>
    <row r="1115" spans="2:51" ht="21.95" customHeight="1">
      <c r="B1115" s="202">
        <v>7</v>
      </c>
      <c r="C1115" s="202">
        <v>1</v>
      </c>
      <c r="D1115" s="208"/>
      <c r="E1115" s="208"/>
      <c r="F1115" s="208"/>
      <c r="G1115" s="208"/>
      <c r="H1115" s="208"/>
      <c r="I1115" s="208"/>
      <c r="J1115" s="208"/>
      <c r="K1115" s="208"/>
      <c r="L1115" s="208"/>
      <c r="M1115" s="208"/>
      <c r="N1115" s="208"/>
      <c r="O1115" s="208"/>
      <c r="P1115" s="208"/>
      <c r="Q1115" s="208"/>
      <c r="R1115" s="208"/>
      <c r="S1115" s="208"/>
      <c r="T1115" s="208"/>
      <c r="U1115" s="208"/>
      <c r="V1115" s="208"/>
      <c r="W1115" s="208"/>
      <c r="X1115" s="208"/>
      <c r="Y1115" s="208"/>
      <c r="Z1115" s="208"/>
      <c r="AA1115" s="208"/>
      <c r="AB1115" s="208"/>
      <c r="AC1115" s="208"/>
      <c r="AD1115" s="208"/>
      <c r="AE1115" s="208"/>
      <c r="AF1115" s="208"/>
      <c r="AG1115" s="208"/>
      <c r="AH1115" s="208"/>
      <c r="AI1115" s="208"/>
      <c r="AJ1115" s="208"/>
      <c r="AK1115" s="208"/>
      <c r="AL1115" s="207"/>
      <c r="AM1115" s="208"/>
      <c r="AN1115" s="208"/>
      <c r="AO1115" s="208"/>
      <c r="AP1115" s="208"/>
      <c r="AQ1115" s="208"/>
      <c r="AR1115" s="208"/>
      <c r="AS1115" s="208"/>
      <c r="AT1115" s="208"/>
      <c r="AU1115" s="208"/>
      <c r="AV1115" s="208"/>
      <c r="AW1115" s="208"/>
      <c r="AX1115" s="208"/>
    </row>
    <row r="1116" spans="2:51" ht="21.95" customHeight="1">
      <c r="B1116" s="202">
        <v>8</v>
      </c>
      <c r="C1116" s="202">
        <v>1</v>
      </c>
      <c r="D1116" s="208"/>
      <c r="E1116" s="208"/>
      <c r="F1116" s="208"/>
      <c r="G1116" s="208"/>
      <c r="H1116" s="208"/>
      <c r="I1116" s="208"/>
      <c r="J1116" s="208"/>
      <c r="K1116" s="208"/>
      <c r="L1116" s="208"/>
      <c r="M1116" s="208"/>
      <c r="N1116" s="208"/>
      <c r="O1116" s="208"/>
      <c r="P1116" s="208"/>
      <c r="Q1116" s="208"/>
      <c r="R1116" s="208"/>
      <c r="S1116" s="208"/>
      <c r="T1116" s="208"/>
      <c r="U1116" s="208"/>
      <c r="V1116" s="208"/>
      <c r="W1116" s="208"/>
      <c r="X1116" s="208"/>
      <c r="Y1116" s="208"/>
      <c r="Z1116" s="208"/>
      <c r="AA1116" s="208"/>
      <c r="AB1116" s="208"/>
      <c r="AC1116" s="208"/>
      <c r="AD1116" s="208"/>
      <c r="AE1116" s="208"/>
      <c r="AF1116" s="208"/>
      <c r="AG1116" s="208"/>
      <c r="AH1116" s="208"/>
      <c r="AI1116" s="208"/>
      <c r="AJ1116" s="208"/>
      <c r="AK1116" s="208"/>
      <c r="AL1116" s="207"/>
      <c r="AM1116" s="208"/>
      <c r="AN1116" s="208"/>
      <c r="AO1116" s="208"/>
      <c r="AP1116" s="208"/>
      <c r="AQ1116" s="208"/>
      <c r="AR1116" s="208"/>
      <c r="AS1116" s="208"/>
      <c r="AT1116" s="208"/>
      <c r="AU1116" s="208"/>
      <c r="AV1116" s="208"/>
      <c r="AW1116" s="208"/>
      <c r="AX1116" s="208"/>
    </row>
    <row r="1117" spans="2:51" ht="21.95" customHeight="1">
      <c r="B1117" s="202">
        <v>9</v>
      </c>
      <c r="C1117" s="202">
        <v>1</v>
      </c>
      <c r="D1117" s="208"/>
      <c r="E1117" s="208"/>
      <c r="F1117" s="208"/>
      <c r="G1117" s="208"/>
      <c r="H1117" s="208"/>
      <c r="I1117" s="208"/>
      <c r="J1117" s="208"/>
      <c r="K1117" s="208"/>
      <c r="L1117" s="208"/>
      <c r="M1117" s="208"/>
      <c r="N1117" s="208"/>
      <c r="O1117" s="208"/>
      <c r="P1117" s="208"/>
      <c r="Q1117" s="208"/>
      <c r="R1117" s="208"/>
      <c r="S1117" s="208"/>
      <c r="T1117" s="208"/>
      <c r="U1117" s="208"/>
      <c r="V1117" s="208"/>
      <c r="W1117" s="208"/>
      <c r="X1117" s="208"/>
      <c r="Y1117" s="208"/>
      <c r="Z1117" s="208"/>
      <c r="AA1117" s="208"/>
      <c r="AB1117" s="208"/>
      <c r="AC1117" s="208"/>
      <c r="AD1117" s="208"/>
      <c r="AE1117" s="208"/>
      <c r="AF1117" s="208"/>
      <c r="AG1117" s="208"/>
      <c r="AH1117" s="208"/>
      <c r="AI1117" s="208"/>
      <c r="AJ1117" s="208"/>
      <c r="AK1117" s="208"/>
      <c r="AL1117" s="207"/>
      <c r="AM1117" s="208"/>
      <c r="AN1117" s="208"/>
      <c r="AO1117" s="208"/>
      <c r="AP1117" s="208"/>
      <c r="AQ1117" s="208"/>
      <c r="AR1117" s="208"/>
      <c r="AS1117" s="208"/>
      <c r="AT1117" s="208"/>
      <c r="AU1117" s="208"/>
      <c r="AV1117" s="208"/>
      <c r="AW1117" s="208"/>
      <c r="AX1117" s="208"/>
    </row>
    <row r="1118" spans="2:51" ht="21.95" customHeight="1">
      <c r="B1118" s="202">
        <v>10</v>
      </c>
      <c r="C1118" s="202">
        <v>1</v>
      </c>
      <c r="D1118" s="208"/>
      <c r="E1118" s="208"/>
      <c r="F1118" s="208"/>
      <c r="G1118" s="208"/>
      <c r="H1118" s="208"/>
      <c r="I1118" s="208"/>
      <c r="J1118" s="208"/>
      <c r="K1118" s="208"/>
      <c r="L1118" s="208"/>
      <c r="M1118" s="208"/>
      <c r="N1118" s="208"/>
      <c r="O1118" s="208"/>
      <c r="P1118" s="208"/>
      <c r="Q1118" s="208"/>
      <c r="R1118" s="208"/>
      <c r="S1118" s="208"/>
      <c r="T1118" s="208"/>
      <c r="U1118" s="208"/>
      <c r="V1118" s="208"/>
      <c r="W1118" s="208"/>
      <c r="X1118" s="208"/>
      <c r="Y1118" s="208"/>
      <c r="Z1118" s="208"/>
      <c r="AA1118" s="208"/>
      <c r="AB1118" s="208"/>
      <c r="AC1118" s="208"/>
      <c r="AD1118" s="208"/>
      <c r="AE1118" s="208"/>
      <c r="AF1118" s="208"/>
      <c r="AG1118" s="208"/>
      <c r="AH1118" s="208"/>
      <c r="AI1118" s="208"/>
      <c r="AJ1118" s="208"/>
      <c r="AK1118" s="208"/>
      <c r="AL1118" s="207"/>
      <c r="AM1118" s="208"/>
      <c r="AN1118" s="208"/>
      <c r="AO1118" s="208"/>
      <c r="AP1118" s="208"/>
      <c r="AQ1118" s="208"/>
      <c r="AR1118" s="208"/>
      <c r="AS1118" s="208"/>
      <c r="AT1118" s="208"/>
      <c r="AU1118" s="208"/>
      <c r="AV1118" s="208"/>
      <c r="AW1118" s="208"/>
      <c r="AX1118" s="208"/>
    </row>
    <row r="1120" spans="2:51" ht="23.25" hidden="1" customHeight="1">
      <c r="B1120" t="s">
        <v>43</v>
      </c>
    </row>
    <row r="1121" spans="2:50" ht="36" hidden="1" customHeight="1">
      <c r="B1121" s="213" t="s">
        <v>29</v>
      </c>
      <c r="C1121" s="213"/>
      <c r="D1121" s="213"/>
      <c r="E1121" s="213"/>
      <c r="F1121" s="213"/>
      <c r="G1121" s="213"/>
      <c r="H1121" s="213"/>
      <c r="I1121" s="209"/>
      <c r="J1121" s="209"/>
      <c r="K1121" s="209"/>
      <c r="L1121" s="209"/>
      <c r="M1121" s="209"/>
      <c r="N1121" s="209"/>
      <c r="O1121" s="209"/>
      <c r="P1121" s="209"/>
      <c r="Q1121" s="209"/>
      <c r="R1121" s="209"/>
      <c r="S1121" s="209"/>
      <c r="T1121" s="209"/>
      <c r="U1121" s="209"/>
      <c r="V1121" s="209"/>
      <c r="W1121" s="209"/>
      <c r="X1121" s="209"/>
      <c r="Y1121" s="209"/>
    </row>
    <row r="1122" spans="2:50" ht="36" hidden="1" customHeight="1">
      <c r="B1122" s="485" t="s">
        <v>41</v>
      </c>
      <c r="C1122" s="486"/>
      <c r="D1122" s="486"/>
      <c r="E1122" s="486"/>
      <c r="F1122" s="486"/>
      <c r="G1122" s="486"/>
      <c r="H1122" s="487"/>
      <c r="I1122" s="430" t="s">
        <v>1772</v>
      </c>
      <c r="J1122" s="267"/>
      <c r="K1122" s="267"/>
      <c r="L1122" s="267"/>
      <c r="M1122" s="429"/>
      <c r="N1122" s="491" t="s">
        <v>30</v>
      </c>
      <c r="O1122" s="486"/>
      <c r="P1122" s="486"/>
      <c r="Q1122" s="486"/>
      <c r="R1122" s="486"/>
      <c r="S1122" s="486"/>
      <c r="T1122" s="487"/>
      <c r="U1122" s="430" t="s">
        <v>1772</v>
      </c>
      <c r="V1122" s="267"/>
      <c r="W1122" s="267"/>
      <c r="X1122" s="267"/>
      <c r="Y1122" s="429"/>
      <c r="Z1122" s="491" t="s">
        <v>31</v>
      </c>
      <c r="AA1122" s="486"/>
      <c r="AB1122" s="486"/>
      <c r="AC1122" s="486"/>
      <c r="AD1122" s="486"/>
      <c r="AE1122" s="486"/>
      <c r="AF1122" s="487"/>
      <c r="AG1122" s="430" t="s">
        <v>1772</v>
      </c>
      <c r="AH1122" s="267"/>
      <c r="AI1122" s="267"/>
      <c r="AJ1122" s="267"/>
      <c r="AK1122" s="429"/>
      <c r="AL1122" s="491" t="s">
        <v>32</v>
      </c>
      <c r="AM1122" s="486"/>
      <c r="AN1122" s="486"/>
      <c r="AO1122" s="486"/>
      <c r="AP1122" s="486"/>
      <c r="AQ1122" s="486"/>
      <c r="AR1122" s="487"/>
      <c r="AS1122" s="430" t="s">
        <v>1772</v>
      </c>
      <c r="AT1122" s="267"/>
      <c r="AU1122" s="267"/>
      <c r="AV1122" s="267"/>
      <c r="AW1122" s="429"/>
    </row>
    <row r="1123" spans="2:50" ht="36" hidden="1" customHeight="1">
      <c r="B1123" s="491" t="s">
        <v>33</v>
      </c>
      <c r="C1123" s="486"/>
      <c r="D1123" s="486"/>
      <c r="E1123" s="486"/>
      <c r="F1123" s="486"/>
      <c r="G1123" s="486"/>
      <c r="H1123" s="487"/>
      <c r="I1123" s="488"/>
      <c r="J1123" s="489"/>
      <c r="K1123" s="489"/>
      <c r="L1123" s="489"/>
      <c r="M1123" s="490"/>
      <c r="N1123" s="491" t="s">
        <v>34</v>
      </c>
      <c r="O1123" s="486"/>
      <c r="P1123" s="486"/>
      <c r="Q1123" s="486"/>
      <c r="R1123" s="486"/>
      <c r="S1123" s="486"/>
      <c r="T1123" s="487"/>
      <c r="U1123" s="488"/>
      <c r="V1123" s="489"/>
      <c r="W1123" s="489"/>
      <c r="X1123" s="489"/>
      <c r="Y1123" s="490"/>
      <c r="Z1123" s="491" t="s">
        <v>35</v>
      </c>
      <c r="AA1123" s="486"/>
      <c r="AB1123" s="486"/>
      <c r="AC1123" s="486"/>
      <c r="AD1123" s="486"/>
      <c r="AE1123" s="486"/>
      <c r="AF1123" s="487"/>
      <c r="AG1123" s="488"/>
      <c r="AH1123" s="489"/>
      <c r="AI1123" s="489"/>
      <c r="AJ1123" s="489"/>
      <c r="AK1123" s="490"/>
      <c r="AL1123" s="485" t="s">
        <v>36</v>
      </c>
      <c r="AM1123" s="486"/>
      <c r="AN1123" s="486"/>
      <c r="AO1123" s="486"/>
      <c r="AP1123" s="486"/>
      <c r="AQ1123" s="486"/>
      <c r="AR1123" s="487"/>
      <c r="AS1123" s="488"/>
      <c r="AT1123" s="489"/>
      <c r="AU1123" s="489"/>
      <c r="AV1123" s="489"/>
      <c r="AW1123" s="490"/>
    </row>
    <row r="1124" spans="2:50">
      <c r="C1124" t="s">
        <v>1773</v>
      </c>
    </row>
    <row r="1125" spans="2:50" ht="34.5" customHeight="1">
      <c r="B1125" s="202"/>
      <c r="C1125" s="202"/>
      <c r="D1125" s="213" t="s">
        <v>1767</v>
      </c>
      <c r="E1125" s="213"/>
      <c r="F1125" s="213"/>
      <c r="G1125" s="213"/>
      <c r="H1125" s="213"/>
      <c r="I1125" s="213"/>
      <c r="J1125" s="213"/>
      <c r="K1125" s="213"/>
      <c r="L1125" s="213"/>
      <c r="M1125" s="213"/>
      <c r="N1125" s="213" t="s">
        <v>1768</v>
      </c>
      <c r="O1125" s="213"/>
      <c r="P1125" s="213"/>
      <c r="Q1125" s="213"/>
      <c r="R1125" s="213"/>
      <c r="S1125" s="213"/>
      <c r="T1125" s="213"/>
      <c r="U1125" s="213"/>
      <c r="V1125" s="213"/>
      <c r="W1125" s="213"/>
      <c r="X1125" s="213"/>
      <c r="Y1125" s="213"/>
      <c r="Z1125" s="213"/>
      <c r="AA1125" s="213"/>
      <c r="AB1125" s="213"/>
      <c r="AC1125" s="213"/>
      <c r="AD1125" s="213"/>
      <c r="AE1125" s="213"/>
      <c r="AF1125" s="213"/>
      <c r="AG1125" s="213"/>
      <c r="AH1125" s="213"/>
      <c r="AI1125" s="213"/>
      <c r="AJ1125" s="213"/>
      <c r="AK1125" s="213"/>
      <c r="AL1125" s="214" t="s">
        <v>1769</v>
      </c>
      <c r="AM1125" s="213"/>
      <c r="AN1125" s="213"/>
      <c r="AO1125" s="213"/>
      <c r="AP1125" s="213"/>
      <c r="AQ1125" s="213"/>
      <c r="AR1125" s="213" t="s">
        <v>27</v>
      </c>
      <c r="AS1125" s="213"/>
      <c r="AT1125" s="213"/>
      <c r="AU1125" s="213"/>
      <c r="AV1125" s="213" t="s">
        <v>28</v>
      </c>
      <c r="AW1125" s="213"/>
      <c r="AX1125" s="213"/>
    </row>
    <row r="1126" spans="2:50" ht="38.25" customHeight="1">
      <c r="B1126" s="202">
        <v>1</v>
      </c>
      <c r="C1126" s="202">
        <v>1</v>
      </c>
      <c r="D1126" s="480" t="s">
        <v>1928</v>
      </c>
      <c r="E1126" s="481"/>
      <c r="F1126" s="481"/>
      <c r="G1126" s="481"/>
      <c r="H1126" s="481"/>
      <c r="I1126" s="481"/>
      <c r="J1126" s="481"/>
      <c r="K1126" s="481"/>
      <c r="L1126" s="481"/>
      <c r="M1126" s="482"/>
      <c r="N1126" s="480" t="s">
        <v>1923</v>
      </c>
      <c r="O1126" s="481"/>
      <c r="P1126" s="481"/>
      <c r="Q1126" s="481"/>
      <c r="R1126" s="481"/>
      <c r="S1126" s="481"/>
      <c r="T1126" s="481"/>
      <c r="U1126" s="481"/>
      <c r="V1126" s="481"/>
      <c r="W1126" s="481"/>
      <c r="X1126" s="481"/>
      <c r="Y1126" s="481"/>
      <c r="Z1126" s="481"/>
      <c r="AA1126" s="481"/>
      <c r="AB1126" s="481"/>
      <c r="AC1126" s="481"/>
      <c r="AD1126" s="481"/>
      <c r="AE1126" s="481"/>
      <c r="AF1126" s="481"/>
      <c r="AG1126" s="481"/>
      <c r="AH1126" s="481"/>
      <c r="AI1126" s="481"/>
      <c r="AJ1126" s="481"/>
      <c r="AK1126" s="482"/>
      <c r="AL1126" s="492">
        <v>12.9</v>
      </c>
      <c r="AM1126" s="493"/>
      <c r="AN1126" s="493"/>
      <c r="AO1126" s="493"/>
      <c r="AP1126" s="493"/>
      <c r="AQ1126" s="493"/>
      <c r="AR1126" s="209" t="s">
        <v>224</v>
      </c>
      <c r="AS1126" s="209"/>
      <c r="AT1126" s="209"/>
      <c r="AU1126" s="209"/>
      <c r="AV1126" s="209" t="s">
        <v>1722</v>
      </c>
      <c r="AW1126" s="209"/>
      <c r="AX1126" s="209"/>
    </row>
    <row r="1127" spans="2:50" ht="21.95" customHeight="1">
      <c r="B1127" s="202">
        <v>2</v>
      </c>
      <c r="C1127" s="202">
        <v>1</v>
      </c>
      <c r="D1127" s="208"/>
      <c r="E1127" s="208"/>
      <c r="F1127" s="208"/>
      <c r="G1127" s="208"/>
      <c r="H1127" s="208"/>
      <c r="I1127" s="208"/>
      <c r="J1127" s="208"/>
      <c r="K1127" s="208"/>
      <c r="L1127" s="208"/>
      <c r="M1127" s="208"/>
      <c r="N1127" s="208"/>
      <c r="O1127" s="208"/>
      <c r="P1127" s="208"/>
      <c r="Q1127" s="208"/>
      <c r="R1127" s="208"/>
      <c r="S1127" s="208"/>
      <c r="T1127" s="208"/>
      <c r="U1127" s="208"/>
      <c r="V1127" s="208"/>
      <c r="W1127" s="208"/>
      <c r="X1127" s="208"/>
      <c r="Y1127" s="208"/>
      <c r="Z1127" s="208"/>
      <c r="AA1127" s="208"/>
      <c r="AB1127" s="208"/>
      <c r="AC1127" s="208"/>
      <c r="AD1127" s="208"/>
      <c r="AE1127" s="208"/>
      <c r="AF1127" s="208"/>
      <c r="AG1127" s="208"/>
      <c r="AH1127" s="208"/>
      <c r="AI1127" s="208"/>
      <c r="AJ1127" s="208"/>
      <c r="AK1127" s="208"/>
      <c r="AL1127" s="207"/>
      <c r="AM1127" s="208"/>
      <c r="AN1127" s="208"/>
      <c r="AO1127" s="208"/>
      <c r="AP1127" s="208"/>
      <c r="AQ1127" s="208"/>
      <c r="AR1127" s="208"/>
      <c r="AS1127" s="208"/>
      <c r="AT1127" s="208"/>
      <c r="AU1127" s="208"/>
      <c r="AV1127" s="208"/>
      <c r="AW1127" s="208"/>
      <c r="AX1127" s="208"/>
    </row>
    <row r="1128" spans="2:50" ht="21.95" customHeight="1">
      <c r="B1128" s="202">
        <v>3</v>
      </c>
      <c r="C1128" s="202">
        <v>1</v>
      </c>
      <c r="D1128" s="208"/>
      <c r="E1128" s="208"/>
      <c r="F1128" s="208"/>
      <c r="G1128" s="208"/>
      <c r="H1128" s="208"/>
      <c r="I1128" s="208"/>
      <c r="J1128" s="208"/>
      <c r="K1128" s="208"/>
      <c r="L1128" s="208"/>
      <c r="M1128" s="208"/>
      <c r="N1128" s="208"/>
      <c r="O1128" s="208"/>
      <c r="P1128" s="208"/>
      <c r="Q1128" s="208"/>
      <c r="R1128" s="208"/>
      <c r="S1128" s="208"/>
      <c r="T1128" s="208"/>
      <c r="U1128" s="208"/>
      <c r="V1128" s="208"/>
      <c r="W1128" s="208"/>
      <c r="X1128" s="208"/>
      <c r="Y1128" s="208"/>
      <c r="Z1128" s="208"/>
      <c r="AA1128" s="208"/>
      <c r="AB1128" s="208"/>
      <c r="AC1128" s="208"/>
      <c r="AD1128" s="208"/>
      <c r="AE1128" s="208"/>
      <c r="AF1128" s="208"/>
      <c r="AG1128" s="208"/>
      <c r="AH1128" s="208"/>
      <c r="AI1128" s="208"/>
      <c r="AJ1128" s="208"/>
      <c r="AK1128" s="208"/>
      <c r="AL1128" s="207"/>
      <c r="AM1128" s="208"/>
      <c r="AN1128" s="208"/>
      <c r="AO1128" s="208"/>
      <c r="AP1128" s="208"/>
      <c r="AQ1128" s="208"/>
      <c r="AR1128" s="208"/>
      <c r="AS1128" s="208"/>
      <c r="AT1128" s="208"/>
      <c r="AU1128" s="208"/>
      <c r="AV1128" s="208"/>
      <c r="AW1128" s="208"/>
      <c r="AX1128" s="208"/>
    </row>
    <row r="1129" spans="2:50" ht="21.95" customHeight="1">
      <c r="B1129" s="202">
        <v>4</v>
      </c>
      <c r="C1129" s="202">
        <v>1</v>
      </c>
      <c r="D1129" s="208"/>
      <c r="E1129" s="208"/>
      <c r="F1129" s="208"/>
      <c r="G1129" s="208"/>
      <c r="H1129" s="208"/>
      <c r="I1129" s="208"/>
      <c r="J1129" s="208"/>
      <c r="K1129" s="208"/>
      <c r="L1129" s="208"/>
      <c r="M1129" s="208"/>
      <c r="N1129" s="208"/>
      <c r="O1129" s="208"/>
      <c r="P1129" s="208"/>
      <c r="Q1129" s="208"/>
      <c r="R1129" s="208"/>
      <c r="S1129" s="208"/>
      <c r="T1129" s="208"/>
      <c r="U1129" s="208"/>
      <c r="V1129" s="208"/>
      <c r="W1129" s="208"/>
      <c r="X1129" s="208"/>
      <c r="Y1129" s="208"/>
      <c r="Z1129" s="208"/>
      <c r="AA1129" s="208"/>
      <c r="AB1129" s="208"/>
      <c r="AC1129" s="208"/>
      <c r="AD1129" s="208"/>
      <c r="AE1129" s="208"/>
      <c r="AF1129" s="208"/>
      <c r="AG1129" s="208"/>
      <c r="AH1129" s="208"/>
      <c r="AI1129" s="208"/>
      <c r="AJ1129" s="208"/>
      <c r="AK1129" s="208"/>
      <c r="AL1129" s="207"/>
      <c r="AM1129" s="208"/>
      <c r="AN1129" s="208"/>
      <c r="AO1129" s="208"/>
      <c r="AP1129" s="208"/>
      <c r="AQ1129" s="208"/>
      <c r="AR1129" s="208"/>
      <c r="AS1129" s="208"/>
      <c r="AT1129" s="208"/>
      <c r="AU1129" s="208"/>
      <c r="AV1129" s="208"/>
      <c r="AW1129" s="208"/>
      <c r="AX1129" s="208"/>
    </row>
    <row r="1130" spans="2:50" ht="21.95" customHeight="1">
      <c r="B1130" s="202">
        <v>5</v>
      </c>
      <c r="C1130" s="202">
        <v>1</v>
      </c>
      <c r="D1130" s="208"/>
      <c r="E1130" s="208"/>
      <c r="F1130" s="208"/>
      <c r="G1130" s="208"/>
      <c r="H1130" s="208"/>
      <c r="I1130" s="208"/>
      <c r="J1130" s="208"/>
      <c r="K1130" s="208"/>
      <c r="L1130" s="208"/>
      <c r="M1130" s="208"/>
      <c r="N1130" s="208"/>
      <c r="O1130" s="208"/>
      <c r="P1130" s="208"/>
      <c r="Q1130" s="208"/>
      <c r="R1130" s="208"/>
      <c r="S1130" s="208"/>
      <c r="T1130" s="208"/>
      <c r="U1130" s="208"/>
      <c r="V1130" s="208"/>
      <c r="W1130" s="208"/>
      <c r="X1130" s="208"/>
      <c r="Y1130" s="208"/>
      <c r="Z1130" s="208"/>
      <c r="AA1130" s="208"/>
      <c r="AB1130" s="208"/>
      <c r="AC1130" s="208"/>
      <c r="AD1130" s="208"/>
      <c r="AE1130" s="208"/>
      <c r="AF1130" s="208"/>
      <c r="AG1130" s="208"/>
      <c r="AH1130" s="208"/>
      <c r="AI1130" s="208"/>
      <c r="AJ1130" s="208"/>
      <c r="AK1130" s="208"/>
      <c r="AL1130" s="207"/>
      <c r="AM1130" s="208"/>
      <c r="AN1130" s="208"/>
      <c r="AO1130" s="208"/>
      <c r="AP1130" s="208"/>
      <c r="AQ1130" s="208"/>
      <c r="AR1130" s="208"/>
      <c r="AS1130" s="208"/>
      <c r="AT1130" s="208"/>
      <c r="AU1130" s="208"/>
      <c r="AV1130" s="208"/>
      <c r="AW1130" s="208"/>
      <c r="AX1130" s="208"/>
    </row>
    <row r="1131" spans="2:50" ht="21.95" customHeight="1">
      <c r="B1131" s="202">
        <v>6</v>
      </c>
      <c r="C1131" s="202">
        <v>1</v>
      </c>
      <c r="D1131" s="208"/>
      <c r="E1131" s="208"/>
      <c r="F1131" s="208"/>
      <c r="G1131" s="208"/>
      <c r="H1131" s="208"/>
      <c r="I1131" s="208"/>
      <c r="J1131" s="208"/>
      <c r="K1131" s="208"/>
      <c r="L1131" s="208"/>
      <c r="M1131" s="208"/>
      <c r="N1131" s="208"/>
      <c r="O1131" s="208"/>
      <c r="P1131" s="208"/>
      <c r="Q1131" s="208"/>
      <c r="R1131" s="208"/>
      <c r="S1131" s="208"/>
      <c r="T1131" s="208"/>
      <c r="U1131" s="208"/>
      <c r="V1131" s="208"/>
      <c r="W1131" s="208"/>
      <c r="X1131" s="208"/>
      <c r="Y1131" s="208"/>
      <c r="Z1131" s="208"/>
      <c r="AA1131" s="208"/>
      <c r="AB1131" s="208"/>
      <c r="AC1131" s="208"/>
      <c r="AD1131" s="208"/>
      <c r="AE1131" s="208"/>
      <c r="AF1131" s="208"/>
      <c r="AG1131" s="208"/>
      <c r="AH1131" s="208"/>
      <c r="AI1131" s="208"/>
      <c r="AJ1131" s="208"/>
      <c r="AK1131" s="208"/>
      <c r="AL1131" s="207"/>
      <c r="AM1131" s="208"/>
      <c r="AN1131" s="208"/>
      <c r="AO1131" s="208"/>
      <c r="AP1131" s="208"/>
      <c r="AQ1131" s="208"/>
      <c r="AR1131" s="208"/>
      <c r="AS1131" s="208"/>
      <c r="AT1131" s="208"/>
      <c r="AU1131" s="208"/>
      <c r="AV1131" s="208"/>
      <c r="AW1131" s="208"/>
      <c r="AX1131" s="208"/>
    </row>
    <row r="1132" spans="2:50" ht="21.95" customHeight="1">
      <c r="B1132" s="202">
        <v>7</v>
      </c>
      <c r="C1132" s="202">
        <v>1</v>
      </c>
      <c r="D1132" s="208"/>
      <c r="E1132" s="208"/>
      <c r="F1132" s="208"/>
      <c r="G1132" s="208"/>
      <c r="H1132" s="208"/>
      <c r="I1132" s="208"/>
      <c r="J1132" s="208"/>
      <c r="K1132" s="208"/>
      <c r="L1132" s="208"/>
      <c r="M1132" s="208"/>
      <c r="N1132" s="208"/>
      <c r="O1132" s="208"/>
      <c r="P1132" s="208"/>
      <c r="Q1132" s="208"/>
      <c r="R1132" s="208"/>
      <c r="S1132" s="208"/>
      <c r="T1132" s="208"/>
      <c r="U1132" s="208"/>
      <c r="V1132" s="208"/>
      <c r="W1132" s="208"/>
      <c r="X1132" s="208"/>
      <c r="Y1132" s="208"/>
      <c r="Z1132" s="208"/>
      <c r="AA1132" s="208"/>
      <c r="AB1132" s="208"/>
      <c r="AC1132" s="208"/>
      <c r="AD1132" s="208"/>
      <c r="AE1132" s="208"/>
      <c r="AF1132" s="208"/>
      <c r="AG1132" s="208"/>
      <c r="AH1132" s="208"/>
      <c r="AI1132" s="208"/>
      <c r="AJ1132" s="208"/>
      <c r="AK1132" s="208"/>
      <c r="AL1132" s="207"/>
      <c r="AM1132" s="208"/>
      <c r="AN1132" s="208"/>
      <c r="AO1132" s="208"/>
      <c r="AP1132" s="208"/>
      <c r="AQ1132" s="208"/>
      <c r="AR1132" s="208"/>
      <c r="AS1132" s="208"/>
      <c r="AT1132" s="208"/>
      <c r="AU1132" s="208"/>
      <c r="AV1132" s="208"/>
      <c r="AW1132" s="208"/>
      <c r="AX1132" s="208"/>
    </row>
    <row r="1133" spans="2:50" ht="21.95" customHeight="1">
      <c r="B1133" s="202">
        <v>8</v>
      </c>
      <c r="C1133" s="202">
        <v>1</v>
      </c>
      <c r="D1133" s="208"/>
      <c r="E1133" s="208"/>
      <c r="F1133" s="208"/>
      <c r="G1133" s="208"/>
      <c r="H1133" s="208"/>
      <c r="I1133" s="208"/>
      <c r="J1133" s="208"/>
      <c r="K1133" s="208"/>
      <c r="L1133" s="208"/>
      <c r="M1133" s="208"/>
      <c r="N1133" s="208"/>
      <c r="O1133" s="208"/>
      <c r="P1133" s="208"/>
      <c r="Q1133" s="208"/>
      <c r="R1133" s="208"/>
      <c r="S1133" s="208"/>
      <c r="T1133" s="208"/>
      <c r="U1133" s="208"/>
      <c r="V1133" s="208"/>
      <c r="W1133" s="208"/>
      <c r="X1133" s="208"/>
      <c r="Y1133" s="208"/>
      <c r="Z1133" s="208"/>
      <c r="AA1133" s="208"/>
      <c r="AB1133" s="208"/>
      <c r="AC1133" s="208"/>
      <c r="AD1133" s="208"/>
      <c r="AE1133" s="208"/>
      <c r="AF1133" s="208"/>
      <c r="AG1133" s="208"/>
      <c r="AH1133" s="208"/>
      <c r="AI1133" s="208"/>
      <c r="AJ1133" s="208"/>
      <c r="AK1133" s="208"/>
      <c r="AL1133" s="207"/>
      <c r="AM1133" s="208"/>
      <c r="AN1133" s="208"/>
      <c r="AO1133" s="208"/>
      <c r="AP1133" s="208"/>
      <c r="AQ1133" s="208"/>
      <c r="AR1133" s="208"/>
      <c r="AS1133" s="208"/>
      <c r="AT1133" s="208"/>
      <c r="AU1133" s="208"/>
      <c r="AV1133" s="208"/>
      <c r="AW1133" s="208"/>
      <c r="AX1133" s="208"/>
    </row>
    <row r="1134" spans="2:50" ht="21.95" customHeight="1">
      <c r="B1134" s="202">
        <v>9</v>
      </c>
      <c r="C1134" s="202">
        <v>1</v>
      </c>
      <c r="D1134" s="208"/>
      <c r="E1134" s="208"/>
      <c r="F1134" s="208"/>
      <c r="G1134" s="208"/>
      <c r="H1134" s="208"/>
      <c r="I1134" s="208"/>
      <c r="J1134" s="208"/>
      <c r="K1134" s="208"/>
      <c r="L1134" s="208"/>
      <c r="M1134" s="208"/>
      <c r="N1134" s="208"/>
      <c r="O1134" s="208"/>
      <c r="P1134" s="208"/>
      <c r="Q1134" s="208"/>
      <c r="R1134" s="208"/>
      <c r="S1134" s="208"/>
      <c r="T1134" s="208"/>
      <c r="U1134" s="208"/>
      <c r="V1134" s="208"/>
      <c r="W1134" s="208"/>
      <c r="X1134" s="208"/>
      <c r="Y1134" s="208"/>
      <c r="Z1134" s="208"/>
      <c r="AA1134" s="208"/>
      <c r="AB1134" s="208"/>
      <c r="AC1134" s="208"/>
      <c r="AD1134" s="208"/>
      <c r="AE1134" s="208"/>
      <c r="AF1134" s="208"/>
      <c r="AG1134" s="208"/>
      <c r="AH1134" s="208"/>
      <c r="AI1134" s="208"/>
      <c r="AJ1134" s="208"/>
      <c r="AK1134" s="208"/>
      <c r="AL1134" s="207"/>
      <c r="AM1134" s="208"/>
      <c r="AN1134" s="208"/>
      <c r="AO1134" s="208"/>
      <c r="AP1134" s="208"/>
      <c r="AQ1134" s="208"/>
      <c r="AR1134" s="208"/>
      <c r="AS1134" s="208"/>
      <c r="AT1134" s="208"/>
      <c r="AU1134" s="208"/>
      <c r="AV1134" s="208"/>
      <c r="AW1134" s="208"/>
      <c r="AX1134" s="208"/>
    </row>
    <row r="1135" spans="2:50" ht="21.95" customHeight="1">
      <c r="B1135" s="202">
        <v>10</v>
      </c>
      <c r="C1135" s="202">
        <v>1</v>
      </c>
      <c r="D1135" s="208"/>
      <c r="E1135" s="208"/>
      <c r="F1135" s="208"/>
      <c r="G1135" s="208"/>
      <c r="H1135" s="208"/>
      <c r="I1135" s="208"/>
      <c r="J1135" s="208"/>
      <c r="K1135" s="208"/>
      <c r="L1135" s="208"/>
      <c r="M1135" s="208"/>
      <c r="N1135" s="208"/>
      <c r="O1135" s="208"/>
      <c r="P1135" s="208"/>
      <c r="Q1135" s="208"/>
      <c r="R1135" s="208"/>
      <c r="S1135" s="208"/>
      <c r="T1135" s="208"/>
      <c r="U1135" s="208"/>
      <c r="V1135" s="208"/>
      <c r="W1135" s="208"/>
      <c r="X1135" s="208"/>
      <c r="Y1135" s="208"/>
      <c r="Z1135" s="208"/>
      <c r="AA1135" s="208"/>
      <c r="AB1135" s="208"/>
      <c r="AC1135" s="208"/>
      <c r="AD1135" s="208"/>
      <c r="AE1135" s="208"/>
      <c r="AF1135" s="208"/>
      <c r="AG1135" s="208"/>
      <c r="AH1135" s="208"/>
      <c r="AI1135" s="208"/>
      <c r="AJ1135" s="208"/>
      <c r="AK1135" s="208"/>
      <c r="AL1135" s="207"/>
      <c r="AM1135" s="208"/>
      <c r="AN1135" s="208"/>
      <c r="AO1135" s="208"/>
      <c r="AP1135" s="208"/>
      <c r="AQ1135" s="208"/>
      <c r="AR1135" s="208"/>
      <c r="AS1135" s="208"/>
      <c r="AT1135" s="208"/>
      <c r="AU1135" s="208"/>
      <c r="AV1135" s="208"/>
      <c r="AW1135" s="208"/>
      <c r="AX1135" s="208"/>
    </row>
    <row r="1137" spans="2:50">
      <c r="C1137" t="s">
        <v>1776</v>
      </c>
    </row>
    <row r="1138" spans="2:50" ht="34.5" customHeight="1">
      <c r="B1138" s="202"/>
      <c r="C1138" s="202"/>
      <c r="D1138" s="213" t="s">
        <v>1767</v>
      </c>
      <c r="E1138" s="213"/>
      <c r="F1138" s="213"/>
      <c r="G1138" s="213"/>
      <c r="H1138" s="213"/>
      <c r="I1138" s="213"/>
      <c r="J1138" s="213"/>
      <c r="K1138" s="213"/>
      <c r="L1138" s="213"/>
      <c r="M1138" s="213"/>
      <c r="N1138" s="213" t="s">
        <v>1768</v>
      </c>
      <c r="O1138" s="213"/>
      <c r="P1138" s="213"/>
      <c r="Q1138" s="213"/>
      <c r="R1138" s="213"/>
      <c r="S1138" s="213"/>
      <c r="T1138" s="213"/>
      <c r="U1138" s="213"/>
      <c r="V1138" s="213"/>
      <c r="W1138" s="213"/>
      <c r="X1138" s="213"/>
      <c r="Y1138" s="213"/>
      <c r="Z1138" s="213"/>
      <c r="AA1138" s="213"/>
      <c r="AB1138" s="213"/>
      <c r="AC1138" s="213"/>
      <c r="AD1138" s="213"/>
      <c r="AE1138" s="213"/>
      <c r="AF1138" s="213"/>
      <c r="AG1138" s="213"/>
      <c r="AH1138" s="213"/>
      <c r="AI1138" s="213"/>
      <c r="AJ1138" s="213"/>
      <c r="AK1138" s="213"/>
      <c r="AL1138" s="214" t="s">
        <v>1769</v>
      </c>
      <c r="AM1138" s="213"/>
      <c r="AN1138" s="213"/>
      <c r="AO1138" s="213"/>
      <c r="AP1138" s="213"/>
      <c r="AQ1138" s="213"/>
      <c r="AR1138" s="213" t="s">
        <v>27</v>
      </c>
      <c r="AS1138" s="213"/>
      <c r="AT1138" s="213"/>
      <c r="AU1138" s="213"/>
      <c r="AV1138" s="213" t="s">
        <v>28</v>
      </c>
      <c r="AW1138" s="213"/>
      <c r="AX1138" s="213"/>
    </row>
    <row r="1139" spans="2:50" ht="38.25" customHeight="1">
      <c r="B1139" s="202">
        <v>1</v>
      </c>
      <c r="C1139" s="202">
        <v>1</v>
      </c>
      <c r="D1139" s="208" t="s">
        <v>1929</v>
      </c>
      <c r="E1139" s="208"/>
      <c r="F1139" s="208"/>
      <c r="G1139" s="208"/>
      <c r="H1139" s="208"/>
      <c r="I1139" s="208"/>
      <c r="J1139" s="208"/>
      <c r="K1139" s="208"/>
      <c r="L1139" s="208"/>
      <c r="M1139" s="208"/>
      <c r="N1139" s="480" t="s">
        <v>1925</v>
      </c>
      <c r="O1139" s="481"/>
      <c r="P1139" s="481"/>
      <c r="Q1139" s="481"/>
      <c r="R1139" s="481"/>
      <c r="S1139" s="481"/>
      <c r="T1139" s="481"/>
      <c r="U1139" s="481"/>
      <c r="V1139" s="481"/>
      <c r="W1139" s="481"/>
      <c r="X1139" s="481"/>
      <c r="Y1139" s="481"/>
      <c r="Z1139" s="481"/>
      <c r="AA1139" s="481"/>
      <c r="AB1139" s="481"/>
      <c r="AC1139" s="481"/>
      <c r="AD1139" s="481"/>
      <c r="AE1139" s="481"/>
      <c r="AF1139" s="481"/>
      <c r="AG1139" s="481"/>
      <c r="AH1139" s="481"/>
      <c r="AI1139" s="481"/>
      <c r="AJ1139" s="481"/>
      <c r="AK1139" s="482"/>
      <c r="AL1139" s="492">
        <v>32.1</v>
      </c>
      <c r="AM1139" s="493"/>
      <c r="AN1139" s="493"/>
      <c r="AO1139" s="493"/>
      <c r="AP1139" s="493"/>
      <c r="AQ1139" s="493"/>
      <c r="AR1139" s="209" t="s">
        <v>224</v>
      </c>
      <c r="AS1139" s="209"/>
      <c r="AT1139" s="209"/>
      <c r="AU1139" s="209"/>
      <c r="AV1139" s="209" t="s">
        <v>1722</v>
      </c>
      <c r="AW1139" s="209"/>
      <c r="AX1139" s="209"/>
    </row>
    <row r="1140" spans="2:50" ht="21.95" customHeight="1">
      <c r="B1140" s="202">
        <v>2</v>
      </c>
      <c r="C1140" s="202">
        <v>1</v>
      </c>
      <c r="D1140" s="208"/>
      <c r="E1140" s="208"/>
      <c r="F1140" s="208"/>
      <c r="G1140" s="208"/>
      <c r="H1140" s="208"/>
      <c r="I1140" s="208"/>
      <c r="J1140" s="208"/>
      <c r="K1140" s="208"/>
      <c r="L1140" s="208"/>
      <c r="M1140" s="208"/>
      <c r="N1140" s="208"/>
      <c r="O1140" s="208"/>
      <c r="P1140" s="208"/>
      <c r="Q1140" s="208"/>
      <c r="R1140" s="208"/>
      <c r="S1140" s="208"/>
      <c r="T1140" s="208"/>
      <c r="U1140" s="208"/>
      <c r="V1140" s="208"/>
      <c r="W1140" s="208"/>
      <c r="X1140" s="208"/>
      <c r="Y1140" s="208"/>
      <c r="Z1140" s="208"/>
      <c r="AA1140" s="208"/>
      <c r="AB1140" s="208"/>
      <c r="AC1140" s="208"/>
      <c r="AD1140" s="208"/>
      <c r="AE1140" s="208"/>
      <c r="AF1140" s="208"/>
      <c r="AG1140" s="208"/>
      <c r="AH1140" s="208"/>
      <c r="AI1140" s="208"/>
      <c r="AJ1140" s="208"/>
      <c r="AK1140" s="208"/>
      <c r="AL1140" s="483"/>
      <c r="AM1140" s="484"/>
      <c r="AN1140" s="484"/>
      <c r="AO1140" s="484"/>
      <c r="AP1140" s="484"/>
      <c r="AQ1140" s="484"/>
      <c r="AR1140" s="209"/>
      <c r="AS1140" s="209"/>
      <c r="AT1140" s="209"/>
      <c r="AU1140" s="209"/>
      <c r="AV1140" s="209"/>
      <c r="AW1140" s="209"/>
      <c r="AX1140" s="209"/>
    </row>
    <row r="1141" spans="2:50" ht="21.95" customHeight="1">
      <c r="B1141" s="202">
        <v>3</v>
      </c>
      <c r="C1141" s="202">
        <v>1</v>
      </c>
      <c r="D1141" s="208"/>
      <c r="E1141" s="208"/>
      <c r="F1141" s="208"/>
      <c r="G1141" s="208"/>
      <c r="H1141" s="208"/>
      <c r="I1141" s="208"/>
      <c r="J1141" s="208"/>
      <c r="K1141" s="208"/>
      <c r="L1141" s="208"/>
      <c r="M1141" s="208"/>
      <c r="N1141" s="208"/>
      <c r="O1141" s="208"/>
      <c r="P1141" s="208"/>
      <c r="Q1141" s="208"/>
      <c r="R1141" s="208"/>
      <c r="S1141" s="208"/>
      <c r="T1141" s="208"/>
      <c r="U1141" s="208"/>
      <c r="V1141" s="208"/>
      <c r="W1141" s="208"/>
      <c r="X1141" s="208"/>
      <c r="Y1141" s="208"/>
      <c r="Z1141" s="208"/>
      <c r="AA1141" s="208"/>
      <c r="AB1141" s="208"/>
      <c r="AC1141" s="208"/>
      <c r="AD1141" s="208"/>
      <c r="AE1141" s="208"/>
      <c r="AF1141" s="208"/>
      <c r="AG1141" s="208"/>
      <c r="AH1141" s="208"/>
      <c r="AI1141" s="208"/>
      <c r="AJ1141" s="208"/>
      <c r="AK1141" s="208"/>
      <c r="AL1141" s="207"/>
      <c r="AM1141" s="208"/>
      <c r="AN1141" s="208"/>
      <c r="AO1141" s="208"/>
      <c r="AP1141" s="208"/>
      <c r="AQ1141" s="208"/>
      <c r="AR1141" s="208"/>
      <c r="AS1141" s="208"/>
      <c r="AT1141" s="208"/>
      <c r="AU1141" s="208"/>
      <c r="AV1141" s="208"/>
      <c r="AW1141" s="208"/>
      <c r="AX1141" s="208"/>
    </row>
    <row r="1142" spans="2:50" ht="21.95" customHeight="1">
      <c r="B1142" s="202">
        <v>4</v>
      </c>
      <c r="C1142" s="202">
        <v>1</v>
      </c>
      <c r="D1142" s="208"/>
      <c r="E1142" s="208"/>
      <c r="F1142" s="208"/>
      <c r="G1142" s="208"/>
      <c r="H1142" s="208"/>
      <c r="I1142" s="208"/>
      <c r="J1142" s="208"/>
      <c r="K1142" s="208"/>
      <c r="L1142" s="208"/>
      <c r="M1142" s="208"/>
      <c r="N1142" s="208"/>
      <c r="O1142" s="208"/>
      <c r="P1142" s="208"/>
      <c r="Q1142" s="208"/>
      <c r="R1142" s="208"/>
      <c r="S1142" s="208"/>
      <c r="T1142" s="208"/>
      <c r="U1142" s="208"/>
      <c r="V1142" s="208"/>
      <c r="W1142" s="208"/>
      <c r="X1142" s="208"/>
      <c r="Y1142" s="208"/>
      <c r="Z1142" s="208"/>
      <c r="AA1142" s="208"/>
      <c r="AB1142" s="208"/>
      <c r="AC1142" s="208"/>
      <c r="AD1142" s="208"/>
      <c r="AE1142" s="208"/>
      <c r="AF1142" s="208"/>
      <c r="AG1142" s="208"/>
      <c r="AH1142" s="208"/>
      <c r="AI1142" s="208"/>
      <c r="AJ1142" s="208"/>
      <c r="AK1142" s="208"/>
      <c r="AL1142" s="207"/>
      <c r="AM1142" s="208"/>
      <c r="AN1142" s="208"/>
      <c r="AO1142" s="208"/>
      <c r="AP1142" s="208"/>
      <c r="AQ1142" s="208"/>
      <c r="AR1142" s="208"/>
      <c r="AS1142" s="208"/>
      <c r="AT1142" s="208"/>
      <c r="AU1142" s="208"/>
      <c r="AV1142" s="208"/>
      <c r="AW1142" s="208"/>
      <c r="AX1142" s="208"/>
    </row>
    <row r="1143" spans="2:50" ht="21.95" customHeight="1">
      <c r="B1143" s="202">
        <v>5</v>
      </c>
      <c r="C1143" s="202">
        <v>1</v>
      </c>
      <c r="D1143" s="208"/>
      <c r="E1143" s="208"/>
      <c r="F1143" s="208"/>
      <c r="G1143" s="208"/>
      <c r="H1143" s="208"/>
      <c r="I1143" s="208"/>
      <c r="J1143" s="208"/>
      <c r="K1143" s="208"/>
      <c r="L1143" s="208"/>
      <c r="M1143" s="208"/>
      <c r="N1143" s="208"/>
      <c r="O1143" s="208"/>
      <c r="P1143" s="208"/>
      <c r="Q1143" s="208"/>
      <c r="R1143" s="208"/>
      <c r="S1143" s="208"/>
      <c r="T1143" s="208"/>
      <c r="U1143" s="208"/>
      <c r="V1143" s="208"/>
      <c r="W1143" s="208"/>
      <c r="X1143" s="208"/>
      <c r="Y1143" s="208"/>
      <c r="Z1143" s="208"/>
      <c r="AA1143" s="208"/>
      <c r="AB1143" s="208"/>
      <c r="AC1143" s="208"/>
      <c r="AD1143" s="208"/>
      <c r="AE1143" s="208"/>
      <c r="AF1143" s="208"/>
      <c r="AG1143" s="208"/>
      <c r="AH1143" s="208"/>
      <c r="AI1143" s="208"/>
      <c r="AJ1143" s="208"/>
      <c r="AK1143" s="208"/>
      <c r="AL1143" s="207"/>
      <c r="AM1143" s="208"/>
      <c r="AN1143" s="208"/>
      <c r="AO1143" s="208"/>
      <c r="AP1143" s="208"/>
      <c r="AQ1143" s="208"/>
      <c r="AR1143" s="208"/>
      <c r="AS1143" s="208"/>
      <c r="AT1143" s="208"/>
      <c r="AU1143" s="208"/>
      <c r="AV1143" s="208"/>
      <c r="AW1143" s="208"/>
      <c r="AX1143" s="208"/>
    </row>
    <row r="1144" spans="2:50" ht="21.95" customHeight="1">
      <c r="B1144" s="202">
        <v>6</v>
      </c>
      <c r="C1144" s="202">
        <v>1</v>
      </c>
      <c r="D1144" s="208"/>
      <c r="E1144" s="208"/>
      <c r="F1144" s="208"/>
      <c r="G1144" s="208"/>
      <c r="H1144" s="208"/>
      <c r="I1144" s="208"/>
      <c r="J1144" s="208"/>
      <c r="K1144" s="208"/>
      <c r="L1144" s="208"/>
      <c r="M1144" s="208"/>
      <c r="N1144" s="208"/>
      <c r="O1144" s="208"/>
      <c r="P1144" s="208"/>
      <c r="Q1144" s="208"/>
      <c r="R1144" s="208"/>
      <c r="S1144" s="208"/>
      <c r="T1144" s="208"/>
      <c r="U1144" s="208"/>
      <c r="V1144" s="208"/>
      <c r="W1144" s="208"/>
      <c r="X1144" s="208"/>
      <c r="Y1144" s="208"/>
      <c r="Z1144" s="208"/>
      <c r="AA1144" s="208"/>
      <c r="AB1144" s="208"/>
      <c r="AC1144" s="208"/>
      <c r="AD1144" s="208"/>
      <c r="AE1144" s="208"/>
      <c r="AF1144" s="208"/>
      <c r="AG1144" s="208"/>
      <c r="AH1144" s="208"/>
      <c r="AI1144" s="208"/>
      <c r="AJ1144" s="208"/>
      <c r="AK1144" s="208"/>
      <c r="AL1144" s="207"/>
      <c r="AM1144" s="208"/>
      <c r="AN1144" s="208"/>
      <c r="AO1144" s="208"/>
      <c r="AP1144" s="208"/>
      <c r="AQ1144" s="208"/>
      <c r="AR1144" s="208"/>
      <c r="AS1144" s="208"/>
      <c r="AT1144" s="208"/>
      <c r="AU1144" s="208"/>
      <c r="AV1144" s="208"/>
      <c r="AW1144" s="208"/>
      <c r="AX1144" s="208"/>
    </row>
    <row r="1145" spans="2:50" ht="21.95" customHeight="1">
      <c r="B1145" s="202">
        <v>7</v>
      </c>
      <c r="C1145" s="202">
        <v>1</v>
      </c>
      <c r="D1145" s="208"/>
      <c r="E1145" s="208"/>
      <c r="F1145" s="208"/>
      <c r="G1145" s="208"/>
      <c r="H1145" s="208"/>
      <c r="I1145" s="208"/>
      <c r="J1145" s="208"/>
      <c r="K1145" s="208"/>
      <c r="L1145" s="208"/>
      <c r="M1145" s="208"/>
      <c r="N1145" s="208"/>
      <c r="O1145" s="208"/>
      <c r="P1145" s="208"/>
      <c r="Q1145" s="208"/>
      <c r="R1145" s="208"/>
      <c r="S1145" s="208"/>
      <c r="T1145" s="208"/>
      <c r="U1145" s="208"/>
      <c r="V1145" s="208"/>
      <c r="W1145" s="208"/>
      <c r="X1145" s="208"/>
      <c r="Y1145" s="208"/>
      <c r="Z1145" s="208"/>
      <c r="AA1145" s="208"/>
      <c r="AB1145" s="208"/>
      <c r="AC1145" s="208"/>
      <c r="AD1145" s="208"/>
      <c r="AE1145" s="208"/>
      <c r="AF1145" s="208"/>
      <c r="AG1145" s="208"/>
      <c r="AH1145" s="208"/>
      <c r="AI1145" s="208"/>
      <c r="AJ1145" s="208"/>
      <c r="AK1145" s="208"/>
      <c r="AL1145" s="207"/>
      <c r="AM1145" s="208"/>
      <c r="AN1145" s="208"/>
      <c r="AO1145" s="208"/>
      <c r="AP1145" s="208"/>
      <c r="AQ1145" s="208"/>
      <c r="AR1145" s="208"/>
      <c r="AS1145" s="208"/>
      <c r="AT1145" s="208"/>
      <c r="AU1145" s="208"/>
      <c r="AV1145" s="208"/>
      <c r="AW1145" s="208"/>
      <c r="AX1145" s="208"/>
    </row>
    <row r="1146" spans="2:50" ht="21.95" customHeight="1">
      <c r="B1146" s="202">
        <v>8</v>
      </c>
      <c r="C1146" s="202">
        <v>1</v>
      </c>
      <c r="D1146" s="208"/>
      <c r="E1146" s="208"/>
      <c r="F1146" s="208"/>
      <c r="G1146" s="208"/>
      <c r="H1146" s="208"/>
      <c r="I1146" s="208"/>
      <c r="J1146" s="208"/>
      <c r="K1146" s="208"/>
      <c r="L1146" s="208"/>
      <c r="M1146" s="208"/>
      <c r="N1146" s="208"/>
      <c r="O1146" s="208"/>
      <c r="P1146" s="208"/>
      <c r="Q1146" s="208"/>
      <c r="R1146" s="208"/>
      <c r="S1146" s="208"/>
      <c r="T1146" s="208"/>
      <c r="U1146" s="208"/>
      <c r="V1146" s="208"/>
      <c r="W1146" s="208"/>
      <c r="X1146" s="208"/>
      <c r="Y1146" s="208"/>
      <c r="Z1146" s="208"/>
      <c r="AA1146" s="208"/>
      <c r="AB1146" s="208"/>
      <c r="AC1146" s="208"/>
      <c r="AD1146" s="208"/>
      <c r="AE1146" s="208"/>
      <c r="AF1146" s="208"/>
      <c r="AG1146" s="208"/>
      <c r="AH1146" s="208"/>
      <c r="AI1146" s="208"/>
      <c r="AJ1146" s="208"/>
      <c r="AK1146" s="208"/>
      <c r="AL1146" s="207"/>
      <c r="AM1146" s="208"/>
      <c r="AN1146" s="208"/>
      <c r="AO1146" s="208"/>
      <c r="AP1146" s="208"/>
      <c r="AQ1146" s="208"/>
      <c r="AR1146" s="208"/>
      <c r="AS1146" s="208"/>
      <c r="AT1146" s="208"/>
      <c r="AU1146" s="208"/>
      <c r="AV1146" s="208"/>
      <c r="AW1146" s="208"/>
      <c r="AX1146" s="208"/>
    </row>
    <row r="1147" spans="2:50" ht="21.95" customHeight="1">
      <c r="B1147" s="202">
        <v>9</v>
      </c>
      <c r="C1147" s="202">
        <v>1</v>
      </c>
      <c r="D1147" s="208"/>
      <c r="E1147" s="208"/>
      <c r="F1147" s="208"/>
      <c r="G1147" s="208"/>
      <c r="H1147" s="208"/>
      <c r="I1147" s="208"/>
      <c r="J1147" s="208"/>
      <c r="K1147" s="208"/>
      <c r="L1147" s="208"/>
      <c r="M1147" s="208"/>
      <c r="N1147" s="208"/>
      <c r="O1147" s="208"/>
      <c r="P1147" s="208"/>
      <c r="Q1147" s="208"/>
      <c r="R1147" s="208"/>
      <c r="S1147" s="208"/>
      <c r="T1147" s="208"/>
      <c r="U1147" s="208"/>
      <c r="V1147" s="208"/>
      <c r="W1147" s="208"/>
      <c r="X1147" s="208"/>
      <c r="Y1147" s="208"/>
      <c r="Z1147" s="208"/>
      <c r="AA1147" s="208"/>
      <c r="AB1147" s="208"/>
      <c r="AC1147" s="208"/>
      <c r="AD1147" s="208"/>
      <c r="AE1147" s="208"/>
      <c r="AF1147" s="208"/>
      <c r="AG1147" s="208"/>
      <c r="AH1147" s="208"/>
      <c r="AI1147" s="208"/>
      <c r="AJ1147" s="208"/>
      <c r="AK1147" s="208"/>
      <c r="AL1147" s="207"/>
      <c r="AM1147" s="208"/>
      <c r="AN1147" s="208"/>
      <c r="AO1147" s="208"/>
      <c r="AP1147" s="208"/>
      <c r="AQ1147" s="208"/>
      <c r="AR1147" s="208"/>
      <c r="AS1147" s="208"/>
      <c r="AT1147" s="208"/>
      <c r="AU1147" s="208"/>
      <c r="AV1147" s="208"/>
      <c r="AW1147" s="208"/>
      <c r="AX1147" s="208"/>
    </row>
    <row r="1148" spans="2:50" ht="21.95" customHeight="1">
      <c r="B1148" s="202">
        <v>10</v>
      </c>
      <c r="C1148" s="202">
        <v>1</v>
      </c>
      <c r="D1148" s="208"/>
      <c r="E1148" s="208"/>
      <c r="F1148" s="208"/>
      <c r="G1148" s="208"/>
      <c r="H1148" s="208"/>
      <c r="I1148" s="208"/>
      <c r="J1148" s="208"/>
      <c r="K1148" s="208"/>
      <c r="L1148" s="208"/>
      <c r="M1148" s="208"/>
      <c r="N1148" s="208"/>
      <c r="O1148" s="208"/>
      <c r="P1148" s="208"/>
      <c r="Q1148" s="208"/>
      <c r="R1148" s="208"/>
      <c r="S1148" s="208"/>
      <c r="T1148" s="208"/>
      <c r="U1148" s="208"/>
      <c r="V1148" s="208"/>
      <c r="W1148" s="208"/>
      <c r="X1148" s="208"/>
      <c r="Y1148" s="208"/>
      <c r="Z1148" s="208"/>
      <c r="AA1148" s="208"/>
      <c r="AB1148" s="208"/>
      <c r="AC1148" s="208"/>
      <c r="AD1148" s="208"/>
      <c r="AE1148" s="208"/>
      <c r="AF1148" s="208"/>
      <c r="AG1148" s="208"/>
      <c r="AH1148" s="208"/>
      <c r="AI1148" s="208"/>
      <c r="AJ1148" s="208"/>
      <c r="AK1148" s="208"/>
      <c r="AL1148" s="207"/>
      <c r="AM1148" s="208"/>
      <c r="AN1148" s="208"/>
      <c r="AO1148" s="208"/>
      <c r="AP1148" s="208"/>
      <c r="AQ1148" s="208"/>
      <c r="AR1148" s="208"/>
      <c r="AS1148" s="208"/>
      <c r="AT1148" s="208"/>
      <c r="AU1148" s="208"/>
      <c r="AV1148" s="208"/>
      <c r="AW1148" s="208"/>
      <c r="AX1148" s="208"/>
    </row>
    <row r="1150" spans="2:50" ht="23.25" hidden="1" customHeight="1">
      <c r="B1150" t="s">
        <v>43</v>
      </c>
    </row>
    <row r="1151" spans="2:50" ht="36" hidden="1" customHeight="1">
      <c r="B1151" s="213" t="s">
        <v>29</v>
      </c>
      <c r="C1151" s="213"/>
      <c r="D1151" s="213"/>
      <c r="E1151" s="213"/>
      <c r="F1151" s="213"/>
      <c r="G1151" s="213"/>
      <c r="H1151" s="213"/>
      <c r="I1151" s="209"/>
      <c r="J1151" s="209"/>
      <c r="K1151" s="209"/>
      <c r="L1151" s="209"/>
      <c r="M1151" s="209"/>
      <c r="N1151" s="209"/>
      <c r="O1151" s="209"/>
      <c r="P1151" s="209"/>
      <c r="Q1151" s="209"/>
      <c r="R1151" s="209"/>
      <c r="S1151" s="209"/>
      <c r="T1151" s="209"/>
      <c r="U1151" s="209"/>
      <c r="V1151" s="209"/>
      <c r="W1151" s="209"/>
      <c r="X1151" s="209"/>
      <c r="Y1151" s="209"/>
    </row>
    <row r="1152" spans="2:50" ht="36" hidden="1" customHeight="1">
      <c r="B1152" s="485" t="s">
        <v>41</v>
      </c>
      <c r="C1152" s="486"/>
      <c r="D1152" s="486"/>
      <c r="E1152" s="486"/>
      <c r="F1152" s="486"/>
      <c r="G1152" s="486"/>
      <c r="H1152" s="487"/>
      <c r="I1152" s="430" t="s">
        <v>1772</v>
      </c>
      <c r="J1152" s="267"/>
      <c r="K1152" s="267"/>
      <c r="L1152" s="267"/>
      <c r="M1152" s="429"/>
      <c r="N1152" s="491" t="s">
        <v>30</v>
      </c>
      <c r="O1152" s="486"/>
      <c r="P1152" s="486"/>
      <c r="Q1152" s="486"/>
      <c r="R1152" s="486"/>
      <c r="S1152" s="486"/>
      <c r="T1152" s="487"/>
      <c r="U1152" s="430" t="s">
        <v>1772</v>
      </c>
      <c r="V1152" s="267"/>
      <c r="W1152" s="267"/>
      <c r="X1152" s="267"/>
      <c r="Y1152" s="429"/>
      <c r="Z1152" s="491" t="s">
        <v>31</v>
      </c>
      <c r="AA1152" s="486"/>
      <c r="AB1152" s="486"/>
      <c r="AC1152" s="486"/>
      <c r="AD1152" s="486"/>
      <c r="AE1152" s="486"/>
      <c r="AF1152" s="487"/>
      <c r="AG1152" s="430" t="s">
        <v>1772</v>
      </c>
      <c r="AH1152" s="267"/>
      <c r="AI1152" s="267"/>
      <c r="AJ1152" s="267"/>
      <c r="AK1152" s="429"/>
      <c r="AL1152" s="491" t="s">
        <v>32</v>
      </c>
      <c r="AM1152" s="486"/>
      <c r="AN1152" s="486"/>
      <c r="AO1152" s="486"/>
      <c r="AP1152" s="486"/>
      <c r="AQ1152" s="486"/>
      <c r="AR1152" s="487"/>
      <c r="AS1152" s="430" t="s">
        <v>1772</v>
      </c>
      <c r="AT1152" s="267"/>
      <c r="AU1152" s="267"/>
      <c r="AV1152" s="267"/>
      <c r="AW1152" s="429"/>
    </row>
    <row r="1153" spans="2:50" ht="36" hidden="1" customHeight="1">
      <c r="B1153" s="491" t="s">
        <v>33</v>
      </c>
      <c r="C1153" s="486"/>
      <c r="D1153" s="486"/>
      <c r="E1153" s="486"/>
      <c r="F1153" s="486"/>
      <c r="G1153" s="486"/>
      <c r="H1153" s="487"/>
      <c r="I1153" s="488"/>
      <c r="J1153" s="489"/>
      <c r="K1153" s="489"/>
      <c r="L1153" s="489"/>
      <c r="M1153" s="490"/>
      <c r="N1153" s="491" t="s">
        <v>34</v>
      </c>
      <c r="O1153" s="486"/>
      <c r="P1153" s="486"/>
      <c r="Q1153" s="486"/>
      <c r="R1153" s="486"/>
      <c r="S1153" s="486"/>
      <c r="T1153" s="487"/>
      <c r="U1153" s="488"/>
      <c r="V1153" s="489"/>
      <c r="W1153" s="489"/>
      <c r="X1153" s="489"/>
      <c r="Y1153" s="490"/>
      <c r="Z1153" s="491" t="s">
        <v>35</v>
      </c>
      <c r="AA1153" s="486"/>
      <c r="AB1153" s="486"/>
      <c r="AC1153" s="486"/>
      <c r="AD1153" s="486"/>
      <c r="AE1153" s="486"/>
      <c r="AF1153" s="487"/>
      <c r="AG1153" s="488"/>
      <c r="AH1153" s="489"/>
      <c r="AI1153" s="489"/>
      <c r="AJ1153" s="489"/>
      <c r="AK1153" s="490"/>
      <c r="AL1153" s="485" t="s">
        <v>36</v>
      </c>
      <c r="AM1153" s="486"/>
      <c r="AN1153" s="486"/>
      <c r="AO1153" s="486"/>
      <c r="AP1153" s="486"/>
      <c r="AQ1153" s="486"/>
      <c r="AR1153" s="487"/>
      <c r="AS1153" s="488"/>
      <c r="AT1153" s="489"/>
      <c r="AU1153" s="489"/>
      <c r="AV1153" s="489"/>
      <c r="AW1153" s="490"/>
    </row>
    <row r="1154" spans="2:50">
      <c r="C1154" t="s">
        <v>1746</v>
      </c>
    </row>
    <row r="1155" spans="2:50" ht="34.5" customHeight="1">
      <c r="B1155" s="202"/>
      <c r="C1155" s="202"/>
      <c r="D1155" s="213" t="s">
        <v>1767</v>
      </c>
      <c r="E1155" s="213"/>
      <c r="F1155" s="213"/>
      <c r="G1155" s="213"/>
      <c r="H1155" s="213"/>
      <c r="I1155" s="213"/>
      <c r="J1155" s="213"/>
      <c r="K1155" s="213"/>
      <c r="L1155" s="213"/>
      <c r="M1155" s="213"/>
      <c r="N1155" s="213" t="s">
        <v>1768</v>
      </c>
      <c r="O1155" s="213"/>
      <c r="P1155" s="213"/>
      <c r="Q1155" s="213"/>
      <c r="R1155" s="213"/>
      <c r="S1155" s="213"/>
      <c r="T1155" s="213"/>
      <c r="U1155" s="213"/>
      <c r="V1155" s="213"/>
      <c r="W1155" s="213"/>
      <c r="X1155" s="213"/>
      <c r="Y1155" s="213"/>
      <c r="Z1155" s="213"/>
      <c r="AA1155" s="213"/>
      <c r="AB1155" s="213"/>
      <c r="AC1155" s="213"/>
      <c r="AD1155" s="213"/>
      <c r="AE1155" s="213"/>
      <c r="AF1155" s="213"/>
      <c r="AG1155" s="213"/>
      <c r="AH1155" s="213"/>
      <c r="AI1155" s="213"/>
      <c r="AJ1155" s="213"/>
      <c r="AK1155" s="213"/>
      <c r="AL1155" s="214" t="s">
        <v>1769</v>
      </c>
      <c r="AM1155" s="213"/>
      <c r="AN1155" s="213"/>
      <c r="AO1155" s="213"/>
      <c r="AP1155" s="213"/>
      <c r="AQ1155" s="213"/>
      <c r="AR1155" s="213" t="s">
        <v>27</v>
      </c>
      <c r="AS1155" s="213"/>
      <c r="AT1155" s="213"/>
      <c r="AU1155" s="213"/>
      <c r="AV1155" s="213" t="s">
        <v>28</v>
      </c>
      <c r="AW1155" s="213"/>
      <c r="AX1155" s="213"/>
    </row>
    <row r="1156" spans="2:50" ht="38.25" customHeight="1">
      <c r="B1156" s="202">
        <v>1</v>
      </c>
      <c r="C1156" s="202">
        <v>1</v>
      </c>
      <c r="D1156" s="208" t="s">
        <v>1929</v>
      </c>
      <c r="E1156" s="208"/>
      <c r="F1156" s="208"/>
      <c r="G1156" s="208"/>
      <c r="H1156" s="208"/>
      <c r="I1156" s="208"/>
      <c r="J1156" s="208"/>
      <c r="K1156" s="208"/>
      <c r="L1156" s="208"/>
      <c r="M1156" s="208"/>
      <c r="N1156" s="480" t="s">
        <v>1925</v>
      </c>
      <c r="O1156" s="481"/>
      <c r="P1156" s="481"/>
      <c r="Q1156" s="481"/>
      <c r="R1156" s="481"/>
      <c r="S1156" s="481"/>
      <c r="T1156" s="481"/>
      <c r="U1156" s="481"/>
      <c r="V1156" s="481"/>
      <c r="W1156" s="481"/>
      <c r="X1156" s="481"/>
      <c r="Y1156" s="481"/>
      <c r="Z1156" s="481"/>
      <c r="AA1156" s="481"/>
      <c r="AB1156" s="481"/>
      <c r="AC1156" s="481"/>
      <c r="AD1156" s="481"/>
      <c r="AE1156" s="481"/>
      <c r="AF1156" s="481"/>
      <c r="AG1156" s="481"/>
      <c r="AH1156" s="481"/>
      <c r="AI1156" s="481"/>
      <c r="AJ1156" s="481"/>
      <c r="AK1156" s="482"/>
      <c r="AL1156" s="492">
        <v>10.1</v>
      </c>
      <c r="AM1156" s="493"/>
      <c r="AN1156" s="493"/>
      <c r="AO1156" s="493"/>
      <c r="AP1156" s="493"/>
      <c r="AQ1156" s="493"/>
      <c r="AR1156" s="209" t="s">
        <v>224</v>
      </c>
      <c r="AS1156" s="209"/>
      <c r="AT1156" s="209"/>
      <c r="AU1156" s="209"/>
      <c r="AV1156" s="209" t="s">
        <v>1722</v>
      </c>
      <c r="AW1156" s="209"/>
      <c r="AX1156" s="209"/>
    </row>
    <row r="1157" spans="2:50" ht="21.95" customHeight="1">
      <c r="B1157" s="202">
        <v>2</v>
      </c>
      <c r="C1157" s="202">
        <v>1</v>
      </c>
      <c r="D1157" s="208"/>
      <c r="E1157" s="208"/>
      <c r="F1157" s="208"/>
      <c r="G1157" s="208"/>
      <c r="H1157" s="208"/>
      <c r="I1157" s="208"/>
      <c r="J1157" s="208"/>
      <c r="K1157" s="208"/>
      <c r="L1157" s="208"/>
      <c r="M1157" s="208"/>
      <c r="N1157" s="208"/>
      <c r="O1157" s="208"/>
      <c r="P1157" s="208"/>
      <c r="Q1157" s="208"/>
      <c r="R1157" s="208"/>
      <c r="S1157" s="208"/>
      <c r="T1157" s="208"/>
      <c r="U1157" s="208"/>
      <c r="V1157" s="208"/>
      <c r="W1157" s="208"/>
      <c r="X1157" s="208"/>
      <c r="Y1157" s="208"/>
      <c r="Z1157" s="208"/>
      <c r="AA1157" s="208"/>
      <c r="AB1157" s="208"/>
      <c r="AC1157" s="208"/>
      <c r="AD1157" s="208"/>
      <c r="AE1157" s="208"/>
      <c r="AF1157" s="208"/>
      <c r="AG1157" s="208"/>
      <c r="AH1157" s="208"/>
      <c r="AI1157" s="208"/>
      <c r="AJ1157" s="208"/>
      <c r="AK1157" s="208"/>
      <c r="AL1157" s="207"/>
      <c r="AM1157" s="208"/>
      <c r="AN1157" s="208"/>
      <c r="AO1157" s="208"/>
      <c r="AP1157" s="208"/>
      <c r="AQ1157" s="208"/>
      <c r="AR1157" s="208"/>
      <c r="AS1157" s="208"/>
      <c r="AT1157" s="208"/>
      <c r="AU1157" s="208"/>
      <c r="AV1157" s="208"/>
      <c r="AW1157" s="208"/>
      <c r="AX1157" s="208"/>
    </row>
    <row r="1158" spans="2:50" ht="21.95" customHeight="1">
      <c r="B1158" s="202">
        <v>3</v>
      </c>
      <c r="C1158" s="202">
        <v>1</v>
      </c>
      <c r="D1158" s="208"/>
      <c r="E1158" s="208"/>
      <c r="F1158" s="208"/>
      <c r="G1158" s="208"/>
      <c r="H1158" s="208"/>
      <c r="I1158" s="208"/>
      <c r="J1158" s="208"/>
      <c r="K1158" s="208"/>
      <c r="L1158" s="208"/>
      <c r="M1158" s="208"/>
      <c r="N1158" s="208"/>
      <c r="O1158" s="208"/>
      <c r="P1158" s="208"/>
      <c r="Q1158" s="208"/>
      <c r="R1158" s="208"/>
      <c r="S1158" s="208"/>
      <c r="T1158" s="208"/>
      <c r="U1158" s="208"/>
      <c r="V1158" s="208"/>
      <c r="W1158" s="208"/>
      <c r="X1158" s="208"/>
      <c r="Y1158" s="208"/>
      <c r="Z1158" s="208"/>
      <c r="AA1158" s="208"/>
      <c r="AB1158" s="208"/>
      <c r="AC1158" s="208"/>
      <c r="AD1158" s="208"/>
      <c r="AE1158" s="208"/>
      <c r="AF1158" s="208"/>
      <c r="AG1158" s="208"/>
      <c r="AH1158" s="208"/>
      <c r="AI1158" s="208"/>
      <c r="AJ1158" s="208"/>
      <c r="AK1158" s="208"/>
      <c r="AL1158" s="207"/>
      <c r="AM1158" s="208"/>
      <c r="AN1158" s="208"/>
      <c r="AO1158" s="208"/>
      <c r="AP1158" s="208"/>
      <c r="AQ1158" s="208"/>
      <c r="AR1158" s="208"/>
      <c r="AS1158" s="208"/>
      <c r="AT1158" s="208"/>
      <c r="AU1158" s="208"/>
      <c r="AV1158" s="208"/>
      <c r="AW1158" s="208"/>
      <c r="AX1158" s="208"/>
    </row>
    <row r="1159" spans="2:50" ht="21.95" customHeight="1">
      <c r="B1159" s="202">
        <v>4</v>
      </c>
      <c r="C1159" s="202">
        <v>1</v>
      </c>
      <c r="D1159" s="208"/>
      <c r="E1159" s="208"/>
      <c r="F1159" s="208"/>
      <c r="G1159" s="208"/>
      <c r="H1159" s="208"/>
      <c r="I1159" s="208"/>
      <c r="J1159" s="208"/>
      <c r="K1159" s="208"/>
      <c r="L1159" s="208"/>
      <c r="M1159" s="208"/>
      <c r="N1159" s="208"/>
      <c r="O1159" s="208"/>
      <c r="P1159" s="208"/>
      <c r="Q1159" s="208"/>
      <c r="R1159" s="208"/>
      <c r="S1159" s="208"/>
      <c r="T1159" s="208"/>
      <c r="U1159" s="208"/>
      <c r="V1159" s="208"/>
      <c r="W1159" s="208"/>
      <c r="X1159" s="208"/>
      <c r="Y1159" s="208"/>
      <c r="Z1159" s="208"/>
      <c r="AA1159" s="208"/>
      <c r="AB1159" s="208"/>
      <c r="AC1159" s="208"/>
      <c r="AD1159" s="208"/>
      <c r="AE1159" s="208"/>
      <c r="AF1159" s="208"/>
      <c r="AG1159" s="208"/>
      <c r="AH1159" s="208"/>
      <c r="AI1159" s="208"/>
      <c r="AJ1159" s="208"/>
      <c r="AK1159" s="208"/>
      <c r="AL1159" s="207"/>
      <c r="AM1159" s="208"/>
      <c r="AN1159" s="208"/>
      <c r="AO1159" s="208"/>
      <c r="AP1159" s="208"/>
      <c r="AQ1159" s="208"/>
      <c r="AR1159" s="208"/>
      <c r="AS1159" s="208"/>
      <c r="AT1159" s="208"/>
      <c r="AU1159" s="208"/>
      <c r="AV1159" s="208"/>
      <c r="AW1159" s="208"/>
      <c r="AX1159" s="208"/>
    </row>
    <row r="1160" spans="2:50" ht="21.95" customHeight="1">
      <c r="B1160" s="202">
        <v>5</v>
      </c>
      <c r="C1160" s="202">
        <v>1</v>
      </c>
      <c r="D1160" s="208"/>
      <c r="E1160" s="208"/>
      <c r="F1160" s="208"/>
      <c r="G1160" s="208"/>
      <c r="H1160" s="208"/>
      <c r="I1160" s="208"/>
      <c r="J1160" s="208"/>
      <c r="K1160" s="208"/>
      <c r="L1160" s="208"/>
      <c r="M1160" s="208"/>
      <c r="N1160" s="208"/>
      <c r="O1160" s="208"/>
      <c r="P1160" s="208"/>
      <c r="Q1160" s="208"/>
      <c r="R1160" s="208"/>
      <c r="S1160" s="208"/>
      <c r="T1160" s="208"/>
      <c r="U1160" s="208"/>
      <c r="V1160" s="208"/>
      <c r="W1160" s="208"/>
      <c r="X1160" s="208"/>
      <c r="Y1160" s="208"/>
      <c r="Z1160" s="208"/>
      <c r="AA1160" s="208"/>
      <c r="AB1160" s="208"/>
      <c r="AC1160" s="208"/>
      <c r="AD1160" s="208"/>
      <c r="AE1160" s="208"/>
      <c r="AF1160" s="208"/>
      <c r="AG1160" s="208"/>
      <c r="AH1160" s="208"/>
      <c r="AI1160" s="208"/>
      <c r="AJ1160" s="208"/>
      <c r="AK1160" s="208"/>
      <c r="AL1160" s="207"/>
      <c r="AM1160" s="208"/>
      <c r="AN1160" s="208"/>
      <c r="AO1160" s="208"/>
      <c r="AP1160" s="208"/>
      <c r="AQ1160" s="208"/>
      <c r="AR1160" s="208"/>
      <c r="AS1160" s="208"/>
      <c r="AT1160" s="208"/>
      <c r="AU1160" s="208"/>
      <c r="AV1160" s="208"/>
      <c r="AW1160" s="208"/>
      <c r="AX1160" s="208"/>
    </row>
    <row r="1161" spans="2:50" ht="21.95" customHeight="1">
      <c r="B1161" s="202">
        <v>6</v>
      </c>
      <c r="C1161" s="202">
        <v>1</v>
      </c>
      <c r="D1161" s="208"/>
      <c r="E1161" s="208"/>
      <c r="F1161" s="208"/>
      <c r="G1161" s="208"/>
      <c r="H1161" s="208"/>
      <c r="I1161" s="208"/>
      <c r="J1161" s="208"/>
      <c r="K1161" s="208"/>
      <c r="L1161" s="208"/>
      <c r="M1161" s="208"/>
      <c r="N1161" s="208"/>
      <c r="O1161" s="208"/>
      <c r="P1161" s="208"/>
      <c r="Q1161" s="208"/>
      <c r="R1161" s="208"/>
      <c r="S1161" s="208"/>
      <c r="T1161" s="208"/>
      <c r="U1161" s="208"/>
      <c r="V1161" s="208"/>
      <c r="W1161" s="208"/>
      <c r="X1161" s="208"/>
      <c r="Y1161" s="208"/>
      <c r="Z1161" s="208"/>
      <c r="AA1161" s="208"/>
      <c r="AB1161" s="208"/>
      <c r="AC1161" s="208"/>
      <c r="AD1161" s="208"/>
      <c r="AE1161" s="208"/>
      <c r="AF1161" s="208"/>
      <c r="AG1161" s="208"/>
      <c r="AH1161" s="208"/>
      <c r="AI1161" s="208"/>
      <c r="AJ1161" s="208"/>
      <c r="AK1161" s="208"/>
      <c r="AL1161" s="207"/>
      <c r="AM1161" s="208"/>
      <c r="AN1161" s="208"/>
      <c r="AO1161" s="208"/>
      <c r="AP1161" s="208"/>
      <c r="AQ1161" s="208"/>
      <c r="AR1161" s="208"/>
      <c r="AS1161" s="208"/>
      <c r="AT1161" s="208"/>
      <c r="AU1161" s="208"/>
      <c r="AV1161" s="208"/>
      <c r="AW1161" s="208"/>
      <c r="AX1161" s="208"/>
    </row>
    <row r="1162" spans="2:50" ht="21.95" customHeight="1">
      <c r="B1162" s="202">
        <v>7</v>
      </c>
      <c r="C1162" s="202">
        <v>1</v>
      </c>
      <c r="D1162" s="208"/>
      <c r="E1162" s="208"/>
      <c r="F1162" s="208"/>
      <c r="G1162" s="208"/>
      <c r="H1162" s="208"/>
      <c r="I1162" s="208"/>
      <c r="J1162" s="208"/>
      <c r="K1162" s="208"/>
      <c r="L1162" s="208"/>
      <c r="M1162" s="208"/>
      <c r="N1162" s="208"/>
      <c r="O1162" s="208"/>
      <c r="P1162" s="208"/>
      <c r="Q1162" s="208"/>
      <c r="R1162" s="208"/>
      <c r="S1162" s="208"/>
      <c r="T1162" s="208"/>
      <c r="U1162" s="208"/>
      <c r="V1162" s="208"/>
      <c r="W1162" s="208"/>
      <c r="X1162" s="208"/>
      <c r="Y1162" s="208"/>
      <c r="Z1162" s="208"/>
      <c r="AA1162" s="208"/>
      <c r="AB1162" s="208"/>
      <c r="AC1162" s="208"/>
      <c r="AD1162" s="208"/>
      <c r="AE1162" s="208"/>
      <c r="AF1162" s="208"/>
      <c r="AG1162" s="208"/>
      <c r="AH1162" s="208"/>
      <c r="AI1162" s="208"/>
      <c r="AJ1162" s="208"/>
      <c r="AK1162" s="208"/>
      <c r="AL1162" s="207"/>
      <c r="AM1162" s="208"/>
      <c r="AN1162" s="208"/>
      <c r="AO1162" s="208"/>
      <c r="AP1162" s="208"/>
      <c r="AQ1162" s="208"/>
      <c r="AR1162" s="208"/>
      <c r="AS1162" s="208"/>
      <c r="AT1162" s="208"/>
      <c r="AU1162" s="208"/>
      <c r="AV1162" s="208"/>
      <c r="AW1162" s="208"/>
      <c r="AX1162" s="208"/>
    </row>
    <row r="1163" spans="2:50" ht="21.95" customHeight="1">
      <c r="B1163" s="202">
        <v>8</v>
      </c>
      <c r="C1163" s="202">
        <v>1</v>
      </c>
      <c r="D1163" s="208"/>
      <c r="E1163" s="208"/>
      <c r="F1163" s="208"/>
      <c r="G1163" s="208"/>
      <c r="H1163" s="208"/>
      <c r="I1163" s="208"/>
      <c r="J1163" s="208"/>
      <c r="K1163" s="208"/>
      <c r="L1163" s="208"/>
      <c r="M1163" s="208"/>
      <c r="N1163" s="208"/>
      <c r="O1163" s="208"/>
      <c r="P1163" s="208"/>
      <c r="Q1163" s="208"/>
      <c r="R1163" s="208"/>
      <c r="S1163" s="208"/>
      <c r="T1163" s="208"/>
      <c r="U1163" s="208"/>
      <c r="V1163" s="208"/>
      <c r="W1163" s="208"/>
      <c r="X1163" s="208"/>
      <c r="Y1163" s="208"/>
      <c r="Z1163" s="208"/>
      <c r="AA1163" s="208"/>
      <c r="AB1163" s="208"/>
      <c r="AC1163" s="208"/>
      <c r="AD1163" s="208"/>
      <c r="AE1163" s="208"/>
      <c r="AF1163" s="208"/>
      <c r="AG1163" s="208"/>
      <c r="AH1163" s="208"/>
      <c r="AI1163" s="208"/>
      <c r="AJ1163" s="208"/>
      <c r="AK1163" s="208"/>
      <c r="AL1163" s="207"/>
      <c r="AM1163" s="208"/>
      <c r="AN1163" s="208"/>
      <c r="AO1163" s="208"/>
      <c r="AP1163" s="208"/>
      <c r="AQ1163" s="208"/>
      <c r="AR1163" s="208"/>
      <c r="AS1163" s="208"/>
      <c r="AT1163" s="208"/>
      <c r="AU1163" s="208"/>
      <c r="AV1163" s="208"/>
      <c r="AW1163" s="208"/>
      <c r="AX1163" s="208"/>
    </row>
    <row r="1164" spans="2:50" ht="21.95" customHeight="1">
      <c r="B1164" s="202">
        <v>9</v>
      </c>
      <c r="C1164" s="202">
        <v>1</v>
      </c>
      <c r="D1164" s="208"/>
      <c r="E1164" s="208"/>
      <c r="F1164" s="208"/>
      <c r="G1164" s="208"/>
      <c r="H1164" s="208"/>
      <c r="I1164" s="208"/>
      <c r="J1164" s="208"/>
      <c r="K1164" s="208"/>
      <c r="L1164" s="208"/>
      <c r="M1164" s="208"/>
      <c r="N1164" s="208"/>
      <c r="O1164" s="208"/>
      <c r="P1164" s="208"/>
      <c r="Q1164" s="208"/>
      <c r="R1164" s="208"/>
      <c r="S1164" s="208"/>
      <c r="T1164" s="208"/>
      <c r="U1164" s="208"/>
      <c r="V1164" s="208"/>
      <c r="W1164" s="208"/>
      <c r="X1164" s="208"/>
      <c r="Y1164" s="208"/>
      <c r="Z1164" s="208"/>
      <c r="AA1164" s="208"/>
      <c r="AB1164" s="208"/>
      <c r="AC1164" s="208"/>
      <c r="AD1164" s="208"/>
      <c r="AE1164" s="208"/>
      <c r="AF1164" s="208"/>
      <c r="AG1164" s="208"/>
      <c r="AH1164" s="208"/>
      <c r="AI1164" s="208"/>
      <c r="AJ1164" s="208"/>
      <c r="AK1164" s="208"/>
      <c r="AL1164" s="207"/>
      <c r="AM1164" s="208"/>
      <c r="AN1164" s="208"/>
      <c r="AO1164" s="208"/>
      <c r="AP1164" s="208"/>
      <c r="AQ1164" s="208"/>
      <c r="AR1164" s="208"/>
      <c r="AS1164" s="208"/>
      <c r="AT1164" s="208"/>
      <c r="AU1164" s="208"/>
      <c r="AV1164" s="208"/>
      <c r="AW1164" s="208"/>
      <c r="AX1164" s="208"/>
    </row>
    <row r="1165" spans="2:50" ht="21.95" customHeight="1">
      <c r="B1165" s="202">
        <v>10</v>
      </c>
      <c r="C1165" s="202">
        <v>1</v>
      </c>
      <c r="D1165" s="208"/>
      <c r="E1165" s="208"/>
      <c r="F1165" s="208"/>
      <c r="G1165" s="208"/>
      <c r="H1165" s="208"/>
      <c r="I1165" s="208"/>
      <c r="J1165" s="208"/>
      <c r="K1165" s="208"/>
      <c r="L1165" s="208"/>
      <c r="M1165" s="208"/>
      <c r="N1165" s="208"/>
      <c r="O1165" s="208"/>
      <c r="P1165" s="208"/>
      <c r="Q1165" s="208"/>
      <c r="R1165" s="208"/>
      <c r="S1165" s="208"/>
      <c r="T1165" s="208"/>
      <c r="U1165" s="208"/>
      <c r="V1165" s="208"/>
      <c r="W1165" s="208"/>
      <c r="X1165" s="208"/>
      <c r="Y1165" s="208"/>
      <c r="Z1165" s="208"/>
      <c r="AA1165" s="208"/>
      <c r="AB1165" s="208"/>
      <c r="AC1165" s="208"/>
      <c r="AD1165" s="208"/>
      <c r="AE1165" s="208"/>
      <c r="AF1165" s="208"/>
      <c r="AG1165" s="208"/>
      <c r="AH1165" s="208"/>
      <c r="AI1165" s="208"/>
      <c r="AJ1165" s="208"/>
      <c r="AK1165" s="208"/>
      <c r="AL1165" s="207"/>
      <c r="AM1165" s="208"/>
      <c r="AN1165" s="208"/>
      <c r="AO1165" s="208"/>
      <c r="AP1165" s="208"/>
      <c r="AQ1165" s="208"/>
      <c r="AR1165" s="208"/>
      <c r="AS1165" s="208"/>
      <c r="AT1165" s="208"/>
      <c r="AU1165" s="208"/>
      <c r="AV1165" s="208"/>
      <c r="AW1165" s="208"/>
      <c r="AX1165" s="208"/>
    </row>
    <row r="1167" spans="2:50">
      <c r="C1167" t="s">
        <v>1792</v>
      </c>
    </row>
    <row r="1168" spans="2:50" ht="34.5" customHeight="1">
      <c r="B1168" s="202"/>
      <c r="C1168" s="202"/>
      <c r="D1168" s="213" t="s">
        <v>1767</v>
      </c>
      <c r="E1168" s="213"/>
      <c r="F1168" s="213"/>
      <c r="G1168" s="213"/>
      <c r="H1168" s="213"/>
      <c r="I1168" s="213"/>
      <c r="J1168" s="213"/>
      <c r="K1168" s="213"/>
      <c r="L1168" s="213"/>
      <c r="M1168" s="213"/>
      <c r="N1168" s="213" t="s">
        <v>1768</v>
      </c>
      <c r="O1168" s="213"/>
      <c r="P1168" s="213"/>
      <c r="Q1168" s="213"/>
      <c r="R1168" s="213"/>
      <c r="S1168" s="213"/>
      <c r="T1168" s="213"/>
      <c r="U1168" s="213"/>
      <c r="V1168" s="213"/>
      <c r="W1168" s="213"/>
      <c r="X1168" s="213"/>
      <c r="Y1168" s="213"/>
      <c r="Z1168" s="213"/>
      <c r="AA1168" s="213"/>
      <c r="AB1168" s="213"/>
      <c r="AC1168" s="213"/>
      <c r="AD1168" s="213"/>
      <c r="AE1168" s="213"/>
      <c r="AF1168" s="213"/>
      <c r="AG1168" s="213"/>
      <c r="AH1168" s="213"/>
      <c r="AI1168" s="213"/>
      <c r="AJ1168" s="213"/>
      <c r="AK1168" s="213"/>
      <c r="AL1168" s="214" t="s">
        <v>1769</v>
      </c>
      <c r="AM1168" s="213"/>
      <c r="AN1168" s="213"/>
      <c r="AO1168" s="213"/>
      <c r="AP1168" s="213"/>
      <c r="AQ1168" s="213"/>
      <c r="AR1168" s="213" t="s">
        <v>27</v>
      </c>
      <c r="AS1168" s="213"/>
      <c r="AT1168" s="213"/>
      <c r="AU1168" s="213"/>
      <c r="AV1168" s="213" t="s">
        <v>28</v>
      </c>
      <c r="AW1168" s="213"/>
      <c r="AX1168" s="213"/>
    </row>
    <row r="1169" spans="2:50" ht="38.25" customHeight="1">
      <c r="B1169" s="202">
        <v>1</v>
      </c>
      <c r="C1169" s="202">
        <v>1</v>
      </c>
      <c r="D1169" s="208" t="s">
        <v>1929</v>
      </c>
      <c r="E1169" s="208"/>
      <c r="F1169" s="208"/>
      <c r="G1169" s="208"/>
      <c r="H1169" s="208"/>
      <c r="I1169" s="208"/>
      <c r="J1169" s="208"/>
      <c r="K1169" s="208"/>
      <c r="L1169" s="208"/>
      <c r="M1169" s="208"/>
      <c r="N1169" s="480" t="s">
        <v>1927</v>
      </c>
      <c r="O1169" s="481"/>
      <c r="P1169" s="481"/>
      <c r="Q1169" s="481"/>
      <c r="R1169" s="481"/>
      <c r="S1169" s="481"/>
      <c r="T1169" s="481"/>
      <c r="U1169" s="481"/>
      <c r="V1169" s="481"/>
      <c r="W1169" s="481"/>
      <c r="X1169" s="481"/>
      <c r="Y1169" s="481"/>
      <c r="Z1169" s="481"/>
      <c r="AA1169" s="481"/>
      <c r="AB1169" s="481"/>
      <c r="AC1169" s="481"/>
      <c r="AD1169" s="481"/>
      <c r="AE1169" s="481"/>
      <c r="AF1169" s="481"/>
      <c r="AG1169" s="481"/>
      <c r="AH1169" s="481"/>
      <c r="AI1169" s="481"/>
      <c r="AJ1169" s="481"/>
      <c r="AK1169" s="482"/>
      <c r="AL1169" s="492">
        <v>11.2</v>
      </c>
      <c r="AM1169" s="493"/>
      <c r="AN1169" s="493"/>
      <c r="AO1169" s="493"/>
      <c r="AP1169" s="493"/>
      <c r="AQ1169" s="493"/>
      <c r="AR1169" s="209" t="s">
        <v>224</v>
      </c>
      <c r="AS1169" s="209"/>
      <c r="AT1169" s="209"/>
      <c r="AU1169" s="209"/>
      <c r="AV1169" s="209" t="s">
        <v>1722</v>
      </c>
      <c r="AW1169" s="209"/>
      <c r="AX1169" s="209"/>
    </row>
    <row r="1170" spans="2:50" ht="21.95" customHeight="1">
      <c r="B1170" s="202">
        <v>2</v>
      </c>
      <c r="C1170" s="202">
        <v>1</v>
      </c>
      <c r="D1170" s="208"/>
      <c r="E1170" s="208"/>
      <c r="F1170" s="208"/>
      <c r="G1170" s="208"/>
      <c r="H1170" s="208"/>
      <c r="I1170" s="208"/>
      <c r="J1170" s="208"/>
      <c r="K1170" s="208"/>
      <c r="L1170" s="208"/>
      <c r="M1170" s="208"/>
      <c r="N1170" s="208"/>
      <c r="O1170" s="208"/>
      <c r="P1170" s="208"/>
      <c r="Q1170" s="208"/>
      <c r="R1170" s="208"/>
      <c r="S1170" s="208"/>
      <c r="T1170" s="208"/>
      <c r="U1170" s="208"/>
      <c r="V1170" s="208"/>
      <c r="W1170" s="208"/>
      <c r="X1170" s="208"/>
      <c r="Y1170" s="208"/>
      <c r="Z1170" s="208"/>
      <c r="AA1170" s="208"/>
      <c r="AB1170" s="208"/>
      <c r="AC1170" s="208"/>
      <c r="AD1170" s="208"/>
      <c r="AE1170" s="208"/>
      <c r="AF1170" s="208"/>
      <c r="AG1170" s="208"/>
      <c r="AH1170" s="208"/>
      <c r="AI1170" s="208"/>
      <c r="AJ1170" s="208"/>
      <c r="AK1170" s="208"/>
      <c r="AL1170" s="483"/>
      <c r="AM1170" s="484"/>
      <c r="AN1170" s="484"/>
      <c r="AO1170" s="484"/>
      <c r="AP1170" s="484"/>
      <c r="AQ1170" s="484"/>
      <c r="AR1170" s="209"/>
      <c r="AS1170" s="209"/>
      <c r="AT1170" s="209"/>
      <c r="AU1170" s="209"/>
      <c r="AV1170" s="209"/>
      <c r="AW1170" s="209"/>
      <c r="AX1170" s="209"/>
    </row>
    <row r="1171" spans="2:50" ht="21.95" customHeight="1">
      <c r="B1171" s="202">
        <v>3</v>
      </c>
      <c r="C1171" s="202">
        <v>1</v>
      </c>
      <c r="D1171" s="208"/>
      <c r="E1171" s="208"/>
      <c r="F1171" s="208"/>
      <c r="G1171" s="208"/>
      <c r="H1171" s="208"/>
      <c r="I1171" s="208"/>
      <c r="J1171" s="208"/>
      <c r="K1171" s="208"/>
      <c r="L1171" s="208"/>
      <c r="M1171" s="208"/>
      <c r="N1171" s="208"/>
      <c r="O1171" s="208"/>
      <c r="P1171" s="208"/>
      <c r="Q1171" s="208"/>
      <c r="R1171" s="208"/>
      <c r="S1171" s="208"/>
      <c r="T1171" s="208"/>
      <c r="U1171" s="208"/>
      <c r="V1171" s="208"/>
      <c r="W1171" s="208"/>
      <c r="X1171" s="208"/>
      <c r="Y1171" s="208"/>
      <c r="Z1171" s="208"/>
      <c r="AA1171" s="208"/>
      <c r="AB1171" s="208"/>
      <c r="AC1171" s="208"/>
      <c r="AD1171" s="208"/>
      <c r="AE1171" s="208"/>
      <c r="AF1171" s="208"/>
      <c r="AG1171" s="208"/>
      <c r="AH1171" s="208"/>
      <c r="AI1171" s="208"/>
      <c r="AJ1171" s="208"/>
      <c r="AK1171" s="208"/>
      <c r="AL1171" s="207"/>
      <c r="AM1171" s="208"/>
      <c r="AN1171" s="208"/>
      <c r="AO1171" s="208"/>
      <c r="AP1171" s="208"/>
      <c r="AQ1171" s="208"/>
      <c r="AR1171" s="208"/>
      <c r="AS1171" s="208"/>
      <c r="AT1171" s="208"/>
      <c r="AU1171" s="208"/>
      <c r="AV1171" s="208"/>
      <c r="AW1171" s="208"/>
      <c r="AX1171" s="208"/>
    </row>
    <row r="1172" spans="2:50" ht="21.95" customHeight="1">
      <c r="B1172" s="202">
        <v>4</v>
      </c>
      <c r="C1172" s="202">
        <v>1</v>
      </c>
      <c r="D1172" s="208"/>
      <c r="E1172" s="208"/>
      <c r="F1172" s="208"/>
      <c r="G1172" s="208"/>
      <c r="H1172" s="208"/>
      <c r="I1172" s="208"/>
      <c r="J1172" s="208"/>
      <c r="K1172" s="208"/>
      <c r="L1172" s="208"/>
      <c r="M1172" s="208"/>
      <c r="N1172" s="208"/>
      <c r="O1172" s="208"/>
      <c r="P1172" s="208"/>
      <c r="Q1172" s="208"/>
      <c r="R1172" s="208"/>
      <c r="S1172" s="208"/>
      <c r="T1172" s="208"/>
      <c r="U1172" s="208"/>
      <c r="V1172" s="208"/>
      <c r="W1172" s="208"/>
      <c r="X1172" s="208"/>
      <c r="Y1172" s="208"/>
      <c r="Z1172" s="208"/>
      <c r="AA1172" s="208"/>
      <c r="AB1172" s="208"/>
      <c r="AC1172" s="208"/>
      <c r="AD1172" s="208"/>
      <c r="AE1172" s="208"/>
      <c r="AF1172" s="208"/>
      <c r="AG1172" s="208"/>
      <c r="AH1172" s="208"/>
      <c r="AI1172" s="208"/>
      <c r="AJ1172" s="208"/>
      <c r="AK1172" s="208"/>
      <c r="AL1172" s="207"/>
      <c r="AM1172" s="208"/>
      <c r="AN1172" s="208"/>
      <c r="AO1172" s="208"/>
      <c r="AP1172" s="208"/>
      <c r="AQ1172" s="208"/>
      <c r="AR1172" s="208"/>
      <c r="AS1172" s="208"/>
      <c r="AT1172" s="208"/>
      <c r="AU1172" s="208"/>
      <c r="AV1172" s="208"/>
      <c r="AW1172" s="208"/>
      <c r="AX1172" s="208"/>
    </row>
    <row r="1173" spans="2:50" ht="21.95" customHeight="1">
      <c r="B1173" s="202">
        <v>5</v>
      </c>
      <c r="C1173" s="202">
        <v>1</v>
      </c>
      <c r="D1173" s="208"/>
      <c r="E1173" s="208"/>
      <c r="F1173" s="208"/>
      <c r="G1173" s="208"/>
      <c r="H1173" s="208"/>
      <c r="I1173" s="208"/>
      <c r="J1173" s="208"/>
      <c r="K1173" s="208"/>
      <c r="L1173" s="208"/>
      <c r="M1173" s="208"/>
      <c r="N1173" s="208"/>
      <c r="O1173" s="208"/>
      <c r="P1173" s="208"/>
      <c r="Q1173" s="208"/>
      <c r="R1173" s="208"/>
      <c r="S1173" s="208"/>
      <c r="T1173" s="208"/>
      <c r="U1173" s="208"/>
      <c r="V1173" s="208"/>
      <c r="W1173" s="208"/>
      <c r="X1173" s="208"/>
      <c r="Y1173" s="208"/>
      <c r="Z1173" s="208"/>
      <c r="AA1173" s="208"/>
      <c r="AB1173" s="208"/>
      <c r="AC1173" s="208"/>
      <c r="AD1173" s="208"/>
      <c r="AE1173" s="208"/>
      <c r="AF1173" s="208"/>
      <c r="AG1173" s="208"/>
      <c r="AH1173" s="208"/>
      <c r="AI1173" s="208"/>
      <c r="AJ1173" s="208"/>
      <c r="AK1173" s="208"/>
      <c r="AL1173" s="207"/>
      <c r="AM1173" s="208"/>
      <c r="AN1173" s="208"/>
      <c r="AO1173" s="208"/>
      <c r="AP1173" s="208"/>
      <c r="AQ1173" s="208"/>
      <c r="AR1173" s="208"/>
      <c r="AS1173" s="208"/>
      <c r="AT1173" s="208"/>
      <c r="AU1173" s="208"/>
      <c r="AV1173" s="208"/>
      <c r="AW1173" s="208"/>
      <c r="AX1173" s="208"/>
    </row>
    <row r="1174" spans="2:50" ht="21.95" customHeight="1">
      <c r="B1174" s="202">
        <v>6</v>
      </c>
      <c r="C1174" s="202">
        <v>1</v>
      </c>
      <c r="D1174" s="208"/>
      <c r="E1174" s="208"/>
      <c r="F1174" s="208"/>
      <c r="G1174" s="208"/>
      <c r="H1174" s="208"/>
      <c r="I1174" s="208"/>
      <c r="J1174" s="208"/>
      <c r="K1174" s="208"/>
      <c r="L1174" s="208"/>
      <c r="M1174" s="208"/>
      <c r="N1174" s="208"/>
      <c r="O1174" s="208"/>
      <c r="P1174" s="208"/>
      <c r="Q1174" s="208"/>
      <c r="R1174" s="208"/>
      <c r="S1174" s="208"/>
      <c r="T1174" s="208"/>
      <c r="U1174" s="208"/>
      <c r="V1174" s="208"/>
      <c r="W1174" s="208"/>
      <c r="X1174" s="208"/>
      <c r="Y1174" s="208"/>
      <c r="Z1174" s="208"/>
      <c r="AA1174" s="208"/>
      <c r="AB1174" s="208"/>
      <c r="AC1174" s="208"/>
      <c r="AD1174" s="208"/>
      <c r="AE1174" s="208"/>
      <c r="AF1174" s="208"/>
      <c r="AG1174" s="208"/>
      <c r="AH1174" s="208"/>
      <c r="AI1174" s="208"/>
      <c r="AJ1174" s="208"/>
      <c r="AK1174" s="208"/>
      <c r="AL1174" s="207"/>
      <c r="AM1174" s="208"/>
      <c r="AN1174" s="208"/>
      <c r="AO1174" s="208"/>
      <c r="AP1174" s="208"/>
      <c r="AQ1174" s="208"/>
      <c r="AR1174" s="208"/>
      <c r="AS1174" s="208"/>
      <c r="AT1174" s="208"/>
      <c r="AU1174" s="208"/>
      <c r="AV1174" s="208"/>
      <c r="AW1174" s="208"/>
      <c r="AX1174" s="208"/>
    </row>
    <row r="1175" spans="2:50" ht="21.95" customHeight="1">
      <c r="B1175" s="202">
        <v>7</v>
      </c>
      <c r="C1175" s="202">
        <v>1</v>
      </c>
      <c r="D1175" s="208"/>
      <c r="E1175" s="208"/>
      <c r="F1175" s="208"/>
      <c r="G1175" s="208"/>
      <c r="H1175" s="208"/>
      <c r="I1175" s="208"/>
      <c r="J1175" s="208"/>
      <c r="K1175" s="208"/>
      <c r="L1175" s="208"/>
      <c r="M1175" s="208"/>
      <c r="N1175" s="208"/>
      <c r="O1175" s="208"/>
      <c r="P1175" s="208"/>
      <c r="Q1175" s="208"/>
      <c r="R1175" s="208"/>
      <c r="S1175" s="208"/>
      <c r="T1175" s="208"/>
      <c r="U1175" s="208"/>
      <c r="V1175" s="208"/>
      <c r="W1175" s="208"/>
      <c r="X1175" s="208"/>
      <c r="Y1175" s="208"/>
      <c r="Z1175" s="208"/>
      <c r="AA1175" s="208"/>
      <c r="AB1175" s="208"/>
      <c r="AC1175" s="208"/>
      <c r="AD1175" s="208"/>
      <c r="AE1175" s="208"/>
      <c r="AF1175" s="208"/>
      <c r="AG1175" s="208"/>
      <c r="AH1175" s="208"/>
      <c r="AI1175" s="208"/>
      <c r="AJ1175" s="208"/>
      <c r="AK1175" s="208"/>
      <c r="AL1175" s="207"/>
      <c r="AM1175" s="208"/>
      <c r="AN1175" s="208"/>
      <c r="AO1175" s="208"/>
      <c r="AP1175" s="208"/>
      <c r="AQ1175" s="208"/>
      <c r="AR1175" s="208"/>
      <c r="AS1175" s="208"/>
      <c r="AT1175" s="208"/>
      <c r="AU1175" s="208"/>
      <c r="AV1175" s="208"/>
      <c r="AW1175" s="208"/>
      <c r="AX1175" s="208"/>
    </row>
    <row r="1176" spans="2:50" ht="21.95" customHeight="1">
      <c r="B1176" s="202">
        <v>8</v>
      </c>
      <c r="C1176" s="202">
        <v>1</v>
      </c>
      <c r="D1176" s="208"/>
      <c r="E1176" s="208"/>
      <c r="F1176" s="208"/>
      <c r="G1176" s="208"/>
      <c r="H1176" s="208"/>
      <c r="I1176" s="208"/>
      <c r="J1176" s="208"/>
      <c r="K1176" s="208"/>
      <c r="L1176" s="208"/>
      <c r="M1176" s="208"/>
      <c r="N1176" s="208"/>
      <c r="O1176" s="208"/>
      <c r="P1176" s="208"/>
      <c r="Q1176" s="208"/>
      <c r="R1176" s="208"/>
      <c r="S1176" s="208"/>
      <c r="T1176" s="208"/>
      <c r="U1176" s="208"/>
      <c r="V1176" s="208"/>
      <c r="W1176" s="208"/>
      <c r="X1176" s="208"/>
      <c r="Y1176" s="208"/>
      <c r="Z1176" s="208"/>
      <c r="AA1176" s="208"/>
      <c r="AB1176" s="208"/>
      <c r="AC1176" s="208"/>
      <c r="AD1176" s="208"/>
      <c r="AE1176" s="208"/>
      <c r="AF1176" s="208"/>
      <c r="AG1176" s="208"/>
      <c r="AH1176" s="208"/>
      <c r="AI1176" s="208"/>
      <c r="AJ1176" s="208"/>
      <c r="AK1176" s="208"/>
      <c r="AL1176" s="207"/>
      <c r="AM1176" s="208"/>
      <c r="AN1176" s="208"/>
      <c r="AO1176" s="208"/>
      <c r="AP1176" s="208"/>
      <c r="AQ1176" s="208"/>
      <c r="AR1176" s="208"/>
      <c r="AS1176" s="208"/>
      <c r="AT1176" s="208"/>
      <c r="AU1176" s="208"/>
      <c r="AV1176" s="208"/>
      <c r="AW1176" s="208"/>
      <c r="AX1176" s="208"/>
    </row>
    <row r="1177" spans="2:50" ht="21.95" customHeight="1">
      <c r="B1177" s="202">
        <v>9</v>
      </c>
      <c r="C1177" s="202">
        <v>1</v>
      </c>
      <c r="D1177" s="208"/>
      <c r="E1177" s="208"/>
      <c r="F1177" s="208"/>
      <c r="G1177" s="208"/>
      <c r="H1177" s="208"/>
      <c r="I1177" s="208"/>
      <c r="J1177" s="208"/>
      <c r="K1177" s="208"/>
      <c r="L1177" s="208"/>
      <c r="M1177" s="208"/>
      <c r="N1177" s="208"/>
      <c r="O1177" s="208"/>
      <c r="P1177" s="208"/>
      <c r="Q1177" s="208"/>
      <c r="R1177" s="208"/>
      <c r="S1177" s="208"/>
      <c r="T1177" s="208"/>
      <c r="U1177" s="208"/>
      <c r="V1177" s="208"/>
      <c r="W1177" s="208"/>
      <c r="X1177" s="208"/>
      <c r="Y1177" s="208"/>
      <c r="Z1177" s="208"/>
      <c r="AA1177" s="208"/>
      <c r="AB1177" s="208"/>
      <c r="AC1177" s="208"/>
      <c r="AD1177" s="208"/>
      <c r="AE1177" s="208"/>
      <c r="AF1177" s="208"/>
      <c r="AG1177" s="208"/>
      <c r="AH1177" s="208"/>
      <c r="AI1177" s="208"/>
      <c r="AJ1177" s="208"/>
      <c r="AK1177" s="208"/>
      <c r="AL1177" s="207"/>
      <c r="AM1177" s="208"/>
      <c r="AN1177" s="208"/>
      <c r="AO1177" s="208"/>
      <c r="AP1177" s="208"/>
      <c r="AQ1177" s="208"/>
      <c r="AR1177" s="208"/>
      <c r="AS1177" s="208"/>
      <c r="AT1177" s="208"/>
      <c r="AU1177" s="208"/>
      <c r="AV1177" s="208"/>
      <c r="AW1177" s="208"/>
      <c r="AX1177" s="208"/>
    </row>
    <row r="1178" spans="2:50" ht="21.95" customHeight="1">
      <c r="B1178" s="202">
        <v>10</v>
      </c>
      <c r="C1178" s="202">
        <v>1</v>
      </c>
      <c r="D1178" s="208"/>
      <c r="E1178" s="208"/>
      <c r="F1178" s="208"/>
      <c r="G1178" s="208"/>
      <c r="H1178" s="208"/>
      <c r="I1178" s="208"/>
      <c r="J1178" s="208"/>
      <c r="K1178" s="208"/>
      <c r="L1178" s="208"/>
      <c r="M1178" s="208"/>
      <c r="N1178" s="208"/>
      <c r="O1178" s="208"/>
      <c r="P1178" s="208"/>
      <c r="Q1178" s="208"/>
      <c r="R1178" s="208"/>
      <c r="S1178" s="208"/>
      <c r="T1178" s="208"/>
      <c r="U1178" s="208"/>
      <c r="V1178" s="208"/>
      <c r="W1178" s="208"/>
      <c r="X1178" s="208"/>
      <c r="Y1178" s="208"/>
      <c r="Z1178" s="208"/>
      <c r="AA1178" s="208"/>
      <c r="AB1178" s="208"/>
      <c r="AC1178" s="208"/>
      <c r="AD1178" s="208"/>
      <c r="AE1178" s="208"/>
      <c r="AF1178" s="208"/>
      <c r="AG1178" s="208"/>
      <c r="AH1178" s="208"/>
      <c r="AI1178" s="208"/>
      <c r="AJ1178" s="208"/>
      <c r="AK1178" s="208"/>
      <c r="AL1178" s="207"/>
      <c r="AM1178" s="208"/>
      <c r="AN1178" s="208"/>
      <c r="AO1178" s="208"/>
      <c r="AP1178" s="208"/>
      <c r="AQ1178" s="208"/>
      <c r="AR1178" s="208"/>
      <c r="AS1178" s="208"/>
      <c r="AT1178" s="208"/>
      <c r="AU1178" s="208"/>
      <c r="AV1178" s="208"/>
      <c r="AW1178" s="208"/>
      <c r="AX1178" s="208"/>
    </row>
    <row r="1180" spans="2:50" ht="23.25" hidden="1" customHeight="1">
      <c r="B1180" t="s">
        <v>43</v>
      </c>
    </row>
    <row r="1181" spans="2:50" ht="36" hidden="1" customHeight="1">
      <c r="B1181" s="213" t="s">
        <v>29</v>
      </c>
      <c r="C1181" s="213"/>
      <c r="D1181" s="213"/>
      <c r="E1181" s="213"/>
      <c r="F1181" s="213"/>
      <c r="G1181" s="213"/>
      <c r="H1181" s="213"/>
      <c r="I1181" s="209"/>
      <c r="J1181" s="209"/>
      <c r="K1181" s="209"/>
      <c r="L1181" s="209"/>
      <c r="M1181" s="209"/>
      <c r="N1181" s="209"/>
      <c r="O1181" s="209"/>
      <c r="P1181" s="209"/>
      <c r="Q1181" s="209"/>
      <c r="R1181" s="209"/>
      <c r="S1181" s="209"/>
      <c r="T1181" s="209"/>
      <c r="U1181" s="209"/>
      <c r="V1181" s="209"/>
      <c r="W1181" s="209"/>
      <c r="X1181" s="209"/>
      <c r="Y1181" s="209"/>
    </row>
    <row r="1182" spans="2:50" ht="36" hidden="1" customHeight="1">
      <c r="B1182" s="485" t="s">
        <v>41</v>
      </c>
      <c r="C1182" s="486"/>
      <c r="D1182" s="486"/>
      <c r="E1182" s="486"/>
      <c r="F1182" s="486"/>
      <c r="G1182" s="486"/>
      <c r="H1182" s="487"/>
      <c r="I1182" s="430" t="s">
        <v>1772</v>
      </c>
      <c r="J1182" s="267"/>
      <c r="K1182" s="267"/>
      <c r="L1182" s="267"/>
      <c r="M1182" s="429"/>
      <c r="N1182" s="491" t="s">
        <v>30</v>
      </c>
      <c r="O1182" s="486"/>
      <c r="P1182" s="486"/>
      <c r="Q1182" s="486"/>
      <c r="R1182" s="486"/>
      <c r="S1182" s="486"/>
      <c r="T1182" s="487"/>
      <c r="U1182" s="430" t="s">
        <v>1772</v>
      </c>
      <c r="V1182" s="267"/>
      <c r="W1182" s="267"/>
      <c r="X1182" s="267"/>
      <c r="Y1182" s="429"/>
      <c r="Z1182" s="491" t="s">
        <v>31</v>
      </c>
      <c r="AA1182" s="486"/>
      <c r="AB1182" s="486"/>
      <c r="AC1182" s="486"/>
      <c r="AD1182" s="486"/>
      <c r="AE1182" s="486"/>
      <c r="AF1182" s="487"/>
      <c r="AG1182" s="430" t="s">
        <v>1772</v>
      </c>
      <c r="AH1182" s="267"/>
      <c r="AI1182" s="267"/>
      <c r="AJ1182" s="267"/>
      <c r="AK1182" s="429"/>
      <c r="AL1182" s="491" t="s">
        <v>32</v>
      </c>
      <c r="AM1182" s="486"/>
      <c r="AN1182" s="486"/>
      <c r="AO1182" s="486"/>
      <c r="AP1182" s="486"/>
      <c r="AQ1182" s="486"/>
      <c r="AR1182" s="487"/>
      <c r="AS1182" s="430" t="s">
        <v>1772</v>
      </c>
      <c r="AT1182" s="267"/>
      <c r="AU1182" s="267"/>
      <c r="AV1182" s="267"/>
      <c r="AW1182" s="429"/>
    </row>
    <row r="1183" spans="2:50" ht="36" hidden="1" customHeight="1">
      <c r="B1183" s="491" t="s">
        <v>33</v>
      </c>
      <c r="C1183" s="486"/>
      <c r="D1183" s="486"/>
      <c r="E1183" s="486"/>
      <c r="F1183" s="486"/>
      <c r="G1183" s="486"/>
      <c r="H1183" s="487"/>
      <c r="I1183" s="488"/>
      <c r="J1183" s="489"/>
      <c r="K1183" s="489"/>
      <c r="L1183" s="489"/>
      <c r="M1183" s="490"/>
      <c r="N1183" s="491" t="s">
        <v>34</v>
      </c>
      <c r="O1183" s="486"/>
      <c r="P1183" s="486"/>
      <c r="Q1183" s="486"/>
      <c r="R1183" s="486"/>
      <c r="S1183" s="486"/>
      <c r="T1183" s="487"/>
      <c r="U1183" s="488"/>
      <c r="V1183" s="489"/>
      <c r="W1183" s="489"/>
      <c r="X1183" s="489"/>
      <c r="Y1183" s="490"/>
      <c r="Z1183" s="491" t="s">
        <v>35</v>
      </c>
      <c r="AA1183" s="486"/>
      <c r="AB1183" s="486"/>
      <c r="AC1183" s="486"/>
      <c r="AD1183" s="486"/>
      <c r="AE1183" s="486"/>
      <c r="AF1183" s="487"/>
      <c r="AG1183" s="488"/>
      <c r="AH1183" s="489"/>
      <c r="AI1183" s="489"/>
      <c r="AJ1183" s="489"/>
      <c r="AK1183" s="490"/>
      <c r="AL1183" s="485" t="s">
        <v>36</v>
      </c>
      <c r="AM1183" s="486"/>
      <c r="AN1183" s="486"/>
      <c r="AO1183" s="486"/>
      <c r="AP1183" s="486"/>
      <c r="AQ1183" s="486"/>
      <c r="AR1183" s="487"/>
      <c r="AS1183" s="488"/>
      <c r="AT1183" s="489"/>
      <c r="AU1183" s="489"/>
      <c r="AV1183" s="489"/>
      <c r="AW1183" s="490"/>
    </row>
    <row r="1184" spans="2:50">
      <c r="C1184" t="s">
        <v>1795</v>
      </c>
    </row>
    <row r="1185" spans="2:51" ht="34.5" customHeight="1">
      <c r="B1185" s="202"/>
      <c r="C1185" s="202"/>
      <c r="D1185" s="213" t="s">
        <v>1767</v>
      </c>
      <c r="E1185" s="213"/>
      <c r="F1185" s="213"/>
      <c r="G1185" s="213"/>
      <c r="H1185" s="213"/>
      <c r="I1185" s="213"/>
      <c r="J1185" s="213"/>
      <c r="K1185" s="213"/>
      <c r="L1185" s="213"/>
      <c r="M1185" s="213"/>
      <c r="N1185" s="213" t="s">
        <v>1768</v>
      </c>
      <c r="O1185" s="213"/>
      <c r="P1185" s="213"/>
      <c r="Q1185" s="213"/>
      <c r="R1185" s="213"/>
      <c r="S1185" s="213"/>
      <c r="T1185" s="213"/>
      <c r="U1185" s="213"/>
      <c r="V1185" s="213"/>
      <c r="W1185" s="213"/>
      <c r="X1185" s="213"/>
      <c r="Y1185" s="213"/>
      <c r="Z1185" s="213"/>
      <c r="AA1185" s="213"/>
      <c r="AB1185" s="213"/>
      <c r="AC1185" s="213"/>
      <c r="AD1185" s="213"/>
      <c r="AE1185" s="213"/>
      <c r="AF1185" s="213"/>
      <c r="AG1185" s="213"/>
      <c r="AH1185" s="213"/>
      <c r="AI1185" s="213"/>
      <c r="AJ1185" s="213"/>
      <c r="AK1185" s="213"/>
      <c r="AL1185" s="214" t="s">
        <v>1769</v>
      </c>
      <c r="AM1185" s="213"/>
      <c r="AN1185" s="213"/>
      <c r="AO1185" s="213"/>
      <c r="AP1185" s="213"/>
      <c r="AQ1185" s="213"/>
      <c r="AR1185" s="213" t="s">
        <v>27</v>
      </c>
      <c r="AS1185" s="213"/>
      <c r="AT1185" s="213"/>
      <c r="AU1185" s="213"/>
      <c r="AV1185" s="213" t="s">
        <v>28</v>
      </c>
      <c r="AW1185" s="213"/>
      <c r="AX1185" s="213"/>
    </row>
    <row r="1186" spans="2:51" ht="38.25" customHeight="1">
      <c r="B1186" s="202">
        <v>1</v>
      </c>
      <c r="C1186" s="202">
        <v>1</v>
      </c>
      <c r="D1186" s="480" t="s">
        <v>1928</v>
      </c>
      <c r="E1186" s="481"/>
      <c r="F1186" s="481"/>
      <c r="G1186" s="481"/>
      <c r="H1186" s="481"/>
      <c r="I1186" s="481"/>
      <c r="J1186" s="481"/>
      <c r="K1186" s="481"/>
      <c r="L1186" s="481"/>
      <c r="M1186" s="482"/>
      <c r="N1186" s="208" t="s">
        <v>1930</v>
      </c>
      <c r="O1186" s="208"/>
      <c r="P1186" s="208"/>
      <c r="Q1186" s="208"/>
      <c r="R1186" s="208"/>
      <c r="S1186" s="208"/>
      <c r="T1186" s="208"/>
      <c r="U1186" s="208"/>
      <c r="V1186" s="208"/>
      <c r="W1186" s="208"/>
      <c r="X1186" s="208"/>
      <c r="Y1186" s="208"/>
      <c r="Z1186" s="208"/>
      <c r="AA1186" s="208"/>
      <c r="AB1186" s="208"/>
      <c r="AC1186" s="208"/>
      <c r="AD1186" s="208"/>
      <c r="AE1186" s="208"/>
      <c r="AF1186" s="208"/>
      <c r="AG1186" s="208"/>
      <c r="AH1186" s="208"/>
      <c r="AI1186" s="208"/>
      <c r="AJ1186" s="208"/>
      <c r="AK1186" s="208"/>
      <c r="AL1186" s="492">
        <v>3.8</v>
      </c>
      <c r="AM1186" s="493"/>
      <c r="AN1186" s="493"/>
      <c r="AO1186" s="493"/>
      <c r="AP1186" s="493"/>
      <c r="AQ1186" s="493"/>
      <c r="AR1186" s="209" t="s">
        <v>224</v>
      </c>
      <c r="AS1186" s="209"/>
      <c r="AT1186" s="209"/>
      <c r="AU1186" s="209"/>
      <c r="AV1186" s="209" t="s">
        <v>1722</v>
      </c>
      <c r="AW1186" s="209"/>
      <c r="AX1186" s="209"/>
    </row>
    <row r="1187" spans="2:51" ht="21.95" customHeight="1">
      <c r="B1187" s="202">
        <v>2</v>
      </c>
      <c r="C1187" s="202">
        <v>1</v>
      </c>
      <c r="D1187" s="208"/>
      <c r="E1187" s="208"/>
      <c r="F1187" s="208"/>
      <c r="G1187" s="208"/>
      <c r="H1187" s="208"/>
      <c r="I1187" s="208"/>
      <c r="J1187" s="208"/>
      <c r="K1187" s="208"/>
      <c r="L1187" s="208"/>
      <c r="M1187" s="208"/>
      <c r="N1187" s="208"/>
      <c r="O1187" s="208"/>
      <c r="P1187" s="208"/>
      <c r="Q1187" s="208"/>
      <c r="R1187" s="208"/>
      <c r="S1187" s="208"/>
      <c r="T1187" s="208"/>
      <c r="U1187" s="208"/>
      <c r="V1187" s="208"/>
      <c r="W1187" s="208"/>
      <c r="X1187" s="208"/>
      <c r="Y1187" s="208"/>
      <c r="Z1187" s="208"/>
      <c r="AA1187" s="208"/>
      <c r="AB1187" s="208"/>
      <c r="AC1187" s="208"/>
      <c r="AD1187" s="208"/>
      <c r="AE1187" s="208"/>
      <c r="AF1187" s="208"/>
      <c r="AG1187" s="208"/>
      <c r="AH1187" s="208"/>
      <c r="AI1187" s="208"/>
      <c r="AJ1187" s="208"/>
      <c r="AK1187" s="208"/>
      <c r="AL1187" s="207"/>
      <c r="AM1187" s="208"/>
      <c r="AN1187" s="208"/>
      <c r="AO1187" s="208"/>
      <c r="AP1187" s="208"/>
      <c r="AQ1187" s="208"/>
      <c r="AR1187" s="208"/>
      <c r="AS1187" s="208"/>
      <c r="AT1187" s="208"/>
      <c r="AU1187" s="208"/>
      <c r="AV1187" s="208"/>
      <c r="AW1187" s="208"/>
      <c r="AX1187" s="208"/>
    </row>
    <row r="1188" spans="2:51" ht="21.95" customHeight="1">
      <c r="B1188" s="202">
        <v>3</v>
      </c>
      <c r="C1188" s="202">
        <v>1</v>
      </c>
      <c r="D1188" s="208"/>
      <c r="E1188" s="208"/>
      <c r="F1188" s="208"/>
      <c r="G1188" s="208"/>
      <c r="H1188" s="208"/>
      <c r="I1188" s="208"/>
      <c r="J1188" s="208"/>
      <c r="K1188" s="208"/>
      <c r="L1188" s="208"/>
      <c r="M1188" s="208"/>
      <c r="N1188" s="208"/>
      <c r="O1188" s="208"/>
      <c r="P1188" s="208"/>
      <c r="Q1188" s="208"/>
      <c r="R1188" s="208"/>
      <c r="S1188" s="208"/>
      <c r="T1188" s="208"/>
      <c r="U1188" s="208"/>
      <c r="V1188" s="208"/>
      <c r="W1188" s="208"/>
      <c r="X1188" s="208"/>
      <c r="Y1188" s="208"/>
      <c r="Z1188" s="208"/>
      <c r="AA1188" s="208"/>
      <c r="AB1188" s="208"/>
      <c r="AC1188" s="208"/>
      <c r="AD1188" s="208"/>
      <c r="AE1188" s="208"/>
      <c r="AF1188" s="208"/>
      <c r="AG1188" s="208"/>
      <c r="AH1188" s="208"/>
      <c r="AI1188" s="208"/>
      <c r="AJ1188" s="208"/>
      <c r="AK1188" s="208"/>
      <c r="AL1188" s="207"/>
      <c r="AM1188" s="208"/>
      <c r="AN1188" s="208"/>
      <c r="AO1188" s="208"/>
      <c r="AP1188" s="208"/>
      <c r="AQ1188" s="208"/>
      <c r="AR1188" s="208"/>
      <c r="AS1188" s="208"/>
      <c r="AT1188" s="208"/>
      <c r="AU1188" s="208"/>
      <c r="AV1188" s="208"/>
      <c r="AW1188" s="208"/>
      <c r="AX1188" s="208"/>
    </row>
    <row r="1189" spans="2:51" ht="21.95" customHeight="1">
      <c r="B1189" s="202">
        <v>4</v>
      </c>
      <c r="C1189" s="202">
        <v>1</v>
      </c>
      <c r="D1189" s="208"/>
      <c r="E1189" s="208"/>
      <c r="F1189" s="208"/>
      <c r="G1189" s="208"/>
      <c r="H1189" s="208"/>
      <c r="I1189" s="208"/>
      <c r="J1189" s="208"/>
      <c r="K1189" s="208"/>
      <c r="L1189" s="208"/>
      <c r="M1189" s="208"/>
      <c r="N1189" s="208"/>
      <c r="O1189" s="208"/>
      <c r="P1189" s="208"/>
      <c r="Q1189" s="208"/>
      <c r="R1189" s="208"/>
      <c r="S1189" s="208"/>
      <c r="T1189" s="208"/>
      <c r="U1189" s="208"/>
      <c r="V1189" s="208"/>
      <c r="W1189" s="208"/>
      <c r="X1189" s="208"/>
      <c r="Y1189" s="208"/>
      <c r="Z1189" s="208"/>
      <c r="AA1189" s="208"/>
      <c r="AB1189" s="208"/>
      <c r="AC1189" s="208"/>
      <c r="AD1189" s="208"/>
      <c r="AE1189" s="208"/>
      <c r="AF1189" s="208"/>
      <c r="AG1189" s="208"/>
      <c r="AH1189" s="208"/>
      <c r="AI1189" s="208"/>
      <c r="AJ1189" s="208"/>
      <c r="AK1189" s="208"/>
      <c r="AL1189" s="207"/>
      <c r="AM1189" s="208"/>
      <c r="AN1189" s="208"/>
      <c r="AO1189" s="208"/>
      <c r="AP1189" s="208"/>
      <c r="AQ1189" s="208"/>
      <c r="AR1189" s="208"/>
      <c r="AS1189" s="208"/>
      <c r="AT1189" s="208"/>
      <c r="AU1189" s="208"/>
      <c r="AV1189" s="208"/>
      <c r="AW1189" s="208"/>
      <c r="AX1189" s="208"/>
    </row>
    <row r="1190" spans="2:51" ht="21.95" customHeight="1">
      <c r="B1190" s="202">
        <v>5</v>
      </c>
      <c r="C1190" s="202">
        <v>1</v>
      </c>
      <c r="D1190" s="208"/>
      <c r="E1190" s="208"/>
      <c r="F1190" s="208"/>
      <c r="G1190" s="208"/>
      <c r="H1190" s="208"/>
      <c r="I1190" s="208"/>
      <c r="J1190" s="208"/>
      <c r="K1190" s="208"/>
      <c r="L1190" s="208"/>
      <c r="M1190" s="208"/>
      <c r="N1190" s="208"/>
      <c r="O1190" s="208"/>
      <c r="P1190" s="208"/>
      <c r="Q1190" s="208"/>
      <c r="R1190" s="208"/>
      <c r="S1190" s="208"/>
      <c r="T1190" s="208"/>
      <c r="U1190" s="208"/>
      <c r="V1190" s="208"/>
      <c r="W1190" s="208"/>
      <c r="X1190" s="208"/>
      <c r="Y1190" s="208"/>
      <c r="Z1190" s="208"/>
      <c r="AA1190" s="208"/>
      <c r="AB1190" s="208"/>
      <c r="AC1190" s="208"/>
      <c r="AD1190" s="208"/>
      <c r="AE1190" s="208"/>
      <c r="AF1190" s="208"/>
      <c r="AG1190" s="208"/>
      <c r="AH1190" s="208"/>
      <c r="AI1190" s="208"/>
      <c r="AJ1190" s="208"/>
      <c r="AK1190" s="208"/>
      <c r="AL1190" s="207"/>
      <c r="AM1190" s="208"/>
      <c r="AN1190" s="208"/>
      <c r="AO1190" s="208"/>
      <c r="AP1190" s="208"/>
      <c r="AQ1190" s="208"/>
      <c r="AR1190" s="208"/>
      <c r="AS1190" s="208"/>
      <c r="AT1190" s="208"/>
      <c r="AU1190" s="208"/>
      <c r="AV1190" s="208"/>
      <c r="AW1190" s="208"/>
      <c r="AX1190" s="208"/>
    </row>
    <row r="1191" spans="2:51" ht="21.95" customHeight="1">
      <c r="B1191" s="202">
        <v>6</v>
      </c>
      <c r="C1191" s="202">
        <v>1</v>
      </c>
      <c r="D1191" s="208"/>
      <c r="E1191" s="208"/>
      <c r="F1191" s="208"/>
      <c r="G1191" s="208"/>
      <c r="H1191" s="208"/>
      <c r="I1191" s="208"/>
      <c r="J1191" s="208"/>
      <c r="K1191" s="208"/>
      <c r="L1191" s="208"/>
      <c r="M1191" s="208"/>
      <c r="N1191" s="208"/>
      <c r="O1191" s="208"/>
      <c r="P1191" s="208"/>
      <c r="Q1191" s="208"/>
      <c r="R1191" s="208"/>
      <c r="S1191" s="208"/>
      <c r="T1191" s="208"/>
      <c r="U1191" s="208"/>
      <c r="V1191" s="208"/>
      <c r="W1191" s="208"/>
      <c r="X1191" s="208"/>
      <c r="Y1191" s="208"/>
      <c r="Z1191" s="208"/>
      <c r="AA1191" s="208"/>
      <c r="AB1191" s="208"/>
      <c r="AC1191" s="208"/>
      <c r="AD1191" s="208"/>
      <c r="AE1191" s="208"/>
      <c r="AF1191" s="208"/>
      <c r="AG1191" s="208"/>
      <c r="AH1191" s="208"/>
      <c r="AI1191" s="208"/>
      <c r="AJ1191" s="208"/>
      <c r="AK1191" s="208"/>
      <c r="AL1191" s="207"/>
      <c r="AM1191" s="208"/>
      <c r="AN1191" s="208"/>
      <c r="AO1191" s="208"/>
      <c r="AP1191" s="208"/>
      <c r="AQ1191" s="208"/>
      <c r="AR1191" s="208"/>
      <c r="AS1191" s="208"/>
      <c r="AT1191" s="208"/>
      <c r="AU1191" s="208"/>
      <c r="AV1191" s="208"/>
      <c r="AW1191" s="208"/>
      <c r="AX1191" s="208"/>
    </row>
    <row r="1192" spans="2:51" ht="21.95" customHeight="1">
      <c r="B1192" s="202">
        <v>7</v>
      </c>
      <c r="C1192" s="202">
        <v>1</v>
      </c>
      <c r="D1192" s="208"/>
      <c r="E1192" s="208"/>
      <c r="F1192" s="208"/>
      <c r="G1192" s="208"/>
      <c r="H1192" s="208"/>
      <c r="I1192" s="208"/>
      <c r="J1192" s="208"/>
      <c r="K1192" s="208"/>
      <c r="L1192" s="208"/>
      <c r="M1192" s="208"/>
      <c r="N1192" s="208"/>
      <c r="O1192" s="208"/>
      <c r="P1192" s="208"/>
      <c r="Q1192" s="208"/>
      <c r="R1192" s="208"/>
      <c r="S1192" s="208"/>
      <c r="T1192" s="208"/>
      <c r="U1192" s="208"/>
      <c r="V1192" s="208"/>
      <c r="W1192" s="208"/>
      <c r="X1192" s="208"/>
      <c r="Y1192" s="208"/>
      <c r="Z1192" s="208"/>
      <c r="AA1192" s="208"/>
      <c r="AB1192" s="208"/>
      <c r="AC1192" s="208"/>
      <c r="AD1192" s="208"/>
      <c r="AE1192" s="208"/>
      <c r="AF1192" s="208"/>
      <c r="AG1192" s="208"/>
      <c r="AH1192" s="208"/>
      <c r="AI1192" s="208"/>
      <c r="AJ1192" s="208"/>
      <c r="AK1192" s="208"/>
      <c r="AL1192" s="207"/>
      <c r="AM1192" s="208"/>
      <c r="AN1192" s="208"/>
      <c r="AO1192" s="208"/>
      <c r="AP1192" s="208"/>
      <c r="AQ1192" s="208"/>
      <c r="AR1192" s="208"/>
      <c r="AS1192" s="208"/>
      <c r="AT1192" s="208"/>
      <c r="AU1192" s="208"/>
      <c r="AV1192" s="208"/>
      <c r="AW1192" s="208"/>
      <c r="AX1192" s="208"/>
    </row>
    <row r="1193" spans="2:51" ht="21.95" customHeight="1">
      <c r="B1193" s="202">
        <v>8</v>
      </c>
      <c r="C1193" s="202">
        <v>1</v>
      </c>
      <c r="D1193" s="208"/>
      <c r="E1193" s="208"/>
      <c r="F1193" s="208"/>
      <c r="G1193" s="208"/>
      <c r="H1193" s="208"/>
      <c r="I1193" s="208"/>
      <c r="J1193" s="208"/>
      <c r="K1193" s="208"/>
      <c r="L1193" s="208"/>
      <c r="M1193" s="208"/>
      <c r="N1193" s="208"/>
      <c r="O1193" s="208"/>
      <c r="P1193" s="208"/>
      <c r="Q1193" s="208"/>
      <c r="R1193" s="208"/>
      <c r="S1193" s="208"/>
      <c r="T1193" s="208"/>
      <c r="U1193" s="208"/>
      <c r="V1193" s="208"/>
      <c r="W1193" s="208"/>
      <c r="X1193" s="208"/>
      <c r="Y1193" s="208"/>
      <c r="Z1193" s="208"/>
      <c r="AA1193" s="208"/>
      <c r="AB1193" s="208"/>
      <c r="AC1193" s="208"/>
      <c r="AD1193" s="208"/>
      <c r="AE1193" s="208"/>
      <c r="AF1193" s="208"/>
      <c r="AG1193" s="208"/>
      <c r="AH1193" s="208"/>
      <c r="AI1193" s="208"/>
      <c r="AJ1193" s="208"/>
      <c r="AK1193" s="208"/>
      <c r="AL1193" s="207"/>
      <c r="AM1193" s="208"/>
      <c r="AN1193" s="208"/>
      <c r="AO1193" s="208"/>
      <c r="AP1193" s="208"/>
      <c r="AQ1193" s="208"/>
      <c r="AR1193" s="208"/>
      <c r="AS1193" s="208"/>
      <c r="AT1193" s="208"/>
      <c r="AU1193" s="208"/>
      <c r="AV1193" s="208"/>
      <c r="AW1193" s="208"/>
      <c r="AX1193" s="208"/>
    </row>
    <row r="1194" spans="2:51" ht="21.95" customHeight="1">
      <c r="B1194" s="202">
        <v>9</v>
      </c>
      <c r="C1194" s="202">
        <v>1</v>
      </c>
      <c r="D1194" s="208"/>
      <c r="E1194" s="208"/>
      <c r="F1194" s="208"/>
      <c r="G1194" s="208"/>
      <c r="H1194" s="208"/>
      <c r="I1194" s="208"/>
      <c r="J1194" s="208"/>
      <c r="K1194" s="208"/>
      <c r="L1194" s="208"/>
      <c r="M1194" s="208"/>
      <c r="N1194" s="208"/>
      <c r="O1194" s="208"/>
      <c r="P1194" s="208"/>
      <c r="Q1194" s="208"/>
      <c r="R1194" s="208"/>
      <c r="S1194" s="208"/>
      <c r="T1194" s="208"/>
      <c r="U1194" s="208"/>
      <c r="V1194" s="208"/>
      <c r="W1194" s="208"/>
      <c r="X1194" s="208"/>
      <c r="Y1194" s="208"/>
      <c r="Z1194" s="208"/>
      <c r="AA1194" s="208"/>
      <c r="AB1194" s="208"/>
      <c r="AC1194" s="208"/>
      <c r="AD1194" s="208"/>
      <c r="AE1194" s="208"/>
      <c r="AF1194" s="208"/>
      <c r="AG1194" s="208"/>
      <c r="AH1194" s="208"/>
      <c r="AI1194" s="208"/>
      <c r="AJ1194" s="208"/>
      <c r="AK1194" s="208"/>
      <c r="AL1194" s="207"/>
      <c r="AM1194" s="208"/>
      <c r="AN1194" s="208"/>
      <c r="AO1194" s="208"/>
      <c r="AP1194" s="208"/>
      <c r="AQ1194" s="208"/>
      <c r="AR1194" s="208"/>
      <c r="AS1194" s="208"/>
      <c r="AT1194" s="208"/>
      <c r="AU1194" s="208"/>
      <c r="AV1194" s="208"/>
      <c r="AW1194" s="208"/>
      <c r="AX1194" s="208"/>
    </row>
    <row r="1195" spans="2:51" ht="21.95" customHeight="1">
      <c r="B1195" s="202">
        <v>10</v>
      </c>
      <c r="C1195" s="202">
        <v>1</v>
      </c>
      <c r="D1195" s="208"/>
      <c r="E1195" s="208"/>
      <c r="F1195" s="208"/>
      <c r="G1195" s="208"/>
      <c r="H1195" s="208"/>
      <c r="I1195" s="208"/>
      <c r="J1195" s="208"/>
      <c r="K1195" s="208"/>
      <c r="L1195" s="208"/>
      <c r="M1195" s="208"/>
      <c r="N1195" s="208"/>
      <c r="O1195" s="208"/>
      <c r="P1195" s="208"/>
      <c r="Q1195" s="208"/>
      <c r="R1195" s="208"/>
      <c r="S1195" s="208"/>
      <c r="T1195" s="208"/>
      <c r="U1195" s="208"/>
      <c r="V1195" s="208"/>
      <c r="W1195" s="208"/>
      <c r="X1195" s="208"/>
      <c r="Y1195" s="208"/>
      <c r="Z1195" s="208"/>
      <c r="AA1195" s="208"/>
      <c r="AB1195" s="208"/>
      <c r="AC1195" s="208"/>
      <c r="AD1195" s="208"/>
      <c r="AE1195" s="208"/>
      <c r="AF1195" s="208"/>
      <c r="AG1195" s="208"/>
      <c r="AH1195" s="208"/>
      <c r="AI1195" s="208"/>
      <c r="AJ1195" s="208"/>
      <c r="AK1195" s="208"/>
      <c r="AL1195" s="207"/>
      <c r="AM1195" s="208"/>
      <c r="AN1195" s="208"/>
      <c r="AO1195" s="208"/>
      <c r="AP1195" s="208"/>
      <c r="AQ1195" s="208"/>
      <c r="AR1195" s="208"/>
      <c r="AS1195" s="208"/>
      <c r="AT1195" s="208"/>
      <c r="AU1195" s="208"/>
      <c r="AV1195" s="208"/>
      <c r="AW1195" s="208"/>
      <c r="AX1195" s="208"/>
    </row>
    <row r="1197" spans="2:51" ht="21.75" customHeight="1" thickBot="1">
      <c r="AK1197" s="466"/>
      <c r="AL1197" s="466"/>
      <c r="AM1197" s="466"/>
      <c r="AN1197" s="466"/>
      <c r="AO1197" s="466"/>
      <c r="AP1197" s="466"/>
      <c r="AQ1197" s="466"/>
      <c r="AR1197" s="467" t="s">
        <v>112</v>
      </c>
      <c r="AS1197" s="467"/>
      <c r="AT1197" s="467"/>
      <c r="AU1197" s="467"/>
      <c r="AV1197" s="467"/>
      <c r="AW1197" s="467"/>
      <c r="AX1197" s="467"/>
      <c r="AY1197" s="467"/>
    </row>
    <row r="1198" spans="2:51" ht="21" customHeight="1">
      <c r="B1198" s="468" t="s">
        <v>113</v>
      </c>
      <c r="C1198" s="469"/>
      <c r="D1198" s="469"/>
      <c r="E1198" s="469"/>
      <c r="F1198" s="469"/>
      <c r="G1198" s="469"/>
      <c r="H1198" s="470" t="s">
        <v>1707</v>
      </c>
      <c r="I1198" s="471"/>
      <c r="J1198" s="471"/>
      <c r="K1198" s="471"/>
      <c r="L1198" s="471"/>
      <c r="M1198" s="471"/>
      <c r="N1198" s="471"/>
      <c r="O1198" s="471"/>
      <c r="P1198" s="471"/>
      <c r="Q1198" s="471"/>
      <c r="R1198" s="471"/>
      <c r="S1198" s="471"/>
      <c r="T1198" s="471"/>
      <c r="U1198" s="471"/>
      <c r="V1198" s="471"/>
      <c r="W1198" s="471"/>
      <c r="X1198" s="471"/>
      <c r="Y1198" s="471"/>
      <c r="Z1198" s="472" t="s">
        <v>1726</v>
      </c>
      <c r="AA1198" s="473"/>
      <c r="AB1198" s="473"/>
      <c r="AC1198" s="473"/>
      <c r="AD1198" s="473"/>
      <c r="AE1198" s="474"/>
      <c r="AF1198" s="475" t="s">
        <v>101</v>
      </c>
      <c r="AG1198" s="476"/>
      <c r="AH1198" s="476"/>
      <c r="AI1198" s="476"/>
      <c r="AJ1198" s="476"/>
      <c r="AK1198" s="476"/>
      <c r="AL1198" s="476"/>
      <c r="AM1198" s="476"/>
      <c r="AN1198" s="476"/>
      <c r="AO1198" s="476"/>
      <c r="AP1198" s="476"/>
      <c r="AQ1198" s="477"/>
      <c r="AR1198" s="478" t="s">
        <v>1</v>
      </c>
      <c r="AS1198" s="475"/>
      <c r="AT1198" s="475"/>
      <c r="AU1198" s="475"/>
      <c r="AV1198" s="475"/>
      <c r="AW1198" s="475"/>
      <c r="AX1198" s="475"/>
      <c r="AY1198" s="479"/>
    </row>
    <row r="1199" spans="2:51" ht="28.15" customHeight="1">
      <c r="B1199" s="442" t="s">
        <v>59</v>
      </c>
      <c r="C1199" s="443"/>
      <c r="D1199" s="443"/>
      <c r="E1199" s="443"/>
      <c r="F1199" s="443"/>
      <c r="G1199" s="444"/>
      <c r="H1199" s="445"/>
      <c r="I1199" s="446"/>
      <c r="J1199" s="446"/>
      <c r="K1199" s="446"/>
      <c r="L1199" s="446"/>
      <c r="M1199" s="446"/>
      <c r="N1199" s="446"/>
      <c r="O1199" s="446"/>
      <c r="P1199" s="446"/>
      <c r="Q1199" s="446"/>
      <c r="R1199" s="446"/>
      <c r="S1199" s="446"/>
      <c r="T1199" s="446"/>
      <c r="U1199" s="446"/>
      <c r="V1199" s="446"/>
      <c r="W1199" s="447"/>
      <c r="X1199" s="447"/>
      <c r="Y1199" s="447"/>
      <c r="Z1199" s="448" t="s">
        <v>2</v>
      </c>
      <c r="AA1199" s="449"/>
      <c r="AB1199" s="449"/>
      <c r="AC1199" s="449"/>
      <c r="AD1199" s="449"/>
      <c r="AE1199" s="450"/>
      <c r="AF1199" s="449" t="s">
        <v>1686</v>
      </c>
      <c r="AG1199" s="449"/>
      <c r="AH1199" s="449"/>
      <c r="AI1199" s="449"/>
      <c r="AJ1199" s="449"/>
      <c r="AK1199" s="449"/>
      <c r="AL1199" s="449"/>
      <c r="AM1199" s="449"/>
      <c r="AN1199" s="449"/>
      <c r="AO1199" s="449"/>
      <c r="AP1199" s="449"/>
      <c r="AQ1199" s="450"/>
      <c r="AR1199" s="451" t="s">
        <v>1687</v>
      </c>
      <c r="AS1199" s="452"/>
      <c r="AT1199" s="452"/>
      <c r="AU1199" s="452"/>
      <c r="AV1199" s="452"/>
      <c r="AW1199" s="452"/>
      <c r="AX1199" s="452"/>
      <c r="AY1199" s="453"/>
    </row>
    <row r="1200" spans="2:51" ht="30.75" customHeight="1">
      <c r="B1200" s="454" t="s">
        <v>3</v>
      </c>
      <c r="C1200" s="455"/>
      <c r="D1200" s="455"/>
      <c r="E1200" s="455"/>
      <c r="F1200" s="455"/>
      <c r="G1200" s="455"/>
      <c r="H1200" s="456" t="s">
        <v>103</v>
      </c>
      <c r="I1200" s="447"/>
      <c r="J1200" s="447"/>
      <c r="K1200" s="447"/>
      <c r="L1200" s="447"/>
      <c r="M1200" s="447"/>
      <c r="N1200" s="447"/>
      <c r="O1200" s="447"/>
      <c r="P1200" s="447"/>
      <c r="Q1200" s="447"/>
      <c r="R1200" s="447"/>
      <c r="S1200" s="447"/>
      <c r="T1200" s="447"/>
      <c r="U1200" s="447"/>
      <c r="V1200" s="447"/>
      <c r="W1200" s="447"/>
      <c r="X1200" s="447"/>
      <c r="Y1200" s="447"/>
      <c r="Z1200" s="457" t="s">
        <v>76</v>
      </c>
      <c r="AA1200" s="458"/>
      <c r="AB1200" s="458"/>
      <c r="AC1200" s="458"/>
      <c r="AD1200" s="458"/>
      <c r="AE1200" s="459"/>
      <c r="AF1200" s="460" t="s">
        <v>108</v>
      </c>
      <c r="AG1200" s="461"/>
      <c r="AH1200" s="461"/>
      <c r="AI1200" s="461"/>
      <c r="AJ1200" s="461"/>
      <c r="AK1200" s="461"/>
      <c r="AL1200" s="461"/>
      <c r="AM1200" s="461"/>
      <c r="AN1200" s="461"/>
      <c r="AO1200" s="461"/>
      <c r="AP1200" s="461"/>
      <c r="AQ1200" s="461"/>
      <c r="AR1200" s="462"/>
      <c r="AS1200" s="462"/>
      <c r="AT1200" s="462"/>
      <c r="AU1200" s="462"/>
      <c r="AV1200" s="462"/>
      <c r="AW1200" s="462"/>
      <c r="AX1200" s="462"/>
      <c r="AY1200" s="463"/>
    </row>
    <row r="1201" spans="2:60" ht="18" customHeight="1">
      <c r="B1201" s="418" t="s">
        <v>37</v>
      </c>
      <c r="C1201" s="419"/>
      <c r="D1201" s="419"/>
      <c r="E1201" s="419"/>
      <c r="F1201" s="419"/>
      <c r="G1201" s="419"/>
      <c r="H1201" s="422" t="s">
        <v>1688</v>
      </c>
      <c r="I1201" s="423"/>
      <c r="J1201" s="423"/>
      <c r="K1201" s="423"/>
      <c r="L1201" s="423"/>
      <c r="M1201" s="423"/>
      <c r="N1201" s="423"/>
      <c r="O1201" s="423"/>
      <c r="P1201" s="423"/>
      <c r="Q1201" s="423"/>
      <c r="R1201" s="423"/>
      <c r="S1201" s="423"/>
      <c r="T1201" s="423"/>
      <c r="U1201" s="423"/>
      <c r="V1201" s="423"/>
      <c r="W1201" s="424"/>
      <c r="X1201" s="424"/>
      <c r="Y1201" s="424"/>
      <c r="Z1201" s="428" t="s">
        <v>1727</v>
      </c>
      <c r="AA1201" s="267"/>
      <c r="AB1201" s="267"/>
      <c r="AC1201" s="267"/>
      <c r="AD1201" s="267"/>
      <c r="AE1201" s="429"/>
      <c r="AF1201" s="431"/>
      <c r="AG1201" s="432"/>
      <c r="AH1201" s="432"/>
      <c r="AI1201" s="432"/>
      <c r="AJ1201" s="432"/>
      <c r="AK1201" s="432"/>
      <c r="AL1201" s="432"/>
      <c r="AM1201" s="432"/>
      <c r="AN1201" s="432"/>
      <c r="AO1201" s="432"/>
      <c r="AP1201" s="432"/>
      <c r="AQ1201" s="432"/>
      <c r="AR1201" s="432"/>
      <c r="AS1201" s="432"/>
      <c r="AT1201" s="432"/>
      <c r="AU1201" s="432"/>
      <c r="AV1201" s="432"/>
      <c r="AW1201" s="432"/>
      <c r="AX1201" s="432"/>
      <c r="AY1201" s="433"/>
    </row>
    <row r="1202" spans="2:60" ht="24" customHeight="1">
      <c r="B1202" s="420"/>
      <c r="C1202" s="421"/>
      <c r="D1202" s="421"/>
      <c r="E1202" s="421"/>
      <c r="F1202" s="421"/>
      <c r="G1202" s="421"/>
      <c r="H1202" s="425"/>
      <c r="I1202" s="426"/>
      <c r="J1202" s="426"/>
      <c r="K1202" s="426"/>
      <c r="L1202" s="426"/>
      <c r="M1202" s="426"/>
      <c r="N1202" s="426"/>
      <c r="O1202" s="426"/>
      <c r="P1202" s="426"/>
      <c r="Q1202" s="426"/>
      <c r="R1202" s="426"/>
      <c r="S1202" s="426"/>
      <c r="T1202" s="426"/>
      <c r="U1202" s="426"/>
      <c r="V1202" s="426"/>
      <c r="W1202" s="427"/>
      <c r="X1202" s="427"/>
      <c r="Y1202" s="427"/>
      <c r="Z1202" s="430"/>
      <c r="AA1202" s="267"/>
      <c r="AB1202" s="267"/>
      <c r="AC1202" s="267"/>
      <c r="AD1202" s="267"/>
      <c r="AE1202" s="429"/>
      <c r="AF1202" s="434"/>
      <c r="AG1202" s="434"/>
      <c r="AH1202" s="434"/>
      <c r="AI1202" s="434"/>
      <c r="AJ1202" s="434"/>
      <c r="AK1202" s="434"/>
      <c r="AL1202" s="434"/>
      <c r="AM1202" s="434"/>
      <c r="AN1202" s="434"/>
      <c r="AO1202" s="434"/>
      <c r="AP1202" s="434"/>
      <c r="AQ1202" s="434"/>
      <c r="AR1202" s="434"/>
      <c r="AS1202" s="434"/>
      <c r="AT1202" s="434"/>
      <c r="AU1202" s="434"/>
      <c r="AV1202" s="434"/>
      <c r="AW1202" s="434"/>
      <c r="AX1202" s="434"/>
      <c r="AY1202" s="435"/>
    </row>
    <row r="1203" spans="2:60" ht="29.25" customHeight="1">
      <c r="B1203" s="436" t="s">
        <v>4</v>
      </c>
      <c r="C1203" s="437"/>
      <c r="D1203" s="437"/>
      <c r="E1203" s="437"/>
      <c r="F1203" s="437"/>
      <c r="G1203" s="438"/>
      <c r="H1203" s="439" t="s">
        <v>201</v>
      </c>
      <c r="I1203" s="440"/>
      <c r="J1203" s="440"/>
      <c r="K1203" s="440"/>
      <c r="L1203" s="440"/>
      <c r="M1203" s="440"/>
      <c r="N1203" s="440"/>
      <c r="O1203" s="440"/>
      <c r="P1203" s="440"/>
      <c r="Q1203" s="440"/>
      <c r="R1203" s="440"/>
      <c r="S1203" s="440"/>
      <c r="T1203" s="440"/>
      <c r="U1203" s="440"/>
      <c r="V1203" s="440"/>
      <c r="W1203" s="440"/>
      <c r="X1203" s="440"/>
      <c r="Y1203" s="440"/>
      <c r="Z1203" s="440"/>
      <c r="AA1203" s="440"/>
      <c r="AB1203" s="440"/>
      <c r="AC1203" s="440"/>
      <c r="AD1203" s="440"/>
      <c r="AE1203" s="440"/>
      <c r="AF1203" s="440"/>
      <c r="AG1203" s="440"/>
      <c r="AH1203" s="440"/>
      <c r="AI1203" s="440"/>
      <c r="AJ1203" s="440"/>
      <c r="AK1203" s="440"/>
      <c r="AL1203" s="440"/>
      <c r="AM1203" s="440"/>
      <c r="AN1203" s="440"/>
      <c r="AO1203" s="440"/>
      <c r="AP1203" s="440"/>
      <c r="AQ1203" s="440"/>
      <c r="AR1203" s="440"/>
      <c r="AS1203" s="440"/>
      <c r="AT1203" s="440"/>
      <c r="AU1203" s="440"/>
      <c r="AV1203" s="440"/>
      <c r="AW1203" s="440"/>
      <c r="AX1203" s="440"/>
      <c r="AY1203" s="441"/>
    </row>
    <row r="1204" spans="2:60" ht="21" customHeight="1">
      <c r="B1204" s="405" t="s">
        <v>39</v>
      </c>
      <c r="C1204" s="406"/>
      <c r="D1204" s="406"/>
      <c r="E1204" s="406"/>
      <c r="F1204" s="406"/>
      <c r="G1204" s="407"/>
      <c r="H1204" s="411"/>
      <c r="I1204" s="412"/>
      <c r="J1204" s="412"/>
      <c r="K1204" s="412"/>
      <c r="L1204" s="412"/>
      <c r="M1204" s="412"/>
      <c r="N1204" s="412"/>
      <c r="O1204" s="412"/>
      <c r="P1204" s="412"/>
      <c r="Q1204" s="370" t="s">
        <v>86</v>
      </c>
      <c r="R1204" s="371"/>
      <c r="S1204" s="371"/>
      <c r="T1204" s="371"/>
      <c r="U1204" s="371"/>
      <c r="V1204" s="371"/>
      <c r="W1204" s="413"/>
      <c r="X1204" s="370" t="s">
        <v>87</v>
      </c>
      <c r="Y1204" s="371"/>
      <c r="Z1204" s="371"/>
      <c r="AA1204" s="371"/>
      <c r="AB1204" s="371"/>
      <c r="AC1204" s="371"/>
      <c r="AD1204" s="413"/>
      <c r="AE1204" s="370" t="s">
        <v>88</v>
      </c>
      <c r="AF1204" s="371"/>
      <c r="AG1204" s="371"/>
      <c r="AH1204" s="371"/>
      <c r="AI1204" s="371"/>
      <c r="AJ1204" s="371"/>
      <c r="AK1204" s="413"/>
      <c r="AL1204" s="370" t="s">
        <v>90</v>
      </c>
      <c r="AM1204" s="371"/>
      <c r="AN1204" s="371"/>
      <c r="AO1204" s="371"/>
      <c r="AP1204" s="371"/>
      <c r="AQ1204" s="371"/>
      <c r="AR1204" s="413"/>
      <c r="AS1204" s="370" t="s">
        <v>91</v>
      </c>
      <c r="AT1204" s="371"/>
      <c r="AU1204" s="371"/>
      <c r="AV1204" s="371"/>
      <c r="AW1204" s="371"/>
      <c r="AX1204" s="371"/>
      <c r="AY1204" s="372"/>
    </row>
    <row r="1205" spans="2:60" ht="21" customHeight="1">
      <c r="B1205" s="291"/>
      <c r="C1205" s="292"/>
      <c r="D1205" s="292"/>
      <c r="E1205" s="292"/>
      <c r="F1205" s="292"/>
      <c r="G1205" s="293"/>
      <c r="H1205" s="373" t="s">
        <v>5</v>
      </c>
      <c r="I1205" s="374"/>
      <c r="J1205" s="379" t="s">
        <v>6</v>
      </c>
      <c r="K1205" s="380"/>
      <c r="L1205" s="380"/>
      <c r="M1205" s="380"/>
      <c r="N1205" s="380"/>
      <c r="O1205" s="380"/>
      <c r="P1205" s="381"/>
      <c r="Q1205" s="514">
        <v>80</v>
      </c>
      <c r="R1205" s="514"/>
      <c r="S1205" s="514"/>
      <c r="T1205" s="514"/>
      <c r="U1205" s="514"/>
      <c r="V1205" s="514"/>
      <c r="W1205" s="514"/>
      <c r="X1205" s="514">
        <v>47.076999999999998</v>
      </c>
      <c r="Y1205" s="514"/>
      <c r="Z1205" s="514"/>
      <c r="AA1205" s="514"/>
      <c r="AB1205" s="514"/>
      <c r="AC1205" s="514"/>
      <c r="AD1205" s="514"/>
      <c r="AE1205" s="514">
        <v>44.976999999999997</v>
      </c>
      <c r="AF1205" s="514"/>
      <c r="AG1205" s="514"/>
      <c r="AH1205" s="514"/>
      <c r="AI1205" s="514"/>
      <c r="AJ1205" s="514"/>
      <c r="AK1205" s="514"/>
      <c r="AL1205" s="514">
        <v>44.976999999999997</v>
      </c>
      <c r="AM1205" s="514"/>
      <c r="AN1205" s="514"/>
      <c r="AO1205" s="514"/>
      <c r="AP1205" s="514"/>
      <c r="AQ1205" s="514"/>
      <c r="AR1205" s="514"/>
      <c r="AS1205" s="384">
        <v>34.508000000000003</v>
      </c>
      <c r="AT1205" s="384"/>
      <c r="AU1205" s="384"/>
      <c r="AV1205" s="384"/>
      <c r="AW1205" s="384"/>
      <c r="AX1205" s="384"/>
      <c r="AY1205" s="385"/>
    </row>
    <row r="1206" spans="2:60" ht="21" customHeight="1">
      <c r="B1206" s="291"/>
      <c r="C1206" s="292"/>
      <c r="D1206" s="292"/>
      <c r="E1206" s="292"/>
      <c r="F1206" s="292"/>
      <c r="G1206" s="293"/>
      <c r="H1206" s="375"/>
      <c r="I1206" s="376"/>
      <c r="J1206" s="386" t="s">
        <v>7</v>
      </c>
      <c r="K1206" s="387"/>
      <c r="L1206" s="387"/>
      <c r="M1206" s="387"/>
      <c r="N1206" s="387"/>
      <c r="O1206" s="387"/>
      <c r="P1206" s="388"/>
      <c r="Q1206" s="414" t="s">
        <v>1694</v>
      </c>
      <c r="R1206" s="414"/>
      <c r="S1206" s="414"/>
      <c r="T1206" s="414"/>
      <c r="U1206" s="414"/>
      <c r="V1206" s="414"/>
      <c r="W1206" s="414"/>
      <c r="X1206" s="414" t="s">
        <v>1694</v>
      </c>
      <c r="Y1206" s="414"/>
      <c r="Z1206" s="414"/>
      <c r="AA1206" s="414"/>
      <c r="AB1206" s="414"/>
      <c r="AC1206" s="414"/>
      <c r="AD1206" s="414"/>
      <c r="AE1206" s="414" t="s">
        <v>1694</v>
      </c>
      <c r="AF1206" s="414"/>
      <c r="AG1206" s="414"/>
      <c r="AH1206" s="414"/>
      <c r="AI1206" s="414"/>
      <c r="AJ1206" s="414"/>
      <c r="AK1206" s="414"/>
      <c r="AL1206" s="414"/>
      <c r="AM1206" s="414"/>
      <c r="AN1206" s="414"/>
      <c r="AO1206" s="414"/>
      <c r="AP1206" s="414"/>
      <c r="AQ1206" s="414"/>
      <c r="AR1206" s="414"/>
      <c r="AS1206" s="464"/>
      <c r="AT1206" s="464"/>
      <c r="AU1206" s="464"/>
      <c r="AV1206" s="464"/>
      <c r="AW1206" s="464"/>
      <c r="AX1206" s="464"/>
      <c r="AY1206" s="465"/>
    </row>
    <row r="1207" spans="2:60" ht="24.75" customHeight="1">
      <c r="B1207" s="291"/>
      <c r="C1207" s="292"/>
      <c r="D1207" s="292"/>
      <c r="E1207" s="292"/>
      <c r="F1207" s="292"/>
      <c r="G1207" s="293"/>
      <c r="H1207" s="375"/>
      <c r="I1207" s="376"/>
      <c r="J1207" s="386" t="s">
        <v>8</v>
      </c>
      <c r="K1207" s="387"/>
      <c r="L1207" s="387"/>
      <c r="M1207" s="387"/>
      <c r="N1207" s="387"/>
      <c r="O1207" s="387"/>
      <c r="P1207" s="388"/>
      <c r="Q1207" s="414" t="s">
        <v>1694</v>
      </c>
      <c r="R1207" s="414"/>
      <c r="S1207" s="414"/>
      <c r="T1207" s="414"/>
      <c r="U1207" s="414"/>
      <c r="V1207" s="414"/>
      <c r="W1207" s="414"/>
      <c r="X1207" s="414" t="s">
        <v>1694</v>
      </c>
      <c r="Y1207" s="414"/>
      <c r="Z1207" s="414"/>
      <c r="AA1207" s="414"/>
      <c r="AB1207" s="414"/>
      <c r="AC1207" s="414"/>
      <c r="AD1207" s="414"/>
      <c r="AE1207" s="414" t="s">
        <v>1694</v>
      </c>
      <c r="AF1207" s="414"/>
      <c r="AG1207" s="414"/>
      <c r="AH1207" s="414"/>
      <c r="AI1207" s="414"/>
      <c r="AJ1207" s="414"/>
      <c r="AK1207" s="414"/>
      <c r="AL1207" s="414"/>
      <c r="AM1207" s="414"/>
      <c r="AN1207" s="414"/>
      <c r="AO1207" s="414"/>
      <c r="AP1207" s="414"/>
      <c r="AQ1207" s="414"/>
      <c r="AR1207" s="414"/>
      <c r="AS1207" s="464"/>
      <c r="AT1207" s="464"/>
      <c r="AU1207" s="464"/>
      <c r="AV1207" s="464"/>
      <c r="AW1207" s="464"/>
      <c r="AX1207" s="464"/>
      <c r="AY1207" s="465"/>
    </row>
    <row r="1208" spans="2:60" ht="24.75" customHeight="1">
      <c r="B1208" s="291"/>
      <c r="C1208" s="292"/>
      <c r="D1208" s="292"/>
      <c r="E1208" s="292"/>
      <c r="F1208" s="292"/>
      <c r="G1208" s="293"/>
      <c r="H1208" s="377"/>
      <c r="I1208" s="378"/>
      <c r="J1208" s="415" t="s">
        <v>26</v>
      </c>
      <c r="K1208" s="416"/>
      <c r="L1208" s="416"/>
      <c r="M1208" s="416"/>
      <c r="N1208" s="416"/>
      <c r="O1208" s="416"/>
      <c r="P1208" s="417"/>
      <c r="Q1208" s="398">
        <f>SUM(Q1205:W1207)</f>
        <v>80</v>
      </c>
      <c r="R1208" s="399"/>
      <c r="S1208" s="399"/>
      <c r="T1208" s="399"/>
      <c r="U1208" s="399"/>
      <c r="V1208" s="399"/>
      <c r="W1208" s="400"/>
      <c r="X1208" s="398">
        <f>SUM(X1205:AD1207)</f>
        <v>47.076999999999998</v>
      </c>
      <c r="Y1208" s="399"/>
      <c r="Z1208" s="399"/>
      <c r="AA1208" s="399"/>
      <c r="AB1208" s="399"/>
      <c r="AC1208" s="399"/>
      <c r="AD1208" s="400"/>
      <c r="AE1208" s="398">
        <f>SUM(AE1205:AK1207)</f>
        <v>44.976999999999997</v>
      </c>
      <c r="AF1208" s="399"/>
      <c r="AG1208" s="399"/>
      <c r="AH1208" s="399"/>
      <c r="AI1208" s="399"/>
      <c r="AJ1208" s="399"/>
      <c r="AK1208" s="400"/>
      <c r="AL1208" s="398">
        <f>SUM(AL1205:AR1207)</f>
        <v>44.976999999999997</v>
      </c>
      <c r="AM1208" s="399"/>
      <c r="AN1208" s="399"/>
      <c r="AO1208" s="399"/>
      <c r="AP1208" s="399"/>
      <c r="AQ1208" s="399"/>
      <c r="AR1208" s="400"/>
      <c r="AS1208" s="402">
        <f>SUM(AS1205:AY1207)</f>
        <v>34.508000000000003</v>
      </c>
      <c r="AT1208" s="402"/>
      <c r="AU1208" s="402"/>
      <c r="AV1208" s="402"/>
      <c r="AW1208" s="402"/>
      <c r="AX1208" s="402"/>
      <c r="AY1208" s="403"/>
    </row>
    <row r="1209" spans="2:60" ht="24.75" customHeight="1">
      <c r="B1209" s="291"/>
      <c r="C1209" s="292"/>
      <c r="D1209" s="292"/>
      <c r="E1209" s="292"/>
      <c r="F1209" s="292"/>
      <c r="G1209" s="293"/>
      <c r="H1209" s="392" t="s">
        <v>9</v>
      </c>
      <c r="I1209" s="393"/>
      <c r="J1209" s="393"/>
      <c r="K1209" s="393"/>
      <c r="L1209" s="393"/>
      <c r="M1209" s="393"/>
      <c r="N1209" s="393"/>
      <c r="O1209" s="393"/>
      <c r="P1209" s="393"/>
      <c r="Q1209" s="515">
        <v>69</v>
      </c>
      <c r="R1209" s="515"/>
      <c r="S1209" s="515"/>
      <c r="T1209" s="515"/>
      <c r="U1209" s="515"/>
      <c r="V1209" s="515"/>
      <c r="W1209" s="515"/>
      <c r="X1209" s="515">
        <v>47.601999999999997</v>
      </c>
      <c r="Y1209" s="515"/>
      <c r="Z1209" s="515"/>
      <c r="AA1209" s="515"/>
      <c r="AB1209" s="515"/>
      <c r="AC1209" s="515"/>
      <c r="AD1209" s="515"/>
      <c r="AE1209" s="515">
        <v>44.976999999999997</v>
      </c>
      <c r="AF1209" s="515"/>
      <c r="AG1209" s="515"/>
      <c r="AH1209" s="515"/>
      <c r="AI1209" s="515"/>
      <c r="AJ1209" s="515"/>
      <c r="AK1209" s="515"/>
      <c r="AL1209" s="390"/>
      <c r="AM1209" s="390"/>
      <c r="AN1209" s="390"/>
      <c r="AO1209" s="390"/>
      <c r="AP1209" s="390"/>
      <c r="AQ1209" s="390"/>
      <c r="AR1209" s="390"/>
      <c r="AS1209" s="390"/>
      <c r="AT1209" s="390"/>
      <c r="AU1209" s="390"/>
      <c r="AV1209" s="390"/>
      <c r="AW1209" s="390"/>
      <c r="AX1209" s="390"/>
      <c r="AY1209" s="391"/>
      <c r="BH1209" s="29"/>
    </row>
    <row r="1210" spans="2:60" ht="24.75" customHeight="1">
      <c r="B1210" s="408"/>
      <c r="C1210" s="409"/>
      <c r="D1210" s="409"/>
      <c r="E1210" s="409"/>
      <c r="F1210" s="409"/>
      <c r="G1210" s="410"/>
      <c r="H1210" s="392" t="s">
        <v>10</v>
      </c>
      <c r="I1210" s="393"/>
      <c r="J1210" s="393"/>
      <c r="K1210" s="393"/>
      <c r="L1210" s="393"/>
      <c r="M1210" s="393"/>
      <c r="N1210" s="393"/>
      <c r="O1210" s="393"/>
      <c r="P1210" s="393"/>
      <c r="Q1210" s="394">
        <f>Q1209/Q1208</f>
        <v>0.86250000000000004</v>
      </c>
      <c r="R1210" s="394"/>
      <c r="S1210" s="394"/>
      <c r="T1210" s="394"/>
      <c r="U1210" s="394"/>
      <c r="V1210" s="394"/>
      <c r="W1210" s="394"/>
      <c r="X1210" s="394">
        <f>X1209/X1208</f>
        <v>1.0111519425621853</v>
      </c>
      <c r="Y1210" s="394"/>
      <c r="Z1210" s="394"/>
      <c r="AA1210" s="394"/>
      <c r="AB1210" s="394"/>
      <c r="AC1210" s="394"/>
      <c r="AD1210" s="394"/>
      <c r="AE1210" s="394">
        <f>AE1209/AE1208</f>
        <v>1</v>
      </c>
      <c r="AF1210" s="394"/>
      <c r="AG1210" s="394"/>
      <c r="AH1210" s="394"/>
      <c r="AI1210" s="394"/>
      <c r="AJ1210" s="394"/>
      <c r="AK1210" s="394"/>
      <c r="AL1210" s="390"/>
      <c r="AM1210" s="390"/>
      <c r="AN1210" s="390"/>
      <c r="AO1210" s="390"/>
      <c r="AP1210" s="390"/>
      <c r="AQ1210" s="390"/>
      <c r="AR1210" s="390"/>
      <c r="AS1210" s="390"/>
      <c r="AT1210" s="390"/>
      <c r="AU1210" s="390"/>
      <c r="AV1210" s="390"/>
      <c r="AW1210" s="390"/>
      <c r="AX1210" s="390"/>
      <c r="AY1210" s="391"/>
    </row>
    <row r="1211" spans="2:60" ht="23.1" customHeight="1">
      <c r="B1211" s="335" t="s">
        <v>99</v>
      </c>
      <c r="C1211" s="336"/>
      <c r="D1211" s="341" t="s">
        <v>23</v>
      </c>
      <c r="E1211" s="342"/>
      <c r="F1211" s="342"/>
      <c r="G1211" s="342"/>
      <c r="H1211" s="342"/>
      <c r="I1211" s="342"/>
      <c r="J1211" s="342"/>
      <c r="K1211" s="342"/>
      <c r="L1211" s="343"/>
      <c r="M1211" s="344" t="s">
        <v>92</v>
      </c>
      <c r="N1211" s="344"/>
      <c r="O1211" s="344"/>
      <c r="P1211" s="344"/>
      <c r="Q1211" s="344"/>
      <c r="R1211" s="344"/>
      <c r="S1211" s="345" t="s">
        <v>91</v>
      </c>
      <c r="T1211" s="345"/>
      <c r="U1211" s="345"/>
      <c r="V1211" s="345"/>
      <c r="W1211" s="345"/>
      <c r="X1211" s="345"/>
      <c r="Y1211" s="346"/>
      <c r="Z1211" s="342"/>
      <c r="AA1211" s="342"/>
      <c r="AB1211" s="342"/>
      <c r="AC1211" s="342"/>
      <c r="AD1211" s="342"/>
      <c r="AE1211" s="342"/>
      <c r="AF1211" s="342"/>
      <c r="AG1211" s="342"/>
      <c r="AH1211" s="342"/>
      <c r="AI1211" s="342"/>
      <c r="AJ1211" s="342"/>
      <c r="AK1211" s="342"/>
      <c r="AL1211" s="342"/>
      <c r="AM1211" s="342"/>
      <c r="AN1211" s="342"/>
      <c r="AO1211" s="342"/>
      <c r="AP1211" s="342"/>
      <c r="AQ1211" s="342"/>
      <c r="AR1211" s="342"/>
      <c r="AS1211" s="342"/>
      <c r="AT1211" s="342"/>
      <c r="AU1211" s="342"/>
      <c r="AV1211" s="342"/>
      <c r="AW1211" s="342"/>
      <c r="AX1211" s="342"/>
      <c r="AY1211" s="347"/>
    </row>
    <row r="1212" spans="2:60" ht="23.1" customHeight="1">
      <c r="B1212" s="337"/>
      <c r="C1212" s="338"/>
      <c r="D1212" s="348" t="s">
        <v>135</v>
      </c>
      <c r="E1212" s="349"/>
      <c r="F1212" s="349"/>
      <c r="G1212" s="349"/>
      <c r="H1212" s="349"/>
      <c r="I1212" s="349"/>
      <c r="J1212" s="349"/>
      <c r="K1212" s="349"/>
      <c r="L1212" s="350"/>
      <c r="M1212" s="351">
        <v>45</v>
      </c>
      <c r="N1212" s="352"/>
      <c r="O1212" s="352"/>
      <c r="P1212" s="352"/>
      <c r="Q1212" s="352"/>
      <c r="R1212" s="353"/>
      <c r="S1212" s="511">
        <v>35</v>
      </c>
      <c r="T1212" s="512"/>
      <c r="U1212" s="512"/>
      <c r="V1212" s="512"/>
      <c r="W1212" s="512"/>
      <c r="X1212" s="513"/>
      <c r="Y1212" s="355"/>
      <c r="Z1212" s="356"/>
      <c r="AA1212" s="356"/>
      <c r="AB1212" s="356"/>
      <c r="AC1212" s="356"/>
      <c r="AD1212" s="356"/>
      <c r="AE1212" s="356"/>
      <c r="AF1212" s="356"/>
      <c r="AG1212" s="356"/>
      <c r="AH1212" s="356"/>
      <c r="AI1212" s="356"/>
      <c r="AJ1212" s="356"/>
      <c r="AK1212" s="356"/>
      <c r="AL1212" s="356"/>
      <c r="AM1212" s="356"/>
      <c r="AN1212" s="356"/>
      <c r="AO1212" s="356"/>
      <c r="AP1212" s="356"/>
      <c r="AQ1212" s="356"/>
      <c r="AR1212" s="356"/>
      <c r="AS1212" s="356"/>
      <c r="AT1212" s="356"/>
      <c r="AU1212" s="356"/>
      <c r="AV1212" s="356"/>
      <c r="AW1212" s="356"/>
      <c r="AX1212" s="356"/>
      <c r="AY1212" s="357"/>
    </row>
    <row r="1213" spans="2:60" ht="23.1" customHeight="1">
      <c r="B1213" s="337"/>
      <c r="C1213" s="338"/>
      <c r="D1213" s="358"/>
      <c r="E1213" s="359"/>
      <c r="F1213" s="359"/>
      <c r="G1213" s="359"/>
      <c r="H1213" s="359"/>
      <c r="I1213" s="359"/>
      <c r="J1213" s="359"/>
      <c r="K1213" s="359"/>
      <c r="L1213" s="360"/>
      <c r="M1213" s="332"/>
      <c r="N1213" s="333"/>
      <c r="O1213" s="333"/>
      <c r="P1213" s="333"/>
      <c r="Q1213" s="333"/>
      <c r="R1213" s="334"/>
      <c r="S1213" s="324"/>
      <c r="T1213" s="324"/>
      <c r="U1213" s="324"/>
      <c r="V1213" s="324"/>
      <c r="W1213" s="324"/>
      <c r="X1213" s="324"/>
      <c r="Y1213" s="325"/>
      <c r="Z1213" s="326"/>
      <c r="AA1213" s="326"/>
      <c r="AB1213" s="326"/>
      <c r="AC1213" s="326"/>
      <c r="AD1213" s="326"/>
      <c r="AE1213" s="326"/>
      <c r="AF1213" s="326"/>
      <c r="AG1213" s="326"/>
      <c r="AH1213" s="326"/>
      <c r="AI1213" s="326"/>
      <c r="AJ1213" s="326"/>
      <c r="AK1213" s="326"/>
      <c r="AL1213" s="326"/>
      <c r="AM1213" s="326"/>
      <c r="AN1213" s="326"/>
      <c r="AO1213" s="326"/>
      <c r="AP1213" s="326"/>
      <c r="AQ1213" s="326"/>
      <c r="AR1213" s="326"/>
      <c r="AS1213" s="326"/>
      <c r="AT1213" s="326"/>
      <c r="AU1213" s="326"/>
      <c r="AV1213" s="326"/>
      <c r="AW1213" s="326"/>
      <c r="AX1213" s="326"/>
      <c r="AY1213" s="327"/>
    </row>
    <row r="1214" spans="2:60" ht="23.1" customHeight="1">
      <c r="B1214" s="337"/>
      <c r="C1214" s="338"/>
      <c r="D1214" s="321"/>
      <c r="E1214" s="322"/>
      <c r="F1214" s="322"/>
      <c r="G1214" s="322"/>
      <c r="H1214" s="322"/>
      <c r="I1214" s="322"/>
      <c r="J1214" s="322"/>
      <c r="K1214" s="322"/>
      <c r="L1214" s="323"/>
      <c r="M1214" s="324"/>
      <c r="N1214" s="324"/>
      <c r="O1214" s="324"/>
      <c r="P1214" s="324"/>
      <c r="Q1214" s="324"/>
      <c r="R1214" s="324"/>
      <c r="S1214" s="324"/>
      <c r="T1214" s="324"/>
      <c r="U1214" s="324"/>
      <c r="V1214" s="324"/>
      <c r="W1214" s="324"/>
      <c r="X1214" s="324"/>
      <c r="Y1214" s="325"/>
      <c r="Z1214" s="326"/>
      <c r="AA1214" s="326"/>
      <c r="AB1214" s="326"/>
      <c r="AC1214" s="326"/>
      <c r="AD1214" s="326"/>
      <c r="AE1214" s="326"/>
      <c r="AF1214" s="326"/>
      <c r="AG1214" s="326"/>
      <c r="AH1214" s="326"/>
      <c r="AI1214" s="326"/>
      <c r="AJ1214" s="326"/>
      <c r="AK1214" s="326"/>
      <c r="AL1214" s="326"/>
      <c r="AM1214" s="326"/>
      <c r="AN1214" s="326"/>
      <c r="AO1214" s="326"/>
      <c r="AP1214" s="326"/>
      <c r="AQ1214" s="326"/>
      <c r="AR1214" s="326"/>
      <c r="AS1214" s="326"/>
      <c r="AT1214" s="326"/>
      <c r="AU1214" s="326"/>
      <c r="AV1214" s="326"/>
      <c r="AW1214" s="326"/>
      <c r="AX1214" s="326"/>
      <c r="AY1214" s="327"/>
    </row>
    <row r="1215" spans="2:60" ht="23.1" customHeight="1">
      <c r="B1215" s="337"/>
      <c r="C1215" s="338"/>
      <c r="D1215" s="321"/>
      <c r="E1215" s="322"/>
      <c r="F1215" s="322"/>
      <c r="G1215" s="322"/>
      <c r="H1215" s="322"/>
      <c r="I1215" s="322"/>
      <c r="J1215" s="322"/>
      <c r="K1215" s="322"/>
      <c r="L1215" s="323"/>
      <c r="M1215" s="324"/>
      <c r="N1215" s="324"/>
      <c r="O1215" s="324"/>
      <c r="P1215" s="324"/>
      <c r="Q1215" s="324"/>
      <c r="R1215" s="324"/>
      <c r="S1215" s="324"/>
      <c r="T1215" s="324"/>
      <c r="U1215" s="324"/>
      <c r="V1215" s="324"/>
      <c r="W1215" s="324"/>
      <c r="X1215" s="324"/>
      <c r="Y1215" s="325"/>
      <c r="Z1215" s="326"/>
      <c r="AA1215" s="326"/>
      <c r="AB1215" s="326"/>
      <c r="AC1215" s="326"/>
      <c r="AD1215" s="326"/>
      <c r="AE1215" s="326"/>
      <c r="AF1215" s="326"/>
      <c r="AG1215" s="326"/>
      <c r="AH1215" s="326"/>
      <c r="AI1215" s="326"/>
      <c r="AJ1215" s="326"/>
      <c r="AK1215" s="326"/>
      <c r="AL1215" s="326"/>
      <c r="AM1215" s="326"/>
      <c r="AN1215" s="326"/>
      <c r="AO1215" s="326"/>
      <c r="AP1215" s="326"/>
      <c r="AQ1215" s="326"/>
      <c r="AR1215" s="326"/>
      <c r="AS1215" s="326"/>
      <c r="AT1215" s="326"/>
      <c r="AU1215" s="326"/>
      <c r="AV1215" s="326"/>
      <c r="AW1215" s="326"/>
      <c r="AX1215" s="326"/>
      <c r="AY1215" s="327"/>
    </row>
    <row r="1216" spans="2:60" ht="23.1" customHeight="1">
      <c r="B1216" s="337"/>
      <c r="C1216" s="338"/>
      <c r="D1216" s="321"/>
      <c r="E1216" s="322"/>
      <c r="F1216" s="322"/>
      <c r="G1216" s="322"/>
      <c r="H1216" s="322"/>
      <c r="I1216" s="322"/>
      <c r="J1216" s="322"/>
      <c r="K1216" s="322"/>
      <c r="L1216" s="323"/>
      <c r="M1216" s="324"/>
      <c r="N1216" s="324"/>
      <c r="O1216" s="324"/>
      <c r="P1216" s="324"/>
      <c r="Q1216" s="324"/>
      <c r="R1216" s="324"/>
      <c r="S1216" s="324"/>
      <c r="T1216" s="324"/>
      <c r="U1216" s="324"/>
      <c r="V1216" s="324"/>
      <c r="W1216" s="324"/>
      <c r="X1216" s="324"/>
      <c r="Y1216" s="325"/>
      <c r="Z1216" s="326"/>
      <c r="AA1216" s="326"/>
      <c r="AB1216" s="326"/>
      <c r="AC1216" s="326"/>
      <c r="AD1216" s="326"/>
      <c r="AE1216" s="326"/>
      <c r="AF1216" s="326"/>
      <c r="AG1216" s="326"/>
      <c r="AH1216" s="326"/>
      <c r="AI1216" s="326"/>
      <c r="AJ1216" s="326"/>
      <c r="AK1216" s="326"/>
      <c r="AL1216" s="326"/>
      <c r="AM1216" s="326"/>
      <c r="AN1216" s="326"/>
      <c r="AO1216" s="326"/>
      <c r="AP1216" s="326"/>
      <c r="AQ1216" s="326"/>
      <c r="AR1216" s="326"/>
      <c r="AS1216" s="326"/>
      <c r="AT1216" s="326"/>
      <c r="AU1216" s="326"/>
      <c r="AV1216" s="326"/>
      <c r="AW1216" s="326"/>
      <c r="AX1216" s="326"/>
      <c r="AY1216" s="327"/>
    </row>
    <row r="1217" spans="1:104" ht="23.1" customHeight="1">
      <c r="B1217" s="337"/>
      <c r="C1217" s="338"/>
      <c r="D1217" s="321"/>
      <c r="E1217" s="322"/>
      <c r="F1217" s="322"/>
      <c r="G1217" s="322"/>
      <c r="H1217" s="322"/>
      <c r="I1217" s="322"/>
      <c r="J1217" s="322"/>
      <c r="K1217" s="322"/>
      <c r="L1217" s="323"/>
      <c r="M1217" s="324"/>
      <c r="N1217" s="324"/>
      <c r="O1217" s="324"/>
      <c r="P1217" s="324"/>
      <c r="Q1217" s="324"/>
      <c r="R1217" s="324"/>
      <c r="S1217" s="324"/>
      <c r="T1217" s="324"/>
      <c r="U1217" s="324"/>
      <c r="V1217" s="324"/>
      <c r="W1217" s="324"/>
      <c r="X1217" s="324"/>
      <c r="Y1217" s="325"/>
      <c r="Z1217" s="326"/>
      <c r="AA1217" s="326"/>
      <c r="AB1217" s="326"/>
      <c r="AC1217" s="326"/>
      <c r="AD1217" s="326"/>
      <c r="AE1217" s="326"/>
      <c r="AF1217" s="326"/>
      <c r="AG1217" s="326"/>
      <c r="AH1217" s="326"/>
      <c r="AI1217" s="326"/>
      <c r="AJ1217" s="326"/>
      <c r="AK1217" s="326"/>
      <c r="AL1217" s="326"/>
      <c r="AM1217" s="326"/>
      <c r="AN1217" s="326"/>
      <c r="AO1217" s="326"/>
      <c r="AP1217" s="326"/>
      <c r="AQ1217" s="326"/>
      <c r="AR1217" s="326"/>
      <c r="AS1217" s="326"/>
      <c r="AT1217" s="326"/>
      <c r="AU1217" s="326"/>
      <c r="AV1217" s="326"/>
      <c r="AW1217" s="326"/>
      <c r="AX1217" s="326"/>
      <c r="AY1217" s="327"/>
    </row>
    <row r="1218" spans="1:104" ht="23.1" customHeight="1">
      <c r="B1218" s="337"/>
      <c r="C1218" s="338"/>
      <c r="D1218" s="328"/>
      <c r="E1218" s="329"/>
      <c r="F1218" s="329"/>
      <c r="G1218" s="329"/>
      <c r="H1218" s="329"/>
      <c r="I1218" s="329"/>
      <c r="J1218" s="329"/>
      <c r="K1218" s="329"/>
      <c r="L1218" s="330"/>
      <c r="M1218" s="331"/>
      <c r="N1218" s="331"/>
      <c r="O1218" s="331"/>
      <c r="P1218" s="331"/>
      <c r="Q1218" s="331"/>
      <c r="R1218" s="331"/>
      <c r="S1218" s="331"/>
      <c r="T1218" s="331"/>
      <c r="U1218" s="331"/>
      <c r="V1218" s="331"/>
      <c r="W1218" s="331"/>
      <c r="X1218" s="331"/>
      <c r="Y1218" s="325"/>
      <c r="Z1218" s="326"/>
      <c r="AA1218" s="326"/>
      <c r="AB1218" s="326"/>
      <c r="AC1218" s="326"/>
      <c r="AD1218" s="326"/>
      <c r="AE1218" s="326"/>
      <c r="AF1218" s="326"/>
      <c r="AG1218" s="326"/>
      <c r="AH1218" s="326"/>
      <c r="AI1218" s="326"/>
      <c r="AJ1218" s="326"/>
      <c r="AK1218" s="326"/>
      <c r="AL1218" s="326"/>
      <c r="AM1218" s="326"/>
      <c r="AN1218" s="326"/>
      <c r="AO1218" s="326"/>
      <c r="AP1218" s="326"/>
      <c r="AQ1218" s="326"/>
      <c r="AR1218" s="326"/>
      <c r="AS1218" s="326"/>
      <c r="AT1218" s="326"/>
      <c r="AU1218" s="326"/>
      <c r="AV1218" s="326"/>
      <c r="AW1218" s="326"/>
      <c r="AX1218" s="326"/>
      <c r="AY1218" s="327"/>
    </row>
    <row r="1219" spans="1:104" ht="23.1" customHeight="1">
      <c r="B1219" s="339"/>
      <c r="C1219" s="340"/>
      <c r="D1219" s="361" t="s">
        <v>26</v>
      </c>
      <c r="E1219" s="362"/>
      <c r="F1219" s="362"/>
      <c r="G1219" s="362"/>
      <c r="H1219" s="362"/>
      <c r="I1219" s="362"/>
      <c r="J1219" s="362"/>
      <c r="K1219" s="362"/>
      <c r="L1219" s="363"/>
      <c r="M1219" s="364">
        <f>SUM(M1212:R1218)</f>
        <v>45</v>
      </c>
      <c r="N1219" s="365"/>
      <c r="O1219" s="365"/>
      <c r="P1219" s="365"/>
      <c r="Q1219" s="365"/>
      <c r="R1219" s="366"/>
      <c r="S1219" s="364">
        <f>SUM(S1212:X1218)</f>
        <v>35</v>
      </c>
      <c r="T1219" s="365"/>
      <c r="U1219" s="365"/>
      <c r="V1219" s="365"/>
      <c r="W1219" s="365"/>
      <c r="X1219" s="366"/>
      <c r="Y1219" s="367"/>
      <c r="Z1219" s="368"/>
      <c r="AA1219" s="368"/>
      <c r="AB1219" s="368"/>
      <c r="AC1219" s="368"/>
      <c r="AD1219" s="368"/>
      <c r="AE1219" s="368"/>
      <c r="AF1219" s="368"/>
      <c r="AG1219" s="368"/>
      <c r="AH1219" s="368"/>
      <c r="AI1219" s="368"/>
      <c r="AJ1219" s="368"/>
      <c r="AK1219" s="368"/>
      <c r="AL1219" s="368"/>
      <c r="AM1219" s="368"/>
      <c r="AN1219" s="368"/>
      <c r="AO1219" s="368"/>
      <c r="AP1219" s="368"/>
      <c r="AQ1219" s="368"/>
      <c r="AR1219" s="368"/>
      <c r="AS1219" s="368"/>
      <c r="AT1219" s="368"/>
      <c r="AU1219" s="368"/>
      <c r="AV1219" s="368"/>
      <c r="AW1219" s="368"/>
      <c r="AX1219" s="368"/>
      <c r="AY1219" s="369"/>
    </row>
    <row r="1220" spans="1:104" ht="24.75" customHeight="1">
      <c r="B1220" s="25"/>
      <c r="C1220" s="25"/>
      <c r="D1220" s="25"/>
      <c r="E1220" s="25"/>
      <c r="F1220" s="25"/>
      <c r="G1220" s="25"/>
      <c r="H1220" s="30"/>
      <c r="I1220" s="30"/>
      <c r="J1220" s="30"/>
      <c r="K1220" s="30"/>
      <c r="L1220" s="30"/>
      <c r="M1220" s="30"/>
      <c r="N1220" s="30"/>
      <c r="O1220" s="30"/>
      <c r="P1220" s="30"/>
      <c r="Q1220" s="31"/>
      <c r="R1220" s="31"/>
      <c r="S1220" s="31"/>
      <c r="T1220" s="31"/>
      <c r="U1220" s="31"/>
      <c r="V1220" s="31"/>
      <c r="W1220" s="31"/>
      <c r="X1220" s="31"/>
      <c r="Y1220" s="31"/>
      <c r="Z1220" s="31"/>
      <c r="AA1220" s="31"/>
      <c r="AB1220" s="31"/>
      <c r="AC1220" s="31"/>
      <c r="AD1220" s="31"/>
      <c r="AE1220" s="31"/>
      <c r="AF1220" s="31"/>
      <c r="AG1220" s="31"/>
      <c r="AH1220" s="31"/>
      <c r="AI1220" s="31"/>
      <c r="AJ1220" s="31"/>
      <c r="AK1220" s="31"/>
      <c r="AL1220" s="31"/>
      <c r="AM1220" s="31"/>
      <c r="AN1220" s="31"/>
      <c r="AO1220" s="31"/>
      <c r="AP1220" s="31"/>
      <c r="AQ1220" s="31"/>
      <c r="AR1220" s="31"/>
      <c r="AS1220" s="31"/>
      <c r="AT1220" s="31"/>
      <c r="AU1220" s="31"/>
      <c r="AV1220" s="31"/>
      <c r="AW1220" s="31"/>
      <c r="AX1220" s="31"/>
      <c r="AY1220" s="31"/>
    </row>
    <row r="1221" spans="1:104" ht="41.25" customHeight="1">
      <c r="B1221" s="25"/>
      <c r="C1221" s="25"/>
      <c r="D1221" s="25"/>
      <c r="E1221" s="25"/>
      <c r="F1221" s="25"/>
      <c r="G1221" s="25"/>
      <c r="H1221" s="11"/>
      <c r="I1221" s="11"/>
      <c r="J1221" s="11"/>
      <c r="K1221" s="11"/>
      <c r="L1221" s="11"/>
      <c r="M1221" s="11"/>
      <c r="N1221" s="11"/>
      <c r="O1221" s="11"/>
      <c r="P1221" s="11"/>
      <c r="Q1221" s="11"/>
      <c r="R1221" s="11"/>
      <c r="S1221" s="11"/>
      <c r="T1221" s="11"/>
      <c r="U1221" s="11"/>
      <c r="V1221" s="11"/>
      <c r="W1221" s="11"/>
      <c r="X1221" s="11"/>
      <c r="Y1221" s="11"/>
      <c r="Z1221" s="11"/>
      <c r="AA1221" s="11"/>
      <c r="AB1221" s="11"/>
      <c r="AC1221" s="11"/>
      <c r="AD1221" s="11"/>
      <c r="AE1221" s="11"/>
      <c r="AF1221" s="11"/>
      <c r="AG1221" s="11"/>
      <c r="AH1221" s="11"/>
      <c r="AI1221" s="11"/>
      <c r="AJ1221" s="11"/>
      <c r="AK1221" s="11"/>
      <c r="AL1221" s="11"/>
      <c r="AM1221" s="11"/>
      <c r="AN1221" s="11"/>
      <c r="AO1221" s="11"/>
      <c r="AP1221" s="11"/>
      <c r="AQ1221" s="11"/>
      <c r="AR1221" s="11"/>
      <c r="AS1221" s="11"/>
      <c r="AT1221" s="11"/>
      <c r="AU1221" s="11"/>
      <c r="AV1221" s="11"/>
      <c r="AW1221" s="11"/>
      <c r="AX1221" s="11"/>
      <c r="AY1221" s="11"/>
    </row>
    <row r="1222" spans="1:104" ht="23.25" customHeight="1" thickBot="1">
      <c r="A1222" s="4"/>
      <c r="B1222" s="319" t="s">
        <v>100</v>
      </c>
      <c r="C1222" s="320"/>
      <c r="D1222" s="320"/>
      <c r="E1222" s="320"/>
      <c r="F1222" s="320"/>
      <c r="G1222" s="320"/>
      <c r="H1222" s="212" t="s">
        <v>1931</v>
      </c>
      <c r="I1222" s="212"/>
      <c r="J1222" s="212"/>
      <c r="K1222" s="212"/>
      <c r="L1222" s="212"/>
      <c r="M1222" s="212"/>
      <c r="N1222" s="212"/>
      <c r="O1222" s="212"/>
      <c r="P1222" s="212"/>
      <c r="Q1222" s="212"/>
      <c r="R1222" s="212"/>
      <c r="S1222" s="212"/>
      <c r="T1222" s="212"/>
      <c r="U1222" s="212"/>
      <c r="V1222" s="212"/>
      <c r="W1222" s="212"/>
      <c r="X1222" s="212"/>
      <c r="Y1222" s="212"/>
      <c r="Z1222" s="212"/>
      <c r="AA1222" s="212"/>
      <c r="AB1222" s="212"/>
      <c r="AC1222" s="212"/>
      <c r="AD1222" s="212"/>
      <c r="AE1222" s="212"/>
      <c r="AF1222" s="212"/>
      <c r="AG1222" s="212"/>
      <c r="AH1222" s="212"/>
      <c r="AI1222" s="212"/>
      <c r="AJ1222" s="212"/>
      <c r="AK1222" s="212"/>
      <c r="AL1222" s="212"/>
      <c r="AM1222" s="212"/>
      <c r="AN1222" s="212"/>
      <c r="AO1222" s="212"/>
      <c r="AP1222" s="212"/>
      <c r="AQ1222" s="212"/>
      <c r="AR1222" s="212"/>
      <c r="AS1222" s="212"/>
      <c r="AT1222" s="212"/>
      <c r="AU1222" s="212"/>
      <c r="AV1222" s="212"/>
      <c r="AW1222" s="212"/>
      <c r="AX1222" s="212"/>
      <c r="AY1222" s="212"/>
    </row>
    <row r="1223" spans="1:104" ht="385.5" customHeight="1">
      <c r="A1223" s="5"/>
      <c r="B1223" s="288" t="s">
        <v>40</v>
      </c>
      <c r="C1223" s="289"/>
      <c r="D1223" s="289"/>
      <c r="E1223" s="289"/>
      <c r="F1223" s="289"/>
      <c r="G1223" s="290"/>
      <c r="H1223" s="537"/>
      <c r="I1223" s="538"/>
      <c r="J1223" s="538"/>
      <c r="K1223" s="538"/>
      <c r="L1223" s="538"/>
      <c r="M1223" s="538"/>
      <c r="N1223" s="538"/>
      <c r="O1223" s="538"/>
      <c r="P1223" s="538"/>
      <c r="Q1223" s="538"/>
      <c r="R1223" s="538"/>
      <c r="S1223" s="538"/>
      <c r="T1223" s="538"/>
      <c r="U1223" s="538"/>
      <c r="V1223" s="538"/>
      <c r="W1223" s="538"/>
      <c r="X1223" s="538"/>
      <c r="Y1223" s="538"/>
      <c r="Z1223" s="538"/>
      <c r="AA1223" s="538"/>
      <c r="AB1223" s="538"/>
      <c r="AC1223" s="538"/>
      <c r="AD1223" s="538"/>
      <c r="AE1223" s="538"/>
      <c r="AF1223" s="538"/>
      <c r="AG1223" s="538"/>
      <c r="AH1223" s="538"/>
      <c r="AI1223" s="538"/>
      <c r="AJ1223" s="538"/>
      <c r="AK1223" s="538"/>
      <c r="AL1223" s="538"/>
      <c r="AM1223" s="538"/>
      <c r="AN1223" s="538"/>
      <c r="AO1223" s="538"/>
      <c r="AP1223" s="538"/>
      <c r="AQ1223" s="538"/>
      <c r="AR1223" s="538"/>
      <c r="AS1223" s="538"/>
      <c r="AT1223" s="538"/>
      <c r="AU1223" s="538"/>
      <c r="AV1223" s="538"/>
      <c r="AW1223" s="538"/>
      <c r="AX1223" s="538"/>
      <c r="AY1223" s="539"/>
      <c r="BI1223" s="33"/>
      <c r="BJ1223" s="33"/>
      <c r="BK1223" s="33"/>
      <c r="BL1223" s="33"/>
      <c r="BM1223" s="33"/>
      <c r="BN1223" s="33"/>
      <c r="BO1223" s="33"/>
      <c r="BP1223" s="33"/>
      <c r="BQ1223" s="33"/>
      <c r="BR1223" s="33"/>
      <c r="BS1223" s="33"/>
      <c r="BT1223" s="33"/>
      <c r="BU1223" s="33"/>
      <c r="BV1223" s="33"/>
      <c r="BW1223" s="33"/>
      <c r="BX1223" s="33"/>
      <c r="BY1223" s="33"/>
      <c r="BZ1223" s="33"/>
      <c r="CA1223" s="33"/>
      <c r="CB1223" s="33"/>
      <c r="CC1223" s="33"/>
      <c r="CD1223" s="33"/>
      <c r="CE1223" s="33"/>
      <c r="CF1223" s="33"/>
      <c r="CG1223" s="33"/>
      <c r="CH1223" s="33"/>
      <c r="CI1223" s="33"/>
      <c r="CJ1223" s="33"/>
      <c r="CK1223" s="33"/>
      <c r="CL1223" s="33"/>
      <c r="CM1223" s="33"/>
      <c r="CN1223" s="33"/>
      <c r="CO1223" s="33"/>
      <c r="CP1223" s="33"/>
      <c r="CQ1223" s="33"/>
      <c r="CR1223" s="33"/>
      <c r="CS1223" s="33"/>
      <c r="CT1223" s="33"/>
      <c r="CU1223" s="33"/>
      <c r="CV1223" s="33"/>
      <c r="CW1223" s="33"/>
      <c r="CX1223" s="33"/>
      <c r="CY1223" s="33"/>
      <c r="CZ1223" s="33"/>
    </row>
    <row r="1224" spans="1:104" ht="348.95" customHeight="1">
      <c r="B1224" s="291"/>
      <c r="C1224" s="292"/>
      <c r="D1224" s="292"/>
      <c r="E1224" s="292"/>
      <c r="F1224" s="292"/>
      <c r="G1224" s="293"/>
      <c r="H1224" s="540"/>
      <c r="I1224" s="541"/>
      <c r="J1224" s="541"/>
      <c r="K1224" s="541"/>
      <c r="L1224" s="541"/>
      <c r="M1224" s="541"/>
      <c r="N1224" s="541"/>
      <c r="O1224" s="541"/>
      <c r="P1224" s="541"/>
      <c r="Q1224" s="541"/>
      <c r="R1224" s="541"/>
      <c r="S1224" s="541"/>
      <c r="T1224" s="541"/>
      <c r="U1224" s="541"/>
      <c r="V1224" s="541"/>
      <c r="W1224" s="541"/>
      <c r="X1224" s="541"/>
      <c r="Y1224" s="541"/>
      <c r="Z1224" s="541"/>
      <c r="AA1224" s="541"/>
      <c r="AB1224" s="541"/>
      <c r="AC1224" s="541"/>
      <c r="AD1224" s="541"/>
      <c r="AE1224" s="541"/>
      <c r="AF1224" s="541"/>
      <c r="AG1224" s="541"/>
      <c r="AH1224" s="541"/>
      <c r="AI1224" s="541"/>
      <c r="AJ1224" s="541"/>
      <c r="AK1224" s="541"/>
      <c r="AL1224" s="541"/>
      <c r="AM1224" s="541"/>
      <c r="AN1224" s="541"/>
      <c r="AO1224" s="541"/>
      <c r="AP1224" s="541"/>
      <c r="AQ1224" s="541"/>
      <c r="AR1224" s="541"/>
      <c r="AS1224" s="541"/>
      <c r="AT1224" s="541"/>
      <c r="AU1224" s="541"/>
      <c r="AV1224" s="541"/>
      <c r="AW1224" s="541"/>
      <c r="AX1224" s="541"/>
      <c r="AY1224" s="542"/>
      <c r="BI1224" s="33"/>
      <c r="BJ1224" s="33"/>
      <c r="BK1224" s="33"/>
      <c r="BL1224" s="33"/>
      <c r="BM1224" s="33"/>
      <c r="BN1224" s="33"/>
      <c r="BO1224" s="33"/>
      <c r="BP1224" s="33"/>
      <c r="BQ1224" s="33"/>
      <c r="BR1224" s="33"/>
      <c r="BS1224" s="33"/>
      <c r="BT1224" s="33"/>
      <c r="BU1224" s="33"/>
      <c r="BV1224" s="33"/>
      <c r="BW1224" s="33"/>
      <c r="BX1224" s="33"/>
      <c r="BY1224" s="33"/>
      <c r="BZ1224" s="33"/>
      <c r="CA1224" s="33"/>
      <c r="CB1224" s="33"/>
      <c r="CC1224" s="33"/>
      <c r="CD1224" s="33"/>
      <c r="CE1224" s="33"/>
      <c r="CF1224" s="33"/>
      <c r="CG1224" s="33"/>
      <c r="CH1224" s="33"/>
      <c r="CI1224" s="33"/>
      <c r="CJ1224" s="33"/>
      <c r="CK1224" s="33"/>
      <c r="CL1224" s="33"/>
      <c r="CM1224" s="33"/>
      <c r="CN1224" s="33"/>
      <c r="CO1224" s="33"/>
      <c r="CP1224" s="33"/>
      <c r="CQ1224" s="33"/>
      <c r="CR1224" s="33"/>
      <c r="CS1224" s="33"/>
      <c r="CT1224" s="33"/>
      <c r="CU1224" s="33"/>
      <c r="CV1224" s="33"/>
      <c r="CW1224" s="33"/>
      <c r="CX1224" s="33"/>
      <c r="CY1224" s="33"/>
      <c r="CZ1224" s="33"/>
    </row>
    <row r="1225" spans="1:104" ht="324" customHeight="1" thickBot="1">
      <c r="B1225" s="294"/>
      <c r="C1225" s="295"/>
      <c r="D1225" s="295"/>
      <c r="E1225" s="295"/>
      <c r="F1225" s="295"/>
      <c r="G1225" s="296"/>
      <c r="H1225" s="543"/>
      <c r="I1225" s="544"/>
      <c r="J1225" s="544"/>
      <c r="K1225" s="544"/>
      <c r="L1225" s="544"/>
      <c r="M1225" s="544"/>
      <c r="N1225" s="544"/>
      <c r="O1225" s="544"/>
      <c r="P1225" s="544"/>
      <c r="Q1225" s="544"/>
      <c r="R1225" s="544"/>
      <c r="S1225" s="544"/>
      <c r="T1225" s="544"/>
      <c r="U1225" s="544"/>
      <c r="V1225" s="544"/>
      <c r="W1225" s="544"/>
      <c r="X1225" s="544"/>
      <c r="Y1225" s="544"/>
      <c r="Z1225" s="544"/>
      <c r="AA1225" s="544"/>
      <c r="AB1225" s="544"/>
      <c r="AC1225" s="544"/>
      <c r="AD1225" s="544"/>
      <c r="AE1225" s="544"/>
      <c r="AF1225" s="544"/>
      <c r="AG1225" s="544"/>
      <c r="AH1225" s="544"/>
      <c r="AI1225" s="544"/>
      <c r="AJ1225" s="544"/>
      <c r="AK1225" s="544"/>
      <c r="AL1225" s="544"/>
      <c r="AM1225" s="544"/>
      <c r="AN1225" s="544"/>
      <c r="AO1225" s="544"/>
      <c r="AP1225" s="544"/>
      <c r="AQ1225" s="544"/>
      <c r="AR1225" s="544"/>
      <c r="AS1225" s="544"/>
      <c r="AT1225" s="544"/>
      <c r="AU1225" s="544"/>
      <c r="AV1225" s="544"/>
      <c r="AW1225" s="544"/>
      <c r="AX1225" s="544"/>
      <c r="AY1225" s="545"/>
      <c r="BI1225" s="33"/>
      <c r="BJ1225" s="33"/>
      <c r="BK1225" s="33"/>
      <c r="BL1225" s="33"/>
      <c r="BM1225" s="33"/>
      <c r="BN1225" s="33"/>
      <c r="BO1225" s="33"/>
      <c r="BP1225" s="33"/>
      <c r="BQ1225" s="33"/>
      <c r="BR1225" s="33"/>
      <c r="BS1225" s="33"/>
      <c r="BT1225" s="33"/>
      <c r="BU1225" s="33"/>
      <c r="BV1225" s="33"/>
      <c r="BW1225" s="33"/>
      <c r="BX1225" s="33"/>
      <c r="BY1225" s="33"/>
      <c r="BZ1225" s="33"/>
      <c r="CA1225" s="33"/>
      <c r="CB1225" s="33"/>
      <c r="CC1225" s="33"/>
      <c r="CD1225" s="33"/>
      <c r="CE1225" s="33"/>
      <c r="CF1225" s="33"/>
      <c r="CG1225" s="33"/>
      <c r="CH1225" s="33"/>
      <c r="CI1225" s="33"/>
      <c r="CJ1225" s="33"/>
      <c r="CK1225" s="33"/>
      <c r="CL1225" s="33"/>
      <c r="CM1225" s="33"/>
      <c r="CN1225" s="33"/>
      <c r="CO1225" s="33"/>
      <c r="CP1225" s="33"/>
      <c r="CQ1225" s="33"/>
      <c r="CR1225" s="33"/>
      <c r="CS1225" s="33"/>
      <c r="CT1225" s="33"/>
      <c r="CU1225" s="33"/>
      <c r="CV1225" s="33"/>
      <c r="CW1225" s="33"/>
      <c r="CX1225" s="33"/>
      <c r="CY1225" s="33"/>
      <c r="CZ1225" s="33"/>
    </row>
    <row r="1226" spans="1:104" ht="41.25" customHeight="1">
      <c r="B1226" s="25"/>
      <c r="C1226" s="25"/>
      <c r="D1226" s="25"/>
      <c r="E1226" s="25"/>
      <c r="F1226" s="25"/>
      <c r="G1226" s="25"/>
      <c r="H1226" s="11"/>
      <c r="I1226" s="11"/>
      <c r="J1226" s="11"/>
      <c r="K1226" s="11"/>
      <c r="L1226" s="11"/>
      <c r="M1226" s="11"/>
      <c r="N1226" s="11"/>
      <c r="O1226" s="11"/>
      <c r="P1226" s="11"/>
      <c r="Q1226" s="11"/>
      <c r="R1226" s="11"/>
      <c r="S1226" s="11"/>
      <c r="T1226" s="11"/>
      <c r="U1226" s="11"/>
      <c r="V1226" s="11"/>
      <c r="W1226" s="11"/>
      <c r="X1226" s="11"/>
      <c r="Y1226" s="11"/>
      <c r="Z1226" s="11"/>
      <c r="AA1226" s="11"/>
      <c r="AB1226" s="11"/>
      <c r="AC1226" s="11"/>
      <c r="AD1226" s="11"/>
      <c r="AE1226" s="11"/>
      <c r="AF1226" s="11"/>
      <c r="AG1226" s="11"/>
      <c r="AH1226" s="11"/>
      <c r="AI1226" s="11"/>
      <c r="AJ1226" s="11"/>
      <c r="AK1226" s="11"/>
      <c r="AL1226" s="11"/>
      <c r="AM1226" s="11"/>
      <c r="AN1226" s="11"/>
      <c r="AO1226" s="11"/>
      <c r="AP1226" s="11"/>
      <c r="AQ1226" s="11"/>
      <c r="AR1226" s="11"/>
      <c r="AS1226" s="11"/>
      <c r="AT1226" s="11"/>
      <c r="AU1226" s="11"/>
      <c r="AV1226" s="11"/>
      <c r="AW1226" s="11"/>
      <c r="AX1226" s="11"/>
      <c r="AY1226" s="11"/>
    </row>
    <row r="1227" spans="1:104" ht="30" customHeight="1" thickBot="1">
      <c r="B1227" s="306" t="s">
        <v>100</v>
      </c>
      <c r="C1227" s="306"/>
      <c r="D1227" s="306"/>
      <c r="E1227" s="306"/>
      <c r="F1227" s="307"/>
      <c r="G1227" s="307"/>
      <c r="H1227" s="507" t="s">
        <v>1931</v>
      </c>
      <c r="I1227" s="507"/>
      <c r="J1227" s="507"/>
      <c r="K1227" s="507"/>
      <c r="L1227" s="507"/>
      <c r="M1227" s="507"/>
      <c r="N1227" s="507"/>
      <c r="O1227" s="507"/>
      <c r="P1227" s="507"/>
      <c r="Q1227" s="507"/>
      <c r="R1227" s="507"/>
      <c r="S1227" s="507"/>
      <c r="T1227" s="507"/>
      <c r="U1227" s="507"/>
      <c r="V1227" s="507"/>
      <c r="W1227" s="507"/>
      <c r="X1227" s="507"/>
      <c r="Y1227" s="507"/>
      <c r="Z1227" s="507"/>
      <c r="AA1227" s="507"/>
      <c r="AB1227" s="507"/>
      <c r="AC1227" s="507"/>
      <c r="AD1227" s="507"/>
      <c r="AE1227" s="507"/>
      <c r="AF1227" s="507"/>
      <c r="AG1227" s="507"/>
      <c r="AH1227" s="507"/>
      <c r="AI1227" s="507"/>
      <c r="AJ1227" s="507"/>
      <c r="AK1227" s="507"/>
      <c r="AL1227" s="507"/>
      <c r="AM1227" s="507"/>
      <c r="AN1227" s="507"/>
      <c r="AO1227" s="507"/>
      <c r="AP1227" s="507"/>
      <c r="AQ1227" s="507"/>
      <c r="AR1227" s="507"/>
      <c r="AS1227" s="507"/>
      <c r="AT1227" s="507"/>
      <c r="AU1227" s="507"/>
      <c r="AV1227" s="507"/>
      <c r="AW1227" s="507"/>
      <c r="AX1227" s="507"/>
      <c r="AY1227" s="507"/>
    </row>
    <row r="1228" spans="1:104" ht="24.75" customHeight="1">
      <c r="B1228" s="308" t="s">
        <v>75</v>
      </c>
      <c r="C1228" s="309"/>
      <c r="D1228" s="309"/>
      <c r="E1228" s="309"/>
      <c r="F1228" s="309"/>
      <c r="G1228" s="310"/>
      <c r="H1228" s="314" t="s">
        <v>1766</v>
      </c>
      <c r="I1228" s="315"/>
      <c r="J1228" s="315"/>
      <c r="K1228" s="315"/>
      <c r="L1228" s="315"/>
      <c r="M1228" s="315"/>
      <c r="N1228" s="315"/>
      <c r="O1228" s="315"/>
      <c r="P1228" s="315"/>
      <c r="Q1228" s="315"/>
      <c r="R1228" s="315"/>
      <c r="S1228" s="315"/>
      <c r="T1228" s="315"/>
      <c r="U1228" s="315"/>
      <c r="V1228" s="315"/>
      <c r="W1228" s="315"/>
      <c r="X1228" s="315"/>
      <c r="Y1228" s="315"/>
      <c r="Z1228" s="315"/>
      <c r="AA1228" s="315"/>
      <c r="AB1228" s="315"/>
      <c r="AC1228" s="316"/>
      <c r="AD1228" s="314" t="s">
        <v>1792</v>
      </c>
      <c r="AE1228" s="315"/>
      <c r="AF1228" s="315"/>
      <c r="AG1228" s="315"/>
      <c r="AH1228" s="315"/>
      <c r="AI1228" s="315"/>
      <c r="AJ1228" s="315"/>
      <c r="AK1228" s="315"/>
      <c r="AL1228" s="315"/>
      <c r="AM1228" s="315"/>
      <c r="AN1228" s="315"/>
      <c r="AO1228" s="315"/>
      <c r="AP1228" s="315"/>
      <c r="AQ1228" s="315"/>
      <c r="AR1228" s="315"/>
      <c r="AS1228" s="315"/>
      <c r="AT1228" s="315"/>
      <c r="AU1228" s="315"/>
      <c r="AV1228" s="315"/>
      <c r="AW1228" s="315"/>
      <c r="AX1228" s="315"/>
      <c r="AY1228" s="317"/>
    </row>
    <row r="1229" spans="1:104" ht="24.75" customHeight="1">
      <c r="B1229" s="308"/>
      <c r="C1229" s="309"/>
      <c r="D1229" s="309"/>
      <c r="E1229" s="309"/>
      <c r="F1229" s="309"/>
      <c r="G1229" s="310"/>
      <c r="H1229" s="278" t="s">
        <v>23</v>
      </c>
      <c r="I1229" s="279"/>
      <c r="J1229" s="279"/>
      <c r="K1229" s="279"/>
      <c r="L1229" s="280"/>
      <c r="M1229" s="259" t="s">
        <v>24</v>
      </c>
      <c r="N1229" s="279"/>
      <c r="O1229" s="279"/>
      <c r="P1229" s="279"/>
      <c r="Q1229" s="279"/>
      <c r="R1229" s="279"/>
      <c r="S1229" s="279"/>
      <c r="T1229" s="279"/>
      <c r="U1229" s="279"/>
      <c r="V1229" s="279"/>
      <c r="W1229" s="279"/>
      <c r="X1229" s="279"/>
      <c r="Y1229" s="280"/>
      <c r="Z1229" s="262" t="s">
        <v>25</v>
      </c>
      <c r="AA1229" s="281"/>
      <c r="AB1229" s="281"/>
      <c r="AC1229" s="318"/>
      <c r="AD1229" s="278" t="s">
        <v>23</v>
      </c>
      <c r="AE1229" s="279"/>
      <c r="AF1229" s="279"/>
      <c r="AG1229" s="279"/>
      <c r="AH1229" s="280"/>
      <c r="AI1229" s="259" t="s">
        <v>24</v>
      </c>
      <c r="AJ1229" s="279"/>
      <c r="AK1229" s="279"/>
      <c r="AL1229" s="279"/>
      <c r="AM1229" s="279"/>
      <c r="AN1229" s="279"/>
      <c r="AO1229" s="279"/>
      <c r="AP1229" s="279"/>
      <c r="AQ1229" s="279"/>
      <c r="AR1229" s="279"/>
      <c r="AS1229" s="279"/>
      <c r="AT1229" s="279"/>
      <c r="AU1229" s="280"/>
      <c r="AV1229" s="262" t="s">
        <v>25</v>
      </c>
      <c r="AW1229" s="281"/>
      <c r="AX1229" s="281"/>
      <c r="AY1229" s="282"/>
    </row>
    <row r="1230" spans="1:104" ht="24.75" customHeight="1">
      <c r="B1230" s="308"/>
      <c r="C1230" s="309"/>
      <c r="D1230" s="309"/>
      <c r="E1230" s="309"/>
      <c r="F1230" s="309"/>
      <c r="G1230" s="310"/>
      <c r="H1230" s="243" t="s">
        <v>135</v>
      </c>
      <c r="I1230" s="244"/>
      <c r="J1230" s="244"/>
      <c r="K1230" s="244"/>
      <c r="L1230" s="245"/>
      <c r="M1230" s="521" t="s">
        <v>1932</v>
      </c>
      <c r="N1230" s="522"/>
      <c r="O1230" s="522"/>
      <c r="P1230" s="522"/>
      <c r="Q1230" s="522"/>
      <c r="R1230" s="522"/>
      <c r="S1230" s="522"/>
      <c r="T1230" s="522"/>
      <c r="U1230" s="522"/>
      <c r="V1230" s="522"/>
      <c r="W1230" s="522"/>
      <c r="X1230" s="522"/>
      <c r="Y1230" s="523"/>
      <c r="Z1230" s="504">
        <v>33.700000000000003</v>
      </c>
      <c r="AA1230" s="505"/>
      <c r="AB1230" s="505"/>
      <c r="AC1230" s="506"/>
      <c r="AD1230" s="243"/>
      <c r="AE1230" s="244"/>
      <c r="AF1230" s="244"/>
      <c r="AG1230" s="244"/>
      <c r="AH1230" s="245"/>
      <c r="AI1230" s="246"/>
      <c r="AJ1230" s="286"/>
      <c r="AK1230" s="286"/>
      <c r="AL1230" s="286"/>
      <c r="AM1230" s="286"/>
      <c r="AN1230" s="286"/>
      <c r="AO1230" s="286"/>
      <c r="AP1230" s="286"/>
      <c r="AQ1230" s="286"/>
      <c r="AR1230" s="286"/>
      <c r="AS1230" s="286"/>
      <c r="AT1230" s="286"/>
      <c r="AU1230" s="287"/>
      <c r="AV1230" s="249"/>
      <c r="AW1230" s="250"/>
      <c r="AX1230" s="250"/>
      <c r="AY1230" s="252"/>
    </row>
    <row r="1231" spans="1:104" ht="24.75" customHeight="1">
      <c r="B1231" s="308"/>
      <c r="C1231" s="309"/>
      <c r="D1231" s="309"/>
      <c r="E1231" s="309"/>
      <c r="F1231" s="309"/>
      <c r="G1231" s="310"/>
      <c r="H1231" s="233"/>
      <c r="I1231" s="234"/>
      <c r="J1231" s="234"/>
      <c r="K1231" s="234"/>
      <c r="L1231" s="235"/>
      <c r="M1231" s="524"/>
      <c r="N1231" s="525"/>
      <c r="O1231" s="525"/>
      <c r="P1231" s="525"/>
      <c r="Q1231" s="525"/>
      <c r="R1231" s="525"/>
      <c r="S1231" s="525"/>
      <c r="T1231" s="525"/>
      <c r="U1231" s="525"/>
      <c r="V1231" s="525"/>
      <c r="W1231" s="525"/>
      <c r="X1231" s="525"/>
      <c r="Y1231" s="526"/>
      <c r="Z1231" s="239"/>
      <c r="AA1231" s="240"/>
      <c r="AB1231" s="240"/>
      <c r="AC1231" s="242"/>
      <c r="AD1231" s="233"/>
      <c r="AE1231" s="234"/>
      <c r="AF1231" s="234"/>
      <c r="AG1231" s="234"/>
      <c r="AH1231" s="235"/>
      <c r="AI1231" s="236"/>
      <c r="AJ1231" s="237"/>
      <c r="AK1231" s="237"/>
      <c r="AL1231" s="237"/>
      <c r="AM1231" s="237"/>
      <c r="AN1231" s="237"/>
      <c r="AO1231" s="237"/>
      <c r="AP1231" s="237"/>
      <c r="AQ1231" s="237"/>
      <c r="AR1231" s="237"/>
      <c r="AS1231" s="237"/>
      <c r="AT1231" s="237"/>
      <c r="AU1231" s="238"/>
      <c r="AV1231" s="239"/>
      <c r="AW1231" s="240"/>
      <c r="AX1231" s="240"/>
      <c r="AY1231" s="241"/>
    </row>
    <row r="1232" spans="1:104" ht="24.75" customHeight="1">
      <c r="B1232" s="308"/>
      <c r="C1232" s="309"/>
      <c r="D1232" s="309"/>
      <c r="E1232" s="309"/>
      <c r="F1232" s="309"/>
      <c r="G1232" s="310"/>
      <c r="H1232" s="233"/>
      <c r="I1232" s="234"/>
      <c r="J1232" s="234"/>
      <c r="K1232" s="234"/>
      <c r="L1232" s="235"/>
      <c r="M1232" s="236"/>
      <c r="N1232" s="237"/>
      <c r="O1232" s="237"/>
      <c r="P1232" s="237"/>
      <c r="Q1232" s="237"/>
      <c r="R1232" s="237"/>
      <c r="S1232" s="237"/>
      <c r="T1232" s="237"/>
      <c r="U1232" s="237"/>
      <c r="V1232" s="237"/>
      <c r="W1232" s="237"/>
      <c r="X1232" s="237"/>
      <c r="Y1232" s="238"/>
      <c r="Z1232" s="239"/>
      <c r="AA1232" s="240"/>
      <c r="AB1232" s="240"/>
      <c r="AC1232" s="242"/>
      <c r="AD1232" s="233"/>
      <c r="AE1232" s="234"/>
      <c r="AF1232" s="234"/>
      <c r="AG1232" s="234"/>
      <c r="AH1232" s="235"/>
      <c r="AI1232" s="236"/>
      <c r="AJ1232" s="237"/>
      <c r="AK1232" s="237"/>
      <c r="AL1232" s="237"/>
      <c r="AM1232" s="237"/>
      <c r="AN1232" s="237"/>
      <c r="AO1232" s="237"/>
      <c r="AP1232" s="237"/>
      <c r="AQ1232" s="237"/>
      <c r="AR1232" s="237"/>
      <c r="AS1232" s="237"/>
      <c r="AT1232" s="237"/>
      <c r="AU1232" s="238"/>
      <c r="AV1232" s="239"/>
      <c r="AW1232" s="240"/>
      <c r="AX1232" s="240"/>
      <c r="AY1232" s="241"/>
    </row>
    <row r="1233" spans="2:51" ht="24.75" customHeight="1">
      <c r="B1233" s="308"/>
      <c r="C1233" s="309"/>
      <c r="D1233" s="309"/>
      <c r="E1233" s="309"/>
      <c r="F1233" s="309"/>
      <c r="G1233" s="310"/>
      <c r="H1233" s="233"/>
      <c r="I1233" s="234"/>
      <c r="J1233" s="234"/>
      <c r="K1233" s="234"/>
      <c r="L1233" s="235"/>
      <c r="M1233" s="236"/>
      <c r="N1233" s="237"/>
      <c r="O1233" s="237"/>
      <c r="P1233" s="237"/>
      <c r="Q1233" s="237"/>
      <c r="R1233" s="237"/>
      <c r="S1233" s="237"/>
      <c r="T1233" s="237"/>
      <c r="U1233" s="237"/>
      <c r="V1233" s="237"/>
      <c r="W1233" s="237"/>
      <c r="X1233" s="237"/>
      <c r="Y1233" s="238"/>
      <c r="Z1233" s="239"/>
      <c r="AA1233" s="240"/>
      <c r="AB1233" s="240"/>
      <c r="AC1233" s="242"/>
      <c r="AD1233" s="233"/>
      <c r="AE1233" s="234"/>
      <c r="AF1233" s="234"/>
      <c r="AG1233" s="234"/>
      <c r="AH1233" s="235"/>
      <c r="AI1233" s="236"/>
      <c r="AJ1233" s="237"/>
      <c r="AK1233" s="237"/>
      <c r="AL1233" s="237"/>
      <c r="AM1233" s="237"/>
      <c r="AN1233" s="237"/>
      <c r="AO1233" s="237"/>
      <c r="AP1233" s="237"/>
      <c r="AQ1233" s="237"/>
      <c r="AR1233" s="237"/>
      <c r="AS1233" s="237"/>
      <c r="AT1233" s="237"/>
      <c r="AU1233" s="238"/>
      <c r="AV1233" s="239"/>
      <c r="AW1233" s="240"/>
      <c r="AX1233" s="240"/>
      <c r="AY1233" s="241"/>
    </row>
    <row r="1234" spans="2:51" ht="24.75" customHeight="1">
      <c r="B1234" s="308"/>
      <c r="C1234" s="309"/>
      <c r="D1234" s="309"/>
      <c r="E1234" s="309"/>
      <c r="F1234" s="309"/>
      <c r="G1234" s="310"/>
      <c r="H1234" s="233"/>
      <c r="I1234" s="234"/>
      <c r="J1234" s="234"/>
      <c r="K1234" s="234"/>
      <c r="L1234" s="235"/>
      <c r="M1234" s="236"/>
      <c r="N1234" s="237"/>
      <c r="O1234" s="237"/>
      <c r="P1234" s="237"/>
      <c r="Q1234" s="237"/>
      <c r="R1234" s="237"/>
      <c r="S1234" s="237"/>
      <c r="T1234" s="237"/>
      <c r="U1234" s="237"/>
      <c r="V1234" s="237"/>
      <c r="W1234" s="237"/>
      <c r="X1234" s="237"/>
      <c r="Y1234" s="238"/>
      <c r="Z1234" s="239"/>
      <c r="AA1234" s="240"/>
      <c r="AB1234" s="240"/>
      <c r="AC1234" s="240"/>
      <c r="AD1234" s="233"/>
      <c r="AE1234" s="234"/>
      <c r="AF1234" s="234"/>
      <c r="AG1234" s="234"/>
      <c r="AH1234" s="235"/>
      <c r="AI1234" s="236"/>
      <c r="AJ1234" s="237"/>
      <c r="AK1234" s="237"/>
      <c r="AL1234" s="237"/>
      <c r="AM1234" s="237"/>
      <c r="AN1234" s="237"/>
      <c r="AO1234" s="237"/>
      <c r="AP1234" s="237"/>
      <c r="AQ1234" s="237"/>
      <c r="AR1234" s="237"/>
      <c r="AS1234" s="237"/>
      <c r="AT1234" s="237"/>
      <c r="AU1234" s="238"/>
      <c r="AV1234" s="239"/>
      <c r="AW1234" s="240"/>
      <c r="AX1234" s="240"/>
      <c r="AY1234" s="241"/>
    </row>
    <row r="1235" spans="2:51" ht="24.75" customHeight="1">
      <c r="B1235" s="308"/>
      <c r="C1235" s="309"/>
      <c r="D1235" s="309"/>
      <c r="E1235" s="309"/>
      <c r="F1235" s="309"/>
      <c r="G1235" s="310"/>
      <c r="H1235" s="233"/>
      <c r="I1235" s="234"/>
      <c r="J1235" s="234"/>
      <c r="K1235" s="234"/>
      <c r="L1235" s="235"/>
      <c r="M1235" s="236"/>
      <c r="N1235" s="237"/>
      <c r="O1235" s="237"/>
      <c r="P1235" s="237"/>
      <c r="Q1235" s="237"/>
      <c r="R1235" s="237"/>
      <c r="S1235" s="237"/>
      <c r="T1235" s="237"/>
      <c r="U1235" s="237"/>
      <c r="V1235" s="237"/>
      <c r="W1235" s="237"/>
      <c r="X1235" s="237"/>
      <c r="Y1235" s="238"/>
      <c r="Z1235" s="239"/>
      <c r="AA1235" s="240"/>
      <c r="AB1235" s="240"/>
      <c r="AC1235" s="240"/>
      <c r="AD1235" s="233"/>
      <c r="AE1235" s="234"/>
      <c r="AF1235" s="234"/>
      <c r="AG1235" s="234"/>
      <c r="AH1235" s="235"/>
      <c r="AI1235" s="236"/>
      <c r="AJ1235" s="237"/>
      <c r="AK1235" s="237"/>
      <c r="AL1235" s="237"/>
      <c r="AM1235" s="237"/>
      <c r="AN1235" s="237"/>
      <c r="AO1235" s="237"/>
      <c r="AP1235" s="237"/>
      <c r="AQ1235" s="237"/>
      <c r="AR1235" s="237"/>
      <c r="AS1235" s="237"/>
      <c r="AT1235" s="237"/>
      <c r="AU1235" s="238"/>
      <c r="AV1235" s="239"/>
      <c r="AW1235" s="240"/>
      <c r="AX1235" s="240"/>
      <c r="AY1235" s="241"/>
    </row>
    <row r="1236" spans="2:51" ht="24.75" customHeight="1">
      <c r="B1236" s="308"/>
      <c r="C1236" s="309"/>
      <c r="D1236" s="309"/>
      <c r="E1236" s="309"/>
      <c r="F1236" s="309"/>
      <c r="G1236" s="310"/>
      <c r="H1236" s="233"/>
      <c r="I1236" s="234"/>
      <c r="J1236" s="234"/>
      <c r="K1236" s="234"/>
      <c r="L1236" s="235"/>
      <c r="M1236" s="236"/>
      <c r="N1236" s="237"/>
      <c r="O1236" s="237"/>
      <c r="P1236" s="237"/>
      <c r="Q1236" s="237"/>
      <c r="R1236" s="237"/>
      <c r="S1236" s="237"/>
      <c r="T1236" s="237"/>
      <c r="U1236" s="237"/>
      <c r="V1236" s="237"/>
      <c r="W1236" s="237"/>
      <c r="X1236" s="237"/>
      <c r="Y1236" s="238"/>
      <c r="Z1236" s="239"/>
      <c r="AA1236" s="240"/>
      <c r="AB1236" s="240"/>
      <c r="AC1236" s="240"/>
      <c r="AD1236" s="233"/>
      <c r="AE1236" s="234"/>
      <c r="AF1236" s="234"/>
      <c r="AG1236" s="234"/>
      <c r="AH1236" s="235"/>
      <c r="AI1236" s="236"/>
      <c r="AJ1236" s="237"/>
      <c r="AK1236" s="237"/>
      <c r="AL1236" s="237"/>
      <c r="AM1236" s="237"/>
      <c r="AN1236" s="237"/>
      <c r="AO1236" s="237"/>
      <c r="AP1236" s="237"/>
      <c r="AQ1236" s="237"/>
      <c r="AR1236" s="237"/>
      <c r="AS1236" s="237"/>
      <c r="AT1236" s="237"/>
      <c r="AU1236" s="238"/>
      <c r="AV1236" s="239"/>
      <c r="AW1236" s="240"/>
      <c r="AX1236" s="240"/>
      <c r="AY1236" s="241"/>
    </row>
    <row r="1237" spans="2:51" ht="24.75" customHeight="1">
      <c r="B1237" s="308"/>
      <c r="C1237" s="309"/>
      <c r="D1237" s="309"/>
      <c r="E1237" s="309"/>
      <c r="F1237" s="309"/>
      <c r="G1237" s="310"/>
      <c r="H1237" s="224"/>
      <c r="I1237" s="225"/>
      <c r="J1237" s="225"/>
      <c r="K1237" s="225"/>
      <c r="L1237" s="226"/>
      <c r="M1237" s="227"/>
      <c r="N1237" s="228"/>
      <c r="O1237" s="228"/>
      <c r="P1237" s="228"/>
      <c r="Q1237" s="228"/>
      <c r="R1237" s="228"/>
      <c r="S1237" s="228"/>
      <c r="T1237" s="228"/>
      <c r="U1237" s="228"/>
      <c r="V1237" s="228"/>
      <c r="W1237" s="228"/>
      <c r="X1237" s="228"/>
      <c r="Y1237" s="229"/>
      <c r="Z1237" s="230"/>
      <c r="AA1237" s="231"/>
      <c r="AB1237" s="231"/>
      <c r="AC1237" s="231"/>
      <c r="AD1237" s="224"/>
      <c r="AE1237" s="225"/>
      <c r="AF1237" s="225"/>
      <c r="AG1237" s="225"/>
      <c r="AH1237" s="226"/>
      <c r="AI1237" s="227"/>
      <c r="AJ1237" s="228"/>
      <c r="AK1237" s="228"/>
      <c r="AL1237" s="228"/>
      <c r="AM1237" s="228"/>
      <c r="AN1237" s="228"/>
      <c r="AO1237" s="228"/>
      <c r="AP1237" s="228"/>
      <c r="AQ1237" s="228"/>
      <c r="AR1237" s="228"/>
      <c r="AS1237" s="228"/>
      <c r="AT1237" s="228"/>
      <c r="AU1237" s="229"/>
      <c r="AV1237" s="230"/>
      <c r="AW1237" s="231"/>
      <c r="AX1237" s="231"/>
      <c r="AY1237" s="232"/>
    </row>
    <row r="1238" spans="2:51" ht="24.75" customHeight="1">
      <c r="B1238" s="308"/>
      <c r="C1238" s="309"/>
      <c r="D1238" s="309"/>
      <c r="E1238" s="309"/>
      <c r="F1238" s="309"/>
      <c r="G1238" s="310"/>
      <c r="H1238" s="266" t="s">
        <v>26</v>
      </c>
      <c r="I1238" s="267"/>
      <c r="J1238" s="267"/>
      <c r="K1238" s="267"/>
      <c r="L1238" s="267"/>
      <c r="M1238" s="268"/>
      <c r="N1238" s="269"/>
      <c r="O1238" s="269"/>
      <c r="P1238" s="269"/>
      <c r="Q1238" s="269"/>
      <c r="R1238" s="269"/>
      <c r="S1238" s="269"/>
      <c r="T1238" s="269"/>
      <c r="U1238" s="269"/>
      <c r="V1238" s="269"/>
      <c r="W1238" s="269"/>
      <c r="X1238" s="269"/>
      <c r="Y1238" s="270"/>
      <c r="Z1238" s="495">
        <f>SUM(Z1230:AC1237)</f>
        <v>33.700000000000003</v>
      </c>
      <c r="AA1238" s="496"/>
      <c r="AB1238" s="496"/>
      <c r="AC1238" s="497"/>
      <c r="AD1238" s="266" t="s">
        <v>26</v>
      </c>
      <c r="AE1238" s="267"/>
      <c r="AF1238" s="267"/>
      <c r="AG1238" s="267"/>
      <c r="AH1238" s="267"/>
      <c r="AI1238" s="268"/>
      <c r="AJ1238" s="269"/>
      <c r="AK1238" s="269"/>
      <c r="AL1238" s="269"/>
      <c r="AM1238" s="269"/>
      <c r="AN1238" s="269"/>
      <c r="AO1238" s="269"/>
      <c r="AP1238" s="269"/>
      <c r="AQ1238" s="269"/>
      <c r="AR1238" s="269"/>
      <c r="AS1238" s="269"/>
      <c r="AT1238" s="269"/>
      <c r="AU1238" s="270"/>
      <c r="AV1238" s="271"/>
      <c r="AW1238" s="272"/>
      <c r="AX1238" s="272"/>
      <c r="AY1238" s="274"/>
    </row>
    <row r="1239" spans="2:51" ht="25.15" customHeight="1">
      <c r="B1239" s="308"/>
      <c r="C1239" s="309"/>
      <c r="D1239" s="309"/>
      <c r="E1239" s="309"/>
      <c r="F1239" s="309"/>
      <c r="G1239" s="310"/>
      <c r="H1239" s="253" t="s">
        <v>1773</v>
      </c>
      <c r="I1239" s="254"/>
      <c r="J1239" s="254"/>
      <c r="K1239" s="254"/>
      <c r="L1239" s="254"/>
      <c r="M1239" s="254"/>
      <c r="N1239" s="254"/>
      <c r="O1239" s="254"/>
      <c r="P1239" s="254"/>
      <c r="Q1239" s="254"/>
      <c r="R1239" s="254"/>
      <c r="S1239" s="254"/>
      <c r="T1239" s="254"/>
      <c r="U1239" s="254"/>
      <c r="V1239" s="254"/>
      <c r="W1239" s="254"/>
      <c r="X1239" s="254"/>
      <c r="Y1239" s="254"/>
      <c r="Z1239" s="254"/>
      <c r="AA1239" s="254"/>
      <c r="AB1239" s="254"/>
      <c r="AC1239" s="255"/>
      <c r="AD1239" s="253" t="s">
        <v>1795</v>
      </c>
      <c r="AE1239" s="254"/>
      <c r="AF1239" s="254"/>
      <c r="AG1239" s="254"/>
      <c r="AH1239" s="254"/>
      <c r="AI1239" s="254"/>
      <c r="AJ1239" s="254"/>
      <c r="AK1239" s="254"/>
      <c r="AL1239" s="254"/>
      <c r="AM1239" s="254"/>
      <c r="AN1239" s="254"/>
      <c r="AO1239" s="254"/>
      <c r="AP1239" s="254"/>
      <c r="AQ1239" s="254"/>
      <c r="AR1239" s="254"/>
      <c r="AS1239" s="254"/>
      <c r="AT1239" s="254"/>
      <c r="AU1239" s="254"/>
      <c r="AV1239" s="254"/>
      <c r="AW1239" s="254"/>
      <c r="AX1239" s="254"/>
      <c r="AY1239" s="256"/>
    </row>
    <row r="1240" spans="2:51" ht="25.5" customHeight="1">
      <c r="B1240" s="308"/>
      <c r="C1240" s="309"/>
      <c r="D1240" s="309"/>
      <c r="E1240" s="309"/>
      <c r="F1240" s="309"/>
      <c r="G1240" s="310"/>
      <c r="H1240" s="257" t="s">
        <v>23</v>
      </c>
      <c r="I1240" s="258"/>
      <c r="J1240" s="258"/>
      <c r="K1240" s="258"/>
      <c r="L1240" s="258"/>
      <c r="M1240" s="259" t="s">
        <v>24</v>
      </c>
      <c r="N1240" s="260"/>
      <c r="O1240" s="260"/>
      <c r="P1240" s="260"/>
      <c r="Q1240" s="260"/>
      <c r="R1240" s="260"/>
      <c r="S1240" s="260"/>
      <c r="T1240" s="260"/>
      <c r="U1240" s="260"/>
      <c r="V1240" s="260"/>
      <c r="W1240" s="260"/>
      <c r="X1240" s="260"/>
      <c r="Y1240" s="261"/>
      <c r="Z1240" s="262" t="s">
        <v>25</v>
      </c>
      <c r="AA1240" s="263"/>
      <c r="AB1240" s="263"/>
      <c r="AC1240" s="264"/>
      <c r="AD1240" s="257" t="s">
        <v>23</v>
      </c>
      <c r="AE1240" s="258"/>
      <c r="AF1240" s="258"/>
      <c r="AG1240" s="258"/>
      <c r="AH1240" s="258"/>
      <c r="AI1240" s="259" t="s">
        <v>24</v>
      </c>
      <c r="AJ1240" s="260"/>
      <c r="AK1240" s="260"/>
      <c r="AL1240" s="260"/>
      <c r="AM1240" s="260"/>
      <c r="AN1240" s="260"/>
      <c r="AO1240" s="260"/>
      <c r="AP1240" s="260"/>
      <c r="AQ1240" s="260"/>
      <c r="AR1240" s="260"/>
      <c r="AS1240" s="260"/>
      <c r="AT1240" s="260"/>
      <c r="AU1240" s="261"/>
      <c r="AV1240" s="262" t="s">
        <v>25</v>
      </c>
      <c r="AW1240" s="263"/>
      <c r="AX1240" s="263"/>
      <c r="AY1240" s="265"/>
    </row>
    <row r="1241" spans="2:51" ht="24.75" customHeight="1">
      <c r="B1241" s="308"/>
      <c r="C1241" s="309"/>
      <c r="D1241" s="309"/>
      <c r="E1241" s="309"/>
      <c r="F1241" s="309"/>
      <c r="G1241" s="310"/>
      <c r="H1241" s="243" t="s">
        <v>135</v>
      </c>
      <c r="I1241" s="244"/>
      <c r="J1241" s="244"/>
      <c r="K1241" s="244"/>
      <c r="L1241" s="245"/>
      <c r="M1241" s="521" t="s">
        <v>1933</v>
      </c>
      <c r="N1241" s="522"/>
      <c r="O1241" s="522"/>
      <c r="P1241" s="522"/>
      <c r="Q1241" s="522"/>
      <c r="R1241" s="522"/>
      <c r="S1241" s="522"/>
      <c r="T1241" s="522"/>
      <c r="U1241" s="522"/>
      <c r="V1241" s="522"/>
      <c r="W1241" s="522"/>
      <c r="X1241" s="522"/>
      <c r="Y1241" s="523"/>
      <c r="Z1241" s="504">
        <v>11.2</v>
      </c>
      <c r="AA1241" s="505"/>
      <c r="AB1241" s="505"/>
      <c r="AC1241" s="546"/>
      <c r="AD1241" s="243"/>
      <c r="AE1241" s="244"/>
      <c r="AF1241" s="244"/>
      <c r="AG1241" s="244"/>
      <c r="AH1241" s="245"/>
      <c r="AI1241" s="246"/>
      <c r="AJ1241" s="247"/>
      <c r="AK1241" s="247"/>
      <c r="AL1241" s="247"/>
      <c r="AM1241" s="247"/>
      <c r="AN1241" s="247"/>
      <c r="AO1241" s="247"/>
      <c r="AP1241" s="247"/>
      <c r="AQ1241" s="247"/>
      <c r="AR1241" s="247"/>
      <c r="AS1241" s="247"/>
      <c r="AT1241" s="247"/>
      <c r="AU1241" s="248"/>
      <c r="AV1241" s="249"/>
      <c r="AW1241" s="250"/>
      <c r="AX1241" s="250"/>
      <c r="AY1241" s="252"/>
    </row>
    <row r="1242" spans="2:51" ht="24.75" customHeight="1">
      <c r="B1242" s="308"/>
      <c r="C1242" s="309"/>
      <c r="D1242" s="309"/>
      <c r="E1242" s="309"/>
      <c r="F1242" s="309"/>
      <c r="G1242" s="310"/>
      <c r="H1242" s="233"/>
      <c r="I1242" s="234"/>
      <c r="J1242" s="234"/>
      <c r="K1242" s="234"/>
      <c r="L1242" s="235"/>
      <c r="M1242" s="524"/>
      <c r="N1242" s="525"/>
      <c r="O1242" s="525"/>
      <c r="P1242" s="525"/>
      <c r="Q1242" s="525"/>
      <c r="R1242" s="525"/>
      <c r="S1242" s="525"/>
      <c r="T1242" s="525"/>
      <c r="U1242" s="525"/>
      <c r="V1242" s="525"/>
      <c r="W1242" s="525"/>
      <c r="X1242" s="525"/>
      <c r="Y1242" s="526"/>
      <c r="Z1242" s="239"/>
      <c r="AA1242" s="240"/>
      <c r="AB1242" s="240"/>
      <c r="AC1242" s="242"/>
      <c r="AD1242" s="233"/>
      <c r="AE1242" s="234"/>
      <c r="AF1242" s="234"/>
      <c r="AG1242" s="234"/>
      <c r="AH1242" s="235"/>
      <c r="AI1242" s="236"/>
      <c r="AJ1242" s="237"/>
      <c r="AK1242" s="237"/>
      <c r="AL1242" s="237"/>
      <c r="AM1242" s="237"/>
      <c r="AN1242" s="237"/>
      <c r="AO1242" s="237"/>
      <c r="AP1242" s="237"/>
      <c r="AQ1242" s="237"/>
      <c r="AR1242" s="237"/>
      <c r="AS1242" s="237"/>
      <c r="AT1242" s="237"/>
      <c r="AU1242" s="238"/>
      <c r="AV1242" s="239"/>
      <c r="AW1242" s="240"/>
      <c r="AX1242" s="240"/>
      <c r="AY1242" s="241"/>
    </row>
    <row r="1243" spans="2:51" ht="24.75" customHeight="1">
      <c r="B1243" s="308"/>
      <c r="C1243" s="309"/>
      <c r="D1243" s="309"/>
      <c r="E1243" s="309"/>
      <c r="F1243" s="309"/>
      <c r="G1243" s="310"/>
      <c r="H1243" s="233"/>
      <c r="I1243" s="234"/>
      <c r="J1243" s="234"/>
      <c r="K1243" s="234"/>
      <c r="L1243" s="235"/>
      <c r="M1243" s="236"/>
      <c r="N1243" s="237"/>
      <c r="O1243" s="237"/>
      <c r="P1243" s="237"/>
      <c r="Q1243" s="237"/>
      <c r="R1243" s="237"/>
      <c r="S1243" s="237"/>
      <c r="T1243" s="237"/>
      <c r="U1243" s="237"/>
      <c r="V1243" s="237"/>
      <c r="W1243" s="237"/>
      <c r="X1243" s="237"/>
      <c r="Y1243" s="238"/>
      <c r="Z1243" s="239"/>
      <c r="AA1243" s="240"/>
      <c r="AB1243" s="240"/>
      <c r="AC1243" s="242"/>
      <c r="AD1243" s="233"/>
      <c r="AE1243" s="234"/>
      <c r="AF1243" s="234"/>
      <c r="AG1243" s="234"/>
      <c r="AH1243" s="235"/>
      <c r="AI1243" s="236"/>
      <c r="AJ1243" s="237"/>
      <c r="AK1243" s="237"/>
      <c r="AL1243" s="237"/>
      <c r="AM1243" s="237"/>
      <c r="AN1243" s="237"/>
      <c r="AO1243" s="237"/>
      <c r="AP1243" s="237"/>
      <c r="AQ1243" s="237"/>
      <c r="AR1243" s="237"/>
      <c r="AS1243" s="237"/>
      <c r="AT1243" s="237"/>
      <c r="AU1243" s="238"/>
      <c r="AV1243" s="239"/>
      <c r="AW1243" s="240"/>
      <c r="AX1243" s="240"/>
      <c r="AY1243" s="241"/>
    </row>
    <row r="1244" spans="2:51" ht="24.75" customHeight="1">
      <c r="B1244" s="308"/>
      <c r="C1244" s="309"/>
      <c r="D1244" s="309"/>
      <c r="E1244" s="309"/>
      <c r="F1244" s="309"/>
      <c r="G1244" s="310"/>
      <c r="H1244" s="233"/>
      <c r="I1244" s="234"/>
      <c r="J1244" s="234"/>
      <c r="K1244" s="234"/>
      <c r="L1244" s="235"/>
      <c r="M1244" s="236"/>
      <c r="N1244" s="237"/>
      <c r="O1244" s="237"/>
      <c r="P1244" s="237"/>
      <c r="Q1244" s="237"/>
      <c r="R1244" s="237"/>
      <c r="S1244" s="237"/>
      <c r="T1244" s="237"/>
      <c r="U1244" s="237"/>
      <c r="V1244" s="237"/>
      <c r="W1244" s="237"/>
      <c r="X1244" s="237"/>
      <c r="Y1244" s="238"/>
      <c r="Z1244" s="239"/>
      <c r="AA1244" s="240"/>
      <c r="AB1244" s="240"/>
      <c r="AC1244" s="242"/>
      <c r="AD1244" s="233"/>
      <c r="AE1244" s="234"/>
      <c r="AF1244" s="234"/>
      <c r="AG1244" s="234"/>
      <c r="AH1244" s="235"/>
      <c r="AI1244" s="236"/>
      <c r="AJ1244" s="237"/>
      <c r="AK1244" s="237"/>
      <c r="AL1244" s="237"/>
      <c r="AM1244" s="237"/>
      <c r="AN1244" s="237"/>
      <c r="AO1244" s="237"/>
      <c r="AP1244" s="237"/>
      <c r="AQ1244" s="237"/>
      <c r="AR1244" s="237"/>
      <c r="AS1244" s="237"/>
      <c r="AT1244" s="237"/>
      <c r="AU1244" s="238"/>
      <c r="AV1244" s="239"/>
      <c r="AW1244" s="240"/>
      <c r="AX1244" s="240"/>
      <c r="AY1244" s="241"/>
    </row>
    <row r="1245" spans="2:51" ht="24.75" customHeight="1">
      <c r="B1245" s="308"/>
      <c r="C1245" s="309"/>
      <c r="D1245" s="309"/>
      <c r="E1245" s="309"/>
      <c r="F1245" s="309"/>
      <c r="G1245" s="310"/>
      <c r="H1245" s="233"/>
      <c r="I1245" s="234"/>
      <c r="J1245" s="234"/>
      <c r="K1245" s="234"/>
      <c r="L1245" s="235"/>
      <c r="M1245" s="236"/>
      <c r="N1245" s="237"/>
      <c r="O1245" s="237"/>
      <c r="P1245" s="237"/>
      <c r="Q1245" s="237"/>
      <c r="R1245" s="237"/>
      <c r="S1245" s="237"/>
      <c r="T1245" s="237"/>
      <c r="U1245" s="237"/>
      <c r="V1245" s="237"/>
      <c r="W1245" s="237"/>
      <c r="X1245" s="237"/>
      <c r="Y1245" s="238"/>
      <c r="Z1245" s="239"/>
      <c r="AA1245" s="240"/>
      <c r="AB1245" s="240"/>
      <c r="AC1245" s="240"/>
      <c r="AD1245" s="233"/>
      <c r="AE1245" s="234"/>
      <c r="AF1245" s="234"/>
      <c r="AG1245" s="234"/>
      <c r="AH1245" s="235"/>
      <c r="AI1245" s="236"/>
      <c r="AJ1245" s="237"/>
      <c r="AK1245" s="237"/>
      <c r="AL1245" s="237"/>
      <c r="AM1245" s="237"/>
      <c r="AN1245" s="237"/>
      <c r="AO1245" s="237"/>
      <c r="AP1245" s="237"/>
      <c r="AQ1245" s="237"/>
      <c r="AR1245" s="237"/>
      <c r="AS1245" s="237"/>
      <c r="AT1245" s="237"/>
      <c r="AU1245" s="238"/>
      <c r="AV1245" s="239"/>
      <c r="AW1245" s="240"/>
      <c r="AX1245" s="240"/>
      <c r="AY1245" s="241"/>
    </row>
    <row r="1246" spans="2:51" ht="24.75" customHeight="1">
      <c r="B1246" s="308"/>
      <c r="C1246" s="309"/>
      <c r="D1246" s="309"/>
      <c r="E1246" s="309"/>
      <c r="F1246" s="309"/>
      <c r="G1246" s="310"/>
      <c r="H1246" s="233"/>
      <c r="I1246" s="234"/>
      <c r="J1246" s="234"/>
      <c r="K1246" s="234"/>
      <c r="L1246" s="235"/>
      <c r="M1246" s="236"/>
      <c r="N1246" s="237"/>
      <c r="O1246" s="237"/>
      <c r="P1246" s="237"/>
      <c r="Q1246" s="237"/>
      <c r="R1246" s="237"/>
      <c r="S1246" s="237"/>
      <c r="T1246" s="237"/>
      <c r="U1246" s="237"/>
      <c r="V1246" s="237"/>
      <c r="W1246" s="237"/>
      <c r="X1246" s="237"/>
      <c r="Y1246" s="238"/>
      <c r="Z1246" s="239"/>
      <c r="AA1246" s="240"/>
      <c r="AB1246" s="240"/>
      <c r="AC1246" s="240"/>
      <c r="AD1246" s="233"/>
      <c r="AE1246" s="234"/>
      <c r="AF1246" s="234"/>
      <c r="AG1246" s="234"/>
      <c r="AH1246" s="235"/>
      <c r="AI1246" s="236"/>
      <c r="AJ1246" s="237"/>
      <c r="AK1246" s="237"/>
      <c r="AL1246" s="237"/>
      <c r="AM1246" s="237"/>
      <c r="AN1246" s="237"/>
      <c r="AO1246" s="237"/>
      <c r="AP1246" s="237"/>
      <c r="AQ1246" s="237"/>
      <c r="AR1246" s="237"/>
      <c r="AS1246" s="237"/>
      <c r="AT1246" s="237"/>
      <c r="AU1246" s="238"/>
      <c r="AV1246" s="239"/>
      <c r="AW1246" s="240"/>
      <c r="AX1246" s="240"/>
      <c r="AY1246" s="241"/>
    </row>
    <row r="1247" spans="2:51" ht="24.75" customHeight="1">
      <c r="B1247" s="308"/>
      <c r="C1247" s="309"/>
      <c r="D1247" s="309"/>
      <c r="E1247" s="309"/>
      <c r="F1247" s="309"/>
      <c r="G1247" s="310"/>
      <c r="H1247" s="233"/>
      <c r="I1247" s="234"/>
      <c r="J1247" s="234"/>
      <c r="K1247" s="234"/>
      <c r="L1247" s="235"/>
      <c r="M1247" s="236"/>
      <c r="N1247" s="237"/>
      <c r="O1247" s="237"/>
      <c r="P1247" s="237"/>
      <c r="Q1247" s="237"/>
      <c r="R1247" s="237"/>
      <c r="S1247" s="237"/>
      <c r="T1247" s="237"/>
      <c r="U1247" s="237"/>
      <c r="V1247" s="237"/>
      <c r="W1247" s="237"/>
      <c r="X1247" s="237"/>
      <c r="Y1247" s="238"/>
      <c r="Z1247" s="239"/>
      <c r="AA1247" s="240"/>
      <c r="AB1247" s="240"/>
      <c r="AC1247" s="240"/>
      <c r="AD1247" s="233"/>
      <c r="AE1247" s="234"/>
      <c r="AF1247" s="234"/>
      <c r="AG1247" s="234"/>
      <c r="AH1247" s="235"/>
      <c r="AI1247" s="236"/>
      <c r="AJ1247" s="237"/>
      <c r="AK1247" s="237"/>
      <c r="AL1247" s="237"/>
      <c r="AM1247" s="237"/>
      <c r="AN1247" s="237"/>
      <c r="AO1247" s="237"/>
      <c r="AP1247" s="237"/>
      <c r="AQ1247" s="237"/>
      <c r="AR1247" s="237"/>
      <c r="AS1247" s="237"/>
      <c r="AT1247" s="237"/>
      <c r="AU1247" s="238"/>
      <c r="AV1247" s="239"/>
      <c r="AW1247" s="240"/>
      <c r="AX1247" s="240"/>
      <c r="AY1247" s="241"/>
    </row>
    <row r="1248" spans="2:51" ht="24.75" customHeight="1">
      <c r="B1248" s="308"/>
      <c r="C1248" s="309"/>
      <c r="D1248" s="309"/>
      <c r="E1248" s="309"/>
      <c r="F1248" s="309"/>
      <c r="G1248" s="310"/>
      <c r="H1248" s="224"/>
      <c r="I1248" s="225"/>
      <c r="J1248" s="225"/>
      <c r="K1248" s="225"/>
      <c r="L1248" s="226"/>
      <c r="M1248" s="227"/>
      <c r="N1248" s="228"/>
      <c r="O1248" s="228"/>
      <c r="P1248" s="228"/>
      <c r="Q1248" s="228"/>
      <c r="R1248" s="228"/>
      <c r="S1248" s="228"/>
      <c r="T1248" s="228"/>
      <c r="U1248" s="228"/>
      <c r="V1248" s="228"/>
      <c r="W1248" s="228"/>
      <c r="X1248" s="228"/>
      <c r="Y1248" s="229"/>
      <c r="Z1248" s="230"/>
      <c r="AA1248" s="231"/>
      <c r="AB1248" s="231"/>
      <c r="AC1248" s="231"/>
      <c r="AD1248" s="224"/>
      <c r="AE1248" s="225"/>
      <c r="AF1248" s="225"/>
      <c r="AG1248" s="225"/>
      <c r="AH1248" s="226"/>
      <c r="AI1248" s="227"/>
      <c r="AJ1248" s="228"/>
      <c r="AK1248" s="228"/>
      <c r="AL1248" s="228"/>
      <c r="AM1248" s="228"/>
      <c r="AN1248" s="228"/>
      <c r="AO1248" s="228"/>
      <c r="AP1248" s="228"/>
      <c r="AQ1248" s="228"/>
      <c r="AR1248" s="228"/>
      <c r="AS1248" s="228"/>
      <c r="AT1248" s="228"/>
      <c r="AU1248" s="229"/>
      <c r="AV1248" s="230"/>
      <c r="AW1248" s="231"/>
      <c r="AX1248" s="231"/>
      <c r="AY1248" s="232"/>
    </row>
    <row r="1249" spans="2:51" ht="24.75" customHeight="1">
      <c r="B1249" s="308"/>
      <c r="C1249" s="309"/>
      <c r="D1249" s="309"/>
      <c r="E1249" s="309"/>
      <c r="F1249" s="309"/>
      <c r="G1249" s="310"/>
      <c r="H1249" s="266" t="s">
        <v>26</v>
      </c>
      <c r="I1249" s="267"/>
      <c r="J1249" s="267"/>
      <c r="K1249" s="267"/>
      <c r="L1249" s="267"/>
      <c r="M1249" s="268"/>
      <c r="N1249" s="269"/>
      <c r="O1249" s="269"/>
      <c r="P1249" s="269"/>
      <c r="Q1249" s="269"/>
      <c r="R1249" s="269"/>
      <c r="S1249" s="269"/>
      <c r="T1249" s="269"/>
      <c r="U1249" s="269"/>
      <c r="V1249" s="269"/>
      <c r="W1249" s="269"/>
      <c r="X1249" s="269"/>
      <c r="Y1249" s="270"/>
      <c r="Z1249" s="495">
        <f>SUM(Z1241:AC1248)</f>
        <v>11.2</v>
      </c>
      <c r="AA1249" s="496"/>
      <c r="AB1249" s="496"/>
      <c r="AC1249" s="497"/>
      <c r="AD1249" s="266" t="s">
        <v>26</v>
      </c>
      <c r="AE1249" s="267"/>
      <c r="AF1249" s="267"/>
      <c r="AG1249" s="267"/>
      <c r="AH1249" s="267"/>
      <c r="AI1249" s="268"/>
      <c r="AJ1249" s="269"/>
      <c r="AK1249" s="269"/>
      <c r="AL1249" s="269"/>
      <c r="AM1249" s="269"/>
      <c r="AN1249" s="269"/>
      <c r="AO1249" s="269"/>
      <c r="AP1249" s="269"/>
      <c r="AQ1249" s="269"/>
      <c r="AR1249" s="269"/>
      <c r="AS1249" s="269"/>
      <c r="AT1249" s="269"/>
      <c r="AU1249" s="270"/>
      <c r="AV1249" s="271"/>
      <c r="AW1249" s="272"/>
      <c r="AX1249" s="272"/>
      <c r="AY1249" s="274"/>
    </row>
    <row r="1250" spans="2:51" ht="24.75" customHeight="1">
      <c r="B1250" s="308"/>
      <c r="C1250" s="309"/>
      <c r="D1250" s="309"/>
      <c r="E1250" s="309"/>
      <c r="F1250" s="309"/>
      <c r="G1250" s="310"/>
      <c r="H1250" s="253" t="s">
        <v>1776</v>
      </c>
      <c r="I1250" s="254"/>
      <c r="J1250" s="254"/>
      <c r="K1250" s="254"/>
      <c r="L1250" s="254"/>
      <c r="M1250" s="254"/>
      <c r="N1250" s="254"/>
      <c r="O1250" s="254"/>
      <c r="P1250" s="254"/>
      <c r="Q1250" s="254"/>
      <c r="R1250" s="254"/>
      <c r="S1250" s="254"/>
      <c r="T1250" s="254"/>
      <c r="U1250" s="254"/>
      <c r="V1250" s="254"/>
      <c r="W1250" s="254"/>
      <c r="X1250" s="254"/>
      <c r="Y1250" s="254"/>
      <c r="Z1250" s="254"/>
      <c r="AA1250" s="254"/>
      <c r="AB1250" s="254"/>
      <c r="AC1250" s="255"/>
      <c r="AD1250" s="253" t="s">
        <v>1798</v>
      </c>
      <c r="AE1250" s="254"/>
      <c r="AF1250" s="254"/>
      <c r="AG1250" s="254"/>
      <c r="AH1250" s="254"/>
      <c r="AI1250" s="254"/>
      <c r="AJ1250" s="254"/>
      <c r="AK1250" s="254"/>
      <c r="AL1250" s="254"/>
      <c r="AM1250" s="254"/>
      <c r="AN1250" s="254"/>
      <c r="AO1250" s="254"/>
      <c r="AP1250" s="254"/>
      <c r="AQ1250" s="254"/>
      <c r="AR1250" s="254"/>
      <c r="AS1250" s="254"/>
      <c r="AT1250" s="254"/>
      <c r="AU1250" s="254"/>
      <c r="AV1250" s="254"/>
      <c r="AW1250" s="254"/>
      <c r="AX1250" s="254"/>
      <c r="AY1250" s="256"/>
    </row>
    <row r="1251" spans="2:51" ht="24.75" customHeight="1">
      <c r="B1251" s="308"/>
      <c r="C1251" s="309"/>
      <c r="D1251" s="309"/>
      <c r="E1251" s="309"/>
      <c r="F1251" s="309"/>
      <c r="G1251" s="310"/>
      <c r="H1251" s="257" t="s">
        <v>23</v>
      </c>
      <c r="I1251" s="258"/>
      <c r="J1251" s="258"/>
      <c r="K1251" s="258"/>
      <c r="L1251" s="258"/>
      <c r="M1251" s="259" t="s">
        <v>24</v>
      </c>
      <c r="N1251" s="260"/>
      <c r="O1251" s="260"/>
      <c r="P1251" s="260"/>
      <c r="Q1251" s="260"/>
      <c r="R1251" s="260"/>
      <c r="S1251" s="260"/>
      <c r="T1251" s="260"/>
      <c r="U1251" s="260"/>
      <c r="V1251" s="260"/>
      <c r="W1251" s="260"/>
      <c r="X1251" s="260"/>
      <c r="Y1251" s="261"/>
      <c r="Z1251" s="262" t="s">
        <v>25</v>
      </c>
      <c r="AA1251" s="263"/>
      <c r="AB1251" s="263"/>
      <c r="AC1251" s="264"/>
      <c r="AD1251" s="257" t="s">
        <v>23</v>
      </c>
      <c r="AE1251" s="258"/>
      <c r="AF1251" s="258"/>
      <c r="AG1251" s="258"/>
      <c r="AH1251" s="258"/>
      <c r="AI1251" s="259" t="s">
        <v>24</v>
      </c>
      <c r="AJ1251" s="260"/>
      <c r="AK1251" s="260"/>
      <c r="AL1251" s="260"/>
      <c r="AM1251" s="260"/>
      <c r="AN1251" s="260"/>
      <c r="AO1251" s="260"/>
      <c r="AP1251" s="260"/>
      <c r="AQ1251" s="260"/>
      <c r="AR1251" s="260"/>
      <c r="AS1251" s="260"/>
      <c r="AT1251" s="260"/>
      <c r="AU1251" s="261"/>
      <c r="AV1251" s="262" t="s">
        <v>25</v>
      </c>
      <c r="AW1251" s="263"/>
      <c r="AX1251" s="263"/>
      <c r="AY1251" s="265"/>
    </row>
    <row r="1252" spans="2:51" ht="24.75" customHeight="1">
      <c r="B1252" s="308"/>
      <c r="C1252" s="309"/>
      <c r="D1252" s="309"/>
      <c r="E1252" s="309"/>
      <c r="F1252" s="309"/>
      <c r="G1252" s="310"/>
      <c r="H1252" s="243"/>
      <c r="I1252" s="244"/>
      <c r="J1252" s="244"/>
      <c r="K1252" s="244"/>
      <c r="L1252" s="245"/>
      <c r="M1252" s="246"/>
      <c r="N1252" s="247"/>
      <c r="O1252" s="247"/>
      <c r="P1252" s="247"/>
      <c r="Q1252" s="247"/>
      <c r="R1252" s="247"/>
      <c r="S1252" s="247"/>
      <c r="T1252" s="247"/>
      <c r="U1252" s="247"/>
      <c r="V1252" s="247"/>
      <c r="W1252" s="247"/>
      <c r="X1252" s="247"/>
      <c r="Y1252" s="248"/>
      <c r="Z1252" s="249"/>
      <c r="AA1252" s="250"/>
      <c r="AB1252" s="250"/>
      <c r="AC1252" s="251"/>
      <c r="AD1252" s="243"/>
      <c r="AE1252" s="244"/>
      <c r="AF1252" s="244"/>
      <c r="AG1252" s="244"/>
      <c r="AH1252" s="245"/>
      <c r="AI1252" s="246"/>
      <c r="AJ1252" s="247"/>
      <c r="AK1252" s="247"/>
      <c r="AL1252" s="247"/>
      <c r="AM1252" s="247"/>
      <c r="AN1252" s="247"/>
      <c r="AO1252" s="247"/>
      <c r="AP1252" s="247"/>
      <c r="AQ1252" s="247"/>
      <c r="AR1252" s="247"/>
      <c r="AS1252" s="247"/>
      <c r="AT1252" s="247"/>
      <c r="AU1252" s="248"/>
      <c r="AV1252" s="249"/>
      <c r="AW1252" s="250"/>
      <c r="AX1252" s="250"/>
      <c r="AY1252" s="252"/>
    </row>
    <row r="1253" spans="2:51" ht="24.75" customHeight="1">
      <c r="B1253" s="308"/>
      <c r="C1253" s="309"/>
      <c r="D1253" s="309"/>
      <c r="E1253" s="309"/>
      <c r="F1253" s="309"/>
      <c r="G1253" s="310"/>
      <c r="H1253" s="233"/>
      <c r="I1253" s="234"/>
      <c r="J1253" s="234"/>
      <c r="K1253" s="234"/>
      <c r="L1253" s="235"/>
      <c r="M1253" s="236"/>
      <c r="N1253" s="237"/>
      <c r="O1253" s="237"/>
      <c r="P1253" s="237"/>
      <c r="Q1253" s="237"/>
      <c r="R1253" s="237"/>
      <c r="S1253" s="237"/>
      <c r="T1253" s="237"/>
      <c r="U1253" s="237"/>
      <c r="V1253" s="237"/>
      <c r="W1253" s="237"/>
      <c r="X1253" s="237"/>
      <c r="Y1253" s="238"/>
      <c r="Z1253" s="239"/>
      <c r="AA1253" s="240"/>
      <c r="AB1253" s="240"/>
      <c r="AC1253" s="242"/>
      <c r="AD1253" s="233"/>
      <c r="AE1253" s="234"/>
      <c r="AF1253" s="234"/>
      <c r="AG1253" s="234"/>
      <c r="AH1253" s="235"/>
      <c r="AI1253" s="236"/>
      <c r="AJ1253" s="237"/>
      <c r="AK1253" s="237"/>
      <c r="AL1253" s="237"/>
      <c r="AM1253" s="237"/>
      <c r="AN1253" s="237"/>
      <c r="AO1253" s="237"/>
      <c r="AP1253" s="237"/>
      <c r="AQ1253" s="237"/>
      <c r="AR1253" s="237"/>
      <c r="AS1253" s="237"/>
      <c r="AT1253" s="237"/>
      <c r="AU1253" s="238"/>
      <c r="AV1253" s="239"/>
      <c r="AW1253" s="240"/>
      <c r="AX1253" s="240"/>
      <c r="AY1253" s="241"/>
    </row>
    <row r="1254" spans="2:51" ht="24.75" customHeight="1">
      <c r="B1254" s="308"/>
      <c r="C1254" s="309"/>
      <c r="D1254" s="309"/>
      <c r="E1254" s="309"/>
      <c r="F1254" s="309"/>
      <c r="G1254" s="310"/>
      <c r="H1254" s="233"/>
      <c r="I1254" s="234"/>
      <c r="J1254" s="234"/>
      <c r="K1254" s="234"/>
      <c r="L1254" s="235"/>
      <c r="M1254" s="236"/>
      <c r="N1254" s="237"/>
      <c r="O1254" s="237"/>
      <c r="P1254" s="237"/>
      <c r="Q1254" s="237"/>
      <c r="R1254" s="237"/>
      <c r="S1254" s="237"/>
      <c r="T1254" s="237"/>
      <c r="U1254" s="237"/>
      <c r="V1254" s="237"/>
      <c r="W1254" s="237"/>
      <c r="X1254" s="237"/>
      <c r="Y1254" s="238"/>
      <c r="Z1254" s="239"/>
      <c r="AA1254" s="240"/>
      <c r="AB1254" s="240"/>
      <c r="AC1254" s="242"/>
      <c r="AD1254" s="233"/>
      <c r="AE1254" s="234"/>
      <c r="AF1254" s="234"/>
      <c r="AG1254" s="234"/>
      <c r="AH1254" s="235"/>
      <c r="AI1254" s="236"/>
      <c r="AJ1254" s="237"/>
      <c r="AK1254" s="237"/>
      <c r="AL1254" s="237"/>
      <c r="AM1254" s="237"/>
      <c r="AN1254" s="237"/>
      <c r="AO1254" s="237"/>
      <c r="AP1254" s="237"/>
      <c r="AQ1254" s="237"/>
      <c r="AR1254" s="237"/>
      <c r="AS1254" s="237"/>
      <c r="AT1254" s="237"/>
      <c r="AU1254" s="238"/>
      <c r="AV1254" s="239"/>
      <c r="AW1254" s="240"/>
      <c r="AX1254" s="240"/>
      <c r="AY1254" s="241"/>
    </row>
    <row r="1255" spans="2:51" ht="24.75" customHeight="1">
      <c r="B1255" s="308"/>
      <c r="C1255" s="309"/>
      <c r="D1255" s="309"/>
      <c r="E1255" s="309"/>
      <c r="F1255" s="309"/>
      <c r="G1255" s="310"/>
      <c r="H1255" s="233"/>
      <c r="I1255" s="234"/>
      <c r="J1255" s="234"/>
      <c r="K1255" s="234"/>
      <c r="L1255" s="235"/>
      <c r="M1255" s="236"/>
      <c r="N1255" s="237"/>
      <c r="O1255" s="237"/>
      <c r="P1255" s="237"/>
      <c r="Q1255" s="237"/>
      <c r="R1255" s="237"/>
      <c r="S1255" s="237"/>
      <c r="T1255" s="237"/>
      <c r="U1255" s="237"/>
      <c r="V1255" s="237"/>
      <c r="W1255" s="237"/>
      <c r="X1255" s="237"/>
      <c r="Y1255" s="238"/>
      <c r="Z1255" s="239"/>
      <c r="AA1255" s="240"/>
      <c r="AB1255" s="240"/>
      <c r="AC1255" s="242"/>
      <c r="AD1255" s="233"/>
      <c r="AE1255" s="234"/>
      <c r="AF1255" s="234"/>
      <c r="AG1255" s="234"/>
      <c r="AH1255" s="235"/>
      <c r="AI1255" s="236"/>
      <c r="AJ1255" s="237"/>
      <c r="AK1255" s="237"/>
      <c r="AL1255" s="237"/>
      <c r="AM1255" s="237"/>
      <c r="AN1255" s="237"/>
      <c r="AO1255" s="237"/>
      <c r="AP1255" s="237"/>
      <c r="AQ1255" s="237"/>
      <c r="AR1255" s="237"/>
      <c r="AS1255" s="237"/>
      <c r="AT1255" s="237"/>
      <c r="AU1255" s="238"/>
      <c r="AV1255" s="239"/>
      <c r="AW1255" s="240"/>
      <c r="AX1255" s="240"/>
      <c r="AY1255" s="241"/>
    </row>
    <row r="1256" spans="2:51" ht="24.75" customHeight="1">
      <c r="B1256" s="308"/>
      <c r="C1256" s="309"/>
      <c r="D1256" s="309"/>
      <c r="E1256" s="309"/>
      <c r="F1256" s="309"/>
      <c r="G1256" s="310"/>
      <c r="H1256" s="233"/>
      <c r="I1256" s="234"/>
      <c r="J1256" s="234"/>
      <c r="K1256" s="234"/>
      <c r="L1256" s="235"/>
      <c r="M1256" s="236"/>
      <c r="N1256" s="237"/>
      <c r="O1256" s="237"/>
      <c r="P1256" s="237"/>
      <c r="Q1256" s="237"/>
      <c r="R1256" s="237"/>
      <c r="S1256" s="237"/>
      <c r="T1256" s="237"/>
      <c r="U1256" s="237"/>
      <c r="V1256" s="237"/>
      <c r="W1256" s="237"/>
      <c r="X1256" s="237"/>
      <c r="Y1256" s="238"/>
      <c r="Z1256" s="239"/>
      <c r="AA1256" s="240"/>
      <c r="AB1256" s="240"/>
      <c r="AC1256" s="240"/>
      <c r="AD1256" s="233"/>
      <c r="AE1256" s="234"/>
      <c r="AF1256" s="234"/>
      <c r="AG1256" s="234"/>
      <c r="AH1256" s="235"/>
      <c r="AI1256" s="236"/>
      <c r="AJ1256" s="237"/>
      <c r="AK1256" s="237"/>
      <c r="AL1256" s="237"/>
      <c r="AM1256" s="237"/>
      <c r="AN1256" s="237"/>
      <c r="AO1256" s="237"/>
      <c r="AP1256" s="237"/>
      <c r="AQ1256" s="237"/>
      <c r="AR1256" s="237"/>
      <c r="AS1256" s="237"/>
      <c r="AT1256" s="237"/>
      <c r="AU1256" s="238"/>
      <c r="AV1256" s="239"/>
      <c r="AW1256" s="240"/>
      <c r="AX1256" s="240"/>
      <c r="AY1256" s="241"/>
    </row>
    <row r="1257" spans="2:51" ht="24.75" customHeight="1">
      <c r="B1257" s="308"/>
      <c r="C1257" s="309"/>
      <c r="D1257" s="309"/>
      <c r="E1257" s="309"/>
      <c r="F1257" s="309"/>
      <c r="G1257" s="310"/>
      <c r="H1257" s="233"/>
      <c r="I1257" s="234"/>
      <c r="J1257" s="234"/>
      <c r="K1257" s="234"/>
      <c r="L1257" s="235"/>
      <c r="M1257" s="236"/>
      <c r="N1257" s="237"/>
      <c r="O1257" s="237"/>
      <c r="P1257" s="237"/>
      <c r="Q1257" s="237"/>
      <c r="R1257" s="237"/>
      <c r="S1257" s="237"/>
      <c r="T1257" s="237"/>
      <c r="U1257" s="237"/>
      <c r="V1257" s="237"/>
      <c r="W1257" s="237"/>
      <c r="X1257" s="237"/>
      <c r="Y1257" s="238"/>
      <c r="Z1257" s="239"/>
      <c r="AA1257" s="240"/>
      <c r="AB1257" s="240"/>
      <c r="AC1257" s="240"/>
      <c r="AD1257" s="233"/>
      <c r="AE1257" s="234"/>
      <c r="AF1257" s="234"/>
      <c r="AG1257" s="234"/>
      <c r="AH1257" s="235"/>
      <c r="AI1257" s="236"/>
      <c r="AJ1257" s="237"/>
      <c r="AK1257" s="237"/>
      <c r="AL1257" s="237"/>
      <c r="AM1257" s="237"/>
      <c r="AN1257" s="237"/>
      <c r="AO1257" s="237"/>
      <c r="AP1257" s="237"/>
      <c r="AQ1257" s="237"/>
      <c r="AR1257" s="237"/>
      <c r="AS1257" s="237"/>
      <c r="AT1257" s="237"/>
      <c r="AU1257" s="238"/>
      <c r="AV1257" s="239"/>
      <c r="AW1257" s="240"/>
      <c r="AX1257" s="240"/>
      <c r="AY1257" s="241"/>
    </row>
    <row r="1258" spans="2:51" ht="24.75" customHeight="1">
      <c r="B1258" s="308"/>
      <c r="C1258" s="309"/>
      <c r="D1258" s="309"/>
      <c r="E1258" s="309"/>
      <c r="F1258" s="309"/>
      <c r="G1258" s="310"/>
      <c r="H1258" s="233"/>
      <c r="I1258" s="234"/>
      <c r="J1258" s="234"/>
      <c r="K1258" s="234"/>
      <c r="L1258" s="235"/>
      <c r="M1258" s="236"/>
      <c r="N1258" s="237"/>
      <c r="O1258" s="237"/>
      <c r="P1258" s="237"/>
      <c r="Q1258" s="237"/>
      <c r="R1258" s="237"/>
      <c r="S1258" s="237"/>
      <c r="T1258" s="237"/>
      <c r="U1258" s="237"/>
      <c r="V1258" s="237"/>
      <c r="W1258" s="237"/>
      <c r="X1258" s="237"/>
      <c r="Y1258" s="238"/>
      <c r="Z1258" s="239"/>
      <c r="AA1258" s="240"/>
      <c r="AB1258" s="240"/>
      <c r="AC1258" s="240"/>
      <c r="AD1258" s="233"/>
      <c r="AE1258" s="234"/>
      <c r="AF1258" s="234"/>
      <c r="AG1258" s="234"/>
      <c r="AH1258" s="235"/>
      <c r="AI1258" s="236"/>
      <c r="AJ1258" s="237"/>
      <c r="AK1258" s="237"/>
      <c r="AL1258" s="237"/>
      <c r="AM1258" s="237"/>
      <c r="AN1258" s="237"/>
      <c r="AO1258" s="237"/>
      <c r="AP1258" s="237"/>
      <c r="AQ1258" s="237"/>
      <c r="AR1258" s="237"/>
      <c r="AS1258" s="237"/>
      <c r="AT1258" s="237"/>
      <c r="AU1258" s="238"/>
      <c r="AV1258" s="239"/>
      <c r="AW1258" s="240"/>
      <c r="AX1258" s="240"/>
      <c r="AY1258" s="241"/>
    </row>
    <row r="1259" spans="2:51" ht="24.75" customHeight="1">
      <c r="B1259" s="308"/>
      <c r="C1259" s="309"/>
      <c r="D1259" s="309"/>
      <c r="E1259" s="309"/>
      <c r="F1259" s="309"/>
      <c r="G1259" s="310"/>
      <c r="H1259" s="224"/>
      <c r="I1259" s="225"/>
      <c r="J1259" s="225"/>
      <c r="K1259" s="225"/>
      <c r="L1259" s="226"/>
      <c r="M1259" s="227"/>
      <c r="N1259" s="228"/>
      <c r="O1259" s="228"/>
      <c r="P1259" s="228"/>
      <c r="Q1259" s="228"/>
      <c r="R1259" s="228"/>
      <c r="S1259" s="228"/>
      <c r="T1259" s="228"/>
      <c r="U1259" s="228"/>
      <c r="V1259" s="228"/>
      <c r="W1259" s="228"/>
      <c r="X1259" s="228"/>
      <c r="Y1259" s="229"/>
      <c r="Z1259" s="230"/>
      <c r="AA1259" s="231"/>
      <c r="AB1259" s="231"/>
      <c r="AC1259" s="231"/>
      <c r="AD1259" s="224"/>
      <c r="AE1259" s="225"/>
      <c r="AF1259" s="225"/>
      <c r="AG1259" s="225"/>
      <c r="AH1259" s="226"/>
      <c r="AI1259" s="227"/>
      <c r="AJ1259" s="228"/>
      <c r="AK1259" s="228"/>
      <c r="AL1259" s="228"/>
      <c r="AM1259" s="228"/>
      <c r="AN1259" s="228"/>
      <c r="AO1259" s="228"/>
      <c r="AP1259" s="228"/>
      <c r="AQ1259" s="228"/>
      <c r="AR1259" s="228"/>
      <c r="AS1259" s="228"/>
      <c r="AT1259" s="228"/>
      <c r="AU1259" s="229"/>
      <c r="AV1259" s="230"/>
      <c r="AW1259" s="231"/>
      <c r="AX1259" s="231"/>
      <c r="AY1259" s="232"/>
    </row>
    <row r="1260" spans="2:51" ht="24.75" customHeight="1">
      <c r="B1260" s="308"/>
      <c r="C1260" s="309"/>
      <c r="D1260" s="309"/>
      <c r="E1260" s="309"/>
      <c r="F1260" s="309"/>
      <c r="G1260" s="310"/>
      <c r="H1260" s="266" t="s">
        <v>26</v>
      </c>
      <c r="I1260" s="267"/>
      <c r="J1260" s="267"/>
      <c r="K1260" s="267"/>
      <c r="L1260" s="267"/>
      <c r="M1260" s="268"/>
      <c r="N1260" s="269"/>
      <c r="O1260" s="269"/>
      <c r="P1260" s="269"/>
      <c r="Q1260" s="269"/>
      <c r="R1260" s="269"/>
      <c r="S1260" s="269"/>
      <c r="T1260" s="269"/>
      <c r="U1260" s="269"/>
      <c r="V1260" s="269"/>
      <c r="W1260" s="269"/>
      <c r="X1260" s="269"/>
      <c r="Y1260" s="270"/>
      <c r="Z1260" s="271"/>
      <c r="AA1260" s="272"/>
      <c r="AB1260" s="272"/>
      <c r="AC1260" s="273"/>
      <c r="AD1260" s="266" t="s">
        <v>26</v>
      </c>
      <c r="AE1260" s="267"/>
      <c r="AF1260" s="267"/>
      <c r="AG1260" s="267"/>
      <c r="AH1260" s="267"/>
      <c r="AI1260" s="268"/>
      <c r="AJ1260" s="269"/>
      <c r="AK1260" s="269"/>
      <c r="AL1260" s="269"/>
      <c r="AM1260" s="269"/>
      <c r="AN1260" s="269"/>
      <c r="AO1260" s="269"/>
      <c r="AP1260" s="269"/>
      <c r="AQ1260" s="269"/>
      <c r="AR1260" s="269"/>
      <c r="AS1260" s="269"/>
      <c r="AT1260" s="269"/>
      <c r="AU1260" s="270"/>
      <c r="AV1260" s="271"/>
      <c r="AW1260" s="272"/>
      <c r="AX1260" s="272"/>
      <c r="AY1260" s="274"/>
    </row>
    <row r="1261" spans="2:51" ht="24.75" customHeight="1">
      <c r="B1261" s="308"/>
      <c r="C1261" s="309"/>
      <c r="D1261" s="309"/>
      <c r="E1261" s="309"/>
      <c r="F1261" s="309"/>
      <c r="G1261" s="310"/>
      <c r="H1261" s="253" t="s">
        <v>1746</v>
      </c>
      <c r="I1261" s="254"/>
      <c r="J1261" s="254"/>
      <c r="K1261" s="254"/>
      <c r="L1261" s="254"/>
      <c r="M1261" s="254"/>
      <c r="N1261" s="254"/>
      <c r="O1261" s="254"/>
      <c r="P1261" s="254"/>
      <c r="Q1261" s="254"/>
      <c r="R1261" s="254"/>
      <c r="S1261" s="254"/>
      <c r="T1261" s="254"/>
      <c r="U1261" s="254"/>
      <c r="V1261" s="254"/>
      <c r="W1261" s="254"/>
      <c r="X1261" s="254"/>
      <c r="Y1261" s="254"/>
      <c r="Z1261" s="254"/>
      <c r="AA1261" s="254"/>
      <c r="AB1261" s="254"/>
      <c r="AC1261" s="255"/>
      <c r="AD1261" s="253" t="s">
        <v>1747</v>
      </c>
      <c r="AE1261" s="254"/>
      <c r="AF1261" s="254"/>
      <c r="AG1261" s="254"/>
      <c r="AH1261" s="254"/>
      <c r="AI1261" s="254"/>
      <c r="AJ1261" s="254"/>
      <c r="AK1261" s="254"/>
      <c r="AL1261" s="254"/>
      <c r="AM1261" s="254"/>
      <c r="AN1261" s="254"/>
      <c r="AO1261" s="254"/>
      <c r="AP1261" s="254"/>
      <c r="AQ1261" s="254"/>
      <c r="AR1261" s="254"/>
      <c r="AS1261" s="254"/>
      <c r="AT1261" s="254"/>
      <c r="AU1261" s="254"/>
      <c r="AV1261" s="254"/>
      <c r="AW1261" s="254"/>
      <c r="AX1261" s="254"/>
      <c r="AY1261" s="256"/>
    </row>
    <row r="1262" spans="2:51" ht="24.75" customHeight="1">
      <c r="B1262" s="308"/>
      <c r="C1262" s="309"/>
      <c r="D1262" s="309"/>
      <c r="E1262" s="309"/>
      <c r="F1262" s="309"/>
      <c r="G1262" s="310"/>
      <c r="H1262" s="257" t="s">
        <v>23</v>
      </c>
      <c r="I1262" s="258"/>
      <c r="J1262" s="258"/>
      <c r="K1262" s="258"/>
      <c r="L1262" s="258"/>
      <c r="M1262" s="259" t="s">
        <v>24</v>
      </c>
      <c r="N1262" s="260"/>
      <c r="O1262" s="260"/>
      <c r="P1262" s="260"/>
      <c r="Q1262" s="260"/>
      <c r="R1262" s="260"/>
      <c r="S1262" s="260"/>
      <c r="T1262" s="260"/>
      <c r="U1262" s="260"/>
      <c r="V1262" s="260"/>
      <c r="W1262" s="260"/>
      <c r="X1262" s="260"/>
      <c r="Y1262" s="261"/>
      <c r="Z1262" s="262" t="s">
        <v>25</v>
      </c>
      <c r="AA1262" s="263"/>
      <c r="AB1262" s="263"/>
      <c r="AC1262" s="264"/>
      <c r="AD1262" s="257" t="s">
        <v>23</v>
      </c>
      <c r="AE1262" s="258"/>
      <c r="AF1262" s="258"/>
      <c r="AG1262" s="258"/>
      <c r="AH1262" s="258"/>
      <c r="AI1262" s="259" t="s">
        <v>24</v>
      </c>
      <c r="AJ1262" s="260"/>
      <c r="AK1262" s="260"/>
      <c r="AL1262" s="260"/>
      <c r="AM1262" s="260"/>
      <c r="AN1262" s="260"/>
      <c r="AO1262" s="260"/>
      <c r="AP1262" s="260"/>
      <c r="AQ1262" s="260"/>
      <c r="AR1262" s="260"/>
      <c r="AS1262" s="260"/>
      <c r="AT1262" s="260"/>
      <c r="AU1262" s="261"/>
      <c r="AV1262" s="262" t="s">
        <v>25</v>
      </c>
      <c r="AW1262" s="263"/>
      <c r="AX1262" s="263"/>
      <c r="AY1262" s="265"/>
    </row>
    <row r="1263" spans="2:51" ht="24.75" customHeight="1">
      <c r="B1263" s="308"/>
      <c r="C1263" s="309"/>
      <c r="D1263" s="309"/>
      <c r="E1263" s="309"/>
      <c r="F1263" s="309"/>
      <c r="G1263" s="310"/>
      <c r="H1263" s="243"/>
      <c r="I1263" s="244"/>
      <c r="J1263" s="244"/>
      <c r="K1263" s="244"/>
      <c r="L1263" s="245"/>
      <c r="M1263" s="246"/>
      <c r="N1263" s="247"/>
      <c r="O1263" s="247"/>
      <c r="P1263" s="247"/>
      <c r="Q1263" s="247"/>
      <c r="R1263" s="247"/>
      <c r="S1263" s="247"/>
      <c r="T1263" s="247"/>
      <c r="U1263" s="247"/>
      <c r="V1263" s="247"/>
      <c r="W1263" s="247"/>
      <c r="X1263" s="247"/>
      <c r="Y1263" s="248"/>
      <c r="Z1263" s="249"/>
      <c r="AA1263" s="250"/>
      <c r="AB1263" s="250"/>
      <c r="AC1263" s="251"/>
      <c r="AD1263" s="243"/>
      <c r="AE1263" s="244"/>
      <c r="AF1263" s="244"/>
      <c r="AG1263" s="244"/>
      <c r="AH1263" s="245"/>
      <c r="AI1263" s="246"/>
      <c r="AJ1263" s="247"/>
      <c r="AK1263" s="247"/>
      <c r="AL1263" s="247"/>
      <c r="AM1263" s="247"/>
      <c r="AN1263" s="247"/>
      <c r="AO1263" s="247"/>
      <c r="AP1263" s="247"/>
      <c r="AQ1263" s="247"/>
      <c r="AR1263" s="247"/>
      <c r="AS1263" s="247"/>
      <c r="AT1263" s="247"/>
      <c r="AU1263" s="248"/>
      <c r="AV1263" s="249"/>
      <c r="AW1263" s="250"/>
      <c r="AX1263" s="250"/>
      <c r="AY1263" s="252"/>
    </row>
    <row r="1264" spans="2:51" ht="24.75" customHeight="1">
      <c r="B1264" s="308"/>
      <c r="C1264" s="309"/>
      <c r="D1264" s="309"/>
      <c r="E1264" s="309"/>
      <c r="F1264" s="309"/>
      <c r="G1264" s="310"/>
      <c r="H1264" s="233"/>
      <c r="I1264" s="234"/>
      <c r="J1264" s="234"/>
      <c r="K1264" s="234"/>
      <c r="L1264" s="235"/>
      <c r="M1264" s="236"/>
      <c r="N1264" s="237"/>
      <c r="O1264" s="237"/>
      <c r="P1264" s="237"/>
      <c r="Q1264" s="237"/>
      <c r="R1264" s="237"/>
      <c r="S1264" s="237"/>
      <c r="T1264" s="237"/>
      <c r="U1264" s="237"/>
      <c r="V1264" s="237"/>
      <c r="W1264" s="237"/>
      <c r="X1264" s="237"/>
      <c r="Y1264" s="238"/>
      <c r="Z1264" s="239"/>
      <c r="AA1264" s="240"/>
      <c r="AB1264" s="240"/>
      <c r="AC1264" s="242"/>
      <c r="AD1264" s="233"/>
      <c r="AE1264" s="234"/>
      <c r="AF1264" s="234"/>
      <c r="AG1264" s="234"/>
      <c r="AH1264" s="235"/>
      <c r="AI1264" s="236"/>
      <c r="AJ1264" s="237"/>
      <c r="AK1264" s="237"/>
      <c r="AL1264" s="237"/>
      <c r="AM1264" s="237"/>
      <c r="AN1264" s="237"/>
      <c r="AO1264" s="237"/>
      <c r="AP1264" s="237"/>
      <c r="AQ1264" s="237"/>
      <c r="AR1264" s="237"/>
      <c r="AS1264" s="237"/>
      <c r="AT1264" s="237"/>
      <c r="AU1264" s="238"/>
      <c r="AV1264" s="239"/>
      <c r="AW1264" s="240"/>
      <c r="AX1264" s="240"/>
      <c r="AY1264" s="241"/>
    </row>
    <row r="1265" spans="2:51" ht="24.75" customHeight="1">
      <c r="B1265" s="308"/>
      <c r="C1265" s="309"/>
      <c r="D1265" s="309"/>
      <c r="E1265" s="309"/>
      <c r="F1265" s="309"/>
      <c r="G1265" s="310"/>
      <c r="H1265" s="233"/>
      <c r="I1265" s="234"/>
      <c r="J1265" s="234"/>
      <c r="K1265" s="234"/>
      <c r="L1265" s="235"/>
      <c r="M1265" s="236"/>
      <c r="N1265" s="237"/>
      <c r="O1265" s="237"/>
      <c r="P1265" s="237"/>
      <c r="Q1265" s="237"/>
      <c r="R1265" s="237"/>
      <c r="S1265" s="237"/>
      <c r="T1265" s="237"/>
      <c r="U1265" s="237"/>
      <c r="V1265" s="237"/>
      <c r="W1265" s="237"/>
      <c r="X1265" s="237"/>
      <c r="Y1265" s="238"/>
      <c r="Z1265" s="239"/>
      <c r="AA1265" s="240"/>
      <c r="AB1265" s="240"/>
      <c r="AC1265" s="242"/>
      <c r="AD1265" s="233"/>
      <c r="AE1265" s="234"/>
      <c r="AF1265" s="234"/>
      <c r="AG1265" s="234"/>
      <c r="AH1265" s="235"/>
      <c r="AI1265" s="236"/>
      <c r="AJ1265" s="237"/>
      <c r="AK1265" s="237"/>
      <c r="AL1265" s="237"/>
      <c r="AM1265" s="237"/>
      <c r="AN1265" s="237"/>
      <c r="AO1265" s="237"/>
      <c r="AP1265" s="237"/>
      <c r="AQ1265" s="237"/>
      <c r="AR1265" s="237"/>
      <c r="AS1265" s="237"/>
      <c r="AT1265" s="237"/>
      <c r="AU1265" s="238"/>
      <c r="AV1265" s="239"/>
      <c r="AW1265" s="240"/>
      <c r="AX1265" s="240"/>
      <c r="AY1265" s="241"/>
    </row>
    <row r="1266" spans="2:51" ht="24.75" customHeight="1">
      <c r="B1266" s="308"/>
      <c r="C1266" s="309"/>
      <c r="D1266" s="309"/>
      <c r="E1266" s="309"/>
      <c r="F1266" s="309"/>
      <c r="G1266" s="310"/>
      <c r="H1266" s="233"/>
      <c r="I1266" s="234"/>
      <c r="J1266" s="234"/>
      <c r="K1266" s="234"/>
      <c r="L1266" s="235"/>
      <c r="M1266" s="236"/>
      <c r="N1266" s="237"/>
      <c r="O1266" s="237"/>
      <c r="P1266" s="237"/>
      <c r="Q1266" s="237"/>
      <c r="R1266" s="237"/>
      <c r="S1266" s="237"/>
      <c r="T1266" s="237"/>
      <c r="U1266" s="237"/>
      <c r="V1266" s="237"/>
      <c r="W1266" s="237"/>
      <c r="X1266" s="237"/>
      <c r="Y1266" s="238"/>
      <c r="Z1266" s="239"/>
      <c r="AA1266" s="240"/>
      <c r="AB1266" s="240"/>
      <c r="AC1266" s="242"/>
      <c r="AD1266" s="233"/>
      <c r="AE1266" s="234"/>
      <c r="AF1266" s="234"/>
      <c r="AG1266" s="234"/>
      <c r="AH1266" s="235"/>
      <c r="AI1266" s="236"/>
      <c r="AJ1266" s="237"/>
      <c r="AK1266" s="237"/>
      <c r="AL1266" s="237"/>
      <c r="AM1266" s="237"/>
      <c r="AN1266" s="237"/>
      <c r="AO1266" s="237"/>
      <c r="AP1266" s="237"/>
      <c r="AQ1266" s="237"/>
      <c r="AR1266" s="237"/>
      <c r="AS1266" s="237"/>
      <c r="AT1266" s="237"/>
      <c r="AU1266" s="238"/>
      <c r="AV1266" s="239"/>
      <c r="AW1266" s="240"/>
      <c r="AX1266" s="240"/>
      <c r="AY1266" s="241"/>
    </row>
    <row r="1267" spans="2:51" ht="24.75" customHeight="1">
      <c r="B1267" s="308"/>
      <c r="C1267" s="309"/>
      <c r="D1267" s="309"/>
      <c r="E1267" s="309"/>
      <c r="F1267" s="309"/>
      <c r="G1267" s="310"/>
      <c r="H1267" s="233"/>
      <c r="I1267" s="234"/>
      <c r="J1267" s="234"/>
      <c r="K1267" s="234"/>
      <c r="L1267" s="235"/>
      <c r="M1267" s="236"/>
      <c r="N1267" s="237"/>
      <c r="O1267" s="237"/>
      <c r="P1267" s="237"/>
      <c r="Q1267" s="237"/>
      <c r="R1267" s="237"/>
      <c r="S1267" s="237"/>
      <c r="T1267" s="237"/>
      <c r="U1267" s="237"/>
      <c r="V1267" s="237"/>
      <c r="W1267" s="237"/>
      <c r="X1267" s="237"/>
      <c r="Y1267" s="238"/>
      <c r="Z1267" s="239"/>
      <c r="AA1267" s="240"/>
      <c r="AB1267" s="240"/>
      <c r="AC1267" s="240"/>
      <c r="AD1267" s="233"/>
      <c r="AE1267" s="234"/>
      <c r="AF1267" s="234"/>
      <c r="AG1267" s="234"/>
      <c r="AH1267" s="235"/>
      <c r="AI1267" s="236"/>
      <c r="AJ1267" s="237"/>
      <c r="AK1267" s="237"/>
      <c r="AL1267" s="237"/>
      <c r="AM1267" s="237"/>
      <c r="AN1267" s="237"/>
      <c r="AO1267" s="237"/>
      <c r="AP1267" s="237"/>
      <c r="AQ1267" s="237"/>
      <c r="AR1267" s="237"/>
      <c r="AS1267" s="237"/>
      <c r="AT1267" s="237"/>
      <c r="AU1267" s="238"/>
      <c r="AV1267" s="239"/>
      <c r="AW1267" s="240"/>
      <c r="AX1267" s="240"/>
      <c r="AY1267" s="241"/>
    </row>
    <row r="1268" spans="2:51" ht="24.75" customHeight="1">
      <c r="B1268" s="308"/>
      <c r="C1268" s="309"/>
      <c r="D1268" s="309"/>
      <c r="E1268" s="309"/>
      <c r="F1268" s="309"/>
      <c r="G1268" s="310"/>
      <c r="H1268" s="233"/>
      <c r="I1268" s="234"/>
      <c r="J1268" s="234"/>
      <c r="K1268" s="234"/>
      <c r="L1268" s="235"/>
      <c r="M1268" s="236"/>
      <c r="N1268" s="237"/>
      <c r="O1268" s="237"/>
      <c r="P1268" s="237"/>
      <c r="Q1268" s="237"/>
      <c r="R1268" s="237"/>
      <c r="S1268" s="237"/>
      <c r="T1268" s="237"/>
      <c r="U1268" s="237"/>
      <c r="V1268" s="237"/>
      <c r="W1268" s="237"/>
      <c r="X1268" s="237"/>
      <c r="Y1268" s="238"/>
      <c r="Z1268" s="239"/>
      <c r="AA1268" s="240"/>
      <c r="AB1268" s="240"/>
      <c r="AC1268" s="240"/>
      <c r="AD1268" s="233"/>
      <c r="AE1268" s="234"/>
      <c r="AF1268" s="234"/>
      <c r="AG1268" s="234"/>
      <c r="AH1268" s="235"/>
      <c r="AI1268" s="236"/>
      <c r="AJ1268" s="237"/>
      <c r="AK1268" s="237"/>
      <c r="AL1268" s="237"/>
      <c r="AM1268" s="237"/>
      <c r="AN1268" s="237"/>
      <c r="AO1268" s="237"/>
      <c r="AP1268" s="237"/>
      <c r="AQ1268" s="237"/>
      <c r="AR1268" s="237"/>
      <c r="AS1268" s="237"/>
      <c r="AT1268" s="237"/>
      <c r="AU1268" s="238"/>
      <c r="AV1268" s="239"/>
      <c r="AW1268" s="240"/>
      <c r="AX1268" s="240"/>
      <c r="AY1268" s="241"/>
    </row>
    <row r="1269" spans="2:51" ht="24.75" customHeight="1">
      <c r="B1269" s="308"/>
      <c r="C1269" s="309"/>
      <c r="D1269" s="309"/>
      <c r="E1269" s="309"/>
      <c r="F1269" s="309"/>
      <c r="G1269" s="310"/>
      <c r="H1269" s="233"/>
      <c r="I1269" s="234"/>
      <c r="J1269" s="234"/>
      <c r="K1269" s="234"/>
      <c r="L1269" s="235"/>
      <c r="M1269" s="236"/>
      <c r="N1269" s="237"/>
      <c r="O1269" s="237"/>
      <c r="P1269" s="237"/>
      <c r="Q1269" s="237"/>
      <c r="R1269" s="237"/>
      <c r="S1269" s="237"/>
      <c r="T1269" s="237"/>
      <c r="U1269" s="237"/>
      <c r="V1269" s="237"/>
      <c r="W1269" s="237"/>
      <c r="X1269" s="237"/>
      <c r="Y1269" s="238"/>
      <c r="Z1269" s="239"/>
      <c r="AA1269" s="240"/>
      <c r="AB1269" s="240"/>
      <c r="AC1269" s="240"/>
      <c r="AD1269" s="233"/>
      <c r="AE1269" s="234"/>
      <c r="AF1269" s="234"/>
      <c r="AG1269" s="234"/>
      <c r="AH1269" s="235"/>
      <c r="AI1269" s="236"/>
      <c r="AJ1269" s="237"/>
      <c r="AK1269" s="237"/>
      <c r="AL1269" s="237"/>
      <c r="AM1269" s="237"/>
      <c r="AN1269" s="237"/>
      <c r="AO1269" s="237"/>
      <c r="AP1269" s="237"/>
      <c r="AQ1269" s="237"/>
      <c r="AR1269" s="237"/>
      <c r="AS1269" s="237"/>
      <c r="AT1269" s="237"/>
      <c r="AU1269" s="238"/>
      <c r="AV1269" s="239"/>
      <c r="AW1269" s="240"/>
      <c r="AX1269" s="240"/>
      <c r="AY1269" s="241"/>
    </row>
    <row r="1270" spans="2:51" ht="24.75" customHeight="1">
      <c r="B1270" s="308"/>
      <c r="C1270" s="309"/>
      <c r="D1270" s="309"/>
      <c r="E1270" s="309"/>
      <c r="F1270" s="309"/>
      <c r="G1270" s="310"/>
      <c r="H1270" s="224"/>
      <c r="I1270" s="225"/>
      <c r="J1270" s="225"/>
      <c r="K1270" s="225"/>
      <c r="L1270" s="226"/>
      <c r="M1270" s="227"/>
      <c r="N1270" s="228"/>
      <c r="O1270" s="228"/>
      <c r="P1270" s="228"/>
      <c r="Q1270" s="228"/>
      <c r="R1270" s="228"/>
      <c r="S1270" s="228"/>
      <c r="T1270" s="228"/>
      <c r="U1270" s="228"/>
      <c r="V1270" s="228"/>
      <c r="W1270" s="228"/>
      <c r="X1270" s="228"/>
      <c r="Y1270" s="229"/>
      <c r="Z1270" s="230"/>
      <c r="AA1270" s="231"/>
      <c r="AB1270" s="231"/>
      <c r="AC1270" s="231"/>
      <c r="AD1270" s="224"/>
      <c r="AE1270" s="225"/>
      <c r="AF1270" s="225"/>
      <c r="AG1270" s="225"/>
      <c r="AH1270" s="226"/>
      <c r="AI1270" s="227"/>
      <c r="AJ1270" s="228"/>
      <c r="AK1270" s="228"/>
      <c r="AL1270" s="228"/>
      <c r="AM1270" s="228"/>
      <c r="AN1270" s="228"/>
      <c r="AO1270" s="228"/>
      <c r="AP1270" s="228"/>
      <c r="AQ1270" s="228"/>
      <c r="AR1270" s="228"/>
      <c r="AS1270" s="228"/>
      <c r="AT1270" s="228"/>
      <c r="AU1270" s="229"/>
      <c r="AV1270" s="230"/>
      <c r="AW1270" s="231"/>
      <c r="AX1270" s="231"/>
      <c r="AY1270" s="232"/>
    </row>
    <row r="1271" spans="2:51" ht="24.75" customHeight="1" thickBot="1">
      <c r="B1271" s="311"/>
      <c r="C1271" s="312"/>
      <c r="D1271" s="312"/>
      <c r="E1271" s="312"/>
      <c r="F1271" s="312"/>
      <c r="G1271" s="313"/>
      <c r="H1271" s="215" t="s">
        <v>26</v>
      </c>
      <c r="I1271" s="216"/>
      <c r="J1271" s="216"/>
      <c r="K1271" s="216"/>
      <c r="L1271" s="216"/>
      <c r="M1271" s="217"/>
      <c r="N1271" s="218"/>
      <c r="O1271" s="218"/>
      <c r="P1271" s="218"/>
      <c r="Q1271" s="218"/>
      <c r="R1271" s="218"/>
      <c r="S1271" s="218"/>
      <c r="T1271" s="218"/>
      <c r="U1271" s="218"/>
      <c r="V1271" s="218"/>
      <c r="W1271" s="218"/>
      <c r="X1271" s="218"/>
      <c r="Y1271" s="219"/>
      <c r="Z1271" s="220"/>
      <c r="AA1271" s="221"/>
      <c r="AB1271" s="221"/>
      <c r="AC1271" s="222"/>
      <c r="AD1271" s="215" t="s">
        <v>26</v>
      </c>
      <c r="AE1271" s="216"/>
      <c r="AF1271" s="216"/>
      <c r="AG1271" s="216"/>
      <c r="AH1271" s="216"/>
      <c r="AI1271" s="217"/>
      <c r="AJ1271" s="218"/>
      <c r="AK1271" s="218"/>
      <c r="AL1271" s="218"/>
      <c r="AM1271" s="218"/>
      <c r="AN1271" s="218"/>
      <c r="AO1271" s="218"/>
      <c r="AP1271" s="218"/>
      <c r="AQ1271" s="218"/>
      <c r="AR1271" s="218"/>
      <c r="AS1271" s="218"/>
      <c r="AT1271" s="218"/>
      <c r="AU1271" s="219"/>
      <c r="AV1271" s="220"/>
      <c r="AW1271" s="221"/>
      <c r="AX1271" s="221"/>
      <c r="AY1271" s="223"/>
    </row>
    <row r="1273" spans="2:51" ht="23.25" customHeight="1">
      <c r="B1273" s="28" t="s">
        <v>100</v>
      </c>
      <c r="C1273" s="28"/>
      <c r="D1273" s="28"/>
      <c r="E1273" s="64"/>
      <c r="F1273" s="64"/>
      <c r="G1273" s="494" t="s">
        <v>1931</v>
      </c>
      <c r="H1273" s="494"/>
      <c r="I1273" s="494"/>
      <c r="J1273" s="494"/>
      <c r="K1273" s="494"/>
      <c r="L1273" s="494"/>
      <c r="M1273" s="494"/>
      <c r="N1273" s="494"/>
      <c r="O1273" s="494"/>
      <c r="P1273" s="494"/>
      <c r="Q1273" s="494"/>
      <c r="R1273" s="494"/>
      <c r="S1273" s="494"/>
      <c r="T1273" s="494"/>
      <c r="U1273" s="494"/>
      <c r="V1273" s="494"/>
      <c r="W1273" s="494"/>
      <c r="X1273" s="494"/>
      <c r="Y1273" s="494"/>
      <c r="Z1273" s="494"/>
      <c r="AA1273" s="494"/>
      <c r="AB1273" s="494"/>
      <c r="AC1273" s="494"/>
      <c r="AD1273" s="494"/>
      <c r="AE1273" s="494"/>
      <c r="AF1273" s="494"/>
      <c r="AG1273" s="494"/>
      <c r="AH1273" s="494"/>
      <c r="AI1273" s="494"/>
      <c r="AJ1273" s="494"/>
      <c r="AK1273" s="494"/>
      <c r="AL1273" s="494"/>
      <c r="AM1273" s="494"/>
      <c r="AN1273" s="494"/>
      <c r="AO1273" s="494"/>
      <c r="AP1273" s="494"/>
      <c r="AQ1273" s="494"/>
      <c r="AR1273" s="494"/>
      <c r="AS1273" s="494"/>
      <c r="AT1273" s="494"/>
      <c r="AU1273" s="494"/>
      <c r="AV1273" s="494"/>
      <c r="AW1273" s="494"/>
      <c r="AX1273" s="494"/>
      <c r="AY1273" s="64"/>
    </row>
    <row r="1274" spans="2:51" ht="14.25">
      <c r="C1274" s="20" t="s">
        <v>1765</v>
      </c>
    </row>
    <row r="1275" spans="2:51">
      <c r="C1275" t="s">
        <v>1766</v>
      </c>
    </row>
    <row r="1276" spans="2:51" ht="34.5" customHeight="1">
      <c r="B1276" s="202"/>
      <c r="C1276" s="202"/>
      <c r="D1276" s="213" t="s">
        <v>1767</v>
      </c>
      <c r="E1276" s="213"/>
      <c r="F1276" s="213"/>
      <c r="G1276" s="213"/>
      <c r="H1276" s="213"/>
      <c r="I1276" s="213"/>
      <c r="J1276" s="213"/>
      <c r="K1276" s="213"/>
      <c r="L1276" s="213"/>
      <c r="M1276" s="213"/>
      <c r="N1276" s="213" t="s">
        <v>1768</v>
      </c>
      <c r="O1276" s="213"/>
      <c r="P1276" s="213"/>
      <c r="Q1276" s="213"/>
      <c r="R1276" s="213"/>
      <c r="S1276" s="213"/>
      <c r="T1276" s="213"/>
      <c r="U1276" s="213"/>
      <c r="V1276" s="213"/>
      <c r="W1276" s="213"/>
      <c r="X1276" s="213"/>
      <c r="Y1276" s="213"/>
      <c r="Z1276" s="213"/>
      <c r="AA1276" s="213"/>
      <c r="AB1276" s="213"/>
      <c r="AC1276" s="213"/>
      <c r="AD1276" s="213"/>
      <c r="AE1276" s="213"/>
      <c r="AF1276" s="213"/>
      <c r="AG1276" s="213"/>
      <c r="AH1276" s="213"/>
      <c r="AI1276" s="213"/>
      <c r="AJ1276" s="213"/>
      <c r="AK1276" s="213"/>
      <c r="AL1276" s="214" t="s">
        <v>1769</v>
      </c>
      <c r="AM1276" s="213"/>
      <c r="AN1276" s="213"/>
      <c r="AO1276" s="213"/>
      <c r="AP1276" s="213"/>
      <c r="AQ1276" s="213"/>
      <c r="AR1276" s="213" t="s">
        <v>27</v>
      </c>
      <c r="AS1276" s="213"/>
      <c r="AT1276" s="213"/>
      <c r="AU1276" s="213"/>
      <c r="AV1276" s="213" t="s">
        <v>28</v>
      </c>
      <c r="AW1276" s="213"/>
      <c r="AX1276" s="213"/>
    </row>
    <row r="1277" spans="2:51" ht="45" customHeight="1">
      <c r="B1277" s="202">
        <v>1</v>
      </c>
      <c r="C1277" s="202">
        <v>1</v>
      </c>
      <c r="D1277" s="208" t="s">
        <v>335</v>
      </c>
      <c r="E1277" s="208"/>
      <c r="F1277" s="208"/>
      <c r="G1277" s="208"/>
      <c r="H1277" s="208"/>
      <c r="I1277" s="208"/>
      <c r="J1277" s="208"/>
      <c r="K1277" s="208"/>
      <c r="L1277" s="208"/>
      <c r="M1277" s="208"/>
      <c r="N1277" s="480" t="s">
        <v>1934</v>
      </c>
      <c r="O1277" s="489"/>
      <c r="P1277" s="489"/>
      <c r="Q1277" s="489"/>
      <c r="R1277" s="489"/>
      <c r="S1277" s="489"/>
      <c r="T1277" s="489"/>
      <c r="U1277" s="489"/>
      <c r="V1277" s="489"/>
      <c r="W1277" s="489"/>
      <c r="X1277" s="489"/>
      <c r="Y1277" s="489"/>
      <c r="Z1277" s="489"/>
      <c r="AA1277" s="489"/>
      <c r="AB1277" s="489"/>
      <c r="AC1277" s="489"/>
      <c r="AD1277" s="489"/>
      <c r="AE1277" s="489"/>
      <c r="AF1277" s="489"/>
      <c r="AG1277" s="489"/>
      <c r="AH1277" s="489"/>
      <c r="AI1277" s="489"/>
      <c r="AJ1277" s="489"/>
      <c r="AK1277" s="490"/>
      <c r="AL1277" s="492">
        <v>33.700000000000003</v>
      </c>
      <c r="AM1277" s="493"/>
      <c r="AN1277" s="493"/>
      <c r="AO1277" s="493"/>
      <c r="AP1277" s="493"/>
      <c r="AQ1277" s="493"/>
      <c r="AR1277" s="209" t="s">
        <v>224</v>
      </c>
      <c r="AS1277" s="209"/>
      <c r="AT1277" s="209"/>
      <c r="AU1277" s="209"/>
      <c r="AV1277" s="209" t="s">
        <v>1722</v>
      </c>
      <c r="AW1277" s="209"/>
      <c r="AX1277" s="209"/>
    </row>
    <row r="1278" spans="2:51" ht="24" customHeight="1">
      <c r="B1278" s="202">
        <v>2</v>
      </c>
      <c r="C1278" s="202">
        <v>1</v>
      </c>
      <c r="D1278" s="208"/>
      <c r="E1278" s="208"/>
      <c r="F1278" s="208"/>
      <c r="G1278" s="208"/>
      <c r="H1278" s="208"/>
      <c r="I1278" s="208"/>
      <c r="J1278" s="208"/>
      <c r="K1278" s="208"/>
      <c r="L1278" s="208"/>
      <c r="M1278" s="208"/>
      <c r="N1278" s="208"/>
      <c r="O1278" s="208"/>
      <c r="P1278" s="208"/>
      <c r="Q1278" s="208"/>
      <c r="R1278" s="208"/>
      <c r="S1278" s="208"/>
      <c r="T1278" s="208"/>
      <c r="U1278" s="208"/>
      <c r="V1278" s="208"/>
      <c r="W1278" s="208"/>
      <c r="X1278" s="208"/>
      <c r="Y1278" s="208"/>
      <c r="Z1278" s="208"/>
      <c r="AA1278" s="208"/>
      <c r="AB1278" s="208"/>
      <c r="AC1278" s="208"/>
      <c r="AD1278" s="208"/>
      <c r="AE1278" s="208"/>
      <c r="AF1278" s="208"/>
      <c r="AG1278" s="208"/>
      <c r="AH1278" s="208"/>
      <c r="AI1278" s="208"/>
      <c r="AJ1278" s="208"/>
      <c r="AK1278" s="208"/>
      <c r="AL1278" s="483"/>
      <c r="AM1278" s="484"/>
      <c r="AN1278" s="484"/>
      <c r="AO1278" s="484"/>
      <c r="AP1278" s="484"/>
      <c r="AQ1278" s="484"/>
      <c r="AR1278" s="209"/>
      <c r="AS1278" s="209"/>
      <c r="AT1278" s="209"/>
      <c r="AU1278" s="209"/>
      <c r="AV1278" s="209"/>
      <c r="AW1278" s="209"/>
      <c r="AX1278" s="209"/>
    </row>
    <row r="1279" spans="2:51" ht="24" customHeight="1">
      <c r="B1279" s="202">
        <v>3</v>
      </c>
      <c r="C1279" s="202">
        <v>1</v>
      </c>
      <c r="D1279" s="208"/>
      <c r="E1279" s="208"/>
      <c r="F1279" s="208"/>
      <c r="G1279" s="208"/>
      <c r="H1279" s="208"/>
      <c r="I1279" s="208"/>
      <c r="J1279" s="208"/>
      <c r="K1279" s="208"/>
      <c r="L1279" s="208"/>
      <c r="M1279" s="208"/>
      <c r="N1279" s="208"/>
      <c r="O1279" s="208"/>
      <c r="P1279" s="208"/>
      <c r="Q1279" s="208"/>
      <c r="R1279" s="208"/>
      <c r="S1279" s="208"/>
      <c r="T1279" s="208"/>
      <c r="U1279" s="208"/>
      <c r="V1279" s="208"/>
      <c r="W1279" s="208"/>
      <c r="X1279" s="208"/>
      <c r="Y1279" s="208"/>
      <c r="Z1279" s="208"/>
      <c r="AA1279" s="208"/>
      <c r="AB1279" s="208"/>
      <c r="AC1279" s="208"/>
      <c r="AD1279" s="208"/>
      <c r="AE1279" s="208"/>
      <c r="AF1279" s="208"/>
      <c r="AG1279" s="208"/>
      <c r="AH1279" s="208"/>
      <c r="AI1279" s="208"/>
      <c r="AJ1279" s="208"/>
      <c r="AK1279" s="208"/>
      <c r="AL1279" s="207"/>
      <c r="AM1279" s="208"/>
      <c r="AN1279" s="208"/>
      <c r="AO1279" s="208"/>
      <c r="AP1279" s="208"/>
      <c r="AQ1279" s="208"/>
      <c r="AR1279" s="208"/>
      <c r="AS1279" s="208"/>
      <c r="AT1279" s="208"/>
      <c r="AU1279" s="208"/>
      <c r="AV1279" s="208"/>
      <c r="AW1279" s="208"/>
      <c r="AX1279" s="208"/>
    </row>
    <row r="1280" spans="2:51" ht="24" customHeight="1">
      <c r="B1280" s="202">
        <v>4</v>
      </c>
      <c r="C1280" s="202">
        <v>1</v>
      </c>
      <c r="D1280" s="208"/>
      <c r="E1280" s="208"/>
      <c r="F1280" s="208"/>
      <c r="G1280" s="208"/>
      <c r="H1280" s="208"/>
      <c r="I1280" s="208"/>
      <c r="J1280" s="208"/>
      <c r="K1280" s="208"/>
      <c r="L1280" s="208"/>
      <c r="M1280" s="208"/>
      <c r="N1280" s="208"/>
      <c r="O1280" s="208"/>
      <c r="P1280" s="208"/>
      <c r="Q1280" s="208"/>
      <c r="R1280" s="208"/>
      <c r="S1280" s="208"/>
      <c r="T1280" s="208"/>
      <c r="U1280" s="208"/>
      <c r="V1280" s="208"/>
      <c r="W1280" s="208"/>
      <c r="X1280" s="208"/>
      <c r="Y1280" s="208"/>
      <c r="Z1280" s="208"/>
      <c r="AA1280" s="208"/>
      <c r="AB1280" s="208"/>
      <c r="AC1280" s="208"/>
      <c r="AD1280" s="208"/>
      <c r="AE1280" s="208"/>
      <c r="AF1280" s="208"/>
      <c r="AG1280" s="208"/>
      <c r="AH1280" s="208"/>
      <c r="AI1280" s="208"/>
      <c r="AJ1280" s="208"/>
      <c r="AK1280" s="208"/>
      <c r="AL1280" s="207"/>
      <c r="AM1280" s="208"/>
      <c r="AN1280" s="208"/>
      <c r="AO1280" s="208"/>
      <c r="AP1280" s="208"/>
      <c r="AQ1280" s="208"/>
      <c r="AR1280" s="208"/>
      <c r="AS1280" s="208"/>
      <c r="AT1280" s="208"/>
      <c r="AU1280" s="208"/>
      <c r="AV1280" s="208"/>
      <c r="AW1280" s="208"/>
      <c r="AX1280" s="208"/>
    </row>
    <row r="1281" spans="2:50" ht="24" customHeight="1">
      <c r="B1281" s="202">
        <v>5</v>
      </c>
      <c r="C1281" s="202">
        <v>1</v>
      </c>
      <c r="D1281" s="208"/>
      <c r="E1281" s="208"/>
      <c r="F1281" s="208"/>
      <c r="G1281" s="208"/>
      <c r="H1281" s="208"/>
      <c r="I1281" s="208"/>
      <c r="J1281" s="208"/>
      <c r="K1281" s="208"/>
      <c r="L1281" s="208"/>
      <c r="M1281" s="208"/>
      <c r="N1281" s="208"/>
      <c r="O1281" s="208"/>
      <c r="P1281" s="208"/>
      <c r="Q1281" s="208"/>
      <c r="R1281" s="208"/>
      <c r="S1281" s="208"/>
      <c r="T1281" s="208"/>
      <c r="U1281" s="208"/>
      <c r="V1281" s="208"/>
      <c r="W1281" s="208"/>
      <c r="X1281" s="208"/>
      <c r="Y1281" s="208"/>
      <c r="Z1281" s="208"/>
      <c r="AA1281" s="208"/>
      <c r="AB1281" s="208"/>
      <c r="AC1281" s="208"/>
      <c r="AD1281" s="208"/>
      <c r="AE1281" s="208"/>
      <c r="AF1281" s="208"/>
      <c r="AG1281" s="208"/>
      <c r="AH1281" s="208"/>
      <c r="AI1281" s="208"/>
      <c r="AJ1281" s="208"/>
      <c r="AK1281" s="208"/>
      <c r="AL1281" s="207"/>
      <c r="AM1281" s="208"/>
      <c r="AN1281" s="208"/>
      <c r="AO1281" s="208"/>
      <c r="AP1281" s="208"/>
      <c r="AQ1281" s="208"/>
      <c r="AR1281" s="208"/>
      <c r="AS1281" s="208"/>
      <c r="AT1281" s="208"/>
      <c r="AU1281" s="208"/>
      <c r="AV1281" s="208"/>
      <c r="AW1281" s="208"/>
      <c r="AX1281" s="208"/>
    </row>
    <row r="1282" spans="2:50" ht="24" customHeight="1">
      <c r="B1282" s="202">
        <v>6</v>
      </c>
      <c r="C1282" s="202">
        <v>1</v>
      </c>
      <c r="D1282" s="208"/>
      <c r="E1282" s="208"/>
      <c r="F1282" s="208"/>
      <c r="G1282" s="208"/>
      <c r="H1282" s="208"/>
      <c r="I1282" s="208"/>
      <c r="J1282" s="208"/>
      <c r="K1282" s="208"/>
      <c r="L1282" s="208"/>
      <c r="M1282" s="208"/>
      <c r="N1282" s="208"/>
      <c r="O1282" s="208"/>
      <c r="P1282" s="208"/>
      <c r="Q1282" s="208"/>
      <c r="R1282" s="208"/>
      <c r="S1282" s="208"/>
      <c r="T1282" s="208"/>
      <c r="U1282" s="208"/>
      <c r="V1282" s="208"/>
      <c r="W1282" s="208"/>
      <c r="X1282" s="208"/>
      <c r="Y1282" s="208"/>
      <c r="Z1282" s="208"/>
      <c r="AA1282" s="208"/>
      <c r="AB1282" s="208"/>
      <c r="AC1282" s="208"/>
      <c r="AD1282" s="208"/>
      <c r="AE1282" s="208"/>
      <c r="AF1282" s="208"/>
      <c r="AG1282" s="208"/>
      <c r="AH1282" s="208"/>
      <c r="AI1282" s="208"/>
      <c r="AJ1282" s="208"/>
      <c r="AK1282" s="208"/>
      <c r="AL1282" s="207"/>
      <c r="AM1282" s="208"/>
      <c r="AN1282" s="208"/>
      <c r="AO1282" s="208"/>
      <c r="AP1282" s="208"/>
      <c r="AQ1282" s="208"/>
      <c r="AR1282" s="208"/>
      <c r="AS1282" s="208"/>
      <c r="AT1282" s="208"/>
      <c r="AU1282" s="208"/>
      <c r="AV1282" s="208"/>
      <c r="AW1282" s="208"/>
      <c r="AX1282" s="208"/>
    </row>
    <row r="1283" spans="2:50" ht="24" customHeight="1">
      <c r="B1283" s="202">
        <v>7</v>
      </c>
      <c r="C1283" s="202">
        <v>1</v>
      </c>
      <c r="D1283" s="208"/>
      <c r="E1283" s="208"/>
      <c r="F1283" s="208"/>
      <c r="G1283" s="208"/>
      <c r="H1283" s="208"/>
      <c r="I1283" s="208"/>
      <c r="J1283" s="208"/>
      <c r="K1283" s="208"/>
      <c r="L1283" s="208"/>
      <c r="M1283" s="208"/>
      <c r="N1283" s="208"/>
      <c r="O1283" s="208"/>
      <c r="P1283" s="208"/>
      <c r="Q1283" s="208"/>
      <c r="R1283" s="208"/>
      <c r="S1283" s="208"/>
      <c r="T1283" s="208"/>
      <c r="U1283" s="208"/>
      <c r="V1283" s="208"/>
      <c r="W1283" s="208"/>
      <c r="X1283" s="208"/>
      <c r="Y1283" s="208"/>
      <c r="Z1283" s="208"/>
      <c r="AA1283" s="208"/>
      <c r="AB1283" s="208"/>
      <c r="AC1283" s="208"/>
      <c r="AD1283" s="208"/>
      <c r="AE1283" s="208"/>
      <c r="AF1283" s="208"/>
      <c r="AG1283" s="208"/>
      <c r="AH1283" s="208"/>
      <c r="AI1283" s="208"/>
      <c r="AJ1283" s="208"/>
      <c r="AK1283" s="208"/>
      <c r="AL1283" s="207"/>
      <c r="AM1283" s="208"/>
      <c r="AN1283" s="208"/>
      <c r="AO1283" s="208"/>
      <c r="AP1283" s="208"/>
      <c r="AQ1283" s="208"/>
      <c r="AR1283" s="208"/>
      <c r="AS1283" s="208"/>
      <c r="AT1283" s="208"/>
      <c r="AU1283" s="208"/>
      <c r="AV1283" s="208"/>
      <c r="AW1283" s="208"/>
      <c r="AX1283" s="208"/>
    </row>
    <row r="1284" spans="2:50" ht="24" customHeight="1">
      <c r="B1284" s="202">
        <v>8</v>
      </c>
      <c r="C1284" s="202">
        <v>1</v>
      </c>
      <c r="D1284" s="208"/>
      <c r="E1284" s="208"/>
      <c r="F1284" s="208"/>
      <c r="G1284" s="208"/>
      <c r="H1284" s="208"/>
      <c r="I1284" s="208"/>
      <c r="J1284" s="208"/>
      <c r="K1284" s="208"/>
      <c r="L1284" s="208"/>
      <c r="M1284" s="208"/>
      <c r="N1284" s="208"/>
      <c r="O1284" s="208"/>
      <c r="P1284" s="208"/>
      <c r="Q1284" s="208"/>
      <c r="R1284" s="208"/>
      <c r="S1284" s="208"/>
      <c r="T1284" s="208"/>
      <c r="U1284" s="208"/>
      <c r="V1284" s="208"/>
      <c r="W1284" s="208"/>
      <c r="X1284" s="208"/>
      <c r="Y1284" s="208"/>
      <c r="Z1284" s="208"/>
      <c r="AA1284" s="208"/>
      <c r="AB1284" s="208"/>
      <c r="AC1284" s="208"/>
      <c r="AD1284" s="208"/>
      <c r="AE1284" s="208"/>
      <c r="AF1284" s="208"/>
      <c r="AG1284" s="208"/>
      <c r="AH1284" s="208"/>
      <c r="AI1284" s="208"/>
      <c r="AJ1284" s="208"/>
      <c r="AK1284" s="208"/>
      <c r="AL1284" s="207"/>
      <c r="AM1284" s="208"/>
      <c r="AN1284" s="208"/>
      <c r="AO1284" s="208"/>
      <c r="AP1284" s="208"/>
      <c r="AQ1284" s="208"/>
      <c r="AR1284" s="208"/>
      <c r="AS1284" s="208"/>
      <c r="AT1284" s="208"/>
      <c r="AU1284" s="208"/>
      <c r="AV1284" s="208"/>
      <c r="AW1284" s="208"/>
      <c r="AX1284" s="208"/>
    </row>
    <row r="1285" spans="2:50" ht="24" customHeight="1">
      <c r="B1285" s="202">
        <v>9</v>
      </c>
      <c r="C1285" s="202">
        <v>1</v>
      </c>
      <c r="D1285" s="208"/>
      <c r="E1285" s="208"/>
      <c r="F1285" s="208"/>
      <c r="G1285" s="208"/>
      <c r="H1285" s="208"/>
      <c r="I1285" s="208"/>
      <c r="J1285" s="208"/>
      <c r="K1285" s="208"/>
      <c r="L1285" s="208"/>
      <c r="M1285" s="208"/>
      <c r="N1285" s="208"/>
      <c r="O1285" s="208"/>
      <c r="P1285" s="208"/>
      <c r="Q1285" s="208"/>
      <c r="R1285" s="208"/>
      <c r="S1285" s="208"/>
      <c r="T1285" s="208"/>
      <c r="U1285" s="208"/>
      <c r="V1285" s="208"/>
      <c r="W1285" s="208"/>
      <c r="X1285" s="208"/>
      <c r="Y1285" s="208"/>
      <c r="Z1285" s="208"/>
      <c r="AA1285" s="208"/>
      <c r="AB1285" s="208"/>
      <c r="AC1285" s="208"/>
      <c r="AD1285" s="208"/>
      <c r="AE1285" s="208"/>
      <c r="AF1285" s="208"/>
      <c r="AG1285" s="208"/>
      <c r="AH1285" s="208"/>
      <c r="AI1285" s="208"/>
      <c r="AJ1285" s="208"/>
      <c r="AK1285" s="208"/>
      <c r="AL1285" s="207"/>
      <c r="AM1285" s="208"/>
      <c r="AN1285" s="208"/>
      <c r="AO1285" s="208"/>
      <c r="AP1285" s="208"/>
      <c r="AQ1285" s="208"/>
      <c r="AR1285" s="208"/>
      <c r="AS1285" s="208"/>
      <c r="AT1285" s="208"/>
      <c r="AU1285" s="208"/>
      <c r="AV1285" s="208"/>
      <c r="AW1285" s="208"/>
      <c r="AX1285" s="208"/>
    </row>
    <row r="1286" spans="2:50" ht="24" customHeight="1">
      <c r="B1286" s="202">
        <v>10</v>
      </c>
      <c r="C1286" s="202">
        <v>1</v>
      </c>
      <c r="D1286" s="208"/>
      <c r="E1286" s="208"/>
      <c r="F1286" s="208"/>
      <c r="G1286" s="208"/>
      <c r="H1286" s="208"/>
      <c r="I1286" s="208"/>
      <c r="J1286" s="208"/>
      <c r="K1286" s="208"/>
      <c r="L1286" s="208"/>
      <c r="M1286" s="208"/>
      <c r="N1286" s="208"/>
      <c r="O1286" s="208"/>
      <c r="P1286" s="208"/>
      <c r="Q1286" s="208"/>
      <c r="R1286" s="208"/>
      <c r="S1286" s="208"/>
      <c r="T1286" s="208"/>
      <c r="U1286" s="208"/>
      <c r="V1286" s="208"/>
      <c r="W1286" s="208"/>
      <c r="X1286" s="208"/>
      <c r="Y1286" s="208"/>
      <c r="Z1286" s="208"/>
      <c r="AA1286" s="208"/>
      <c r="AB1286" s="208"/>
      <c r="AC1286" s="208"/>
      <c r="AD1286" s="208"/>
      <c r="AE1286" s="208"/>
      <c r="AF1286" s="208"/>
      <c r="AG1286" s="208"/>
      <c r="AH1286" s="208"/>
      <c r="AI1286" s="208"/>
      <c r="AJ1286" s="208"/>
      <c r="AK1286" s="208"/>
      <c r="AL1286" s="207"/>
      <c r="AM1286" s="208"/>
      <c r="AN1286" s="208"/>
      <c r="AO1286" s="208"/>
      <c r="AP1286" s="208"/>
      <c r="AQ1286" s="208"/>
      <c r="AR1286" s="208"/>
      <c r="AS1286" s="208"/>
      <c r="AT1286" s="208"/>
      <c r="AU1286" s="208"/>
      <c r="AV1286" s="208"/>
      <c r="AW1286" s="208"/>
      <c r="AX1286" s="208"/>
    </row>
    <row r="1288" spans="2:50" ht="23.25" hidden="1" customHeight="1">
      <c r="B1288" t="s">
        <v>43</v>
      </c>
    </row>
    <row r="1289" spans="2:50" ht="36" hidden="1" customHeight="1">
      <c r="B1289" s="213" t="s">
        <v>29</v>
      </c>
      <c r="C1289" s="213"/>
      <c r="D1289" s="213"/>
      <c r="E1289" s="213"/>
      <c r="F1289" s="213"/>
      <c r="G1289" s="213"/>
      <c r="H1289" s="213"/>
      <c r="I1289" s="209"/>
      <c r="J1289" s="209"/>
      <c r="K1289" s="209"/>
      <c r="L1289" s="209"/>
      <c r="M1289" s="209"/>
      <c r="N1289" s="209"/>
      <c r="O1289" s="209"/>
      <c r="P1289" s="209"/>
      <c r="Q1289" s="209"/>
      <c r="R1289" s="209"/>
      <c r="S1289" s="209"/>
      <c r="T1289" s="209"/>
      <c r="U1289" s="209"/>
      <c r="V1289" s="209"/>
      <c r="W1289" s="209"/>
      <c r="X1289" s="209"/>
      <c r="Y1289" s="209"/>
    </row>
    <row r="1290" spans="2:50" ht="36" hidden="1" customHeight="1">
      <c r="B1290" s="485" t="s">
        <v>41</v>
      </c>
      <c r="C1290" s="486"/>
      <c r="D1290" s="486"/>
      <c r="E1290" s="486"/>
      <c r="F1290" s="486"/>
      <c r="G1290" s="486"/>
      <c r="H1290" s="487"/>
      <c r="I1290" s="430" t="s">
        <v>1772</v>
      </c>
      <c r="J1290" s="267"/>
      <c r="K1290" s="267"/>
      <c r="L1290" s="267"/>
      <c r="M1290" s="429"/>
      <c r="N1290" s="491" t="s">
        <v>30</v>
      </c>
      <c r="O1290" s="486"/>
      <c r="P1290" s="486"/>
      <c r="Q1290" s="486"/>
      <c r="R1290" s="486"/>
      <c r="S1290" s="486"/>
      <c r="T1290" s="487"/>
      <c r="U1290" s="430" t="s">
        <v>1772</v>
      </c>
      <c r="V1290" s="267"/>
      <c r="W1290" s="267"/>
      <c r="X1290" s="267"/>
      <c r="Y1290" s="429"/>
      <c r="Z1290" s="491" t="s">
        <v>31</v>
      </c>
      <c r="AA1290" s="486"/>
      <c r="AB1290" s="486"/>
      <c r="AC1290" s="486"/>
      <c r="AD1290" s="486"/>
      <c r="AE1290" s="486"/>
      <c r="AF1290" s="487"/>
      <c r="AG1290" s="430" t="s">
        <v>1772</v>
      </c>
      <c r="AH1290" s="267"/>
      <c r="AI1290" s="267"/>
      <c r="AJ1290" s="267"/>
      <c r="AK1290" s="429"/>
      <c r="AL1290" s="491" t="s">
        <v>32</v>
      </c>
      <c r="AM1290" s="486"/>
      <c r="AN1290" s="486"/>
      <c r="AO1290" s="486"/>
      <c r="AP1290" s="486"/>
      <c r="AQ1290" s="486"/>
      <c r="AR1290" s="487"/>
      <c r="AS1290" s="430" t="s">
        <v>1772</v>
      </c>
      <c r="AT1290" s="267"/>
      <c r="AU1290" s="267"/>
      <c r="AV1290" s="267"/>
      <c r="AW1290" s="429"/>
    </row>
    <row r="1291" spans="2:50" ht="36" hidden="1" customHeight="1">
      <c r="B1291" s="491" t="s">
        <v>33</v>
      </c>
      <c r="C1291" s="486"/>
      <c r="D1291" s="486"/>
      <c r="E1291" s="486"/>
      <c r="F1291" s="486"/>
      <c r="G1291" s="486"/>
      <c r="H1291" s="487"/>
      <c r="I1291" s="488"/>
      <c r="J1291" s="489"/>
      <c r="K1291" s="489"/>
      <c r="L1291" s="489"/>
      <c r="M1291" s="490"/>
      <c r="N1291" s="491" t="s">
        <v>34</v>
      </c>
      <c r="O1291" s="486"/>
      <c r="P1291" s="486"/>
      <c r="Q1291" s="486"/>
      <c r="R1291" s="486"/>
      <c r="S1291" s="486"/>
      <c r="T1291" s="487"/>
      <c r="U1291" s="488"/>
      <c r="V1291" s="489"/>
      <c r="W1291" s="489"/>
      <c r="X1291" s="489"/>
      <c r="Y1291" s="490"/>
      <c r="Z1291" s="491" t="s">
        <v>35</v>
      </c>
      <c r="AA1291" s="486"/>
      <c r="AB1291" s="486"/>
      <c r="AC1291" s="486"/>
      <c r="AD1291" s="486"/>
      <c r="AE1291" s="486"/>
      <c r="AF1291" s="487"/>
      <c r="AG1291" s="488"/>
      <c r="AH1291" s="489"/>
      <c r="AI1291" s="489"/>
      <c r="AJ1291" s="489"/>
      <c r="AK1291" s="490"/>
      <c r="AL1291" s="485" t="s">
        <v>36</v>
      </c>
      <c r="AM1291" s="486"/>
      <c r="AN1291" s="486"/>
      <c r="AO1291" s="486"/>
      <c r="AP1291" s="486"/>
      <c r="AQ1291" s="486"/>
      <c r="AR1291" s="487"/>
      <c r="AS1291" s="488"/>
      <c r="AT1291" s="489"/>
      <c r="AU1291" s="489"/>
      <c r="AV1291" s="489"/>
      <c r="AW1291" s="490"/>
    </row>
    <row r="1292" spans="2:50">
      <c r="C1292" t="s">
        <v>1773</v>
      </c>
    </row>
    <row r="1293" spans="2:50" ht="34.5" customHeight="1">
      <c r="B1293" s="202"/>
      <c r="C1293" s="202"/>
      <c r="D1293" s="213" t="s">
        <v>1767</v>
      </c>
      <c r="E1293" s="213"/>
      <c r="F1293" s="213"/>
      <c r="G1293" s="213"/>
      <c r="H1293" s="213"/>
      <c r="I1293" s="213"/>
      <c r="J1293" s="213"/>
      <c r="K1293" s="213"/>
      <c r="L1293" s="213"/>
      <c r="M1293" s="213"/>
      <c r="N1293" s="213" t="s">
        <v>1768</v>
      </c>
      <c r="O1293" s="213"/>
      <c r="P1293" s="213"/>
      <c r="Q1293" s="213"/>
      <c r="R1293" s="213"/>
      <c r="S1293" s="213"/>
      <c r="T1293" s="213"/>
      <c r="U1293" s="213"/>
      <c r="V1293" s="213"/>
      <c r="W1293" s="213"/>
      <c r="X1293" s="213"/>
      <c r="Y1293" s="213"/>
      <c r="Z1293" s="213"/>
      <c r="AA1293" s="213"/>
      <c r="AB1293" s="213"/>
      <c r="AC1293" s="213"/>
      <c r="AD1293" s="213"/>
      <c r="AE1293" s="213"/>
      <c r="AF1293" s="213"/>
      <c r="AG1293" s="213"/>
      <c r="AH1293" s="213"/>
      <c r="AI1293" s="213"/>
      <c r="AJ1293" s="213"/>
      <c r="AK1293" s="213"/>
      <c r="AL1293" s="214" t="s">
        <v>1769</v>
      </c>
      <c r="AM1293" s="213"/>
      <c r="AN1293" s="213"/>
      <c r="AO1293" s="213"/>
      <c r="AP1293" s="213"/>
      <c r="AQ1293" s="213"/>
      <c r="AR1293" s="213" t="s">
        <v>27</v>
      </c>
      <c r="AS1293" s="213"/>
      <c r="AT1293" s="213"/>
      <c r="AU1293" s="213"/>
      <c r="AV1293" s="213" t="s">
        <v>28</v>
      </c>
      <c r="AW1293" s="213"/>
      <c r="AX1293" s="213"/>
    </row>
    <row r="1294" spans="2:50" ht="45" customHeight="1">
      <c r="B1294" s="202">
        <v>1</v>
      </c>
      <c r="C1294" s="202">
        <v>1</v>
      </c>
      <c r="D1294" s="480" t="s">
        <v>1928</v>
      </c>
      <c r="E1294" s="481"/>
      <c r="F1294" s="481"/>
      <c r="G1294" s="481"/>
      <c r="H1294" s="481"/>
      <c r="I1294" s="481"/>
      <c r="J1294" s="481"/>
      <c r="K1294" s="481"/>
      <c r="L1294" s="481"/>
      <c r="M1294" s="482"/>
      <c r="N1294" s="480" t="s">
        <v>1935</v>
      </c>
      <c r="O1294" s="481"/>
      <c r="P1294" s="481"/>
      <c r="Q1294" s="481"/>
      <c r="R1294" s="481"/>
      <c r="S1294" s="481"/>
      <c r="T1294" s="481"/>
      <c r="U1294" s="481"/>
      <c r="V1294" s="481"/>
      <c r="W1294" s="481"/>
      <c r="X1294" s="481"/>
      <c r="Y1294" s="481"/>
      <c r="Z1294" s="481"/>
      <c r="AA1294" s="481"/>
      <c r="AB1294" s="481"/>
      <c r="AC1294" s="481"/>
      <c r="AD1294" s="481"/>
      <c r="AE1294" s="481"/>
      <c r="AF1294" s="481"/>
      <c r="AG1294" s="481"/>
      <c r="AH1294" s="481"/>
      <c r="AI1294" s="481"/>
      <c r="AJ1294" s="481"/>
      <c r="AK1294" s="482"/>
      <c r="AL1294" s="492">
        <v>11.2</v>
      </c>
      <c r="AM1294" s="493"/>
      <c r="AN1294" s="493"/>
      <c r="AO1294" s="493"/>
      <c r="AP1294" s="493"/>
      <c r="AQ1294" s="493"/>
      <c r="AR1294" s="209" t="s">
        <v>224</v>
      </c>
      <c r="AS1294" s="209"/>
      <c r="AT1294" s="209"/>
      <c r="AU1294" s="209"/>
      <c r="AV1294" s="209" t="s">
        <v>1722</v>
      </c>
      <c r="AW1294" s="209"/>
      <c r="AX1294" s="209"/>
    </row>
    <row r="1295" spans="2:50" ht="24" customHeight="1">
      <c r="B1295" s="202">
        <v>2</v>
      </c>
      <c r="C1295" s="202">
        <v>1</v>
      </c>
      <c r="D1295" s="208"/>
      <c r="E1295" s="208"/>
      <c r="F1295" s="208"/>
      <c r="G1295" s="208"/>
      <c r="H1295" s="208"/>
      <c r="I1295" s="208"/>
      <c r="J1295" s="208"/>
      <c r="K1295" s="208"/>
      <c r="L1295" s="208"/>
      <c r="M1295" s="208"/>
      <c r="N1295" s="208"/>
      <c r="O1295" s="208"/>
      <c r="P1295" s="208"/>
      <c r="Q1295" s="208"/>
      <c r="R1295" s="208"/>
      <c r="S1295" s="208"/>
      <c r="T1295" s="208"/>
      <c r="U1295" s="208"/>
      <c r="V1295" s="208"/>
      <c r="W1295" s="208"/>
      <c r="X1295" s="208"/>
      <c r="Y1295" s="208"/>
      <c r="Z1295" s="208"/>
      <c r="AA1295" s="208"/>
      <c r="AB1295" s="208"/>
      <c r="AC1295" s="208"/>
      <c r="AD1295" s="208"/>
      <c r="AE1295" s="208"/>
      <c r="AF1295" s="208"/>
      <c r="AG1295" s="208"/>
      <c r="AH1295" s="208"/>
      <c r="AI1295" s="208"/>
      <c r="AJ1295" s="208"/>
      <c r="AK1295" s="208"/>
      <c r="AL1295" s="207"/>
      <c r="AM1295" s="208"/>
      <c r="AN1295" s="208"/>
      <c r="AO1295" s="208"/>
      <c r="AP1295" s="208"/>
      <c r="AQ1295" s="208"/>
      <c r="AR1295" s="208"/>
      <c r="AS1295" s="208"/>
      <c r="AT1295" s="208"/>
      <c r="AU1295" s="208"/>
      <c r="AV1295" s="208"/>
      <c r="AW1295" s="208"/>
      <c r="AX1295" s="208"/>
    </row>
    <row r="1296" spans="2:50" ht="24" customHeight="1">
      <c r="B1296" s="202">
        <v>3</v>
      </c>
      <c r="C1296" s="202">
        <v>1</v>
      </c>
      <c r="D1296" s="208"/>
      <c r="E1296" s="208"/>
      <c r="F1296" s="208"/>
      <c r="G1296" s="208"/>
      <c r="H1296" s="208"/>
      <c r="I1296" s="208"/>
      <c r="J1296" s="208"/>
      <c r="K1296" s="208"/>
      <c r="L1296" s="208"/>
      <c r="M1296" s="208"/>
      <c r="N1296" s="208"/>
      <c r="O1296" s="208"/>
      <c r="P1296" s="208"/>
      <c r="Q1296" s="208"/>
      <c r="R1296" s="208"/>
      <c r="S1296" s="208"/>
      <c r="T1296" s="208"/>
      <c r="U1296" s="208"/>
      <c r="V1296" s="208"/>
      <c r="W1296" s="208"/>
      <c r="X1296" s="208"/>
      <c r="Y1296" s="208"/>
      <c r="Z1296" s="208"/>
      <c r="AA1296" s="208"/>
      <c r="AB1296" s="208"/>
      <c r="AC1296" s="208"/>
      <c r="AD1296" s="208"/>
      <c r="AE1296" s="208"/>
      <c r="AF1296" s="208"/>
      <c r="AG1296" s="208"/>
      <c r="AH1296" s="208"/>
      <c r="AI1296" s="208"/>
      <c r="AJ1296" s="208"/>
      <c r="AK1296" s="208"/>
      <c r="AL1296" s="207"/>
      <c r="AM1296" s="208"/>
      <c r="AN1296" s="208"/>
      <c r="AO1296" s="208"/>
      <c r="AP1296" s="208"/>
      <c r="AQ1296" s="208"/>
      <c r="AR1296" s="208"/>
      <c r="AS1296" s="208"/>
      <c r="AT1296" s="208"/>
      <c r="AU1296" s="208"/>
      <c r="AV1296" s="208"/>
      <c r="AW1296" s="208"/>
      <c r="AX1296" s="208"/>
    </row>
    <row r="1297" spans="2:51" ht="24" customHeight="1">
      <c r="B1297" s="202">
        <v>4</v>
      </c>
      <c r="C1297" s="202">
        <v>1</v>
      </c>
      <c r="D1297" s="208"/>
      <c r="E1297" s="208"/>
      <c r="F1297" s="208"/>
      <c r="G1297" s="208"/>
      <c r="H1297" s="208"/>
      <c r="I1297" s="208"/>
      <c r="J1297" s="208"/>
      <c r="K1297" s="208"/>
      <c r="L1297" s="208"/>
      <c r="M1297" s="208"/>
      <c r="N1297" s="208"/>
      <c r="O1297" s="208"/>
      <c r="P1297" s="208"/>
      <c r="Q1297" s="208"/>
      <c r="R1297" s="208"/>
      <c r="S1297" s="208"/>
      <c r="T1297" s="208"/>
      <c r="U1297" s="208"/>
      <c r="V1297" s="208"/>
      <c r="W1297" s="208"/>
      <c r="X1297" s="208"/>
      <c r="Y1297" s="208"/>
      <c r="Z1297" s="208"/>
      <c r="AA1297" s="208"/>
      <c r="AB1297" s="208"/>
      <c r="AC1297" s="208"/>
      <c r="AD1297" s="208"/>
      <c r="AE1297" s="208"/>
      <c r="AF1297" s="208"/>
      <c r="AG1297" s="208"/>
      <c r="AH1297" s="208"/>
      <c r="AI1297" s="208"/>
      <c r="AJ1297" s="208"/>
      <c r="AK1297" s="208"/>
      <c r="AL1297" s="207"/>
      <c r="AM1297" s="208"/>
      <c r="AN1297" s="208"/>
      <c r="AO1297" s="208"/>
      <c r="AP1297" s="208"/>
      <c r="AQ1297" s="208"/>
      <c r="AR1297" s="208"/>
      <c r="AS1297" s="208"/>
      <c r="AT1297" s="208"/>
      <c r="AU1297" s="208"/>
      <c r="AV1297" s="208"/>
      <c r="AW1297" s="208"/>
      <c r="AX1297" s="208"/>
    </row>
    <row r="1298" spans="2:51" ht="24" customHeight="1">
      <c r="B1298" s="202">
        <v>5</v>
      </c>
      <c r="C1298" s="202">
        <v>1</v>
      </c>
      <c r="D1298" s="208"/>
      <c r="E1298" s="208"/>
      <c r="F1298" s="208"/>
      <c r="G1298" s="208"/>
      <c r="H1298" s="208"/>
      <c r="I1298" s="208"/>
      <c r="J1298" s="208"/>
      <c r="K1298" s="208"/>
      <c r="L1298" s="208"/>
      <c r="M1298" s="208"/>
      <c r="N1298" s="208"/>
      <c r="O1298" s="208"/>
      <c r="P1298" s="208"/>
      <c r="Q1298" s="208"/>
      <c r="R1298" s="208"/>
      <c r="S1298" s="208"/>
      <c r="T1298" s="208"/>
      <c r="U1298" s="208"/>
      <c r="V1298" s="208"/>
      <c r="W1298" s="208"/>
      <c r="X1298" s="208"/>
      <c r="Y1298" s="208"/>
      <c r="Z1298" s="208"/>
      <c r="AA1298" s="208"/>
      <c r="AB1298" s="208"/>
      <c r="AC1298" s="208"/>
      <c r="AD1298" s="208"/>
      <c r="AE1298" s="208"/>
      <c r="AF1298" s="208"/>
      <c r="AG1298" s="208"/>
      <c r="AH1298" s="208"/>
      <c r="AI1298" s="208"/>
      <c r="AJ1298" s="208"/>
      <c r="AK1298" s="208"/>
      <c r="AL1298" s="207"/>
      <c r="AM1298" s="208"/>
      <c r="AN1298" s="208"/>
      <c r="AO1298" s="208"/>
      <c r="AP1298" s="208"/>
      <c r="AQ1298" s="208"/>
      <c r="AR1298" s="208"/>
      <c r="AS1298" s="208"/>
      <c r="AT1298" s="208"/>
      <c r="AU1298" s="208"/>
      <c r="AV1298" s="208"/>
      <c r="AW1298" s="208"/>
      <c r="AX1298" s="208"/>
    </row>
    <row r="1299" spans="2:51" ht="24" customHeight="1">
      <c r="B1299" s="202">
        <v>6</v>
      </c>
      <c r="C1299" s="202">
        <v>1</v>
      </c>
      <c r="D1299" s="208"/>
      <c r="E1299" s="208"/>
      <c r="F1299" s="208"/>
      <c r="G1299" s="208"/>
      <c r="H1299" s="208"/>
      <c r="I1299" s="208"/>
      <c r="J1299" s="208"/>
      <c r="K1299" s="208"/>
      <c r="L1299" s="208"/>
      <c r="M1299" s="208"/>
      <c r="N1299" s="208"/>
      <c r="O1299" s="208"/>
      <c r="P1299" s="208"/>
      <c r="Q1299" s="208"/>
      <c r="R1299" s="208"/>
      <c r="S1299" s="208"/>
      <c r="T1299" s="208"/>
      <c r="U1299" s="208"/>
      <c r="V1299" s="208"/>
      <c r="W1299" s="208"/>
      <c r="X1299" s="208"/>
      <c r="Y1299" s="208"/>
      <c r="Z1299" s="208"/>
      <c r="AA1299" s="208"/>
      <c r="AB1299" s="208"/>
      <c r="AC1299" s="208"/>
      <c r="AD1299" s="208"/>
      <c r="AE1299" s="208"/>
      <c r="AF1299" s="208"/>
      <c r="AG1299" s="208"/>
      <c r="AH1299" s="208"/>
      <c r="AI1299" s="208"/>
      <c r="AJ1299" s="208"/>
      <c r="AK1299" s="208"/>
      <c r="AL1299" s="207"/>
      <c r="AM1299" s="208"/>
      <c r="AN1299" s="208"/>
      <c r="AO1299" s="208"/>
      <c r="AP1299" s="208"/>
      <c r="AQ1299" s="208"/>
      <c r="AR1299" s="208"/>
      <c r="AS1299" s="208"/>
      <c r="AT1299" s="208"/>
      <c r="AU1299" s="208"/>
      <c r="AV1299" s="208"/>
      <c r="AW1299" s="208"/>
      <c r="AX1299" s="208"/>
    </row>
    <row r="1300" spans="2:51" ht="24" customHeight="1">
      <c r="B1300" s="202">
        <v>7</v>
      </c>
      <c r="C1300" s="202">
        <v>1</v>
      </c>
      <c r="D1300" s="208"/>
      <c r="E1300" s="208"/>
      <c r="F1300" s="208"/>
      <c r="G1300" s="208"/>
      <c r="H1300" s="208"/>
      <c r="I1300" s="208"/>
      <c r="J1300" s="208"/>
      <c r="K1300" s="208"/>
      <c r="L1300" s="208"/>
      <c r="M1300" s="208"/>
      <c r="N1300" s="208"/>
      <c r="O1300" s="208"/>
      <c r="P1300" s="208"/>
      <c r="Q1300" s="208"/>
      <c r="R1300" s="208"/>
      <c r="S1300" s="208"/>
      <c r="T1300" s="208"/>
      <c r="U1300" s="208"/>
      <c r="V1300" s="208"/>
      <c r="W1300" s="208"/>
      <c r="X1300" s="208"/>
      <c r="Y1300" s="208"/>
      <c r="Z1300" s="208"/>
      <c r="AA1300" s="208"/>
      <c r="AB1300" s="208"/>
      <c r="AC1300" s="208"/>
      <c r="AD1300" s="208"/>
      <c r="AE1300" s="208"/>
      <c r="AF1300" s="208"/>
      <c r="AG1300" s="208"/>
      <c r="AH1300" s="208"/>
      <c r="AI1300" s="208"/>
      <c r="AJ1300" s="208"/>
      <c r="AK1300" s="208"/>
      <c r="AL1300" s="207"/>
      <c r="AM1300" s="208"/>
      <c r="AN1300" s="208"/>
      <c r="AO1300" s="208"/>
      <c r="AP1300" s="208"/>
      <c r="AQ1300" s="208"/>
      <c r="AR1300" s="208"/>
      <c r="AS1300" s="208"/>
      <c r="AT1300" s="208"/>
      <c r="AU1300" s="208"/>
      <c r="AV1300" s="208"/>
      <c r="AW1300" s="208"/>
      <c r="AX1300" s="208"/>
    </row>
    <row r="1301" spans="2:51" ht="24" customHeight="1">
      <c r="B1301" s="202">
        <v>8</v>
      </c>
      <c r="C1301" s="202">
        <v>1</v>
      </c>
      <c r="D1301" s="208"/>
      <c r="E1301" s="208"/>
      <c r="F1301" s="208"/>
      <c r="G1301" s="208"/>
      <c r="H1301" s="208"/>
      <c r="I1301" s="208"/>
      <c r="J1301" s="208"/>
      <c r="K1301" s="208"/>
      <c r="L1301" s="208"/>
      <c r="M1301" s="208"/>
      <c r="N1301" s="208"/>
      <c r="O1301" s="208"/>
      <c r="P1301" s="208"/>
      <c r="Q1301" s="208"/>
      <c r="R1301" s="208"/>
      <c r="S1301" s="208"/>
      <c r="T1301" s="208"/>
      <c r="U1301" s="208"/>
      <c r="V1301" s="208"/>
      <c r="W1301" s="208"/>
      <c r="X1301" s="208"/>
      <c r="Y1301" s="208"/>
      <c r="Z1301" s="208"/>
      <c r="AA1301" s="208"/>
      <c r="AB1301" s="208"/>
      <c r="AC1301" s="208"/>
      <c r="AD1301" s="208"/>
      <c r="AE1301" s="208"/>
      <c r="AF1301" s="208"/>
      <c r="AG1301" s="208"/>
      <c r="AH1301" s="208"/>
      <c r="AI1301" s="208"/>
      <c r="AJ1301" s="208"/>
      <c r="AK1301" s="208"/>
      <c r="AL1301" s="207"/>
      <c r="AM1301" s="208"/>
      <c r="AN1301" s="208"/>
      <c r="AO1301" s="208"/>
      <c r="AP1301" s="208"/>
      <c r="AQ1301" s="208"/>
      <c r="AR1301" s="208"/>
      <c r="AS1301" s="208"/>
      <c r="AT1301" s="208"/>
      <c r="AU1301" s="208"/>
      <c r="AV1301" s="208"/>
      <c r="AW1301" s="208"/>
      <c r="AX1301" s="208"/>
    </row>
    <row r="1302" spans="2:51" ht="24" customHeight="1">
      <c r="B1302" s="202">
        <v>9</v>
      </c>
      <c r="C1302" s="202">
        <v>1</v>
      </c>
      <c r="D1302" s="208"/>
      <c r="E1302" s="208"/>
      <c r="F1302" s="208"/>
      <c r="G1302" s="208"/>
      <c r="H1302" s="208"/>
      <c r="I1302" s="208"/>
      <c r="J1302" s="208"/>
      <c r="K1302" s="208"/>
      <c r="L1302" s="208"/>
      <c r="M1302" s="208"/>
      <c r="N1302" s="208"/>
      <c r="O1302" s="208"/>
      <c r="P1302" s="208"/>
      <c r="Q1302" s="208"/>
      <c r="R1302" s="208"/>
      <c r="S1302" s="208"/>
      <c r="T1302" s="208"/>
      <c r="U1302" s="208"/>
      <c r="V1302" s="208"/>
      <c r="W1302" s="208"/>
      <c r="X1302" s="208"/>
      <c r="Y1302" s="208"/>
      <c r="Z1302" s="208"/>
      <c r="AA1302" s="208"/>
      <c r="AB1302" s="208"/>
      <c r="AC1302" s="208"/>
      <c r="AD1302" s="208"/>
      <c r="AE1302" s="208"/>
      <c r="AF1302" s="208"/>
      <c r="AG1302" s="208"/>
      <c r="AH1302" s="208"/>
      <c r="AI1302" s="208"/>
      <c r="AJ1302" s="208"/>
      <c r="AK1302" s="208"/>
      <c r="AL1302" s="207"/>
      <c r="AM1302" s="208"/>
      <c r="AN1302" s="208"/>
      <c r="AO1302" s="208"/>
      <c r="AP1302" s="208"/>
      <c r="AQ1302" s="208"/>
      <c r="AR1302" s="208"/>
      <c r="AS1302" s="208"/>
      <c r="AT1302" s="208"/>
      <c r="AU1302" s="208"/>
      <c r="AV1302" s="208"/>
      <c r="AW1302" s="208"/>
      <c r="AX1302" s="208"/>
    </row>
    <row r="1303" spans="2:51" ht="24" customHeight="1">
      <c r="B1303" s="202">
        <v>10</v>
      </c>
      <c r="C1303" s="202">
        <v>1</v>
      </c>
      <c r="D1303" s="208"/>
      <c r="E1303" s="208"/>
      <c r="F1303" s="208"/>
      <c r="G1303" s="208"/>
      <c r="H1303" s="208"/>
      <c r="I1303" s="208"/>
      <c r="J1303" s="208"/>
      <c r="K1303" s="208"/>
      <c r="L1303" s="208"/>
      <c r="M1303" s="208"/>
      <c r="N1303" s="208"/>
      <c r="O1303" s="208"/>
      <c r="P1303" s="208"/>
      <c r="Q1303" s="208"/>
      <c r="R1303" s="208"/>
      <c r="S1303" s="208"/>
      <c r="T1303" s="208"/>
      <c r="U1303" s="208"/>
      <c r="V1303" s="208"/>
      <c r="W1303" s="208"/>
      <c r="X1303" s="208"/>
      <c r="Y1303" s="208"/>
      <c r="Z1303" s="208"/>
      <c r="AA1303" s="208"/>
      <c r="AB1303" s="208"/>
      <c r="AC1303" s="208"/>
      <c r="AD1303" s="208"/>
      <c r="AE1303" s="208"/>
      <c r="AF1303" s="208"/>
      <c r="AG1303" s="208"/>
      <c r="AH1303" s="208"/>
      <c r="AI1303" s="208"/>
      <c r="AJ1303" s="208"/>
      <c r="AK1303" s="208"/>
      <c r="AL1303" s="207"/>
      <c r="AM1303" s="208"/>
      <c r="AN1303" s="208"/>
      <c r="AO1303" s="208"/>
      <c r="AP1303" s="208"/>
      <c r="AQ1303" s="208"/>
      <c r="AR1303" s="208"/>
      <c r="AS1303" s="208"/>
      <c r="AT1303" s="208"/>
      <c r="AU1303" s="208"/>
      <c r="AV1303" s="208"/>
      <c r="AW1303" s="208"/>
      <c r="AX1303" s="208"/>
    </row>
    <row r="1305" spans="2:51" ht="21.75" customHeight="1" thickBot="1">
      <c r="AK1305" s="466"/>
      <c r="AL1305" s="466"/>
      <c r="AM1305" s="466"/>
      <c r="AN1305" s="466"/>
      <c r="AO1305" s="466"/>
      <c r="AP1305" s="466"/>
      <c r="AQ1305" s="466"/>
      <c r="AR1305" s="467" t="s">
        <v>112</v>
      </c>
      <c r="AS1305" s="467"/>
      <c r="AT1305" s="467"/>
      <c r="AU1305" s="467"/>
      <c r="AV1305" s="467"/>
      <c r="AW1305" s="467"/>
      <c r="AX1305" s="467"/>
      <c r="AY1305" s="467"/>
    </row>
    <row r="1306" spans="2:51" ht="21" customHeight="1">
      <c r="B1306" s="468" t="s">
        <v>113</v>
      </c>
      <c r="C1306" s="469"/>
      <c r="D1306" s="469"/>
      <c r="E1306" s="469"/>
      <c r="F1306" s="469"/>
      <c r="G1306" s="469"/>
      <c r="H1306" s="470" t="s">
        <v>1936</v>
      </c>
      <c r="I1306" s="471"/>
      <c r="J1306" s="471"/>
      <c r="K1306" s="471"/>
      <c r="L1306" s="471"/>
      <c r="M1306" s="471"/>
      <c r="N1306" s="471"/>
      <c r="O1306" s="471"/>
      <c r="P1306" s="471"/>
      <c r="Q1306" s="471"/>
      <c r="R1306" s="471"/>
      <c r="S1306" s="471"/>
      <c r="T1306" s="471"/>
      <c r="U1306" s="471"/>
      <c r="V1306" s="471"/>
      <c r="W1306" s="471"/>
      <c r="X1306" s="471"/>
      <c r="Y1306" s="471"/>
      <c r="Z1306" s="472" t="s">
        <v>1726</v>
      </c>
      <c r="AA1306" s="473"/>
      <c r="AB1306" s="473"/>
      <c r="AC1306" s="473"/>
      <c r="AD1306" s="473"/>
      <c r="AE1306" s="474"/>
      <c r="AF1306" s="475" t="s">
        <v>101</v>
      </c>
      <c r="AG1306" s="476"/>
      <c r="AH1306" s="476"/>
      <c r="AI1306" s="476"/>
      <c r="AJ1306" s="476"/>
      <c r="AK1306" s="476"/>
      <c r="AL1306" s="476"/>
      <c r="AM1306" s="476"/>
      <c r="AN1306" s="476"/>
      <c r="AO1306" s="476"/>
      <c r="AP1306" s="476"/>
      <c r="AQ1306" s="477"/>
      <c r="AR1306" s="478" t="s">
        <v>1</v>
      </c>
      <c r="AS1306" s="475"/>
      <c r="AT1306" s="475"/>
      <c r="AU1306" s="475"/>
      <c r="AV1306" s="475"/>
      <c r="AW1306" s="475"/>
      <c r="AX1306" s="475"/>
      <c r="AY1306" s="479"/>
    </row>
    <row r="1307" spans="2:51" ht="28.15" customHeight="1">
      <c r="B1307" s="442" t="s">
        <v>59</v>
      </c>
      <c r="C1307" s="443"/>
      <c r="D1307" s="443"/>
      <c r="E1307" s="443"/>
      <c r="F1307" s="443"/>
      <c r="G1307" s="444"/>
      <c r="H1307" s="445"/>
      <c r="I1307" s="446"/>
      <c r="J1307" s="446"/>
      <c r="K1307" s="446"/>
      <c r="L1307" s="446"/>
      <c r="M1307" s="446"/>
      <c r="N1307" s="446"/>
      <c r="O1307" s="446"/>
      <c r="P1307" s="446"/>
      <c r="Q1307" s="446"/>
      <c r="R1307" s="446"/>
      <c r="S1307" s="446"/>
      <c r="T1307" s="446"/>
      <c r="U1307" s="446"/>
      <c r="V1307" s="446"/>
      <c r="W1307" s="447"/>
      <c r="X1307" s="447"/>
      <c r="Y1307" s="447"/>
      <c r="Z1307" s="448" t="s">
        <v>2</v>
      </c>
      <c r="AA1307" s="449"/>
      <c r="AB1307" s="449"/>
      <c r="AC1307" s="449"/>
      <c r="AD1307" s="449"/>
      <c r="AE1307" s="450"/>
      <c r="AF1307" s="449" t="s">
        <v>1686</v>
      </c>
      <c r="AG1307" s="449"/>
      <c r="AH1307" s="449"/>
      <c r="AI1307" s="449"/>
      <c r="AJ1307" s="449"/>
      <c r="AK1307" s="449"/>
      <c r="AL1307" s="449"/>
      <c r="AM1307" s="449"/>
      <c r="AN1307" s="449"/>
      <c r="AO1307" s="449"/>
      <c r="AP1307" s="449"/>
      <c r="AQ1307" s="450"/>
      <c r="AR1307" s="451" t="s">
        <v>1687</v>
      </c>
      <c r="AS1307" s="452"/>
      <c r="AT1307" s="452"/>
      <c r="AU1307" s="452"/>
      <c r="AV1307" s="452"/>
      <c r="AW1307" s="452"/>
      <c r="AX1307" s="452"/>
      <c r="AY1307" s="453"/>
    </row>
    <row r="1308" spans="2:51" ht="30.75" customHeight="1">
      <c r="B1308" s="454" t="s">
        <v>3</v>
      </c>
      <c r="C1308" s="455"/>
      <c r="D1308" s="455"/>
      <c r="E1308" s="455"/>
      <c r="F1308" s="455"/>
      <c r="G1308" s="455"/>
      <c r="H1308" s="456" t="s">
        <v>103</v>
      </c>
      <c r="I1308" s="447"/>
      <c r="J1308" s="447"/>
      <c r="K1308" s="447"/>
      <c r="L1308" s="447"/>
      <c r="M1308" s="447"/>
      <c r="N1308" s="447"/>
      <c r="O1308" s="447"/>
      <c r="P1308" s="447"/>
      <c r="Q1308" s="447"/>
      <c r="R1308" s="447"/>
      <c r="S1308" s="447"/>
      <c r="T1308" s="447"/>
      <c r="U1308" s="447"/>
      <c r="V1308" s="447"/>
      <c r="W1308" s="447"/>
      <c r="X1308" s="447"/>
      <c r="Y1308" s="447"/>
      <c r="Z1308" s="457" t="s">
        <v>76</v>
      </c>
      <c r="AA1308" s="458"/>
      <c r="AB1308" s="458"/>
      <c r="AC1308" s="458"/>
      <c r="AD1308" s="458"/>
      <c r="AE1308" s="459"/>
      <c r="AF1308" s="460" t="s">
        <v>108</v>
      </c>
      <c r="AG1308" s="461"/>
      <c r="AH1308" s="461"/>
      <c r="AI1308" s="461"/>
      <c r="AJ1308" s="461"/>
      <c r="AK1308" s="461"/>
      <c r="AL1308" s="461"/>
      <c r="AM1308" s="461"/>
      <c r="AN1308" s="461"/>
      <c r="AO1308" s="461"/>
      <c r="AP1308" s="461"/>
      <c r="AQ1308" s="461"/>
      <c r="AR1308" s="462"/>
      <c r="AS1308" s="462"/>
      <c r="AT1308" s="462"/>
      <c r="AU1308" s="462"/>
      <c r="AV1308" s="462"/>
      <c r="AW1308" s="462"/>
      <c r="AX1308" s="462"/>
      <c r="AY1308" s="463"/>
    </row>
    <row r="1309" spans="2:51" ht="18" customHeight="1">
      <c r="B1309" s="418" t="s">
        <v>37</v>
      </c>
      <c r="C1309" s="419"/>
      <c r="D1309" s="419"/>
      <c r="E1309" s="419"/>
      <c r="F1309" s="419"/>
      <c r="G1309" s="419"/>
      <c r="H1309" s="422" t="s">
        <v>1688</v>
      </c>
      <c r="I1309" s="423"/>
      <c r="J1309" s="423"/>
      <c r="K1309" s="423"/>
      <c r="L1309" s="423"/>
      <c r="M1309" s="423"/>
      <c r="N1309" s="423"/>
      <c r="O1309" s="423"/>
      <c r="P1309" s="423"/>
      <c r="Q1309" s="423"/>
      <c r="R1309" s="423"/>
      <c r="S1309" s="423"/>
      <c r="T1309" s="423"/>
      <c r="U1309" s="423"/>
      <c r="V1309" s="423"/>
      <c r="W1309" s="424"/>
      <c r="X1309" s="424"/>
      <c r="Y1309" s="424"/>
      <c r="Z1309" s="428" t="s">
        <v>1727</v>
      </c>
      <c r="AA1309" s="267"/>
      <c r="AB1309" s="267"/>
      <c r="AC1309" s="267"/>
      <c r="AD1309" s="267"/>
      <c r="AE1309" s="429"/>
      <c r="AF1309" s="431"/>
      <c r="AG1309" s="432"/>
      <c r="AH1309" s="432"/>
      <c r="AI1309" s="432"/>
      <c r="AJ1309" s="432"/>
      <c r="AK1309" s="432"/>
      <c r="AL1309" s="432"/>
      <c r="AM1309" s="432"/>
      <c r="AN1309" s="432"/>
      <c r="AO1309" s="432"/>
      <c r="AP1309" s="432"/>
      <c r="AQ1309" s="432"/>
      <c r="AR1309" s="432"/>
      <c r="AS1309" s="432"/>
      <c r="AT1309" s="432"/>
      <c r="AU1309" s="432"/>
      <c r="AV1309" s="432"/>
      <c r="AW1309" s="432"/>
      <c r="AX1309" s="432"/>
      <c r="AY1309" s="433"/>
    </row>
    <row r="1310" spans="2:51" ht="24" customHeight="1">
      <c r="B1310" s="420"/>
      <c r="C1310" s="421"/>
      <c r="D1310" s="421"/>
      <c r="E1310" s="421"/>
      <c r="F1310" s="421"/>
      <c r="G1310" s="421"/>
      <c r="H1310" s="425"/>
      <c r="I1310" s="426"/>
      <c r="J1310" s="426"/>
      <c r="K1310" s="426"/>
      <c r="L1310" s="426"/>
      <c r="M1310" s="426"/>
      <c r="N1310" s="426"/>
      <c r="O1310" s="426"/>
      <c r="P1310" s="426"/>
      <c r="Q1310" s="426"/>
      <c r="R1310" s="426"/>
      <c r="S1310" s="426"/>
      <c r="T1310" s="426"/>
      <c r="U1310" s="426"/>
      <c r="V1310" s="426"/>
      <c r="W1310" s="427"/>
      <c r="X1310" s="427"/>
      <c r="Y1310" s="427"/>
      <c r="Z1310" s="430"/>
      <c r="AA1310" s="267"/>
      <c r="AB1310" s="267"/>
      <c r="AC1310" s="267"/>
      <c r="AD1310" s="267"/>
      <c r="AE1310" s="429"/>
      <c r="AF1310" s="434"/>
      <c r="AG1310" s="434"/>
      <c r="AH1310" s="434"/>
      <c r="AI1310" s="434"/>
      <c r="AJ1310" s="434"/>
      <c r="AK1310" s="434"/>
      <c r="AL1310" s="434"/>
      <c r="AM1310" s="434"/>
      <c r="AN1310" s="434"/>
      <c r="AO1310" s="434"/>
      <c r="AP1310" s="434"/>
      <c r="AQ1310" s="434"/>
      <c r="AR1310" s="434"/>
      <c r="AS1310" s="434"/>
      <c r="AT1310" s="434"/>
      <c r="AU1310" s="434"/>
      <c r="AV1310" s="434"/>
      <c r="AW1310" s="434"/>
      <c r="AX1310" s="434"/>
      <c r="AY1310" s="435"/>
    </row>
    <row r="1311" spans="2:51" ht="29.25" customHeight="1">
      <c r="B1311" s="436" t="s">
        <v>4</v>
      </c>
      <c r="C1311" s="437"/>
      <c r="D1311" s="437"/>
      <c r="E1311" s="437"/>
      <c r="F1311" s="437"/>
      <c r="G1311" s="438"/>
      <c r="H1311" s="439" t="s">
        <v>1937</v>
      </c>
      <c r="I1311" s="440"/>
      <c r="J1311" s="440"/>
      <c r="K1311" s="440"/>
      <c r="L1311" s="440"/>
      <c r="M1311" s="440"/>
      <c r="N1311" s="440"/>
      <c r="O1311" s="440"/>
      <c r="P1311" s="440"/>
      <c r="Q1311" s="440"/>
      <c r="R1311" s="440"/>
      <c r="S1311" s="440"/>
      <c r="T1311" s="440"/>
      <c r="U1311" s="440"/>
      <c r="V1311" s="440"/>
      <c r="W1311" s="440"/>
      <c r="X1311" s="440"/>
      <c r="Y1311" s="440"/>
      <c r="Z1311" s="440"/>
      <c r="AA1311" s="440"/>
      <c r="AB1311" s="440"/>
      <c r="AC1311" s="440"/>
      <c r="AD1311" s="440"/>
      <c r="AE1311" s="440"/>
      <c r="AF1311" s="440"/>
      <c r="AG1311" s="440"/>
      <c r="AH1311" s="440"/>
      <c r="AI1311" s="440"/>
      <c r="AJ1311" s="440"/>
      <c r="AK1311" s="440"/>
      <c r="AL1311" s="440"/>
      <c r="AM1311" s="440"/>
      <c r="AN1311" s="440"/>
      <c r="AO1311" s="440"/>
      <c r="AP1311" s="440"/>
      <c r="AQ1311" s="440"/>
      <c r="AR1311" s="440"/>
      <c r="AS1311" s="440"/>
      <c r="AT1311" s="440"/>
      <c r="AU1311" s="440"/>
      <c r="AV1311" s="440"/>
      <c r="AW1311" s="440"/>
      <c r="AX1311" s="440"/>
      <c r="AY1311" s="441"/>
    </row>
    <row r="1312" spans="2:51" ht="21" customHeight="1">
      <c r="B1312" s="405" t="s">
        <v>39</v>
      </c>
      <c r="C1312" s="406"/>
      <c r="D1312" s="406"/>
      <c r="E1312" s="406"/>
      <c r="F1312" s="406"/>
      <c r="G1312" s="407"/>
      <c r="H1312" s="411"/>
      <c r="I1312" s="412"/>
      <c r="J1312" s="412"/>
      <c r="K1312" s="412"/>
      <c r="L1312" s="412"/>
      <c r="M1312" s="412"/>
      <c r="N1312" s="412"/>
      <c r="O1312" s="412"/>
      <c r="P1312" s="412"/>
      <c r="Q1312" s="370" t="s">
        <v>86</v>
      </c>
      <c r="R1312" s="371"/>
      <c r="S1312" s="371"/>
      <c r="T1312" s="371"/>
      <c r="U1312" s="371"/>
      <c r="V1312" s="371"/>
      <c r="W1312" s="413"/>
      <c r="X1312" s="370" t="s">
        <v>87</v>
      </c>
      <c r="Y1312" s="371"/>
      <c r="Z1312" s="371"/>
      <c r="AA1312" s="371"/>
      <c r="AB1312" s="371"/>
      <c r="AC1312" s="371"/>
      <c r="AD1312" s="413"/>
      <c r="AE1312" s="370" t="s">
        <v>88</v>
      </c>
      <c r="AF1312" s="371"/>
      <c r="AG1312" s="371"/>
      <c r="AH1312" s="371"/>
      <c r="AI1312" s="371"/>
      <c r="AJ1312" s="371"/>
      <c r="AK1312" s="413"/>
      <c r="AL1312" s="370" t="s">
        <v>90</v>
      </c>
      <c r="AM1312" s="371"/>
      <c r="AN1312" s="371"/>
      <c r="AO1312" s="371"/>
      <c r="AP1312" s="371"/>
      <c r="AQ1312" s="371"/>
      <c r="AR1312" s="413"/>
      <c r="AS1312" s="370" t="s">
        <v>91</v>
      </c>
      <c r="AT1312" s="371"/>
      <c r="AU1312" s="371"/>
      <c r="AV1312" s="371"/>
      <c r="AW1312" s="371"/>
      <c r="AX1312" s="371"/>
      <c r="AY1312" s="372"/>
    </row>
    <row r="1313" spans="2:60" ht="21" customHeight="1">
      <c r="B1313" s="291"/>
      <c r="C1313" s="292"/>
      <c r="D1313" s="292"/>
      <c r="E1313" s="292"/>
      <c r="F1313" s="292"/>
      <c r="G1313" s="293"/>
      <c r="H1313" s="373" t="s">
        <v>5</v>
      </c>
      <c r="I1313" s="374"/>
      <c r="J1313" s="379" t="s">
        <v>6</v>
      </c>
      <c r="K1313" s="380"/>
      <c r="L1313" s="380"/>
      <c r="M1313" s="380"/>
      <c r="N1313" s="380"/>
      <c r="O1313" s="380"/>
      <c r="P1313" s="381"/>
      <c r="Q1313" s="514">
        <v>44.48</v>
      </c>
      <c r="R1313" s="514"/>
      <c r="S1313" s="514"/>
      <c r="T1313" s="514"/>
      <c r="U1313" s="514"/>
      <c r="V1313" s="514"/>
      <c r="W1313" s="514"/>
      <c r="X1313" s="514">
        <v>44.48</v>
      </c>
      <c r="Y1313" s="514"/>
      <c r="Z1313" s="514"/>
      <c r="AA1313" s="514"/>
      <c r="AB1313" s="514"/>
      <c r="AC1313" s="514"/>
      <c r="AD1313" s="514"/>
      <c r="AE1313" s="514">
        <v>44.48</v>
      </c>
      <c r="AF1313" s="514"/>
      <c r="AG1313" s="514"/>
      <c r="AH1313" s="514"/>
      <c r="AI1313" s="514"/>
      <c r="AJ1313" s="514"/>
      <c r="AK1313" s="514"/>
      <c r="AL1313" s="514">
        <v>44.48</v>
      </c>
      <c r="AM1313" s="514"/>
      <c r="AN1313" s="514"/>
      <c r="AO1313" s="514"/>
      <c r="AP1313" s="514"/>
      <c r="AQ1313" s="514"/>
      <c r="AR1313" s="514"/>
      <c r="AS1313" s="384">
        <v>2.2050000000000001</v>
      </c>
      <c r="AT1313" s="384"/>
      <c r="AU1313" s="384"/>
      <c r="AV1313" s="384"/>
      <c r="AW1313" s="384"/>
      <c r="AX1313" s="384"/>
      <c r="AY1313" s="385"/>
    </row>
    <row r="1314" spans="2:60" ht="21" customHeight="1">
      <c r="B1314" s="291"/>
      <c r="C1314" s="292"/>
      <c r="D1314" s="292"/>
      <c r="E1314" s="292"/>
      <c r="F1314" s="292"/>
      <c r="G1314" s="293"/>
      <c r="H1314" s="375"/>
      <c r="I1314" s="376"/>
      <c r="J1314" s="386" t="s">
        <v>7</v>
      </c>
      <c r="K1314" s="387"/>
      <c r="L1314" s="387"/>
      <c r="M1314" s="387"/>
      <c r="N1314" s="387"/>
      <c r="O1314" s="387"/>
      <c r="P1314" s="388"/>
      <c r="Q1314" s="414" t="s">
        <v>1694</v>
      </c>
      <c r="R1314" s="414"/>
      <c r="S1314" s="414"/>
      <c r="T1314" s="414"/>
      <c r="U1314" s="414"/>
      <c r="V1314" s="414"/>
      <c r="W1314" s="414"/>
      <c r="X1314" s="414" t="s">
        <v>1694</v>
      </c>
      <c r="Y1314" s="414"/>
      <c r="Z1314" s="414"/>
      <c r="AA1314" s="414"/>
      <c r="AB1314" s="414"/>
      <c r="AC1314" s="414"/>
      <c r="AD1314" s="414"/>
      <c r="AE1314" s="414" t="s">
        <v>1694</v>
      </c>
      <c r="AF1314" s="414"/>
      <c r="AG1314" s="414"/>
      <c r="AH1314" s="414"/>
      <c r="AI1314" s="414"/>
      <c r="AJ1314" s="414"/>
      <c r="AK1314" s="414"/>
      <c r="AL1314" s="414"/>
      <c r="AM1314" s="414"/>
      <c r="AN1314" s="414"/>
      <c r="AO1314" s="414"/>
      <c r="AP1314" s="414"/>
      <c r="AQ1314" s="414"/>
      <c r="AR1314" s="414"/>
      <c r="AS1314" s="464"/>
      <c r="AT1314" s="464"/>
      <c r="AU1314" s="464"/>
      <c r="AV1314" s="464"/>
      <c r="AW1314" s="464"/>
      <c r="AX1314" s="464"/>
      <c r="AY1314" s="465"/>
    </row>
    <row r="1315" spans="2:60" ht="24.75" customHeight="1">
      <c r="B1315" s="291"/>
      <c r="C1315" s="292"/>
      <c r="D1315" s="292"/>
      <c r="E1315" s="292"/>
      <c r="F1315" s="292"/>
      <c r="G1315" s="293"/>
      <c r="H1315" s="375"/>
      <c r="I1315" s="376"/>
      <c r="J1315" s="386" t="s">
        <v>8</v>
      </c>
      <c r="K1315" s="387"/>
      <c r="L1315" s="387"/>
      <c r="M1315" s="387"/>
      <c r="N1315" s="387"/>
      <c r="O1315" s="387"/>
      <c r="P1315" s="388"/>
      <c r="Q1315" s="414" t="s">
        <v>1694</v>
      </c>
      <c r="R1315" s="414"/>
      <c r="S1315" s="414"/>
      <c r="T1315" s="414"/>
      <c r="U1315" s="414"/>
      <c r="V1315" s="414"/>
      <c r="W1315" s="414"/>
      <c r="X1315" s="414" t="s">
        <v>1694</v>
      </c>
      <c r="Y1315" s="414"/>
      <c r="Z1315" s="414"/>
      <c r="AA1315" s="414"/>
      <c r="AB1315" s="414"/>
      <c r="AC1315" s="414"/>
      <c r="AD1315" s="414"/>
      <c r="AE1315" s="414" t="s">
        <v>1694</v>
      </c>
      <c r="AF1315" s="414"/>
      <c r="AG1315" s="414"/>
      <c r="AH1315" s="414"/>
      <c r="AI1315" s="414"/>
      <c r="AJ1315" s="414"/>
      <c r="AK1315" s="414"/>
      <c r="AL1315" s="414"/>
      <c r="AM1315" s="414"/>
      <c r="AN1315" s="414"/>
      <c r="AO1315" s="414"/>
      <c r="AP1315" s="414"/>
      <c r="AQ1315" s="414"/>
      <c r="AR1315" s="414"/>
      <c r="AS1315" s="464"/>
      <c r="AT1315" s="464"/>
      <c r="AU1315" s="464"/>
      <c r="AV1315" s="464"/>
      <c r="AW1315" s="464"/>
      <c r="AX1315" s="464"/>
      <c r="AY1315" s="465"/>
    </row>
    <row r="1316" spans="2:60" ht="24.75" customHeight="1">
      <c r="B1316" s="291"/>
      <c r="C1316" s="292"/>
      <c r="D1316" s="292"/>
      <c r="E1316" s="292"/>
      <c r="F1316" s="292"/>
      <c r="G1316" s="293"/>
      <c r="H1316" s="377"/>
      <c r="I1316" s="378"/>
      <c r="J1316" s="415" t="s">
        <v>26</v>
      </c>
      <c r="K1316" s="416"/>
      <c r="L1316" s="416"/>
      <c r="M1316" s="416"/>
      <c r="N1316" s="416"/>
      <c r="O1316" s="416"/>
      <c r="P1316" s="417"/>
      <c r="Q1316" s="398">
        <f>SUM(Q1313:W1315)</f>
        <v>44.48</v>
      </c>
      <c r="R1316" s="399"/>
      <c r="S1316" s="399"/>
      <c r="T1316" s="399"/>
      <c r="U1316" s="399"/>
      <c r="V1316" s="399"/>
      <c r="W1316" s="400"/>
      <c r="X1316" s="398">
        <f>SUM(X1313:AD1315)</f>
        <v>44.48</v>
      </c>
      <c r="Y1316" s="399"/>
      <c r="Z1316" s="399"/>
      <c r="AA1316" s="399"/>
      <c r="AB1316" s="399"/>
      <c r="AC1316" s="399"/>
      <c r="AD1316" s="400"/>
      <c r="AE1316" s="398">
        <f>SUM(AE1313:AK1315)</f>
        <v>44.48</v>
      </c>
      <c r="AF1316" s="399"/>
      <c r="AG1316" s="399"/>
      <c r="AH1316" s="399"/>
      <c r="AI1316" s="399"/>
      <c r="AJ1316" s="399"/>
      <c r="AK1316" s="400"/>
      <c r="AL1316" s="398">
        <f>SUM(AL1313:AR1315)</f>
        <v>44.48</v>
      </c>
      <c r="AM1316" s="399"/>
      <c r="AN1316" s="399"/>
      <c r="AO1316" s="399"/>
      <c r="AP1316" s="399"/>
      <c r="AQ1316" s="399"/>
      <c r="AR1316" s="400"/>
      <c r="AS1316" s="402">
        <f>SUM(AS1313:AY1315)</f>
        <v>2.2050000000000001</v>
      </c>
      <c r="AT1316" s="402"/>
      <c r="AU1316" s="402"/>
      <c r="AV1316" s="402"/>
      <c r="AW1316" s="402"/>
      <c r="AX1316" s="402"/>
      <c r="AY1316" s="403"/>
    </row>
    <row r="1317" spans="2:60" ht="24.75" customHeight="1">
      <c r="B1317" s="291"/>
      <c r="C1317" s="292"/>
      <c r="D1317" s="292"/>
      <c r="E1317" s="292"/>
      <c r="F1317" s="292"/>
      <c r="G1317" s="293"/>
      <c r="H1317" s="392" t="s">
        <v>9</v>
      </c>
      <c r="I1317" s="393"/>
      <c r="J1317" s="393"/>
      <c r="K1317" s="393"/>
      <c r="L1317" s="393"/>
      <c r="M1317" s="393"/>
      <c r="N1317" s="393"/>
      <c r="O1317" s="393"/>
      <c r="P1317" s="393"/>
      <c r="Q1317" s="515">
        <v>44.247</v>
      </c>
      <c r="R1317" s="515"/>
      <c r="S1317" s="515"/>
      <c r="T1317" s="515"/>
      <c r="U1317" s="515"/>
      <c r="V1317" s="515"/>
      <c r="W1317" s="515"/>
      <c r="X1317" s="515">
        <v>44.326000000000001</v>
      </c>
      <c r="Y1317" s="515"/>
      <c r="Z1317" s="515"/>
      <c r="AA1317" s="515"/>
      <c r="AB1317" s="515"/>
      <c r="AC1317" s="515"/>
      <c r="AD1317" s="515"/>
      <c r="AE1317" s="515">
        <v>44.250999999999998</v>
      </c>
      <c r="AF1317" s="515"/>
      <c r="AG1317" s="515"/>
      <c r="AH1317" s="515"/>
      <c r="AI1317" s="515"/>
      <c r="AJ1317" s="515"/>
      <c r="AK1317" s="515"/>
      <c r="AL1317" s="390"/>
      <c r="AM1317" s="390"/>
      <c r="AN1317" s="390"/>
      <c r="AO1317" s="390"/>
      <c r="AP1317" s="390"/>
      <c r="AQ1317" s="390"/>
      <c r="AR1317" s="390"/>
      <c r="AS1317" s="390"/>
      <c r="AT1317" s="390"/>
      <c r="AU1317" s="390"/>
      <c r="AV1317" s="390"/>
      <c r="AW1317" s="390"/>
      <c r="AX1317" s="390"/>
      <c r="AY1317" s="391"/>
      <c r="BH1317" s="29"/>
    </row>
    <row r="1318" spans="2:60" ht="24.75" customHeight="1">
      <c r="B1318" s="408"/>
      <c r="C1318" s="409"/>
      <c r="D1318" s="409"/>
      <c r="E1318" s="409"/>
      <c r="F1318" s="409"/>
      <c r="G1318" s="410"/>
      <c r="H1318" s="392" t="s">
        <v>10</v>
      </c>
      <c r="I1318" s="393"/>
      <c r="J1318" s="393"/>
      <c r="K1318" s="393"/>
      <c r="L1318" s="393"/>
      <c r="M1318" s="393"/>
      <c r="N1318" s="393"/>
      <c r="O1318" s="393"/>
      <c r="P1318" s="393"/>
      <c r="Q1318" s="394">
        <f>Q1317/Q1316</f>
        <v>0.9947616906474821</v>
      </c>
      <c r="R1318" s="394"/>
      <c r="S1318" s="394"/>
      <c r="T1318" s="394"/>
      <c r="U1318" s="394"/>
      <c r="V1318" s="394"/>
      <c r="W1318" s="394"/>
      <c r="X1318" s="394">
        <f>X1317/X1316</f>
        <v>0.99653776978417274</v>
      </c>
      <c r="Y1318" s="394"/>
      <c r="Z1318" s="394"/>
      <c r="AA1318" s="394"/>
      <c r="AB1318" s="394"/>
      <c r="AC1318" s="394"/>
      <c r="AD1318" s="394"/>
      <c r="AE1318" s="394">
        <f>AE1317/AE1316</f>
        <v>0.99485161870503602</v>
      </c>
      <c r="AF1318" s="394"/>
      <c r="AG1318" s="394"/>
      <c r="AH1318" s="394"/>
      <c r="AI1318" s="394"/>
      <c r="AJ1318" s="394"/>
      <c r="AK1318" s="394"/>
      <c r="AL1318" s="390"/>
      <c r="AM1318" s="390"/>
      <c r="AN1318" s="390"/>
      <c r="AO1318" s="390"/>
      <c r="AP1318" s="390"/>
      <c r="AQ1318" s="390"/>
      <c r="AR1318" s="390"/>
      <c r="AS1318" s="390"/>
      <c r="AT1318" s="390"/>
      <c r="AU1318" s="390"/>
      <c r="AV1318" s="390"/>
      <c r="AW1318" s="390"/>
      <c r="AX1318" s="390"/>
      <c r="AY1318" s="391"/>
    </row>
    <row r="1319" spans="2:60" ht="23.1" customHeight="1">
      <c r="B1319" s="335" t="s">
        <v>99</v>
      </c>
      <c r="C1319" s="336"/>
      <c r="D1319" s="341" t="s">
        <v>23</v>
      </c>
      <c r="E1319" s="342"/>
      <c r="F1319" s="342"/>
      <c r="G1319" s="342"/>
      <c r="H1319" s="342"/>
      <c r="I1319" s="342"/>
      <c r="J1319" s="342"/>
      <c r="K1319" s="342"/>
      <c r="L1319" s="343"/>
      <c r="M1319" s="344" t="s">
        <v>92</v>
      </c>
      <c r="N1319" s="344"/>
      <c r="O1319" s="344"/>
      <c r="P1319" s="344"/>
      <c r="Q1319" s="344"/>
      <c r="R1319" s="344"/>
      <c r="S1319" s="345" t="s">
        <v>91</v>
      </c>
      <c r="T1319" s="345"/>
      <c r="U1319" s="345"/>
      <c r="V1319" s="345"/>
      <c r="W1319" s="345"/>
      <c r="X1319" s="345"/>
      <c r="Y1319" s="346"/>
      <c r="Z1319" s="342"/>
      <c r="AA1319" s="342"/>
      <c r="AB1319" s="342"/>
      <c r="AC1319" s="342"/>
      <c r="AD1319" s="342"/>
      <c r="AE1319" s="342"/>
      <c r="AF1319" s="342"/>
      <c r="AG1319" s="342"/>
      <c r="AH1319" s="342"/>
      <c r="AI1319" s="342"/>
      <c r="AJ1319" s="342"/>
      <c r="AK1319" s="342"/>
      <c r="AL1319" s="342"/>
      <c r="AM1319" s="342"/>
      <c r="AN1319" s="342"/>
      <c r="AO1319" s="342"/>
      <c r="AP1319" s="342"/>
      <c r="AQ1319" s="342"/>
      <c r="AR1319" s="342"/>
      <c r="AS1319" s="342"/>
      <c r="AT1319" s="342"/>
      <c r="AU1319" s="342"/>
      <c r="AV1319" s="342"/>
      <c r="AW1319" s="342"/>
      <c r="AX1319" s="342"/>
      <c r="AY1319" s="347"/>
    </row>
    <row r="1320" spans="2:60" ht="23.1" customHeight="1">
      <c r="B1320" s="337"/>
      <c r="C1320" s="338"/>
      <c r="D1320" s="348" t="s">
        <v>1938</v>
      </c>
      <c r="E1320" s="349"/>
      <c r="F1320" s="349"/>
      <c r="G1320" s="349"/>
      <c r="H1320" s="349"/>
      <c r="I1320" s="349"/>
      <c r="J1320" s="349"/>
      <c r="K1320" s="349"/>
      <c r="L1320" s="350"/>
      <c r="M1320" s="351">
        <v>44</v>
      </c>
      <c r="N1320" s="352"/>
      <c r="O1320" s="352"/>
      <c r="P1320" s="352"/>
      <c r="Q1320" s="352"/>
      <c r="R1320" s="353"/>
      <c r="S1320" s="511">
        <v>2</v>
      </c>
      <c r="T1320" s="512"/>
      <c r="U1320" s="512"/>
      <c r="V1320" s="512"/>
      <c r="W1320" s="512"/>
      <c r="X1320" s="513"/>
      <c r="Y1320" s="355"/>
      <c r="Z1320" s="356"/>
      <c r="AA1320" s="356"/>
      <c r="AB1320" s="356"/>
      <c r="AC1320" s="356"/>
      <c r="AD1320" s="356"/>
      <c r="AE1320" s="356"/>
      <c r="AF1320" s="356"/>
      <c r="AG1320" s="356"/>
      <c r="AH1320" s="356"/>
      <c r="AI1320" s="356"/>
      <c r="AJ1320" s="356"/>
      <c r="AK1320" s="356"/>
      <c r="AL1320" s="356"/>
      <c r="AM1320" s="356"/>
      <c r="AN1320" s="356"/>
      <c r="AO1320" s="356"/>
      <c r="AP1320" s="356"/>
      <c r="AQ1320" s="356"/>
      <c r="AR1320" s="356"/>
      <c r="AS1320" s="356"/>
      <c r="AT1320" s="356"/>
      <c r="AU1320" s="356"/>
      <c r="AV1320" s="356"/>
      <c r="AW1320" s="356"/>
      <c r="AX1320" s="356"/>
      <c r="AY1320" s="357"/>
    </row>
    <row r="1321" spans="2:60" ht="23.1" customHeight="1">
      <c r="B1321" s="337"/>
      <c r="C1321" s="338"/>
      <c r="D1321" s="358"/>
      <c r="E1321" s="359"/>
      <c r="F1321" s="359"/>
      <c r="G1321" s="359"/>
      <c r="H1321" s="359"/>
      <c r="I1321" s="359"/>
      <c r="J1321" s="359"/>
      <c r="K1321" s="359"/>
      <c r="L1321" s="360"/>
      <c r="M1321" s="332"/>
      <c r="N1321" s="333"/>
      <c r="O1321" s="333"/>
      <c r="P1321" s="333"/>
      <c r="Q1321" s="333"/>
      <c r="R1321" s="334"/>
      <c r="S1321" s="324"/>
      <c r="T1321" s="324"/>
      <c r="U1321" s="324"/>
      <c r="V1321" s="324"/>
      <c r="W1321" s="324"/>
      <c r="X1321" s="324"/>
      <c r="Y1321" s="325"/>
      <c r="Z1321" s="326"/>
      <c r="AA1321" s="326"/>
      <c r="AB1321" s="326"/>
      <c r="AC1321" s="326"/>
      <c r="AD1321" s="326"/>
      <c r="AE1321" s="326"/>
      <c r="AF1321" s="326"/>
      <c r="AG1321" s="326"/>
      <c r="AH1321" s="326"/>
      <c r="AI1321" s="326"/>
      <c r="AJ1321" s="326"/>
      <c r="AK1321" s="326"/>
      <c r="AL1321" s="326"/>
      <c r="AM1321" s="326"/>
      <c r="AN1321" s="326"/>
      <c r="AO1321" s="326"/>
      <c r="AP1321" s="326"/>
      <c r="AQ1321" s="326"/>
      <c r="AR1321" s="326"/>
      <c r="AS1321" s="326"/>
      <c r="AT1321" s="326"/>
      <c r="AU1321" s="326"/>
      <c r="AV1321" s="326"/>
      <c r="AW1321" s="326"/>
      <c r="AX1321" s="326"/>
      <c r="AY1321" s="327"/>
    </row>
    <row r="1322" spans="2:60" ht="23.1" customHeight="1">
      <c r="B1322" s="337"/>
      <c r="C1322" s="338"/>
      <c r="D1322" s="321"/>
      <c r="E1322" s="322"/>
      <c r="F1322" s="322"/>
      <c r="G1322" s="322"/>
      <c r="H1322" s="322"/>
      <c r="I1322" s="322"/>
      <c r="J1322" s="322"/>
      <c r="K1322" s="322"/>
      <c r="L1322" s="323"/>
      <c r="M1322" s="324"/>
      <c r="N1322" s="324"/>
      <c r="O1322" s="324"/>
      <c r="P1322" s="324"/>
      <c r="Q1322" s="324"/>
      <c r="R1322" s="324"/>
      <c r="S1322" s="324"/>
      <c r="T1322" s="324"/>
      <c r="U1322" s="324"/>
      <c r="V1322" s="324"/>
      <c r="W1322" s="324"/>
      <c r="X1322" s="324"/>
      <c r="Y1322" s="325"/>
      <c r="Z1322" s="326"/>
      <c r="AA1322" s="326"/>
      <c r="AB1322" s="326"/>
      <c r="AC1322" s="326"/>
      <c r="AD1322" s="326"/>
      <c r="AE1322" s="326"/>
      <c r="AF1322" s="326"/>
      <c r="AG1322" s="326"/>
      <c r="AH1322" s="326"/>
      <c r="AI1322" s="326"/>
      <c r="AJ1322" s="326"/>
      <c r="AK1322" s="326"/>
      <c r="AL1322" s="326"/>
      <c r="AM1322" s="326"/>
      <c r="AN1322" s="326"/>
      <c r="AO1322" s="326"/>
      <c r="AP1322" s="326"/>
      <c r="AQ1322" s="326"/>
      <c r="AR1322" s="326"/>
      <c r="AS1322" s="326"/>
      <c r="AT1322" s="326"/>
      <c r="AU1322" s="326"/>
      <c r="AV1322" s="326"/>
      <c r="AW1322" s="326"/>
      <c r="AX1322" s="326"/>
      <c r="AY1322" s="327"/>
    </row>
    <row r="1323" spans="2:60" ht="23.1" customHeight="1">
      <c r="B1323" s="337"/>
      <c r="C1323" s="338"/>
      <c r="D1323" s="321"/>
      <c r="E1323" s="322"/>
      <c r="F1323" s="322"/>
      <c r="G1323" s="322"/>
      <c r="H1323" s="322"/>
      <c r="I1323" s="322"/>
      <c r="J1323" s="322"/>
      <c r="K1323" s="322"/>
      <c r="L1323" s="323"/>
      <c r="M1323" s="324"/>
      <c r="N1323" s="324"/>
      <c r="O1323" s="324"/>
      <c r="P1323" s="324"/>
      <c r="Q1323" s="324"/>
      <c r="R1323" s="324"/>
      <c r="S1323" s="324"/>
      <c r="T1323" s="324"/>
      <c r="U1323" s="324"/>
      <c r="V1323" s="324"/>
      <c r="W1323" s="324"/>
      <c r="X1323" s="324"/>
      <c r="Y1323" s="325"/>
      <c r="Z1323" s="326"/>
      <c r="AA1323" s="326"/>
      <c r="AB1323" s="326"/>
      <c r="AC1323" s="326"/>
      <c r="AD1323" s="326"/>
      <c r="AE1323" s="326"/>
      <c r="AF1323" s="326"/>
      <c r="AG1323" s="326"/>
      <c r="AH1323" s="326"/>
      <c r="AI1323" s="326"/>
      <c r="AJ1323" s="326"/>
      <c r="AK1323" s="326"/>
      <c r="AL1323" s="326"/>
      <c r="AM1323" s="326"/>
      <c r="AN1323" s="326"/>
      <c r="AO1323" s="326"/>
      <c r="AP1323" s="326"/>
      <c r="AQ1323" s="326"/>
      <c r="AR1323" s="326"/>
      <c r="AS1323" s="326"/>
      <c r="AT1323" s="326"/>
      <c r="AU1323" s="326"/>
      <c r="AV1323" s="326"/>
      <c r="AW1323" s="326"/>
      <c r="AX1323" s="326"/>
      <c r="AY1323" s="327"/>
    </row>
    <row r="1324" spans="2:60" ht="23.1" customHeight="1">
      <c r="B1324" s="337"/>
      <c r="C1324" s="338"/>
      <c r="D1324" s="321"/>
      <c r="E1324" s="322"/>
      <c r="F1324" s="322"/>
      <c r="G1324" s="322"/>
      <c r="H1324" s="322"/>
      <c r="I1324" s="322"/>
      <c r="J1324" s="322"/>
      <c r="K1324" s="322"/>
      <c r="L1324" s="323"/>
      <c r="M1324" s="324"/>
      <c r="N1324" s="324"/>
      <c r="O1324" s="324"/>
      <c r="P1324" s="324"/>
      <c r="Q1324" s="324"/>
      <c r="R1324" s="324"/>
      <c r="S1324" s="324"/>
      <c r="T1324" s="324"/>
      <c r="U1324" s="324"/>
      <c r="V1324" s="324"/>
      <c r="W1324" s="324"/>
      <c r="X1324" s="324"/>
      <c r="Y1324" s="325"/>
      <c r="Z1324" s="326"/>
      <c r="AA1324" s="326"/>
      <c r="AB1324" s="326"/>
      <c r="AC1324" s="326"/>
      <c r="AD1324" s="326"/>
      <c r="AE1324" s="326"/>
      <c r="AF1324" s="326"/>
      <c r="AG1324" s="326"/>
      <c r="AH1324" s="326"/>
      <c r="AI1324" s="326"/>
      <c r="AJ1324" s="326"/>
      <c r="AK1324" s="326"/>
      <c r="AL1324" s="326"/>
      <c r="AM1324" s="326"/>
      <c r="AN1324" s="326"/>
      <c r="AO1324" s="326"/>
      <c r="AP1324" s="326"/>
      <c r="AQ1324" s="326"/>
      <c r="AR1324" s="326"/>
      <c r="AS1324" s="326"/>
      <c r="AT1324" s="326"/>
      <c r="AU1324" s="326"/>
      <c r="AV1324" s="326"/>
      <c r="AW1324" s="326"/>
      <c r="AX1324" s="326"/>
      <c r="AY1324" s="327"/>
    </row>
    <row r="1325" spans="2:60" ht="23.1" customHeight="1">
      <c r="B1325" s="337"/>
      <c r="C1325" s="338"/>
      <c r="D1325" s="321"/>
      <c r="E1325" s="322"/>
      <c r="F1325" s="322"/>
      <c r="G1325" s="322"/>
      <c r="H1325" s="322"/>
      <c r="I1325" s="322"/>
      <c r="J1325" s="322"/>
      <c r="K1325" s="322"/>
      <c r="L1325" s="323"/>
      <c r="M1325" s="324"/>
      <c r="N1325" s="324"/>
      <c r="O1325" s="324"/>
      <c r="P1325" s="324"/>
      <c r="Q1325" s="324"/>
      <c r="R1325" s="324"/>
      <c r="S1325" s="324"/>
      <c r="T1325" s="324"/>
      <c r="U1325" s="324"/>
      <c r="V1325" s="324"/>
      <c r="W1325" s="324"/>
      <c r="X1325" s="324"/>
      <c r="Y1325" s="325"/>
      <c r="Z1325" s="326"/>
      <c r="AA1325" s="326"/>
      <c r="AB1325" s="326"/>
      <c r="AC1325" s="326"/>
      <c r="AD1325" s="326"/>
      <c r="AE1325" s="326"/>
      <c r="AF1325" s="326"/>
      <c r="AG1325" s="326"/>
      <c r="AH1325" s="326"/>
      <c r="AI1325" s="326"/>
      <c r="AJ1325" s="326"/>
      <c r="AK1325" s="326"/>
      <c r="AL1325" s="326"/>
      <c r="AM1325" s="326"/>
      <c r="AN1325" s="326"/>
      <c r="AO1325" s="326"/>
      <c r="AP1325" s="326"/>
      <c r="AQ1325" s="326"/>
      <c r="AR1325" s="326"/>
      <c r="AS1325" s="326"/>
      <c r="AT1325" s="326"/>
      <c r="AU1325" s="326"/>
      <c r="AV1325" s="326"/>
      <c r="AW1325" s="326"/>
      <c r="AX1325" s="326"/>
      <c r="AY1325" s="327"/>
    </row>
    <row r="1326" spans="2:60" ht="23.1" customHeight="1">
      <c r="B1326" s="337"/>
      <c r="C1326" s="338"/>
      <c r="D1326" s="328"/>
      <c r="E1326" s="329"/>
      <c r="F1326" s="329"/>
      <c r="G1326" s="329"/>
      <c r="H1326" s="329"/>
      <c r="I1326" s="329"/>
      <c r="J1326" s="329"/>
      <c r="K1326" s="329"/>
      <c r="L1326" s="330"/>
      <c r="M1326" s="331"/>
      <c r="N1326" s="331"/>
      <c r="O1326" s="331"/>
      <c r="P1326" s="331"/>
      <c r="Q1326" s="331"/>
      <c r="R1326" s="331"/>
      <c r="S1326" s="331"/>
      <c r="T1326" s="331"/>
      <c r="U1326" s="331"/>
      <c r="V1326" s="331"/>
      <c r="W1326" s="331"/>
      <c r="X1326" s="331"/>
      <c r="Y1326" s="325"/>
      <c r="Z1326" s="326"/>
      <c r="AA1326" s="326"/>
      <c r="AB1326" s="326"/>
      <c r="AC1326" s="326"/>
      <c r="AD1326" s="326"/>
      <c r="AE1326" s="326"/>
      <c r="AF1326" s="326"/>
      <c r="AG1326" s="326"/>
      <c r="AH1326" s="326"/>
      <c r="AI1326" s="326"/>
      <c r="AJ1326" s="326"/>
      <c r="AK1326" s="326"/>
      <c r="AL1326" s="326"/>
      <c r="AM1326" s="326"/>
      <c r="AN1326" s="326"/>
      <c r="AO1326" s="326"/>
      <c r="AP1326" s="326"/>
      <c r="AQ1326" s="326"/>
      <c r="AR1326" s="326"/>
      <c r="AS1326" s="326"/>
      <c r="AT1326" s="326"/>
      <c r="AU1326" s="326"/>
      <c r="AV1326" s="326"/>
      <c r="AW1326" s="326"/>
      <c r="AX1326" s="326"/>
      <c r="AY1326" s="327"/>
    </row>
    <row r="1327" spans="2:60" ht="23.1" customHeight="1">
      <c r="B1327" s="339"/>
      <c r="C1327" s="340"/>
      <c r="D1327" s="361" t="s">
        <v>26</v>
      </c>
      <c r="E1327" s="362"/>
      <c r="F1327" s="362"/>
      <c r="G1327" s="362"/>
      <c r="H1327" s="362"/>
      <c r="I1327" s="362"/>
      <c r="J1327" s="362"/>
      <c r="K1327" s="362"/>
      <c r="L1327" s="363"/>
      <c r="M1327" s="364">
        <f>SUM(M1320:R1326)</f>
        <v>44</v>
      </c>
      <c r="N1327" s="365"/>
      <c r="O1327" s="365"/>
      <c r="P1327" s="365"/>
      <c r="Q1327" s="365"/>
      <c r="R1327" s="366"/>
      <c r="S1327" s="364">
        <f>SUM(S1320:X1326)</f>
        <v>2</v>
      </c>
      <c r="T1327" s="365"/>
      <c r="U1327" s="365"/>
      <c r="V1327" s="365"/>
      <c r="W1327" s="365"/>
      <c r="X1327" s="366"/>
      <c r="Y1327" s="367"/>
      <c r="Z1327" s="368"/>
      <c r="AA1327" s="368"/>
      <c r="AB1327" s="368"/>
      <c r="AC1327" s="368"/>
      <c r="AD1327" s="368"/>
      <c r="AE1327" s="368"/>
      <c r="AF1327" s="368"/>
      <c r="AG1327" s="368"/>
      <c r="AH1327" s="368"/>
      <c r="AI1327" s="368"/>
      <c r="AJ1327" s="368"/>
      <c r="AK1327" s="368"/>
      <c r="AL1327" s="368"/>
      <c r="AM1327" s="368"/>
      <c r="AN1327" s="368"/>
      <c r="AO1327" s="368"/>
      <c r="AP1327" s="368"/>
      <c r="AQ1327" s="368"/>
      <c r="AR1327" s="368"/>
      <c r="AS1327" s="368"/>
      <c r="AT1327" s="368"/>
      <c r="AU1327" s="368"/>
      <c r="AV1327" s="368"/>
      <c r="AW1327" s="368"/>
      <c r="AX1327" s="368"/>
      <c r="AY1327" s="369"/>
    </row>
    <row r="1328" spans="2:60" ht="24.75" customHeight="1">
      <c r="B1328" s="25"/>
      <c r="C1328" s="25"/>
      <c r="D1328" s="25"/>
      <c r="E1328" s="25"/>
      <c r="F1328" s="25"/>
      <c r="G1328" s="25"/>
      <c r="H1328" s="30"/>
      <c r="I1328" s="30"/>
      <c r="J1328" s="30"/>
      <c r="K1328" s="30"/>
      <c r="L1328" s="30"/>
      <c r="M1328" s="30"/>
      <c r="N1328" s="30"/>
      <c r="O1328" s="30"/>
      <c r="P1328" s="30"/>
      <c r="Q1328" s="31"/>
      <c r="R1328" s="31"/>
      <c r="S1328" s="31"/>
      <c r="T1328" s="31"/>
      <c r="U1328" s="31"/>
      <c r="V1328" s="31"/>
      <c r="W1328" s="31"/>
      <c r="X1328" s="31"/>
      <c r="Y1328" s="31"/>
      <c r="Z1328" s="31"/>
      <c r="AA1328" s="31"/>
      <c r="AB1328" s="31"/>
      <c r="AC1328" s="31"/>
      <c r="AD1328" s="31"/>
      <c r="AE1328" s="31"/>
      <c r="AF1328" s="31"/>
      <c r="AG1328" s="31"/>
      <c r="AH1328" s="31"/>
      <c r="AI1328" s="31"/>
      <c r="AJ1328" s="31"/>
      <c r="AK1328" s="31"/>
      <c r="AL1328" s="31"/>
      <c r="AM1328" s="31"/>
      <c r="AN1328" s="31"/>
      <c r="AO1328" s="31"/>
      <c r="AP1328" s="31"/>
      <c r="AQ1328" s="31"/>
      <c r="AR1328" s="31"/>
      <c r="AS1328" s="31"/>
      <c r="AT1328" s="31"/>
      <c r="AU1328" s="31"/>
      <c r="AV1328" s="31"/>
      <c r="AW1328" s="31"/>
      <c r="AX1328" s="31"/>
      <c r="AY1328" s="31"/>
    </row>
    <row r="1329" spans="1:104" ht="41.25" customHeight="1">
      <c r="B1329" s="25"/>
      <c r="C1329" s="25"/>
      <c r="D1329" s="25"/>
      <c r="E1329" s="25"/>
      <c r="F1329" s="25"/>
      <c r="G1329" s="25"/>
      <c r="H1329" s="11"/>
      <c r="I1329" s="11"/>
      <c r="J1329" s="11"/>
      <c r="K1329" s="11"/>
      <c r="L1329" s="11"/>
      <c r="M1329" s="11"/>
      <c r="N1329" s="11"/>
      <c r="O1329" s="11"/>
      <c r="P1329" s="11"/>
      <c r="Q1329" s="11"/>
      <c r="R1329" s="11"/>
      <c r="S1329" s="11"/>
      <c r="T1329" s="11"/>
      <c r="U1329" s="11"/>
      <c r="V1329" s="11"/>
      <c r="W1329" s="11"/>
      <c r="X1329" s="11"/>
      <c r="Y1329" s="11"/>
      <c r="Z1329" s="11"/>
      <c r="AA1329" s="11"/>
      <c r="AB1329" s="11"/>
      <c r="AC1329" s="11"/>
      <c r="AD1329" s="11"/>
      <c r="AE1329" s="11"/>
      <c r="AF1329" s="11"/>
      <c r="AG1329" s="11"/>
      <c r="AH1329" s="11"/>
      <c r="AI1329" s="11"/>
      <c r="AJ1329" s="11"/>
      <c r="AK1329" s="11"/>
      <c r="AL1329" s="11"/>
      <c r="AM1329" s="11"/>
      <c r="AN1329" s="11"/>
      <c r="AO1329" s="11"/>
      <c r="AP1329" s="11"/>
      <c r="AQ1329" s="11"/>
      <c r="AR1329" s="11"/>
      <c r="AS1329" s="11"/>
      <c r="AT1329" s="11"/>
      <c r="AU1329" s="11"/>
      <c r="AV1329" s="11"/>
      <c r="AW1329" s="11"/>
      <c r="AX1329" s="11"/>
      <c r="AY1329" s="11"/>
    </row>
    <row r="1330" spans="1:104" ht="23.25" customHeight="1" thickBot="1">
      <c r="A1330" s="4"/>
      <c r="B1330" s="319" t="s">
        <v>100</v>
      </c>
      <c r="C1330" s="320"/>
      <c r="D1330" s="320"/>
      <c r="E1330" s="320"/>
      <c r="F1330" s="320"/>
      <c r="G1330" s="320"/>
      <c r="H1330" s="212" t="s">
        <v>1939</v>
      </c>
      <c r="I1330" s="212"/>
      <c r="J1330" s="212"/>
      <c r="K1330" s="212"/>
      <c r="L1330" s="212"/>
      <c r="M1330" s="212"/>
      <c r="N1330" s="212"/>
      <c r="O1330" s="212"/>
      <c r="P1330" s="212"/>
      <c r="Q1330" s="212"/>
      <c r="R1330" s="212"/>
      <c r="S1330" s="212"/>
      <c r="T1330" s="212"/>
      <c r="U1330" s="212"/>
      <c r="V1330" s="212"/>
      <c r="W1330" s="212"/>
      <c r="X1330" s="212"/>
      <c r="Y1330" s="212"/>
      <c r="Z1330" s="212"/>
      <c r="AA1330" s="212"/>
      <c r="AB1330" s="212"/>
      <c r="AC1330" s="212"/>
      <c r="AD1330" s="212"/>
      <c r="AE1330" s="212"/>
      <c r="AF1330" s="212"/>
      <c r="AG1330" s="212"/>
      <c r="AH1330" s="212"/>
      <c r="AI1330" s="212"/>
      <c r="AJ1330" s="212"/>
      <c r="AK1330" s="212"/>
      <c r="AL1330" s="212"/>
      <c r="AM1330" s="212"/>
      <c r="AN1330" s="212"/>
      <c r="AO1330" s="212"/>
      <c r="AP1330" s="212"/>
      <c r="AQ1330" s="212"/>
      <c r="AR1330" s="212"/>
      <c r="AS1330" s="212"/>
      <c r="AT1330" s="212"/>
      <c r="AU1330" s="212"/>
      <c r="AV1330" s="212"/>
      <c r="AW1330" s="212"/>
      <c r="AX1330" s="212"/>
      <c r="AY1330" s="212"/>
    </row>
    <row r="1331" spans="1:104" ht="385.5" customHeight="1">
      <c r="A1331" s="5"/>
      <c r="B1331" s="288" t="s">
        <v>40</v>
      </c>
      <c r="C1331" s="289"/>
      <c r="D1331" s="289"/>
      <c r="E1331" s="289"/>
      <c r="F1331" s="289"/>
      <c r="G1331" s="290"/>
      <c r="H1331" s="537"/>
      <c r="I1331" s="538"/>
      <c r="J1331" s="538"/>
      <c r="K1331" s="538"/>
      <c r="L1331" s="538"/>
      <c r="M1331" s="538"/>
      <c r="N1331" s="538"/>
      <c r="O1331" s="538"/>
      <c r="P1331" s="538"/>
      <c r="Q1331" s="538"/>
      <c r="R1331" s="538"/>
      <c r="S1331" s="538"/>
      <c r="T1331" s="538"/>
      <c r="U1331" s="538"/>
      <c r="V1331" s="538"/>
      <c r="W1331" s="538"/>
      <c r="X1331" s="538"/>
      <c r="Y1331" s="538"/>
      <c r="Z1331" s="538"/>
      <c r="AA1331" s="538"/>
      <c r="AB1331" s="538"/>
      <c r="AC1331" s="538"/>
      <c r="AD1331" s="538"/>
      <c r="AE1331" s="538"/>
      <c r="AF1331" s="538"/>
      <c r="AG1331" s="538"/>
      <c r="AH1331" s="538"/>
      <c r="AI1331" s="538"/>
      <c r="AJ1331" s="538"/>
      <c r="AK1331" s="538"/>
      <c r="AL1331" s="538"/>
      <c r="AM1331" s="538"/>
      <c r="AN1331" s="538"/>
      <c r="AO1331" s="538"/>
      <c r="AP1331" s="538"/>
      <c r="AQ1331" s="538"/>
      <c r="AR1331" s="538"/>
      <c r="AS1331" s="538"/>
      <c r="AT1331" s="538"/>
      <c r="AU1331" s="538"/>
      <c r="AV1331" s="538"/>
      <c r="AW1331" s="538"/>
      <c r="AX1331" s="538"/>
      <c r="AY1331" s="539"/>
      <c r="BI1331" s="33"/>
      <c r="BJ1331" s="33"/>
      <c r="BK1331" s="33"/>
      <c r="BL1331" s="33"/>
      <c r="BM1331" s="33"/>
      <c r="BN1331" s="33"/>
      <c r="BO1331" s="33"/>
      <c r="BP1331" s="33"/>
      <c r="BQ1331" s="33"/>
      <c r="BR1331" s="33"/>
      <c r="BS1331" s="33"/>
      <c r="BT1331" s="33"/>
      <c r="BU1331" s="33"/>
      <c r="BV1331" s="33"/>
      <c r="BW1331" s="33"/>
      <c r="BX1331" s="33"/>
      <c r="BY1331" s="33"/>
      <c r="BZ1331" s="33"/>
      <c r="CA1331" s="33"/>
      <c r="CB1331" s="33"/>
      <c r="CC1331" s="33"/>
      <c r="CD1331" s="33"/>
      <c r="CE1331" s="33"/>
      <c r="CF1331" s="33"/>
      <c r="CG1331" s="33"/>
      <c r="CH1331" s="33"/>
      <c r="CI1331" s="33"/>
      <c r="CJ1331" s="33"/>
      <c r="CK1331" s="33"/>
      <c r="CL1331" s="33"/>
      <c r="CM1331" s="33"/>
      <c r="CN1331" s="33"/>
      <c r="CO1331" s="33"/>
      <c r="CP1331" s="33"/>
      <c r="CQ1331" s="33"/>
      <c r="CR1331" s="33"/>
      <c r="CS1331" s="33"/>
      <c r="CT1331" s="33"/>
      <c r="CU1331" s="33"/>
      <c r="CV1331" s="33"/>
      <c r="CW1331" s="33"/>
      <c r="CX1331" s="33"/>
      <c r="CY1331" s="33"/>
      <c r="CZ1331" s="33"/>
    </row>
    <row r="1332" spans="1:104" ht="348.95" customHeight="1">
      <c r="B1332" s="291"/>
      <c r="C1332" s="292"/>
      <c r="D1332" s="292"/>
      <c r="E1332" s="292"/>
      <c r="F1332" s="292"/>
      <c r="G1332" s="293"/>
      <c r="H1332" s="540"/>
      <c r="I1332" s="541"/>
      <c r="J1332" s="541"/>
      <c r="K1332" s="541"/>
      <c r="L1332" s="541"/>
      <c r="M1332" s="541"/>
      <c r="N1332" s="541"/>
      <c r="O1332" s="541"/>
      <c r="P1332" s="541"/>
      <c r="Q1332" s="541"/>
      <c r="R1332" s="541"/>
      <c r="S1332" s="541"/>
      <c r="T1332" s="541"/>
      <c r="U1332" s="541"/>
      <c r="V1332" s="541"/>
      <c r="W1332" s="541"/>
      <c r="X1332" s="541"/>
      <c r="Y1332" s="541"/>
      <c r="Z1332" s="541"/>
      <c r="AA1332" s="541"/>
      <c r="AB1332" s="541"/>
      <c r="AC1332" s="541"/>
      <c r="AD1332" s="541"/>
      <c r="AE1332" s="541"/>
      <c r="AF1332" s="541"/>
      <c r="AG1332" s="541"/>
      <c r="AH1332" s="541"/>
      <c r="AI1332" s="541"/>
      <c r="AJ1332" s="541"/>
      <c r="AK1332" s="541"/>
      <c r="AL1332" s="541"/>
      <c r="AM1332" s="541"/>
      <c r="AN1332" s="541"/>
      <c r="AO1332" s="541"/>
      <c r="AP1332" s="541"/>
      <c r="AQ1332" s="541"/>
      <c r="AR1332" s="541"/>
      <c r="AS1332" s="541"/>
      <c r="AT1332" s="541"/>
      <c r="AU1332" s="541"/>
      <c r="AV1332" s="541"/>
      <c r="AW1332" s="541"/>
      <c r="AX1332" s="541"/>
      <c r="AY1332" s="542"/>
      <c r="BI1332" s="33"/>
      <c r="BJ1332" s="33"/>
      <c r="BK1332" s="33"/>
      <c r="BL1332" s="33"/>
      <c r="BM1332" s="33"/>
      <c r="BN1332" s="33"/>
      <c r="BO1332" s="33"/>
      <c r="BP1332" s="33"/>
      <c r="BQ1332" s="33"/>
      <c r="BR1332" s="33"/>
      <c r="BS1332" s="33"/>
      <c r="BT1332" s="33"/>
      <c r="BU1332" s="33"/>
      <c r="BV1332" s="33"/>
      <c r="BW1332" s="33"/>
      <c r="BX1332" s="33"/>
      <c r="BY1332" s="33"/>
      <c r="BZ1332" s="33"/>
      <c r="CA1332" s="33"/>
      <c r="CB1332" s="33"/>
      <c r="CC1332" s="33"/>
      <c r="CD1332" s="33"/>
      <c r="CE1332" s="33"/>
      <c r="CF1332" s="33"/>
      <c r="CG1332" s="33"/>
      <c r="CH1332" s="33"/>
      <c r="CI1332" s="33"/>
      <c r="CJ1332" s="33"/>
      <c r="CK1332" s="33"/>
      <c r="CL1332" s="33"/>
      <c r="CM1332" s="33"/>
      <c r="CN1332" s="33"/>
      <c r="CO1332" s="33"/>
      <c r="CP1332" s="33"/>
      <c r="CQ1332" s="33"/>
      <c r="CR1332" s="33"/>
      <c r="CS1332" s="33"/>
      <c r="CT1332" s="33"/>
      <c r="CU1332" s="33"/>
      <c r="CV1332" s="33"/>
      <c r="CW1332" s="33"/>
      <c r="CX1332" s="33"/>
      <c r="CY1332" s="33"/>
      <c r="CZ1332" s="33"/>
    </row>
    <row r="1333" spans="1:104" ht="324" customHeight="1" thickBot="1">
      <c r="B1333" s="294"/>
      <c r="C1333" s="295"/>
      <c r="D1333" s="295"/>
      <c r="E1333" s="295"/>
      <c r="F1333" s="295"/>
      <c r="G1333" s="296"/>
      <c r="H1333" s="543"/>
      <c r="I1333" s="544"/>
      <c r="J1333" s="544"/>
      <c r="K1333" s="544"/>
      <c r="L1333" s="544"/>
      <c r="M1333" s="544"/>
      <c r="N1333" s="544"/>
      <c r="O1333" s="544"/>
      <c r="P1333" s="544"/>
      <c r="Q1333" s="544"/>
      <c r="R1333" s="544"/>
      <c r="S1333" s="544"/>
      <c r="T1333" s="544"/>
      <c r="U1333" s="544"/>
      <c r="V1333" s="544"/>
      <c r="W1333" s="544"/>
      <c r="X1333" s="544"/>
      <c r="Y1333" s="544"/>
      <c r="Z1333" s="544"/>
      <c r="AA1333" s="544"/>
      <c r="AB1333" s="544"/>
      <c r="AC1333" s="544"/>
      <c r="AD1333" s="544"/>
      <c r="AE1333" s="544"/>
      <c r="AF1333" s="544"/>
      <c r="AG1333" s="544"/>
      <c r="AH1333" s="544"/>
      <c r="AI1333" s="544"/>
      <c r="AJ1333" s="544"/>
      <c r="AK1333" s="544"/>
      <c r="AL1333" s="544"/>
      <c r="AM1333" s="544"/>
      <c r="AN1333" s="544"/>
      <c r="AO1333" s="544"/>
      <c r="AP1333" s="544"/>
      <c r="AQ1333" s="544"/>
      <c r="AR1333" s="544"/>
      <c r="AS1333" s="544"/>
      <c r="AT1333" s="544"/>
      <c r="AU1333" s="544"/>
      <c r="AV1333" s="544"/>
      <c r="AW1333" s="544"/>
      <c r="AX1333" s="544"/>
      <c r="AY1333" s="545"/>
      <c r="BI1333" s="33"/>
      <c r="BJ1333" s="33"/>
      <c r="BK1333" s="33"/>
      <c r="BL1333" s="33"/>
      <c r="BM1333" s="33"/>
      <c r="BN1333" s="33"/>
      <c r="BO1333" s="33"/>
      <c r="BP1333" s="33"/>
      <c r="BQ1333" s="33"/>
      <c r="BR1333" s="33"/>
      <c r="BS1333" s="33"/>
      <c r="BT1333" s="33"/>
      <c r="BU1333" s="33"/>
      <c r="BV1333" s="33"/>
      <c r="BW1333" s="33"/>
      <c r="BX1333" s="33"/>
      <c r="BY1333" s="33"/>
      <c r="BZ1333" s="33"/>
      <c r="CA1333" s="33"/>
      <c r="CB1333" s="33"/>
      <c r="CC1333" s="33"/>
      <c r="CD1333" s="33"/>
      <c r="CE1333" s="33"/>
      <c r="CF1333" s="33"/>
      <c r="CG1333" s="33"/>
      <c r="CH1333" s="33"/>
      <c r="CI1333" s="33"/>
      <c r="CJ1333" s="33"/>
      <c r="CK1333" s="33"/>
      <c r="CL1333" s="33"/>
      <c r="CM1333" s="33"/>
      <c r="CN1333" s="33"/>
      <c r="CO1333" s="33"/>
      <c r="CP1333" s="33"/>
      <c r="CQ1333" s="33"/>
      <c r="CR1333" s="33"/>
      <c r="CS1333" s="33"/>
      <c r="CT1333" s="33"/>
      <c r="CU1333" s="33"/>
      <c r="CV1333" s="33"/>
      <c r="CW1333" s="33"/>
      <c r="CX1333" s="33"/>
      <c r="CY1333" s="33"/>
      <c r="CZ1333" s="33"/>
    </row>
    <row r="1334" spans="1:104" ht="41.25" customHeight="1">
      <c r="B1334" s="25"/>
      <c r="C1334" s="25"/>
      <c r="D1334" s="25"/>
      <c r="E1334" s="25"/>
      <c r="F1334" s="25"/>
      <c r="G1334" s="25"/>
      <c r="H1334" s="11"/>
      <c r="I1334" s="11"/>
      <c r="J1334" s="11"/>
      <c r="K1334" s="11"/>
      <c r="L1334" s="11"/>
      <c r="M1334" s="11"/>
      <c r="N1334" s="11"/>
      <c r="O1334" s="11"/>
      <c r="P1334" s="11"/>
      <c r="Q1334" s="11"/>
      <c r="R1334" s="11"/>
      <c r="S1334" s="11"/>
      <c r="T1334" s="11"/>
      <c r="U1334" s="11"/>
      <c r="V1334" s="11"/>
      <c r="W1334" s="11"/>
      <c r="X1334" s="11"/>
      <c r="Y1334" s="11"/>
      <c r="Z1334" s="11"/>
      <c r="AA1334" s="11"/>
      <c r="AB1334" s="11"/>
      <c r="AC1334" s="11"/>
      <c r="AD1334" s="11"/>
      <c r="AE1334" s="11"/>
      <c r="AF1334" s="11"/>
      <c r="AG1334" s="11"/>
      <c r="AH1334" s="11"/>
      <c r="AI1334" s="11"/>
      <c r="AJ1334" s="11"/>
      <c r="AK1334" s="11"/>
      <c r="AL1334" s="11"/>
      <c r="AM1334" s="11"/>
      <c r="AN1334" s="11"/>
      <c r="AO1334" s="11"/>
      <c r="AP1334" s="11"/>
      <c r="AQ1334" s="11"/>
      <c r="AR1334" s="11"/>
      <c r="AS1334" s="11"/>
      <c r="AT1334" s="11"/>
      <c r="AU1334" s="11"/>
      <c r="AV1334" s="11"/>
      <c r="AW1334" s="11"/>
      <c r="AX1334" s="11"/>
      <c r="AY1334" s="11"/>
    </row>
    <row r="1335" spans="1:104" ht="30" customHeight="1" thickBot="1">
      <c r="B1335" s="306" t="s">
        <v>100</v>
      </c>
      <c r="C1335" s="306"/>
      <c r="D1335" s="306"/>
      <c r="E1335" s="306"/>
      <c r="F1335" s="307"/>
      <c r="G1335" s="307"/>
      <c r="H1335" s="507" t="s">
        <v>1939</v>
      </c>
      <c r="I1335" s="507"/>
      <c r="J1335" s="507"/>
      <c r="K1335" s="507"/>
      <c r="L1335" s="507"/>
      <c r="M1335" s="507"/>
      <c r="N1335" s="507"/>
      <c r="O1335" s="507"/>
      <c r="P1335" s="507"/>
      <c r="Q1335" s="507"/>
      <c r="R1335" s="507"/>
      <c r="S1335" s="507"/>
      <c r="T1335" s="507"/>
      <c r="U1335" s="507"/>
      <c r="V1335" s="507"/>
      <c r="W1335" s="507"/>
      <c r="X1335" s="507"/>
      <c r="Y1335" s="507"/>
      <c r="Z1335" s="507"/>
      <c r="AA1335" s="507"/>
      <c r="AB1335" s="507"/>
      <c r="AC1335" s="507"/>
      <c r="AD1335" s="507"/>
      <c r="AE1335" s="507"/>
      <c r="AF1335" s="507"/>
      <c r="AG1335" s="507"/>
      <c r="AH1335" s="507"/>
      <c r="AI1335" s="507"/>
      <c r="AJ1335" s="507"/>
      <c r="AK1335" s="507"/>
      <c r="AL1335" s="507"/>
      <c r="AM1335" s="507"/>
      <c r="AN1335" s="507"/>
      <c r="AO1335" s="507"/>
      <c r="AP1335" s="507"/>
      <c r="AQ1335" s="507"/>
      <c r="AR1335" s="507"/>
      <c r="AS1335" s="507"/>
      <c r="AT1335" s="507"/>
      <c r="AU1335" s="507"/>
      <c r="AV1335" s="507"/>
      <c r="AW1335" s="507"/>
      <c r="AX1335" s="507"/>
      <c r="AY1335" s="507"/>
    </row>
    <row r="1336" spans="1:104" ht="24.75" customHeight="1">
      <c r="B1336" s="308" t="s">
        <v>75</v>
      </c>
      <c r="C1336" s="309"/>
      <c r="D1336" s="309"/>
      <c r="E1336" s="309"/>
      <c r="F1336" s="309"/>
      <c r="G1336" s="310"/>
      <c r="H1336" s="314" t="s">
        <v>1766</v>
      </c>
      <c r="I1336" s="315"/>
      <c r="J1336" s="315"/>
      <c r="K1336" s="315"/>
      <c r="L1336" s="315"/>
      <c r="M1336" s="315"/>
      <c r="N1336" s="315"/>
      <c r="O1336" s="315"/>
      <c r="P1336" s="315"/>
      <c r="Q1336" s="315"/>
      <c r="R1336" s="315"/>
      <c r="S1336" s="315"/>
      <c r="T1336" s="315"/>
      <c r="U1336" s="315"/>
      <c r="V1336" s="315"/>
      <c r="W1336" s="315"/>
      <c r="X1336" s="315"/>
      <c r="Y1336" s="315"/>
      <c r="Z1336" s="315"/>
      <c r="AA1336" s="315"/>
      <c r="AB1336" s="315"/>
      <c r="AC1336" s="316"/>
      <c r="AD1336" s="314" t="s">
        <v>1792</v>
      </c>
      <c r="AE1336" s="315"/>
      <c r="AF1336" s="315"/>
      <c r="AG1336" s="315"/>
      <c r="AH1336" s="315"/>
      <c r="AI1336" s="315"/>
      <c r="AJ1336" s="315"/>
      <c r="AK1336" s="315"/>
      <c r="AL1336" s="315"/>
      <c r="AM1336" s="315"/>
      <c r="AN1336" s="315"/>
      <c r="AO1336" s="315"/>
      <c r="AP1336" s="315"/>
      <c r="AQ1336" s="315"/>
      <c r="AR1336" s="315"/>
      <c r="AS1336" s="315"/>
      <c r="AT1336" s="315"/>
      <c r="AU1336" s="315"/>
      <c r="AV1336" s="315"/>
      <c r="AW1336" s="315"/>
      <c r="AX1336" s="315"/>
      <c r="AY1336" s="317"/>
    </row>
    <row r="1337" spans="1:104" ht="24.75" customHeight="1">
      <c r="B1337" s="308"/>
      <c r="C1337" s="309"/>
      <c r="D1337" s="309"/>
      <c r="E1337" s="309"/>
      <c r="F1337" s="309"/>
      <c r="G1337" s="310"/>
      <c r="H1337" s="278" t="s">
        <v>23</v>
      </c>
      <c r="I1337" s="279"/>
      <c r="J1337" s="279"/>
      <c r="K1337" s="279"/>
      <c r="L1337" s="280"/>
      <c r="M1337" s="259" t="s">
        <v>24</v>
      </c>
      <c r="N1337" s="279"/>
      <c r="O1337" s="279"/>
      <c r="P1337" s="279"/>
      <c r="Q1337" s="279"/>
      <c r="R1337" s="279"/>
      <c r="S1337" s="279"/>
      <c r="T1337" s="279"/>
      <c r="U1337" s="279"/>
      <c r="V1337" s="279"/>
      <c r="W1337" s="279"/>
      <c r="X1337" s="279"/>
      <c r="Y1337" s="280"/>
      <c r="Z1337" s="262" t="s">
        <v>25</v>
      </c>
      <c r="AA1337" s="281"/>
      <c r="AB1337" s="281"/>
      <c r="AC1337" s="318"/>
      <c r="AD1337" s="278" t="s">
        <v>23</v>
      </c>
      <c r="AE1337" s="279"/>
      <c r="AF1337" s="279"/>
      <c r="AG1337" s="279"/>
      <c r="AH1337" s="280"/>
      <c r="AI1337" s="259" t="s">
        <v>24</v>
      </c>
      <c r="AJ1337" s="279"/>
      <c r="AK1337" s="279"/>
      <c r="AL1337" s="279"/>
      <c r="AM1337" s="279"/>
      <c r="AN1337" s="279"/>
      <c r="AO1337" s="279"/>
      <c r="AP1337" s="279"/>
      <c r="AQ1337" s="279"/>
      <c r="AR1337" s="279"/>
      <c r="AS1337" s="279"/>
      <c r="AT1337" s="279"/>
      <c r="AU1337" s="280"/>
      <c r="AV1337" s="262" t="s">
        <v>25</v>
      </c>
      <c r="AW1337" s="281"/>
      <c r="AX1337" s="281"/>
      <c r="AY1337" s="282"/>
    </row>
    <row r="1338" spans="1:104" ht="24.75" customHeight="1">
      <c r="B1338" s="308"/>
      <c r="C1338" s="309"/>
      <c r="D1338" s="309"/>
      <c r="E1338" s="309"/>
      <c r="F1338" s="309"/>
      <c r="G1338" s="310"/>
      <c r="H1338" s="243" t="s">
        <v>1938</v>
      </c>
      <c r="I1338" s="244"/>
      <c r="J1338" s="244"/>
      <c r="K1338" s="244"/>
      <c r="L1338" s="245"/>
      <c r="M1338" s="521" t="s">
        <v>1940</v>
      </c>
      <c r="N1338" s="522"/>
      <c r="O1338" s="522"/>
      <c r="P1338" s="522"/>
      <c r="Q1338" s="522"/>
      <c r="R1338" s="522"/>
      <c r="S1338" s="522"/>
      <c r="T1338" s="522"/>
      <c r="U1338" s="522"/>
      <c r="V1338" s="522"/>
      <c r="W1338" s="522"/>
      <c r="X1338" s="522"/>
      <c r="Y1338" s="523"/>
      <c r="Z1338" s="504">
        <v>44.3</v>
      </c>
      <c r="AA1338" s="505"/>
      <c r="AB1338" s="505"/>
      <c r="AC1338" s="506"/>
      <c r="AD1338" s="243"/>
      <c r="AE1338" s="244"/>
      <c r="AF1338" s="244"/>
      <c r="AG1338" s="244"/>
      <c r="AH1338" s="245"/>
      <c r="AI1338" s="246"/>
      <c r="AJ1338" s="286"/>
      <c r="AK1338" s="286"/>
      <c r="AL1338" s="286"/>
      <c r="AM1338" s="286"/>
      <c r="AN1338" s="286"/>
      <c r="AO1338" s="286"/>
      <c r="AP1338" s="286"/>
      <c r="AQ1338" s="286"/>
      <c r="AR1338" s="286"/>
      <c r="AS1338" s="286"/>
      <c r="AT1338" s="286"/>
      <c r="AU1338" s="287"/>
      <c r="AV1338" s="249"/>
      <c r="AW1338" s="250"/>
      <c r="AX1338" s="250"/>
      <c r="AY1338" s="252"/>
    </row>
    <row r="1339" spans="1:104" ht="24.75" customHeight="1">
      <c r="B1339" s="308"/>
      <c r="C1339" s="309"/>
      <c r="D1339" s="309"/>
      <c r="E1339" s="309"/>
      <c r="F1339" s="309"/>
      <c r="G1339" s="310"/>
      <c r="H1339" s="233"/>
      <c r="I1339" s="234"/>
      <c r="J1339" s="234"/>
      <c r="K1339" s="234"/>
      <c r="L1339" s="235"/>
      <c r="M1339" s="524"/>
      <c r="N1339" s="525"/>
      <c r="O1339" s="525"/>
      <c r="P1339" s="525"/>
      <c r="Q1339" s="525"/>
      <c r="R1339" s="525"/>
      <c r="S1339" s="525"/>
      <c r="T1339" s="525"/>
      <c r="U1339" s="525"/>
      <c r="V1339" s="525"/>
      <c r="W1339" s="525"/>
      <c r="X1339" s="525"/>
      <c r="Y1339" s="526"/>
      <c r="Z1339" s="239"/>
      <c r="AA1339" s="240"/>
      <c r="AB1339" s="240"/>
      <c r="AC1339" s="242"/>
      <c r="AD1339" s="233"/>
      <c r="AE1339" s="234"/>
      <c r="AF1339" s="234"/>
      <c r="AG1339" s="234"/>
      <c r="AH1339" s="235"/>
      <c r="AI1339" s="236"/>
      <c r="AJ1339" s="237"/>
      <c r="AK1339" s="237"/>
      <c r="AL1339" s="237"/>
      <c r="AM1339" s="237"/>
      <c r="AN1339" s="237"/>
      <c r="AO1339" s="237"/>
      <c r="AP1339" s="237"/>
      <c r="AQ1339" s="237"/>
      <c r="AR1339" s="237"/>
      <c r="AS1339" s="237"/>
      <c r="AT1339" s="237"/>
      <c r="AU1339" s="238"/>
      <c r="AV1339" s="239"/>
      <c r="AW1339" s="240"/>
      <c r="AX1339" s="240"/>
      <c r="AY1339" s="241"/>
    </row>
    <row r="1340" spans="1:104" ht="24.75" customHeight="1">
      <c r="B1340" s="308"/>
      <c r="C1340" s="309"/>
      <c r="D1340" s="309"/>
      <c r="E1340" s="309"/>
      <c r="F1340" s="309"/>
      <c r="G1340" s="310"/>
      <c r="H1340" s="233"/>
      <c r="I1340" s="234"/>
      <c r="J1340" s="234"/>
      <c r="K1340" s="234"/>
      <c r="L1340" s="235"/>
      <c r="M1340" s="236"/>
      <c r="N1340" s="237"/>
      <c r="O1340" s="237"/>
      <c r="P1340" s="237"/>
      <c r="Q1340" s="237"/>
      <c r="R1340" s="237"/>
      <c r="S1340" s="237"/>
      <c r="T1340" s="237"/>
      <c r="U1340" s="237"/>
      <c r="V1340" s="237"/>
      <c r="W1340" s="237"/>
      <c r="X1340" s="237"/>
      <c r="Y1340" s="238"/>
      <c r="Z1340" s="239"/>
      <c r="AA1340" s="240"/>
      <c r="AB1340" s="240"/>
      <c r="AC1340" s="242"/>
      <c r="AD1340" s="233"/>
      <c r="AE1340" s="234"/>
      <c r="AF1340" s="234"/>
      <c r="AG1340" s="234"/>
      <c r="AH1340" s="235"/>
      <c r="AI1340" s="236"/>
      <c r="AJ1340" s="237"/>
      <c r="AK1340" s="237"/>
      <c r="AL1340" s="237"/>
      <c r="AM1340" s="237"/>
      <c r="AN1340" s="237"/>
      <c r="AO1340" s="237"/>
      <c r="AP1340" s="237"/>
      <c r="AQ1340" s="237"/>
      <c r="AR1340" s="237"/>
      <c r="AS1340" s="237"/>
      <c r="AT1340" s="237"/>
      <c r="AU1340" s="238"/>
      <c r="AV1340" s="239"/>
      <c r="AW1340" s="240"/>
      <c r="AX1340" s="240"/>
      <c r="AY1340" s="241"/>
    </row>
    <row r="1341" spans="1:104" ht="24.75" customHeight="1">
      <c r="B1341" s="308"/>
      <c r="C1341" s="309"/>
      <c r="D1341" s="309"/>
      <c r="E1341" s="309"/>
      <c r="F1341" s="309"/>
      <c r="G1341" s="310"/>
      <c r="H1341" s="233"/>
      <c r="I1341" s="234"/>
      <c r="J1341" s="234"/>
      <c r="K1341" s="234"/>
      <c r="L1341" s="235"/>
      <c r="M1341" s="236"/>
      <c r="N1341" s="237"/>
      <c r="O1341" s="237"/>
      <c r="P1341" s="237"/>
      <c r="Q1341" s="237"/>
      <c r="R1341" s="237"/>
      <c r="S1341" s="237"/>
      <c r="T1341" s="237"/>
      <c r="U1341" s="237"/>
      <c r="V1341" s="237"/>
      <c r="W1341" s="237"/>
      <c r="X1341" s="237"/>
      <c r="Y1341" s="238"/>
      <c r="Z1341" s="239"/>
      <c r="AA1341" s="240"/>
      <c r="AB1341" s="240"/>
      <c r="AC1341" s="242"/>
      <c r="AD1341" s="233"/>
      <c r="AE1341" s="234"/>
      <c r="AF1341" s="234"/>
      <c r="AG1341" s="234"/>
      <c r="AH1341" s="235"/>
      <c r="AI1341" s="236"/>
      <c r="AJ1341" s="237"/>
      <c r="AK1341" s="237"/>
      <c r="AL1341" s="237"/>
      <c r="AM1341" s="237"/>
      <c r="AN1341" s="237"/>
      <c r="AO1341" s="237"/>
      <c r="AP1341" s="237"/>
      <c r="AQ1341" s="237"/>
      <c r="AR1341" s="237"/>
      <c r="AS1341" s="237"/>
      <c r="AT1341" s="237"/>
      <c r="AU1341" s="238"/>
      <c r="AV1341" s="239"/>
      <c r="AW1341" s="240"/>
      <c r="AX1341" s="240"/>
      <c r="AY1341" s="241"/>
    </row>
    <row r="1342" spans="1:104" ht="24.75" customHeight="1">
      <c r="B1342" s="308"/>
      <c r="C1342" s="309"/>
      <c r="D1342" s="309"/>
      <c r="E1342" s="309"/>
      <c r="F1342" s="309"/>
      <c r="G1342" s="310"/>
      <c r="H1342" s="233"/>
      <c r="I1342" s="234"/>
      <c r="J1342" s="234"/>
      <c r="K1342" s="234"/>
      <c r="L1342" s="235"/>
      <c r="M1342" s="236"/>
      <c r="N1342" s="237"/>
      <c r="O1342" s="237"/>
      <c r="P1342" s="237"/>
      <c r="Q1342" s="237"/>
      <c r="R1342" s="237"/>
      <c r="S1342" s="237"/>
      <c r="T1342" s="237"/>
      <c r="U1342" s="237"/>
      <c r="V1342" s="237"/>
      <c r="W1342" s="237"/>
      <c r="X1342" s="237"/>
      <c r="Y1342" s="238"/>
      <c r="Z1342" s="239"/>
      <c r="AA1342" s="240"/>
      <c r="AB1342" s="240"/>
      <c r="AC1342" s="240"/>
      <c r="AD1342" s="233"/>
      <c r="AE1342" s="234"/>
      <c r="AF1342" s="234"/>
      <c r="AG1342" s="234"/>
      <c r="AH1342" s="235"/>
      <c r="AI1342" s="236"/>
      <c r="AJ1342" s="237"/>
      <c r="AK1342" s="237"/>
      <c r="AL1342" s="237"/>
      <c r="AM1342" s="237"/>
      <c r="AN1342" s="237"/>
      <c r="AO1342" s="237"/>
      <c r="AP1342" s="237"/>
      <c r="AQ1342" s="237"/>
      <c r="AR1342" s="237"/>
      <c r="AS1342" s="237"/>
      <c r="AT1342" s="237"/>
      <c r="AU1342" s="238"/>
      <c r="AV1342" s="239"/>
      <c r="AW1342" s="240"/>
      <c r="AX1342" s="240"/>
      <c r="AY1342" s="241"/>
    </row>
    <row r="1343" spans="1:104" ht="24.75" customHeight="1">
      <c r="B1343" s="308"/>
      <c r="C1343" s="309"/>
      <c r="D1343" s="309"/>
      <c r="E1343" s="309"/>
      <c r="F1343" s="309"/>
      <c r="G1343" s="310"/>
      <c r="H1343" s="233"/>
      <c r="I1343" s="234"/>
      <c r="J1343" s="234"/>
      <c r="K1343" s="234"/>
      <c r="L1343" s="235"/>
      <c r="M1343" s="236"/>
      <c r="N1343" s="237"/>
      <c r="O1343" s="237"/>
      <c r="P1343" s="237"/>
      <c r="Q1343" s="237"/>
      <c r="R1343" s="237"/>
      <c r="S1343" s="237"/>
      <c r="T1343" s="237"/>
      <c r="U1343" s="237"/>
      <c r="V1343" s="237"/>
      <c r="W1343" s="237"/>
      <c r="X1343" s="237"/>
      <c r="Y1343" s="238"/>
      <c r="Z1343" s="239"/>
      <c r="AA1343" s="240"/>
      <c r="AB1343" s="240"/>
      <c r="AC1343" s="240"/>
      <c r="AD1343" s="233"/>
      <c r="AE1343" s="234"/>
      <c r="AF1343" s="234"/>
      <c r="AG1343" s="234"/>
      <c r="AH1343" s="235"/>
      <c r="AI1343" s="236"/>
      <c r="AJ1343" s="237"/>
      <c r="AK1343" s="237"/>
      <c r="AL1343" s="237"/>
      <c r="AM1343" s="237"/>
      <c r="AN1343" s="237"/>
      <c r="AO1343" s="237"/>
      <c r="AP1343" s="237"/>
      <c r="AQ1343" s="237"/>
      <c r="AR1343" s="237"/>
      <c r="AS1343" s="237"/>
      <c r="AT1343" s="237"/>
      <c r="AU1343" s="238"/>
      <c r="AV1343" s="239"/>
      <c r="AW1343" s="240"/>
      <c r="AX1343" s="240"/>
      <c r="AY1343" s="241"/>
    </row>
    <row r="1344" spans="1:104" ht="24.75" customHeight="1">
      <c r="B1344" s="308"/>
      <c r="C1344" s="309"/>
      <c r="D1344" s="309"/>
      <c r="E1344" s="309"/>
      <c r="F1344" s="309"/>
      <c r="G1344" s="310"/>
      <c r="H1344" s="233"/>
      <c r="I1344" s="234"/>
      <c r="J1344" s="234"/>
      <c r="K1344" s="234"/>
      <c r="L1344" s="235"/>
      <c r="M1344" s="236"/>
      <c r="N1344" s="237"/>
      <c r="O1344" s="237"/>
      <c r="P1344" s="237"/>
      <c r="Q1344" s="237"/>
      <c r="R1344" s="237"/>
      <c r="S1344" s="237"/>
      <c r="T1344" s="237"/>
      <c r="U1344" s="237"/>
      <c r="V1344" s="237"/>
      <c r="W1344" s="237"/>
      <c r="X1344" s="237"/>
      <c r="Y1344" s="238"/>
      <c r="Z1344" s="239"/>
      <c r="AA1344" s="240"/>
      <c r="AB1344" s="240"/>
      <c r="AC1344" s="240"/>
      <c r="AD1344" s="233"/>
      <c r="AE1344" s="234"/>
      <c r="AF1344" s="234"/>
      <c r="AG1344" s="234"/>
      <c r="AH1344" s="235"/>
      <c r="AI1344" s="236"/>
      <c r="AJ1344" s="237"/>
      <c r="AK1344" s="237"/>
      <c r="AL1344" s="237"/>
      <c r="AM1344" s="237"/>
      <c r="AN1344" s="237"/>
      <c r="AO1344" s="237"/>
      <c r="AP1344" s="237"/>
      <c r="AQ1344" s="237"/>
      <c r="AR1344" s="237"/>
      <c r="AS1344" s="237"/>
      <c r="AT1344" s="237"/>
      <c r="AU1344" s="238"/>
      <c r="AV1344" s="239"/>
      <c r="AW1344" s="240"/>
      <c r="AX1344" s="240"/>
      <c r="AY1344" s="241"/>
    </row>
    <row r="1345" spans="2:51" ht="24.75" customHeight="1">
      <c r="B1345" s="308"/>
      <c r="C1345" s="309"/>
      <c r="D1345" s="309"/>
      <c r="E1345" s="309"/>
      <c r="F1345" s="309"/>
      <c r="G1345" s="310"/>
      <c r="H1345" s="224"/>
      <c r="I1345" s="225"/>
      <c r="J1345" s="225"/>
      <c r="K1345" s="225"/>
      <c r="L1345" s="226"/>
      <c r="M1345" s="227"/>
      <c r="N1345" s="228"/>
      <c r="O1345" s="228"/>
      <c r="P1345" s="228"/>
      <c r="Q1345" s="228"/>
      <c r="R1345" s="228"/>
      <c r="S1345" s="228"/>
      <c r="T1345" s="228"/>
      <c r="U1345" s="228"/>
      <c r="V1345" s="228"/>
      <c r="W1345" s="228"/>
      <c r="X1345" s="228"/>
      <c r="Y1345" s="229"/>
      <c r="Z1345" s="230"/>
      <c r="AA1345" s="231"/>
      <c r="AB1345" s="231"/>
      <c r="AC1345" s="231"/>
      <c r="AD1345" s="224"/>
      <c r="AE1345" s="225"/>
      <c r="AF1345" s="225"/>
      <c r="AG1345" s="225"/>
      <c r="AH1345" s="226"/>
      <c r="AI1345" s="227"/>
      <c r="AJ1345" s="228"/>
      <c r="AK1345" s="228"/>
      <c r="AL1345" s="228"/>
      <c r="AM1345" s="228"/>
      <c r="AN1345" s="228"/>
      <c r="AO1345" s="228"/>
      <c r="AP1345" s="228"/>
      <c r="AQ1345" s="228"/>
      <c r="AR1345" s="228"/>
      <c r="AS1345" s="228"/>
      <c r="AT1345" s="228"/>
      <c r="AU1345" s="229"/>
      <c r="AV1345" s="230"/>
      <c r="AW1345" s="231"/>
      <c r="AX1345" s="231"/>
      <c r="AY1345" s="232"/>
    </row>
    <row r="1346" spans="2:51" ht="24.75" customHeight="1">
      <c r="B1346" s="308"/>
      <c r="C1346" s="309"/>
      <c r="D1346" s="309"/>
      <c r="E1346" s="309"/>
      <c r="F1346" s="309"/>
      <c r="G1346" s="310"/>
      <c r="H1346" s="266" t="s">
        <v>26</v>
      </c>
      <c r="I1346" s="267"/>
      <c r="J1346" s="267"/>
      <c r="K1346" s="267"/>
      <c r="L1346" s="267"/>
      <c r="M1346" s="268"/>
      <c r="N1346" s="269"/>
      <c r="O1346" s="269"/>
      <c r="P1346" s="269"/>
      <c r="Q1346" s="269"/>
      <c r="R1346" s="269"/>
      <c r="S1346" s="269"/>
      <c r="T1346" s="269"/>
      <c r="U1346" s="269"/>
      <c r="V1346" s="269"/>
      <c r="W1346" s="269"/>
      <c r="X1346" s="269"/>
      <c r="Y1346" s="270"/>
      <c r="Z1346" s="495">
        <f>SUM(Z1338:AC1345)</f>
        <v>44.3</v>
      </c>
      <c r="AA1346" s="496"/>
      <c r="AB1346" s="496"/>
      <c r="AC1346" s="497"/>
      <c r="AD1346" s="266" t="s">
        <v>26</v>
      </c>
      <c r="AE1346" s="267"/>
      <c r="AF1346" s="267"/>
      <c r="AG1346" s="267"/>
      <c r="AH1346" s="267"/>
      <c r="AI1346" s="268"/>
      <c r="AJ1346" s="269"/>
      <c r="AK1346" s="269"/>
      <c r="AL1346" s="269"/>
      <c r="AM1346" s="269"/>
      <c r="AN1346" s="269"/>
      <c r="AO1346" s="269"/>
      <c r="AP1346" s="269"/>
      <c r="AQ1346" s="269"/>
      <c r="AR1346" s="269"/>
      <c r="AS1346" s="269"/>
      <c r="AT1346" s="269"/>
      <c r="AU1346" s="270"/>
      <c r="AV1346" s="271"/>
      <c r="AW1346" s="272"/>
      <c r="AX1346" s="272"/>
      <c r="AY1346" s="274"/>
    </row>
    <row r="1347" spans="2:51" ht="25.15" customHeight="1">
      <c r="B1347" s="308"/>
      <c r="C1347" s="309"/>
      <c r="D1347" s="309"/>
      <c r="E1347" s="309"/>
      <c r="F1347" s="309"/>
      <c r="G1347" s="310"/>
      <c r="H1347" s="253" t="s">
        <v>1773</v>
      </c>
      <c r="I1347" s="254"/>
      <c r="J1347" s="254"/>
      <c r="K1347" s="254"/>
      <c r="L1347" s="254"/>
      <c r="M1347" s="254"/>
      <c r="N1347" s="254"/>
      <c r="O1347" s="254"/>
      <c r="P1347" s="254"/>
      <c r="Q1347" s="254"/>
      <c r="R1347" s="254"/>
      <c r="S1347" s="254"/>
      <c r="T1347" s="254"/>
      <c r="U1347" s="254"/>
      <c r="V1347" s="254"/>
      <c r="W1347" s="254"/>
      <c r="X1347" s="254"/>
      <c r="Y1347" s="254"/>
      <c r="Z1347" s="254"/>
      <c r="AA1347" s="254"/>
      <c r="AB1347" s="254"/>
      <c r="AC1347" s="255"/>
      <c r="AD1347" s="253" t="s">
        <v>1795</v>
      </c>
      <c r="AE1347" s="254"/>
      <c r="AF1347" s="254"/>
      <c r="AG1347" s="254"/>
      <c r="AH1347" s="254"/>
      <c r="AI1347" s="254"/>
      <c r="AJ1347" s="254"/>
      <c r="AK1347" s="254"/>
      <c r="AL1347" s="254"/>
      <c r="AM1347" s="254"/>
      <c r="AN1347" s="254"/>
      <c r="AO1347" s="254"/>
      <c r="AP1347" s="254"/>
      <c r="AQ1347" s="254"/>
      <c r="AR1347" s="254"/>
      <c r="AS1347" s="254"/>
      <c r="AT1347" s="254"/>
      <c r="AU1347" s="254"/>
      <c r="AV1347" s="254"/>
      <c r="AW1347" s="254"/>
      <c r="AX1347" s="254"/>
      <c r="AY1347" s="256"/>
    </row>
    <row r="1348" spans="2:51" ht="25.5" customHeight="1">
      <c r="B1348" s="308"/>
      <c r="C1348" s="309"/>
      <c r="D1348" s="309"/>
      <c r="E1348" s="309"/>
      <c r="F1348" s="309"/>
      <c r="G1348" s="310"/>
      <c r="H1348" s="257" t="s">
        <v>23</v>
      </c>
      <c r="I1348" s="258"/>
      <c r="J1348" s="258"/>
      <c r="K1348" s="258"/>
      <c r="L1348" s="258"/>
      <c r="M1348" s="259" t="s">
        <v>24</v>
      </c>
      <c r="N1348" s="260"/>
      <c r="O1348" s="260"/>
      <c r="P1348" s="260"/>
      <c r="Q1348" s="260"/>
      <c r="R1348" s="260"/>
      <c r="S1348" s="260"/>
      <c r="T1348" s="260"/>
      <c r="U1348" s="260"/>
      <c r="V1348" s="260"/>
      <c r="W1348" s="260"/>
      <c r="X1348" s="260"/>
      <c r="Y1348" s="261"/>
      <c r="Z1348" s="262" t="s">
        <v>25</v>
      </c>
      <c r="AA1348" s="263"/>
      <c r="AB1348" s="263"/>
      <c r="AC1348" s="264"/>
      <c r="AD1348" s="257" t="s">
        <v>23</v>
      </c>
      <c r="AE1348" s="258"/>
      <c r="AF1348" s="258"/>
      <c r="AG1348" s="258"/>
      <c r="AH1348" s="258"/>
      <c r="AI1348" s="259" t="s">
        <v>24</v>
      </c>
      <c r="AJ1348" s="260"/>
      <c r="AK1348" s="260"/>
      <c r="AL1348" s="260"/>
      <c r="AM1348" s="260"/>
      <c r="AN1348" s="260"/>
      <c r="AO1348" s="260"/>
      <c r="AP1348" s="260"/>
      <c r="AQ1348" s="260"/>
      <c r="AR1348" s="260"/>
      <c r="AS1348" s="260"/>
      <c r="AT1348" s="260"/>
      <c r="AU1348" s="261"/>
      <c r="AV1348" s="262" t="s">
        <v>25</v>
      </c>
      <c r="AW1348" s="263"/>
      <c r="AX1348" s="263"/>
      <c r="AY1348" s="265"/>
    </row>
    <row r="1349" spans="2:51" ht="24.75" customHeight="1">
      <c r="B1349" s="308"/>
      <c r="C1349" s="309"/>
      <c r="D1349" s="309"/>
      <c r="E1349" s="309"/>
      <c r="F1349" s="309"/>
      <c r="G1349" s="310"/>
      <c r="H1349" s="243"/>
      <c r="I1349" s="244"/>
      <c r="J1349" s="244"/>
      <c r="K1349" s="244"/>
      <c r="L1349" s="245"/>
      <c r="M1349" s="246"/>
      <c r="N1349" s="247"/>
      <c r="O1349" s="247"/>
      <c r="P1349" s="247"/>
      <c r="Q1349" s="247"/>
      <c r="R1349" s="247"/>
      <c r="S1349" s="247"/>
      <c r="T1349" s="247"/>
      <c r="U1349" s="247"/>
      <c r="V1349" s="247"/>
      <c r="W1349" s="247"/>
      <c r="X1349" s="247"/>
      <c r="Y1349" s="248"/>
      <c r="Z1349" s="249"/>
      <c r="AA1349" s="250"/>
      <c r="AB1349" s="250"/>
      <c r="AC1349" s="251"/>
      <c r="AD1349" s="243"/>
      <c r="AE1349" s="244"/>
      <c r="AF1349" s="244"/>
      <c r="AG1349" s="244"/>
      <c r="AH1349" s="245"/>
      <c r="AI1349" s="246"/>
      <c r="AJ1349" s="247"/>
      <c r="AK1349" s="247"/>
      <c r="AL1349" s="247"/>
      <c r="AM1349" s="247"/>
      <c r="AN1349" s="247"/>
      <c r="AO1349" s="247"/>
      <c r="AP1349" s="247"/>
      <c r="AQ1349" s="247"/>
      <c r="AR1349" s="247"/>
      <c r="AS1349" s="247"/>
      <c r="AT1349" s="247"/>
      <c r="AU1349" s="248"/>
      <c r="AV1349" s="249"/>
      <c r="AW1349" s="250"/>
      <c r="AX1349" s="250"/>
      <c r="AY1349" s="252"/>
    </row>
    <row r="1350" spans="2:51" ht="24.75" customHeight="1">
      <c r="B1350" s="308"/>
      <c r="C1350" s="309"/>
      <c r="D1350" s="309"/>
      <c r="E1350" s="309"/>
      <c r="F1350" s="309"/>
      <c r="G1350" s="310"/>
      <c r="H1350" s="233"/>
      <c r="I1350" s="234"/>
      <c r="J1350" s="234"/>
      <c r="K1350" s="234"/>
      <c r="L1350" s="235"/>
      <c r="M1350" s="236"/>
      <c r="N1350" s="237"/>
      <c r="O1350" s="237"/>
      <c r="P1350" s="237"/>
      <c r="Q1350" s="237"/>
      <c r="R1350" s="237"/>
      <c r="S1350" s="237"/>
      <c r="T1350" s="237"/>
      <c r="U1350" s="237"/>
      <c r="V1350" s="237"/>
      <c r="W1350" s="237"/>
      <c r="X1350" s="237"/>
      <c r="Y1350" s="238"/>
      <c r="Z1350" s="239"/>
      <c r="AA1350" s="240"/>
      <c r="AB1350" s="240"/>
      <c r="AC1350" s="242"/>
      <c r="AD1350" s="233"/>
      <c r="AE1350" s="234"/>
      <c r="AF1350" s="234"/>
      <c r="AG1350" s="234"/>
      <c r="AH1350" s="235"/>
      <c r="AI1350" s="236"/>
      <c r="AJ1350" s="237"/>
      <c r="AK1350" s="237"/>
      <c r="AL1350" s="237"/>
      <c r="AM1350" s="237"/>
      <c r="AN1350" s="237"/>
      <c r="AO1350" s="237"/>
      <c r="AP1350" s="237"/>
      <c r="AQ1350" s="237"/>
      <c r="AR1350" s="237"/>
      <c r="AS1350" s="237"/>
      <c r="AT1350" s="237"/>
      <c r="AU1350" s="238"/>
      <c r="AV1350" s="239"/>
      <c r="AW1350" s="240"/>
      <c r="AX1350" s="240"/>
      <c r="AY1350" s="241"/>
    </row>
    <row r="1351" spans="2:51" ht="24.75" customHeight="1">
      <c r="B1351" s="308"/>
      <c r="C1351" s="309"/>
      <c r="D1351" s="309"/>
      <c r="E1351" s="309"/>
      <c r="F1351" s="309"/>
      <c r="G1351" s="310"/>
      <c r="H1351" s="233"/>
      <c r="I1351" s="234"/>
      <c r="J1351" s="234"/>
      <c r="K1351" s="234"/>
      <c r="L1351" s="235"/>
      <c r="M1351" s="236"/>
      <c r="N1351" s="237"/>
      <c r="O1351" s="237"/>
      <c r="P1351" s="237"/>
      <c r="Q1351" s="237"/>
      <c r="R1351" s="237"/>
      <c r="S1351" s="237"/>
      <c r="T1351" s="237"/>
      <c r="U1351" s="237"/>
      <c r="V1351" s="237"/>
      <c r="W1351" s="237"/>
      <c r="X1351" s="237"/>
      <c r="Y1351" s="238"/>
      <c r="Z1351" s="239"/>
      <c r="AA1351" s="240"/>
      <c r="AB1351" s="240"/>
      <c r="AC1351" s="242"/>
      <c r="AD1351" s="233"/>
      <c r="AE1351" s="234"/>
      <c r="AF1351" s="234"/>
      <c r="AG1351" s="234"/>
      <c r="AH1351" s="235"/>
      <c r="AI1351" s="236"/>
      <c r="AJ1351" s="237"/>
      <c r="AK1351" s="237"/>
      <c r="AL1351" s="237"/>
      <c r="AM1351" s="237"/>
      <c r="AN1351" s="237"/>
      <c r="AO1351" s="237"/>
      <c r="AP1351" s="237"/>
      <c r="AQ1351" s="237"/>
      <c r="AR1351" s="237"/>
      <c r="AS1351" s="237"/>
      <c r="AT1351" s="237"/>
      <c r="AU1351" s="238"/>
      <c r="AV1351" s="239"/>
      <c r="AW1351" s="240"/>
      <c r="AX1351" s="240"/>
      <c r="AY1351" s="241"/>
    </row>
    <row r="1352" spans="2:51" ht="24.75" customHeight="1">
      <c r="B1352" s="308"/>
      <c r="C1352" s="309"/>
      <c r="D1352" s="309"/>
      <c r="E1352" s="309"/>
      <c r="F1352" s="309"/>
      <c r="G1352" s="310"/>
      <c r="H1352" s="233"/>
      <c r="I1352" s="234"/>
      <c r="J1352" s="234"/>
      <c r="K1352" s="234"/>
      <c r="L1352" s="235"/>
      <c r="M1352" s="236"/>
      <c r="N1352" s="237"/>
      <c r="O1352" s="237"/>
      <c r="P1352" s="237"/>
      <c r="Q1352" s="237"/>
      <c r="R1352" s="237"/>
      <c r="S1352" s="237"/>
      <c r="T1352" s="237"/>
      <c r="U1352" s="237"/>
      <c r="V1352" s="237"/>
      <c r="W1352" s="237"/>
      <c r="X1352" s="237"/>
      <c r="Y1352" s="238"/>
      <c r="Z1352" s="239"/>
      <c r="AA1352" s="240"/>
      <c r="AB1352" s="240"/>
      <c r="AC1352" s="242"/>
      <c r="AD1352" s="233"/>
      <c r="AE1352" s="234"/>
      <c r="AF1352" s="234"/>
      <c r="AG1352" s="234"/>
      <c r="AH1352" s="235"/>
      <c r="AI1352" s="236"/>
      <c r="AJ1352" s="237"/>
      <c r="AK1352" s="237"/>
      <c r="AL1352" s="237"/>
      <c r="AM1352" s="237"/>
      <c r="AN1352" s="237"/>
      <c r="AO1352" s="237"/>
      <c r="AP1352" s="237"/>
      <c r="AQ1352" s="237"/>
      <c r="AR1352" s="237"/>
      <c r="AS1352" s="237"/>
      <c r="AT1352" s="237"/>
      <c r="AU1352" s="238"/>
      <c r="AV1352" s="239"/>
      <c r="AW1352" s="240"/>
      <c r="AX1352" s="240"/>
      <c r="AY1352" s="241"/>
    </row>
    <row r="1353" spans="2:51" ht="24.75" customHeight="1">
      <c r="B1353" s="308"/>
      <c r="C1353" s="309"/>
      <c r="D1353" s="309"/>
      <c r="E1353" s="309"/>
      <c r="F1353" s="309"/>
      <c r="G1353" s="310"/>
      <c r="H1353" s="233"/>
      <c r="I1353" s="234"/>
      <c r="J1353" s="234"/>
      <c r="K1353" s="234"/>
      <c r="L1353" s="235"/>
      <c r="M1353" s="236"/>
      <c r="N1353" s="237"/>
      <c r="O1353" s="237"/>
      <c r="P1353" s="237"/>
      <c r="Q1353" s="237"/>
      <c r="R1353" s="237"/>
      <c r="S1353" s="237"/>
      <c r="T1353" s="237"/>
      <c r="U1353" s="237"/>
      <c r="V1353" s="237"/>
      <c r="W1353" s="237"/>
      <c r="X1353" s="237"/>
      <c r="Y1353" s="238"/>
      <c r="Z1353" s="239"/>
      <c r="AA1353" s="240"/>
      <c r="AB1353" s="240"/>
      <c r="AC1353" s="240"/>
      <c r="AD1353" s="233"/>
      <c r="AE1353" s="234"/>
      <c r="AF1353" s="234"/>
      <c r="AG1353" s="234"/>
      <c r="AH1353" s="235"/>
      <c r="AI1353" s="236"/>
      <c r="AJ1353" s="237"/>
      <c r="AK1353" s="237"/>
      <c r="AL1353" s="237"/>
      <c r="AM1353" s="237"/>
      <c r="AN1353" s="237"/>
      <c r="AO1353" s="237"/>
      <c r="AP1353" s="237"/>
      <c r="AQ1353" s="237"/>
      <c r="AR1353" s="237"/>
      <c r="AS1353" s="237"/>
      <c r="AT1353" s="237"/>
      <c r="AU1353" s="238"/>
      <c r="AV1353" s="239"/>
      <c r="AW1353" s="240"/>
      <c r="AX1353" s="240"/>
      <c r="AY1353" s="241"/>
    </row>
    <row r="1354" spans="2:51" ht="24.75" customHeight="1">
      <c r="B1354" s="308"/>
      <c r="C1354" s="309"/>
      <c r="D1354" s="309"/>
      <c r="E1354" s="309"/>
      <c r="F1354" s="309"/>
      <c r="G1354" s="310"/>
      <c r="H1354" s="233"/>
      <c r="I1354" s="234"/>
      <c r="J1354" s="234"/>
      <c r="K1354" s="234"/>
      <c r="L1354" s="235"/>
      <c r="M1354" s="236"/>
      <c r="N1354" s="237"/>
      <c r="O1354" s="237"/>
      <c r="P1354" s="237"/>
      <c r="Q1354" s="237"/>
      <c r="R1354" s="237"/>
      <c r="S1354" s="237"/>
      <c r="T1354" s="237"/>
      <c r="U1354" s="237"/>
      <c r="V1354" s="237"/>
      <c r="W1354" s="237"/>
      <c r="X1354" s="237"/>
      <c r="Y1354" s="238"/>
      <c r="Z1354" s="239"/>
      <c r="AA1354" s="240"/>
      <c r="AB1354" s="240"/>
      <c r="AC1354" s="240"/>
      <c r="AD1354" s="233"/>
      <c r="AE1354" s="234"/>
      <c r="AF1354" s="234"/>
      <c r="AG1354" s="234"/>
      <c r="AH1354" s="235"/>
      <c r="AI1354" s="236"/>
      <c r="AJ1354" s="237"/>
      <c r="AK1354" s="237"/>
      <c r="AL1354" s="237"/>
      <c r="AM1354" s="237"/>
      <c r="AN1354" s="237"/>
      <c r="AO1354" s="237"/>
      <c r="AP1354" s="237"/>
      <c r="AQ1354" s="237"/>
      <c r="AR1354" s="237"/>
      <c r="AS1354" s="237"/>
      <c r="AT1354" s="237"/>
      <c r="AU1354" s="238"/>
      <c r="AV1354" s="239"/>
      <c r="AW1354" s="240"/>
      <c r="AX1354" s="240"/>
      <c r="AY1354" s="241"/>
    </row>
    <row r="1355" spans="2:51" ht="24.75" customHeight="1">
      <c r="B1355" s="308"/>
      <c r="C1355" s="309"/>
      <c r="D1355" s="309"/>
      <c r="E1355" s="309"/>
      <c r="F1355" s="309"/>
      <c r="G1355" s="310"/>
      <c r="H1355" s="233"/>
      <c r="I1355" s="234"/>
      <c r="J1355" s="234"/>
      <c r="K1355" s="234"/>
      <c r="L1355" s="235"/>
      <c r="M1355" s="236"/>
      <c r="N1355" s="237"/>
      <c r="O1355" s="237"/>
      <c r="P1355" s="237"/>
      <c r="Q1355" s="237"/>
      <c r="R1355" s="237"/>
      <c r="S1355" s="237"/>
      <c r="T1355" s="237"/>
      <c r="U1355" s="237"/>
      <c r="V1355" s="237"/>
      <c r="W1355" s="237"/>
      <c r="X1355" s="237"/>
      <c r="Y1355" s="238"/>
      <c r="Z1355" s="239"/>
      <c r="AA1355" s="240"/>
      <c r="AB1355" s="240"/>
      <c r="AC1355" s="240"/>
      <c r="AD1355" s="233"/>
      <c r="AE1355" s="234"/>
      <c r="AF1355" s="234"/>
      <c r="AG1355" s="234"/>
      <c r="AH1355" s="235"/>
      <c r="AI1355" s="236"/>
      <c r="AJ1355" s="237"/>
      <c r="AK1355" s="237"/>
      <c r="AL1355" s="237"/>
      <c r="AM1355" s="237"/>
      <c r="AN1355" s="237"/>
      <c r="AO1355" s="237"/>
      <c r="AP1355" s="237"/>
      <c r="AQ1355" s="237"/>
      <c r="AR1355" s="237"/>
      <c r="AS1355" s="237"/>
      <c r="AT1355" s="237"/>
      <c r="AU1355" s="238"/>
      <c r="AV1355" s="239"/>
      <c r="AW1355" s="240"/>
      <c r="AX1355" s="240"/>
      <c r="AY1355" s="241"/>
    </row>
    <row r="1356" spans="2:51" ht="24.75" customHeight="1">
      <c r="B1356" s="308"/>
      <c r="C1356" s="309"/>
      <c r="D1356" s="309"/>
      <c r="E1356" s="309"/>
      <c r="F1356" s="309"/>
      <c r="G1356" s="310"/>
      <c r="H1356" s="224"/>
      <c r="I1356" s="225"/>
      <c r="J1356" s="225"/>
      <c r="K1356" s="225"/>
      <c r="L1356" s="226"/>
      <c r="M1356" s="227"/>
      <c r="N1356" s="228"/>
      <c r="O1356" s="228"/>
      <c r="P1356" s="228"/>
      <c r="Q1356" s="228"/>
      <c r="R1356" s="228"/>
      <c r="S1356" s="228"/>
      <c r="T1356" s="228"/>
      <c r="U1356" s="228"/>
      <c r="V1356" s="228"/>
      <c r="W1356" s="228"/>
      <c r="X1356" s="228"/>
      <c r="Y1356" s="229"/>
      <c r="Z1356" s="230"/>
      <c r="AA1356" s="231"/>
      <c r="AB1356" s="231"/>
      <c r="AC1356" s="231"/>
      <c r="AD1356" s="224"/>
      <c r="AE1356" s="225"/>
      <c r="AF1356" s="225"/>
      <c r="AG1356" s="225"/>
      <c r="AH1356" s="226"/>
      <c r="AI1356" s="227"/>
      <c r="AJ1356" s="228"/>
      <c r="AK1356" s="228"/>
      <c r="AL1356" s="228"/>
      <c r="AM1356" s="228"/>
      <c r="AN1356" s="228"/>
      <c r="AO1356" s="228"/>
      <c r="AP1356" s="228"/>
      <c r="AQ1356" s="228"/>
      <c r="AR1356" s="228"/>
      <c r="AS1356" s="228"/>
      <c r="AT1356" s="228"/>
      <c r="AU1356" s="229"/>
      <c r="AV1356" s="230"/>
      <c r="AW1356" s="231"/>
      <c r="AX1356" s="231"/>
      <c r="AY1356" s="232"/>
    </row>
    <row r="1357" spans="2:51" ht="24.75" customHeight="1">
      <c r="B1357" s="308"/>
      <c r="C1357" s="309"/>
      <c r="D1357" s="309"/>
      <c r="E1357" s="309"/>
      <c r="F1357" s="309"/>
      <c r="G1357" s="310"/>
      <c r="H1357" s="266" t="s">
        <v>26</v>
      </c>
      <c r="I1357" s="267"/>
      <c r="J1357" s="267"/>
      <c r="K1357" s="267"/>
      <c r="L1357" s="267"/>
      <c r="M1357" s="268"/>
      <c r="N1357" s="269"/>
      <c r="O1357" s="269"/>
      <c r="P1357" s="269"/>
      <c r="Q1357" s="269"/>
      <c r="R1357" s="269"/>
      <c r="S1357" s="269"/>
      <c r="T1357" s="269"/>
      <c r="U1357" s="269"/>
      <c r="V1357" s="269"/>
      <c r="W1357" s="269"/>
      <c r="X1357" s="269"/>
      <c r="Y1357" s="270"/>
      <c r="Z1357" s="271"/>
      <c r="AA1357" s="272"/>
      <c r="AB1357" s="272"/>
      <c r="AC1357" s="273"/>
      <c r="AD1357" s="266" t="s">
        <v>26</v>
      </c>
      <c r="AE1357" s="267"/>
      <c r="AF1357" s="267"/>
      <c r="AG1357" s="267"/>
      <c r="AH1357" s="267"/>
      <c r="AI1357" s="268"/>
      <c r="AJ1357" s="269"/>
      <c r="AK1357" s="269"/>
      <c r="AL1357" s="269"/>
      <c r="AM1357" s="269"/>
      <c r="AN1357" s="269"/>
      <c r="AO1357" s="269"/>
      <c r="AP1357" s="269"/>
      <c r="AQ1357" s="269"/>
      <c r="AR1357" s="269"/>
      <c r="AS1357" s="269"/>
      <c r="AT1357" s="269"/>
      <c r="AU1357" s="270"/>
      <c r="AV1357" s="271"/>
      <c r="AW1357" s="272"/>
      <c r="AX1357" s="272"/>
      <c r="AY1357" s="274"/>
    </row>
    <row r="1358" spans="2:51" ht="24.75" customHeight="1">
      <c r="B1358" s="308"/>
      <c r="C1358" s="309"/>
      <c r="D1358" s="309"/>
      <c r="E1358" s="309"/>
      <c r="F1358" s="309"/>
      <c r="G1358" s="310"/>
      <c r="H1358" s="253" t="s">
        <v>1776</v>
      </c>
      <c r="I1358" s="254"/>
      <c r="J1358" s="254"/>
      <c r="K1358" s="254"/>
      <c r="L1358" s="254"/>
      <c r="M1358" s="254"/>
      <c r="N1358" s="254"/>
      <c r="O1358" s="254"/>
      <c r="P1358" s="254"/>
      <c r="Q1358" s="254"/>
      <c r="R1358" s="254"/>
      <c r="S1358" s="254"/>
      <c r="T1358" s="254"/>
      <c r="U1358" s="254"/>
      <c r="V1358" s="254"/>
      <c r="W1358" s="254"/>
      <c r="X1358" s="254"/>
      <c r="Y1358" s="254"/>
      <c r="Z1358" s="254"/>
      <c r="AA1358" s="254"/>
      <c r="AB1358" s="254"/>
      <c r="AC1358" s="255"/>
      <c r="AD1358" s="253" t="s">
        <v>1798</v>
      </c>
      <c r="AE1358" s="254"/>
      <c r="AF1358" s="254"/>
      <c r="AG1358" s="254"/>
      <c r="AH1358" s="254"/>
      <c r="AI1358" s="254"/>
      <c r="AJ1358" s="254"/>
      <c r="AK1358" s="254"/>
      <c r="AL1358" s="254"/>
      <c r="AM1358" s="254"/>
      <c r="AN1358" s="254"/>
      <c r="AO1358" s="254"/>
      <c r="AP1358" s="254"/>
      <c r="AQ1358" s="254"/>
      <c r="AR1358" s="254"/>
      <c r="AS1358" s="254"/>
      <c r="AT1358" s="254"/>
      <c r="AU1358" s="254"/>
      <c r="AV1358" s="254"/>
      <c r="AW1358" s="254"/>
      <c r="AX1358" s="254"/>
      <c r="AY1358" s="256"/>
    </row>
    <row r="1359" spans="2:51" ht="24.75" customHeight="1">
      <c r="B1359" s="308"/>
      <c r="C1359" s="309"/>
      <c r="D1359" s="309"/>
      <c r="E1359" s="309"/>
      <c r="F1359" s="309"/>
      <c r="G1359" s="310"/>
      <c r="H1359" s="257" t="s">
        <v>23</v>
      </c>
      <c r="I1359" s="258"/>
      <c r="J1359" s="258"/>
      <c r="K1359" s="258"/>
      <c r="L1359" s="258"/>
      <c r="M1359" s="259" t="s">
        <v>24</v>
      </c>
      <c r="N1359" s="260"/>
      <c r="O1359" s="260"/>
      <c r="P1359" s="260"/>
      <c r="Q1359" s="260"/>
      <c r="R1359" s="260"/>
      <c r="S1359" s="260"/>
      <c r="T1359" s="260"/>
      <c r="U1359" s="260"/>
      <c r="V1359" s="260"/>
      <c r="W1359" s="260"/>
      <c r="X1359" s="260"/>
      <c r="Y1359" s="261"/>
      <c r="Z1359" s="262" t="s">
        <v>25</v>
      </c>
      <c r="AA1359" s="263"/>
      <c r="AB1359" s="263"/>
      <c r="AC1359" s="264"/>
      <c r="AD1359" s="257" t="s">
        <v>23</v>
      </c>
      <c r="AE1359" s="258"/>
      <c r="AF1359" s="258"/>
      <c r="AG1359" s="258"/>
      <c r="AH1359" s="258"/>
      <c r="AI1359" s="259" t="s">
        <v>24</v>
      </c>
      <c r="AJ1359" s="260"/>
      <c r="AK1359" s="260"/>
      <c r="AL1359" s="260"/>
      <c r="AM1359" s="260"/>
      <c r="AN1359" s="260"/>
      <c r="AO1359" s="260"/>
      <c r="AP1359" s="260"/>
      <c r="AQ1359" s="260"/>
      <c r="AR1359" s="260"/>
      <c r="AS1359" s="260"/>
      <c r="AT1359" s="260"/>
      <c r="AU1359" s="261"/>
      <c r="AV1359" s="262" t="s">
        <v>25</v>
      </c>
      <c r="AW1359" s="263"/>
      <c r="AX1359" s="263"/>
      <c r="AY1359" s="265"/>
    </row>
    <row r="1360" spans="2:51" ht="24.75" customHeight="1">
      <c r="B1360" s="308"/>
      <c r="C1360" s="309"/>
      <c r="D1360" s="309"/>
      <c r="E1360" s="309"/>
      <c r="F1360" s="309"/>
      <c r="G1360" s="310"/>
      <c r="H1360" s="243"/>
      <c r="I1360" s="244"/>
      <c r="J1360" s="244"/>
      <c r="K1360" s="244"/>
      <c r="L1360" s="245"/>
      <c r="M1360" s="246"/>
      <c r="N1360" s="247"/>
      <c r="O1360" s="247"/>
      <c r="P1360" s="247"/>
      <c r="Q1360" s="247"/>
      <c r="R1360" s="247"/>
      <c r="S1360" s="247"/>
      <c r="T1360" s="247"/>
      <c r="U1360" s="247"/>
      <c r="V1360" s="247"/>
      <c r="W1360" s="247"/>
      <c r="X1360" s="247"/>
      <c r="Y1360" s="248"/>
      <c r="Z1360" s="249"/>
      <c r="AA1360" s="250"/>
      <c r="AB1360" s="250"/>
      <c r="AC1360" s="251"/>
      <c r="AD1360" s="243"/>
      <c r="AE1360" s="244"/>
      <c r="AF1360" s="244"/>
      <c r="AG1360" s="244"/>
      <c r="AH1360" s="245"/>
      <c r="AI1360" s="246"/>
      <c r="AJ1360" s="247"/>
      <c r="AK1360" s="247"/>
      <c r="AL1360" s="247"/>
      <c r="AM1360" s="247"/>
      <c r="AN1360" s="247"/>
      <c r="AO1360" s="247"/>
      <c r="AP1360" s="247"/>
      <c r="AQ1360" s="247"/>
      <c r="AR1360" s="247"/>
      <c r="AS1360" s="247"/>
      <c r="AT1360" s="247"/>
      <c r="AU1360" s="248"/>
      <c r="AV1360" s="249"/>
      <c r="AW1360" s="250"/>
      <c r="AX1360" s="250"/>
      <c r="AY1360" s="252"/>
    </row>
    <row r="1361" spans="2:51" ht="24.75" customHeight="1">
      <c r="B1361" s="308"/>
      <c r="C1361" s="309"/>
      <c r="D1361" s="309"/>
      <c r="E1361" s="309"/>
      <c r="F1361" s="309"/>
      <c r="G1361" s="310"/>
      <c r="H1361" s="233"/>
      <c r="I1361" s="234"/>
      <c r="J1361" s="234"/>
      <c r="K1361" s="234"/>
      <c r="L1361" s="235"/>
      <c r="M1361" s="236"/>
      <c r="N1361" s="237"/>
      <c r="O1361" s="237"/>
      <c r="P1361" s="237"/>
      <c r="Q1361" s="237"/>
      <c r="R1361" s="237"/>
      <c r="S1361" s="237"/>
      <c r="T1361" s="237"/>
      <c r="U1361" s="237"/>
      <c r="V1361" s="237"/>
      <c r="W1361" s="237"/>
      <c r="X1361" s="237"/>
      <c r="Y1361" s="238"/>
      <c r="Z1361" s="239"/>
      <c r="AA1361" s="240"/>
      <c r="AB1361" s="240"/>
      <c r="AC1361" s="242"/>
      <c r="AD1361" s="233"/>
      <c r="AE1361" s="234"/>
      <c r="AF1361" s="234"/>
      <c r="AG1361" s="234"/>
      <c r="AH1361" s="235"/>
      <c r="AI1361" s="236"/>
      <c r="AJ1361" s="237"/>
      <c r="AK1361" s="237"/>
      <c r="AL1361" s="237"/>
      <c r="AM1361" s="237"/>
      <c r="AN1361" s="237"/>
      <c r="AO1361" s="237"/>
      <c r="AP1361" s="237"/>
      <c r="AQ1361" s="237"/>
      <c r="AR1361" s="237"/>
      <c r="AS1361" s="237"/>
      <c r="AT1361" s="237"/>
      <c r="AU1361" s="238"/>
      <c r="AV1361" s="239"/>
      <c r="AW1361" s="240"/>
      <c r="AX1361" s="240"/>
      <c r="AY1361" s="241"/>
    </row>
    <row r="1362" spans="2:51" ht="24.75" customHeight="1">
      <c r="B1362" s="308"/>
      <c r="C1362" s="309"/>
      <c r="D1362" s="309"/>
      <c r="E1362" s="309"/>
      <c r="F1362" s="309"/>
      <c r="G1362" s="310"/>
      <c r="H1362" s="233"/>
      <c r="I1362" s="234"/>
      <c r="J1362" s="234"/>
      <c r="K1362" s="234"/>
      <c r="L1362" s="235"/>
      <c r="M1362" s="236"/>
      <c r="N1362" s="237"/>
      <c r="O1362" s="237"/>
      <c r="P1362" s="237"/>
      <c r="Q1362" s="237"/>
      <c r="R1362" s="237"/>
      <c r="S1362" s="237"/>
      <c r="T1362" s="237"/>
      <c r="U1362" s="237"/>
      <c r="V1362" s="237"/>
      <c r="W1362" s="237"/>
      <c r="X1362" s="237"/>
      <c r="Y1362" s="238"/>
      <c r="Z1362" s="239"/>
      <c r="AA1362" s="240"/>
      <c r="AB1362" s="240"/>
      <c r="AC1362" s="242"/>
      <c r="AD1362" s="233"/>
      <c r="AE1362" s="234"/>
      <c r="AF1362" s="234"/>
      <c r="AG1362" s="234"/>
      <c r="AH1362" s="235"/>
      <c r="AI1362" s="236"/>
      <c r="AJ1362" s="237"/>
      <c r="AK1362" s="237"/>
      <c r="AL1362" s="237"/>
      <c r="AM1362" s="237"/>
      <c r="AN1362" s="237"/>
      <c r="AO1362" s="237"/>
      <c r="AP1362" s="237"/>
      <c r="AQ1362" s="237"/>
      <c r="AR1362" s="237"/>
      <c r="AS1362" s="237"/>
      <c r="AT1362" s="237"/>
      <c r="AU1362" s="238"/>
      <c r="AV1362" s="239"/>
      <c r="AW1362" s="240"/>
      <c r="AX1362" s="240"/>
      <c r="AY1362" s="241"/>
    </row>
    <row r="1363" spans="2:51" ht="24.75" customHeight="1">
      <c r="B1363" s="308"/>
      <c r="C1363" s="309"/>
      <c r="D1363" s="309"/>
      <c r="E1363" s="309"/>
      <c r="F1363" s="309"/>
      <c r="G1363" s="310"/>
      <c r="H1363" s="233"/>
      <c r="I1363" s="234"/>
      <c r="J1363" s="234"/>
      <c r="K1363" s="234"/>
      <c r="L1363" s="235"/>
      <c r="M1363" s="236"/>
      <c r="N1363" s="237"/>
      <c r="O1363" s="237"/>
      <c r="P1363" s="237"/>
      <c r="Q1363" s="237"/>
      <c r="R1363" s="237"/>
      <c r="S1363" s="237"/>
      <c r="T1363" s="237"/>
      <c r="U1363" s="237"/>
      <c r="V1363" s="237"/>
      <c r="W1363" s="237"/>
      <c r="X1363" s="237"/>
      <c r="Y1363" s="238"/>
      <c r="Z1363" s="239"/>
      <c r="AA1363" s="240"/>
      <c r="AB1363" s="240"/>
      <c r="AC1363" s="242"/>
      <c r="AD1363" s="233"/>
      <c r="AE1363" s="234"/>
      <c r="AF1363" s="234"/>
      <c r="AG1363" s="234"/>
      <c r="AH1363" s="235"/>
      <c r="AI1363" s="236"/>
      <c r="AJ1363" s="237"/>
      <c r="AK1363" s="237"/>
      <c r="AL1363" s="237"/>
      <c r="AM1363" s="237"/>
      <c r="AN1363" s="237"/>
      <c r="AO1363" s="237"/>
      <c r="AP1363" s="237"/>
      <c r="AQ1363" s="237"/>
      <c r="AR1363" s="237"/>
      <c r="AS1363" s="237"/>
      <c r="AT1363" s="237"/>
      <c r="AU1363" s="238"/>
      <c r="AV1363" s="239"/>
      <c r="AW1363" s="240"/>
      <c r="AX1363" s="240"/>
      <c r="AY1363" s="241"/>
    </row>
    <row r="1364" spans="2:51" ht="24.75" customHeight="1">
      <c r="B1364" s="308"/>
      <c r="C1364" s="309"/>
      <c r="D1364" s="309"/>
      <c r="E1364" s="309"/>
      <c r="F1364" s="309"/>
      <c r="G1364" s="310"/>
      <c r="H1364" s="233"/>
      <c r="I1364" s="234"/>
      <c r="J1364" s="234"/>
      <c r="K1364" s="234"/>
      <c r="L1364" s="235"/>
      <c r="M1364" s="236"/>
      <c r="N1364" s="237"/>
      <c r="O1364" s="237"/>
      <c r="P1364" s="237"/>
      <c r="Q1364" s="237"/>
      <c r="R1364" s="237"/>
      <c r="S1364" s="237"/>
      <c r="T1364" s="237"/>
      <c r="U1364" s="237"/>
      <c r="V1364" s="237"/>
      <c r="W1364" s="237"/>
      <c r="X1364" s="237"/>
      <c r="Y1364" s="238"/>
      <c r="Z1364" s="239"/>
      <c r="AA1364" s="240"/>
      <c r="AB1364" s="240"/>
      <c r="AC1364" s="240"/>
      <c r="AD1364" s="233"/>
      <c r="AE1364" s="234"/>
      <c r="AF1364" s="234"/>
      <c r="AG1364" s="234"/>
      <c r="AH1364" s="235"/>
      <c r="AI1364" s="236"/>
      <c r="AJ1364" s="237"/>
      <c r="AK1364" s="237"/>
      <c r="AL1364" s="237"/>
      <c r="AM1364" s="237"/>
      <c r="AN1364" s="237"/>
      <c r="AO1364" s="237"/>
      <c r="AP1364" s="237"/>
      <c r="AQ1364" s="237"/>
      <c r="AR1364" s="237"/>
      <c r="AS1364" s="237"/>
      <c r="AT1364" s="237"/>
      <c r="AU1364" s="238"/>
      <c r="AV1364" s="239"/>
      <c r="AW1364" s="240"/>
      <c r="AX1364" s="240"/>
      <c r="AY1364" s="241"/>
    </row>
    <row r="1365" spans="2:51" ht="24.75" customHeight="1">
      <c r="B1365" s="308"/>
      <c r="C1365" s="309"/>
      <c r="D1365" s="309"/>
      <c r="E1365" s="309"/>
      <c r="F1365" s="309"/>
      <c r="G1365" s="310"/>
      <c r="H1365" s="233"/>
      <c r="I1365" s="234"/>
      <c r="J1365" s="234"/>
      <c r="K1365" s="234"/>
      <c r="L1365" s="235"/>
      <c r="M1365" s="236"/>
      <c r="N1365" s="237"/>
      <c r="O1365" s="237"/>
      <c r="P1365" s="237"/>
      <c r="Q1365" s="237"/>
      <c r="R1365" s="237"/>
      <c r="S1365" s="237"/>
      <c r="T1365" s="237"/>
      <c r="U1365" s="237"/>
      <c r="V1365" s="237"/>
      <c r="W1365" s="237"/>
      <c r="X1365" s="237"/>
      <c r="Y1365" s="238"/>
      <c r="Z1365" s="239"/>
      <c r="AA1365" s="240"/>
      <c r="AB1365" s="240"/>
      <c r="AC1365" s="240"/>
      <c r="AD1365" s="233"/>
      <c r="AE1365" s="234"/>
      <c r="AF1365" s="234"/>
      <c r="AG1365" s="234"/>
      <c r="AH1365" s="235"/>
      <c r="AI1365" s="236"/>
      <c r="AJ1365" s="237"/>
      <c r="AK1365" s="237"/>
      <c r="AL1365" s="237"/>
      <c r="AM1365" s="237"/>
      <c r="AN1365" s="237"/>
      <c r="AO1365" s="237"/>
      <c r="AP1365" s="237"/>
      <c r="AQ1365" s="237"/>
      <c r="AR1365" s="237"/>
      <c r="AS1365" s="237"/>
      <c r="AT1365" s="237"/>
      <c r="AU1365" s="238"/>
      <c r="AV1365" s="239"/>
      <c r="AW1365" s="240"/>
      <c r="AX1365" s="240"/>
      <c r="AY1365" s="241"/>
    </row>
    <row r="1366" spans="2:51" ht="24.75" customHeight="1">
      <c r="B1366" s="308"/>
      <c r="C1366" s="309"/>
      <c r="D1366" s="309"/>
      <c r="E1366" s="309"/>
      <c r="F1366" s="309"/>
      <c r="G1366" s="310"/>
      <c r="H1366" s="233"/>
      <c r="I1366" s="234"/>
      <c r="J1366" s="234"/>
      <c r="K1366" s="234"/>
      <c r="L1366" s="235"/>
      <c r="M1366" s="236"/>
      <c r="N1366" s="237"/>
      <c r="O1366" s="237"/>
      <c r="P1366" s="237"/>
      <c r="Q1366" s="237"/>
      <c r="R1366" s="237"/>
      <c r="S1366" s="237"/>
      <c r="T1366" s="237"/>
      <c r="U1366" s="237"/>
      <c r="V1366" s="237"/>
      <c r="W1366" s="237"/>
      <c r="X1366" s="237"/>
      <c r="Y1366" s="238"/>
      <c r="Z1366" s="239"/>
      <c r="AA1366" s="240"/>
      <c r="AB1366" s="240"/>
      <c r="AC1366" s="240"/>
      <c r="AD1366" s="233"/>
      <c r="AE1366" s="234"/>
      <c r="AF1366" s="234"/>
      <c r="AG1366" s="234"/>
      <c r="AH1366" s="235"/>
      <c r="AI1366" s="236"/>
      <c r="AJ1366" s="237"/>
      <c r="AK1366" s="237"/>
      <c r="AL1366" s="237"/>
      <c r="AM1366" s="237"/>
      <c r="AN1366" s="237"/>
      <c r="AO1366" s="237"/>
      <c r="AP1366" s="237"/>
      <c r="AQ1366" s="237"/>
      <c r="AR1366" s="237"/>
      <c r="AS1366" s="237"/>
      <c r="AT1366" s="237"/>
      <c r="AU1366" s="238"/>
      <c r="AV1366" s="239"/>
      <c r="AW1366" s="240"/>
      <c r="AX1366" s="240"/>
      <c r="AY1366" s="241"/>
    </row>
    <row r="1367" spans="2:51" ht="24.75" customHeight="1">
      <c r="B1367" s="308"/>
      <c r="C1367" s="309"/>
      <c r="D1367" s="309"/>
      <c r="E1367" s="309"/>
      <c r="F1367" s="309"/>
      <c r="G1367" s="310"/>
      <c r="H1367" s="224"/>
      <c r="I1367" s="225"/>
      <c r="J1367" s="225"/>
      <c r="K1367" s="225"/>
      <c r="L1367" s="226"/>
      <c r="M1367" s="227"/>
      <c r="N1367" s="228"/>
      <c r="O1367" s="228"/>
      <c r="P1367" s="228"/>
      <c r="Q1367" s="228"/>
      <c r="R1367" s="228"/>
      <c r="S1367" s="228"/>
      <c r="T1367" s="228"/>
      <c r="U1367" s="228"/>
      <c r="V1367" s="228"/>
      <c r="W1367" s="228"/>
      <c r="X1367" s="228"/>
      <c r="Y1367" s="229"/>
      <c r="Z1367" s="230"/>
      <c r="AA1367" s="231"/>
      <c r="AB1367" s="231"/>
      <c r="AC1367" s="231"/>
      <c r="AD1367" s="224"/>
      <c r="AE1367" s="225"/>
      <c r="AF1367" s="225"/>
      <c r="AG1367" s="225"/>
      <c r="AH1367" s="226"/>
      <c r="AI1367" s="227"/>
      <c r="AJ1367" s="228"/>
      <c r="AK1367" s="228"/>
      <c r="AL1367" s="228"/>
      <c r="AM1367" s="228"/>
      <c r="AN1367" s="228"/>
      <c r="AO1367" s="228"/>
      <c r="AP1367" s="228"/>
      <c r="AQ1367" s="228"/>
      <c r="AR1367" s="228"/>
      <c r="AS1367" s="228"/>
      <c r="AT1367" s="228"/>
      <c r="AU1367" s="229"/>
      <c r="AV1367" s="230"/>
      <c r="AW1367" s="231"/>
      <c r="AX1367" s="231"/>
      <c r="AY1367" s="232"/>
    </row>
    <row r="1368" spans="2:51" ht="24.75" customHeight="1">
      <c r="B1368" s="308"/>
      <c r="C1368" s="309"/>
      <c r="D1368" s="309"/>
      <c r="E1368" s="309"/>
      <c r="F1368" s="309"/>
      <c r="G1368" s="310"/>
      <c r="H1368" s="266" t="s">
        <v>26</v>
      </c>
      <c r="I1368" s="267"/>
      <c r="J1368" s="267"/>
      <c r="K1368" s="267"/>
      <c r="L1368" s="267"/>
      <c r="M1368" s="268"/>
      <c r="N1368" s="269"/>
      <c r="O1368" s="269"/>
      <c r="P1368" s="269"/>
      <c r="Q1368" s="269"/>
      <c r="R1368" s="269"/>
      <c r="S1368" s="269"/>
      <c r="T1368" s="269"/>
      <c r="U1368" s="269"/>
      <c r="V1368" s="269"/>
      <c r="W1368" s="269"/>
      <c r="X1368" s="269"/>
      <c r="Y1368" s="270"/>
      <c r="Z1368" s="271"/>
      <c r="AA1368" s="272"/>
      <c r="AB1368" s="272"/>
      <c r="AC1368" s="273"/>
      <c r="AD1368" s="266" t="s">
        <v>26</v>
      </c>
      <c r="AE1368" s="267"/>
      <c r="AF1368" s="267"/>
      <c r="AG1368" s="267"/>
      <c r="AH1368" s="267"/>
      <c r="AI1368" s="268"/>
      <c r="AJ1368" s="269"/>
      <c r="AK1368" s="269"/>
      <c r="AL1368" s="269"/>
      <c r="AM1368" s="269"/>
      <c r="AN1368" s="269"/>
      <c r="AO1368" s="269"/>
      <c r="AP1368" s="269"/>
      <c r="AQ1368" s="269"/>
      <c r="AR1368" s="269"/>
      <c r="AS1368" s="269"/>
      <c r="AT1368" s="269"/>
      <c r="AU1368" s="270"/>
      <c r="AV1368" s="271"/>
      <c r="AW1368" s="272"/>
      <c r="AX1368" s="272"/>
      <c r="AY1368" s="274"/>
    </row>
    <row r="1369" spans="2:51" ht="24.75" customHeight="1">
      <c r="B1369" s="308"/>
      <c r="C1369" s="309"/>
      <c r="D1369" s="309"/>
      <c r="E1369" s="309"/>
      <c r="F1369" s="309"/>
      <c r="G1369" s="310"/>
      <c r="H1369" s="253" t="s">
        <v>1746</v>
      </c>
      <c r="I1369" s="254"/>
      <c r="J1369" s="254"/>
      <c r="K1369" s="254"/>
      <c r="L1369" s="254"/>
      <c r="M1369" s="254"/>
      <c r="N1369" s="254"/>
      <c r="O1369" s="254"/>
      <c r="P1369" s="254"/>
      <c r="Q1369" s="254"/>
      <c r="R1369" s="254"/>
      <c r="S1369" s="254"/>
      <c r="T1369" s="254"/>
      <c r="U1369" s="254"/>
      <c r="V1369" s="254"/>
      <c r="W1369" s="254"/>
      <c r="X1369" s="254"/>
      <c r="Y1369" s="254"/>
      <c r="Z1369" s="254"/>
      <c r="AA1369" s="254"/>
      <c r="AB1369" s="254"/>
      <c r="AC1369" s="255"/>
      <c r="AD1369" s="253" t="s">
        <v>1747</v>
      </c>
      <c r="AE1369" s="254"/>
      <c r="AF1369" s="254"/>
      <c r="AG1369" s="254"/>
      <c r="AH1369" s="254"/>
      <c r="AI1369" s="254"/>
      <c r="AJ1369" s="254"/>
      <c r="AK1369" s="254"/>
      <c r="AL1369" s="254"/>
      <c r="AM1369" s="254"/>
      <c r="AN1369" s="254"/>
      <c r="AO1369" s="254"/>
      <c r="AP1369" s="254"/>
      <c r="AQ1369" s="254"/>
      <c r="AR1369" s="254"/>
      <c r="AS1369" s="254"/>
      <c r="AT1369" s="254"/>
      <c r="AU1369" s="254"/>
      <c r="AV1369" s="254"/>
      <c r="AW1369" s="254"/>
      <c r="AX1369" s="254"/>
      <c r="AY1369" s="256"/>
    </row>
    <row r="1370" spans="2:51" ht="24.75" customHeight="1">
      <c r="B1370" s="308"/>
      <c r="C1370" s="309"/>
      <c r="D1370" s="309"/>
      <c r="E1370" s="309"/>
      <c r="F1370" s="309"/>
      <c r="G1370" s="310"/>
      <c r="H1370" s="257" t="s">
        <v>23</v>
      </c>
      <c r="I1370" s="258"/>
      <c r="J1370" s="258"/>
      <c r="K1370" s="258"/>
      <c r="L1370" s="258"/>
      <c r="M1370" s="259" t="s">
        <v>24</v>
      </c>
      <c r="N1370" s="260"/>
      <c r="O1370" s="260"/>
      <c r="P1370" s="260"/>
      <c r="Q1370" s="260"/>
      <c r="R1370" s="260"/>
      <c r="S1370" s="260"/>
      <c r="T1370" s="260"/>
      <c r="U1370" s="260"/>
      <c r="V1370" s="260"/>
      <c r="W1370" s="260"/>
      <c r="X1370" s="260"/>
      <c r="Y1370" s="261"/>
      <c r="Z1370" s="262" t="s">
        <v>25</v>
      </c>
      <c r="AA1370" s="263"/>
      <c r="AB1370" s="263"/>
      <c r="AC1370" s="264"/>
      <c r="AD1370" s="257" t="s">
        <v>23</v>
      </c>
      <c r="AE1370" s="258"/>
      <c r="AF1370" s="258"/>
      <c r="AG1370" s="258"/>
      <c r="AH1370" s="258"/>
      <c r="AI1370" s="259" t="s">
        <v>24</v>
      </c>
      <c r="AJ1370" s="260"/>
      <c r="AK1370" s="260"/>
      <c r="AL1370" s="260"/>
      <c r="AM1370" s="260"/>
      <c r="AN1370" s="260"/>
      <c r="AO1370" s="260"/>
      <c r="AP1370" s="260"/>
      <c r="AQ1370" s="260"/>
      <c r="AR1370" s="260"/>
      <c r="AS1370" s="260"/>
      <c r="AT1370" s="260"/>
      <c r="AU1370" s="261"/>
      <c r="AV1370" s="262" t="s">
        <v>25</v>
      </c>
      <c r="AW1370" s="263"/>
      <c r="AX1370" s="263"/>
      <c r="AY1370" s="265"/>
    </row>
    <row r="1371" spans="2:51" ht="24.75" customHeight="1">
      <c r="B1371" s="308"/>
      <c r="C1371" s="309"/>
      <c r="D1371" s="309"/>
      <c r="E1371" s="309"/>
      <c r="F1371" s="309"/>
      <c r="G1371" s="310"/>
      <c r="H1371" s="243"/>
      <c r="I1371" s="244"/>
      <c r="J1371" s="244"/>
      <c r="K1371" s="244"/>
      <c r="L1371" s="245"/>
      <c r="M1371" s="246"/>
      <c r="N1371" s="247"/>
      <c r="O1371" s="247"/>
      <c r="P1371" s="247"/>
      <c r="Q1371" s="247"/>
      <c r="R1371" s="247"/>
      <c r="S1371" s="247"/>
      <c r="T1371" s="247"/>
      <c r="U1371" s="247"/>
      <c r="V1371" s="247"/>
      <c r="W1371" s="247"/>
      <c r="X1371" s="247"/>
      <c r="Y1371" s="248"/>
      <c r="Z1371" s="249"/>
      <c r="AA1371" s="250"/>
      <c r="AB1371" s="250"/>
      <c r="AC1371" s="251"/>
      <c r="AD1371" s="243"/>
      <c r="AE1371" s="244"/>
      <c r="AF1371" s="244"/>
      <c r="AG1371" s="244"/>
      <c r="AH1371" s="245"/>
      <c r="AI1371" s="246"/>
      <c r="AJ1371" s="247"/>
      <c r="AK1371" s="247"/>
      <c r="AL1371" s="247"/>
      <c r="AM1371" s="247"/>
      <c r="AN1371" s="247"/>
      <c r="AO1371" s="247"/>
      <c r="AP1371" s="247"/>
      <c r="AQ1371" s="247"/>
      <c r="AR1371" s="247"/>
      <c r="AS1371" s="247"/>
      <c r="AT1371" s="247"/>
      <c r="AU1371" s="248"/>
      <c r="AV1371" s="249"/>
      <c r="AW1371" s="250"/>
      <c r="AX1371" s="250"/>
      <c r="AY1371" s="252"/>
    </row>
    <row r="1372" spans="2:51" ht="24.75" customHeight="1">
      <c r="B1372" s="308"/>
      <c r="C1372" s="309"/>
      <c r="D1372" s="309"/>
      <c r="E1372" s="309"/>
      <c r="F1372" s="309"/>
      <c r="G1372" s="310"/>
      <c r="H1372" s="233"/>
      <c r="I1372" s="234"/>
      <c r="J1372" s="234"/>
      <c r="K1372" s="234"/>
      <c r="L1372" s="235"/>
      <c r="M1372" s="236"/>
      <c r="N1372" s="237"/>
      <c r="O1372" s="237"/>
      <c r="P1372" s="237"/>
      <c r="Q1372" s="237"/>
      <c r="R1372" s="237"/>
      <c r="S1372" s="237"/>
      <c r="T1372" s="237"/>
      <c r="U1372" s="237"/>
      <c r="V1372" s="237"/>
      <c r="W1372" s="237"/>
      <c r="X1372" s="237"/>
      <c r="Y1372" s="238"/>
      <c r="Z1372" s="239"/>
      <c r="AA1372" s="240"/>
      <c r="AB1372" s="240"/>
      <c r="AC1372" s="242"/>
      <c r="AD1372" s="233"/>
      <c r="AE1372" s="234"/>
      <c r="AF1372" s="234"/>
      <c r="AG1372" s="234"/>
      <c r="AH1372" s="235"/>
      <c r="AI1372" s="236"/>
      <c r="AJ1372" s="237"/>
      <c r="AK1372" s="237"/>
      <c r="AL1372" s="237"/>
      <c r="AM1372" s="237"/>
      <c r="AN1372" s="237"/>
      <c r="AO1372" s="237"/>
      <c r="AP1372" s="237"/>
      <c r="AQ1372" s="237"/>
      <c r="AR1372" s="237"/>
      <c r="AS1372" s="237"/>
      <c r="AT1372" s="237"/>
      <c r="AU1372" s="238"/>
      <c r="AV1372" s="239"/>
      <c r="AW1372" s="240"/>
      <c r="AX1372" s="240"/>
      <c r="AY1372" s="241"/>
    </row>
    <row r="1373" spans="2:51" ht="24.75" customHeight="1">
      <c r="B1373" s="308"/>
      <c r="C1373" s="309"/>
      <c r="D1373" s="309"/>
      <c r="E1373" s="309"/>
      <c r="F1373" s="309"/>
      <c r="G1373" s="310"/>
      <c r="H1373" s="233"/>
      <c r="I1373" s="234"/>
      <c r="J1373" s="234"/>
      <c r="K1373" s="234"/>
      <c r="L1373" s="235"/>
      <c r="M1373" s="236"/>
      <c r="N1373" s="237"/>
      <c r="O1373" s="237"/>
      <c r="P1373" s="237"/>
      <c r="Q1373" s="237"/>
      <c r="R1373" s="237"/>
      <c r="S1373" s="237"/>
      <c r="T1373" s="237"/>
      <c r="U1373" s="237"/>
      <c r="V1373" s="237"/>
      <c r="W1373" s="237"/>
      <c r="X1373" s="237"/>
      <c r="Y1373" s="238"/>
      <c r="Z1373" s="239"/>
      <c r="AA1373" s="240"/>
      <c r="AB1373" s="240"/>
      <c r="AC1373" s="242"/>
      <c r="AD1373" s="233"/>
      <c r="AE1373" s="234"/>
      <c r="AF1373" s="234"/>
      <c r="AG1373" s="234"/>
      <c r="AH1373" s="235"/>
      <c r="AI1373" s="236"/>
      <c r="AJ1373" s="237"/>
      <c r="AK1373" s="237"/>
      <c r="AL1373" s="237"/>
      <c r="AM1373" s="237"/>
      <c r="AN1373" s="237"/>
      <c r="AO1373" s="237"/>
      <c r="AP1373" s="237"/>
      <c r="AQ1373" s="237"/>
      <c r="AR1373" s="237"/>
      <c r="AS1373" s="237"/>
      <c r="AT1373" s="237"/>
      <c r="AU1373" s="238"/>
      <c r="AV1373" s="239"/>
      <c r="AW1373" s="240"/>
      <c r="AX1373" s="240"/>
      <c r="AY1373" s="241"/>
    </row>
    <row r="1374" spans="2:51" ht="24.75" customHeight="1">
      <c r="B1374" s="308"/>
      <c r="C1374" s="309"/>
      <c r="D1374" s="309"/>
      <c r="E1374" s="309"/>
      <c r="F1374" s="309"/>
      <c r="G1374" s="310"/>
      <c r="H1374" s="233"/>
      <c r="I1374" s="234"/>
      <c r="J1374" s="234"/>
      <c r="K1374" s="234"/>
      <c r="L1374" s="235"/>
      <c r="M1374" s="236"/>
      <c r="N1374" s="237"/>
      <c r="O1374" s="237"/>
      <c r="P1374" s="237"/>
      <c r="Q1374" s="237"/>
      <c r="R1374" s="237"/>
      <c r="S1374" s="237"/>
      <c r="T1374" s="237"/>
      <c r="U1374" s="237"/>
      <c r="V1374" s="237"/>
      <c r="W1374" s="237"/>
      <c r="X1374" s="237"/>
      <c r="Y1374" s="238"/>
      <c r="Z1374" s="239"/>
      <c r="AA1374" s="240"/>
      <c r="AB1374" s="240"/>
      <c r="AC1374" s="242"/>
      <c r="AD1374" s="233"/>
      <c r="AE1374" s="234"/>
      <c r="AF1374" s="234"/>
      <c r="AG1374" s="234"/>
      <c r="AH1374" s="235"/>
      <c r="AI1374" s="236"/>
      <c r="AJ1374" s="237"/>
      <c r="AK1374" s="237"/>
      <c r="AL1374" s="237"/>
      <c r="AM1374" s="237"/>
      <c r="AN1374" s="237"/>
      <c r="AO1374" s="237"/>
      <c r="AP1374" s="237"/>
      <c r="AQ1374" s="237"/>
      <c r="AR1374" s="237"/>
      <c r="AS1374" s="237"/>
      <c r="AT1374" s="237"/>
      <c r="AU1374" s="238"/>
      <c r="AV1374" s="239"/>
      <c r="AW1374" s="240"/>
      <c r="AX1374" s="240"/>
      <c r="AY1374" s="241"/>
    </row>
    <row r="1375" spans="2:51" ht="24.75" customHeight="1">
      <c r="B1375" s="308"/>
      <c r="C1375" s="309"/>
      <c r="D1375" s="309"/>
      <c r="E1375" s="309"/>
      <c r="F1375" s="309"/>
      <c r="G1375" s="310"/>
      <c r="H1375" s="233"/>
      <c r="I1375" s="234"/>
      <c r="J1375" s="234"/>
      <c r="K1375" s="234"/>
      <c r="L1375" s="235"/>
      <c r="M1375" s="236"/>
      <c r="N1375" s="237"/>
      <c r="O1375" s="237"/>
      <c r="P1375" s="237"/>
      <c r="Q1375" s="237"/>
      <c r="R1375" s="237"/>
      <c r="S1375" s="237"/>
      <c r="T1375" s="237"/>
      <c r="U1375" s="237"/>
      <c r="V1375" s="237"/>
      <c r="W1375" s="237"/>
      <c r="X1375" s="237"/>
      <c r="Y1375" s="238"/>
      <c r="Z1375" s="239"/>
      <c r="AA1375" s="240"/>
      <c r="AB1375" s="240"/>
      <c r="AC1375" s="240"/>
      <c r="AD1375" s="233"/>
      <c r="AE1375" s="234"/>
      <c r="AF1375" s="234"/>
      <c r="AG1375" s="234"/>
      <c r="AH1375" s="235"/>
      <c r="AI1375" s="236"/>
      <c r="AJ1375" s="237"/>
      <c r="AK1375" s="237"/>
      <c r="AL1375" s="237"/>
      <c r="AM1375" s="237"/>
      <c r="AN1375" s="237"/>
      <c r="AO1375" s="237"/>
      <c r="AP1375" s="237"/>
      <c r="AQ1375" s="237"/>
      <c r="AR1375" s="237"/>
      <c r="AS1375" s="237"/>
      <c r="AT1375" s="237"/>
      <c r="AU1375" s="238"/>
      <c r="AV1375" s="239"/>
      <c r="AW1375" s="240"/>
      <c r="AX1375" s="240"/>
      <c r="AY1375" s="241"/>
    </row>
    <row r="1376" spans="2:51" ht="24.75" customHeight="1">
      <c r="B1376" s="308"/>
      <c r="C1376" s="309"/>
      <c r="D1376" s="309"/>
      <c r="E1376" s="309"/>
      <c r="F1376" s="309"/>
      <c r="G1376" s="310"/>
      <c r="H1376" s="233"/>
      <c r="I1376" s="234"/>
      <c r="J1376" s="234"/>
      <c r="K1376" s="234"/>
      <c r="L1376" s="235"/>
      <c r="M1376" s="236"/>
      <c r="N1376" s="237"/>
      <c r="O1376" s="237"/>
      <c r="P1376" s="237"/>
      <c r="Q1376" s="237"/>
      <c r="R1376" s="237"/>
      <c r="S1376" s="237"/>
      <c r="T1376" s="237"/>
      <c r="U1376" s="237"/>
      <c r="V1376" s="237"/>
      <c r="W1376" s="237"/>
      <c r="X1376" s="237"/>
      <c r="Y1376" s="238"/>
      <c r="Z1376" s="239"/>
      <c r="AA1376" s="240"/>
      <c r="AB1376" s="240"/>
      <c r="AC1376" s="240"/>
      <c r="AD1376" s="233"/>
      <c r="AE1376" s="234"/>
      <c r="AF1376" s="234"/>
      <c r="AG1376" s="234"/>
      <c r="AH1376" s="235"/>
      <c r="AI1376" s="236"/>
      <c r="AJ1376" s="237"/>
      <c r="AK1376" s="237"/>
      <c r="AL1376" s="237"/>
      <c r="AM1376" s="237"/>
      <c r="AN1376" s="237"/>
      <c r="AO1376" s="237"/>
      <c r="AP1376" s="237"/>
      <c r="AQ1376" s="237"/>
      <c r="AR1376" s="237"/>
      <c r="AS1376" s="237"/>
      <c r="AT1376" s="237"/>
      <c r="AU1376" s="238"/>
      <c r="AV1376" s="239"/>
      <c r="AW1376" s="240"/>
      <c r="AX1376" s="240"/>
      <c r="AY1376" s="241"/>
    </row>
    <row r="1377" spans="2:51" ht="24.75" customHeight="1">
      <c r="B1377" s="308"/>
      <c r="C1377" s="309"/>
      <c r="D1377" s="309"/>
      <c r="E1377" s="309"/>
      <c r="F1377" s="309"/>
      <c r="G1377" s="310"/>
      <c r="H1377" s="233"/>
      <c r="I1377" s="234"/>
      <c r="J1377" s="234"/>
      <c r="K1377" s="234"/>
      <c r="L1377" s="235"/>
      <c r="M1377" s="236"/>
      <c r="N1377" s="237"/>
      <c r="O1377" s="237"/>
      <c r="P1377" s="237"/>
      <c r="Q1377" s="237"/>
      <c r="R1377" s="237"/>
      <c r="S1377" s="237"/>
      <c r="T1377" s="237"/>
      <c r="U1377" s="237"/>
      <c r="V1377" s="237"/>
      <c r="W1377" s="237"/>
      <c r="X1377" s="237"/>
      <c r="Y1377" s="238"/>
      <c r="Z1377" s="239"/>
      <c r="AA1377" s="240"/>
      <c r="AB1377" s="240"/>
      <c r="AC1377" s="240"/>
      <c r="AD1377" s="233"/>
      <c r="AE1377" s="234"/>
      <c r="AF1377" s="234"/>
      <c r="AG1377" s="234"/>
      <c r="AH1377" s="235"/>
      <c r="AI1377" s="236"/>
      <c r="AJ1377" s="237"/>
      <c r="AK1377" s="237"/>
      <c r="AL1377" s="237"/>
      <c r="AM1377" s="237"/>
      <c r="AN1377" s="237"/>
      <c r="AO1377" s="237"/>
      <c r="AP1377" s="237"/>
      <c r="AQ1377" s="237"/>
      <c r="AR1377" s="237"/>
      <c r="AS1377" s="237"/>
      <c r="AT1377" s="237"/>
      <c r="AU1377" s="238"/>
      <c r="AV1377" s="239"/>
      <c r="AW1377" s="240"/>
      <c r="AX1377" s="240"/>
      <c r="AY1377" s="241"/>
    </row>
    <row r="1378" spans="2:51" ht="24.75" customHeight="1">
      <c r="B1378" s="308"/>
      <c r="C1378" s="309"/>
      <c r="D1378" s="309"/>
      <c r="E1378" s="309"/>
      <c r="F1378" s="309"/>
      <c r="G1378" s="310"/>
      <c r="H1378" s="224"/>
      <c r="I1378" s="225"/>
      <c r="J1378" s="225"/>
      <c r="K1378" s="225"/>
      <c r="L1378" s="226"/>
      <c r="M1378" s="227"/>
      <c r="N1378" s="228"/>
      <c r="O1378" s="228"/>
      <c r="P1378" s="228"/>
      <c r="Q1378" s="228"/>
      <c r="R1378" s="228"/>
      <c r="S1378" s="228"/>
      <c r="T1378" s="228"/>
      <c r="U1378" s="228"/>
      <c r="V1378" s="228"/>
      <c r="W1378" s="228"/>
      <c r="X1378" s="228"/>
      <c r="Y1378" s="229"/>
      <c r="Z1378" s="230"/>
      <c r="AA1378" s="231"/>
      <c r="AB1378" s="231"/>
      <c r="AC1378" s="231"/>
      <c r="AD1378" s="224"/>
      <c r="AE1378" s="225"/>
      <c r="AF1378" s="225"/>
      <c r="AG1378" s="225"/>
      <c r="AH1378" s="226"/>
      <c r="AI1378" s="227"/>
      <c r="AJ1378" s="228"/>
      <c r="AK1378" s="228"/>
      <c r="AL1378" s="228"/>
      <c r="AM1378" s="228"/>
      <c r="AN1378" s="228"/>
      <c r="AO1378" s="228"/>
      <c r="AP1378" s="228"/>
      <c r="AQ1378" s="228"/>
      <c r="AR1378" s="228"/>
      <c r="AS1378" s="228"/>
      <c r="AT1378" s="228"/>
      <c r="AU1378" s="229"/>
      <c r="AV1378" s="230"/>
      <c r="AW1378" s="231"/>
      <c r="AX1378" s="231"/>
      <c r="AY1378" s="232"/>
    </row>
    <row r="1379" spans="2:51" ht="24.75" customHeight="1" thickBot="1">
      <c r="B1379" s="311"/>
      <c r="C1379" s="312"/>
      <c r="D1379" s="312"/>
      <c r="E1379" s="312"/>
      <c r="F1379" s="312"/>
      <c r="G1379" s="313"/>
      <c r="H1379" s="215" t="s">
        <v>26</v>
      </c>
      <c r="I1379" s="216"/>
      <c r="J1379" s="216"/>
      <c r="K1379" s="216"/>
      <c r="L1379" s="216"/>
      <c r="M1379" s="217"/>
      <c r="N1379" s="218"/>
      <c r="O1379" s="218"/>
      <c r="P1379" s="218"/>
      <c r="Q1379" s="218"/>
      <c r="R1379" s="218"/>
      <c r="S1379" s="218"/>
      <c r="T1379" s="218"/>
      <c r="U1379" s="218"/>
      <c r="V1379" s="218"/>
      <c r="W1379" s="218"/>
      <c r="X1379" s="218"/>
      <c r="Y1379" s="219"/>
      <c r="Z1379" s="220"/>
      <c r="AA1379" s="221"/>
      <c r="AB1379" s="221"/>
      <c r="AC1379" s="222"/>
      <c r="AD1379" s="215" t="s">
        <v>26</v>
      </c>
      <c r="AE1379" s="216"/>
      <c r="AF1379" s="216"/>
      <c r="AG1379" s="216"/>
      <c r="AH1379" s="216"/>
      <c r="AI1379" s="217"/>
      <c r="AJ1379" s="218"/>
      <c r="AK1379" s="218"/>
      <c r="AL1379" s="218"/>
      <c r="AM1379" s="218"/>
      <c r="AN1379" s="218"/>
      <c r="AO1379" s="218"/>
      <c r="AP1379" s="218"/>
      <c r="AQ1379" s="218"/>
      <c r="AR1379" s="218"/>
      <c r="AS1379" s="218"/>
      <c r="AT1379" s="218"/>
      <c r="AU1379" s="219"/>
      <c r="AV1379" s="220"/>
      <c r="AW1379" s="221"/>
      <c r="AX1379" s="221"/>
      <c r="AY1379" s="223"/>
    </row>
    <row r="1381" spans="2:51" ht="23.25" customHeight="1">
      <c r="B1381" s="28" t="s">
        <v>100</v>
      </c>
      <c r="C1381" s="28"/>
      <c r="D1381" s="28"/>
      <c r="E1381" s="64"/>
      <c r="F1381" s="64"/>
      <c r="G1381" s="494" t="s">
        <v>1939</v>
      </c>
      <c r="H1381" s="494"/>
      <c r="I1381" s="494"/>
      <c r="J1381" s="494"/>
      <c r="K1381" s="494"/>
      <c r="L1381" s="494"/>
      <c r="M1381" s="494"/>
      <c r="N1381" s="494"/>
      <c r="O1381" s="494"/>
      <c r="P1381" s="494"/>
      <c r="Q1381" s="494"/>
      <c r="R1381" s="494"/>
      <c r="S1381" s="494"/>
      <c r="T1381" s="494"/>
      <c r="U1381" s="494"/>
      <c r="V1381" s="494"/>
      <c r="W1381" s="494"/>
      <c r="X1381" s="494"/>
      <c r="Y1381" s="494"/>
      <c r="Z1381" s="494"/>
      <c r="AA1381" s="494"/>
      <c r="AB1381" s="494"/>
      <c r="AC1381" s="494"/>
      <c r="AD1381" s="494"/>
      <c r="AE1381" s="494"/>
      <c r="AF1381" s="494"/>
      <c r="AG1381" s="494"/>
      <c r="AH1381" s="494"/>
      <c r="AI1381" s="494"/>
      <c r="AJ1381" s="494"/>
      <c r="AK1381" s="494"/>
      <c r="AL1381" s="494"/>
      <c r="AM1381" s="494"/>
      <c r="AN1381" s="494"/>
      <c r="AO1381" s="494"/>
      <c r="AP1381" s="494"/>
      <c r="AQ1381" s="494"/>
      <c r="AR1381" s="494"/>
      <c r="AS1381" s="494"/>
      <c r="AT1381" s="494"/>
      <c r="AU1381" s="494"/>
      <c r="AV1381" s="494"/>
      <c r="AW1381" s="494"/>
      <c r="AX1381" s="494"/>
      <c r="AY1381" s="64"/>
    </row>
    <row r="1382" spans="2:51" ht="14.25">
      <c r="C1382" s="20" t="s">
        <v>1765</v>
      </c>
    </row>
    <row r="1383" spans="2:51">
      <c r="C1383" t="s">
        <v>1766</v>
      </c>
    </row>
    <row r="1384" spans="2:51" ht="34.5" customHeight="1">
      <c r="B1384" s="202"/>
      <c r="C1384" s="202"/>
      <c r="D1384" s="213" t="s">
        <v>1767</v>
      </c>
      <c r="E1384" s="213"/>
      <c r="F1384" s="213"/>
      <c r="G1384" s="213"/>
      <c r="H1384" s="213"/>
      <c r="I1384" s="213"/>
      <c r="J1384" s="213"/>
      <c r="K1384" s="213"/>
      <c r="L1384" s="213"/>
      <c r="M1384" s="213"/>
      <c r="N1384" s="213" t="s">
        <v>1768</v>
      </c>
      <c r="O1384" s="213"/>
      <c r="P1384" s="213"/>
      <c r="Q1384" s="213"/>
      <c r="R1384" s="213"/>
      <c r="S1384" s="213"/>
      <c r="T1384" s="213"/>
      <c r="U1384" s="213"/>
      <c r="V1384" s="213"/>
      <c r="W1384" s="213"/>
      <c r="X1384" s="213"/>
      <c r="Y1384" s="213"/>
      <c r="Z1384" s="213"/>
      <c r="AA1384" s="213"/>
      <c r="AB1384" s="213"/>
      <c r="AC1384" s="213"/>
      <c r="AD1384" s="213"/>
      <c r="AE1384" s="213"/>
      <c r="AF1384" s="213"/>
      <c r="AG1384" s="213"/>
      <c r="AH1384" s="213"/>
      <c r="AI1384" s="213"/>
      <c r="AJ1384" s="213"/>
      <c r="AK1384" s="213"/>
      <c r="AL1384" s="214" t="s">
        <v>1769</v>
      </c>
      <c r="AM1384" s="213"/>
      <c r="AN1384" s="213"/>
      <c r="AO1384" s="213"/>
      <c r="AP1384" s="213"/>
      <c r="AQ1384" s="213"/>
      <c r="AR1384" s="213" t="s">
        <v>27</v>
      </c>
      <c r="AS1384" s="213"/>
      <c r="AT1384" s="213"/>
      <c r="AU1384" s="213"/>
      <c r="AV1384" s="213" t="s">
        <v>28</v>
      </c>
      <c r="AW1384" s="213"/>
      <c r="AX1384" s="213"/>
    </row>
    <row r="1385" spans="2:51" ht="42" customHeight="1">
      <c r="B1385" s="202">
        <v>1</v>
      </c>
      <c r="C1385" s="202">
        <v>1</v>
      </c>
      <c r="D1385" s="480" t="s">
        <v>1941</v>
      </c>
      <c r="E1385" s="481"/>
      <c r="F1385" s="481"/>
      <c r="G1385" s="481"/>
      <c r="H1385" s="481"/>
      <c r="I1385" s="481"/>
      <c r="J1385" s="481"/>
      <c r="K1385" s="481"/>
      <c r="L1385" s="481"/>
      <c r="M1385" s="482"/>
      <c r="N1385" s="480" t="s">
        <v>1940</v>
      </c>
      <c r="O1385" s="481"/>
      <c r="P1385" s="481"/>
      <c r="Q1385" s="481"/>
      <c r="R1385" s="481"/>
      <c r="S1385" s="481"/>
      <c r="T1385" s="481"/>
      <c r="U1385" s="481"/>
      <c r="V1385" s="481"/>
      <c r="W1385" s="481"/>
      <c r="X1385" s="481"/>
      <c r="Y1385" s="481"/>
      <c r="Z1385" s="481"/>
      <c r="AA1385" s="481"/>
      <c r="AB1385" s="481"/>
      <c r="AC1385" s="481"/>
      <c r="AD1385" s="481"/>
      <c r="AE1385" s="481"/>
      <c r="AF1385" s="481"/>
      <c r="AG1385" s="481"/>
      <c r="AH1385" s="481"/>
      <c r="AI1385" s="481"/>
      <c r="AJ1385" s="481"/>
      <c r="AK1385" s="482"/>
      <c r="AL1385" s="492">
        <v>44.3</v>
      </c>
      <c r="AM1385" s="493"/>
      <c r="AN1385" s="493"/>
      <c r="AO1385" s="493"/>
      <c r="AP1385" s="493"/>
      <c r="AQ1385" s="493"/>
      <c r="AR1385" s="209" t="s">
        <v>224</v>
      </c>
      <c r="AS1385" s="209"/>
      <c r="AT1385" s="209"/>
      <c r="AU1385" s="209"/>
      <c r="AV1385" s="209" t="s">
        <v>1722</v>
      </c>
      <c r="AW1385" s="209"/>
      <c r="AX1385" s="209"/>
    </row>
    <row r="1386" spans="2:51" ht="24" customHeight="1">
      <c r="B1386" s="202">
        <v>2</v>
      </c>
      <c r="C1386" s="202">
        <v>1</v>
      </c>
      <c r="D1386" s="208"/>
      <c r="E1386" s="208"/>
      <c r="F1386" s="208"/>
      <c r="G1386" s="208"/>
      <c r="H1386" s="208"/>
      <c r="I1386" s="208"/>
      <c r="J1386" s="208"/>
      <c r="K1386" s="208"/>
      <c r="L1386" s="208"/>
      <c r="M1386" s="208"/>
      <c r="N1386" s="208"/>
      <c r="O1386" s="208"/>
      <c r="P1386" s="208"/>
      <c r="Q1386" s="208"/>
      <c r="R1386" s="208"/>
      <c r="S1386" s="208"/>
      <c r="T1386" s="208"/>
      <c r="U1386" s="208"/>
      <c r="V1386" s="208"/>
      <c r="W1386" s="208"/>
      <c r="X1386" s="208"/>
      <c r="Y1386" s="208"/>
      <c r="Z1386" s="208"/>
      <c r="AA1386" s="208"/>
      <c r="AB1386" s="208"/>
      <c r="AC1386" s="208"/>
      <c r="AD1386" s="208"/>
      <c r="AE1386" s="208"/>
      <c r="AF1386" s="208"/>
      <c r="AG1386" s="208"/>
      <c r="AH1386" s="208"/>
      <c r="AI1386" s="208"/>
      <c r="AJ1386" s="208"/>
      <c r="AK1386" s="208"/>
      <c r="AL1386" s="483"/>
      <c r="AM1386" s="484"/>
      <c r="AN1386" s="484"/>
      <c r="AO1386" s="484"/>
      <c r="AP1386" s="484"/>
      <c r="AQ1386" s="484"/>
      <c r="AR1386" s="209"/>
      <c r="AS1386" s="209"/>
      <c r="AT1386" s="209"/>
      <c r="AU1386" s="209"/>
      <c r="AV1386" s="209"/>
      <c r="AW1386" s="209"/>
      <c r="AX1386" s="209"/>
    </row>
    <row r="1387" spans="2:51" ht="24" customHeight="1">
      <c r="B1387" s="202">
        <v>3</v>
      </c>
      <c r="C1387" s="202">
        <v>1</v>
      </c>
      <c r="D1387" s="208"/>
      <c r="E1387" s="208"/>
      <c r="F1387" s="208"/>
      <c r="G1387" s="208"/>
      <c r="H1387" s="208"/>
      <c r="I1387" s="208"/>
      <c r="J1387" s="208"/>
      <c r="K1387" s="208"/>
      <c r="L1387" s="208"/>
      <c r="M1387" s="208"/>
      <c r="N1387" s="208"/>
      <c r="O1387" s="208"/>
      <c r="P1387" s="208"/>
      <c r="Q1387" s="208"/>
      <c r="R1387" s="208"/>
      <c r="S1387" s="208"/>
      <c r="T1387" s="208"/>
      <c r="U1387" s="208"/>
      <c r="V1387" s="208"/>
      <c r="W1387" s="208"/>
      <c r="X1387" s="208"/>
      <c r="Y1387" s="208"/>
      <c r="Z1387" s="208"/>
      <c r="AA1387" s="208"/>
      <c r="AB1387" s="208"/>
      <c r="AC1387" s="208"/>
      <c r="AD1387" s="208"/>
      <c r="AE1387" s="208"/>
      <c r="AF1387" s="208"/>
      <c r="AG1387" s="208"/>
      <c r="AH1387" s="208"/>
      <c r="AI1387" s="208"/>
      <c r="AJ1387" s="208"/>
      <c r="AK1387" s="208"/>
      <c r="AL1387" s="207"/>
      <c r="AM1387" s="208"/>
      <c r="AN1387" s="208"/>
      <c r="AO1387" s="208"/>
      <c r="AP1387" s="208"/>
      <c r="AQ1387" s="208"/>
      <c r="AR1387" s="208"/>
      <c r="AS1387" s="208"/>
      <c r="AT1387" s="208"/>
      <c r="AU1387" s="208"/>
      <c r="AV1387" s="208"/>
      <c r="AW1387" s="208"/>
      <c r="AX1387" s="208"/>
    </row>
    <row r="1388" spans="2:51" ht="24" customHeight="1">
      <c r="B1388" s="202">
        <v>4</v>
      </c>
      <c r="C1388" s="202">
        <v>1</v>
      </c>
      <c r="D1388" s="208"/>
      <c r="E1388" s="208"/>
      <c r="F1388" s="208"/>
      <c r="G1388" s="208"/>
      <c r="H1388" s="208"/>
      <c r="I1388" s="208"/>
      <c r="J1388" s="208"/>
      <c r="K1388" s="208"/>
      <c r="L1388" s="208"/>
      <c r="M1388" s="208"/>
      <c r="N1388" s="208"/>
      <c r="O1388" s="208"/>
      <c r="P1388" s="208"/>
      <c r="Q1388" s="208"/>
      <c r="R1388" s="208"/>
      <c r="S1388" s="208"/>
      <c r="T1388" s="208"/>
      <c r="U1388" s="208"/>
      <c r="V1388" s="208"/>
      <c r="W1388" s="208"/>
      <c r="X1388" s="208"/>
      <c r="Y1388" s="208"/>
      <c r="Z1388" s="208"/>
      <c r="AA1388" s="208"/>
      <c r="AB1388" s="208"/>
      <c r="AC1388" s="208"/>
      <c r="AD1388" s="208"/>
      <c r="AE1388" s="208"/>
      <c r="AF1388" s="208"/>
      <c r="AG1388" s="208"/>
      <c r="AH1388" s="208"/>
      <c r="AI1388" s="208"/>
      <c r="AJ1388" s="208"/>
      <c r="AK1388" s="208"/>
      <c r="AL1388" s="207"/>
      <c r="AM1388" s="208"/>
      <c r="AN1388" s="208"/>
      <c r="AO1388" s="208"/>
      <c r="AP1388" s="208"/>
      <c r="AQ1388" s="208"/>
      <c r="AR1388" s="208"/>
      <c r="AS1388" s="208"/>
      <c r="AT1388" s="208"/>
      <c r="AU1388" s="208"/>
      <c r="AV1388" s="208"/>
      <c r="AW1388" s="208"/>
      <c r="AX1388" s="208"/>
    </row>
    <row r="1389" spans="2:51" ht="24" customHeight="1">
      <c r="B1389" s="202">
        <v>5</v>
      </c>
      <c r="C1389" s="202">
        <v>1</v>
      </c>
      <c r="D1389" s="208"/>
      <c r="E1389" s="208"/>
      <c r="F1389" s="208"/>
      <c r="G1389" s="208"/>
      <c r="H1389" s="208"/>
      <c r="I1389" s="208"/>
      <c r="J1389" s="208"/>
      <c r="K1389" s="208"/>
      <c r="L1389" s="208"/>
      <c r="M1389" s="208"/>
      <c r="N1389" s="208"/>
      <c r="O1389" s="208"/>
      <c r="P1389" s="208"/>
      <c r="Q1389" s="208"/>
      <c r="R1389" s="208"/>
      <c r="S1389" s="208"/>
      <c r="T1389" s="208"/>
      <c r="U1389" s="208"/>
      <c r="V1389" s="208"/>
      <c r="W1389" s="208"/>
      <c r="X1389" s="208"/>
      <c r="Y1389" s="208"/>
      <c r="Z1389" s="208"/>
      <c r="AA1389" s="208"/>
      <c r="AB1389" s="208"/>
      <c r="AC1389" s="208"/>
      <c r="AD1389" s="208"/>
      <c r="AE1389" s="208"/>
      <c r="AF1389" s="208"/>
      <c r="AG1389" s="208"/>
      <c r="AH1389" s="208"/>
      <c r="AI1389" s="208"/>
      <c r="AJ1389" s="208"/>
      <c r="AK1389" s="208"/>
      <c r="AL1389" s="207"/>
      <c r="AM1389" s="208"/>
      <c r="AN1389" s="208"/>
      <c r="AO1389" s="208"/>
      <c r="AP1389" s="208"/>
      <c r="AQ1389" s="208"/>
      <c r="AR1389" s="208"/>
      <c r="AS1389" s="208"/>
      <c r="AT1389" s="208"/>
      <c r="AU1389" s="208"/>
      <c r="AV1389" s="208"/>
      <c r="AW1389" s="208"/>
      <c r="AX1389" s="208"/>
    </row>
    <row r="1390" spans="2:51" ht="24" customHeight="1">
      <c r="B1390" s="202">
        <v>6</v>
      </c>
      <c r="C1390" s="202">
        <v>1</v>
      </c>
      <c r="D1390" s="208"/>
      <c r="E1390" s="208"/>
      <c r="F1390" s="208"/>
      <c r="G1390" s="208"/>
      <c r="H1390" s="208"/>
      <c r="I1390" s="208"/>
      <c r="J1390" s="208"/>
      <c r="K1390" s="208"/>
      <c r="L1390" s="208"/>
      <c r="M1390" s="208"/>
      <c r="N1390" s="208"/>
      <c r="O1390" s="208"/>
      <c r="P1390" s="208"/>
      <c r="Q1390" s="208"/>
      <c r="R1390" s="208"/>
      <c r="S1390" s="208"/>
      <c r="T1390" s="208"/>
      <c r="U1390" s="208"/>
      <c r="V1390" s="208"/>
      <c r="W1390" s="208"/>
      <c r="X1390" s="208"/>
      <c r="Y1390" s="208"/>
      <c r="Z1390" s="208"/>
      <c r="AA1390" s="208"/>
      <c r="AB1390" s="208"/>
      <c r="AC1390" s="208"/>
      <c r="AD1390" s="208"/>
      <c r="AE1390" s="208"/>
      <c r="AF1390" s="208"/>
      <c r="AG1390" s="208"/>
      <c r="AH1390" s="208"/>
      <c r="AI1390" s="208"/>
      <c r="AJ1390" s="208"/>
      <c r="AK1390" s="208"/>
      <c r="AL1390" s="207"/>
      <c r="AM1390" s="208"/>
      <c r="AN1390" s="208"/>
      <c r="AO1390" s="208"/>
      <c r="AP1390" s="208"/>
      <c r="AQ1390" s="208"/>
      <c r="AR1390" s="208"/>
      <c r="AS1390" s="208"/>
      <c r="AT1390" s="208"/>
      <c r="AU1390" s="208"/>
      <c r="AV1390" s="208"/>
      <c r="AW1390" s="208"/>
      <c r="AX1390" s="208"/>
    </row>
    <row r="1391" spans="2:51" ht="24" customHeight="1">
      <c r="B1391" s="202">
        <v>7</v>
      </c>
      <c r="C1391" s="202">
        <v>1</v>
      </c>
      <c r="D1391" s="208"/>
      <c r="E1391" s="208"/>
      <c r="F1391" s="208"/>
      <c r="G1391" s="208"/>
      <c r="H1391" s="208"/>
      <c r="I1391" s="208"/>
      <c r="J1391" s="208"/>
      <c r="K1391" s="208"/>
      <c r="L1391" s="208"/>
      <c r="M1391" s="208"/>
      <c r="N1391" s="208"/>
      <c r="O1391" s="208"/>
      <c r="P1391" s="208"/>
      <c r="Q1391" s="208"/>
      <c r="R1391" s="208"/>
      <c r="S1391" s="208"/>
      <c r="T1391" s="208"/>
      <c r="U1391" s="208"/>
      <c r="V1391" s="208"/>
      <c r="W1391" s="208"/>
      <c r="X1391" s="208"/>
      <c r="Y1391" s="208"/>
      <c r="Z1391" s="208"/>
      <c r="AA1391" s="208"/>
      <c r="AB1391" s="208"/>
      <c r="AC1391" s="208"/>
      <c r="AD1391" s="208"/>
      <c r="AE1391" s="208"/>
      <c r="AF1391" s="208"/>
      <c r="AG1391" s="208"/>
      <c r="AH1391" s="208"/>
      <c r="AI1391" s="208"/>
      <c r="AJ1391" s="208"/>
      <c r="AK1391" s="208"/>
      <c r="AL1391" s="207"/>
      <c r="AM1391" s="208"/>
      <c r="AN1391" s="208"/>
      <c r="AO1391" s="208"/>
      <c r="AP1391" s="208"/>
      <c r="AQ1391" s="208"/>
      <c r="AR1391" s="208"/>
      <c r="AS1391" s="208"/>
      <c r="AT1391" s="208"/>
      <c r="AU1391" s="208"/>
      <c r="AV1391" s="208"/>
      <c r="AW1391" s="208"/>
      <c r="AX1391" s="208"/>
    </row>
    <row r="1392" spans="2:51" ht="24" customHeight="1">
      <c r="B1392" s="202">
        <v>8</v>
      </c>
      <c r="C1392" s="202">
        <v>1</v>
      </c>
      <c r="D1392" s="208"/>
      <c r="E1392" s="208"/>
      <c r="F1392" s="208"/>
      <c r="G1392" s="208"/>
      <c r="H1392" s="208"/>
      <c r="I1392" s="208"/>
      <c r="J1392" s="208"/>
      <c r="K1392" s="208"/>
      <c r="L1392" s="208"/>
      <c r="M1392" s="208"/>
      <c r="N1392" s="208"/>
      <c r="O1392" s="208"/>
      <c r="P1392" s="208"/>
      <c r="Q1392" s="208"/>
      <c r="R1392" s="208"/>
      <c r="S1392" s="208"/>
      <c r="T1392" s="208"/>
      <c r="U1392" s="208"/>
      <c r="V1392" s="208"/>
      <c r="W1392" s="208"/>
      <c r="X1392" s="208"/>
      <c r="Y1392" s="208"/>
      <c r="Z1392" s="208"/>
      <c r="AA1392" s="208"/>
      <c r="AB1392" s="208"/>
      <c r="AC1392" s="208"/>
      <c r="AD1392" s="208"/>
      <c r="AE1392" s="208"/>
      <c r="AF1392" s="208"/>
      <c r="AG1392" s="208"/>
      <c r="AH1392" s="208"/>
      <c r="AI1392" s="208"/>
      <c r="AJ1392" s="208"/>
      <c r="AK1392" s="208"/>
      <c r="AL1392" s="207"/>
      <c r="AM1392" s="208"/>
      <c r="AN1392" s="208"/>
      <c r="AO1392" s="208"/>
      <c r="AP1392" s="208"/>
      <c r="AQ1392" s="208"/>
      <c r="AR1392" s="208"/>
      <c r="AS1392" s="208"/>
      <c r="AT1392" s="208"/>
      <c r="AU1392" s="208"/>
      <c r="AV1392" s="208"/>
      <c r="AW1392" s="208"/>
      <c r="AX1392" s="208"/>
    </row>
    <row r="1393" spans="2:60" ht="24" customHeight="1">
      <c r="B1393" s="202">
        <v>9</v>
      </c>
      <c r="C1393" s="202">
        <v>1</v>
      </c>
      <c r="D1393" s="208"/>
      <c r="E1393" s="208"/>
      <c r="F1393" s="208"/>
      <c r="G1393" s="208"/>
      <c r="H1393" s="208"/>
      <c r="I1393" s="208"/>
      <c r="J1393" s="208"/>
      <c r="K1393" s="208"/>
      <c r="L1393" s="208"/>
      <c r="M1393" s="208"/>
      <c r="N1393" s="208"/>
      <c r="O1393" s="208"/>
      <c r="P1393" s="208"/>
      <c r="Q1393" s="208"/>
      <c r="R1393" s="208"/>
      <c r="S1393" s="208"/>
      <c r="T1393" s="208"/>
      <c r="U1393" s="208"/>
      <c r="V1393" s="208"/>
      <c r="W1393" s="208"/>
      <c r="X1393" s="208"/>
      <c r="Y1393" s="208"/>
      <c r="Z1393" s="208"/>
      <c r="AA1393" s="208"/>
      <c r="AB1393" s="208"/>
      <c r="AC1393" s="208"/>
      <c r="AD1393" s="208"/>
      <c r="AE1393" s="208"/>
      <c r="AF1393" s="208"/>
      <c r="AG1393" s="208"/>
      <c r="AH1393" s="208"/>
      <c r="AI1393" s="208"/>
      <c r="AJ1393" s="208"/>
      <c r="AK1393" s="208"/>
      <c r="AL1393" s="207"/>
      <c r="AM1393" s="208"/>
      <c r="AN1393" s="208"/>
      <c r="AO1393" s="208"/>
      <c r="AP1393" s="208"/>
      <c r="AQ1393" s="208"/>
      <c r="AR1393" s="208"/>
      <c r="AS1393" s="208"/>
      <c r="AT1393" s="208"/>
      <c r="AU1393" s="208"/>
      <c r="AV1393" s="208"/>
      <c r="AW1393" s="208"/>
      <c r="AX1393" s="208"/>
    </row>
    <row r="1394" spans="2:60" ht="24" customHeight="1">
      <c r="B1394" s="202">
        <v>10</v>
      </c>
      <c r="C1394" s="202">
        <v>1</v>
      </c>
      <c r="D1394" s="208"/>
      <c r="E1394" s="208"/>
      <c r="F1394" s="208"/>
      <c r="G1394" s="208"/>
      <c r="H1394" s="208"/>
      <c r="I1394" s="208"/>
      <c r="J1394" s="208"/>
      <c r="K1394" s="208"/>
      <c r="L1394" s="208"/>
      <c r="M1394" s="208"/>
      <c r="N1394" s="208"/>
      <c r="O1394" s="208"/>
      <c r="P1394" s="208"/>
      <c r="Q1394" s="208"/>
      <c r="R1394" s="208"/>
      <c r="S1394" s="208"/>
      <c r="T1394" s="208"/>
      <c r="U1394" s="208"/>
      <c r="V1394" s="208"/>
      <c r="W1394" s="208"/>
      <c r="X1394" s="208"/>
      <c r="Y1394" s="208"/>
      <c r="Z1394" s="208"/>
      <c r="AA1394" s="208"/>
      <c r="AB1394" s="208"/>
      <c r="AC1394" s="208"/>
      <c r="AD1394" s="208"/>
      <c r="AE1394" s="208"/>
      <c r="AF1394" s="208"/>
      <c r="AG1394" s="208"/>
      <c r="AH1394" s="208"/>
      <c r="AI1394" s="208"/>
      <c r="AJ1394" s="208"/>
      <c r="AK1394" s="208"/>
      <c r="AL1394" s="207"/>
      <c r="AM1394" s="208"/>
      <c r="AN1394" s="208"/>
      <c r="AO1394" s="208"/>
      <c r="AP1394" s="208"/>
      <c r="AQ1394" s="208"/>
      <c r="AR1394" s="208"/>
      <c r="AS1394" s="208"/>
      <c r="AT1394" s="208"/>
      <c r="AU1394" s="208"/>
      <c r="AV1394" s="208"/>
      <c r="AW1394" s="208"/>
      <c r="AX1394" s="208"/>
    </row>
    <row r="1396" spans="2:60" ht="21.75" customHeight="1" thickBot="1">
      <c r="AK1396" s="466"/>
      <c r="AL1396" s="466"/>
      <c r="AM1396" s="466"/>
      <c r="AN1396" s="466"/>
      <c r="AO1396" s="466"/>
      <c r="AP1396" s="466"/>
      <c r="AQ1396" s="466"/>
      <c r="AR1396" s="467" t="s">
        <v>112</v>
      </c>
      <c r="AS1396" s="467"/>
      <c r="AT1396" s="467"/>
      <c r="AU1396" s="467"/>
      <c r="AV1396" s="467"/>
      <c r="AW1396" s="467"/>
      <c r="AX1396" s="467"/>
      <c r="AY1396" s="467"/>
    </row>
    <row r="1397" spans="2:60" ht="21" customHeight="1">
      <c r="B1397" s="468" t="s">
        <v>113</v>
      </c>
      <c r="C1397" s="469"/>
      <c r="D1397" s="469"/>
      <c r="E1397" s="469"/>
      <c r="F1397" s="469"/>
      <c r="G1397" s="469"/>
      <c r="H1397" s="470" t="s">
        <v>1709</v>
      </c>
      <c r="I1397" s="471"/>
      <c r="J1397" s="471"/>
      <c r="K1397" s="471"/>
      <c r="L1397" s="471"/>
      <c r="M1397" s="471"/>
      <c r="N1397" s="471"/>
      <c r="O1397" s="471"/>
      <c r="P1397" s="471"/>
      <c r="Q1397" s="471"/>
      <c r="R1397" s="471"/>
      <c r="S1397" s="471"/>
      <c r="T1397" s="471"/>
      <c r="U1397" s="471"/>
      <c r="V1397" s="471"/>
      <c r="W1397" s="471"/>
      <c r="X1397" s="471"/>
      <c r="Y1397" s="471"/>
      <c r="Z1397" s="472" t="s">
        <v>1726</v>
      </c>
      <c r="AA1397" s="473"/>
      <c r="AB1397" s="473"/>
      <c r="AC1397" s="473"/>
      <c r="AD1397" s="473"/>
      <c r="AE1397" s="474"/>
      <c r="AF1397" s="475" t="s">
        <v>101</v>
      </c>
      <c r="AG1397" s="476"/>
      <c r="AH1397" s="476"/>
      <c r="AI1397" s="476"/>
      <c r="AJ1397" s="476"/>
      <c r="AK1397" s="476"/>
      <c r="AL1397" s="476"/>
      <c r="AM1397" s="476"/>
      <c r="AN1397" s="476"/>
      <c r="AO1397" s="476"/>
      <c r="AP1397" s="476"/>
      <c r="AQ1397" s="477"/>
      <c r="AR1397" s="478" t="s">
        <v>1</v>
      </c>
      <c r="AS1397" s="475"/>
      <c r="AT1397" s="475"/>
      <c r="AU1397" s="475"/>
      <c r="AV1397" s="475"/>
      <c r="AW1397" s="475"/>
      <c r="AX1397" s="475"/>
      <c r="AY1397" s="479"/>
    </row>
    <row r="1398" spans="2:60" ht="28.15" customHeight="1">
      <c r="B1398" s="442" t="s">
        <v>59</v>
      </c>
      <c r="C1398" s="443"/>
      <c r="D1398" s="443"/>
      <c r="E1398" s="443"/>
      <c r="F1398" s="443"/>
      <c r="G1398" s="444"/>
      <c r="H1398" s="445"/>
      <c r="I1398" s="446"/>
      <c r="J1398" s="446"/>
      <c r="K1398" s="446"/>
      <c r="L1398" s="446"/>
      <c r="M1398" s="446"/>
      <c r="N1398" s="446"/>
      <c r="O1398" s="446"/>
      <c r="P1398" s="446"/>
      <c r="Q1398" s="446"/>
      <c r="R1398" s="446"/>
      <c r="S1398" s="446"/>
      <c r="T1398" s="446"/>
      <c r="U1398" s="446"/>
      <c r="V1398" s="446"/>
      <c r="W1398" s="447"/>
      <c r="X1398" s="447"/>
      <c r="Y1398" s="447"/>
      <c r="Z1398" s="448" t="s">
        <v>2</v>
      </c>
      <c r="AA1398" s="449"/>
      <c r="AB1398" s="449"/>
      <c r="AC1398" s="449"/>
      <c r="AD1398" s="449"/>
      <c r="AE1398" s="450"/>
      <c r="AF1398" s="449" t="s">
        <v>1686</v>
      </c>
      <c r="AG1398" s="449"/>
      <c r="AH1398" s="449"/>
      <c r="AI1398" s="449"/>
      <c r="AJ1398" s="449"/>
      <c r="AK1398" s="449"/>
      <c r="AL1398" s="449"/>
      <c r="AM1398" s="449"/>
      <c r="AN1398" s="449"/>
      <c r="AO1398" s="449"/>
      <c r="AP1398" s="449"/>
      <c r="AQ1398" s="450"/>
      <c r="AR1398" s="451" t="s">
        <v>1687</v>
      </c>
      <c r="AS1398" s="452"/>
      <c r="AT1398" s="452"/>
      <c r="AU1398" s="452"/>
      <c r="AV1398" s="452"/>
      <c r="AW1398" s="452"/>
      <c r="AX1398" s="452"/>
      <c r="AY1398" s="453"/>
    </row>
    <row r="1399" spans="2:60" ht="30.75" customHeight="1">
      <c r="B1399" s="454" t="s">
        <v>3</v>
      </c>
      <c r="C1399" s="455"/>
      <c r="D1399" s="455"/>
      <c r="E1399" s="455"/>
      <c r="F1399" s="455"/>
      <c r="G1399" s="455"/>
      <c r="H1399" s="456" t="s">
        <v>103</v>
      </c>
      <c r="I1399" s="447"/>
      <c r="J1399" s="447"/>
      <c r="K1399" s="447"/>
      <c r="L1399" s="447"/>
      <c r="M1399" s="447"/>
      <c r="N1399" s="447"/>
      <c r="O1399" s="447"/>
      <c r="P1399" s="447"/>
      <c r="Q1399" s="447"/>
      <c r="R1399" s="447"/>
      <c r="S1399" s="447"/>
      <c r="T1399" s="447"/>
      <c r="U1399" s="447"/>
      <c r="V1399" s="447"/>
      <c r="W1399" s="447"/>
      <c r="X1399" s="447"/>
      <c r="Y1399" s="447"/>
      <c r="Z1399" s="457" t="s">
        <v>76</v>
      </c>
      <c r="AA1399" s="458"/>
      <c r="AB1399" s="458"/>
      <c r="AC1399" s="458"/>
      <c r="AD1399" s="458"/>
      <c r="AE1399" s="459"/>
      <c r="AF1399" s="460" t="s">
        <v>108</v>
      </c>
      <c r="AG1399" s="461"/>
      <c r="AH1399" s="461"/>
      <c r="AI1399" s="461"/>
      <c r="AJ1399" s="461"/>
      <c r="AK1399" s="461"/>
      <c r="AL1399" s="461"/>
      <c r="AM1399" s="461"/>
      <c r="AN1399" s="461"/>
      <c r="AO1399" s="461"/>
      <c r="AP1399" s="461"/>
      <c r="AQ1399" s="461"/>
      <c r="AR1399" s="462"/>
      <c r="AS1399" s="462"/>
      <c r="AT1399" s="462"/>
      <c r="AU1399" s="462"/>
      <c r="AV1399" s="462"/>
      <c r="AW1399" s="462"/>
      <c r="AX1399" s="462"/>
      <c r="AY1399" s="463"/>
    </row>
    <row r="1400" spans="2:60" ht="18" customHeight="1">
      <c r="B1400" s="418" t="s">
        <v>37</v>
      </c>
      <c r="C1400" s="419"/>
      <c r="D1400" s="419"/>
      <c r="E1400" s="419"/>
      <c r="F1400" s="419"/>
      <c r="G1400" s="419"/>
      <c r="H1400" s="422" t="s">
        <v>1688</v>
      </c>
      <c r="I1400" s="423"/>
      <c r="J1400" s="423"/>
      <c r="K1400" s="423"/>
      <c r="L1400" s="423"/>
      <c r="M1400" s="423"/>
      <c r="N1400" s="423"/>
      <c r="O1400" s="423"/>
      <c r="P1400" s="423"/>
      <c r="Q1400" s="423"/>
      <c r="R1400" s="423"/>
      <c r="S1400" s="423"/>
      <c r="T1400" s="423"/>
      <c r="U1400" s="423"/>
      <c r="V1400" s="423"/>
      <c r="W1400" s="424"/>
      <c r="X1400" s="424"/>
      <c r="Y1400" s="424"/>
      <c r="Z1400" s="428" t="s">
        <v>1727</v>
      </c>
      <c r="AA1400" s="267"/>
      <c r="AB1400" s="267"/>
      <c r="AC1400" s="267"/>
      <c r="AD1400" s="267"/>
      <c r="AE1400" s="429"/>
      <c r="AF1400" s="431"/>
      <c r="AG1400" s="432"/>
      <c r="AH1400" s="432"/>
      <c r="AI1400" s="432"/>
      <c r="AJ1400" s="432"/>
      <c r="AK1400" s="432"/>
      <c r="AL1400" s="432"/>
      <c r="AM1400" s="432"/>
      <c r="AN1400" s="432"/>
      <c r="AO1400" s="432"/>
      <c r="AP1400" s="432"/>
      <c r="AQ1400" s="432"/>
      <c r="AR1400" s="432"/>
      <c r="AS1400" s="432"/>
      <c r="AT1400" s="432"/>
      <c r="AU1400" s="432"/>
      <c r="AV1400" s="432"/>
      <c r="AW1400" s="432"/>
      <c r="AX1400" s="432"/>
      <c r="AY1400" s="433"/>
    </row>
    <row r="1401" spans="2:60" ht="24" customHeight="1">
      <c r="B1401" s="420"/>
      <c r="C1401" s="421"/>
      <c r="D1401" s="421"/>
      <c r="E1401" s="421"/>
      <c r="F1401" s="421"/>
      <c r="G1401" s="421"/>
      <c r="H1401" s="425"/>
      <c r="I1401" s="426"/>
      <c r="J1401" s="426"/>
      <c r="K1401" s="426"/>
      <c r="L1401" s="426"/>
      <c r="M1401" s="426"/>
      <c r="N1401" s="426"/>
      <c r="O1401" s="426"/>
      <c r="P1401" s="426"/>
      <c r="Q1401" s="426"/>
      <c r="R1401" s="426"/>
      <c r="S1401" s="426"/>
      <c r="T1401" s="426"/>
      <c r="U1401" s="426"/>
      <c r="V1401" s="426"/>
      <c r="W1401" s="427"/>
      <c r="X1401" s="427"/>
      <c r="Y1401" s="427"/>
      <c r="Z1401" s="430"/>
      <c r="AA1401" s="267"/>
      <c r="AB1401" s="267"/>
      <c r="AC1401" s="267"/>
      <c r="AD1401" s="267"/>
      <c r="AE1401" s="429"/>
      <c r="AF1401" s="434"/>
      <c r="AG1401" s="434"/>
      <c r="AH1401" s="434"/>
      <c r="AI1401" s="434"/>
      <c r="AJ1401" s="434"/>
      <c r="AK1401" s="434"/>
      <c r="AL1401" s="434"/>
      <c r="AM1401" s="434"/>
      <c r="AN1401" s="434"/>
      <c r="AO1401" s="434"/>
      <c r="AP1401" s="434"/>
      <c r="AQ1401" s="434"/>
      <c r="AR1401" s="434"/>
      <c r="AS1401" s="434"/>
      <c r="AT1401" s="434"/>
      <c r="AU1401" s="434"/>
      <c r="AV1401" s="434"/>
      <c r="AW1401" s="434"/>
      <c r="AX1401" s="434"/>
      <c r="AY1401" s="435"/>
    </row>
    <row r="1402" spans="2:60" ht="29.25" customHeight="1">
      <c r="B1402" s="436" t="s">
        <v>4</v>
      </c>
      <c r="C1402" s="437"/>
      <c r="D1402" s="437"/>
      <c r="E1402" s="437"/>
      <c r="F1402" s="437"/>
      <c r="G1402" s="438"/>
      <c r="H1402" s="439" t="s">
        <v>201</v>
      </c>
      <c r="I1402" s="440"/>
      <c r="J1402" s="440"/>
      <c r="K1402" s="440"/>
      <c r="L1402" s="440"/>
      <c r="M1402" s="440"/>
      <c r="N1402" s="440"/>
      <c r="O1402" s="440"/>
      <c r="P1402" s="440"/>
      <c r="Q1402" s="440"/>
      <c r="R1402" s="440"/>
      <c r="S1402" s="440"/>
      <c r="T1402" s="440"/>
      <c r="U1402" s="440"/>
      <c r="V1402" s="440"/>
      <c r="W1402" s="440"/>
      <c r="X1402" s="440"/>
      <c r="Y1402" s="440"/>
      <c r="Z1402" s="440"/>
      <c r="AA1402" s="440"/>
      <c r="AB1402" s="440"/>
      <c r="AC1402" s="440"/>
      <c r="AD1402" s="440"/>
      <c r="AE1402" s="440"/>
      <c r="AF1402" s="440"/>
      <c r="AG1402" s="440"/>
      <c r="AH1402" s="440"/>
      <c r="AI1402" s="440"/>
      <c r="AJ1402" s="440"/>
      <c r="AK1402" s="440"/>
      <c r="AL1402" s="440"/>
      <c r="AM1402" s="440"/>
      <c r="AN1402" s="440"/>
      <c r="AO1402" s="440"/>
      <c r="AP1402" s="440"/>
      <c r="AQ1402" s="440"/>
      <c r="AR1402" s="440"/>
      <c r="AS1402" s="440"/>
      <c r="AT1402" s="440"/>
      <c r="AU1402" s="440"/>
      <c r="AV1402" s="440"/>
      <c r="AW1402" s="440"/>
      <c r="AX1402" s="440"/>
      <c r="AY1402" s="441"/>
    </row>
    <row r="1403" spans="2:60" ht="21" customHeight="1">
      <c r="B1403" s="405" t="s">
        <v>39</v>
      </c>
      <c r="C1403" s="406"/>
      <c r="D1403" s="406"/>
      <c r="E1403" s="406"/>
      <c r="F1403" s="406"/>
      <c r="G1403" s="407"/>
      <c r="H1403" s="411"/>
      <c r="I1403" s="412"/>
      <c r="J1403" s="412"/>
      <c r="K1403" s="412"/>
      <c r="L1403" s="412"/>
      <c r="M1403" s="412"/>
      <c r="N1403" s="412"/>
      <c r="O1403" s="412"/>
      <c r="P1403" s="412"/>
      <c r="Q1403" s="370" t="s">
        <v>86</v>
      </c>
      <c r="R1403" s="371"/>
      <c r="S1403" s="371"/>
      <c r="T1403" s="371"/>
      <c r="U1403" s="371"/>
      <c r="V1403" s="371"/>
      <c r="W1403" s="413"/>
      <c r="X1403" s="370" t="s">
        <v>87</v>
      </c>
      <c r="Y1403" s="371"/>
      <c r="Z1403" s="371"/>
      <c r="AA1403" s="371"/>
      <c r="AB1403" s="371"/>
      <c r="AC1403" s="371"/>
      <c r="AD1403" s="413"/>
      <c r="AE1403" s="370" t="s">
        <v>88</v>
      </c>
      <c r="AF1403" s="371"/>
      <c r="AG1403" s="371"/>
      <c r="AH1403" s="371"/>
      <c r="AI1403" s="371"/>
      <c r="AJ1403" s="371"/>
      <c r="AK1403" s="413"/>
      <c r="AL1403" s="370" t="s">
        <v>90</v>
      </c>
      <c r="AM1403" s="371"/>
      <c r="AN1403" s="371"/>
      <c r="AO1403" s="371"/>
      <c r="AP1403" s="371"/>
      <c r="AQ1403" s="371"/>
      <c r="AR1403" s="413"/>
      <c r="AS1403" s="370" t="s">
        <v>91</v>
      </c>
      <c r="AT1403" s="371"/>
      <c r="AU1403" s="371"/>
      <c r="AV1403" s="371"/>
      <c r="AW1403" s="371"/>
      <c r="AX1403" s="371"/>
      <c r="AY1403" s="372"/>
    </row>
    <row r="1404" spans="2:60" ht="21" customHeight="1">
      <c r="B1404" s="291"/>
      <c r="C1404" s="292"/>
      <c r="D1404" s="292"/>
      <c r="E1404" s="292"/>
      <c r="F1404" s="292"/>
      <c r="G1404" s="293"/>
      <c r="H1404" s="373" t="s">
        <v>5</v>
      </c>
      <c r="I1404" s="374"/>
      <c r="J1404" s="379" t="s">
        <v>6</v>
      </c>
      <c r="K1404" s="380"/>
      <c r="L1404" s="380"/>
      <c r="M1404" s="380"/>
      <c r="N1404" s="380"/>
      <c r="O1404" s="380"/>
      <c r="P1404" s="381"/>
      <c r="Q1404" s="514">
        <v>16.492999999999999</v>
      </c>
      <c r="R1404" s="514"/>
      <c r="S1404" s="514"/>
      <c r="T1404" s="514"/>
      <c r="U1404" s="514"/>
      <c r="V1404" s="514"/>
      <c r="W1404" s="514"/>
      <c r="X1404" s="514">
        <v>28.047999999999998</v>
      </c>
      <c r="Y1404" s="514"/>
      <c r="Z1404" s="514"/>
      <c r="AA1404" s="514"/>
      <c r="AB1404" s="514"/>
      <c r="AC1404" s="514"/>
      <c r="AD1404" s="514"/>
      <c r="AE1404" s="514">
        <v>2.2890000000000001</v>
      </c>
      <c r="AF1404" s="514"/>
      <c r="AG1404" s="514"/>
      <c r="AH1404" s="514"/>
      <c r="AI1404" s="514"/>
      <c r="AJ1404" s="514"/>
      <c r="AK1404" s="514"/>
      <c r="AL1404" s="514">
        <v>50.023000000000003</v>
      </c>
      <c r="AM1404" s="514"/>
      <c r="AN1404" s="514"/>
      <c r="AO1404" s="514"/>
      <c r="AP1404" s="514"/>
      <c r="AQ1404" s="514"/>
      <c r="AR1404" s="514"/>
      <c r="AS1404" s="384">
        <v>19.414000000000001</v>
      </c>
      <c r="AT1404" s="384"/>
      <c r="AU1404" s="384"/>
      <c r="AV1404" s="384"/>
      <c r="AW1404" s="384"/>
      <c r="AX1404" s="384"/>
      <c r="AY1404" s="385"/>
    </row>
    <row r="1405" spans="2:60" ht="21" customHeight="1">
      <c r="B1405" s="291"/>
      <c r="C1405" s="292"/>
      <c r="D1405" s="292"/>
      <c r="E1405" s="292"/>
      <c r="F1405" s="292"/>
      <c r="G1405" s="293"/>
      <c r="H1405" s="375"/>
      <c r="I1405" s="376"/>
      <c r="J1405" s="386" t="s">
        <v>7</v>
      </c>
      <c r="K1405" s="387"/>
      <c r="L1405" s="387"/>
      <c r="M1405" s="387"/>
      <c r="N1405" s="387"/>
      <c r="O1405" s="387"/>
      <c r="P1405" s="388"/>
      <c r="Q1405" s="414" t="s">
        <v>1694</v>
      </c>
      <c r="R1405" s="414"/>
      <c r="S1405" s="414"/>
      <c r="T1405" s="414"/>
      <c r="U1405" s="414"/>
      <c r="V1405" s="414"/>
      <c r="W1405" s="414"/>
      <c r="X1405" s="414" t="s">
        <v>1694</v>
      </c>
      <c r="Y1405" s="414"/>
      <c r="Z1405" s="414"/>
      <c r="AA1405" s="414"/>
      <c r="AB1405" s="414"/>
      <c r="AC1405" s="414"/>
      <c r="AD1405" s="414"/>
      <c r="AE1405" s="414" t="s">
        <v>1694</v>
      </c>
      <c r="AF1405" s="414"/>
      <c r="AG1405" s="414"/>
      <c r="AH1405" s="414"/>
      <c r="AI1405" s="414"/>
      <c r="AJ1405" s="414"/>
      <c r="AK1405" s="414"/>
      <c r="AL1405" s="414"/>
      <c r="AM1405" s="414"/>
      <c r="AN1405" s="414"/>
      <c r="AO1405" s="414"/>
      <c r="AP1405" s="414"/>
      <c r="AQ1405" s="414"/>
      <c r="AR1405" s="414"/>
      <c r="AS1405" s="464"/>
      <c r="AT1405" s="464"/>
      <c r="AU1405" s="464"/>
      <c r="AV1405" s="464"/>
      <c r="AW1405" s="464"/>
      <c r="AX1405" s="464"/>
      <c r="AY1405" s="465"/>
    </row>
    <row r="1406" spans="2:60" ht="24.75" customHeight="1">
      <c r="B1406" s="291"/>
      <c r="C1406" s="292"/>
      <c r="D1406" s="292"/>
      <c r="E1406" s="292"/>
      <c r="F1406" s="292"/>
      <c r="G1406" s="293"/>
      <c r="H1406" s="375"/>
      <c r="I1406" s="376"/>
      <c r="J1406" s="386" t="s">
        <v>8</v>
      </c>
      <c r="K1406" s="387"/>
      <c r="L1406" s="387"/>
      <c r="M1406" s="387"/>
      <c r="N1406" s="387"/>
      <c r="O1406" s="387"/>
      <c r="P1406" s="388"/>
      <c r="Q1406" s="414" t="s">
        <v>1694</v>
      </c>
      <c r="R1406" s="414"/>
      <c r="S1406" s="414"/>
      <c r="T1406" s="414"/>
      <c r="U1406" s="414"/>
      <c r="V1406" s="414"/>
      <c r="W1406" s="414"/>
      <c r="X1406" s="414" t="s">
        <v>1694</v>
      </c>
      <c r="Y1406" s="414"/>
      <c r="Z1406" s="414"/>
      <c r="AA1406" s="414"/>
      <c r="AB1406" s="414"/>
      <c r="AC1406" s="414"/>
      <c r="AD1406" s="414"/>
      <c r="AE1406" s="414" t="s">
        <v>1694</v>
      </c>
      <c r="AF1406" s="414"/>
      <c r="AG1406" s="414"/>
      <c r="AH1406" s="414"/>
      <c r="AI1406" s="414"/>
      <c r="AJ1406" s="414"/>
      <c r="AK1406" s="414"/>
      <c r="AL1406" s="414"/>
      <c r="AM1406" s="414"/>
      <c r="AN1406" s="414"/>
      <c r="AO1406" s="414"/>
      <c r="AP1406" s="414"/>
      <c r="AQ1406" s="414"/>
      <c r="AR1406" s="414"/>
      <c r="AS1406" s="464"/>
      <c r="AT1406" s="464"/>
      <c r="AU1406" s="464"/>
      <c r="AV1406" s="464"/>
      <c r="AW1406" s="464"/>
      <c r="AX1406" s="464"/>
      <c r="AY1406" s="465"/>
    </row>
    <row r="1407" spans="2:60" ht="24.75" customHeight="1">
      <c r="B1407" s="291"/>
      <c r="C1407" s="292"/>
      <c r="D1407" s="292"/>
      <c r="E1407" s="292"/>
      <c r="F1407" s="292"/>
      <c r="G1407" s="293"/>
      <c r="H1407" s="377"/>
      <c r="I1407" s="378"/>
      <c r="J1407" s="415" t="s">
        <v>26</v>
      </c>
      <c r="K1407" s="416"/>
      <c r="L1407" s="416"/>
      <c r="M1407" s="416"/>
      <c r="N1407" s="416"/>
      <c r="O1407" s="416"/>
      <c r="P1407" s="417"/>
      <c r="Q1407" s="398">
        <f>SUM(Q1404:W1406)</f>
        <v>16.492999999999999</v>
      </c>
      <c r="R1407" s="399"/>
      <c r="S1407" s="399"/>
      <c r="T1407" s="399"/>
      <c r="U1407" s="399"/>
      <c r="V1407" s="399"/>
      <c r="W1407" s="400"/>
      <c r="X1407" s="398">
        <f>SUM(X1404:AD1406)</f>
        <v>28.047999999999998</v>
      </c>
      <c r="Y1407" s="399"/>
      <c r="Z1407" s="399"/>
      <c r="AA1407" s="399"/>
      <c r="AB1407" s="399"/>
      <c r="AC1407" s="399"/>
      <c r="AD1407" s="400"/>
      <c r="AE1407" s="398">
        <f>SUM(AE1404:AK1406)</f>
        <v>2.2890000000000001</v>
      </c>
      <c r="AF1407" s="399"/>
      <c r="AG1407" s="399"/>
      <c r="AH1407" s="399"/>
      <c r="AI1407" s="399"/>
      <c r="AJ1407" s="399"/>
      <c r="AK1407" s="400"/>
      <c r="AL1407" s="398">
        <f>SUM(AL1404:AR1406)</f>
        <v>50.023000000000003</v>
      </c>
      <c r="AM1407" s="399"/>
      <c r="AN1407" s="399"/>
      <c r="AO1407" s="399"/>
      <c r="AP1407" s="399"/>
      <c r="AQ1407" s="399"/>
      <c r="AR1407" s="400"/>
      <c r="AS1407" s="402">
        <f>SUM(AS1404:AY1406)</f>
        <v>19.414000000000001</v>
      </c>
      <c r="AT1407" s="402"/>
      <c r="AU1407" s="402"/>
      <c r="AV1407" s="402"/>
      <c r="AW1407" s="402"/>
      <c r="AX1407" s="402"/>
      <c r="AY1407" s="403"/>
    </row>
    <row r="1408" spans="2:60" ht="24.75" customHeight="1">
      <c r="B1408" s="291"/>
      <c r="C1408" s="292"/>
      <c r="D1408" s="292"/>
      <c r="E1408" s="292"/>
      <c r="F1408" s="292"/>
      <c r="G1408" s="293"/>
      <c r="H1408" s="392" t="s">
        <v>9</v>
      </c>
      <c r="I1408" s="393"/>
      <c r="J1408" s="393"/>
      <c r="K1408" s="393"/>
      <c r="L1408" s="393"/>
      <c r="M1408" s="393"/>
      <c r="N1408" s="393"/>
      <c r="O1408" s="393"/>
      <c r="P1408" s="393"/>
      <c r="Q1408" s="515">
        <v>11.673999999999999</v>
      </c>
      <c r="R1408" s="515"/>
      <c r="S1408" s="515"/>
      <c r="T1408" s="515"/>
      <c r="U1408" s="515"/>
      <c r="V1408" s="515"/>
      <c r="W1408" s="515"/>
      <c r="X1408" s="515">
        <v>20.388000000000002</v>
      </c>
      <c r="Y1408" s="515"/>
      <c r="Z1408" s="515"/>
      <c r="AA1408" s="515"/>
      <c r="AB1408" s="515"/>
      <c r="AC1408" s="515"/>
      <c r="AD1408" s="515"/>
      <c r="AE1408" s="515">
        <v>72.739999999999995</v>
      </c>
      <c r="AF1408" s="515"/>
      <c r="AG1408" s="515"/>
      <c r="AH1408" s="515"/>
      <c r="AI1408" s="515"/>
      <c r="AJ1408" s="515"/>
      <c r="AK1408" s="515"/>
      <c r="AL1408" s="390"/>
      <c r="AM1408" s="390"/>
      <c r="AN1408" s="390"/>
      <c r="AO1408" s="390"/>
      <c r="AP1408" s="390"/>
      <c r="AQ1408" s="390"/>
      <c r="AR1408" s="390"/>
      <c r="AS1408" s="390"/>
      <c r="AT1408" s="390"/>
      <c r="AU1408" s="390"/>
      <c r="AV1408" s="390"/>
      <c r="AW1408" s="390"/>
      <c r="AX1408" s="390"/>
      <c r="AY1408" s="391"/>
      <c r="BH1408" s="29"/>
    </row>
    <row r="1409" spans="1:104" ht="24.75" customHeight="1">
      <c r="B1409" s="408"/>
      <c r="C1409" s="409"/>
      <c r="D1409" s="409"/>
      <c r="E1409" s="409"/>
      <c r="F1409" s="409"/>
      <c r="G1409" s="410"/>
      <c r="H1409" s="392" t="s">
        <v>10</v>
      </c>
      <c r="I1409" s="393"/>
      <c r="J1409" s="393"/>
      <c r="K1409" s="393"/>
      <c r="L1409" s="393"/>
      <c r="M1409" s="393"/>
      <c r="N1409" s="393"/>
      <c r="O1409" s="393"/>
      <c r="P1409" s="393"/>
      <c r="Q1409" s="394">
        <f>Q1408/Q1407</f>
        <v>0.70781543685199788</v>
      </c>
      <c r="R1409" s="394"/>
      <c r="S1409" s="394"/>
      <c r="T1409" s="394"/>
      <c r="U1409" s="394"/>
      <c r="V1409" s="394"/>
      <c r="W1409" s="394"/>
      <c r="X1409" s="394">
        <f>X1408/X1407</f>
        <v>0.72689674843126084</v>
      </c>
      <c r="Y1409" s="394"/>
      <c r="Z1409" s="394"/>
      <c r="AA1409" s="394"/>
      <c r="AB1409" s="394"/>
      <c r="AC1409" s="394"/>
      <c r="AD1409" s="394"/>
      <c r="AE1409" s="394">
        <f>AE1408/AE1407</f>
        <v>31.778069025775444</v>
      </c>
      <c r="AF1409" s="394"/>
      <c r="AG1409" s="394"/>
      <c r="AH1409" s="394"/>
      <c r="AI1409" s="394"/>
      <c r="AJ1409" s="394"/>
      <c r="AK1409" s="394"/>
      <c r="AL1409" s="390"/>
      <c r="AM1409" s="390"/>
      <c r="AN1409" s="390"/>
      <c r="AO1409" s="390"/>
      <c r="AP1409" s="390"/>
      <c r="AQ1409" s="390"/>
      <c r="AR1409" s="390"/>
      <c r="AS1409" s="390"/>
      <c r="AT1409" s="390"/>
      <c r="AU1409" s="390"/>
      <c r="AV1409" s="390"/>
      <c r="AW1409" s="390"/>
      <c r="AX1409" s="390"/>
      <c r="AY1409" s="391"/>
    </row>
    <row r="1410" spans="1:104" ht="23.1" customHeight="1">
      <c r="B1410" s="335" t="s">
        <v>99</v>
      </c>
      <c r="C1410" s="336"/>
      <c r="D1410" s="341" t="s">
        <v>23</v>
      </c>
      <c r="E1410" s="342"/>
      <c r="F1410" s="342"/>
      <c r="G1410" s="342"/>
      <c r="H1410" s="342"/>
      <c r="I1410" s="342"/>
      <c r="J1410" s="342"/>
      <c r="K1410" s="342"/>
      <c r="L1410" s="343"/>
      <c r="M1410" s="344" t="s">
        <v>92</v>
      </c>
      <c r="N1410" s="344"/>
      <c r="O1410" s="344"/>
      <c r="P1410" s="344"/>
      <c r="Q1410" s="344"/>
      <c r="R1410" s="344"/>
      <c r="S1410" s="345" t="s">
        <v>91</v>
      </c>
      <c r="T1410" s="345"/>
      <c r="U1410" s="345"/>
      <c r="V1410" s="345"/>
      <c r="W1410" s="345"/>
      <c r="X1410" s="345"/>
      <c r="Y1410" s="346"/>
      <c r="Z1410" s="342"/>
      <c r="AA1410" s="342"/>
      <c r="AB1410" s="342"/>
      <c r="AC1410" s="342"/>
      <c r="AD1410" s="342"/>
      <c r="AE1410" s="342"/>
      <c r="AF1410" s="342"/>
      <c r="AG1410" s="342"/>
      <c r="AH1410" s="342"/>
      <c r="AI1410" s="342"/>
      <c r="AJ1410" s="342"/>
      <c r="AK1410" s="342"/>
      <c r="AL1410" s="342"/>
      <c r="AM1410" s="342"/>
      <c r="AN1410" s="342"/>
      <c r="AO1410" s="342"/>
      <c r="AP1410" s="342"/>
      <c r="AQ1410" s="342"/>
      <c r="AR1410" s="342"/>
      <c r="AS1410" s="342"/>
      <c r="AT1410" s="342"/>
      <c r="AU1410" s="342"/>
      <c r="AV1410" s="342"/>
      <c r="AW1410" s="342"/>
      <c r="AX1410" s="342"/>
      <c r="AY1410" s="347"/>
    </row>
    <row r="1411" spans="1:104" ht="23.1" customHeight="1">
      <c r="B1411" s="337"/>
      <c r="C1411" s="338"/>
      <c r="D1411" s="348" t="s">
        <v>135</v>
      </c>
      <c r="E1411" s="349"/>
      <c r="F1411" s="349"/>
      <c r="G1411" s="349"/>
      <c r="H1411" s="349"/>
      <c r="I1411" s="349"/>
      <c r="J1411" s="349"/>
      <c r="K1411" s="349"/>
      <c r="L1411" s="350"/>
      <c r="M1411" s="351">
        <v>50</v>
      </c>
      <c r="N1411" s="352"/>
      <c r="O1411" s="352"/>
      <c r="P1411" s="352"/>
      <c r="Q1411" s="352"/>
      <c r="R1411" s="353"/>
      <c r="S1411" s="511">
        <v>19</v>
      </c>
      <c r="T1411" s="512"/>
      <c r="U1411" s="512"/>
      <c r="V1411" s="512"/>
      <c r="W1411" s="512"/>
      <c r="X1411" s="513"/>
      <c r="Y1411" s="355"/>
      <c r="Z1411" s="356"/>
      <c r="AA1411" s="356"/>
      <c r="AB1411" s="356"/>
      <c r="AC1411" s="356"/>
      <c r="AD1411" s="356"/>
      <c r="AE1411" s="356"/>
      <c r="AF1411" s="356"/>
      <c r="AG1411" s="356"/>
      <c r="AH1411" s="356"/>
      <c r="AI1411" s="356"/>
      <c r="AJ1411" s="356"/>
      <c r="AK1411" s="356"/>
      <c r="AL1411" s="356"/>
      <c r="AM1411" s="356"/>
      <c r="AN1411" s="356"/>
      <c r="AO1411" s="356"/>
      <c r="AP1411" s="356"/>
      <c r="AQ1411" s="356"/>
      <c r="AR1411" s="356"/>
      <c r="AS1411" s="356"/>
      <c r="AT1411" s="356"/>
      <c r="AU1411" s="356"/>
      <c r="AV1411" s="356"/>
      <c r="AW1411" s="356"/>
      <c r="AX1411" s="356"/>
      <c r="AY1411" s="357"/>
    </row>
    <row r="1412" spans="1:104" ht="23.1" customHeight="1">
      <c r="B1412" s="337"/>
      <c r="C1412" s="338"/>
      <c r="D1412" s="358"/>
      <c r="E1412" s="359"/>
      <c r="F1412" s="359"/>
      <c r="G1412" s="359"/>
      <c r="H1412" s="359"/>
      <c r="I1412" s="359"/>
      <c r="J1412" s="359"/>
      <c r="K1412" s="359"/>
      <c r="L1412" s="360"/>
      <c r="M1412" s="332"/>
      <c r="N1412" s="333"/>
      <c r="O1412" s="333"/>
      <c r="P1412" s="333"/>
      <c r="Q1412" s="333"/>
      <c r="R1412" s="334"/>
      <c r="S1412" s="324"/>
      <c r="T1412" s="324"/>
      <c r="U1412" s="324"/>
      <c r="V1412" s="324"/>
      <c r="W1412" s="324"/>
      <c r="X1412" s="324"/>
      <c r="Y1412" s="325"/>
      <c r="Z1412" s="326"/>
      <c r="AA1412" s="326"/>
      <c r="AB1412" s="326"/>
      <c r="AC1412" s="326"/>
      <c r="AD1412" s="326"/>
      <c r="AE1412" s="326"/>
      <c r="AF1412" s="326"/>
      <c r="AG1412" s="326"/>
      <c r="AH1412" s="326"/>
      <c r="AI1412" s="326"/>
      <c r="AJ1412" s="326"/>
      <c r="AK1412" s="326"/>
      <c r="AL1412" s="326"/>
      <c r="AM1412" s="326"/>
      <c r="AN1412" s="326"/>
      <c r="AO1412" s="326"/>
      <c r="AP1412" s="326"/>
      <c r="AQ1412" s="326"/>
      <c r="AR1412" s="326"/>
      <c r="AS1412" s="326"/>
      <c r="AT1412" s="326"/>
      <c r="AU1412" s="326"/>
      <c r="AV1412" s="326"/>
      <c r="AW1412" s="326"/>
      <c r="AX1412" s="326"/>
      <c r="AY1412" s="327"/>
    </row>
    <row r="1413" spans="1:104" ht="23.1" customHeight="1">
      <c r="B1413" s="337"/>
      <c r="C1413" s="338"/>
      <c r="D1413" s="321"/>
      <c r="E1413" s="322"/>
      <c r="F1413" s="322"/>
      <c r="G1413" s="322"/>
      <c r="H1413" s="322"/>
      <c r="I1413" s="322"/>
      <c r="J1413" s="322"/>
      <c r="K1413" s="322"/>
      <c r="L1413" s="323"/>
      <c r="M1413" s="324"/>
      <c r="N1413" s="324"/>
      <c r="O1413" s="324"/>
      <c r="P1413" s="324"/>
      <c r="Q1413" s="324"/>
      <c r="R1413" s="324"/>
      <c r="S1413" s="324"/>
      <c r="T1413" s="324"/>
      <c r="U1413" s="324"/>
      <c r="V1413" s="324"/>
      <c r="W1413" s="324"/>
      <c r="X1413" s="324"/>
      <c r="Y1413" s="325"/>
      <c r="Z1413" s="326"/>
      <c r="AA1413" s="326"/>
      <c r="AB1413" s="326"/>
      <c r="AC1413" s="326"/>
      <c r="AD1413" s="326"/>
      <c r="AE1413" s="326"/>
      <c r="AF1413" s="326"/>
      <c r="AG1413" s="326"/>
      <c r="AH1413" s="326"/>
      <c r="AI1413" s="326"/>
      <c r="AJ1413" s="326"/>
      <c r="AK1413" s="326"/>
      <c r="AL1413" s="326"/>
      <c r="AM1413" s="326"/>
      <c r="AN1413" s="326"/>
      <c r="AO1413" s="326"/>
      <c r="AP1413" s="326"/>
      <c r="AQ1413" s="326"/>
      <c r="AR1413" s="326"/>
      <c r="AS1413" s="326"/>
      <c r="AT1413" s="326"/>
      <c r="AU1413" s="326"/>
      <c r="AV1413" s="326"/>
      <c r="AW1413" s="326"/>
      <c r="AX1413" s="326"/>
      <c r="AY1413" s="327"/>
    </row>
    <row r="1414" spans="1:104" ht="23.1" customHeight="1">
      <c r="B1414" s="337"/>
      <c r="C1414" s="338"/>
      <c r="D1414" s="321"/>
      <c r="E1414" s="322"/>
      <c r="F1414" s="322"/>
      <c r="G1414" s="322"/>
      <c r="H1414" s="322"/>
      <c r="I1414" s="322"/>
      <c r="J1414" s="322"/>
      <c r="K1414" s="322"/>
      <c r="L1414" s="323"/>
      <c r="M1414" s="324"/>
      <c r="N1414" s="324"/>
      <c r="O1414" s="324"/>
      <c r="P1414" s="324"/>
      <c r="Q1414" s="324"/>
      <c r="R1414" s="324"/>
      <c r="S1414" s="324"/>
      <c r="T1414" s="324"/>
      <c r="U1414" s="324"/>
      <c r="V1414" s="324"/>
      <c r="W1414" s="324"/>
      <c r="X1414" s="324"/>
      <c r="Y1414" s="325"/>
      <c r="Z1414" s="326"/>
      <c r="AA1414" s="326"/>
      <c r="AB1414" s="326"/>
      <c r="AC1414" s="326"/>
      <c r="AD1414" s="326"/>
      <c r="AE1414" s="326"/>
      <c r="AF1414" s="326"/>
      <c r="AG1414" s="326"/>
      <c r="AH1414" s="326"/>
      <c r="AI1414" s="326"/>
      <c r="AJ1414" s="326"/>
      <c r="AK1414" s="326"/>
      <c r="AL1414" s="326"/>
      <c r="AM1414" s="326"/>
      <c r="AN1414" s="326"/>
      <c r="AO1414" s="326"/>
      <c r="AP1414" s="326"/>
      <c r="AQ1414" s="326"/>
      <c r="AR1414" s="326"/>
      <c r="AS1414" s="326"/>
      <c r="AT1414" s="326"/>
      <c r="AU1414" s="326"/>
      <c r="AV1414" s="326"/>
      <c r="AW1414" s="326"/>
      <c r="AX1414" s="326"/>
      <c r="AY1414" s="327"/>
    </row>
    <row r="1415" spans="1:104" ht="23.1" customHeight="1">
      <c r="B1415" s="337"/>
      <c r="C1415" s="338"/>
      <c r="D1415" s="321"/>
      <c r="E1415" s="322"/>
      <c r="F1415" s="322"/>
      <c r="G1415" s="322"/>
      <c r="H1415" s="322"/>
      <c r="I1415" s="322"/>
      <c r="J1415" s="322"/>
      <c r="K1415" s="322"/>
      <c r="L1415" s="323"/>
      <c r="M1415" s="324"/>
      <c r="N1415" s="324"/>
      <c r="O1415" s="324"/>
      <c r="P1415" s="324"/>
      <c r="Q1415" s="324"/>
      <c r="R1415" s="324"/>
      <c r="S1415" s="324"/>
      <c r="T1415" s="324"/>
      <c r="U1415" s="324"/>
      <c r="V1415" s="324"/>
      <c r="W1415" s="324"/>
      <c r="X1415" s="324"/>
      <c r="Y1415" s="325"/>
      <c r="Z1415" s="326"/>
      <c r="AA1415" s="326"/>
      <c r="AB1415" s="326"/>
      <c r="AC1415" s="326"/>
      <c r="AD1415" s="326"/>
      <c r="AE1415" s="326"/>
      <c r="AF1415" s="326"/>
      <c r="AG1415" s="326"/>
      <c r="AH1415" s="326"/>
      <c r="AI1415" s="326"/>
      <c r="AJ1415" s="326"/>
      <c r="AK1415" s="326"/>
      <c r="AL1415" s="326"/>
      <c r="AM1415" s="326"/>
      <c r="AN1415" s="326"/>
      <c r="AO1415" s="326"/>
      <c r="AP1415" s="326"/>
      <c r="AQ1415" s="326"/>
      <c r="AR1415" s="326"/>
      <c r="AS1415" s="326"/>
      <c r="AT1415" s="326"/>
      <c r="AU1415" s="326"/>
      <c r="AV1415" s="326"/>
      <c r="AW1415" s="326"/>
      <c r="AX1415" s="326"/>
      <c r="AY1415" s="327"/>
    </row>
    <row r="1416" spans="1:104" ht="23.1" customHeight="1">
      <c r="B1416" s="337"/>
      <c r="C1416" s="338"/>
      <c r="D1416" s="321"/>
      <c r="E1416" s="322"/>
      <c r="F1416" s="322"/>
      <c r="G1416" s="322"/>
      <c r="H1416" s="322"/>
      <c r="I1416" s="322"/>
      <c r="J1416" s="322"/>
      <c r="K1416" s="322"/>
      <c r="L1416" s="323"/>
      <c r="M1416" s="324"/>
      <c r="N1416" s="324"/>
      <c r="O1416" s="324"/>
      <c r="P1416" s="324"/>
      <c r="Q1416" s="324"/>
      <c r="R1416" s="324"/>
      <c r="S1416" s="324"/>
      <c r="T1416" s="324"/>
      <c r="U1416" s="324"/>
      <c r="V1416" s="324"/>
      <c r="W1416" s="324"/>
      <c r="X1416" s="324"/>
      <c r="Y1416" s="325"/>
      <c r="Z1416" s="326"/>
      <c r="AA1416" s="326"/>
      <c r="AB1416" s="326"/>
      <c r="AC1416" s="326"/>
      <c r="AD1416" s="326"/>
      <c r="AE1416" s="326"/>
      <c r="AF1416" s="326"/>
      <c r="AG1416" s="326"/>
      <c r="AH1416" s="326"/>
      <c r="AI1416" s="326"/>
      <c r="AJ1416" s="326"/>
      <c r="AK1416" s="326"/>
      <c r="AL1416" s="326"/>
      <c r="AM1416" s="326"/>
      <c r="AN1416" s="326"/>
      <c r="AO1416" s="326"/>
      <c r="AP1416" s="326"/>
      <c r="AQ1416" s="326"/>
      <c r="AR1416" s="326"/>
      <c r="AS1416" s="326"/>
      <c r="AT1416" s="326"/>
      <c r="AU1416" s="326"/>
      <c r="AV1416" s="326"/>
      <c r="AW1416" s="326"/>
      <c r="AX1416" s="326"/>
      <c r="AY1416" s="327"/>
    </row>
    <row r="1417" spans="1:104" ht="23.1" customHeight="1">
      <c r="B1417" s="337"/>
      <c r="C1417" s="338"/>
      <c r="D1417" s="328"/>
      <c r="E1417" s="329"/>
      <c r="F1417" s="329"/>
      <c r="G1417" s="329"/>
      <c r="H1417" s="329"/>
      <c r="I1417" s="329"/>
      <c r="J1417" s="329"/>
      <c r="K1417" s="329"/>
      <c r="L1417" s="330"/>
      <c r="M1417" s="331"/>
      <c r="N1417" s="331"/>
      <c r="O1417" s="331"/>
      <c r="P1417" s="331"/>
      <c r="Q1417" s="331"/>
      <c r="R1417" s="331"/>
      <c r="S1417" s="331"/>
      <c r="T1417" s="331"/>
      <c r="U1417" s="331"/>
      <c r="V1417" s="331"/>
      <c r="W1417" s="331"/>
      <c r="X1417" s="331"/>
      <c r="Y1417" s="325"/>
      <c r="Z1417" s="326"/>
      <c r="AA1417" s="326"/>
      <c r="AB1417" s="326"/>
      <c r="AC1417" s="326"/>
      <c r="AD1417" s="326"/>
      <c r="AE1417" s="326"/>
      <c r="AF1417" s="326"/>
      <c r="AG1417" s="326"/>
      <c r="AH1417" s="326"/>
      <c r="AI1417" s="326"/>
      <c r="AJ1417" s="326"/>
      <c r="AK1417" s="326"/>
      <c r="AL1417" s="326"/>
      <c r="AM1417" s="326"/>
      <c r="AN1417" s="326"/>
      <c r="AO1417" s="326"/>
      <c r="AP1417" s="326"/>
      <c r="AQ1417" s="326"/>
      <c r="AR1417" s="326"/>
      <c r="AS1417" s="326"/>
      <c r="AT1417" s="326"/>
      <c r="AU1417" s="326"/>
      <c r="AV1417" s="326"/>
      <c r="AW1417" s="326"/>
      <c r="AX1417" s="326"/>
      <c r="AY1417" s="327"/>
    </row>
    <row r="1418" spans="1:104" ht="23.1" customHeight="1">
      <c r="B1418" s="339"/>
      <c r="C1418" s="340"/>
      <c r="D1418" s="361" t="s">
        <v>26</v>
      </c>
      <c r="E1418" s="362"/>
      <c r="F1418" s="362"/>
      <c r="G1418" s="362"/>
      <c r="H1418" s="362"/>
      <c r="I1418" s="362"/>
      <c r="J1418" s="362"/>
      <c r="K1418" s="362"/>
      <c r="L1418" s="363"/>
      <c r="M1418" s="364">
        <f>SUM(M1411:R1417)</f>
        <v>50</v>
      </c>
      <c r="N1418" s="365"/>
      <c r="O1418" s="365"/>
      <c r="P1418" s="365"/>
      <c r="Q1418" s="365"/>
      <c r="R1418" s="366"/>
      <c r="S1418" s="364">
        <f>SUM(S1411:X1417)</f>
        <v>19</v>
      </c>
      <c r="T1418" s="365"/>
      <c r="U1418" s="365"/>
      <c r="V1418" s="365"/>
      <c r="W1418" s="365"/>
      <c r="X1418" s="366"/>
      <c r="Y1418" s="367"/>
      <c r="Z1418" s="368"/>
      <c r="AA1418" s="368"/>
      <c r="AB1418" s="368"/>
      <c r="AC1418" s="368"/>
      <c r="AD1418" s="368"/>
      <c r="AE1418" s="368"/>
      <c r="AF1418" s="368"/>
      <c r="AG1418" s="368"/>
      <c r="AH1418" s="368"/>
      <c r="AI1418" s="368"/>
      <c r="AJ1418" s="368"/>
      <c r="AK1418" s="368"/>
      <c r="AL1418" s="368"/>
      <c r="AM1418" s="368"/>
      <c r="AN1418" s="368"/>
      <c r="AO1418" s="368"/>
      <c r="AP1418" s="368"/>
      <c r="AQ1418" s="368"/>
      <c r="AR1418" s="368"/>
      <c r="AS1418" s="368"/>
      <c r="AT1418" s="368"/>
      <c r="AU1418" s="368"/>
      <c r="AV1418" s="368"/>
      <c r="AW1418" s="368"/>
      <c r="AX1418" s="368"/>
      <c r="AY1418" s="369"/>
    </row>
    <row r="1419" spans="1:104" ht="24.75" customHeight="1">
      <c r="B1419" s="25"/>
      <c r="C1419" s="25"/>
      <c r="D1419" s="25"/>
      <c r="E1419" s="25"/>
      <c r="F1419" s="25"/>
      <c r="G1419" s="25"/>
      <c r="H1419" s="30"/>
      <c r="I1419" s="30"/>
      <c r="J1419" s="30"/>
      <c r="K1419" s="30"/>
      <c r="L1419" s="30"/>
      <c r="M1419" s="30"/>
      <c r="N1419" s="30"/>
      <c r="O1419" s="30"/>
      <c r="P1419" s="30"/>
      <c r="Q1419" s="31"/>
      <c r="R1419" s="31"/>
      <c r="S1419" s="31"/>
      <c r="T1419" s="31"/>
      <c r="U1419" s="31"/>
      <c r="V1419" s="31"/>
      <c r="W1419" s="31"/>
      <c r="X1419" s="31"/>
      <c r="Y1419" s="31"/>
      <c r="Z1419" s="31"/>
      <c r="AA1419" s="31"/>
      <c r="AB1419" s="31"/>
      <c r="AC1419" s="31"/>
      <c r="AD1419" s="31"/>
      <c r="AE1419" s="31"/>
      <c r="AF1419" s="31"/>
      <c r="AG1419" s="31"/>
      <c r="AH1419" s="31"/>
      <c r="AI1419" s="31"/>
      <c r="AJ1419" s="31"/>
      <c r="AK1419" s="31"/>
      <c r="AL1419" s="31"/>
      <c r="AM1419" s="31"/>
      <c r="AN1419" s="31"/>
      <c r="AO1419" s="31"/>
      <c r="AP1419" s="31"/>
      <c r="AQ1419" s="31"/>
      <c r="AR1419" s="31"/>
      <c r="AS1419" s="31"/>
      <c r="AT1419" s="31"/>
      <c r="AU1419" s="31"/>
      <c r="AV1419" s="31"/>
      <c r="AW1419" s="31"/>
      <c r="AX1419" s="31"/>
      <c r="AY1419" s="31"/>
    </row>
    <row r="1420" spans="1:104" ht="41.25" customHeight="1">
      <c r="B1420" s="25"/>
      <c r="C1420" s="25"/>
      <c r="D1420" s="25"/>
      <c r="E1420" s="25"/>
      <c r="F1420" s="25"/>
      <c r="G1420" s="25"/>
      <c r="H1420" s="11"/>
      <c r="I1420" s="11"/>
      <c r="J1420" s="11"/>
      <c r="K1420" s="11"/>
      <c r="L1420" s="11"/>
      <c r="M1420" s="11"/>
      <c r="N1420" s="11"/>
      <c r="O1420" s="11"/>
      <c r="P1420" s="11"/>
      <c r="Q1420" s="11"/>
      <c r="R1420" s="11"/>
      <c r="S1420" s="11"/>
      <c r="T1420" s="11"/>
      <c r="U1420" s="11"/>
      <c r="V1420" s="11"/>
      <c r="W1420" s="11"/>
      <c r="X1420" s="11"/>
      <c r="Y1420" s="11"/>
      <c r="Z1420" s="11"/>
      <c r="AA1420" s="11"/>
      <c r="AB1420" s="11"/>
      <c r="AC1420" s="11"/>
      <c r="AD1420" s="11"/>
      <c r="AE1420" s="11"/>
      <c r="AF1420" s="11"/>
      <c r="AG1420" s="11"/>
      <c r="AH1420" s="11"/>
      <c r="AI1420" s="11"/>
      <c r="AJ1420" s="11"/>
      <c r="AK1420" s="11"/>
      <c r="AL1420" s="11"/>
      <c r="AM1420" s="11"/>
      <c r="AN1420" s="11"/>
      <c r="AO1420" s="11"/>
      <c r="AP1420" s="11"/>
      <c r="AQ1420" s="11"/>
      <c r="AR1420" s="11"/>
      <c r="AS1420" s="11"/>
      <c r="AT1420" s="11"/>
      <c r="AU1420" s="11"/>
      <c r="AV1420" s="11"/>
      <c r="AW1420" s="11"/>
      <c r="AX1420" s="11"/>
      <c r="AY1420" s="11"/>
    </row>
    <row r="1421" spans="1:104" ht="23.25" customHeight="1" thickBot="1">
      <c r="A1421" s="4"/>
      <c r="B1421" s="319" t="s">
        <v>100</v>
      </c>
      <c r="C1421" s="320"/>
      <c r="D1421" s="320"/>
      <c r="E1421" s="320"/>
      <c r="F1421" s="320"/>
      <c r="G1421" s="320"/>
      <c r="H1421" s="212" t="s">
        <v>1942</v>
      </c>
      <c r="I1421" s="212"/>
      <c r="J1421" s="212"/>
      <c r="K1421" s="212"/>
      <c r="L1421" s="212"/>
      <c r="M1421" s="212"/>
      <c r="N1421" s="212"/>
      <c r="O1421" s="212"/>
      <c r="P1421" s="212"/>
      <c r="Q1421" s="212"/>
      <c r="R1421" s="212"/>
      <c r="S1421" s="212"/>
      <c r="T1421" s="212"/>
      <c r="U1421" s="212"/>
      <c r="V1421" s="212"/>
      <c r="W1421" s="212"/>
      <c r="X1421" s="212"/>
      <c r="Y1421" s="212"/>
      <c r="Z1421" s="212"/>
      <c r="AA1421" s="212"/>
      <c r="AB1421" s="212"/>
      <c r="AC1421" s="212"/>
      <c r="AD1421" s="212"/>
      <c r="AE1421" s="212"/>
      <c r="AF1421" s="212"/>
      <c r="AG1421" s="212"/>
      <c r="AH1421" s="212"/>
      <c r="AI1421" s="212"/>
      <c r="AJ1421" s="212"/>
      <c r="AK1421" s="212"/>
      <c r="AL1421" s="212"/>
      <c r="AM1421" s="212"/>
      <c r="AN1421" s="212"/>
      <c r="AO1421" s="212"/>
      <c r="AP1421" s="212"/>
      <c r="AQ1421" s="212"/>
      <c r="AR1421" s="212"/>
      <c r="AS1421" s="212"/>
      <c r="AT1421" s="212"/>
      <c r="AU1421" s="212"/>
      <c r="AV1421" s="212"/>
      <c r="AW1421" s="212"/>
      <c r="AX1421" s="212"/>
      <c r="AY1421" s="212"/>
    </row>
    <row r="1422" spans="1:104" ht="385.5" customHeight="1">
      <c r="A1422" s="5"/>
      <c r="B1422" s="288" t="s">
        <v>40</v>
      </c>
      <c r="C1422" s="289"/>
      <c r="D1422" s="289"/>
      <c r="E1422" s="289"/>
      <c r="F1422" s="289"/>
      <c r="G1422" s="290"/>
      <c r="H1422" s="537"/>
      <c r="I1422" s="538"/>
      <c r="J1422" s="538"/>
      <c r="K1422" s="538"/>
      <c r="L1422" s="538"/>
      <c r="M1422" s="538"/>
      <c r="N1422" s="538"/>
      <c r="O1422" s="538"/>
      <c r="P1422" s="538"/>
      <c r="Q1422" s="538"/>
      <c r="R1422" s="538"/>
      <c r="S1422" s="538"/>
      <c r="T1422" s="538"/>
      <c r="U1422" s="538"/>
      <c r="V1422" s="538"/>
      <c r="W1422" s="538"/>
      <c r="X1422" s="538"/>
      <c r="Y1422" s="538"/>
      <c r="Z1422" s="538"/>
      <c r="AA1422" s="538"/>
      <c r="AB1422" s="538"/>
      <c r="AC1422" s="538"/>
      <c r="AD1422" s="538"/>
      <c r="AE1422" s="538"/>
      <c r="AF1422" s="538"/>
      <c r="AG1422" s="538"/>
      <c r="AH1422" s="538"/>
      <c r="AI1422" s="538"/>
      <c r="AJ1422" s="538"/>
      <c r="AK1422" s="538"/>
      <c r="AL1422" s="538"/>
      <c r="AM1422" s="538"/>
      <c r="AN1422" s="538"/>
      <c r="AO1422" s="538"/>
      <c r="AP1422" s="538"/>
      <c r="AQ1422" s="538"/>
      <c r="AR1422" s="538"/>
      <c r="AS1422" s="538"/>
      <c r="AT1422" s="538"/>
      <c r="AU1422" s="538"/>
      <c r="AV1422" s="538"/>
      <c r="AW1422" s="538"/>
      <c r="AX1422" s="538"/>
      <c r="AY1422" s="539"/>
      <c r="BI1422" s="33"/>
      <c r="BJ1422" s="33"/>
      <c r="BK1422" s="33"/>
      <c r="BL1422" s="33"/>
      <c r="BM1422" s="33"/>
      <c r="BN1422" s="33"/>
      <c r="BO1422" s="33"/>
      <c r="BP1422" s="33"/>
      <c r="BQ1422" s="33"/>
      <c r="BR1422" s="33"/>
      <c r="BS1422" s="33"/>
      <c r="BT1422" s="33"/>
      <c r="BU1422" s="33"/>
      <c r="BV1422" s="33"/>
      <c r="BW1422" s="33"/>
      <c r="BX1422" s="33"/>
      <c r="BY1422" s="33"/>
      <c r="BZ1422" s="33"/>
      <c r="CA1422" s="33"/>
      <c r="CB1422" s="33"/>
      <c r="CC1422" s="33"/>
      <c r="CD1422" s="33"/>
      <c r="CE1422" s="33"/>
      <c r="CF1422" s="33"/>
      <c r="CG1422" s="33"/>
      <c r="CH1422" s="33"/>
      <c r="CI1422" s="33"/>
      <c r="CJ1422" s="33"/>
      <c r="CK1422" s="33"/>
      <c r="CL1422" s="33"/>
      <c r="CM1422" s="33"/>
      <c r="CN1422" s="33"/>
      <c r="CO1422" s="33"/>
      <c r="CP1422" s="33"/>
      <c r="CQ1422" s="33"/>
      <c r="CR1422" s="33"/>
      <c r="CS1422" s="33"/>
      <c r="CT1422" s="33"/>
      <c r="CU1422" s="33"/>
      <c r="CV1422" s="33"/>
      <c r="CW1422" s="33"/>
      <c r="CX1422" s="33"/>
      <c r="CY1422" s="33"/>
      <c r="CZ1422" s="33"/>
    </row>
    <row r="1423" spans="1:104" ht="348.95" customHeight="1">
      <c r="B1423" s="291"/>
      <c r="C1423" s="292"/>
      <c r="D1423" s="292"/>
      <c r="E1423" s="292"/>
      <c r="F1423" s="292"/>
      <c r="G1423" s="293"/>
      <c r="H1423" s="540"/>
      <c r="I1423" s="541"/>
      <c r="J1423" s="541"/>
      <c r="K1423" s="541"/>
      <c r="L1423" s="541"/>
      <c r="M1423" s="541"/>
      <c r="N1423" s="541"/>
      <c r="O1423" s="541"/>
      <c r="P1423" s="541"/>
      <c r="Q1423" s="541"/>
      <c r="R1423" s="541"/>
      <c r="S1423" s="541"/>
      <c r="T1423" s="541"/>
      <c r="U1423" s="541"/>
      <c r="V1423" s="541"/>
      <c r="W1423" s="541"/>
      <c r="X1423" s="541"/>
      <c r="Y1423" s="541"/>
      <c r="Z1423" s="541"/>
      <c r="AA1423" s="541"/>
      <c r="AB1423" s="541"/>
      <c r="AC1423" s="541"/>
      <c r="AD1423" s="541"/>
      <c r="AE1423" s="541"/>
      <c r="AF1423" s="541"/>
      <c r="AG1423" s="541"/>
      <c r="AH1423" s="541"/>
      <c r="AI1423" s="541"/>
      <c r="AJ1423" s="541"/>
      <c r="AK1423" s="541"/>
      <c r="AL1423" s="541"/>
      <c r="AM1423" s="541"/>
      <c r="AN1423" s="541"/>
      <c r="AO1423" s="541"/>
      <c r="AP1423" s="541"/>
      <c r="AQ1423" s="541"/>
      <c r="AR1423" s="541"/>
      <c r="AS1423" s="541"/>
      <c r="AT1423" s="541"/>
      <c r="AU1423" s="541"/>
      <c r="AV1423" s="541"/>
      <c r="AW1423" s="541"/>
      <c r="AX1423" s="541"/>
      <c r="AY1423" s="542"/>
      <c r="BI1423" s="33"/>
      <c r="BJ1423" s="33"/>
      <c r="BK1423" s="33"/>
      <c r="BL1423" s="33"/>
      <c r="BM1423" s="33"/>
      <c r="BN1423" s="33"/>
      <c r="BO1423" s="33"/>
      <c r="BP1423" s="33"/>
      <c r="BQ1423" s="33"/>
      <c r="BR1423" s="33"/>
      <c r="BS1423" s="33"/>
      <c r="BT1423" s="33"/>
      <c r="BU1423" s="33"/>
      <c r="BV1423" s="33"/>
      <c r="BW1423" s="33"/>
      <c r="BX1423" s="33"/>
      <c r="BY1423" s="33"/>
      <c r="BZ1423" s="33"/>
      <c r="CA1423" s="33"/>
      <c r="CB1423" s="33"/>
      <c r="CC1423" s="33"/>
      <c r="CD1423" s="33"/>
      <c r="CE1423" s="33"/>
      <c r="CF1423" s="33"/>
      <c r="CG1423" s="33"/>
      <c r="CH1423" s="33"/>
      <c r="CI1423" s="33"/>
      <c r="CJ1423" s="33"/>
      <c r="CK1423" s="33"/>
      <c r="CL1423" s="33"/>
      <c r="CM1423" s="33"/>
      <c r="CN1423" s="33"/>
      <c r="CO1423" s="33"/>
      <c r="CP1423" s="33"/>
      <c r="CQ1423" s="33"/>
      <c r="CR1423" s="33"/>
      <c r="CS1423" s="33"/>
      <c r="CT1423" s="33"/>
      <c r="CU1423" s="33"/>
      <c r="CV1423" s="33"/>
      <c r="CW1423" s="33"/>
      <c r="CX1423" s="33"/>
      <c r="CY1423" s="33"/>
      <c r="CZ1423" s="33"/>
    </row>
    <row r="1424" spans="1:104" ht="324" customHeight="1" thickBot="1">
      <c r="B1424" s="294"/>
      <c r="C1424" s="295"/>
      <c r="D1424" s="295"/>
      <c r="E1424" s="295"/>
      <c r="F1424" s="295"/>
      <c r="G1424" s="296"/>
      <c r="H1424" s="543"/>
      <c r="I1424" s="544"/>
      <c r="J1424" s="544"/>
      <c r="K1424" s="544"/>
      <c r="L1424" s="544"/>
      <c r="M1424" s="544"/>
      <c r="N1424" s="544"/>
      <c r="O1424" s="544"/>
      <c r="P1424" s="544"/>
      <c r="Q1424" s="544"/>
      <c r="R1424" s="544"/>
      <c r="S1424" s="544"/>
      <c r="T1424" s="544"/>
      <c r="U1424" s="544"/>
      <c r="V1424" s="544"/>
      <c r="W1424" s="544"/>
      <c r="X1424" s="544"/>
      <c r="Y1424" s="544"/>
      <c r="Z1424" s="544"/>
      <c r="AA1424" s="544"/>
      <c r="AB1424" s="544"/>
      <c r="AC1424" s="544"/>
      <c r="AD1424" s="544"/>
      <c r="AE1424" s="544"/>
      <c r="AF1424" s="544"/>
      <c r="AG1424" s="544"/>
      <c r="AH1424" s="544"/>
      <c r="AI1424" s="544"/>
      <c r="AJ1424" s="544"/>
      <c r="AK1424" s="544"/>
      <c r="AL1424" s="544"/>
      <c r="AM1424" s="544"/>
      <c r="AN1424" s="544"/>
      <c r="AO1424" s="544"/>
      <c r="AP1424" s="544"/>
      <c r="AQ1424" s="544"/>
      <c r="AR1424" s="544"/>
      <c r="AS1424" s="544"/>
      <c r="AT1424" s="544"/>
      <c r="AU1424" s="544"/>
      <c r="AV1424" s="544"/>
      <c r="AW1424" s="544"/>
      <c r="AX1424" s="544"/>
      <c r="AY1424" s="545"/>
      <c r="BI1424" s="33"/>
      <c r="BJ1424" s="33"/>
      <c r="BK1424" s="33"/>
      <c r="BL1424" s="33"/>
      <c r="BM1424" s="33"/>
      <c r="BN1424" s="33"/>
      <c r="BO1424" s="33"/>
      <c r="BP1424" s="33"/>
      <c r="BQ1424" s="33"/>
      <c r="BR1424" s="33"/>
      <c r="BS1424" s="33"/>
      <c r="BT1424" s="33"/>
      <c r="BU1424" s="33"/>
      <c r="BV1424" s="33"/>
      <c r="BW1424" s="33"/>
      <c r="BX1424" s="33"/>
      <c r="BY1424" s="33"/>
      <c r="BZ1424" s="33"/>
      <c r="CA1424" s="33"/>
      <c r="CB1424" s="33"/>
      <c r="CC1424" s="33"/>
      <c r="CD1424" s="33"/>
      <c r="CE1424" s="33"/>
      <c r="CF1424" s="33"/>
      <c r="CG1424" s="33"/>
      <c r="CH1424" s="33"/>
      <c r="CI1424" s="33"/>
      <c r="CJ1424" s="33"/>
      <c r="CK1424" s="33"/>
      <c r="CL1424" s="33"/>
      <c r="CM1424" s="33"/>
      <c r="CN1424" s="33"/>
      <c r="CO1424" s="33"/>
      <c r="CP1424" s="33"/>
      <c r="CQ1424" s="33"/>
      <c r="CR1424" s="33"/>
      <c r="CS1424" s="33"/>
      <c r="CT1424" s="33"/>
      <c r="CU1424" s="33"/>
      <c r="CV1424" s="33"/>
      <c r="CW1424" s="33"/>
      <c r="CX1424" s="33"/>
      <c r="CY1424" s="33"/>
      <c r="CZ1424" s="33"/>
    </row>
    <row r="1425" spans="2:51" ht="41.25" customHeight="1">
      <c r="B1425" s="25"/>
      <c r="C1425" s="25"/>
      <c r="D1425" s="25"/>
      <c r="E1425" s="25"/>
      <c r="F1425" s="25"/>
      <c r="G1425" s="25"/>
      <c r="H1425" s="11"/>
      <c r="I1425" s="11"/>
      <c r="J1425" s="11"/>
      <c r="K1425" s="11"/>
      <c r="L1425" s="11"/>
      <c r="M1425" s="11"/>
      <c r="N1425" s="11"/>
      <c r="O1425" s="11"/>
      <c r="P1425" s="11"/>
      <c r="Q1425" s="11"/>
      <c r="R1425" s="11"/>
      <c r="S1425" s="11"/>
      <c r="T1425" s="11"/>
      <c r="U1425" s="11"/>
      <c r="V1425" s="11"/>
      <c r="W1425" s="11"/>
      <c r="X1425" s="11"/>
      <c r="Y1425" s="11"/>
      <c r="Z1425" s="11"/>
      <c r="AA1425" s="11"/>
      <c r="AB1425" s="11"/>
      <c r="AC1425" s="11"/>
      <c r="AD1425" s="11"/>
      <c r="AE1425" s="11"/>
      <c r="AF1425" s="11"/>
      <c r="AG1425" s="11"/>
      <c r="AH1425" s="11"/>
      <c r="AI1425" s="11"/>
      <c r="AJ1425" s="11"/>
      <c r="AK1425" s="11"/>
      <c r="AL1425" s="11"/>
      <c r="AM1425" s="11"/>
      <c r="AN1425" s="11"/>
      <c r="AO1425" s="11"/>
      <c r="AP1425" s="11"/>
      <c r="AQ1425" s="11"/>
      <c r="AR1425" s="11"/>
      <c r="AS1425" s="11"/>
      <c r="AT1425" s="11"/>
      <c r="AU1425" s="11"/>
      <c r="AV1425" s="11"/>
      <c r="AW1425" s="11"/>
      <c r="AX1425" s="11"/>
      <c r="AY1425" s="11"/>
    </row>
    <row r="1426" spans="2:51" ht="30" customHeight="1" thickBot="1">
      <c r="B1426" s="306" t="s">
        <v>100</v>
      </c>
      <c r="C1426" s="306"/>
      <c r="D1426" s="306"/>
      <c r="E1426" s="306"/>
      <c r="F1426" s="307"/>
      <c r="G1426" s="307"/>
      <c r="H1426" s="507" t="s">
        <v>1942</v>
      </c>
      <c r="I1426" s="507"/>
      <c r="J1426" s="507"/>
      <c r="K1426" s="507"/>
      <c r="L1426" s="507"/>
      <c r="M1426" s="507"/>
      <c r="N1426" s="507"/>
      <c r="O1426" s="507"/>
      <c r="P1426" s="507"/>
      <c r="Q1426" s="507"/>
      <c r="R1426" s="507"/>
      <c r="S1426" s="507"/>
      <c r="T1426" s="507"/>
      <c r="U1426" s="507"/>
      <c r="V1426" s="507"/>
      <c r="W1426" s="507"/>
      <c r="X1426" s="507"/>
      <c r="Y1426" s="507"/>
      <c r="Z1426" s="507"/>
      <c r="AA1426" s="507"/>
      <c r="AB1426" s="507"/>
      <c r="AC1426" s="507"/>
      <c r="AD1426" s="507"/>
      <c r="AE1426" s="507"/>
      <c r="AF1426" s="507"/>
      <c r="AG1426" s="507"/>
      <c r="AH1426" s="507"/>
      <c r="AI1426" s="507"/>
      <c r="AJ1426" s="507"/>
      <c r="AK1426" s="507"/>
      <c r="AL1426" s="507"/>
      <c r="AM1426" s="507"/>
      <c r="AN1426" s="507"/>
      <c r="AO1426" s="507"/>
      <c r="AP1426" s="507"/>
      <c r="AQ1426" s="507"/>
      <c r="AR1426" s="507"/>
      <c r="AS1426" s="507"/>
      <c r="AT1426" s="507"/>
      <c r="AU1426" s="507"/>
      <c r="AV1426" s="507"/>
      <c r="AW1426" s="507"/>
      <c r="AX1426" s="507"/>
      <c r="AY1426" s="507"/>
    </row>
    <row r="1427" spans="2:51" ht="24.75" customHeight="1">
      <c r="B1427" s="308" t="s">
        <v>75</v>
      </c>
      <c r="C1427" s="309"/>
      <c r="D1427" s="309"/>
      <c r="E1427" s="309"/>
      <c r="F1427" s="309"/>
      <c r="G1427" s="310"/>
      <c r="H1427" s="314" t="s">
        <v>1766</v>
      </c>
      <c r="I1427" s="315"/>
      <c r="J1427" s="315"/>
      <c r="K1427" s="315"/>
      <c r="L1427" s="315"/>
      <c r="M1427" s="315"/>
      <c r="N1427" s="315"/>
      <c r="O1427" s="315"/>
      <c r="P1427" s="315"/>
      <c r="Q1427" s="315"/>
      <c r="R1427" s="315"/>
      <c r="S1427" s="315"/>
      <c r="T1427" s="315"/>
      <c r="U1427" s="315"/>
      <c r="V1427" s="315"/>
      <c r="W1427" s="315"/>
      <c r="X1427" s="315"/>
      <c r="Y1427" s="315"/>
      <c r="Z1427" s="315"/>
      <c r="AA1427" s="315"/>
      <c r="AB1427" s="315"/>
      <c r="AC1427" s="316"/>
      <c r="AD1427" s="314" t="s">
        <v>1792</v>
      </c>
      <c r="AE1427" s="315"/>
      <c r="AF1427" s="315"/>
      <c r="AG1427" s="315"/>
      <c r="AH1427" s="315"/>
      <c r="AI1427" s="315"/>
      <c r="AJ1427" s="315"/>
      <c r="AK1427" s="315"/>
      <c r="AL1427" s="315"/>
      <c r="AM1427" s="315"/>
      <c r="AN1427" s="315"/>
      <c r="AO1427" s="315"/>
      <c r="AP1427" s="315"/>
      <c r="AQ1427" s="315"/>
      <c r="AR1427" s="315"/>
      <c r="AS1427" s="315"/>
      <c r="AT1427" s="315"/>
      <c r="AU1427" s="315"/>
      <c r="AV1427" s="315"/>
      <c r="AW1427" s="315"/>
      <c r="AX1427" s="315"/>
      <c r="AY1427" s="317"/>
    </row>
    <row r="1428" spans="2:51" ht="24.75" customHeight="1">
      <c r="B1428" s="308"/>
      <c r="C1428" s="309"/>
      <c r="D1428" s="309"/>
      <c r="E1428" s="309"/>
      <c r="F1428" s="309"/>
      <c r="G1428" s="310"/>
      <c r="H1428" s="278" t="s">
        <v>23</v>
      </c>
      <c r="I1428" s="279"/>
      <c r="J1428" s="279"/>
      <c r="K1428" s="279"/>
      <c r="L1428" s="280"/>
      <c r="M1428" s="259" t="s">
        <v>24</v>
      </c>
      <c r="N1428" s="279"/>
      <c r="O1428" s="279"/>
      <c r="P1428" s="279"/>
      <c r="Q1428" s="279"/>
      <c r="R1428" s="279"/>
      <c r="S1428" s="279"/>
      <c r="T1428" s="279"/>
      <c r="U1428" s="279"/>
      <c r="V1428" s="279"/>
      <c r="W1428" s="279"/>
      <c r="X1428" s="279"/>
      <c r="Y1428" s="280"/>
      <c r="Z1428" s="262" t="s">
        <v>25</v>
      </c>
      <c r="AA1428" s="281"/>
      <c r="AB1428" s="281"/>
      <c r="AC1428" s="318"/>
      <c r="AD1428" s="278" t="s">
        <v>23</v>
      </c>
      <c r="AE1428" s="279"/>
      <c r="AF1428" s="279"/>
      <c r="AG1428" s="279"/>
      <c r="AH1428" s="280"/>
      <c r="AI1428" s="259" t="s">
        <v>24</v>
      </c>
      <c r="AJ1428" s="279"/>
      <c r="AK1428" s="279"/>
      <c r="AL1428" s="279"/>
      <c r="AM1428" s="279"/>
      <c r="AN1428" s="279"/>
      <c r="AO1428" s="279"/>
      <c r="AP1428" s="279"/>
      <c r="AQ1428" s="279"/>
      <c r="AR1428" s="279"/>
      <c r="AS1428" s="279"/>
      <c r="AT1428" s="279"/>
      <c r="AU1428" s="280"/>
      <c r="AV1428" s="262" t="s">
        <v>25</v>
      </c>
      <c r="AW1428" s="281"/>
      <c r="AX1428" s="281"/>
      <c r="AY1428" s="282"/>
    </row>
    <row r="1429" spans="2:51" ht="24.75" customHeight="1">
      <c r="B1429" s="308"/>
      <c r="C1429" s="309"/>
      <c r="D1429" s="309"/>
      <c r="E1429" s="309"/>
      <c r="F1429" s="309"/>
      <c r="G1429" s="310"/>
      <c r="H1429" s="243" t="s">
        <v>135</v>
      </c>
      <c r="I1429" s="244"/>
      <c r="J1429" s="244"/>
      <c r="K1429" s="244"/>
      <c r="L1429" s="245"/>
      <c r="M1429" s="521" t="s">
        <v>1943</v>
      </c>
      <c r="N1429" s="522"/>
      <c r="O1429" s="522"/>
      <c r="P1429" s="522"/>
      <c r="Q1429" s="522"/>
      <c r="R1429" s="522"/>
      <c r="S1429" s="522"/>
      <c r="T1429" s="522"/>
      <c r="U1429" s="522"/>
      <c r="V1429" s="522"/>
      <c r="W1429" s="522"/>
      <c r="X1429" s="522"/>
      <c r="Y1429" s="523"/>
      <c r="Z1429" s="504">
        <v>71.900000000000006</v>
      </c>
      <c r="AA1429" s="505"/>
      <c r="AB1429" s="505"/>
      <c r="AC1429" s="506"/>
      <c r="AD1429" s="243"/>
      <c r="AE1429" s="244"/>
      <c r="AF1429" s="244"/>
      <c r="AG1429" s="244"/>
      <c r="AH1429" s="245"/>
      <c r="AI1429" s="246"/>
      <c r="AJ1429" s="286"/>
      <c r="AK1429" s="286"/>
      <c r="AL1429" s="286"/>
      <c r="AM1429" s="286"/>
      <c r="AN1429" s="286"/>
      <c r="AO1429" s="286"/>
      <c r="AP1429" s="286"/>
      <c r="AQ1429" s="286"/>
      <c r="AR1429" s="286"/>
      <c r="AS1429" s="286"/>
      <c r="AT1429" s="286"/>
      <c r="AU1429" s="287"/>
      <c r="AV1429" s="249"/>
      <c r="AW1429" s="250"/>
      <c r="AX1429" s="250"/>
      <c r="AY1429" s="252"/>
    </row>
    <row r="1430" spans="2:51" ht="24.75" customHeight="1">
      <c r="B1430" s="308"/>
      <c r="C1430" s="309"/>
      <c r="D1430" s="309"/>
      <c r="E1430" s="309"/>
      <c r="F1430" s="309"/>
      <c r="G1430" s="310"/>
      <c r="H1430" s="233"/>
      <c r="I1430" s="234"/>
      <c r="J1430" s="234"/>
      <c r="K1430" s="234"/>
      <c r="L1430" s="235"/>
      <c r="M1430" s="524"/>
      <c r="N1430" s="525"/>
      <c r="O1430" s="525"/>
      <c r="P1430" s="525"/>
      <c r="Q1430" s="525"/>
      <c r="R1430" s="525"/>
      <c r="S1430" s="525"/>
      <c r="T1430" s="525"/>
      <c r="U1430" s="525"/>
      <c r="V1430" s="525"/>
      <c r="W1430" s="525"/>
      <c r="X1430" s="525"/>
      <c r="Y1430" s="526"/>
      <c r="Z1430" s="239"/>
      <c r="AA1430" s="240"/>
      <c r="AB1430" s="240"/>
      <c r="AC1430" s="242"/>
      <c r="AD1430" s="233"/>
      <c r="AE1430" s="234"/>
      <c r="AF1430" s="234"/>
      <c r="AG1430" s="234"/>
      <c r="AH1430" s="235"/>
      <c r="AI1430" s="236"/>
      <c r="AJ1430" s="237"/>
      <c r="AK1430" s="237"/>
      <c r="AL1430" s="237"/>
      <c r="AM1430" s="237"/>
      <c r="AN1430" s="237"/>
      <c r="AO1430" s="237"/>
      <c r="AP1430" s="237"/>
      <c r="AQ1430" s="237"/>
      <c r="AR1430" s="237"/>
      <c r="AS1430" s="237"/>
      <c r="AT1430" s="237"/>
      <c r="AU1430" s="238"/>
      <c r="AV1430" s="239"/>
      <c r="AW1430" s="240"/>
      <c r="AX1430" s="240"/>
      <c r="AY1430" s="241"/>
    </row>
    <row r="1431" spans="2:51" ht="24.75" customHeight="1">
      <c r="B1431" s="308"/>
      <c r="C1431" s="309"/>
      <c r="D1431" s="309"/>
      <c r="E1431" s="309"/>
      <c r="F1431" s="309"/>
      <c r="G1431" s="310"/>
      <c r="H1431" s="233"/>
      <c r="I1431" s="234"/>
      <c r="J1431" s="234"/>
      <c r="K1431" s="234"/>
      <c r="L1431" s="235"/>
      <c r="M1431" s="236"/>
      <c r="N1431" s="237"/>
      <c r="O1431" s="237"/>
      <c r="P1431" s="237"/>
      <c r="Q1431" s="237"/>
      <c r="R1431" s="237"/>
      <c r="S1431" s="237"/>
      <c r="T1431" s="237"/>
      <c r="U1431" s="237"/>
      <c r="V1431" s="237"/>
      <c r="W1431" s="237"/>
      <c r="X1431" s="237"/>
      <c r="Y1431" s="238"/>
      <c r="Z1431" s="239"/>
      <c r="AA1431" s="240"/>
      <c r="AB1431" s="240"/>
      <c r="AC1431" s="242"/>
      <c r="AD1431" s="233"/>
      <c r="AE1431" s="234"/>
      <c r="AF1431" s="234"/>
      <c r="AG1431" s="234"/>
      <c r="AH1431" s="235"/>
      <c r="AI1431" s="236"/>
      <c r="AJ1431" s="237"/>
      <c r="AK1431" s="237"/>
      <c r="AL1431" s="237"/>
      <c r="AM1431" s="237"/>
      <c r="AN1431" s="237"/>
      <c r="AO1431" s="237"/>
      <c r="AP1431" s="237"/>
      <c r="AQ1431" s="237"/>
      <c r="AR1431" s="237"/>
      <c r="AS1431" s="237"/>
      <c r="AT1431" s="237"/>
      <c r="AU1431" s="238"/>
      <c r="AV1431" s="239"/>
      <c r="AW1431" s="240"/>
      <c r="AX1431" s="240"/>
      <c r="AY1431" s="241"/>
    </row>
    <row r="1432" spans="2:51" ht="24.75" customHeight="1">
      <c r="B1432" s="308"/>
      <c r="C1432" s="309"/>
      <c r="D1432" s="309"/>
      <c r="E1432" s="309"/>
      <c r="F1432" s="309"/>
      <c r="G1432" s="310"/>
      <c r="H1432" s="233"/>
      <c r="I1432" s="234"/>
      <c r="J1432" s="234"/>
      <c r="K1432" s="234"/>
      <c r="L1432" s="235"/>
      <c r="M1432" s="236"/>
      <c r="N1432" s="237"/>
      <c r="O1432" s="237"/>
      <c r="P1432" s="237"/>
      <c r="Q1432" s="237"/>
      <c r="R1432" s="237"/>
      <c r="S1432" s="237"/>
      <c r="T1432" s="237"/>
      <c r="U1432" s="237"/>
      <c r="V1432" s="237"/>
      <c r="W1432" s="237"/>
      <c r="X1432" s="237"/>
      <c r="Y1432" s="238"/>
      <c r="Z1432" s="239"/>
      <c r="AA1432" s="240"/>
      <c r="AB1432" s="240"/>
      <c r="AC1432" s="242"/>
      <c r="AD1432" s="233"/>
      <c r="AE1432" s="234"/>
      <c r="AF1432" s="234"/>
      <c r="AG1432" s="234"/>
      <c r="AH1432" s="235"/>
      <c r="AI1432" s="236"/>
      <c r="AJ1432" s="237"/>
      <c r="AK1432" s="237"/>
      <c r="AL1432" s="237"/>
      <c r="AM1432" s="237"/>
      <c r="AN1432" s="237"/>
      <c r="AO1432" s="237"/>
      <c r="AP1432" s="237"/>
      <c r="AQ1432" s="237"/>
      <c r="AR1432" s="237"/>
      <c r="AS1432" s="237"/>
      <c r="AT1432" s="237"/>
      <c r="AU1432" s="238"/>
      <c r="AV1432" s="239"/>
      <c r="AW1432" s="240"/>
      <c r="AX1432" s="240"/>
      <c r="AY1432" s="241"/>
    </row>
    <row r="1433" spans="2:51" ht="24.75" customHeight="1">
      <c r="B1433" s="308"/>
      <c r="C1433" s="309"/>
      <c r="D1433" s="309"/>
      <c r="E1433" s="309"/>
      <c r="F1433" s="309"/>
      <c r="G1433" s="310"/>
      <c r="H1433" s="233"/>
      <c r="I1433" s="234"/>
      <c r="J1433" s="234"/>
      <c r="K1433" s="234"/>
      <c r="L1433" s="235"/>
      <c r="M1433" s="236"/>
      <c r="N1433" s="237"/>
      <c r="O1433" s="237"/>
      <c r="P1433" s="237"/>
      <c r="Q1433" s="237"/>
      <c r="R1433" s="237"/>
      <c r="S1433" s="237"/>
      <c r="T1433" s="237"/>
      <c r="U1433" s="237"/>
      <c r="V1433" s="237"/>
      <c r="W1433" s="237"/>
      <c r="X1433" s="237"/>
      <c r="Y1433" s="238"/>
      <c r="Z1433" s="239"/>
      <c r="AA1433" s="240"/>
      <c r="AB1433" s="240"/>
      <c r="AC1433" s="240"/>
      <c r="AD1433" s="233"/>
      <c r="AE1433" s="234"/>
      <c r="AF1433" s="234"/>
      <c r="AG1433" s="234"/>
      <c r="AH1433" s="235"/>
      <c r="AI1433" s="236"/>
      <c r="AJ1433" s="237"/>
      <c r="AK1433" s="237"/>
      <c r="AL1433" s="237"/>
      <c r="AM1433" s="237"/>
      <c r="AN1433" s="237"/>
      <c r="AO1433" s="237"/>
      <c r="AP1433" s="237"/>
      <c r="AQ1433" s="237"/>
      <c r="AR1433" s="237"/>
      <c r="AS1433" s="237"/>
      <c r="AT1433" s="237"/>
      <c r="AU1433" s="238"/>
      <c r="AV1433" s="239"/>
      <c r="AW1433" s="240"/>
      <c r="AX1433" s="240"/>
      <c r="AY1433" s="241"/>
    </row>
    <row r="1434" spans="2:51" ht="24.75" customHeight="1">
      <c r="B1434" s="308"/>
      <c r="C1434" s="309"/>
      <c r="D1434" s="309"/>
      <c r="E1434" s="309"/>
      <c r="F1434" s="309"/>
      <c r="G1434" s="310"/>
      <c r="H1434" s="233"/>
      <c r="I1434" s="234"/>
      <c r="J1434" s="234"/>
      <c r="K1434" s="234"/>
      <c r="L1434" s="235"/>
      <c r="M1434" s="236"/>
      <c r="N1434" s="237"/>
      <c r="O1434" s="237"/>
      <c r="P1434" s="237"/>
      <c r="Q1434" s="237"/>
      <c r="R1434" s="237"/>
      <c r="S1434" s="237"/>
      <c r="T1434" s="237"/>
      <c r="U1434" s="237"/>
      <c r="V1434" s="237"/>
      <c r="W1434" s="237"/>
      <c r="X1434" s="237"/>
      <c r="Y1434" s="238"/>
      <c r="Z1434" s="239"/>
      <c r="AA1434" s="240"/>
      <c r="AB1434" s="240"/>
      <c r="AC1434" s="240"/>
      <c r="AD1434" s="233"/>
      <c r="AE1434" s="234"/>
      <c r="AF1434" s="234"/>
      <c r="AG1434" s="234"/>
      <c r="AH1434" s="235"/>
      <c r="AI1434" s="236"/>
      <c r="AJ1434" s="237"/>
      <c r="AK1434" s="237"/>
      <c r="AL1434" s="237"/>
      <c r="AM1434" s="237"/>
      <c r="AN1434" s="237"/>
      <c r="AO1434" s="237"/>
      <c r="AP1434" s="237"/>
      <c r="AQ1434" s="237"/>
      <c r="AR1434" s="237"/>
      <c r="AS1434" s="237"/>
      <c r="AT1434" s="237"/>
      <c r="AU1434" s="238"/>
      <c r="AV1434" s="239"/>
      <c r="AW1434" s="240"/>
      <c r="AX1434" s="240"/>
      <c r="AY1434" s="241"/>
    </row>
    <row r="1435" spans="2:51" ht="24.75" customHeight="1">
      <c r="B1435" s="308"/>
      <c r="C1435" s="309"/>
      <c r="D1435" s="309"/>
      <c r="E1435" s="309"/>
      <c r="F1435" s="309"/>
      <c r="G1435" s="310"/>
      <c r="H1435" s="233"/>
      <c r="I1435" s="234"/>
      <c r="J1435" s="234"/>
      <c r="K1435" s="234"/>
      <c r="L1435" s="235"/>
      <c r="M1435" s="236"/>
      <c r="N1435" s="237"/>
      <c r="O1435" s="237"/>
      <c r="P1435" s="237"/>
      <c r="Q1435" s="237"/>
      <c r="R1435" s="237"/>
      <c r="S1435" s="237"/>
      <c r="T1435" s="237"/>
      <c r="U1435" s="237"/>
      <c r="V1435" s="237"/>
      <c r="W1435" s="237"/>
      <c r="X1435" s="237"/>
      <c r="Y1435" s="238"/>
      <c r="Z1435" s="239"/>
      <c r="AA1435" s="240"/>
      <c r="AB1435" s="240"/>
      <c r="AC1435" s="240"/>
      <c r="AD1435" s="233"/>
      <c r="AE1435" s="234"/>
      <c r="AF1435" s="234"/>
      <c r="AG1435" s="234"/>
      <c r="AH1435" s="235"/>
      <c r="AI1435" s="236"/>
      <c r="AJ1435" s="237"/>
      <c r="AK1435" s="237"/>
      <c r="AL1435" s="237"/>
      <c r="AM1435" s="237"/>
      <c r="AN1435" s="237"/>
      <c r="AO1435" s="237"/>
      <c r="AP1435" s="237"/>
      <c r="AQ1435" s="237"/>
      <c r="AR1435" s="237"/>
      <c r="AS1435" s="237"/>
      <c r="AT1435" s="237"/>
      <c r="AU1435" s="238"/>
      <c r="AV1435" s="239"/>
      <c r="AW1435" s="240"/>
      <c r="AX1435" s="240"/>
      <c r="AY1435" s="241"/>
    </row>
    <row r="1436" spans="2:51" ht="24.75" customHeight="1">
      <c r="B1436" s="308"/>
      <c r="C1436" s="309"/>
      <c r="D1436" s="309"/>
      <c r="E1436" s="309"/>
      <c r="F1436" s="309"/>
      <c r="G1436" s="310"/>
      <c r="H1436" s="224"/>
      <c r="I1436" s="225"/>
      <c r="J1436" s="225"/>
      <c r="K1436" s="225"/>
      <c r="L1436" s="226"/>
      <c r="M1436" s="227"/>
      <c r="N1436" s="228"/>
      <c r="O1436" s="228"/>
      <c r="P1436" s="228"/>
      <c r="Q1436" s="228"/>
      <c r="R1436" s="228"/>
      <c r="S1436" s="228"/>
      <c r="T1436" s="228"/>
      <c r="U1436" s="228"/>
      <c r="V1436" s="228"/>
      <c r="W1436" s="228"/>
      <c r="X1436" s="228"/>
      <c r="Y1436" s="229"/>
      <c r="Z1436" s="230"/>
      <c r="AA1436" s="231"/>
      <c r="AB1436" s="231"/>
      <c r="AC1436" s="231"/>
      <c r="AD1436" s="224"/>
      <c r="AE1436" s="225"/>
      <c r="AF1436" s="225"/>
      <c r="AG1436" s="225"/>
      <c r="AH1436" s="226"/>
      <c r="AI1436" s="227"/>
      <c r="AJ1436" s="228"/>
      <c r="AK1436" s="228"/>
      <c r="AL1436" s="228"/>
      <c r="AM1436" s="228"/>
      <c r="AN1436" s="228"/>
      <c r="AO1436" s="228"/>
      <c r="AP1436" s="228"/>
      <c r="AQ1436" s="228"/>
      <c r="AR1436" s="228"/>
      <c r="AS1436" s="228"/>
      <c r="AT1436" s="228"/>
      <c r="AU1436" s="229"/>
      <c r="AV1436" s="230"/>
      <c r="AW1436" s="231"/>
      <c r="AX1436" s="231"/>
      <c r="AY1436" s="232"/>
    </row>
    <row r="1437" spans="2:51" ht="24.75" customHeight="1">
      <c r="B1437" s="308"/>
      <c r="C1437" s="309"/>
      <c r="D1437" s="309"/>
      <c r="E1437" s="309"/>
      <c r="F1437" s="309"/>
      <c r="G1437" s="310"/>
      <c r="H1437" s="266" t="s">
        <v>26</v>
      </c>
      <c r="I1437" s="267"/>
      <c r="J1437" s="267"/>
      <c r="K1437" s="267"/>
      <c r="L1437" s="267"/>
      <c r="M1437" s="268"/>
      <c r="N1437" s="269"/>
      <c r="O1437" s="269"/>
      <c r="P1437" s="269"/>
      <c r="Q1437" s="269"/>
      <c r="R1437" s="269"/>
      <c r="S1437" s="269"/>
      <c r="T1437" s="269"/>
      <c r="U1437" s="269"/>
      <c r="V1437" s="269"/>
      <c r="W1437" s="269"/>
      <c r="X1437" s="269"/>
      <c r="Y1437" s="270"/>
      <c r="Z1437" s="495">
        <f>SUM(Z1429:AC1436)</f>
        <v>71.900000000000006</v>
      </c>
      <c r="AA1437" s="496"/>
      <c r="AB1437" s="496"/>
      <c r="AC1437" s="497"/>
      <c r="AD1437" s="266" t="s">
        <v>26</v>
      </c>
      <c r="AE1437" s="267"/>
      <c r="AF1437" s="267"/>
      <c r="AG1437" s="267"/>
      <c r="AH1437" s="267"/>
      <c r="AI1437" s="268"/>
      <c r="AJ1437" s="269"/>
      <c r="AK1437" s="269"/>
      <c r="AL1437" s="269"/>
      <c r="AM1437" s="269"/>
      <c r="AN1437" s="269"/>
      <c r="AO1437" s="269"/>
      <c r="AP1437" s="269"/>
      <c r="AQ1437" s="269"/>
      <c r="AR1437" s="269"/>
      <c r="AS1437" s="269"/>
      <c r="AT1437" s="269"/>
      <c r="AU1437" s="270"/>
      <c r="AV1437" s="271"/>
      <c r="AW1437" s="272"/>
      <c r="AX1437" s="272"/>
      <c r="AY1437" s="274"/>
    </row>
    <row r="1438" spans="2:51" ht="25.15" customHeight="1">
      <c r="B1438" s="308"/>
      <c r="C1438" s="309"/>
      <c r="D1438" s="309"/>
      <c r="E1438" s="309"/>
      <c r="F1438" s="309"/>
      <c r="G1438" s="310"/>
      <c r="H1438" s="253" t="s">
        <v>1773</v>
      </c>
      <c r="I1438" s="254"/>
      <c r="J1438" s="254"/>
      <c r="K1438" s="254"/>
      <c r="L1438" s="254"/>
      <c r="M1438" s="254"/>
      <c r="N1438" s="254"/>
      <c r="O1438" s="254"/>
      <c r="P1438" s="254"/>
      <c r="Q1438" s="254"/>
      <c r="R1438" s="254"/>
      <c r="S1438" s="254"/>
      <c r="T1438" s="254"/>
      <c r="U1438" s="254"/>
      <c r="V1438" s="254"/>
      <c r="W1438" s="254"/>
      <c r="X1438" s="254"/>
      <c r="Y1438" s="254"/>
      <c r="Z1438" s="254"/>
      <c r="AA1438" s="254"/>
      <c r="AB1438" s="254"/>
      <c r="AC1438" s="255"/>
      <c r="AD1438" s="253" t="s">
        <v>1795</v>
      </c>
      <c r="AE1438" s="254"/>
      <c r="AF1438" s="254"/>
      <c r="AG1438" s="254"/>
      <c r="AH1438" s="254"/>
      <c r="AI1438" s="254"/>
      <c r="AJ1438" s="254"/>
      <c r="AK1438" s="254"/>
      <c r="AL1438" s="254"/>
      <c r="AM1438" s="254"/>
      <c r="AN1438" s="254"/>
      <c r="AO1438" s="254"/>
      <c r="AP1438" s="254"/>
      <c r="AQ1438" s="254"/>
      <c r="AR1438" s="254"/>
      <c r="AS1438" s="254"/>
      <c r="AT1438" s="254"/>
      <c r="AU1438" s="254"/>
      <c r="AV1438" s="254"/>
      <c r="AW1438" s="254"/>
      <c r="AX1438" s="254"/>
      <c r="AY1438" s="256"/>
    </row>
    <row r="1439" spans="2:51" ht="25.5" customHeight="1">
      <c r="B1439" s="308"/>
      <c r="C1439" s="309"/>
      <c r="D1439" s="309"/>
      <c r="E1439" s="309"/>
      <c r="F1439" s="309"/>
      <c r="G1439" s="310"/>
      <c r="H1439" s="257" t="s">
        <v>23</v>
      </c>
      <c r="I1439" s="258"/>
      <c r="J1439" s="258"/>
      <c r="K1439" s="258"/>
      <c r="L1439" s="258"/>
      <c r="M1439" s="259" t="s">
        <v>24</v>
      </c>
      <c r="N1439" s="260"/>
      <c r="O1439" s="260"/>
      <c r="P1439" s="260"/>
      <c r="Q1439" s="260"/>
      <c r="R1439" s="260"/>
      <c r="S1439" s="260"/>
      <c r="T1439" s="260"/>
      <c r="U1439" s="260"/>
      <c r="V1439" s="260"/>
      <c r="W1439" s="260"/>
      <c r="X1439" s="260"/>
      <c r="Y1439" s="261"/>
      <c r="Z1439" s="262" t="s">
        <v>25</v>
      </c>
      <c r="AA1439" s="263"/>
      <c r="AB1439" s="263"/>
      <c r="AC1439" s="264"/>
      <c r="AD1439" s="257" t="s">
        <v>23</v>
      </c>
      <c r="AE1439" s="258"/>
      <c r="AF1439" s="258"/>
      <c r="AG1439" s="258"/>
      <c r="AH1439" s="258"/>
      <c r="AI1439" s="259" t="s">
        <v>24</v>
      </c>
      <c r="AJ1439" s="260"/>
      <c r="AK1439" s="260"/>
      <c r="AL1439" s="260"/>
      <c r="AM1439" s="260"/>
      <c r="AN1439" s="260"/>
      <c r="AO1439" s="260"/>
      <c r="AP1439" s="260"/>
      <c r="AQ1439" s="260"/>
      <c r="AR1439" s="260"/>
      <c r="AS1439" s="260"/>
      <c r="AT1439" s="260"/>
      <c r="AU1439" s="261"/>
      <c r="AV1439" s="262" t="s">
        <v>25</v>
      </c>
      <c r="AW1439" s="263"/>
      <c r="AX1439" s="263"/>
      <c r="AY1439" s="265"/>
    </row>
    <row r="1440" spans="2:51" ht="24.75" customHeight="1">
      <c r="B1440" s="308"/>
      <c r="C1440" s="309"/>
      <c r="D1440" s="309"/>
      <c r="E1440" s="309"/>
      <c r="F1440" s="309"/>
      <c r="G1440" s="310"/>
      <c r="H1440" s="243"/>
      <c r="I1440" s="244"/>
      <c r="J1440" s="244"/>
      <c r="K1440" s="244"/>
      <c r="L1440" s="245"/>
      <c r="M1440" s="246"/>
      <c r="N1440" s="247"/>
      <c r="O1440" s="247"/>
      <c r="P1440" s="247"/>
      <c r="Q1440" s="247"/>
      <c r="R1440" s="247"/>
      <c r="S1440" s="247"/>
      <c r="T1440" s="247"/>
      <c r="U1440" s="247"/>
      <c r="V1440" s="247"/>
      <c r="W1440" s="247"/>
      <c r="X1440" s="247"/>
      <c r="Y1440" s="248"/>
      <c r="Z1440" s="249"/>
      <c r="AA1440" s="250"/>
      <c r="AB1440" s="250"/>
      <c r="AC1440" s="251"/>
      <c r="AD1440" s="243"/>
      <c r="AE1440" s="244"/>
      <c r="AF1440" s="244"/>
      <c r="AG1440" s="244"/>
      <c r="AH1440" s="245"/>
      <c r="AI1440" s="246"/>
      <c r="AJ1440" s="247"/>
      <c r="AK1440" s="247"/>
      <c r="AL1440" s="247"/>
      <c r="AM1440" s="247"/>
      <c r="AN1440" s="247"/>
      <c r="AO1440" s="247"/>
      <c r="AP1440" s="247"/>
      <c r="AQ1440" s="247"/>
      <c r="AR1440" s="247"/>
      <c r="AS1440" s="247"/>
      <c r="AT1440" s="247"/>
      <c r="AU1440" s="248"/>
      <c r="AV1440" s="249"/>
      <c r="AW1440" s="250"/>
      <c r="AX1440" s="250"/>
      <c r="AY1440" s="252"/>
    </row>
    <row r="1441" spans="2:51" ht="24.75" customHeight="1">
      <c r="B1441" s="308"/>
      <c r="C1441" s="309"/>
      <c r="D1441" s="309"/>
      <c r="E1441" s="309"/>
      <c r="F1441" s="309"/>
      <c r="G1441" s="310"/>
      <c r="H1441" s="233"/>
      <c r="I1441" s="234"/>
      <c r="J1441" s="234"/>
      <c r="K1441" s="234"/>
      <c r="L1441" s="235"/>
      <c r="M1441" s="236"/>
      <c r="N1441" s="237"/>
      <c r="O1441" s="237"/>
      <c r="P1441" s="237"/>
      <c r="Q1441" s="237"/>
      <c r="R1441" s="237"/>
      <c r="S1441" s="237"/>
      <c r="T1441" s="237"/>
      <c r="U1441" s="237"/>
      <c r="V1441" s="237"/>
      <c r="W1441" s="237"/>
      <c r="X1441" s="237"/>
      <c r="Y1441" s="238"/>
      <c r="Z1441" s="239"/>
      <c r="AA1441" s="240"/>
      <c r="AB1441" s="240"/>
      <c r="AC1441" s="242"/>
      <c r="AD1441" s="233"/>
      <c r="AE1441" s="234"/>
      <c r="AF1441" s="234"/>
      <c r="AG1441" s="234"/>
      <c r="AH1441" s="235"/>
      <c r="AI1441" s="236"/>
      <c r="AJ1441" s="237"/>
      <c r="AK1441" s="237"/>
      <c r="AL1441" s="237"/>
      <c r="AM1441" s="237"/>
      <c r="AN1441" s="237"/>
      <c r="AO1441" s="237"/>
      <c r="AP1441" s="237"/>
      <c r="AQ1441" s="237"/>
      <c r="AR1441" s="237"/>
      <c r="AS1441" s="237"/>
      <c r="AT1441" s="237"/>
      <c r="AU1441" s="238"/>
      <c r="AV1441" s="239"/>
      <c r="AW1441" s="240"/>
      <c r="AX1441" s="240"/>
      <c r="AY1441" s="241"/>
    </row>
    <row r="1442" spans="2:51" ht="24.75" customHeight="1">
      <c r="B1442" s="308"/>
      <c r="C1442" s="309"/>
      <c r="D1442" s="309"/>
      <c r="E1442" s="309"/>
      <c r="F1442" s="309"/>
      <c r="G1442" s="310"/>
      <c r="H1442" s="233"/>
      <c r="I1442" s="234"/>
      <c r="J1442" s="234"/>
      <c r="K1442" s="234"/>
      <c r="L1442" s="235"/>
      <c r="M1442" s="236"/>
      <c r="N1442" s="237"/>
      <c r="O1442" s="237"/>
      <c r="P1442" s="237"/>
      <c r="Q1442" s="237"/>
      <c r="R1442" s="237"/>
      <c r="S1442" s="237"/>
      <c r="T1442" s="237"/>
      <c r="U1442" s="237"/>
      <c r="V1442" s="237"/>
      <c r="W1442" s="237"/>
      <c r="X1442" s="237"/>
      <c r="Y1442" s="238"/>
      <c r="Z1442" s="239"/>
      <c r="AA1442" s="240"/>
      <c r="AB1442" s="240"/>
      <c r="AC1442" s="242"/>
      <c r="AD1442" s="233"/>
      <c r="AE1442" s="234"/>
      <c r="AF1442" s="234"/>
      <c r="AG1442" s="234"/>
      <c r="AH1442" s="235"/>
      <c r="AI1442" s="236"/>
      <c r="AJ1442" s="237"/>
      <c r="AK1442" s="237"/>
      <c r="AL1442" s="237"/>
      <c r="AM1442" s="237"/>
      <c r="AN1442" s="237"/>
      <c r="AO1442" s="237"/>
      <c r="AP1442" s="237"/>
      <c r="AQ1442" s="237"/>
      <c r="AR1442" s="237"/>
      <c r="AS1442" s="237"/>
      <c r="AT1442" s="237"/>
      <c r="AU1442" s="238"/>
      <c r="AV1442" s="239"/>
      <c r="AW1442" s="240"/>
      <c r="AX1442" s="240"/>
      <c r="AY1442" s="241"/>
    </row>
    <row r="1443" spans="2:51" ht="24.75" customHeight="1">
      <c r="B1443" s="308"/>
      <c r="C1443" s="309"/>
      <c r="D1443" s="309"/>
      <c r="E1443" s="309"/>
      <c r="F1443" s="309"/>
      <c r="G1443" s="310"/>
      <c r="H1443" s="233"/>
      <c r="I1443" s="234"/>
      <c r="J1443" s="234"/>
      <c r="K1443" s="234"/>
      <c r="L1443" s="235"/>
      <c r="M1443" s="236"/>
      <c r="N1443" s="237"/>
      <c r="O1443" s="237"/>
      <c r="P1443" s="237"/>
      <c r="Q1443" s="237"/>
      <c r="R1443" s="237"/>
      <c r="S1443" s="237"/>
      <c r="T1443" s="237"/>
      <c r="U1443" s="237"/>
      <c r="V1443" s="237"/>
      <c r="W1443" s="237"/>
      <c r="X1443" s="237"/>
      <c r="Y1443" s="238"/>
      <c r="Z1443" s="239"/>
      <c r="AA1443" s="240"/>
      <c r="AB1443" s="240"/>
      <c r="AC1443" s="242"/>
      <c r="AD1443" s="233"/>
      <c r="AE1443" s="234"/>
      <c r="AF1443" s="234"/>
      <c r="AG1443" s="234"/>
      <c r="AH1443" s="235"/>
      <c r="AI1443" s="236"/>
      <c r="AJ1443" s="237"/>
      <c r="AK1443" s="237"/>
      <c r="AL1443" s="237"/>
      <c r="AM1443" s="237"/>
      <c r="AN1443" s="237"/>
      <c r="AO1443" s="237"/>
      <c r="AP1443" s="237"/>
      <c r="AQ1443" s="237"/>
      <c r="AR1443" s="237"/>
      <c r="AS1443" s="237"/>
      <c r="AT1443" s="237"/>
      <c r="AU1443" s="238"/>
      <c r="AV1443" s="239"/>
      <c r="AW1443" s="240"/>
      <c r="AX1443" s="240"/>
      <c r="AY1443" s="241"/>
    </row>
    <row r="1444" spans="2:51" ht="24.75" customHeight="1">
      <c r="B1444" s="308"/>
      <c r="C1444" s="309"/>
      <c r="D1444" s="309"/>
      <c r="E1444" s="309"/>
      <c r="F1444" s="309"/>
      <c r="G1444" s="310"/>
      <c r="H1444" s="233"/>
      <c r="I1444" s="234"/>
      <c r="J1444" s="234"/>
      <c r="K1444" s="234"/>
      <c r="L1444" s="235"/>
      <c r="M1444" s="236"/>
      <c r="N1444" s="237"/>
      <c r="O1444" s="237"/>
      <c r="P1444" s="237"/>
      <c r="Q1444" s="237"/>
      <c r="R1444" s="237"/>
      <c r="S1444" s="237"/>
      <c r="T1444" s="237"/>
      <c r="U1444" s="237"/>
      <c r="V1444" s="237"/>
      <c r="W1444" s="237"/>
      <c r="X1444" s="237"/>
      <c r="Y1444" s="238"/>
      <c r="Z1444" s="239"/>
      <c r="AA1444" s="240"/>
      <c r="AB1444" s="240"/>
      <c r="AC1444" s="240"/>
      <c r="AD1444" s="233"/>
      <c r="AE1444" s="234"/>
      <c r="AF1444" s="234"/>
      <c r="AG1444" s="234"/>
      <c r="AH1444" s="235"/>
      <c r="AI1444" s="236"/>
      <c r="AJ1444" s="237"/>
      <c r="AK1444" s="237"/>
      <c r="AL1444" s="237"/>
      <c r="AM1444" s="237"/>
      <c r="AN1444" s="237"/>
      <c r="AO1444" s="237"/>
      <c r="AP1444" s="237"/>
      <c r="AQ1444" s="237"/>
      <c r="AR1444" s="237"/>
      <c r="AS1444" s="237"/>
      <c r="AT1444" s="237"/>
      <c r="AU1444" s="238"/>
      <c r="AV1444" s="239"/>
      <c r="AW1444" s="240"/>
      <c r="AX1444" s="240"/>
      <c r="AY1444" s="241"/>
    </row>
    <row r="1445" spans="2:51" ht="24.75" customHeight="1">
      <c r="B1445" s="308"/>
      <c r="C1445" s="309"/>
      <c r="D1445" s="309"/>
      <c r="E1445" s="309"/>
      <c r="F1445" s="309"/>
      <c r="G1445" s="310"/>
      <c r="H1445" s="233"/>
      <c r="I1445" s="234"/>
      <c r="J1445" s="234"/>
      <c r="K1445" s="234"/>
      <c r="L1445" s="235"/>
      <c r="M1445" s="236"/>
      <c r="N1445" s="237"/>
      <c r="O1445" s="237"/>
      <c r="P1445" s="237"/>
      <c r="Q1445" s="237"/>
      <c r="R1445" s="237"/>
      <c r="S1445" s="237"/>
      <c r="T1445" s="237"/>
      <c r="U1445" s="237"/>
      <c r="V1445" s="237"/>
      <c r="W1445" s="237"/>
      <c r="X1445" s="237"/>
      <c r="Y1445" s="238"/>
      <c r="Z1445" s="239"/>
      <c r="AA1445" s="240"/>
      <c r="AB1445" s="240"/>
      <c r="AC1445" s="240"/>
      <c r="AD1445" s="233"/>
      <c r="AE1445" s="234"/>
      <c r="AF1445" s="234"/>
      <c r="AG1445" s="234"/>
      <c r="AH1445" s="235"/>
      <c r="AI1445" s="236"/>
      <c r="AJ1445" s="237"/>
      <c r="AK1445" s="237"/>
      <c r="AL1445" s="237"/>
      <c r="AM1445" s="237"/>
      <c r="AN1445" s="237"/>
      <c r="AO1445" s="237"/>
      <c r="AP1445" s="237"/>
      <c r="AQ1445" s="237"/>
      <c r="AR1445" s="237"/>
      <c r="AS1445" s="237"/>
      <c r="AT1445" s="237"/>
      <c r="AU1445" s="238"/>
      <c r="AV1445" s="239"/>
      <c r="AW1445" s="240"/>
      <c r="AX1445" s="240"/>
      <c r="AY1445" s="241"/>
    </row>
    <row r="1446" spans="2:51" ht="24.75" customHeight="1">
      <c r="B1446" s="308"/>
      <c r="C1446" s="309"/>
      <c r="D1446" s="309"/>
      <c r="E1446" s="309"/>
      <c r="F1446" s="309"/>
      <c r="G1446" s="310"/>
      <c r="H1446" s="233"/>
      <c r="I1446" s="234"/>
      <c r="J1446" s="234"/>
      <c r="K1446" s="234"/>
      <c r="L1446" s="235"/>
      <c r="M1446" s="236"/>
      <c r="N1446" s="237"/>
      <c r="O1446" s="237"/>
      <c r="P1446" s="237"/>
      <c r="Q1446" s="237"/>
      <c r="R1446" s="237"/>
      <c r="S1446" s="237"/>
      <c r="T1446" s="237"/>
      <c r="U1446" s="237"/>
      <c r="V1446" s="237"/>
      <c r="W1446" s="237"/>
      <c r="X1446" s="237"/>
      <c r="Y1446" s="238"/>
      <c r="Z1446" s="239"/>
      <c r="AA1446" s="240"/>
      <c r="AB1446" s="240"/>
      <c r="AC1446" s="240"/>
      <c r="AD1446" s="233"/>
      <c r="AE1446" s="234"/>
      <c r="AF1446" s="234"/>
      <c r="AG1446" s="234"/>
      <c r="AH1446" s="235"/>
      <c r="AI1446" s="236"/>
      <c r="AJ1446" s="237"/>
      <c r="AK1446" s="237"/>
      <c r="AL1446" s="237"/>
      <c r="AM1446" s="237"/>
      <c r="AN1446" s="237"/>
      <c r="AO1446" s="237"/>
      <c r="AP1446" s="237"/>
      <c r="AQ1446" s="237"/>
      <c r="AR1446" s="237"/>
      <c r="AS1446" s="237"/>
      <c r="AT1446" s="237"/>
      <c r="AU1446" s="238"/>
      <c r="AV1446" s="239"/>
      <c r="AW1446" s="240"/>
      <c r="AX1446" s="240"/>
      <c r="AY1446" s="241"/>
    </row>
    <row r="1447" spans="2:51" ht="24.75" customHeight="1">
      <c r="B1447" s="308"/>
      <c r="C1447" s="309"/>
      <c r="D1447" s="309"/>
      <c r="E1447" s="309"/>
      <c r="F1447" s="309"/>
      <c r="G1447" s="310"/>
      <c r="H1447" s="224"/>
      <c r="I1447" s="225"/>
      <c r="J1447" s="225"/>
      <c r="K1447" s="225"/>
      <c r="L1447" s="226"/>
      <c r="M1447" s="227"/>
      <c r="N1447" s="228"/>
      <c r="O1447" s="228"/>
      <c r="P1447" s="228"/>
      <c r="Q1447" s="228"/>
      <c r="R1447" s="228"/>
      <c r="S1447" s="228"/>
      <c r="T1447" s="228"/>
      <c r="U1447" s="228"/>
      <c r="V1447" s="228"/>
      <c r="W1447" s="228"/>
      <c r="X1447" s="228"/>
      <c r="Y1447" s="229"/>
      <c r="Z1447" s="230"/>
      <c r="AA1447" s="231"/>
      <c r="AB1447" s="231"/>
      <c r="AC1447" s="231"/>
      <c r="AD1447" s="224"/>
      <c r="AE1447" s="225"/>
      <c r="AF1447" s="225"/>
      <c r="AG1447" s="225"/>
      <c r="AH1447" s="226"/>
      <c r="AI1447" s="227"/>
      <c r="AJ1447" s="228"/>
      <c r="AK1447" s="228"/>
      <c r="AL1447" s="228"/>
      <c r="AM1447" s="228"/>
      <c r="AN1447" s="228"/>
      <c r="AO1447" s="228"/>
      <c r="AP1447" s="228"/>
      <c r="AQ1447" s="228"/>
      <c r="AR1447" s="228"/>
      <c r="AS1447" s="228"/>
      <c r="AT1447" s="228"/>
      <c r="AU1447" s="229"/>
      <c r="AV1447" s="230"/>
      <c r="AW1447" s="231"/>
      <c r="AX1447" s="231"/>
      <c r="AY1447" s="232"/>
    </row>
    <row r="1448" spans="2:51" ht="24.75" customHeight="1">
      <c r="B1448" s="308"/>
      <c r="C1448" s="309"/>
      <c r="D1448" s="309"/>
      <c r="E1448" s="309"/>
      <c r="F1448" s="309"/>
      <c r="G1448" s="310"/>
      <c r="H1448" s="266" t="s">
        <v>26</v>
      </c>
      <c r="I1448" s="267"/>
      <c r="J1448" s="267"/>
      <c r="K1448" s="267"/>
      <c r="L1448" s="267"/>
      <c r="M1448" s="268"/>
      <c r="N1448" s="269"/>
      <c r="O1448" s="269"/>
      <c r="P1448" s="269"/>
      <c r="Q1448" s="269"/>
      <c r="R1448" s="269"/>
      <c r="S1448" s="269"/>
      <c r="T1448" s="269"/>
      <c r="U1448" s="269"/>
      <c r="V1448" s="269"/>
      <c r="W1448" s="269"/>
      <c r="X1448" s="269"/>
      <c r="Y1448" s="270"/>
      <c r="Z1448" s="271"/>
      <c r="AA1448" s="272"/>
      <c r="AB1448" s="272"/>
      <c r="AC1448" s="273"/>
      <c r="AD1448" s="266" t="s">
        <v>26</v>
      </c>
      <c r="AE1448" s="267"/>
      <c r="AF1448" s="267"/>
      <c r="AG1448" s="267"/>
      <c r="AH1448" s="267"/>
      <c r="AI1448" s="268"/>
      <c r="AJ1448" s="269"/>
      <c r="AK1448" s="269"/>
      <c r="AL1448" s="269"/>
      <c r="AM1448" s="269"/>
      <c r="AN1448" s="269"/>
      <c r="AO1448" s="269"/>
      <c r="AP1448" s="269"/>
      <c r="AQ1448" s="269"/>
      <c r="AR1448" s="269"/>
      <c r="AS1448" s="269"/>
      <c r="AT1448" s="269"/>
      <c r="AU1448" s="270"/>
      <c r="AV1448" s="271"/>
      <c r="AW1448" s="272"/>
      <c r="AX1448" s="272"/>
      <c r="AY1448" s="274"/>
    </row>
    <row r="1449" spans="2:51" ht="24.75" customHeight="1">
      <c r="B1449" s="308"/>
      <c r="C1449" s="309"/>
      <c r="D1449" s="309"/>
      <c r="E1449" s="309"/>
      <c r="F1449" s="309"/>
      <c r="G1449" s="310"/>
      <c r="H1449" s="253" t="s">
        <v>1776</v>
      </c>
      <c r="I1449" s="254"/>
      <c r="J1449" s="254"/>
      <c r="K1449" s="254"/>
      <c r="L1449" s="254"/>
      <c r="M1449" s="254"/>
      <c r="N1449" s="254"/>
      <c r="O1449" s="254"/>
      <c r="P1449" s="254"/>
      <c r="Q1449" s="254"/>
      <c r="R1449" s="254"/>
      <c r="S1449" s="254"/>
      <c r="T1449" s="254"/>
      <c r="U1449" s="254"/>
      <c r="V1449" s="254"/>
      <c r="W1449" s="254"/>
      <c r="X1449" s="254"/>
      <c r="Y1449" s="254"/>
      <c r="Z1449" s="254"/>
      <c r="AA1449" s="254"/>
      <c r="AB1449" s="254"/>
      <c r="AC1449" s="255"/>
      <c r="AD1449" s="253" t="s">
        <v>1798</v>
      </c>
      <c r="AE1449" s="254"/>
      <c r="AF1449" s="254"/>
      <c r="AG1449" s="254"/>
      <c r="AH1449" s="254"/>
      <c r="AI1449" s="254"/>
      <c r="AJ1449" s="254"/>
      <c r="AK1449" s="254"/>
      <c r="AL1449" s="254"/>
      <c r="AM1449" s="254"/>
      <c r="AN1449" s="254"/>
      <c r="AO1449" s="254"/>
      <c r="AP1449" s="254"/>
      <c r="AQ1449" s="254"/>
      <c r="AR1449" s="254"/>
      <c r="AS1449" s="254"/>
      <c r="AT1449" s="254"/>
      <c r="AU1449" s="254"/>
      <c r="AV1449" s="254"/>
      <c r="AW1449" s="254"/>
      <c r="AX1449" s="254"/>
      <c r="AY1449" s="256"/>
    </row>
    <row r="1450" spans="2:51" ht="24.75" customHeight="1">
      <c r="B1450" s="308"/>
      <c r="C1450" s="309"/>
      <c r="D1450" s="309"/>
      <c r="E1450" s="309"/>
      <c r="F1450" s="309"/>
      <c r="G1450" s="310"/>
      <c r="H1450" s="257" t="s">
        <v>23</v>
      </c>
      <c r="I1450" s="258"/>
      <c r="J1450" s="258"/>
      <c r="K1450" s="258"/>
      <c r="L1450" s="258"/>
      <c r="M1450" s="259" t="s">
        <v>24</v>
      </c>
      <c r="N1450" s="260"/>
      <c r="O1450" s="260"/>
      <c r="P1450" s="260"/>
      <c r="Q1450" s="260"/>
      <c r="R1450" s="260"/>
      <c r="S1450" s="260"/>
      <c r="T1450" s="260"/>
      <c r="U1450" s="260"/>
      <c r="V1450" s="260"/>
      <c r="W1450" s="260"/>
      <c r="X1450" s="260"/>
      <c r="Y1450" s="261"/>
      <c r="Z1450" s="262" t="s">
        <v>25</v>
      </c>
      <c r="AA1450" s="263"/>
      <c r="AB1450" s="263"/>
      <c r="AC1450" s="264"/>
      <c r="AD1450" s="257" t="s">
        <v>23</v>
      </c>
      <c r="AE1450" s="258"/>
      <c r="AF1450" s="258"/>
      <c r="AG1450" s="258"/>
      <c r="AH1450" s="258"/>
      <c r="AI1450" s="259" t="s">
        <v>24</v>
      </c>
      <c r="AJ1450" s="260"/>
      <c r="AK1450" s="260"/>
      <c r="AL1450" s="260"/>
      <c r="AM1450" s="260"/>
      <c r="AN1450" s="260"/>
      <c r="AO1450" s="260"/>
      <c r="AP1450" s="260"/>
      <c r="AQ1450" s="260"/>
      <c r="AR1450" s="260"/>
      <c r="AS1450" s="260"/>
      <c r="AT1450" s="260"/>
      <c r="AU1450" s="261"/>
      <c r="AV1450" s="262" t="s">
        <v>25</v>
      </c>
      <c r="AW1450" s="263"/>
      <c r="AX1450" s="263"/>
      <c r="AY1450" s="265"/>
    </row>
    <row r="1451" spans="2:51" ht="24.75" customHeight="1">
      <c r="B1451" s="308"/>
      <c r="C1451" s="309"/>
      <c r="D1451" s="309"/>
      <c r="E1451" s="309"/>
      <c r="F1451" s="309"/>
      <c r="G1451" s="310"/>
      <c r="H1451" s="243"/>
      <c r="I1451" s="244"/>
      <c r="J1451" s="244"/>
      <c r="K1451" s="244"/>
      <c r="L1451" s="245"/>
      <c r="M1451" s="246"/>
      <c r="N1451" s="247"/>
      <c r="O1451" s="247"/>
      <c r="P1451" s="247"/>
      <c r="Q1451" s="247"/>
      <c r="R1451" s="247"/>
      <c r="S1451" s="247"/>
      <c r="T1451" s="247"/>
      <c r="U1451" s="247"/>
      <c r="V1451" s="247"/>
      <c r="W1451" s="247"/>
      <c r="X1451" s="247"/>
      <c r="Y1451" s="248"/>
      <c r="Z1451" s="249"/>
      <c r="AA1451" s="250"/>
      <c r="AB1451" s="250"/>
      <c r="AC1451" s="251"/>
      <c r="AD1451" s="243"/>
      <c r="AE1451" s="244"/>
      <c r="AF1451" s="244"/>
      <c r="AG1451" s="244"/>
      <c r="AH1451" s="245"/>
      <c r="AI1451" s="246"/>
      <c r="AJ1451" s="247"/>
      <c r="AK1451" s="247"/>
      <c r="AL1451" s="247"/>
      <c r="AM1451" s="247"/>
      <c r="AN1451" s="247"/>
      <c r="AO1451" s="247"/>
      <c r="AP1451" s="247"/>
      <c r="AQ1451" s="247"/>
      <c r="AR1451" s="247"/>
      <c r="AS1451" s="247"/>
      <c r="AT1451" s="247"/>
      <c r="AU1451" s="248"/>
      <c r="AV1451" s="249"/>
      <c r="AW1451" s="250"/>
      <c r="AX1451" s="250"/>
      <c r="AY1451" s="252"/>
    </row>
    <row r="1452" spans="2:51" ht="24.75" customHeight="1">
      <c r="B1452" s="308"/>
      <c r="C1452" s="309"/>
      <c r="D1452" s="309"/>
      <c r="E1452" s="309"/>
      <c r="F1452" s="309"/>
      <c r="G1452" s="310"/>
      <c r="H1452" s="233"/>
      <c r="I1452" s="234"/>
      <c r="J1452" s="234"/>
      <c r="K1452" s="234"/>
      <c r="L1452" s="235"/>
      <c r="M1452" s="236"/>
      <c r="N1452" s="237"/>
      <c r="O1452" s="237"/>
      <c r="P1452" s="237"/>
      <c r="Q1452" s="237"/>
      <c r="R1452" s="237"/>
      <c r="S1452" s="237"/>
      <c r="T1452" s="237"/>
      <c r="U1452" s="237"/>
      <c r="V1452" s="237"/>
      <c r="W1452" s="237"/>
      <c r="X1452" s="237"/>
      <c r="Y1452" s="238"/>
      <c r="Z1452" s="239"/>
      <c r="AA1452" s="240"/>
      <c r="AB1452" s="240"/>
      <c r="AC1452" s="242"/>
      <c r="AD1452" s="233"/>
      <c r="AE1452" s="234"/>
      <c r="AF1452" s="234"/>
      <c r="AG1452" s="234"/>
      <c r="AH1452" s="235"/>
      <c r="AI1452" s="236"/>
      <c r="AJ1452" s="237"/>
      <c r="AK1452" s="237"/>
      <c r="AL1452" s="237"/>
      <c r="AM1452" s="237"/>
      <c r="AN1452" s="237"/>
      <c r="AO1452" s="237"/>
      <c r="AP1452" s="237"/>
      <c r="AQ1452" s="237"/>
      <c r="AR1452" s="237"/>
      <c r="AS1452" s="237"/>
      <c r="AT1452" s="237"/>
      <c r="AU1452" s="238"/>
      <c r="AV1452" s="239"/>
      <c r="AW1452" s="240"/>
      <c r="AX1452" s="240"/>
      <c r="AY1452" s="241"/>
    </row>
    <row r="1453" spans="2:51" ht="24.75" customHeight="1">
      <c r="B1453" s="308"/>
      <c r="C1453" s="309"/>
      <c r="D1453" s="309"/>
      <c r="E1453" s="309"/>
      <c r="F1453" s="309"/>
      <c r="G1453" s="310"/>
      <c r="H1453" s="233"/>
      <c r="I1453" s="234"/>
      <c r="J1453" s="234"/>
      <c r="K1453" s="234"/>
      <c r="L1453" s="235"/>
      <c r="M1453" s="236"/>
      <c r="N1453" s="237"/>
      <c r="O1453" s="237"/>
      <c r="P1453" s="237"/>
      <c r="Q1453" s="237"/>
      <c r="R1453" s="237"/>
      <c r="S1453" s="237"/>
      <c r="T1453" s="237"/>
      <c r="U1453" s="237"/>
      <c r="V1453" s="237"/>
      <c r="W1453" s="237"/>
      <c r="X1453" s="237"/>
      <c r="Y1453" s="238"/>
      <c r="Z1453" s="239"/>
      <c r="AA1453" s="240"/>
      <c r="AB1453" s="240"/>
      <c r="AC1453" s="242"/>
      <c r="AD1453" s="233"/>
      <c r="AE1453" s="234"/>
      <c r="AF1453" s="234"/>
      <c r="AG1453" s="234"/>
      <c r="AH1453" s="235"/>
      <c r="AI1453" s="236"/>
      <c r="AJ1453" s="237"/>
      <c r="AK1453" s="237"/>
      <c r="AL1453" s="237"/>
      <c r="AM1453" s="237"/>
      <c r="AN1453" s="237"/>
      <c r="AO1453" s="237"/>
      <c r="AP1453" s="237"/>
      <c r="AQ1453" s="237"/>
      <c r="AR1453" s="237"/>
      <c r="AS1453" s="237"/>
      <c r="AT1453" s="237"/>
      <c r="AU1453" s="238"/>
      <c r="AV1453" s="239"/>
      <c r="AW1453" s="240"/>
      <c r="AX1453" s="240"/>
      <c r="AY1453" s="241"/>
    </row>
    <row r="1454" spans="2:51" ht="24.75" customHeight="1">
      <c r="B1454" s="308"/>
      <c r="C1454" s="309"/>
      <c r="D1454" s="309"/>
      <c r="E1454" s="309"/>
      <c r="F1454" s="309"/>
      <c r="G1454" s="310"/>
      <c r="H1454" s="233"/>
      <c r="I1454" s="234"/>
      <c r="J1454" s="234"/>
      <c r="K1454" s="234"/>
      <c r="L1454" s="235"/>
      <c r="M1454" s="236"/>
      <c r="N1454" s="237"/>
      <c r="O1454" s="237"/>
      <c r="P1454" s="237"/>
      <c r="Q1454" s="237"/>
      <c r="R1454" s="237"/>
      <c r="S1454" s="237"/>
      <c r="T1454" s="237"/>
      <c r="U1454" s="237"/>
      <c r="V1454" s="237"/>
      <c r="W1454" s="237"/>
      <c r="X1454" s="237"/>
      <c r="Y1454" s="238"/>
      <c r="Z1454" s="239"/>
      <c r="AA1454" s="240"/>
      <c r="AB1454" s="240"/>
      <c r="AC1454" s="242"/>
      <c r="AD1454" s="233"/>
      <c r="AE1454" s="234"/>
      <c r="AF1454" s="234"/>
      <c r="AG1454" s="234"/>
      <c r="AH1454" s="235"/>
      <c r="AI1454" s="236"/>
      <c r="AJ1454" s="237"/>
      <c r="AK1454" s="237"/>
      <c r="AL1454" s="237"/>
      <c r="AM1454" s="237"/>
      <c r="AN1454" s="237"/>
      <c r="AO1454" s="237"/>
      <c r="AP1454" s="237"/>
      <c r="AQ1454" s="237"/>
      <c r="AR1454" s="237"/>
      <c r="AS1454" s="237"/>
      <c r="AT1454" s="237"/>
      <c r="AU1454" s="238"/>
      <c r="AV1454" s="239"/>
      <c r="AW1454" s="240"/>
      <c r="AX1454" s="240"/>
      <c r="AY1454" s="241"/>
    </row>
    <row r="1455" spans="2:51" ht="24.75" customHeight="1">
      <c r="B1455" s="308"/>
      <c r="C1455" s="309"/>
      <c r="D1455" s="309"/>
      <c r="E1455" s="309"/>
      <c r="F1455" s="309"/>
      <c r="G1455" s="310"/>
      <c r="H1455" s="233"/>
      <c r="I1455" s="234"/>
      <c r="J1455" s="234"/>
      <c r="K1455" s="234"/>
      <c r="L1455" s="235"/>
      <c r="M1455" s="236"/>
      <c r="N1455" s="237"/>
      <c r="O1455" s="237"/>
      <c r="P1455" s="237"/>
      <c r="Q1455" s="237"/>
      <c r="R1455" s="237"/>
      <c r="S1455" s="237"/>
      <c r="T1455" s="237"/>
      <c r="U1455" s="237"/>
      <c r="V1455" s="237"/>
      <c r="W1455" s="237"/>
      <c r="X1455" s="237"/>
      <c r="Y1455" s="238"/>
      <c r="Z1455" s="239"/>
      <c r="AA1455" s="240"/>
      <c r="AB1455" s="240"/>
      <c r="AC1455" s="240"/>
      <c r="AD1455" s="233"/>
      <c r="AE1455" s="234"/>
      <c r="AF1455" s="234"/>
      <c r="AG1455" s="234"/>
      <c r="AH1455" s="235"/>
      <c r="AI1455" s="236"/>
      <c r="AJ1455" s="237"/>
      <c r="AK1455" s="237"/>
      <c r="AL1455" s="237"/>
      <c r="AM1455" s="237"/>
      <c r="AN1455" s="237"/>
      <c r="AO1455" s="237"/>
      <c r="AP1455" s="237"/>
      <c r="AQ1455" s="237"/>
      <c r="AR1455" s="237"/>
      <c r="AS1455" s="237"/>
      <c r="AT1455" s="237"/>
      <c r="AU1455" s="238"/>
      <c r="AV1455" s="239"/>
      <c r="AW1455" s="240"/>
      <c r="AX1455" s="240"/>
      <c r="AY1455" s="241"/>
    </row>
    <row r="1456" spans="2:51" ht="24.75" customHeight="1">
      <c r="B1456" s="308"/>
      <c r="C1456" s="309"/>
      <c r="D1456" s="309"/>
      <c r="E1456" s="309"/>
      <c r="F1456" s="309"/>
      <c r="G1456" s="310"/>
      <c r="H1456" s="233"/>
      <c r="I1456" s="234"/>
      <c r="J1456" s="234"/>
      <c r="K1456" s="234"/>
      <c r="L1456" s="235"/>
      <c r="M1456" s="236"/>
      <c r="N1456" s="237"/>
      <c r="O1456" s="237"/>
      <c r="P1456" s="237"/>
      <c r="Q1456" s="237"/>
      <c r="R1456" s="237"/>
      <c r="S1456" s="237"/>
      <c r="T1456" s="237"/>
      <c r="U1456" s="237"/>
      <c r="V1456" s="237"/>
      <c r="W1456" s="237"/>
      <c r="X1456" s="237"/>
      <c r="Y1456" s="238"/>
      <c r="Z1456" s="239"/>
      <c r="AA1456" s="240"/>
      <c r="AB1456" s="240"/>
      <c r="AC1456" s="240"/>
      <c r="AD1456" s="233"/>
      <c r="AE1456" s="234"/>
      <c r="AF1456" s="234"/>
      <c r="AG1456" s="234"/>
      <c r="AH1456" s="235"/>
      <c r="AI1456" s="236"/>
      <c r="AJ1456" s="237"/>
      <c r="AK1456" s="237"/>
      <c r="AL1456" s="237"/>
      <c r="AM1456" s="237"/>
      <c r="AN1456" s="237"/>
      <c r="AO1456" s="237"/>
      <c r="AP1456" s="237"/>
      <c r="AQ1456" s="237"/>
      <c r="AR1456" s="237"/>
      <c r="AS1456" s="237"/>
      <c r="AT1456" s="237"/>
      <c r="AU1456" s="238"/>
      <c r="AV1456" s="239"/>
      <c r="AW1456" s="240"/>
      <c r="AX1456" s="240"/>
      <c r="AY1456" s="241"/>
    </row>
    <row r="1457" spans="2:51" ht="24.75" customHeight="1">
      <c r="B1457" s="308"/>
      <c r="C1457" s="309"/>
      <c r="D1457" s="309"/>
      <c r="E1457" s="309"/>
      <c r="F1457" s="309"/>
      <c r="G1457" s="310"/>
      <c r="H1457" s="233"/>
      <c r="I1457" s="234"/>
      <c r="J1457" s="234"/>
      <c r="K1457" s="234"/>
      <c r="L1457" s="235"/>
      <c r="M1457" s="236"/>
      <c r="N1457" s="237"/>
      <c r="O1457" s="237"/>
      <c r="P1457" s="237"/>
      <c r="Q1457" s="237"/>
      <c r="R1457" s="237"/>
      <c r="S1457" s="237"/>
      <c r="T1457" s="237"/>
      <c r="U1457" s="237"/>
      <c r="V1457" s="237"/>
      <c r="W1457" s="237"/>
      <c r="X1457" s="237"/>
      <c r="Y1457" s="238"/>
      <c r="Z1457" s="239"/>
      <c r="AA1457" s="240"/>
      <c r="AB1457" s="240"/>
      <c r="AC1457" s="240"/>
      <c r="AD1457" s="233"/>
      <c r="AE1457" s="234"/>
      <c r="AF1457" s="234"/>
      <c r="AG1457" s="234"/>
      <c r="AH1457" s="235"/>
      <c r="AI1457" s="236"/>
      <c r="AJ1457" s="237"/>
      <c r="AK1457" s="237"/>
      <c r="AL1457" s="237"/>
      <c r="AM1457" s="237"/>
      <c r="AN1457" s="237"/>
      <c r="AO1457" s="237"/>
      <c r="AP1457" s="237"/>
      <c r="AQ1457" s="237"/>
      <c r="AR1457" s="237"/>
      <c r="AS1457" s="237"/>
      <c r="AT1457" s="237"/>
      <c r="AU1457" s="238"/>
      <c r="AV1457" s="239"/>
      <c r="AW1457" s="240"/>
      <c r="AX1457" s="240"/>
      <c r="AY1457" s="241"/>
    </row>
    <row r="1458" spans="2:51" ht="24.75" customHeight="1">
      <c r="B1458" s="308"/>
      <c r="C1458" s="309"/>
      <c r="D1458" s="309"/>
      <c r="E1458" s="309"/>
      <c r="F1458" s="309"/>
      <c r="G1458" s="310"/>
      <c r="H1458" s="224"/>
      <c r="I1458" s="225"/>
      <c r="J1458" s="225"/>
      <c r="K1458" s="225"/>
      <c r="L1458" s="226"/>
      <c r="M1458" s="227"/>
      <c r="N1458" s="228"/>
      <c r="O1458" s="228"/>
      <c r="P1458" s="228"/>
      <c r="Q1458" s="228"/>
      <c r="R1458" s="228"/>
      <c r="S1458" s="228"/>
      <c r="T1458" s="228"/>
      <c r="U1458" s="228"/>
      <c r="V1458" s="228"/>
      <c r="W1458" s="228"/>
      <c r="X1458" s="228"/>
      <c r="Y1458" s="229"/>
      <c r="Z1458" s="230"/>
      <c r="AA1458" s="231"/>
      <c r="AB1458" s="231"/>
      <c r="AC1458" s="231"/>
      <c r="AD1458" s="224"/>
      <c r="AE1458" s="225"/>
      <c r="AF1458" s="225"/>
      <c r="AG1458" s="225"/>
      <c r="AH1458" s="226"/>
      <c r="AI1458" s="227"/>
      <c r="AJ1458" s="228"/>
      <c r="AK1458" s="228"/>
      <c r="AL1458" s="228"/>
      <c r="AM1458" s="228"/>
      <c r="AN1458" s="228"/>
      <c r="AO1458" s="228"/>
      <c r="AP1458" s="228"/>
      <c r="AQ1458" s="228"/>
      <c r="AR1458" s="228"/>
      <c r="AS1458" s="228"/>
      <c r="AT1458" s="228"/>
      <c r="AU1458" s="229"/>
      <c r="AV1458" s="230"/>
      <c r="AW1458" s="231"/>
      <c r="AX1458" s="231"/>
      <c r="AY1458" s="232"/>
    </row>
    <row r="1459" spans="2:51" ht="24.75" customHeight="1">
      <c r="B1459" s="308"/>
      <c r="C1459" s="309"/>
      <c r="D1459" s="309"/>
      <c r="E1459" s="309"/>
      <c r="F1459" s="309"/>
      <c r="G1459" s="310"/>
      <c r="H1459" s="266" t="s">
        <v>26</v>
      </c>
      <c r="I1459" s="267"/>
      <c r="J1459" s="267"/>
      <c r="K1459" s="267"/>
      <c r="L1459" s="267"/>
      <c r="M1459" s="268"/>
      <c r="N1459" s="269"/>
      <c r="O1459" s="269"/>
      <c r="P1459" s="269"/>
      <c r="Q1459" s="269"/>
      <c r="R1459" s="269"/>
      <c r="S1459" s="269"/>
      <c r="T1459" s="269"/>
      <c r="U1459" s="269"/>
      <c r="V1459" s="269"/>
      <c r="W1459" s="269"/>
      <c r="X1459" s="269"/>
      <c r="Y1459" s="270"/>
      <c r="Z1459" s="271"/>
      <c r="AA1459" s="272"/>
      <c r="AB1459" s="272"/>
      <c r="AC1459" s="273"/>
      <c r="AD1459" s="266" t="s">
        <v>26</v>
      </c>
      <c r="AE1459" s="267"/>
      <c r="AF1459" s="267"/>
      <c r="AG1459" s="267"/>
      <c r="AH1459" s="267"/>
      <c r="AI1459" s="268"/>
      <c r="AJ1459" s="269"/>
      <c r="AK1459" s="269"/>
      <c r="AL1459" s="269"/>
      <c r="AM1459" s="269"/>
      <c r="AN1459" s="269"/>
      <c r="AO1459" s="269"/>
      <c r="AP1459" s="269"/>
      <c r="AQ1459" s="269"/>
      <c r="AR1459" s="269"/>
      <c r="AS1459" s="269"/>
      <c r="AT1459" s="269"/>
      <c r="AU1459" s="270"/>
      <c r="AV1459" s="271"/>
      <c r="AW1459" s="272"/>
      <c r="AX1459" s="272"/>
      <c r="AY1459" s="274"/>
    </row>
    <row r="1460" spans="2:51" ht="24.75" customHeight="1">
      <c r="B1460" s="308"/>
      <c r="C1460" s="309"/>
      <c r="D1460" s="309"/>
      <c r="E1460" s="309"/>
      <c r="F1460" s="309"/>
      <c r="G1460" s="310"/>
      <c r="H1460" s="253" t="s">
        <v>1746</v>
      </c>
      <c r="I1460" s="254"/>
      <c r="J1460" s="254"/>
      <c r="K1460" s="254"/>
      <c r="L1460" s="254"/>
      <c r="M1460" s="254"/>
      <c r="N1460" s="254"/>
      <c r="O1460" s="254"/>
      <c r="P1460" s="254"/>
      <c r="Q1460" s="254"/>
      <c r="R1460" s="254"/>
      <c r="S1460" s="254"/>
      <c r="T1460" s="254"/>
      <c r="U1460" s="254"/>
      <c r="V1460" s="254"/>
      <c r="W1460" s="254"/>
      <c r="X1460" s="254"/>
      <c r="Y1460" s="254"/>
      <c r="Z1460" s="254"/>
      <c r="AA1460" s="254"/>
      <c r="AB1460" s="254"/>
      <c r="AC1460" s="255"/>
      <c r="AD1460" s="253" t="s">
        <v>1747</v>
      </c>
      <c r="AE1460" s="254"/>
      <c r="AF1460" s="254"/>
      <c r="AG1460" s="254"/>
      <c r="AH1460" s="254"/>
      <c r="AI1460" s="254"/>
      <c r="AJ1460" s="254"/>
      <c r="AK1460" s="254"/>
      <c r="AL1460" s="254"/>
      <c r="AM1460" s="254"/>
      <c r="AN1460" s="254"/>
      <c r="AO1460" s="254"/>
      <c r="AP1460" s="254"/>
      <c r="AQ1460" s="254"/>
      <c r="AR1460" s="254"/>
      <c r="AS1460" s="254"/>
      <c r="AT1460" s="254"/>
      <c r="AU1460" s="254"/>
      <c r="AV1460" s="254"/>
      <c r="AW1460" s="254"/>
      <c r="AX1460" s="254"/>
      <c r="AY1460" s="256"/>
    </row>
    <row r="1461" spans="2:51" ht="24.75" customHeight="1">
      <c r="B1461" s="308"/>
      <c r="C1461" s="309"/>
      <c r="D1461" s="309"/>
      <c r="E1461" s="309"/>
      <c r="F1461" s="309"/>
      <c r="G1461" s="310"/>
      <c r="H1461" s="257" t="s">
        <v>23</v>
      </c>
      <c r="I1461" s="258"/>
      <c r="J1461" s="258"/>
      <c r="K1461" s="258"/>
      <c r="L1461" s="258"/>
      <c r="M1461" s="259" t="s">
        <v>24</v>
      </c>
      <c r="N1461" s="260"/>
      <c r="O1461" s="260"/>
      <c r="P1461" s="260"/>
      <c r="Q1461" s="260"/>
      <c r="R1461" s="260"/>
      <c r="S1461" s="260"/>
      <c r="T1461" s="260"/>
      <c r="U1461" s="260"/>
      <c r="V1461" s="260"/>
      <c r="W1461" s="260"/>
      <c r="X1461" s="260"/>
      <c r="Y1461" s="261"/>
      <c r="Z1461" s="262" t="s">
        <v>25</v>
      </c>
      <c r="AA1461" s="263"/>
      <c r="AB1461" s="263"/>
      <c r="AC1461" s="264"/>
      <c r="AD1461" s="257" t="s">
        <v>23</v>
      </c>
      <c r="AE1461" s="258"/>
      <c r="AF1461" s="258"/>
      <c r="AG1461" s="258"/>
      <c r="AH1461" s="258"/>
      <c r="AI1461" s="259" t="s">
        <v>24</v>
      </c>
      <c r="AJ1461" s="260"/>
      <c r="AK1461" s="260"/>
      <c r="AL1461" s="260"/>
      <c r="AM1461" s="260"/>
      <c r="AN1461" s="260"/>
      <c r="AO1461" s="260"/>
      <c r="AP1461" s="260"/>
      <c r="AQ1461" s="260"/>
      <c r="AR1461" s="260"/>
      <c r="AS1461" s="260"/>
      <c r="AT1461" s="260"/>
      <c r="AU1461" s="261"/>
      <c r="AV1461" s="262" t="s">
        <v>25</v>
      </c>
      <c r="AW1461" s="263"/>
      <c r="AX1461" s="263"/>
      <c r="AY1461" s="265"/>
    </row>
    <row r="1462" spans="2:51" ht="24.75" customHeight="1">
      <c r="B1462" s="308"/>
      <c r="C1462" s="309"/>
      <c r="D1462" s="309"/>
      <c r="E1462" s="309"/>
      <c r="F1462" s="309"/>
      <c r="G1462" s="310"/>
      <c r="H1462" s="243"/>
      <c r="I1462" s="244"/>
      <c r="J1462" s="244"/>
      <c r="K1462" s="244"/>
      <c r="L1462" s="245"/>
      <c r="M1462" s="246"/>
      <c r="N1462" s="247"/>
      <c r="O1462" s="247"/>
      <c r="P1462" s="247"/>
      <c r="Q1462" s="247"/>
      <c r="R1462" s="247"/>
      <c r="S1462" s="247"/>
      <c r="T1462" s="247"/>
      <c r="U1462" s="247"/>
      <c r="V1462" s="247"/>
      <c r="W1462" s="247"/>
      <c r="X1462" s="247"/>
      <c r="Y1462" s="248"/>
      <c r="Z1462" s="249"/>
      <c r="AA1462" s="250"/>
      <c r="AB1462" s="250"/>
      <c r="AC1462" s="251"/>
      <c r="AD1462" s="243"/>
      <c r="AE1462" s="244"/>
      <c r="AF1462" s="244"/>
      <c r="AG1462" s="244"/>
      <c r="AH1462" s="245"/>
      <c r="AI1462" s="246"/>
      <c r="AJ1462" s="247"/>
      <c r="AK1462" s="247"/>
      <c r="AL1462" s="247"/>
      <c r="AM1462" s="247"/>
      <c r="AN1462" s="247"/>
      <c r="AO1462" s="247"/>
      <c r="AP1462" s="247"/>
      <c r="AQ1462" s="247"/>
      <c r="AR1462" s="247"/>
      <c r="AS1462" s="247"/>
      <c r="AT1462" s="247"/>
      <c r="AU1462" s="248"/>
      <c r="AV1462" s="249"/>
      <c r="AW1462" s="250"/>
      <c r="AX1462" s="250"/>
      <c r="AY1462" s="252"/>
    </row>
    <row r="1463" spans="2:51" ht="24.75" customHeight="1">
      <c r="B1463" s="308"/>
      <c r="C1463" s="309"/>
      <c r="D1463" s="309"/>
      <c r="E1463" s="309"/>
      <c r="F1463" s="309"/>
      <c r="G1463" s="310"/>
      <c r="H1463" s="233"/>
      <c r="I1463" s="234"/>
      <c r="J1463" s="234"/>
      <c r="K1463" s="234"/>
      <c r="L1463" s="235"/>
      <c r="M1463" s="236"/>
      <c r="N1463" s="237"/>
      <c r="O1463" s="237"/>
      <c r="P1463" s="237"/>
      <c r="Q1463" s="237"/>
      <c r="R1463" s="237"/>
      <c r="S1463" s="237"/>
      <c r="T1463" s="237"/>
      <c r="U1463" s="237"/>
      <c r="V1463" s="237"/>
      <c r="W1463" s="237"/>
      <c r="X1463" s="237"/>
      <c r="Y1463" s="238"/>
      <c r="Z1463" s="239"/>
      <c r="AA1463" s="240"/>
      <c r="AB1463" s="240"/>
      <c r="AC1463" s="242"/>
      <c r="AD1463" s="233"/>
      <c r="AE1463" s="234"/>
      <c r="AF1463" s="234"/>
      <c r="AG1463" s="234"/>
      <c r="AH1463" s="235"/>
      <c r="AI1463" s="236"/>
      <c r="AJ1463" s="237"/>
      <c r="AK1463" s="237"/>
      <c r="AL1463" s="237"/>
      <c r="AM1463" s="237"/>
      <c r="AN1463" s="237"/>
      <c r="AO1463" s="237"/>
      <c r="AP1463" s="237"/>
      <c r="AQ1463" s="237"/>
      <c r="AR1463" s="237"/>
      <c r="AS1463" s="237"/>
      <c r="AT1463" s="237"/>
      <c r="AU1463" s="238"/>
      <c r="AV1463" s="239"/>
      <c r="AW1463" s="240"/>
      <c r="AX1463" s="240"/>
      <c r="AY1463" s="241"/>
    </row>
    <row r="1464" spans="2:51" ht="24.75" customHeight="1">
      <c r="B1464" s="308"/>
      <c r="C1464" s="309"/>
      <c r="D1464" s="309"/>
      <c r="E1464" s="309"/>
      <c r="F1464" s="309"/>
      <c r="G1464" s="310"/>
      <c r="H1464" s="233"/>
      <c r="I1464" s="234"/>
      <c r="J1464" s="234"/>
      <c r="K1464" s="234"/>
      <c r="L1464" s="235"/>
      <c r="M1464" s="236"/>
      <c r="N1464" s="237"/>
      <c r="O1464" s="237"/>
      <c r="P1464" s="237"/>
      <c r="Q1464" s="237"/>
      <c r="R1464" s="237"/>
      <c r="S1464" s="237"/>
      <c r="T1464" s="237"/>
      <c r="U1464" s="237"/>
      <c r="V1464" s="237"/>
      <c r="W1464" s="237"/>
      <c r="X1464" s="237"/>
      <c r="Y1464" s="238"/>
      <c r="Z1464" s="239"/>
      <c r="AA1464" s="240"/>
      <c r="AB1464" s="240"/>
      <c r="AC1464" s="242"/>
      <c r="AD1464" s="233"/>
      <c r="AE1464" s="234"/>
      <c r="AF1464" s="234"/>
      <c r="AG1464" s="234"/>
      <c r="AH1464" s="235"/>
      <c r="AI1464" s="236"/>
      <c r="AJ1464" s="237"/>
      <c r="AK1464" s="237"/>
      <c r="AL1464" s="237"/>
      <c r="AM1464" s="237"/>
      <c r="AN1464" s="237"/>
      <c r="AO1464" s="237"/>
      <c r="AP1464" s="237"/>
      <c r="AQ1464" s="237"/>
      <c r="AR1464" s="237"/>
      <c r="AS1464" s="237"/>
      <c r="AT1464" s="237"/>
      <c r="AU1464" s="238"/>
      <c r="AV1464" s="239"/>
      <c r="AW1464" s="240"/>
      <c r="AX1464" s="240"/>
      <c r="AY1464" s="241"/>
    </row>
    <row r="1465" spans="2:51" ht="24.75" customHeight="1">
      <c r="B1465" s="308"/>
      <c r="C1465" s="309"/>
      <c r="D1465" s="309"/>
      <c r="E1465" s="309"/>
      <c r="F1465" s="309"/>
      <c r="G1465" s="310"/>
      <c r="H1465" s="233"/>
      <c r="I1465" s="234"/>
      <c r="J1465" s="234"/>
      <c r="K1465" s="234"/>
      <c r="L1465" s="235"/>
      <c r="M1465" s="236"/>
      <c r="N1465" s="237"/>
      <c r="O1465" s="237"/>
      <c r="P1465" s="237"/>
      <c r="Q1465" s="237"/>
      <c r="R1465" s="237"/>
      <c r="S1465" s="237"/>
      <c r="T1465" s="237"/>
      <c r="U1465" s="237"/>
      <c r="V1465" s="237"/>
      <c r="W1465" s="237"/>
      <c r="X1465" s="237"/>
      <c r="Y1465" s="238"/>
      <c r="Z1465" s="239"/>
      <c r="AA1465" s="240"/>
      <c r="AB1465" s="240"/>
      <c r="AC1465" s="242"/>
      <c r="AD1465" s="233"/>
      <c r="AE1465" s="234"/>
      <c r="AF1465" s="234"/>
      <c r="AG1465" s="234"/>
      <c r="AH1465" s="235"/>
      <c r="AI1465" s="236"/>
      <c r="AJ1465" s="237"/>
      <c r="AK1465" s="237"/>
      <c r="AL1465" s="237"/>
      <c r="AM1465" s="237"/>
      <c r="AN1465" s="237"/>
      <c r="AO1465" s="237"/>
      <c r="AP1465" s="237"/>
      <c r="AQ1465" s="237"/>
      <c r="AR1465" s="237"/>
      <c r="AS1465" s="237"/>
      <c r="AT1465" s="237"/>
      <c r="AU1465" s="238"/>
      <c r="AV1465" s="239"/>
      <c r="AW1465" s="240"/>
      <c r="AX1465" s="240"/>
      <c r="AY1465" s="241"/>
    </row>
    <row r="1466" spans="2:51" ht="24.75" customHeight="1">
      <c r="B1466" s="308"/>
      <c r="C1466" s="309"/>
      <c r="D1466" s="309"/>
      <c r="E1466" s="309"/>
      <c r="F1466" s="309"/>
      <c r="G1466" s="310"/>
      <c r="H1466" s="233"/>
      <c r="I1466" s="234"/>
      <c r="J1466" s="234"/>
      <c r="K1466" s="234"/>
      <c r="L1466" s="235"/>
      <c r="M1466" s="236"/>
      <c r="N1466" s="237"/>
      <c r="O1466" s="237"/>
      <c r="P1466" s="237"/>
      <c r="Q1466" s="237"/>
      <c r="R1466" s="237"/>
      <c r="S1466" s="237"/>
      <c r="T1466" s="237"/>
      <c r="U1466" s="237"/>
      <c r="V1466" s="237"/>
      <c r="W1466" s="237"/>
      <c r="X1466" s="237"/>
      <c r="Y1466" s="238"/>
      <c r="Z1466" s="239"/>
      <c r="AA1466" s="240"/>
      <c r="AB1466" s="240"/>
      <c r="AC1466" s="240"/>
      <c r="AD1466" s="233"/>
      <c r="AE1466" s="234"/>
      <c r="AF1466" s="234"/>
      <c r="AG1466" s="234"/>
      <c r="AH1466" s="235"/>
      <c r="AI1466" s="236"/>
      <c r="AJ1466" s="237"/>
      <c r="AK1466" s="237"/>
      <c r="AL1466" s="237"/>
      <c r="AM1466" s="237"/>
      <c r="AN1466" s="237"/>
      <c r="AO1466" s="237"/>
      <c r="AP1466" s="237"/>
      <c r="AQ1466" s="237"/>
      <c r="AR1466" s="237"/>
      <c r="AS1466" s="237"/>
      <c r="AT1466" s="237"/>
      <c r="AU1466" s="238"/>
      <c r="AV1466" s="239"/>
      <c r="AW1466" s="240"/>
      <c r="AX1466" s="240"/>
      <c r="AY1466" s="241"/>
    </row>
    <row r="1467" spans="2:51" ht="24.75" customHeight="1">
      <c r="B1467" s="308"/>
      <c r="C1467" s="309"/>
      <c r="D1467" s="309"/>
      <c r="E1467" s="309"/>
      <c r="F1467" s="309"/>
      <c r="G1467" s="310"/>
      <c r="H1467" s="233"/>
      <c r="I1467" s="234"/>
      <c r="J1467" s="234"/>
      <c r="K1467" s="234"/>
      <c r="L1467" s="235"/>
      <c r="M1467" s="236"/>
      <c r="N1467" s="237"/>
      <c r="O1467" s="237"/>
      <c r="P1467" s="237"/>
      <c r="Q1467" s="237"/>
      <c r="R1467" s="237"/>
      <c r="S1467" s="237"/>
      <c r="T1467" s="237"/>
      <c r="U1467" s="237"/>
      <c r="V1467" s="237"/>
      <c r="W1467" s="237"/>
      <c r="X1467" s="237"/>
      <c r="Y1467" s="238"/>
      <c r="Z1467" s="239"/>
      <c r="AA1467" s="240"/>
      <c r="AB1467" s="240"/>
      <c r="AC1467" s="240"/>
      <c r="AD1467" s="233"/>
      <c r="AE1467" s="234"/>
      <c r="AF1467" s="234"/>
      <c r="AG1467" s="234"/>
      <c r="AH1467" s="235"/>
      <c r="AI1467" s="236"/>
      <c r="AJ1467" s="237"/>
      <c r="AK1467" s="237"/>
      <c r="AL1467" s="237"/>
      <c r="AM1467" s="237"/>
      <c r="AN1467" s="237"/>
      <c r="AO1467" s="237"/>
      <c r="AP1467" s="237"/>
      <c r="AQ1467" s="237"/>
      <c r="AR1467" s="237"/>
      <c r="AS1467" s="237"/>
      <c r="AT1467" s="237"/>
      <c r="AU1467" s="238"/>
      <c r="AV1467" s="239"/>
      <c r="AW1467" s="240"/>
      <c r="AX1467" s="240"/>
      <c r="AY1467" s="241"/>
    </row>
    <row r="1468" spans="2:51" ht="24.75" customHeight="1">
      <c r="B1468" s="308"/>
      <c r="C1468" s="309"/>
      <c r="D1468" s="309"/>
      <c r="E1468" s="309"/>
      <c r="F1468" s="309"/>
      <c r="G1468" s="310"/>
      <c r="H1468" s="233"/>
      <c r="I1468" s="234"/>
      <c r="J1468" s="234"/>
      <c r="K1468" s="234"/>
      <c r="L1468" s="235"/>
      <c r="M1468" s="236"/>
      <c r="N1468" s="237"/>
      <c r="O1468" s="237"/>
      <c r="P1468" s="237"/>
      <c r="Q1468" s="237"/>
      <c r="R1468" s="237"/>
      <c r="S1468" s="237"/>
      <c r="T1468" s="237"/>
      <c r="U1468" s="237"/>
      <c r="V1468" s="237"/>
      <c r="W1468" s="237"/>
      <c r="X1468" s="237"/>
      <c r="Y1468" s="238"/>
      <c r="Z1468" s="239"/>
      <c r="AA1468" s="240"/>
      <c r="AB1468" s="240"/>
      <c r="AC1468" s="240"/>
      <c r="AD1468" s="233"/>
      <c r="AE1468" s="234"/>
      <c r="AF1468" s="234"/>
      <c r="AG1468" s="234"/>
      <c r="AH1468" s="235"/>
      <c r="AI1468" s="236"/>
      <c r="AJ1468" s="237"/>
      <c r="AK1468" s="237"/>
      <c r="AL1468" s="237"/>
      <c r="AM1468" s="237"/>
      <c r="AN1468" s="237"/>
      <c r="AO1468" s="237"/>
      <c r="AP1468" s="237"/>
      <c r="AQ1468" s="237"/>
      <c r="AR1468" s="237"/>
      <c r="AS1468" s="237"/>
      <c r="AT1468" s="237"/>
      <c r="AU1468" s="238"/>
      <c r="AV1468" s="239"/>
      <c r="AW1468" s="240"/>
      <c r="AX1468" s="240"/>
      <c r="AY1468" s="241"/>
    </row>
    <row r="1469" spans="2:51" ht="24.75" customHeight="1">
      <c r="B1469" s="308"/>
      <c r="C1469" s="309"/>
      <c r="D1469" s="309"/>
      <c r="E1469" s="309"/>
      <c r="F1469" s="309"/>
      <c r="G1469" s="310"/>
      <c r="H1469" s="224"/>
      <c r="I1469" s="225"/>
      <c r="J1469" s="225"/>
      <c r="K1469" s="225"/>
      <c r="L1469" s="226"/>
      <c r="M1469" s="227"/>
      <c r="N1469" s="228"/>
      <c r="O1469" s="228"/>
      <c r="P1469" s="228"/>
      <c r="Q1469" s="228"/>
      <c r="R1469" s="228"/>
      <c r="S1469" s="228"/>
      <c r="T1469" s="228"/>
      <c r="U1469" s="228"/>
      <c r="V1469" s="228"/>
      <c r="W1469" s="228"/>
      <c r="X1469" s="228"/>
      <c r="Y1469" s="229"/>
      <c r="Z1469" s="230"/>
      <c r="AA1469" s="231"/>
      <c r="AB1469" s="231"/>
      <c r="AC1469" s="231"/>
      <c r="AD1469" s="224"/>
      <c r="AE1469" s="225"/>
      <c r="AF1469" s="225"/>
      <c r="AG1469" s="225"/>
      <c r="AH1469" s="226"/>
      <c r="AI1469" s="227"/>
      <c r="AJ1469" s="228"/>
      <c r="AK1469" s="228"/>
      <c r="AL1469" s="228"/>
      <c r="AM1469" s="228"/>
      <c r="AN1469" s="228"/>
      <c r="AO1469" s="228"/>
      <c r="AP1469" s="228"/>
      <c r="AQ1469" s="228"/>
      <c r="AR1469" s="228"/>
      <c r="AS1469" s="228"/>
      <c r="AT1469" s="228"/>
      <c r="AU1469" s="229"/>
      <c r="AV1469" s="230"/>
      <c r="AW1469" s="231"/>
      <c r="AX1469" s="231"/>
      <c r="AY1469" s="232"/>
    </row>
    <row r="1470" spans="2:51" ht="24.75" customHeight="1" thickBot="1">
      <c r="B1470" s="311"/>
      <c r="C1470" s="312"/>
      <c r="D1470" s="312"/>
      <c r="E1470" s="312"/>
      <c r="F1470" s="312"/>
      <c r="G1470" s="313"/>
      <c r="H1470" s="215" t="s">
        <v>26</v>
      </c>
      <c r="I1470" s="216"/>
      <c r="J1470" s="216"/>
      <c r="K1470" s="216"/>
      <c r="L1470" s="216"/>
      <c r="M1470" s="217"/>
      <c r="N1470" s="218"/>
      <c r="O1470" s="218"/>
      <c r="P1470" s="218"/>
      <c r="Q1470" s="218"/>
      <c r="R1470" s="218"/>
      <c r="S1470" s="218"/>
      <c r="T1470" s="218"/>
      <c r="U1470" s="218"/>
      <c r="V1470" s="218"/>
      <c r="W1470" s="218"/>
      <c r="X1470" s="218"/>
      <c r="Y1470" s="219"/>
      <c r="Z1470" s="220"/>
      <c r="AA1470" s="221"/>
      <c r="AB1470" s="221"/>
      <c r="AC1470" s="222"/>
      <c r="AD1470" s="215" t="s">
        <v>26</v>
      </c>
      <c r="AE1470" s="216"/>
      <c r="AF1470" s="216"/>
      <c r="AG1470" s="216"/>
      <c r="AH1470" s="216"/>
      <c r="AI1470" s="217"/>
      <c r="AJ1470" s="218"/>
      <c r="AK1470" s="218"/>
      <c r="AL1470" s="218"/>
      <c r="AM1470" s="218"/>
      <c r="AN1470" s="218"/>
      <c r="AO1470" s="218"/>
      <c r="AP1470" s="218"/>
      <c r="AQ1470" s="218"/>
      <c r="AR1470" s="218"/>
      <c r="AS1470" s="218"/>
      <c r="AT1470" s="218"/>
      <c r="AU1470" s="219"/>
      <c r="AV1470" s="220"/>
      <c r="AW1470" s="221"/>
      <c r="AX1470" s="221"/>
      <c r="AY1470" s="223"/>
    </row>
    <row r="1472" spans="2:51" ht="23.25" customHeight="1" thickBot="1">
      <c r="B1472" s="28" t="s">
        <v>100</v>
      </c>
      <c r="C1472" s="28"/>
      <c r="D1472" s="28"/>
      <c r="E1472" s="64"/>
      <c r="F1472" s="64"/>
      <c r="G1472" s="507" t="s">
        <v>1942</v>
      </c>
      <c r="H1472" s="507"/>
      <c r="I1472" s="507"/>
      <c r="J1472" s="507"/>
      <c r="K1472" s="507"/>
      <c r="L1472" s="507"/>
      <c r="M1472" s="507"/>
      <c r="N1472" s="507"/>
      <c r="O1472" s="507"/>
      <c r="P1472" s="507"/>
      <c r="Q1472" s="507"/>
      <c r="R1472" s="507"/>
      <c r="S1472" s="507"/>
      <c r="T1472" s="507"/>
      <c r="U1472" s="507"/>
      <c r="V1472" s="507"/>
      <c r="W1472" s="507"/>
      <c r="X1472" s="507"/>
      <c r="Y1472" s="507"/>
      <c r="Z1472" s="507"/>
      <c r="AA1472" s="507"/>
      <c r="AB1472" s="507"/>
      <c r="AC1472" s="507"/>
      <c r="AD1472" s="507"/>
      <c r="AE1472" s="507"/>
      <c r="AF1472" s="507"/>
      <c r="AG1472" s="507"/>
      <c r="AH1472" s="507"/>
      <c r="AI1472" s="507"/>
      <c r="AJ1472" s="507"/>
      <c r="AK1472" s="507"/>
      <c r="AL1472" s="507"/>
      <c r="AM1472" s="507"/>
      <c r="AN1472" s="507"/>
      <c r="AO1472" s="507"/>
      <c r="AP1472" s="507"/>
      <c r="AQ1472" s="507"/>
      <c r="AR1472" s="507"/>
      <c r="AS1472" s="507"/>
      <c r="AT1472" s="507"/>
      <c r="AU1472" s="507"/>
      <c r="AV1472" s="507"/>
      <c r="AW1472" s="507"/>
      <c r="AX1472" s="507"/>
      <c r="AY1472" s="64"/>
    </row>
    <row r="1473" spans="2:50" ht="14.25">
      <c r="C1473" s="20" t="s">
        <v>1765</v>
      </c>
    </row>
    <row r="1474" spans="2:50">
      <c r="C1474" t="s">
        <v>1766</v>
      </c>
    </row>
    <row r="1475" spans="2:50" ht="34.5" customHeight="1">
      <c r="B1475" s="202"/>
      <c r="C1475" s="202"/>
      <c r="D1475" s="213" t="s">
        <v>1767</v>
      </c>
      <c r="E1475" s="213"/>
      <c r="F1475" s="213"/>
      <c r="G1475" s="213"/>
      <c r="H1475" s="213"/>
      <c r="I1475" s="213"/>
      <c r="J1475" s="213"/>
      <c r="K1475" s="213"/>
      <c r="L1475" s="213"/>
      <c r="M1475" s="213"/>
      <c r="N1475" s="213" t="s">
        <v>1768</v>
      </c>
      <c r="O1475" s="213"/>
      <c r="P1475" s="213"/>
      <c r="Q1475" s="213"/>
      <c r="R1475" s="213"/>
      <c r="S1475" s="213"/>
      <c r="T1475" s="213"/>
      <c r="U1475" s="213"/>
      <c r="V1475" s="213"/>
      <c r="W1475" s="213"/>
      <c r="X1475" s="213"/>
      <c r="Y1475" s="213"/>
      <c r="Z1475" s="213"/>
      <c r="AA1475" s="213"/>
      <c r="AB1475" s="213"/>
      <c r="AC1475" s="213"/>
      <c r="AD1475" s="213"/>
      <c r="AE1475" s="213"/>
      <c r="AF1475" s="213"/>
      <c r="AG1475" s="213"/>
      <c r="AH1475" s="213"/>
      <c r="AI1475" s="213"/>
      <c r="AJ1475" s="213"/>
      <c r="AK1475" s="213"/>
      <c r="AL1475" s="214" t="s">
        <v>1769</v>
      </c>
      <c r="AM1475" s="213"/>
      <c r="AN1475" s="213"/>
      <c r="AO1475" s="213"/>
      <c r="AP1475" s="213"/>
      <c r="AQ1475" s="213"/>
      <c r="AR1475" s="213" t="s">
        <v>27</v>
      </c>
      <c r="AS1475" s="213"/>
      <c r="AT1475" s="213"/>
      <c r="AU1475" s="213"/>
      <c r="AV1475" s="213" t="s">
        <v>28</v>
      </c>
      <c r="AW1475" s="213"/>
      <c r="AX1475" s="213"/>
    </row>
    <row r="1476" spans="2:50" ht="24" customHeight="1">
      <c r="B1476" s="202">
        <v>1</v>
      </c>
      <c r="C1476" s="202">
        <v>1</v>
      </c>
      <c r="D1476" s="208" t="s">
        <v>335</v>
      </c>
      <c r="E1476" s="208"/>
      <c r="F1476" s="208"/>
      <c r="G1476" s="208"/>
      <c r="H1476" s="208"/>
      <c r="I1476" s="208"/>
      <c r="J1476" s="208"/>
      <c r="K1476" s="208"/>
      <c r="L1476" s="208"/>
      <c r="M1476" s="208"/>
      <c r="N1476" s="208" t="s">
        <v>1943</v>
      </c>
      <c r="O1476" s="208"/>
      <c r="P1476" s="208"/>
      <c r="Q1476" s="208"/>
      <c r="R1476" s="208"/>
      <c r="S1476" s="208"/>
      <c r="T1476" s="208"/>
      <c r="U1476" s="208"/>
      <c r="V1476" s="208"/>
      <c r="W1476" s="208"/>
      <c r="X1476" s="208"/>
      <c r="Y1476" s="208"/>
      <c r="Z1476" s="208"/>
      <c r="AA1476" s="208"/>
      <c r="AB1476" s="208"/>
      <c r="AC1476" s="208"/>
      <c r="AD1476" s="208"/>
      <c r="AE1476" s="208"/>
      <c r="AF1476" s="208"/>
      <c r="AG1476" s="208"/>
      <c r="AH1476" s="208"/>
      <c r="AI1476" s="208"/>
      <c r="AJ1476" s="208"/>
      <c r="AK1476" s="208"/>
      <c r="AL1476" s="492">
        <v>71.900000000000006</v>
      </c>
      <c r="AM1476" s="493"/>
      <c r="AN1476" s="493"/>
      <c r="AO1476" s="493"/>
      <c r="AP1476" s="493"/>
      <c r="AQ1476" s="493"/>
      <c r="AR1476" s="209" t="s">
        <v>224</v>
      </c>
      <c r="AS1476" s="209"/>
      <c r="AT1476" s="209"/>
      <c r="AU1476" s="209"/>
      <c r="AV1476" s="209" t="s">
        <v>1722</v>
      </c>
      <c r="AW1476" s="209"/>
      <c r="AX1476" s="209"/>
    </row>
    <row r="1477" spans="2:50" ht="24" customHeight="1">
      <c r="B1477" s="202">
        <v>2</v>
      </c>
      <c r="C1477" s="202">
        <v>1</v>
      </c>
      <c r="D1477" s="208"/>
      <c r="E1477" s="208"/>
      <c r="F1477" s="208"/>
      <c r="G1477" s="208"/>
      <c r="H1477" s="208"/>
      <c r="I1477" s="208"/>
      <c r="J1477" s="208"/>
      <c r="K1477" s="208"/>
      <c r="L1477" s="208"/>
      <c r="M1477" s="208"/>
      <c r="N1477" s="208"/>
      <c r="O1477" s="208"/>
      <c r="P1477" s="208"/>
      <c r="Q1477" s="208"/>
      <c r="R1477" s="208"/>
      <c r="S1477" s="208"/>
      <c r="T1477" s="208"/>
      <c r="U1477" s="208"/>
      <c r="V1477" s="208"/>
      <c r="W1477" s="208"/>
      <c r="X1477" s="208"/>
      <c r="Y1477" s="208"/>
      <c r="Z1477" s="208"/>
      <c r="AA1477" s="208"/>
      <c r="AB1477" s="208"/>
      <c r="AC1477" s="208"/>
      <c r="AD1477" s="208"/>
      <c r="AE1477" s="208"/>
      <c r="AF1477" s="208"/>
      <c r="AG1477" s="208"/>
      <c r="AH1477" s="208"/>
      <c r="AI1477" s="208"/>
      <c r="AJ1477" s="208"/>
      <c r="AK1477" s="208"/>
      <c r="AL1477" s="483"/>
      <c r="AM1477" s="484"/>
      <c r="AN1477" s="484"/>
      <c r="AO1477" s="484"/>
      <c r="AP1477" s="484"/>
      <c r="AQ1477" s="484"/>
      <c r="AR1477" s="209"/>
      <c r="AS1477" s="209"/>
      <c r="AT1477" s="209"/>
      <c r="AU1477" s="209"/>
      <c r="AV1477" s="209"/>
      <c r="AW1477" s="209"/>
      <c r="AX1477" s="209"/>
    </row>
    <row r="1478" spans="2:50" ht="24" customHeight="1">
      <c r="B1478" s="202">
        <v>3</v>
      </c>
      <c r="C1478" s="202">
        <v>1</v>
      </c>
      <c r="D1478" s="208"/>
      <c r="E1478" s="208"/>
      <c r="F1478" s="208"/>
      <c r="G1478" s="208"/>
      <c r="H1478" s="208"/>
      <c r="I1478" s="208"/>
      <c r="J1478" s="208"/>
      <c r="K1478" s="208"/>
      <c r="L1478" s="208"/>
      <c r="M1478" s="208"/>
      <c r="N1478" s="208"/>
      <c r="O1478" s="208"/>
      <c r="P1478" s="208"/>
      <c r="Q1478" s="208"/>
      <c r="R1478" s="208"/>
      <c r="S1478" s="208"/>
      <c r="T1478" s="208"/>
      <c r="U1478" s="208"/>
      <c r="V1478" s="208"/>
      <c r="W1478" s="208"/>
      <c r="X1478" s="208"/>
      <c r="Y1478" s="208"/>
      <c r="Z1478" s="208"/>
      <c r="AA1478" s="208"/>
      <c r="AB1478" s="208"/>
      <c r="AC1478" s="208"/>
      <c r="AD1478" s="208"/>
      <c r="AE1478" s="208"/>
      <c r="AF1478" s="208"/>
      <c r="AG1478" s="208"/>
      <c r="AH1478" s="208"/>
      <c r="AI1478" s="208"/>
      <c r="AJ1478" s="208"/>
      <c r="AK1478" s="208"/>
      <c r="AL1478" s="207"/>
      <c r="AM1478" s="208"/>
      <c r="AN1478" s="208"/>
      <c r="AO1478" s="208"/>
      <c r="AP1478" s="208"/>
      <c r="AQ1478" s="208"/>
      <c r="AR1478" s="208"/>
      <c r="AS1478" s="208"/>
      <c r="AT1478" s="208"/>
      <c r="AU1478" s="208"/>
      <c r="AV1478" s="208"/>
      <c r="AW1478" s="208"/>
      <c r="AX1478" s="208"/>
    </row>
    <row r="1479" spans="2:50" ht="24" customHeight="1">
      <c r="B1479" s="202">
        <v>4</v>
      </c>
      <c r="C1479" s="202">
        <v>1</v>
      </c>
      <c r="D1479" s="208"/>
      <c r="E1479" s="208"/>
      <c r="F1479" s="208"/>
      <c r="G1479" s="208"/>
      <c r="H1479" s="208"/>
      <c r="I1479" s="208"/>
      <c r="J1479" s="208"/>
      <c r="K1479" s="208"/>
      <c r="L1479" s="208"/>
      <c r="M1479" s="208"/>
      <c r="N1479" s="208"/>
      <c r="O1479" s="208"/>
      <c r="P1479" s="208"/>
      <c r="Q1479" s="208"/>
      <c r="R1479" s="208"/>
      <c r="S1479" s="208"/>
      <c r="T1479" s="208"/>
      <c r="U1479" s="208"/>
      <c r="V1479" s="208"/>
      <c r="W1479" s="208"/>
      <c r="X1479" s="208"/>
      <c r="Y1479" s="208"/>
      <c r="Z1479" s="208"/>
      <c r="AA1479" s="208"/>
      <c r="AB1479" s="208"/>
      <c r="AC1479" s="208"/>
      <c r="AD1479" s="208"/>
      <c r="AE1479" s="208"/>
      <c r="AF1479" s="208"/>
      <c r="AG1479" s="208"/>
      <c r="AH1479" s="208"/>
      <c r="AI1479" s="208"/>
      <c r="AJ1479" s="208"/>
      <c r="AK1479" s="208"/>
      <c r="AL1479" s="207"/>
      <c r="AM1479" s="208"/>
      <c r="AN1479" s="208"/>
      <c r="AO1479" s="208"/>
      <c r="AP1479" s="208"/>
      <c r="AQ1479" s="208"/>
      <c r="AR1479" s="208"/>
      <c r="AS1479" s="208"/>
      <c r="AT1479" s="208"/>
      <c r="AU1479" s="208"/>
      <c r="AV1479" s="208"/>
      <c r="AW1479" s="208"/>
      <c r="AX1479" s="208"/>
    </row>
    <row r="1480" spans="2:50" ht="24" customHeight="1">
      <c r="B1480" s="202">
        <v>5</v>
      </c>
      <c r="C1480" s="202">
        <v>1</v>
      </c>
      <c r="D1480" s="208"/>
      <c r="E1480" s="208"/>
      <c r="F1480" s="208"/>
      <c r="G1480" s="208"/>
      <c r="H1480" s="208"/>
      <c r="I1480" s="208"/>
      <c r="J1480" s="208"/>
      <c r="K1480" s="208"/>
      <c r="L1480" s="208"/>
      <c r="M1480" s="208"/>
      <c r="N1480" s="208"/>
      <c r="O1480" s="208"/>
      <c r="P1480" s="208"/>
      <c r="Q1480" s="208"/>
      <c r="R1480" s="208"/>
      <c r="S1480" s="208"/>
      <c r="T1480" s="208"/>
      <c r="U1480" s="208"/>
      <c r="V1480" s="208"/>
      <c r="W1480" s="208"/>
      <c r="X1480" s="208"/>
      <c r="Y1480" s="208"/>
      <c r="Z1480" s="208"/>
      <c r="AA1480" s="208"/>
      <c r="AB1480" s="208"/>
      <c r="AC1480" s="208"/>
      <c r="AD1480" s="208"/>
      <c r="AE1480" s="208"/>
      <c r="AF1480" s="208"/>
      <c r="AG1480" s="208"/>
      <c r="AH1480" s="208"/>
      <c r="AI1480" s="208"/>
      <c r="AJ1480" s="208"/>
      <c r="AK1480" s="208"/>
      <c r="AL1480" s="207"/>
      <c r="AM1480" s="208"/>
      <c r="AN1480" s="208"/>
      <c r="AO1480" s="208"/>
      <c r="AP1480" s="208"/>
      <c r="AQ1480" s="208"/>
      <c r="AR1480" s="208"/>
      <c r="AS1480" s="208"/>
      <c r="AT1480" s="208"/>
      <c r="AU1480" s="208"/>
      <c r="AV1480" s="208"/>
      <c r="AW1480" s="208"/>
      <c r="AX1480" s="208"/>
    </row>
    <row r="1481" spans="2:50" ht="24" customHeight="1">
      <c r="B1481" s="202">
        <v>6</v>
      </c>
      <c r="C1481" s="202">
        <v>1</v>
      </c>
      <c r="D1481" s="208"/>
      <c r="E1481" s="208"/>
      <c r="F1481" s="208"/>
      <c r="G1481" s="208"/>
      <c r="H1481" s="208"/>
      <c r="I1481" s="208"/>
      <c r="J1481" s="208"/>
      <c r="K1481" s="208"/>
      <c r="L1481" s="208"/>
      <c r="M1481" s="208"/>
      <c r="N1481" s="208"/>
      <c r="O1481" s="208"/>
      <c r="P1481" s="208"/>
      <c r="Q1481" s="208"/>
      <c r="R1481" s="208"/>
      <c r="S1481" s="208"/>
      <c r="T1481" s="208"/>
      <c r="U1481" s="208"/>
      <c r="V1481" s="208"/>
      <c r="W1481" s="208"/>
      <c r="X1481" s="208"/>
      <c r="Y1481" s="208"/>
      <c r="Z1481" s="208"/>
      <c r="AA1481" s="208"/>
      <c r="AB1481" s="208"/>
      <c r="AC1481" s="208"/>
      <c r="AD1481" s="208"/>
      <c r="AE1481" s="208"/>
      <c r="AF1481" s="208"/>
      <c r="AG1481" s="208"/>
      <c r="AH1481" s="208"/>
      <c r="AI1481" s="208"/>
      <c r="AJ1481" s="208"/>
      <c r="AK1481" s="208"/>
      <c r="AL1481" s="207"/>
      <c r="AM1481" s="208"/>
      <c r="AN1481" s="208"/>
      <c r="AO1481" s="208"/>
      <c r="AP1481" s="208"/>
      <c r="AQ1481" s="208"/>
      <c r="AR1481" s="208"/>
      <c r="AS1481" s="208"/>
      <c r="AT1481" s="208"/>
      <c r="AU1481" s="208"/>
      <c r="AV1481" s="208"/>
      <c r="AW1481" s="208"/>
      <c r="AX1481" s="208"/>
    </row>
    <row r="1482" spans="2:50" ht="24" customHeight="1">
      <c r="B1482" s="202">
        <v>7</v>
      </c>
      <c r="C1482" s="202">
        <v>1</v>
      </c>
      <c r="D1482" s="208"/>
      <c r="E1482" s="208"/>
      <c r="F1482" s="208"/>
      <c r="G1482" s="208"/>
      <c r="H1482" s="208"/>
      <c r="I1482" s="208"/>
      <c r="J1482" s="208"/>
      <c r="K1482" s="208"/>
      <c r="L1482" s="208"/>
      <c r="M1482" s="208"/>
      <c r="N1482" s="208"/>
      <c r="O1482" s="208"/>
      <c r="P1482" s="208"/>
      <c r="Q1482" s="208"/>
      <c r="R1482" s="208"/>
      <c r="S1482" s="208"/>
      <c r="T1482" s="208"/>
      <c r="U1482" s="208"/>
      <c r="V1482" s="208"/>
      <c r="W1482" s="208"/>
      <c r="X1482" s="208"/>
      <c r="Y1482" s="208"/>
      <c r="Z1482" s="208"/>
      <c r="AA1482" s="208"/>
      <c r="AB1482" s="208"/>
      <c r="AC1482" s="208"/>
      <c r="AD1482" s="208"/>
      <c r="AE1482" s="208"/>
      <c r="AF1482" s="208"/>
      <c r="AG1482" s="208"/>
      <c r="AH1482" s="208"/>
      <c r="AI1482" s="208"/>
      <c r="AJ1482" s="208"/>
      <c r="AK1482" s="208"/>
      <c r="AL1482" s="207"/>
      <c r="AM1482" s="208"/>
      <c r="AN1482" s="208"/>
      <c r="AO1482" s="208"/>
      <c r="AP1482" s="208"/>
      <c r="AQ1482" s="208"/>
      <c r="AR1482" s="208"/>
      <c r="AS1482" s="208"/>
      <c r="AT1482" s="208"/>
      <c r="AU1482" s="208"/>
      <c r="AV1482" s="208"/>
      <c r="AW1482" s="208"/>
      <c r="AX1482" s="208"/>
    </row>
    <row r="1483" spans="2:50" ht="24" customHeight="1">
      <c r="B1483" s="202">
        <v>8</v>
      </c>
      <c r="C1483" s="202">
        <v>1</v>
      </c>
      <c r="D1483" s="208"/>
      <c r="E1483" s="208"/>
      <c r="F1483" s="208"/>
      <c r="G1483" s="208"/>
      <c r="H1483" s="208"/>
      <c r="I1483" s="208"/>
      <c r="J1483" s="208"/>
      <c r="K1483" s="208"/>
      <c r="L1483" s="208"/>
      <c r="M1483" s="208"/>
      <c r="N1483" s="208"/>
      <c r="O1483" s="208"/>
      <c r="P1483" s="208"/>
      <c r="Q1483" s="208"/>
      <c r="R1483" s="208"/>
      <c r="S1483" s="208"/>
      <c r="T1483" s="208"/>
      <c r="U1483" s="208"/>
      <c r="V1483" s="208"/>
      <c r="W1483" s="208"/>
      <c r="X1483" s="208"/>
      <c r="Y1483" s="208"/>
      <c r="Z1483" s="208"/>
      <c r="AA1483" s="208"/>
      <c r="AB1483" s="208"/>
      <c r="AC1483" s="208"/>
      <c r="AD1483" s="208"/>
      <c r="AE1483" s="208"/>
      <c r="AF1483" s="208"/>
      <c r="AG1483" s="208"/>
      <c r="AH1483" s="208"/>
      <c r="AI1483" s="208"/>
      <c r="AJ1483" s="208"/>
      <c r="AK1483" s="208"/>
      <c r="AL1483" s="207"/>
      <c r="AM1483" s="208"/>
      <c r="AN1483" s="208"/>
      <c r="AO1483" s="208"/>
      <c r="AP1483" s="208"/>
      <c r="AQ1483" s="208"/>
      <c r="AR1483" s="208"/>
      <c r="AS1483" s="208"/>
      <c r="AT1483" s="208"/>
      <c r="AU1483" s="208"/>
      <c r="AV1483" s="208"/>
      <c r="AW1483" s="208"/>
      <c r="AX1483" s="208"/>
    </row>
    <row r="1484" spans="2:50" ht="24" customHeight="1">
      <c r="B1484" s="202">
        <v>9</v>
      </c>
      <c r="C1484" s="202">
        <v>1</v>
      </c>
      <c r="D1484" s="208"/>
      <c r="E1484" s="208"/>
      <c r="F1484" s="208"/>
      <c r="G1484" s="208"/>
      <c r="H1484" s="208"/>
      <c r="I1484" s="208"/>
      <c r="J1484" s="208"/>
      <c r="K1484" s="208"/>
      <c r="L1484" s="208"/>
      <c r="M1484" s="208"/>
      <c r="N1484" s="208"/>
      <c r="O1484" s="208"/>
      <c r="P1484" s="208"/>
      <c r="Q1484" s="208"/>
      <c r="R1484" s="208"/>
      <c r="S1484" s="208"/>
      <c r="T1484" s="208"/>
      <c r="U1484" s="208"/>
      <c r="V1484" s="208"/>
      <c r="W1484" s="208"/>
      <c r="X1484" s="208"/>
      <c r="Y1484" s="208"/>
      <c r="Z1484" s="208"/>
      <c r="AA1484" s="208"/>
      <c r="AB1484" s="208"/>
      <c r="AC1484" s="208"/>
      <c r="AD1484" s="208"/>
      <c r="AE1484" s="208"/>
      <c r="AF1484" s="208"/>
      <c r="AG1484" s="208"/>
      <c r="AH1484" s="208"/>
      <c r="AI1484" s="208"/>
      <c r="AJ1484" s="208"/>
      <c r="AK1484" s="208"/>
      <c r="AL1484" s="207"/>
      <c r="AM1484" s="208"/>
      <c r="AN1484" s="208"/>
      <c r="AO1484" s="208"/>
      <c r="AP1484" s="208"/>
      <c r="AQ1484" s="208"/>
      <c r="AR1484" s="208"/>
      <c r="AS1484" s="208"/>
      <c r="AT1484" s="208"/>
      <c r="AU1484" s="208"/>
      <c r="AV1484" s="208"/>
      <c r="AW1484" s="208"/>
      <c r="AX1484" s="208"/>
    </row>
    <row r="1485" spans="2:50" ht="24" customHeight="1">
      <c r="B1485" s="202">
        <v>10</v>
      </c>
      <c r="C1485" s="202">
        <v>1</v>
      </c>
      <c r="D1485" s="208"/>
      <c r="E1485" s="208"/>
      <c r="F1485" s="208"/>
      <c r="G1485" s="208"/>
      <c r="H1485" s="208"/>
      <c r="I1485" s="208"/>
      <c r="J1485" s="208"/>
      <c r="K1485" s="208"/>
      <c r="L1485" s="208"/>
      <c r="M1485" s="208"/>
      <c r="N1485" s="208"/>
      <c r="O1485" s="208"/>
      <c r="P1485" s="208"/>
      <c r="Q1485" s="208"/>
      <c r="R1485" s="208"/>
      <c r="S1485" s="208"/>
      <c r="T1485" s="208"/>
      <c r="U1485" s="208"/>
      <c r="V1485" s="208"/>
      <c r="W1485" s="208"/>
      <c r="X1485" s="208"/>
      <c r="Y1485" s="208"/>
      <c r="Z1485" s="208"/>
      <c r="AA1485" s="208"/>
      <c r="AB1485" s="208"/>
      <c r="AC1485" s="208"/>
      <c r="AD1485" s="208"/>
      <c r="AE1485" s="208"/>
      <c r="AF1485" s="208"/>
      <c r="AG1485" s="208"/>
      <c r="AH1485" s="208"/>
      <c r="AI1485" s="208"/>
      <c r="AJ1485" s="208"/>
      <c r="AK1485" s="208"/>
      <c r="AL1485" s="207"/>
      <c r="AM1485" s="208"/>
      <c r="AN1485" s="208"/>
      <c r="AO1485" s="208"/>
      <c r="AP1485" s="208"/>
      <c r="AQ1485" s="208"/>
      <c r="AR1485" s="208"/>
      <c r="AS1485" s="208"/>
      <c r="AT1485" s="208"/>
      <c r="AU1485" s="208"/>
      <c r="AV1485" s="208"/>
      <c r="AW1485" s="208"/>
      <c r="AX1485" s="208"/>
    </row>
    <row r="1487" spans="2:50" ht="23.25" hidden="1" customHeight="1">
      <c r="B1487" t="s">
        <v>43</v>
      </c>
    </row>
    <row r="1488" spans="2:50" ht="36" hidden="1" customHeight="1">
      <c r="B1488" s="213" t="s">
        <v>29</v>
      </c>
      <c r="C1488" s="213"/>
      <c r="D1488" s="213"/>
      <c r="E1488" s="213"/>
      <c r="F1488" s="213"/>
      <c r="G1488" s="213"/>
      <c r="H1488" s="213"/>
      <c r="I1488" s="209"/>
      <c r="J1488" s="209"/>
      <c r="K1488" s="209"/>
      <c r="L1488" s="209"/>
      <c r="M1488" s="209"/>
      <c r="N1488" s="209"/>
      <c r="O1488" s="209"/>
      <c r="P1488" s="209"/>
      <c r="Q1488" s="209"/>
      <c r="R1488" s="209"/>
      <c r="S1488" s="209"/>
      <c r="T1488" s="209"/>
      <c r="U1488" s="209"/>
      <c r="V1488" s="209"/>
      <c r="W1488" s="209"/>
      <c r="X1488" s="209"/>
      <c r="Y1488" s="209"/>
    </row>
    <row r="1489" spans="2:51" ht="36" hidden="1" customHeight="1">
      <c r="B1489" s="485" t="s">
        <v>41</v>
      </c>
      <c r="C1489" s="486"/>
      <c r="D1489" s="486"/>
      <c r="E1489" s="486"/>
      <c r="F1489" s="486"/>
      <c r="G1489" s="486"/>
      <c r="H1489" s="487"/>
      <c r="I1489" s="430" t="s">
        <v>1772</v>
      </c>
      <c r="J1489" s="267"/>
      <c r="K1489" s="267"/>
      <c r="L1489" s="267"/>
      <c r="M1489" s="429"/>
      <c r="N1489" s="491" t="s">
        <v>30</v>
      </c>
      <c r="O1489" s="486"/>
      <c r="P1489" s="486"/>
      <c r="Q1489" s="486"/>
      <c r="R1489" s="486"/>
      <c r="S1489" s="486"/>
      <c r="T1489" s="487"/>
      <c r="U1489" s="430" t="s">
        <v>1772</v>
      </c>
      <c r="V1489" s="267"/>
      <c r="W1489" s="267"/>
      <c r="X1489" s="267"/>
      <c r="Y1489" s="429"/>
      <c r="Z1489" s="491" t="s">
        <v>31</v>
      </c>
      <c r="AA1489" s="486"/>
      <c r="AB1489" s="486"/>
      <c r="AC1489" s="486"/>
      <c r="AD1489" s="486"/>
      <c r="AE1489" s="486"/>
      <c r="AF1489" s="487"/>
      <c r="AG1489" s="430" t="s">
        <v>1772</v>
      </c>
      <c r="AH1489" s="267"/>
      <c r="AI1489" s="267"/>
      <c r="AJ1489" s="267"/>
      <c r="AK1489" s="429"/>
      <c r="AL1489" s="491" t="s">
        <v>32</v>
      </c>
      <c r="AM1489" s="486"/>
      <c r="AN1489" s="486"/>
      <c r="AO1489" s="486"/>
      <c r="AP1489" s="486"/>
      <c r="AQ1489" s="486"/>
      <c r="AR1489" s="487"/>
      <c r="AS1489" s="430" t="s">
        <v>1772</v>
      </c>
      <c r="AT1489" s="267"/>
      <c r="AU1489" s="267"/>
      <c r="AV1489" s="267"/>
      <c r="AW1489" s="429"/>
    </row>
    <row r="1490" spans="2:51" ht="36" hidden="1" customHeight="1">
      <c r="B1490" s="491" t="s">
        <v>33</v>
      </c>
      <c r="C1490" s="486"/>
      <c r="D1490" s="486"/>
      <c r="E1490" s="486"/>
      <c r="F1490" s="486"/>
      <c r="G1490" s="486"/>
      <c r="H1490" s="487"/>
      <c r="I1490" s="488"/>
      <c r="J1490" s="489"/>
      <c r="K1490" s="489"/>
      <c r="L1490" s="489"/>
      <c r="M1490" s="490"/>
      <c r="N1490" s="491" t="s">
        <v>34</v>
      </c>
      <c r="O1490" s="486"/>
      <c r="P1490" s="486"/>
      <c r="Q1490" s="486"/>
      <c r="R1490" s="486"/>
      <c r="S1490" s="486"/>
      <c r="T1490" s="487"/>
      <c r="U1490" s="488"/>
      <c r="V1490" s="489"/>
      <c r="W1490" s="489"/>
      <c r="X1490" s="489"/>
      <c r="Y1490" s="490"/>
      <c r="Z1490" s="491" t="s">
        <v>35</v>
      </c>
      <c r="AA1490" s="486"/>
      <c r="AB1490" s="486"/>
      <c r="AC1490" s="486"/>
      <c r="AD1490" s="486"/>
      <c r="AE1490" s="486"/>
      <c r="AF1490" s="487"/>
      <c r="AG1490" s="488"/>
      <c r="AH1490" s="489"/>
      <c r="AI1490" s="489"/>
      <c r="AJ1490" s="489"/>
      <c r="AK1490" s="490"/>
      <c r="AL1490" s="485" t="s">
        <v>36</v>
      </c>
      <c r="AM1490" s="486"/>
      <c r="AN1490" s="486"/>
      <c r="AO1490" s="486"/>
      <c r="AP1490" s="486"/>
      <c r="AQ1490" s="486"/>
      <c r="AR1490" s="487"/>
      <c r="AS1490" s="488"/>
      <c r="AT1490" s="489"/>
      <c r="AU1490" s="489"/>
      <c r="AV1490" s="489"/>
      <c r="AW1490" s="490"/>
    </row>
    <row r="1491" spans="2:51">
      <c r="C1491" t="s">
        <v>1773</v>
      </c>
    </row>
    <row r="1492" spans="2:51" ht="34.5" customHeight="1">
      <c r="B1492" s="202"/>
      <c r="C1492" s="202"/>
      <c r="D1492" s="213" t="s">
        <v>1767</v>
      </c>
      <c r="E1492" s="213"/>
      <c r="F1492" s="213"/>
      <c r="G1492" s="213"/>
      <c r="H1492" s="213"/>
      <c r="I1492" s="213"/>
      <c r="J1492" s="213"/>
      <c r="K1492" s="213"/>
      <c r="L1492" s="213"/>
      <c r="M1492" s="213"/>
      <c r="N1492" s="213" t="s">
        <v>1768</v>
      </c>
      <c r="O1492" s="213"/>
      <c r="P1492" s="213"/>
      <c r="Q1492" s="213"/>
      <c r="R1492" s="213"/>
      <c r="S1492" s="213"/>
      <c r="T1492" s="213"/>
      <c r="U1492" s="213"/>
      <c r="V1492" s="213"/>
      <c r="W1492" s="213"/>
      <c r="X1492" s="213"/>
      <c r="Y1492" s="213"/>
      <c r="Z1492" s="213"/>
      <c r="AA1492" s="213"/>
      <c r="AB1492" s="213"/>
      <c r="AC1492" s="213"/>
      <c r="AD1492" s="213"/>
      <c r="AE1492" s="213"/>
      <c r="AF1492" s="213"/>
      <c r="AG1492" s="213"/>
      <c r="AH1492" s="213"/>
      <c r="AI1492" s="213"/>
      <c r="AJ1492" s="213"/>
      <c r="AK1492" s="213"/>
      <c r="AL1492" s="214" t="s">
        <v>1769</v>
      </c>
      <c r="AM1492" s="213"/>
      <c r="AN1492" s="213"/>
      <c r="AO1492" s="213"/>
      <c r="AP1492" s="213"/>
      <c r="AQ1492" s="213"/>
      <c r="AR1492" s="213" t="s">
        <v>27</v>
      </c>
      <c r="AS1492" s="213"/>
      <c r="AT1492" s="213"/>
      <c r="AU1492" s="213"/>
      <c r="AV1492" s="213" t="s">
        <v>28</v>
      </c>
      <c r="AW1492" s="213"/>
      <c r="AX1492" s="213"/>
    </row>
    <row r="1493" spans="2:51" ht="24" customHeight="1">
      <c r="B1493" s="202">
        <v>1</v>
      </c>
      <c r="C1493" s="202">
        <v>1</v>
      </c>
      <c r="D1493" s="208" t="s">
        <v>1944</v>
      </c>
      <c r="E1493" s="208"/>
      <c r="F1493" s="208"/>
      <c r="G1493" s="208"/>
      <c r="H1493" s="208"/>
      <c r="I1493" s="208"/>
      <c r="J1493" s="208"/>
      <c r="K1493" s="208"/>
      <c r="L1493" s="208"/>
      <c r="M1493" s="208"/>
      <c r="N1493" s="208" t="s">
        <v>1945</v>
      </c>
      <c r="O1493" s="208"/>
      <c r="P1493" s="208"/>
      <c r="Q1493" s="208"/>
      <c r="R1493" s="208"/>
      <c r="S1493" s="208"/>
      <c r="T1493" s="208"/>
      <c r="U1493" s="208"/>
      <c r="V1493" s="208"/>
      <c r="W1493" s="208"/>
      <c r="X1493" s="208"/>
      <c r="Y1493" s="208"/>
      <c r="Z1493" s="208"/>
      <c r="AA1493" s="208"/>
      <c r="AB1493" s="208"/>
      <c r="AC1493" s="208"/>
      <c r="AD1493" s="208"/>
      <c r="AE1493" s="208"/>
      <c r="AF1493" s="208"/>
      <c r="AG1493" s="208"/>
      <c r="AH1493" s="208"/>
      <c r="AI1493" s="208"/>
      <c r="AJ1493" s="208"/>
      <c r="AK1493" s="208"/>
      <c r="AL1493" s="210">
        <v>0.9</v>
      </c>
      <c r="AM1493" s="211"/>
      <c r="AN1493" s="211"/>
      <c r="AO1493" s="211"/>
      <c r="AP1493" s="211"/>
      <c r="AQ1493" s="211"/>
      <c r="AR1493" s="209" t="s">
        <v>224</v>
      </c>
      <c r="AS1493" s="209"/>
      <c r="AT1493" s="209"/>
      <c r="AU1493" s="209"/>
      <c r="AV1493" s="209" t="s">
        <v>1722</v>
      </c>
      <c r="AW1493" s="209"/>
      <c r="AX1493" s="209"/>
    </row>
    <row r="1494" spans="2:51" ht="24" customHeight="1">
      <c r="B1494" s="202">
        <v>2</v>
      </c>
      <c r="C1494" s="202">
        <v>1</v>
      </c>
      <c r="D1494" s="208"/>
      <c r="E1494" s="208"/>
      <c r="F1494" s="208"/>
      <c r="G1494" s="208"/>
      <c r="H1494" s="208"/>
      <c r="I1494" s="208"/>
      <c r="J1494" s="208"/>
      <c r="K1494" s="208"/>
      <c r="L1494" s="208"/>
      <c r="M1494" s="208"/>
      <c r="N1494" s="208"/>
      <c r="O1494" s="208"/>
      <c r="P1494" s="208"/>
      <c r="Q1494" s="208"/>
      <c r="R1494" s="208"/>
      <c r="S1494" s="208"/>
      <c r="T1494" s="208"/>
      <c r="U1494" s="208"/>
      <c r="V1494" s="208"/>
      <c r="W1494" s="208"/>
      <c r="X1494" s="208"/>
      <c r="Y1494" s="208"/>
      <c r="Z1494" s="208"/>
      <c r="AA1494" s="208"/>
      <c r="AB1494" s="208"/>
      <c r="AC1494" s="208"/>
      <c r="AD1494" s="208"/>
      <c r="AE1494" s="208"/>
      <c r="AF1494" s="208"/>
      <c r="AG1494" s="208"/>
      <c r="AH1494" s="208"/>
      <c r="AI1494" s="208"/>
      <c r="AJ1494" s="208"/>
      <c r="AK1494" s="208"/>
      <c r="AL1494" s="207"/>
      <c r="AM1494" s="208"/>
      <c r="AN1494" s="208"/>
      <c r="AO1494" s="208"/>
      <c r="AP1494" s="208"/>
      <c r="AQ1494" s="208"/>
      <c r="AR1494" s="208"/>
      <c r="AS1494" s="208"/>
      <c r="AT1494" s="208"/>
      <c r="AU1494" s="208"/>
      <c r="AV1494" s="208"/>
      <c r="AW1494" s="208"/>
      <c r="AX1494" s="208"/>
    </row>
    <row r="1495" spans="2:51" ht="24" customHeight="1">
      <c r="B1495" s="202">
        <v>3</v>
      </c>
      <c r="C1495" s="202">
        <v>1</v>
      </c>
      <c r="D1495" s="208"/>
      <c r="E1495" s="208"/>
      <c r="F1495" s="208"/>
      <c r="G1495" s="208"/>
      <c r="H1495" s="208"/>
      <c r="I1495" s="208"/>
      <c r="J1495" s="208"/>
      <c r="K1495" s="208"/>
      <c r="L1495" s="208"/>
      <c r="M1495" s="208"/>
      <c r="N1495" s="208"/>
      <c r="O1495" s="208"/>
      <c r="P1495" s="208"/>
      <c r="Q1495" s="208"/>
      <c r="R1495" s="208"/>
      <c r="S1495" s="208"/>
      <c r="T1495" s="208"/>
      <c r="U1495" s="208"/>
      <c r="V1495" s="208"/>
      <c r="W1495" s="208"/>
      <c r="X1495" s="208"/>
      <c r="Y1495" s="208"/>
      <c r="Z1495" s="208"/>
      <c r="AA1495" s="208"/>
      <c r="AB1495" s="208"/>
      <c r="AC1495" s="208"/>
      <c r="AD1495" s="208"/>
      <c r="AE1495" s="208"/>
      <c r="AF1495" s="208"/>
      <c r="AG1495" s="208"/>
      <c r="AH1495" s="208"/>
      <c r="AI1495" s="208"/>
      <c r="AJ1495" s="208"/>
      <c r="AK1495" s="208"/>
      <c r="AL1495" s="207"/>
      <c r="AM1495" s="208"/>
      <c r="AN1495" s="208"/>
      <c r="AO1495" s="208"/>
      <c r="AP1495" s="208"/>
      <c r="AQ1495" s="208"/>
      <c r="AR1495" s="208"/>
      <c r="AS1495" s="208"/>
      <c r="AT1495" s="208"/>
      <c r="AU1495" s="208"/>
      <c r="AV1495" s="208"/>
      <c r="AW1495" s="208"/>
      <c r="AX1495" s="208"/>
    </row>
    <row r="1496" spans="2:51" ht="24" customHeight="1">
      <c r="B1496" s="202">
        <v>4</v>
      </c>
      <c r="C1496" s="202">
        <v>1</v>
      </c>
      <c r="D1496" s="208"/>
      <c r="E1496" s="208"/>
      <c r="F1496" s="208"/>
      <c r="G1496" s="208"/>
      <c r="H1496" s="208"/>
      <c r="I1496" s="208"/>
      <c r="J1496" s="208"/>
      <c r="K1496" s="208"/>
      <c r="L1496" s="208"/>
      <c r="M1496" s="208"/>
      <c r="N1496" s="208"/>
      <c r="O1496" s="208"/>
      <c r="P1496" s="208"/>
      <c r="Q1496" s="208"/>
      <c r="R1496" s="208"/>
      <c r="S1496" s="208"/>
      <c r="T1496" s="208"/>
      <c r="U1496" s="208"/>
      <c r="V1496" s="208"/>
      <c r="W1496" s="208"/>
      <c r="X1496" s="208"/>
      <c r="Y1496" s="208"/>
      <c r="Z1496" s="208"/>
      <c r="AA1496" s="208"/>
      <c r="AB1496" s="208"/>
      <c r="AC1496" s="208"/>
      <c r="AD1496" s="208"/>
      <c r="AE1496" s="208"/>
      <c r="AF1496" s="208"/>
      <c r="AG1496" s="208"/>
      <c r="AH1496" s="208"/>
      <c r="AI1496" s="208"/>
      <c r="AJ1496" s="208"/>
      <c r="AK1496" s="208"/>
      <c r="AL1496" s="207"/>
      <c r="AM1496" s="208"/>
      <c r="AN1496" s="208"/>
      <c r="AO1496" s="208"/>
      <c r="AP1496" s="208"/>
      <c r="AQ1496" s="208"/>
      <c r="AR1496" s="208"/>
      <c r="AS1496" s="208"/>
      <c r="AT1496" s="208"/>
      <c r="AU1496" s="208"/>
      <c r="AV1496" s="208"/>
      <c r="AW1496" s="208"/>
      <c r="AX1496" s="208"/>
    </row>
    <row r="1497" spans="2:51" ht="24" customHeight="1">
      <c r="B1497" s="202">
        <v>5</v>
      </c>
      <c r="C1497" s="202">
        <v>1</v>
      </c>
      <c r="D1497" s="208"/>
      <c r="E1497" s="208"/>
      <c r="F1497" s="208"/>
      <c r="G1497" s="208"/>
      <c r="H1497" s="208"/>
      <c r="I1497" s="208"/>
      <c r="J1497" s="208"/>
      <c r="K1497" s="208"/>
      <c r="L1497" s="208"/>
      <c r="M1497" s="208"/>
      <c r="N1497" s="208"/>
      <c r="O1497" s="208"/>
      <c r="P1497" s="208"/>
      <c r="Q1497" s="208"/>
      <c r="R1497" s="208"/>
      <c r="S1497" s="208"/>
      <c r="T1497" s="208"/>
      <c r="U1497" s="208"/>
      <c r="V1497" s="208"/>
      <c r="W1497" s="208"/>
      <c r="X1497" s="208"/>
      <c r="Y1497" s="208"/>
      <c r="Z1497" s="208"/>
      <c r="AA1497" s="208"/>
      <c r="AB1497" s="208"/>
      <c r="AC1497" s="208"/>
      <c r="AD1497" s="208"/>
      <c r="AE1497" s="208"/>
      <c r="AF1497" s="208"/>
      <c r="AG1497" s="208"/>
      <c r="AH1497" s="208"/>
      <c r="AI1497" s="208"/>
      <c r="AJ1497" s="208"/>
      <c r="AK1497" s="208"/>
      <c r="AL1497" s="207"/>
      <c r="AM1497" s="208"/>
      <c r="AN1497" s="208"/>
      <c r="AO1497" s="208"/>
      <c r="AP1497" s="208"/>
      <c r="AQ1497" s="208"/>
      <c r="AR1497" s="208"/>
      <c r="AS1497" s="208"/>
      <c r="AT1497" s="208"/>
      <c r="AU1497" s="208"/>
      <c r="AV1497" s="208"/>
      <c r="AW1497" s="208"/>
      <c r="AX1497" s="208"/>
    </row>
    <row r="1498" spans="2:51" ht="24" customHeight="1">
      <c r="B1498" s="202">
        <v>6</v>
      </c>
      <c r="C1498" s="202">
        <v>1</v>
      </c>
      <c r="D1498" s="208"/>
      <c r="E1498" s="208"/>
      <c r="F1498" s="208"/>
      <c r="G1498" s="208"/>
      <c r="H1498" s="208"/>
      <c r="I1498" s="208"/>
      <c r="J1498" s="208"/>
      <c r="K1498" s="208"/>
      <c r="L1498" s="208"/>
      <c r="M1498" s="208"/>
      <c r="N1498" s="208"/>
      <c r="O1498" s="208"/>
      <c r="P1498" s="208"/>
      <c r="Q1498" s="208"/>
      <c r="R1498" s="208"/>
      <c r="S1498" s="208"/>
      <c r="T1498" s="208"/>
      <c r="U1498" s="208"/>
      <c r="V1498" s="208"/>
      <c r="W1498" s="208"/>
      <c r="X1498" s="208"/>
      <c r="Y1498" s="208"/>
      <c r="Z1498" s="208"/>
      <c r="AA1498" s="208"/>
      <c r="AB1498" s="208"/>
      <c r="AC1498" s="208"/>
      <c r="AD1498" s="208"/>
      <c r="AE1498" s="208"/>
      <c r="AF1498" s="208"/>
      <c r="AG1498" s="208"/>
      <c r="AH1498" s="208"/>
      <c r="AI1498" s="208"/>
      <c r="AJ1498" s="208"/>
      <c r="AK1498" s="208"/>
      <c r="AL1498" s="207"/>
      <c r="AM1498" s="208"/>
      <c r="AN1498" s="208"/>
      <c r="AO1498" s="208"/>
      <c r="AP1498" s="208"/>
      <c r="AQ1498" s="208"/>
      <c r="AR1498" s="208"/>
      <c r="AS1498" s="208"/>
      <c r="AT1498" s="208"/>
      <c r="AU1498" s="208"/>
      <c r="AV1498" s="208"/>
      <c r="AW1498" s="208"/>
      <c r="AX1498" s="208"/>
    </row>
    <row r="1499" spans="2:51" ht="24" customHeight="1">
      <c r="B1499" s="202">
        <v>7</v>
      </c>
      <c r="C1499" s="202">
        <v>1</v>
      </c>
      <c r="D1499" s="208"/>
      <c r="E1499" s="208"/>
      <c r="F1499" s="208"/>
      <c r="G1499" s="208"/>
      <c r="H1499" s="208"/>
      <c r="I1499" s="208"/>
      <c r="J1499" s="208"/>
      <c r="K1499" s="208"/>
      <c r="L1499" s="208"/>
      <c r="M1499" s="208"/>
      <c r="N1499" s="208"/>
      <c r="O1499" s="208"/>
      <c r="P1499" s="208"/>
      <c r="Q1499" s="208"/>
      <c r="R1499" s="208"/>
      <c r="S1499" s="208"/>
      <c r="T1499" s="208"/>
      <c r="U1499" s="208"/>
      <c r="V1499" s="208"/>
      <c r="W1499" s="208"/>
      <c r="X1499" s="208"/>
      <c r="Y1499" s="208"/>
      <c r="Z1499" s="208"/>
      <c r="AA1499" s="208"/>
      <c r="AB1499" s="208"/>
      <c r="AC1499" s="208"/>
      <c r="AD1499" s="208"/>
      <c r="AE1499" s="208"/>
      <c r="AF1499" s="208"/>
      <c r="AG1499" s="208"/>
      <c r="AH1499" s="208"/>
      <c r="AI1499" s="208"/>
      <c r="AJ1499" s="208"/>
      <c r="AK1499" s="208"/>
      <c r="AL1499" s="207"/>
      <c r="AM1499" s="208"/>
      <c r="AN1499" s="208"/>
      <c r="AO1499" s="208"/>
      <c r="AP1499" s="208"/>
      <c r="AQ1499" s="208"/>
      <c r="AR1499" s="208"/>
      <c r="AS1499" s="208"/>
      <c r="AT1499" s="208"/>
      <c r="AU1499" s="208"/>
      <c r="AV1499" s="208"/>
      <c r="AW1499" s="208"/>
      <c r="AX1499" s="208"/>
    </row>
    <row r="1500" spans="2:51" ht="24" customHeight="1">
      <c r="B1500" s="202">
        <v>8</v>
      </c>
      <c r="C1500" s="202">
        <v>1</v>
      </c>
      <c r="D1500" s="208"/>
      <c r="E1500" s="208"/>
      <c r="F1500" s="208"/>
      <c r="G1500" s="208"/>
      <c r="H1500" s="208"/>
      <c r="I1500" s="208"/>
      <c r="J1500" s="208"/>
      <c r="K1500" s="208"/>
      <c r="L1500" s="208"/>
      <c r="M1500" s="208"/>
      <c r="N1500" s="208"/>
      <c r="O1500" s="208"/>
      <c r="P1500" s="208"/>
      <c r="Q1500" s="208"/>
      <c r="R1500" s="208"/>
      <c r="S1500" s="208"/>
      <c r="T1500" s="208"/>
      <c r="U1500" s="208"/>
      <c r="V1500" s="208"/>
      <c r="W1500" s="208"/>
      <c r="X1500" s="208"/>
      <c r="Y1500" s="208"/>
      <c r="Z1500" s="208"/>
      <c r="AA1500" s="208"/>
      <c r="AB1500" s="208"/>
      <c r="AC1500" s="208"/>
      <c r="AD1500" s="208"/>
      <c r="AE1500" s="208"/>
      <c r="AF1500" s="208"/>
      <c r="AG1500" s="208"/>
      <c r="AH1500" s="208"/>
      <c r="AI1500" s="208"/>
      <c r="AJ1500" s="208"/>
      <c r="AK1500" s="208"/>
      <c r="AL1500" s="207"/>
      <c r="AM1500" s="208"/>
      <c r="AN1500" s="208"/>
      <c r="AO1500" s="208"/>
      <c r="AP1500" s="208"/>
      <c r="AQ1500" s="208"/>
      <c r="AR1500" s="208"/>
      <c r="AS1500" s="208"/>
      <c r="AT1500" s="208"/>
      <c r="AU1500" s="208"/>
      <c r="AV1500" s="208"/>
      <c r="AW1500" s="208"/>
      <c r="AX1500" s="208"/>
    </row>
    <row r="1501" spans="2:51" ht="24" customHeight="1">
      <c r="B1501" s="202">
        <v>9</v>
      </c>
      <c r="C1501" s="202">
        <v>1</v>
      </c>
      <c r="D1501" s="208"/>
      <c r="E1501" s="208"/>
      <c r="F1501" s="208"/>
      <c r="G1501" s="208"/>
      <c r="H1501" s="208"/>
      <c r="I1501" s="208"/>
      <c r="J1501" s="208"/>
      <c r="K1501" s="208"/>
      <c r="L1501" s="208"/>
      <c r="M1501" s="208"/>
      <c r="N1501" s="208"/>
      <c r="O1501" s="208"/>
      <c r="P1501" s="208"/>
      <c r="Q1501" s="208"/>
      <c r="R1501" s="208"/>
      <c r="S1501" s="208"/>
      <c r="T1501" s="208"/>
      <c r="U1501" s="208"/>
      <c r="V1501" s="208"/>
      <c r="W1501" s="208"/>
      <c r="X1501" s="208"/>
      <c r="Y1501" s="208"/>
      <c r="Z1501" s="208"/>
      <c r="AA1501" s="208"/>
      <c r="AB1501" s="208"/>
      <c r="AC1501" s="208"/>
      <c r="AD1501" s="208"/>
      <c r="AE1501" s="208"/>
      <c r="AF1501" s="208"/>
      <c r="AG1501" s="208"/>
      <c r="AH1501" s="208"/>
      <c r="AI1501" s="208"/>
      <c r="AJ1501" s="208"/>
      <c r="AK1501" s="208"/>
      <c r="AL1501" s="207"/>
      <c r="AM1501" s="208"/>
      <c r="AN1501" s="208"/>
      <c r="AO1501" s="208"/>
      <c r="AP1501" s="208"/>
      <c r="AQ1501" s="208"/>
      <c r="AR1501" s="208"/>
      <c r="AS1501" s="208"/>
      <c r="AT1501" s="208"/>
      <c r="AU1501" s="208"/>
      <c r="AV1501" s="208"/>
      <c r="AW1501" s="208"/>
      <c r="AX1501" s="208"/>
    </row>
    <row r="1502" spans="2:51" ht="24" customHeight="1">
      <c r="B1502" s="202">
        <v>10</v>
      </c>
      <c r="C1502" s="202">
        <v>1</v>
      </c>
      <c r="D1502" s="208"/>
      <c r="E1502" s="208"/>
      <c r="F1502" s="208"/>
      <c r="G1502" s="208"/>
      <c r="H1502" s="208"/>
      <c r="I1502" s="208"/>
      <c r="J1502" s="208"/>
      <c r="K1502" s="208"/>
      <c r="L1502" s="208"/>
      <c r="M1502" s="208"/>
      <c r="N1502" s="208"/>
      <c r="O1502" s="208"/>
      <c r="P1502" s="208"/>
      <c r="Q1502" s="208"/>
      <c r="R1502" s="208"/>
      <c r="S1502" s="208"/>
      <c r="T1502" s="208"/>
      <c r="U1502" s="208"/>
      <c r="V1502" s="208"/>
      <c r="W1502" s="208"/>
      <c r="X1502" s="208"/>
      <c r="Y1502" s="208"/>
      <c r="Z1502" s="208"/>
      <c r="AA1502" s="208"/>
      <c r="AB1502" s="208"/>
      <c r="AC1502" s="208"/>
      <c r="AD1502" s="208"/>
      <c r="AE1502" s="208"/>
      <c r="AF1502" s="208"/>
      <c r="AG1502" s="208"/>
      <c r="AH1502" s="208"/>
      <c r="AI1502" s="208"/>
      <c r="AJ1502" s="208"/>
      <c r="AK1502" s="208"/>
      <c r="AL1502" s="207"/>
      <c r="AM1502" s="208"/>
      <c r="AN1502" s="208"/>
      <c r="AO1502" s="208"/>
      <c r="AP1502" s="208"/>
      <c r="AQ1502" s="208"/>
      <c r="AR1502" s="208"/>
      <c r="AS1502" s="208"/>
      <c r="AT1502" s="208"/>
      <c r="AU1502" s="208"/>
      <c r="AV1502" s="208"/>
      <c r="AW1502" s="208"/>
      <c r="AX1502" s="208"/>
    </row>
    <row r="1504" spans="2:51" ht="21.75" customHeight="1" thickBot="1">
      <c r="AK1504" s="466"/>
      <c r="AL1504" s="466"/>
      <c r="AM1504" s="466"/>
      <c r="AN1504" s="466"/>
      <c r="AO1504" s="466"/>
      <c r="AP1504" s="466"/>
      <c r="AQ1504" s="466"/>
      <c r="AR1504" s="467" t="s">
        <v>112</v>
      </c>
      <c r="AS1504" s="467"/>
      <c r="AT1504" s="467"/>
      <c r="AU1504" s="467"/>
      <c r="AV1504" s="467"/>
      <c r="AW1504" s="467"/>
      <c r="AX1504" s="467"/>
      <c r="AY1504" s="467"/>
    </row>
    <row r="1505" spans="2:60" ht="21" customHeight="1">
      <c r="B1505" s="468" t="s">
        <v>113</v>
      </c>
      <c r="C1505" s="469"/>
      <c r="D1505" s="469"/>
      <c r="E1505" s="469"/>
      <c r="F1505" s="469"/>
      <c r="G1505" s="469"/>
      <c r="H1505" s="470" t="s">
        <v>1710</v>
      </c>
      <c r="I1505" s="471"/>
      <c r="J1505" s="471"/>
      <c r="K1505" s="471"/>
      <c r="L1505" s="471"/>
      <c r="M1505" s="471"/>
      <c r="N1505" s="471"/>
      <c r="O1505" s="471"/>
      <c r="P1505" s="471"/>
      <c r="Q1505" s="471"/>
      <c r="R1505" s="471"/>
      <c r="S1505" s="471"/>
      <c r="T1505" s="471"/>
      <c r="U1505" s="471"/>
      <c r="V1505" s="471"/>
      <c r="W1505" s="471"/>
      <c r="X1505" s="471"/>
      <c r="Y1505" s="471"/>
      <c r="Z1505" s="472" t="s">
        <v>1726</v>
      </c>
      <c r="AA1505" s="473"/>
      <c r="AB1505" s="473"/>
      <c r="AC1505" s="473"/>
      <c r="AD1505" s="473"/>
      <c r="AE1505" s="474"/>
      <c r="AF1505" s="475" t="s">
        <v>101</v>
      </c>
      <c r="AG1505" s="476"/>
      <c r="AH1505" s="476"/>
      <c r="AI1505" s="476"/>
      <c r="AJ1505" s="476"/>
      <c r="AK1505" s="476"/>
      <c r="AL1505" s="476"/>
      <c r="AM1505" s="476"/>
      <c r="AN1505" s="476"/>
      <c r="AO1505" s="476"/>
      <c r="AP1505" s="476"/>
      <c r="AQ1505" s="477"/>
      <c r="AR1505" s="478" t="s">
        <v>1</v>
      </c>
      <c r="AS1505" s="475"/>
      <c r="AT1505" s="475"/>
      <c r="AU1505" s="475"/>
      <c r="AV1505" s="475"/>
      <c r="AW1505" s="475"/>
      <c r="AX1505" s="475"/>
      <c r="AY1505" s="479"/>
    </row>
    <row r="1506" spans="2:60" ht="28.15" customHeight="1">
      <c r="B1506" s="442" t="s">
        <v>59</v>
      </c>
      <c r="C1506" s="443"/>
      <c r="D1506" s="443"/>
      <c r="E1506" s="443"/>
      <c r="F1506" s="443"/>
      <c r="G1506" s="444"/>
      <c r="H1506" s="445"/>
      <c r="I1506" s="446"/>
      <c r="J1506" s="446"/>
      <c r="K1506" s="446"/>
      <c r="L1506" s="446"/>
      <c r="M1506" s="446"/>
      <c r="N1506" s="446"/>
      <c r="O1506" s="446"/>
      <c r="P1506" s="446"/>
      <c r="Q1506" s="446"/>
      <c r="R1506" s="446"/>
      <c r="S1506" s="446"/>
      <c r="T1506" s="446"/>
      <c r="U1506" s="446"/>
      <c r="V1506" s="446"/>
      <c r="W1506" s="447"/>
      <c r="X1506" s="447"/>
      <c r="Y1506" s="447"/>
      <c r="Z1506" s="448" t="s">
        <v>2</v>
      </c>
      <c r="AA1506" s="449"/>
      <c r="AB1506" s="449"/>
      <c r="AC1506" s="449"/>
      <c r="AD1506" s="449"/>
      <c r="AE1506" s="450"/>
      <c r="AF1506" s="449" t="s">
        <v>1686</v>
      </c>
      <c r="AG1506" s="449"/>
      <c r="AH1506" s="449"/>
      <c r="AI1506" s="449"/>
      <c r="AJ1506" s="449"/>
      <c r="AK1506" s="449"/>
      <c r="AL1506" s="449"/>
      <c r="AM1506" s="449"/>
      <c r="AN1506" s="449"/>
      <c r="AO1506" s="449"/>
      <c r="AP1506" s="449"/>
      <c r="AQ1506" s="450"/>
      <c r="AR1506" s="451" t="s">
        <v>1687</v>
      </c>
      <c r="AS1506" s="452"/>
      <c r="AT1506" s="452"/>
      <c r="AU1506" s="452"/>
      <c r="AV1506" s="452"/>
      <c r="AW1506" s="452"/>
      <c r="AX1506" s="452"/>
      <c r="AY1506" s="453"/>
    </row>
    <row r="1507" spans="2:60" ht="30.75" customHeight="1">
      <c r="B1507" s="454" t="s">
        <v>3</v>
      </c>
      <c r="C1507" s="455"/>
      <c r="D1507" s="455"/>
      <c r="E1507" s="455"/>
      <c r="F1507" s="455"/>
      <c r="G1507" s="455"/>
      <c r="H1507" s="456" t="s">
        <v>103</v>
      </c>
      <c r="I1507" s="447"/>
      <c r="J1507" s="447"/>
      <c r="K1507" s="447"/>
      <c r="L1507" s="447"/>
      <c r="M1507" s="447"/>
      <c r="N1507" s="447"/>
      <c r="O1507" s="447"/>
      <c r="P1507" s="447"/>
      <c r="Q1507" s="447"/>
      <c r="R1507" s="447"/>
      <c r="S1507" s="447"/>
      <c r="T1507" s="447"/>
      <c r="U1507" s="447"/>
      <c r="V1507" s="447"/>
      <c r="W1507" s="447"/>
      <c r="X1507" s="447"/>
      <c r="Y1507" s="447"/>
      <c r="Z1507" s="457" t="s">
        <v>76</v>
      </c>
      <c r="AA1507" s="458"/>
      <c r="AB1507" s="458"/>
      <c r="AC1507" s="458"/>
      <c r="AD1507" s="458"/>
      <c r="AE1507" s="459"/>
      <c r="AF1507" s="460" t="s">
        <v>108</v>
      </c>
      <c r="AG1507" s="461"/>
      <c r="AH1507" s="461"/>
      <c r="AI1507" s="461"/>
      <c r="AJ1507" s="461"/>
      <c r="AK1507" s="461"/>
      <c r="AL1507" s="461"/>
      <c r="AM1507" s="461"/>
      <c r="AN1507" s="461"/>
      <c r="AO1507" s="461"/>
      <c r="AP1507" s="461"/>
      <c r="AQ1507" s="461"/>
      <c r="AR1507" s="462"/>
      <c r="AS1507" s="462"/>
      <c r="AT1507" s="462"/>
      <c r="AU1507" s="462"/>
      <c r="AV1507" s="462"/>
      <c r="AW1507" s="462"/>
      <c r="AX1507" s="462"/>
      <c r="AY1507" s="463"/>
    </row>
    <row r="1508" spans="2:60" ht="18" customHeight="1">
      <c r="B1508" s="418" t="s">
        <v>37</v>
      </c>
      <c r="C1508" s="419"/>
      <c r="D1508" s="419"/>
      <c r="E1508" s="419"/>
      <c r="F1508" s="419"/>
      <c r="G1508" s="419"/>
      <c r="H1508" s="422" t="s">
        <v>1688</v>
      </c>
      <c r="I1508" s="423"/>
      <c r="J1508" s="423"/>
      <c r="K1508" s="423"/>
      <c r="L1508" s="423"/>
      <c r="M1508" s="423"/>
      <c r="N1508" s="423"/>
      <c r="O1508" s="423"/>
      <c r="P1508" s="423"/>
      <c r="Q1508" s="423"/>
      <c r="R1508" s="423"/>
      <c r="S1508" s="423"/>
      <c r="T1508" s="423"/>
      <c r="U1508" s="423"/>
      <c r="V1508" s="423"/>
      <c r="W1508" s="424"/>
      <c r="X1508" s="424"/>
      <c r="Y1508" s="424"/>
      <c r="Z1508" s="428" t="s">
        <v>1727</v>
      </c>
      <c r="AA1508" s="267"/>
      <c r="AB1508" s="267"/>
      <c r="AC1508" s="267"/>
      <c r="AD1508" s="267"/>
      <c r="AE1508" s="429"/>
      <c r="AF1508" s="431"/>
      <c r="AG1508" s="432"/>
      <c r="AH1508" s="432"/>
      <c r="AI1508" s="432"/>
      <c r="AJ1508" s="432"/>
      <c r="AK1508" s="432"/>
      <c r="AL1508" s="432"/>
      <c r="AM1508" s="432"/>
      <c r="AN1508" s="432"/>
      <c r="AO1508" s="432"/>
      <c r="AP1508" s="432"/>
      <c r="AQ1508" s="432"/>
      <c r="AR1508" s="432"/>
      <c r="AS1508" s="432"/>
      <c r="AT1508" s="432"/>
      <c r="AU1508" s="432"/>
      <c r="AV1508" s="432"/>
      <c r="AW1508" s="432"/>
      <c r="AX1508" s="432"/>
      <c r="AY1508" s="433"/>
    </row>
    <row r="1509" spans="2:60" ht="24" customHeight="1">
      <c r="B1509" s="420"/>
      <c r="C1509" s="421"/>
      <c r="D1509" s="421"/>
      <c r="E1509" s="421"/>
      <c r="F1509" s="421"/>
      <c r="G1509" s="421"/>
      <c r="H1509" s="425"/>
      <c r="I1509" s="426"/>
      <c r="J1509" s="426"/>
      <c r="K1509" s="426"/>
      <c r="L1509" s="426"/>
      <c r="M1509" s="426"/>
      <c r="N1509" s="426"/>
      <c r="O1509" s="426"/>
      <c r="P1509" s="426"/>
      <c r="Q1509" s="426"/>
      <c r="R1509" s="426"/>
      <c r="S1509" s="426"/>
      <c r="T1509" s="426"/>
      <c r="U1509" s="426"/>
      <c r="V1509" s="426"/>
      <c r="W1509" s="427"/>
      <c r="X1509" s="427"/>
      <c r="Y1509" s="427"/>
      <c r="Z1509" s="430"/>
      <c r="AA1509" s="267"/>
      <c r="AB1509" s="267"/>
      <c r="AC1509" s="267"/>
      <c r="AD1509" s="267"/>
      <c r="AE1509" s="429"/>
      <c r="AF1509" s="434"/>
      <c r="AG1509" s="434"/>
      <c r="AH1509" s="434"/>
      <c r="AI1509" s="434"/>
      <c r="AJ1509" s="434"/>
      <c r="AK1509" s="434"/>
      <c r="AL1509" s="434"/>
      <c r="AM1509" s="434"/>
      <c r="AN1509" s="434"/>
      <c r="AO1509" s="434"/>
      <c r="AP1509" s="434"/>
      <c r="AQ1509" s="434"/>
      <c r="AR1509" s="434"/>
      <c r="AS1509" s="434"/>
      <c r="AT1509" s="434"/>
      <c r="AU1509" s="434"/>
      <c r="AV1509" s="434"/>
      <c r="AW1509" s="434"/>
      <c r="AX1509" s="434"/>
      <c r="AY1509" s="435"/>
    </row>
    <row r="1510" spans="2:60" ht="29.25" customHeight="1">
      <c r="B1510" s="436" t="s">
        <v>4</v>
      </c>
      <c r="C1510" s="437"/>
      <c r="D1510" s="437"/>
      <c r="E1510" s="437"/>
      <c r="F1510" s="437"/>
      <c r="G1510" s="438"/>
      <c r="H1510" s="439" t="s">
        <v>201</v>
      </c>
      <c r="I1510" s="440"/>
      <c r="J1510" s="440"/>
      <c r="K1510" s="440"/>
      <c r="L1510" s="440"/>
      <c r="M1510" s="440"/>
      <c r="N1510" s="440"/>
      <c r="O1510" s="440"/>
      <c r="P1510" s="440"/>
      <c r="Q1510" s="440"/>
      <c r="R1510" s="440"/>
      <c r="S1510" s="440"/>
      <c r="T1510" s="440"/>
      <c r="U1510" s="440"/>
      <c r="V1510" s="440"/>
      <c r="W1510" s="440"/>
      <c r="X1510" s="440"/>
      <c r="Y1510" s="440"/>
      <c r="Z1510" s="440"/>
      <c r="AA1510" s="440"/>
      <c r="AB1510" s="440"/>
      <c r="AC1510" s="440"/>
      <c r="AD1510" s="440"/>
      <c r="AE1510" s="440"/>
      <c r="AF1510" s="440"/>
      <c r="AG1510" s="440"/>
      <c r="AH1510" s="440"/>
      <c r="AI1510" s="440"/>
      <c r="AJ1510" s="440"/>
      <c r="AK1510" s="440"/>
      <c r="AL1510" s="440"/>
      <c r="AM1510" s="440"/>
      <c r="AN1510" s="440"/>
      <c r="AO1510" s="440"/>
      <c r="AP1510" s="440"/>
      <c r="AQ1510" s="440"/>
      <c r="AR1510" s="440"/>
      <c r="AS1510" s="440"/>
      <c r="AT1510" s="440"/>
      <c r="AU1510" s="440"/>
      <c r="AV1510" s="440"/>
      <c r="AW1510" s="440"/>
      <c r="AX1510" s="440"/>
      <c r="AY1510" s="441"/>
    </row>
    <row r="1511" spans="2:60" ht="21" customHeight="1">
      <c r="B1511" s="405" t="s">
        <v>39</v>
      </c>
      <c r="C1511" s="406"/>
      <c r="D1511" s="406"/>
      <c r="E1511" s="406"/>
      <c r="F1511" s="406"/>
      <c r="G1511" s="407"/>
      <c r="H1511" s="411"/>
      <c r="I1511" s="412"/>
      <c r="J1511" s="412"/>
      <c r="K1511" s="412"/>
      <c r="L1511" s="412"/>
      <c r="M1511" s="412"/>
      <c r="N1511" s="412"/>
      <c r="O1511" s="412"/>
      <c r="P1511" s="412"/>
      <c r="Q1511" s="370" t="s">
        <v>86</v>
      </c>
      <c r="R1511" s="371"/>
      <c r="S1511" s="371"/>
      <c r="T1511" s="371"/>
      <c r="U1511" s="371"/>
      <c r="V1511" s="371"/>
      <c r="W1511" s="413"/>
      <c r="X1511" s="370" t="s">
        <v>87</v>
      </c>
      <c r="Y1511" s="371"/>
      <c r="Z1511" s="371"/>
      <c r="AA1511" s="371"/>
      <c r="AB1511" s="371"/>
      <c r="AC1511" s="371"/>
      <c r="AD1511" s="413"/>
      <c r="AE1511" s="370" t="s">
        <v>88</v>
      </c>
      <c r="AF1511" s="371"/>
      <c r="AG1511" s="371"/>
      <c r="AH1511" s="371"/>
      <c r="AI1511" s="371"/>
      <c r="AJ1511" s="371"/>
      <c r="AK1511" s="413"/>
      <c r="AL1511" s="370" t="s">
        <v>90</v>
      </c>
      <c r="AM1511" s="371"/>
      <c r="AN1511" s="371"/>
      <c r="AO1511" s="371"/>
      <c r="AP1511" s="371"/>
      <c r="AQ1511" s="371"/>
      <c r="AR1511" s="413"/>
      <c r="AS1511" s="370" t="s">
        <v>91</v>
      </c>
      <c r="AT1511" s="371"/>
      <c r="AU1511" s="371"/>
      <c r="AV1511" s="371"/>
      <c r="AW1511" s="371"/>
      <c r="AX1511" s="371"/>
      <c r="AY1511" s="372"/>
    </row>
    <row r="1512" spans="2:60" ht="21" customHeight="1">
      <c r="B1512" s="291"/>
      <c r="C1512" s="292"/>
      <c r="D1512" s="292"/>
      <c r="E1512" s="292"/>
      <c r="F1512" s="292"/>
      <c r="G1512" s="293"/>
      <c r="H1512" s="373" t="s">
        <v>5</v>
      </c>
      <c r="I1512" s="374"/>
      <c r="J1512" s="379" t="s">
        <v>6</v>
      </c>
      <c r="K1512" s="380"/>
      <c r="L1512" s="380"/>
      <c r="M1512" s="380"/>
      <c r="N1512" s="380"/>
      <c r="O1512" s="380"/>
      <c r="P1512" s="381"/>
      <c r="Q1512" s="514">
        <v>25.161999999999999</v>
      </c>
      <c r="R1512" s="514"/>
      <c r="S1512" s="514"/>
      <c r="T1512" s="514"/>
      <c r="U1512" s="514"/>
      <c r="V1512" s="514"/>
      <c r="W1512" s="514"/>
      <c r="X1512" s="514">
        <v>24.355</v>
      </c>
      <c r="Y1512" s="514"/>
      <c r="Z1512" s="514"/>
      <c r="AA1512" s="514"/>
      <c r="AB1512" s="514"/>
      <c r="AC1512" s="514"/>
      <c r="AD1512" s="514"/>
      <c r="AE1512" s="514">
        <v>21.827999999999999</v>
      </c>
      <c r="AF1512" s="514"/>
      <c r="AG1512" s="514"/>
      <c r="AH1512" s="514"/>
      <c r="AI1512" s="514"/>
      <c r="AJ1512" s="514"/>
      <c r="AK1512" s="514"/>
      <c r="AL1512" s="514">
        <v>17.463999999999999</v>
      </c>
      <c r="AM1512" s="514"/>
      <c r="AN1512" s="514"/>
      <c r="AO1512" s="514"/>
      <c r="AP1512" s="514"/>
      <c r="AQ1512" s="514"/>
      <c r="AR1512" s="514"/>
      <c r="AS1512" s="384">
        <v>17.140999999999998</v>
      </c>
      <c r="AT1512" s="384"/>
      <c r="AU1512" s="384"/>
      <c r="AV1512" s="384"/>
      <c r="AW1512" s="384"/>
      <c r="AX1512" s="384"/>
      <c r="AY1512" s="385"/>
    </row>
    <row r="1513" spans="2:60" ht="21" customHeight="1">
      <c r="B1513" s="291"/>
      <c r="C1513" s="292"/>
      <c r="D1513" s="292"/>
      <c r="E1513" s="292"/>
      <c r="F1513" s="292"/>
      <c r="G1513" s="293"/>
      <c r="H1513" s="375"/>
      <c r="I1513" s="376"/>
      <c r="J1513" s="386" t="s">
        <v>7</v>
      </c>
      <c r="K1513" s="387"/>
      <c r="L1513" s="387"/>
      <c r="M1513" s="387"/>
      <c r="N1513" s="387"/>
      <c r="O1513" s="387"/>
      <c r="P1513" s="388"/>
      <c r="Q1513" s="414" t="s">
        <v>1694</v>
      </c>
      <c r="R1513" s="414"/>
      <c r="S1513" s="414"/>
      <c r="T1513" s="414"/>
      <c r="U1513" s="414"/>
      <c r="V1513" s="414"/>
      <c r="W1513" s="414"/>
      <c r="X1513" s="414" t="s">
        <v>1694</v>
      </c>
      <c r="Y1513" s="414"/>
      <c r="Z1513" s="414"/>
      <c r="AA1513" s="414"/>
      <c r="AB1513" s="414"/>
      <c r="AC1513" s="414"/>
      <c r="AD1513" s="414"/>
      <c r="AE1513" s="414" t="s">
        <v>1694</v>
      </c>
      <c r="AF1513" s="414"/>
      <c r="AG1513" s="414"/>
      <c r="AH1513" s="414"/>
      <c r="AI1513" s="414"/>
      <c r="AJ1513" s="414"/>
      <c r="AK1513" s="414"/>
      <c r="AL1513" s="414"/>
      <c r="AM1513" s="414"/>
      <c r="AN1513" s="414"/>
      <c r="AO1513" s="414"/>
      <c r="AP1513" s="414"/>
      <c r="AQ1513" s="414"/>
      <c r="AR1513" s="414"/>
      <c r="AS1513" s="464"/>
      <c r="AT1513" s="464"/>
      <c r="AU1513" s="464"/>
      <c r="AV1513" s="464"/>
      <c r="AW1513" s="464"/>
      <c r="AX1513" s="464"/>
      <c r="AY1513" s="465"/>
    </row>
    <row r="1514" spans="2:60" ht="24.75" customHeight="1">
      <c r="B1514" s="291"/>
      <c r="C1514" s="292"/>
      <c r="D1514" s="292"/>
      <c r="E1514" s="292"/>
      <c r="F1514" s="292"/>
      <c r="G1514" s="293"/>
      <c r="H1514" s="375"/>
      <c r="I1514" s="376"/>
      <c r="J1514" s="386" t="s">
        <v>8</v>
      </c>
      <c r="K1514" s="387"/>
      <c r="L1514" s="387"/>
      <c r="M1514" s="387"/>
      <c r="N1514" s="387"/>
      <c r="O1514" s="387"/>
      <c r="P1514" s="388"/>
      <c r="Q1514" s="414" t="s">
        <v>1694</v>
      </c>
      <c r="R1514" s="414"/>
      <c r="S1514" s="414"/>
      <c r="T1514" s="414"/>
      <c r="U1514" s="414"/>
      <c r="V1514" s="414"/>
      <c r="W1514" s="414"/>
      <c r="X1514" s="414" t="s">
        <v>1694</v>
      </c>
      <c r="Y1514" s="414"/>
      <c r="Z1514" s="414"/>
      <c r="AA1514" s="414"/>
      <c r="AB1514" s="414"/>
      <c r="AC1514" s="414"/>
      <c r="AD1514" s="414"/>
      <c r="AE1514" s="414" t="s">
        <v>1694</v>
      </c>
      <c r="AF1514" s="414"/>
      <c r="AG1514" s="414"/>
      <c r="AH1514" s="414"/>
      <c r="AI1514" s="414"/>
      <c r="AJ1514" s="414"/>
      <c r="AK1514" s="414"/>
      <c r="AL1514" s="414"/>
      <c r="AM1514" s="414"/>
      <c r="AN1514" s="414"/>
      <c r="AO1514" s="414"/>
      <c r="AP1514" s="414"/>
      <c r="AQ1514" s="414"/>
      <c r="AR1514" s="414"/>
      <c r="AS1514" s="464"/>
      <c r="AT1514" s="464"/>
      <c r="AU1514" s="464"/>
      <c r="AV1514" s="464"/>
      <c r="AW1514" s="464"/>
      <c r="AX1514" s="464"/>
      <c r="AY1514" s="465"/>
    </row>
    <row r="1515" spans="2:60" ht="24.75" customHeight="1">
      <c r="B1515" s="291"/>
      <c r="C1515" s="292"/>
      <c r="D1515" s="292"/>
      <c r="E1515" s="292"/>
      <c r="F1515" s="292"/>
      <c r="G1515" s="293"/>
      <c r="H1515" s="377"/>
      <c r="I1515" s="378"/>
      <c r="J1515" s="415" t="s">
        <v>26</v>
      </c>
      <c r="K1515" s="416"/>
      <c r="L1515" s="416"/>
      <c r="M1515" s="416"/>
      <c r="N1515" s="416"/>
      <c r="O1515" s="416"/>
      <c r="P1515" s="417"/>
      <c r="Q1515" s="398">
        <f>SUM(Q1512:W1514)</f>
        <v>25.161999999999999</v>
      </c>
      <c r="R1515" s="399"/>
      <c r="S1515" s="399"/>
      <c r="T1515" s="399"/>
      <c r="U1515" s="399"/>
      <c r="V1515" s="399"/>
      <c r="W1515" s="400"/>
      <c r="X1515" s="398">
        <f>SUM(X1512:AD1514)</f>
        <v>24.355</v>
      </c>
      <c r="Y1515" s="399"/>
      <c r="Z1515" s="399"/>
      <c r="AA1515" s="399"/>
      <c r="AB1515" s="399"/>
      <c r="AC1515" s="399"/>
      <c r="AD1515" s="400"/>
      <c r="AE1515" s="398">
        <f>SUM(AE1512:AK1514)</f>
        <v>21.827999999999999</v>
      </c>
      <c r="AF1515" s="399"/>
      <c r="AG1515" s="399"/>
      <c r="AH1515" s="399"/>
      <c r="AI1515" s="399"/>
      <c r="AJ1515" s="399"/>
      <c r="AK1515" s="400"/>
      <c r="AL1515" s="398">
        <f>SUM(AL1512:AR1514)</f>
        <v>17.463999999999999</v>
      </c>
      <c r="AM1515" s="399"/>
      <c r="AN1515" s="399"/>
      <c r="AO1515" s="399"/>
      <c r="AP1515" s="399"/>
      <c r="AQ1515" s="399"/>
      <c r="AR1515" s="400"/>
      <c r="AS1515" s="402">
        <f>SUM(AS1512:AY1514)</f>
        <v>17.140999999999998</v>
      </c>
      <c r="AT1515" s="402"/>
      <c r="AU1515" s="402"/>
      <c r="AV1515" s="402"/>
      <c r="AW1515" s="402"/>
      <c r="AX1515" s="402"/>
      <c r="AY1515" s="403"/>
    </row>
    <row r="1516" spans="2:60" ht="24.75" customHeight="1">
      <c r="B1516" s="291"/>
      <c r="C1516" s="292"/>
      <c r="D1516" s="292"/>
      <c r="E1516" s="292"/>
      <c r="F1516" s="292"/>
      <c r="G1516" s="293"/>
      <c r="H1516" s="392" t="s">
        <v>9</v>
      </c>
      <c r="I1516" s="393"/>
      <c r="J1516" s="393"/>
      <c r="K1516" s="393"/>
      <c r="L1516" s="393"/>
      <c r="M1516" s="393"/>
      <c r="N1516" s="393"/>
      <c r="O1516" s="393"/>
      <c r="P1516" s="393"/>
      <c r="Q1516" s="515">
        <v>23.491</v>
      </c>
      <c r="R1516" s="515"/>
      <c r="S1516" s="515"/>
      <c r="T1516" s="515"/>
      <c r="U1516" s="515"/>
      <c r="V1516" s="515"/>
      <c r="W1516" s="515"/>
      <c r="X1516" s="515">
        <v>12.768000000000001</v>
      </c>
      <c r="Y1516" s="515"/>
      <c r="Z1516" s="515"/>
      <c r="AA1516" s="515"/>
      <c r="AB1516" s="515"/>
      <c r="AC1516" s="515"/>
      <c r="AD1516" s="515"/>
      <c r="AE1516" s="515">
        <v>12.044</v>
      </c>
      <c r="AF1516" s="515"/>
      <c r="AG1516" s="515"/>
      <c r="AH1516" s="515"/>
      <c r="AI1516" s="515"/>
      <c r="AJ1516" s="515"/>
      <c r="AK1516" s="515"/>
      <c r="AL1516" s="390"/>
      <c r="AM1516" s="390"/>
      <c r="AN1516" s="390"/>
      <c r="AO1516" s="390"/>
      <c r="AP1516" s="390"/>
      <c r="AQ1516" s="390"/>
      <c r="AR1516" s="390"/>
      <c r="AS1516" s="390"/>
      <c r="AT1516" s="390"/>
      <c r="AU1516" s="390"/>
      <c r="AV1516" s="390"/>
      <c r="AW1516" s="390"/>
      <c r="AX1516" s="390"/>
      <c r="AY1516" s="391"/>
      <c r="BH1516" s="29"/>
    </row>
    <row r="1517" spans="2:60" ht="24.75" customHeight="1">
      <c r="B1517" s="408"/>
      <c r="C1517" s="409"/>
      <c r="D1517" s="409"/>
      <c r="E1517" s="409"/>
      <c r="F1517" s="409"/>
      <c r="G1517" s="410"/>
      <c r="H1517" s="392" t="s">
        <v>10</v>
      </c>
      <c r="I1517" s="393"/>
      <c r="J1517" s="393"/>
      <c r="K1517" s="393"/>
      <c r="L1517" s="393"/>
      <c r="M1517" s="393"/>
      <c r="N1517" s="393"/>
      <c r="O1517" s="393"/>
      <c r="P1517" s="393"/>
      <c r="Q1517" s="394">
        <f>Q1516/Q1515</f>
        <v>0.93359033463158736</v>
      </c>
      <c r="R1517" s="394"/>
      <c r="S1517" s="394"/>
      <c r="T1517" s="394"/>
      <c r="U1517" s="394"/>
      <c r="V1517" s="394"/>
      <c r="W1517" s="394"/>
      <c r="X1517" s="394">
        <f>X1516/X1515</f>
        <v>0.5242455347977828</v>
      </c>
      <c r="Y1517" s="394"/>
      <c r="Z1517" s="394"/>
      <c r="AA1517" s="394"/>
      <c r="AB1517" s="394"/>
      <c r="AC1517" s="394"/>
      <c r="AD1517" s="394"/>
      <c r="AE1517" s="394">
        <f>AE1516/AE1515</f>
        <v>0.55176837089976183</v>
      </c>
      <c r="AF1517" s="394"/>
      <c r="AG1517" s="394"/>
      <c r="AH1517" s="394"/>
      <c r="AI1517" s="394"/>
      <c r="AJ1517" s="394"/>
      <c r="AK1517" s="394"/>
      <c r="AL1517" s="390"/>
      <c r="AM1517" s="390"/>
      <c r="AN1517" s="390"/>
      <c r="AO1517" s="390"/>
      <c r="AP1517" s="390"/>
      <c r="AQ1517" s="390"/>
      <c r="AR1517" s="390"/>
      <c r="AS1517" s="390"/>
      <c r="AT1517" s="390"/>
      <c r="AU1517" s="390"/>
      <c r="AV1517" s="390"/>
      <c r="AW1517" s="390"/>
      <c r="AX1517" s="390"/>
      <c r="AY1517" s="391"/>
    </row>
    <row r="1518" spans="2:60" ht="23.1" customHeight="1">
      <c r="B1518" s="335" t="s">
        <v>99</v>
      </c>
      <c r="C1518" s="336"/>
      <c r="D1518" s="341" t="s">
        <v>23</v>
      </c>
      <c r="E1518" s="342"/>
      <c r="F1518" s="342"/>
      <c r="G1518" s="342"/>
      <c r="H1518" s="342"/>
      <c r="I1518" s="342"/>
      <c r="J1518" s="342"/>
      <c r="K1518" s="342"/>
      <c r="L1518" s="343"/>
      <c r="M1518" s="344" t="s">
        <v>92</v>
      </c>
      <c r="N1518" s="344"/>
      <c r="O1518" s="344"/>
      <c r="P1518" s="344"/>
      <c r="Q1518" s="344"/>
      <c r="R1518" s="344"/>
      <c r="S1518" s="345" t="s">
        <v>91</v>
      </c>
      <c r="T1518" s="345"/>
      <c r="U1518" s="345"/>
      <c r="V1518" s="345"/>
      <c r="W1518" s="345"/>
      <c r="X1518" s="345"/>
      <c r="Y1518" s="346"/>
      <c r="Z1518" s="342"/>
      <c r="AA1518" s="342"/>
      <c r="AB1518" s="342"/>
      <c r="AC1518" s="342"/>
      <c r="AD1518" s="342"/>
      <c r="AE1518" s="342"/>
      <c r="AF1518" s="342"/>
      <c r="AG1518" s="342"/>
      <c r="AH1518" s="342"/>
      <c r="AI1518" s="342"/>
      <c r="AJ1518" s="342"/>
      <c r="AK1518" s="342"/>
      <c r="AL1518" s="342"/>
      <c r="AM1518" s="342"/>
      <c r="AN1518" s="342"/>
      <c r="AO1518" s="342"/>
      <c r="AP1518" s="342"/>
      <c r="AQ1518" s="342"/>
      <c r="AR1518" s="342"/>
      <c r="AS1518" s="342"/>
      <c r="AT1518" s="342"/>
      <c r="AU1518" s="342"/>
      <c r="AV1518" s="342"/>
      <c r="AW1518" s="342"/>
      <c r="AX1518" s="342"/>
      <c r="AY1518" s="347"/>
    </row>
    <row r="1519" spans="2:60" ht="23.1" customHeight="1">
      <c r="B1519" s="337"/>
      <c r="C1519" s="338"/>
      <c r="D1519" s="348" t="s">
        <v>860</v>
      </c>
      <c r="E1519" s="349"/>
      <c r="F1519" s="349"/>
      <c r="G1519" s="349"/>
      <c r="H1519" s="349"/>
      <c r="I1519" s="349"/>
      <c r="J1519" s="349"/>
      <c r="K1519" s="349"/>
      <c r="L1519" s="350"/>
      <c r="M1519" s="351">
        <v>17</v>
      </c>
      <c r="N1519" s="352"/>
      <c r="O1519" s="352"/>
      <c r="P1519" s="352"/>
      <c r="Q1519" s="352"/>
      <c r="R1519" s="353"/>
      <c r="S1519" s="511">
        <v>17</v>
      </c>
      <c r="T1519" s="512"/>
      <c r="U1519" s="512"/>
      <c r="V1519" s="512"/>
      <c r="W1519" s="512"/>
      <c r="X1519" s="513"/>
      <c r="Y1519" s="355"/>
      <c r="Z1519" s="356"/>
      <c r="AA1519" s="356"/>
      <c r="AB1519" s="356"/>
      <c r="AC1519" s="356"/>
      <c r="AD1519" s="356"/>
      <c r="AE1519" s="356"/>
      <c r="AF1519" s="356"/>
      <c r="AG1519" s="356"/>
      <c r="AH1519" s="356"/>
      <c r="AI1519" s="356"/>
      <c r="AJ1519" s="356"/>
      <c r="AK1519" s="356"/>
      <c r="AL1519" s="356"/>
      <c r="AM1519" s="356"/>
      <c r="AN1519" s="356"/>
      <c r="AO1519" s="356"/>
      <c r="AP1519" s="356"/>
      <c r="AQ1519" s="356"/>
      <c r="AR1519" s="356"/>
      <c r="AS1519" s="356"/>
      <c r="AT1519" s="356"/>
      <c r="AU1519" s="356"/>
      <c r="AV1519" s="356"/>
      <c r="AW1519" s="356"/>
      <c r="AX1519" s="356"/>
      <c r="AY1519" s="357"/>
    </row>
    <row r="1520" spans="2:60" ht="23.1" customHeight="1">
      <c r="B1520" s="337"/>
      <c r="C1520" s="338"/>
      <c r="D1520" s="358"/>
      <c r="E1520" s="359"/>
      <c r="F1520" s="359"/>
      <c r="G1520" s="359"/>
      <c r="H1520" s="359"/>
      <c r="I1520" s="359"/>
      <c r="J1520" s="359"/>
      <c r="K1520" s="359"/>
      <c r="L1520" s="360"/>
      <c r="M1520" s="332"/>
      <c r="N1520" s="333"/>
      <c r="O1520" s="333"/>
      <c r="P1520" s="333"/>
      <c r="Q1520" s="333"/>
      <c r="R1520" s="334"/>
      <c r="S1520" s="324"/>
      <c r="T1520" s="324"/>
      <c r="U1520" s="324"/>
      <c r="V1520" s="324"/>
      <c r="W1520" s="324"/>
      <c r="X1520" s="324"/>
      <c r="Y1520" s="325"/>
      <c r="Z1520" s="326"/>
      <c r="AA1520" s="326"/>
      <c r="AB1520" s="326"/>
      <c r="AC1520" s="326"/>
      <c r="AD1520" s="326"/>
      <c r="AE1520" s="326"/>
      <c r="AF1520" s="326"/>
      <c r="AG1520" s="326"/>
      <c r="AH1520" s="326"/>
      <c r="AI1520" s="326"/>
      <c r="AJ1520" s="326"/>
      <c r="AK1520" s="326"/>
      <c r="AL1520" s="326"/>
      <c r="AM1520" s="326"/>
      <c r="AN1520" s="326"/>
      <c r="AO1520" s="326"/>
      <c r="AP1520" s="326"/>
      <c r="AQ1520" s="326"/>
      <c r="AR1520" s="326"/>
      <c r="AS1520" s="326"/>
      <c r="AT1520" s="326"/>
      <c r="AU1520" s="326"/>
      <c r="AV1520" s="326"/>
      <c r="AW1520" s="326"/>
      <c r="AX1520" s="326"/>
      <c r="AY1520" s="327"/>
    </row>
    <row r="1521" spans="1:104" ht="23.1" customHeight="1">
      <c r="B1521" s="337"/>
      <c r="C1521" s="338"/>
      <c r="D1521" s="321"/>
      <c r="E1521" s="322"/>
      <c r="F1521" s="322"/>
      <c r="G1521" s="322"/>
      <c r="H1521" s="322"/>
      <c r="I1521" s="322"/>
      <c r="J1521" s="322"/>
      <c r="K1521" s="322"/>
      <c r="L1521" s="323"/>
      <c r="M1521" s="324"/>
      <c r="N1521" s="324"/>
      <c r="O1521" s="324"/>
      <c r="P1521" s="324"/>
      <c r="Q1521" s="324"/>
      <c r="R1521" s="324"/>
      <c r="S1521" s="324"/>
      <c r="T1521" s="324"/>
      <c r="U1521" s="324"/>
      <c r="V1521" s="324"/>
      <c r="W1521" s="324"/>
      <c r="X1521" s="324"/>
      <c r="Y1521" s="325"/>
      <c r="Z1521" s="326"/>
      <c r="AA1521" s="326"/>
      <c r="AB1521" s="326"/>
      <c r="AC1521" s="326"/>
      <c r="AD1521" s="326"/>
      <c r="AE1521" s="326"/>
      <c r="AF1521" s="326"/>
      <c r="AG1521" s="326"/>
      <c r="AH1521" s="326"/>
      <c r="AI1521" s="326"/>
      <c r="AJ1521" s="326"/>
      <c r="AK1521" s="326"/>
      <c r="AL1521" s="326"/>
      <c r="AM1521" s="326"/>
      <c r="AN1521" s="326"/>
      <c r="AO1521" s="326"/>
      <c r="AP1521" s="326"/>
      <c r="AQ1521" s="326"/>
      <c r="AR1521" s="326"/>
      <c r="AS1521" s="326"/>
      <c r="AT1521" s="326"/>
      <c r="AU1521" s="326"/>
      <c r="AV1521" s="326"/>
      <c r="AW1521" s="326"/>
      <c r="AX1521" s="326"/>
      <c r="AY1521" s="327"/>
    </row>
    <row r="1522" spans="1:104" ht="23.1" customHeight="1">
      <c r="B1522" s="337"/>
      <c r="C1522" s="338"/>
      <c r="D1522" s="321"/>
      <c r="E1522" s="322"/>
      <c r="F1522" s="322"/>
      <c r="G1522" s="322"/>
      <c r="H1522" s="322"/>
      <c r="I1522" s="322"/>
      <c r="J1522" s="322"/>
      <c r="K1522" s="322"/>
      <c r="L1522" s="323"/>
      <c r="M1522" s="324"/>
      <c r="N1522" s="324"/>
      <c r="O1522" s="324"/>
      <c r="P1522" s="324"/>
      <c r="Q1522" s="324"/>
      <c r="R1522" s="324"/>
      <c r="S1522" s="324"/>
      <c r="T1522" s="324"/>
      <c r="U1522" s="324"/>
      <c r="V1522" s="324"/>
      <c r="W1522" s="324"/>
      <c r="X1522" s="324"/>
      <c r="Y1522" s="325"/>
      <c r="Z1522" s="326"/>
      <c r="AA1522" s="326"/>
      <c r="AB1522" s="326"/>
      <c r="AC1522" s="326"/>
      <c r="AD1522" s="326"/>
      <c r="AE1522" s="326"/>
      <c r="AF1522" s="326"/>
      <c r="AG1522" s="326"/>
      <c r="AH1522" s="326"/>
      <c r="AI1522" s="326"/>
      <c r="AJ1522" s="326"/>
      <c r="AK1522" s="326"/>
      <c r="AL1522" s="326"/>
      <c r="AM1522" s="326"/>
      <c r="AN1522" s="326"/>
      <c r="AO1522" s="326"/>
      <c r="AP1522" s="326"/>
      <c r="AQ1522" s="326"/>
      <c r="AR1522" s="326"/>
      <c r="AS1522" s="326"/>
      <c r="AT1522" s="326"/>
      <c r="AU1522" s="326"/>
      <c r="AV1522" s="326"/>
      <c r="AW1522" s="326"/>
      <c r="AX1522" s="326"/>
      <c r="AY1522" s="327"/>
    </row>
    <row r="1523" spans="1:104" ht="23.1" customHeight="1">
      <c r="B1523" s="337"/>
      <c r="C1523" s="338"/>
      <c r="D1523" s="321"/>
      <c r="E1523" s="322"/>
      <c r="F1523" s="322"/>
      <c r="G1523" s="322"/>
      <c r="H1523" s="322"/>
      <c r="I1523" s="322"/>
      <c r="J1523" s="322"/>
      <c r="K1523" s="322"/>
      <c r="L1523" s="323"/>
      <c r="M1523" s="324"/>
      <c r="N1523" s="324"/>
      <c r="O1523" s="324"/>
      <c r="P1523" s="324"/>
      <c r="Q1523" s="324"/>
      <c r="R1523" s="324"/>
      <c r="S1523" s="324"/>
      <c r="T1523" s="324"/>
      <c r="U1523" s="324"/>
      <c r="V1523" s="324"/>
      <c r="W1523" s="324"/>
      <c r="X1523" s="324"/>
      <c r="Y1523" s="325"/>
      <c r="Z1523" s="326"/>
      <c r="AA1523" s="326"/>
      <c r="AB1523" s="326"/>
      <c r="AC1523" s="326"/>
      <c r="AD1523" s="326"/>
      <c r="AE1523" s="326"/>
      <c r="AF1523" s="326"/>
      <c r="AG1523" s="326"/>
      <c r="AH1523" s="326"/>
      <c r="AI1523" s="326"/>
      <c r="AJ1523" s="326"/>
      <c r="AK1523" s="326"/>
      <c r="AL1523" s="326"/>
      <c r="AM1523" s="326"/>
      <c r="AN1523" s="326"/>
      <c r="AO1523" s="326"/>
      <c r="AP1523" s="326"/>
      <c r="AQ1523" s="326"/>
      <c r="AR1523" s="326"/>
      <c r="AS1523" s="326"/>
      <c r="AT1523" s="326"/>
      <c r="AU1523" s="326"/>
      <c r="AV1523" s="326"/>
      <c r="AW1523" s="326"/>
      <c r="AX1523" s="326"/>
      <c r="AY1523" s="327"/>
    </row>
    <row r="1524" spans="1:104" ht="23.1" customHeight="1">
      <c r="B1524" s="337"/>
      <c r="C1524" s="338"/>
      <c r="D1524" s="321"/>
      <c r="E1524" s="322"/>
      <c r="F1524" s="322"/>
      <c r="G1524" s="322"/>
      <c r="H1524" s="322"/>
      <c r="I1524" s="322"/>
      <c r="J1524" s="322"/>
      <c r="K1524" s="322"/>
      <c r="L1524" s="323"/>
      <c r="M1524" s="324"/>
      <c r="N1524" s="324"/>
      <c r="O1524" s="324"/>
      <c r="P1524" s="324"/>
      <c r="Q1524" s="324"/>
      <c r="R1524" s="324"/>
      <c r="S1524" s="324"/>
      <c r="T1524" s="324"/>
      <c r="U1524" s="324"/>
      <c r="V1524" s="324"/>
      <c r="W1524" s="324"/>
      <c r="X1524" s="324"/>
      <c r="Y1524" s="325"/>
      <c r="Z1524" s="326"/>
      <c r="AA1524" s="326"/>
      <c r="AB1524" s="326"/>
      <c r="AC1524" s="326"/>
      <c r="AD1524" s="326"/>
      <c r="AE1524" s="326"/>
      <c r="AF1524" s="326"/>
      <c r="AG1524" s="326"/>
      <c r="AH1524" s="326"/>
      <c r="AI1524" s="326"/>
      <c r="AJ1524" s="326"/>
      <c r="AK1524" s="326"/>
      <c r="AL1524" s="326"/>
      <c r="AM1524" s="326"/>
      <c r="AN1524" s="326"/>
      <c r="AO1524" s="326"/>
      <c r="AP1524" s="326"/>
      <c r="AQ1524" s="326"/>
      <c r="AR1524" s="326"/>
      <c r="AS1524" s="326"/>
      <c r="AT1524" s="326"/>
      <c r="AU1524" s="326"/>
      <c r="AV1524" s="326"/>
      <c r="AW1524" s="326"/>
      <c r="AX1524" s="326"/>
      <c r="AY1524" s="327"/>
    </row>
    <row r="1525" spans="1:104" ht="23.1" customHeight="1">
      <c r="B1525" s="337"/>
      <c r="C1525" s="338"/>
      <c r="D1525" s="328"/>
      <c r="E1525" s="329"/>
      <c r="F1525" s="329"/>
      <c r="G1525" s="329"/>
      <c r="H1525" s="329"/>
      <c r="I1525" s="329"/>
      <c r="J1525" s="329"/>
      <c r="K1525" s="329"/>
      <c r="L1525" s="330"/>
      <c r="M1525" s="331"/>
      <c r="N1525" s="331"/>
      <c r="O1525" s="331"/>
      <c r="P1525" s="331"/>
      <c r="Q1525" s="331"/>
      <c r="R1525" s="331"/>
      <c r="S1525" s="331"/>
      <c r="T1525" s="331"/>
      <c r="U1525" s="331"/>
      <c r="V1525" s="331"/>
      <c r="W1525" s="331"/>
      <c r="X1525" s="331"/>
      <c r="Y1525" s="325"/>
      <c r="Z1525" s="326"/>
      <c r="AA1525" s="326"/>
      <c r="AB1525" s="326"/>
      <c r="AC1525" s="326"/>
      <c r="AD1525" s="326"/>
      <c r="AE1525" s="326"/>
      <c r="AF1525" s="326"/>
      <c r="AG1525" s="326"/>
      <c r="AH1525" s="326"/>
      <c r="AI1525" s="326"/>
      <c r="AJ1525" s="326"/>
      <c r="AK1525" s="326"/>
      <c r="AL1525" s="326"/>
      <c r="AM1525" s="326"/>
      <c r="AN1525" s="326"/>
      <c r="AO1525" s="326"/>
      <c r="AP1525" s="326"/>
      <c r="AQ1525" s="326"/>
      <c r="AR1525" s="326"/>
      <c r="AS1525" s="326"/>
      <c r="AT1525" s="326"/>
      <c r="AU1525" s="326"/>
      <c r="AV1525" s="326"/>
      <c r="AW1525" s="326"/>
      <c r="AX1525" s="326"/>
      <c r="AY1525" s="327"/>
    </row>
    <row r="1526" spans="1:104" ht="23.1" customHeight="1">
      <c r="B1526" s="339"/>
      <c r="C1526" s="340"/>
      <c r="D1526" s="361" t="s">
        <v>26</v>
      </c>
      <c r="E1526" s="362"/>
      <c r="F1526" s="362"/>
      <c r="G1526" s="362"/>
      <c r="H1526" s="362"/>
      <c r="I1526" s="362"/>
      <c r="J1526" s="362"/>
      <c r="K1526" s="362"/>
      <c r="L1526" s="363"/>
      <c r="M1526" s="364">
        <f>SUM(M1519:R1525)</f>
        <v>17</v>
      </c>
      <c r="N1526" s="365"/>
      <c r="O1526" s="365"/>
      <c r="P1526" s="365"/>
      <c r="Q1526" s="365"/>
      <c r="R1526" s="366"/>
      <c r="S1526" s="364">
        <f>SUM(S1519:X1525)</f>
        <v>17</v>
      </c>
      <c r="T1526" s="365"/>
      <c r="U1526" s="365"/>
      <c r="V1526" s="365"/>
      <c r="W1526" s="365"/>
      <c r="X1526" s="366"/>
      <c r="Y1526" s="367"/>
      <c r="Z1526" s="368"/>
      <c r="AA1526" s="368"/>
      <c r="AB1526" s="368"/>
      <c r="AC1526" s="368"/>
      <c r="AD1526" s="368"/>
      <c r="AE1526" s="368"/>
      <c r="AF1526" s="368"/>
      <c r="AG1526" s="368"/>
      <c r="AH1526" s="368"/>
      <c r="AI1526" s="368"/>
      <c r="AJ1526" s="368"/>
      <c r="AK1526" s="368"/>
      <c r="AL1526" s="368"/>
      <c r="AM1526" s="368"/>
      <c r="AN1526" s="368"/>
      <c r="AO1526" s="368"/>
      <c r="AP1526" s="368"/>
      <c r="AQ1526" s="368"/>
      <c r="AR1526" s="368"/>
      <c r="AS1526" s="368"/>
      <c r="AT1526" s="368"/>
      <c r="AU1526" s="368"/>
      <c r="AV1526" s="368"/>
      <c r="AW1526" s="368"/>
      <c r="AX1526" s="368"/>
      <c r="AY1526" s="369"/>
    </row>
    <row r="1527" spans="1:104" ht="24.75" customHeight="1">
      <c r="B1527" s="25"/>
      <c r="C1527" s="25"/>
      <c r="D1527" s="25"/>
      <c r="E1527" s="25"/>
      <c r="F1527" s="25"/>
      <c r="G1527" s="25"/>
      <c r="H1527" s="30"/>
      <c r="I1527" s="30"/>
      <c r="J1527" s="30"/>
      <c r="K1527" s="30"/>
      <c r="L1527" s="30"/>
      <c r="M1527" s="30"/>
      <c r="N1527" s="30"/>
      <c r="O1527" s="30"/>
      <c r="P1527" s="30"/>
      <c r="Q1527" s="31"/>
      <c r="R1527" s="31"/>
      <c r="S1527" s="31"/>
      <c r="T1527" s="31"/>
      <c r="U1527" s="31"/>
      <c r="V1527" s="31"/>
      <c r="W1527" s="31"/>
      <c r="X1527" s="31"/>
      <c r="Y1527" s="31"/>
      <c r="Z1527" s="31"/>
      <c r="AA1527" s="31"/>
      <c r="AB1527" s="31"/>
      <c r="AC1527" s="31"/>
      <c r="AD1527" s="31"/>
      <c r="AE1527" s="31"/>
      <c r="AF1527" s="31"/>
      <c r="AG1527" s="31"/>
      <c r="AH1527" s="31"/>
      <c r="AI1527" s="31"/>
      <c r="AJ1527" s="31"/>
      <c r="AK1527" s="31"/>
      <c r="AL1527" s="31"/>
      <c r="AM1527" s="31"/>
      <c r="AN1527" s="31"/>
      <c r="AO1527" s="31"/>
      <c r="AP1527" s="31"/>
      <c r="AQ1527" s="31"/>
      <c r="AR1527" s="31"/>
      <c r="AS1527" s="31"/>
      <c r="AT1527" s="31"/>
      <c r="AU1527" s="31"/>
      <c r="AV1527" s="31"/>
      <c r="AW1527" s="31"/>
      <c r="AX1527" s="31"/>
      <c r="AY1527" s="31"/>
    </row>
    <row r="1528" spans="1:104" ht="41.25" customHeight="1">
      <c r="B1528" s="25"/>
      <c r="C1528" s="25"/>
      <c r="D1528" s="25"/>
      <c r="E1528" s="25"/>
      <c r="F1528" s="25"/>
      <c r="G1528" s="25"/>
      <c r="H1528" s="11"/>
      <c r="I1528" s="11"/>
      <c r="J1528" s="11"/>
      <c r="K1528" s="11"/>
      <c r="L1528" s="11"/>
      <c r="M1528" s="11"/>
      <c r="N1528" s="11"/>
      <c r="O1528" s="11"/>
      <c r="P1528" s="11"/>
      <c r="Q1528" s="11"/>
      <c r="R1528" s="11"/>
      <c r="S1528" s="11"/>
      <c r="T1528" s="11"/>
      <c r="U1528" s="11"/>
      <c r="V1528" s="11"/>
      <c r="W1528" s="11"/>
      <c r="X1528" s="11"/>
      <c r="Y1528" s="11"/>
      <c r="Z1528" s="11"/>
      <c r="AA1528" s="11"/>
      <c r="AB1528" s="11"/>
      <c r="AC1528" s="11"/>
      <c r="AD1528" s="11"/>
      <c r="AE1528" s="11"/>
      <c r="AF1528" s="11"/>
      <c r="AG1528" s="11"/>
      <c r="AH1528" s="11"/>
      <c r="AI1528" s="11"/>
      <c r="AJ1528" s="11"/>
      <c r="AK1528" s="11"/>
      <c r="AL1528" s="11"/>
      <c r="AM1528" s="11"/>
      <c r="AN1528" s="11"/>
      <c r="AO1528" s="11"/>
      <c r="AP1528" s="11"/>
      <c r="AQ1528" s="11"/>
      <c r="AR1528" s="11"/>
      <c r="AS1528" s="11"/>
      <c r="AT1528" s="11"/>
      <c r="AU1528" s="11"/>
      <c r="AV1528" s="11"/>
      <c r="AW1528" s="11"/>
      <c r="AX1528" s="11"/>
      <c r="AY1528" s="11"/>
    </row>
    <row r="1529" spans="1:104" ht="23.25" customHeight="1" thickBot="1">
      <c r="A1529" s="4"/>
      <c r="B1529" s="319" t="s">
        <v>100</v>
      </c>
      <c r="C1529" s="320"/>
      <c r="D1529" s="320"/>
      <c r="E1529" s="320"/>
      <c r="F1529" s="320"/>
      <c r="G1529" s="320"/>
      <c r="H1529" s="212" t="s">
        <v>1946</v>
      </c>
      <c r="I1529" s="212"/>
      <c r="J1529" s="212"/>
      <c r="K1529" s="212"/>
      <c r="L1529" s="212"/>
      <c r="M1529" s="212"/>
      <c r="N1529" s="212"/>
      <c r="O1529" s="212"/>
      <c r="P1529" s="212"/>
      <c r="Q1529" s="212"/>
      <c r="R1529" s="212"/>
      <c r="S1529" s="212"/>
      <c r="T1529" s="212"/>
      <c r="U1529" s="212"/>
      <c r="V1529" s="212"/>
      <c r="W1529" s="212"/>
      <c r="X1529" s="212"/>
      <c r="Y1529" s="212"/>
      <c r="Z1529" s="212"/>
      <c r="AA1529" s="212"/>
      <c r="AB1529" s="212"/>
      <c r="AC1529" s="212"/>
      <c r="AD1529" s="212"/>
      <c r="AE1529" s="212"/>
      <c r="AF1529" s="212"/>
      <c r="AG1529" s="212"/>
      <c r="AH1529" s="212"/>
      <c r="AI1529" s="212"/>
      <c r="AJ1529" s="212"/>
      <c r="AK1529" s="212"/>
      <c r="AL1529" s="212"/>
      <c r="AM1529" s="212"/>
      <c r="AN1529" s="212"/>
      <c r="AO1529" s="212"/>
      <c r="AP1529" s="212"/>
      <c r="AQ1529" s="212"/>
      <c r="AR1529" s="212"/>
      <c r="AS1529" s="212"/>
      <c r="AT1529" s="212"/>
      <c r="AU1529" s="212"/>
      <c r="AV1529" s="212"/>
      <c r="AW1529" s="212"/>
      <c r="AX1529" s="212"/>
      <c r="AY1529" s="212"/>
    </row>
    <row r="1530" spans="1:104" ht="385.5" customHeight="1">
      <c r="A1530" s="5"/>
      <c r="B1530" s="288" t="s">
        <v>40</v>
      </c>
      <c r="C1530" s="289"/>
      <c r="D1530" s="289"/>
      <c r="E1530" s="289"/>
      <c r="F1530" s="289"/>
      <c r="G1530" s="290"/>
      <c r="H1530" s="528"/>
      <c r="I1530" s="529"/>
      <c r="J1530" s="529"/>
      <c r="K1530" s="529"/>
      <c r="L1530" s="529"/>
      <c r="M1530" s="529"/>
      <c r="N1530" s="529"/>
      <c r="O1530" s="529"/>
      <c r="P1530" s="529"/>
      <c r="Q1530" s="529"/>
      <c r="R1530" s="529"/>
      <c r="S1530" s="529"/>
      <c r="T1530" s="529"/>
      <c r="U1530" s="529"/>
      <c r="V1530" s="529"/>
      <c r="W1530" s="529"/>
      <c r="X1530" s="529"/>
      <c r="Y1530" s="529"/>
      <c r="Z1530" s="529"/>
      <c r="AA1530" s="529"/>
      <c r="AB1530" s="529"/>
      <c r="AC1530" s="529"/>
      <c r="AD1530" s="529"/>
      <c r="AE1530" s="529"/>
      <c r="AF1530" s="529"/>
      <c r="AG1530" s="529"/>
      <c r="AH1530" s="529"/>
      <c r="AI1530" s="529"/>
      <c r="AJ1530" s="529"/>
      <c r="AK1530" s="529"/>
      <c r="AL1530" s="529"/>
      <c r="AM1530" s="529"/>
      <c r="AN1530" s="529"/>
      <c r="AO1530" s="529"/>
      <c r="AP1530" s="529"/>
      <c r="AQ1530" s="529"/>
      <c r="AR1530" s="529"/>
      <c r="AS1530" s="529"/>
      <c r="AT1530" s="529"/>
      <c r="AU1530" s="529"/>
      <c r="AV1530" s="529"/>
      <c r="AW1530" s="529"/>
      <c r="AX1530" s="529"/>
      <c r="AY1530" s="530"/>
      <c r="BI1530" s="33"/>
      <c r="BJ1530" s="33"/>
      <c r="BK1530" s="33"/>
      <c r="BL1530" s="33"/>
      <c r="BM1530" s="33"/>
      <c r="BN1530" s="33"/>
      <c r="BO1530" s="33"/>
      <c r="BP1530" s="33"/>
      <c r="BQ1530" s="33"/>
      <c r="BR1530" s="33"/>
      <c r="BS1530" s="33"/>
      <c r="BT1530" s="33"/>
      <c r="BU1530" s="33"/>
      <c r="BV1530" s="33"/>
      <c r="BW1530" s="33"/>
      <c r="BX1530" s="33"/>
      <c r="BY1530" s="33"/>
      <c r="BZ1530" s="33"/>
      <c r="CA1530" s="33"/>
      <c r="CB1530" s="33"/>
      <c r="CC1530" s="33"/>
      <c r="CD1530" s="33"/>
      <c r="CE1530" s="33"/>
      <c r="CF1530" s="33"/>
      <c r="CG1530" s="33"/>
      <c r="CH1530" s="33"/>
      <c r="CI1530" s="33"/>
      <c r="CJ1530" s="33"/>
      <c r="CK1530" s="33"/>
      <c r="CL1530" s="33"/>
      <c r="CM1530" s="33"/>
      <c r="CN1530" s="33"/>
      <c r="CO1530" s="33"/>
      <c r="CP1530" s="33"/>
      <c r="CQ1530" s="33"/>
      <c r="CR1530" s="33"/>
      <c r="CS1530" s="33"/>
      <c r="CT1530" s="33"/>
      <c r="CU1530" s="33"/>
      <c r="CV1530" s="33"/>
      <c r="CW1530" s="33"/>
      <c r="CX1530" s="33"/>
      <c r="CY1530" s="33"/>
      <c r="CZ1530" s="33"/>
    </row>
    <row r="1531" spans="1:104" ht="348.95" customHeight="1">
      <c r="B1531" s="291"/>
      <c r="C1531" s="292"/>
      <c r="D1531" s="292"/>
      <c r="E1531" s="292"/>
      <c r="F1531" s="292"/>
      <c r="G1531" s="293"/>
      <c r="H1531" s="531"/>
      <c r="I1531" s="532"/>
      <c r="J1531" s="532"/>
      <c r="K1531" s="532"/>
      <c r="L1531" s="532"/>
      <c r="M1531" s="532"/>
      <c r="N1531" s="532"/>
      <c r="O1531" s="532"/>
      <c r="P1531" s="532"/>
      <c r="Q1531" s="532"/>
      <c r="R1531" s="532"/>
      <c r="S1531" s="532"/>
      <c r="T1531" s="532"/>
      <c r="U1531" s="532"/>
      <c r="V1531" s="532"/>
      <c r="W1531" s="532"/>
      <c r="X1531" s="532"/>
      <c r="Y1531" s="532"/>
      <c r="Z1531" s="532"/>
      <c r="AA1531" s="532"/>
      <c r="AB1531" s="532"/>
      <c r="AC1531" s="532"/>
      <c r="AD1531" s="532"/>
      <c r="AE1531" s="532"/>
      <c r="AF1531" s="532"/>
      <c r="AG1531" s="532"/>
      <c r="AH1531" s="532"/>
      <c r="AI1531" s="532"/>
      <c r="AJ1531" s="532"/>
      <c r="AK1531" s="532"/>
      <c r="AL1531" s="532"/>
      <c r="AM1531" s="532"/>
      <c r="AN1531" s="532"/>
      <c r="AO1531" s="532"/>
      <c r="AP1531" s="532"/>
      <c r="AQ1531" s="532"/>
      <c r="AR1531" s="532"/>
      <c r="AS1531" s="532"/>
      <c r="AT1531" s="532"/>
      <c r="AU1531" s="532"/>
      <c r="AV1531" s="532"/>
      <c r="AW1531" s="532"/>
      <c r="AX1531" s="532"/>
      <c r="AY1531" s="533"/>
      <c r="BI1531" s="33"/>
      <c r="BJ1531" s="33"/>
      <c r="BK1531" s="33"/>
      <c r="BL1531" s="33"/>
      <c r="BM1531" s="33"/>
      <c r="BN1531" s="33"/>
      <c r="BO1531" s="33"/>
      <c r="BP1531" s="33"/>
      <c r="BQ1531" s="33"/>
      <c r="BR1531" s="33"/>
      <c r="BS1531" s="33"/>
      <c r="BT1531" s="33"/>
      <c r="BU1531" s="33"/>
      <c r="BV1531" s="33"/>
      <c r="BW1531" s="33"/>
      <c r="BX1531" s="33"/>
      <c r="BY1531" s="33"/>
      <c r="BZ1531" s="33"/>
      <c r="CA1531" s="33"/>
      <c r="CB1531" s="33"/>
      <c r="CC1531" s="33"/>
      <c r="CD1531" s="33"/>
      <c r="CE1531" s="33"/>
      <c r="CF1531" s="33"/>
      <c r="CG1531" s="33"/>
      <c r="CH1531" s="33"/>
      <c r="CI1531" s="33"/>
      <c r="CJ1531" s="33"/>
      <c r="CK1531" s="33"/>
      <c r="CL1531" s="33"/>
      <c r="CM1531" s="33"/>
      <c r="CN1531" s="33"/>
      <c r="CO1531" s="33"/>
      <c r="CP1531" s="33"/>
      <c r="CQ1531" s="33"/>
      <c r="CR1531" s="33"/>
      <c r="CS1531" s="33"/>
      <c r="CT1531" s="33"/>
      <c r="CU1531" s="33"/>
      <c r="CV1531" s="33"/>
      <c r="CW1531" s="33"/>
      <c r="CX1531" s="33"/>
      <c r="CY1531" s="33"/>
      <c r="CZ1531" s="33"/>
    </row>
    <row r="1532" spans="1:104" ht="324" customHeight="1" thickBot="1">
      <c r="B1532" s="294"/>
      <c r="C1532" s="295"/>
      <c r="D1532" s="295"/>
      <c r="E1532" s="295"/>
      <c r="F1532" s="295"/>
      <c r="G1532" s="296"/>
      <c r="H1532" s="534"/>
      <c r="I1532" s="535"/>
      <c r="J1532" s="535"/>
      <c r="K1532" s="535"/>
      <c r="L1532" s="535"/>
      <c r="M1532" s="535"/>
      <c r="N1532" s="535"/>
      <c r="O1532" s="535"/>
      <c r="P1532" s="535"/>
      <c r="Q1532" s="535"/>
      <c r="R1532" s="535"/>
      <c r="S1532" s="535"/>
      <c r="T1532" s="535"/>
      <c r="U1532" s="535"/>
      <c r="V1532" s="535"/>
      <c r="W1532" s="535"/>
      <c r="X1532" s="535"/>
      <c r="Y1532" s="535"/>
      <c r="Z1532" s="535"/>
      <c r="AA1532" s="535"/>
      <c r="AB1532" s="535"/>
      <c r="AC1532" s="535"/>
      <c r="AD1532" s="535"/>
      <c r="AE1532" s="535"/>
      <c r="AF1532" s="535"/>
      <c r="AG1532" s="535"/>
      <c r="AH1532" s="535"/>
      <c r="AI1532" s="535"/>
      <c r="AJ1532" s="535"/>
      <c r="AK1532" s="535"/>
      <c r="AL1532" s="535"/>
      <c r="AM1532" s="535"/>
      <c r="AN1532" s="535"/>
      <c r="AO1532" s="535"/>
      <c r="AP1532" s="535"/>
      <c r="AQ1532" s="535"/>
      <c r="AR1532" s="535"/>
      <c r="AS1532" s="535"/>
      <c r="AT1532" s="535"/>
      <c r="AU1532" s="535"/>
      <c r="AV1532" s="535"/>
      <c r="AW1532" s="535"/>
      <c r="AX1532" s="535"/>
      <c r="AY1532" s="536"/>
      <c r="BI1532" s="33"/>
      <c r="BJ1532" s="33"/>
      <c r="BK1532" s="33"/>
      <c r="BL1532" s="33"/>
      <c r="BM1532" s="33"/>
      <c r="BN1532" s="33"/>
      <c r="BO1532" s="33"/>
      <c r="BP1532" s="33"/>
      <c r="BQ1532" s="33"/>
      <c r="BR1532" s="33"/>
      <c r="BS1532" s="33"/>
      <c r="BT1532" s="33"/>
      <c r="BU1532" s="33"/>
      <c r="BV1532" s="33"/>
      <c r="BW1532" s="33"/>
      <c r="BX1532" s="33"/>
      <c r="BY1532" s="33"/>
      <c r="BZ1532" s="33"/>
      <c r="CA1532" s="33"/>
      <c r="CB1532" s="33"/>
      <c r="CC1532" s="33"/>
      <c r="CD1532" s="33"/>
      <c r="CE1532" s="33"/>
      <c r="CF1532" s="33"/>
      <c r="CG1532" s="33"/>
      <c r="CH1532" s="33"/>
      <c r="CI1532" s="33"/>
      <c r="CJ1532" s="33"/>
      <c r="CK1532" s="33"/>
      <c r="CL1532" s="33"/>
      <c r="CM1532" s="33"/>
      <c r="CN1532" s="33"/>
      <c r="CO1532" s="33"/>
      <c r="CP1532" s="33"/>
      <c r="CQ1532" s="33"/>
      <c r="CR1532" s="33"/>
      <c r="CS1532" s="33"/>
      <c r="CT1532" s="33"/>
      <c r="CU1532" s="33"/>
      <c r="CV1532" s="33"/>
      <c r="CW1532" s="33"/>
      <c r="CX1532" s="33"/>
      <c r="CY1532" s="33"/>
      <c r="CZ1532" s="33"/>
    </row>
    <row r="1533" spans="1:104" ht="41.25" customHeight="1">
      <c r="B1533" s="25"/>
      <c r="C1533" s="25"/>
      <c r="D1533" s="25"/>
      <c r="E1533" s="25"/>
      <c r="F1533" s="25"/>
      <c r="G1533" s="25"/>
      <c r="H1533" s="201"/>
      <c r="I1533" s="201"/>
      <c r="J1533" s="201"/>
      <c r="K1533" s="201"/>
      <c r="L1533" s="201"/>
      <c r="M1533" s="201"/>
      <c r="N1533" s="201"/>
      <c r="O1533" s="201"/>
      <c r="P1533" s="201"/>
      <c r="Q1533" s="201"/>
      <c r="R1533" s="201"/>
      <c r="S1533" s="201"/>
      <c r="T1533" s="201"/>
      <c r="U1533" s="201"/>
      <c r="V1533" s="201"/>
      <c r="W1533" s="201"/>
      <c r="X1533" s="201"/>
      <c r="Y1533" s="201"/>
      <c r="Z1533" s="201"/>
      <c r="AA1533" s="201"/>
      <c r="AB1533" s="201"/>
      <c r="AC1533" s="201"/>
      <c r="AD1533" s="201"/>
      <c r="AE1533" s="201"/>
      <c r="AF1533" s="201"/>
      <c r="AG1533" s="201"/>
      <c r="AH1533" s="201"/>
      <c r="AI1533" s="201"/>
      <c r="AJ1533" s="201"/>
      <c r="AK1533" s="201"/>
      <c r="AL1533" s="201"/>
      <c r="AM1533" s="201"/>
      <c r="AN1533" s="201"/>
      <c r="AO1533" s="201"/>
      <c r="AP1533" s="201"/>
      <c r="AQ1533" s="201"/>
      <c r="AR1533" s="201"/>
      <c r="AS1533" s="201"/>
      <c r="AT1533" s="201"/>
      <c r="AU1533" s="201"/>
      <c r="AV1533" s="201"/>
      <c r="AW1533" s="201"/>
      <c r="AX1533" s="201"/>
      <c r="AY1533" s="201"/>
    </row>
    <row r="1534" spans="1:104" ht="30" customHeight="1" thickBot="1">
      <c r="B1534" s="306" t="s">
        <v>100</v>
      </c>
      <c r="C1534" s="306"/>
      <c r="D1534" s="306"/>
      <c r="E1534" s="306"/>
      <c r="F1534" s="307"/>
      <c r="G1534" s="307"/>
      <c r="H1534" s="507" t="s">
        <v>1946</v>
      </c>
      <c r="I1534" s="507"/>
      <c r="J1534" s="507"/>
      <c r="K1534" s="507"/>
      <c r="L1534" s="507"/>
      <c r="M1534" s="507"/>
      <c r="N1534" s="507"/>
      <c r="O1534" s="507"/>
      <c r="P1534" s="507"/>
      <c r="Q1534" s="507"/>
      <c r="R1534" s="507"/>
      <c r="S1534" s="507"/>
      <c r="T1534" s="507"/>
      <c r="U1534" s="507"/>
      <c r="V1534" s="507"/>
      <c r="W1534" s="507"/>
      <c r="X1534" s="507"/>
      <c r="Y1534" s="507"/>
      <c r="Z1534" s="507"/>
      <c r="AA1534" s="507"/>
      <c r="AB1534" s="507"/>
      <c r="AC1534" s="507"/>
      <c r="AD1534" s="507"/>
      <c r="AE1534" s="507"/>
      <c r="AF1534" s="507"/>
      <c r="AG1534" s="507"/>
      <c r="AH1534" s="507"/>
      <c r="AI1534" s="507"/>
      <c r="AJ1534" s="507"/>
      <c r="AK1534" s="507"/>
      <c r="AL1534" s="507"/>
      <c r="AM1534" s="507"/>
      <c r="AN1534" s="507"/>
      <c r="AO1534" s="507"/>
      <c r="AP1534" s="507"/>
      <c r="AQ1534" s="507"/>
      <c r="AR1534" s="507"/>
      <c r="AS1534" s="507"/>
      <c r="AT1534" s="507"/>
      <c r="AU1534" s="507"/>
      <c r="AV1534" s="507"/>
      <c r="AW1534" s="507"/>
      <c r="AX1534" s="507"/>
      <c r="AY1534" s="507"/>
    </row>
    <row r="1535" spans="1:104" ht="24.75" customHeight="1">
      <c r="B1535" s="308" t="s">
        <v>75</v>
      </c>
      <c r="C1535" s="309"/>
      <c r="D1535" s="309"/>
      <c r="E1535" s="309"/>
      <c r="F1535" s="309"/>
      <c r="G1535" s="310"/>
      <c r="H1535" s="314" t="s">
        <v>1947</v>
      </c>
      <c r="I1535" s="315"/>
      <c r="J1535" s="315"/>
      <c r="K1535" s="315"/>
      <c r="L1535" s="315"/>
      <c r="M1535" s="315"/>
      <c r="N1535" s="315"/>
      <c r="O1535" s="315"/>
      <c r="P1535" s="315"/>
      <c r="Q1535" s="315"/>
      <c r="R1535" s="315"/>
      <c r="S1535" s="315"/>
      <c r="T1535" s="315"/>
      <c r="U1535" s="315"/>
      <c r="V1535" s="315"/>
      <c r="W1535" s="315"/>
      <c r="X1535" s="315"/>
      <c r="Y1535" s="315"/>
      <c r="Z1535" s="315"/>
      <c r="AA1535" s="315"/>
      <c r="AB1535" s="315"/>
      <c r="AC1535" s="316"/>
      <c r="AD1535" s="314" t="s">
        <v>1792</v>
      </c>
      <c r="AE1535" s="315"/>
      <c r="AF1535" s="315"/>
      <c r="AG1535" s="315"/>
      <c r="AH1535" s="315"/>
      <c r="AI1535" s="315"/>
      <c r="AJ1535" s="315"/>
      <c r="AK1535" s="315"/>
      <c r="AL1535" s="315"/>
      <c r="AM1535" s="315"/>
      <c r="AN1535" s="315"/>
      <c r="AO1535" s="315"/>
      <c r="AP1535" s="315"/>
      <c r="AQ1535" s="315"/>
      <c r="AR1535" s="315"/>
      <c r="AS1535" s="315"/>
      <c r="AT1535" s="315"/>
      <c r="AU1535" s="315"/>
      <c r="AV1535" s="315"/>
      <c r="AW1535" s="315"/>
      <c r="AX1535" s="315"/>
      <c r="AY1535" s="317"/>
    </row>
    <row r="1536" spans="1:104" ht="24.75" customHeight="1">
      <c r="B1536" s="308"/>
      <c r="C1536" s="309"/>
      <c r="D1536" s="309"/>
      <c r="E1536" s="309"/>
      <c r="F1536" s="309"/>
      <c r="G1536" s="310"/>
      <c r="H1536" s="278" t="s">
        <v>23</v>
      </c>
      <c r="I1536" s="279"/>
      <c r="J1536" s="279"/>
      <c r="K1536" s="279"/>
      <c r="L1536" s="280"/>
      <c r="M1536" s="259" t="s">
        <v>24</v>
      </c>
      <c r="N1536" s="279"/>
      <c r="O1536" s="279"/>
      <c r="P1536" s="279"/>
      <c r="Q1536" s="279"/>
      <c r="R1536" s="279"/>
      <c r="S1536" s="279"/>
      <c r="T1536" s="279"/>
      <c r="U1536" s="279"/>
      <c r="V1536" s="279"/>
      <c r="W1536" s="279"/>
      <c r="X1536" s="279"/>
      <c r="Y1536" s="280"/>
      <c r="Z1536" s="262" t="s">
        <v>25</v>
      </c>
      <c r="AA1536" s="281"/>
      <c r="AB1536" s="281"/>
      <c r="AC1536" s="318"/>
      <c r="AD1536" s="278" t="s">
        <v>23</v>
      </c>
      <c r="AE1536" s="279"/>
      <c r="AF1536" s="279"/>
      <c r="AG1536" s="279"/>
      <c r="AH1536" s="280"/>
      <c r="AI1536" s="259" t="s">
        <v>24</v>
      </c>
      <c r="AJ1536" s="279"/>
      <c r="AK1536" s="279"/>
      <c r="AL1536" s="279"/>
      <c r="AM1536" s="279"/>
      <c r="AN1536" s="279"/>
      <c r="AO1536" s="279"/>
      <c r="AP1536" s="279"/>
      <c r="AQ1536" s="279"/>
      <c r="AR1536" s="279"/>
      <c r="AS1536" s="279"/>
      <c r="AT1536" s="279"/>
      <c r="AU1536" s="280"/>
      <c r="AV1536" s="262" t="s">
        <v>25</v>
      </c>
      <c r="AW1536" s="281"/>
      <c r="AX1536" s="281"/>
      <c r="AY1536" s="282"/>
    </row>
    <row r="1537" spans="2:51" ht="24.75" customHeight="1">
      <c r="B1537" s="308"/>
      <c r="C1537" s="309"/>
      <c r="D1537" s="309"/>
      <c r="E1537" s="309"/>
      <c r="F1537" s="309"/>
      <c r="G1537" s="310"/>
      <c r="H1537" s="243" t="s">
        <v>860</v>
      </c>
      <c r="I1537" s="244"/>
      <c r="J1537" s="244"/>
      <c r="K1537" s="244"/>
      <c r="L1537" s="245"/>
      <c r="M1537" s="521" t="s">
        <v>1948</v>
      </c>
      <c r="N1537" s="522"/>
      <c r="O1537" s="522"/>
      <c r="P1537" s="522"/>
      <c r="Q1537" s="522"/>
      <c r="R1537" s="522"/>
      <c r="S1537" s="522"/>
      <c r="T1537" s="522"/>
      <c r="U1537" s="522"/>
      <c r="V1537" s="522"/>
      <c r="W1537" s="522"/>
      <c r="X1537" s="522"/>
      <c r="Y1537" s="523"/>
      <c r="Z1537" s="249">
        <v>12</v>
      </c>
      <c r="AA1537" s="250"/>
      <c r="AB1537" s="250"/>
      <c r="AC1537" s="527"/>
      <c r="AD1537" s="243"/>
      <c r="AE1537" s="244"/>
      <c r="AF1537" s="244"/>
      <c r="AG1537" s="244"/>
      <c r="AH1537" s="245"/>
      <c r="AI1537" s="246"/>
      <c r="AJ1537" s="286"/>
      <c r="AK1537" s="286"/>
      <c r="AL1537" s="286"/>
      <c r="AM1537" s="286"/>
      <c r="AN1537" s="286"/>
      <c r="AO1537" s="286"/>
      <c r="AP1537" s="286"/>
      <c r="AQ1537" s="286"/>
      <c r="AR1537" s="286"/>
      <c r="AS1537" s="286"/>
      <c r="AT1537" s="286"/>
      <c r="AU1537" s="287"/>
      <c r="AV1537" s="249"/>
      <c r="AW1537" s="250"/>
      <c r="AX1537" s="250"/>
      <c r="AY1537" s="252"/>
    </row>
    <row r="1538" spans="2:51" ht="24.75" customHeight="1">
      <c r="B1538" s="308"/>
      <c r="C1538" s="309"/>
      <c r="D1538" s="309"/>
      <c r="E1538" s="309"/>
      <c r="F1538" s="309"/>
      <c r="G1538" s="310"/>
      <c r="H1538" s="233"/>
      <c r="I1538" s="234"/>
      <c r="J1538" s="234"/>
      <c r="K1538" s="234"/>
      <c r="L1538" s="235"/>
      <c r="M1538" s="524"/>
      <c r="N1538" s="525"/>
      <c r="O1538" s="525"/>
      <c r="P1538" s="525"/>
      <c r="Q1538" s="525"/>
      <c r="R1538" s="525"/>
      <c r="S1538" s="525"/>
      <c r="T1538" s="525"/>
      <c r="U1538" s="525"/>
      <c r="V1538" s="525"/>
      <c r="W1538" s="525"/>
      <c r="X1538" s="525"/>
      <c r="Y1538" s="526"/>
      <c r="Z1538" s="239"/>
      <c r="AA1538" s="240"/>
      <c r="AB1538" s="240"/>
      <c r="AC1538" s="242"/>
      <c r="AD1538" s="233"/>
      <c r="AE1538" s="234"/>
      <c r="AF1538" s="234"/>
      <c r="AG1538" s="234"/>
      <c r="AH1538" s="235"/>
      <c r="AI1538" s="236"/>
      <c r="AJ1538" s="237"/>
      <c r="AK1538" s="237"/>
      <c r="AL1538" s="237"/>
      <c r="AM1538" s="237"/>
      <c r="AN1538" s="237"/>
      <c r="AO1538" s="237"/>
      <c r="AP1538" s="237"/>
      <c r="AQ1538" s="237"/>
      <c r="AR1538" s="237"/>
      <c r="AS1538" s="237"/>
      <c r="AT1538" s="237"/>
      <c r="AU1538" s="238"/>
      <c r="AV1538" s="239"/>
      <c r="AW1538" s="240"/>
      <c r="AX1538" s="240"/>
      <c r="AY1538" s="241"/>
    </row>
    <row r="1539" spans="2:51" ht="24.75" customHeight="1">
      <c r="B1539" s="308"/>
      <c r="C1539" s="309"/>
      <c r="D1539" s="309"/>
      <c r="E1539" s="309"/>
      <c r="F1539" s="309"/>
      <c r="G1539" s="310"/>
      <c r="H1539" s="233"/>
      <c r="I1539" s="234"/>
      <c r="J1539" s="234"/>
      <c r="K1539" s="234"/>
      <c r="L1539" s="235"/>
      <c r="M1539" s="236"/>
      <c r="N1539" s="237"/>
      <c r="O1539" s="237"/>
      <c r="P1539" s="237"/>
      <c r="Q1539" s="237"/>
      <c r="R1539" s="237"/>
      <c r="S1539" s="237"/>
      <c r="T1539" s="237"/>
      <c r="U1539" s="237"/>
      <c r="V1539" s="237"/>
      <c r="W1539" s="237"/>
      <c r="X1539" s="237"/>
      <c r="Y1539" s="238"/>
      <c r="Z1539" s="239"/>
      <c r="AA1539" s="240"/>
      <c r="AB1539" s="240"/>
      <c r="AC1539" s="242"/>
      <c r="AD1539" s="233"/>
      <c r="AE1539" s="234"/>
      <c r="AF1539" s="234"/>
      <c r="AG1539" s="234"/>
      <c r="AH1539" s="235"/>
      <c r="AI1539" s="236"/>
      <c r="AJ1539" s="237"/>
      <c r="AK1539" s="237"/>
      <c r="AL1539" s="237"/>
      <c r="AM1539" s="237"/>
      <c r="AN1539" s="237"/>
      <c r="AO1539" s="237"/>
      <c r="AP1539" s="237"/>
      <c r="AQ1539" s="237"/>
      <c r="AR1539" s="237"/>
      <c r="AS1539" s="237"/>
      <c r="AT1539" s="237"/>
      <c r="AU1539" s="238"/>
      <c r="AV1539" s="239"/>
      <c r="AW1539" s="240"/>
      <c r="AX1539" s="240"/>
      <c r="AY1539" s="241"/>
    </row>
    <row r="1540" spans="2:51" ht="24.75" customHeight="1">
      <c r="B1540" s="308"/>
      <c r="C1540" s="309"/>
      <c r="D1540" s="309"/>
      <c r="E1540" s="309"/>
      <c r="F1540" s="309"/>
      <c r="G1540" s="310"/>
      <c r="H1540" s="233"/>
      <c r="I1540" s="234"/>
      <c r="J1540" s="234"/>
      <c r="K1540" s="234"/>
      <c r="L1540" s="235"/>
      <c r="M1540" s="236"/>
      <c r="N1540" s="237"/>
      <c r="O1540" s="237"/>
      <c r="P1540" s="237"/>
      <c r="Q1540" s="237"/>
      <c r="R1540" s="237"/>
      <c r="S1540" s="237"/>
      <c r="T1540" s="237"/>
      <c r="U1540" s="237"/>
      <c r="V1540" s="237"/>
      <c r="W1540" s="237"/>
      <c r="X1540" s="237"/>
      <c r="Y1540" s="238"/>
      <c r="Z1540" s="239"/>
      <c r="AA1540" s="240"/>
      <c r="AB1540" s="240"/>
      <c r="AC1540" s="242"/>
      <c r="AD1540" s="233"/>
      <c r="AE1540" s="234"/>
      <c r="AF1540" s="234"/>
      <c r="AG1540" s="234"/>
      <c r="AH1540" s="235"/>
      <c r="AI1540" s="236"/>
      <c r="AJ1540" s="237"/>
      <c r="AK1540" s="237"/>
      <c r="AL1540" s="237"/>
      <c r="AM1540" s="237"/>
      <c r="AN1540" s="237"/>
      <c r="AO1540" s="237"/>
      <c r="AP1540" s="237"/>
      <c r="AQ1540" s="237"/>
      <c r="AR1540" s="237"/>
      <c r="AS1540" s="237"/>
      <c r="AT1540" s="237"/>
      <c r="AU1540" s="238"/>
      <c r="AV1540" s="239"/>
      <c r="AW1540" s="240"/>
      <c r="AX1540" s="240"/>
      <c r="AY1540" s="241"/>
    </row>
    <row r="1541" spans="2:51" ht="24.75" customHeight="1">
      <c r="B1541" s="308"/>
      <c r="C1541" s="309"/>
      <c r="D1541" s="309"/>
      <c r="E1541" s="309"/>
      <c r="F1541" s="309"/>
      <c r="G1541" s="310"/>
      <c r="H1541" s="233"/>
      <c r="I1541" s="234"/>
      <c r="J1541" s="234"/>
      <c r="K1541" s="234"/>
      <c r="L1541" s="235"/>
      <c r="M1541" s="236"/>
      <c r="N1541" s="237"/>
      <c r="O1541" s="237"/>
      <c r="P1541" s="237"/>
      <c r="Q1541" s="237"/>
      <c r="R1541" s="237"/>
      <c r="S1541" s="237"/>
      <c r="T1541" s="237"/>
      <c r="U1541" s="237"/>
      <c r="V1541" s="237"/>
      <c r="W1541" s="237"/>
      <c r="X1541" s="237"/>
      <c r="Y1541" s="238"/>
      <c r="Z1541" s="239"/>
      <c r="AA1541" s="240"/>
      <c r="AB1541" s="240"/>
      <c r="AC1541" s="240"/>
      <c r="AD1541" s="233"/>
      <c r="AE1541" s="234"/>
      <c r="AF1541" s="234"/>
      <c r="AG1541" s="234"/>
      <c r="AH1541" s="235"/>
      <c r="AI1541" s="236"/>
      <c r="AJ1541" s="237"/>
      <c r="AK1541" s="237"/>
      <c r="AL1541" s="237"/>
      <c r="AM1541" s="237"/>
      <c r="AN1541" s="237"/>
      <c r="AO1541" s="237"/>
      <c r="AP1541" s="237"/>
      <c r="AQ1541" s="237"/>
      <c r="AR1541" s="237"/>
      <c r="AS1541" s="237"/>
      <c r="AT1541" s="237"/>
      <c r="AU1541" s="238"/>
      <c r="AV1541" s="239"/>
      <c r="AW1541" s="240"/>
      <c r="AX1541" s="240"/>
      <c r="AY1541" s="241"/>
    </row>
    <row r="1542" spans="2:51" ht="24.75" customHeight="1">
      <c r="B1542" s="308"/>
      <c r="C1542" s="309"/>
      <c r="D1542" s="309"/>
      <c r="E1542" s="309"/>
      <c r="F1542" s="309"/>
      <c r="G1542" s="310"/>
      <c r="H1542" s="233"/>
      <c r="I1542" s="234"/>
      <c r="J1542" s="234"/>
      <c r="K1542" s="234"/>
      <c r="L1542" s="235"/>
      <c r="M1542" s="236"/>
      <c r="N1542" s="237"/>
      <c r="O1542" s="237"/>
      <c r="P1542" s="237"/>
      <c r="Q1542" s="237"/>
      <c r="R1542" s="237"/>
      <c r="S1542" s="237"/>
      <c r="T1542" s="237"/>
      <c r="U1542" s="237"/>
      <c r="V1542" s="237"/>
      <c r="W1542" s="237"/>
      <c r="X1542" s="237"/>
      <c r="Y1542" s="238"/>
      <c r="Z1542" s="239"/>
      <c r="AA1542" s="240"/>
      <c r="AB1542" s="240"/>
      <c r="AC1542" s="240"/>
      <c r="AD1542" s="233"/>
      <c r="AE1542" s="234"/>
      <c r="AF1542" s="234"/>
      <c r="AG1542" s="234"/>
      <c r="AH1542" s="235"/>
      <c r="AI1542" s="236"/>
      <c r="AJ1542" s="237"/>
      <c r="AK1542" s="237"/>
      <c r="AL1542" s="237"/>
      <c r="AM1542" s="237"/>
      <c r="AN1542" s="237"/>
      <c r="AO1542" s="237"/>
      <c r="AP1542" s="237"/>
      <c r="AQ1542" s="237"/>
      <c r="AR1542" s="237"/>
      <c r="AS1542" s="237"/>
      <c r="AT1542" s="237"/>
      <c r="AU1542" s="238"/>
      <c r="AV1542" s="239"/>
      <c r="AW1542" s="240"/>
      <c r="AX1542" s="240"/>
      <c r="AY1542" s="241"/>
    </row>
    <row r="1543" spans="2:51" ht="24.75" customHeight="1">
      <c r="B1543" s="308"/>
      <c r="C1543" s="309"/>
      <c r="D1543" s="309"/>
      <c r="E1543" s="309"/>
      <c r="F1543" s="309"/>
      <c r="G1543" s="310"/>
      <c r="H1543" s="233"/>
      <c r="I1543" s="234"/>
      <c r="J1543" s="234"/>
      <c r="K1543" s="234"/>
      <c r="L1543" s="235"/>
      <c r="M1543" s="236"/>
      <c r="N1543" s="237"/>
      <c r="O1543" s="237"/>
      <c r="P1543" s="237"/>
      <c r="Q1543" s="237"/>
      <c r="R1543" s="237"/>
      <c r="S1543" s="237"/>
      <c r="T1543" s="237"/>
      <c r="U1543" s="237"/>
      <c r="V1543" s="237"/>
      <c r="W1543" s="237"/>
      <c r="X1543" s="237"/>
      <c r="Y1543" s="238"/>
      <c r="Z1543" s="239"/>
      <c r="AA1543" s="240"/>
      <c r="AB1543" s="240"/>
      <c r="AC1543" s="240"/>
      <c r="AD1543" s="233"/>
      <c r="AE1543" s="234"/>
      <c r="AF1543" s="234"/>
      <c r="AG1543" s="234"/>
      <c r="AH1543" s="235"/>
      <c r="AI1543" s="236"/>
      <c r="AJ1543" s="237"/>
      <c r="AK1543" s="237"/>
      <c r="AL1543" s="237"/>
      <c r="AM1543" s="237"/>
      <c r="AN1543" s="237"/>
      <c r="AO1543" s="237"/>
      <c r="AP1543" s="237"/>
      <c r="AQ1543" s="237"/>
      <c r="AR1543" s="237"/>
      <c r="AS1543" s="237"/>
      <c r="AT1543" s="237"/>
      <c r="AU1543" s="238"/>
      <c r="AV1543" s="239"/>
      <c r="AW1543" s="240"/>
      <c r="AX1543" s="240"/>
      <c r="AY1543" s="241"/>
    </row>
    <row r="1544" spans="2:51" ht="24.75" customHeight="1">
      <c r="B1544" s="308"/>
      <c r="C1544" s="309"/>
      <c r="D1544" s="309"/>
      <c r="E1544" s="309"/>
      <c r="F1544" s="309"/>
      <c r="G1544" s="310"/>
      <c r="H1544" s="224"/>
      <c r="I1544" s="225"/>
      <c r="J1544" s="225"/>
      <c r="K1544" s="225"/>
      <c r="L1544" s="226"/>
      <c r="M1544" s="227"/>
      <c r="N1544" s="228"/>
      <c r="O1544" s="228"/>
      <c r="P1544" s="228"/>
      <c r="Q1544" s="228"/>
      <c r="R1544" s="228"/>
      <c r="S1544" s="228"/>
      <c r="T1544" s="228"/>
      <c r="U1544" s="228"/>
      <c r="V1544" s="228"/>
      <c r="W1544" s="228"/>
      <c r="X1544" s="228"/>
      <c r="Y1544" s="229"/>
      <c r="Z1544" s="230"/>
      <c r="AA1544" s="231"/>
      <c r="AB1544" s="231"/>
      <c r="AC1544" s="231"/>
      <c r="AD1544" s="224"/>
      <c r="AE1544" s="225"/>
      <c r="AF1544" s="225"/>
      <c r="AG1544" s="225"/>
      <c r="AH1544" s="226"/>
      <c r="AI1544" s="227"/>
      <c r="AJ1544" s="228"/>
      <c r="AK1544" s="228"/>
      <c r="AL1544" s="228"/>
      <c r="AM1544" s="228"/>
      <c r="AN1544" s="228"/>
      <c r="AO1544" s="228"/>
      <c r="AP1544" s="228"/>
      <c r="AQ1544" s="228"/>
      <c r="AR1544" s="228"/>
      <c r="AS1544" s="228"/>
      <c r="AT1544" s="228"/>
      <c r="AU1544" s="229"/>
      <c r="AV1544" s="230"/>
      <c r="AW1544" s="231"/>
      <c r="AX1544" s="231"/>
      <c r="AY1544" s="232"/>
    </row>
    <row r="1545" spans="2:51" ht="24.75" customHeight="1">
      <c r="B1545" s="308"/>
      <c r="C1545" s="309"/>
      <c r="D1545" s="309"/>
      <c r="E1545" s="309"/>
      <c r="F1545" s="309"/>
      <c r="G1545" s="310"/>
      <c r="H1545" s="266" t="s">
        <v>26</v>
      </c>
      <c r="I1545" s="267"/>
      <c r="J1545" s="267"/>
      <c r="K1545" s="267"/>
      <c r="L1545" s="267"/>
      <c r="M1545" s="268"/>
      <c r="N1545" s="269"/>
      <c r="O1545" s="269"/>
      <c r="P1545" s="269"/>
      <c r="Q1545" s="269"/>
      <c r="R1545" s="269"/>
      <c r="S1545" s="269"/>
      <c r="T1545" s="269"/>
      <c r="U1545" s="269"/>
      <c r="V1545" s="269"/>
      <c r="W1545" s="269"/>
      <c r="X1545" s="269"/>
      <c r="Y1545" s="270"/>
      <c r="Z1545" s="495">
        <f>SUM(Z1537:AC1544)</f>
        <v>12</v>
      </c>
      <c r="AA1545" s="496"/>
      <c r="AB1545" s="496"/>
      <c r="AC1545" s="497"/>
      <c r="AD1545" s="266" t="s">
        <v>26</v>
      </c>
      <c r="AE1545" s="267"/>
      <c r="AF1545" s="267"/>
      <c r="AG1545" s="267"/>
      <c r="AH1545" s="267"/>
      <c r="AI1545" s="268"/>
      <c r="AJ1545" s="269"/>
      <c r="AK1545" s="269"/>
      <c r="AL1545" s="269"/>
      <c r="AM1545" s="269"/>
      <c r="AN1545" s="269"/>
      <c r="AO1545" s="269"/>
      <c r="AP1545" s="269"/>
      <c r="AQ1545" s="269"/>
      <c r="AR1545" s="269"/>
      <c r="AS1545" s="269"/>
      <c r="AT1545" s="269"/>
      <c r="AU1545" s="270"/>
      <c r="AV1545" s="271"/>
      <c r="AW1545" s="272"/>
      <c r="AX1545" s="272"/>
      <c r="AY1545" s="274"/>
    </row>
    <row r="1546" spans="2:51" ht="25.15" customHeight="1">
      <c r="B1546" s="308"/>
      <c r="C1546" s="309"/>
      <c r="D1546" s="309"/>
      <c r="E1546" s="309"/>
      <c r="F1546" s="309"/>
      <c r="G1546" s="310"/>
      <c r="H1546" s="253" t="s">
        <v>810</v>
      </c>
      <c r="I1546" s="254"/>
      <c r="J1546" s="254"/>
      <c r="K1546" s="254"/>
      <c r="L1546" s="254"/>
      <c r="M1546" s="254"/>
      <c r="N1546" s="254"/>
      <c r="O1546" s="254"/>
      <c r="P1546" s="254"/>
      <c r="Q1546" s="254"/>
      <c r="R1546" s="254"/>
      <c r="S1546" s="254"/>
      <c r="T1546" s="254"/>
      <c r="U1546" s="254"/>
      <c r="V1546" s="254"/>
      <c r="W1546" s="254"/>
      <c r="X1546" s="254"/>
      <c r="Y1546" s="254"/>
      <c r="Z1546" s="254"/>
      <c r="AA1546" s="254"/>
      <c r="AB1546" s="254"/>
      <c r="AC1546" s="255"/>
      <c r="AD1546" s="253" t="s">
        <v>846</v>
      </c>
      <c r="AE1546" s="254"/>
      <c r="AF1546" s="254"/>
      <c r="AG1546" s="254"/>
      <c r="AH1546" s="254"/>
      <c r="AI1546" s="254"/>
      <c r="AJ1546" s="254"/>
      <c r="AK1546" s="254"/>
      <c r="AL1546" s="254"/>
      <c r="AM1546" s="254"/>
      <c r="AN1546" s="254"/>
      <c r="AO1546" s="254"/>
      <c r="AP1546" s="254"/>
      <c r="AQ1546" s="254"/>
      <c r="AR1546" s="254"/>
      <c r="AS1546" s="254"/>
      <c r="AT1546" s="254"/>
      <c r="AU1546" s="254"/>
      <c r="AV1546" s="254"/>
      <c r="AW1546" s="254"/>
      <c r="AX1546" s="254"/>
      <c r="AY1546" s="256"/>
    </row>
    <row r="1547" spans="2:51" ht="25.5" customHeight="1">
      <c r="B1547" s="308"/>
      <c r="C1547" s="309"/>
      <c r="D1547" s="309"/>
      <c r="E1547" s="309"/>
      <c r="F1547" s="309"/>
      <c r="G1547" s="310"/>
      <c r="H1547" s="257" t="s">
        <v>23</v>
      </c>
      <c r="I1547" s="258"/>
      <c r="J1547" s="258"/>
      <c r="K1547" s="258"/>
      <c r="L1547" s="258"/>
      <c r="M1547" s="259" t="s">
        <v>24</v>
      </c>
      <c r="N1547" s="260"/>
      <c r="O1547" s="260"/>
      <c r="P1547" s="260"/>
      <c r="Q1547" s="260"/>
      <c r="R1547" s="260"/>
      <c r="S1547" s="260"/>
      <c r="T1547" s="260"/>
      <c r="U1547" s="260"/>
      <c r="V1547" s="260"/>
      <c r="W1547" s="260"/>
      <c r="X1547" s="260"/>
      <c r="Y1547" s="261"/>
      <c r="Z1547" s="262" t="s">
        <v>25</v>
      </c>
      <c r="AA1547" s="263"/>
      <c r="AB1547" s="263"/>
      <c r="AC1547" s="264"/>
      <c r="AD1547" s="257" t="s">
        <v>23</v>
      </c>
      <c r="AE1547" s="258"/>
      <c r="AF1547" s="258"/>
      <c r="AG1547" s="258"/>
      <c r="AH1547" s="258"/>
      <c r="AI1547" s="259" t="s">
        <v>24</v>
      </c>
      <c r="AJ1547" s="260"/>
      <c r="AK1547" s="260"/>
      <c r="AL1547" s="260"/>
      <c r="AM1547" s="260"/>
      <c r="AN1547" s="260"/>
      <c r="AO1547" s="260"/>
      <c r="AP1547" s="260"/>
      <c r="AQ1547" s="260"/>
      <c r="AR1547" s="260"/>
      <c r="AS1547" s="260"/>
      <c r="AT1547" s="260"/>
      <c r="AU1547" s="261"/>
      <c r="AV1547" s="262" t="s">
        <v>25</v>
      </c>
      <c r="AW1547" s="263"/>
      <c r="AX1547" s="263"/>
      <c r="AY1547" s="265"/>
    </row>
    <row r="1548" spans="2:51" ht="24.75" customHeight="1">
      <c r="B1548" s="308"/>
      <c r="C1548" s="309"/>
      <c r="D1548" s="309"/>
      <c r="E1548" s="309"/>
      <c r="F1548" s="309"/>
      <c r="G1548" s="310"/>
      <c r="H1548" s="243"/>
      <c r="I1548" s="244"/>
      <c r="J1548" s="244"/>
      <c r="K1548" s="244"/>
      <c r="L1548" s="245"/>
      <c r="M1548" s="246"/>
      <c r="N1548" s="247"/>
      <c r="O1548" s="247"/>
      <c r="P1548" s="247"/>
      <c r="Q1548" s="247"/>
      <c r="R1548" s="247"/>
      <c r="S1548" s="247"/>
      <c r="T1548" s="247"/>
      <c r="U1548" s="247"/>
      <c r="V1548" s="247"/>
      <c r="W1548" s="247"/>
      <c r="X1548" s="247"/>
      <c r="Y1548" s="248"/>
      <c r="Z1548" s="249"/>
      <c r="AA1548" s="250"/>
      <c r="AB1548" s="250"/>
      <c r="AC1548" s="251"/>
      <c r="AD1548" s="243"/>
      <c r="AE1548" s="244"/>
      <c r="AF1548" s="244"/>
      <c r="AG1548" s="244"/>
      <c r="AH1548" s="245"/>
      <c r="AI1548" s="246"/>
      <c r="AJ1548" s="247"/>
      <c r="AK1548" s="247"/>
      <c r="AL1548" s="247"/>
      <c r="AM1548" s="247"/>
      <c r="AN1548" s="247"/>
      <c r="AO1548" s="247"/>
      <c r="AP1548" s="247"/>
      <c r="AQ1548" s="247"/>
      <c r="AR1548" s="247"/>
      <c r="AS1548" s="247"/>
      <c r="AT1548" s="247"/>
      <c r="AU1548" s="248"/>
      <c r="AV1548" s="249"/>
      <c r="AW1548" s="250"/>
      <c r="AX1548" s="250"/>
      <c r="AY1548" s="252"/>
    </row>
    <row r="1549" spans="2:51" ht="24.75" customHeight="1">
      <c r="B1549" s="308"/>
      <c r="C1549" s="309"/>
      <c r="D1549" s="309"/>
      <c r="E1549" s="309"/>
      <c r="F1549" s="309"/>
      <c r="G1549" s="310"/>
      <c r="H1549" s="233"/>
      <c r="I1549" s="234"/>
      <c r="J1549" s="234"/>
      <c r="K1549" s="234"/>
      <c r="L1549" s="235"/>
      <c r="M1549" s="236"/>
      <c r="N1549" s="237"/>
      <c r="O1549" s="237"/>
      <c r="P1549" s="237"/>
      <c r="Q1549" s="237"/>
      <c r="R1549" s="237"/>
      <c r="S1549" s="237"/>
      <c r="T1549" s="237"/>
      <c r="U1549" s="237"/>
      <c r="V1549" s="237"/>
      <c r="W1549" s="237"/>
      <c r="X1549" s="237"/>
      <c r="Y1549" s="238"/>
      <c r="Z1549" s="239"/>
      <c r="AA1549" s="240"/>
      <c r="AB1549" s="240"/>
      <c r="AC1549" s="242"/>
      <c r="AD1549" s="233"/>
      <c r="AE1549" s="234"/>
      <c r="AF1549" s="234"/>
      <c r="AG1549" s="234"/>
      <c r="AH1549" s="235"/>
      <c r="AI1549" s="236"/>
      <c r="AJ1549" s="237"/>
      <c r="AK1549" s="237"/>
      <c r="AL1549" s="237"/>
      <c r="AM1549" s="237"/>
      <c r="AN1549" s="237"/>
      <c r="AO1549" s="237"/>
      <c r="AP1549" s="237"/>
      <c r="AQ1549" s="237"/>
      <c r="AR1549" s="237"/>
      <c r="AS1549" s="237"/>
      <c r="AT1549" s="237"/>
      <c r="AU1549" s="238"/>
      <c r="AV1549" s="239"/>
      <c r="AW1549" s="240"/>
      <c r="AX1549" s="240"/>
      <c r="AY1549" s="241"/>
    </row>
    <row r="1550" spans="2:51" ht="24.75" customHeight="1">
      <c r="B1550" s="308"/>
      <c r="C1550" s="309"/>
      <c r="D1550" s="309"/>
      <c r="E1550" s="309"/>
      <c r="F1550" s="309"/>
      <c r="G1550" s="310"/>
      <c r="H1550" s="233"/>
      <c r="I1550" s="234"/>
      <c r="J1550" s="234"/>
      <c r="K1550" s="234"/>
      <c r="L1550" s="235"/>
      <c r="M1550" s="236"/>
      <c r="N1550" s="237"/>
      <c r="O1550" s="237"/>
      <c r="P1550" s="237"/>
      <c r="Q1550" s="237"/>
      <c r="R1550" s="237"/>
      <c r="S1550" s="237"/>
      <c r="T1550" s="237"/>
      <c r="U1550" s="237"/>
      <c r="V1550" s="237"/>
      <c r="W1550" s="237"/>
      <c r="X1550" s="237"/>
      <c r="Y1550" s="238"/>
      <c r="Z1550" s="239"/>
      <c r="AA1550" s="240"/>
      <c r="AB1550" s="240"/>
      <c r="AC1550" s="242"/>
      <c r="AD1550" s="233"/>
      <c r="AE1550" s="234"/>
      <c r="AF1550" s="234"/>
      <c r="AG1550" s="234"/>
      <c r="AH1550" s="235"/>
      <c r="AI1550" s="236"/>
      <c r="AJ1550" s="237"/>
      <c r="AK1550" s="237"/>
      <c r="AL1550" s="237"/>
      <c r="AM1550" s="237"/>
      <c r="AN1550" s="237"/>
      <c r="AO1550" s="237"/>
      <c r="AP1550" s="237"/>
      <c r="AQ1550" s="237"/>
      <c r="AR1550" s="237"/>
      <c r="AS1550" s="237"/>
      <c r="AT1550" s="237"/>
      <c r="AU1550" s="238"/>
      <c r="AV1550" s="239"/>
      <c r="AW1550" s="240"/>
      <c r="AX1550" s="240"/>
      <c r="AY1550" s="241"/>
    </row>
    <row r="1551" spans="2:51" ht="24.75" customHeight="1">
      <c r="B1551" s="308"/>
      <c r="C1551" s="309"/>
      <c r="D1551" s="309"/>
      <c r="E1551" s="309"/>
      <c r="F1551" s="309"/>
      <c r="G1551" s="310"/>
      <c r="H1551" s="233"/>
      <c r="I1551" s="234"/>
      <c r="J1551" s="234"/>
      <c r="K1551" s="234"/>
      <c r="L1551" s="235"/>
      <c r="M1551" s="236"/>
      <c r="N1551" s="237"/>
      <c r="O1551" s="237"/>
      <c r="P1551" s="237"/>
      <c r="Q1551" s="237"/>
      <c r="R1551" s="237"/>
      <c r="S1551" s="237"/>
      <c r="T1551" s="237"/>
      <c r="U1551" s="237"/>
      <c r="V1551" s="237"/>
      <c r="W1551" s="237"/>
      <c r="X1551" s="237"/>
      <c r="Y1551" s="238"/>
      <c r="Z1551" s="239"/>
      <c r="AA1551" s="240"/>
      <c r="AB1551" s="240"/>
      <c r="AC1551" s="242"/>
      <c r="AD1551" s="233"/>
      <c r="AE1551" s="234"/>
      <c r="AF1551" s="234"/>
      <c r="AG1551" s="234"/>
      <c r="AH1551" s="235"/>
      <c r="AI1551" s="236"/>
      <c r="AJ1551" s="237"/>
      <c r="AK1551" s="237"/>
      <c r="AL1551" s="237"/>
      <c r="AM1551" s="237"/>
      <c r="AN1551" s="237"/>
      <c r="AO1551" s="237"/>
      <c r="AP1551" s="237"/>
      <c r="AQ1551" s="237"/>
      <c r="AR1551" s="237"/>
      <c r="AS1551" s="237"/>
      <c r="AT1551" s="237"/>
      <c r="AU1551" s="238"/>
      <c r="AV1551" s="239"/>
      <c r="AW1551" s="240"/>
      <c r="AX1551" s="240"/>
      <c r="AY1551" s="241"/>
    </row>
    <row r="1552" spans="2:51" ht="24.75" customHeight="1">
      <c r="B1552" s="308"/>
      <c r="C1552" s="309"/>
      <c r="D1552" s="309"/>
      <c r="E1552" s="309"/>
      <c r="F1552" s="309"/>
      <c r="G1552" s="310"/>
      <c r="H1552" s="233"/>
      <c r="I1552" s="234"/>
      <c r="J1552" s="234"/>
      <c r="K1552" s="234"/>
      <c r="L1552" s="235"/>
      <c r="M1552" s="236"/>
      <c r="N1552" s="237"/>
      <c r="O1552" s="237"/>
      <c r="P1552" s="237"/>
      <c r="Q1552" s="237"/>
      <c r="R1552" s="237"/>
      <c r="S1552" s="237"/>
      <c r="T1552" s="237"/>
      <c r="U1552" s="237"/>
      <c r="V1552" s="237"/>
      <c r="W1552" s="237"/>
      <c r="X1552" s="237"/>
      <c r="Y1552" s="238"/>
      <c r="Z1552" s="239"/>
      <c r="AA1552" s="240"/>
      <c r="AB1552" s="240"/>
      <c r="AC1552" s="240"/>
      <c r="AD1552" s="233"/>
      <c r="AE1552" s="234"/>
      <c r="AF1552" s="234"/>
      <c r="AG1552" s="234"/>
      <c r="AH1552" s="235"/>
      <c r="AI1552" s="236"/>
      <c r="AJ1552" s="237"/>
      <c r="AK1552" s="237"/>
      <c r="AL1552" s="237"/>
      <c r="AM1552" s="237"/>
      <c r="AN1552" s="237"/>
      <c r="AO1552" s="237"/>
      <c r="AP1552" s="237"/>
      <c r="AQ1552" s="237"/>
      <c r="AR1552" s="237"/>
      <c r="AS1552" s="237"/>
      <c r="AT1552" s="237"/>
      <c r="AU1552" s="238"/>
      <c r="AV1552" s="239"/>
      <c r="AW1552" s="240"/>
      <c r="AX1552" s="240"/>
      <c r="AY1552" s="241"/>
    </row>
    <row r="1553" spans="2:51" ht="24.75" customHeight="1">
      <c r="B1553" s="308"/>
      <c r="C1553" s="309"/>
      <c r="D1553" s="309"/>
      <c r="E1553" s="309"/>
      <c r="F1553" s="309"/>
      <c r="G1553" s="310"/>
      <c r="H1553" s="233"/>
      <c r="I1553" s="234"/>
      <c r="J1553" s="234"/>
      <c r="K1553" s="234"/>
      <c r="L1553" s="235"/>
      <c r="M1553" s="236"/>
      <c r="N1553" s="237"/>
      <c r="O1553" s="237"/>
      <c r="P1553" s="237"/>
      <c r="Q1553" s="237"/>
      <c r="R1553" s="237"/>
      <c r="S1553" s="237"/>
      <c r="T1553" s="237"/>
      <c r="U1553" s="237"/>
      <c r="V1553" s="237"/>
      <c r="W1553" s="237"/>
      <c r="X1553" s="237"/>
      <c r="Y1553" s="238"/>
      <c r="Z1553" s="239"/>
      <c r="AA1553" s="240"/>
      <c r="AB1553" s="240"/>
      <c r="AC1553" s="240"/>
      <c r="AD1553" s="233"/>
      <c r="AE1553" s="234"/>
      <c r="AF1553" s="234"/>
      <c r="AG1553" s="234"/>
      <c r="AH1553" s="235"/>
      <c r="AI1553" s="236"/>
      <c r="AJ1553" s="237"/>
      <c r="AK1553" s="237"/>
      <c r="AL1553" s="237"/>
      <c r="AM1553" s="237"/>
      <c r="AN1553" s="237"/>
      <c r="AO1553" s="237"/>
      <c r="AP1553" s="237"/>
      <c r="AQ1553" s="237"/>
      <c r="AR1553" s="237"/>
      <c r="AS1553" s="237"/>
      <c r="AT1553" s="237"/>
      <c r="AU1553" s="238"/>
      <c r="AV1553" s="239"/>
      <c r="AW1553" s="240"/>
      <c r="AX1553" s="240"/>
      <c r="AY1553" s="241"/>
    </row>
    <row r="1554" spans="2:51" ht="24.75" customHeight="1">
      <c r="B1554" s="308"/>
      <c r="C1554" s="309"/>
      <c r="D1554" s="309"/>
      <c r="E1554" s="309"/>
      <c r="F1554" s="309"/>
      <c r="G1554" s="310"/>
      <c r="H1554" s="233"/>
      <c r="I1554" s="234"/>
      <c r="J1554" s="234"/>
      <c r="K1554" s="234"/>
      <c r="L1554" s="235"/>
      <c r="M1554" s="236"/>
      <c r="N1554" s="237"/>
      <c r="O1554" s="237"/>
      <c r="P1554" s="237"/>
      <c r="Q1554" s="237"/>
      <c r="R1554" s="237"/>
      <c r="S1554" s="237"/>
      <c r="T1554" s="237"/>
      <c r="U1554" s="237"/>
      <c r="V1554" s="237"/>
      <c r="W1554" s="237"/>
      <c r="X1554" s="237"/>
      <c r="Y1554" s="238"/>
      <c r="Z1554" s="239"/>
      <c r="AA1554" s="240"/>
      <c r="AB1554" s="240"/>
      <c r="AC1554" s="240"/>
      <c r="AD1554" s="233"/>
      <c r="AE1554" s="234"/>
      <c r="AF1554" s="234"/>
      <c r="AG1554" s="234"/>
      <c r="AH1554" s="235"/>
      <c r="AI1554" s="236"/>
      <c r="AJ1554" s="237"/>
      <c r="AK1554" s="237"/>
      <c r="AL1554" s="237"/>
      <c r="AM1554" s="237"/>
      <c r="AN1554" s="237"/>
      <c r="AO1554" s="237"/>
      <c r="AP1554" s="237"/>
      <c r="AQ1554" s="237"/>
      <c r="AR1554" s="237"/>
      <c r="AS1554" s="237"/>
      <c r="AT1554" s="237"/>
      <c r="AU1554" s="238"/>
      <c r="AV1554" s="239"/>
      <c r="AW1554" s="240"/>
      <c r="AX1554" s="240"/>
      <c r="AY1554" s="241"/>
    </row>
    <row r="1555" spans="2:51" ht="24.75" customHeight="1">
      <c r="B1555" s="308"/>
      <c r="C1555" s="309"/>
      <c r="D1555" s="309"/>
      <c r="E1555" s="309"/>
      <c r="F1555" s="309"/>
      <c r="G1555" s="310"/>
      <c r="H1555" s="224"/>
      <c r="I1555" s="225"/>
      <c r="J1555" s="225"/>
      <c r="K1555" s="225"/>
      <c r="L1555" s="226"/>
      <c r="M1555" s="227"/>
      <c r="N1555" s="228"/>
      <c r="O1555" s="228"/>
      <c r="P1555" s="228"/>
      <c r="Q1555" s="228"/>
      <c r="R1555" s="228"/>
      <c r="S1555" s="228"/>
      <c r="T1555" s="228"/>
      <c r="U1555" s="228"/>
      <c r="V1555" s="228"/>
      <c r="W1555" s="228"/>
      <c r="X1555" s="228"/>
      <c r="Y1555" s="229"/>
      <c r="Z1555" s="230"/>
      <c r="AA1555" s="231"/>
      <c r="AB1555" s="231"/>
      <c r="AC1555" s="231"/>
      <c r="AD1555" s="224"/>
      <c r="AE1555" s="225"/>
      <c r="AF1555" s="225"/>
      <c r="AG1555" s="225"/>
      <c r="AH1555" s="226"/>
      <c r="AI1555" s="227"/>
      <c r="AJ1555" s="228"/>
      <c r="AK1555" s="228"/>
      <c r="AL1555" s="228"/>
      <c r="AM1555" s="228"/>
      <c r="AN1555" s="228"/>
      <c r="AO1555" s="228"/>
      <c r="AP1555" s="228"/>
      <c r="AQ1555" s="228"/>
      <c r="AR1555" s="228"/>
      <c r="AS1555" s="228"/>
      <c r="AT1555" s="228"/>
      <c r="AU1555" s="229"/>
      <c r="AV1555" s="230"/>
      <c r="AW1555" s="231"/>
      <c r="AX1555" s="231"/>
      <c r="AY1555" s="232"/>
    </row>
    <row r="1556" spans="2:51" ht="24.75" customHeight="1">
      <c r="B1556" s="308"/>
      <c r="C1556" s="309"/>
      <c r="D1556" s="309"/>
      <c r="E1556" s="309"/>
      <c r="F1556" s="309"/>
      <c r="G1556" s="310"/>
      <c r="H1556" s="266" t="s">
        <v>26</v>
      </c>
      <c r="I1556" s="267"/>
      <c r="J1556" s="267"/>
      <c r="K1556" s="267"/>
      <c r="L1556" s="267"/>
      <c r="M1556" s="268"/>
      <c r="N1556" s="269"/>
      <c r="O1556" s="269"/>
      <c r="P1556" s="269"/>
      <c r="Q1556" s="269"/>
      <c r="R1556" s="269"/>
      <c r="S1556" s="269"/>
      <c r="T1556" s="269"/>
      <c r="U1556" s="269"/>
      <c r="V1556" s="269"/>
      <c r="W1556" s="269"/>
      <c r="X1556" s="269"/>
      <c r="Y1556" s="270"/>
      <c r="Z1556" s="271"/>
      <c r="AA1556" s="272"/>
      <c r="AB1556" s="272"/>
      <c r="AC1556" s="273"/>
      <c r="AD1556" s="266" t="s">
        <v>26</v>
      </c>
      <c r="AE1556" s="267"/>
      <c r="AF1556" s="267"/>
      <c r="AG1556" s="267"/>
      <c r="AH1556" s="267"/>
      <c r="AI1556" s="268"/>
      <c r="AJ1556" s="269"/>
      <c r="AK1556" s="269"/>
      <c r="AL1556" s="269"/>
      <c r="AM1556" s="269"/>
      <c r="AN1556" s="269"/>
      <c r="AO1556" s="269"/>
      <c r="AP1556" s="269"/>
      <c r="AQ1556" s="269"/>
      <c r="AR1556" s="269"/>
      <c r="AS1556" s="269"/>
      <c r="AT1556" s="269"/>
      <c r="AU1556" s="270"/>
      <c r="AV1556" s="271"/>
      <c r="AW1556" s="272"/>
      <c r="AX1556" s="272"/>
      <c r="AY1556" s="274"/>
    </row>
    <row r="1557" spans="2:51" ht="24.75" customHeight="1">
      <c r="B1557" s="308"/>
      <c r="C1557" s="309"/>
      <c r="D1557" s="309"/>
      <c r="E1557" s="309"/>
      <c r="F1557" s="309"/>
      <c r="G1557" s="310"/>
      <c r="H1557" s="253" t="s">
        <v>840</v>
      </c>
      <c r="I1557" s="254"/>
      <c r="J1557" s="254"/>
      <c r="K1557" s="254"/>
      <c r="L1557" s="254"/>
      <c r="M1557" s="254"/>
      <c r="N1557" s="254"/>
      <c r="O1557" s="254"/>
      <c r="P1557" s="254"/>
      <c r="Q1557" s="254"/>
      <c r="R1557" s="254"/>
      <c r="S1557" s="254"/>
      <c r="T1557" s="254"/>
      <c r="U1557" s="254"/>
      <c r="V1557" s="254"/>
      <c r="W1557" s="254"/>
      <c r="X1557" s="254"/>
      <c r="Y1557" s="254"/>
      <c r="Z1557" s="254"/>
      <c r="AA1557" s="254"/>
      <c r="AB1557" s="254"/>
      <c r="AC1557" s="255"/>
      <c r="AD1557" s="253" t="s">
        <v>829</v>
      </c>
      <c r="AE1557" s="254"/>
      <c r="AF1557" s="254"/>
      <c r="AG1557" s="254"/>
      <c r="AH1557" s="254"/>
      <c r="AI1557" s="254"/>
      <c r="AJ1557" s="254"/>
      <c r="AK1557" s="254"/>
      <c r="AL1557" s="254"/>
      <c r="AM1557" s="254"/>
      <c r="AN1557" s="254"/>
      <c r="AO1557" s="254"/>
      <c r="AP1557" s="254"/>
      <c r="AQ1557" s="254"/>
      <c r="AR1557" s="254"/>
      <c r="AS1557" s="254"/>
      <c r="AT1557" s="254"/>
      <c r="AU1557" s="254"/>
      <c r="AV1557" s="254"/>
      <c r="AW1557" s="254"/>
      <c r="AX1557" s="254"/>
      <c r="AY1557" s="256"/>
    </row>
    <row r="1558" spans="2:51" ht="24.75" customHeight="1">
      <c r="B1558" s="308"/>
      <c r="C1558" s="309"/>
      <c r="D1558" s="309"/>
      <c r="E1558" s="309"/>
      <c r="F1558" s="309"/>
      <c r="G1558" s="310"/>
      <c r="H1558" s="257" t="s">
        <v>23</v>
      </c>
      <c r="I1558" s="258"/>
      <c r="J1558" s="258"/>
      <c r="K1558" s="258"/>
      <c r="L1558" s="258"/>
      <c r="M1558" s="259" t="s">
        <v>24</v>
      </c>
      <c r="N1558" s="260"/>
      <c r="O1558" s="260"/>
      <c r="P1558" s="260"/>
      <c r="Q1558" s="260"/>
      <c r="R1558" s="260"/>
      <c r="S1558" s="260"/>
      <c r="T1558" s="260"/>
      <c r="U1558" s="260"/>
      <c r="V1558" s="260"/>
      <c r="W1558" s="260"/>
      <c r="X1558" s="260"/>
      <c r="Y1558" s="261"/>
      <c r="Z1558" s="262" t="s">
        <v>25</v>
      </c>
      <c r="AA1558" s="263"/>
      <c r="AB1558" s="263"/>
      <c r="AC1558" s="264"/>
      <c r="AD1558" s="257" t="s">
        <v>23</v>
      </c>
      <c r="AE1558" s="258"/>
      <c r="AF1558" s="258"/>
      <c r="AG1558" s="258"/>
      <c r="AH1558" s="258"/>
      <c r="AI1558" s="259" t="s">
        <v>24</v>
      </c>
      <c r="AJ1558" s="260"/>
      <c r="AK1558" s="260"/>
      <c r="AL1558" s="260"/>
      <c r="AM1558" s="260"/>
      <c r="AN1558" s="260"/>
      <c r="AO1558" s="260"/>
      <c r="AP1558" s="260"/>
      <c r="AQ1558" s="260"/>
      <c r="AR1558" s="260"/>
      <c r="AS1558" s="260"/>
      <c r="AT1558" s="260"/>
      <c r="AU1558" s="261"/>
      <c r="AV1558" s="262" t="s">
        <v>25</v>
      </c>
      <c r="AW1558" s="263"/>
      <c r="AX1558" s="263"/>
      <c r="AY1558" s="265"/>
    </row>
    <row r="1559" spans="2:51" ht="24.75" customHeight="1">
      <c r="B1559" s="308"/>
      <c r="C1559" s="309"/>
      <c r="D1559" s="309"/>
      <c r="E1559" s="309"/>
      <c r="F1559" s="309"/>
      <c r="G1559" s="310"/>
      <c r="H1559" s="243"/>
      <c r="I1559" s="244"/>
      <c r="J1559" s="244"/>
      <c r="K1559" s="244"/>
      <c r="L1559" s="245"/>
      <c r="M1559" s="246"/>
      <c r="N1559" s="247"/>
      <c r="O1559" s="247"/>
      <c r="P1559" s="247"/>
      <c r="Q1559" s="247"/>
      <c r="R1559" s="247"/>
      <c r="S1559" s="247"/>
      <c r="T1559" s="247"/>
      <c r="U1559" s="247"/>
      <c r="V1559" s="247"/>
      <c r="W1559" s="247"/>
      <c r="X1559" s="247"/>
      <c r="Y1559" s="248"/>
      <c r="Z1559" s="249"/>
      <c r="AA1559" s="250"/>
      <c r="AB1559" s="250"/>
      <c r="AC1559" s="251"/>
      <c r="AD1559" s="243"/>
      <c r="AE1559" s="244"/>
      <c r="AF1559" s="244"/>
      <c r="AG1559" s="244"/>
      <c r="AH1559" s="245"/>
      <c r="AI1559" s="246"/>
      <c r="AJ1559" s="247"/>
      <c r="AK1559" s="247"/>
      <c r="AL1559" s="247"/>
      <c r="AM1559" s="247"/>
      <c r="AN1559" s="247"/>
      <c r="AO1559" s="247"/>
      <c r="AP1559" s="247"/>
      <c r="AQ1559" s="247"/>
      <c r="AR1559" s="247"/>
      <c r="AS1559" s="247"/>
      <c r="AT1559" s="247"/>
      <c r="AU1559" s="248"/>
      <c r="AV1559" s="249"/>
      <c r="AW1559" s="250"/>
      <c r="AX1559" s="250"/>
      <c r="AY1559" s="252"/>
    </row>
    <row r="1560" spans="2:51" ht="24.75" customHeight="1">
      <c r="B1560" s="308"/>
      <c r="C1560" s="309"/>
      <c r="D1560" s="309"/>
      <c r="E1560" s="309"/>
      <c r="F1560" s="309"/>
      <c r="G1560" s="310"/>
      <c r="H1560" s="233"/>
      <c r="I1560" s="234"/>
      <c r="J1560" s="234"/>
      <c r="K1560" s="234"/>
      <c r="L1560" s="235"/>
      <c r="M1560" s="236"/>
      <c r="N1560" s="237"/>
      <c r="O1560" s="237"/>
      <c r="P1560" s="237"/>
      <c r="Q1560" s="237"/>
      <c r="R1560" s="237"/>
      <c r="S1560" s="237"/>
      <c r="T1560" s="237"/>
      <c r="U1560" s="237"/>
      <c r="V1560" s="237"/>
      <c r="W1560" s="237"/>
      <c r="X1560" s="237"/>
      <c r="Y1560" s="238"/>
      <c r="Z1560" s="239"/>
      <c r="AA1560" s="240"/>
      <c r="AB1560" s="240"/>
      <c r="AC1560" s="242"/>
      <c r="AD1560" s="233"/>
      <c r="AE1560" s="234"/>
      <c r="AF1560" s="234"/>
      <c r="AG1560" s="234"/>
      <c r="AH1560" s="235"/>
      <c r="AI1560" s="236"/>
      <c r="AJ1560" s="237"/>
      <c r="AK1560" s="237"/>
      <c r="AL1560" s="237"/>
      <c r="AM1560" s="237"/>
      <c r="AN1560" s="237"/>
      <c r="AO1560" s="237"/>
      <c r="AP1560" s="237"/>
      <c r="AQ1560" s="237"/>
      <c r="AR1560" s="237"/>
      <c r="AS1560" s="237"/>
      <c r="AT1560" s="237"/>
      <c r="AU1560" s="238"/>
      <c r="AV1560" s="239"/>
      <c r="AW1560" s="240"/>
      <c r="AX1560" s="240"/>
      <c r="AY1560" s="241"/>
    </row>
    <row r="1561" spans="2:51" ht="24.75" customHeight="1">
      <c r="B1561" s="308"/>
      <c r="C1561" s="309"/>
      <c r="D1561" s="309"/>
      <c r="E1561" s="309"/>
      <c r="F1561" s="309"/>
      <c r="G1561" s="310"/>
      <c r="H1561" s="233"/>
      <c r="I1561" s="234"/>
      <c r="J1561" s="234"/>
      <c r="K1561" s="234"/>
      <c r="L1561" s="235"/>
      <c r="M1561" s="236"/>
      <c r="N1561" s="237"/>
      <c r="O1561" s="237"/>
      <c r="P1561" s="237"/>
      <c r="Q1561" s="237"/>
      <c r="R1561" s="237"/>
      <c r="S1561" s="237"/>
      <c r="T1561" s="237"/>
      <c r="U1561" s="237"/>
      <c r="V1561" s="237"/>
      <c r="W1561" s="237"/>
      <c r="X1561" s="237"/>
      <c r="Y1561" s="238"/>
      <c r="Z1561" s="239"/>
      <c r="AA1561" s="240"/>
      <c r="AB1561" s="240"/>
      <c r="AC1561" s="242"/>
      <c r="AD1561" s="233"/>
      <c r="AE1561" s="234"/>
      <c r="AF1561" s="234"/>
      <c r="AG1561" s="234"/>
      <c r="AH1561" s="235"/>
      <c r="AI1561" s="236"/>
      <c r="AJ1561" s="237"/>
      <c r="AK1561" s="237"/>
      <c r="AL1561" s="237"/>
      <c r="AM1561" s="237"/>
      <c r="AN1561" s="237"/>
      <c r="AO1561" s="237"/>
      <c r="AP1561" s="237"/>
      <c r="AQ1561" s="237"/>
      <c r="AR1561" s="237"/>
      <c r="AS1561" s="237"/>
      <c r="AT1561" s="237"/>
      <c r="AU1561" s="238"/>
      <c r="AV1561" s="239"/>
      <c r="AW1561" s="240"/>
      <c r="AX1561" s="240"/>
      <c r="AY1561" s="241"/>
    </row>
    <row r="1562" spans="2:51" ht="24.75" customHeight="1">
      <c r="B1562" s="308"/>
      <c r="C1562" s="309"/>
      <c r="D1562" s="309"/>
      <c r="E1562" s="309"/>
      <c r="F1562" s="309"/>
      <c r="G1562" s="310"/>
      <c r="H1562" s="233"/>
      <c r="I1562" s="234"/>
      <c r="J1562" s="234"/>
      <c r="K1562" s="234"/>
      <c r="L1562" s="235"/>
      <c r="M1562" s="236"/>
      <c r="N1562" s="237"/>
      <c r="O1562" s="237"/>
      <c r="P1562" s="237"/>
      <c r="Q1562" s="237"/>
      <c r="R1562" s="237"/>
      <c r="S1562" s="237"/>
      <c r="T1562" s="237"/>
      <c r="U1562" s="237"/>
      <c r="V1562" s="237"/>
      <c r="W1562" s="237"/>
      <c r="X1562" s="237"/>
      <c r="Y1562" s="238"/>
      <c r="Z1562" s="239"/>
      <c r="AA1562" s="240"/>
      <c r="AB1562" s="240"/>
      <c r="AC1562" s="242"/>
      <c r="AD1562" s="233"/>
      <c r="AE1562" s="234"/>
      <c r="AF1562" s="234"/>
      <c r="AG1562" s="234"/>
      <c r="AH1562" s="235"/>
      <c r="AI1562" s="236"/>
      <c r="AJ1562" s="237"/>
      <c r="AK1562" s="237"/>
      <c r="AL1562" s="237"/>
      <c r="AM1562" s="237"/>
      <c r="AN1562" s="237"/>
      <c r="AO1562" s="237"/>
      <c r="AP1562" s="237"/>
      <c r="AQ1562" s="237"/>
      <c r="AR1562" s="237"/>
      <c r="AS1562" s="237"/>
      <c r="AT1562" s="237"/>
      <c r="AU1562" s="238"/>
      <c r="AV1562" s="239"/>
      <c r="AW1562" s="240"/>
      <c r="AX1562" s="240"/>
      <c r="AY1562" s="241"/>
    </row>
    <row r="1563" spans="2:51" ht="24.75" customHeight="1">
      <c r="B1563" s="308"/>
      <c r="C1563" s="309"/>
      <c r="D1563" s="309"/>
      <c r="E1563" s="309"/>
      <c r="F1563" s="309"/>
      <c r="G1563" s="310"/>
      <c r="H1563" s="233"/>
      <c r="I1563" s="234"/>
      <c r="J1563" s="234"/>
      <c r="K1563" s="234"/>
      <c r="L1563" s="235"/>
      <c r="M1563" s="236"/>
      <c r="N1563" s="237"/>
      <c r="O1563" s="237"/>
      <c r="P1563" s="237"/>
      <c r="Q1563" s="237"/>
      <c r="R1563" s="237"/>
      <c r="S1563" s="237"/>
      <c r="T1563" s="237"/>
      <c r="U1563" s="237"/>
      <c r="V1563" s="237"/>
      <c r="W1563" s="237"/>
      <c r="X1563" s="237"/>
      <c r="Y1563" s="238"/>
      <c r="Z1563" s="239"/>
      <c r="AA1563" s="240"/>
      <c r="AB1563" s="240"/>
      <c r="AC1563" s="240"/>
      <c r="AD1563" s="233"/>
      <c r="AE1563" s="234"/>
      <c r="AF1563" s="234"/>
      <c r="AG1563" s="234"/>
      <c r="AH1563" s="235"/>
      <c r="AI1563" s="236"/>
      <c r="AJ1563" s="237"/>
      <c r="AK1563" s="237"/>
      <c r="AL1563" s="237"/>
      <c r="AM1563" s="237"/>
      <c r="AN1563" s="237"/>
      <c r="AO1563" s="237"/>
      <c r="AP1563" s="237"/>
      <c r="AQ1563" s="237"/>
      <c r="AR1563" s="237"/>
      <c r="AS1563" s="237"/>
      <c r="AT1563" s="237"/>
      <c r="AU1563" s="238"/>
      <c r="AV1563" s="239"/>
      <c r="AW1563" s="240"/>
      <c r="AX1563" s="240"/>
      <c r="AY1563" s="241"/>
    </row>
    <row r="1564" spans="2:51" ht="24.75" customHeight="1">
      <c r="B1564" s="308"/>
      <c r="C1564" s="309"/>
      <c r="D1564" s="309"/>
      <c r="E1564" s="309"/>
      <c r="F1564" s="309"/>
      <c r="G1564" s="310"/>
      <c r="H1564" s="233"/>
      <c r="I1564" s="234"/>
      <c r="J1564" s="234"/>
      <c r="K1564" s="234"/>
      <c r="L1564" s="235"/>
      <c r="M1564" s="236"/>
      <c r="N1564" s="237"/>
      <c r="O1564" s="237"/>
      <c r="P1564" s="237"/>
      <c r="Q1564" s="237"/>
      <c r="R1564" s="237"/>
      <c r="S1564" s="237"/>
      <c r="T1564" s="237"/>
      <c r="U1564" s="237"/>
      <c r="V1564" s="237"/>
      <c r="W1564" s="237"/>
      <c r="X1564" s="237"/>
      <c r="Y1564" s="238"/>
      <c r="Z1564" s="239"/>
      <c r="AA1564" s="240"/>
      <c r="AB1564" s="240"/>
      <c r="AC1564" s="240"/>
      <c r="AD1564" s="233"/>
      <c r="AE1564" s="234"/>
      <c r="AF1564" s="234"/>
      <c r="AG1564" s="234"/>
      <c r="AH1564" s="235"/>
      <c r="AI1564" s="236"/>
      <c r="AJ1564" s="237"/>
      <c r="AK1564" s="237"/>
      <c r="AL1564" s="237"/>
      <c r="AM1564" s="237"/>
      <c r="AN1564" s="237"/>
      <c r="AO1564" s="237"/>
      <c r="AP1564" s="237"/>
      <c r="AQ1564" s="237"/>
      <c r="AR1564" s="237"/>
      <c r="AS1564" s="237"/>
      <c r="AT1564" s="237"/>
      <c r="AU1564" s="238"/>
      <c r="AV1564" s="239"/>
      <c r="AW1564" s="240"/>
      <c r="AX1564" s="240"/>
      <c r="AY1564" s="241"/>
    </row>
    <row r="1565" spans="2:51" ht="24.75" customHeight="1">
      <c r="B1565" s="308"/>
      <c r="C1565" s="309"/>
      <c r="D1565" s="309"/>
      <c r="E1565" s="309"/>
      <c r="F1565" s="309"/>
      <c r="G1565" s="310"/>
      <c r="H1565" s="233"/>
      <c r="I1565" s="234"/>
      <c r="J1565" s="234"/>
      <c r="K1565" s="234"/>
      <c r="L1565" s="235"/>
      <c r="M1565" s="236"/>
      <c r="N1565" s="237"/>
      <c r="O1565" s="237"/>
      <c r="P1565" s="237"/>
      <c r="Q1565" s="237"/>
      <c r="R1565" s="237"/>
      <c r="S1565" s="237"/>
      <c r="T1565" s="237"/>
      <c r="U1565" s="237"/>
      <c r="V1565" s="237"/>
      <c r="W1565" s="237"/>
      <c r="X1565" s="237"/>
      <c r="Y1565" s="238"/>
      <c r="Z1565" s="239"/>
      <c r="AA1565" s="240"/>
      <c r="AB1565" s="240"/>
      <c r="AC1565" s="240"/>
      <c r="AD1565" s="233"/>
      <c r="AE1565" s="234"/>
      <c r="AF1565" s="234"/>
      <c r="AG1565" s="234"/>
      <c r="AH1565" s="235"/>
      <c r="AI1565" s="236"/>
      <c r="AJ1565" s="237"/>
      <c r="AK1565" s="237"/>
      <c r="AL1565" s="237"/>
      <c r="AM1565" s="237"/>
      <c r="AN1565" s="237"/>
      <c r="AO1565" s="237"/>
      <c r="AP1565" s="237"/>
      <c r="AQ1565" s="237"/>
      <c r="AR1565" s="237"/>
      <c r="AS1565" s="237"/>
      <c r="AT1565" s="237"/>
      <c r="AU1565" s="238"/>
      <c r="AV1565" s="239"/>
      <c r="AW1565" s="240"/>
      <c r="AX1565" s="240"/>
      <c r="AY1565" s="241"/>
    </row>
    <row r="1566" spans="2:51" ht="24.75" customHeight="1">
      <c r="B1566" s="308"/>
      <c r="C1566" s="309"/>
      <c r="D1566" s="309"/>
      <c r="E1566" s="309"/>
      <c r="F1566" s="309"/>
      <c r="G1566" s="310"/>
      <c r="H1566" s="224"/>
      <c r="I1566" s="225"/>
      <c r="J1566" s="225"/>
      <c r="K1566" s="225"/>
      <c r="L1566" s="226"/>
      <c r="M1566" s="227"/>
      <c r="N1566" s="228"/>
      <c r="O1566" s="228"/>
      <c r="P1566" s="228"/>
      <c r="Q1566" s="228"/>
      <c r="R1566" s="228"/>
      <c r="S1566" s="228"/>
      <c r="T1566" s="228"/>
      <c r="U1566" s="228"/>
      <c r="V1566" s="228"/>
      <c r="W1566" s="228"/>
      <c r="X1566" s="228"/>
      <c r="Y1566" s="229"/>
      <c r="Z1566" s="230"/>
      <c r="AA1566" s="231"/>
      <c r="AB1566" s="231"/>
      <c r="AC1566" s="231"/>
      <c r="AD1566" s="224"/>
      <c r="AE1566" s="225"/>
      <c r="AF1566" s="225"/>
      <c r="AG1566" s="225"/>
      <c r="AH1566" s="226"/>
      <c r="AI1566" s="227"/>
      <c r="AJ1566" s="228"/>
      <c r="AK1566" s="228"/>
      <c r="AL1566" s="228"/>
      <c r="AM1566" s="228"/>
      <c r="AN1566" s="228"/>
      <c r="AO1566" s="228"/>
      <c r="AP1566" s="228"/>
      <c r="AQ1566" s="228"/>
      <c r="AR1566" s="228"/>
      <c r="AS1566" s="228"/>
      <c r="AT1566" s="228"/>
      <c r="AU1566" s="229"/>
      <c r="AV1566" s="230"/>
      <c r="AW1566" s="231"/>
      <c r="AX1566" s="231"/>
      <c r="AY1566" s="232"/>
    </row>
    <row r="1567" spans="2:51" ht="24.75" customHeight="1">
      <c r="B1567" s="308"/>
      <c r="C1567" s="309"/>
      <c r="D1567" s="309"/>
      <c r="E1567" s="309"/>
      <c r="F1567" s="309"/>
      <c r="G1567" s="310"/>
      <c r="H1567" s="266" t="s">
        <v>26</v>
      </c>
      <c r="I1567" s="267"/>
      <c r="J1567" s="267"/>
      <c r="K1567" s="267"/>
      <c r="L1567" s="267"/>
      <c r="M1567" s="268"/>
      <c r="N1567" s="269"/>
      <c r="O1567" s="269"/>
      <c r="P1567" s="269"/>
      <c r="Q1567" s="269"/>
      <c r="R1567" s="269"/>
      <c r="S1567" s="269"/>
      <c r="T1567" s="269"/>
      <c r="U1567" s="269"/>
      <c r="V1567" s="269"/>
      <c r="W1567" s="269"/>
      <c r="X1567" s="269"/>
      <c r="Y1567" s="270"/>
      <c r="Z1567" s="271"/>
      <c r="AA1567" s="272"/>
      <c r="AB1567" s="272"/>
      <c r="AC1567" s="273"/>
      <c r="AD1567" s="266" t="s">
        <v>26</v>
      </c>
      <c r="AE1567" s="267"/>
      <c r="AF1567" s="267"/>
      <c r="AG1567" s="267"/>
      <c r="AH1567" s="267"/>
      <c r="AI1567" s="268"/>
      <c r="AJ1567" s="269"/>
      <c r="AK1567" s="269"/>
      <c r="AL1567" s="269"/>
      <c r="AM1567" s="269"/>
      <c r="AN1567" s="269"/>
      <c r="AO1567" s="269"/>
      <c r="AP1567" s="269"/>
      <c r="AQ1567" s="269"/>
      <c r="AR1567" s="269"/>
      <c r="AS1567" s="269"/>
      <c r="AT1567" s="269"/>
      <c r="AU1567" s="270"/>
      <c r="AV1567" s="271"/>
      <c r="AW1567" s="272"/>
      <c r="AX1567" s="272"/>
      <c r="AY1567" s="274"/>
    </row>
    <row r="1568" spans="2:51" ht="24.75" customHeight="1">
      <c r="B1568" s="308"/>
      <c r="C1568" s="309"/>
      <c r="D1568" s="309"/>
      <c r="E1568" s="309"/>
      <c r="F1568" s="309"/>
      <c r="G1568" s="310"/>
      <c r="H1568" s="253" t="s">
        <v>795</v>
      </c>
      <c r="I1568" s="254"/>
      <c r="J1568" s="254"/>
      <c r="K1568" s="254"/>
      <c r="L1568" s="254"/>
      <c r="M1568" s="254"/>
      <c r="N1568" s="254"/>
      <c r="O1568" s="254"/>
      <c r="P1568" s="254"/>
      <c r="Q1568" s="254"/>
      <c r="R1568" s="254"/>
      <c r="S1568" s="254"/>
      <c r="T1568" s="254"/>
      <c r="U1568" s="254"/>
      <c r="V1568" s="254"/>
      <c r="W1568" s="254"/>
      <c r="X1568" s="254"/>
      <c r="Y1568" s="254"/>
      <c r="Z1568" s="254"/>
      <c r="AA1568" s="254"/>
      <c r="AB1568" s="254"/>
      <c r="AC1568" s="255"/>
      <c r="AD1568" s="253" t="s">
        <v>796</v>
      </c>
      <c r="AE1568" s="254"/>
      <c r="AF1568" s="254"/>
      <c r="AG1568" s="254"/>
      <c r="AH1568" s="254"/>
      <c r="AI1568" s="254"/>
      <c r="AJ1568" s="254"/>
      <c r="AK1568" s="254"/>
      <c r="AL1568" s="254"/>
      <c r="AM1568" s="254"/>
      <c r="AN1568" s="254"/>
      <c r="AO1568" s="254"/>
      <c r="AP1568" s="254"/>
      <c r="AQ1568" s="254"/>
      <c r="AR1568" s="254"/>
      <c r="AS1568" s="254"/>
      <c r="AT1568" s="254"/>
      <c r="AU1568" s="254"/>
      <c r="AV1568" s="254"/>
      <c r="AW1568" s="254"/>
      <c r="AX1568" s="254"/>
      <c r="AY1568" s="256"/>
    </row>
    <row r="1569" spans="2:51" ht="24.75" customHeight="1">
      <c r="B1569" s="308"/>
      <c r="C1569" s="309"/>
      <c r="D1569" s="309"/>
      <c r="E1569" s="309"/>
      <c r="F1569" s="309"/>
      <c r="G1569" s="310"/>
      <c r="H1569" s="257" t="s">
        <v>23</v>
      </c>
      <c r="I1569" s="258"/>
      <c r="J1569" s="258"/>
      <c r="K1569" s="258"/>
      <c r="L1569" s="258"/>
      <c r="M1569" s="259" t="s">
        <v>24</v>
      </c>
      <c r="N1569" s="260"/>
      <c r="O1569" s="260"/>
      <c r="P1569" s="260"/>
      <c r="Q1569" s="260"/>
      <c r="R1569" s="260"/>
      <c r="S1569" s="260"/>
      <c r="T1569" s="260"/>
      <c r="U1569" s="260"/>
      <c r="V1569" s="260"/>
      <c r="W1569" s="260"/>
      <c r="X1569" s="260"/>
      <c r="Y1569" s="261"/>
      <c r="Z1569" s="262" t="s">
        <v>25</v>
      </c>
      <c r="AA1569" s="263"/>
      <c r="AB1569" s="263"/>
      <c r="AC1569" s="264"/>
      <c r="AD1569" s="257" t="s">
        <v>23</v>
      </c>
      <c r="AE1569" s="258"/>
      <c r="AF1569" s="258"/>
      <c r="AG1569" s="258"/>
      <c r="AH1569" s="258"/>
      <c r="AI1569" s="259" t="s">
        <v>24</v>
      </c>
      <c r="AJ1569" s="260"/>
      <c r="AK1569" s="260"/>
      <c r="AL1569" s="260"/>
      <c r="AM1569" s="260"/>
      <c r="AN1569" s="260"/>
      <c r="AO1569" s="260"/>
      <c r="AP1569" s="260"/>
      <c r="AQ1569" s="260"/>
      <c r="AR1569" s="260"/>
      <c r="AS1569" s="260"/>
      <c r="AT1569" s="260"/>
      <c r="AU1569" s="261"/>
      <c r="AV1569" s="262" t="s">
        <v>25</v>
      </c>
      <c r="AW1569" s="263"/>
      <c r="AX1569" s="263"/>
      <c r="AY1569" s="265"/>
    </row>
    <row r="1570" spans="2:51" ht="24.75" customHeight="1">
      <c r="B1570" s="308"/>
      <c r="C1570" s="309"/>
      <c r="D1570" s="309"/>
      <c r="E1570" s="309"/>
      <c r="F1570" s="309"/>
      <c r="G1570" s="310"/>
      <c r="H1570" s="243"/>
      <c r="I1570" s="244"/>
      <c r="J1570" s="244"/>
      <c r="K1570" s="244"/>
      <c r="L1570" s="245"/>
      <c r="M1570" s="246"/>
      <c r="N1570" s="247"/>
      <c r="O1570" s="247"/>
      <c r="P1570" s="247"/>
      <c r="Q1570" s="247"/>
      <c r="R1570" s="247"/>
      <c r="S1570" s="247"/>
      <c r="T1570" s="247"/>
      <c r="U1570" s="247"/>
      <c r="V1570" s="247"/>
      <c r="W1570" s="247"/>
      <c r="X1570" s="247"/>
      <c r="Y1570" s="248"/>
      <c r="Z1570" s="249"/>
      <c r="AA1570" s="250"/>
      <c r="AB1570" s="250"/>
      <c r="AC1570" s="251"/>
      <c r="AD1570" s="243"/>
      <c r="AE1570" s="244"/>
      <c r="AF1570" s="244"/>
      <c r="AG1570" s="244"/>
      <c r="AH1570" s="245"/>
      <c r="AI1570" s="246"/>
      <c r="AJ1570" s="247"/>
      <c r="AK1570" s="247"/>
      <c r="AL1570" s="247"/>
      <c r="AM1570" s="247"/>
      <c r="AN1570" s="247"/>
      <c r="AO1570" s="247"/>
      <c r="AP1570" s="247"/>
      <c r="AQ1570" s="247"/>
      <c r="AR1570" s="247"/>
      <c r="AS1570" s="247"/>
      <c r="AT1570" s="247"/>
      <c r="AU1570" s="248"/>
      <c r="AV1570" s="249"/>
      <c r="AW1570" s="250"/>
      <c r="AX1570" s="250"/>
      <c r="AY1570" s="252"/>
    </row>
    <row r="1571" spans="2:51" ht="24.75" customHeight="1">
      <c r="B1571" s="308"/>
      <c r="C1571" s="309"/>
      <c r="D1571" s="309"/>
      <c r="E1571" s="309"/>
      <c r="F1571" s="309"/>
      <c r="G1571" s="310"/>
      <c r="H1571" s="233"/>
      <c r="I1571" s="234"/>
      <c r="J1571" s="234"/>
      <c r="K1571" s="234"/>
      <c r="L1571" s="235"/>
      <c r="M1571" s="236"/>
      <c r="N1571" s="237"/>
      <c r="O1571" s="237"/>
      <c r="P1571" s="237"/>
      <c r="Q1571" s="237"/>
      <c r="R1571" s="237"/>
      <c r="S1571" s="237"/>
      <c r="T1571" s="237"/>
      <c r="U1571" s="237"/>
      <c r="V1571" s="237"/>
      <c r="W1571" s="237"/>
      <c r="X1571" s="237"/>
      <c r="Y1571" s="238"/>
      <c r="Z1571" s="239"/>
      <c r="AA1571" s="240"/>
      <c r="AB1571" s="240"/>
      <c r="AC1571" s="242"/>
      <c r="AD1571" s="233"/>
      <c r="AE1571" s="234"/>
      <c r="AF1571" s="234"/>
      <c r="AG1571" s="234"/>
      <c r="AH1571" s="235"/>
      <c r="AI1571" s="236"/>
      <c r="AJ1571" s="237"/>
      <c r="AK1571" s="237"/>
      <c r="AL1571" s="237"/>
      <c r="AM1571" s="237"/>
      <c r="AN1571" s="237"/>
      <c r="AO1571" s="237"/>
      <c r="AP1571" s="237"/>
      <c r="AQ1571" s="237"/>
      <c r="AR1571" s="237"/>
      <c r="AS1571" s="237"/>
      <c r="AT1571" s="237"/>
      <c r="AU1571" s="238"/>
      <c r="AV1571" s="239"/>
      <c r="AW1571" s="240"/>
      <c r="AX1571" s="240"/>
      <c r="AY1571" s="241"/>
    </row>
    <row r="1572" spans="2:51" ht="24.75" customHeight="1">
      <c r="B1572" s="308"/>
      <c r="C1572" s="309"/>
      <c r="D1572" s="309"/>
      <c r="E1572" s="309"/>
      <c r="F1572" s="309"/>
      <c r="G1572" s="310"/>
      <c r="H1572" s="233"/>
      <c r="I1572" s="234"/>
      <c r="J1572" s="234"/>
      <c r="K1572" s="234"/>
      <c r="L1572" s="235"/>
      <c r="M1572" s="236"/>
      <c r="N1572" s="237"/>
      <c r="O1572" s="237"/>
      <c r="P1572" s="237"/>
      <c r="Q1572" s="237"/>
      <c r="R1572" s="237"/>
      <c r="S1572" s="237"/>
      <c r="T1572" s="237"/>
      <c r="U1572" s="237"/>
      <c r="V1572" s="237"/>
      <c r="W1572" s="237"/>
      <c r="X1572" s="237"/>
      <c r="Y1572" s="238"/>
      <c r="Z1572" s="239"/>
      <c r="AA1572" s="240"/>
      <c r="AB1572" s="240"/>
      <c r="AC1572" s="242"/>
      <c r="AD1572" s="233"/>
      <c r="AE1572" s="234"/>
      <c r="AF1572" s="234"/>
      <c r="AG1572" s="234"/>
      <c r="AH1572" s="235"/>
      <c r="AI1572" s="236"/>
      <c r="AJ1572" s="237"/>
      <c r="AK1572" s="237"/>
      <c r="AL1572" s="237"/>
      <c r="AM1572" s="237"/>
      <c r="AN1572" s="237"/>
      <c r="AO1572" s="237"/>
      <c r="AP1572" s="237"/>
      <c r="AQ1572" s="237"/>
      <c r="AR1572" s="237"/>
      <c r="AS1572" s="237"/>
      <c r="AT1572" s="237"/>
      <c r="AU1572" s="238"/>
      <c r="AV1572" s="239"/>
      <c r="AW1572" s="240"/>
      <c r="AX1572" s="240"/>
      <c r="AY1572" s="241"/>
    </row>
    <row r="1573" spans="2:51" ht="24.75" customHeight="1">
      <c r="B1573" s="308"/>
      <c r="C1573" s="309"/>
      <c r="D1573" s="309"/>
      <c r="E1573" s="309"/>
      <c r="F1573" s="309"/>
      <c r="G1573" s="310"/>
      <c r="H1573" s="233"/>
      <c r="I1573" s="234"/>
      <c r="J1573" s="234"/>
      <c r="K1573" s="234"/>
      <c r="L1573" s="235"/>
      <c r="M1573" s="236"/>
      <c r="N1573" s="237"/>
      <c r="O1573" s="237"/>
      <c r="P1573" s="237"/>
      <c r="Q1573" s="237"/>
      <c r="R1573" s="237"/>
      <c r="S1573" s="237"/>
      <c r="T1573" s="237"/>
      <c r="U1573" s="237"/>
      <c r="V1573" s="237"/>
      <c r="W1573" s="237"/>
      <c r="X1573" s="237"/>
      <c r="Y1573" s="238"/>
      <c r="Z1573" s="239"/>
      <c r="AA1573" s="240"/>
      <c r="AB1573" s="240"/>
      <c r="AC1573" s="242"/>
      <c r="AD1573" s="233"/>
      <c r="AE1573" s="234"/>
      <c r="AF1573" s="234"/>
      <c r="AG1573" s="234"/>
      <c r="AH1573" s="235"/>
      <c r="AI1573" s="236"/>
      <c r="AJ1573" s="237"/>
      <c r="AK1573" s="237"/>
      <c r="AL1573" s="237"/>
      <c r="AM1573" s="237"/>
      <c r="AN1573" s="237"/>
      <c r="AO1573" s="237"/>
      <c r="AP1573" s="237"/>
      <c r="AQ1573" s="237"/>
      <c r="AR1573" s="237"/>
      <c r="AS1573" s="237"/>
      <c r="AT1573" s="237"/>
      <c r="AU1573" s="238"/>
      <c r="AV1573" s="239"/>
      <c r="AW1573" s="240"/>
      <c r="AX1573" s="240"/>
      <c r="AY1573" s="241"/>
    </row>
    <row r="1574" spans="2:51" ht="24.75" customHeight="1">
      <c r="B1574" s="308"/>
      <c r="C1574" s="309"/>
      <c r="D1574" s="309"/>
      <c r="E1574" s="309"/>
      <c r="F1574" s="309"/>
      <c r="G1574" s="310"/>
      <c r="H1574" s="233"/>
      <c r="I1574" s="234"/>
      <c r="J1574" s="234"/>
      <c r="K1574" s="234"/>
      <c r="L1574" s="235"/>
      <c r="M1574" s="236"/>
      <c r="N1574" s="237"/>
      <c r="O1574" s="237"/>
      <c r="P1574" s="237"/>
      <c r="Q1574" s="237"/>
      <c r="R1574" s="237"/>
      <c r="S1574" s="237"/>
      <c r="T1574" s="237"/>
      <c r="U1574" s="237"/>
      <c r="V1574" s="237"/>
      <c r="W1574" s="237"/>
      <c r="X1574" s="237"/>
      <c r="Y1574" s="238"/>
      <c r="Z1574" s="239"/>
      <c r="AA1574" s="240"/>
      <c r="AB1574" s="240"/>
      <c r="AC1574" s="240"/>
      <c r="AD1574" s="233"/>
      <c r="AE1574" s="234"/>
      <c r="AF1574" s="234"/>
      <c r="AG1574" s="234"/>
      <c r="AH1574" s="235"/>
      <c r="AI1574" s="236"/>
      <c r="AJ1574" s="237"/>
      <c r="AK1574" s="237"/>
      <c r="AL1574" s="237"/>
      <c r="AM1574" s="237"/>
      <c r="AN1574" s="237"/>
      <c r="AO1574" s="237"/>
      <c r="AP1574" s="237"/>
      <c r="AQ1574" s="237"/>
      <c r="AR1574" s="237"/>
      <c r="AS1574" s="237"/>
      <c r="AT1574" s="237"/>
      <c r="AU1574" s="238"/>
      <c r="AV1574" s="239"/>
      <c r="AW1574" s="240"/>
      <c r="AX1574" s="240"/>
      <c r="AY1574" s="241"/>
    </row>
    <row r="1575" spans="2:51" ht="24.75" customHeight="1">
      <c r="B1575" s="308"/>
      <c r="C1575" s="309"/>
      <c r="D1575" s="309"/>
      <c r="E1575" s="309"/>
      <c r="F1575" s="309"/>
      <c r="G1575" s="310"/>
      <c r="H1575" s="233"/>
      <c r="I1575" s="234"/>
      <c r="J1575" s="234"/>
      <c r="K1575" s="234"/>
      <c r="L1575" s="235"/>
      <c r="M1575" s="236"/>
      <c r="N1575" s="237"/>
      <c r="O1575" s="237"/>
      <c r="P1575" s="237"/>
      <c r="Q1575" s="237"/>
      <c r="R1575" s="237"/>
      <c r="S1575" s="237"/>
      <c r="T1575" s="237"/>
      <c r="U1575" s="237"/>
      <c r="V1575" s="237"/>
      <c r="W1575" s="237"/>
      <c r="X1575" s="237"/>
      <c r="Y1575" s="238"/>
      <c r="Z1575" s="239"/>
      <c r="AA1575" s="240"/>
      <c r="AB1575" s="240"/>
      <c r="AC1575" s="240"/>
      <c r="AD1575" s="233"/>
      <c r="AE1575" s="234"/>
      <c r="AF1575" s="234"/>
      <c r="AG1575" s="234"/>
      <c r="AH1575" s="235"/>
      <c r="AI1575" s="236"/>
      <c r="AJ1575" s="237"/>
      <c r="AK1575" s="237"/>
      <c r="AL1575" s="237"/>
      <c r="AM1575" s="237"/>
      <c r="AN1575" s="237"/>
      <c r="AO1575" s="237"/>
      <c r="AP1575" s="237"/>
      <c r="AQ1575" s="237"/>
      <c r="AR1575" s="237"/>
      <c r="AS1575" s="237"/>
      <c r="AT1575" s="237"/>
      <c r="AU1575" s="238"/>
      <c r="AV1575" s="239"/>
      <c r="AW1575" s="240"/>
      <c r="AX1575" s="240"/>
      <c r="AY1575" s="241"/>
    </row>
    <row r="1576" spans="2:51" ht="24.75" customHeight="1">
      <c r="B1576" s="308"/>
      <c r="C1576" s="309"/>
      <c r="D1576" s="309"/>
      <c r="E1576" s="309"/>
      <c r="F1576" s="309"/>
      <c r="G1576" s="310"/>
      <c r="H1576" s="233"/>
      <c r="I1576" s="234"/>
      <c r="J1576" s="234"/>
      <c r="K1576" s="234"/>
      <c r="L1576" s="235"/>
      <c r="M1576" s="236"/>
      <c r="N1576" s="237"/>
      <c r="O1576" s="237"/>
      <c r="P1576" s="237"/>
      <c r="Q1576" s="237"/>
      <c r="R1576" s="237"/>
      <c r="S1576" s="237"/>
      <c r="T1576" s="237"/>
      <c r="U1576" s="237"/>
      <c r="V1576" s="237"/>
      <c r="W1576" s="237"/>
      <c r="X1576" s="237"/>
      <c r="Y1576" s="238"/>
      <c r="Z1576" s="239"/>
      <c r="AA1576" s="240"/>
      <c r="AB1576" s="240"/>
      <c r="AC1576" s="240"/>
      <c r="AD1576" s="233"/>
      <c r="AE1576" s="234"/>
      <c r="AF1576" s="234"/>
      <c r="AG1576" s="234"/>
      <c r="AH1576" s="235"/>
      <c r="AI1576" s="236"/>
      <c r="AJ1576" s="237"/>
      <c r="AK1576" s="237"/>
      <c r="AL1576" s="237"/>
      <c r="AM1576" s="237"/>
      <c r="AN1576" s="237"/>
      <c r="AO1576" s="237"/>
      <c r="AP1576" s="237"/>
      <c r="AQ1576" s="237"/>
      <c r="AR1576" s="237"/>
      <c r="AS1576" s="237"/>
      <c r="AT1576" s="237"/>
      <c r="AU1576" s="238"/>
      <c r="AV1576" s="239"/>
      <c r="AW1576" s="240"/>
      <c r="AX1576" s="240"/>
      <c r="AY1576" s="241"/>
    </row>
    <row r="1577" spans="2:51" ht="24.75" customHeight="1">
      <c r="B1577" s="308"/>
      <c r="C1577" s="309"/>
      <c r="D1577" s="309"/>
      <c r="E1577" s="309"/>
      <c r="F1577" s="309"/>
      <c r="G1577" s="310"/>
      <c r="H1577" s="224"/>
      <c r="I1577" s="225"/>
      <c r="J1577" s="225"/>
      <c r="K1577" s="225"/>
      <c r="L1577" s="226"/>
      <c r="M1577" s="227"/>
      <c r="N1577" s="228"/>
      <c r="O1577" s="228"/>
      <c r="P1577" s="228"/>
      <c r="Q1577" s="228"/>
      <c r="R1577" s="228"/>
      <c r="S1577" s="228"/>
      <c r="T1577" s="228"/>
      <c r="U1577" s="228"/>
      <c r="V1577" s="228"/>
      <c r="W1577" s="228"/>
      <c r="X1577" s="228"/>
      <c r="Y1577" s="229"/>
      <c r="Z1577" s="230"/>
      <c r="AA1577" s="231"/>
      <c r="AB1577" s="231"/>
      <c r="AC1577" s="231"/>
      <c r="AD1577" s="224"/>
      <c r="AE1577" s="225"/>
      <c r="AF1577" s="225"/>
      <c r="AG1577" s="225"/>
      <c r="AH1577" s="226"/>
      <c r="AI1577" s="227"/>
      <c r="AJ1577" s="228"/>
      <c r="AK1577" s="228"/>
      <c r="AL1577" s="228"/>
      <c r="AM1577" s="228"/>
      <c r="AN1577" s="228"/>
      <c r="AO1577" s="228"/>
      <c r="AP1577" s="228"/>
      <c r="AQ1577" s="228"/>
      <c r="AR1577" s="228"/>
      <c r="AS1577" s="228"/>
      <c r="AT1577" s="228"/>
      <c r="AU1577" s="229"/>
      <c r="AV1577" s="230"/>
      <c r="AW1577" s="231"/>
      <c r="AX1577" s="231"/>
      <c r="AY1577" s="232"/>
    </row>
    <row r="1578" spans="2:51" ht="24.75" customHeight="1" thickBot="1">
      <c r="B1578" s="311"/>
      <c r="C1578" s="312"/>
      <c r="D1578" s="312"/>
      <c r="E1578" s="312"/>
      <c r="F1578" s="312"/>
      <c r="G1578" s="313"/>
      <c r="H1578" s="215" t="s">
        <v>26</v>
      </c>
      <c r="I1578" s="216"/>
      <c r="J1578" s="216"/>
      <c r="K1578" s="216"/>
      <c r="L1578" s="216"/>
      <c r="M1578" s="217"/>
      <c r="N1578" s="218"/>
      <c r="O1578" s="218"/>
      <c r="P1578" s="218"/>
      <c r="Q1578" s="218"/>
      <c r="R1578" s="218"/>
      <c r="S1578" s="218"/>
      <c r="T1578" s="218"/>
      <c r="U1578" s="218"/>
      <c r="V1578" s="218"/>
      <c r="W1578" s="218"/>
      <c r="X1578" s="218"/>
      <c r="Y1578" s="219"/>
      <c r="Z1578" s="220"/>
      <c r="AA1578" s="221"/>
      <c r="AB1578" s="221"/>
      <c r="AC1578" s="222"/>
      <c r="AD1578" s="215" t="s">
        <v>26</v>
      </c>
      <c r="AE1578" s="216"/>
      <c r="AF1578" s="216"/>
      <c r="AG1578" s="216"/>
      <c r="AH1578" s="216"/>
      <c r="AI1578" s="217"/>
      <c r="AJ1578" s="218"/>
      <c r="AK1578" s="218"/>
      <c r="AL1578" s="218"/>
      <c r="AM1578" s="218"/>
      <c r="AN1578" s="218"/>
      <c r="AO1578" s="218"/>
      <c r="AP1578" s="218"/>
      <c r="AQ1578" s="218"/>
      <c r="AR1578" s="218"/>
      <c r="AS1578" s="218"/>
      <c r="AT1578" s="218"/>
      <c r="AU1578" s="219"/>
      <c r="AV1578" s="220"/>
      <c r="AW1578" s="221"/>
      <c r="AX1578" s="221"/>
      <c r="AY1578" s="223"/>
    </row>
    <row r="1580" spans="2:51" ht="23.25" customHeight="1">
      <c r="B1580" s="28" t="s">
        <v>100</v>
      </c>
      <c r="C1580" s="28"/>
      <c r="D1580" s="28"/>
      <c r="E1580" s="64"/>
      <c r="F1580" s="64"/>
      <c r="G1580" s="494" t="s">
        <v>1949</v>
      </c>
      <c r="H1580" s="494"/>
      <c r="I1580" s="494"/>
      <c r="J1580" s="494"/>
      <c r="K1580" s="494"/>
      <c r="L1580" s="494"/>
      <c r="M1580" s="494"/>
      <c r="N1580" s="494"/>
      <c r="O1580" s="494"/>
      <c r="P1580" s="494"/>
      <c r="Q1580" s="494"/>
      <c r="R1580" s="494"/>
      <c r="S1580" s="494"/>
      <c r="T1580" s="494"/>
      <c r="U1580" s="494"/>
      <c r="V1580" s="494"/>
      <c r="W1580" s="494"/>
      <c r="X1580" s="494"/>
      <c r="Y1580" s="494"/>
      <c r="Z1580" s="494"/>
      <c r="AA1580" s="494"/>
      <c r="AB1580" s="494"/>
      <c r="AC1580" s="494"/>
      <c r="AD1580" s="494"/>
      <c r="AE1580" s="494"/>
      <c r="AF1580" s="494"/>
      <c r="AG1580" s="494"/>
      <c r="AH1580" s="494"/>
      <c r="AI1580" s="494"/>
      <c r="AJ1580" s="494"/>
      <c r="AK1580" s="494"/>
      <c r="AL1580" s="494"/>
      <c r="AM1580" s="494"/>
      <c r="AN1580" s="494"/>
      <c r="AO1580" s="494"/>
      <c r="AP1580" s="494"/>
      <c r="AQ1580" s="494"/>
      <c r="AR1580" s="494"/>
      <c r="AS1580" s="494"/>
      <c r="AT1580" s="494"/>
      <c r="AU1580" s="494"/>
      <c r="AV1580" s="494"/>
      <c r="AW1580" s="494"/>
      <c r="AX1580" s="494"/>
      <c r="AY1580" s="64"/>
    </row>
    <row r="1581" spans="2:51" ht="14.25">
      <c r="C1581" s="20" t="s">
        <v>77</v>
      </c>
    </row>
    <row r="1582" spans="2:51">
      <c r="C1582" t="s">
        <v>500</v>
      </c>
    </row>
    <row r="1583" spans="2:51" ht="34.5" customHeight="1">
      <c r="B1583" s="202"/>
      <c r="C1583" s="202"/>
      <c r="D1583" s="213" t="s">
        <v>71</v>
      </c>
      <c r="E1583" s="213"/>
      <c r="F1583" s="213"/>
      <c r="G1583" s="213"/>
      <c r="H1583" s="213"/>
      <c r="I1583" s="213"/>
      <c r="J1583" s="213"/>
      <c r="K1583" s="213"/>
      <c r="L1583" s="213"/>
      <c r="M1583" s="213"/>
      <c r="N1583" s="213" t="s">
        <v>72</v>
      </c>
      <c r="O1583" s="213"/>
      <c r="P1583" s="213"/>
      <c r="Q1583" s="213"/>
      <c r="R1583" s="213"/>
      <c r="S1583" s="213"/>
      <c r="T1583" s="213"/>
      <c r="U1583" s="213"/>
      <c r="V1583" s="213"/>
      <c r="W1583" s="213"/>
      <c r="X1583" s="213"/>
      <c r="Y1583" s="213"/>
      <c r="Z1583" s="213"/>
      <c r="AA1583" s="213"/>
      <c r="AB1583" s="213"/>
      <c r="AC1583" s="213"/>
      <c r="AD1583" s="213"/>
      <c r="AE1583" s="213"/>
      <c r="AF1583" s="213"/>
      <c r="AG1583" s="213"/>
      <c r="AH1583" s="213"/>
      <c r="AI1583" s="213"/>
      <c r="AJ1583" s="213"/>
      <c r="AK1583" s="213"/>
      <c r="AL1583" s="214" t="s">
        <v>73</v>
      </c>
      <c r="AM1583" s="213"/>
      <c r="AN1583" s="213"/>
      <c r="AO1583" s="213"/>
      <c r="AP1583" s="213"/>
      <c r="AQ1583" s="213"/>
      <c r="AR1583" s="213" t="s">
        <v>27</v>
      </c>
      <c r="AS1583" s="213"/>
      <c r="AT1583" s="213"/>
      <c r="AU1583" s="213"/>
      <c r="AV1583" s="213" t="s">
        <v>28</v>
      </c>
      <c r="AW1583" s="213"/>
      <c r="AX1583" s="213"/>
    </row>
    <row r="1584" spans="2:51" ht="72.75" customHeight="1">
      <c r="B1584" s="202">
        <v>1</v>
      </c>
      <c r="C1584" s="202">
        <v>1</v>
      </c>
      <c r="D1584" s="204" t="s">
        <v>1950</v>
      </c>
      <c r="E1584" s="205"/>
      <c r="F1584" s="205"/>
      <c r="G1584" s="205"/>
      <c r="H1584" s="205"/>
      <c r="I1584" s="205"/>
      <c r="J1584" s="205"/>
      <c r="K1584" s="205"/>
      <c r="L1584" s="205"/>
      <c r="M1584" s="206"/>
      <c r="N1584" s="516" t="s">
        <v>1951</v>
      </c>
      <c r="O1584" s="517"/>
      <c r="P1584" s="517"/>
      <c r="Q1584" s="517"/>
      <c r="R1584" s="517"/>
      <c r="S1584" s="517"/>
      <c r="T1584" s="517"/>
      <c r="U1584" s="517"/>
      <c r="V1584" s="517"/>
      <c r="W1584" s="517"/>
      <c r="X1584" s="517"/>
      <c r="Y1584" s="517"/>
      <c r="Z1584" s="517"/>
      <c r="AA1584" s="517"/>
      <c r="AB1584" s="517"/>
      <c r="AC1584" s="517"/>
      <c r="AD1584" s="517"/>
      <c r="AE1584" s="517"/>
      <c r="AF1584" s="517"/>
      <c r="AG1584" s="517"/>
      <c r="AH1584" s="517"/>
      <c r="AI1584" s="517"/>
      <c r="AJ1584" s="517"/>
      <c r="AK1584" s="518"/>
      <c r="AL1584" s="519">
        <v>12</v>
      </c>
      <c r="AM1584" s="203"/>
      <c r="AN1584" s="203"/>
      <c r="AO1584" s="203"/>
      <c r="AP1584" s="203"/>
      <c r="AQ1584" s="203"/>
      <c r="AR1584" s="203">
        <v>1</v>
      </c>
      <c r="AS1584" s="203"/>
      <c r="AT1584" s="203"/>
      <c r="AU1584" s="203"/>
      <c r="AV1584" s="520">
        <v>0.98299999999999998</v>
      </c>
      <c r="AW1584" s="520"/>
      <c r="AX1584" s="520"/>
    </row>
    <row r="1585" spans="2:51" ht="24" customHeight="1">
      <c r="B1585" s="202">
        <v>2</v>
      </c>
      <c r="C1585" s="202">
        <v>1</v>
      </c>
      <c r="D1585" s="208"/>
      <c r="E1585" s="208"/>
      <c r="F1585" s="208"/>
      <c r="G1585" s="208"/>
      <c r="H1585" s="208"/>
      <c r="I1585" s="208"/>
      <c r="J1585" s="208"/>
      <c r="K1585" s="208"/>
      <c r="L1585" s="208"/>
      <c r="M1585" s="208"/>
      <c r="N1585" s="208"/>
      <c r="O1585" s="208"/>
      <c r="P1585" s="208"/>
      <c r="Q1585" s="208"/>
      <c r="R1585" s="208"/>
      <c r="S1585" s="208"/>
      <c r="T1585" s="208"/>
      <c r="U1585" s="208"/>
      <c r="V1585" s="208"/>
      <c r="W1585" s="208"/>
      <c r="X1585" s="208"/>
      <c r="Y1585" s="208"/>
      <c r="Z1585" s="208"/>
      <c r="AA1585" s="208"/>
      <c r="AB1585" s="208"/>
      <c r="AC1585" s="208"/>
      <c r="AD1585" s="208"/>
      <c r="AE1585" s="208"/>
      <c r="AF1585" s="208"/>
      <c r="AG1585" s="208"/>
      <c r="AH1585" s="208"/>
      <c r="AI1585" s="208"/>
      <c r="AJ1585" s="208"/>
      <c r="AK1585" s="208"/>
      <c r="AL1585" s="483"/>
      <c r="AM1585" s="484"/>
      <c r="AN1585" s="484"/>
      <c r="AO1585" s="484"/>
      <c r="AP1585" s="484"/>
      <c r="AQ1585" s="484"/>
      <c r="AR1585" s="209"/>
      <c r="AS1585" s="209"/>
      <c r="AT1585" s="209"/>
      <c r="AU1585" s="209"/>
      <c r="AV1585" s="209"/>
      <c r="AW1585" s="209"/>
      <c r="AX1585" s="209"/>
    </row>
    <row r="1586" spans="2:51" ht="24" customHeight="1">
      <c r="B1586" s="202">
        <v>3</v>
      </c>
      <c r="C1586" s="202">
        <v>1</v>
      </c>
      <c r="D1586" s="208"/>
      <c r="E1586" s="208"/>
      <c r="F1586" s="208"/>
      <c r="G1586" s="208"/>
      <c r="H1586" s="208"/>
      <c r="I1586" s="208"/>
      <c r="J1586" s="208"/>
      <c r="K1586" s="208"/>
      <c r="L1586" s="208"/>
      <c r="M1586" s="208"/>
      <c r="N1586" s="208"/>
      <c r="O1586" s="208"/>
      <c r="P1586" s="208"/>
      <c r="Q1586" s="208"/>
      <c r="R1586" s="208"/>
      <c r="S1586" s="208"/>
      <c r="T1586" s="208"/>
      <c r="U1586" s="208"/>
      <c r="V1586" s="208"/>
      <c r="W1586" s="208"/>
      <c r="X1586" s="208"/>
      <c r="Y1586" s="208"/>
      <c r="Z1586" s="208"/>
      <c r="AA1586" s="208"/>
      <c r="AB1586" s="208"/>
      <c r="AC1586" s="208"/>
      <c r="AD1586" s="208"/>
      <c r="AE1586" s="208"/>
      <c r="AF1586" s="208"/>
      <c r="AG1586" s="208"/>
      <c r="AH1586" s="208"/>
      <c r="AI1586" s="208"/>
      <c r="AJ1586" s="208"/>
      <c r="AK1586" s="208"/>
      <c r="AL1586" s="207"/>
      <c r="AM1586" s="208"/>
      <c r="AN1586" s="208"/>
      <c r="AO1586" s="208"/>
      <c r="AP1586" s="208"/>
      <c r="AQ1586" s="208"/>
      <c r="AR1586" s="208"/>
      <c r="AS1586" s="208"/>
      <c r="AT1586" s="208"/>
      <c r="AU1586" s="208"/>
      <c r="AV1586" s="208"/>
      <c r="AW1586" s="208"/>
      <c r="AX1586" s="208"/>
    </row>
    <row r="1587" spans="2:51" ht="24" customHeight="1">
      <c r="B1587" s="202">
        <v>4</v>
      </c>
      <c r="C1587" s="202">
        <v>1</v>
      </c>
      <c r="D1587" s="208"/>
      <c r="E1587" s="208"/>
      <c r="F1587" s="208"/>
      <c r="G1587" s="208"/>
      <c r="H1587" s="208"/>
      <c r="I1587" s="208"/>
      <c r="J1587" s="208"/>
      <c r="K1587" s="208"/>
      <c r="L1587" s="208"/>
      <c r="M1587" s="208"/>
      <c r="N1587" s="208"/>
      <c r="O1587" s="208"/>
      <c r="P1587" s="208"/>
      <c r="Q1587" s="208"/>
      <c r="R1587" s="208"/>
      <c r="S1587" s="208"/>
      <c r="T1587" s="208"/>
      <c r="U1587" s="208"/>
      <c r="V1587" s="208"/>
      <c r="W1587" s="208"/>
      <c r="X1587" s="208"/>
      <c r="Y1587" s="208"/>
      <c r="Z1587" s="208"/>
      <c r="AA1587" s="208"/>
      <c r="AB1587" s="208"/>
      <c r="AC1587" s="208"/>
      <c r="AD1587" s="208"/>
      <c r="AE1587" s="208"/>
      <c r="AF1587" s="208"/>
      <c r="AG1587" s="208"/>
      <c r="AH1587" s="208"/>
      <c r="AI1587" s="208"/>
      <c r="AJ1587" s="208"/>
      <c r="AK1587" s="208"/>
      <c r="AL1587" s="207"/>
      <c r="AM1587" s="208"/>
      <c r="AN1587" s="208"/>
      <c r="AO1587" s="208"/>
      <c r="AP1587" s="208"/>
      <c r="AQ1587" s="208"/>
      <c r="AR1587" s="208"/>
      <c r="AS1587" s="208"/>
      <c r="AT1587" s="208"/>
      <c r="AU1587" s="208"/>
      <c r="AV1587" s="208"/>
      <c r="AW1587" s="208"/>
      <c r="AX1587" s="208"/>
    </row>
    <row r="1588" spans="2:51" ht="24" customHeight="1">
      <c r="B1588" s="202">
        <v>5</v>
      </c>
      <c r="C1588" s="202">
        <v>1</v>
      </c>
      <c r="D1588" s="208"/>
      <c r="E1588" s="208"/>
      <c r="F1588" s="208"/>
      <c r="G1588" s="208"/>
      <c r="H1588" s="208"/>
      <c r="I1588" s="208"/>
      <c r="J1588" s="208"/>
      <c r="K1588" s="208"/>
      <c r="L1588" s="208"/>
      <c r="M1588" s="208"/>
      <c r="N1588" s="208"/>
      <c r="O1588" s="208"/>
      <c r="P1588" s="208"/>
      <c r="Q1588" s="208"/>
      <c r="R1588" s="208"/>
      <c r="S1588" s="208"/>
      <c r="T1588" s="208"/>
      <c r="U1588" s="208"/>
      <c r="V1588" s="208"/>
      <c r="W1588" s="208"/>
      <c r="X1588" s="208"/>
      <c r="Y1588" s="208"/>
      <c r="Z1588" s="208"/>
      <c r="AA1588" s="208"/>
      <c r="AB1588" s="208"/>
      <c r="AC1588" s="208"/>
      <c r="AD1588" s="208"/>
      <c r="AE1588" s="208"/>
      <c r="AF1588" s="208"/>
      <c r="AG1588" s="208"/>
      <c r="AH1588" s="208"/>
      <c r="AI1588" s="208"/>
      <c r="AJ1588" s="208"/>
      <c r="AK1588" s="208"/>
      <c r="AL1588" s="207"/>
      <c r="AM1588" s="208"/>
      <c r="AN1588" s="208"/>
      <c r="AO1588" s="208"/>
      <c r="AP1588" s="208"/>
      <c r="AQ1588" s="208"/>
      <c r="AR1588" s="208"/>
      <c r="AS1588" s="208"/>
      <c r="AT1588" s="208"/>
      <c r="AU1588" s="208"/>
      <c r="AV1588" s="208"/>
      <c r="AW1588" s="208"/>
      <c r="AX1588" s="208"/>
    </row>
    <row r="1589" spans="2:51" ht="24" customHeight="1">
      <c r="B1589" s="202">
        <v>6</v>
      </c>
      <c r="C1589" s="202">
        <v>1</v>
      </c>
      <c r="D1589" s="208"/>
      <c r="E1589" s="208"/>
      <c r="F1589" s="208"/>
      <c r="G1589" s="208"/>
      <c r="H1589" s="208"/>
      <c r="I1589" s="208"/>
      <c r="J1589" s="208"/>
      <c r="K1589" s="208"/>
      <c r="L1589" s="208"/>
      <c r="M1589" s="208"/>
      <c r="N1589" s="208"/>
      <c r="O1589" s="208"/>
      <c r="P1589" s="208"/>
      <c r="Q1589" s="208"/>
      <c r="R1589" s="208"/>
      <c r="S1589" s="208"/>
      <c r="T1589" s="208"/>
      <c r="U1589" s="208"/>
      <c r="V1589" s="208"/>
      <c r="W1589" s="208"/>
      <c r="X1589" s="208"/>
      <c r="Y1589" s="208"/>
      <c r="Z1589" s="208"/>
      <c r="AA1589" s="208"/>
      <c r="AB1589" s="208"/>
      <c r="AC1589" s="208"/>
      <c r="AD1589" s="208"/>
      <c r="AE1589" s="208"/>
      <c r="AF1589" s="208"/>
      <c r="AG1589" s="208"/>
      <c r="AH1589" s="208"/>
      <c r="AI1589" s="208"/>
      <c r="AJ1589" s="208"/>
      <c r="AK1589" s="208"/>
      <c r="AL1589" s="207"/>
      <c r="AM1589" s="208"/>
      <c r="AN1589" s="208"/>
      <c r="AO1589" s="208"/>
      <c r="AP1589" s="208"/>
      <c r="AQ1589" s="208"/>
      <c r="AR1589" s="208"/>
      <c r="AS1589" s="208"/>
      <c r="AT1589" s="208"/>
      <c r="AU1589" s="208"/>
      <c r="AV1589" s="208"/>
      <c r="AW1589" s="208"/>
      <c r="AX1589" s="208"/>
    </row>
    <row r="1590" spans="2:51" ht="24" customHeight="1">
      <c r="B1590" s="202">
        <v>7</v>
      </c>
      <c r="C1590" s="202">
        <v>1</v>
      </c>
      <c r="D1590" s="208"/>
      <c r="E1590" s="208"/>
      <c r="F1590" s="208"/>
      <c r="G1590" s="208"/>
      <c r="H1590" s="208"/>
      <c r="I1590" s="208"/>
      <c r="J1590" s="208"/>
      <c r="K1590" s="208"/>
      <c r="L1590" s="208"/>
      <c r="M1590" s="208"/>
      <c r="N1590" s="208"/>
      <c r="O1590" s="208"/>
      <c r="P1590" s="208"/>
      <c r="Q1590" s="208"/>
      <c r="R1590" s="208"/>
      <c r="S1590" s="208"/>
      <c r="T1590" s="208"/>
      <c r="U1590" s="208"/>
      <c r="V1590" s="208"/>
      <c r="W1590" s="208"/>
      <c r="X1590" s="208"/>
      <c r="Y1590" s="208"/>
      <c r="Z1590" s="208"/>
      <c r="AA1590" s="208"/>
      <c r="AB1590" s="208"/>
      <c r="AC1590" s="208"/>
      <c r="AD1590" s="208"/>
      <c r="AE1590" s="208"/>
      <c r="AF1590" s="208"/>
      <c r="AG1590" s="208"/>
      <c r="AH1590" s="208"/>
      <c r="AI1590" s="208"/>
      <c r="AJ1590" s="208"/>
      <c r="AK1590" s="208"/>
      <c r="AL1590" s="207"/>
      <c r="AM1590" s="208"/>
      <c r="AN1590" s="208"/>
      <c r="AO1590" s="208"/>
      <c r="AP1590" s="208"/>
      <c r="AQ1590" s="208"/>
      <c r="AR1590" s="208"/>
      <c r="AS1590" s="208"/>
      <c r="AT1590" s="208"/>
      <c r="AU1590" s="208"/>
      <c r="AV1590" s="208"/>
      <c r="AW1590" s="208"/>
      <c r="AX1590" s="208"/>
    </row>
    <row r="1591" spans="2:51" ht="24" customHeight="1">
      <c r="B1591" s="202">
        <v>8</v>
      </c>
      <c r="C1591" s="202">
        <v>1</v>
      </c>
      <c r="D1591" s="208"/>
      <c r="E1591" s="208"/>
      <c r="F1591" s="208"/>
      <c r="G1591" s="208"/>
      <c r="H1591" s="208"/>
      <c r="I1591" s="208"/>
      <c r="J1591" s="208"/>
      <c r="K1591" s="208"/>
      <c r="L1591" s="208"/>
      <c r="M1591" s="208"/>
      <c r="N1591" s="208"/>
      <c r="O1591" s="208"/>
      <c r="P1591" s="208"/>
      <c r="Q1591" s="208"/>
      <c r="R1591" s="208"/>
      <c r="S1591" s="208"/>
      <c r="T1591" s="208"/>
      <c r="U1591" s="208"/>
      <c r="V1591" s="208"/>
      <c r="W1591" s="208"/>
      <c r="X1591" s="208"/>
      <c r="Y1591" s="208"/>
      <c r="Z1591" s="208"/>
      <c r="AA1591" s="208"/>
      <c r="AB1591" s="208"/>
      <c r="AC1591" s="208"/>
      <c r="AD1591" s="208"/>
      <c r="AE1591" s="208"/>
      <c r="AF1591" s="208"/>
      <c r="AG1591" s="208"/>
      <c r="AH1591" s="208"/>
      <c r="AI1591" s="208"/>
      <c r="AJ1591" s="208"/>
      <c r="AK1591" s="208"/>
      <c r="AL1591" s="207"/>
      <c r="AM1591" s="208"/>
      <c r="AN1591" s="208"/>
      <c r="AO1591" s="208"/>
      <c r="AP1591" s="208"/>
      <c r="AQ1591" s="208"/>
      <c r="AR1591" s="208"/>
      <c r="AS1591" s="208"/>
      <c r="AT1591" s="208"/>
      <c r="AU1591" s="208"/>
      <c r="AV1591" s="208"/>
      <c r="AW1591" s="208"/>
      <c r="AX1591" s="208"/>
    </row>
    <row r="1592" spans="2:51" ht="24" customHeight="1">
      <c r="B1592" s="202">
        <v>9</v>
      </c>
      <c r="C1592" s="202">
        <v>1</v>
      </c>
      <c r="D1592" s="208"/>
      <c r="E1592" s="208"/>
      <c r="F1592" s="208"/>
      <c r="G1592" s="208"/>
      <c r="H1592" s="208"/>
      <c r="I1592" s="208"/>
      <c r="J1592" s="208"/>
      <c r="K1592" s="208"/>
      <c r="L1592" s="208"/>
      <c r="M1592" s="208"/>
      <c r="N1592" s="208"/>
      <c r="O1592" s="208"/>
      <c r="P1592" s="208"/>
      <c r="Q1592" s="208"/>
      <c r="R1592" s="208"/>
      <c r="S1592" s="208"/>
      <c r="T1592" s="208"/>
      <c r="U1592" s="208"/>
      <c r="V1592" s="208"/>
      <c r="W1592" s="208"/>
      <c r="X1592" s="208"/>
      <c r="Y1592" s="208"/>
      <c r="Z1592" s="208"/>
      <c r="AA1592" s="208"/>
      <c r="AB1592" s="208"/>
      <c r="AC1592" s="208"/>
      <c r="AD1592" s="208"/>
      <c r="AE1592" s="208"/>
      <c r="AF1592" s="208"/>
      <c r="AG1592" s="208"/>
      <c r="AH1592" s="208"/>
      <c r="AI1592" s="208"/>
      <c r="AJ1592" s="208"/>
      <c r="AK1592" s="208"/>
      <c r="AL1592" s="207"/>
      <c r="AM1592" s="208"/>
      <c r="AN1592" s="208"/>
      <c r="AO1592" s="208"/>
      <c r="AP1592" s="208"/>
      <c r="AQ1592" s="208"/>
      <c r="AR1592" s="208"/>
      <c r="AS1592" s="208"/>
      <c r="AT1592" s="208"/>
      <c r="AU1592" s="208"/>
      <c r="AV1592" s="208"/>
      <c r="AW1592" s="208"/>
      <c r="AX1592" s="208"/>
    </row>
    <row r="1593" spans="2:51" ht="24" customHeight="1">
      <c r="B1593" s="202">
        <v>10</v>
      </c>
      <c r="C1593" s="202">
        <v>1</v>
      </c>
      <c r="D1593" s="208"/>
      <c r="E1593" s="208"/>
      <c r="F1593" s="208"/>
      <c r="G1593" s="208"/>
      <c r="H1593" s="208"/>
      <c r="I1593" s="208"/>
      <c r="J1593" s="208"/>
      <c r="K1593" s="208"/>
      <c r="L1593" s="208"/>
      <c r="M1593" s="208"/>
      <c r="N1593" s="208"/>
      <c r="O1593" s="208"/>
      <c r="P1593" s="208"/>
      <c r="Q1593" s="208"/>
      <c r="R1593" s="208"/>
      <c r="S1593" s="208"/>
      <c r="T1593" s="208"/>
      <c r="U1593" s="208"/>
      <c r="V1593" s="208"/>
      <c r="W1593" s="208"/>
      <c r="X1593" s="208"/>
      <c r="Y1593" s="208"/>
      <c r="Z1593" s="208"/>
      <c r="AA1593" s="208"/>
      <c r="AB1593" s="208"/>
      <c r="AC1593" s="208"/>
      <c r="AD1593" s="208"/>
      <c r="AE1593" s="208"/>
      <c r="AF1593" s="208"/>
      <c r="AG1593" s="208"/>
      <c r="AH1593" s="208"/>
      <c r="AI1593" s="208"/>
      <c r="AJ1593" s="208"/>
      <c r="AK1593" s="208"/>
      <c r="AL1593" s="207"/>
      <c r="AM1593" s="208"/>
      <c r="AN1593" s="208"/>
      <c r="AO1593" s="208"/>
      <c r="AP1593" s="208"/>
      <c r="AQ1593" s="208"/>
      <c r="AR1593" s="208"/>
      <c r="AS1593" s="208"/>
      <c r="AT1593" s="208"/>
      <c r="AU1593" s="208"/>
      <c r="AV1593" s="208"/>
      <c r="AW1593" s="208"/>
      <c r="AX1593" s="208"/>
    </row>
    <row r="1595" spans="2:51" ht="21.75" customHeight="1" thickBot="1">
      <c r="AK1595" s="466"/>
      <c r="AL1595" s="466"/>
      <c r="AM1595" s="466"/>
      <c r="AN1595" s="466"/>
      <c r="AO1595" s="466"/>
      <c r="AP1595" s="466"/>
      <c r="AQ1595" s="466"/>
      <c r="AR1595" s="467" t="s">
        <v>112</v>
      </c>
      <c r="AS1595" s="467"/>
      <c r="AT1595" s="467"/>
      <c r="AU1595" s="467"/>
      <c r="AV1595" s="467"/>
      <c r="AW1595" s="467"/>
      <c r="AX1595" s="467"/>
      <c r="AY1595" s="467"/>
    </row>
    <row r="1596" spans="2:51" ht="21" customHeight="1">
      <c r="B1596" s="468" t="s">
        <v>113</v>
      </c>
      <c r="C1596" s="469"/>
      <c r="D1596" s="469"/>
      <c r="E1596" s="469"/>
      <c r="F1596" s="469"/>
      <c r="G1596" s="469"/>
      <c r="H1596" s="470" t="s">
        <v>1952</v>
      </c>
      <c r="I1596" s="471"/>
      <c r="J1596" s="471"/>
      <c r="K1596" s="471"/>
      <c r="L1596" s="471"/>
      <c r="M1596" s="471"/>
      <c r="N1596" s="471"/>
      <c r="O1596" s="471"/>
      <c r="P1596" s="471"/>
      <c r="Q1596" s="471"/>
      <c r="R1596" s="471"/>
      <c r="S1596" s="471"/>
      <c r="T1596" s="471"/>
      <c r="U1596" s="471"/>
      <c r="V1596" s="471"/>
      <c r="W1596" s="471"/>
      <c r="X1596" s="471"/>
      <c r="Y1596" s="471"/>
      <c r="Z1596" s="472" t="s">
        <v>145</v>
      </c>
      <c r="AA1596" s="473"/>
      <c r="AB1596" s="473"/>
      <c r="AC1596" s="473"/>
      <c r="AD1596" s="473"/>
      <c r="AE1596" s="474"/>
      <c r="AF1596" s="475" t="s">
        <v>101</v>
      </c>
      <c r="AG1596" s="476"/>
      <c r="AH1596" s="476"/>
      <c r="AI1596" s="476"/>
      <c r="AJ1596" s="476"/>
      <c r="AK1596" s="476"/>
      <c r="AL1596" s="476"/>
      <c r="AM1596" s="476"/>
      <c r="AN1596" s="476"/>
      <c r="AO1596" s="476"/>
      <c r="AP1596" s="476"/>
      <c r="AQ1596" s="477"/>
      <c r="AR1596" s="478" t="s">
        <v>1</v>
      </c>
      <c r="AS1596" s="475"/>
      <c r="AT1596" s="475"/>
      <c r="AU1596" s="475"/>
      <c r="AV1596" s="475"/>
      <c r="AW1596" s="475"/>
      <c r="AX1596" s="475"/>
      <c r="AY1596" s="479"/>
    </row>
    <row r="1597" spans="2:51" ht="28.15" customHeight="1">
      <c r="B1597" s="442" t="s">
        <v>59</v>
      </c>
      <c r="C1597" s="443"/>
      <c r="D1597" s="443"/>
      <c r="E1597" s="443"/>
      <c r="F1597" s="443"/>
      <c r="G1597" s="444"/>
      <c r="H1597" s="445"/>
      <c r="I1597" s="446"/>
      <c r="J1597" s="446"/>
      <c r="K1597" s="446"/>
      <c r="L1597" s="446"/>
      <c r="M1597" s="446"/>
      <c r="N1597" s="446"/>
      <c r="O1597" s="446"/>
      <c r="P1597" s="446"/>
      <c r="Q1597" s="446"/>
      <c r="R1597" s="446"/>
      <c r="S1597" s="446"/>
      <c r="T1597" s="446"/>
      <c r="U1597" s="446"/>
      <c r="V1597" s="446"/>
      <c r="W1597" s="447"/>
      <c r="X1597" s="447"/>
      <c r="Y1597" s="447"/>
      <c r="Z1597" s="448" t="s">
        <v>2</v>
      </c>
      <c r="AA1597" s="449"/>
      <c r="AB1597" s="449"/>
      <c r="AC1597" s="449"/>
      <c r="AD1597" s="449"/>
      <c r="AE1597" s="450"/>
      <c r="AF1597" s="449" t="s">
        <v>1686</v>
      </c>
      <c r="AG1597" s="449"/>
      <c r="AH1597" s="449"/>
      <c r="AI1597" s="449"/>
      <c r="AJ1597" s="449"/>
      <c r="AK1597" s="449"/>
      <c r="AL1597" s="449"/>
      <c r="AM1597" s="449"/>
      <c r="AN1597" s="449"/>
      <c r="AO1597" s="449"/>
      <c r="AP1597" s="449"/>
      <c r="AQ1597" s="450"/>
      <c r="AR1597" s="451" t="s">
        <v>1687</v>
      </c>
      <c r="AS1597" s="452"/>
      <c r="AT1597" s="452"/>
      <c r="AU1597" s="452"/>
      <c r="AV1597" s="452"/>
      <c r="AW1597" s="452"/>
      <c r="AX1597" s="452"/>
      <c r="AY1597" s="453"/>
    </row>
    <row r="1598" spans="2:51" ht="30.75" customHeight="1">
      <c r="B1598" s="454" t="s">
        <v>3</v>
      </c>
      <c r="C1598" s="455"/>
      <c r="D1598" s="455"/>
      <c r="E1598" s="455"/>
      <c r="F1598" s="455"/>
      <c r="G1598" s="455"/>
      <c r="H1598" s="456" t="s">
        <v>103</v>
      </c>
      <c r="I1598" s="447"/>
      <c r="J1598" s="447"/>
      <c r="K1598" s="447"/>
      <c r="L1598" s="447"/>
      <c r="M1598" s="447"/>
      <c r="N1598" s="447"/>
      <c r="O1598" s="447"/>
      <c r="P1598" s="447"/>
      <c r="Q1598" s="447"/>
      <c r="R1598" s="447"/>
      <c r="S1598" s="447"/>
      <c r="T1598" s="447"/>
      <c r="U1598" s="447"/>
      <c r="V1598" s="447"/>
      <c r="W1598" s="447"/>
      <c r="X1598" s="447"/>
      <c r="Y1598" s="447"/>
      <c r="Z1598" s="457" t="s">
        <v>76</v>
      </c>
      <c r="AA1598" s="458"/>
      <c r="AB1598" s="458"/>
      <c r="AC1598" s="458"/>
      <c r="AD1598" s="458"/>
      <c r="AE1598" s="459"/>
      <c r="AF1598" s="460" t="s">
        <v>108</v>
      </c>
      <c r="AG1598" s="461"/>
      <c r="AH1598" s="461"/>
      <c r="AI1598" s="461"/>
      <c r="AJ1598" s="461"/>
      <c r="AK1598" s="461"/>
      <c r="AL1598" s="461"/>
      <c r="AM1598" s="461"/>
      <c r="AN1598" s="461"/>
      <c r="AO1598" s="461"/>
      <c r="AP1598" s="461"/>
      <c r="AQ1598" s="461"/>
      <c r="AR1598" s="462"/>
      <c r="AS1598" s="462"/>
      <c r="AT1598" s="462"/>
      <c r="AU1598" s="462"/>
      <c r="AV1598" s="462"/>
      <c r="AW1598" s="462"/>
      <c r="AX1598" s="462"/>
      <c r="AY1598" s="463"/>
    </row>
    <row r="1599" spans="2:51" ht="18" customHeight="1">
      <c r="B1599" s="418" t="s">
        <v>37</v>
      </c>
      <c r="C1599" s="419"/>
      <c r="D1599" s="419"/>
      <c r="E1599" s="419"/>
      <c r="F1599" s="419"/>
      <c r="G1599" s="419"/>
      <c r="H1599" s="422" t="s">
        <v>1688</v>
      </c>
      <c r="I1599" s="423"/>
      <c r="J1599" s="423"/>
      <c r="K1599" s="423"/>
      <c r="L1599" s="423"/>
      <c r="M1599" s="423"/>
      <c r="N1599" s="423"/>
      <c r="O1599" s="423"/>
      <c r="P1599" s="423"/>
      <c r="Q1599" s="423"/>
      <c r="R1599" s="423"/>
      <c r="S1599" s="423"/>
      <c r="T1599" s="423"/>
      <c r="U1599" s="423"/>
      <c r="V1599" s="423"/>
      <c r="W1599" s="424"/>
      <c r="X1599" s="424"/>
      <c r="Y1599" s="424"/>
      <c r="Z1599" s="428" t="s">
        <v>319</v>
      </c>
      <c r="AA1599" s="267"/>
      <c r="AB1599" s="267"/>
      <c r="AC1599" s="267"/>
      <c r="AD1599" s="267"/>
      <c r="AE1599" s="429"/>
      <c r="AF1599" s="431"/>
      <c r="AG1599" s="432"/>
      <c r="AH1599" s="432"/>
      <c r="AI1599" s="432"/>
      <c r="AJ1599" s="432"/>
      <c r="AK1599" s="432"/>
      <c r="AL1599" s="432"/>
      <c r="AM1599" s="432"/>
      <c r="AN1599" s="432"/>
      <c r="AO1599" s="432"/>
      <c r="AP1599" s="432"/>
      <c r="AQ1599" s="432"/>
      <c r="AR1599" s="432"/>
      <c r="AS1599" s="432"/>
      <c r="AT1599" s="432"/>
      <c r="AU1599" s="432"/>
      <c r="AV1599" s="432"/>
      <c r="AW1599" s="432"/>
      <c r="AX1599" s="432"/>
      <c r="AY1599" s="433"/>
    </row>
    <row r="1600" spans="2:51" ht="24" customHeight="1">
      <c r="B1600" s="420"/>
      <c r="C1600" s="421"/>
      <c r="D1600" s="421"/>
      <c r="E1600" s="421"/>
      <c r="F1600" s="421"/>
      <c r="G1600" s="421"/>
      <c r="H1600" s="425"/>
      <c r="I1600" s="426"/>
      <c r="J1600" s="426"/>
      <c r="K1600" s="426"/>
      <c r="L1600" s="426"/>
      <c r="M1600" s="426"/>
      <c r="N1600" s="426"/>
      <c r="O1600" s="426"/>
      <c r="P1600" s="426"/>
      <c r="Q1600" s="426"/>
      <c r="R1600" s="426"/>
      <c r="S1600" s="426"/>
      <c r="T1600" s="426"/>
      <c r="U1600" s="426"/>
      <c r="V1600" s="426"/>
      <c r="W1600" s="427"/>
      <c r="X1600" s="427"/>
      <c r="Y1600" s="427"/>
      <c r="Z1600" s="430"/>
      <c r="AA1600" s="267"/>
      <c r="AB1600" s="267"/>
      <c r="AC1600" s="267"/>
      <c r="AD1600" s="267"/>
      <c r="AE1600" s="429"/>
      <c r="AF1600" s="434"/>
      <c r="AG1600" s="434"/>
      <c r="AH1600" s="434"/>
      <c r="AI1600" s="434"/>
      <c r="AJ1600" s="434"/>
      <c r="AK1600" s="434"/>
      <c r="AL1600" s="434"/>
      <c r="AM1600" s="434"/>
      <c r="AN1600" s="434"/>
      <c r="AO1600" s="434"/>
      <c r="AP1600" s="434"/>
      <c r="AQ1600" s="434"/>
      <c r="AR1600" s="434"/>
      <c r="AS1600" s="434"/>
      <c r="AT1600" s="434"/>
      <c r="AU1600" s="434"/>
      <c r="AV1600" s="434"/>
      <c r="AW1600" s="434"/>
      <c r="AX1600" s="434"/>
      <c r="AY1600" s="435"/>
    </row>
    <row r="1601" spans="2:60" ht="29.25" customHeight="1">
      <c r="B1601" s="436" t="s">
        <v>4</v>
      </c>
      <c r="C1601" s="437"/>
      <c r="D1601" s="437"/>
      <c r="E1601" s="437"/>
      <c r="F1601" s="437"/>
      <c r="G1601" s="438"/>
      <c r="H1601" s="439" t="s">
        <v>133</v>
      </c>
      <c r="I1601" s="440"/>
      <c r="J1601" s="440"/>
      <c r="K1601" s="440"/>
      <c r="L1601" s="440"/>
      <c r="M1601" s="440"/>
      <c r="N1601" s="440"/>
      <c r="O1601" s="440"/>
      <c r="P1601" s="440"/>
      <c r="Q1601" s="440"/>
      <c r="R1601" s="440"/>
      <c r="S1601" s="440"/>
      <c r="T1601" s="440"/>
      <c r="U1601" s="440"/>
      <c r="V1601" s="440"/>
      <c r="W1601" s="440"/>
      <c r="X1601" s="440"/>
      <c r="Y1601" s="440"/>
      <c r="Z1601" s="440"/>
      <c r="AA1601" s="440"/>
      <c r="AB1601" s="440"/>
      <c r="AC1601" s="440"/>
      <c r="AD1601" s="440"/>
      <c r="AE1601" s="440"/>
      <c r="AF1601" s="440"/>
      <c r="AG1601" s="440"/>
      <c r="AH1601" s="440"/>
      <c r="AI1601" s="440"/>
      <c r="AJ1601" s="440"/>
      <c r="AK1601" s="440"/>
      <c r="AL1601" s="440"/>
      <c r="AM1601" s="440"/>
      <c r="AN1601" s="440"/>
      <c r="AO1601" s="440"/>
      <c r="AP1601" s="440"/>
      <c r="AQ1601" s="440"/>
      <c r="AR1601" s="440"/>
      <c r="AS1601" s="440"/>
      <c r="AT1601" s="440"/>
      <c r="AU1601" s="440"/>
      <c r="AV1601" s="440"/>
      <c r="AW1601" s="440"/>
      <c r="AX1601" s="440"/>
      <c r="AY1601" s="441"/>
    </row>
    <row r="1602" spans="2:60" ht="21" customHeight="1">
      <c r="B1602" s="405" t="s">
        <v>39</v>
      </c>
      <c r="C1602" s="406"/>
      <c r="D1602" s="406"/>
      <c r="E1602" s="406"/>
      <c r="F1602" s="406"/>
      <c r="G1602" s="407"/>
      <c r="H1602" s="411"/>
      <c r="I1602" s="412"/>
      <c r="J1602" s="412"/>
      <c r="K1602" s="412"/>
      <c r="L1602" s="412"/>
      <c r="M1602" s="412"/>
      <c r="N1602" s="412"/>
      <c r="O1602" s="412"/>
      <c r="P1602" s="412"/>
      <c r="Q1602" s="370" t="s">
        <v>86</v>
      </c>
      <c r="R1602" s="371"/>
      <c r="S1602" s="371"/>
      <c r="T1602" s="371"/>
      <c r="U1602" s="371"/>
      <c r="V1602" s="371"/>
      <c r="W1602" s="413"/>
      <c r="X1602" s="370" t="s">
        <v>87</v>
      </c>
      <c r="Y1602" s="371"/>
      <c r="Z1602" s="371"/>
      <c r="AA1602" s="371"/>
      <c r="AB1602" s="371"/>
      <c r="AC1602" s="371"/>
      <c r="AD1602" s="413"/>
      <c r="AE1602" s="370" t="s">
        <v>88</v>
      </c>
      <c r="AF1602" s="371"/>
      <c r="AG1602" s="371"/>
      <c r="AH1602" s="371"/>
      <c r="AI1602" s="371"/>
      <c r="AJ1602" s="371"/>
      <c r="AK1602" s="413"/>
      <c r="AL1602" s="370" t="s">
        <v>90</v>
      </c>
      <c r="AM1602" s="371"/>
      <c r="AN1602" s="371"/>
      <c r="AO1602" s="371"/>
      <c r="AP1602" s="371"/>
      <c r="AQ1602" s="371"/>
      <c r="AR1602" s="413"/>
      <c r="AS1602" s="370" t="s">
        <v>91</v>
      </c>
      <c r="AT1602" s="371"/>
      <c r="AU1602" s="371"/>
      <c r="AV1602" s="371"/>
      <c r="AW1602" s="371"/>
      <c r="AX1602" s="371"/>
      <c r="AY1602" s="372"/>
    </row>
    <row r="1603" spans="2:60" ht="21" customHeight="1">
      <c r="B1603" s="291"/>
      <c r="C1603" s="292"/>
      <c r="D1603" s="292"/>
      <c r="E1603" s="292"/>
      <c r="F1603" s="292"/>
      <c r="G1603" s="293"/>
      <c r="H1603" s="373" t="s">
        <v>5</v>
      </c>
      <c r="I1603" s="374"/>
      <c r="J1603" s="379" t="s">
        <v>6</v>
      </c>
      <c r="K1603" s="380"/>
      <c r="L1603" s="380"/>
      <c r="M1603" s="380"/>
      <c r="N1603" s="380"/>
      <c r="O1603" s="380"/>
      <c r="P1603" s="381"/>
      <c r="Q1603" s="514">
        <v>9.5410000000000004</v>
      </c>
      <c r="R1603" s="514"/>
      <c r="S1603" s="514"/>
      <c r="T1603" s="514"/>
      <c r="U1603" s="514"/>
      <c r="V1603" s="514"/>
      <c r="W1603" s="514"/>
      <c r="X1603" s="514">
        <v>7.2140000000000004</v>
      </c>
      <c r="Y1603" s="514"/>
      <c r="Z1603" s="514"/>
      <c r="AA1603" s="514"/>
      <c r="AB1603" s="514"/>
      <c r="AC1603" s="514"/>
      <c r="AD1603" s="514"/>
      <c r="AE1603" s="514">
        <v>3.8559999999999999</v>
      </c>
      <c r="AF1603" s="514"/>
      <c r="AG1603" s="514"/>
      <c r="AH1603" s="514"/>
      <c r="AI1603" s="514"/>
      <c r="AJ1603" s="514"/>
      <c r="AK1603" s="514"/>
      <c r="AL1603" s="514">
        <v>3.649</v>
      </c>
      <c r="AM1603" s="514"/>
      <c r="AN1603" s="514"/>
      <c r="AO1603" s="514"/>
      <c r="AP1603" s="514"/>
      <c r="AQ1603" s="514"/>
      <c r="AR1603" s="514"/>
      <c r="AS1603" s="384">
        <v>3.754</v>
      </c>
      <c r="AT1603" s="384"/>
      <c r="AU1603" s="384"/>
      <c r="AV1603" s="384"/>
      <c r="AW1603" s="384"/>
      <c r="AX1603" s="384"/>
      <c r="AY1603" s="385"/>
    </row>
    <row r="1604" spans="2:60" ht="21" customHeight="1">
      <c r="B1604" s="291"/>
      <c r="C1604" s="292"/>
      <c r="D1604" s="292"/>
      <c r="E1604" s="292"/>
      <c r="F1604" s="292"/>
      <c r="G1604" s="293"/>
      <c r="H1604" s="375"/>
      <c r="I1604" s="376"/>
      <c r="J1604" s="386" t="s">
        <v>7</v>
      </c>
      <c r="K1604" s="387"/>
      <c r="L1604" s="387"/>
      <c r="M1604" s="387"/>
      <c r="N1604" s="387"/>
      <c r="O1604" s="387"/>
      <c r="P1604" s="388"/>
      <c r="Q1604" s="389" t="s">
        <v>119</v>
      </c>
      <c r="R1604" s="389"/>
      <c r="S1604" s="389"/>
      <c r="T1604" s="389"/>
      <c r="U1604" s="389"/>
      <c r="V1604" s="389"/>
      <c r="W1604" s="389"/>
      <c r="X1604" s="389" t="s">
        <v>119</v>
      </c>
      <c r="Y1604" s="389"/>
      <c r="Z1604" s="389"/>
      <c r="AA1604" s="389"/>
      <c r="AB1604" s="389"/>
      <c r="AC1604" s="389"/>
      <c r="AD1604" s="389"/>
      <c r="AE1604" s="414" t="s">
        <v>119</v>
      </c>
      <c r="AF1604" s="414"/>
      <c r="AG1604" s="414"/>
      <c r="AH1604" s="414"/>
      <c r="AI1604" s="414"/>
      <c r="AJ1604" s="414"/>
      <c r="AK1604" s="414"/>
      <c r="AL1604" s="414"/>
      <c r="AM1604" s="414"/>
      <c r="AN1604" s="414"/>
      <c r="AO1604" s="414"/>
      <c r="AP1604" s="414"/>
      <c r="AQ1604" s="414"/>
      <c r="AR1604" s="414"/>
      <c r="AS1604" s="464"/>
      <c r="AT1604" s="464"/>
      <c r="AU1604" s="464"/>
      <c r="AV1604" s="464"/>
      <c r="AW1604" s="464"/>
      <c r="AX1604" s="464"/>
      <c r="AY1604" s="465"/>
    </row>
    <row r="1605" spans="2:60" ht="24.75" customHeight="1">
      <c r="B1605" s="291"/>
      <c r="C1605" s="292"/>
      <c r="D1605" s="292"/>
      <c r="E1605" s="292"/>
      <c r="F1605" s="292"/>
      <c r="G1605" s="293"/>
      <c r="H1605" s="375"/>
      <c r="I1605" s="376"/>
      <c r="J1605" s="386" t="s">
        <v>8</v>
      </c>
      <c r="K1605" s="387"/>
      <c r="L1605" s="387"/>
      <c r="M1605" s="387"/>
      <c r="N1605" s="387"/>
      <c r="O1605" s="387"/>
      <c r="P1605" s="388"/>
      <c r="Q1605" s="389" t="s">
        <v>119</v>
      </c>
      <c r="R1605" s="389"/>
      <c r="S1605" s="389"/>
      <c r="T1605" s="389"/>
      <c r="U1605" s="389"/>
      <c r="V1605" s="389"/>
      <c r="W1605" s="389"/>
      <c r="X1605" s="389" t="s">
        <v>119</v>
      </c>
      <c r="Y1605" s="389"/>
      <c r="Z1605" s="389"/>
      <c r="AA1605" s="389"/>
      <c r="AB1605" s="389"/>
      <c r="AC1605" s="389"/>
      <c r="AD1605" s="389"/>
      <c r="AE1605" s="414" t="s">
        <v>119</v>
      </c>
      <c r="AF1605" s="414"/>
      <c r="AG1605" s="414"/>
      <c r="AH1605" s="414"/>
      <c r="AI1605" s="414"/>
      <c r="AJ1605" s="414"/>
      <c r="AK1605" s="414"/>
      <c r="AL1605" s="414"/>
      <c r="AM1605" s="414"/>
      <c r="AN1605" s="414"/>
      <c r="AO1605" s="414"/>
      <c r="AP1605" s="414"/>
      <c r="AQ1605" s="414"/>
      <c r="AR1605" s="414"/>
      <c r="AS1605" s="464"/>
      <c r="AT1605" s="464"/>
      <c r="AU1605" s="464"/>
      <c r="AV1605" s="464"/>
      <c r="AW1605" s="464"/>
      <c r="AX1605" s="464"/>
      <c r="AY1605" s="465"/>
    </row>
    <row r="1606" spans="2:60" ht="24.75" customHeight="1">
      <c r="B1606" s="291"/>
      <c r="C1606" s="292"/>
      <c r="D1606" s="292"/>
      <c r="E1606" s="292"/>
      <c r="F1606" s="292"/>
      <c r="G1606" s="293"/>
      <c r="H1606" s="377"/>
      <c r="I1606" s="378"/>
      <c r="J1606" s="415" t="s">
        <v>26</v>
      </c>
      <c r="K1606" s="416"/>
      <c r="L1606" s="416"/>
      <c r="M1606" s="416"/>
      <c r="N1606" s="416"/>
      <c r="O1606" s="416"/>
      <c r="P1606" s="417"/>
      <c r="Q1606" s="398">
        <f>SUM(Q1603:W1605)</f>
        <v>9.5410000000000004</v>
      </c>
      <c r="R1606" s="399"/>
      <c r="S1606" s="399"/>
      <c r="T1606" s="399"/>
      <c r="U1606" s="399"/>
      <c r="V1606" s="399"/>
      <c r="W1606" s="400"/>
      <c r="X1606" s="398">
        <f>SUM(X1603:AD1605)</f>
        <v>7.2140000000000004</v>
      </c>
      <c r="Y1606" s="399"/>
      <c r="Z1606" s="399"/>
      <c r="AA1606" s="399"/>
      <c r="AB1606" s="399"/>
      <c r="AC1606" s="399"/>
      <c r="AD1606" s="400"/>
      <c r="AE1606" s="398">
        <f>SUM(AE1603:AK1605)</f>
        <v>3.8559999999999999</v>
      </c>
      <c r="AF1606" s="399"/>
      <c r="AG1606" s="399"/>
      <c r="AH1606" s="399"/>
      <c r="AI1606" s="399"/>
      <c r="AJ1606" s="399"/>
      <c r="AK1606" s="400"/>
      <c r="AL1606" s="398">
        <f>SUM(AL1603:AR1605)</f>
        <v>3.649</v>
      </c>
      <c r="AM1606" s="399"/>
      <c r="AN1606" s="399"/>
      <c r="AO1606" s="399"/>
      <c r="AP1606" s="399"/>
      <c r="AQ1606" s="399"/>
      <c r="AR1606" s="400"/>
      <c r="AS1606" s="402">
        <f>SUM(AS1603:AY1605)</f>
        <v>3.754</v>
      </c>
      <c r="AT1606" s="402"/>
      <c r="AU1606" s="402"/>
      <c r="AV1606" s="402"/>
      <c r="AW1606" s="402"/>
      <c r="AX1606" s="402"/>
      <c r="AY1606" s="403"/>
    </row>
    <row r="1607" spans="2:60" ht="24.75" customHeight="1">
      <c r="B1607" s="291"/>
      <c r="C1607" s="292"/>
      <c r="D1607" s="292"/>
      <c r="E1607" s="292"/>
      <c r="F1607" s="292"/>
      <c r="G1607" s="293"/>
      <c r="H1607" s="392" t="s">
        <v>9</v>
      </c>
      <c r="I1607" s="393"/>
      <c r="J1607" s="393"/>
      <c r="K1607" s="393"/>
      <c r="L1607" s="393"/>
      <c r="M1607" s="393"/>
      <c r="N1607" s="393"/>
      <c r="O1607" s="393"/>
      <c r="P1607" s="393"/>
      <c r="Q1607" s="515">
        <v>5.4870000000000001</v>
      </c>
      <c r="R1607" s="515"/>
      <c r="S1607" s="515"/>
      <c r="T1607" s="515"/>
      <c r="U1607" s="515"/>
      <c r="V1607" s="515"/>
      <c r="W1607" s="515"/>
      <c r="X1607" s="515">
        <v>3.1070000000000002</v>
      </c>
      <c r="Y1607" s="515"/>
      <c r="Z1607" s="515"/>
      <c r="AA1607" s="515"/>
      <c r="AB1607" s="515"/>
      <c r="AC1607" s="515"/>
      <c r="AD1607" s="515"/>
      <c r="AE1607" s="515">
        <v>2.5630000000000002</v>
      </c>
      <c r="AF1607" s="515"/>
      <c r="AG1607" s="515"/>
      <c r="AH1607" s="515"/>
      <c r="AI1607" s="515"/>
      <c r="AJ1607" s="515"/>
      <c r="AK1607" s="515"/>
      <c r="AL1607" s="390"/>
      <c r="AM1607" s="390"/>
      <c r="AN1607" s="390"/>
      <c r="AO1607" s="390"/>
      <c r="AP1607" s="390"/>
      <c r="AQ1607" s="390"/>
      <c r="AR1607" s="390"/>
      <c r="AS1607" s="390"/>
      <c r="AT1607" s="390"/>
      <c r="AU1607" s="390"/>
      <c r="AV1607" s="390"/>
      <c r="AW1607" s="390"/>
      <c r="AX1607" s="390"/>
      <c r="AY1607" s="391"/>
      <c r="BH1607" s="29"/>
    </row>
    <row r="1608" spans="2:60" ht="24.75" customHeight="1">
      <c r="B1608" s="408"/>
      <c r="C1608" s="409"/>
      <c r="D1608" s="409"/>
      <c r="E1608" s="409"/>
      <c r="F1608" s="409"/>
      <c r="G1608" s="410"/>
      <c r="H1608" s="392" t="s">
        <v>10</v>
      </c>
      <c r="I1608" s="393"/>
      <c r="J1608" s="393"/>
      <c r="K1608" s="393"/>
      <c r="L1608" s="393"/>
      <c r="M1608" s="393"/>
      <c r="N1608" s="393"/>
      <c r="O1608" s="393"/>
      <c r="P1608" s="393"/>
      <c r="Q1608" s="394">
        <f>Q1607/Q1606</f>
        <v>0.57509695000524053</v>
      </c>
      <c r="R1608" s="394"/>
      <c r="S1608" s="394"/>
      <c r="T1608" s="394"/>
      <c r="U1608" s="394"/>
      <c r="V1608" s="394"/>
      <c r="W1608" s="394"/>
      <c r="X1608" s="394">
        <f>X1607/X1606</f>
        <v>0.43069032436928195</v>
      </c>
      <c r="Y1608" s="394"/>
      <c r="Z1608" s="394"/>
      <c r="AA1608" s="394"/>
      <c r="AB1608" s="394"/>
      <c r="AC1608" s="394"/>
      <c r="AD1608" s="394"/>
      <c r="AE1608" s="394">
        <f>AE1607/AE1606</f>
        <v>0.6646784232365146</v>
      </c>
      <c r="AF1608" s="394"/>
      <c r="AG1608" s="394"/>
      <c r="AH1608" s="394"/>
      <c r="AI1608" s="394"/>
      <c r="AJ1608" s="394"/>
      <c r="AK1608" s="394"/>
      <c r="AL1608" s="390"/>
      <c r="AM1608" s="390"/>
      <c r="AN1608" s="390"/>
      <c r="AO1608" s="390"/>
      <c r="AP1608" s="390"/>
      <c r="AQ1608" s="390"/>
      <c r="AR1608" s="390"/>
      <c r="AS1608" s="390"/>
      <c r="AT1608" s="390"/>
      <c r="AU1608" s="390"/>
      <c r="AV1608" s="390"/>
      <c r="AW1608" s="390"/>
      <c r="AX1608" s="390"/>
      <c r="AY1608" s="391"/>
    </row>
    <row r="1609" spans="2:60" ht="23.1" customHeight="1">
      <c r="B1609" s="335" t="s">
        <v>99</v>
      </c>
      <c r="C1609" s="336"/>
      <c r="D1609" s="341" t="s">
        <v>23</v>
      </c>
      <c r="E1609" s="342"/>
      <c r="F1609" s="342"/>
      <c r="G1609" s="342"/>
      <c r="H1609" s="342"/>
      <c r="I1609" s="342"/>
      <c r="J1609" s="342"/>
      <c r="K1609" s="342"/>
      <c r="L1609" s="343"/>
      <c r="M1609" s="344" t="s">
        <v>92</v>
      </c>
      <c r="N1609" s="344"/>
      <c r="O1609" s="344"/>
      <c r="P1609" s="344"/>
      <c r="Q1609" s="344"/>
      <c r="R1609" s="344"/>
      <c r="S1609" s="345" t="s">
        <v>91</v>
      </c>
      <c r="T1609" s="345"/>
      <c r="U1609" s="345"/>
      <c r="V1609" s="345"/>
      <c r="W1609" s="345"/>
      <c r="X1609" s="345"/>
      <c r="Y1609" s="346"/>
      <c r="Z1609" s="342"/>
      <c r="AA1609" s="342"/>
      <c r="AB1609" s="342"/>
      <c r="AC1609" s="342"/>
      <c r="AD1609" s="342"/>
      <c r="AE1609" s="342"/>
      <c r="AF1609" s="342"/>
      <c r="AG1609" s="342"/>
      <c r="AH1609" s="342"/>
      <c r="AI1609" s="342"/>
      <c r="AJ1609" s="342"/>
      <c r="AK1609" s="342"/>
      <c r="AL1609" s="342"/>
      <c r="AM1609" s="342"/>
      <c r="AN1609" s="342"/>
      <c r="AO1609" s="342"/>
      <c r="AP1609" s="342"/>
      <c r="AQ1609" s="342"/>
      <c r="AR1609" s="342"/>
      <c r="AS1609" s="342"/>
      <c r="AT1609" s="342"/>
      <c r="AU1609" s="342"/>
      <c r="AV1609" s="342"/>
      <c r="AW1609" s="342"/>
      <c r="AX1609" s="342"/>
      <c r="AY1609" s="347"/>
    </row>
    <row r="1610" spans="2:60" ht="23.1" customHeight="1">
      <c r="B1610" s="337"/>
      <c r="C1610" s="338"/>
      <c r="D1610" s="348" t="s">
        <v>1953</v>
      </c>
      <c r="E1610" s="349"/>
      <c r="F1610" s="349"/>
      <c r="G1610" s="349"/>
      <c r="H1610" s="349"/>
      <c r="I1610" s="349"/>
      <c r="J1610" s="349"/>
      <c r="K1610" s="349"/>
      <c r="L1610" s="350"/>
      <c r="M1610" s="351">
        <v>4</v>
      </c>
      <c r="N1610" s="352"/>
      <c r="O1610" s="352"/>
      <c r="P1610" s="352"/>
      <c r="Q1610" s="352"/>
      <c r="R1610" s="353"/>
      <c r="S1610" s="511">
        <v>4</v>
      </c>
      <c r="T1610" s="512"/>
      <c r="U1610" s="512"/>
      <c r="V1610" s="512"/>
      <c r="W1610" s="512"/>
      <c r="X1610" s="513"/>
      <c r="Y1610" s="355"/>
      <c r="Z1610" s="356"/>
      <c r="AA1610" s="356"/>
      <c r="AB1610" s="356"/>
      <c r="AC1610" s="356"/>
      <c r="AD1610" s="356"/>
      <c r="AE1610" s="356"/>
      <c r="AF1610" s="356"/>
      <c r="AG1610" s="356"/>
      <c r="AH1610" s="356"/>
      <c r="AI1610" s="356"/>
      <c r="AJ1610" s="356"/>
      <c r="AK1610" s="356"/>
      <c r="AL1610" s="356"/>
      <c r="AM1610" s="356"/>
      <c r="AN1610" s="356"/>
      <c r="AO1610" s="356"/>
      <c r="AP1610" s="356"/>
      <c r="AQ1610" s="356"/>
      <c r="AR1610" s="356"/>
      <c r="AS1610" s="356"/>
      <c r="AT1610" s="356"/>
      <c r="AU1610" s="356"/>
      <c r="AV1610" s="356"/>
      <c r="AW1610" s="356"/>
      <c r="AX1610" s="356"/>
      <c r="AY1610" s="357"/>
    </row>
    <row r="1611" spans="2:60" ht="23.1" customHeight="1">
      <c r="B1611" s="337"/>
      <c r="C1611" s="338"/>
      <c r="D1611" s="358"/>
      <c r="E1611" s="359"/>
      <c r="F1611" s="359"/>
      <c r="G1611" s="359"/>
      <c r="H1611" s="359"/>
      <c r="I1611" s="359"/>
      <c r="J1611" s="359"/>
      <c r="K1611" s="359"/>
      <c r="L1611" s="360"/>
      <c r="M1611" s="332"/>
      <c r="N1611" s="333"/>
      <c r="O1611" s="333"/>
      <c r="P1611" s="333"/>
      <c r="Q1611" s="333"/>
      <c r="R1611" s="334"/>
      <c r="S1611" s="324"/>
      <c r="T1611" s="324"/>
      <c r="U1611" s="324"/>
      <c r="V1611" s="324"/>
      <c r="W1611" s="324"/>
      <c r="X1611" s="324"/>
      <c r="Y1611" s="325"/>
      <c r="Z1611" s="326"/>
      <c r="AA1611" s="326"/>
      <c r="AB1611" s="326"/>
      <c r="AC1611" s="326"/>
      <c r="AD1611" s="326"/>
      <c r="AE1611" s="326"/>
      <c r="AF1611" s="326"/>
      <c r="AG1611" s="326"/>
      <c r="AH1611" s="326"/>
      <c r="AI1611" s="326"/>
      <c r="AJ1611" s="326"/>
      <c r="AK1611" s="326"/>
      <c r="AL1611" s="326"/>
      <c r="AM1611" s="326"/>
      <c r="AN1611" s="326"/>
      <c r="AO1611" s="326"/>
      <c r="AP1611" s="326"/>
      <c r="AQ1611" s="326"/>
      <c r="AR1611" s="326"/>
      <c r="AS1611" s="326"/>
      <c r="AT1611" s="326"/>
      <c r="AU1611" s="326"/>
      <c r="AV1611" s="326"/>
      <c r="AW1611" s="326"/>
      <c r="AX1611" s="326"/>
      <c r="AY1611" s="327"/>
    </row>
    <row r="1612" spans="2:60" ht="23.1" customHeight="1">
      <c r="B1612" s="337"/>
      <c r="C1612" s="338"/>
      <c r="D1612" s="321"/>
      <c r="E1612" s="322"/>
      <c r="F1612" s="322"/>
      <c r="G1612" s="322"/>
      <c r="H1612" s="322"/>
      <c r="I1612" s="322"/>
      <c r="J1612" s="322"/>
      <c r="K1612" s="322"/>
      <c r="L1612" s="323"/>
      <c r="M1612" s="324"/>
      <c r="N1612" s="324"/>
      <c r="O1612" s="324"/>
      <c r="P1612" s="324"/>
      <c r="Q1612" s="324"/>
      <c r="R1612" s="324"/>
      <c r="S1612" s="324"/>
      <c r="T1612" s="324"/>
      <c r="U1612" s="324"/>
      <c r="V1612" s="324"/>
      <c r="W1612" s="324"/>
      <c r="X1612" s="324"/>
      <c r="Y1612" s="325"/>
      <c r="Z1612" s="326"/>
      <c r="AA1612" s="326"/>
      <c r="AB1612" s="326"/>
      <c r="AC1612" s="326"/>
      <c r="AD1612" s="326"/>
      <c r="AE1612" s="326"/>
      <c r="AF1612" s="326"/>
      <c r="AG1612" s="326"/>
      <c r="AH1612" s="326"/>
      <c r="AI1612" s="326"/>
      <c r="AJ1612" s="326"/>
      <c r="AK1612" s="326"/>
      <c r="AL1612" s="326"/>
      <c r="AM1612" s="326"/>
      <c r="AN1612" s="326"/>
      <c r="AO1612" s="326"/>
      <c r="AP1612" s="326"/>
      <c r="AQ1612" s="326"/>
      <c r="AR1612" s="326"/>
      <c r="AS1612" s="326"/>
      <c r="AT1612" s="326"/>
      <c r="AU1612" s="326"/>
      <c r="AV1612" s="326"/>
      <c r="AW1612" s="326"/>
      <c r="AX1612" s="326"/>
      <c r="AY1612" s="327"/>
    </row>
    <row r="1613" spans="2:60" ht="23.1" customHeight="1">
      <c r="B1613" s="337"/>
      <c r="C1613" s="338"/>
      <c r="D1613" s="321"/>
      <c r="E1613" s="322"/>
      <c r="F1613" s="322"/>
      <c r="G1613" s="322"/>
      <c r="H1613" s="322"/>
      <c r="I1613" s="322"/>
      <c r="J1613" s="322"/>
      <c r="K1613" s="322"/>
      <c r="L1613" s="323"/>
      <c r="M1613" s="324"/>
      <c r="N1613" s="324"/>
      <c r="O1613" s="324"/>
      <c r="P1613" s="324"/>
      <c r="Q1613" s="324"/>
      <c r="R1613" s="324"/>
      <c r="S1613" s="324"/>
      <c r="T1613" s="324"/>
      <c r="U1613" s="324"/>
      <c r="V1613" s="324"/>
      <c r="W1613" s="324"/>
      <c r="X1613" s="324"/>
      <c r="Y1613" s="325"/>
      <c r="Z1613" s="326"/>
      <c r="AA1613" s="326"/>
      <c r="AB1613" s="326"/>
      <c r="AC1613" s="326"/>
      <c r="AD1613" s="326"/>
      <c r="AE1613" s="326"/>
      <c r="AF1613" s="326"/>
      <c r="AG1613" s="326"/>
      <c r="AH1613" s="326"/>
      <c r="AI1613" s="326"/>
      <c r="AJ1613" s="326"/>
      <c r="AK1613" s="326"/>
      <c r="AL1613" s="326"/>
      <c r="AM1613" s="326"/>
      <c r="AN1613" s="326"/>
      <c r="AO1613" s="326"/>
      <c r="AP1613" s="326"/>
      <c r="AQ1613" s="326"/>
      <c r="AR1613" s="326"/>
      <c r="AS1613" s="326"/>
      <c r="AT1613" s="326"/>
      <c r="AU1613" s="326"/>
      <c r="AV1613" s="326"/>
      <c r="AW1613" s="326"/>
      <c r="AX1613" s="326"/>
      <c r="AY1613" s="327"/>
    </row>
    <row r="1614" spans="2:60" ht="23.1" customHeight="1">
      <c r="B1614" s="337"/>
      <c r="C1614" s="338"/>
      <c r="D1614" s="321"/>
      <c r="E1614" s="322"/>
      <c r="F1614" s="322"/>
      <c r="G1614" s="322"/>
      <c r="H1614" s="322"/>
      <c r="I1614" s="322"/>
      <c r="J1614" s="322"/>
      <c r="K1614" s="322"/>
      <c r="L1614" s="323"/>
      <c r="M1614" s="324"/>
      <c r="N1614" s="324"/>
      <c r="O1614" s="324"/>
      <c r="P1614" s="324"/>
      <c r="Q1614" s="324"/>
      <c r="R1614" s="324"/>
      <c r="S1614" s="324"/>
      <c r="T1614" s="324"/>
      <c r="U1614" s="324"/>
      <c r="V1614" s="324"/>
      <c r="W1614" s="324"/>
      <c r="X1614" s="324"/>
      <c r="Y1614" s="325"/>
      <c r="Z1614" s="326"/>
      <c r="AA1614" s="326"/>
      <c r="AB1614" s="326"/>
      <c r="AC1614" s="326"/>
      <c r="AD1614" s="326"/>
      <c r="AE1614" s="326"/>
      <c r="AF1614" s="326"/>
      <c r="AG1614" s="326"/>
      <c r="AH1614" s="326"/>
      <c r="AI1614" s="326"/>
      <c r="AJ1614" s="326"/>
      <c r="AK1614" s="326"/>
      <c r="AL1614" s="326"/>
      <c r="AM1614" s="326"/>
      <c r="AN1614" s="326"/>
      <c r="AO1614" s="326"/>
      <c r="AP1614" s="326"/>
      <c r="AQ1614" s="326"/>
      <c r="AR1614" s="326"/>
      <c r="AS1614" s="326"/>
      <c r="AT1614" s="326"/>
      <c r="AU1614" s="326"/>
      <c r="AV1614" s="326"/>
      <c r="AW1614" s="326"/>
      <c r="AX1614" s="326"/>
      <c r="AY1614" s="327"/>
    </row>
    <row r="1615" spans="2:60" ht="23.1" customHeight="1">
      <c r="B1615" s="337"/>
      <c r="C1615" s="338"/>
      <c r="D1615" s="321"/>
      <c r="E1615" s="322"/>
      <c r="F1615" s="322"/>
      <c r="G1615" s="322"/>
      <c r="H1615" s="322"/>
      <c r="I1615" s="322"/>
      <c r="J1615" s="322"/>
      <c r="K1615" s="322"/>
      <c r="L1615" s="323"/>
      <c r="M1615" s="324"/>
      <c r="N1615" s="324"/>
      <c r="O1615" s="324"/>
      <c r="P1615" s="324"/>
      <c r="Q1615" s="324"/>
      <c r="R1615" s="324"/>
      <c r="S1615" s="324"/>
      <c r="T1615" s="324"/>
      <c r="U1615" s="324"/>
      <c r="V1615" s="324"/>
      <c r="W1615" s="324"/>
      <c r="X1615" s="324"/>
      <c r="Y1615" s="325"/>
      <c r="Z1615" s="326"/>
      <c r="AA1615" s="326"/>
      <c r="AB1615" s="326"/>
      <c r="AC1615" s="326"/>
      <c r="AD1615" s="326"/>
      <c r="AE1615" s="326"/>
      <c r="AF1615" s="326"/>
      <c r="AG1615" s="326"/>
      <c r="AH1615" s="326"/>
      <c r="AI1615" s="326"/>
      <c r="AJ1615" s="326"/>
      <c r="AK1615" s="326"/>
      <c r="AL1615" s="326"/>
      <c r="AM1615" s="326"/>
      <c r="AN1615" s="326"/>
      <c r="AO1615" s="326"/>
      <c r="AP1615" s="326"/>
      <c r="AQ1615" s="326"/>
      <c r="AR1615" s="326"/>
      <c r="AS1615" s="326"/>
      <c r="AT1615" s="326"/>
      <c r="AU1615" s="326"/>
      <c r="AV1615" s="326"/>
      <c r="AW1615" s="326"/>
      <c r="AX1615" s="326"/>
      <c r="AY1615" s="327"/>
    </row>
    <row r="1616" spans="2:60" ht="23.1" customHeight="1">
      <c r="B1616" s="337"/>
      <c r="C1616" s="338"/>
      <c r="D1616" s="328"/>
      <c r="E1616" s="329"/>
      <c r="F1616" s="329"/>
      <c r="G1616" s="329"/>
      <c r="H1616" s="329"/>
      <c r="I1616" s="329"/>
      <c r="J1616" s="329"/>
      <c r="K1616" s="329"/>
      <c r="L1616" s="330"/>
      <c r="M1616" s="331"/>
      <c r="N1616" s="331"/>
      <c r="O1616" s="331"/>
      <c r="P1616" s="331"/>
      <c r="Q1616" s="331"/>
      <c r="R1616" s="331"/>
      <c r="S1616" s="331"/>
      <c r="T1616" s="331"/>
      <c r="U1616" s="331"/>
      <c r="V1616" s="331"/>
      <c r="W1616" s="331"/>
      <c r="X1616" s="331"/>
      <c r="Y1616" s="325"/>
      <c r="Z1616" s="326"/>
      <c r="AA1616" s="326"/>
      <c r="AB1616" s="326"/>
      <c r="AC1616" s="326"/>
      <c r="AD1616" s="326"/>
      <c r="AE1616" s="326"/>
      <c r="AF1616" s="326"/>
      <c r="AG1616" s="326"/>
      <c r="AH1616" s="326"/>
      <c r="AI1616" s="326"/>
      <c r="AJ1616" s="326"/>
      <c r="AK1616" s="326"/>
      <c r="AL1616" s="326"/>
      <c r="AM1616" s="326"/>
      <c r="AN1616" s="326"/>
      <c r="AO1616" s="326"/>
      <c r="AP1616" s="326"/>
      <c r="AQ1616" s="326"/>
      <c r="AR1616" s="326"/>
      <c r="AS1616" s="326"/>
      <c r="AT1616" s="326"/>
      <c r="AU1616" s="326"/>
      <c r="AV1616" s="326"/>
      <c r="AW1616" s="326"/>
      <c r="AX1616" s="326"/>
      <c r="AY1616" s="327"/>
    </row>
    <row r="1617" spans="1:104" ht="23.1" customHeight="1">
      <c r="B1617" s="339"/>
      <c r="C1617" s="340"/>
      <c r="D1617" s="361" t="s">
        <v>26</v>
      </c>
      <c r="E1617" s="362"/>
      <c r="F1617" s="362"/>
      <c r="G1617" s="362"/>
      <c r="H1617" s="362"/>
      <c r="I1617" s="362"/>
      <c r="J1617" s="362"/>
      <c r="K1617" s="362"/>
      <c r="L1617" s="363"/>
      <c r="M1617" s="364">
        <f>SUM(M1610:R1616)</f>
        <v>4</v>
      </c>
      <c r="N1617" s="365"/>
      <c r="O1617" s="365"/>
      <c r="P1617" s="365"/>
      <c r="Q1617" s="365"/>
      <c r="R1617" s="366"/>
      <c r="S1617" s="364">
        <f>SUM(S1610:X1616)</f>
        <v>4</v>
      </c>
      <c r="T1617" s="365"/>
      <c r="U1617" s="365"/>
      <c r="V1617" s="365"/>
      <c r="W1617" s="365"/>
      <c r="X1617" s="366"/>
      <c r="Y1617" s="367"/>
      <c r="Z1617" s="368"/>
      <c r="AA1617" s="368"/>
      <c r="AB1617" s="368"/>
      <c r="AC1617" s="368"/>
      <c r="AD1617" s="368"/>
      <c r="AE1617" s="368"/>
      <c r="AF1617" s="368"/>
      <c r="AG1617" s="368"/>
      <c r="AH1617" s="368"/>
      <c r="AI1617" s="368"/>
      <c r="AJ1617" s="368"/>
      <c r="AK1617" s="368"/>
      <c r="AL1617" s="368"/>
      <c r="AM1617" s="368"/>
      <c r="AN1617" s="368"/>
      <c r="AO1617" s="368"/>
      <c r="AP1617" s="368"/>
      <c r="AQ1617" s="368"/>
      <c r="AR1617" s="368"/>
      <c r="AS1617" s="368"/>
      <c r="AT1617" s="368"/>
      <c r="AU1617" s="368"/>
      <c r="AV1617" s="368"/>
      <c r="AW1617" s="368"/>
      <c r="AX1617" s="368"/>
      <c r="AY1617" s="369"/>
    </row>
    <row r="1618" spans="1:104" ht="24.75" customHeight="1">
      <c r="B1618" s="25"/>
      <c r="C1618" s="25"/>
      <c r="D1618" s="25"/>
      <c r="E1618" s="25"/>
      <c r="F1618" s="25"/>
      <c r="G1618" s="25"/>
      <c r="H1618" s="30"/>
      <c r="I1618" s="30"/>
      <c r="J1618" s="30"/>
      <c r="K1618" s="30"/>
      <c r="L1618" s="30"/>
      <c r="M1618" s="30"/>
      <c r="N1618" s="30"/>
      <c r="O1618" s="30"/>
      <c r="P1618" s="30"/>
      <c r="Q1618" s="31"/>
      <c r="R1618" s="31"/>
      <c r="S1618" s="31"/>
      <c r="T1618" s="31"/>
      <c r="U1618" s="31"/>
      <c r="V1618" s="31"/>
      <c r="W1618" s="31"/>
      <c r="X1618" s="31"/>
      <c r="Y1618" s="31"/>
      <c r="Z1618" s="31"/>
      <c r="AA1618" s="31"/>
      <c r="AB1618" s="31"/>
      <c r="AC1618" s="31"/>
      <c r="AD1618" s="31"/>
      <c r="AE1618" s="31"/>
      <c r="AF1618" s="31"/>
      <c r="AG1618" s="31"/>
      <c r="AH1618" s="31"/>
      <c r="AI1618" s="31"/>
      <c r="AJ1618" s="31"/>
      <c r="AK1618" s="31"/>
      <c r="AL1618" s="31"/>
      <c r="AM1618" s="31"/>
      <c r="AN1618" s="31"/>
      <c r="AO1618" s="31"/>
      <c r="AP1618" s="31"/>
      <c r="AQ1618" s="31"/>
      <c r="AR1618" s="31"/>
      <c r="AS1618" s="31"/>
      <c r="AT1618" s="31"/>
      <c r="AU1618" s="31"/>
      <c r="AV1618" s="31"/>
      <c r="AW1618" s="31"/>
      <c r="AX1618" s="31"/>
      <c r="AY1618" s="31"/>
    </row>
    <row r="1619" spans="1:104" ht="41.25" customHeight="1">
      <c r="B1619" s="25"/>
      <c r="C1619" s="25"/>
      <c r="D1619" s="25"/>
      <c r="E1619" s="25"/>
      <c r="F1619" s="25"/>
      <c r="G1619" s="25"/>
      <c r="H1619" s="11"/>
      <c r="I1619" s="11"/>
      <c r="J1619" s="11"/>
      <c r="K1619" s="11"/>
      <c r="L1619" s="11"/>
      <c r="M1619" s="11"/>
      <c r="N1619" s="11"/>
      <c r="O1619" s="11"/>
      <c r="P1619" s="11"/>
      <c r="Q1619" s="11"/>
      <c r="R1619" s="11"/>
      <c r="S1619" s="11"/>
      <c r="T1619" s="11"/>
      <c r="U1619" s="11"/>
      <c r="V1619" s="11"/>
      <c r="W1619" s="11"/>
      <c r="X1619" s="11"/>
      <c r="Y1619" s="11"/>
      <c r="Z1619" s="11"/>
      <c r="AA1619" s="11"/>
      <c r="AB1619" s="11"/>
      <c r="AC1619" s="11"/>
      <c r="AD1619" s="11"/>
      <c r="AE1619" s="11"/>
      <c r="AF1619" s="11"/>
      <c r="AG1619" s="11"/>
      <c r="AH1619" s="11"/>
      <c r="AI1619" s="11"/>
      <c r="AJ1619" s="11"/>
      <c r="AK1619" s="11"/>
      <c r="AL1619" s="11"/>
      <c r="AM1619" s="11"/>
      <c r="AN1619" s="11"/>
      <c r="AO1619" s="11"/>
      <c r="AP1619" s="11"/>
      <c r="AQ1619" s="11"/>
      <c r="AR1619" s="11"/>
      <c r="AS1619" s="11"/>
      <c r="AT1619" s="11"/>
      <c r="AU1619" s="11"/>
      <c r="AV1619" s="11"/>
      <c r="AW1619" s="11"/>
      <c r="AX1619" s="11"/>
      <c r="AY1619" s="11"/>
    </row>
    <row r="1620" spans="1:104" ht="23.25" customHeight="1" thickBot="1">
      <c r="A1620" s="4"/>
      <c r="B1620" s="319" t="s">
        <v>100</v>
      </c>
      <c r="C1620" s="320"/>
      <c r="D1620" s="320"/>
      <c r="E1620" s="320"/>
      <c r="F1620" s="320"/>
      <c r="G1620" s="320"/>
      <c r="H1620" s="212" t="s">
        <v>1952</v>
      </c>
      <c r="I1620" s="212"/>
      <c r="J1620" s="212"/>
      <c r="K1620" s="212"/>
      <c r="L1620" s="212"/>
      <c r="M1620" s="212"/>
      <c r="N1620" s="212"/>
      <c r="O1620" s="212"/>
      <c r="P1620" s="212"/>
      <c r="Q1620" s="212"/>
      <c r="R1620" s="212"/>
      <c r="S1620" s="212"/>
      <c r="T1620" s="212"/>
      <c r="U1620" s="212"/>
      <c r="V1620" s="212"/>
      <c r="W1620" s="212"/>
      <c r="X1620" s="212"/>
      <c r="Y1620" s="212"/>
      <c r="Z1620" s="212"/>
      <c r="AA1620" s="212"/>
      <c r="AB1620" s="212"/>
      <c r="AC1620" s="212"/>
      <c r="AD1620" s="212"/>
      <c r="AE1620" s="212"/>
      <c r="AF1620" s="212"/>
      <c r="AG1620" s="212"/>
      <c r="AH1620" s="212"/>
      <c r="AI1620" s="212"/>
      <c r="AJ1620" s="212"/>
      <c r="AK1620" s="212"/>
      <c r="AL1620" s="212"/>
      <c r="AM1620" s="212"/>
      <c r="AN1620" s="212"/>
      <c r="AO1620" s="212"/>
      <c r="AP1620" s="212"/>
      <c r="AQ1620" s="212"/>
      <c r="AR1620" s="212"/>
      <c r="AS1620" s="212"/>
      <c r="AT1620" s="212"/>
      <c r="AU1620" s="212"/>
      <c r="AV1620" s="212"/>
      <c r="AW1620" s="212"/>
      <c r="AX1620" s="212"/>
      <c r="AY1620" s="212"/>
    </row>
    <row r="1621" spans="1:104" ht="385.5" customHeight="1">
      <c r="A1621" s="5"/>
      <c r="B1621" s="288" t="s">
        <v>40</v>
      </c>
      <c r="C1621" s="289"/>
      <c r="D1621" s="289"/>
      <c r="E1621" s="289"/>
      <c r="F1621" s="289"/>
      <c r="G1621" s="290"/>
      <c r="H1621" s="297"/>
      <c r="I1621" s="298"/>
      <c r="J1621" s="298"/>
      <c r="K1621" s="298"/>
      <c r="L1621" s="298"/>
      <c r="M1621" s="298"/>
      <c r="N1621" s="298"/>
      <c r="O1621" s="298"/>
      <c r="P1621" s="298"/>
      <c r="Q1621" s="298"/>
      <c r="R1621" s="298"/>
      <c r="S1621" s="298"/>
      <c r="T1621" s="298"/>
      <c r="U1621" s="298"/>
      <c r="V1621" s="298"/>
      <c r="W1621" s="298"/>
      <c r="X1621" s="298"/>
      <c r="Y1621" s="298"/>
      <c r="Z1621" s="298"/>
      <c r="AA1621" s="298"/>
      <c r="AB1621" s="298"/>
      <c r="AC1621" s="298"/>
      <c r="AD1621" s="298"/>
      <c r="AE1621" s="298"/>
      <c r="AF1621" s="298"/>
      <c r="AG1621" s="298"/>
      <c r="AH1621" s="298"/>
      <c r="AI1621" s="298"/>
      <c r="AJ1621" s="298"/>
      <c r="AK1621" s="298"/>
      <c r="AL1621" s="298"/>
      <c r="AM1621" s="298"/>
      <c r="AN1621" s="298"/>
      <c r="AO1621" s="298"/>
      <c r="AP1621" s="298"/>
      <c r="AQ1621" s="298"/>
      <c r="AR1621" s="298"/>
      <c r="AS1621" s="298"/>
      <c r="AT1621" s="298"/>
      <c r="AU1621" s="298"/>
      <c r="AV1621" s="298"/>
      <c r="AW1621" s="298"/>
      <c r="AX1621" s="298"/>
      <c r="AY1621" s="299"/>
      <c r="BI1621" s="33"/>
      <c r="BJ1621" s="33"/>
      <c r="BK1621" s="33"/>
      <c r="BL1621" s="33"/>
      <c r="BM1621" s="33"/>
      <c r="BN1621" s="33"/>
      <c r="BO1621" s="33"/>
      <c r="BP1621" s="33"/>
      <c r="BQ1621" s="33"/>
      <c r="BR1621" s="33"/>
      <c r="BS1621" s="33"/>
      <c r="BT1621" s="33"/>
      <c r="BU1621" s="33"/>
      <c r="BV1621" s="33"/>
      <c r="BW1621" s="33"/>
      <c r="BX1621" s="33"/>
      <c r="BY1621" s="33"/>
      <c r="BZ1621" s="33"/>
      <c r="CA1621" s="33"/>
      <c r="CB1621" s="33"/>
      <c r="CC1621" s="33"/>
      <c r="CD1621" s="33"/>
      <c r="CE1621" s="33"/>
      <c r="CF1621" s="33"/>
      <c r="CG1621" s="33"/>
      <c r="CH1621" s="33"/>
      <c r="CI1621" s="33"/>
      <c r="CJ1621" s="33"/>
      <c r="CK1621" s="33"/>
      <c r="CL1621" s="33"/>
      <c r="CM1621" s="33"/>
      <c r="CN1621" s="33"/>
      <c r="CO1621" s="33"/>
      <c r="CP1621" s="33"/>
      <c r="CQ1621" s="33"/>
      <c r="CR1621" s="33"/>
      <c r="CS1621" s="33"/>
      <c r="CT1621" s="33"/>
      <c r="CU1621" s="33"/>
      <c r="CV1621" s="33"/>
      <c r="CW1621" s="33"/>
      <c r="CX1621" s="33"/>
      <c r="CY1621" s="33"/>
      <c r="CZ1621" s="33"/>
    </row>
    <row r="1622" spans="1:104" ht="348.95" customHeight="1">
      <c r="B1622" s="291"/>
      <c r="C1622" s="292"/>
      <c r="D1622" s="292"/>
      <c r="E1622" s="292"/>
      <c r="F1622" s="292"/>
      <c r="G1622" s="293"/>
      <c r="H1622" s="300"/>
      <c r="I1622" s="301"/>
      <c r="J1622" s="301"/>
      <c r="K1622" s="301"/>
      <c r="L1622" s="301"/>
      <c r="M1622" s="301"/>
      <c r="N1622" s="301"/>
      <c r="O1622" s="301"/>
      <c r="P1622" s="301"/>
      <c r="Q1622" s="301"/>
      <c r="R1622" s="301"/>
      <c r="S1622" s="301"/>
      <c r="T1622" s="301"/>
      <c r="U1622" s="301"/>
      <c r="V1622" s="301"/>
      <c r="W1622" s="301"/>
      <c r="X1622" s="301"/>
      <c r="Y1622" s="301"/>
      <c r="Z1622" s="301"/>
      <c r="AA1622" s="301"/>
      <c r="AB1622" s="301"/>
      <c r="AC1622" s="301"/>
      <c r="AD1622" s="301"/>
      <c r="AE1622" s="301"/>
      <c r="AF1622" s="301"/>
      <c r="AG1622" s="301"/>
      <c r="AH1622" s="301"/>
      <c r="AI1622" s="301"/>
      <c r="AJ1622" s="301"/>
      <c r="AK1622" s="301"/>
      <c r="AL1622" s="301"/>
      <c r="AM1622" s="301"/>
      <c r="AN1622" s="301"/>
      <c r="AO1622" s="301"/>
      <c r="AP1622" s="301"/>
      <c r="AQ1622" s="301"/>
      <c r="AR1622" s="301"/>
      <c r="AS1622" s="301"/>
      <c r="AT1622" s="301"/>
      <c r="AU1622" s="301"/>
      <c r="AV1622" s="301"/>
      <c r="AW1622" s="301"/>
      <c r="AX1622" s="301"/>
      <c r="AY1622" s="302"/>
      <c r="BI1622" s="33"/>
      <c r="BJ1622" s="33"/>
      <c r="BK1622" s="33"/>
      <c r="BL1622" s="33"/>
      <c r="BM1622" s="33"/>
      <c r="BN1622" s="33"/>
      <c r="BO1622" s="33"/>
      <c r="BP1622" s="33"/>
      <c r="BQ1622" s="33"/>
      <c r="BR1622" s="33"/>
      <c r="BS1622" s="33"/>
      <c r="BT1622" s="33"/>
      <c r="BU1622" s="33"/>
      <c r="BV1622" s="33"/>
      <c r="BW1622" s="33"/>
      <c r="BX1622" s="33"/>
      <c r="BY1622" s="33"/>
      <c r="BZ1622" s="33"/>
      <c r="CA1622" s="33"/>
      <c r="CB1622" s="33"/>
      <c r="CC1622" s="33"/>
      <c r="CD1622" s="33"/>
      <c r="CE1622" s="33"/>
      <c r="CF1622" s="33"/>
      <c r="CG1622" s="33"/>
      <c r="CH1622" s="33"/>
      <c r="CI1622" s="33"/>
      <c r="CJ1622" s="33"/>
      <c r="CK1622" s="33"/>
      <c r="CL1622" s="33"/>
      <c r="CM1622" s="33"/>
      <c r="CN1622" s="33"/>
      <c r="CO1622" s="33"/>
      <c r="CP1622" s="33"/>
      <c r="CQ1622" s="33"/>
      <c r="CR1622" s="33"/>
      <c r="CS1622" s="33"/>
      <c r="CT1622" s="33"/>
      <c r="CU1622" s="33"/>
      <c r="CV1622" s="33"/>
      <c r="CW1622" s="33"/>
      <c r="CX1622" s="33"/>
      <c r="CY1622" s="33"/>
      <c r="CZ1622" s="33"/>
    </row>
    <row r="1623" spans="1:104" ht="324" customHeight="1" thickBot="1">
      <c r="B1623" s="294"/>
      <c r="C1623" s="295"/>
      <c r="D1623" s="295"/>
      <c r="E1623" s="295"/>
      <c r="F1623" s="295"/>
      <c r="G1623" s="296"/>
      <c r="H1623" s="303"/>
      <c r="I1623" s="304"/>
      <c r="J1623" s="304"/>
      <c r="K1623" s="304"/>
      <c r="L1623" s="304"/>
      <c r="M1623" s="304"/>
      <c r="N1623" s="304"/>
      <c r="O1623" s="304"/>
      <c r="P1623" s="304"/>
      <c r="Q1623" s="304"/>
      <c r="R1623" s="304"/>
      <c r="S1623" s="304"/>
      <c r="T1623" s="304"/>
      <c r="U1623" s="304"/>
      <c r="V1623" s="304"/>
      <c r="W1623" s="304"/>
      <c r="X1623" s="304"/>
      <c r="Y1623" s="304"/>
      <c r="Z1623" s="304"/>
      <c r="AA1623" s="304"/>
      <c r="AB1623" s="304"/>
      <c r="AC1623" s="304"/>
      <c r="AD1623" s="304"/>
      <c r="AE1623" s="304"/>
      <c r="AF1623" s="304"/>
      <c r="AG1623" s="304"/>
      <c r="AH1623" s="304"/>
      <c r="AI1623" s="304"/>
      <c r="AJ1623" s="304"/>
      <c r="AK1623" s="304"/>
      <c r="AL1623" s="304"/>
      <c r="AM1623" s="304"/>
      <c r="AN1623" s="304"/>
      <c r="AO1623" s="304"/>
      <c r="AP1623" s="304"/>
      <c r="AQ1623" s="304"/>
      <c r="AR1623" s="304"/>
      <c r="AS1623" s="304"/>
      <c r="AT1623" s="304"/>
      <c r="AU1623" s="304"/>
      <c r="AV1623" s="304"/>
      <c r="AW1623" s="304"/>
      <c r="AX1623" s="304"/>
      <c r="AY1623" s="305"/>
      <c r="BI1623" s="33"/>
      <c r="BJ1623" s="33"/>
      <c r="BK1623" s="33"/>
      <c r="BL1623" s="33"/>
      <c r="BM1623" s="33"/>
      <c r="BN1623" s="33"/>
      <c r="BO1623" s="33"/>
      <c r="BP1623" s="33"/>
      <c r="BQ1623" s="33"/>
      <c r="BR1623" s="33"/>
      <c r="BS1623" s="33"/>
      <c r="BT1623" s="33"/>
      <c r="BU1623" s="33"/>
      <c r="BV1623" s="33"/>
      <c r="BW1623" s="33"/>
      <c r="BX1623" s="33"/>
      <c r="BY1623" s="33"/>
      <c r="BZ1623" s="33"/>
      <c r="CA1623" s="33"/>
      <c r="CB1623" s="33"/>
      <c r="CC1623" s="33"/>
      <c r="CD1623" s="33"/>
      <c r="CE1623" s="33"/>
      <c r="CF1623" s="33"/>
      <c r="CG1623" s="33"/>
      <c r="CH1623" s="33"/>
      <c r="CI1623" s="33"/>
      <c r="CJ1623" s="33"/>
      <c r="CK1623" s="33"/>
      <c r="CL1623" s="33"/>
      <c r="CM1623" s="33"/>
      <c r="CN1623" s="33"/>
      <c r="CO1623" s="33"/>
      <c r="CP1623" s="33"/>
      <c r="CQ1623" s="33"/>
      <c r="CR1623" s="33"/>
      <c r="CS1623" s="33"/>
      <c r="CT1623" s="33"/>
      <c r="CU1623" s="33"/>
      <c r="CV1623" s="33"/>
      <c r="CW1623" s="33"/>
      <c r="CX1623" s="33"/>
      <c r="CY1623" s="33"/>
      <c r="CZ1623" s="33"/>
    </row>
    <row r="1624" spans="1:104" ht="41.25" customHeight="1">
      <c r="B1624" s="25"/>
      <c r="C1624" s="25"/>
      <c r="D1624" s="25"/>
      <c r="E1624" s="25"/>
      <c r="F1624" s="25"/>
      <c r="G1624" s="25"/>
      <c r="H1624" s="11"/>
      <c r="I1624" s="11"/>
      <c r="J1624" s="11"/>
      <c r="K1624" s="11"/>
      <c r="L1624" s="11"/>
      <c r="M1624" s="11"/>
      <c r="N1624" s="11"/>
      <c r="O1624" s="11"/>
      <c r="P1624" s="11"/>
      <c r="Q1624" s="11"/>
      <c r="R1624" s="11"/>
      <c r="S1624" s="11"/>
      <c r="T1624" s="11"/>
      <c r="U1624" s="11"/>
      <c r="V1624" s="11"/>
      <c r="W1624" s="11"/>
      <c r="X1624" s="11"/>
      <c r="Y1624" s="11"/>
      <c r="Z1624" s="11"/>
      <c r="AA1624" s="11"/>
      <c r="AB1624" s="11"/>
      <c r="AC1624" s="11"/>
      <c r="AD1624" s="11"/>
      <c r="AE1624" s="11"/>
      <c r="AF1624" s="11"/>
      <c r="AG1624" s="11"/>
      <c r="AH1624" s="11"/>
      <c r="AI1624" s="11"/>
      <c r="AJ1624" s="11"/>
      <c r="AK1624" s="11"/>
      <c r="AL1624" s="11"/>
      <c r="AM1624" s="11"/>
      <c r="AN1624" s="11"/>
      <c r="AO1624" s="11"/>
      <c r="AP1624" s="11"/>
      <c r="AQ1624" s="11"/>
      <c r="AR1624" s="11"/>
      <c r="AS1624" s="11"/>
      <c r="AT1624" s="11"/>
      <c r="AU1624" s="11"/>
      <c r="AV1624" s="11"/>
      <c r="AW1624" s="11"/>
      <c r="AX1624" s="11"/>
      <c r="AY1624" s="11"/>
    </row>
    <row r="1625" spans="1:104" ht="30" customHeight="1" thickBot="1">
      <c r="B1625" s="306" t="s">
        <v>100</v>
      </c>
      <c r="C1625" s="306"/>
      <c r="D1625" s="306"/>
      <c r="E1625" s="306"/>
      <c r="F1625" s="307"/>
      <c r="G1625" s="307"/>
      <c r="H1625" s="507" t="s">
        <v>1952</v>
      </c>
      <c r="I1625" s="507"/>
      <c r="J1625" s="507"/>
      <c r="K1625" s="507"/>
      <c r="L1625" s="507"/>
      <c r="M1625" s="507"/>
      <c r="N1625" s="507"/>
      <c r="O1625" s="507"/>
      <c r="P1625" s="507"/>
      <c r="Q1625" s="507"/>
      <c r="R1625" s="507"/>
      <c r="S1625" s="507"/>
      <c r="T1625" s="507"/>
      <c r="U1625" s="507"/>
      <c r="V1625" s="507"/>
      <c r="W1625" s="507"/>
      <c r="X1625" s="507"/>
      <c r="Y1625" s="507"/>
      <c r="Z1625" s="507"/>
      <c r="AA1625" s="507"/>
      <c r="AB1625" s="507"/>
      <c r="AC1625" s="507"/>
      <c r="AD1625" s="507"/>
      <c r="AE1625" s="507"/>
      <c r="AF1625" s="507"/>
      <c r="AG1625" s="507"/>
      <c r="AH1625" s="507"/>
      <c r="AI1625" s="507"/>
      <c r="AJ1625" s="507"/>
      <c r="AK1625" s="507"/>
      <c r="AL1625" s="507"/>
      <c r="AM1625" s="507"/>
      <c r="AN1625" s="507"/>
      <c r="AO1625" s="507"/>
      <c r="AP1625" s="507"/>
      <c r="AQ1625" s="507"/>
      <c r="AR1625" s="507"/>
      <c r="AS1625" s="507"/>
      <c r="AT1625" s="507"/>
      <c r="AU1625" s="507"/>
      <c r="AV1625" s="507"/>
      <c r="AW1625" s="507"/>
      <c r="AX1625" s="507"/>
      <c r="AY1625" s="507"/>
    </row>
    <row r="1626" spans="1:104" ht="24.75" customHeight="1">
      <c r="B1626" s="308" t="s">
        <v>75</v>
      </c>
      <c r="C1626" s="309"/>
      <c r="D1626" s="309"/>
      <c r="E1626" s="309"/>
      <c r="F1626" s="309"/>
      <c r="G1626" s="310"/>
      <c r="H1626" s="314" t="s">
        <v>500</v>
      </c>
      <c r="I1626" s="315"/>
      <c r="J1626" s="315"/>
      <c r="K1626" s="315"/>
      <c r="L1626" s="315"/>
      <c r="M1626" s="315"/>
      <c r="N1626" s="315"/>
      <c r="O1626" s="315"/>
      <c r="P1626" s="315"/>
      <c r="Q1626" s="315"/>
      <c r="R1626" s="315"/>
      <c r="S1626" s="315"/>
      <c r="T1626" s="315"/>
      <c r="U1626" s="315"/>
      <c r="V1626" s="315"/>
      <c r="W1626" s="315"/>
      <c r="X1626" s="315"/>
      <c r="Y1626" s="315"/>
      <c r="Z1626" s="315"/>
      <c r="AA1626" s="315"/>
      <c r="AB1626" s="315"/>
      <c r="AC1626" s="316"/>
      <c r="AD1626" s="314" t="s">
        <v>259</v>
      </c>
      <c r="AE1626" s="315"/>
      <c r="AF1626" s="315"/>
      <c r="AG1626" s="315"/>
      <c r="AH1626" s="315"/>
      <c r="AI1626" s="315"/>
      <c r="AJ1626" s="315"/>
      <c r="AK1626" s="315"/>
      <c r="AL1626" s="315"/>
      <c r="AM1626" s="315"/>
      <c r="AN1626" s="315"/>
      <c r="AO1626" s="315"/>
      <c r="AP1626" s="315"/>
      <c r="AQ1626" s="315"/>
      <c r="AR1626" s="315"/>
      <c r="AS1626" s="315"/>
      <c r="AT1626" s="315"/>
      <c r="AU1626" s="315"/>
      <c r="AV1626" s="315"/>
      <c r="AW1626" s="315"/>
      <c r="AX1626" s="315"/>
      <c r="AY1626" s="317"/>
    </row>
    <row r="1627" spans="1:104" ht="24.75" customHeight="1">
      <c r="B1627" s="308"/>
      <c r="C1627" s="309"/>
      <c r="D1627" s="309"/>
      <c r="E1627" s="309"/>
      <c r="F1627" s="309"/>
      <c r="G1627" s="310"/>
      <c r="H1627" s="278" t="s">
        <v>23</v>
      </c>
      <c r="I1627" s="279"/>
      <c r="J1627" s="279"/>
      <c r="K1627" s="279"/>
      <c r="L1627" s="280"/>
      <c r="M1627" s="259" t="s">
        <v>24</v>
      </c>
      <c r="N1627" s="279"/>
      <c r="O1627" s="279"/>
      <c r="P1627" s="279"/>
      <c r="Q1627" s="279"/>
      <c r="R1627" s="279"/>
      <c r="S1627" s="279"/>
      <c r="T1627" s="279"/>
      <c r="U1627" s="279"/>
      <c r="V1627" s="279"/>
      <c r="W1627" s="279"/>
      <c r="X1627" s="279"/>
      <c r="Y1627" s="280"/>
      <c r="Z1627" s="262" t="s">
        <v>25</v>
      </c>
      <c r="AA1627" s="281"/>
      <c r="AB1627" s="281"/>
      <c r="AC1627" s="318"/>
      <c r="AD1627" s="278" t="s">
        <v>23</v>
      </c>
      <c r="AE1627" s="279"/>
      <c r="AF1627" s="279"/>
      <c r="AG1627" s="279"/>
      <c r="AH1627" s="280"/>
      <c r="AI1627" s="259" t="s">
        <v>24</v>
      </c>
      <c r="AJ1627" s="279"/>
      <c r="AK1627" s="279"/>
      <c r="AL1627" s="279"/>
      <c r="AM1627" s="279"/>
      <c r="AN1627" s="279"/>
      <c r="AO1627" s="279"/>
      <c r="AP1627" s="279"/>
      <c r="AQ1627" s="279"/>
      <c r="AR1627" s="279"/>
      <c r="AS1627" s="279"/>
      <c r="AT1627" s="279"/>
      <c r="AU1627" s="280"/>
      <c r="AV1627" s="262" t="s">
        <v>25</v>
      </c>
      <c r="AW1627" s="281"/>
      <c r="AX1627" s="281"/>
      <c r="AY1627" s="282"/>
    </row>
    <row r="1628" spans="1:104" ht="24.75" customHeight="1">
      <c r="B1628" s="308"/>
      <c r="C1628" s="309"/>
      <c r="D1628" s="309"/>
      <c r="E1628" s="309"/>
      <c r="F1628" s="309"/>
      <c r="G1628" s="310"/>
      <c r="H1628" s="243"/>
      <c r="I1628" s="244"/>
      <c r="J1628" s="244"/>
      <c r="K1628" s="244"/>
      <c r="L1628" s="245"/>
      <c r="M1628" s="246"/>
      <c r="N1628" s="247"/>
      <c r="O1628" s="247"/>
      <c r="P1628" s="247"/>
      <c r="Q1628" s="247"/>
      <c r="R1628" s="247"/>
      <c r="S1628" s="247"/>
      <c r="T1628" s="247"/>
      <c r="U1628" s="247"/>
      <c r="V1628" s="247"/>
      <c r="W1628" s="247"/>
      <c r="X1628" s="247"/>
      <c r="Y1628" s="248"/>
      <c r="Z1628" s="283"/>
      <c r="AA1628" s="284"/>
      <c r="AB1628" s="284"/>
      <c r="AC1628" s="285"/>
      <c r="AD1628" s="243"/>
      <c r="AE1628" s="244"/>
      <c r="AF1628" s="244"/>
      <c r="AG1628" s="244"/>
      <c r="AH1628" s="245"/>
      <c r="AI1628" s="246"/>
      <c r="AJ1628" s="286"/>
      <c r="AK1628" s="286"/>
      <c r="AL1628" s="286"/>
      <c r="AM1628" s="286"/>
      <c r="AN1628" s="286"/>
      <c r="AO1628" s="286"/>
      <c r="AP1628" s="286"/>
      <c r="AQ1628" s="286"/>
      <c r="AR1628" s="286"/>
      <c r="AS1628" s="286"/>
      <c r="AT1628" s="286"/>
      <c r="AU1628" s="287"/>
      <c r="AV1628" s="249"/>
      <c r="AW1628" s="250"/>
      <c r="AX1628" s="250"/>
      <c r="AY1628" s="252"/>
    </row>
    <row r="1629" spans="1:104" ht="24.75" customHeight="1">
      <c r="B1629" s="308"/>
      <c r="C1629" s="309"/>
      <c r="D1629" s="309"/>
      <c r="E1629" s="309"/>
      <c r="F1629" s="309"/>
      <c r="G1629" s="310"/>
      <c r="H1629" s="233"/>
      <c r="I1629" s="234"/>
      <c r="J1629" s="234"/>
      <c r="K1629" s="234"/>
      <c r="L1629" s="235"/>
      <c r="M1629" s="236"/>
      <c r="N1629" s="237"/>
      <c r="O1629" s="237"/>
      <c r="P1629" s="237"/>
      <c r="Q1629" s="237"/>
      <c r="R1629" s="237"/>
      <c r="S1629" s="237"/>
      <c r="T1629" s="237"/>
      <c r="U1629" s="237"/>
      <c r="V1629" s="237"/>
      <c r="W1629" s="237"/>
      <c r="X1629" s="237"/>
      <c r="Y1629" s="238"/>
      <c r="Z1629" s="239"/>
      <c r="AA1629" s="240"/>
      <c r="AB1629" s="240"/>
      <c r="AC1629" s="242"/>
      <c r="AD1629" s="233"/>
      <c r="AE1629" s="234"/>
      <c r="AF1629" s="234"/>
      <c r="AG1629" s="234"/>
      <c r="AH1629" s="235"/>
      <c r="AI1629" s="236"/>
      <c r="AJ1629" s="237"/>
      <c r="AK1629" s="237"/>
      <c r="AL1629" s="237"/>
      <c r="AM1629" s="237"/>
      <c r="AN1629" s="237"/>
      <c r="AO1629" s="237"/>
      <c r="AP1629" s="237"/>
      <c r="AQ1629" s="237"/>
      <c r="AR1629" s="237"/>
      <c r="AS1629" s="237"/>
      <c r="AT1629" s="237"/>
      <c r="AU1629" s="238"/>
      <c r="AV1629" s="239"/>
      <c r="AW1629" s="240"/>
      <c r="AX1629" s="240"/>
      <c r="AY1629" s="241"/>
    </row>
    <row r="1630" spans="1:104" ht="24.75" customHeight="1">
      <c r="B1630" s="308"/>
      <c r="C1630" s="309"/>
      <c r="D1630" s="309"/>
      <c r="E1630" s="309"/>
      <c r="F1630" s="309"/>
      <c r="G1630" s="310"/>
      <c r="H1630" s="233"/>
      <c r="I1630" s="234"/>
      <c r="J1630" s="234"/>
      <c r="K1630" s="234"/>
      <c r="L1630" s="235"/>
      <c r="M1630" s="236"/>
      <c r="N1630" s="237"/>
      <c r="O1630" s="237"/>
      <c r="P1630" s="237"/>
      <c r="Q1630" s="237"/>
      <c r="R1630" s="237"/>
      <c r="S1630" s="237"/>
      <c r="T1630" s="237"/>
      <c r="U1630" s="237"/>
      <c r="V1630" s="237"/>
      <c r="W1630" s="237"/>
      <c r="X1630" s="237"/>
      <c r="Y1630" s="238"/>
      <c r="Z1630" s="239"/>
      <c r="AA1630" s="240"/>
      <c r="AB1630" s="240"/>
      <c r="AC1630" s="242"/>
      <c r="AD1630" s="233"/>
      <c r="AE1630" s="234"/>
      <c r="AF1630" s="234"/>
      <c r="AG1630" s="234"/>
      <c r="AH1630" s="235"/>
      <c r="AI1630" s="236"/>
      <c r="AJ1630" s="237"/>
      <c r="AK1630" s="237"/>
      <c r="AL1630" s="237"/>
      <c r="AM1630" s="237"/>
      <c r="AN1630" s="237"/>
      <c r="AO1630" s="237"/>
      <c r="AP1630" s="237"/>
      <c r="AQ1630" s="237"/>
      <c r="AR1630" s="237"/>
      <c r="AS1630" s="237"/>
      <c r="AT1630" s="237"/>
      <c r="AU1630" s="238"/>
      <c r="AV1630" s="239"/>
      <c r="AW1630" s="240"/>
      <c r="AX1630" s="240"/>
      <c r="AY1630" s="241"/>
    </row>
    <row r="1631" spans="1:104" ht="24.75" customHeight="1">
      <c r="B1631" s="308"/>
      <c r="C1631" s="309"/>
      <c r="D1631" s="309"/>
      <c r="E1631" s="309"/>
      <c r="F1631" s="309"/>
      <c r="G1631" s="310"/>
      <c r="H1631" s="233"/>
      <c r="I1631" s="234"/>
      <c r="J1631" s="234"/>
      <c r="K1631" s="234"/>
      <c r="L1631" s="235"/>
      <c r="M1631" s="236"/>
      <c r="N1631" s="237"/>
      <c r="O1631" s="237"/>
      <c r="P1631" s="237"/>
      <c r="Q1631" s="237"/>
      <c r="R1631" s="237"/>
      <c r="S1631" s="237"/>
      <c r="T1631" s="237"/>
      <c r="U1631" s="237"/>
      <c r="V1631" s="237"/>
      <c r="W1631" s="237"/>
      <c r="X1631" s="237"/>
      <c r="Y1631" s="238"/>
      <c r="Z1631" s="239"/>
      <c r="AA1631" s="240"/>
      <c r="AB1631" s="240"/>
      <c r="AC1631" s="242"/>
      <c r="AD1631" s="233"/>
      <c r="AE1631" s="234"/>
      <c r="AF1631" s="234"/>
      <c r="AG1631" s="234"/>
      <c r="AH1631" s="235"/>
      <c r="AI1631" s="236"/>
      <c r="AJ1631" s="237"/>
      <c r="AK1631" s="237"/>
      <c r="AL1631" s="237"/>
      <c r="AM1631" s="237"/>
      <c r="AN1631" s="237"/>
      <c r="AO1631" s="237"/>
      <c r="AP1631" s="237"/>
      <c r="AQ1631" s="237"/>
      <c r="AR1631" s="237"/>
      <c r="AS1631" s="237"/>
      <c r="AT1631" s="237"/>
      <c r="AU1631" s="238"/>
      <c r="AV1631" s="239"/>
      <c r="AW1631" s="240"/>
      <c r="AX1631" s="240"/>
      <c r="AY1631" s="241"/>
    </row>
    <row r="1632" spans="1:104" ht="24.75" customHeight="1">
      <c r="B1632" s="308"/>
      <c r="C1632" s="309"/>
      <c r="D1632" s="309"/>
      <c r="E1632" s="309"/>
      <c r="F1632" s="309"/>
      <c r="G1632" s="310"/>
      <c r="H1632" s="233"/>
      <c r="I1632" s="234"/>
      <c r="J1632" s="234"/>
      <c r="K1632" s="234"/>
      <c r="L1632" s="235"/>
      <c r="M1632" s="236"/>
      <c r="N1632" s="237"/>
      <c r="O1632" s="237"/>
      <c r="P1632" s="237"/>
      <c r="Q1632" s="237"/>
      <c r="R1632" s="237"/>
      <c r="S1632" s="237"/>
      <c r="T1632" s="237"/>
      <c r="U1632" s="237"/>
      <c r="V1632" s="237"/>
      <c r="W1632" s="237"/>
      <c r="X1632" s="237"/>
      <c r="Y1632" s="238"/>
      <c r="Z1632" s="239"/>
      <c r="AA1632" s="240"/>
      <c r="AB1632" s="240"/>
      <c r="AC1632" s="240"/>
      <c r="AD1632" s="233"/>
      <c r="AE1632" s="234"/>
      <c r="AF1632" s="234"/>
      <c r="AG1632" s="234"/>
      <c r="AH1632" s="235"/>
      <c r="AI1632" s="236"/>
      <c r="AJ1632" s="237"/>
      <c r="AK1632" s="237"/>
      <c r="AL1632" s="237"/>
      <c r="AM1632" s="237"/>
      <c r="AN1632" s="237"/>
      <c r="AO1632" s="237"/>
      <c r="AP1632" s="237"/>
      <c r="AQ1632" s="237"/>
      <c r="AR1632" s="237"/>
      <c r="AS1632" s="237"/>
      <c r="AT1632" s="237"/>
      <c r="AU1632" s="238"/>
      <c r="AV1632" s="239"/>
      <c r="AW1632" s="240"/>
      <c r="AX1632" s="240"/>
      <c r="AY1632" s="241"/>
    </row>
    <row r="1633" spans="2:51" ht="24.75" customHeight="1">
      <c r="B1633" s="308"/>
      <c r="C1633" s="309"/>
      <c r="D1633" s="309"/>
      <c r="E1633" s="309"/>
      <c r="F1633" s="309"/>
      <c r="G1633" s="310"/>
      <c r="H1633" s="233"/>
      <c r="I1633" s="234"/>
      <c r="J1633" s="234"/>
      <c r="K1633" s="234"/>
      <c r="L1633" s="235"/>
      <c r="M1633" s="236"/>
      <c r="N1633" s="237"/>
      <c r="O1633" s="237"/>
      <c r="P1633" s="237"/>
      <c r="Q1633" s="237"/>
      <c r="R1633" s="237"/>
      <c r="S1633" s="237"/>
      <c r="T1633" s="237"/>
      <c r="U1633" s="237"/>
      <c r="V1633" s="237"/>
      <c r="W1633" s="237"/>
      <c r="X1633" s="237"/>
      <c r="Y1633" s="238"/>
      <c r="Z1633" s="239"/>
      <c r="AA1633" s="240"/>
      <c r="AB1633" s="240"/>
      <c r="AC1633" s="240"/>
      <c r="AD1633" s="233"/>
      <c r="AE1633" s="234"/>
      <c r="AF1633" s="234"/>
      <c r="AG1633" s="234"/>
      <c r="AH1633" s="235"/>
      <c r="AI1633" s="236"/>
      <c r="AJ1633" s="237"/>
      <c r="AK1633" s="237"/>
      <c r="AL1633" s="237"/>
      <c r="AM1633" s="237"/>
      <c r="AN1633" s="237"/>
      <c r="AO1633" s="237"/>
      <c r="AP1633" s="237"/>
      <c r="AQ1633" s="237"/>
      <c r="AR1633" s="237"/>
      <c r="AS1633" s="237"/>
      <c r="AT1633" s="237"/>
      <c r="AU1633" s="238"/>
      <c r="AV1633" s="239"/>
      <c r="AW1633" s="240"/>
      <c r="AX1633" s="240"/>
      <c r="AY1633" s="241"/>
    </row>
    <row r="1634" spans="2:51" ht="24.75" customHeight="1">
      <c r="B1634" s="308"/>
      <c r="C1634" s="309"/>
      <c r="D1634" s="309"/>
      <c r="E1634" s="309"/>
      <c r="F1634" s="309"/>
      <c r="G1634" s="310"/>
      <c r="H1634" s="233"/>
      <c r="I1634" s="234"/>
      <c r="J1634" s="234"/>
      <c r="K1634" s="234"/>
      <c r="L1634" s="235"/>
      <c r="M1634" s="236"/>
      <c r="N1634" s="237"/>
      <c r="O1634" s="237"/>
      <c r="P1634" s="237"/>
      <c r="Q1634" s="237"/>
      <c r="R1634" s="237"/>
      <c r="S1634" s="237"/>
      <c r="T1634" s="237"/>
      <c r="U1634" s="237"/>
      <c r="V1634" s="237"/>
      <c r="W1634" s="237"/>
      <c r="X1634" s="237"/>
      <c r="Y1634" s="238"/>
      <c r="Z1634" s="239"/>
      <c r="AA1634" s="240"/>
      <c r="AB1634" s="240"/>
      <c r="AC1634" s="240"/>
      <c r="AD1634" s="233"/>
      <c r="AE1634" s="234"/>
      <c r="AF1634" s="234"/>
      <c r="AG1634" s="234"/>
      <c r="AH1634" s="235"/>
      <c r="AI1634" s="236"/>
      <c r="AJ1634" s="237"/>
      <c r="AK1634" s="237"/>
      <c r="AL1634" s="237"/>
      <c r="AM1634" s="237"/>
      <c r="AN1634" s="237"/>
      <c r="AO1634" s="237"/>
      <c r="AP1634" s="237"/>
      <c r="AQ1634" s="237"/>
      <c r="AR1634" s="237"/>
      <c r="AS1634" s="237"/>
      <c r="AT1634" s="237"/>
      <c r="AU1634" s="238"/>
      <c r="AV1634" s="239"/>
      <c r="AW1634" s="240"/>
      <c r="AX1634" s="240"/>
      <c r="AY1634" s="241"/>
    </row>
    <row r="1635" spans="2:51" ht="24.75" customHeight="1">
      <c r="B1635" s="308"/>
      <c r="C1635" s="309"/>
      <c r="D1635" s="309"/>
      <c r="E1635" s="309"/>
      <c r="F1635" s="309"/>
      <c r="G1635" s="310"/>
      <c r="H1635" s="224"/>
      <c r="I1635" s="225"/>
      <c r="J1635" s="225"/>
      <c r="K1635" s="225"/>
      <c r="L1635" s="226"/>
      <c r="M1635" s="227"/>
      <c r="N1635" s="228"/>
      <c r="O1635" s="228"/>
      <c r="P1635" s="228"/>
      <c r="Q1635" s="228"/>
      <c r="R1635" s="228"/>
      <c r="S1635" s="228"/>
      <c r="T1635" s="228"/>
      <c r="U1635" s="228"/>
      <c r="V1635" s="228"/>
      <c r="W1635" s="228"/>
      <c r="X1635" s="228"/>
      <c r="Y1635" s="229"/>
      <c r="Z1635" s="230"/>
      <c r="AA1635" s="231"/>
      <c r="AB1635" s="231"/>
      <c r="AC1635" s="231"/>
      <c r="AD1635" s="224"/>
      <c r="AE1635" s="225"/>
      <c r="AF1635" s="225"/>
      <c r="AG1635" s="225"/>
      <c r="AH1635" s="226"/>
      <c r="AI1635" s="227"/>
      <c r="AJ1635" s="228"/>
      <c r="AK1635" s="228"/>
      <c r="AL1635" s="228"/>
      <c r="AM1635" s="228"/>
      <c r="AN1635" s="228"/>
      <c r="AO1635" s="228"/>
      <c r="AP1635" s="228"/>
      <c r="AQ1635" s="228"/>
      <c r="AR1635" s="228"/>
      <c r="AS1635" s="228"/>
      <c r="AT1635" s="228"/>
      <c r="AU1635" s="229"/>
      <c r="AV1635" s="230"/>
      <c r="AW1635" s="231"/>
      <c r="AX1635" s="231"/>
      <c r="AY1635" s="232"/>
    </row>
    <row r="1636" spans="2:51" ht="24.75" customHeight="1">
      <c r="B1636" s="308"/>
      <c r="C1636" s="309"/>
      <c r="D1636" s="309"/>
      <c r="E1636" s="309"/>
      <c r="F1636" s="309"/>
      <c r="G1636" s="310"/>
      <c r="H1636" s="266" t="s">
        <v>26</v>
      </c>
      <c r="I1636" s="267"/>
      <c r="J1636" s="267"/>
      <c r="K1636" s="267"/>
      <c r="L1636" s="267"/>
      <c r="M1636" s="268"/>
      <c r="N1636" s="269"/>
      <c r="O1636" s="269"/>
      <c r="P1636" s="269"/>
      <c r="Q1636" s="269"/>
      <c r="R1636" s="269"/>
      <c r="S1636" s="269"/>
      <c r="T1636" s="269"/>
      <c r="U1636" s="269"/>
      <c r="V1636" s="269"/>
      <c r="W1636" s="269"/>
      <c r="X1636" s="269"/>
      <c r="Y1636" s="270"/>
      <c r="Z1636" s="275"/>
      <c r="AA1636" s="276"/>
      <c r="AB1636" s="276"/>
      <c r="AC1636" s="277"/>
      <c r="AD1636" s="266" t="s">
        <v>26</v>
      </c>
      <c r="AE1636" s="267"/>
      <c r="AF1636" s="267"/>
      <c r="AG1636" s="267"/>
      <c r="AH1636" s="267"/>
      <c r="AI1636" s="268"/>
      <c r="AJ1636" s="269"/>
      <c r="AK1636" s="269"/>
      <c r="AL1636" s="269"/>
      <c r="AM1636" s="269"/>
      <c r="AN1636" s="269"/>
      <c r="AO1636" s="269"/>
      <c r="AP1636" s="269"/>
      <c r="AQ1636" s="269"/>
      <c r="AR1636" s="269"/>
      <c r="AS1636" s="269"/>
      <c r="AT1636" s="269"/>
      <c r="AU1636" s="270"/>
      <c r="AV1636" s="271"/>
      <c r="AW1636" s="272"/>
      <c r="AX1636" s="272"/>
      <c r="AY1636" s="274"/>
    </row>
    <row r="1637" spans="2:51" ht="25.15" customHeight="1">
      <c r="B1637" s="308"/>
      <c r="C1637" s="309"/>
      <c r="D1637" s="309"/>
      <c r="E1637" s="309"/>
      <c r="F1637" s="309"/>
      <c r="G1637" s="310"/>
      <c r="H1637" s="253" t="s">
        <v>501</v>
      </c>
      <c r="I1637" s="254"/>
      <c r="J1637" s="254"/>
      <c r="K1637" s="254"/>
      <c r="L1637" s="254"/>
      <c r="M1637" s="254"/>
      <c r="N1637" s="254"/>
      <c r="O1637" s="254"/>
      <c r="P1637" s="254"/>
      <c r="Q1637" s="254"/>
      <c r="R1637" s="254"/>
      <c r="S1637" s="254"/>
      <c r="T1637" s="254"/>
      <c r="U1637" s="254"/>
      <c r="V1637" s="254"/>
      <c r="W1637" s="254"/>
      <c r="X1637" s="254"/>
      <c r="Y1637" s="254"/>
      <c r="Z1637" s="254"/>
      <c r="AA1637" s="254"/>
      <c r="AB1637" s="254"/>
      <c r="AC1637" s="255"/>
      <c r="AD1637" s="253" t="s">
        <v>356</v>
      </c>
      <c r="AE1637" s="254"/>
      <c r="AF1637" s="254"/>
      <c r="AG1637" s="254"/>
      <c r="AH1637" s="254"/>
      <c r="AI1637" s="254"/>
      <c r="AJ1637" s="254"/>
      <c r="AK1637" s="254"/>
      <c r="AL1637" s="254"/>
      <c r="AM1637" s="254"/>
      <c r="AN1637" s="254"/>
      <c r="AO1637" s="254"/>
      <c r="AP1637" s="254"/>
      <c r="AQ1637" s="254"/>
      <c r="AR1637" s="254"/>
      <c r="AS1637" s="254"/>
      <c r="AT1637" s="254"/>
      <c r="AU1637" s="254"/>
      <c r="AV1637" s="254"/>
      <c r="AW1637" s="254"/>
      <c r="AX1637" s="254"/>
      <c r="AY1637" s="256"/>
    </row>
    <row r="1638" spans="2:51" ht="25.5" customHeight="1">
      <c r="B1638" s="308"/>
      <c r="C1638" s="309"/>
      <c r="D1638" s="309"/>
      <c r="E1638" s="309"/>
      <c r="F1638" s="309"/>
      <c r="G1638" s="310"/>
      <c r="H1638" s="257" t="s">
        <v>23</v>
      </c>
      <c r="I1638" s="258"/>
      <c r="J1638" s="258"/>
      <c r="K1638" s="258"/>
      <c r="L1638" s="258"/>
      <c r="M1638" s="259" t="s">
        <v>24</v>
      </c>
      <c r="N1638" s="260"/>
      <c r="O1638" s="260"/>
      <c r="P1638" s="260"/>
      <c r="Q1638" s="260"/>
      <c r="R1638" s="260"/>
      <c r="S1638" s="260"/>
      <c r="T1638" s="260"/>
      <c r="U1638" s="260"/>
      <c r="V1638" s="260"/>
      <c r="W1638" s="260"/>
      <c r="X1638" s="260"/>
      <c r="Y1638" s="261"/>
      <c r="Z1638" s="262" t="s">
        <v>25</v>
      </c>
      <c r="AA1638" s="263"/>
      <c r="AB1638" s="263"/>
      <c r="AC1638" s="264"/>
      <c r="AD1638" s="257" t="s">
        <v>23</v>
      </c>
      <c r="AE1638" s="258"/>
      <c r="AF1638" s="258"/>
      <c r="AG1638" s="258"/>
      <c r="AH1638" s="258"/>
      <c r="AI1638" s="259" t="s">
        <v>24</v>
      </c>
      <c r="AJ1638" s="260"/>
      <c r="AK1638" s="260"/>
      <c r="AL1638" s="260"/>
      <c r="AM1638" s="260"/>
      <c r="AN1638" s="260"/>
      <c r="AO1638" s="260"/>
      <c r="AP1638" s="260"/>
      <c r="AQ1638" s="260"/>
      <c r="AR1638" s="260"/>
      <c r="AS1638" s="260"/>
      <c r="AT1638" s="260"/>
      <c r="AU1638" s="261"/>
      <c r="AV1638" s="262" t="s">
        <v>25</v>
      </c>
      <c r="AW1638" s="263"/>
      <c r="AX1638" s="263"/>
      <c r="AY1638" s="265"/>
    </row>
    <row r="1639" spans="2:51" ht="24.75" customHeight="1">
      <c r="B1639" s="308"/>
      <c r="C1639" s="309"/>
      <c r="D1639" s="309"/>
      <c r="E1639" s="309"/>
      <c r="F1639" s="309"/>
      <c r="G1639" s="310"/>
      <c r="H1639" s="243"/>
      <c r="I1639" s="244"/>
      <c r="J1639" s="244"/>
      <c r="K1639" s="244"/>
      <c r="L1639" s="245"/>
      <c r="M1639" s="246"/>
      <c r="N1639" s="247"/>
      <c r="O1639" s="247"/>
      <c r="P1639" s="247"/>
      <c r="Q1639" s="247"/>
      <c r="R1639" s="247"/>
      <c r="S1639" s="247"/>
      <c r="T1639" s="247"/>
      <c r="U1639" s="247"/>
      <c r="V1639" s="247"/>
      <c r="W1639" s="247"/>
      <c r="X1639" s="247"/>
      <c r="Y1639" s="248"/>
      <c r="Z1639" s="249"/>
      <c r="AA1639" s="250"/>
      <c r="AB1639" s="250"/>
      <c r="AC1639" s="251"/>
      <c r="AD1639" s="243"/>
      <c r="AE1639" s="244"/>
      <c r="AF1639" s="244"/>
      <c r="AG1639" s="244"/>
      <c r="AH1639" s="245"/>
      <c r="AI1639" s="246"/>
      <c r="AJ1639" s="247"/>
      <c r="AK1639" s="247"/>
      <c r="AL1639" s="247"/>
      <c r="AM1639" s="247"/>
      <c r="AN1639" s="247"/>
      <c r="AO1639" s="247"/>
      <c r="AP1639" s="247"/>
      <c r="AQ1639" s="247"/>
      <c r="AR1639" s="247"/>
      <c r="AS1639" s="247"/>
      <c r="AT1639" s="247"/>
      <c r="AU1639" s="248"/>
      <c r="AV1639" s="249"/>
      <c r="AW1639" s="250"/>
      <c r="AX1639" s="250"/>
      <c r="AY1639" s="252"/>
    </row>
    <row r="1640" spans="2:51" ht="24.75" customHeight="1">
      <c r="B1640" s="308"/>
      <c r="C1640" s="309"/>
      <c r="D1640" s="309"/>
      <c r="E1640" s="309"/>
      <c r="F1640" s="309"/>
      <c r="G1640" s="310"/>
      <c r="H1640" s="233"/>
      <c r="I1640" s="234"/>
      <c r="J1640" s="234"/>
      <c r="K1640" s="234"/>
      <c r="L1640" s="235"/>
      <c r="M1640" s="236"/>
      <c r="N1640" s="237"/>
      <c r="O1640" s="237"/>
      <c r="P1640" s="237"/>
      <c r="Q1640" s="237"/>
      <c r="R1640" s="237"/>
      <c r="S1640" s="237"/>
      <c r="T1640" s="237"/>
      <c r="U1640" s="237"/>
      <c r="V1640" s="237"/>
      <c r="W1640" s="237"/>
      <c r="X1640" s="237"/>
      <c r="Y1640" s="238"/>
      <c r="Z1640" s="239"/>
      <c r="AA1640" s="240"/>
      <c r="AB1640" s="240"/>
      <c r="AC1640" s="242"/>
      <c r="AD1640" s="233"/>
      <c r="AE1640" s="234"/>
      <c r="AF1640" s="234"/>
      <c r="AG1640" s="234"/>
      <c r="AH1640" s="235"/>
      <c r="AI1640" s="236"/>
      <c r="AJ1640" s="237"/>
      <c r="AK1640" s="237"/>
      <c r="AL1640" s="237"/>
      <c r="AM1640" s="237"/>
      <c r="AN1640" s="237"/>
      <c r="AO1640" s="237"/>
      <c r="AP1640" s="237"/>
      <c r="AQ1640" s="237"/>
      <c r="AR1640" s="237"/>
      <c r="AS1640" s="237"/>
      <c r="AT1640" s="237"/>
      <c r="AU1640" s="238"/>
      <c r="AV1640" s="239"/>
      <c r="AW1640" s="240"/>
      <c r="AX1640" s="240"/>
      <c r="AY1640" s="241"/>
    </row>
    <row r="1641" spans="2:51" ht="24.75" customHeight="1">
      <c r="B1641" s="308"/>
      <c r="C1641" s="309"/>
      <c r="D1641" s="309"/>
      <c r="E1641" s="309"/>
      <c r="F1641" s="309"/>
      <c r="G1641" s="310"/>
      <c r="H1641" s="233"/>
      <c r="I1641" s="234"/>
      <c r="J1641" s="234"/>
      <c r="K1641" s="234"/>
      <c r="L1641" s="235"/>
      <c r="M1641" s="236"/>
      <c r="N1641" s="237"/>
      <c r="O1641" s="237"/>
      <c r="P1641" s="237"/>
      <c r="Q1641" s="237"/>
      <c r="R1641" s="237"/>
      <c r="S1641" s="237"/>
      <c r="T1641" s="237"/>
      <c r="U1641" s="237"/>
      <c r="V1641" s="237"/>
      <c r="W1641" s="237"/>
      <c r="X1641" s="237"/>
      <c r="Y1641" s="238"/>
      <c r="Z1641" s="239"/>
      <c r="AA1641" s="240"/>
      <c r="AB1641" s="240"/>
      <c r="AC1641" s="242"/>
      <c r="AD1641" s="233"/>
      <c r="AE1641" s="234"/>
      <c r="AF1641" s="234"/>
      <c r="AG1641" s="234"/>
      <c r="AH1641" s="235"/>
      <c r="AI1641" s="236"/>
      <c r="AJ1641" s="237"/>
      <c r="AK1641" s="237"/>
      <c r="AL1641" s="237"/>
      <c r="AM1641" s="237"/>
      <c r="AN1641" s="237"/>
      <c r="AO1641" s="237"/>
      <c r="AP1641" s="237"/>
      <c r="AQ1641" s="237"/>
      <c r="AR1641" s="237"/>
      <c r="AS1641" s="237"/>
      <c r="AT1641" s="237"/>
      <c r="AU1641" s="238"/>
      <c r="AV1641" s="239"/>
      <c r="AW1641" s="240"/>
      <c r="AX1641" s="240"/>
      <c r="AY1641" s="241"/>
    </row>
    <row r="1642" spans="2:51" ht="24.75" customHeight="1">
      <c r="B1642" s="308"/>
      <c r="C1642" s="309"/>
      <c r="D1642" s="309"/>
      <c r="E1642" s="309"/>
      <c r="F1642" s="309"/>
      <c r="G1642" s="310"/>
      <c r="H1642" s="233"/>
      <c r="I1642" s="234"/>
      <c r="J1642" s="234"/>
      <c r="K1642" s="234"/>
      <c r="L1642" s="235"/>
      <c r="M1642" s="236"/>
      <c r="N1642" s="237"/>
      <c r="O1642" s="237"/>
      <c r="P1642" s="237"/>
      <c r="Q1642" s="237"/>
      <c r="R1642" s="237"/>
      <c r="S1642" s="237"/>
      <c r="T1642" s="237"/>
      <c r="U1642" s="237"/>
      <c r="V1642" s="237"/>
      <c r="W1642" s="237"/>
      <c r="X1642" s="237"/>
      <c r="Y1642" s="238"/>
      <c r="Z1642" s="239"/>
      <c r="AA1642" s="240"/>
      <c r="AB1642" s="240"/>
      <c r="AC1642" s="242"/>
      <c r="AD1642" s="233"/>
      <c r="AE1642" s="234"/>
      <c r="AF1642" s="234"/>
      <c r="AG1642" s="234"/>
      <c r="AH1642" s="235"/>
      <c r="AI1642" s="236"/>
      <c r="AJ1642" s="237"/>
      <c r="AK1642" s="237"/>
      <c r="AL1642" s="237"/>
      <c r="AM1642" s="237"/>
      <c r="AN1642" s="237"/>
      <c r="AO1642" s="237"/>
      <c r="AP1642" s="237"/>
      <c r="AQ1642" s="237"/>
      <c r="AR1642" s="237"/>
      <c r="AS1642" s="237"/>
      <c r="AT1642" s="237"/>
      <c r="AU1642" s="238"/>
      <c r="AV1642" s="239"/>
      <c r="AW1642" s="240"/>
      <c r="AX1642" s="240"/>
      <c r="AY1642" s="241"/>
    </row>
    <row r="1643" spans="2:51" ht="24.75" customHeight="1">
      <c r="B1643" s="308"/>
      <c r="C1643" s="309"/>
      <c r="D1643" s="309"/>
      <c r="E1643" s="309"/>
      <c r="F1643" s="309"/>
      <c r="G1643" s="310"/>
      <c r="H1643" s="233"/>
      <c r="I1643" s="234"/>
      <c r="J1643" s="234"/>
      <c r="K1643" s="234"/>
      <c r="L1643" s="235"/>
      <c r="M1643" s="236"/>
      <c r="N1643" s="237"/>
      <c r="O1643" s="237"/>
      <c r="P1643" s="237"/>
      <c r="Q1643" s="237"/>
      <c r="R1643" s="237"/>
      <c r="S1643" s="237"/>
      <c r="T1643" s="237"/>
      <c r="U1643" s="237"/>
      <c r="V1643" s="237"/>
      <c r="W1643" s="237"/>
      <c r="X1643" s="237"/>
      <c r="Y1643" s="238"/>
      <c r="Z1643" s="239"/>
      <c r="AA1643" s="240"/>
      <c r="AB1643" s="240"/>
      <c r="AC1643" s="240"/>
      <c r="AD1643" s="233"/>
      <c r="AE1643" s="234"/>
      <c r="AF1643" s="234"/>
      <c r="AG1643" s="234"/>
      <c r="AH1643" s="235"/>
      <c r="AI1643" s="236"/>
      <c r="AJ1643" s="237"/>
      <c r="AK1643" s="237"/>
      <c r="AL1643" s="237"/>
      <c r="AM1643" s="237"/>
      <c r="AN1643" s="237"/>
      <c r="AO1643" s="237"/>
      <c r="AP1643" s="237"/>
      <c r="AQ1643" s="237"/>
      <c r="AR1643" s="237"/>
      <c r="AS1643" s="237"/>
      <c r="AT1643" s="237"/>
      <c r="AU1643" s="238"/>
      <c r="AV1643" s="239"/>
      <c r="AW1643" s="240"/>
      <c r="AX1643" s="240"/>
      <c r="AY1643" s="241"/>
    </row>
    <row r="1644" spans="2:51" ht="24.75" customHeight="1">
      <c r="B1644" s="308"/>
      <c r="C1644" s="309"/>
      <c r="D1644" s="309"/>
      <c r="E1644" s="309"/>
      <c r="F1644" s="309"/>
      <c r="G1644" s="310"/>
      <c r="H1644" s="233"/>
      <c r="I1644" s="234"/>
      <c r="J1644" s="234"/>
      <c r="K1644" s="234"/>
      <c r="L1644" s="235"/>
      <c r="M1644" s="236"/>
      <c r="N1644" s="237"/>
      <c r="O1644" s="237"/>
      <c r="P1644" s="237"/>
      <c r="Q1644" s="237"/>
      <c r="R1644" s="237"/>
      <c r="S1644" s="237"/>
      <c r="T1644" s="237"/>
      <c r="U1644" s="237"/>
      <c r="V1644" s="237"/>
      <c r="W1644" s="237"/>
      <c r="X1644" s="237"/>
      <c r="Y1644" s="238"/>
      <c r="Z1644" s="239"/>
      <c r="AA1644" s="240"/>
      <c r="AB1644" s="240"/>
      <c r="AC1644" s="240"/>
      <c r="AD1644" s="233"/>
      <c r="AE1644" s="234"/>
      <c r="AF1644" s="234"/>
      <c r="AG1644" s="234"/>
      <c r="AH1644" s="235"/>
      <c r="AI1644" s="236"/>
      <c r="AJ1644" s="237"/>
      <c r="AK1644" s="237"/>
      <c r="AL1644" s="237"/>
      <c r="AM1644" s="237"/>
      <c r="AN1644" s="237"/>
      <c r="AO1644" s="237"/>
      <c r="AP1644" s="237"/>
      <c r="AQ1644" s="237"/>
      <c r="AR1644" s="237"/>
      <c r="AS1644" s="237"/>
      <c r="AT1644" s="237"/>
      <c r="AU1644" s="238"/>
      <c r="AV1644" s="239"/>
      <c r="AW1644" s="240"/>
      <c r="AX1644" s="240"/>
      <c r="AY1644" s="241"/>
    </row>
    <row r="1645" spans="2:51" ht="24.75" customHeight="1">
      <c r="B1645" s="308"/>
      <c r="C1645" s="309"/>
      <c r="D1645" s="309"/>
      <c r="E1645" s="309"/>
      <c r="F1645" s="309"/>
      <c r="G1645" s="310"/>
      <c r="H1645" s="233"/>
      <c r="I1645" s="234"/>
      <c r="J1645" s="234"/>
      <c r="K1645" s="234"/>
      <c r="L1645" s="235"/>
      <c r="M1645" s="236"/>
      <c r="N1645" s="237"/>
      <c r="O1645" s="237"/>
      <c r="P1645" s="237"/>
      <c r="Q1645" s="237"/>
      <c r="R1645" s="237"/>
      <c r="S1645" s="237"/>
      <c r="T1645" s="237"/>
      <c r="U1645" s="237"/>
      <c r="V1645" s="237"/>
      <c r="W1645" s="237"/>
      <c r="X1645" s="237"/>
      <c r="Y1645" s="238"/>
      <c r="Z1645" s="239"/>
      <c r="AA1645" s="240"/>
      <c r="AB1645" s="240"/>
      <c r="AC1645" s="240"/>
      <c r="AD1645" s="233"/>
      <c r="AE1645" s="234"/>
      <c r="AF1645" s="234"/>
      <c r="AG1645" s="234"/>
      <c r="AH1645" s="235"/>
      <c r="AI1645" s="236"/>
      <c r="AJ1645" s="237"/>
      <c r="AK1645" s="237"/>
      <c r="AL1645" s="237"/>
      <c r="AM1645" s="237"/>
      <c r="AN1645" s="237"/>
      <c r="AO1645" s="237"/>
      <c r="AP1645" s="237"/>
      <c r="AQ1645" s="237"/>
      <c r="AR1645" s="237"/>
      <c r="AS1645" s="237"/>
      <c r="AT1645" s="237"/>
      <c r="AU1645" s="238"/>
      <c r="AV1645" s="239"/>
      <c r="AW1645" s="240"/>
      <c r="AX1645" s="240"/>
      <c r="AY1645" s="241"/>
    </row>
    <row r="1646" spans="2:51" ht="24.75" customHeight="1">
      <c r="B1646" s="308"/>
      <c r="C1646" s="309"/>
      <c r="D1646" s="309"/>
      <c r="E1646" s="309"/>
      <c r="F1646" s="309"/>
      <c r="G1646" s="310"/>
      <c r="H1646" s="224"/>
      <c r="I1646" s="225"/>
      <c r="J1646" s="225"/>
      <c r="K1646" s="225"/>
      <c r="L1646" s="226"/>
      <c r="M1646" s="227"/>
      <c r="N1646" s="228"/>
      <c r="O1646" s="228"/>
      <c r="P1646" s="228"/>
      <c r="Q1646" s="228"/>
      <c r="R1646" s="228"/>
      <c r="S1646" s="228"/>
      <c r="T1646" s="228"/>
      <c r="U1646" s="228"/>
      <c r="V1646" s="228"/>
      <c r="W1646" s="228"/>
      <c r="X1646" s="228"/>
      <c r="Y1646" s="229"/>
      <c r="Z1646" s="230"/>
      <c r="AA1646" s="231"/>
      <c r="AB1646" s="231"/>
      <c r="AC1646" s="231"/>
      <c r="AD1646" s="224"/>
      <c r="AE1646" s="225"/>
      <c r="AF1646" s="225"/>
      <c r="AG1646" s="225"/>
      <c r="AH1646" s="226"/>
      <c r="AI1646" s="227"/>
      <c r="AJ1646" s="228"/>
      <c r="AK1646" s="228"/>
      <c r="AL1646" s="228"/>
      <c r="AM1646" s="228"/>
      <c r="AN1646" s="228"/>
      <c r="AO1646" s="228"/>
      <c r="AP1646" s="228"/>
      <c r="AQ1646" s="228"/>
      <c r="AR1646" s="228"/>
      <c r="AS1646" s="228"/>
      <c r="AT1646" s="228"/>
      <c r="AU1646" s="229"/>
      <c r="AV1646" s="230"/>
      <c r="AW1646" s="231"/>
      <c r="AX1646" s="231"/>
      <c r="AY1646" s="232"/>
    </row>
    <row r="1647" spans="2:51" ht="24.75" customHeight="1">
      <c r="B1647" s="308"/>
      <c r="C1647" s="309"/>
      <c r="D1647" s="309"/>
      <c r="E1647" s="309"/>
      <c r="F1647" s="309"/>
      <c r="G1647" s="310"/>
      <c r="H1647" s="266" t="s">
        <v>26</v>
      </c>
      <c r="I1647" s="267"/>
      <c r="J1647" s="267"/>
      <c r="K1647" s="267"/>
      <c r="L1647" s="267"/>
      <c r="M1647" s="268"/>
      <c r="N1647" s="269"/>
      <c r="O1647" s="269"/>
      <c r="P1647" s="269"/>
      <c r="Q1647" s="269"/>
      <c r="R1647" s="269"/>
      <c r="S1647" s="269"/>
      <c r="T1647" s="269"/>
      <c r="U1647" s="269"/>
      <c r="V1647" s="269"/>
      <c r="W1647" s="269"/>
      <c r="X1647" s="269"/>
      <c r="Y1647" s="270"/>
      <c r="Z1647" s="271"/>
      <c r="AA1647" s="272"/>
      <c r="AB1647" s="272"/>
      <c r="AC1647" s="273"/>
      <c r="AD1647" s="266" t="s">
        <v>26</v>
      </c>
      <c r="AE1647" s="267"/>
      <c r="AF1647" s="267"/>
      <c r="AG1647" s="267"/>
      <c r="AH1647" s="267"/>
      <c r="AI1647" s="268"/>
      <c r="AJ1647" s="269"/>
      <c r="AK1647" s="269"/>
      <c r="AL1647" s="269"/>
      <c r="AM1647" s="269"/>
      <c r="AN1647" s="269"/>
      <c r="AO1647" s="269"/>
      <c r="AP1647" s="269"/>
      <c r="AQ1647" s="269"/>
      <c r="AR1647" s="269"/>
      <c r="AS1647" s="269"/>
      <c r="AT1647" s="269"/>
      <c r="AU1647" s="270"/>
      <c r="AV1647" s="271"/>
      <c r="AW1647" s="272"/>
      <c r="AX1647" s="272"/>
      <c r="AY1647" s="274"/>
    </row>
    <row r="1648" spans="2:51" ht="24.75" customHeight="1">
      <c r="B1648" s="308"/>
      <c r="C1648" s="309"/>
      <c r="D1648" s="309"/>
      <c r="E1648" s="309"/>
      <c r="F1648" s="309"/>
      <c r="G1648" s="310"/>
      <c r="H1648" s="253" t="s">
        <v>331</v>
      </c>
      <c r="I1648" s="254"/>
      <c r="J1648" s="254"/>
      <c r="K1648" s="254"/>
      <c r="L1648" s="254"/>
      <c r="M1648" s="254"/>
      <c r="N1648" s="254"/>
      <c r="O1648" s="254"/>
      <c r="P1648" s="254"/>
      <c r="Q1648" s="254"/>
      <c r="R1648" s="254"/>
      <c r="S1648" s="254"/>
      <c r="T1648" s="254"/>
      <c r="U1648" s="254"/>
      <c r="V1648" s="254"/>
      <c r="W1648" s="254"/>
      <c r="X1648" s="254"/>
      <c r="Y1648" s="254"/>
      <c r="Z1648" s="254"/>
      <c r="AA1648" s="254"/>
      <c r="AB1648" s="254"/>
      <c r="AC1648" s="255"/>
      <c r="AD1648" s="253" t="s">
        <v>360</v>
      </c>
      <c r="AE1648" s="254"/>
      <c r="AF1648" s="254"/>
      <c r="AG1648" s="254"/>
      <c r="AH1648" s="254"/>
      <c r="AI1648" s="254"/>
      <c r="AJ1648" s="254"/>
      <c r="AK1648" s="254"/>
      <c r="AL1648" s="254"/>
      <c r="AM1648" s="254"/>
      <c r="AN1648" s="254"/>
      <c r="AO1648" s="254"/>
      <c r="AP1648" s="254"/>
      <c r="AQ1648" s="254"/>
      <c r="AR1648" s="254"/>
      <c r="AS1648" s="254"/>
      <c r="AT1648" s="254"/>
      <c r="AU1648" s="254"/>
      <c r="AV1648" s="254"/>
      <c r="AW1648" s="254"/>
      <c r="AX1648" s="254"/>
      <c r="AY1648" s="256"/>
    </row>
    <row r="1649" spans="2:51" ht="24.75" customHeight="1">
      <c r="B1649" s="308"/>
      <c r="C1649" s="309"/>
      <c r="D1649" s="309"/>
      <c r="E1649" s="309"/>
      <c r="F1649" s="309"/>
      <c r="G1649" s="310"/>
      <c r="H1649" s="257" t="s">
        <v>23</v>
      </c>
      <c r="I1649" s="258"/>
      <c r="J1649" s="258"/>
      <c r="K1649" s="258"/>
      <c r="L1649" s="258"/>
      <c r="M1649" s="259" t="s">
        <v>24</v>
      </c>
      <c r="N1649" s="260"/>
      <c r="O1649" s="260"/>
      <c r="P1649" s="260"/>
      <c r="Q1649" s="260"/>
      <c r="R1649" s="260"/>
      <c r="S1649" s="260"/>
      <c r="T1649" s="260"/>
      <c r="U1649" s="260"/>
      <c r="V1649" s="260"/>
      <c r="W1649" s="260"/>
      <c r="X1649" s="260"/>
      <c r="Y1649" s="261"/>
      <c r="Z1649" s="262" t="s">
        <v>25</v>
      </c>
      <c r="AA1649" s="263"/>
      <c r="AB1649" s="263"/>
      <c r="AC1649" s="264"/>
      <c r="AD1649" s="257" t="s">
        <v>23</v>
      </c>
      <c r="AE1649" s="258"/>
      <c r="AF1649" s="258"/>
      <c r="AG1649" s="258"/>
      <c r="AH1649" s="258"/>
      <c r="AI1649" s="259" t="s">
        <v>24</v>
      </c>
      <c r="AJ1649" s="260"/>
      <c r="AK1649" s="260"/>
      <c r="AL1649" s="260"/>
      <c r="AM1649" s="260"/>
      <c r="AN1649" s="260"/>
      <c r="AO1649" s="260"/>
      <c r="AP1649" s="260"/>
      <c r="AQ1649" s="260"/>
      <c r="AR1649" s="260"/>
      <c r="AS1649" s="260"/>
      <c r="AT1649" s="260"/>
      <c r="AU1649" s="261"/>
      <c r="AV1649" s="262" t="s">
        <v>25</v>
      </c>
      <c r="AW1649" s="263"/>
      <c r="AX1649" s="263"/>
      <c r="AY1649" s="265"/>
    </row>
    <row r="1650" spans="2:51" ht="24.75" customHeight="1">
      <c r="B1650" s="308"/>
      <c r="C1650" s="309"/>
      <c r="D1650" s="309"/>
      <c r="E1650" s="309"/>
      <c r="F1650" s="309"/>
      <c r="G1650" s="310"/>
      <c r="H1650" s="243"/>
      <c r="I1650" s="244"/>
      <c r="J1650" s="244"/>
      <c r="K1650" s="244"/>
      <c r="L1650" s="245"/>
      <c r="M1650" s="246"/>
      <c r="N1650" s="247"/>
      <c r="O1650" s="247"/>
      <c r="P1650" s="247"/>
      <c r="Q1650" s="247"/>
      <c r="R1650" s="247"/>
      <c r="S1650" s="247"/>
      <c r="T1650" s="247"/>
      <c r="U1650" s="247"/>
      <c r="V1650" s="247"/>
      <c r="W1650" s="247"/>
      <c r="X1650" s="247"/>
      <c r="Y1650" s="248"/>
      <c r="Z1650" s="249"/>
      <c r="AA1650" s="250"/>
      <c r="AB1650" s="250"/>
      <c r="AC1650" s="251"/>
      <c r="AD1650" s="243"/>
      <c r="AE1650" s="244"/>
      <c r="AF1650" s="244"/>
      <c r="AG1650" s="244"/>
      <c r="AH1650" s="245"/>
      <c r="AI1650" s="246"/>
      <c r="AJ1650" s="247"/>
      <c r="AK1650" s="247"/>
      <c r="AL1650" s="247"/>
      <c r="AM1650" s="247"/>
      <c r="AN1650" s="247"/>
      <c r="AO1650" s="247"/>
      <c r="AP1650" s="247"/>
      <c r="AQ1650" s="247"/>
      <c r="AR1650" s="247"/>
      <c r="AS1650" s="247"/>
      <c r="AT1650" s="247"/>
      <c r="AU1650" s="248"/>
      <c r="AV1650" s="249"/>
      <c r="AW1650" s="250"/>
      <c r="AX1650" s="250"/>
      <c r="AY1650" s="252"/>
    </row>
    <row r="1651" spans="2:51" ht="24.75" customHeight="1">
      <c r="B1651" s="308"/>
      <c r="C1651" s="309"/>
      <c r="D1651" s="309"/>
      <c r="E1651" s="309"/>
      <c r="F1651" s="309"/>
      <c r="G1651" s="310"/>
      <c r="H1651" s="233"/>
      <c r="I1651" s="234"/>
      <c r="J1651" s="234"/>
      <c r="K1651" s="234"/>
      <c r="L1651" s="235"/>
      <c r="M1651" s="236"/>
      <c r="N1651" s="237"/>
      <c r="O1651" s="237"/>
      <c r="P1651" s="237"/>
      <c r="Q1651" s="237"/>
      <c r="R1651" s="237"/>
      <c r="S1651" s="237"/>
      <c r="T1651" s="237"/>
      <c r="U1651" s="237"/>
      <c r="V1651" s="237"/>
      <c r="W1651" s="237"/>
      <c r="X1651" s="237"/>
      <c r="Y1651" s="238"/>
      <c r="Z1651" s="239"/>
      <c r="AA1651" s="240"/>
      <c r="AB1651" s="240"/>
      <c r="AC1651" s="242"/>
      <c r="AD1651" s="233"/>
      <c r="AE1651" s="234"/>
      <c r="AF1651" s="234"/>
      <c r="AG1651" s="234"/>
      <c r="AH1651" s="235"/>
      <c r="AI1651" s="236"/>
      <c r="AJ1651" s="237"/>
      <c r="AK1651" s="237"/>
      <c r="AL1651" s="237"/>
      <c r="AM1651" s="237"/>
      <c r="AN1651" s="237"/>
      <c r="AO1651" s="237"/>
      <c r="AP1651" s="237"/>
      <c r="AQ1651" s="237"/>
      <c r="AR1651" s="237"/>
      <c r="AS1651" s="237"/>
      <c r="AT1651" s="237"/>
      <c r="AU1651" s="238"/>
      <c r="AV1651" s="239"/>
      <c r="AW1651" s="240"/>
      <c r="AX1651" s="240"/>
      <c r="AY1651" s="241"/>
    </row>
    <row r="1652" spans="2:51" ht="24.75" customHeight="1">
      <c r="B1652" s="308"/>
      <c r="C1652" s="309"/>
      <c r="D1652" s="309"/>
      <c r="E1652" s="309"/>
      <c r="F1652" s="309"/>
      <c r="G1652" s="310"/>
      <c r="H1652" s="233"/>
      <c r="I1652" s="234"/>
      <c r="J1652" s="234"/>
      <c r="K1652" s="234"/>
      <c r="L1652" s="235"/>
      <c r="M1652" s="236"/>
      <c r="N1652" s="237"/>
      <c r="O1652" s="237"/>
      <c r="P1652" s="237"/>
      <c r="Q1652" s="237"/>
      <c r="R1652" s="237"/>
      <c r="S1652" s="237"/>
      <c r="T1652" s="237"/>
      <c r="U1652" s="237"/>
      <c r="V1652" s="237"/>
      <c r="W1652" s="237"/>
      <c r="X1652" s="237"/>
      <c r="Y1652" s="238"/>
      <c r="Z1652" s="239"/>
      <c r="AA1652" s="240"/>
      <c r="AB1652" s="240"/>
      <c r="AC1652" s="242"/>
      <c r="AD1652" s="233"/>
      <c r="AE1652" s="234"/>
      <c r="AF1652" s="234"/>
      <c r="AG1652" s="234"/>
      <c r="AH1652" s="235"/>
      <c r="AI1652" s="236"/>
      <c r="AJ1652" s="237"/>
      <c r="AK1652" s="237"/>
      <c r="AL1652" s="237"/>
      <c r="AM1652" s="237"/>
      <c r="AN1652" s="237"/>
      <c r="AO1652" s="237"/>
      <c r="AP1652" s="237"/>
      <c r="AQ1652" s="237"/>
      <c r="AR1652" s="237"/>
      <c r="AS1652" s="237"/>
      <c r="AT1652" s="237"/>
      <c r="AU1652" s="238"/>
      <c r="AV1652" s="239"/>
      <c r="AW1652" s="240"/>
      <c r="AX1652" s="240"/>
      <c r="AY1652" s="241"/>
    </row>
    <row r="1653" spans="2:51" ht="24.75" customHeight="1">
      <c r="B1653" s="308"/>
      <c r="C1653" s="309"/>
      <c r="D1653" s="309"/>
      <c r="E1653" s="309"/>
      <c r="F1653" s="309"/>
      <c r="G1653" s="310"/>
      <c r="H1653" s="233"/>
      <c r="I1653" s="234"/>
      <c r="J1653" s="234"/>
      <c r="K1653" s="234"/>
      <c r="L1653" s="235"/>
      <c r="M1653" s="236"/>
      <c r="N1653" s="237"/>
      <c r="O1653" s="237"/>
      <c r="P1653" s="237"/>
      <c r="Q1653" s="237"/>
      <c r="R1653" s="237"/>
      <c r="S1653" s="237"/>
      <c r="T1653" s="237"/>
      <c r="U1653" s="237"/>
      <c r="V1653" s="237"/>
      <c r="W1653" s="237"/>
      <c r="X1653" s="237"/>
      <c r="Y1653" s="238"/>
      <c r="Z1653" s="239"/>
      <c r="AA1653" s="240"/>
      <c r="AB1653" s="240"/>
      <c r="AC1653" s="242"/>
      <c r="AD1653" s="233"/>
      <c r="AE1653" s="234"/>
      <c r="AF1653" s="234"/>
      <c r="AG1653" s="234"/>
      <c r="AH1653" s="235"/>
      <c r="AI1653" s="236"/>
      <c r="AJ1653" s="237"/>
      <c r="AK1653" s="237"/>
      <c r="AL1653" s="237"/>
      <c r="AM1653" s="237"/>
      <c r="AN1653" s="237"/>
      <c r="AO1653" s="237"/>
      <c r="AP1653" s="237"/>
      <c r="AQ1653" s="237"/>
      <c r="AR1653" s="237"/>
      <c r="AS1653" s="237"/>
      <c r="AT1653" s="237"/>
      <c r="AU1653" s="238"/>
      <c r="AV1653" s="239"/>
      <c r="AW1653" s="240"/>
      <c r="AX1653" s="240"/>
      <c r="AY1653" s="241"/>
    </row>
    <row r="1654" spans="2:51" ht="24.75" customHeight="1">
      <c r="B1654" s="308"/>
      <c r="C1654" s="309"/>
      <c r="D1654" s="309"/>
      <c r="E1654" s="309"/>
      <c r="F1654" s="309"/>
      <c r="G1654" s="310"/>
      <c r="H1654" s="233"/>
      <c r="I1654" s="234"/>
      <c r="J1654" s="234"/>
      <c r="K1654" s="234"/>
      <c r="L1654" s="235"/>
      <c r="M1654" s="236"/>
      <c r="N1654" s="237"/>
      <c r="O1654" s="237"/>
      <c r="P1654" s="237"/>
      <c r="Q1654" s="237"/>
      <c r="R1654" s="237"/>
      <c r="S1654" s="237"/>
      <c r="T1654" s="237"/>
      <c r="U1654" s="237"/>
      <c r="V1654" s="237"/>
      <c r="W1654" s="237"/>
      <c r="X1654" s="237"/>
      <c r="Y1654" s="238"/>
      <c r="Z1654" s="239"/>
      <c r="AA1654" s="240"/>
      <c r="AB1654" s="240"/>
      <c r="AC1654" s="240"/>
      <c r="AD1654" s="233"/>
      <c r="AE1654" s="234"/>
      <c r="AF1654" s="234"/>
      <c r="AG1654" s="234"/>
      <c r="AH1654" s="235"/>
      <c r="AI1654" s="236"/>
      <c r="AJ1654" s="237"/>
      <c r="AK1654" s="237"/>
      <c r="AL1654" s="237"/>
      <c r="AM1654" s="237"/>
      <c r="AN1654" s="237"/>
      <c r="AO1654" s="237"/>
      <c r="AP1654" s="237"/>
      <c r="AQ1654" s="237"/>
      <c r="AR1654" s="237"/>
      <c r="AS1654" s="237"/>
      <c r="AT1654" s="237"/>
      <c r="AU1654" s="238"/>
      <c r="AV1654" s="239"/>
      <c r="AW1654" s="240"/>
      <c r="AX1654" s="240"/>
      <c r="AY1654" s="241"/>
    </row>
    <row r="1655" spans="2:51" ht="24.75" customHeight="1">
      <c r="B1655" s="308"/>
      <c r="C1655" s="309"/>
      <c r="D1655" s="309"/>
      <c r="E1655" s="309"/>
      <c r="F1655" s="309"/>
      <c r="G1655" s="310"/>
      <c r="H1655" s="233"/>
      <c r="I1655" s="234"/>
      <c r="J1655" s="234"/>
      <c r="K1655" s="234"/>
      <c r="L1655" s="235"/>
      <c r="M1655" s="236"/>
      <c r="N1655" s="237"/>
      <c r="O1655" s="237"/>
      <c r="P1655" s="237"/>
      <c r="Q1655" s="237"/>
      <c r="R1655" s="237"/>
      <c r="S1655" s="237"/>
      <c r="T1655" s="237"/>
      <c r="U1655" s="237"/>
      <c r="V1655" s="237"/>
      <c r="W1655" s="237"/>
      <c r="X1655" s="237"/>
      <c r="Y1655" s="238"/>
      <c r="Z1655" s="239"/>
      <c r="AA1655" s="240"/>
      <c r="AB1655" s="240"/>
      <c r="AC1655" s="240"/>
      <c r="AD1655" s="233"/>
      <c r="AE1655" s="234"/>
      <c r="AF1655" s="234"/>
      <c r="AG1655" s="234"/>
      <c r="AH1655" s="235"/>
      <c r="AI1655" s="236"/>
      <c r="AJ1655" s="237"/>
      <c r="AK1655" s="237"/>
      <c r="AL1655" s="237"/>
      <c r="AM1655" s="237"/>
      <c r="AN1655" s="237"/>
      <c r="AO1655" s="237"/>
      <c r="AP1655" s="237"/>
      <c r="AQ1655" s="237"/>
      <c r="AR1655" s="237"/>
      <c r="AS1655" s="237"/>
      <c r="AT1655" s="237"/>
      <c r="AU1655" s="238"/>
      <c r="AV1655" s="239"/>
      <c r="AW1655" s="240"/>
      <c r="AX1655" s="240"/>
      <c r="AY1655" s="241"/>
    </row>
    <row r="1656" spans="2:51" ht="24.75" customHeight="1">
      <c r="B1656" s="308"/>
      <c r="C1656" s="309"/>
      <c r="D1656" s="309"/>
      <c r="E1656" s="309"/>
      <c r="F1656" s="309"/>
      <c r="G1656" s="310"/>
      <c r="H1656" s="233"/>
      <c r="I1656" s="234"/>
      <c r="J1656" s="234"/>
      <c r="K1656" s="234"/>
      <c r="L1656" s="235"/>
      <c r="M1656" s="236"/>
      <c r="N1656" s="237"/>
      <c r="O1656" s="237"/>
      <c r="P1656" s="237"/>
      <c r="Q1656" s="237"/>
      <c r="R1656" s="237"/>
      <c r="S1656" s="237"/>
      <c r="T1656" s="237"/>
      <c r="U1656" s="237"/>
      <c r="V1656" s="237"/>
      <c r="W1656" s="237"/>
      <c r="X1656" s="237"/>
      <c r="Y1656" s="238"/>
      <c r="Z1656" s="239"/>
      <c r="AA1656" s="240"/>
      <c r="AB1656" s="240"/>
      <c r="AC1656" s="240"/>
      <c r="AD1656" s="233"/>
      <c r="AE1656" s="234"/>
      <c r="AF1656" s="234"/>
      <c r="AG1656" s="234"/>
      <c r="AH1656" s="235"/>
      <c r="AI1656" s="236"/>
      <c r="AJ1656" s="237"/>
      <c r="AK1656" s="237"/>
      <c r="AL1656" s="237"/>
      <c r="AM1656" s="237"/>
      <c r="AN1656" s="237"/>
      <c r="AO1656" s="237"/>
      <c r="AP1656" s="237"/>
      <c r="AQ1656" s="237"/>
      <c r="AR1656" s="237"/>
      <c r="AS1656" s="237"/>
      <c r="AT1656" s="237"/>
      <c r="AU1656" s="238"/>
      <c r="AV1656" s="239"/>
      <c r="AW1656" s="240"/>
      <c r="AX1656" s="240"/>
      <c r="AY1656" s="241"/>
    </row>
    <row r="1657" spans="2:51" ht="24.75" customHeight="1">
      <c r="B1657" s="308"/>
      <c r="C1657" s="309"/>
      <c r="D1657" s="309"/>
      <c r="E1657" s="309"/>
      <c r="F1657" s="309"/>
      <c r="G1657" s="310"/>
      <c r="H1657" s="224"/>
      <c r="I1657" s="225"/>
      <c r="J1657" s="225"/>
      <c r="K1657" s="225"/>
      <c r="L1657" s="226"/>
      <c r="M1657" s="227"/>
      <c r="N1657" s="228"/>
      <c r="O1657" s="228"/>
      <c r="P1657" s="228"/>
      <c r="Q1657" s="228"/>
      <c r="R1657" s="228"/>
      <c r="S1657" s="228"/>
      <c r="T1657" s="228"/>
      <c r="U1657" s="228"/>
      <c r="V1657" s="228"/>
      <c r="W1657" s="228"/>
      <c r="X1657" s="228"/>
      <c r="Y1657" s="229"/>
      <c r="Z1657" s="230"/>
      <c r="AA1657" s="231"/>
      <c r="AB1657" s="231"/>
      <c r="AC1657" s="231"/>
      <c r="AD1657" s="224"/>
      <c r="AE1657" s="225"/>
      <c r="AF1657" s="225"/>
      <c r="AG1657" s="225"/>
      <c r="AH1657" s="226"/>
      <c r="AI1657" s="227"/>
      <c r="AJ1657" s="228"/>
      <c r="AK1657" s="228"/>
      <c r="AL1657" s="228"/>
      <c r="AM1657" s="228"/>
      <c r="AN1657" s="228"/>
      <c r="AO1657" s="228"/>
      <c r="AP1657" s="228"/>
      <c r="AQ1657" s="228"/>
      <c r="AR1657" s="228"/>
      <c r="AS1657" s="228"/>
      <c r="AT1657" s="228"/>
      <c r="AU1657" s="229"/>
      <c r="AV1657" s="230"/>
      <c r="AW1657" s="231"/>
      <c r="AX1657" s="231"/>
      <c r="AY1657" s="232"/>
    </row>
    <row r="1658" spans="2:51" ht="24.75" customHeight="1">
      <c r="B1658" s="308"/>
      <c r="C1658" s="309"/>
      <c r="D1658" s="309"/>
      <c r="E1658" s="309"/>
      <c r="F1658" s="309"/>
      <c r="G1658" s="310"/>
      <c r="H1658" s="266" t="s">
        <v>26</v>
      </c>
      <c r="I1658" s="267"/>
      <c r="J1658" s="267"/>
      <c r="K1658" s="267"/>
      <c r="L1658" s="267"/>
      <c r="M1658" s="268"/>
      <c r="N1658" s="269"/>
      <c r="O1658" s="269"/>
      <c r="P1658" s="269"/>
      <c r="Q1658" s="269"/>
      <c r="R1658" s="269"/>
      <c r="S1658" s="269"/>
      <c r="T1658" s="269"/>
      <c r="U1658" s="269"/>
      <c r="V1658" s="269"/>
      <c r="W1658" s="269"/>
      <c r="X1658" s="269"/>
      <c r="Y1658" s="270"/>
      <c r="Z1658" s="271"/>
      <c r="AA1658" s="272"/>
      <c r="AB1658" s="272"/>
      <c r="AC1658" s="273"/>
      <c r="AD1658" s="266" t="s">
        <v>26</v>
      </c>
      <c r="AE1658" s="267"/>
      <c r="AF1658" s="267"/>
      <c r="AG1658" s="267"/>
      <c r="AH1658" s="267"/>
      <c r="AI1658" s="268"/>
      <c r="AJ1658" s="269"/>
      <c r="AK1658" s="269"/>
      <c r="AL1658" s="269"/>
      <c r="AM1658" s="269"/>
      <c r="AN1658" s="269"/>
      <c r="AO1658" s="269"/>
      <c r="AP1658" s="269"/>
      <c r="AQ1658" s="269"/>
      <c r="AR1658" s="269"/>
      <c r="AS1658" s="269"/>
      <c r="AT1658" s="269"/>
      <c r="AU1658" s="270"/>
      <c r="AV1658" s="271"/>
      <c r="AW1658" s="272"/>
      <c r="AX1658" s="272"/>
      <c r="AY1658" s="274"/>
    </row>
    <row r="1659" spans="2:51" ht="24.75" customHeight="1">
      <c r="B1659" s="308"/>
      <c r="C1659" s="309"/>
      <c r="D1659" s="309"/>
      <c r="E1659" s="309"/>
      <c r="F1659" s="309"/>
      <c r="G1659" s="310"/>
      <c r="H1659" s="253" t="s">
        <v>539</v>
      </c>
      <c r="I1659" s="254"/>
      <c r="J1659" s="254"/>
      <c r="K1659" s="254"/>
      <c r="L1659" s="254"/>
      <c r="M1659" s="254"/>
      <c r="N1659" s="254"/>
      <c r="O1659" s="254"/>
      <c r="P1659" s="254"/>
      <c r="Q1659" s="254"/>
      <c r="R1659" s="254"/>
      <c r="S1659" s="254"/>
      <c r="T1659" s="254"/>
      <c r="U1659" s="254"/>
      <c r="V1659" s="254"/>
      <c r="W1659" s="254"/>
      <c r="X1659" s="254"/>
      <c r="Y1659" s="254"/>
      <c r="Z1659" s="254"/>
      <c r="AA1659" s="254"/>
      <c r="AB1659" s="254"/>
      <c r="AC1659" s="255"/>
      <c r="AD1659" s="253" t="s">
        <v>524</v>
      </c>
      <c r="AE1659" s="254"/>
      <c r="AF1659" s="254"/>
      <c r="AG1659" s="254"/>
      <c r="AH1659" s="254"/>
      <c r="AI1659" s="254"/>
      <c r="AJ1659" s="254"/>
      <c r="AK1659" s="254"/>
      <c r="AL1659" s="254"/>
      <c r="AM1659" s="254"/>
      <c r="AN1659" s="254"/>
      <c r="AO1659" s="254"/>
      <c r="AP1659" s="254"/>
      <c r="AQ1659" s="254"/>
      <c r="AR1659" s="254"/>
      <c r="AS1659" s="254"/>
      <c r="AT1659" s="254"/>
      <c r="AU1659" s="254"/>
      <c r="AV1659" s="254"/>
      <c r="AW1659" s="254"/>
      <c r="AX1659" s="254"/>
      <c r="AY1659" s="256"/>
    </row>
    <row r="1660" spans="2:51" ht="24.75" customHeight="1">
      <c r="B1660" s="308"/>
      <c r="C1660" s="309"/>
      <c r="D1660" s="309"/>
      <c r="E1660" s="309"/>
      <c r="F1660" s="309"/>
      <c r="G1660" s="310"/>
      <c r="H1660" s="257" t="s">
        <v>23</v>
      </c>
      <c r="I1660" s="258"/>
      <c r="J1660" s="258"/>
      <c r="K1660" s="258"/>
      <c r="L1660" s="258"/>
      <c r="M1660" s="259" t="s">
        <v>24</v>
      </c>
      <c r="N1660" s="260"/>
      <c r="O1660" s="260"/>
      <c r="P1660" s="260"/>
      <c r="Q1660" s="260"/>
      <c r="R1660" s="260"/>
      <c r="S1660" s="260"/>
      <c r="T1660" s="260"/>
      <c r="U1660" s="260"/>
      <c r="V1660" s="260"/>
      <c r="W1660" s="260"/>
      <c r="X1660" s="260"/>
      <c r="Y1660" s="261"/>
      <c r="Z1660" s="262" t="s">
        <v>25</v>
      </c>
      <c r="AA1660" s="263"/>
      <c r="AB1660" s="263"/>
      <c r="AC1660" s="264"/>
      <c r="AD1660" s="257" t="s">
        <v>23</v>
      </c>
      <c r="AE1660" s="258"/>
      <c r="AF1660" s="258"/>
      <c r="AG1660" s="258"/>
      <c r="AH1660" s="258"/>
      <c r="AI1660" s="259" t="s">
        <v>24</v>
      </c>
      <c r="AJ1660" s="260"/>
      <c r="AK1660" s="260"/>
      <c r="AL1660" s="260"/>
      <c r="AM1660" s="260"/>
      <c r="AN1660" s="260"/>
      <c r="AO1660" s="260"/>
      <c r="AP1660" s="260"/>
      <c r="AQ1660" s="260"/>
      <c r="AR1660" s="260"/>
      <c r="AS1660" s="260"/>
      <c r="AT1660" s="260"/>
      <c r="AU1660" s="261"/>
      <c r="AV1660" s="262" t="s">
        <v>25</v>
      </c>
      <c r="AW1660" s="263"/>
      <c r="AX1660" s="263"/>
      <c r="AY1660" s="265"/>
    </row>
    <row r="1661" spans="2:51" ht="24.75" customHeight="1">
      <c r="B1661" s="308"/>
      <c r="C1661" s="309"/>
      <c r="D1661" s="309"/>
      <c r="E1661" s="309"/>
      <c r="F1661" s="309"/>
      <c r="G1661" s="310"/>
      <c r="H1661" s="243"/>
      <c r="I1661" s="244"/>
      <c r="J1661" s="244"/>
      <c r="K1661" s="244"/>
      <c r="L1661" s="245"/>
      <c r="M1661" s="246"/>
      <c r="N1661" s="247"/>
      <c r="O1661" s="247"/>
      <c r="P1661" s="247"/>
      <c r="Q1661" s="247"/>
      <c r="R1661" s="247"/>
      <c r="S1661" s="247"/>
      <c r="T1661" s="247"/>
      <c r="U1661" s="247"/>
      <c r="V1661" s="247"/>
      <c r="W1661" s="247"/>
      <c r="X1661" s="247"/>
      <c r="Y1661" s="248"/>
      <c r="Z1661" s="249"/>
      <c r="AA1661" s="250"/>
      <c r="AB1661" s="250"/>
      <c r="AC1661" s="251"/>
      <c r="AD1661" s="243"/>
      <c r="AE1661" s="244"/>
      <c r="AF1661" s="244"/>
      <c r="AG1661" s="244"/>
      <c r="AH1661" s="245"/>
      <c r="AI1661" s="246"/>
      <c r="AJ1661" s="247"/>
      <c r="AK1661" s="247"/>
      <c r="AL1661" s="247"/>
      <c r="AM1661" s="247"/>
      <c r="AN1661" s="247"/>
      <c r="AO1661" s="247"/>
      <c r="AP1661" s="247"/>
      <c r="AQ1661" s="247"/>
      <c r="AR1661" s="247"/>
      <c r="AS1661" s="247"/>
      <c r="AT1661" s="247"/>
      <c r="AU1661" s="248"/>
      <c r="AV1661" s="249"/>
      <c r="AW1661" s="250"/>
      <c r="AX1661" s="250"/>
      <c r="AY1661" s="252"/>
    </row>
    <row r="1662" spans="2:51" ht="24.75" customHeight="1">
      <c r="B1662" s="308"/>
      <c r="C1662" s="309"/>
      <c r="D1662" s="309"/>
      <c r="E1662" s="309"/>
      <c r="F1662" s="309"/>
      <c r="G1662" s="310"/>
      <c r="H1662" s="233"/>
      <c r="I1662" s="234"/>
      <c r="J1662" s="234"/>
      <c r="K1662" s="234"/>
      <c r="L1662" s="235"/>
      <c r="M1662" s="236"/>
      <c r="N1662" s="237"/>
      <c r="O1662" s="237"/>
      <c r="P1662" s="237"/>
      <c r="Q1662" s="237"/>
      <c r="R1662" s="237"/>
      <c r="S1662" s="237"/>
      <c r="T1662" s="237"/>
      <c r="U1662" s="237"/>
      <c r="V1662" s="237"/>
      <c r="W1662" s="237"/>
      <c r="X1662" s="237"/>
      <c r="Y1662" s="238"/>
      <c r="Z1662" s="239"/>
      <c r="AA1662" s="240"/>
      <c r="AB1662" s="240"/>
      <c r="AC1662" s="242"/>
      <c r="AD1662" s="233"/>
      <c r="AE1662" s="234"/>
      <c r="AF1662" s="234"/>
      <c r="AG1662" s="234"/>
      <c r="AH1662" s="235"/>
      <c r="AI1662" s="236"/>
      <c r="AJ1662" s="237"/>
      <c r="AK1662" s="237"/>
      <c r="AL1662" s="237"/>
      <c r="AM1662" s="237"/>
      <c r="AN1662" s="237"/>
      <c r="AO1662" s="237"/>
      <c r="AP1662" s="237"/>
      <c r="AQ1662" s="237"/>
      <c r="AR1662" s="237"/>
      <c r="AS1662" s="237"/>
      <c r="AT1662" s="237"/>
      <c r="AU1662" s="238"/>
      <c r="AV1662" s="239"/>
      <c r="AW1662" s="240"/>
      <c r="AX1662" s="240"/>
      <c r="AY1662" s="241"/>
    </row>
    <row r="1663" spans="2:51" ht="24.75" customHeight="1">
      <c r="B1663" s="308"/>
      <c r="C1663" s="309"/>
      <c r="D1663" s="309"/>
      <c r="E1663" s="309"/>
      <c r="F1663" s="309"/>
      <c r="G1663" s="310"/>
      <c r="H1663" s="233"/>
      <c r="I1663" s="234"/>
      <c r="J1663" s="234"/>
      <c r="K1663" s="234"/>
      <c r="L1663" s="235"/>
      <c r="M1663" s="236"/>
      <c r="N1663" s="237"/>
      <c r="O1663" s="237"/>
      <c r="P1663" s="237"/>
      <c r="Q1663" s="237"/>
      <c r="R1663" s="237"/>
      <c r="S1663" s="237"/>
      <c r="T1663" s="237"/>
      <c r="U1663" s="237"/>
      <c r="V1663" s="237"/>
      <c r="W1663" s="237"/>
      <c r="X1663" s="237"/>
      <c r="Y1663" s="238"/>
      <c r="Z1663" s="239"/>
      <c r="AA1663" s="240"/>
      <c r="AB1663" s="240"/>
      <c r="AC1663" s="242"/>
      <c r="AD1663" s="233"/>
      <c r="AE1663" s="234"/>
      <c r="AF1663" s="234"/>
      <c r="AG1663" s="234"/>
      <c r="AH1663" s="235"/>
      <c r="AI1663" s="236"/>
      <c r="AJ1663" s="237"/>
      <c r="AK1663" s="237"/>
      <c r="AL1663" s="237"/>
      <c r="AM1663" s="237"/>
      <c r="AN1663" s="237"/>
      <c r="AO1663" s="237"/>
      <c r="AP1663" s="237"/>
      <c r="AQ1663" s="237"/>
      <c r="AR1663" s="237"/>
      <c r="AS1663" s="237"/>
      <c r="AT1663" s="237"/>
      <c r="AU1663" s="238"/>
      <c r="AV1663" s="239"/>
      <c r="AW1663" s="240"/>
      <c r="AX1663" s="240"/>
      <c r="AY1663" s="241"/>
    </row>
    <row r="1664" spans="2:51" ht="24.75" customHeight="1">
      <c r="B1664" s="308"/>
      <c r="C1664" s="309"/>
      <c r="D1664" s="309"/>
      <c r="E1664" s="309"/>
      <c r="F1664" s="309"/>
      <c r="G1664" s="310"/>
      <c r="H1664" s="233"/>
      <c r="I1664" s="234"/>
      <c r="J1664" s="234"/>
      <c r="K1664" s="234"/>
      <c r="L1664" s="235"/>
      <c r="M1664" s="236"/>
      <c r="N1664" s="237"/>
      <c r="O1664" s="237"/>
      <c r="P1664" s="237"/>
      <c r="Q1664" s="237"/>
      <c r="R1664" s="237"/>
      <c r="S1664" s="237"/>
      <c r="T1664" s="237"/>
      <c r="U1664" s="237"/>
      <c r="V1664" s="237"/>
      <c r="W1664" s="237"/>
      <c r="X1664" s="237"/>
      <c r="Y1664" s="238"/>
      <c r="Z1664" s="239"/>
      <c r="AA1664" s="240"/>
      <c r="AB1664" s="240"/>
      <c r="AC1664" s="242"/>
      <c r="AD1664" s="233"/>
      <c r="AE1664" s="234"/>
      <c r="AF1664" s="234"/>
      <c r="AG1664" s="234"/>
      <c r="AH1664" s="235"/>
      <c r="AI1664" s="236"/>
      <c r="AJ1664" s="237"/>
      <c r="AK1664" s="237"/>
      <c r="AL1664" s="237"/>
      <c r="AM1664" s="237"/>
      <c r="AN1664" s="237"/>
      <c r="AO1664" s="237"/>
      <c r="AP1664" s="237"/>
      <c r="AQ1664" s="237"/>
      <c r="AR1664" s="237"/>
      <c r="AS1664" s="237"/>
      <c r="AT1664" s="237"/>
      <c r="AU1664" s="238"/>
      <c r="AV1664" s="239"/>
      <c r="AW1664" s="240"/>
      <c r="AX1664" s="240"/>
      <c r="AY1664" s="241"/>
    </row>
    <row r="1665" spans="2:51" ht="24.75" customHeight="1">
      <c r="B1665" s="308"/>
      <c r="C1665" s="309"/>
      <c r="D1665" s="309"/>
      <c r="E1665" s="309"/>
      <c r="F1665" s="309"/>
      <c r="G1665" s="310"/>
      <c r="H1665" s="233"/>
      <c r="I1665" s="234"/>
      <c r="J1665" s="234"/>
      <c r="K1665" s="234"/>
      <c r="L1665" s="235"/>
      <c r="M1665" s="236"/>
      <c r="N1665" s="237"/>
      <c r="O1665" s="237"/>
      <c r="P1665" s="237"/>
      <c r="Q1665" s="237"/>
      <c r="R1665" s="237"/>
      <c r="S1665" s="237"/>
      <c r="T1665" s="237"/>
      <c r="U1665" s="237"/>
      <c r="V1665" s="237"/>
      <c r="W1665" s="237"/>
      <c r="X1665" s="237"/>
      <c r="Y1665" s="238"/>
      <c r="Z1665" s="239"/>
      <c r="AA1665" s="240"/>
      <c r="AB1665" s="240"/>
      <c r="AC1665" s="240"/>
      <c r="AD1665" s="233"/>
      <c r="AE1665" s="234"/>
      <c r="AF1665" s="234"/>
      <c r="AG1665" s="234"/>
      <c r="AH1665" s="235"/>
      <c r="AI1665" s="236"/>
      <c r="AJ1665" s="237"/>
      <c r="AK1665" s="237"/>
      <c r="AL1665" s="237"/>
      <c r="AM1665" s="237"/>
      <c r="AN1665" s="237"/>
      <c r="AO1665" s="237"/>
      <c r="AP1665" s="237"/>
      <c r="AQ1665" s="237"/>
      <c r="AR1665" s="237"/>
      <c r="AS1665" s="237"/>
      <c r="AT1665" s="237"/>
      <c r="AU1665" s="238"/>
      <c r="AV1665" s="239"/>
      <c r="AW1665" s="240"/>
      <c r="AX1665" s="240"/>
      <c r="AY1665" s="241"/>
    </row>
    <row r="1666" spans="2:51" ht="24.75" customHeight="1">
      <c r="B1666" s="308"/>
      <c r="C1666" s="309"/>
      <c r="D1666" s="309"/>
      <c r="E1666" s="309"/>
      <c r="F1666" s="309"/>
      <c r="G1666" s="310"/>
      <c r="H1666" s="233"/>
      <c r="I1666" s="234"/>
      <c r="J1666" s="234"/>
      <c r="K1666" s="234"/>
      <c r="L1666" s="235"/>
      <c r="M1666" s="236"/>
      <c r="N1666" s="237"/>
      <c r="O1666" s="237"/>
      <c r="P1666" s="237"/>
      <c r="Q1666" s="237"/>
      <c r="R1666" s="237"/>
      <c r="S1666" s="237"/>
      <c r="T1666" s="237"/>
      <c r="U1666" s="237"/>
      <c r="V1666" s="237"/>
      <c r="W1666" s="237"/>
      <c r="X1666" s="237"/>
      <c r="Y1666" s="238"/>
      <c r="Z1666" s="239"/>
      <c r="AA1666" s="240"/>
      <c r="AB1666" s="240"/>
      <c r="AC1666" s="240"/>
      <c r="AD1666" s="233"/>
      <c r="AE1666" s="234"/>
      <c r="AF1666" s="234"/>
      <c r="AG1666" s="234"/>
      <c r="AH1666" s="235"/>
      <c r="AI1666" s="236"/>
      <c r="AJ1666" s="237"/>
      <c r="AK1666" s="237"/>
      <c r="AL1666" s="237"/>
      <c r="AM1666" s="237"/>
      <c r="AN1666" s="237"/>
      <c r="AO1666" s="237"/>
      <c r="AP1666" s="237"/>
      <c r="AQ1666" s="237"/>
      <c r="AR1666" s="237"/>
      <c r="AS1666" s="237"/>
      <c r="AT1666" s="237"/>
      <c r="AU1666" s="238"/>
      <c r="AV1666" s="239"/>
      <c r="AW1666" s="240"/>
      <c r="AX1666" s="240"/>
      <c r="AY1666" s="241"/>
    </row>
    <row r="1667" spans="2:51" ht="24.75" customHeight="1">
      <c r="B1667" s="308"/>
      <c r="C1667" s="309"/>
      <c r="D1667" s="309"/>
      <c r="E1667" s="309"/>
      <c r="F1667" s="309"/>
      <c r="G1667" s="310"/>
      <c r="H1667" s="233"/>
      <c r="I1667" s="234"/>
      <c r="J1667" s="234"/>
      <c r="K1667" s="234"/>
      <c r="L1667" s="235"/>
      <c r="M1667" s="236"/>
      <c r="N1667" s="237"/>
      <c r="O1667" s="237"/>
      <c r="P1667" s="237"/>
      <c r="Q1667" s="237"/>
      <c r="R1667" s="237"/>
      <c r="S1667" s="237"/>
      <c r="T1667" s="237"/>
      <c r="U1667" s="237"/>
      <c r="V1667" s="237"/>
      <c r="W1667" s="237"/>
      <c r="X1667" s="237"/>
      <c r="Y1667" s="238"/>
      <c r="Z1667" s="239"/>
      <c r="AA1667" s="240"/>
      <c r="AB1667" s="240"/>
      <c r="AC1667" s="240"/>
      <c r="AD1667" s="233"/>
      <c r="AE1667" s="234"/>
      <c r="AF1667" s="234"/>
      <c r="AG1667" s="234"/>
      <c r="AH1667" s="235"/>
      <c r="AI1667" s="236"/>
      <c r="AJ1667" s="237"/>
      <c r="AK1667" s="237"/>
      <c r="AL1667" s="237"/>
      <c r="AM1667" s="237"/>
      <c r="AN1667" s="237"/>
      <c r="AO1667" s="237"/>
      <c r="AP1667" s="237"/>
      <c r="AQ1667" s="237"/>
      <c r="AR1667" s="237"/>
      <c r="AS1667" s="237"/>
      <c r="AT1667" s="237"/>
      <c r="AU1667" s="238"/>
      <c r="AV1667" s="239"/>
      <c r="AW1667" s="240"/>
      <c r="AX1667" s="240"/>
      <c r="AY1667" s="241"/>
    </row>
    <row r="1668" spans="2:51" ht="24.75" customHeight="1">
      <c r="B1668" s="308"/>
      <c r="C1668" s="309"/>
      <c r="D1668" s="309"/>
      <c r="E1668" s="309"/>
      <c r="F1668" s="309"/>
      <c r="G1668" s="310"/>
      <c r="H1668" s="224"/>
      <c r="I1668" s="225"/>
      <c r="J1668" s="225"/>
      <c r="K1668" s="225"/>
      <c r="L1668" s="226"/>
      <c r="M1668" s="227"/>
      <c r="N1668" s="228"/>
      <c r="O1668" s="228"/>
      <c r="P1668" s="228"/>
      <c r="Q1668" s="228"/>
      <c r="R1668" s="228"/>
      <c r="S1668" s="228"/>
      <c r="T1668" s="228"/>
      <c r="U1668" s="228"/>
      <c r="V1668" s="228"/>
      <c r="W1668" s="228"/>
      <c r="X1668" s="228"/>
      <c r="Y1668" s="229"/>
      <c r="Z1668" s="230"/>
      <c r="AA1668" s="231"/>
      <c r="AB1668" s="231"/>
      <c r="AC1668" s="231"/>
      <c r="AD1668" s="224"/>
      <c r="AE1668" s="225"/>
      <c r="AF1668" s="225"/>
      <c r="AG1668" s="225"/>
      <c r="AH1668" s="226"/>
      <c r="AI1668" s="227"/>
      <c r="AJ1668" s="228"/>
      <c r="AK1668" s="228"/>
      <c r="AL1668" s="228"/>
      <c r="AM1668" s="228"/>
      <c r="AN1668" s="228"/>
      <c r="AO1668" s="228"/>
      <c r="AP1668" s="228"/>
      <c r="AQ1668" s="228"/>
      <c r="AR1668" s="228"/>
      <c r="AS1668" s="228"/>
      <c r="AT1668" s="228"/>
      <c r="AU1668" s="229"/>
      <c r="AV1668" s="230"/>
      <c r="AW1668" s="231"/>
      <c r="AX1668" s="231"/>
      <c r="AY1668" s="232"/>
    </row>
    <row r="1669" spans="2:51" ht="24.75" customHeight="1" thickBot="1">
      <c r="B1669" s="311"/>
      <c r="C1669" s="312"/>
      <c r="D1669" s="312"/>
      <c r="E1669" s="312"/>
      <c r="F1669" s="312"/>
      <c r="G1669" s="313"/>
      <c r="H1669" s="215" t="s">
        <v>26</v>
      </c>
      <c r="I1669" s="216"/>
      <c r="J1669" s="216"/>
      <c r="K1669" s="216"/>
      <c r="L1669" s="216"/>
      <c r="M1669" s="217"/>
      <c r="N1669" s="218"/>
      <c r="O1669" s="218"/>
      <c r="P1669" s="218"/>
      <c r="Q1669" s="218"/>
      <c r="R1669" s="218"/>
      <c r="S1669" s="218"/>
      <c r="T1669" s="218"/>
      <c r="U1669" s="218"/>
      <c r="V1669" s="218"/>
      <c r="W1669" s="218"/>
      <c r="X1669" s="218"/>
      <c r="Y1669" s="219"/>
      <c r="Z1669" s="220"/>
      <c r="AA1669" s="221"/>
      <c r="AB1669" s="221"/>
      <c r="AC1669" s="222"/>
      <c r="AD1669" s="215" t="s">
        <v>26</v>
      </c>
      <c r="AE1669" s="216"/>
      <c r="AF1669" s="216"/>
      <c r="AG1669" s="216"/>
      <c r="AH1669" s="216"/>
      <c r="AI1669" s="217"/>
      <c r="AJ1669" s="218"/>
      <c r="AK1669" s="218"/>
      <c r="AL1669" s="218"/>
      <c r="AM1669" s="218"/>
      <c r="AN1669" s="218"/>
      <c r="AO1669" s="218"/>
      <c r="AP1669" s="218"/>
      <c r="AQ1669" s="218"/>
      <c r="AR1669" s="218"/>
      <c r="AS1669" s="218"/>
      <c r="AT1669" s="218"/>
      <c r="AU1669" s="219"/>
      <c r="AV1669" s="220"/>
      <c r="AW1669" s="221"/>
      <c r="AX1669" s="221"/>
      <c r="AY1669" s="223"/>
    </row>
    <row r="1671" spans="2:51" ht="23.25" customHeight="1">
      <c r="B1671" s="28" t="s">
        <v>100</v>
      </c>
      <c r="C1671" s="28"/>
      <c r="D1671" s="28"/>
      <c r="E1671" s="64"/>
      <c r="F1671" s="64"/>
      <c r="G1671" s="494" t="s">
        <v>1952</v>
      </c>
      <c r="H1671" s="494"/>
      <c r="I1671" s="494"/>
      <c r="J1671" s="494"/>
      <c r="K1671" s="494"/>
      <c r="L1671" s="494"/>
      <c r="M1671" s="494"/>
      <c r="N1671" s="494"/>
      <c r="O1671" s="494"/>
      <c r="P1671" s="494"/>
      <c r="Q1671" s="494"/>
      <c r="R1671" s="494"/>
      <c r="S1671" s="494"/>
      <c r="T1671" s="494"/>
      <c r="U1671" s="494"/>
      <c r="V1671" s="494"/>
      <c r="W1671" s="494"/>
      <c r="X1671" s="494"/>
      <c r="Y1671" s="494"/>
      <c r="Z1671" s="494"/>
      <c r="AA1671" s="494"/>
      <c r="AB1671" s="494"/>
      <c r="AC1671" s="494"/>
      <c r="AD1671" s="494"/>
      <c r="AE1671" s="494"/>
      <c r="AF1671" s="494"/>
      <c r="AG1671" s="494"/>
      <c r="AH1671" s="494"/>
      <c r="AI1671" s="494"/>
      <c r="AJ1671" s="494"/>
      <c r="AK1671" s="494"/>
      <c r="AL1671" s="494"/>
      <c r="AM1671" s="494"/>
      <c r="AN1671" s="494"/>
      <c r="AO1671" s="494"/>
      <c r="AP1671" s="494"/>
      <c r="AQ1671" s="494"/>
      <c r="AR1671" s="494"/>
      <c r="AS1671" s="494"/>
      <c r="AT1671" s="494"/>
      <c r="AU1671" s="494"/>
      <c r="AV1671" s="494"/>
      <c r="AW1671" s="494"/>
      <c r="AX1671" s="494"/>
      <c r="AY1671" s="64"/>
    </row>
    <row r="1672" spans="2:51" ht="14.25">
      <c r="C1672" s="20" t="s">
        <v>77</v>
      </c>
    </row>
    <row r="1673" spans="2:51">
      <c r="C1673" t="s">
        <v>500</v>
      </c>
    </row>
    <row r="1674" spans="2:51" ht="34.5" customHeight="1">
      <c r="B1674" s="202"/>
      <c r="C1674" s="202"/>
      <c r="D1674" s="213" t="s">
        <v>71</v>
      </c>
      <c r="E1674" s="213"/>
      <c r="F1674" s="213"/>
      <c r="G1674" s="213"/>
      <c r="H1674" s="213"/>
      <c r="I1674" s="213"/>
      <c r="J1674" s="213"/>
      <c r="K1674" s="213"/>
      <c r="L1674" s="213"/>
      <c r="M1674" s="213"/>
      <c r="N1674" s="213" t="s">
        <v>72</v>
      </c>
      <c r="O1674" s="213"/>
      <c r="P1674" s="213"/>
      <c r="Q1674" s="213"/>
      <c r="R1674" s="213"/>
      <c r="S1674" s="213"/>
      <c r="T1674" s="213"/>
      <c r="U1674" s="213"/>
      <c r="V1674" s="213"/>
      <c r="W1674" s="213"/>
      <c r="X1674" s="213"/>
      <c r="Y1674" s="213"/>
      <c r="Z1674" s="213"/>
      <c r="AA1674" s="213"/>
      <c r="AB1674" s="213"/>
      <c r="AC1674" s="213"/>
      <c r="AD1674" s="213"/>
      <c r="AE1674" s="213"/>
      <c r="AF1674" s="213"/>
      <c r="AG1674" s="213"/>
      <c r="AH1674" s="213"/>
      <c r="AI1674" s="213"/>
      <c r="AJ1674" s="213"/>
      <c r="AK1674" s="213"/>
      <c r="AL1674" s="214" t="s">
        <v>73</v>
      </c>
      <c r="AM1674" s="213"/>
      <c r="AN1674" s="213"/>
      <c r="AO1674" s="213"/>
      <c r="AP1674" s="213"/>
      <c r="AQ1674" s="213"/>
      <c r="AR1674" s="213" t="s">
        <v>27</v>
      </c>
      <c r="AS1674" s="213"/>
      <c r="AT1674" s="213"/>
      <c r="AU1674" s="213"/>
      <c r="AV1674" s="213" t="s">
        <v>28</v>
      </c>
      <c r="AW1674" s="213"/>
      <c r="AX1674" s="213"/>
    </row>
    <row r="1675" spans="2:51" ht="24" customHeight="1">
      <c r="B1675" s="202">
        <v>1</v>
      </c>
      <c r="C1675" s="202">
        <v>1</v>
      </c>
      <c r="D1675" s="203" t="s">
        <v>1082</v>
      </c>
      <c r="E1675" s="203"/>
      <c r="F1675" s="203"/>
      <c r="G1675" s="203"/>
      <c r="H1675" s="203"/>
      <c r="I1675" s="203"/>
      <c r="J1675" s="203"/>
      <c r="K1675" s="203"/>
      <c r="L1675" s="203"/>
      <c r="M1675" s="203"/>
      <c r="N1675" s="204" t="s">
        <v>1954</v>
      </c>
      <c r="O1675" s="205"/>
      <c r="P1675" s="205"/>
      <c r="Q1675" s="205"/>
      <c r="R1675" s="205"/>
      <c r="S1675" s="205"/>
      <c r="T1675" s="205"/>
      <c r="U1675" s="205"/>
      <c r="V1675" s="205"/>
      <c r="W1675" s="205"/>
      <c r="X1675" s="205"/>
      <c r="Y1675" s="205"/>
      <c r="Z1675" s="205"/>
      <c r="AA1675" s="205"/>
      <c r="AB1675" s="205"/>
      <c r="AC1675" s="205"/>
      <c r="AD1675" s="205"/>
      <c r="AE1675" s="205"/>
      <c r="AF1675" s="205"/>
      <c r="AG1675" s="205"/>
      <c r="AH1675" s="205"/>
      <c r="AI1675" s="205"/>
      <c r="AJ1675" s="205"/>
      <c r="AK1675" s="206"/>
      <c r="AL1675" s="210">
        <v>0.4</v>
      </c>
      <c r="AM1675" s="211"/>
      <c r="AN1675" s="211"/>
      <c r="AO1675" s="211"/>
      <c r="AP1675" s="211"/>
      <c r="AQ1675" s="211"/>
      <c r="AR1675" s="209" t="s">
        <v>104</v>
      </c>
      <c r="AS1675" s="209"/>
      <c r="AT1675" s="209"/>
      <c r="AU1675" s="209"/>
      <c r="AV1675" s="209" t="s">
        <v>104</v>
      </c>
      <c r="AW1675" s="209"/>
      <c r="AX1675" s="209"/>
    </row>
    <row r="1676" spans="2:51" ht="24" customHeight="1">
      <c r="B1676" s="202">
        <v>2</v>
      </c>
      <c r="C1676" s="202">
        <v>1</v>
      </c>
      <c r="D1676" s="203" t="s">
        <v>1084</v>
      </c>
      <c r="E1676" s="203"/>
      <c r="F1676" s="203"/>
      <c r="G1676" s="203"/>
      <c r="H1676" s="203"/>
      <c r="I1676" s="203"/>
      <c r="J1676" s="203"/>
      <c r="K1676" s="203"/>
      <c r="L1676" s="203"/>
      <c r="M1676" s="203"/>
      <c r="N1676" s="204" t="s">
        <v>1955</v>
      </c>
      <c r="O1676" s="205"/>
      <c r="P1676" s="205"/>
      <c r="Q1676" s="205"/>
      <c r="R1676" s="205"/>
      <c r="S1676" s="205"/>
      <c r="T1676" s="205"/>
      <c r="U1676" s="205"/>
      <c r="V1676" s="205"/>
      <c r="W1676" s="205"/>
      <c r="X1676" s="205"/>
      <c r="Y1676" s="205"/>
      <c r="Z1676" s="205"/>
      <c r="AA1676" s="205"/>
      <c r="AB1676" s="205"/>
      <c r="AC1676" s="205"/>
      <c r="AD1676" s="205"/>
      <c r="AE1676" s="205"/>
      <c r="AF1676" s="205"/>
      <c r="AG1676" s="205"/>
      <c r="AH1676" s="205"/>
      <c r="AI1676" s="205"/>
      <c r="AJ1676" s="205"/>
      <c r="AK1676" s="206"/>
      <c r="AL1676" s="210">
        <v>0.3</v>
      </c>
      <c r="AM1676" s="211"/>
      <c r="AN1676" s="211"/>
      <c r="AO1676" s="211"/>
      <c r="AP1676" s="211"/>
      <c r="AQ1676" s="211"/>
      <c r="AR1676" s="209" t="s">
        <v>104</v>
      </c>
      <c r="AS1676" s="209"/>
      <c r="AT1676" s="209"/>
      <c r="AU1676" s="209"/>
      <c r="AV1676" s="209" t="s">
        <v>104</v>
      </c>
      <c r="AW1676" s="209"/>
      <c r="AX1676" s="209"/>
    </row>
    <row r="1677" spans="2:51" ht="24" customHeight="1">
      <c r="B1677" s="202">
        <v>3</v>
      </c>
      <c r="C1677" s="202">
        <v>1</v>
      </c>
      <c r="D1677" s="203" t="s">
        <v>1085</v>
      </c>
      <c r="E1677" s="203"/>
      <c r="F1677" s="203"/>
      <c r="G1677" s="203"/>
      <c r="H1677" s="203"/>
      <c r="I1677" s="203"/>
      <c r="J1677" s="203"/>
      <c r="K1677" s="203"/>
      <c r="L1677" s="203"/>
      <c r="M1677" s="203"/>
      <c r="N1677" s="204" t="s">
        <v>1956</v>
      </c>
      <c r="O1677" s="205"/>
      <c r="P1677" s="205"/>
      <c r="Q1677" s="205"/>
      <c r="R1677" s="205"/>
      <c r="S1677" s="205"/>
      <c r="T1677" s="205"/>
      <c r="U1677" s="205"/>
      <c r="V1677" s="205"/>
      <c r="W1677" s="205"/>
      <c r="X1677" s="205"/>
      <c r="Y1677" s="205"/>
      <c r="Z1677" s="205"/>
      <c r="AA1677" s="205"/>
      <c r="AB1677" s="205"/>
      <c r="AC1677" s="205"/>
      <c r="AD1677" s="205"/>
      <c r="AE1677" s="205"/>
      <c r="AF1677" s="205"/>
      <c r="AG1677" s="205"/>
      <c r="AH1677" s="205"/>
      <c r="AI1677" s="205"/>
      <c r="AJ1677" s="205"/>
      <c r="AK1677" s="206"/>
      <c r="AL1677" s="210">
        <v>0.3</v>
      </c>
      <c r="AM1677" s="211"/>
      <c r="AN1677" s="211"/>
      <c r="AO1677" s="211"/>
      <c r="AP1677" s="211"/>
      <c r="AQ1677" s="211"/>
      <c r="AR1677" s="209" t="s">
        <v>104</v>
      </c>
      <c r="AS1677" s="209"/>
      <c r="AT1677" s="209"/>
      <c r="AU1677" s="209"/>
      <c r="AV1677" s="209" t="s">
        <v>104</v>
      </c>
      <c r="AW1677" s="209"/>
      <c r="AX1677" s="209"/>
    </row>
    <row r="1678" spans="2:51" ht="24" customHeight="1">
      <c r="B1678" s="202">
        <v>4</v>
      </c>
      <c r="C1678" s="202">
        <v>1</v>
      </c>
      <c r="D1678" s="203" t="s">
        <v>1957</v>
      </c>
      <c r="E1678" s="203"/>
      <c r="F1678" s="203"/>
      <c r="G1678" s="203"/>
      <c r="H1678" s="203"/>
      <c r="I1678" s="203"/>
      <c r="J1678" s="203"/>
      <c r="K1678" s="203"/>
      <c r="L1678" s="203"/>
      <c r="M1678" s="203"/>
      <c r="N1678" s="208" t="s">
        <v>1958</v>
      </c>
      <c r="O1678" s="208"/>
      <c r="P1678" s="208"/>
      <c r="Q1678" s="208"/>
      <c r="R1678" s="208"/>
      <c r="S1678" s="208"/>
      <c r="T1678" s="208"/>
      <c r="U1678" s="208"/>
      <c r="V1678" s="208"/>
      <c r="W1678" s="208"/>
      <c r="X1678" s="208"/>
      <c r="Y1678" s="208"/>
      <c r="Z1678" s="208"/>
      <c r="AA1678" s="208"/>
      <c r="AB1678" s="208"/>
      <c r="AC1678" s="208"/>
      <c r="AD1678" s="208"/>
      <c r="AE1678" s="208"/>
      <c r="AF1678" s="208"/>
      <c r="AG1678" s="208"/>
      <c r="AH1678" s="208"/>
      <c r="AI1678" s="208"/>
      <c r="AJ1678" s="208"/>
      <c r="AK1678" s="208"/>
      <c r="AL1678" s="210">
        <v>0.3</v>
      </c>
      <c r="AM1678" s="211"/>
      <c r="AN1678" s="211"/>
      <c r="AO1678" s="211"/>
      <c r="AP1678" s="211"/>
      <c r="AQ1678" s="211"/>
      <c r="AR1678" s="209" t="s">
        <v>104</v>
      </c>
      <c r="AS1678" s="209"/>
      <c r="AT1678" s="209"/>
      <c r="AU1678" s="209"/>
      <c r="AV1678" s="209" t="s">
        <v>104</v>
      </c>
      <c r="AW1678" s="209"/>
      <c r="AX1678" s="209"/>
    </row>
    <row r="1679" spans="2:51" ht="33.75" customHeight="1">
      <c r="B1679" s="202">
        <v>5</v>
      </c>
      <c r="C1679" s="202">
        <v>1</v>
      </c>
      <c r="D1679" s="203" t="s">
        <v>1959</v>
      </c>
      <c r="E1679" s="203"/>
      <c r="F1679" s="203"/>
      <c r="G1679" s="203"/>
      <c r="H1679" s="203"/>
      <c r="I1679" s="203"/>
      <c r="J1679" s="203"/>
      <c r="K1679" s="203"/>
      <c r="L1679" s="203"/>
      <c r="M1679" s="203"/>
      <c r="N1679" s="480" t="s">
        <v>1960</v>
      </c>
      <c r="O1679" s="481"/>
      <c r="P1679" s="481"/>
      <c r="Q1679" s="481"/>
      <c r="R1679" s="481"/>
      <c r="S1679" s="481"/>
      <c r="T1679" s="481"/>
      <c r="U1679" s="481"/>
      <c r="V1679" s="481"/>
      <c r="W1679" s="481"/>
      <c r="X1679" s="481"/>
      <c r="Y1679" s="481"/>
      <c r="Z1679" s="481"/>
      <c r="AA1679" s="481"/>
      <c r="AB1679" s="481"/>
      <c r="AC1679" s="481"/>
      <c r="AD1679" s="481"/>
      <c r="AE1679" s="481"/>
      <c r="AF1679" s="481"/>
      <c r="AG1679" s="481"/>
      <c r="AH1679" s="481"/>
      <c r="AI1679" s="481"/>
      <c r="AJ1679" s="481"/>
      <c r="AK1679" s="482"/>
      <c r="AL1679" s="210">
        <v>0.3</v>
      </c>
      <c r="AM1679" s="211"/>
      <c r="AN1679" s="211"/>
      <c r="AO1679" s="211"/>
      <c r="AP1679" s="211"/>
      <c r="AQ1679" s="211"/>
      <c r="AR1679" s="209" t="s">
        <v>104</v>
      </c>
      <c r="AS1679" s="209"/>
      <c r="AT1679" s="209"/>
      <c r="AU1679" s="209"/>
      <c r="AV1679" s="209" t="s">
        <v>104</v>
      </c>
      <c r="AW1679" s="209"/>
      <c r="AX1679" s="209"/>
    </row>
    <row r="1680" spans="2:51" ht="33.75" customHeight="1">
      <c r="B1680" s="202">
        <v>6</v>
      </c>
      <c r="C1680" s="202">
        <v>1</v>
      </c>
      <c r="D1680" s="203" t="s">
        <v>1961</v>
      </c>
      <c r="E1680" s="203"/>
      <c r="F1680" s="203"/>
      <c r="G1680" s="203"/>
      <c r="H1680" s="203"/>
      <c r="I1680" s="203"/>
      <c r="J1680" s="203"/>
      <c r="K1680" s="203"/>
      <c r="L1680" s="203"/>
      <c r="M1680" s="203"/>
      <c r="N1680" s="480" t="s">
        <v>1962</v>
      </c>
      <c r="O1680" s="481"/>
      <c r="P1680" s="481"/>
      <c r="Q1680" s="481"/>
      <c r="R1680" s="481"/>
      <c r="S1680" s="481"/>
      <c r="T1680" s="481"/>
      <c r="U1680" s="481"/>
      <c r="V1680" s="481"/>
      <c r="W1680" s="481"/>
      <c r="X1680" s="481"/>
      <c r="Y1680" s="481"/>
      <c r="Z1680" s="481"/>
      <c r="AA1680" s="481"/>
      <c r="AB1680" s="481"/>
      <c r="AC1680" s="481"/>
      <c r="AD1680" s="481"/>
      <c r="AE1680" s="481"/>
      <c r="AF1680" s="481"/>
      <c r="AG1680" s="481"/>
      <c r="AH1680" s="481"/>
      <c r="AI1680" s="481"/>
      <c r="AJ1680" s="481"/>
      <c r="AK1680" s="482"/>
      <c r="AL1680" s="210">
        <v>0.3</v>
      </c>
      <c r="AM1680" s="211"/>
      <c r="AN1680" s="211"/>
      <c r="AO1680" s="211"/>
      <c r="AP1680" s="211"/>
      <c r="AQ1680" s="211"/>
      <c r="AR1680" s="209" t="s">
        <v>104</v>
      </c>
      <c r="AS1680" s="209"/>
      <c r="AT1680" s="209"/>
      <c r="AU1680" s="209"/>
      <c r="AV1680" s="209" t="s">
        <v>104</v>
      </c>
      <c r="AW1680" s="209"/>
      <c r="AX1680" s="209"/>
    </row>
    <row r="1681" spans="2:51" ht="24" customHeight="1">
      <c r="B1681" s="202">
        <v>7</v>
      </c>
      <c r="C1681" s="202">
        <v>1</v>
      </c>
      <c r="D1681" s="203" t="s">
        <v>1963</v>
      </c>
      <c r="E1681" s="203"/>
      <c r="F1681" s="203"/>
      <c r="G1681" s="203"/>
      <c r="H1681" s="203"/>
      <c r="I1681" s="203"/>
      <c r="J1681" s="203"/>
      <c r="K1681" s="203"/>
      <c r="L1681" s="203"/>
      <c r="M1681" s="203"/>
      <c r="N1681" s="208" t="s">
        <v>1964</v>
      </c>
      <c r="O1681" s="208"/>
      <c r="P1681" s="208"/>
      <c r="Q1681" s="208"/>
      <c r="R1681" s="208"/>
      <c r="S1681" s="208"/>
      <c r="T1681" s="208"/>
      <c r="U1681" s="208"/>
      <c r="V1681" s="208"/>
      <c r="W1681" s="208"/>
      <c r="X1681" s="208"/>
      <c r="Y1681" s="208"/>
      <c r="Z1681" s="208"/>
      <c r="AA1681" s="208"/>
      <c r="AB1681" s="208"/>
      <c r="AC1681" s="208"/>
      <c r="AD1681" s="208"/>
      <c r="AE1681" s="208"/>
      <c r="AF1681" s="208"/>
      <c r="AG1681" s="208"/>
      <c r="AH1681" s="208"/>
      <c r="AI1681" s="208"/>
      <c r="AJ1681" s="208"/>
      <c r="AK1681" s="208"/>
      <c r="AL1681" s="210">
        <v>0.3</v>
      </c>
      <c r="AM1681" s="211"/>
      <c r="AN1681" s="211"/>
      <c r="AO1681" s="211"/>
      <c r="AP1681" s="211"/>
      <c r="AQ1681" s="211"/>
      <c r="AR1681" s="209" t="s">
        <v>104</v>
      </c>
      <c r="AS1681" s="209"/>
      <c r="AT1681" s="209"/>
      <c r="AU1681" s="209"/>
      <c r="AV1681" s="209" t="s">
        <v>104</v>
      </c>
      <c r="AW1681" s="209"/>
      <c r="AX1681" s="209"/>
    </row>
    <row r="1682" spans="2:51" ht="24" customHeight="1">
      <c r="B1682" s="202">
        <v>8</v>
      </c>
      <c r="C1682" s="202">
        <v>1</v>
      </c>
      <c r="D1682" s="203" t="s">
        <v>1965</v>
      </c>
      <c r="E1682" s="203"/>
      <c r="F1682" s="203"/>
      <c r="G1682" s="203"/>
      <c r="H1682" s="203"/>
      <c r="I1682" s="203"/>
      <c r="J1682" s="203"/>
      <c r="K1682" s="203"/>
      <c r="L1682" s="203"/>
      <c r="M1682" s="203"/>
      <c r="N1682" s="204" t="s">
        <v>1966</v>
      </c>
      <c r="O1682" s="205"/>
      <c r="P1682" s="205"/>
      <c r="Q1682" s="205"/>
      <c r="R1682" s="205"/>
      <c r="S1682" s="205"/>
      <c r="T1682" s="205"/>
      <c r="U1682" s="205"/>
      <c r="V1682" s="205"/>
      <c r="W1682" s="205"/>
      <c r="X1682" s="205"/>
      <c r="Y1682" s="205"/>
      <c r="Z1682" s="205"/>
      <c r="AA1682" s="205"/>
      <c r="AB1682" s="205"/>
      <c r="AC1682" s="205"/>
      <c r="AD1682" s="205"/>
      <c r="AE1682" s="205"/>
      <c r="AF1682" s="205"/>
      <c r="AG1682" s="205"/>
      <c r="AH1682" s="205"/>
      <c r="AI1682" s="205"/>
      <c r="AJ1682" s="205"/>
      <c r="AK1682" s="206"/>
      <c r="AL1682" s="210">
        <v>0.2</v>
      </c>
      <c r="AM1682" s="211"/>
      <c r="AN1682" s="211"/>
      <c r="AO1682" s="211"/>
      <c r="AP1682" s="211"/>
      <c r="AQ1682" s="211"/>
      <c r="AR1682" s="209" t="s">
        <v>104</v>
      </c>
      <c r="AS1682" s="209"/>
      <c r="AT1682" s="209"/>
      <c r="AU1682" s="209"/>
      <c r="AV1682" s="209" t="s">
        <v>104</v>
      </c>
      <c r="AW1682" s="209"/>
      <c r="AX1682" s="209"/>
    </row>
    <row r="1683" spans="2:51" ht="24" customHeight="1">
      <c r="B1683" s="202">
        <v>9</v>
      </c>
      <c r="C1683" s="202">
        <v>1</v>
      </c>
      <c r="D1683" s="208"/>
      <c r="E1683" s="208"/>
      <c r="F1683" s="208"/>
      <c r="G1683" s="208"/>
      <c r="H1683" s="208"/>
      <c r="I1683" s="208"/>
      <c r="J1683" s="208"/>
      <c r="K1683" s="208"/>
      <c r="L1683" s="208"/>
      <c r="M1683" s="208"/>
      <c r="N1683" s="208"/>
      <c r="O1683" s="208"/>
      <c r="P1683" s="208"/>
      <c r="Q1683" s="208"/>
      <c r="R1683" s="208"/>
      <c r="S1683" s="208"/>
      <c r="T1683" s="208"/>
      <c r="U1683" s="208"/>
      <c r="V1683" s="208"/>
      <c r="W1683" s="208"/>
      <c r="X1683" s="208"/>
      <c r="Y1683" s="208"/>
      <c r="Z1683" s="208"/>
      <c r="AA1683" s="208"/>
      <c r="AB1683" s="208"/>
      <c r="AC1683" s="208"/>
      <c r="AD1683" s="208"/>
      <c r="AE1683" s="208"/>
      <c r="AF1683" s="208"/>
      <c r="AG1683" s="208"/>
      <c r="AH1683" s="208"/>
      <c r="AI1683" s="208"/>
      <c r="AJ1683" s="208"/>
      <c r="AK1683" s="208"/>
      <c r="AL1683" s="207"/>
      <c r="AM1683" s="208"/>
      <c r="AN1683" s="208"/>
      <c r="AO1683" s="208"/>
      <c r="AP1683" s="208"/>
      <c r="AQ1683" s="208"/>
      <c r="AR1683" s="208"/>
      <c r="AS1683" s="208"/>
      <c r="AT1683" s="208"/>
      <c r="AU1683" s="208"/>
      <c r="AV1683" s="208"/>
      <c r="AW1683" s="208"/>
      <c r="AX1683" s="208"/>
    </row>
    <row r="1684" spans="2:51" ht="24" customHeight="1">
      <c r="B1684" s="202">
        <v>10</v>
      </c>
      <c r="C1684" s="202">
        <v>1</v>
      </c>
      <c r="D1684" s="208"/>
      <c r="E1684" s="208"/>
      <c r="F1684" s="208"/>
      <c r="G1684" s="208"/>
      <c r="H1684" s="208"/>
      <c r="I1684" s="208"/>
      <c r="J1684" s="208"/>
      <c r="K1684" s="208"/>
      <c r="L1684" s="208"/>
      <c r="M1684" s="208"/>
      <c r="N1684" s="208"/>
      <c r="O1684" s="208"/>
      <c r="P1684" s="208"/>
      <c r="Q1684" s="208"/>
      <c r="R1684" s="208"/>
      <c r="S1684" s="208"/>
      <c r="T1684" s="208"/>
      <c r="U1684" s="208"/>
      <c r="V1684" s="208"/>
      <c r="W1684" s="208"/>
      <c r="X1684" s="208"/>
      <c r="Y1684" s="208"/>
      <c r="Z1684" s="208"/>
      <c r="AA1684" s="208"/>
      <c r="AB1684" s="208"/>
      <c r="AC1684" s="208"/>
      <c r="AD1684" s="208"/>
      <c r="AE1684" s="208"/>
      <c r="AF1684" s="208"/>
      <c r="AG1684" s="208"/>
      <c r="AH1684" s="208"/>
      <c r="AI1684" s="208"/>
      <c r="AJ1684" s="208"/>
      <c r="AK1684" s="208"/>
      <c r="AL1684" s="207"/>
      <c r="AM1684" s="208"/>
      <c r="AN1684" s="208"/>
      <c r="AO1684" s="208"/>
      <c r="AP1684" s="208"/>
      <c r="AQ1684" s="208"/>
      <c r="AR1684" s="208"/>
      <c r="AS1684" s="208"/>
      <c r="AT1684" s="208"/>
      <c r="AU1684" s="208"/>
      <c r="AV1684" s="208"/>
      <c r="AW1684" s="208"/>
      <c r="AX1684" s="208"/>
    </row>
    <row r="1686" spans="2:51" ht="21.75" customHeight="1" thickBot="1">
      <c r="AK1686" s="466"/>
      <c r="AL1686" s="466"/>
      <c r="AM1686" s="466"/>
      <c r="AN1686" s="466"/>
      <c r="AO1686" s="466"/>
      <c r="AP1686" s="466"/>
      <c r="AQ1686" s="466"/>
      <c r="AR1686" s="467" t="s">
        <v>112</v>
      </c>
      <c r="AS1686" s="467"/>
      <c r="AT1686" s="467"/>
      <c r="AU1686" s="467"/>
      <c r="AV1686" s="467"/>
      <c r="AW1686" s="467"/>
      <c r="AX1686" s="467"/>
      <c r="AY1686" s="467"/>
    </row>
    <row r="1687" spans="2:51" ht="21" customHeight="1">
      <c r="B1687" s="468" t="s">
        <v>113</v>
      </c>
      <c r="C1687" s="469"/>
      <c r="D1687" s="469"/>
      <c r="E1687" s="469"/>
      <c r="F1687" s="469"/>
      <c r="G1687" s="469"/>
      <c r="H1687" s="470" t="s">
        <v>1967</v>
      </c>
      <c r="I1687" s="471"/>
      <c r="J1687" s="471"/>
      <c r="K1687" s="471"/>
      <c r="L1687" s="471"/>
      <c r="M1687" s="471"/>
      <c r="N1687" s="471"/>
      <c r="O1687" s="471"/>
      <c r="P1687" s="471"/>
      <c r="Q1687" s="471"/>
      <c r="R1687" s="471"/>
      <c r="S1687" s="471"/>
      <c r="T1687" s="471"/>
      <c r="U1687" s="471"/>
      <c r="V1687" s="471"/>
      <c r="W1687" s="471"/>
      <c r="X1687" s="471"/>
      <c r="Y1687" s="471"/>
      <c r="Z1687" s="472" t="s">
        <v>145</v>
      </c>
      <c r="AA1687" s="473"/>
      <c r="AB1687" s="473"/>
      <c r="AC1687" s="473"/>
      <c r="AD1687" s="473"/>
      <c r="AE1687" s="474"/>
      <c r="AF1687" s="475" t="s">
        <v>101</v>
      </c>
      <c r="AG1687" s="476"/>
      <c r="AH1687" s="476"/>
      <c r="AI1687" s="476"/>
      <c r="AJ1687" s="476"/>
      <c r="AK1687" s="476"/>
      <c r="AL1687" s="476"/>
      <c r="AM1687" s="476"/>
      <c r="AN1687" s="476"/>
      <c r="AO1687" s="476"/>
      <c r="AP1687" s="476"/>
      <c r="AQ1687" s="477"/>
      <c r="AR1687" s="478" t="s">
        <v>1</v>
      </c>
      <c r="AS1687" s="475"/>
      <c r="AT1687" s="475"/>
      <c r="AU1687" s="475"/>
      <c r="AV1687" s="475"/>
      <c r="AW1687" s="475"/>
      <c r="AX1687" s="475"/>
      <c r="AY1687" s="479"/>
    </row>
    <row r="1688" spans="2:51" ht="28.15" customHeight="1">
      <c r="B1688" s="442" t="s">
        <v>59</v>
      </c>
      <c r="C1688" s="443"/>
      <c r="D1688" s="443"/>
      <c r="E1688" s="443"/>
      <c r="F1688" s="443"/>
      <c r="G1688" s="444"/>
      <c r="H1688" s="445" t="s">
        <v>1968</v>
      </c>
      <c r="I1688" s="446"/>
      <c r="J1688" s="446"/>
      <c r="K1688" s="446"/>
      <c r="L1688" s="446"/>
      <c r="M1688" s="446"/>
      <c r="N1688" s="446"/>
      <c r="O1688" s="446"/>
      <c r="P1688" s="446"/>
      <c r="Q1688" s="446"/>
      <c r="R1688" s="446"/>
      <c r="S1688" s="446"/>
      <c r="T1688" s="446"/>
      <c r="U1688" s="446"/>
      <c r="V1688" s="446"/>
      <c r="W1688" s="447"/>
      <c r="X1688" s="447"/>
      <c r="Y1688" s="447"/>
      <c r="Z1688" s="448" t="s">
        <v>2</v>
      </c>
      <c r="AA1688" s="449"/>
      <c r="AB1688" s="449"/>
      <c r="AC1688" s="449"/>
      <c r="AD1688" s="449"/>
      <c r="AE1688" s="450"/>
      <c r="AF1688" s="449" t="s">
        <v>1686</v>
      </c>
      <c r="AG1688" s="449"/>
      <c r="AH1688" s="449"/>
      <c r="AI1688" s="449"/>
      <c r="AJ1688" s="449"/>
      <c r="AK1688" s="449"/>
      <c r="AL1688" s="449"/>
      <c r="AM1688" s="449"/>
      <c r="AN1688" s="449"/>
      <c r="AO1688" s="449"/>
      <c r="AP1688" s="449"/>
      <c r="AQ1688" s="450"/>
      <c r="AR1688" s="451" t="s">
        <v>1687</v>
      </c>
      <c r="AS1688" s="452"/>
      <c r="AT1688" s="452"/>
      <c r="AU1688" s="452"/>
      <c r="AV1688" s="452"/>
      <c r="AW1688" s="452"/>
      <c r="AX1688" s="452"/>
      <c r="AY1688" s="453"/>
    </row>
    <row r="1689" spans="2:51" ht="30.75" customHeight="1">
      <c r="B1689" s="454" t="s">
        <v>3</v>
      </c>
      <c r="C1689" s="455"/>
      <c r="D1689" s="455"/>
      <c r="E1689" s="455"/>
      <c r="F1689" s="455"/>
      <c r="G1689" s="455"/>
      <c r="H1689" s="456" t="s">
        <v>103</v>
      </c>
      <c r="I1689" s="447"/>
      <c r="J1689" s="447"/>
      <c r="K1689" s="447"/>
      <c r="L1689" s="447"/>
      <c r="M1689" s="447"/>
      <c r="N1689" s="447"/>
      <c r="O1689" s="447"/>
      <c r="P1689" s="447"/>
      <c r="Q1689" s="447"/>
      <c r="R1689" s="447"/>
      <c r="S1689" s="447"/>
      <c r="T1689" s="447"/>
      <c r="U1689" s="447"/>
      <c r="V1689" s="447"/>
      <c r="W1689" s="447"/>
      <c r="X1689" s="447"/>
      <c r="Y1689" s="447"/>
      <c r="Z1689" s="457" t="s">
        <v>76</v>
      </c>
      <c r="AA1689" s="458"/>
      <c r="AB1689" s="458"/>
      <c r="AC1689" s="458"/>
      <c r="AD1689" s="458"/>
      <c r="AE1689" s="459"/>
      <c r="AF1689" s="460" t="s">
        <v>108</v>
      </c>
      <c r="AG1689" s="461"/>
      <c r="AH1689" s="461"/>
      <c r="AI1689" s="461"/>
      <c r="AJ1689" s="461"/>
      <c r="AK1689" s="461"/>
      <c r="AL1689" s="461"/>
      <c r="AM1689" s="461"/>
      <c r="AN1689" s="461"/>
      <c r="AO1689" s="461"/>
      <c r="AP1689" s="461"/>
      <c r="AQ1689" s="461"/>
      <c r="AR1689" s="462"/>
      <c r="AS1689" s="462"/>
      <c r="AT1689" s="462"/>
      <c r="AU1689" s="462"/>
      <c r="AV1689" s="462"/>
      <c r="AW1689" s="462"/>
      <c r="AX1689" s="462"/>
      <c r="AY1689" s="463"/>
    </row>
    <row r="1690" spans="2:51" ht="18" customHeight="1">
      <c r="B1690" s="418" t="s">
        <v>37</v>
      </c>
      <c r="C1690" s="419"/>
      <c r="D1690" s="419"/>
      <c r="E1690" s="419"/>
      <c r="F1690" s="419"/>
      <c r="G1690" s="419"/>
      <c r="H1690" s="422" t="s">
        <v>1688</v>
      </c>
      <c r="I1690" s="423"/>
      <c r="J1690" s="423"/>
      <c r="K1690" s="423"/>
      <c r="L1690" s="423"/>
      <c r="M1690" s="423"/>
      <c r="N1690" s="423"/>
      <c r="O1690" s="423"/>
      <c r="P1690" s="423"/>
      <c r="Q1690" s="423"/>
      <c r="R1690" s="423"/>
      <c r="S1690" s="423"/>
      <c r="T1690" s="423"/>
      <c r="U1690" s="423"/>
      <c r="V1690" s="423"/>
      <c r="W1690" s="424"/>
      <c r="X1690" s="424"/>
      <c r="Y1690" s="424"/>
      <c r="Z1690" s="428" t="s">
        <v>319</v>
      </c>
      <c r="AA1690" s="267"/>
      <c r="AB1690" s="267"/>
      <c r="AC1690" s="267"/>
      <c r="AD1690" s="267"/>
      <c r="AE1690" s="429"/>
      <c r="AF1690" s="431"/>
      <c r="AG1690" s="432"/>
      <c r="AH1690" s="432"/>
      <c r="AI1690" s="432"/>
      <c r="AJ1690" s="432"/>
      <c r="AK1690" s="432"/>
      <c r="AL1690" s="432"/>
      <c r="AM1690" s="432"/>
      <c r="AN1690" s="432"/>
      <c r="AO1690" s="432"/>
      <c r="AP1690" s="432"/>
      <c r="AQ1690" s="432"/>
      <c r="AR1690" s="432"/>
      <c r="AS1690" s="432"/>
      <c r="AT1690" s="432"/>
      <c r="AU1690" s="432"/>
      <c r="AV1690" s="432"/>
      <c r="AW1690" s="432"/>
      <c r="AX1690" s="432"/>
      <c r="AY1690" s="433"/>
    </row>
    <row r="1691" spans="2:51" ht="24" customHeight="1">
      <c r="B1691" s="420"/>
      <c r="C1691" s="421"/>
      <c r="D1691" s="421"/>
      <c r="E1691" s="421"/>
      <c r="F1691" s="421"/>
      <c r="G1691" s="421"/>
      <c r="H1691" s="425"/>
      <c r="I1691" s="426"/>
      <c r="J1691" s="426"/>
      <c r="K1691" s="426"/>
      <c r="L1691" s="426"/>
      <c r="M1691" s="426"/>
      <c r="N1691" s="426"/>
      <c r="O1691" s="426"/>
      <c r="P1691" s="426"/>
      <c r="Q1691" s="426"/>
      <c r="R1691" s="426"/>
      <c r="S1691" s="426"/>
      <c r="T1691" s="426"/>
      <c r="U1691" s="426"/>
      <c r="V1691" s="426"/>
      <c r="W1691" s="427"/>
      <c r="X1691" s="427"/>
      <c r="Y1691" s="427"/>
      <c r="Z1691" s="430"/>
      <c r="AA1691" s="267"/>
      <c r="AB1691" s="267"/>
      <c r="AC1691" s="267"/>
      <c r="AD1691" s="267"/>
      <c r="AE1691" s="429"/>
      <c r="AF1691" s="434"/>
      <c r="AG1691" s="434"/>
      <c r="AH1691" s="434"/>
      <c r="AI1691" s="434"/>
      <c r="AJ1691" s="434"/>
      <c r="AK1691" s="434"/>
      <c r="AL1691" s="434"/>
      <c r="AM1691" s="434"/>
      <c r="AN1691" s="434"/>
      <c r="AO1691" s="434"/>
      <c r="AP1691" s="434"/>
      <c r="AQ1691" s="434"/>
      <c r="AR1691" s="434"/>
      <c r="AS1691" s="434"/>
      <c r="AT1691" s="434"/>
      <c r="AU1691" s="434"/>
      <c r="AV1691" s="434"/>
      <c r="AW1691" s="434"/>
      <c r="AX1691" s="434"/>
      <c r="AY1691" s="435"/>
    </row>
    <row r="1692" spans="2:51" ht="29.25" customHeight="1">
      <c r="B1692" s="436" t="s">
        <v>4</v>
      </c>
      <c r="C1692" s="437"/>
      <c r="D1692" s="437"/>
      <c r="E1692" s="437"/>
      <c r="F1692" s="437"/>
      <c r="G1692" s="438"/>
      <c r="H1692" s="439" t="s">
        <v>201</v>
      </c>
      <c r="I1692" s="440"/>
      <c r="J1692" s="440"/>
      <c r="K1692" s="440"/>
      <c r="L1692" s="440"/>
      <c r="M1692" s="440"/>
      <c r="N1692" s="440"/>
      <c r="O1692" s="440"/>
      <c r="P1692" s="440"/>
      <c r="Q1692" s="440"/>
      <c r="R1692" s="440"/>
      <c r="S1692" s="440"/>
      <c r="T1692" s="440"/>
      <c r="U1692" s="440"/>
      <c r="V1692" s="440"/>
      <c r="W1692" s="440"/>
      <c r="X1692" s="440"/>
      <c r="Y1692" s="440"/>
      <c r="Z1692" s="440"/>
      <c r="AA1692" s="440"/>
      <c r="AB1692" s="440"/>
      <c r="AC1692" s="440"/>
      <c r="AD1692" s="440"/>
      <c r="AE1692" s="440"/>
      <c r="AF1692" s="440"/>
      <c r="AG1692" s="440"/>
      <c r="AH1692" s="440"/>
      <c r="AI1692" s="440"/>
      <c r="AJ1692" s="440"/>
      <c r="AK1692" s="440"/>
      <c r="AL1692" s="440"/>
      <c r="AM1692" s="440"/>
      <c r="AN1692" s="440"/>
      <c r="AO1692" s="440"/>
      <c r="AP1692" s="440"/>
      <c r="AQ1692" s="440"/>
      <c r="AR1692" s="440"/>
      <c r="AS1692" s="440"/>
      <c r="AT1692" s="440"/>
      <c r="AU1692" s="440"/>
      <c r="AV1692" s="440"/>
      <c r="AW1692" s="440"/>
      <c r="AX1692" s="440"/>
      <c r="AY1692" s="441"/>
    </row>
    <row r="1693" spans="2:51" ht="21" customHeight="1">
      <c r="B1693" s="405" t="s">
        <v>39</v>
      </c>
      <c r="C1693" s="406"/>
      <c r="D1693" s="406"/>
      <c r="E1693" s="406"/>
      <c r="F1693" s="406"/>
      <c r="G1693" s="407"/>
      <c r="H1693" s="411"/>
      <c r="I1693" s="412"/>
      <c r="J1693" s="412"/>
      <c r="K1693" s="412"/>
      <c r="L1693" s="412"/>
      <c r="M1693" s="412"/>
      <c r="N1693" s="412"/>
      <c r="O1693" s="412"/>
      <c r="P1693" s="412"/>
      <c r="Q1693" s="370" t="s">
        <v>86</v>
      </c>
      <c r="R1693" s="371"/>
      <c r="S1693" s="371"/>
      <c r="T1693" s="371"/>
      <c r="U1693" s="371"/>
      <c r="V1693" s="371"/>
      <c r="W1693" s="413"/>
      <c r="X1693" s="370" t="s">
        <v>87</v>
      </c>
      <c r="Y1693" s="371"/>
      <c r="Z1693" s="371"/>
      <c r="AA1693" s="371"/>
      <c r="AB1693" s="371"/>
      <c r="AC1693" s="371"/>
      <c r="AD1693" s="413"/>
      <c r="AE1693" s="370" t="s">
        <v>88</v>
      </c>
      <c r="AF1693" s="371"/>
      <c r="AG1693" s="371"/>
      <c r="AH1693" s="371"/>
      <c r="AI1693" s="371"/>
      <c r="AJ1693" s="371"/>
      <c r="AK1693" s="413"/>
      <c r="AL1693" s="370" t="s">
        <v>90</v>
      </c>
      <c r="AM1693" s="371"/>
      <c r="AN1693" s="371"/>
      <c r="AO1693" s="371"/>
      <c r="AP1693" s="371"/>
      <c r="AQ1693" s="371"/>
      <c r="AR1693" s="413"/>
      <c r="AS1693" s="370" t="s">
        <v>91</v>
      </c>
      <c r="AT1693" s="371"/>
      <c r="AU1693" s="371"/>
      <c r="AV1693" s="371"/>
      <c r="AW1693" s="371"/>
      <c r="AX1693" s="371"/>
      <c r="AY1693" s="372"/>
    </row>
    <row r="1694" spans="2:51" ht="21" customHeight="1">
      <c r="B1694" s="291"/>
      <c r="C1694" s="292"/>
      <c r="D1694" s="292"/>
      <c r="E1694" s="292"/>
      <c r="F1694" s="292"/>
      <c r="G1694" s="293"/>
      <c r="H1694" s="373" t="s">
        <v>5</v>
      </c>
      <c r="I1694" s="374"/>
      <c r="J1694" s="379" t="s">
        <v>6</v>
      </c>
      <c r="K1694" s="380"/>
      <c r="L1694" s="380"/>
      <c r="M1694" s="380"/>
      <c r="N1694" s="380"/>
      <c r="O1694" s="380"/>
      <c r="P1694" s="381"/>
      <c r="Q1694" s="514">
        <v>1.8069999999999999</v>
      </c>
      <c r="R1694" s="514"/>
      <c r="S1694" s="514"/>
      <c r="T1694" s="514"/>
      <c r="U1694" s="514"/>
      <c r="V1694" s="514"/>
      <c r="W1694" s="514"/>
      <c r="X1694" s="514">
        <v>1.788</v>
      </c>
      <c r="Y1694" s="514"/>
      <c r="Z1694" s="514"/>
      <c r="AA1694" s="514"/>
      <c r="AB1694" s="514"/>
      <c r="AC1694" s="514"/>
      <c r="AD1694" s="514"/>
      <c r="AE1694" s="514">
        <v>1.788</v>
      </c>
      <c r="AF1694" s="514"/>
      <c r="AG1694" s="514"/>
      <c r="AH1694" s="514"/>
      <c r="AI1694" s="514"/>
      <c r="AJ1694" s="514"/>
      <c r="AK1694" s="514"/>
      <c r="AL1694" s="514">
        <v>1.788</v>
      </c>
      <c r="AM1694" s="514"/>
      <c r="AN1694" s="514"/>
      <c r="AO1694" s="514"/>
      <c r="AP1694" s="514"/>
      <c r="AQ1694" s="514"/>
      <c r="AR1694" s="514"/>
      <c r="AS1694" s="384">
        <v>10.901999999999999</v>
      </c>
      <c r="AT1694" s="384"/>
      <c r="AU1694" s="384"/>
      <c r="AV1694" s="384"/>
      <c r="AW1694" s="384"/>
      <c r="AX1694" s="384"/>
      <c r="AY1694" s="385"/>
    </row>
    <row r="1695" spans="2:51" ht="21" customHeight="1">
      <c r="B1695" s="291"/>
      <c r="C1695" s="292"/>
      <c r="D1695" s="292"/>
      <c r="E1695" s="292"/>
      <c r="F1695" s="292"/>
      <c r="G1695" s="293"/>
      <c r="H1695" s="375"/>
      <c r="I1695" s="376"/>
      <c r="J1695" s="386" t="s">
        <v>7</v>
      </c>
      <c r="K1695" s="387"/>
      <c r="L1695" s="387"/>
      <c r="M1695" s="387"/>
      <c r="N1695" s="387"/>
      <c r="O1695" s="387"/>
      <c r="P1695" s="388"/>
      <c r="Q1695" s="414" t="s">
        <v>119</v>
      </c>
      <c r="R1695" s="414"/>
      <c r="S1695" s="414"/>
      <c r="T1695" s="414"/>
      <c r="U1695" s="414"/>
      <c r="V1695" s="414"/>
      <c r="W1695" s="414"/>
      <c r="X1695" s="414" t="s">
        <v>119</v>
      </c>
      <c r="Y1695" s="414"/>
      <c r="Z1695" s="414"/>
      <c r="AA1695" s="414"/>
      <c r="AB1695" s="414"/>
      <c r="AC1695" s="414"/>
      <c r="AD1695" s="414"/>
      <c r="AE1695" s="414" t="s">
        <v>119</v>
      </c>
      <c r="AF1695" s="414"/>
      <c r="AG1695" s="414"/>
      <c r="AH1695" s="414"/>
      <c r="AI1695" s="414"/>
      <c r="AJ1695" s="414"/>
      <c r="AK1695" s="414"/>
      <c r="AL1695" s="414"/>
      <c r="AM1695" s="414"/>
      <c r="AN1695" s="414"/>
      <c r="AO1695" s="414"/>
      <c r="AP1695" s="414"/>
      <c r="AQ1695" s="414"/>
      <c r="AR1695" s="414"/>
      <c r="AS1695" s="464"/>
      <c r="AT1695" s="464"/>
      <c r="AU1695" s="464"/>
      <c r="AV1695" s="464"/>
      <c r="AW1695" s="464"/>
      <c r="AX1695" s="464"/>
      <c r="AY1695" s="465"/>
    </row>
    <row r="1696" spans="2:51" ht="24.75" customHeight="1">
      <c r="B1696" s="291"/>
      <c r="C1696" s="292"/>
      <c r="D1696" s="292"/>
      <c r="E1696" s="292"/>
      <c r="F1696" s="292"/>
      <c r="G1696" s="293"/>
      <c r="H1696" s="375"/>
      <c r="I1696" s="376"/>
      <c r="J1696" s="386" t="s">
        <v>8</v>
      </c>
      <c r="K1696" s="387"/>
      <c r="L1696" s="387"/>
      <c r="M1696" s="387"/>
      <c r="N1696" s="387"/>
      <c r="O1696" s="387"/>
      <c r="P1696" s="388"/>
      <c r="Q1696" s="414" t="s">
        <v>119</v>
      </c>
      <c r="R1696" s="414"/>
      <c r="S1696" s="414"/>
      <c r="T1696" s="414"/>
      <c r="U1696" s="414"/>
      <c r="V1696" s="414"/>
      <c r="W1696" s="414"/>
      <c r="X1696" s="414" t="s">
        <v>119</v>
      </c>
      <c r="Y1696" s="414"/>
      <c r="Z1696" s="414"/>
      <c r="AA1696" s="414"/>
      <c r="AB1696" s="414"/>
      <c r="AC1696" s="414"/>
      <c r="AD1696" s="414"/>
      <c r="AE1696" s="414" t="s">
        <v>119</v>
      </c>
      <c r="AF1696" s="414"/>
      <c r="AG1696" s="414"/>
      <c r="AH1696" s="414"/>
      <c r="AI1696" s="414"/>
      <c r="AJ1696" s="414"/>
      <c r="AK1696" s="414"/>
      <c r="AL1696" s="414"/>
      <c r="AM1696" s="414"/>
      <c r="AN1696" s="414"/>
      <c r="AO1696" s="414"/>
      <c r="AP1696" s="414"/>
      <c r="AQ1696" s="414"/>
      <c r="AR1696" s="414"/>
      <c r="AS1696" s="464"/>
      <c r="AT1696" s="464"/>
      <c r="AU1696" s="464"/>
      <c r="AV1696" s="464"/>
      <c r="AW1696" s="464"/>
      <c r="AX1696" s="464"/>
      <c r="AY1696" s="465"/>
    </row>
    <row r="1697" spans="1:60" ht="24.75" customHeight="1">
      <c r="B1697" s="291"/>
      <c r="C1697" s="292"/>
      <c r="D1697" s="292"/>
      <c r="E1697" s="292"/>
      <c r="F1697" s="292"/>
      <c r="G1697" s="293"/>
      <c r="H1697" s="377"/>
      <c r="I1697" s="378"/>
      <c r="J1697" s="415" t="s">
        <v>26</v>
      </c>
      <c r="K1697" s="416"/>
      <c r="L1697" s="416"/>
      <c r="M1697" s="416"/>
      <c r="N1697" s="416"/>
      <c r="O1697" s="416"/>
      <c r="P1697" s="417"/>
      <c r="Q1697" s="398">
        <f>SUM(Q1694:W1696)</f>
        <v>1.8069999999999999</v>
      </c>
      <c r="R1697" s="399"/>
      <c r="S1697" s="399"/>
      <c r="T1697" s="399"/>
      <c r="U1697" s="399"/>
      <c r="V1697" s="399"/>
      <c r="W1697" s="400"/>
      <c r="X1697" s="398">
        <f>SUM(X1694:AD1696)</f>
        <v>1.788</v>
      </c>
      <c r="Y1697" s="399"/>
      <c r="Z1697" s="399"/>
      <c r="AA1697" s="399"/>
      <c r="AB1697" s="399"/>
      <c r="AC1697" s="399"/>
      <c r="AD1697" s="400"/>
      <c r="AE1697" s="398">
        <f>SUM(AE1694:AK1696)</f>
        <v>1.788</v>
      </c>
      <c r="AF1697" s="399"/>
      <c r="AG1697" s="399"/>
      <c r="AH1697" s="399"/>
      <c r="AI1697" s="399"/>
      <c r="AJ1697" s="399"/>
      <c r="AK1697" s="400"/>
      <c r="AL1697" s="398">
        <f>SUM(AL1694:AR1696)</f>
        <v>1.788</v>
      </c>
      <c r="AM1697" s="399"/>
      <c r="AN1697" s="399"/>
      <c r="AO1697" s="399"/>
      <c r="AP1697" s="399"/>
      <c r="AQ1697" s="399"/>
      <c r="AR1697" s="400"/>
      <c r="AS1697" s="402">
        <f>SUM(AS1694:AY1696)</f>
        <v>10.901999999999999</v>
      </c>
      <c r="AT1697" s="402"/>
      <c r="AU1697" s="402"/>
      <c r="AV1697" s="402"/>
      <c r="AW1697" s="402"/>
      <c r="AX1697" s="402"/>
      <c r="AY1697" s="403"/>
    </row>
    <row r="1698" spans="1:60" ht="24.75" customHeight="1">
      <c r="B1698" s="291"/>
      <c r="C1698" s="292"/>
      <c r="D1698" s="292"/>
      <c r="E1698" s="292"/>
      <c r="F1698" s="292"/>
      <c r="G1698" s="293"/>
      <c r="H1698" s="392" t="s">
        <v>9</v>
      </c>
      <c r="I1698" s="393"/>
      <c r="J1698" s="393"/>
      <c r="K1698" s="393"/>
      <c r="L1698" s="393"/>
      <c r="M1698" s="393"/>
      <c r="N1698" s="393"/>
      <c r="O1698" s="393"/>
      <c r="P1698" s="393"/>
      <c r="Q1698" s="515">
        <v>1.788</v>
      </c>
      <c r="R1698" s="515"/>
      <c r="S1698" s="515"/>
      <c r="T1698" s="515"/>
      <c r="U1698" s="515"/>
      <c r="V1698" s="515"/>
      <c r="W1698" s="515"/>
      <c r="X1698" s="515">
        <v>1.788</v>
      </c>
      <c r="Y1698" s="515"/>
      <c r="Z1698" s="515"/>
      <c r="AA1698" s="515"/>
      <c r="AB1698" s="515"/>
      <c r="AC1698" s="515"/>
      <c r="AD1698" s="515"/>
      <c r="AE1698" s="515">
        <v>1.788</v>
      </c>
      <c r="AF1698" s="515"/>
      <c r="AG1698" s="515"/>
      <c r="AH1698" s="515"/>
      <c r="AI1698" s="515"/>
      <c r="AJ1698" s="515"/>
      <c r="AK1698" s="515"/>
      <c r="AL1698" s="390"/>
      <c r="AM1698" s="390"/>
      <c r="AN1698" s="390"/>
      <c r="AO1698" s="390"/>
      <c r="AP1698" s="390"/>
      <c r="AQ1698" s="390"/>
      <c r="AR1698" s="390"/>
      <c r="AS1698" s="390"/>
      <c r="AT1698" s="390"/>
      <c r="AU1698" s="390"/>
      <c r="AV1698" s="390"/>
      <c r="AW1698" s="390"/>
      <c r="AX1698" s="390"/>
      <c r="AY1698" s="391"/>
      <c r="BH1698" s="29"/>
    </row>
    <row r="1699" spans="1:60" ht="24.75" customHeight="1">
      <c r="B1699" s="408"/>
      <c r="C1699" s="409"/>
      <c r="D1699" s="409"/>
      <c r="E1699" s="409"/>
      <c r="F1699" s="409"/>
      <c r="G1699" s="410"/>
      <c r="H1699" s="392" t="s">
        <v>10</v>
      </c>
      <c r="I1699" s="393"/>
      <c r="J1699" s="393"/>
      <c r="K1699" s="393"/>
      <c r="L1699" s="393"/>
      <c r="M1699" s="393"/>
      <c r="N1699" s="393"/>
      <c r="O1699" s="393"/>
      <c r="P1699" s="393"/>
      <c r="Q1699" s="394">
        <f>Q1698/Q1697</f>
        <v>0.98948533480907586</v>
      </c>
      <c r="R1699" s="394"/>
      <c r="S1699" s="394"/>
      <c r="T1699" s="394"/>
      <c r="U1699" s="394"/>
      <c r="V1699" s="394"/>
      <c r="W1699" s="394"/>
      <c r="X1699" s="394">
        <f>X1698/X1697</f>
        <v>1</v>
      </c>
      <c r="Y1699" s="394"/>
      <c r="Z1699" s="394"/>
      <c r="AA1699" s="394"/>
      <c r="AB1699" s="394"/>
      <c r="AC1699" s="394"/>
      <c r="AD1699" s="394"/>
      <c r="AE1699" s="394">
        <f>AE1698/AE1697</f>
        <v>1</v>
      </c>
      <c r="AF1699" s="394"/>
      <c r="AG1699" s="394"/>
      <c r="AH1699" s="394"/>
      <c r="AI1699" s="394"/>
      <c r="AJ1699" s="394"/>
      <c r="AK1699" s="394"/>
      <c r="AL1699" s="390"/>
      <c r="AM1699" s="390"/>
      <c r="AN1699" s="390"/>
      <c r="AO1699" s="390"/>
      <c r="AP1699" s="390"/>
      <c r="AQ1699" s="390"/>
      <c r="AR1699" s="390"/>
      <c r="AS1699" s="390"/>
      <c r="AT1699" s="390"/>
      <c r="AU1699" s="390"/>
      <c r="AV1699" s="390"/>
      <c r="AW1699" s="390"/>
      <c r="AX1699" s="390"/>
      <c r="AY1699" s="391"/>
    </row>
    <row r="1700" spans="1:60" ht="23.1" customHeight="1">
      <c r="B1700" s="335" t="s">
        <v>99</v>
      </c>
      <c r="C1700" s="336"/>
      <c r="D1700" s="341" t="s">
        <v>23</v>
      </c>
      <c r="E1700" s="342"/>
      <c r="F1700" s="342"/>
      <c r="G1700" s="342"/>
      <c r="H1700" s="342"/>
      <c r="I1700" s="342"/>
      <c r="J1700" s="342"/>
      <c r="K1700" s="342"/>
      <c r="L1700" s="343"/>
      <c r="M1700" s="344" t="s">
        <v>92</v>
      </c>
      <c r="N1700" s="344"/>
      <c r="O1700" s="344"/>
      <c r="P1700" s="344"/>
      <c r="Q1700" s="344"/>
      <c r="R1700" s="344"/>
      <c r="S1700" s="345" t="s">
        <v>91</v>
      </c>
      <c r="T1700" s="345"/>
      <c r="U1700" s="345"/>
      <c r="V1700" s="345"/>
      <c r="W1700" s="345"/>
      <c r="X1700" s="345"/>
      <c r="Y1700" s="346"/>
      <c r="Z1700" s="342"/>
      <c r="AA1700" s="342"/>
      <c r="AB1700" s="342"/>
      <c r="AC1700" s="342"/>
      <c r="AD1700" s="342"/>
      <c r="AE1700" s="342"/>
      <c r="AF1700" s="342"/>
      <c r="AG1700" s="342"/>
      <c r="AH1700" s="342"/>
      <c r="AI1700" s="342"/>
      <c r="AJ1700" s="342"/>
      <c r="AK1700" s="342"/>
      <c r="AL1700" s="342"/>
      <c r="AM1700" s="342"/>
      <c r="AN1700" s="342"/>
      <c r="AO1700" s="342"/>
      <c r="AP1700" s="342"/>
      <c r="AQ1700" s="342"/>
      <c r="AR1700" s="342"/>
      <c r="AS1700" s="342"/>
      <c r="AT1700" s="342"/>
      <c r="AU1700" s="342"/>
      <c r="AV1700" s="342"/>
      <c r="AW1700" s="342"/>
      <c r="AX1700" s="342"/>
      <c r="AY1700" s="347"/>
    </row>
    <row r="1701" spans="1:60" ht="23.1" customHeight="1">
      <c r="B1701" s="337"/>
      <c r="C1701" s="338"/>
      <c r="D1701" s="348" t="s">
        <v>1969</v>
      </c>
      <c r="E1701" s="349"/>
      <c r="F1701" s="349"/>
      <c r="G1701" s="349"/>
      <c r="H1701" s="349"/>
      <c r="I1701" s="349"/>
      <c r="J1701" s="349"/>
      <c r="K1701" s="349"/>
      <c r="L1701" s="350"/>
      <c r="M1701" s="351">
        <v>2</v>
      </c>
      <c r="N1701" s="352"/>
      <c r="O1701" s="352"/>
      <c r="P1701" s="352"/>
      <c r="Q1701" s="352"/>
      <c r="R1701" s="353"/>
      <c r="S1701" s="511">
        <v>11</v>
      </c>
      <c r="T1701" s="512"/>
      <c r="U1701" s="512"/>
      <c r="V1701" s="512"/>
      <c r="W1701" s="512"/>
      <c r="X1701" s="513"/>
      <c r="Y1701" s="355"/>
      <c r="Z1701" s="356"/>
      <c r="AA1701" s="356"/>
      <c r="AB1701" s="356"/>
      <c r="AC1701" s="356"/>
      <c r="AD1701" s="356"/>
      <c r="AE1701" s="356"/>
      <c r="AF1701" s="356"/>
      <c r="AG1701" s="356"/>
      <c r="AH1701" s="356"/>
      <c r="AI1701" s="356"/>
      <c r="AJ1701" s="356"/>
      <c r="AK1701" s="356"/>
      <c r="AL1701" s="356"/>
      <c r="AM1701" s="356"/>
      <c r="AN1701" s="356"/>
      <c r="AO1701" s="356"/>
      <c r="AP1701" s="356"/>
      <c r="AQ1701" s="356"/>
      <c r="AR1701" s="356"/>
      <c r="AS1701" s="356"/>
      <c r="AT1701" s="356"/>
      <c r="AU1701" s="356"/>
      <c r="AV1701" s="356"/>
      <c r="AW1701" s="356"/>
      <c r="AX1701" s="356"/>
      <c r="AY1701" s="357"/>
    </row>
    <row r="1702" spans="1:60" ht="23.1" customHeight="1">
      <c r="B1702" s="337"/>
      <c r="C1702" s="338"/>
      <c r="D1702" s="358" t="s">
        <v>1132</v>
      </c>
      <c r="E1702" s="359"/>
      <c r="F1702" s="359"/>
      <c r="G1702" s="359"/>
      <c r="H1702" s="359"/>
      <c r="I1702" s="359"/>
      <c r="J1702" s="359"/>
      <c r="K1702" s="359"/>
      <c r="L1702" s="360"/>
      <c r="M1702" s="332">
        <v>0.05</v>
      </c>
      <c r="N1702" s="333"/>
      <c r="O1702" s="333"/>
      <c r="P1702" s="333"/>
      <c r="Q1702" s="333"/>
      <c r="R1702" s="334"/>
      <c r="S1702" s="508">
        <v>0.05</v>
      </c>
      <c r="T1702" s="509"/>
      <c r="U1702" s="509"/>
      <c r="V1702" s="509"/>
      <c r="W1702" s="509"/>
      <c r="X1702" s="510"/>
      <c r="Y1702" s="325"/>
      <c r="Z1702" s="326"/>
      <c r="AA1702" s="326"/>
      <c r="AB1702" s="326"/>
      <c r="AC1702" s="326"/>
      <c r="AD1702" s="326"/>
      <c r="AE1702" s="326"/>
      <c r="AF1702" s="326"/>
      <c r="AG1702" s="326"/>
      <c r="AH1702" s="326"/>
      <c r="AI1702" s="326"/>
      <c r="AJ1702" s="326"/>
      <c r="AK1702" s="326"/>
      <c r="AL1702" s="326"/>
      <c r="AM1702" s="326"/>
      <c r="AN1702" s="326"/>
      <c r="AO1702" s="326"/>
      <c r="AP1702" s="326"/>
      <c r="AQ1702" s="326"/>
      <c r="AR1702" s="326"/>
      <c r="AS1702" s="326"/>
      <c r="AT1702" s="326"/>
      <c r="AU1702" s="326"/>
      <c r="AV1702" s="326"/>
      <c r="AW1702" s="326"/>
      <c r="AX1702" s="326"/>
      <c r="AY1702" s="327"/>
    </row>
    <row r="1703" spans="1:60" ht="23.1" customHeight="1">
      <c r="B1703" s="337"/>
      <c r="C1703" s="338"/>
      <c r="D1703" s="321"/>
      <c r="E1703" s="322"/>
      <c r="F1703" s="322"/>
      <c r="G1703" s="322"/>
      <c r="H1703" s="322"/>
      <c r="I1703" s="322"/>
      <c r="J1703" s="322"/>
      <c r="K1703" s="322"/>
      <c r="L1703" s="323"/>
      <c r="M1703" s="324"/>
      <c r="N1703" s="324"/>
      <c r="O1703" s="324"/>
      <c r="P1703" s="324"/>
      <c r="Q1703" s="324"/>
      <c r="R1703" s="324"/>
      <c r="S1703" s="324"/>
      <c r="T1703" s="324"/>
      <c r="U1703" s="324"/>
      <c r="V1703" s="324"/>
      <c r="W1703" s="324"/>
      <c r="X1703" s="324"/>
      <c r="Y1703" s="325"/>
      <c r="Z1703" s="326"/>
      <c r="AA1703" s="326"/>
      <c r="AB1703" s="326"/>
      <c r="AC1703" s="326"/>
      <c r="AD1703" s="326"/>
      <c r="AE1703" s="326"/>
      <c r="AF1703" s="326"/>
      <c r="AG1703" s="326"/>
      <c r="AH1703" s="326"/>
      <c r="AI1703" s="326"/>
      <c r="AJ1703" s="326"/>
      <c r="AK1703" s="326"/>
      <c r="AL1703" s="326"/>
      <c r="AM1703" s="326"/>
      <c r="AN1703" s="326"/>
      <c r="AO1703" s="326"/>
      <c r="AP1703" s="326"/>
      <c r="AQ1703" s="326"/>
      <c r="AR1703" s="326"/>
      <c r="AS1703" s="326"/>
      <c r="AT1703" s="326"/>
      <c r="AU1703" s="326"/>
      <c r="AV1703" s="326"/>
      <c r="AW1703" s="326"/>
      <c r="AX1703" s="326"/>
      <c r="AY1703" s="327"/>
    </row>
    <row r="1704" spans="1:60" ht="23.1" customHeight="1">
      <c r="B1704" s="337"/>
      <c r="C1704" s="338"/>
      <c r="D1704" s="321"/>
      <c r="E1704" s="322"/>
      <c r="F1704" s="322"/>
      <c r="G1704" s="322"/>
      <c r="H1704" s="322"/>
      <c r="I1704" s="322"/>
      <c r="J1704" s="322"/>
      <c r="K1704" s="322"/>
      <c r="L1704" s="323"/>
      <c r="M1704" s="324"/>
      <c r="N1704" s="324"/>
      <c r="O1704" s="324"/>
      <c r="P1704" s="324"/>
      <c r="Q1704" s="324"/>
      <c r="R1704" s="324"/>
      <c r="S1704" s="324"/>
      <c r="T1704" s="324"/>
      <c r="U1704" s="324"/>
      <c r="V1704" s="324"/>
      <c r="W1704" s="324"/>
      <c r="X1704" s="324"/>
      <c r="Y1704" s="325"/>
      <c r="Z1704" s="326"/>
      <c r="AA1704" s="326"/>
      <c r="AB1704" s="326"/>
      <c r="AC1704" s="326"/>
      <c r="AD1704" s="326"/>
      <c r="AE1704" s="326"/>
      <c r="AF1704" s="326"/>
      <c r="AG1704" s="326"/>
      <c r="AH1704" s="326"/>
      <c r="AI1704" s="326"/>
      <c r="AJ1704" s="326"/>
      <c r="AK1704" s="326"/>
      <c r="AL1704" s="326"/>
      <c r="AM1704" s="326"/>
      <c r="AN1704" s="326"/>
      <c r="AO1704" s="326"/>
      <c r="AP1704" s="326"/>
      <c r="AQ1704" s="326"/>
      <c r="AR1704" s="326"/>
      <c r="AS1704" s="326"/>
      <c r="AT1704" s="326"/>
      <c r="AU1704" s="326"/>
      <c r="AV1704" s="326"/>
      <c r="AW1704" s="326"/>
      <c r="AX1704" s="326"/>
      <c r="AY1704" s="327"/>
    </row>
    <row r="1705" spans="1:60" ht="23.1" customHeight="1">
      <c r="B1705" s="337"/>
      <c r="C1705" s="338"/>
      <c r="D1705" s="321"/>
      <c r="E1705" s="322"/>
      <c r="F1705" s="322"/>
      <c r="G1705" s="322"/>
      <c r="H1705" s="322"/>
      <c r="I1705" s="322"/>
      <c r="J1705" s="322"/>
      <c r="K1705" s="322"/>
      <c r="L1705" s="323"/>
      <c r="M1705" s="324"/>
      <c r="N1705" s="324"/>
      <c r="O1705" s="324"/>
      <c r="P1705" s="324"/>
      <c r="Q1705" s="324"/>
      <c r="R1705" s="324"/>
      <c r="S1705" s="324"/>
      <c r="T1705" s="324"/>
      <c r="U1705" s="324"/>
      <c r="V1705" s="324"/>
      <c r="W1705" s="324"/>
      <c r="X1705" s="324"/>
      <c r="Y1705" s="325"/>
      <c r="Z1705" s="326"/>
      <c r="AA1705" s="326"/>
      <c r="AB1705" s="326"/>
      <c r="AC1705" s="326"/>
      <c r="AD1705" s="326"/>
      <c r="AE1705" s="326"/>
      <c r="AF1705" s="326"/>
      <c r="AG1705" s="326"/>
      <c r="AH1705" s="326"/>
      <c r="AI1705" s="326"/>
      <c r="AJ1705" s="326"/>
      <c r="AK1705" s="326"/>
      <c r="AL1705" s="326"/>
      <c r="AM1705" s="326"/>
      <c r="AN1705" s="326"/>
      <c r="AO1705" s="326"/>
      <c r="AP1705" s="326"/>
      <c r="AQ1705" s="326"/>
      <c r="AR1705" s="326"/>
      <c r="AS1705" s="326"/>
      <c r="AT1705" s="326"/>
      <c r="AU1705" s="326"/>
      <c r="AV1705" s="326"/>
      <c r="AW1705" s="326"/>
      <c r="AX1705" s="326"/>
      <c r="AY1705" s="327"/>
    </row>
    <row r="1706" spans="1:60" ht="23.1" customHeight="1">
      <c r="B1706" s="337"/>
      <c r="C1706" s="338"/>
      <c r="D1706" s="321"/>
      <c r="E1706" s="322"/>
      <c r="F1706" s="322"/>
      <c r="G1706" s="322"/>
      <c r="H1706" s="322"/>
      <c r="I1706" s="322"/>
      <c r="J1706" s="322"/>
      <c r="K1706" s="322"/>
      <c r="L1706" s="323"/>
      <c r="M1706" s="324"/>
      <c r="N1706" s="324"/>
      <c r="O1706" s="324"/>
      <c r="P1706" s="324"/>
      <c r="Q1706" s="324"/>
      <c r="R1706" s="324"/>
      <c r="S1706" s="324"/>
      <c r="T1706" s="324"/>
      <c r="U1706" s="324"/>
      <c r="V1706" s="324"/>
      <c r="W1706" s="324"/>
      <c r="X1706" s="324"/>
      <c r="Y1706" s="325"/>
      <c r="Z1706" s="326"/>
      <c r="AA1706" s="326"/>
      <c r="AB1706" s="326"/>
      <c r="AC1706" s="326"/>
      <c r="AD1706" s="326"/>
      <c r="AE1706" s="326"/>
      <c r="AF1706" s="326"/>
      <c r="AG1706" s="326"/>
      <c r="AH1706" s="326"/>
      <c r="AI1706" s="326"/>
      <c r="AJ1706" s="326"/>
      <c r="AK1706" s="326"/>
      <c r="AL1706" s="326"/>
      <c r="AM1706" s="326"/>
      <c r="AN1706" s="326"/>
      <c r="AO1706" s="326"/>
      <c r="AP1706" s="326"/>
      <c r="AQ1706" s="326"/>
      <c r="AR1706" s="326"/>
      <c r="AS1706" s="326"/>
      <c r="AT1706" s="326"/>
      <c r="AU1706" s="326"/>
      <c r="AV1706" s="326"/>
      <c r="AW1706" s="326"/>
      <c r="AX1706" s="326"/>
      <c r="AY1706" s="327"/>
    </row>
    <row r="1707" spans="1:60" ht="23.1" customHeight="1">
      <c r="B1707" s="337"/>
      <c r="C1707" s="338"/>
      <c r="D1707" s="328"/>
      <c r="E1707" s="329"/>
      <c r="F1707" s="329"/>
      <c r="G1707" s="329"/>
      <c r="H1707" s="329"/>
      <c r="I1707" s="329"/>
      <c r="J1707" s="329"/>
      <c r="K1707" s="329"/>
      <c r="L1707" s="330"/>
      <c r="M1707" s="331"/>
      <c r="N1707" s="331"/>
      <c r="O1707" s="331"/>
      <c r="P1707" s="331"/>
      <c r="Q1707" s="331"/>
      <c r="R1707" s="331"/>
      <c r="S1707" s="331"/>
      <c r="T1707" s="331"/>
      <c r="U1707" s="331"/>
      <c r="V1707" s="331"/>
      <c r="W1707" s="331"/>
      <c r="X1707" s="331"/>
      <c r="Y1707" s="325"/>
      <c r="Z1707" s="326"/>
      <c r="AA1707" s="326"/>
      <c r="AB1707" s="326"/>
      <c r="AC1707" s="326"/>
      <c r="AD1707" s="326"/>
      <c r="AE1707" s="326"/>
      <c r="AF1707" s="326"/>
      <c r="AG1707" s="326"/>
      <c r="AH1707" s="326"/>
      <c r="AI1707" s="326"/>
      <c r="AJ1707" s="326"/>
      <c r="AK1707" s="326"/>
      <c r="AL1707" s="326"/>
      <c r="AM1707" s="326"/>
      <c r="AN1707" s="326"/>
      <c r="AO1707" s="326"/>
      <c r="AP1707" s="326"/>
      <c r="AQ1707" s="326"/>
      <c r="AR1707" s="326"/>
      <c r="AS1707" s="326"/>
      <c r="AT1707" s="326"/>
      <c r="AU1707" s="326"/>
      <c r="AV1707" s="326"/>
      <c r="AW1707" s="326"/>
      <c r="AX1707" s="326"/>
      <c r="AY1707" s="327"/>
    </row>
    <row r="1708" spans="1:60" ht="23.1" customHeight="1">
      <c r="B1708" s="339"/>
      <c r="C1708" s="340"/>
      <c r="D1708" s="361" t="s">
        <v>26</v>
      </c>
      <c r="E1708" s="362"/>
      <c r="F1708" s="362"/>
      <c r="G1708" s="362"/>
      <c r="H1708" s="362"/>
      <c r="I1708" s="362"/>
      <c r="J1708" s="362"/>
      <c r="K1708" s="362"/>
      <c r="L1708" s="363"/>
      <c r="M1708" s="364">
        <f>SUM(M1701:R1707)</f>
        <v>2.0499999999999998</v>
      </c>
      <c r="N1708" s="365"/>
      <c r="O1708" s="365"/>
      <c r="P1708" s="365"/>
      <c r="Q1708" s="365"/>
      <c r="R1708" s="366"/>
      <c r="S1708" s="364">
        <f>SUM(S1701:X1707)</f>
        <v>11.05</v>
      </c>
      <c r="T1708" s="365"/>
      <c r="U1708" s="365"/>
      <c r="V1708" s="365"/>
      <c r="W1708" s="365"/>
      <c r="X1708" s="366"/>
      <c r="Y1708" s="367"/>
      <c r="Z1708" s="368"/>
      <c r="AA1708" s="368"/>
      <c r="AB1708" s="368"/>
      <c r="AC1708" s="368"/>
      <c r="AD1708" s="368"/>
      <c r="AE1708" s="368"/>
      <c r="AF1708" s="368"/>
      <c r="AG1708" s="368"/>
      <c r="AH1708" s="368"/>
      <c r="AI1708" s="368"/>
      <c r="AJ1708" s="368"/>
      <c r="AK1708" s="368"/>
      <c r="AL1708" s="368"/>
      <c r="AM1708" s="368"/>
      <c r="AN1708" s="368"/>
      <c r="AO1708" s="368"/>
      <c r="AP1708" s="368"/>
      <c r="AQ1708" s="368"/>
      <c r="AR1708" s="368"/>
      <c r="AS1708" s="368"/>
      <c r="AT1708" s="368"/>
      <c r="AU1708" s="368"/>
      <c r="AV1708" s="368"/>
      <c r="AW1708" s="368"/>
      <c r="AX1708" s="368"/>
      <c r="AY1708" s="369"/>
    </row>
    <row r="1709" spans="1:60" ht="24.75" customHeight="1">
      <c r="B1709" s="25"/>
      <c r="C1709" s="25"/>
      <c r="D1709" s="25"/>
      <c r="E1709" s="25"/>
      <c r="F1709" s="25"/>
      <c r="G1709" s="25"/>
      <c r="H1709" s="30"/>
      <c r="I1709" s="30"/>
      <c r="J1709" s="30"/>
      <c r="K1709" s="30"/>
      <c r="L1709" s="30"/>
      <c r="M1709" s="30"/>
      <c r="N1709" s="30"/>
      <c r="O1709" s="30"/>
      <c r="P1709" s="30"/>
      <c r="Q1709" s="31"/>
      <c r="R1709" s="31"/>
      <c r="S1709" s="31"/>
      <c r="T1709" s="31"/>
      <c r="U1709" s="31"/>
      <c r="V1709" s="31"/>
      <c r="W1709" s="31"/>
      <c r="X1709" s="31"/>
      <c r="Y1709" s="31"/>
      <c r="Z1709" s="31"/>
      <c r="AA1709" s="31"/>
      <c r="AB1709" s="31"/>
      <c r="AC1709" s="31"/>
      <c r="AD1709" s="31"/>
      <c r="AE1709" s="31"/>
      <c r="AF1709" s="31"/>
      <c r="AG1709" s="31"/>
      <c r="AH1709" s="31"/>
      <c r="AI1709" s="31"/>
      <c r="AJ1709" s="31"/>
      <c r="AK1709" s="31"/>
      <c r="AL1709" s="31"/>
      <c r="AM1709" s="31"/>
      <c r="AN1709" s="31"/>
      <c r="AO1709" s="31"/>
      <c r="AP1709" s="31"/>
      <c r="AQ1709" s="31"/>
      <c r="AR1709" s="31"/>
      <c r="AS1709" s="31"/>
      <c r="AT1709" s="31"/>
      <c r="AU1709" s="31"/>
      <c r="AV1709" s="31"/>
      <c r="AW1709" s="31"/>
      <c r="AX1709" s="31"/>
      <c r="AY1709" s="31"/>
    </row>
    <row r="1710" spans="1:60" ht="41.25" customHeight="1">
      <c r="B1710" s="25"/>
      <c r="C1710" s="25"/>
      <c r="D1710" s="25"/>
      <c r="E1710" s="25"/>
      <c r="F1710" s="25"/>
      <c r="G1710" s="25"/>
      <c r="H1710" s="11"/>
      <c r="I1710" s="11"/>
      <c r="J1710" s="11"/>
      <c r="K1710" s="11"/>
      <c r="L1710" s="11"/>
      <c r="M1710" s="11"/>
      <c r="N1710" s="11"/>
      <c r="O1710" s="11"/>
      <c r="P1710" s="11"/>
      <c r="Q1710" s="11"/>
      <c r="R1710" s="11"/>
      <c r="S1710" s="11"/>
      <c r="T1710" s="11"/>
      <c r="U1710" s="11"/>
      <c r="V1710" s="11"/>
      <c r="W1710" s="11"/>
      <c r="X1710" s="11"/>
      <c r="Y1710" s="11"/>
      <c r="Z1710" s="11"/>
      <c r="AA1710" s="11"/>
      <c r="AB1710" s="11"/>
      <c r="AC1710" s="11"/>
      <c r="AD1710" s="11"/>
      <c r="AE1710" s="11"/>
      <c r="AF1710" s="11"/>
      <c r="AG1710" s="11"/>
      <c r="AH1710" s="11"/>
      <c r="AI1710" s="11"/>
      <c r="AJ1710" s="11"/>
      <c r="AK1710" s="11"/>
      <c r="AL1710" s="11"/>
      <c r="AM1710" s="11"/>
      <c r="AN1710" s="11"/>
      <c r="AO1710" s="11"/>
      <c r="AP1710" s="11"/>
      <c r="AQ1710" s="11"/>
      <c r="AR1710" s="11"/>
      <c r="AS1710" s="11"/>
      <c r="AT1710" s="11"/>
      <c r="AU1710" s="11"/>
      <c r="AV1710" s="11"/>
      <c r="AW1710" s="11"/>
      <c r="AX1710" s="11"/>
      <c r="AY1710" s="11"/>
    </row>
    <row r="1711" spans="1:60" ht="23.25" customHeight="1" thickBot="1">
      <c r="A1711" s="4"/>
      <c r="B1711" s="319" t="s">
        <v>100</v>
      </c>
      <c r="C1711" s="320"/>
      <c r="D1711" s="320"/>
      <c r="E1711" s="320"/>
      <c r="F1711" s="320"/>
      <c r="G1711" s="320"/>
      <c r="H1711" s="212" t="s">
        <v>1970</v>
      </c>
      <c r="I1711" s="212"/>
      <c r="J1711" s="212"/>
      <c r="K1711" s="212"/>
      <c r="L1711" s="212"/>
      <c r="M1711" s="212"/>
      <c r="N1711" s="212"/>
      <c r="O1711" s="212"/>
      <c r="P1711" s="212"/>
      <c r="Q1711" s="212"/>
      <c r="R1711" s="212"/>
      <c r="S1711" s="212"/>
      <c r="T1711" s="212"/>
      <c r="U1711" s="212"/>
      <c r="V1711" s="212"/>
      <c r="W1711" s="212"/>
      <c r="X1711" s="212"/>
      <c r="Y1711" s="212"/>
      <c r="Z1711" s="212"/>
      <c r="AA1711" s="212"/>
      <c r="AB1711" s="212"/>
      <c r="AC1711" s="212"/>
      <c r="AD1711" s="212"/>
      <c r="AE1711" s="212"/>
      <c r="AF1711" s="212"/>
      <c r="AG1711" s="212"/>
      <c r="AH1711" s="212"/>
      <c r="AI1711" s="212"/>
      <c r="AJ1711" s="212"/>
      <c r="AK1711" s="212"/>
      <c r="AL1711" s="212"/>
      <c r="AM1711" s="212"/>
      <c r="AN1711" s="212"/>
      <c r="AO1711" s="212"/>
      <c r="AP1711" s="212"/>
      <c r="AQ1711" s="212"/>
      <c r="AR1711" s="212"/>
      <c r="AS1711" s="212"/>
      <c r="AT1711" s="212"/>
      <c r="AU1711" s="212"/>
      <c r="AV1711" s="212"/>
      <c r="AW1711" s="212"/>
      <c r="AX1711" s="212"/>
      <c r="AY1711" s="212"/>
    </row>
    <row r="1712" spans="1:60" ht="385.5" customHeight="1">
      <c r="A1712" s="5"/>
      <c r="B1712" s="288" t="s">
        <v>40</v>
      </c>
      <c r="C1712" s="289"/>
      <c r="D1712" s="289"/>
      <c r="E1712" s="289"/>
      <c r="F1712" s="289"/>
      <c r="G1712" s="290"/>
      <c r="H1712" s="297"/>
      <c r="I1712" s="298"/>
      <c r="J1712" s="298"/>
      <c r="K1712" s="298"/>
      <c r="L1712" s="298"/>
      <c r="M1712" s="298"/>
      <c r="N1712" s="298"/>
      <c r="O1712" s="298"/>
      <c r="P1712" s="298"/>
      <c r="Q1712" s="298"/>
      <c r="R1712" s="298"/>
      <c r="S1712" s="298"/>
      <c r="T1712" s="298"/>
      <c r="U1712" s="298"/>
      <c r="V1712" s="298"/>
      <c r="W1712" s="298"/>
      <c r="X1712" s="298"/>
      <c r="Y1712" s="298"/>
      <c r="Z1712" s="298"/>
      <c r="AA1712" s="298"/>
      <c r="AB1712" s="298"/>
      <c r="AC1712" s="298"/>
      <c r="AD1712" s="298"/>
      <c r="AE1712" s="298"/>
      <c r="AF1712" s="298"/>
      <c r="AG1712" s="298"/>
      <c r="AH1712" s="298"/>
      <c r="AI1712" s="298"/>
      <c r="AJ1712" s="298"/>
      <c r="AK1712" s="298"/>
      <c r="AL1712" s="298"/>
      <c r="AM1712" s="298"/>
      <c r="AN1712" s="298"/>
      <c r="AO1712" s="298"/>
      <c r="AP1712" s="298"/>
      <c r="AQ1712" s="298"/>
      <c r="AR1712" s="298"/>
      <c r="AS1712" s="298"/>
      <c r="AT1712" s="298"/>
      <c r="AU1712" s="298"/>
      <c r="AV1712" s="298"/>
      <c r="AW1712" s="298"/>
      <c r="AX1712" s="298"/>
      <c r="AY1712" s="299"/>
    </row>
    <row r="1713" spans="2:51" ht="348.95" customHeight="1">
      <c r="B1713" s="291"/>
      <c r="C1713" s="292"/>
      <c r="D1713" s="292"/>
      <c r="E1713" s="292"/>
      <c r="F1713" s="292"/>
      <c r="G1713" s="293"/>
      <c r="H1713" s="300"/>
      <c r="I1713" s="301"/>
      <c r="J1713" s="301"/>
      <c r="K1713" s="301"/>
      <c r="L1713" s="301"/>
      <c r="M1713" s="301"/>
      <c r="N1713" s="301"/>
      <c r="O1713" s="301"/>
      <c r="P1713" s="301"/>
      <c r="Q1713" s="301"/>
      <c r="R1713" s="301"/>
      <c r="S1713" s="301"/>
      <c r="T1713" s="301"/>
      <c r="U1713" s="301"/>
      <c r="V1713" s="301"/>
      <c r="W1713" s="301"/>
      <c r="X1713" s="301"/>
      <c r="Y1713" s="301"/>
      <c r="Z1713" s="301"/>
      <c r="AA1713" s="301"/>
      <c r="AB1713" s="301"/>
      <c r="AC1713" s="301"/>
      <c r="AD1713" s="301"/>
      <c r="AE1713" s="301"/>
      <c r="AF1713" s="301"/>
      <c r="AG1713" s="301"/>
      <c r="AH1713" s="301"/>
      <c r="AI1713" s="301"/>
      <c r="AJ1713" s="301"/>
      <c r="AK1713" s="301"/>
      <c r="AL1713" s="301"/>
      <c r="AM1713" s="301"/>
      <c r="AN1713" s="301"/>
      <c r="AO1713" s="301"/>
      <c r="AP1713" s="301"/>
      <c r="AQ1713" s="301"/>
      <c r="AR1713" s="301"/>
      <c r="AS1713" s="301"/>
      <c r="AT1713" s="301"/>
      <c r="AU1713" s="301"/>
      <c r="AV1713" s="301"/>
      <c r="AW1713" s="301"/>
      <c r="AX1713" s="301"/>
      <c r="AY1713" s="302"/>
    </row>
    <row r="1714" spans="2:51" ht="324" customHeight="1" thickBot="1">
      <c r="B1714" s="294"/>
      <c r="C1714" s="295"/>
      <c r="D1714" s="295"/>
      <c r="E1714" s="295"/>
      <c r="F1714" s="295"/>
      <c r="G1714" s="296"/>
      <c r="H1714" s="303"/>
      <c r="I1714" s="304"/>
      <c r="J1714" s="304"/>
      <c r="K1714" s="304"/>
      <c r="L1714" s="304"/>
      <c r="M1714" s="304"/>
      <c r="N1714" s="304"/>
      <c r="O1714" s="304"/>
      <c r="P1714" s="304"/>
      <c r="Q1714" s="304"/>
      <c r="R1714" s="304"/>
      <c r="S1714" s="304"/>
      <c r="T1714" s="304"/>
      <c r="U1714" s="304"/>
      <c r="V1714" s="304"/>
      <c r="W1714" s="304"/>
      <c r="X1714" s="304"/>
      <c r="Y1714" s="304"/>
      <c r="Z1714" s="304"/>
      <c r="AA1714" s="304"/>
      <c r="AB1714" s="304"/>
      <c r="AC1714" s="304"/>
      <c r="AD1714" s="304"/>
      <c r="AE1714" s="304"/>
      <c r="AF1714" s="304"/>
      <c r="AG1714" s="304"/>
      <c r="AH1714" s="304"/>
      <c r="AI1714" s="304"/>
      <c r="AJ1714" s="304"/>
      <c r="AK1714" s="304"/>
      <c r="AL1714" s="304"/>
      <c r="AM1714" s="304"/>
      <c r="AN1714" s="304"/>
      <c r="AO1714" s="304"/>
      <c r="AP1714" s="304"/>
      <c r="AQ1714" s="304"/>
      <c r="AR1714" s="304"/>
      <c r="AS1714" s="304"/>
      <c r="AT1714" s="304"/>
      <c r="AU1714" s="304"/>
      <c r="AV1714" s="304"/>
      <c r="AW1714" s="304"/>
      <c r="AX1714" s="304"/>
      <c r="AY1714" s="305"/>
    </row>
    <row r="1715" spans="2:51" ht="41.25" customHeight="1">
      <c r="B1715" s="25"/>
      <c r="C1715" s="25"/>
      <c r="D1715" s="25"/>
      <c r="E1715" s="25"/>
      <c r="F1715" s="25"/>
      <c r="G1715" s="25"/>
      <c r="H1715" s="11"/>
      <c r="I1715" s="11"/>
      <c r="J1715" s="11"/>
      <c r="K1715" s="11"/>
      <c r="L1715" s="11"/>
      <c r="M1715" s="11"/>
      <c r="N1715" s="11"/>
      <c r="O1715" s="11"/>
      <c r="P1715" s="11"/>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11"/>
      <c r="AL1715" s="11"/>
      <c r="AM1715" s="11"/>
      <c r="AN1715" s="11"/>
      <c r="AO1715" s="11"/>
      <c r="AP1715" s="11"/>
      <c r="AQ1715" s="11"/>
      <c r="AR1715" s="11"/>
      <c r="AS1715" s="11"/>
      <c r="AT1715" s="11"/>
      <c r="AU1715" s="11"/>
      <c r="AV1715" s="11"/>
      <c r="AW1715" s="11"/>
      <c r="AX1715" s="11"/>
      <c r="AY1715" s="11"/>
    </row>
    <row r="1716" spans="2:51" ht="30" customHeight="1" thickBot="1">
      <c r="B1716" s="306" t="s">
        <v>100</v>
      </c>
      <c r="C1716" s="306"/>
      <c r="D1716" s="306"/>
      <c r="E1716" s="306"/>
      <c r="F1716" s="307"/>
      <c r="G1716" s="307"/>
      <c r="H1716" s="507" t="s">
        <v>1970</v>
      </c>
      <c r="I1716" s="507"/>
      <c r="J1716" s="507"/>
      <c r="K1716" s="507"/>
      <c r="L1716" s="507"/>
      <c r="M1716" s="507"/>
      <c r="N1716" s="507"/>
      <c r="O1716" s="507"/>
      <c r="P1716" s="507"/>
      <c r="Q1716" s="507"/>
      <c r="R1716" s="507"/>
      <c r="S1716" s="507"/>
      <c r="T1716" s="507"/>
      <c r="U1716" s="507"/>
      <c r="V1716" s="507"/>
      <c r="W1716" s="507"/>
      <c r="X1716" s="507"/>
      <c r="Y1716" s="507"/>
      <c r="Z1716" s="507"/>
      <c r="AA1716" s="507"/>
      <c r="AB1716" s="507"/>
      <c r="AC1716" s="507"/>
      <c r="AD1716" s="507"/>
      <c r="AE1716" s="507"/>
      <c r="AF1716" s="507"/>
      <c r="AG1716" s="507"/>
      <c r="AH1716" s="507"/>
      <c r="AI1716" s="507"/>
      <c r="AJ1716" s="507"/>
      <c r="AK1716" s="507"/>
      <c r="AL1716" s="507"/>
      <c r="AM1716" s="507"/>
      <c r="AN1716" s="507"/>
      <c r="AO1716" s="507"/>
      <c r="AP1716" s="507"/>
      <c r="AQ1716" s="507"/>
      <c r="AR1716" s="507"/>
      <c r="AS1716" s="507"/>
      <c r="AT1716" s="507"/>
      <c r="AU1716" s="507"/>
      <c r="AV1716" s="507"/>
      <c r="AW1716" s="507"/>
      <c r="AX1716" s="507"/>
      <c r="AY1716" s="507"/>
    </row>
    <row r="1717" spans="2:51" ht="24.75" customHeight="1">
      <c r="B1717" s="308" t="s">
        <v>75</v>
      </c>
      <c r="C1717" s="309"/>
      <c r="D1717" s="309"/>
      <c r="E1717" s="309"/>
      <c r="F1717" s="309"/>
      <c r="G1717" s="310"/>
      <c r="H1717" s="314" t="s">
        <v>1971</v>
      </c>
      <c r="I1717" s="315"/>
      <c r="J1717" s="315"/>
      <c r="K1717" s="315"/>
      <c r="L1717" s="315"/>
      <c r="M1717" s="315"/>
      <c r="N1717" s="315"/>
      <c r="O1717" s="315"/>
      <c r="P1717" s="315"/>
      <c r="Q1717" s="315"/>
      <c r="R1717" s="315"/>
      <c r="S1717" s="315"/>
      <c r="T1717" s="315"/>
      <c r="U1717" s="315"/>
      <c r="V1717" s="315"/>
      <c r="W1717" s="315"/>
      <c r="X1717" s="315"/>
      <c r="Y1717" s="315"/>
      <c r="Z1717" s="315"/>
      <c r="AA1717" s="315"/>
      <c r="AB1717" s="315"/>
      <c r="AC1717" s="316"/>
      <c r="AD1717" s="314" t="s">
        <v>259</v>
      </c>
      <c r="AE1717" s="315"/>
      <c r="AF1717" s="315"/>
      <c r="AG1717" s="315"/>
      <c r="AH1717" s="315"/>
      <c r="AI1717" s="315"/>
      <c r="AJ1717" s="315"/>
      <c r="AK1717" s="315"/>
      <c r="AL1717" s="315"/>
      <c r="AM1717" s="315"/>
      <c r="AN1717" s="315"/>
      <c r="AO1717" s="315"/>
      <c r="AP1717" s="315"/>
      <c r="AQ1717" s="315"/>
      <c r="AR1717" s="315"/>
      <c r="AS1717" s="315"/>
      <c r="AT1717" s="315"/>
      <c r="AU1717" s="315"/>
      <c r="AV1717" s="315"/>
      <c r="AW1717" s="315"/>
      <c r="AX1717" s="315"/>
      <c r="AY1717" s="317"/>
    </row>
    <row r="1718" spans="2:51" ht="24.75" customHeight="1">
      <c r="B1718" s="308"/>
      <c r="C1718" s="309"/>
      <c r="D1718" s="309"/>
      <c r="E1718" s="309"/>
      <c r="F1718" s="309"/>
      <c r="G1718" s="310"/>
      <c r="H1718" s="278" t="s">
        <v>23</v>
      </c>
      <c r="I1718" s="279"/>
      <c r="J1718" s="279"/>
      <c r="K1718" s="279"/>
      <c r="L1718" s="280"/>
      <c r="M1718" s="259" t="s">
        <v>24</v>
      </c>
      <c r="N1718" s="279"/>
      <c r="O1718" s="279"/>
      <c r="P1718" s="279"/>
      <c r="Q1718" s="279"/>
      <c r="R1718" s="279"/>
      <c r="S1718" s="279"/>
      <c r="T1718" s="279"/>
      <c r="U1718" s="279"/>
      <c r="V1718" s="279"/>
      <c r="W1718" s="279"/>
      <c r="X1718" s="279"/>
      <c r="Y1718" s="280"/>
      <c r="Z1718" s="262" t="s">
        <v>25</v>
      </c>
      <c r="AA1718" s="281"/>
      <c r="AB1718" s="281"/>
      <c r="AC1718" s="318"/>
      <c r="AD1718" s="278" t="s">
        <v>23</v>
      </c>
      <c r="AE1718" s="279"/>
      <c r="AF1718" s="279"/>
      <c r="AG1718" s="279"/>
      <c r="AH1718" s="280"/>
      <c r="AI1718" s="259" t="s">
        <v>24</v>
      </c>
      <c r="AJ1718" s="279"/>
      <c r="AK1718" s="279"/>
      <c r="AL1718" s="279"/>
      <c r="AM1718" s="279"/>
      <c r="AN1718" s="279"/>
      <c r="AO1718" s="279"/>
      <c r="AP1718" s="279"/>
      <c r="AQ1718" s="279"/>
      <c r="AR1718" s="279"/>
      <c r="AS1718" s="279"/>
      <c r="AT1718" s="279"/>
      <c r="AU1718" s="280"/>
      <c r="AV1718" s="262" t="s">
        <v>25</v>
      </c>
      <c r="AW1718" s="281"/>
      <c r="AX1718" s="281"/>
      <c r="AY1718" s="282"/>
    </row>
    <row r="1719" spans="2:51" ht="24.75" customHeight="1">
      <c r="B1719" s="308"/>
      <c r="C1719" s="309"/>
      <c r="D1719" s="309"/>
      <c r="E1719" s="309"/>
      <c r="F1719" s="309"/>
      <c r="G1719" s="310"/>
      <c r="H1719" s="243" t="s">
        <v>1972</v>
      </c>
      <c r="I1719" s="244"/>
      <c r="J1719" s="244"/>
      <c r="K1719" s="244"/>
      <c r="L1719" s="245"/>
      <c r="M1719" s="498" t="s">
        <v>1973</v>
      </c>
      <c r="N1719" s="499"/>
      <c r="O1719" s="499"/>
      <c r="P1719" s="499"/>
      <c r="Q1719" s="499"/>
      <c r="R1719" s="499"/>
      <c r="S1719" s="499"/>
      <c r="T1719" s="499"/>
      <c r="U1719" s="499"/>
      <c r="V1719" s="499"/>
      <c r="W1719" s="499"/>
      <c r="X1719" s="499"/>
      <c r="Y1719" s="500"/>
      <c r="Z1719" s="504">
        <v>1.7</v>
      </c>
      <c r="AA1719" s="505"/>
      <c r="AB1719" s="505"/>
      <c r="AC1719" s="506"/>
      <c r="AD1719" s="243"/>
      <c r="AE1719" s="244"/>
      <c r="AF1719" s="244"/>
      <c r="AG1719" s="244"/>
      <c r="AH1719" s="245"/>
      <c r="AI1719" s="246"/>
      <c r="AJ1719" s="286"/>
      <c r="AK1719" s="286"/>
      <c r="AL1719" s="286"/>
      <c r="AM1719" s="286"/>
      <c r="AN1719" s="286"/>
      <c r="AO1719" s="286"/>
      <c r="AP1719" s="286"/>
      <c r="AQ1719" s="286"/>
      <c r="AR1719" s="286"/>
      <c r="AS1719" s="286"/>
      <c r="AT1719" s="286"/>
      <c r="AU1719" s="287"/>
      <c r="AV1719" s="249"/>
      <c r="AW1719" s="250"/>
      <c r="AX1719" s="250"/>
      <c r="AY1719" s="252"/>
    </row>
    <row r="1720" spans="2:51" ht="24.75" customHeight="1">
      <c r="B1720" s="308"/>
      <c r="C1720" s="309"/>
      <c r="D1720" s="309"/>
      <c r="E1720" s="309"/>
      <c r="F1720" s="309"/>
      <c r="G1720" s="310"/>
      <c r="H1720" s="233"/>
      <c r="I1720" s="234"/>
      <c r="J1720" s="234"/>
      <c r="K1720" s="234"/>
      <c r="L1720" s="235"/>
      <c r="M1720" s="501"/>
      <c r="N1720" s="502"/>
      <c r="O1720" s="502"/>
      <c r="P1720" s="502"/>
      <c r="Q1720" s="502"/>
      <c r="R1720" s="502"/>
      <c r="S1720" s="502"/>
      <c r="T1720" s="502"/>
      <c r="U1720" s="502"/>
      <c r="V1720" s="502"/>
      <c r="W1720" s="502"/>
      <c r="X1720" s="502"/>
      <c r="Y1720" s="503"/>
      <c r="Z1720" s="239"/>
      <c r="AA1720" s="240"/>
      <c r="AB1720" s="240"/>
      <c r="AC1720" s="242"/>
      <c r="AD1720" s="233"/>
      <c r="AE1720" s="234"/>
      <c r="AF1720" s="234"/>
      <c r="AG1720" s="234"/>
      <c r="AH1720" s="235"/>
      <c r="AI1720" s="236"/>
      <c r="AJ1720" s="237"/>
      <c r="AK1720" s="237"/>
      <c r="AL1720" s="237"/>
      <c r="AM1720" s="237"/>
      <c r="AN1720" s="237"/>
      <c r="AO1720" s="237"/>
      <c r="AP1720" s="237"/>
      <c r="AQ1720" s="237"/>
      <c r="AR1720" s="237"/>
      <c r="AS1720" s="237"/>
      <c r="AT1720" s="237"/>
      <c r="AU1720" s="238"/>
      <c r="AV1720" s="239"/>
      <c r="AW1720" s="240"/>
      <c r="AX1720" s="240"/>
      <c r="AY1720" s="241"/>
    </row>
    <row r="1721" spans="2:51" ht="24.75" customHeight="1">
      <c r="B1721" s="308"/>
      <c r="C1721" s="309"/>
      <c r="D1721" s="309"/>
      <c r="E1721" s="309"/>
      <c r="F1721" s="309"/>
      <c r="G1721" s="310"/>
      <c r="H1721" s="233"/>
      <c r="I1721" s="234"/>
      <c r="J1721" s="234"/>
      <c r="K1721" s="234"/>
      <c r="L1721" s="235"/>
      <c r="M1721" s="236"/>
      <c r="N1721" s="237"/>
      <c r="O1721" s="237"/>
      <c r="P1721" s="237"/>
      <c r="Q1721" s="237"/>
      <c r="R1721" s="237"/>
      <c r="S1721" s="237"/>
      <c r="T1721" s="237"/>
      <c r="U1721" s="237"/>
      <c r="V1721" s="237"/>
      <c r="W1721" s="237"/>
      <c r="X1721" s="237"/>
      <c r="Y1721" s="238"/>
      <c r="Z1721" s="239"/>
      <c r="AA1721" s="240"/>
      <c r="AB1721" s="240"/>
      <c r="AC1721" s="242"/>
      <c r="AD1721" s="233"/>
      <c r="AE1721" s="234"/>
      <c r="AF1721" s="234"/>
      <c r="AG1721" s="234"/>
      <c r="AH1721" s="235"/>
      <c r="AI1721" s="236"/>
      <c r="AJ1721" s="237"/>
      <c r="AK1721" s="237"/>
      <c r="AL1721" s="237"/>
      <c r="AM1721" s="237"/>
      <c r="AN1721" s="237"/>
      <c r="AO1721" s="237"/>
      <c r="AP1721" s="237"/>
      <c r="AQ1721" s="237"/>
      <c r="AR1721" s="237"/>
      <c r="AS1721" s="237"/>
      <c r="AT1721" s="237"/>
      <c r="AU1721" s="238"/>
      <c r="AV1721" s="239"/>
      <c r="AW1721" s="240"/>
      <c r="AX1721" s="240"/>
      <c r="AY1721" s="241"/>
    </row>
    <row r="1722" spans="2:51" ht="24.75" customHeight="1">
      <c r="B1722" s="308"/>
      <c r="C1722" s="309"/>
      <c r="D1722" s="309"/>
      <c r="E1722" s="309"/>
      <c r="F1722" s="309"/>
      <c r="G1722" s="310"/>
      <c r="H1722" s="233"/>
      <c r="I1722" s="234"/>
      <c r="J1722" s="234"/>
      <c r="K1722" s="234"/>
      <c r="L1722" s="235"/>
      <c r="M1722" s="236"/>
      <c r="N1722" s="237"/>
      <c r="O1722" s="237"/>
      <c r="P1722" s="237"/>
      <c r="Q1722" s="237"/>
      <c r="R1722" s="237"/>
      <c r="S1722" s="237"/>
      <c r="T1722" s="237"/>
      <c r="U1722" s="237"/>
      <c r="V1722" s="237"/>
      <c r="W1722" s="237"/>
      <c r="X1722" s="237"/>
      <c r="Y1722" s="238"/>
      <c r="Z1722" s="239"/>
      <c r="AA1722" s="240"/>
      <c r="AB1722" s="240"/>
      <c r="AC1722" s="242"/>
      <c r="AD1722" s="233"/>
      <c r="AE1722" s="234"/>
      <c r="AF1722" s="234"/>
      <c r="AG1722" s="234"/>
      <c r="AH1722" s="235"/>
      <c r="AI1722" s="236"/>
      <c r="AJ1722" s="237"/>
      <c r="AK1722" s="237"/>
      <c r="AL1722" s="237"/>
      <c r="AM1722" s="237"/>
      <c r="AN1722" s="237"/>
      <c r="AO1722" s="237"/>
      <c r="AP1722" s="237"/>
      <c r="AQ1722" s="237"/>
      <c r="AR1722" s="237"/>
      <c r="AS1722" s="237"/>
      <c r="AT1722" s="237"/>
      <c r="AU1722" s="238"/>
      <c r="AV1722" s="239"/>
      <c r="AW1722" s="240"/>
      <c r="AX1722" s="240"/>
      <c r="AY1722" s="241"/>
    </row>
    <row r="1723" spans="2:51" ht="24.75" customHeight="1">
      <c r="B1723" s="308"/>
      <c r="C1723" s="309"/>
      <c r="D1723" s="309"/>
      <c r="E1723" s="309"/>
      <c r="F1723" s="309"/>
      <c r="G1723" s="310"/>
      <c r="H1723" s="233"/>
      <c r="I1723" s="234"/>
      <c r="J1723" s="234"/>
      <c r="K1723" s="234"/>
      <c r="L1723" s="235"/>
      <c r="M1723" s="236"/>
      <c r="N1723" s="237"/>
      <c r="O1723" s="237"/>
      <c r="P1723" s="237"/>
      <c r="Q1723" s="237"/>
      <c r="R1723" s="237"/>
      <c r="S1723" s="237"/>
      <c r="T1723" s="237"/>
      <c r="U1723" s="237"/>
      <c r="V1723" s="237"/>
      <c r="W1723" s="237"/>
      <c r="X1723" s="237"/>
      <c r="Y1723" s="238"/>
      <c r="Z1723" s="239"/>
      <c r="AA1723" s="240"/>
      <c r="AB1723" s="240"/>
      <c r="AC1723" s="240"/>
      <c r="AD1723" s="233"/>
      <c r="AE1723" s="234"/>
      <c r="AF1723" s="234"/>
      <c r="AG1723" s="234"/>
      <c r="AH1723" s="235"/>
      <c r="AI1723" s="236"/>
      <c r="AJ1723" s="237"/>
      <c r="AK1723" s="237"/>
      <c r="AL1723" s="237"/>
      <c r="AM1723" s="237"/>
      <c r="AN1723" s="237"/>
      <c r="AO1723" s="237"/>
      <c r="AP1723" s="237"/>
      <c r="AQ1723" s="237"/>
      <c r="AR1723" s="237"/>
      <c r="AS1723" s="237"/>
      <c r="AT1723" s="237"/>
      <c r="AU1723" s="238"/>
      <c r="AV1723" s="239"/>
      <c r="AW1723" s="240"/>
      <c r="AX1723" s="240"/>
      <c r="AY1723" s="241"/>
    </row>
    <row r="1724" spans="2:51" ht="24.75" customHeight="1">
      <c r="B1724" s="308"/>
      <c r="C1724" s="309"/>
      <c r="D1724" s="309"/>
      <c r="E1724" s="309"/>
      <c r="F1724" s="309"/>
      <c r="G1724" s="310"/>
      <c r="H1724" s="233"/>
      <c r="I1724" s="234"/>
      <c r="J1724" s="234"/>
      <c r="K1724" s="234"/>
      <c r="L1724" s="235"/>
      <c r="M1724" s="236"/>
      <c r="N1724" s="237"/>
      <c r="O1724" s="237"/>
      <c r="P1724" s="237"/>
      <c r="Q1724" s="237"/>
      <c r="R1724" s="237"/>
      <c r="S1724" s="237"/>
      <c r="T1724" s="237"/>
      <c r="U1724" s="237"/>
      <c r="V1724" s="237"/>
      <c r="W1724" s="237"/>
      <c r="X1724" s="237"/>
      <c r="Y1724" s="238"/>
      <c r="Z1724" s="239"/>
      <c r="AA1724" s="240"/>
      <c r="AB1724" s="240"/>
      <c r="AC1724" s="240"/>
      <c r="AD1724" s="233"/>
      <c r="AE1724" s="234"/>
      <c r="AF1724" s="234"/>
      <c r="AG1724" s="234"/>
      <c r="AH1724" s="235"/>
      <c r="AI1724" s="236"/>
      <c r="AJ1724" s="237"/>
      <c r="AK1724" s="237"/>
      <c r="AL1724" s="237"/>
      <c r="AM1724" s="237"/>
      <c r="AN1724" s="237"/>
      <c r="AO1724" s="237"/>
      <c r="AP1724" s="237"/>
      <c r="AQ1724" s="237"/>
      <c r="AR1724" s="237"/>
      <c r="AS1724" s="237"/>
      <c r="AT1724" s="237"/>
      <c r="AU1724" s="238"/>
      <c r="AV1724" s="239"/>
      <c r="AW1724" s="240"/>
      <c r="AX1724" s="240"/>
      <c r="AY1724" s="241"/>
    </row>
    <row r="1725" spans="2:51" ht="24.75" customHeight="1">
      <c r="B1725" s="308"/>
      <c r="C1725" s="309"/>
      <c r="D1725" s="309"/>
      <c r="E1725" s="309"/>
      <c r="F1725" s="309"/>
      <c r="G1725" s="310"/>
      <c r="H1725" s="233"/>
      <c r="I1725" s="234"/>
      <c r="J1725" s="234"/>
      <c r="K1725" s="234"/>
      <c r="L1725" s="235"/>
      <c r="M1725" s="236"/>
      <c r="N1725" s="237"/>
      <c r="O1725" s="237"/>
      <c r="P1725" s="237"/>
      <c r="Q1725" s="237"/>
      <c r="R1725" s="237"/>
      <c r="S1725" s="237"/>
      <c r="T1725" s="237"/>
      <c r="U1725" s="237"/>
      <c r="V1725" s="237"/>
      <c r="W1725" s="237"/>
      <c r="X1725" s="237"/>
      <c r="Y1725" s="238"/>
      <c r="Z1725" s="239"/>
      <c r="AA1725" s="240"/>
      <c r="AB1725" s="240"/>
      <c r="AC1725" s="240"/>
      <c r="AD1725" s="233"/>
      <c r="AE1725" s="234"/>
      <c r="AF1725" s="234"/>
      <c r="AG1725" s="234"/>
      <c r="AH1725" s="235"/>
      <c r="AI1725" s="236"/>
      <c r="AJ1725" s="237"/>
      <c r="AK1725" s="237"/>
      <c r="AL1725" s="237"/>
      <c r="AM1725" s="237"/>
      <c r="AN1725" s="237"/>
      <c r="AO1725" s="237"/>
      <c r="AP1725" s="237"/>
      <c r="AQ1725" s="237"/>
      <c r="AR1725" s="237"/>
      <c r="AS1725" s="237"/>
      <c r="AT1725" s="237"/>
      <c r="AU1725" s="238"/>
      <c r="AV1725" s="239"/>
      <c r="AW1725" s="240"/>
      <c r="AX1725" s="240"/>
      <c r="AY1725" s="241"/>
    </row>
    <row r="1726" spans="2:51" ht="24.75" customHeight="1">
      <c r="B1726" s="308"/>
      <c r="C1726" s="309"/>
      <c r="D1726" s="309"/>
      <c r="E1726" s="309"/>
      <c r="F1726" s="309"/>
      <c r="G1726" s="310"/>
      <c r="H1726" s="224"/>
      <c r="I1726" s="225"/>
      <c r="J1726" s="225"/>
      <c r="K1726" s="225"/>
      <c r="L1726" s="226"/>
      <c r="M1726" s="227"/>
      <c r="N1726" s="228"/>
      <c r="O1726" s="228"/>
      <c r="P1726" s="228"/>
      <c r="Q1726" s="228"/>
      <c r="R1726" s="228"/>
      <c r="S1726" s="228"/>
      <c r="T1726" s="228"/>
      <c r="U1726" s="228"/>
      <c r="V1726" s="228"/>
      <c r="W1726" s="228"/>
      <c r="X1726" s="228"/>
      <c r="Y1726" s="229"/>
      <c r="Z1726" s="230"/>
      <c r="AA1726" s="231"/>
      <c r="AB1726" s="231"/>
      <c r="AC1726" s="231"/>
      <c r="AD1726" s="224"/>
      <c r="AE1726" s="225"/>
      <c r="AF1726" s="225"/>
      <c r="AG1726" s="225"/>
      <c r="AH1726" s="226"/>
      <c r="AI1726" s="227"/>
      <c r="AJ1726" s="228"/>
      <c r="AK1726" s="228"/>
      <c r="AL1726" s="228"/>
      <c r="AM1726" s="228"/>
      <c r="AN1726" s="228"/>
      <c r="AO1726" s="228"/>
      <c r="AP1726" s="228"/>
      <c r="AQ1726" s="228"/>
      <c r="AR1726" s="228"/>
      <c r="AS1726" s="228"/>
      <c r="AT1726" s="228"/>
      <c r="AU1726" s="229"/>
      <c r="AV1726" s="230"/>
      <c r="AW1726" s="231"/>
      <c r="AX1726" s="231"/>
      <c r="AY1726" s="232"/>
    </row>
    <row r="1727" spans="2:51" ht="24.75" customHeight="1">
      <c r="B1727" s="308"/>
      <c r="C1727" s="309"/>
      <c r="D1727" s="309"/>
      <c r="E1727" s="309"/>
      <c r="F1727" s="309"/>
      <c r="G1727" s="310"/>
      <c r="H1727" s="266" t="s">
        <v>26</v>
      </c>
      <c r="I1727" s="267"/>
      <c r="J1727" s="267"/>
      <c r="K1727" s="267"/>
      <c r="L1727" s="267"/>
      <c r="M1727" s="268"/>
      <c r="N1727" s="269"/>
      <c r="O1727" s="269"/>
      <c r="P1727" s="269"/>
      <c r="Q1727" s="269"/>
      <c r="R1727" s="269"/>
      <c r="S1727" s="269"/>
      <c r="T1727" s="269"/>
      <c r="U1727" s="269"/>
      <c r="V1727" s="269"/>
      <c r="W1727" s="269"/>
      <c r="X1727" s="269"/>
      <c r="Y1727" s="270"/>
      <c r="Z1727" s="495">
        <f>SUM(Z1719:AC1726)</f>
        <v>1.7</v>
      </c>
      <c r="AA1727" s="496"/>
      <c r="AB1727" s="496"/>
      <c r="AC1727" s="497"/>
      <c r="AD1727" s="266" t="s">
        <v>26</v>
      </c>
      <c r="AE1727" s="267"/>
      <c r="AF1727" s="267"/>
      <c r="AG1727" s="267"/>
      <c r="AH1727" s="267"/>
      <c r="AI1727" s="268"/>
      <c r="AJ1727" s="269"/>
      <c r="AK1727" s="269"/>
      <c r="AL1727" s="269"/>
      <c r="AM1727" s="269"/>
      <c r="AN1727" s="269"/>
      <c r="AO1727" s="269"/>
      <c r="AP1727" s="269"/>
      <c r="AQ1727" s="269"/>
      <c r="AR1727" s="269"/>
      <c r="AS1727" s="269"/>
      <c r="AT1727" s="269"/>
      <c r="AU1727" s="270"/>
      <c r="AV1727" s="271"/>
      <c r="AW1727" s="272"/>
      <c r="AX1727" s="272"/>
      <c r="AY1727" s="274"/>
    </row>
    <row r="1728" spans="2:51" ht="25.15" customHeight="1">
      <c r="B1728" s="308"/>
      <c r="C1728" s="309"/>
      <c r="D1728" s="309"/>
      <c r="E1728" s="309"/>
      <c r="F1728" s="309"/>
      <c r="G1728" s="310"/>
      <c r="H1728" s="253" t="s">
        <v>501</v>
      </c>
      <c r="I1728" s="254"/>
      <c r="J1728" s="254"/>
      <c r="K1728" s="254"/>
      <c r="L1728" s="254"/>
      <c r="M1728" s="254"/>
      <c r="N1728" s="254"/>
      <c r="O1728" s="254"/>
      <c r="P1728" s="254"/>
      <c r="Q1728" s="254"/>
      <c r="R1728" s="254"/>
      <c r="S1728" s="254"/>
      <c r="T1728" s="254"/>
      <c r="U1728" s="254"/>
      <c r="V1728" s="254"/>
      <c r="W1728" s="254"/>
      <c r="X1728" s="254"/>
      <c r="Y1728" s="254"/>
      <c r="Z1728" s="254"/>
      <c r="AA1728" s="254"/>
      <c r="AB1728" s="254"/>
      <c r="AC1728" s="255"/>
      <c r="AD1728" s="253" t="s">
        <v>356</v>
      </c>
      <c r="AE1728" s="254"/>
      <c r="AF1728" s="254"/>
      <c r="AG1728" s="254"/>
      <c r="AH1728" s="254"/>
      <c r="AI1728" s="254"/>
      <c r="AJ1728" s="254"/>
      <c r="AK1728" s="254"/>
      <c r="AL1728" s="254"/>
      <c r="AM1728" s="254"/>
      <c r="AN1728" s="254"/>
      <c r="AO1728" s="254"/>
      <c r="AP1728" s="254"/>
      <c r="AQ1728" s="254"/>
      <c r="AR1728" s="254"/>
      <c r="AS1728" s="254"/>
      <c r="AT1728" s="254"/>
      <c r="AU1728" s="254"/>
      <c r="AV1728" s="254"/>
      <c r="AW1728" s="254"/>
      <c r="AX1728" s="254"/>
      <c r="AY1728" s="256"/>
    </row>
    <row r="1729" spans="2:51" ht="25.5" customHeight="1">
      <c r="B1729" s="308"/>
      <c r="C1729" s="309"/>
      <c r="D1729" s="309"/>
      <c r="E1729" s="309"/>
      <c r="F1729" s="309"/>
      <c r="G1729" s="310"/>
      <c r="H1729" s="257" t="s">
        <v>23</v>
      </c>
      <c r="I1729" s="258"/>
      <c r="J1729" s="258"/>
      <c r="K1729" s="258"/>
      <c r="L1729" s="258"/>
      <c r="M1729" s="259" t="s">
        <v>24</v>
      </c>
      <c r="N1729" s="260"/>
      <c r="O1729" s="260"/>
      <c r="P1729" s="260"/>
      <c r="Q1729" s="260"/>
      <c r="R1729" s="260"/>
      <c r="S1729" s="260"/>
      <c r="T1729" s="260"/>
      <c r="U1729" s="260"/>
      <c r="V1729" s="260"/>
      <c r="W1729" s="260"/>
      <c r="X1729" s="260"/>
      <c r="Y1729" s="261"/>
      <c r="Z1729" s="262" t="s">
        <v>25</v>
      </c>
      <c r="AA1729" s="263"/>
      <c r="AB1729" s="263"/>
      <c r="AC1729" s="264"/>
      <c r="AD1729" s="257" t="s">
        <v>23</v>
      </c>
      <c r="AE1729" s="258"/>
      <c r="AF1729" s="258"/>
      <c r="AG1729" s="258"/>
      <c r="AH1729" s="258"/>
      <c r="AI1729" s="259" t="s">
        <v>24</v>
      </c>
      <c r="AJ1729" s="260"/>
      <c r="AK1729" s="260"/>
      <c r="AL1729" s="260"/>
      <c r="AM1729" s="260"/>
      <c r="AN1729" s="260"/>
      <c r="AO1729" s="260"/>
      <c r="AP1729" s="260"/>
      <c r="AQ1729" s="260"/>
      <c r="AR1729" s="260"/>
      <c r="AS1729" s="260"/>
      <c r="AT1729" s="260"/>
      <c r="AU1729" s="261"/>
      <c r="AV1729" s="262" t="s">
        <v>25</v>
      </c>
      <c r="AW1729" s="263"/>
      <c r="AX1729" s="263"/>
      <c r="AY1729" s="265"/>
    </row>
    <row r="1730" spans="2:51" ht="24.75" customHeight="1">
      <c r="B1730" s="308"/>
      <c r="C1730" s="309"/>
      <c r="D1730" s="309"/>
      <c r="E1730" s="309"/>
      <c r="F1730" s="309"/>
      <c r="G1730" s="310"/>
      <c r="H1730" s="243"/>
      <c r="I1730" s="244"/>
      <c r="J1730" s="244"/>
      <c r="K1730" s="244"/>
      <c r="L1730" s="245"/>
      <c r="M1730" s="246"/>
      <c r="N1730" s="247"/>
      <c r="O1730" s="247"/>
      <c r="P1730" s="247"/>
      <c r="Q1730" s="247"/>
      <c r="R1730" s="247"/>
      <c r="S1730" s="247"/>
      <c r="T1730" s="247"/>
      <c r="U1730" s="247"/>
      <c r="V1730" s="247"/>
      <c r="W1730" s="247"/>
      <c r="X1730" s="247"/>
      <c r="Y1730" s="248"/>
      <c r="Z1730" s="249"/>
      <c r="AA1730" s="250"/>
      <c r="AB1730" s="250"/>
      <c r="AC1730" s="251"/>
      <c r="AD1730" s="243"/>
      <c r="AE1730" s="244"/>
      <c r="AF1730" s="244"/>
      <c r="AG1730" s="244"/>
      <c r="AH1730" s="245"/>
      <c r="AI1730" s="246"/>
      <c r="AJ1730" s="247"/>
      <c r="AK1730" s="247"/>
      <c r="AL1730" s="247"/>
      <c r="AM1730" s="247"/>
      <c r="AN1730" s="247"/>
      <c r="AO1730" s="247"/>
      <c r="AP1730" s="247"/>
      <c r="AQ1730" s="247"/>
      <c r="AR1730" s="247"/>
      <c r="AS1730" s="247"/>
      <c r="AT1730" s="247"/>
      <c r="AU1730" s="248"/>
      <c r="AV1730" s="249"/>
      <c r="AW1730" s="250"/>
      <c r="AX1730" s="250"/>
      <c r="AY1730" s="252"/>
    </row>
    <row r="1731" spans="2:51" ht="24.75" customHeight="1">
      <c r="B1731" s="308"/>
      <c r="C1731" s="309"/>
      <c r="D1731" s="309"/>
      <c r="E1731" s="309"/>
      <c r="F1731" s="309"/>
      <c r="G1731" s="310"/>
      <c r="H1731" s="233"/>
      <c r="I1731" s="234"/>
      <c r="J1731" s="234"/>
      <c r="K1731" s="234"/>
      <c r="L1731" s="235"/>
      <c r="M1731" s="236"/>
      <c r="N1731" s="237"/>
      <c r="O1731" s="237"/>
      <c r="P1731" s="237"/>
      <c r="Q1731" s="237"/>
      <c r="R1731" s="237"/>
      <c r="S1731" s="237"/>
      <c r="T1731" s="237"/>
      <c r="U1731" s="237"/>
      <c r="V1731" s="237"/>
      <c r="W1731" s="237"/>
      <c r="X1731" s="237"/>
      <c r="Y1731" s="238"/>
      <c r="Z1731" s="239"/>
      <c r="AA1731" s="240"/>
      <c r="AB1731" s="240"/>
      <c r="AC1731" s="242"/>
      <c r="AD1731" s="233"/>
      <c r="AE1731" s="234"/>
      <c r="AF1731" s="234"/>
      <c r="AG1731" s="234"/>
      <c r="AH1731" s="235"/>
      <c r="AI1731" s="236"/>
      <c r="AJ1731" s="237"/>
      <c r="AK1731" s="237"/>
      <c r="AL1731" s="237"/>
      <c r="AM1731" s="237"/>
      <c r="AN1731" s="237"/>
      <c r="AO1731" s="237"/>
      <c r="AP1731" s="237"/>
      <c r="AQ1731" s="237"/>
      <c r="AR1731" s="237"/>
      <c r="AS1731" s="237"/>
      <c r="AT1731" s="237"/>
      <c r="AU1731" s="238"/>
      <c r="AV1731" s="239"/>
      <c r="AW1731" s="240"/>
      <c r="AX1731" s="240"/>
      <c r="AY1731" s="241"/>
    </row>
    <row r="1732" spans="2:51" ht="24.75" customHeight="1">
      <c r="B1732" s="308"/>
      <c r="C1732" s="309"/>
      <c r="D1732" s="309"/>
      <c r="E1732" s="309"/>
      <c r="F1732" s="309"/>
      <c r="G1732" s="310"/>
      <c r="H1732" s="233"/>
      <c r="I1732" s="234"/>
      <c r="J1732" s="234"/>
      <c r="K1732" s="234"/>
      <c r="L1732" s="235"/>
      <c r="M1732" s="236"/>
      <c r="N1732" s="237"/>
      <c r="O1732" s="237"/>
      <c r="P1732" s="237"/>
      <c r="Q1732" s="237"/>
      <c r="R1732" s="237"/>
      <c r="S1732" s="237"/>
      <c r="T1732" s="237"/>
      <c r="U1732" s="237"/>
      <c r="V1732" s="237"/>
      <c r="W1732" s="237"/>
      <c r="X1732" s="237"/>
      <c r="Y1732" s="238"/>
      <c r="Z1732" s="239"/>
      <c r="AA1732" s="240"/>
      <c r="AB1732" s="240"/>
      <c r="AC1732" s="242"/>
      <c r="AD1732" s="233"/>
      <c r="AE1732" s="234"/>
      <c r="AF1732" s="234"/>
      <c r="AG1732" s="234"/>
      <c r="AH1732" s="235"/>
      <c r="AI1732" s="236"/>
      <c r="AJ1732" s="237"/>
      <c r="AK1732" s="237"/>
      <c r="AL1732" s="237"/>
      <c r="AM1732" s="237"/>
      <c r="AN1732" s="237"/>
      <c r="AO1732" s="237"/>
      <c r="AP1732" s="237"/>
      <c r="AQ1732" s="237"/>
      <c r="AR1732" s="237"/>
      <c r="AS1732" s="237"/>
      <c r="AT1732" s="237"/>
      <c r="AU1732" s="238"/>
      <c r="AV1732" s="239"/>
      <c r="AW1732" s="240"/>
      <c r="AX1732" s="240"/>
      <c r="AY1732" s="241"/>
    </row>
    <row r="1733" spans="2:51" ht="24.75" customHeight="1">
      <c r="B1733" s="308"/>
      <c r="C1733" s="309"/>
      <c r="D1733" s="309"/>
      <c r="E1733" s="309"/>
      <c r="F1733" s="309"/>
      <c r="G1733" s="310"/>
      <c r="H1733" s="233"/>
      <c r="I1733" s="234"/>
      <c r="J1733" s="234"/>
      <c r="K1733" s="234"/>
      <c r="L1733" s="235"/>
      <c r="M1733" s="236"/>
      <c r="N1733" s="237"/>
      <c r="O1733" s="237"/>
      <c r="P1733" s="237"/>
      <c r="Q1733" s="237"/>
      <c r="R1733" s="237"/>
      <c r="S1733" s="237"/>
      <c r="T1733" s="237"/>
      <c r="U1733" s="237"/>
      <c r="V1733" s="237"/>
      <c r="W1733" s="237"/>
      <c r="X1733" s="237"/>
      <c r="Y1733" s="238"/>
      <c r="Z1733" s="239"/>
      <c r="AA1733" s="240"/>
      <c r="AB1733" s="240"/>
      <c r="AC1733" s="242"/>
      <c r="AD1733" s="233"/>
      <c r="AE1733" s="234"/>
      <c r="AF1733" s="234"/>
      <c r="AG1733" s="234"/>
      <c r="AH1733" s="235"/>
      <c r="AI1733" s="236"/>
      <c r="AJ1733" s="237"/>
      <c r="AK1733" s="237"/>
      <c r="AL1733" s="237"/>
      <c r="AM1733" s="237"/>
      <c r="AN1733" s="237"/>
      <c r="AO1733" s="237"/>
      <c r="AP1733" s="237"/>
      <c r="AQ1733" s="237"/>
      <c r="AR1733" s="237"/>
      <c r="AS1733" s="237"/>
      <c r="AT1733" s="237"/>
      <c r="AU1733" s="238"/>
      <c r="AV1733" s="239"/>
      <c r="AW1733" s="240"/>
      <c r="AX1733" s="240"/>
      <c r="AY1733" s="241"/>
    </row>
    <row r="1734" spans="2:51" ht="24.75" customHeight="1">
      <c r="B1734" s="308"/>
      <c r="C1734" s="309"/>
      <c r="D1734" s="309"/>
      <c r="E1734" s="309"/>
      <c r="F1734" s="309"/>
      <c r="G1734" s="310"/>
      <c r="H1734" s="233"/>
      <c r="I1734" s="234"/>
      <c r="J1734" s="234"/>
      <c r="K1734" s="234"/>
      <c r="L1734" s="235"/>
      <c r="M1734" s="236"/>
      <c r="N1734" s="237"/>
      <c r="O1734" s="237"/>
      <c r="P1734" s="237"/>
      <c r="Q1734" s="237"/>
      <c r="R1734" s="237"/>
      <c r="S1734" s="237"/>
      <c r="T1734" s="237"/>
      <c r="U1734" s="237"/>
      <c r="V1734" s="237"/>
      <c r="W1734" s="237"/>
      <c r="X1734" s="237"/>
      <c r="Y1734" s="238"/>
      <c r="Z1734" s="239"/>
      <c r="AA1734" s="240"/>
      <c r="AB1734" s="240"/>
      <c r="AC1734" s="240"/>
      <c r="AD1734" s="233"/>
      <c r="AE1734" s="234"/>
      <c r="AF1734" s="234"/>
      <c r="AG1734" s="234"/>
      <c r="AH1734" s="235"/>
      <c r="AI1734" s="236"/>
      <c r="AJ1734" s="237"/>
      <c r="AK1734" s="237"/>
      <c r="AL1734" s="237"/>
      <c r="AM1734" s="237"/>
      <c r="AN1734" s="237"/>
      <c r="AO1734" s="237"/>
      <c r="AP1734" s="237"/>
      <c r="AQ1734" s="237"/>
      <c r="AR1734" s="237"/>
      <c r="AS1734" s="237"/>
      <c r="AT1734" s="237"/>
      <c r="AU1734" s="238"/>
      <c r="AV1734" s="239"/>
      <c r="AW1734" s="240"/>
      <c r="AX1734" s="240"/>
      <c r="AY1734" s="241"/>
    </row>
    <row r="1735" spans="2:51" ht="24.75" customHeight="1">
      <c r="B1735" s="308"/>
      <c r="C1735" s="309"/>
      <c r="D1735" s="309"/>
      <c r="E1735" s="309"/>
      <c r="F1735" s="309"/>
      <c r="G1735" s="310"/>
      <c r="H1735" s="233"/>
      <c r="I1735" s="234"/>
      <c r="J1735" s="234"/>
      <c r="K1735" s="234"/>
      <c r="L1735" s="235"/>
      <c r="M1735" s="236"/>
      <c r="N1735" s="237"/>
      <c r="O1735" s="237"/>
      <c r="P1735" s="237"/>
      <c r="Q1735" s="237"/>
      <c r="R1735" s="237"/>
      <c r="S1735" s="237"/>
      <c r="T1735" s="237"/>
      <c r="U1735" s="237"/>
      <c r="V1735" s="237"/>
      <c r="W1735" s="237"/>
      <c r="X1735" s="237"/>
      <c r="Y1735" s="238"/>
      <c r="Z1735" s="239"/>
      <c r="AA1735" s="240"/>
      <c r="AB1735" s="240"/>
      <c r="AC1735" s="240"/>
      <c r="AD1735" s="233"/>
      <c r="AE1735" s="234"/>
      <c r="AF1735" s="234"/>
      <c r="AG1735" s="234"/>
      <c r="AH1735" s="235"/>
      <c r="AI1735" s="236"/>
      <c r="AJ1735" s="237"/>
      <c r="AK1735" s="237"/>
      <c r="AL1735" s="237"/>
      <c r="AM1735" s="237"/>
      <c r="AN1735" s="237"/>
      <c r="AO1735" s="237"/>
      <c r="AP1735" s="237"/>
      <c r="AQ1735" s="237"/>
      <c r="AR1735" s="237"/>
      <c r="AS1735" s="237"/>
      <c r="AT1735" s="237"/>
      <c r="AU1735" s="238"/>
      <c r="AV1735" s="239"/>
      <c r="AW1735" s="240"/>
      <c r="AX1735" s="240"/>
      <c r="AY1735" s="241"/>
    </row>
    <row r="1736" spans="2:51" ht="24.75" customHeight="1">
      <c r="B1736" s="308"/>
      <c r="C1736" s="309"/>
      <c r="D1736" s="309"/>
      <c r="E1736" s="309"/>
      <c r="F1736" s="309"/>
      <c r="G1736" s="310"/>
      <c r="H1736" s="233"/>
      <c r="I1736" s="234"/>
      <c r="J1736" s="234"/>
      <c r="K1736" s="234"/>
      <c r="L1736" s="235"/>
      <c r="M1736" s="236"/>
      <c r="N1736" s="237"/>
      <c r="O1736" s="237"/>
      <c r="P1736" s="237"/>
      <c r="Q1736" s="237"/>
      <c r="R1736" s="237"/>
      <c r="S1736" s="237"/>
      <c r="T1736" s="237"/>
      <c r="U1736" s="237"/>
      <c r="V1736" s="237"/>
      <c r="W1736" s="237"/>
      <c r="X1736" s="237"/>
      <c r="Y1736" s="238"/>
      <c r="Z1736" s="239"/>
      <c r="AA1736" s="240"/>
      <c r="AB1736" s="240"/>
      <c r="AC1736" s="240"/>
      <c r="AD1736" s="233"/>
      <c r="AE1736" s="234"/>
      <c r="AF1736" s="234"/>
      <c r="AG1736" s="234"/>
      <c r="AH1736" s="235"/>
      <c r="AI1736" s="236"/>
      <c r="AJ1736" s="237"/>
      <c r="AK1736" s="237"/>
      <c r="AL1736" s="237"/>
      <c r="AM1736" s="237"/>
      <c r="AN1736" s="237"/>
      <c r="AO1736" s="237"/>
      <c r="AP1736" s="237"/>
      <c r="AQ1736" s="237"/>
      <c r="AR1736" s="237"/>
      <c r="AS1736" s="237"/>
      <c r="AT1736" s="237"/>
      <c r="AU1736" s="238"/>
      <c r="AV1736" s="239"/>
      <c r="AW1736" s="240"/>
      <c r="AX1736" s="240"/>
      <c r="AY1736" s="241"/>
    </row>
    <row r="1737" spans="2:51" ht="24.75" customHeight="1">
      <c r="B1737" s="308"/>
      <c r="C1737" s="309"/>
      <c r="D1737" s="309"/>
      <c r="E1737" s="309"/>
      <c r="F1737" s="309"/>
      <c r="G1737" s="310"/>
      <c r="H1737" s="224"/>
      <c r="I1737" s="225"/>
      <c r="J1737" s="225"/>
      <c r="K1737" s="225"/>
      <c r="L1737" s="226"/>
      <c r="M1737" s="227"/>
      <c r="N1737" s="228"/>
      <c r="O1737" s="228"/>
      <c r="P1737" s="228"/>
      <c r="Q1737" s="228"/>
      <c r="R1737" s="228"/>
      <c r="S1737" s="228"/>
      <c r="T1737" s="228"/>
      <c r="U1737" s="228"/>
      <c r="V1737" s="228"/>
      <c r="W1737" s="228"/>
      <c r="X1737" s="228"/>
      <c r="Y1737" s="229"/>
      <c r="Z1737" s="230"/>
      <c r="AA1737" s="231"/>
      <c r="AB1737" s="231"/>
      <c r="AC1737" s="231"/>
      <c r="AD1737" s="224"/>
      <c r="AE1737" s="225"/>
      <c r="AF1737" s="225"/>
      <c r="AG1737" s="225"/>
      <c r="AH1737" s="226"/>
      <c r="AI1737" s="227"/>
      <c r="AJ1737" s="228"/>
      <c r="AK1737" s="228"/>
      <c r="AL1737" s="228"/>
      <c r="AM1737" s="228"/>
      <c r="AN1737" s="228"/>
      <c r="AO1737" s="228"/>
      <c r="AP1737" s="228"/>
      <c r="AQ1737" s="228"/>
      <c r="AR1737" s="228"/>
      <c r="AS1737" s="228"/>
      <c r="AT1737" s="228"/>
      <c r="AU1737" s="229"/>
      <c r="AV1737" s="230"/>
      <c r="AW1737" s="231"/>
      <c r="AX1737" s="231"/>
      <c r="AY1737" s="232"/>
    </row>
    <row r="1738" spans="2:51" ht="24.75" customHeight="1">
      <c r="B1738" s="308"/>
      <c r="C1738" s="309"/>
      <c r="D1738" s="309"/>
      <c r="E1738" s="309"/>
      <c r="F1738" s="309"/>
      <c r="G1738" s="310"/>
      <c r="H1738" s="266" t="s">
        <v>26</v>
      </c>
      <c r="I1738" s="267"/>
      <c r="J1738" s="267"/>
      <c r="K1738" s="267"/>
      <c r="L1738" s="267"/>
      <c r="M1738" s="268"/>
      <c r="N1738" s="269"/>
      <c r="O1738" s="269"/>
      <c r="P1738" s="269"/>
      <c r="Q1738" s="269"/>
      <c r="R1738" s="269"/>
      <c r="S1738" s="269"/>
      <c r="T1738" s="269"/>
      <c r="U1738" s="269"/>
      <c r="V1738" s="269"/>
      <c r="W1738" s="269"/>
      <c r="X1738" s="269"/>
      <c r="Y1738" s="270"/>
      <c r="Z1738" s="271"/>
      <c r="AA1738" s="272"/>
      <c r="AB1738" s="272"/>
      <c r="AC1738" s="273"/>
      <c r="AD1738" s="266" t="s">
        <v>26</v>
      </c>
      <c r="AE1738" s="267"/>
      <c r="AF1738" s="267"/>
      <c r="AG1738" s="267"/>
      <c r="AH1738" s="267"/>
      <c r="AI1738" s="268"/>
      <c r="AJ1738" s="269"/>
      <c r="AK1738" s="269"/>
      <c r="AL1738" s="269"/>
      <c r="AM1738" s="269"/>
      <c r="AN1738" s="269"/>
      <c r="AO1738" s="269"/>
      <c r="AP1738" s="269"/>
      <c r="AQ1738" s="269"/>
      <c r="AR1738" s="269"/>
      <c r="AS1738" s="269"/>
      <c r="AT1738" s="269"/>
      <c r="AU1738" s="270"/>
      <c r="AV1738" s="271"/>
      <c r="AW1738" s="272"/>
      <c r="AX1738" s="272"/>
      <c r="AY1738" s="274"/>
    </row>
    <row r="1739" spans="2:51" ht="24.75" customHeight="1">
      <c r="B1739" s="308"/>
      <c r="C1739" s="309"/>
      <c r="D1739" s="309"/>
      <c r="E1739" s="309"/>
      <c r="F1739" s="309"/>
      <c r="G1739" s="310"/>
      <c r="H1739" s="253" t="s">
        <v>331</v>
      </c>
      <c r="I1739" s="254"/>
      <c r="J1739" s="254"/>
      <c r="K1739" s="254"/>
      <c r="L1739" s="254"/>
      <c r="M1739" s="254"/>
      <c r="N1739" s="254"/>
      <c r="O1739" s="254"/>
      <c r="P1739" s="254"/>
      <c r="Q1739" s="254"/>
      <c r="R1739" s="254"/>
      <c r="S1739" s="254"/>
      <c r="T1739" s="254"/>
      <c r="U1739" s="254"/>
      <c r="V1739" s="254"/>
      <c r="W1739" s="254"/>
      <c r="X1739" s="254"/>
      <c r="Y1739" s="254"/>
      <c r="Z1739" s="254"/>
      <c r="AA1739" s="254"/>
      <c r="AB1739" s="254"/>
      <c r="AC1739" s="255"/>
      <c r="AD1739" s="253" t="s">
        <v>360</v>
      </c>
      <c r="AE1739" s="254"/>
      <c r="AF1739" s="254"/>
      <c r="AG1739" s="254"/>
      <c r="AH1739" s="254"/>
      <c r="AI1739" s="254"/>
      <c r="AJ1739" s="254"/>
      <c r="AK1739" s="254"/>
      <c r="AL1739" s="254"/>
      <c r="AM1739" s="254"/>
      <c r="AN1739" s="254"/>
      <c r="AO1739" s="254"/>
      <c r="AP1739" s="254"/>
      <c r="AQ1739" s="254"/>
      <c r="AR1739" s="254"/>
      <c r="AS1739" s="254"/>
      <c r="AT1739" s="254"/>
      <c r="AU1739" s="254"/>
      <c r="AV1739" s="254"/>
      <c r="AW1739" s="254"/>
      <c r="AX1739" s="254"/>
      <c r="AY1739" s="256"/>
    </row>
    <row r="1740" spans="2:51" ht="24.75" customHeight="1">
      <c r="B1740" s="308"/>
      <c r="C1740" s="309"/>
      <c r="D1740" s="309"/>
      <c r="E1740" s="309"/>
      <c r="F1740" s="309"/>
      <c r="G1740" s="310"/>
      <c r="H1740" s="257" t="s">
        <v>23</v>
      </c>
      <c r="I1740" s="258"/>
      <c r="J1740" s="258"/>
      <c r="K1740" s="258"/>
      <c r="L1740" s="258"/>
      <c r="M1740" s="259" t="s">
        <v>24</v>
      </c>
      <c r="N1740" s="260"/>
      <c r="O1740" s="260"/>
      <c r="P1740" s="260"/>
      <c r="Q1740" s="260"/>
      <c r="R1740" s="260"/>
      <c r="S1740" s="260"/>
      <c r="T1740" s="260"/>
      <c r="U1740" s="260"/>
      <c r="V1740" s="260"/>
      <c r="W1740" s="260"/>
      <c r="X1740" s="260"/>
      <c r="Y1740" s="261"/>
      <c r="Z1740" s="262" t="s">
        <v>25</v>
      </c>
      <c r="AA1740" s="263"/>
      <c r="AB1740" s="263"/>
      <c r="AC1740" s="264"/>
      <c r="AD1740" s="257" t="s">
        <v>23</v>
      </c>
      <c r="AE1740" s="258"/>
      <c r="AF1740" s="258"/>
      <c r="AG1740" s="258"/>
      <c r="AH1740" s="258"/>
      <c r="AI1740" s="259" t="s">
        <v>24</v>
      </c>
      <c r="AJ1740" s="260"/>
      <c r="AK1740" s="260"/>
      <c r="AL1740" s="260"/>
      <c r="AM1740" s="260"/>
      <c r="AN1740" s="260"/>
      <c r="AO1740" s="260"/>
      <c r="AP1740" s="260"/>
      <c r="AQ1740" s="260"/>
      <c r="AR1740" s="260"/>
      <c r="AS1740" s="260"/>
      <c r="AT1740" s="260"/>
      <c r="AU1740" s="261"/>
      <c r="AV1740" s="262" t="s">
        <v>25</v>
      </c>
      <c r="AW1740" s="263"/>
      <c r="AX1740" s="263"/>
      <c r="AY1740" s="265"/>
    </row>
    <row r="1741" spans="2:51" ht="24.75" customHeight="1">
      <c r="B1741" s="308"/>
      <c r="C1741" s="309"/>
      <c r="D1741" s="309"/>
      <c r="E1741" s="309"/>
      <c r="F1741" s="309"/>
      <c r="G1741" s="310"/>
      <c r="H1741" s="243"/>
      <c r="I1741" s="244"/>
      <c r="J1741" s="244"/>
      <c r="K1741" s="244"/>
      <c r="L1741" s="245"/>
      <c r="M1741" s="246"/>
      <c r="N1741" s="247"/>
      <c r="O1741" s="247"/>
      <c r="P1741" s="247"/>
      <c r="Q1741" s="247"/>
      <c r="R1741" s="247"/>
      <c r="S1741" s="247"/>
      <c r="T1741" s="247"/>
      <c r="U1741" s="247"/>
      <c r="V1741" s="247"/>
      <c r="W1741" s="247"/>
      <c r="X1741" s="247"/>
      <c r="Y1741" s="248"/>
      <c r="Z1741" s="249"/>
      <c r="AA1741" s="250"/>
      <c r="AB1741" s="250"/>
      <c r="AC1741" s="251"/>
      <c r="AD1741" s="243"/>
      <c r="AE1741" s="244"/>
      <c r="AF1741" s="244"/>
      <c r="AG1741" s="244"/>
      <c r="AH1741" s="245"/>
      <c r="AI1741" s="246"/>
      <c r="AJ1741" s="247"/>
      <c r="AK1741" s="247"/>
      <c r="AL1741" s="247"/>
      <c r="AM1741" s="247"/>
      <c r="AN1741" s="247"/>
      <c r="AO1741" s="247"/>
      <c r="AP1741" s="247"/>
      <c r="AQ1741" s="247"/>
      <c r="AR1741" s="247"/>
      <c r="AS1741" s="247"/>
      <c r="AT1741" s="247"/>
      <c r="AU1741" s="248"/>
      <c r="AV1741" s="249"/>
      <c r="AW1741" s="250"/>
      <c r="AX1741" s="250"/>
      <c r="AY1741" s="252"/>
    </row>
    <row r="1742" spans="2:51" ht="24.75" customHeight="1">
      <c r="B1742" s="308"/>
      <c r="C1742" s="309"/>
      <c r="D1742" s="309"/>
      <c r="E1742" s="309"/>
      <c r="F1742" s="309"/>
      <c r="G1742" s="310"/>
      <c r="H1742" s="233"/>
      <c r="I1742" s="234"/>
      <c r="J1742" s="234"/>
      <c r="K1742" s="234"/>
      <c r="L1742" s="235"/>
      <c r="M1742" s="236"/>
      <c r="N1742" s="237"/>
      <c r="O1742" s="237"/>
      <c r="P1742" s="237"/>
      <c r="Q1742" s="237"/>
      <c r="R1742" s="237"/>
      <c r="S1742" s="237"/>
      <c r="T1742" s="237"/>
      <c r="U1742" s="237"/>
      <c r="V1742" s="237"/>
      <c r="W1742" s="237"/>
      <c r="X1742" s="237"/>
      <c r="Y1742" s="238"/>
      <c r="Z1742" s="239"/>
      <c r="AA1742" s="240"/>
      <c r="AB1742" s="240"/>
      <c r="AC1742" s="242"/>
      <c r="AD1742" s="233"/>
      <c r="AE1742" s="234"/>
      <c r="AF1742" s="234"/>
      <c r="AG1742" s="234"/>
      <c r="AH1742" s="235"/>
      <c r="AI1742" s="236"/>
      <c r="AJ1742" s="237"/>
      <c r="AK1742" s="237"/>
      <c r="AL1742" s="237"/>
      <c r="AM1742" s="237"/>
      <c r="AN1742" s="237"/>
      <c r="AO1742" s="237"/>
      <c r="AP1742" s="237"/>
      <c r="AQ1742" s="237"/>
      <c r="AR1742" s="237"/>
      <c r="AS1742" s="237"/>
      <c r="AT1742" s="237"/>
      <c r="AU1742" s="238"/>
      <c r="AV1742" s="239"/>
      <c r="AW1742" s="240"/>
      <c r="AX1742" s="240"/>
      <c r="AY1742" s="241"/>
    </row>
    <row r="1743" spans="2:51" ht="24.75" customHeight="1">
      <c r="B1743" s="308"/>
      <c r="C1743" s="309"/>
      <c r="D1743" s="309"/>
      <c r="E1743" s="309"/>
      <c r="F1743" s="309"/>
      <c r="G1743" s="310"/>
      <c r="H1743" s="233"/>
      <c r="I1743" s="234"/>
      <c r="J1743" s="234"/>
      <c r="K1743" s="234"/>
      <c r="L1743" s="235"/>
      <c r="M1743" s="236"/>
      <c r="N1743" s="237"/>
      <c r="O1743" s="237"/>
      <c r="P1743" s="237"/>
      <c r="Q1743" s="237"/>
      <c r="R1743" s="237"/>
      <c r="S1743" s="237"/>
      <c r="T1743" s="237"/>
      <c r="U1743" s="237"/>
      <c r="V1743" s="237"/>
      <c r="W1743" s="237"/>
      <c r="X1743" s="237"/>
      <c r="Y1743" s="238"/>
      <c r="Z1743" s="239"/>
      <c r="AA1743" s="240"/>
      <c r="AB1743" s="240"/>
      <c r="AC1743" s="242"/>
      <c r="AD1743" s="233"/>
      <c r="AE1743" s="234"/>
      <c r="AF1743" s="234"/>
      <c r="AG1743" s="234"/>
      <c r="AH1743" s="235"/>
      <c r="AI1743" s="236"/>
      <c r="AJ1743" s="237"/>
      <c r="AK1743" s="237"/>
      <c r="AL1743" s="237"/>
      <c r="AM1743" s="237"/>
      <c r="AN1743" s="237"/>
      <c r="AO1743" s="237"/>
      <c r="AP1743" s="237"/>
      <c r="AQ1743" s="237"/>
      <c r="AR1743" s="237"/>
      <c r="AS1743" s="237"/>
      <c r="AT1743" s="237"/>
      <c r="AU1743" s="238"/>
      <c r="AV1743" s="239"/>
      <c r="AW1743" s="240"/>
      <c r="AX1743" s="240"/>
      <c r="AY1743" s="241"/>
    </row>
    <row r="1744" spans="2:51" ht="24.75" customHeight="1">
      <c r="B1744" s="308"/>
      <c r="C1744" s="309"/>
      <c r="D1744" s="309"/>
      <c r="E1744" s="309"/>
      <c r="F1744" s="309"/>
      <c r="G1744" s="310"/>
      <c r="H1744" s="233"/>
      <c r="I1744" s="234"/>
      <c r="J1744" s="234"/>
      <c r="K1744" s="234"/>
      <c r="L1744" s="235"/>
      <c r="M1744" s="236"/>
      <c r="N1744" s="237"/>
      <c r="O1744" s="237"/>
      <c r="P1744" s="237"/>
      <c r="Q1744" s="237"/>
      <c r="R1744" s="237"/>
      <c r="S1744" s="237"/>
      <c r="T1744" s="237"/>
      <c r="U1744" s="237"/>
      <c r="V1744" s="237"/>
      <c r="W1744" s="237"/>
      <c r="X1744" s="237"/>
      <c r="Y1744" s="238"/>
      <c r="Z1744" s="239"/>
      <c r="AA1744" s="240"/>
      <c r="AB1744" s="240"/>
      <c r="AC1744" s="242"/>
      <c r="AD1744" s="233"/>
      <c r="AE1744" s="234"/>
      <c r="AF1744" s="234"/>
      <c r="AG1744" s="234"/>
      <c r="AH1744" s="235"/>
      <c r="AI1744" s="236"/>
      <c r="AJ1744" s="237"/>
      <c r="AK1744" s="237"/>
      <c r="AL1744" s="237"/>
      <c r="AM1744" s="237"/>
      <c r="AN1744" s="237"/>
      <c r="AO1744" s="237"/>
      <c r="AP1744" s="237"/>
      <c r="AQ1744" s="237"/>
      <c r="AR1744" s="237"/>
      <c r="AS1744" s="237"/>
      <c r="AT1744" s="237"/>
      <c r="AU1744" s="238"/>
      <c r="AV1744" s="239"/>
      <c r="AW1744" s="240"/>
      <c r="AX1744" s="240"/>
      <c r="AY1744" s="241"/>
    </row>
    <row r="1745" spans="2:51" ht="24.75" customHeight="1">
      <c r="B1745" s="308"/>
      <c r="C1745" s="309"/>
      <c r="D1745" s="309"/>
      <c r="E1745" s="309"/>
      <c r="F1745" s="309"/>
      <c r="G1745" s="310"/>
      <c r="H1745" s="233"/>
      <c r="I1745" s="234"/>
      <c r="J1745" s="234"/>
      <c r="K1745" s="234"/>
      <c r="L1745" s="235"/>
      <c r="M1745" s="236"/>
      <c r="N1745" s="237"/>
      <c r="O1745" s="237"/>
      <c r="P1745" s="237"/>
      <c r="Q1745" s="237"/>
      <c r="R1745" s="237"/>
      <c r="S1745" s="237"/>
      <c r="T1745" s="237"/>
      <c r="U1745" s="237"/>
      <c r="V1745" s="237"/>
      <c r="W1745" s="237"/>
      <c r="X1745" s="237"/>
      <c r="Y1745" s="238"/>
      <c r="Z1745" s="239"/>
      <c r="AA1745" s="240"/>
      <c r="AB1745" s="240"/>
      <c r="AC1745" s="240"/>
      <c r="AD1745" s="233"/>
      <c r="AE1745" s="234"/>
      <c r="AF1745" s="234"/>
      <c r="AG1745" s="234"/>
      <c r="AH1745" s="235"/>
      <c r="AI1745" s="236"/>
      <c r="AJ1745" s="237"/>
      <c r="AK1745" s="237"/>
      <c r="AL1745" s="237"/>
      <c r="AM1745" s="237"/>
      <c r="AN1745" s="237"/>
      <c r="AO1745" s="237"/>
      <c r="AP1745" s="237"/>
      <c r="AQ1745" s="237"/>
      <c r="AR1745" s="237"/>
      <c r="AS1745" s="237"/>
      <c r="AT1745" s="237"/>
      <c r="AU1745" s="238"/>
      <c r="AV1745" s="239"/>
      <c r="AW1745" s="240"/>
      <c r="AX1745" s="240"/>
      <c r="AY1745" s="241"/>
    </row>
    <row r="1746" spans="2:51" ht="24.75" customHeight="1">
      <c r="B1746" s="308"/>
      <c r="C1746" s="309"/>
      <c r="D1746" s="309"/>
      <c r="E1746" s="309"/>
      <c r="F1746" s="309"/>
      <c r="G1746" s="310"/>
      <c r="H1746" s="233"/>
      <c r="I1746" s="234"/>
      <c r="J1746" s="234"/>
      <c r="K1746" s="234"/>
      <c r="L1746" s="235"/>
      <c r="M1746" s="236"/>
      <c r="N1746" s="237"/>
      <c r="O1746" s="237"/>
      <c r="P1746" s="237"/>
      <c r="Q1746" s="237"/>
      <c r="R1746" s="237"/>
      <c r="S1746" s="237"/>
      <c r="T1746" s="237"/>
      <c r="U1746" s="237"/>
      <c r="V1746" s="237"/>
      <c r="W1746" s="237"/>
      <c r="X1746" s="237"/>
      <c r="Y1746" s="238"/>
      <c r="Z1746" s="239"/>
      <c r="AA1746" s="240"/>
      <c r="AB1746" s="240"/>
      <c r="AC1746" s="240"/>
      <c r="AD1746" s="233"/>
      <c r="AE1746" s="234"/>
      <c r="AF1746" s="234"/>
      <c r="AG1746" s="234"/>
      <c r="AH1746" s="235"/>
      <c r="AI1746" s="236"/>
      <c r="AJ1746" s="237"/>
      <c r="AK1746" s="237"/>
      <c r="AL1746" s="237"/>
      <c r="AM1746" s="237"/>
      <c r="AN1746" s="237"/>
      <c r="AO1746" s="237"/>
      <c r="AP1746" s="237"/>
      <c r="AQ1746" s="237"/>
      <c r="AR1746" s="237"/>
      <c r="AS1746" s="237"/>
      <c r="AT1746" s="237"/>
      <c r="AU1746" s="238"/>
      <c r="AV1746" s="239"/>
      <c r="AW1746" s="240"/>
      <c r="AX1746" s="240"/>
      <c r="AY1746" s="241"/>
    </row>
    <row r="1747" spans="2:51" ht="24.75" customHeight="1">
      <c r="B1747" s="308"/>
      <c r="C1747" s="309"/>
      <c r="D1747" s="309"/>
      <c r="E1747" s="309"/>
      <c r="F1747" s="309"/>
      <c r="G1747" s="310"/>
      <c r="H1747" s="233"/>
      <c r="I1747" s="234"/>
      <c r="J1747" s="234"/>
      <c r="K1747" s="234"/>
      <c r="L1747" s="235"/>
      <c r="M1747" s="236"/>
      <c r="N1747" s="237"/>
      <c r="O1747" s="237"/>
      <c r="P1747" s="237"/>
      <c r="Q1747" s="237"/>
      <c r="R1747" s="237"/>
      <c r="S1747" s="237"/>
      <c r="T1747" s="237"/>
      <c r="U1747" s="237"/>
      <c r="V1747" s="237"/>
      <c r="W1747" s="237"/>
      <c r="X1747" s="237"/>
      <c r="Y1747" s="238"/>
      <c r="Z1747" s="239"/>
      <c r="AA1747" s="240"/>
      <c r="AB1747" s="240"/>
      <c r="AC1747" s="240"/>
      <c r="AD1747" s="233"/>
      <c r="AE1747" s="234"/>
      <c r="AF1747" s="234"/>
      <c r="AG1747" s="234"/>
      <c r="AH1747" s="235"/>
      <c r="AI1747" s="236"/>
      <c r="AJ1747" s="237"/>
      <c r="AK1747" s="237"/>
      <c r="AL1747" s="237"/>
      <c r="AM1747" s="237"/>
      <c r="AN1747" s="237"/>
      <c r="AO1747" s="237"/>
      <c r="AP1747" s="237"/>
      <c r="AQ1747" s="237"/>
      <c r="AR1747" s="237"/>
      <c r="AS1747" s="237"/>
      <c r="AT1747" s="237"/>
      <c r="AU1747" s="238"/>
      <c r="AV1747" s="239"/>
      <c r="AW1747" s="240"/>
      <c r="AX1747" s="240"/>
      <c r="AY1747" s="241"/>
    </row>
    <row r="1748" spans="2:51" ht="24.75" customHeight="1">
      <c r="B1748" s="308"/>
      <c r="C1748" s="309"/>
      <c r="D1748" s="309"/>
      <c r="E1748" s="309"/>
      <c r="F1748" s="309"/>
      <c r="G1748" s="310"/>
      <c r="H1748" s="224"/>
      <c r="I1748" s="225"/>
      <c r="J1748" s="225"/>
      <c r="K1748" s="225"/>
      <c r="L1748" s="226"/>
      <c r="M1748" s="227"/>
      <c r="N1748" s="228"/>
      <c r="O1748" s="228"/>
      <c r="P1748" s="228"/>
      <c r="Q1748" s="228"/>
      <c r="R1748" s="228"/>
      <c r="S1748" s="228"/>
      <c r="T1748" s="228"/>
      <c r="U1748" s="228"/>
      <c r="V1748" s="228"/>
      <c r="W1748" s="228"/>
      <c r="X1748" s="228"/>
      <c r="Y1748" s="229"/>
      <c r="Z1748" s="230"/>
      <c r="AA1748" s="231"/>
      <c r="AB1748" s="231"/>
      <c r="AC1748" s="231"/>
      <c r="AD1748" s="224"/>
      <c r="AE1748" s="225"/>
      <c r="AF1748" s="225"/>
      <c r="AG1748" s="225"/>
      <c r="AH1748" s="226"/>
      <c r="AI1748" s="227"/>
      <c r="AJ1748" s="228"/>
      <c r="AK1748" s="228"/>
      <c r="AL1748" s="228"/>
      <c r="AM1748" s="228"/>
      <c r="AN1748" s="228"/>
      <c r="AO1748" s="228"/>
      <c r="AP1748" s="228"/>
      <c r="AQ1748" s="228"/>
      <c r="AR1748" s="228"/>
      <c r="AS1748" s="228"/>
      <c r="AT1748" s="228"/>
      <c r="AU1748" s="229"/>
      <c r="AV1748" s="230"/>
      <c r="AW1748" s="231"/>
      <c r="AX1748" s="231"/>
      <c r="AY1748" s="232"/>
    </row>
    <row r="1749" spans="2:51" ht="24.75" customHeight="1">
      <c r="B1749" s="308"/>
      <c r="C1749" s="309"/>
      <c r="D1749" s="309"/>
      <c r="E1749" s="309"/>
      <c r="F1749" s="309"/>
      <c r="G1749" s="310"/>
      <c r="H1749" s="266" t="s">
        <v>26</v>
      </c>
      <c r="I1749" s="267"/>
      <c r="J1749" s="267"/>
      <c r="K1749" s="267"/>
      <c r="L1749" s="267"/>
      <c r="M1749" s="268"/>
      <c r="N1749" s="269"/>
      <c r="O1749" s="269"/>
      <c r="P1749" s="269"/>
      <c r="Q1749" s="269"/>
      <c r="R1749" s="269"/>
      <c r="S1749" s="269"/>
      <c r="T1749" s="269"/>
      <c r="U1749" s="269"/>
      <c r="V1749" s="269"/>
      <c r="W1749" s="269"/>
      <c r="X1749" s="269"/>
      <c r="Y1749" s="270"/>
      <c r="Z1749" s="271"/>
      <c r="AA1749" s="272"/>
      <c r="AB1749" s="272"/>
      <c r="AC1749" s="273"/>
      <c r="AD1749" s="266" t="s">
        <v>26</v>
      </c>
      <c r="AE1749" s="267"/>
      <c r="AF1749" s="267"/>
      <c r="AG1749" s="267"/>
      <c r="AH1749" s="267"/>
      <c r="AI1749" s="268"/>
      <c r="AJ1749" s="269"/>
      <c r="AK1749" s="269"/>
      <c r="AL1749" s="269"/>
      <c r="AM1749" s="269"/>
      <c r="AN1749" s="269"/>
      <c r="AO1749" s="269"/>
      <c r="AP1749" s="269"/>
      <c r="AQ1749" s="269"/>
      <c r="AR1749" s="269"/>
      <c r="AS1749" s="269"/>
      <c r="AT1749" s="269"/>
      <c r="AU1749" s="270"/>
      <c r="AV1749" s="271"/>
      <c r="AW1749" s="272"/>
      <c r="AX1749" s="272"/>
      <c r="AY1749" s="274"/>
    </row>
    <row r="1750" spans="2:51" ht="24.75" customHeight="1">
      <c r="B1750" s="308"/>
      <c r="C1750" s="309"/>
      <c r="D1750" s="309"/>
      <c r="E1750" s="309"/>
      <c r="F1750" s="309"/>
      <c r="G1750" s="310"/>
      <c r="H1750" s="253" t="s">
        <v>539</v>
      </c>
      <c r="I1750" s="254"/>
      <c r="J1750" s="254"/>
      <c r="K1750" s="254"/>
      <c r="L1750" s="254"/>
      <c r="M1750" s="254"/>
      <c r="N1750" s="254"/>
      <c r="O1750" s="254"/>
      <c r="P1750" s="254"/>
      <c r="Q1750" s="254"/>
      <c r="R1750" s="254"/>
      <c r="S1750" s="254"/>
      <c r="T1750" s="254"/>
      <c r="U1750" s="254"/>
      <c r="V1750" s="254"/>
      <c r="W1750" s="254"/>
      <c r="X1750" s="254"/>
      <c r="Y1750" s="254"/>
      <c r="Z1750" s="254"/>
      <c r="AA1750" s="254"/>
      <c r="AB1750" s="254"/>
      <c r="AC1750" s="255"/>
      <c r="AD1750" s="253" t="s">
        <v>524</v>
      </c>
      <c r="AE1750" s="254"/>
      <c r="AF1750" s="254"/>
      <c r="AG1750" s="254"/>
      <c r="AH1750" s="254"/>
      <c r="AI1750" s="254"/>
      <c r="AJ1750" s="254"/>
      <c r="AK1750" s="254"/>
      <c r="AL1750" s="254"/>
      <c r="AM1750" s="254"/>
      <c r="AN1750" s="254"/>
      <c r="AO1750" s="254"/>
      <c r="AP1750" s="254"/>
      <c r="AQ1750" s="254"/>
      <c r="AR1750" s="254"/>
      <c r="AS1750" s="254"/>
      <c r="AT1750" s="254"/>
      <c r="AU1750" s="254"/>
      <c r="AV1750" s="254"/>
      <c r="AW1750" s="254"/>
      <c r="AX1750" s="254"/>
      <c r="AY1750" s="256"/>
    </row>
    <row r="1751" spans="2:51" ht="24.75" customHeight="1">
      <c r="B1751" s="308"/>
      <c r="C1751" s="309"/>
      <c r="D1751" s="309"/>
      <c r="E1751" s="309"/>
      <c r="F1751" s="309"/>
      <c r="G1751" s="310"/>
      <c r="H1751" s="257" t="s">
        <v>23</v>
      </c>
      <c r="I1751" s="258"/>
      <c r="J1751" s="258"/>
      <c r="K1751" s="258"/>
      <c r="L1751" s="258"/>
      <c r="M1751" s="259" t="s">
        <v>24</v>
      </c>
      <c r="N1751" s="260"/>
      <c r="O1751" s="260"/>
      <c r="P1751" s="260"/>
      <c r="Q1751" s="260"/>
      <c r="R1751" s="260"/>
      <c r="S1751" s="260"/>
      <c r="T1751" s="260"/>
      <c r="U1751" s="260"/>
      <c r="V1751" s="260"/>
      <c r="W1751" s="260"/>
      <c r="X1751" s="260"/>
      <c r="Y1751" s="261"/>
      <c r="Z1751" s="262" t="s">
        <v>25</v>
      </c>
      <c r="AA1751" s="263"/>
      <c r="AB1751" s="263"/>
      <c r="AC1751" s="264"/>
      <c r="AD1751" s="257" t="s">
        <v>23</v>
      </c>
      <c r="AE1751" s="258"/>
      <c r="AF1751" s="258"/>
      <c r="AG1751" s="258"/>
      <c r="AH1751" s="258"/>
      <c r="AI1751" s="259" t="s">
        <v>24</v>
      </c>
      <c r="AJ1751" s="260"/>
      <c r="AK1751" s="260"/>
      <c r="AL1751" s="260"/>
      <c r="AM1751" s="260"/>
      <c r="AN1751" s="260"/>
      <c r="AO1751" s="260"/>
      <c r="AP1751" s="260"/>
      <c r="AQ1751" s="260"/>
      <c r="AR1751" s="260"/>
      <c r="AS1751" s="260"/>
      <c r="AT1751" s="260"/>
      <c r="AU1751" s="261"/>
      <c r="AV1751" s="262" t="s">
        <v>25</v>
      </c>
      <c r="AW1751" s="263"/>
      <c r="AX1751" s="263"/>
      <c r="AY1751" s="265"/>
    </row>
    <row r="1752" spans="2:51" ht="24.75" customHeight="1">
      <c r="B1752" s="308"/>
      <c r="C1752" s="309"/>
      <c r="D1752" s="309"/>
      <c r="E1752" s="309"/>
      <c r="F1752" s="309"/>
      <c r="G1752" s="310"/>
      <c r="H1752" s="243"/>
      <c r="I1752" s="244"/>
      <c r="J1752" s="244"/>
      <c r="K1752" s="244"/>
      <c r="L1752" s="245"/>
      <c r="M1752" s="246"/>
      <c r="N1752" s="247"/>
      <c r="O1752" s="247"/>
      <c r="P1752" s="247"/>
      <c r="Q1752" s="247"/>
      <c r="R1752" s="247"/>
      <c r="S1752" s="247"/>
      <c r="T1752" s="247"/>
      <c r="U1752" s="247"/>
      <c r="V1752" s="247"/>
      <c r="W1752" s="247"/>
      <c r="X1752" s="247"/>
      <c r="Y1752" s="248"/>
      <c r="Z1752" s="249"/>
      <c r="AA1752" s="250"/>
      <c r="AB1752" s="250"/>
      <c r="AC1752" s="251"/>
      <c r="AD1752" s="243"/>
      <c r="AE1752" s="244"/>
      <c r="AF1752" s="244"/>
      <c r="AG1752" s="244"/>
      <c r="AH1752" s="245"/>
      <c r="AI1752" s="246"/>
      <c r="AJ1752" s="247"/>
      <c r="AK1752" s="247"/>
      <c r="AL1752" s="247"/>
      <c r="AM1752" s="247"/>
      <c r="AN1752" s="247"/>
      <c r="AO1752" s="247"/>
      <c r="AP1752" s="247"/>
      <c r="AQ1752" s="247"/>
      <c r="AR1752" s="247"/>
      <c r="AS1752" s="247"/>
      <c r="AT1752" s="247"/>
      <c r="AU1752" s="248"/>
      <c r="AV1752" s="249"/>
      <c r="AW1752" s="250"/>
      <c r="AX1752" s="250"/>
      <c r="AY1752" s="252"/>
    </row>
    <row r="1753" spans="2:51" ht="24.75" customHeight="1">
      <c r="B1753" s="308"/>
      <c r="C1753" s="309"/>
      <c r="D1753" s="309"/>
      <c r="E1753" s="309"/>
      <c r="F1753" s="309"/>
      <c r="G1753" s="310"/>
      <c r="H1753" s="233"/>
      <c r="I1753" s="234"/>
      <c r="J1753" s="234"/>
      <c r="K1753" s="234"/>
      <c r="L1753" s="235"/>
      <c r="M1753" s="236"/>
      <c r="N1753" s="237"/>
      <c r="O1753" s="237"/>
      <c r="P1753" s="237"/>
      <c r="Q1753" s="237"/>
      <c r="R1753" s="237"/>
      <c r="S1753" s="237"/>
      <c r="T1753" s="237"/>
      <c r="U1753" s="237"/>
      <c r="V1753" s="237"/>
      <c r="W1753" s="237"/>
      <c r="X1753" s="237"/>
      <c r="Y1753" s="238"/>
      <c r="Z1753" s="239"/>
      <c r="AA1753" s="240"/>
      <c r="AB1753" s="240"/>
      <c r="AC1753" s="242"/>
      <c r="AD1753" s="233"/>
      <c r="AE1753" s="234"/>
      <c r="AF1753" s="234"/>
      <c r="AG1753" s="234"/>
      <c r="AH1753" s="235"/>
      <c r="AI1753" s="236"/>
      <c r="AJ1753" s="237"/>
      <c r="AK1753" s="237"/>
      <c r="AL1753" s="237"/>
      <c r="AM1753" s="237"/>
      <c r="AN1753" s="237"/>
      <c r="AO1753" s="237"/>
      <c r="AP1753" s="237"/>
      <c r="AQ1753" s="237"/>
      <c r="AR1753" s="237"/>
      <c r="AS1753" s="237"/>
      <c r="AT1753" s="237"/>
      <c r="AU1753" s="238"/>
      <c r="AV1753" s="239"/>
      <c r="AW1753" s="240"/>
      <c r="AX1753" s="240"/>
      <c r="AY1753" s="241"/>
    </row>
    <row r="1754" spans="2:51" ht="24.75" customHeight="1">
      <c r="B1754" s="308"/>
      <c r="C1754" s="309"/>
      <c r="D1754" s="309"/>
      <c r="E1754" s="309"/>
      <c r="F1754" s="309"/>
      <c r="G1754" s="310"/>
      <c r="H1754" s="233"/>
      <c r="I1754" s="234"/>
      <c r="J1754" s="234"/>
      <c r="K1754" s="234"/>
      <c r="L1754" s="235"/>
      <c r="M1754" s="236"/>
      <c r="N1754" s="237"/>
      <c r="O1754" s="237"/>
      <c r="P1754" s="237"/>
      <c r="Q1754" s="237"/>
      <c r="R1754" s="237"/>
      <c r="S1754" s="237"/>
      <c r="T1754" s="237"/>
      <c r="U1754" s="237"/>
      <c r="V1754" s="237"/>
      <c r="W1754" s="237"/>
      <c r="X1754" s="237"/>
      <c r="Y1754" s="238"/>
      <c r="Z1754" s="239"/>
      <c r="AA1754" s="240"/>
      <c r="AB1754" s="240"/>
      <c r="AC1754" s="242"/>
      <c r="AD1754" s="233"/>
      <c r="AE1754" s="234"/>
      <c r="AF1754" s="234"/>
      <c r="AG1754" s="234"/>
      <c r="AH1754" s="235"/>
      <c r="AI1754" s="236"/>
      <c r="AJ1754" s="237"/>
      <c r="AK1754" s="237"/>
      <c r="AL1754" s="237"/>
      <c r="AM1754" s="237"/>
      <c r="AN1754" s="237"/>
      <c r="AO1754" s="237"/>
      <c r="AP1754" s="237"/>
      <c r="AQ1754" s="237"/>
      <c r="AR1754" s="237"/>
      <c r="AS1754" s="237"/>
      <c r="AT1754" s="237"/>
      <c r="AU1754" s="238"/>
      <c r="AV1754" s="239"/>
      <c r="AW1754" s="240"/>
      <c r="AX1754" s="240"/>
      <c r="AY1754" s="241"/>
    </row>
    <row r="1755" spans="2:51" ht="24.75" customHeight="1">
      <c r="B1755" s="308"/>
      <c r="C1755" s="309"/>
      <c r="D1755" s="309"/>
      <c r="E1755" s="309"/>
      <c r="F1755" s="309"/>
      <c r="G1755" s="310"/>
      <c r="H1755" s="233"/>
      <c r="I1755" s="234"/>
      <c r="J1755" s="234"/>
      <c r="K1755" s="234"/>
      <c r="L1755" s="235"/>
      <c r="M1755" s="236"/>
      <c r="N1755" s="237"/>
      <c r="O1755" s="237"/>
      <c r="P1755" s="237"/>
      <c r="Q1755" s="237"/>
      <c r="R1755" s="237"/>
      <c r="S1755" s="237"/>
      <c r="T1755" s="237"/>
      <c r="U1755" s="237"/>
      <c r="V1755" s="237"/>
      <c r="W1755" s="237"/>
      <c r="X1755" s="237"/>
      <c r="Y1755" s="238"/>
      <c r="Z1755" s="239"/>
      <c r="AA1755" s="240"/>
      <c r="AB1755" s="240"/>
      <c r="AC1755" s="242"/>
      <c r="AD1755" s="233"/>
      <c r="AE1755" s="234"/>
      <c r="AF1755" s="234"/>
      <c r="AG1755" s="234"/>
      <c r="AH1755" s="235"/>
      <c r="AI1755" s="236"/>
      <c r="AJ1755" s="237"/>
      <c r="AK1755" s="237"/>
      <c r="AL1755" s="237"/>
      <c r="AM1755" s="237"/>
      <c r="AN1755" s="237"/>
      <c r="AO1755" s="237"/>
      <c r="AP1755" s="237"/>
      <c r="AQ1755" s="237"/>
      <c r="AR1755" s="237"/>
      <c r="AS1755" s="237"/>
      <c r="AT1755" s="237"/>
      <c r="AU1755" s="238"/>
      <c r="AV1755" s="239"/>
      <c r="AW1755" s="240"/>
      <c r="AX1755" s="240"/>
      <c r="AY1755" s="241"/>
    </row>
    <row r="1756" spans="2:51" ht="24.75" customHeight="1">
      <c r="B1756" s="308"/>
      <c r="C1756" s="309"/>
      <c r="D1756" s="309"/>
      <c r="E1756" s="309"/>
      <c r="F1756" s="309"/>
      <c r="G1756" s="310"/>
      <c r="H1756" s="233"/>
      <c r="I1756" s="234"/>
      <c r="J1756" s="234"/>
      <c r="K1756" s="234"/>
      <c r="L1756" s="235"/>
      <c r="M1756" s="236"/>
      <c r="N1756" s="237"/>
      <c r="O1756" s="237"/>
      <c r="P1756" s="237"/>
      <c r="Q1756" s="237"/>
      <c r="R1756" s="237"/>
      <c r="S1756" s="237"/>
      <c r="T1756" s="237"/>
      <c r="U1756" s="237"/>
      <c r="V1756" s="237"/>
      <c r="W1756" s="237"/>
      <c r="X1756" s="237"/>
      <c r="Y1756" s="238"/>
      <c r="Z1756" s="239"/>
      <c r="AA1756" s="240"/>
      <c r="AB1756" s="240"/>
      <c r="AC1756" s="240"/>
      <c r="AD1756" s="233"/>
      <c r="AE1756" s="234"/>
      <c r="AF1756" s="234"/>
      <c r="AG1756" s="234"/>
      <c r="AH1756" s="235"/>
      <c r="AI1756" s="236"/>
      <c r="AJ1756" s="237"/>
      <c r="AK1756" s="237"/>
      <c r="AL1756" s="237"/>
      <c r="AM1756" s="237"/>
      <c r="AN1756" s="237"/>
      <c r="AO1756" s="237"/>
      <c r="AP1756" s="237"/>
      <c r="AQ1756" s="237"/>
      <c r="AR1756" s="237"/>
      <c r="AS1756" s="237"/>
      <c r="AT1756" s="237"/>
      <c r="AU1756" s="238"/>
      <c r="AV1756" s="239"/>
      <c r="AW1756" s="240"/>
      <c r="AX1756" s="240"/>
      <c r="AY1756" s="241"/>
    </row>
    <row r="1757" spans="2:51" ht="24.75" customHeight="1">
      <c r="B1757" s="308"/>
      <c r="C1757" s="309"/>
      <c r="D1757" s="309"/>
      <c r="E1757" s="309"/>
      <c r="F1757" s="309"/>
      <c r="G1757" s="310"/>
      <c r="H1757" s="233"/>
      <c r="I1757" s="234"/>
      <c r="J1757" s="234"/>
      <c r="K1757" s="234"/>
      <c r="L1757" s="235"/>
      <c r="M1757" s="236"/>
      <c r="N1757" s="237"/>
      <c r="O1757" s="237"/>
      <c r="P1757" s="237"/>
      <c r="Q1757" s="237"/>
      <c r="R1757" s="237"/>
      <c r="S1757" s="237"/>
      <c r="T1757" s="237"/>
      <c r="U1757" s="237"/>
      <c r="V1757" s="237"/>
      <c r="W1757" s="237"/>
      <c r="X1757" s="237"/>
      <c r="Y1757" s="238"/>
      <c r="Z1757" s="239"/>
      <c r="AA1757" s="240"/>
      <c r="AB1757" s="240"/>
      <c r="AC1757" s="240"/>
      <c r="AD1757" s="233"/>
      <c r="AE1757" s="234"/>
      <c r="AF1757" s="234"/>
      <c r="AG1757" s="234"/>
      <c r="AH1757" s="235"/>
      <c r="AI1757" s="236"/>
      <c r="AJ1757" s="237"/>
      <c r="AK1757" s="237"/>
      <c r="AL1757" s="237"/>
      <c r="AM1757" s="237"/>
      <c r="AN1757" s="237"/>
      <c r="AO1757" s="237"/>
      <c r="AP1757" s="237"/>
      <c r="AQ1757" s="237"/>
      <c r="AR1757" s="237"/>
      <c r="AS1757" s="237"/>
      <c r="AT1757" s="237"/>
      <c r="AU1757" s="238"/>
      <c r="AV1757" s="239"/>
      <c r="AW1757" s="240"/>
      <c r="AX1757" s="240"/>
      <c r="AY1757" s="241"/>
    </row>
    <row r="1758" spans="2:51" ht="24.75" customHeight="1">
      <c r="B1758" s="308"/>
      <c r="C1758" s="309"/>
      <c r="D1758" s="309"/>
      <c r="E1758" s="309"/>
      <c r="F1758" s="309"/>
      <c r="G1758" s="310"/>
      <c r="H1758" s="233"/>
      <c r="I1758" s="234"/>
      <c r="J1758" s="234"/>
      <c r="K1758" s="234"/>
      <c r="L1758" s="235"/>
      <c r="M1758" s="236"/>
      <c r="N1758" s="237"/>
      <c r="O1758" s="237"/>
      <c r="P1758" s="237"/>
      <c r="Q1758" s="237"/>
      <c r="R1758" s="237"/>
      <c r="S1758" s="237"/>
      <c r="T1758" s="237"/>
      <c r="U1758" s="237"/>
      <c r="V1758" s="237"/>
      <c r="W1758" s="237"/>
      <c r="X1758" s="237"/>
      <c r="Y1758" s="238"/>
      <c r="Z1758" s="239"/>
      <c r="AA1758" s="240"/>
      <c r="AB1758" s="240"/>
      <c r="AC1758" s="240"/>
      <c r="AD1758" s="233"/>
      <c r="AE1758" s="234"/>
      <c r="AF1758" s="234"/>
      <c r="AG1758" s="234"/>
      <c r="AH1758" s="235"/>
      <c r="AI1758" s="236"/>
      <c r="AJ1758" s="237"/>
      <c r="AK1758" s="237"/>
      <c r="AL1758" s="237"/>
      <c r="AM1758" s="237"/>
      <c r="AN1758" s="237"/>
      <c r="AO1758" s="237"/>
      <c r="AP1758" s="237"/>
      <c r="AQ1758" s="237"/>
      <c r="AR1758" s="237"/>
      <c r="AS1758" s="237"/>
      <c r="AT1758" s="237"/>
      <c r="AU1758" s="238"/>
      <c r="AV1758" s="239"/>
      <c r="AW1758" s="240"/>
      <c r="AX1758" s="240"/>
      <c r="AY1758" s="241"/>
    </row>
    <row r="1759" spans="2:51" ht="24.75" customHeight="1">
      <c r="B1759" s="308"/>
      <c r="C1759" s="309"/>
      <c r="D1759" s="309"/>
      <c r="E1759" s="309"/>
      <c r="F1759" s="309"/>
      <c r="G1759" s="310"/>
      <c r="H1759" s="224"/>
      <c r="I1759" s="225"/>
      <c r="J1759" s="225"/>
      <c r="K1759" s="225"/>
      <c r="L1759" s="226"/>
      <c r="M1759" s="227"/>
      <c r="N1759" s="228"/>
      <c r="O1759" s="228"/>
      <c r="P1759" s="228"/>
      <c r="Q1759" s="228"/>
      <c r="R1759" s="228"/>
      <c r="S1759" s="228"/>
      <c r="T1759" s="228"/>
      <c r="U1759" s="228"/>
      <c r="V1759" s="228"/>
      <c r="W1759" s="228"/>
      <c r="X1759" s="228"/>
      <c r="Y1759" s="229"/>
      <c r="Z1759" s="230"/>
      <c r="AA1759" s="231"/>
      <c r="AB1759" s="231"/>
      <c r="AC1759" s="231"/>
      <c r="AD1759" s="224"/>
      <c r="AE1759" s="225"/>
      <c r="AF1759" s="225"/>
      <c r="AG1759" s="225"/>
      <c r="AH1759" s="226"/>
      <c r="AI1759" s="227"/>
      <c r="AJ1759" s="228"/>
      <c r="AK1759" s="228"/>
      <c r="AL1759" s="228"/>
      <c r="AM1759" s="228"/>
      <c r="AN1759" s="228"/>
      <c r="AO1759" s="228"/>
      <c r="AP1759" s="228"/>
      <c r="AQ1759" s="228"/>
      <c r="AR1759" s="228"/>
      <c r="AS1759" s="228"/>
      <c r="AT1759" s="228"/>
      <c r="AU1759" s="229"/>
      <c r="AV1759" s="230"/>
      <c r="AW1759" s="231"/>
      <c r="AX1759" s="231"/>
      <c r="AY1759" s="232"/>
    </row>
    <row r="1760" spans="2:51" ht="24.75" customHeight="1" thickBot="1">
      <c r="B1760" s="311"/>
      <c r="C1760" s="312"/>
      <c r="D1760" s="312"/>
      <c r="E1760" s="312"/>
      <c r="F1760" s="312"/>
      <c r="G1760" s="313"/>
      <c r="H1760" s="215" t="s">
        <v>26</v>
      </c>
      <c r="I1760" s="216"/>
      <c r="J1760" s="216"/>
      <c r="K1760" s="216"/>
      <c r="L1760" s="216"/>
      <c r="M1760" s="217"/>
      <c r="N1760" s="218"/>
      <c r="O1760" s="218"/>
      <c r="P1760" s="218"/>
      <c r="Q1760" s="218"/>
      <c r="R1760" s="218"/>
      <c r="S1760" s="218"/>
      <c r="T1760" s="218"/>
      <c r="U1760" s="218"/>
      <c r="V1760" s="218"/>
      <c r="W1760" s="218"/>
      <c r="X1760" s="218"/>
      <c r="Y1760" s="219"/>
      <c r="Z1760" s="220"/>
      <c r="AA1760" s="221"/>
      <c r="AB1760" s="221"/>
      <c r="AC1760" s="222"/>
      <c r="AD1760" s="215" t="s">
        <v>26</v>
      </c>
      <c r="AE1760" s="216"/>
      <c r="AF1760" s="216"/>
      <c r="AG1760" s="216"/>
      <c r="AH1760" s="216"/>
      <c r="AI1760" s="217"/>
      <c r="AJ1760" s="218"/>
      <c r="AK1760" s="218"/>
      <c r="AL1760" s="218"/>
      <c r="AM1760" s="218"/>
      <c r="AN1760" s="218"/>
      <c r="AO1760" s="218"/>
      <c r="AP1760" s="218"/>
      <c r="AQ1760" s="218"/>
      <c r="AR1760" s="218"/>
      <c r="AS1760" s="218"/>
      <c r="AT1760" s="218"/>
      <c r="AU1760" s="219"/>
      <c r="AV1760" s="220"/>
      <c r="AW1760" s="221"/>
      <c r="AX1760" s="221"/>
      <c r="AY1760" s="223"/>
    </row>
    <row r="1762" spans="2:51" ht="23.25" customHeight="1">
      <c r="B1762" s="28" t="s">
        <v>100</v>
      </c>
      <c r="C1762" s="28"/>
      <c r="D1762" s="28"/>
      <c r="E1762" s="64"/>
      <c r="F1762" s="64"/>
      <c r="G1762" s="494" t="s">
        <v>1974</v>
      </c>
      <c r="H1762" s="494"/>
      <c r="I1762" s="494"/>
      <c r="J1762" s="494"/>
      <c r="K1762" s="494"/>
      <c r="L1762" s="494"/>
      <c r="M1762" s="494"/>
      <c r="N1762" s="494"/>
      <c r="O1762" s="494"/>
      <c r="P1762" s="494"/>
      <c r="Q1762" s="494"/>
      <c r="R1762" s="494"/>
      <c r="S1762" s="494"/>
      <c r="T1762" s="494"/>
      <c r="U1762" s="494"/>
      <c r="V1762" s="494"/>
      <c r="W1762" s="494"/>
      <c r="X1762" s="494"/>
      <c r="Y1762" s="494"/>
      <c r="Z1762" s="494"/>
      <c r="AA1762" s="494"/>
      <c r="AB1762" s="494"/>
      <c r="AC1762" s="494"/>
      <c r="AD1762" s="494"/>
      <c r="AE1762" s="494"/>
      <c r="AF1762" s="494"/>
      <c r="AG1762" s="494"/>
      <c r="AH1762" s="494"/>
      <c r="AI1762" s="494"/>
      <c r="AJ1762" s="494"/>
      <c r="AK1762" s="494"/>
      <c r="AL1762" s="494"/>
      <c r="AM1762" s="494"/>
      <c r="AN1762" s="494"/>
      <c r="AO1762" s="494"/>
      <c r="AP1762" s="494"/>
      <c r="AQ1762" s="494"/>
      <c r="AR1762" s="494"/>
      <c r="AS1762" s="494"/>
      <c r="AT1762" s="494"/>
      <c r="AU1762" s="494"/>
      <c r="AV1762" s="494"/>
      <c r="AW1762" s="494"/>
      <c r="AX1762" s="494"/>
      <c r="AY1762" s="64"/>
    </row>
    <row r="1763" spans="2:51" ht="14.25">
      <c r="C1763" s="20" t="s">
        <v>77</v>
      </c>
    </row>
    <row r="1764" spans="2:51">
      <c r="C1764" t="s">
        <v>500</v>
      </c>
    </row>
    <row r="1765" spans="2:51" ht="34.5" customHeight="1">
      <c r="B1765" s="202"/>
      <c r="C1765" s="202"/>
      <c r="D1765" s="213" t="s">
        <v>71</v>
      </c>
      <c r="E1765" s="213"/>
      <c r="F1765" s="213"/>
      <c r="G1765" s="213"/>
      <c r="H1765" s="213"/>
      <c r="I1765" s="213"/>
      <c r="J1765" s="213"/>
      <c r="K1765" s="213"/>
      <c r="L1765" s="213"/>
      <c r="M1765" s="213"/>
      <c r="N1765" s="213" t="s">
        <v>72</v>
      </c>
      <c r="O1765" s="213"/>
      <c r="P1765" s="213"/>
      <c r="Q1765" s="213"/>
      <c r="R1765" s="213"/>
      <c r="S1765" s="213"/>
      <c r="T1765" s="213"/>
      <c r="U1765" s="213"/>
      <c r="V1765" s="213"/>
      <c r="W1765" s="213"/>
      <c r="X1765" s="213"/>
      <c r="Y1765" s="213"/>
      <c r="Z1765" s="213"/>
      <c r="AA1765" s="213"/>
      <c r="AB1765" s="213"/>
      <c r="AC1765" s="213"/>
      <c r="AD1765" s="213"/>
      <c r="AE1765" s="213"/>
      <c r="AF1765" s="213"/>
      <c r="AG1765" s="213"/>
      <c r="AH1765" s="213"/>
      <c r="AI1765" s="213"/>
      <c r="AJ1765" s="213"/>
      <c r="AK1765" s="213"/>
      <c r="AL1765" s="214" t="s">
        <v>73</v>
      </c>
      <c r="AM1765" s="213"/>
      <c r="AN1765" s="213"/>
      <c r="AO1765" s="213"/>
      <c r="AP1765" s="213"/>
      <c r="AQ1765" s="213"/>
      <c r="AR1765" s="213" t="s">
        <v>27</v>
      </c>
      <c r="AS1765" s="213"/>
      <c r="AT1765" s="213"/>
      <c r="AU1765" s="213"/>
      <c r="AV1765" s="213" t="s">
        <v>28</v>
      </c>
      <c r="AW1765" s="213"/>
      <c r="AX1765" s="213"/>
    </row>
    <row r="1766" spans="2:51" ht="24" customHeight="1">
      <c r="B1766" s="202">
        <v>1</v>
      </c>
      <c r="C1766" s="202">
        <v>1</v>
      </c>
      <c r="D1766" s="208" t="s">
        <v>1975</v>
      </c>
      <c r="E1766" s="208"/>
      <c r="F1766" s="208"/>
      <c r="G1766" s="208"/>
      <c r="H1766" s="208"/>
      <c r="I1766" s="208"/>
      <c r="J1766" s="208"/>
      <c r="K1766" s="208"/>
      <c r="L1766" s="208"/>
      <c r="M1766" s="208"/>
      <c r="N1766" s="208" t="s">
        <v>1976</v>
      </c>
      <c r="O1766" s="208"/>
      <c r="P1766" s="208"/>
      <c r="Q1766" s="208"/>
      <c r="R1766" s="208"/>
      <c r="S1766" s="208"/>
      <c r="T1766" s="208"/>
      <c r="U1766" s="208"/>
      <c r="V1766" s="208"/>
      <c r="W1766" s="208"/>
      <c r="X1766" s="208"/>
      <c r="Y1766" s="208"/>
      <c r="Z1766" s="208"/>
      <c r="AA1766" s="208"/>
      <c r="AB1766" s="208"/>
      <c r="AC1766" s="208"/>
      <c r="AD1766" s="208"/>
      <c r="AE1766" s="208"/>
      <c r="AF1766" s="208"/>
      <c r="AG1766" s="208"/>
      <c r="AH1766" s="208"/>
      <c r="AI1766" s="208"/>
      <c r="AJ1766" s="208"/>
      <c r="AK1766" s="208"/>
      <c r="AL1766" s="492">
        <v>1.7</v>
      </c>
      <c r="AM1766" s="493"/>
      <c r="AN1766" s="493"/>
      <c r="AO1766" s="493"/>
      <c r="AP1766" s="493"/>
      <c r="AQ1766" s="493"/>
      <c r="AR1766" s="209" t="s">
        <v>224</v>
      </c>
      <c r="AS1766" s="209"/>
      <c r="AT1766" s="209"/>
      <c r="AU1766" s="209"/>
      <c r="AV1766" s="209" t="s">
        <v>104</v>
      </c>
      <c r="AW1766" s="209"/>
      <c r="AX1766" s="209"/>
    </row>
    <row r="1767" spans="2:51" ht="24" customHeight="1">
      <c r="B1767" s="202">
        <v>2</v>
      </c>
      <c r="C1767" s="202">
        <v>1</v>
      </c>
      <c r="D1767" s="208"/>
      <c r="E1767" s="208"/>
      <c r="F1767" s="208"/>
      <c r="G1767" s="208"/>
      <c r="H1767" s="208"/>
      <c r="I1767" s="208"/>
      <c r="J1767" s="208"/>
      <c r="K1767" s="208"/>
      <c r="L1767" s="208"/>
      <c r="M1767" s="208"/>
      <c r="N1767" s="208"/>
      <c r="O1767" s="208"/>
      <c r="P1767" s="208"/>
      <c r="Q1767" s="208"/>
      <c r="R1767" s="208"/>
      <c r="S1767" s="208"/>
      <c r="T1767" s="208"/>
      <c r="U1767" s="208"/>
      <c r="V1767" s="208"/>
      <c r="W1767" s="208"/>
      <c r="X1767" s="208"/>
      <c r="Y1767" s="208"/>
      <c r="Z1767" s="208"/>
      <c r="AA1767" s="208"/>
      <c r="AB1767" s="208"/>
      <c r="AC1767" s="208"/>
      <c r="AD1767" s="208"/>
      <c r="AE1767" s="208"/>
      <c r="AF1767" s="208"/>
      <c r="AG1767" s="208"/>
      <c r="AH1767" s="208"/>
      <c r="AI1767" s="208"/>
      <c r="AJ1767" s="208"/>
      <c r="AK1767" s="208"/>
      <c r="AL1767" s="483"/>
      <c r="AM1767" s="484"/>
      <c r="AN1767" s="484"/>
      <c r="AO1767" s="484"/>
      <c r="AP1767" s="484"/>
      <c r="AQ1767" s="484"/>
      <c r="AR1767" s="209"/>
      <c r="AS1767" s="209"/>
      <c r="AT1767" s="209"/>
      <c r="AU1767" s="209"/>
      <c r="AV1767" s="209"/>
      <c r="AW1767" s="209"/>
      <c r="AX1767" s="209"/>
    </row>
    <row r="1768" spans="2:51" ht="24" customHeight="1">
      <c r="B1768" s="202">
        <v>3</v>
      </c>
      <c r="C1768" s="202">
        <v>1</v>
      </c>
      <c r="D1768" s="208"/>
      <c r="E1768" s="208"/>
      <c r="F1768" s="208"/>
      <c r="G1768" s="208"/>
      <c r="H1768" s="208"/>
      <c r="I1768" s="208"/>
      <c r="J1768" s="208"/>
      <c r="K1768" s="208"/>
      <c r="L1768" s="208"/>
      <c r="M1768" s="208"/>
      <c r="N1768" s="208"/>
      <c r="O1768" s="208"/>
      <c r="P1768" s="208"/>
      <c r="Q1768" s="208"/>
      <c r="R1768" s="208"/>
      <c r="S1768" s="208"/>
      <c r="T1768" s="208"/>
      <c r="U1768" s="208"/>
      <c r="V1768" s="208"/>
      <c r="W1768" s="208"/>
      <c r="X1768" s="208"/>
      <c r="Y1768" s="208"/>
      <c r="Z1768" s="208"/>
      <c r="AA1768" s="208"/>
      <c r="AB1768" s="208"/>
      <c r="AC1768" s="208"/>
      <c r="AD1768" s="208"/>
      <c r="AE1768" s="208"/>
      <c r="AF1768" s="208"/>
      <c r="AG1768" s="208"/>
      <c r="AH1768" s="208"/>
      <c r="AI1768" s="208"/>
      <c r="AJ1768" s="208"/>
      <c r="AK1768" s="208"/>
      <c r="AL1768" s="207"/>
      <c r="AM1768" s="208"/>
      <c r="AN1768" s="208"/>
      <c r="AO1768" s="208"/>
      <c r="AP1768" s="208"/>
      <c r="AQ1768" s="208"/>
      <c r="AR1768" s="208"/>
      <c r="AS1768" s="208"/>
      <c r="AT1768" s="208"/>
      <c r="AU1768" s="208"/>
      <c r="AV1768" s="208"/>
      <c r="AW1768" s="208"/>
      <c r="AX1768" s="208"/>
    </row>
    <row r="1769" spans="2:51" ht="24" customHeight="1">
      <c r="B1769" s="202">
        <v>4</v>
      </c>
      <c r="C1769" s="202">
        <v>1</v>
      </c>
      <c r="D1769" s="208"/>
      <c r="E1769" s="208"/>
      <c r="F1769" s="208"/>
      <c r="G1769" s="208"/>
      <c r="H1769" s="208"/>
      <c r="I1769" s="208"/>
      <c r="J1769" s="208"/>
      <c r="K1769" s="208"/>
      <c r="L1769" s="208"/>
      <c r="M1769" s="208"/>
      <c r="N1769" s="208"/>
      <c r="O1769" s="208"/>
      <c r="P1769" s="208"/>
      <c r="Q1769" s="208"/>
      <c r="R1769" s="208"/>
      <c r="S1769" s="208"/>
      <c r="T1769" s="208"/>
      <c r="U1769" s="208"/>
      <c r="V1769" s="208"/>
      <c r="W1769" s="208"/>
      <c r="X1769" s="208"/>
      <c r="Y1769" s="208"/>
      <c r="Z1769" s="208"/>
      <c r="AA1769" s="208"/>
      <c r="AB1769" s="208"/>
      <c r="AC1769" s="208"/>
      <c r="AD1769" s="208"/>
      <c r="AE1769" s="208"/>
      <c r="AF1769" s="208"/>
      <c r="AG1769" s="208"/>
      <c r="AH1769" s="208"/>
      <c r="AI1769" s="208"/>
      <c r="AJ1769" s="208"/>
      <c r="AK1769" s="208"/>
      <c r="AL1769" s="207"/>
      <c r="AM1769" s="208"/>
      <c r="AN1769" s="208"/>
      <c r="AO1769" s="208"/>
      <c r="AP1769" s="208"/>
      <c r="AQ1769" s="208"/>
      <c r="AR1769" s="208"/>
      <c r="AS1769" s="208"/>
      <c r="AT1769" s="208"/>
      <c r="AU1769" s="208"/>
      <c r="AV1769" s="208"/>
      <c r="AW1769" s="208"/>
      <c r="AX1769" s="208"/>
    </row>
    <row r="1770" spans="2:51" ht="24" customHeight="1">
      <c r="B1770" s="202">
        <v>5</v>
      </c>
      <c r="C1770" s="202">
        <v>1</v>
      </c>
      <c r="D1770" s="208"/>
      <c r="E1770" s="208"/>
      <c r="F1770" s="208"/>
      <c r="G1770" s="208"/>
      <c r="H1770" s="208"/>
      <c r="I1770" s="208"/>
      <c r="J1770" s="208"/>
      <c r="K1770" s="208"/>
      <c r="L1770" s="208"/>
      <c r="M1770" s="208"/>
      <c r="N1770" s="208"/>
      <c r="O1770" s="208"/>
      <c r="P1770" s="208"/>
      <c r="Q1770" s="208"/>
      <c r="R1770" s="208"/>
      <c r="S1770" s="208"/>
      <c r="T1770" s="208"/>
      <c r="U1770" s="208"/>
      <c r="V1770" s="208"/>
      <c r="W1770" s="208"/>
      <c r="X1770" s="208"/>
      <c r="Y1770" s="208"/>
      <c r="Z1770" s="208"/>
      <c r="AA1770" s="208"/>
      <c r="AB1770" s="208"/>
      <c r="AC1770" s="208"/>
      <c r="AD1770" s="208"/>
      <c r="AE1770" s="208"/>
      <c r="AF1770" s="208"/>
      <c r="AG1770" s="208"/>
      <c r="AH1770" s="208"/>
      <c r="AI1770" s="208"/>
      <c r="AJ1770" s="208"/>
      <c r="AK1770" s="208"/>
      <c r="AL1770" s="207"/>
      <c r="AM1770" s="208"/>
      <c r="AN1770" s="208"/>
      <c r="AO1770" s="208"/>
      <c r="AP1770" s="208"/>
      <c r="AQ1770" s="208"/>
      <c r="AR1770" s="208"/>
      <c r="AS1770" s="208"/>
      <c r="AT1770" s="208"/>
      <c r="AU1770" s="208"/>
      <c r="AV1770" s="208"/>
      <c r="AW1770" s="208"/>
      <c r="AX1770" s="208"/>
    </row>
    <row r="1771" spans="2:51" ht="24" customHeight="1">
      <c r="B1771" s="202">
        <v>6</v>
      </c>
      <c r="C1771" s="202">
        <v>1</v>
      </c>
      <c r="D1771" s="208"/>
      <c r="E1771" s="208"/>
      <c r="F1771" s="208"/>
      <c r="G1771" s="208"/>
      <c r="H1771" s="208"/>
      <c r="I1771" s="208"/>
      <c r="J1771" s="208"/>
      <c r="K1771" s="208"/>
      <c r="L1771" s="208"/>
      <c r="M1771" s="208"/>
      <c r="N1771" s="208"/>
      <c r="O1771" s="208"/>
      <c r="P1771" s="208"/>
      <c r="Q1771" s="208"/>
      <c r="R1771" s="208"/>
      <c r="S1771" s="208"/>
      <c r="T1771" s="208"/>
      <c r="U1771" s="208"/>
      <c r="V1771" s="208"/>
      <c r="W1771" s="208"/>
      <c r="X1771" s="208"/>
      <c r="Y1771" s="208"/>
      <c r="Z1771" s="208"/>
      <c r="AA1771" s="208"/>
      <c r="AB1771" s="208"/>
      <c r="AC1771" s="208"/>
      <c r="AD1771" s="208"/>
      <c r="AE1771" s="208"/>
      <c r="AF1771" s="208"/>
      <c r="AG1771" s="208"/>
      <c r="AH1771" s="208"/>
      <c r="AI1771" s="208"/>
      <c r="AJ1771" s="208"/>
      <c r="AK1771" s="208"/>
      <c r="AL1771" s="207"/>
      <c r="AM1771" s="208"/>
      <c r="AN1771" s="208"/>
      <c r="AO1771" s="208"/>
      <c r="AP1771" s="208"/>
      <c r="AQ1771" s="208"/>
      <c r="AR1771" s="208"/>
      <c r="AS1771" s="208"/>
      <c r="AT1771" s="208"/>
      <c r="AU1771" s="208"/>
      <c r="AV1771" s="208"/>
      <c r="AW1771" s="208"/>
      <c r="AX1771" s="208"/>
    </row>
    <row r="1772" spans="2:51" ht="24" customHeight="1">
      <c r="B1772" s="202">
        <v>7</v>
      </c>
      <c r="C1772" s="202">
        <v>1</v>
      </c>
      <c r="D1772" s="208"/>
      <c r="E1772" s="208"/>
      <c r="F1772" s="208"/>
      <c r="G1772" s="208"/>
      <c r="H1772" s="208"/>
      <c r="I1772" s="208"/>
      <c r="J1772" s="208"/>
      <c r="K1772" s="208"/>
      <c r="L1772" s="208"/>
      <c r="M1772" s="208"/>
      <c r="N1772" s="208"/>
      <c r="O1772" s="208"/>
      <c r="P1772" s="208"/>
      <c r="Q1772" s="208"/>
      <c r="R1772" s="208"/>
      <c r="S1772" s="208"/>
      <c r="T1772" s="208"/>
      <c r="U1772" s="208"/>
      <c r="V1772" s="208"/>
      <c r="W1772" s="208"/>
      <c r="X1772" s="208"/>
      <c r="Y1772" s="208"/>
      <c r="Z1772" s="208"/>
      <c r="AA1772" s="208"/>
      <c r="AB1772" s="208"/>
      <c r="AC1772" s="208"/>
      <c r="AD1772" s="208"/>
      <c r="AE1772" s="208"/>
      <c r="AF1772" s="208"/>
      <c r="AG1772" s="208"/>
      <c r="AH1772" s="208"/>
      <c r="AI1772" s="208"/>
      <c r="AJ1772" s="208"/>
      <c r="AK1772" s="208"/>
      <c r="AL1772" s="207"/>
      <c r="AM1772" s="208"/>
      <c r="AN1772" s="208"/>
      <c r="AO1772" s="208"/>
      <c r="AP1772" s="208"/>
      <c r="AQ1772" s="208"/>
      <c r="AR1772" s="208"/>
      <c r="AS1772" s="208"/>
      <c r="AT1772" s="208"/>
      <c r="AU1772" s="208"/>
      <c r="AV1772" s="208"/>
      <c r="AW1772" s="208"/>
      <c r="AX1772" s="208"/>
    </row>
    <row r="1773" spans="2:51" ht="24" customHeight="1">
      <c r="B1773" s="202">
        <v>8</v>
      </c>
      <c r="C1773" s="202">
        <v>1</v>
      </c>
      <c r="D1773" s="208"/>
      <c r="E1773" s="208"/>
      <c r="F1773" s="208"/>
      <c r="G1773" s="208"/>
      <c r="H1773" s="208"/>
      <c r="I1773" s="208"/>
      <c r="J1773" s="208"/>
      <c r="K1773" s="208"/>
      <c r="L1773" s="208"/>
      <c r="M1773" s="208"/>
      <c r="N1773" s="208"/>
      <c r="O1773" s="208"/>
      <c r="P1773" s="208"/>
      <c r="Q1773" s="208"/>
      <c r="R1773" s="208"/>
      <c r="S1773" s="208"/>
      <c r="T1773" s="208"/>
      <c r="U1773" s="208"/>
      <c r="V1773" s="208"/>
      <c r="W1773" s="208"/>
      <c r="X1773" s="208"/>
      <c r="Y1773" s="208"/>
      <c r="Z1773" s="208"/>
      <c r="AA1773" s="208"/>
      <c r="AB1773" s="208"/>
      <c r="AC1773" s="208"/>
      <c r="AD1773" s="208"/>
      <c r="AE1773" s="208"/>
      <c r="AF1773" s="208"/>
      <c r="AG1773" s="208"/>
      <c r="AH1773" s="208"/>
      <c r="AI1773" s="208"/>
      <c r="AJ1773" s="208"/>
      <c r="AK1773" s="208"/>
      <c r="AL1773" s="207"/>
      <c r="AM1773" s="208"/>
      <c r="AN1773" s="208"/>
      <c r="AO1773" s="208"/>
      <c r="AP1773" s="208"/>
      <c r="AQ1773" s="208"/>
      <c r="AR1773" s="208"/>
      <c r="AS1773" s="208"/>
      <c r="AT1773" s="208"/>
      <c r="AU1773" s="208"/>
      <c r="AV1773" s="208"/>
      <c r="AW1773" s="208"/>
      <c r="AX1773" s="208"/>
    </row>
    <row r="1774" spans="2:51" ht="24" customHeight="1">
      <c r="B1774" s="202">
        <v>9</v>
      </c>
      <c r="C1774" s="202">
        <v>1</v>
      </c>
      <c r="D1774" s="208"/>
      <c r="E1774" s="208"/>
      <c r="F1774" s="208"/>
      <c r="G1774" s="208"/>
      <c r="H1774" s="208"/>
      <c r="I1774" s="208"/>
      <c r="J1774" s="208"/>
      <c r="K1774" s="208"/>
      <c r="L1774" s="208"/>
      <c r="M1774" s="208"/>
      <c r="N1774" s="208"/>
      <c r="O1774" s="208"/>
      <c r="P1774" s="208"/>
      <c r="Q1774" s="208"/>
      <c r="R1774" s="208"/>
      <c r="S1774" s="208"/>
      <c r="T1774" s="208"/>
      <c r="U1774" s="208"/>
      <c r="V1774" s="208"/>
      <c r="W1774" s="208"/>
      <c r="X1774" s="208"/>
      <c r="Y1774" s="208"/>
      <c r="Z1774" s="208"/>
      <c r="AA1774" s="208"/>
      <c r="AB1774" s="208"/>
      <c r="AC1774" s="208"/>
      <c r="AD1774" s="208"/>
      <c r="AE1774" s="208"/>
      <c r="AF1774" s="208"/>
      <c r="AG1774" s="208"/>
      <c r="AH1774" s="208"/>
      <c r="AI1774" s="208"/>
      <c r="AJ1774" s="208"/>
      <c r="AK1774" s="208"/>
      <c r="AL1774" s="207"/>
      <c r="AM1774" s="208"/>
      <c r="AN1774" s="208"/>
      <c r="AO1774" s="208"/>
      <c r="AP1774" s="208"/>
      <c r="AQ1774" s="208"/>
      <c r="AR1774" s="208"/>
      <c r="AS1774" s="208"/>
      <c r="AT1774" s="208"/>
      <c r="AU1774" s="208"/>
      <c r="AV1774" s="208"/>
      <c r="AW1774" s="208"/>
      <c r="AX1774" s="208"/>
    </row>
    <row r="1775" spans="2:51" ht="24" customHeight="1">
      <c r="B1775" s="202">
        <v>10</v>
      </c>
      <c r="C1775" s="202">
        <v>1</v>
      </c>
      <c r="D1775" s="208"/>
      <c r="E1775" s="208"/>
      <c r="F1775" s="208"/>
      <c r="G1775" s="208"/>
      <c r="H1775" s="208"/>
      <c r="I1775" s="208"/>
      <c r="J1775" s="208"/>
      <c r="K1775" s="208"/>
      <c r="L1775" s="208"/>
      <c r="M1775" s="208"/>
      <c r="N1775" s="208"/>
      <c r="O1775" s="208"/>
      <c r="P1775" s="208"/>
      <c r="Q1775" s="208"/>
      <c r="R1775" s="208"/>
      <c r="S1775" s="208"/>
      <c r="T1775" s="208"/>
      <c r="U1775" s="208"/>
      <c r="V1775" s="208"/>
      <c r="W1775" s="208"/>
      <c r="X1775" s="208"/>
      <c r="Y1775" s="208"/>
      <c r="Z1775" s="208"/>
      <c r="AA1775" s="208"/>
      <c r="AB1775" s="208"/>
      <c r="AC1775" s="208"/>
      <c r="AD1775" s="208"/>
      <c r="AE1775" s="208"/>
      <c r="AF1775" s="208"/>
      <c r="AG1775" s="208"/>
      <c r="AH1775" s="208"/>
      <c r="AI1775" s="208"/>
      <c r="AJ1775" s="208"/>
      <c r="AK1775" s="208"/>
      <c r="AL1775" s="207"/>
      <c r="AM1775" s="208"/>
      <c r="AN1775" s="208"/>
      <c r="AO1775" s="208"/>
      <c r="AP1775" s="208"/>
      <c r="AQ1775" s="208"/>
      <c r="AR1775" s="208"/>
      <c r="AS1775" s="208"/>
      <c r="AT1775" s="208"/>
      <c r="AU1775" s="208"/>
      <c r="AV1775" s="208"/>
      <c r="AW1775" s="208"/>
      <c r="AX1775" s="208"/>
    </row>
    <row r="1777" spans="2:50" ht="23.25" hidden="1" customHeight="1">
      <c r="B1777" t="s">
        <v>43</v>
      </c>
    </row>
    <row r="1778" spans="2:50" ht="36" hidden="1" customHeight="1">
      <c r="B1778" s="213" t="s">
        <v>29</v>
      </c>
      <c r="C1778" s="213"/>
      <c r="D1778" s="213"/>
      <c r="E1778" s="213"/>
      <c r="F1778" s="213"/>
      <c r="G1778" s="213"/>
      <c r="H1778" s="213"/>
      <c r="I1778" s="209"/>
      <c r="J1778" s="209"/>
      <c r="K1778" s="209"/>
      <c r="L1778" s="209"/>
      <c r="M1778" s="209"/>
      <c r="N1778" s="209"/>
      <c r="O1778" s="209"/>
      <c r="P1778" s="209"/>
      <c r="Q1778" s="209"/>
      <c r="R1778" s="209"/>
      <c r="S1778" s="209"/>
      <c r="T1778" s="209"/>
      <c r="U1778" s="209"/>
      <c r="V1778" s="209"/>
      <c r="W1778" s="209"/>
      <c r="X1778" s="209"/>
      <c r="Y1778" s="209"/>
    </row>
    <row r="1779" spans="2:50" ht="36" hidden="1" customHeight="1">
      <c r="B1779" s="485" t="s">
        <v>41</v>
      </c>
      <c r="C1779" s="486"/>
      <c r="D1779" s="486"/>
      <c r="E1779" s="486"/>
      <c r="F1779" s="486"/>
      <c r="G1779" s="486"/>
      <c r="H1779" s="487"/>
      <c r="I1779" s="430" t="s">
        <v>337</v>
      </c>
      <c r="J1779" s="267"/>
      <c r="K1779" s="267"/>
      <c r="L1779" s="267"/>
      <c r="M1779" s="429"/>
      <c r="N1779" s="491" t="s">
        <v>30</v>
      </c>
      <c r="O1779" s="486"/>
      <c r="P1779" s="486"/>
      <c r="Q1779" s="486"/>
      <c r="R1779" s="486"/>
      <c r="S1779" s="486"/>
      <c r="T1779" s="487"/>
      <c r="U1779" s="430" t="s">
        <v>337</v>
      </c>
      <c r="V1779" s="267"/>
      <c r="W1779" s="267"/>
      <c r="X1779" s="267"/>
      <c r="Y1779" s="429"/>
      <c r="Z1779" s="491" t="s">
        <v>31</v>
      </c>
      <c r="AA1779" s="486"/>
      <c r="AB1779" s="486"/>
      <c r="AC1779" s="486"/>
      <c r="AD1779" s="486"/>
      <c r="AE1779" s="486"/>
      <c r="AF1779" s="487"/>
      <c r="AG1779" s="430" t="s">
        <v>337</v>
      </c>
      <c r="AH1779" s="267"/>
      <c r="AI1779" s="267"/>
      <c r="AJ1779" s="267"/>
      <c r="AK1779" s="429"/>
      <c r="AL1779" s="491" t="s">
        <v>32</v>
      </c>
      <c r="AM1779" s="486"/>
      <c r="AN1779" s="486"/>
      <c r="AO1779" s="486"/>
      <c r="AP1779" s="486"/>
      <c r="AQ1779" s="486"/>
      <c r="AR1779" s="487"/>
      <c r="AS1779" s="430" t="s">
        <v>337</v>
      </c>
      <c r="AT1779" s="267"/>
      <c r="AU1779" s="267"/>
      <c r="AV1779" s="267"/>
      <c r="AW1779" s="429"/>
    </row>
    <row r="1780" spans="2:50" ht="36" hidden="1" customHeight="1">
      <c r="B1780" s="491" t="s">
        <v>33</v>
      </c>
      <c r="C1780" s="486"/>
      <c r="D1780" s="486"/>
      <c r="E1780" s="486"/>
      <c r="F1780" s="486"/>
      <c r="G1780" s="486"/>
      <c r="H1780" s="487"/>
      <c r="I1780" s="488"/>
      <c r="J1780" s="489"/>
      <c r="K1780" s="489"/>
      <c r="L1780" s="489"/>
      <c r="M1780" s="490"/>
      <c r="N1780" s="491" t="s">
        <v>34</v>
      </c>
      <c r="O1780" s="486"/>
      <c r="P1780" s="486"/>
      <c r="Q1780" s="486"/>
      <c r="R1780" s="486"/>
      <c r="S1780" s="486"/>
      <c r="T1780" s="487"/>
      <c r="U1780" s="488"/>
      <c r="V1780" s="489"/>
      <c r="W1780" s="489"/>
      <c r="X1780" s="489"/>
      <c r="Y1780" s="490"/>
      <c r="Z1780" s="491" t="s">
        <v>35</v>
      </c>
      <c r="AA1780" s="486"/>
      <c r="AB1780" s="486"/>
      <c r="AC1780" s="486"/>
      <c r="AD1780" s="486"/>
      <c r="AE1780" s="486"/>
      <c r="AF1780" s="487"/>
      <c r="AG1780" s="488"/>
      <c r="AH1780" s="489"/>
      <c r="AI1780" s="489"/>
      <c r="AJ1780" s="489"/>
      <c r="AK1780" s="490"/>
      <c r="AL1780" s="485" t="s">
        <v>36</v>
      </c>
      <c r="AM1780" s="486"/>
      <c r="AN1780" s="486"/>
      <c r="AO1780" s="486"/>
      <c r="AP1780" s="486"/>
      <c r="AQ1780" s="486"/>
      <c r="AR1780" s="487"/>
      <c r="AS1780" s="488"/>
      <c r="AT1780" s="489"/>
      <c r="AU1780" s="489"/>
      <c r="AV1780" s="489"/>
      <c r="AW1780" s="490"/>
    </row>
    <row r="1781" spans="2:50">
      <c r="C1781" t="s">
        <v>501</v>
      </c>
    </row>
    <row r="1782" spans="2:50" ht="34.5" customHeight="1">
      <c r="B1782" s="202"/>
      <c r="C1782" s="202"/>
      <c r="D1782" s="213" t="s">
        <v>71</v>
      </c>
      <c r="E1782" s="213"/>
      <c r="F1782" s="213"/>
      <c r="G1782" s="213"/>
      <c r="H1782" s="213"/>
      <c r="I1782" s="213"/>
      <c r="J1782" s="213"/>
      <c r="K1782" s="213"/>
      <c r="L1782" s="213"/>
      <c r="M1782" s="213"/>
      <c r="N1782" s="213" t="s">
        <v>72</v>
      </c>
      <c r="O1782" s="213"/>
      <c r="P1782" s="213"/>
      <c r="Q1782" s="213"/>
      <c r="R1782" s="213"/>
      <c r="S1782" s="213"/>
      <c r="T1782" s="213"/>
      <c r="U1782" s="213"/>
      <c r="V1782" s="213"/>
      <c r="W1782" s="213"/>
      <c r="X1782" s="213"/>
      <c r="Y1782" s="213"/>
      <c r="Z1782" s="213"/>
      <c r="AA1782" s="213"/>
      <c r="AB1782" s="213"/>
      <c r="AC1782" s="213"/>
      <c r="AD1782" s="213"/>
      <c r="AE1782" s="213"/>
      <c r="AF1782" s="213"/>
      <c r="AG1782" s="213"/>
      <c r="AH1782" s="213"/>
      <c r="AI1782" s="213"/>
      <c r="AJ1782" s="213"/>
      <c r="AK1782" s="213"/>
      <c r="AL1782" s="214" t="s">
        <v>73</v>
      </c>
      <c r="AM1782" s="213"/>
      <c r="AN1782" s="213"/>
      <c r="AO1782" s="213"/>
      <c r="AP1782" s="213"/>
      <c r="AQ1782" s="213"/>
      <c r="AR1782" s="213" t="s">
        <v>27</v>
      </c>
      <c r="AS1782" s="213"/>
      <c r="AT1782" s="213"/>
      <c r="AU1782" s="213"/>
      <c r="AV1782" s="213" t="s">
        <v>28</v>
      </c>
      <c r="AW1782" s="213"/>
      <c r="AX1782" s="213"/>
    </row>
    <row r="1783" spans="2:50" ht="24" customHeight="1">
      <c r="B1783" s="202">
        <v>1</v>
      </c>
      <c r="C1783" s="202">
        <v>1</v>
      </c>
      <c r="D1783" s="480" t="s">
        <v>1977</v>
      </c>
      <c r="E1783" s="481"/>
      <c r="F1783" s="481"/>
      <c r="G1783" s="481"/>
      <c r="H1783" s="481"/>
      <c r="I1783" s="481"/>
      <c r="J1783" s="481"/>
      <c r="K1783" s="481"/>
      <c r="L1783" s="481"/>
      <c r="M1783" s="482"/>
      <c r="N1783" s="208" t="s">
        <v>1978</v>
      </c>
      <c r="O1783" s="208"/>
      <c r="P1783" s="208"/>
      <c r="Q1783" s="208"/>
      <c r="R1783" s="208"/>
      <c r="S1783" s="208"/>
      <c r="T1783" s="208"/>
      <c r="U1783" s="208"/>
      <c r="V1783" s="208"/>
      <c r="W1783" s="208"/>
      <c r="X1783" s="208"/>
      <c r="Y1783" s="208"/>
      <c r="Z1783" s="208"/>
      <c r="AA1783" s="208"/>
      <c r="AB1783" s="208"/>
      <c r="AC1783" s="208"/>
      <c r="AD1783" s="208"/>
      <c r="AE1783" s="208"/>
      <c r="AF1783" s="208"/>
      <c r="AG1783" s="208"/>
      <c r="AH1783" s="208"/>
      <c r="AI1783" s="208"/>
      <c r="AJ1783" s="208"/>
      <c r="AK1783" s="208"/>
      <c r="AL1783" s="483">
        <v>0.05</v>
      </c>
      <c r="AM1783" s="484"/>
      <c r="AN1783" s="484"/>
      <c r="AO1783" s="484"/>
      <c r="AP1783" s="484"/>
      <c r="AQ1783" s="484"/>
      <c r="AR1783" s="209" t="s">
        <v>224</v>
      </c>
      <c r="AS1783" s="209"/>
      <c r="AT1783" s="209"/>
      <c r="AU1783" s="209"/>
      <c r="AV1783" s="209" t="s">
        <v>104</v>
      </c>
      <c r="AW1783" s="209"/>
      <c r="AX1783" s="209"/>
    </row>
    <row r="1784" spans="2:50" ht="24" customHeight="1">
      <c r="B1784" s="202">
        <v>2</v>
      </c>
      <c r="C1784" s="202">
        <v>1</v>
      </c>
      <c r="D1784" s="208"/>
      <c r="E1784" s="208"/>
      <c r="F1784" s="208"/>
      <c r="G1784" s="208"/>
      <c r="H1784" s="208"/>
      <c r="I1784" s="208"/>
      <c r="J1784" s="208"/>
      <c r="K1784" s="208"/>
      <c r="L1784" s="208"/>
      <c r="M1784" s="208"/>
      <c r="N1784" s="208"/>
      <c r="O1784" s="208"/>
      <c r="P1784" s="208"/>
      <c r="Q1784" s="208"/>
      <c r="R1784" s="208"/>
      <c r="S1784" s="208"/>
      <c r="T1784" s="208"/>
      <c r="U1784" s="208"/>
      <c r="V1784" s="208"/>
      <c r="W1784" s="208"/>
      <c r="X1784" s="208"/>
      <c r="Y1784" s="208"/>
      <c r="Z1784" s="208"/>
      <c r="AA1784" s="208"/>
      <c r="AB1784" s="208"/>
      <c r="AC1784" s="208"/>
      <c r="AD1784" s="208"/>
      <c r="AE1784" s="208"/>
      <c r="AF1784" s="208"/>
      <c r="AG1784" s="208"/>
      <c r="AH1784" s="208"/>
      <c r="AI1784" s="208"/>
      <c r="AJ1784" s="208"/>
      <c r="AK1784" s="208"/>
      <c r="AL1784" s="207"/>
      <c r="AM1784" s="208"/>
      <c r="AN1784" s="208"/>
      <c r="AO1784" s="208"/>
      <c r="AP1784" s="208"/>
      <c r="AQ1784" s="208"/>
      <c r="AR1784" s="208"/>
      <c r="AS1784" s="208"/>
      <c r="AT1784" s="208"/>
      <c r="AU1784" s="208"/>
      <c r="AV1784" s="208"/>
      <c r="AW1784" s="208"/>
      <c r="AX1784" s="208"/>
    </row>
    <row r="1785" spans="2:50" ht="24" customHeight="1">
      <c r="B1785" s="202">
        <v>3</v>
      </c>
      <c r="C1785" s="202">
        <v>1</v>
      </c>
      <c r="D1785" s="208"/>
      <c r="E1785" s="208"/>
      <c r="F1785" s="208"/>
      <c r="G1785" s="208"/>
      <c r="H1785" s="208"/>
      <c r="I1785" s="208"/>
      <c r="J1785" s="208"/>
      <c r="K1785" s="208"/>
      <c r="L1785" s="208"/>
      <c r="M1785" s="208"/>
      <c r="N1785" s="208"/>
      <c r="O1785" s="208"/>
      <c r="P1785" s="208"/>
      <c r="Q1785" s="208"/>
      <c r="R1785" s="208"/>
      <c r="S1785" s="208"/>
      <c r="T1785" s="208"/>
      <c r="U1785" s="208"/>
      <c r="V1785" s="208"/>
      <c r="W1785" s="208"/>
      <c r="X1785" s="208"/>
      <c r="Y1785" s="208"/>
      <c r="Z1785" s="208"/>
      <c r="AA1785" s="208"/>
      <c r="AB1785" s="208"/>
      <c r="AC1785" s="208"/>
      <c r="AD1785" s="208"/>
      <c r="AE1785" s="208"/>
      <c r="AF1785" s="208"/>
      <c r="AG1785" s="208"/>
      <c r="AH1785" s="208"/>
      <c r="AI1785" s="208"/>
      <c r="AJ1785" s="208"/>
      <c r="AK1785" s="208"/>
      <c r="AL1785" s="207"/>
      <c r="AM1785" s="208"/>
      <c r="AN1785" s="208"/>
      <c r="AO1785" s="208"/>
      <c r="AP1785" s="208"/>
      <c r="AQ1785" s="208"/>
      <c r="AR1785" s="208"/>
      <c r="AS1785" s="208"/>
      <c r="AT1785" s="208"/>
      <c r="AU1785" s="208"/>
      <c r="AV1785" s="208"/>
      <c r="AW1785" s="208"/>
      <c r="AX1785" s="208"/>
    </row>
    <row r="1786" spans="2:50" ht="24" customHeight="1">
      <c r="B1786" s="202">
        <v>4</v>
      </c>
      <c r="C1786" s="202">
        <v>1</v>
      </c>
      <c r="D1786" s="208"/>
      <c r="E1786" s="208"/>
      <c r="F1786" s="208"/>
      <c r="G1786" s="208"/>
      <c r="H1786" s="208"/>
      <c r="I1786" s="208"/>
      <c r="J1786" s="208"/>
      <c r="K1786" s="208"/>
      <c r="L1786" s="208"/>
      <c r="M1786" s="208"/>
      <c r="N1786" s="208"/>
      <c r="O1786" s="208"/>
      <c r="P1786" s="208"/>
      <c r="Q1786" s="208"/>
      <c r="R1786" s="208"/>
      <c r="S1786" s="208"/>
      <c r="T1786" s="208"/>
      <c r="U1786" s="208"/>
      <c r="V1786" s="208"/>
      <c r="W1786" s="208"/>
      <c r="X1786" s="208"/>
      <c r="Y1786" s="208"/>
      <c r="Z1786" s="208"/>
      <c r="AA1786" s="208"/>
      <c r="AB1786" s="208"/>
      <c r="AC1786" s="208"/>
      <c r="AD1786" s="208"/>
      <c r="AE1786" s="208"/>
      <c r="AF1786" s="208"/>
      <c r="AG1786" s="208"/>
      <c r="AH1786" s="208"/>
      <c r="AI1786" s="208"/>
      <c r="AJ1786" s="208"/>
      <c r="AK1786" s="208"/>
      <c r="AL1786" s="207"/>
      <c r="AM1786" s="208"/>
      <c r="AN1786" s="208"/>
      <c r="AO1786" s="208"/>
      <c r="AP1786" s="208"/>
      <c r="AQ1786" s="208"/>
      <c r="AR1786" s="208"/>
      <c r="AS1786" s="208"/>
      <c r="AT1786" s="208"/>
      <c r="AU1786" s="208"/>
      <c r="AV1786" s="208"/>
      <c r="AW1786" s="208"/>
      <c r="AX1786" s="208"/>
    </row>
    <row r="1787" spans="2:50" ht="24" customHeight="1">
      <c r="B1787" s="202">
        <v>5</v>
      </c>
      <c r="C1787" s="202">
        <v>1</v>
      </c>
      <c r="D1787" s="208"/>
      <c r="E1787" s="208"/>
      <c r="F1787" s="208"/>
      <c r="G1787" s="208"/>
      <c r="H1787" s="208"/>
      <c r="I1787" s="208"/>
      <c r="J1787" s="208"/>
      <c r="K1787" s="208"/>
      <c r="L1787" s="208"/>
      <c r="M1787" s="208"/>
      <c r="N1787" s="208"/>
      <c r="O1787" s="208"/>
      <c r="P1787" s="208"/>
      <c r="Q1787" s="208"/>
      <c r="R1787" s="208"/>
      <c r="S1787" s="208"/>
      <c r="T1787" s="208"/>
      <c r="U1787" s="208"/>
      <c r="V1787" s="208"/>
      <c r="W1787" s="208"/>
      <c r="X1787" s="208"/>
      <c r="Y1787" s="208"/>
      <c r="Z1787" s="208"/>
      <c r="AA1787" s="208"/>
      <c r="AB1787" s="208"/>
      <c r="AC1787" s="208"/>
      <c r="AD1787" s="208"/>
      <c r="AE1787" s="208"/>
      <c r="AF1787" s="208"/>
      <c r="AG1787" s="208"/>
      <c r="AH1787" s="208"/>
      <c r="AI1787" s="208"/>
      <c r="AJ1787" s="208"/>
      <c r="AK1787" s="208"/>
      <c r="AL1787" s="207"/>
      <c r="AM1787" s="208"/>
      <c r="AN1787" s="208"/>
      <c r="AO1787" s="208"/>
      <c r="AP1787" s="208"/>
      <c r="AQ1787" s="208"/>
      <c r="AR1787" s="208"/>
      <c r="AS1787" s="208"/>
      <c r="AT1787" s="208"/>
      <c r="AU1787" s="208"/>
      <c r="AV1787" s="208"/>
      <c r="AW1787" s="208"/>
      <c r="AX1787" s="208"/>
    </row>
    <row r="1788" spans="2:50" ht="24" customHeight="1">
      <c r="B1788" s="202">
        <v>6</v>
      </c>
      <c r="C1788" s="202">
        <v>1</v>
      </c>
      <c r="D1788" s="208"/>
      <c r="E1788" s="208"/>
      <c r="F1788" s="208"/>
      <c r="G1788" s="208"/>
      <c r="H1788" s="208"/>
      <c r="I1788" s="208"/>
      <c r="J1788" s="208"/>
      <c r="K1788" s="208"/>
      <c r="L1788" s="208"/>
      <c r="M1788" s="208"/>
      <c r="N1788" s="208"/>
      <c r="O1788" s="208"/>
      <c r="P1788" s="208"/>
      <c r="Q1788" s="208"/>
      <c r="R1788" s="208"/>
      <c r="S1788" s="208"/>
      <c r="T1788" s="208"/>
      <c r="U1788" s="208"/>
      <c r="V1788" s="208"/>
      <c r="W1788" s="208"/>
      <c r="X1788" s="208"/>
      <c r="Y1788" s="208"/>
      <c r="Z1788" s="208"/>
      <c r="AA1788" s="208"/>
      <c r="AB1788" s="208"/>
      <c r="AC1788" s="208"/>
      <c r="AD1788" s="208"/>
      <c r="AE1788" s="208"/>
      <c r="AF1788" s="208"/>
      <c r="AG1788" s="208"/>
      <c r="AH1788" s="208"/>
      <c r="AI1788" s="208"/>
      <c r="AJ1788" s="208"/>
      <c r="AK1788" s="208"/>
      <c r="AL1788" s="207"/>
      <c r="AM1788" s="208"/>
      <c r="AN1788" s="208"/>
      <c r="AO1788" s="208"/>
      <c r="AP1788" s="208"/>
      <c r="AQ1788" s="208"/>
      <c r="AR1788" s="208"/>
      <c r="AS1788" s="208"/>
      <c r="AT1788" s="208"/>
      <c r="AU1788" s="208"/>
      <c r="AV1788" s="208"/>
      <c r="AW1788" s="208"/>
      <c r="AX1788" s="208"/>
    </row>
    <row r="1789" spans="2:50" ht="24" customHeight="1">
      <c r="B1789" s="202">
        <v>7</v>
      </c>
      <c r="C1789" s="202">
        <v>1</v>
      </c>
      <c r="D1789" s="208"/>
      <c r="E1789" s="208"/>
      <c r="F1789" s="208"/>
      <c r="G1789" s="208"/>
      <c r="H1789" s="208"/>
      <c r="I1789" s="208"/>
      <c r="J1789" s="208"/>
      <c r="K1789" s="208"/>
      <c r="L1789" s="208"/>
      <c r="M1789" s="208"/>
      <c r="N1789" s="208"/>
      <c r="O1789" s="208"/>
      <c r="P1789" s="208"/>
      <c r="Q1789" s="208"/>
      <c r="R1789" s="208"/>
      <c r="S1789" s="208"/>
      <c r="T1789" s="208"/>
      <c r="U1789" s="208"/>
      <c r="V1789" s="208"/>
      <c r="W1789" s="208"/>
      <c r="X1789" s="208"/>
      <c r="Y1789" s="208"/>
      <c r="Z1789" s="208"/>
      <c r="AA1789" s="208"/>
      <c r="AB1789" s="208"/>
      <c r="AC1789" s="208"/>
      <c r="AD1789" s="208"/>
      <c r="AE1789" s="208"/>
      <c r="AF1789" s="208"/>
      <c r="AG1789" s="208"/>
      <c r="AH1789" s="208"/>
      <c r="AI1789" s="208"/>
      <c r="AJ1789" s="208"/>
      <c r="AK1789" s="208"/>
      <c r="AL1789" s="207"/>
      <c r="AM1789" s="208"/>
      <c r="AN1789" s="208"/>
      <c r="AO1789" s="208"/>
      <c r="AP1789" s="208"/>
      <c r="AQ1789" s="208"/>
      <c r="AR1789" s="208"/>
      <c r="AS1789" s="208"/>
      <c r="AT1789" s="208"/>
      <c r="AU1789" s="208"/>
      <c r="AV1789" s="208"/>
      <c r="AW1789" s="208"/>
      <c r="AX1789" s="208"/>
    </row>
    <row r="1790" spans="2:50" ht="24" customHeight="1">
      <c r="B1790" s="202">
        <v>8</v>
      </c>
      <c r="C1790" s="202">
        <v>1</v>
      </c>
      <c r="D1790" s="208"/>
      <c r="E1790" s="208"/>
      <c r="F1790" s="208"/>
      <c r="G1790" s="208"/>
      <c r="H1790" s="208"/>
      <c r="I1790" s="208"/>
      <c r="J1790" s="208"/>
      <c r="K1790" s="208"/>
      <c r="L1790" s="208"/>
      <c r="M1790" s="208"/>
      <c r="N1790" s="208"/>
      <c r="O1790" s="208"/>
      <c r="P1790" s="208"/>
      <c r="Q1790" s="208"/>
      <c r="R1790" s="208"/>
      <c r="S1790" s="208"/>
      <c r="T1790" s="208"/>
      <c r="U1790" s="208"/>
      <c r="V1790" s="208"/>
      <c r="W1790" s="208"/>
      <c r="X1790" s="208"/>
      <c r="Y1790" s="208"/>
      <c r="Z1790" s="208"/>
      <c r="AA1790" s="208"/>
      <c r="AB1790" s="208"/>
      <c r="AC1790" s="208"/>
      <c r="AD1790" s="208"/>
      <c r="AE1790" s="208"/>
      <c r="AF1790" s="208"/>
      <c r="AG1790" s="208"/>
      <c r="AH1790" s="208"/>
      <c r="AI1790" s="208"/>
      <c r="AJ1790" s="208"/>
      <c r="AK1790" s="208"/>
      <c r="AL1790" s="207"/>
      <c r="AM1790" s="208"/>
      <c r="AN1790" s="208"/>
      <c r="AO1790" s="208"/>
      <c r="AP1790" s="208"/>
      <c r="AQ1790" s="208"/>
      <c r="AR1790" s="208"/>
      <c r="AS1790" s="208"/>
      <c r="AT1790" s="208"/>
      <c r="AU1790" s="208"/>
      <c r="AV1790" s="208"/>
      <c r="AW1790" s="208"/>
      <c r="AX1790" s="208"/>
    </row>
    <row r="1791" spans="2:50" ht="24" customHeight="1">
      <c r="B1791" s="202">
        <v>9</v>
      </c>
      <c r="C1791" s="202">
        <v>1</v>
      </c>
      <c r="D1791" s="208"/>
      <c r="E1791" s="208"/>
      <c r="F1791" s="208"/>
      <c r="G1791" s="208"/>
      <c r="H1791" s="208"/>
      <c r="I1791" s="208"/>
      <c r="J1791" s="208"/>
      <c r="K1791" s="208"/>
      <c r="L1791" s="208"/>
      <c r="M1791" s="208"/>
      <c r="N1791" s="208"/>
      <c r="O1791" s="208"/>
      <c r="P1791" s="208"/>
      <c r="Q1791" s="208"/>
      <c r="R1791" s="208"/>
      <c r="S1791" s="208"/>
      <c r="T1791" s="208"/>
      <c r="U1791" s="208"/>
      <c r="V1791" s="208"/>
      <c r="W1791" s="208"/>
      <c r="X1791" s="208"/>
      <c r="Y1791" s="208"/>
      <c r="Z1791" s="208"/>
      <c r="AA1791" s="208"/>
      <c r="AB1791" s="208"/>
      <c r="AC1791" s="208"/>
      <c r="AD1791" s="208"/>
      <c r="AE1791" s="208"/>
      <c r="AF1791" s="208"/>
      <c r="AG1791" s="208"/>
      <c r="AH1791" s="208"/>
      <c r="AI1791" s="208"/>
      <c r="AJ1791" s="208"/>
      <c r="AK1791" s="208"/>
      <c r="AL1791" s="207"/>
      <c r="AM1791" s="208"/>
      <c r="AN1791" s="208"/>
      <c r="AO1791" s="208"/>
      <c r="AP1791" s="208"/>
      <c r="AQ1791" s="208"/>
      <c r="AR1791" s="208"/>
      <c r="AS1791" s="208"/>
      <c r="AT1791" s="208"/>
      <c r="AU1791" s="208"/>
      <c r="AV1791" s="208"/>
      <c r="AW1791" s="208"/>
      <c r="AX1791" s="208"/>
    </row>
    <row r="1792" spans="2:50" ht="24" customHeight="1">
      <c r="B1792" s="202">
        <v>10</v>
      </c>
      <c r="C1792" s="202">
        <v>1</v>
      </c>
      <c r="D1792" s="208"/>
      <c r="E1792" s="208"/>
      <c r="F1792" s="208"/>
      <c r="G1792" s="208"/>
      <c r="H1792" s="208"/>
      <c r="I1792" s="208"/>
      <c r="J1792" s="208"/>
      <c r="K1792" s="208"/>
      <c r="L1792" s="208"/>
      <c r="M1792" s="208"/>
      <c r="N1792" s="208"/>
      <c r="O1792" s="208"/>
      <c r="P1792" s="208"/>
      <c r="Q1792" s="208"/>
      <c r="R1792" s="208"/>
      <c r="S1792" s="208"/>
      <c r="T1792" s="208"/>
      <c r="U1792" s="208"/>
      <c r="V1792" s="208"/>
      <c r="W1792" s="208"/>
      <c r="X1792" s="208"/>
      <c r="Y1792" s="208"/>
      <c r="Z1792" s="208"/>
      <c r="AA1792" s="208"/>
      <c r="AB1792" s="208"/>
      <c r="AC1792" s="208"/>
      <c r="AD1792" s="208"/>
      <c r="AE1792" s="208"/>
      <c r="AF1792" s="208"/>
      <c r="AG1792" s="208"/>
      <c r="AH1792" s="208"/>
      <c r="AI1792" s="208"/>
      <c r="AJ1792" s="208"/>
      <c r="AK1792" s="208"/>
      <c r="AL1792" s="207"/>
      <c r="AM1792" s="208"/>
      <c r="AN1792" s="208"/>
      <c r="AO1792" s="208"/>
      <c r="AP1792" s="208"/>
      <c r="AQ1792" s="208"/>
      <c r="AR1792" s="208"/>
      <c r="AS1792" s="208"/>
      <c r="AT1792" s="208"/>
      <c r="AU1792" s="208"/>
      <c r="AV1792" s="208"/>
      <c r="AW1792" s="208"/>
      <c r="AX1792" s="208"/>
    </row>
    <row r="1794" spans="2:60" ht="21.75" customHeight="1" thickBot="1">
      <c r="AK1794" s="466"/>
      <c r="AL1794" s="466"/>
      <c r="AM1794" s="466"/>
      <c r="AN1794" s="466"/>
      <c r="AO1794" s="466"/>
      <c r="AP1794" s="466"/>
      <c r="AQ1794" s="466"/>
      <c r="AR1794" s="467" t="s">
        <v>112</v>
      </c>
      <c r="AS1794" s="467"/>
      <c r="AT1794" s="467"/>
      <c r="AU1794" s="467"/>
      <c r="AV1794" s="467"/>
      <c r="AW1794" s="467"/>
      <c r="AX1794" s="467"/>
      <c r="AY1794" s="467"/>
    </row>
    <row r="1795" spans="2:60" ht="21" customHeight="1">
      <c r="B1795" s="468" t="s">
        <v>113</v>
      </c>
      <c r="C1795" s="469"/>
      <c r="D1795" s="469"/>
      <c r="E1795" s="469"/>
      <c r="F1795" s="469"/>
      <c r="G1795" s="469"/>
      <c r="H1795" s="470" t="s">
        <v>1979</v>
      </c>
      <c r="I1795" s="471"/>
      <c r="J1795" s="471"/>
      <c r="K1795" s="471"/>
      <c r="L1795" s="471"/>
      <c r="M1795" s="471"/>
      <c r="N1795" s="471"/>
      <c r="O1795" s="471"/>
      <c r="P1795" s="471"/>
      <c r="Q1795" s="471"/>
      <c r="R1795" s="471"/>
      <c r="S1795" s="471"/>
      <c r="T1795" s="471"/>
      <c r="U1795" s="471"/>
      <c r="V1795" s="471"/>
      <c r="W1795" s="471"/>
      <c r="X1795" s="471"/>
      <c r="Y1795" s="471"/>
      <c r="Z1795" s="472" t="s">
        <v>145</v>
      </c>
      <c r="AA1795" s="473"/>
      <c r="AB1795" s="473"/>
      <c r="AC1795" s="473"/>
      <c r="AD1795" s="473"/>
      <c r="AE1795" s="474"/>
      <c r="AF1795" s="475" t="s">
        <v>101</v>
      </c>
      <c r="AG1795" s="476"/>
      <c r="AH1795" s="476"/>
      <c r="AI1795" s="476"/>
      <c r="AJ1795" s="476"/>
      <c r="AK1795" s="476"/>
      <c r="AL1795" s="476"/>
      <c r="AM1795" s="476"/>
      <c r="AN1795" s="476"/>
      <c r="AO1795" s="476"/>
      <c r="AP1795" s="476"/>
      <c r="AQ1795" s="477"/>
      <c r="AR1795" s="478" t="s">
        <v>1</v>
      </c>
      <c r="AS1795" s="475"/>
      <c r="AT1795" s="475"/>
      <c r="AU1795" s="475"/>
      <c r="AV1795" s="475"/>
      <c r="AW1795" s="475"/>
      <c r="AX1795" s="475"/>
      <c r="AY1795" s="479"/>
    </row>
    <row r="1796" spans="2:60" ht="28.15" customHeight="1">
      <c r="B1796" s="442" t="s">
        <v>59</v>
      </c>
      <c r="C1796" s="443"/>
      <c r="D1796" s="443"/>
      <c r="E1796" s="443"/>
      <c r="F1796" s="443"/>
      <c r="G1796" s="444"/>
      <c r="H1796" s="445"/>
      <c r="I1796" s="446"/>
      <c r="J1796" s="446"/>
      <c r="K1796" s="446"/>
      <c r="L1796" s="446"/>
      <c r="M1796" s="446"/>
      <c r="N1796" s="446"/>
      <c r="O1796" s="446"/>
      <c r="P1796" s="446"/>
      <c r="Q1796" s="446"/>
      <c r="R1796" s="446"/>
      <c r="S1796" s="446"/>
      <c r="T1796" s="446"/>
      <c r="U1796" s="446"/>
      <c r="V1796" s="446"/>
      <c r="W1796" s="447"/>
      <c r="X1796" s="447"/>
      <c r="Y1796" s="447"/>
      <c r="Z1796" s="448" t="s">
        <v>2</v>
      </c>
      <c r="AA1796" s="449"/>
      <c r="AB1796" s="449"/>
      <c r="AC1796" s="449"/>
      <c r="AD1796" s="449"/>
      <c r="AE1796" s="450"/>
      <c r="AF1796" s="449" t="s">
        <v>1686</v>
      </c>
      <c r="AG1796" s="449"/>
      <c r="AH1796" s="449"/>
      <c r="AI1796" s="449"/>
      <c r="AJ1796" s="449"/>
      <c r="AK1796" s="449"/>
      <c r="AL1796" s="449"/>
      <c r="AM1796" s="449"/>
      <c r="AN1796" s="449"/>
      <c r="AO1796" s="449"/>
      <c r="AP1796" s="449"/>
      <c r="AQ1796" s="450"/>
      <c r="AR1796" s="451" t="s">
        <v>1687</v>
      </c>
      <c r="AS1796" s="452"/>
      <c r="AT1796" s="452"/>
      <c r="AU1796" s="452"/>
      <c r="AV1796" s="452"/>
      <c r="AW1796" s="452"/>
      <c r="AX1796" s="452"/>
      <c r="AY1796" s="453"/>
    </row>
    <row r="1797" spans="2:60" ht="30.75" customHeight="1">
      <c r="B1797" s="454" t="s">
        <v>3</v>
      </c>
      <c r="C1797" s="455"/>
      <c r="D1797" s="455"/>
      <c r="E1797" s="455"/>
      <c r="F1797" s="455"/>
      <c r="G1797" s="455"/>
      <c r="H1797" s="456" t="s">
        <v>103</v>
      </c>
      <c r="I1797" s="447"/>
      <c r="J1797" s="447"/>
      <c r="K1797" s="447"/>
      <c r="L1797" s="447"/>
      <c r="M1797" s="447"/>
      <c r="N1797" s="447"/>
      <c r="O1797" s="447"/>
      <c r="P1797" s="447"/>
      <c r="Q1797" s="447"/>
      <c r="R1797" s="447"/>
      <c r="S1797" s="447"/>
      <c r="T1797" s="447"/>
      <c r="U1797" s="447"/>
      <c r="V1797" s="447"/>
      <c r="W1797" s="447"/>
      <c r="X1797" s="447"/>
      <c r="Y1797" s="447"/>
      <c r="Z1797" s="457" t="s">
        <v>76</v>
      </c>
      <c r="AA1797" s="458"/>
      <c r="AB1797" s="458"/>
      <c r="AC1797" s="458"/>
      <c r="AD1797" s="458"/>
      <c r="AE1797" s="459"/>
      <c r="AF1797" s="460" t="s">
        <v>108</v>
      </c>
      <c r="AG1797" s="461"/>
      <c r="AH1797" s="461"/>
      <c r="AI1797" s="461"/>
      <c r="AJ1797" s="461"/>
      <c r="AK1797" s="461"/>
      <c r="AL1797" s="461"/>
      <c r="AM1797" s="461"/>
      <c r="AN1797" s="461"/>
      <c r="AO1797" s="461"/>
      <c r="AP1797" s="461"/>
      <c r="AQ1797" s="461"/>
      <c r="AR1797" s="462"/>
      <c r="AS1797" s="462"/>
      <c r="AT1797" s="462"/>
      <c r="AU1797" s="462"/>
      <c r="AV1797" s="462"/>
      <c r="AW1797" s="462"/>
      <c r="AX1797" s="462"/>
      <c r="AY1797" s="463"/>
    </row>
    <row r="1798" spans="2:60" ht="18" customHeight="1">
      <c r="B1798" s="418" t="s">
        <v>37</v>
      </c>
      <c r="C1798" s="419"/>
      <c r="D1798" s="419"/>
      <c r="E1798" s="419"/>
      <c r="F1798" s="419"/>
      <c r="G1798" s="419"/>
      <c r="H1798" s="422" t="s">
        <v>1688</v>
      </c>
      <c r="I1798" s="423"/>
      <c r="J1798" s="423"/>
      <c r="K1798" s="423"/>
      <c r="L1798" s="423"/>
      <c r="M1798" s="423"/>
      <c r="N1798" s="423"/>
      <c r="O1798" s="423"/>
      <c r="P1798" s="423"/>
      <c r="Q1798" s="423"/>
      <c r="R1798" s="423"/>
      <c r="S1798" s="423"/>
      <c r="T1798" s="423"/>
      <c r="U1798" s="423"/>
      <c r="V1798" s="423"/>
      <c r="W1798" s="424"/>
      <c r="X1798" s="424"/>
      <c r="Y1798" s="424"/>
      <c r="Z1798" s="428" t="s">
        <v>319</v>
      </c>
      <c r="AA1798" s="267"/>
      <c r="AB1798" s="267"/>
      <c r="AC1798" s="267"/>
      <c r="AD1798" s="267"/>
      <c r="AE1798" s="429"/>
      <c r="AF1798" s="431"/>
      <c r="AG1798" s="432"/>
      <c r="AH1798" s="432"/>
      <c r="AI1798" s="432"/>
      <c r="AJ1798" s="432"/>
      <c r="AK1798" s="432"/>
      <c r="AL1798" s="432"/>
      <c r="AM1798" s="432"/>
      <c r="AN1798" s="432"/>
      <c r="AO1798" s="432"/>
      <c r="AP1798" s="432"/>
      <c r="AQ1798" s="432"/>
      <c r="AR1798" s="432"/>
      <c r="AS1798" s="432"/>
      <c r="AT1798" s="432"/>
      <c r="AU1798" s="432"/>
      <c r="AV1798" s="432"/>
      <c r="AW1798" s="432"/>
      <c r="AX1798" s="432"/>
      <c r="AY1798" s="433"/>
    </row>
    <row r="1799" spans="2:60" ht="24" customHeight="1">
      <c r="B1799" s="420"/>
      <c r="C1799" s="421"/>
      <c r="D1799" s="421"/>
      <c r="E1799" s="421"/>
      <c r="F1799" s="421"/>
      <c r="G1799" s="421"/>
      <c r="H1799" s="425"/>
      <c r="I1799" s="426"/>
      <c r="J1799" s="426"/>
      <c r="K1799" s="426"/>
      <c r="L1799" s="426"/>
      <c r="M1799" s="426"/>
      <c r="N1799" s="426"/>
      <c r="O1799" s="426"/>
      <c r="P1799" s="426"/>
      <c r="Q1799" s="426"/>
      <c r="R1799" s="426"/>
      <c r="S1799" s="426"/>
      <c r="T1799" s="426"/>
      <c r="U1799" s="426"/>
      <c r="V1799" s="426"/>
      <c r="W1799" s="427"/>
      <c r="X1799" s="427"/>
      <c r="Y1799" s="427"/>
      <c r="Z1799" s="430"/>
      <c r="AA1799" s="267"/>
      <c r="AB1799" s="267"/>
      <c r="AC1799" s="267"/>
      <c r="AD1799" s="267"/>
      <c r="AE1799" s="429"/>
      <c r="AF1799" s="434"/>
      <c r="AG1799" s="434"/>
      <c r="AH1799" s="434"/>
      <c r="AI1799" s="434"/>
      <c r="AJ1799" s="434"/>
      <c r="AK1799" s="434"/>
      <c r="AL1799" s="434"/>
      <c r="AM1799" s="434"/>
      <c r="AN1799" s="434"/>
      <c r="AO1799" s="434"/>
      <c r="AP1799" s="434"/>
      <c r="AQ1799" s="434"/>
      <c r="AR1799" s="434"/>
      <c r="AS1799" s="434"/>
      <c r="AT1799" s="434"/>
      <c r="AU1799" s="434"/>
      <c r="AV1799" s="434"/>
      <c r="AW1799" s="434"/>
      <c r="AX1799" s="434"/>
      <c r="AY1799" s="435"/>
    </row>
    <row r="1800" spans="2:60" ht="29.25" customHeight="1">
      <c r="B1800" s="436" t="s">
        <v>4</v>
      </c>
      <c r="C1800" s="437"/>
      <c r="D1800" s="437"/>
      <c r="E1800" s="437"/>
      <c r="F1800" s="437"/>
      <c r="G1800" s="438"/>
      <c r="H1800" s="439" t="s">
        <v>133</v>
      </c>
      <c r="I1800" s="440"/>
      <c r="J1800" s="440"/>
      <c r="K1800" s="440"/>
      <c r="L1800" s="440"/>
      <c r="M1800" s="440"/>
      <c r="N1800" s="440"/>
      <c r="O1800" s="440"/>
      <c r="P1800" s="440"/>
      <c r="Q1800" s="440"/>
      <c r="R1800" s="440"/>
      <c r="S1800" s="440"/>
      <c r="T1800" s="440"/>
      <c r="U1800" s="440"/>
      <c r="V1800" s="440"/>
      <c r="W1800" s="440"/>
      <c r="X1800" s="440"/>
      <c r="Y1800" s="440"/>
      <c r="Z1800" s="440"/>
      <c r="AA1800" s="440"/>
      <c r="AB1800" s="440"/>
      <c r="AC1800" s="440"/>
      <c r="AD1800" s="440"/>
      <c r="AE1800" s="440"/>
      <c r="AF1800" s="440"/>
      <c r="AG1800" s="440"/>
      <c r="AH1800" s="440"/>
      <c r="AI1800" s="440"/>
      <c r="AJ1800" s="440"/>
      <c r="AK1800" s="440"/>
      <c r="AL1800" s="440"/>
      <c r="AM1800" s="440"/>
      <c r="AN1800" s="440"/>
      <c r="AO1800" s="440"/>
      <c r="AP1800" s="440"/>
      <c r="AQ1800" s="440"/>
      <c r="AR1800" s="440"/>
      <c r="AS1800" s="440"/>
      <c r="AT1800" s="440"/>
      <c r="AU1800" s="440"/>
      <c r="AV1800" s="440"/>
      <c r="AW1800" s="440"/>
      <c r="AX1800" s="440"/>
      <c r="AY1800" s="441"/>
    </row>
    <row r="1801" spans="2:60" ht="21" customHeight="1">
      <c r="B1801" s="405" t="s">
        <v>39</v>
      </c>
      <c r="C1801" s="406"/>
      <c r="D1801" s="406"/>
      <c r="E1801" s="406"/>
      <c r="F1801" s="406"/>
      <c r="G1801" s="407"/>
      <c r="H1801" s="411"/>
      <c r="I1801" s="412"/>
      <c r="J1801" s="412"/>
      <c r="K1801" s="412"/>
      <c r="L1801" s="412"/>
      <c r="M1801" s="412"/>
      <c r="N1801" s="412"/>
      <c r="O1801" s="412"/>
      <c r="P1801" s="412"/>
      <c r="Q1801" s="370" t="s">
        <v>86</v>
      </c>
      <c r="R1801" s="371"/>
      <c r="S1801" s="371"/>
      <c r="T1801" s="371"/>
      <c r="U1801" s="371"/>
      <c r="V1801" s="371"/>
      <c r="W1801" s="413"/>
      <c r="X1801" s="370" t="s">
        <v>87</v>
      </c>
      <c r="Y1801" s="371"/>
      <c r="Z1801" s="371"/>
      <c r="AA1801" s="371"/>
      <c r="AB1801" s="371"/>
      <c r="AC1801" s="371"/>
      <c r="AD1801" s="413"/>
      <c r="AE1801" s="370" t="s">
        <v>88</v>
      </c>
      <c r="AF1801" s="371"/>
      <c r="AG1801" s="371"/>
      <c r="AH1801" s="371"/>
      <c r="AI1801" s="371"/>
      <c r="AJ1801" s="371"/>
      <c r="AK1801" s="413"/>
      <c r="AL1801" s="370" t="s">
        <v>90</v>
      </c>
      <c r="AM1801" s="371"/>
      <c r="AN1801" s="371"/>
      <c r="AO1801" s="371"/>
      <c r="AP1801" s="371"/>
      <c r="AQ1801" s="371"/>
      <c r="AR1801" s="413"/>
      <c r="AS1801" s="370" t="s">
        <v>91</v>
      </c>
      <c r="AT1801" s="371"/>
      <c r="AU1801" s="371"/>
      <c r="AV1801" s="371"/>
      <c r="AW1801" s="371"/>
      <c r="AX1801" s="371"/>
      <c r="AY1801" s="372"/>
    </row>
    <row r="1802" spans="2:60" ht="21" customHeight="1">
      <c r="B1802" s="291"/>
      <c r="C1802" s="292"/>
      <c r="D1802" s="292"/>
      <c r="E1802" s="292"/>
      <c r="F1802" s="292"/>
      <c r="G1802" s="293"/>
      <c r="H1802" s="373" t="s">
        <v>5</v>
      </c>
      <c r="I1802" s="374"/>
      <c r="J1802" s="379" t="s">
        <v>6</v>
      </c>
      <c r="K1802" s="380"/>
      <c r="L1802" s="380"/>
      <c r="M1802" s="380"/>
      <c r="N1802" s="380"/>
      <c r="O1802" s="380"/>
      <c r="P1802" s="381"/>
      <c r="Q1802" s="382">
        <v>0.81399999999999995</v>
      </c>
      <c r="R1802" s="382"/>
      <c r="S1802" s="382"/>
      <c r="T1802" s="382"/>
      <c r="U1802" s="382"/>
      <c r="V1802" s="382"/>
      <c r="W1802" s="382"/>
      <c r="X1802" s="382">
        <v>0.78700000000000003</v>
      </c>
      <c r="Y1802" s="382"/>
      <c r="Z1802" s="382"/>
      <c r="AA1802" s="382"/>
      <c r="AB1802" s="382"/>
      <c r="AC1802" s="382"/>
      <c r="AD1802" s="382"/>
      <c r="AE1802" s="382">
        <v>0.59299999999999997</v>
      </c>
      <c r="AF1802" s="382"/>
      <c r="AG1802" s="382"/>
      <c r="AH1802" s="382"/>
      <c r="AI1802" s="382"/>
      <c r="AJ1802" s="382"/>
      <c r="AK1802" s="382"/>
      <c r="AL1802" s="382" t="s">
        <v>119</v>
      </c>
      <c r="AM1802" s="382"/>
      <c r="AN1802" s="382"/>
      <c r="AO1802" s="382"/>
      <c r="AP1802" s="382"/>
      <c r="AQ1802" s="382"/>
      <c r="AR1802" s="382"/>
      <c r="AS1802" s="383" t="s">
        <v>119</v>
      </c>
      <c r="AT1802" s="384"/>
      <c r="AU1802" s="384"/>
      <c r="AV1802" s="384"/>
      <c r="AW1802" s="384"/>
      <c r="AX1802" s="384"/>
      <c r="AY1802" s="385"/>
    </row>
    <row r="1803" spans="2:60" ht="21" customHeight="1">
      <c r="B1803" s="291"/>
      <c r="C1803" s="292"/>
      <c r="D1803" s="292"/>
      <c r="E1803" s="292"/>
      <c r="F1803" s="292"/>
      <c r="G1803" s="293"/>
      <c r="H1803" s="375"/>
      <c r="I1803" s="376"/>
      <c r="J1803" s="386" t="s">
        <v>7</v>
      </c>
      <c r="K1803" s="387"/>
      <c r="L1803" s="387"/>
      <c r="M1803" s="387"/>
      <c r="N1803" s="387"/>
      <c r="O1803" s="387"/>
      <c r="P1803" s="388"/>
      <c r="Q1803" s="389" t="s">
        <v>119</v>
      </c>
      <c r="R1803" s="389"/>
      <c r="S1803" s="389"/>
      <c r="T1803" s="389"/>
      <c r="U1803" s="389"/>
      <c r="V1803" s="389"/>
      <c r="W1803" s="389"/>
      <c r="X1803" s="389" t="s">
        <v>119</v>
      </c>
      <c r="Y1803" s="389"/>
      <c r="Z1803" s="389"/>
      <c r="AA1803" s="389"/>
      <c r="AB1803" s="389"/>
      <c r="AC1803" s="389"/>
      <c r="AD1803" s="389"/>
      <c r="AE1803" s="414" t="s">
        <v>119</v>
      </c>
      <c r="AF1803" s="414"/>
      <c r="AG1803" s="414"/>
      <c r="AH1803" s="414"/>
      <c r="AI1803" s="414"/>
      <c r="AJ1803" s="414"/>
      <c r="AK1803" s="414"/>
      <c r="AL1803" s="414"/>
      <c r="AM1803" s="414"/>
      <c r="AN1803" s="414"/>
      <c r="AO1803" s="414"/>
      <c r="AP1803" s="414"/>
      <c r="AQ1803" s="414"/>
      <c r="AR1803" s="414"/>
      <c r="AS1803" s="464"/>
      <c r="AT1803" s="464"/>
      <c r="AU1803" s="464"/>
      <c r="AV1803" s="464"/>
      <c r="AW1803" s="464"/>
      <c r="AX1803" s="464"/>
      <c r="AY1803" s="465"/>
    </row>
    <row r="1804" spans="2:60" ht="24.75" customHeight="1">
      <c r="B1804" s="291"/>
      <c r="C1804" s="292"/>
      <c r="D1804" s="292"/>
      <c r="E1804" s="292"/>
      <c r="F1804" s="292"/>
      <c r="G1804" s="293"/>
      <c r="H1804" s="375"/>
      <c r="I1804" s="376"/>
      <c r="J1804" s="386" t="s">
        <v>8</v>
      </c>
      <c r="K1804" s="387"/>
      <c r="L1804" s="387"/>
      <c r="M1804" s="387"/>
      <c r="N1804" s="387"/>
      <c r="O1804" s="387"/>
      <c r="P1804" s="388"/>
      <c r="Q1804" s="389" t="s">
        <v>119</v>
      </c>
      <c r="R1804" s="389"/>
      <c r="S1804" s="389"/>
      <c r="T1804" s="389"/>
      <c r="U1804" s="389"/>
      <c r="V1804" s="389"/>
      <c r="W1804" s="389"/>
      <c r="X1804" s="389" t="s">
        <v>119</v>
      </c>
      <c r="Y1804" s="389"/>
      <c r="Z1804" s="389"/>
      <c r="AA1804" s="389"/>
      <c r="AB1804" s="389"/>
      <c r="AC1804" s="389"/>
      <c r="AD1804" s="389"/>
      <c r="AE1804" s="414" t="s">
        <v>119</v>
      </c>
      <c r="AF1804" s="414"/>
      <c r="AG1804" s="414"/>
      <c r="AH1804" s="414"/>
      <c r="AI1804" s="414"/>
      <c r="AJ1804" s="414"/>
      <c r="AK1804" s="414"/>
      <c r="AL1804" s="414"/>
      <c r="AM1804" s="414"/>
      <c r="AN1804" s="414"/>
      <c r="AO1804" s="414"/>
      <c r="AP1804" s="414"/>
      <c r="AQ1804" s="414"/>
      <c r="AR1804" s="414"/>
      <c r="AS1804" s="464"/>
      <c r="AT1804" s="464"/>
      <c r="AU1804" s="464"/>
      <c r="AV1804" s="464"/>
      <c r="AW1804" s="464"/>
      <c r="AX1804" s="464"/>
      <c r="AY1804" s="465"/>
    </row>
    <row r="1805" spans="2:60" ht="24.75" customHeight="1">
      <c r="B1805" s="291"/>
      <c r="C1805" s="292"/>
      <c r="D1805" s="292"/>
      <c r="E1805" s="292"/>
      <c r="F1805" s="292"/>
      <c r="G1805" s="293"/>
      <c r="H1805" s="377"/>
      <c r="I1805" s="378"/>
      <c r="J1805" s="415" t="s">
        <v>26</v>
      </c>
      <c r="K1805" s="416"/>
      <c r="L1805" s="416"/>
      <c r="M1805" s="416"/>
      <c r="N1805" s="416"/>
      <c r="O1805" s="416"/>
      <c r="P1805" s="417"/>
      <c r="Q1805" s="395">
        <f>SUM(Q1802:W1804)</f>
        <v>0.81399999999999995</v>
      </c>
      <c r="R1805" s="396"/>
      <c r="S1805" s="396"/>
      <c r="T1805" s="396"/>
      <c r="U1805" s="396"/>
      <c r="V1805" s="396"/>
      <c r="W1805" s="397"/>
      <c r="X1805" s="395">
        <f>SUM(X1802:AD1804)</f>
        <v>0.78700000000000003</v>
      </c>
      <c r="Y1805" s="396"/>
      <c r="Z1805" s="396"/>
      <c r="AA1805" s="396"/>
      <c r="AB1805" s="396"/>
      <c r="AC1805" s="396"/>
      <c r="AD1805" s="397"/>
      <c r="AE1805" s="395">
        <f>SUM(AE1802:AK1804)</f>
        <v>0.59299999999999997</v>
      </c>
      <c r="AF1805" s="396"/>
      <c r="AG1805" s="396"/>
      <c r="AH1805" s="396"/>
      <c r="AI1805" s="396"/>
      <c r="AJ1805" s="396"/>
      <c r="AK1805" s="397"/>
      <c r="AL1805" s="398" t="s">
        <v>119</v>
      </c>
      <c r="AM1805" s="399"/>
      <c r="AN1805" s="399"/>
      <c r="AO1805" s="399"/>
      <c r="AP1805" s="399"/>
      <c r="AQ1805" s="399"/>
      <c r="AR1805" s="400"/>
      <c r="AS1805" s="401" t="s">
        <v>119</v>
      </c>
      <c r="AT1805" s="402"/>
      <c r="AU1805" s="402"/>
      <c r="AV1805" s="402"/>
      <c r="AW1805" s="402"/>
      <c r="AX1805" s="402"/>
      <c r="AY1805" s="403"/>
    </row>
    <row r="1806" spans="2:60" ht="24.75" customHeight="1">
      <c r="B1806" s="291"/>
      <c r="C1806" s="292"/>
      <c r="D1806" s="292"/>
      <c r="E1806" s="292"/>
      <c r="F1806" s="292"/>
      <c r="G1806" s="293"/>
      <c r="H1806" s="392" t="s">
        <v>9</v>
      </c>
      <c r="I1806" s="393"/>
      <c r="J1806" s="393"/>
      <c r="K1806" s="393"/>
      <c r="L1806" s="393"/>
      <c r="M1806" s="393"/>
      <c r="N1806" s="393"/>
      <c r="O1806" s="393"/>
      <c r="P1806" s="393"/>
      <c r="Q1806" s="404">
        <v>0.39700000000000002</v>
      </c>
      <c r="R1806" s="404"/>
      <c r="S1806" s="404"/>
      <c r="T1806" s="404"/>
      <c r="U1806" s="404"/>
      <c r="V1806" s="404"/>
      <c r="W1806" s="404"/>
      <c r="X1806" s="404">
        <v>0.35099999999999998</v>
      </c>
      <c r="Y1806" s="404"/>
      <c r="Z1806" s="404"/>
      <c r="AA1806" s="404"/>
      <c r="AB1806" s="404"/>
      <c r="AC1806" s="404"/>
      <c r="AD1806" s="404"/>
      <c r="AE1806" s="404">
        <v>0.48499999999999999</v>
      </c>
      <c r="AF1806" s="404"/>
      <c r="AG1806" s="404"/>
      <c r="AH1806" s="404"/>
      <c r="AI1806" s="404"/>
      <c r="AJ1806" s="404"/>
      <c r="AK1806" s="404"/>
      <c r="AL1806" s="390"/>
      <c r="AM1806" s="390"/>
      <c r="AN1806" s="390"/>
      <c r="AO1806" s="390"/>
      <c r="AP1806" s="390"/>
      <c r="AQ1806" s="390"/>
      <c r="AR1806" s="390"/>
      <c r="AS1806" s="390"/>
      <c r="AT1806" s="390"/>
      <c r="AU1806" s="390"/>
      <c r="AV1806" s="390"/>
      <c r="AW1806" s="390"/>
      <c r="AX1806" s="390"/>
      <c r="AY1806" s="391"/>
      <c r="BH1806" s="29"/>
    </row>
    <row r="1807" spans="2:60" ht="24.75" customHeight="1">
      <c r="B1807" s="408"/>
      <c r="C1807" s="409"/>
      <c r="D1807" s="409"/>
      <c r="E1807" s="409"/>
      <c r="F1807" s="409"/>
      <c r="G1807" s="410"/>
      <c r="H1807" s="392" t="s">
        <v>10</v>
      </c>
      <c r="I1807" s="393"/>
      <c r="J1807" s="393"/>
      <c r="K1807" s="393"/>
      <c r="L1807" s="393"/>
      <c r="M1807" s="393"/>
      <c r="N1807" s="393"/>
      <c r="O1807" s="393"/>
      <c r="P1807" s="393"/>
      <c r="Q1807" s="394">
        <f>Q1806/Q1805</f>
        <v>0.48771498771498778</v>
      </c>
      <c r="R1807" s="394"/>
      <c r="S1807" s="394"/>
      <c r="T1807" s="394"/>
      <c r="U1807" s="394"/>
      <c r="V1807" s="394"/>
      <c r="W1807" s="394"/>
      <c r="X1807" s="394">
        <f>X1806/X1805</f>
        <v>0.44599745870393898</v>
      </c>
      <c r="Y1807" s="394"/>
      <c r="Z1807" s="394"/>
      <c r="AA1807" s="394"/>
      <c r="AB1807" s="394"/>
      <c r="AC1807" s="394"/>
      <c r="AD1807" s="394"/>
      <c r="AE1807" s="394">
        <f>AE1806/AE1805</f>
        <v>0.81787521079258008</v>
      </c>
      <c r="AF1807" s="394"/>
      <c r="AG1807" s="394"/>
      <c r="AH1807" s="394"/>
      <c r="AI1807" s="394"/>
      <c r="AJ1807" s="394"/>
      <c r="AK1807" s="394"/>
      <c r="AL1807" s="390"/>
      <c r="AM1807" s="390"/>
      <c r="AN1807" s="390"/>
      <c r="AO1807" s="390"/>
      <c r="AP1807" s="390"/>
      <c r="AQ1807" s="390"/>
      <c r="AR1807" s="390"/>
      <c r="AS1807" s="390"/>
      <c r="AT1807" s="390"/>
      <c r="AU1807" s="390"/>
      <c r="AV1807" s="390"/>
      <c r="AW1807" s="390"/>
      <c r="AX1807" s="390"/>
      <c r="AY1807" s="391"/>
    </row>
    <row r="1808" spans="2:60" ht="23.1" customHeight="1">
      <c r="B1808" s="335" t="s">
        <v>99</v>
      </c>
      <c r="C1808" s="336"/>
      <c r="D1808" s="341" t="s">
        <v>23</v>
      </c>
      <c r="E1808" s="342"/>
      <c r="F1808" s="342"/>
      <c r="G1808" s="342"/>
      <c r="H1808" s="342"/>
      <c r="I1808" s="342"/>
      <c r="J1808" s="342"/>
      <c r="K1808" s="342"/>
      <c r="L1808" s="343"/>
      <c r="M1808" s="344" t="s">
        <v>92</v>
      </c>
      <c r="N1808" s="344"/>
      <c r="O1808" s="344"/>
      <c r="P1808" s="344"/>
      <c r="Q1808" s="344"/>
      <c r="R1808" s="344"/>
      <c r="S1808" s="345" t="s">
        <v>91</v>
      </c>
      <c r="T1808" s="345"/>
      <c r="U1808" s="345"/>
      <c r="V1808" s="345"/>
      <c r="W1808" s="345"/>
      <c r="X1808" s="345"/>
      <c r="Y1808" s="346"/>
      <c r="Z1808" s="342"/>
      <c r="AA1808" s="342"/>
      <c r="AB1808" s="342"/>
      <c r="AC1808" s="342"/>
      <c r="AD1808" s="342"/>
      <c r="AE1808" s="342"/>
      <c r="AF1808" s="342"/>
      <c r="AG1808" s="342"/>
      <c r="AH1808" s="342"/>
      <c r="AI1808" s="342"/>
      <c r="AJ1808" s="342"/>
      <c r="AK1808" s="342"/>
      <c r="AL1808" s="342"/>
      <c r="AM1808" s="342"/>
      <c r="AN1808" s="342"/>
      <c r="AO1808" s="342"/>
      <c r="AP1808" s="342"/>
      <c r="AQ1808" s="342"/>
      <c r="AR1808" s="342"/>
      <c r="AS1808" s="342"/>
      <c r="AT1808" s="342"/>
      <c r="AU1808" s="342"/>
      <c r="AV1808" s="342"/>
      <c r="AW1808" s="342"/>
      <c r="AX1808" s="342"/>
      <c r="AY1808" s="347"/>
    </row>
    <row r="1809" spans="1:104" ht="23.1" customHeight="1">
      <c r="B1809" s="337"/>
      <c r="C1809" s="338"/>
      <c r="D1809" s="348"/>
      <c r="E1809" s="349"/>
      <c r="F1809" s="349"/>
      <c r="G1809" s="349"/>
      <c r="H1809" s="349"/>
      <c r="I1809" s="349"/>
      <c r="J1809" s="349"/>
      <c r="K1809" s="349"/>
      <c r="L1809" s="350"/>
      <c r="M1809" s="351"/>
      <c r="N1809" s="352"/>
      <c r="O1809" s="352"/>
      <c r="P1809" s="352"/>
      <c r="Q1809" s="352"/>
      <c r="R1809" s="353"/>
      <c r="S1809" s="354"/>
      <c r="T1809" s="354"/>
      <c r="U1809" s="354"/>
      <c r="V1809" s="354"/>
      <c r="W1809" s="354"/>
      <c r="X1809" s="354"/>
      <c r="Y1809" s="355"/>
      <c r="Z1809" s="356"/>
      <c r="AA1809" s="356"/>
      <c r="AB1809" s="356"/>
      <c r="AC1809" s="356"/>
      <c r="AD1809" s="356"/>
      <c r="AE1809" s="356"/>
      <c r="AF1809" s="356"/>
      <c r="AG1809" s="356"/>
      <c r="AH1809" s="356"/>
      <c r="AI1809" s="356"/>
      <c r="AJ1809" s="356"/>
      <c r="AK1809" s="356"/>
      <c r="AL1809" s="356"/>
      <c r="AM1809" s="356"/>
      <c r="AN1809" s="356"/>
      <c r="AO1809" s="356"/>
      <c r="AP1809" s="356"/>
      <c r="AQ1809" s="356"/>
      <c r="AR1809" s="356"/>
      <c r="AS1809" s="356"/>
      <c r="AT1809" s="356"/>
      <c r="AU1809" s="356"/>
      <c r="AV1809" s="356"/>
      <c r="AW1809" s="356"/>
      <c r="AX1809" s="356"/>
      <c r="AY1809" s="357"/>
    </row>
    <row r="1810" spans="1:104" ht="23.1" customHeight="1">
      <c r="B1810" s="337"/>
      <c r="C1810" s="338"/>
      <c r="D1810" s="358"/>
      <c r="E1810" s="359"/>
      <c r="F1810" s="359"/>
      <c r="G1810" s="359"/>
      <c r="H1810" s="359"/>
      <c r="I1810" s="359"/>
      <c r="J1810" s="359"/>
      <c r="K1810" s="359"/>
      <c r="L1810" s="360"/>
      <c r="M1810" s="332"/>
      <c r="N1810" s="333"/>
      <c r="O1810" s="333"/>
      <c r="P1810" s="333"/>
      <c r="Q1810" s="333"/>
      <c r="R1810" s="334"/>
      <c r="S1810" s="324"/>
      <c r="T1810" s="324"/>
      <c r="U1810" s="324"/>
      <c r="V1810" s="324"/>
      <c r="W1810" s="324"/>
      <c r="X1810" s="324"/>
      <c r="Y1810" s="325"/>
      <c r="Z1810" s="326"/>
      <c r="AA1810" s="326"/>
      <c r="AB1810" s="326"/>
      <c r="AC1810" s="326"/>
      <c r="AD1810" s="326"/>
      <c r="AE1810" s="326"/>
      <c r="AF1810" s="326"/>
      <c r="AG1810" s="326"/>
      <c r="AH1810" s="326"/>
      <c r="AI1810" s="326"/>
      <c r="AJ1810" s="326"/>
      <c r="AK1810" s="326"/>
      <c r="AL1810" s="326"/>
      <c r="AM1810" s="326"/>
      <c r="AN1810" s="326"/>
      <c r="AO1810" s="326"/>
      <c r="AP1810" s="326"/>
      <c r="AQ1810" s="326"/>
      <c r="AR1810" s="326"/>
      <c r="AS1810" s="326"/>
      <c r="AT1810" s="326"/>
      <c r="AU1810" s="326"/>
      <c r="AV1810" s="326"/>
      <c r="AW1810" s="326"/>
      <c r="AX1810" s="326"/>
      <c r="AY1810" s="327"/>
    </row>
    <row r="1811" spans="1:104" ht="23.1" customHeight="1">
      <c r="B1811" s="337"/>
      <c r="C1811" s="338"/>
      <c r="D1811" s="321"/>
      <c r="E1811" s="322"/>
      <c r="F1811" s="322"/>
      <c r="G1811" s="322"/>
      <c r="H1811" s="322"/>
      <c r="I1811" s="322"/>
      <c r="J1811" s="322"/>
      <c r="K1811" s="322"/>
      <c r="L1811" s="323"/>
      <c r="M1811" s="324"/>
      <c r="N1811" s="324"/>
      <c r="O1811" s="324"/>
      <c r="P1811" s="324"/>
      <c r="Q1811" s="324"/>
      <c r="R1811" s="324"/>
      <c r="S1811" s="324"/>
      <c r="T1811" s="324"/>
      <c r="U1811" s="324"/>
      <c r="V1811" s="324"/>
      <c r="W1811" s="324"/>
      <c r="X1811" s="324"/>
      <c r="Y1811" s="325"/>
      <c r="Z1811" s="326"/>
      <c r="AA1811" s="326"/>
      <c r="AB1811" s="326"/>
      <c r="AC1811" s="326"/>
      <c r="AD1811" s="326"/>
      <c r="AE1811" s="326"/>
      <c r="AF1811" s="326"/>
      <c r="AG1811" s="326"/>
      <c r="AH1811" s="326"/>
      <c r="AI1811" s="326"/>
      <c r="AJ1811" s="326"/>
      <c r="AK1811" s="326"/>
      <c r="AL1811" s="326"/>
      <c r="AM1811" s="326"/>
      <c r="AN1811" s="326"/>
      <c r="AO1811" s="326"/>
      <c r="AP1811" s="326"/>
      <c r="AQ1811" s="326"/>
      <c r="AR1811" s="326"/>
      <c r="AS1811" s="326"/>
      <c r="AT1811" s="326"/>
      <c r="AU1811" s="326"/>
      <c r="AV1811" s="326"/>
      <c r="AW1811" s="326"/>
      <c r="AX1811" s="326"/>
      <c r="AY1811" s="327"/>
    </row>
    <row r="1812" spans="1:104" ht="23.1" customHeight="1">
      <c r="B1812" s="337"/>
      <c r="C1812" s="338"/>
      <c r="D1812" s="321"/>
      <c r="E1812" s="322"/>
      <c r="F1812" s="322"/>
      <c r="G1812" s="322"/>
      <c r="H1812" s="322"/>
      <c r="I1812" s="322"/>
      <c r="J1812" s="322"/>
      <c r="K1812" s="322"/>
      <c r="L1812" s="323"/>
      <c r="M1812" s="324"/>
      <c r="N1812" s="324"/>
      <c r="O1812" s="324"/>
      <c r="P1812" s="324"/>
      <c r="Q1812" s="324"/>
      <c r="R1812" s="324"/>
      <c r="S1812" s="324"/>
      <c r="T1812" s="324"/>
      <c r="U1812" s="324"/>
      <c r="V1812" s="324"/>
      <c r="W1812" s="324"/>
      <c r="X1812" s="324"/>
      <c r="Y1812" s="325"/>
      <c r="Z1812" s="326"/>
      <c r="AA1812" s="326"/>
      <c r="AB1812" s="326"/>
      <c r="AC1812" s="326"/>
      <c r="AD1812" s="326"/>
      <c r="AE1812" s="326"/>
      <c r="AF1812" s="326"/>
      <c r="AG1812" s="326"/>
      <c r="AH1812" s="326"/>
      <c r="AI1812" s="326"/>
      <c r="AJ1812" s="326"/>
      <c r="AK1812" s="326"/>
      <c r="AL1812" s="326"/>
      <c r="AM1812" s="326"/>
      <c r="AN1812" s="326"/>
      <c r="AO1812" s="326"/>
      <c r="AP1812" s="326"/>
      <c r="AQ1812" s="326"/>
      <c r="AR1812" s="326"/>
      <c r="AS1812" s="326"/>
      <c r="AT1812" s="326"/>
      <c r="AU1812" s="326"/>
      <c r="AV1812" s="326"/>
      <c r="AW1812" s="326"/>
      <c r="AX1812" s="326"/>
      <c r="AY1812" s="327"/>
    </row>
    <row r="1813" spans="1:104" ht="23.1" customHeight="1">
      <c r="B1813" s="337"/>
      <c r="C1813" s="338"/>
      <c r="D1813" s="321"/>
      <c r="E1813" s="322"/>
      <c r="F1813" s="322"/>
      <c r="G1813" s="322"/>
      <c r="H1813" s="322"/>
      <c r="I1813" s="322"/>
      <c r="J1813" s="322"/>
      <c r="K1813" s="322"/>
      <c r="L1813" s="323"/>
      <c r="M1813" s="324"/>
      <c r="N1813" s="324"/>
      <c r="O1813" s="324"/>
      <c r="P1813" s="324"/>
      <c r="Q1813" s="324"/>
      <c r="R1813" s="324"/>
      <c r="S1813" s="324"/>
      <c r="T1813" s="324"/>
      <c r="U1813" s="324"/>
      <c r="V1813" s="324"/>
      <c r="W1813" s="324"/>
      <c r="X1813" s="324"/>
      <c r="Y1813" s="325"/>
      <c r="Z1813" s="326"/>
      <c r="AA1813" s="326"/>
      <c r="AB1813" s="326"/>
      <c r="AC1813" s="326"/>
      <c r="AD1813" s="326"/>
      <c r="AE1813" s="326"/>
      <c r="AF1813" s="326"/>
      <c r="AG1813" s="326"/>
      <c r="AH1813" s="326"/>
      <c r="AI1813" s="326"/>
      <c r="AJ1813" s="326"/>
      <c r="AK1813" s="326"/>
      <c r="AL1813" s="326"/>
      <c r="AM1813" s="326"/>
      <c r="AN1813" s="326"/>
      <c r="AO1813" s="326"/>
      <c r="AP1813" s="326"/>
      <c r="AQ1813" s="326"/>
      <c r="AR1813" s="326"/>
      <c r="AS1813" s="326"/>
      <c r="AT1813" s="326"/>
      <c r="AU1813" s="326"/>
      <c r="AV1813" s="326"/>
      <c r="AW1813" s="326"/>
      <c r="AX1813" s="326"/>
      <c r="AY1813" s="327"/>
    </row>
    <row r="1814" spans="1:104" ht="23.1" customHeight="1">
      <c r="B1814" s="337"/>
      <c r="C1814" s="338"/>
      <c r="D1814" s="321"/>
      <c r="E1814" s="322"/>
      <c r="F1814" s="322"/>
      <c r="G1814" s="322"/>
      <c r="H1814" s="322"/>
      <c r="I1814" s="322"/>
      <c r="J1814" s="322"/>
      <c r="K1814" s="322"/>
      <c r="L1814" s="323"/>
      <c r="M1814" s="324"/>
      <c r="N1814" s="324"/>
      <c r="O1814" s="324"/>
      <c r="P1814" s="324"/>
      <c r="Q1814" s="324"/>
      <c r="R1814" s="324"/>
      <c r="S1814" s="324"/>
      <c r="T1814" s="324"/>
      <c r="U1814" s="324"/>
      <c r="V1814" s="324"/>
      <c r="W1814" s="324"/>
      <c r="X1814" s="324"/>
      <c r="Y1814" s="325"/>
      <c r="Z1814" s="326"/>
      <c r="AA1814" s="326"/>
      <c r="AB1814" s="326"/>
      <c r="AC1814" s="326"/>
      <c r="AD1814" s="326"/>
      <c r="AE1814" s="326"/>
      <c r="AF1814" s="326"/>
      <c r="AG1814" s="326"/>
      <c r="AH1814" s="326"/>
      <c r="AI1814" s="326"/>
      <c r="AJ1814" s="326"/>
      <c r="AK1814" s="326"/>
      <c r="AL1814" s="326"/>
      <c r="AM1814" s="326"/>
      <c r="AN1814" s="326"/>
      <c r="AO1814" s="326"/>
      <c r="AP1814" s="326"/>
      <c r="AQ1814" s="326"/>
      <c r="AR1814" s="326"/>
      <c r="AS1814" s="326"/>
      <c r="AT1814" s="326"/>
      <c r="AU1814" s="326"/>
      <c r="AV1814" s="326"/>
      <c r="AW1814" s="326"/>
      <c r="AX1814" s="326"/>
      <c r="AY1814" s="327"/>
    </row>
    <row r="1815" spans="1:104" ht="23.1" customHeight="1">
      <c r="B1815" s="337"/>
      <c r="C1815" s="338"/>
      <c r="D1815" s="328"/>
      <c r="E1815" s="329"/>
      <c r="F1815" s="329"/>
      <c r="G1815" s="329"/>
      <c r="H1815" s="329"/>
      <c r="I1815" s="329"/>
      <c r="J1815" s="329"/>
      <c r="K1815" s="329"/>
      <c r="L1815" s="330"/>
      <c r="M1815" s="331"/>
      <c r="N1815" s="331"/>
      <c r="O1815" s="331"/>
      <c r="P1815" s="331"/>
      <c r="Q1815" s="331"/>
      <c r="R1815" s="331"/>
      <c r="S1815" s="331"/>
      <c r="T1815" s="331"/>
      <c r="U1815" s="331"/>
      <c r="V1815" s="331"/>
      <c r="W1815" s="331"/>
      <c r="X1815" s="331"/>
      <c r="Y1815" s="325"/>
      <c r="Z1815" s="326"/>
      <c r="AA1815" s="326"/>
      <c r="AB1815" s="326"/>
      <c r="AC1815" s="326"/>
      <c r="AD1815" s="326"/>
      <c r="AE1815" s="326"/>
      <c r="AF1815" s="326"/>
      <c r="AG1815" s="326"/>
      <c r="AH1815" s="326"/>
      <c r="AI1815" s="326"/>
      <c r="AJ1815" s="326"/>
      <c r="AK1815" s="326"/>
      <c r="AL1815" s="326"/>
      <c r="AM1815" s="326"/>
      <c r="AN1815" s="326"/>
      <c r="AO1815" s="326"/>
      <c r="AP1815" s="326"/>
      <c r="AQ1815" s="326"/>
      <c r="AR1815" s="326"/>
      <c r="AS1815" s="326"/>
      <c r="AT1815" s="326"/>
      <c r="AU1815" s="326"/>
      <c r="AV1815" s="326"/>
      <c r="AW1815" s="326"/>
      <c r="AX1815" s="326"/>
      <c r="AY1815" s="327"/>
    </row>
    <row r="1816" spans="1:104" ht="23.1" customHeight="1">
      <c r="B1816" s="339"/>
      <c r="C1816" s="340"/>
      <c r="D1816" s="361" t="s">
        <v>26</v>
      </c>
      <c r="E1816" s="362"/>
      <c r="F1816" s="362"/>
      <c r="G1816" s="362"/>
      <c r="H1816" s="362"/>
      <c r="I1816" s="362"/>
      <c r="J1816" s="362"/>
      <c r="K1816" s="362"/>
      <c r="L1816" s="363"/>
      <c r="M1816" s="364">
        <f>SUM(M1809:R1815)</f>
        <v>0</v>
      </c>
      <c r="N1816" s="365"/>
      <c r="O1816" s="365"/>
      <c r="P1816" s="365"/>
      <c r="Q1816" s="365"/>
      <c r="R1816" s="366"/>
      <c r="S1816" s="364">
        <f>SUM(S1809:X1815)</f>
        <v>0</v>
      </c>
      <c r="T1816" s="365"/>
      <c r="U1816" s="365"/>
      <c r="V1816" s="365"/>
      <c r="W1816" s="365"/>
      <c r="X1816" s="366"/>
      <c r="Y1816" s="367"/>
      <c r="Z1816" s="368"/>
      <c r="AA1816" s="368"/>
      <c r="AB1816" s="368"/>
      <c r="AC1816" s="368"/>
      <c r="AD1816" s="368"/>
      <c r="AE1816" s="368"/>
      <c r="AF1816" s="368"/>
      <c r="AG1816" s="368"/>
      <c r="AH1816" s="368"/>
      <c r="AI1816" s="368"/>
      <c r="AJ1816" s="368"/>
      <c r="AK1816" s="368"/>
      <c r="AL1816" s="368"/>
      <c r="AM1816" s="368"/>
      <c r="AN1816" s="368"/>
      <c r="AO1816" s="368"/>
      <c r="AP1816" s="368"/>
      <c r="AQ1816" s="368"/>
      <c r="AR1816" s="368"/>
      <c r="AS1816" s="368"/>
      <c r="AT1816" s="368"/>
      <c r="AU1816" s="368"/>
      <c r="AV1816" s="368"/>
      <c r="AW1816" s="368"/>
      <c r="AX1816" s="368"/>
      <c r="AY1816" s="369"/>
    </row>
    <row r="1817" spans="1:104" ht="24.75" customHeight="1">
      <c r="B1817" s="25"/>
      <c r="C1817" s="25"/>
      <c r="D1817" s="25"/>
      <c r="E1817" s="25"/>
      <c r="F1817" s="25"/>
      <c r="G1817" s="25"/>
      <c r="H1817" s="30"/>
      <c r="I1817" s="30"/>
      <c r="J1817" s="30"/>
      <c r="K1817" s="30"/>
      <c r="L1817" s="30"/>
      <c r="M1817" s="30"/>
      <c r="N1817" s="30"/>
      <c r="O1817" s="30"/>
      <c r="P1817" s="30"/>
      <c r="Q1817" s="31"/>
      <c r="R1817" s="31"/>
      <c r="S1817" s="31"/>
      <c r="T1817" s="31"/>
      <c r="U1817" s="31"/>
      <c r="V1817" s="31"/>
      <c r="W1817" s="31"/>
      <c r="X1817" s="31"/>
      <c r="Y1817" s="31"/>
      <c r="Z1817" s="31"/>
      <c r="AA1817" s="31"/>
      <c r="AB1817" s="31"/>
      <c r="AC1817" s="31"/>
      <c r="AD1817" s="31"/>
      <c r="AE1817" s="31"/>
      <c r="AF1817" s="31"/>
      <c r="AG1817" s="31"/>
      <c r="AH1817" s="31"/>
      <c r="AI1817" s="31"/>
      <c r="AJ1817" s="31"/>
      <c r="AK1817" s="31"/>
      <c r="AL1817" s="31"/>
      <c r="AM1817" s="31"/>
      <c r="AN1817" s="31"/>
      <c r="AO1817" s="31"/>
      <c r="AP1817" s="31"/>
      <c r="AQ1817" s="31"/>
      <c r="AR1817" s="31"/>
      <c r="AS1817" s="31"/>
      <c r="AT1817" s="31"/>
      <c r="AU1817" s="31"/>
      <c r="AV1817" s="31"/>
      <c r="AW1817" s="31"/>
      <c r="AX1817" s="31"/>
      <c r="AY1817" s="31"/>
    </row>
    <row r="1818" spans="1:104" ht="41.25" customHeight="1">
      <c r="B1818" s="25"/>
      <c r="C1818" s="25"/>
      <c r="D1818" s="25"/>
      <c r="E1818" s="25"/>
      <c r="F1818" s="25"/>
      <c r="G1818" s="25"/>
      <c r="H1818" s="11"/>
      <c r="I1818" s="11"/>
      <c r="J1818" s="11"/>
      <c r="K1818" s="11"/>
      <c r="L1818" s="11"/>
      <c r="M1818" s="11"/>
      <c r="N1818" s="11"/>
      <c r="O1818" s="11"/>
      <c r="P1818" s="11"/>
      <c r="Q1818" s="11"/>
      <c r="R1818" s="11"/>
      <c r="S1818" s="11"/>
      <c r="T1818" s="11"/>
      <c r="U1818" s="11"/>
      <c r="V1818" s="11"/>
      <c r="W1818" s="11"/>
      <c r="X1818" s="11"/>
      <c r="Y1818" s="11"/>
      <c r="Z1818" s="11"/>
      <c r="AA1818" s="11"/>
      <c r="AB1818" s="11"/>
      <c r="AC1818" s="11"/>
      <c r="AD1818" s="11"/>
      <c r="AE1818" s="11"/>
      <c r="AF1818" s="11"/>
      <c r="AG1818" s="11"/>
      <c r="AH1818" s="11"/>
      <c r="AI1818" s="11"/>
      <c r="AJ1818" s="11"/>
      <c r="AK1818" s="11"/>
      <c r="AL1818" s="11"/>
      <c r="AM1818" s="11"/>
      <c r="AN1818" s="11"/>
      <c r="AO1818" s="11"/>
      <c r="AP1818" s="11"/>
      <c r="AQ1818" s="11"/>
      <c r="AR1818" s="11"/>
      <c r="AS1818" s="11"/>
      <c r="AT1818" s="11"/>
      <c r="AU1818" s="11"/>
      <c r="AV1818" s="11"/>
      <c r="AW1818" s="11"/>
      <c r="AX1818" s="11"/>
      <c r="AY1818" s="11"/>
    </row>
    <row r="1819" spans="1:104" ht="23.25" customHeight="1" thickBot="1">
      <c r="A1819" s="4"/>
      <c r="B1819" s="319" t="s">
        <v>100</v>
      </c>
      <c r="C1819" s="320"/>
      <c r="D1819" s="320"/>
      <c r="E1819" s="320"/>
      <c r="F1819" s="320"/>
      <c r="G1819" s="320"/>
      <c r="H1819" s="212" t="s">
        <v>1979</v>
      </c>
      <c r="I1819" s="212"/>
      <c r="J1819" s="212"/>
      <c r="K1819" s="212"/>
      <c r="L1819" s="212"/>
      <c r="M1819" s="212"/>
      <c r="N1819" s="212"/>
      <c r="O1819" s="212"/>
      <c r="P1819" s="212"/>
      <c r="Q1819" s="212"/>
      <c r="R1819" s="212"/>
      <c r="S1819" s="212"/>
      <c r="T1819" s="212"/>
      <c r="U1819" s="212"/>
      <c r="V1819" s="212"/>
      <c r="W1819" s="212"/>
      <c r="X1819" s="212"/>
      <c r="Y1819" s="212"/>
      <c r="Z1819" s="212"/>
      <c r="AA1819" s="212"/>
      <c r="AB1819" s="212"/>
      <c r="AC1819" s="212"/>
      <c r="AD1819" s="212"/>
      <c r="AE1819" s="212"/>
      <c r="AF1819" s="212"/>
      <c r="AG1819" s="212"/>
      <c r="AH1819" s="212"/>
      <c r="AI1819" s="212"/>
      <c r="AJ1819" s="212"/>
      <c r="AK1819" s="212"/>
      <c r="AL1819" s="212"/>
      <c r="AM1819" s="212"/>
      <c r="AN1819" s="212"/>
      <c r="AO1819" s="212"/>
      <c r="AP1819" s="212"/>
      <c r="AQ1819" s="212"/>
      <c r="AR1819" s="212"/>
      <c r="AS1819" s="212"/>
      <c r="AT1819" s="212"/>
      <c r="AU1819" s="212"/>
      <c r="AV1819" s="212"/>
      <c r="AW1819" s="212"/>
      <c r="AX1819" s="212"/>
      <c r="AY1819" s="212"/>
    </row>
    <row r="1820" spans="1:104" ht="385.5" customHeight="1">
      <c r="A1820" s="5"/>
      <c r="B1820" s="288" t="s">
        <v>40</v>
      </c>
      <c r="C1820" s="289"/>
      <c r="D1820" s="289"/>
      <c r="E1820" s="289"/>
      <c r="F1820" s="289"/>
      <c r="G1820" s="290"/>
      <c r="H1820" s="297"/>
      <c r="I1820" s="298"/>
      <c r="J1820" s="298"/>
      <c r="K1820" s="298"/>
      <c r="L1820" s="298"/>
      <c r="M1820" s="298"/>
      <c r="N1820" s="298"/>
      <c r="O1820" s="298"/>
      <c r="P1820" s="298"/>
      <c r="Q1820" s="298"/>
      <c r="R1820" s="298"/>
      <c r="S1820" s="298"/>
      <c r="T1820" s="298"/>
      <c r="U1820" s="298"/>
      <c r="V1820" s="298"/>
      <c r="W1820" s="298"/>
      <c r="X1820" s="298"/>
      <c r="Y1820" s="298"/>
      <c r="Z1820" s="298"/>
      <c r="AA1820" s="298"/>
      <c r="AB1820" s="298"/>
      <c r="AC1820" s="298"/>
      <c r="AD1820" s="298"/>
      <c r="AE1820" s="298"/>
      <c r="AF1820" s="298"/>
      <c r="AG1820" s="298"/>
      <c r="AH1820" s="298"/>
      <c r="AI1820" s="298"/>
      <c r="AJ1820" s="298"/>
      <c r="AK1820" s="298"/>
      <c r="AL1820" s="298"/>
      <c r="AM1820" s="298"/>
      <c r="AN1820" s="298"/>
      <c r="AO1820" s="298"/>
      <c r="AP1820" s="298"/>
      <c r="AQ1820" s="298"/>
      <c r="AR1820" s="298"/>
      <c r="AS1820" s="298"/>
      <c r="AT1820" s="298"/>
      <c r="AU1820" s="298"/>
      <c r="AV1820" s="298"/>
      <c r="AW1820" s="298"/>
      <c r="AX1820" s="298"/>
      <c r="AY1820" s="299"/>
      <c r="BI1820" s="33"/>
      <c r="BJ1820" s="33"/>
      <c r="BK1820" s="33"/>
      <c r="BL1820" s="33"/>
      <c r="BM1820" s="33"/>
      <c r="BN1820" s="33"/>
      <c r="BO1820" s="33"/>
      <c r="BP1820" s="33"/>
      <c r="BQ1820" s="33"/>
      <c r="BR1820" s="33"/>
      <c r="BS1820" s="33"/>
      <c r="BT1820" s="33"/>
      <c r="BU1820" s="33"/>
      <c r="BV1820" s="33"/>
      <c r="BW1820" s="33"/>
      <c r="BX1820" s="33"/>
      <c r="BY1820" s="33"/>
      <c r="BZ1820" s="33"/>
      <c r="CA1820" s="33"/>
      <c r="CB1820" s="33"/>
      <c r="CC1820" s="33"/>
      <c r="CD1820" s="33"/>
      <c r="CE1820" s="33"/>
      <c r="CF1820" s="33"/>
      <c r="CG1820" s="33"/>
      <c r="CH1820" s="33"/>
      <c r="CI1820" s="33"/>
      <c r="CJ1820" s="33"/>
      <c r="CK1820" s="33"/>
      <c r="CL1820" s="33"/>
      <c r="CM1820" s="33"/>
      <c r="CN1820" s="33"/>
      <c r="CO1820" s="33"/>
      <c r="CP1820" s="33"/>
      <c r="CQ1820" s="33"/>
      <c r="CR1820" s="33"/>
      <c r="CS1820" s="33"/>
      <c r="CT1820" s="33"/>
      <c r="CU1820" s="33"/>
      <c r="CV1820" s="33"/>
      <c r="CW1820" s="33"/>
      <c r="CX1820" s="33"/>
      <c r="CY1820" s="33"/>
      <c r="CZ1820" s="33"/>
    </row>
    <row r="1821" spans="1:104" ht="348.95" customHeight="1">
      <c r="B1821" s="291"/>
      <c r="C1821" s="292"/>
      <c r="D1821" s="292"/>
      <c r="E1821" s="292"/>
      <c r="F1821" s="292"/>
      <c r="G1821" s="293"/>
      <c r="H1821" s="300"/>
      <c r="I1821" s="301"/>
      <c r="J1821" s="301"/>
      <c r="K1821" s="301"/>
      <c r="L1821" s="301"/>
      <c r="M1821" s="301"/>
      <c r="N1821" s="301"/>
      <c r="O1821" s="301"/>
      <c r="P1821" s="301"/>
      <c r="Q1821" s="301"/>
      <c r="R1821" s="301"/>
      <c r="S1821" s="301"/>
      <c r="T1821" s="301"/>
      <c r="U1821" s="301"/>
      <c r="V1821" s="301"/>
      <c r="W1821" s="301"/>
      <c r="X1821" s="301"/>
      <c r="Y1821" s="301"/>
      <c r="Z1821" s="301"/>
      <c r="AA1821" s="301"/>
      <c r="AB1821" s="301"/>
      <c r="AC1821" s="301"/>
      <c r="AD1821" s="301"/>
      <c r="AE1821" s="301"/>
      <c r="AF1821" s="301"/>
      <c r="AG1821" s="301"/>
      <c r="AH1821" s="301"/>
      <c r="AI1821" s="301"/>
      <c r="AJ1821" s="301"/>
      <c r="AK1821" s="301"/>
      <c r="AL1821" s="301"/>
      <c r="AM1821" s="301"/>
      <c r="AN1821" s="301"/>
      <c r="AO1821" s="301"/>
      <c r="AP1821" s="301"/>
      <c r="AQ1821" s="301"/>
      <c r="AR1821" s="301"/>
      <c r="AS1821" s="301"/>
      <c r="AT1821" s="301"/>
      <c r="AU1821" s="301"/>
      <c r="AV1821" s="301"/>
      <c r="AW1821" s="301"/>
      <c r="AX1821" s="301"/>
      <c r="AY1821" s="302"/>
      <c r="BI1821" s="33"/>
      <c r="BJ1821" s="33"/>
      <c r="BK1821" s="33"/>
      <c r="BL1821" s="33"/>
      <c r="BM1821" s="33"/>
      <c r="BN1821" s="33"/>
      <c r="BO1821" s="33"/>
      <c r="BP1821" s="33"/>
      <c r="BQ1821" s="33"/>
      <c r="BR1821" s="33"/>
      <c r="BS1821" s="33"/>
      <c r="BT1821" s="33"/>
      <c r="BU1821" s="33"/>
      <c r="BV1821" s="33"/>
      <c r="BW1821" s="33"/>
      <c r="BX1821" s="33"/>
      <c r="BY1821" s="33"/>
      <c r="BZ1821" s="33"/>
      <c r="CA1821" s="33"/>
      <c r="CB1821" s="33"/>
      <c r="CC1821" s="33"/>
      <c r="CD1821" s="33"/>
      <c r="CE1821" s="33"/>
      <c r="CF1821" s="33"/>
      <c r="CG1821" s="33"/>
      <c r="CH1821" s="33"/>
      <c r="CI1821" s="33"/>
      <c r="CJ1821" s="33"/>
      <c r="CK1821" s="33"/>
      <c r="CL1821" s="33"/>
      <c r="CM1821" s="33"/>
      <c r="CN1821" s="33"/>
      <c r="CO1821" s="33"/>
      <c r="CP1821" s="33"/>
      <c r="CQ1821" s="33"/>
      <c r="CR1821" s="33"/>
      <c r="CS1821" s="33"/>
      <c r="CT1821" s="33"/>
      <c r="CU1821" s="33"/>
      <c r="CV1821" s="33"/>
      <c r="CW1821" s="33"/>
      <c r="CX1821" s="33"/>
      <c r="CY1821" s="33"/>
      <c r="CZ1821" s="33"/>
    </row>
    <row r="1822" spans="1:104" ht="324" customHeight="1" thickBot="1">
      <c r="B1822" s="294"/>
      <c r="C1822" s="295"/>
      <c r="D1822" s="295"/>
      <c r="E1822" s="295"/>
      <c r="F1822" s="295"/>
      <c r="G1822" s="296"/>
      <c r="H1822" s="303"/>
      <c r="I1822" s="304"/>
      <c r="J1822" s="304"/>
      <c r="K1822" s="304"/>
      <c r="L1822" s="304"/>
      <c r="M1822" s="304"/>
      <c r="N1822" s="304"/>
      <c r="O1822" s="304"/>
      <c r="P1822" s="304"/>
      <c r="Q1822" s="304"/>
      <c r="R1822" s="304"/>
      <c r="S1822" s="304"/>
      <c r="T1822" s="304"/>
      <c r="U1822" s="304"/>
      <c r="V1822" s="304"/>
      <c r="W1822" s="304"/>
      <c r="X1822" s="304"/>
      <c r="Y1822" s="304"/>
      <c r="Z1822" s="304"/>
      <c r="AA1822" s="304"/>
      <c r="AB1822" s="304"/>
      <c r="AC1822" s="304"/>
      <c r="AD1822" s="304"/>
      <c r="AE1822" s="304"/>
      <c r="AF1822" s="304"/>
      <c r="AG1822" s="304"/>
      <c r="AH1822" s="304"/>
      <c r="AI1822" s="304"/>
      <c r="AJ1822" s="304"/>
      <c r="AK1822" s="304"/>
      <c r="AL1822" s="304"/>
      <c r="AM1822" s="304"/>
      <c r="AN1822" s="304"/>
      <c r="AO1822" s="304"/>
      <c r="AP1822" s="304"/>
      <c r="AQ1822" s="304"/>
      <c r="AR1822" s="304"/>
      <c r="AS1822" s="304"/>
      <c r="AT1822" s="304"/>
      <c r="AU1822" s="304"/>
      <c r="AV1822" s="304"/>
      <c r="AW1822" s="304"/>
      <c r="AX1822" s="304"/>
      <c r="AY1822" s="305"/>
      <c r="BI1822" s="33"/>
      <c r="BJ1822" s="33"/>
      <c r="BK1822" s="33"/>
      <c r="BL1822" s="33"/>
      <c r="BM1822" s="33"/>
      <c r="BN1822" s="33"/>
      <c r="BO1822" s="33"/>
      <c r="BP1822" s="33"/>
      <c r="BQ1822" s="33"/>
      <c r="BR1822" s="33"/>
      <c r="BS1822" s="33"/>
      <c r="BT1822" s="33"/>
      <c r="BU1822" s="33"/>
      <c r="BV1822" s="33"/>
      <c r="BW1822" s="33"/>
      <c r="BX1822" s="33"/>
      <c r="BY1822" s="33"/>
      <c r="BZ1822" s="33"/>
      <c r="CA1822" s="33"/>
      <c r="CB1822" s="33"/>
      <c r="CC1822" s="33"/>
      <c r="CD1822" s="33"/>
      <c r="CE1822" s="33"/>
      <c r="CF1822" s="33"/>
      <c r="CG1822" s="33"/>
      <c r="CH1822" s="33"/>
      <c r="CI1822" s="33"/>
      <c r="CJ1822" s="33"/>
      <c r="CK1822" s="33"/>
      <c r="CL1822" s="33"/>
      <c r="CM1822" s="33"/>
      <c r="CN1822" s="33"/>
      <c r="CO1822" s="33"/>
      <c r="CP1822" s="33"/>
      <c r="CQ1822" s="33"/>
      <c r="CR1822" s="33"/>
      <c r="CS1822" s="33"/>
      <c r="CT1822" s="33"/>
      <c r="CU1822" s="33"/>
      <c r="CV1822" s="33"/>
      <c r="CW1822" s="33"/>
      <c r="CX1822" s="33"/>
      <c r="CY1822" s="33"/>
      <c r="CZ1822" s="33"/>
    </row>
    <row r="1823" spans="1:104" ht="41.25" customHeight="1">
      <c r="B1823" s="25"/>
      <c r="C1823" s="25"/>
      <c r="D1823" s="25"/>
      <c r="E1823" s="25"/>
      <c r="F1823" s="25"/>
      <c r="G1823" s="25"/>
      <c r="H1823" s="11"/>
      <c r="I1823" s="11"/>
      <c r="J1823" s="11"/>
      <c r="K1823" s="11"/>
      <c r="L1823" s="11"/>
      <c r="M1823" s="11"/>
      <c r="N1823" s="11"/>
      <c r="O1823" s="11"/>
      <c r="P1823" s="11"/>
      <c r="Q1823" s="11"/>
      <c r="R1823" s="11"/>
      <c r="S1823" s="11"/>
      <c r="T1823" s="11"/>
      <c r="U1823" s="11"/>
      <c r="V1823" s="11"/>
      <c r="W1823" s="11"/>
      <c r="X1823" s="11"/>
      <c r="Y1823" s="11"/>
      <c r="Z1823" s="11"/>
      <c r="AA1823" s="11"/>
      <c r="AB1823" s="11"/>
      <c r="AC1823" s="11"/>
      <c r="AD1823" s="11"/>
      <c r="AE1823" s="11"/>
      <c r="AF1823" s="11"/>
      <c r="AG1823" s="11"/>
      <c r="AH1823" s="11"/>
      <c r="AI1823" s="11"/>
      <c r="AJ1823" s="11"/>
      <c r="AK1823" s="11"/>
      <c r="AL1823" s="11"/>
      <c r="AM1823" s="11"/>
      <c r="AN1823" s="11"/>
      <c r="AO1823" s="11"/>
      <c r="AP1823" s="11"/>
      <c r="AQ1823" s="11"/>
      <c r="AR1823" s="11"/>
      <c r="AS1823" s="11"/>
      <c r="AT1823" s="11"/>
      <c r="AU1823" s="11"/>
      <c r="AV1823" s="11"/>
      <c r="AW1823" s="11"/>
      <c r="AX1823" s="11"/>
      <c r="AY1823" s="11"/>
    </row>
    <row r="1824" spans="1:104" ht="30" customHeight="1" thickBot="1">
      <c r="B1824" s="306" t="s">
        <v>100</v>
      </c>
      <c r="C1824" s="306"/>
      <c r="D1824" s="306"/>
      <c r="E1824" s="306"/>
      <c r="F1824" s="307"/>
      <c r="G1824" s="307"/>
      <c r="H1824" s="212" t="s">
        <v>1979</v>
      </c>
      <c r="I1824" s="212"/>
      <c r="J1824" s="212"/>
      <c r="K1824" s="212"/>
      <c r="L1824" s="212"/>
      <c r="M1824" s="212"/>
      <c r="N1824" s="212"/>
      <c r="O1824" s="212"/>
      <c r="P1824" s="212"/>
      <c r="Q1824" s="212"/>
      <c r="R1824" s="212"/>
      <c r="S1824" s="212"/>
      <c r="T1824" s="212"/>
      <c r="U1824" s="212"/>
      <c r="V1824" s="212"/>
      <c r="W1824" s="212"/>
      <c r="X1824" s="212"/>
      <c r="Y1824" s="212"/>
      <c r="Z1824" s="212"/>
      <c r="AA1824" s="212"/>
      <c r="AB1824" s="212"/>
      <c r="AC1824" s="212"/>
      <c r="AD1824" s="212"/>
      <c r="AE1824" s="212"/>
      <c r="AF1824" s="212"/>
      <c r="AG1824" s="212"/>
      <c r="AH1824" s="212"/>
      <c r="AI1824" s="212"/>
      <c r="AJ1824" s="212"/>
      <c r="AK1824" s="212"/>
      <c r="AL1824" s="212"/>
      <c r="AM1824" s="212"/>
      <c r="AN1824" s="212"/>
      <c r="AO1824" s="212"/>
      <c r="AP1824" s="212"/>
      <c r="AQ1824" s="212"/>
      <c r="AR1824" s="212"/>
      <c r="AS1824" s="212"/>
      <c r="AT1824" s="212"/>
      <c r="AU1824" s="212"/>
      <c r="AV1824" s="212"/>
      <c r="AW1824" s="212"/>
      <c r="AX1824" s="212"/>
      <c r="AY1824" s="212"/>
    </row>
    <row r="1825" spans="2:51" ht="24.75" customHeight="1">
      <c r="B1825" s="308" t="s">
        <v>75</v>
      </c>
      <c r="C1825" s="309"/>
      <c r="D1825" s="309"/>
      <c r="E1825" s="309"/>
      <c r="F1825" s="309"/>
      <c r="G1825" s="310"/>
      <c r="H1825" s="314" t="s">
        <v>500</v>
      </c>
      <c r="I1825" s="315"/>
      <c r="J1825" s="315"/>
      <c r="K1825" s="315"/>
      <c r="L1825" s="315"/>
      <c r="M1825" s="315"/>
      <c r="N1825" s="315"/>
      <c r="O1825" s="315"/>
      <c r="P1825" s="315"/>
      <c r="Q1825" s="315"/>
      <c r="R1825" s="315"/>
      <c r="S1825" s="315"/>
      <c r="T1825" s="315"/>
      <c r="U1825" s="315"/>
      <c r="V1825" s="315"/>
      <c r="W1825" s="315"/>
      <c r="X1825" s="315"/>
      <c r="Y1825" s="315"/>
      <c r="Z1825" s="315"/>
      <c r="AA1825" s="315"/>
      <c r="AB1825" s="315"/>
      <c r="AC1825" s="316"/>
      <c r="AD1825" s="314" t="s">
        <v>259</v>
      </c>
      <c r="AE1825" s="315"/>
      <c r="AF1825" s="315"/>
      <c r="AG1825" s="315"/>
      <c r="AH1825" s="315"/>
      <c r="AI1825" s="315"/>
      <c r="AJ1825" s="315"/>
      <c r="AK1825" s="315"/>
      <c r="AL1825" s="315"/>
      <c r="AM1825" s="315"/>
      <c r="AN1825" s="315"/>
      <c r="AO1825" s="315"/>
      <c r="AP1825" s="315"/>
      <c r="AQ1825" s="315"/>
      <c r="AR1825" s="315"/>
      <c r="AS1825" s="315"/>
      <c r="AT1825" s="315"/>
      <c r="AU1825" s="315"/>
      <c r="AV1825" s="315"/>
      <c r="AW1825" s="315"/>
      <c r="AX1825" s="315"/>
      <c r="AY1825" s="317"/>
    </row>
    <row r="1826" spans="2:51" ht="24.75" customHeight="1">
      <c r="B1826" s="308"/>
      <c r="C1826" s="309"/>
      <c r="D1826" s="309"/>
      <c r="E1826" s="309"/>
      <c r="F1826" s="309"/>
      <c r="G1826" s="310"/>
      <c r="H1826" s="278" t="s">
        <v>23</v>
      </c>
      <c r="I1826" s="279"/>
      <c r="J1826" s="279"/>
      <c r="K1826" s="279"/>
      <c r="L1826" s="280"/>
      <c r="M1826" s="259" t="s">
        <v>24</v>
      </c>
      <c r="N1826" s="279"/>
      <c r="O1826" s="279"/>
      <c r="P1826" s="279"/>
      <c r="Q1826" s="279"/>
      <c r="R1826" s="279"/>
      <c r="S1826" s="279"/>
      <c r="T1826" s="279"/>
      <c r="U1826" s="279"/>
      <c r="V1826" s="279"/>
      <c r="W1826" s="279"/>
      <c r="X1826" s="279"/>
      <c r="Y1826" s="280"/>
      <c r="Z1826" s="262" t="s">
        <v>25</v>
      </c>
      <c r="AA1826" s="281"/>
      <c r="AB1826" s="281"/>
      <c r="AC1826" s="318"/>
      <c r="AD1826" s="278" t="s">
        <v>23</v>
      </c>
      <c r="AE1826" s="279"/>
      <c r="AF1826" s="279"/>
      <c r="AG1826" s="279"/>
      <c r="AH1826" s="280"/>
      <c r="AI1826" s="259" t="s">
        <v>24</v>
      </c>
      <c r="AJ1826" s="279"/>
      <c r="AK1826" s="279"/>
      <c r="AL1826" s="279"/>
      <c r="AM1826" s="279"/>
      <c r="AN1826" s="279"/>
      <c r="AO1826" s="279"/>
      <c r="AP1826" s="279"/>
      <c r="AQ1826" s="279"/>
      <c r="AR1826" s="279"/>
      <c r="AS1826" s="279"/>
      <c r="AT1826" s="279"/>
      <c r="AU1826" s="280"/>
      <c r="AV1826" s="262" t="s">
        <v>25</v>
      </c>
      <c r="AW1826" s="281"/>
      <c r="AX1826" s="281"/>
      <c r="AY1826" s="282"/>
    </row>
    <row r="1827" spans="2:51" ht="24.75" customHeight="1">
      <c r="B1827" s="308"/>
      <c r="C1827" s="309"/>
      <c r="D1827" s="309"/>
      <c r="E1827" s="309"/>
      <c r="F1827" s="309"/>
      <c r="G1827" s="310"/>
      <c r="H1827" s="243"/>
      <c r="I1827" s="244"/>
      <c r="J1827" s="244"/>
      <c r="K1827" s="244"/>
      <c r="L1827" s="245"/>
      <c r="M1827" s="246"/>
      <c r="N1827" s="247"/>
      <c r="O1827" s="247"/>
      <c r="P1827" s="247"/>
      <c r="Q1827" s="247"/>
      <c r="R1827" s="247"/>
      <c r="S1827" s="247"/>
      <c r="T1827" s="247"/>
      <c r="U1827" s="247"/>
      <c r="V1827" s="247"/>
      <c r="W1827" s="247"/>
      <c r="X1827" s="247"/>
      <c r="Y1827" s="248"/>
      <c r="Z1827" s="283"/>
      <c r="AA1827" s="284"/>
      <c r="AB1827" s="284"/>
      <c r="AC1827" s="285"/>
      <c r="AD1827" s="243"/>
      <c r="AE1827" s="244"/>
      <c r="AF1827" s="244"/>
      <c r="AG1827" s="244"/>
      <c r="AH1827" s="245"/>
      <c r="AI1827" s="246"/>
      <c r="AJ1827" s="286"/>
      <c r="AK1827" s="286"/>
      <c r="AL1827" s="286"/>
      <c r="AM1827" s="286"/>
      <c r="AN1827" s="286"/>
      <c r="AO1827" s="286"/>
      <c r="AP1827" s="286"/>
      <c r="AQ1827" s="286"/>
      <c r="AR1827" s="286"/>
      <c r="AS1827" s="286"/>
      <c r="AT1827" s="286"/>
      <c r="AU1827" s="287"/>
      <c r="AV1827" s="249"/>
      <c r="AW1827" s="250"/>
      <c r="AX1827" s="250"/>
      <c r="AY1827" s="252"/>
    </row>
    <row r="1828" spans="2:51" ht="24.75" customHeight="1">
      <c r="B1828" s="308"/>
      <c r="C1828" s="309"/>
      <c r="D1828" s="309"/>
      <c r="E1828" s="309"/>
      <c r="F1828" s="309"/>
      <c r="G1828" s="310"/>
      <c r="H1828" s="233"/>
      <c r="I1828" s="234"/>
      <c r="J1828" s="234"/>
      <c r="K1828" s="234"/>
      <c r="L1828" s="235"/>
      <c r="M1828" s="236"/>
      <c r="N1828" s="237"/>
      <c r="O1828" s="237"/>
      <c r="P1828" s="237"/>
      <c r="Q1828" s="237"/>
      <c r="R1828" s="237"/>
      <c r="S1828" s="237"/>
      <c r="T1828" s="237"/>
      <c r="U1828" s="237"/>
      <c r="V1828" s="237"/>
      <c r="W1828" s="237"/>
      <c r="X1828" s="237"/>
      <c r="Y1828" s="238"/>
      <c r="Z1828" s="239"/>
      <c r="AA1828" s="240"/>
      <c r="AB1828" s="240"/>
      <c r="AC1828" s="242"/>
      <c r="AD1828" s="233"/>
      <c r="AE1828" s="234"/>
      <c r="AF1828" s="234"/>
      <c r="AG1828" s="234"/>
      <c r="AH1828" s="235"/>
      <c r="AI1828" s="236"/>
      <c r="AJ1828" s="237"/>
      <c r="AK1828" s="237"/>
      <c r="AL1828" s="237"/>
      <c r="AM1828" s="237"/>
      <c r="AN1828" s="237"/>
      <c r="AO1828" s="237"/>
      <c r="AP1828" s="237"/>
      <c r="AQ1828" s="237"/>
      <c r="AR1828" s="237"/>
      <c r="AS1828" s="237"/>
      <c r="AT1828" s="237"/>
      <c r="AU1828" s="238"/>
      <c r="AV1828" s="239"/>
      <c r="AW1828" s="240"/>
      <c r="AX1828" s="240"/>
      <c r="AY1828" s="241"/>
    </row>
    <row r="1829" spans="2:51" ht="24.75" customHeight="1">
      <c r="B1829" s="308"/>
      <c r="C1829" s="309"/>
      <c r="D1829" s="309"/>
      <c r="E1829" s="309"/>
      <c r="F1829" s="309"/>
      <c r="G1829" s="310"/>
      <c r="H1829" s="233"/>
      <c r="I1829" s="234"/>
      <c r="J1829" s="234"/>
      <c r="K1829" s="234"/>
      <c r="L1829" s="235"/>
      <c r="M1829" s="236"/>
      <c r="N1829" s="237"/>
      <c r="O1829" s="237"/>
      <c r="P1829" s="237"/>
      <c r="Q1829" s="237"/>
      <c r="R1829" s="237"/>
      <c r="S1829" s="237"/>
      <c r="T1829" s="237"/>
      <c r="U1829" s="237"/>
      <c r="V1829" s="237"/>
      <c r="W1829" s="237"/>
      <c r="X1829" s="237"/>
      <c r="Y1829" s="238"/>
      <c r="Z1829" s="239"/>
      <c r="AA1829" s="240"/>
      <c r="AB1829" s="240"/>
      <c r="AC1829" s="242"/>
      <c r="AD1829" s="233"/>
      <c r="AE1829" s="234"/>
      <c r="AF1829" s="234"/>
      <c r="AG1829" s="234"/>
      <c r="AH1829" s="235"/>
      <c r="AI1829" s="236"/>
      <c r="AJ1829" s="237"/>
      <c r="AK1829" s="237"/>
      <c r="AL1829" s="237"/>
      <c r="AM1829" s="237"/>
      <c r="AN1829" s="237"/>
      <c r="AO1829" s="237"/>
      <c r="AP1829" s="237"/>
      <c r="AQ1829" s="237"/>
      <c r="AR1829" s="237"/>
      <c r="AS1829" s="237"/>
      <c r="AT1829" s="237"/>
      <c r="AU1829" s="238"/>
      <c r="AV1829" s="239"/>
      <c r="AW1829" s="240"/>
      <c r="AX1829" s="240"/>
      <c r="AY1829" s="241"/>
    </row>
    <row r="1830" spans="2:51" ht="24.75" customHeight="1">
      <c r="B1830" s="308"/>
      <c r="C1830" s="309"/>
      <c r="D1830" s="309"/>
      <c r="E1830" s="309"/>
      <c r="F1830" s="309"/>
      <c r="G1830" s="310"/>
      <c r="H1830" s="233"/>
      <c r="I1830" s="234"/>
      <c r="J1830" s="234"/>
      <c r="K1830" s="234"/>
      <c r="L1830" s="235"/>
      <c r="M1830" s="236"/>
      <c r="N1830" s="237"/>
      <c r="O1830" s="237"/>
      <c r="P1830" s="237"/>
      <c r="Q1830" s="237"/>
      <c r="R1830" s="237"/>
      <c r="S1830" s="237"/>
      <c r="T1830" s="237"/>
      <c r="U1830" s="237"/>
      <c r="V1830" s="237"/>
      <c r="W1830" s="237"/>
      <c r="X1830" s="237"/>
      <c r="Y1830" s="238"/>
      <c r="Z1830" s="239"/>
      <c r="AA1830" s="240"/>
      <c r="AB1830" s="240"/>
      <c r="AC1830" s="242"/>
      <c r="AD1830" s="233"/>
      <c r="AE1830" s="234"/>
      <c r="AF1830" s="234"/>
      <c r="AG1830" s="234"/>
      <c r="AH1830" s="235"/>
      <c r="AI1830" s="236"/>
      <c r="AJ1830" s="237"/>
      <c r="AK1830" s="237"/>
      <c r="AL1830" s="237"/>
      <c r="AM1830" s="237"/>
      <c r="AN1830" s="237"/>
      <c r="AO1830" s="237"/>
      <c r="AP1830" s="237"/>
      <c r="AQ1830" s="237"/>
      <c r="AR1830" s="237"/>
      <c r="AS1830" s="237"/>
      <c r="AT1830" s="237"/>
      <c r="AU1830" s="238"/>
      <c r="AV1830" s="239"/>
      <c r="AW1830" s="240"/>
      <c r="AX1830" s="240"/>
      <c r="AY1830" s="241"/>
    </row>
    <row r="1831" spans="2:51" ht="24.75" customHeight="1">
      <c r="B1831" s="308"/>
      <c r="C1831" s="309"/>
      <c r="D1831" s="309"/>
      <c r="E1831" s="309"/>
      <c r="F1831" s="309"/>
      <c r="G1831" s="310"/>
      <c r="H1831" s="233"/>
      <c r="I1831" s="234"/>
      <c r="J1831" s="234"/>
      <c r="K1831" s="234"/>
      <c r="L1831" s="235"/>
      <c r="M1831" s="236"/>
      <c r="N1831" s="237"/>
      <c r="O1831" s="237"/>
      <c r="P1831" s="237"/>
      <c r="Q1831" s="237"/>
      <c r="R1831" s="237"/>
      <c r="S1831" s="237"/>
      <c r="T1831" s="237"/>
      <c r="U1831" s="237"/>
      <c r="V1831" s="237"/>
      <c r="W1831" s="237"/>
      <c r="X1831" s="237"/>
      <c r="Y1831" s="238"/>
      <c r="Z1831" s="239"/>
      <c r="AA1831" s="240"/>
      <c r="AB1831" s="240"/>
      <c r="AC1831" s="240"/>
      <c r="AD1831" s="233"/>
      <c r="AE1831" s="234"/>
      <c r="AF1831" s="234"/>
      <c r="AG1831" s="234"/>
      <c r="AH1831" s="235"/>
      <c r="AI1831" s="236"/>
      <c r="AJ1831" s="237"/>
      <c r="AK1831" s="237"/>
      <c r="AL1831" s="237"/>
      <c r="AM1831" s="237"/>
      <c r="AN1831" s="237"/>
      <c r="AO1831" s="237"/>
      <c r="AP1831" s="237"/>
      <c r="AQ1831" s="237"/>
      <c r="AR1831" s="237"/>
      <c r="AS1831" s="237"/>
      <c r="AT1831" s="237"/>
      <c r="AU1831" s="238"/>
      <c r="AV1831" s="239"/>
      <c r="AW1831" s="240"/>
      <c r="AX1831" s="240"/>
      <c r="AY1831" s="241"/>
    </row>
    <row r="1832" spans="2:51" ht="24.75" customHeight="1">
      <c r="B1832" s="308"/>
      <c r="C1832" s="309"/>
      <c r="D1832" s="309"/>
      <c r="E1832" s="309"/>
      <c r="F1832" s="309"/>
      <c r="G1832" s="310"/>
      <c r="H1832" s="233"/>
      <c r="I1832" s="234"/>
      <c r="J1832" s="234"/>
      <c r="K1832" s="234"/>
      <c r="L1832" s="235"/>
      <c r="M1832" s="236"/>
      <c r="N1832" s="237"/>
      <c r="O1832" s="237"/>
      <c r="P1832" s="237"/>
      <c r="Q1832" s="237"/>
      <c r="R1832" s="237"/>
      <c r="S1832" s="237"/>
      <c r="T1832" s="237"/>
      <c r="U1832" s="237"/>
      <c r="V1832" s="237"/>
      <c r="W1832" s="237"/>
      <c r="X1832" s="237"/>
      <c r="Y1832" s="238"/>
      <c r="Z1832" s="239"/>
      <c r="AA1832" s="240"/>
      <c r="AB1832" s="240"/>
      <c r="AC1832" s="240"/>
      <c r="AD1832" s="233"/>
      <c r="AE1832" s="234"/>
      <c r="AF1832" s="234"/>
      <c r="AG1832" s="234"/>
      <c r="AH1832" s="235"/>
      <c r="AI1832" s="236"/>
      <c r="AJ1832" s="237"/>
      <c r="AK1832" s="237"/>
      <c r="AL1832" s="237"/>
      <c r="AM1832" s="237"/>
      <c r="AN1832" s="237"/>
      <c r="AO1832" s="237"/>
      <c r="AP1832" s="237"/>
      <c r="AQ1832" s="237"/>
      <c r="AR1832" s="237"/>
      <c r="AS1832" s="237"/>
      <c r="AT1832" s="237"/>
      <c r="AU1832" s="238"/>
      <c r="AV1832" s="239"/>
      <c r="AW1832" s="240"/>
      <c r="AX1832" s="240"/>
      <c r="AY1832" s="241"/>
    </row>
    <row r="1833" spans="2:51" ht="24.75" customHeight="1">
      <c r="B1833" s="308"/>
      <c r="C1833" s="309"/>
      <c r="D1833" s="309"/>
      <c r="E1833" s="309"/>
      <c r="F1833" s="309"/>
      <c r="G1833" s="310"/>
      <c r="H1833" s="233"/>
      <c r="I1833" s="234"/>
      <c r="J1833" s="234"/>
      <c r="K1833" s="234"/>
      <c r="L1833" s="235"/>
      <c r="M1833" s="236"/>
      <c r="N1833" s="237"/>
      <c r="O1833" s="237"/>
      <c r="P1833" s="237"/>
      <c r="Q1833" s="237"/>
      <c r="R1833" s="237"/>
      <c r="S1833" s="237"/>
      <c r="T1833" s="237"/>
      <c r="U1833" s="237"/>
      <c r="V1833" s="237"/>
      <c r="W1833" s="237"/>
      <c r="X1833" s="237"/>
      <c r="Y1833" s="238"/>
      <c r="Z1833" s="239"/>
      <c r="AA1833" s="240"/>
      <c r="AB1833" s="240"/>
      <c r="AC1833" s="240"/>
      <c r="AD1833" s="233"/>
      <c r="AE1833" s="234"/>
      <c r="AF1833" s="234"/>
      <c r="AG1833" s="234"/>
      <c r="AH1833" s="235"/>
      <c r="AI1833" s="236"/>
      <c r="AJ1833" s="237"/>
      <c r="AK1833" s="237"/>
      <c r="AL1833" s="237"/>
      <c r="AM1833" s="237"/>
      <c r="AN1833" s="237"/>
      <c r="AO1833" s="237"/>
      <c r="AP1833" s="237"/>
      <c r="AQ1833" s="237"/>
      <c r="AR1833" s="237"/>
      <c r="AS1833" s="237"/>
      <c r="AT1833" s="237"/>
      <c r="AU1833" s="238"/>
      <c r="AV1833" s="239"/>
      <c r="AW1833" s="240"/>
      <c r="AX1833" s="240"/>
      <c r="AY1833" s="241"/>
    </row>
    <row r="1834" spans="2:51" ht="24.75" customHeight="1">
      <c r="B1834" s="308"/>
      <c r="C1834" s="309"/>
      <c r="D1834" s="309"/>
      <c r="E1834" s="309"/>
      <c r="F1834" s="309"/>
      <c r="G1834" s="310"/>
      <c r="H1834" s="224"/>
      <c r="I1834" s="225"/>
      <c r="J1834" s="225"/>
      <c r="K1834" s="225"/>
      <c r="L1834" s="226"/>
      <c r="M1834" s="227"/>
      <c r="N1834" s="228"/>
      <c r="O1834" s="228"/>
      <c r="P1834" s="228"/>
      <c r="Q1834" s="228"/>
      <c r="R1834" s="228"/>
      <c r="S1834" s="228"/>
      <c r="T1834" s="228"/>
      <c r="U1834" s="228"/>
      <c r="V1834" s="228"/>
      <c r="W1834" s="228"/>
      <c r="X1834" s="228"/>
      <c r="Y1834" s="229"/>
      <c r="Z1834" s="230"/>
      <c r="AA1834" s="231"/>
      <c r="AB1834" s="231"/>
      <c r="AC1834" s="231"/>
      <c r="AD1834" s="224"/>
      <c r="AE1834" s="225"/>
      <c r="AF1834" s="225"/>
      <c r="AG1834" s="225"/>
      <c r="AH1834" s="226"/>
      <c r="AI1834" s="227"/>
      <c r="AJ1834" s="228"/>
      <c r="AK1834" s="228"/>
      <c r="AL1834" s="228"/>
      <c r="AM1834" s="228"/>
      <c r="AN1834" s="228"/>
      <c r="AO1834" s="228"/>
      <c r="AP1834" s="228"/>
      <c r="AQ1834" s="228"/>
      <c r="AR1834" s="228"/>
      <c r="AS1834" s="228"/>
      <c r="AT1834" s="228"/>
      <c r="AU1834" s="229"/>
      <c r="AV1834" s="230"/>
      <c r="AW1834" s="231"/>
      <c r="AX1834" s="231"/>
      <c r="AY1834" s="232"/>
    </row>
    <row r="1835" spans="2:51" ht="24.75" customHeight="1">
      <c r="B1835" s="308"/>
      <c r="C1835" s="309"/>
      <c r="D1835" s="309"/>
      <c r="E1835" s="309"/>
      <c r="F1835" s="309"/>
      <c r="G1835" s="310"/>
      <c r="H1835" s="266" t="s">
        <v>26</v>
      </c>
      <c r="I1835" s="267"/>
      <c r="J1835" s="267"/>
      <c r="K1835" s="267"/>
      <c r="L1835" s="267"/>
      <c r="M1835" s="268"/>
      <c r="N1835" s="269"/>
      <c r="O1835" s="269"/>
      <c r="P1835" s="269"/>
      <c r="Q1835" s="269"/>
      <c r="R1835" s="269"/>
      <c r="S1835" s="269"/>
      <c r="T1835" s="269"/>
      <c r="U1835" s="269"/>
      <c r="V1835" s="269"/>
      <c r="W1835" s="269"/>
      <c r="X1835" s="269"/>
      <c r="Y1835" s="270"/>
      <c r="Z1835" s="275">
        <f>SUM(Z1827:AC1834)</f>
        <v>0</v>
      </c>
      <c r="AA1835" s="276"/>
      <c r="AB1835" s="276"/>
      <c r="AC1835" s="277"/>
      <c r="AD1835" s="266" t="s">
        <v>26</v>
      </c>
      <c r="AE1835" s="267"/>
      <c r="AF1835" s="267"/>
      <c r="AG1835" s="267"/>
      <c r="AH1835" s="267"/>
      <c r="AI1835" s="268"/>
      <c r="AJ1835" s="269"/>
      <c r="AK1835" s="269"/>
      <c r="AL1835" s="269"/>
      <c r="AM1835" s="269"/>
      <c r="AN1835" s="269"/>
      <c r="AO1835" s="269"/>
      <c r="AP1835" s="269"/>
      <c r="AQ1835" s="269"/>
      <c r="AR1835" s="269"/>
      <c r="AS1835" s="269"/>
      <c r="AT1835" s="269"/>
      <c r="AU1835" s="270"/>
      <c r="AV1835" s="271">
        <f>SUM(AV1827:AY1834)</f>
        <v>0</v>
      </c>
      <c r="AW1835" s="272"/>
      <c r="AX1835" s="272"/>
      <c r="AY1835" s="274"/>
    </row>
    <row r="1836" spans="2:51" ht="25.15" customHeight="1">
      <c r="B1836" s="308"/>
      <c r="C1836" s="309"/>
      <c r="D1836" s="309"/>
      <c r="E1836" s="309"/>
      <c r="F1836" s="309"/>
      <c r="G1836" s="310"/>
      <c r="H1836" s="253" t="s">
        <v>501</v>
      </c>
      <c r="I1836" s="254"/>
      <c r="J1836" s="254"/>
      <c r="K1836" s="254"/>
      <c r="L1836" s="254"/>
      <c r="M1836" s="254"/>
      <c r="N1836" s="254"/>
      <c r="O1836" s="254"/>
      <c r="P1836" s="254"/>
      <c r="Q1836" s="254"/>
      <c r="R1836" s="254"/>
      <c r="S1836" s="254"/>
      <c r="T1836" s="254"/>
      <c r="U1836" s="254"/>
      <c r="V1836" s="254"/>
      <c r="W1836" s="254"/>
      <c r="X1836" s="254"/>
      <c r="Y1836" s="254"/>
      <c r="Z1836" s="254"/>
      <c r="AA1836" s="254"/>
      <c r="AB1836" s="254"/>
      <c r="AC1836" s="255"/>
      <c r="AD1836" s="253" t="s">
        <v>356</v>
      </c>
      <c r="AE1836" s="254"/>
      <c r="AF1836" s="254"/>
      <c r="AG1836" s="254"/>
      <c r="AH1836" s="254"/>
      <c r="AI1836" s="254"/>
      <c r="AJ1836" s="254"/>
      <c r="AK1836" s="254"/>
      <c r="AL1836" s="254"/>
      <c r="AM1836" s="254"/>
      <c r="AN1836" s="254"/>
      <c r="AO1836" s="254"/>
      <c r="AP1836" s="254"/>
      <c r="AQ1836" s="254"/>
      <c r="AR1836" s="254"/>
      <c r="AS1836" s="254"/>
      <c r="AT1836" s="254"/>
      <c r="AU1836" s="254"/>
      <c r="AV1836" s="254"/>
      <c r="AW1836" s="254"/>
      <c r="AX1836" s="254"/>
      <c r="AY1836" s="256"/>
    </row>
    <row r="1837" spans="2:51" ht="25.5" customHeight="1">
      <c r="B1837" s="308"/>
      <c r="C1837" s="309"/>
      <c r="D1837" s="309"/>
      <c r="E1837" s="309"/>
      <c r="F1837" s="309"/>
      <c r="G1837" s="310"/>
      <c r="H1837" s="257" t="s">
        <v>23</v>
      </c>
      <c r="I1837" s="258"/>
      <c r="J1837" s="258"/>
      <c r="K1837" s="258"/>
      <c r="L1837" s="258"/>
      <c r="M1837" s="259" t="s">
        <v>24</v>
      </c>
      <c r="N1837" s="260"/>
      <c r="O1837" s="260"/>
      <c r="P1837" s="260"/>
      <c r="Q1837" s="260"/>
      <c r="R1837" s="260"/>
      <c r="S1837" s="260"/>
      <c r="T1837" s="260"/>
      <c r="U1837" s="260"/>
      <c r="V1837" s="260"/>
      <c r="W1837" s="260"/>
      <c r="X1837" s="260"/>
      <c r="Y1837" s="261"/>
      <c r="Z1837" s="262" t="s">
        <v>25</v>
      </c>
      <c r="AA1837" s="263"/>
      <c r="AB1837" s="263"/>
      <c r="AC1837" s="264"/>
      <c r="AD1837" s="257" t="s">
        <v>23</v>
      </c>
      <c r="AE1837" s="258"/>
      <c r="AF1837" s="258"/>
      <c r="AG1837" s="258"/>
      <c r="AH1837" s="258"/>
      <c r="AI1837" s="259" t="s">
        <v>24</v>
      </c>
      <c r="AJ1837" s="260"/>
      <c r="AK1837" s="260"/>
      <c r="AL1837" s="260"/>
      <c r="AM1837" s="260"/>
      <c r="AN1837" s="260"/>
      <c r="AO1837" s="260"/>
      <c r="AP1837" s="260"/>
      <c r="AQ1837" s="260"/>
      <c r="AR1837" s="260"/>
      <c r="AS1837" s="260"/>
      <c r="AT1837" s="260"/>
      <c r="AU1837" s="261"/>
      <c r="AV1837" s="262" t="s">
        <v>25</v>
      </c>
      <c r="AW1837" s="263"/>
      <c r="AX1837" s="263"/>
      <c r="AY1837" s="265"/>
    </row>
    <row r="1838" spans="2:51" ht="24.75" customHeight="1">
      <c r="B1838" s="308"/>
      <c r="C1838" s="309"/>
      <c r="D1838" s="309"/>
      <c r="E1838" s="309"/>
      <c r="F1838" s="309"/>
      <c r="G1838" s="310"/>
      <c r="H1838" s="243"/>
      <c r="I1838" s="244"/>
      <c r="J1838" s="244"/>
      <c r="K1838" s="244"/>
      <c r="L1838" s="245"/>
      <c r="M1838" s="246"/>
      <c r="N1838" s="247"/>
      <c r="O1838" s="247"/>
      <c r="P1838" s="247"/>
      <c r="Q1838" s="247"/>
      <c r="R1838" s="247"/>
      <c r="S1838" s="247"/>
      <c r="T1838" s="247"/>
      <c r="U1838" s="247"/>
      <c r="V1838" s="247"/>
      <c r="W1838" s="247"/>
      <c r="X1838" s="247"/>
      <c r="Y1838" s="248"/>
      <c r="Z1838" s="249"/>
      <c r="AA1838" s="250"/>
      <c r="AB1838" s="250"/>
      <c r="AC1838" s="251"/>
      <c r="AD1838" s="243"/>
      <c r="AE1838" s="244"/>
      <c r="AF1838" s="244"/>
      <c r="AG1838" s="244"/>
      <c r="AH1838" s="245"/>
      <c r="AI1838" s="246"/>
      <c r="AJ1838" s="247"/>
      <c r="AK1838" s="247"/>
      <c r="AL1838" s="247"/>
      <c r="AM1838" s="247"/>
      <c r="AN1838" s="247"/>
      <c r="AO1838" s="247"/>
      <c r="AP1838" s="247"/>
      <c r="AQ1838" s="247"/>
      <c r="AR1838" s="247"/>
      <c r="AS1838" s="247"/>
      <c r="AT1838" s="247"/>
      <c r="AU1838" s="248"/>
      <c r="AV1838" s="249"/>
      <c r="AW1838" s="250"/>
      <c r="AX1838" s="250"/>
      <c r="AY1838" s="252"/>
    </row>
    <row r="1839" spans="2:51" ht="24.75" customHeight="1">
      <c r="B1839" s="308"/>
      <c r="C1839" s="309"/>
      <c r="D1839" s="309"/>
      <c r="E1839" s="309"/>
      <c r="F1839" s="309"/>
      <c r="G1839" s="310"/>
      <c r="H1839" s="233"/>
      <c r="I1839" s="234"/>
      <c r="J1839" s="234"/>
      <c r="K1839" s="234"/>
      <c r="L1839" s="235"/>
      <c r="M1839" s="236"/>
      <c r="N1839" s="237"/>
      <c r="O1839" s="237"/>
      <c r="P1839" s="237"/>
      <c r="Q1839" s="237"/>
      <c r="R1839" s="237"/>
      <c r="S1839" s="237"/>
      <c r="T1839" s="237"/>
      <c r="U1839" s="237"/>
      <c r="V1839" s="237"/>
      <c r="W1839" s="237"/>
      <c r="X1839" s="237"/>
      <c r="Y1839" s="238"/>
      <c r="Z1839" s="239"/>
      <c r="AA1839" s="240"/>
      <c r="AB1839" s="240"/>
      <c r="AC1839" s="242"/>
      <c r="AD1839" s="233"/>
      <c r="AE1839" s="234"/>
      <c r="AF1839" s="234"/>
      <c r="AG1839" s="234"/>
      <c r="AH1839" s="235"/>
      <c r="AI1839" s="236"/>
      <c r="AJ1839" s="237"/>
      <c r="AK1839" s="237"/>
      <c r="AL1839" s="237"/>
      <c r="AM1839" s="237"/>
      <c r="AN1839" s="237"/>
      <c r="AO1839" s="237"/>
      <c r="AP1839" s="237"/>
      <c r="AQ1839" s="237"/>
      <c r="AR1839" s="237"/>
      <c r="AS1839" s="237"/>
      <c r="AT1839" s="237"/>
      <c r="AU1839" s="238"/>
      <c r="AV1839" s="239"/>
      <c r="AW1839" s="240"/>
      <c r="AX1839" s="240"/>
      <c r="AY1839" s="241"/>
    </row>
    <row r="1840" spans="2:51" ht="24.75" customHeight="1">
      <c r="B1840" s="308"/>
      <c r="C1840" s="309"/>
      <c r="D1840" s="309"/>
      <c r="E1840" s="309"/>
      <c r="F1840" s="309"/>
      <c r="G1840" s="310"/>
      <c r="H1840" s="233"/>
      <c r="I1840" s="234"/>
      <c r="J1840" s="234"/>
      <c r="K1840" s="234"/>
      <c r="L1840" s="235"/>
      <c r="M1840" s="236"/>
      <c r="N1840" s="237"/>
      <c r="O1840" s="237"/>
      <c r="P1840" s="237"/>
      <c r="Q1840" s="237"/>
      <c r="R1840" s="237"/>
      <c r="S1840" s="237"/>
      <c r="T1840" s="237"/>
      <c r="U1840" s="237"/>
      <c r="V1840" s="237"/>
      <c r="W1840" s="237"/>
      <c r="X1840" s="237"/>
      <c r="Y1840" s="238"/>
      <c r="Z1840" s="239"/>
      <c r="AA1840" s="240"/>
      <c r="AB1840" s="240"/>
      <c r="AC1840" s="242"/>
      <c r="AD1840" s="233"/>
      <c r="AE1840" s="234"/>
      <c r="AF1840" s="234"/>
      <c r="AG1840" s="234"/>
      <c r="AH1840" s="235"/>
      <c r="AI1840" s="236"/>
      <c r="AJ1840" s="237"/>
      <c r="AK1840" s="237"/>
      <c r="AL1840" s="237"/>
      <c r="AM1840" s="237"/>
      <c r="AN1840" s="237"/>
      <c r="AO1840" s="237"/>
      <c r="AP1840" s="237"/>
      <c r="AQ1840" s="237"/>
      <c r="AR1840" s="237"/>
      <c r="AS1840" s="237"/>
      <c r="AT1840" s="237"/>
      <c r="AU1840" s="238"/>
      <c r="AV1840" s="239"/>
      <c r="AW1840" s="240"/>
      <c r="AX1840" s="240"/>
      <c r="AY1840" s="241"/>
    </row>
    <row r="1841" spans="2:51" ht="24.75" customHeight="1">
      <c r="B1841" s="308"/>
      <c r="C1841" s="309"/>
      <c r="D1841" s="309"/>
      <c r="E1841" s="309"/>
      <c r="F1841" s="309"/>
      <c r="G1841" s="310"/>
      <c r="H1841" s="233"/>
      <c r="I1841" s="234"/>
      <c r="J1841" s="234"/>
      <c r="K1841" s="234"/>
      <c r="L1841" s="235"/>
      <c r="M1841" s="236"/>
      <c r="N1841" s="237"/>
      <c r="O1841" s="237"/>
      <c r="P1841" s="237"/>
      <c r="Q1841" s="237"/>
      <c r="R1841" s="237"/>
      <c r="S1841" s="237"/>
      <c r="T1841" s="237"/>
      <c r="U1841" s="237"/>
      <c r="V1841" s="237"/>
      <c r="W1841" s="237"/>
      <c r="X1841" s="237"/>
      <c r="Y1841" s="238"/>
      <c r="Z1841" s="239"/>
      <c r="AA1841" s="240"/>
      <c r="AB1841" s="240"/>
      <c r="AC1841" s="242"/>
      <c r="AD1841" s="233"/>
      <c r="AE1841" s="234"/>
      <c r="AF1841" s="234"/>
      <c r="AG1841" s="234"/>
      <c r="AH1841" s="235"/>
      <c r="AI1841" s="236"/>
      <c r="AJ1841" s="237"/>
      <c r="AK1841" s="237"/>
      <c r="AL1841" s="237"/>
      <c r="AM1841" s="237"/>
      <c r="AN1841" s="237"/>
      <c r="AO1841" s="237"/>
      <c r="AP1841" s="237"/>
      <c r="AQ1841" s="237"/>
      <c r="AR1841" s="237"/>
      <c r="AS1841" s="237"/>
      <c r="AT1841" s="237"/>
      <c r="AU1841" s="238"/>
      <c r="AV1841" s="239"/>
      <c r="AW1841" s="240"/>
      <c r="AX1841" s="240"/>
      <c r="AY1841" s="241"/>
    </row>
    <row r="1842" spans="2:51" ht="24.75" customHeight="1">
      <c r="B1842" s="308"/>
      <c r="C1842" s="309"/>
      <c r="D1842" s="309"/>
      <c r="E1842" s="309"/>
      <c r="F1842" s="309"/>
      <c r="G1842" s="310"/>
      <c r="H1842" s="233"/>
      <c r="I1842" s="234"/>
      <c r="J1842" s="234"/>
      <c r="K1842" s="234"/>
      <c r="L1842" s="235"/>
      <c r="M1842" s="236"/>
      <c r="N1842" s="237"/>
      <c r="O1842" s="237"/>
      <c r="P1842" s="237"/>
      <c r="Q1842" s="237"/>
      <c r="R1842" s="237"/>
      <c r="S1842" s="237"/>
      <c r="T1842" s="237"/>
      <c r="U1842" s="237"/>
      <c r="V1842" s="237"/>
      <c r="W1842" s="237"/>
      <c r="X1842" s="237"/>
      <c r="Y1842" s="238"/>
      <c r="Z1842" s="239"/>
      <c r="AA1842" s="240"/>
      <c r="AB1842" s="240"/>
      <c r="AC1842" s="240"/>
      <c r="AD1842" s="233"/>
      <c r="AE1842" s="234"/>
      <c r="AF1842" s="234"/>
      <c r="AG1842" s="234"/>
      <c r="AH1842" s="235"/>
      <c r="AI1842" s="236"/>
      <c r="AJ1842" s="237"/>
      <c r="AK1842" s="237"/>
      <c r="AL1842" s="237"/>
      <c r="AM1842" s="237"/>
      <c r="AN1842" s="237"/>
      <c r="AO1842" s="237"/>
      <c r="AP1842" s="237"/>
      <c r="AQ1842" s="237"/>
      <c r="AR1842" s="237"/>
      <c r="AS1842" s="237"/>
      <c r="AT1842" s="237"/>
      <c r="AU1842" s="238"/>
      <c r="AV1842" s="239"/>
      <c r="AW1842" s="240"/>
      <c r="AX1842" s="240"/>
      <c r="AY1842" s="241"/>
    </row>
    <row r="1843" spans="2:51" ht="24.75" customHeight="1">
      <c r="B1843" s="308"/>
      <c r="C1843" s="309"/>
      <c r="D1843" s="309"/>
      <c r="E1843" s="309"/>
      <c r="F1843" s="309"/>
      <c r="G1843" s="310"/>
      <c r="H1843" s="233"/>
      <c r="I1843" s="234"/>
      <c r="J1843" s="234"/>
      <c r="K1843" s="234"/>
      <c r="L1843" s="235"/>
      <c r="M1843" s="236"/>
      <c r="N1843" s="237"/>
      <c r="O1843" s="237"/>
      <c r="P1843" s="237"/>
      <c r="Q1843" s="237"/>
      <c r="R1843" s="237"/>
      <c r="S1843" s="237"/>
      <c r="T1843" s="237"/>
      <c r="U1843" s="237"/>
      <c r="V1843" s="237"/>
      <c r="W1843" s="237"/>
      <c r="X1843" s="237"/>
      <c r="Y1843" s="238"/>
      <c r="Z1843" s="239"/>
      <c r="AA1843" s="240"/>
      <c r="AB1843" s="240"/>
      <c r="AC1843" s="240"/>
      <c r="AD1843" s="233"/>
      <c r="AE1843" s="234"/>
      <c r="AF1843" s="234"/>
      <c r="AG1843" s="234"/>
      <c r="AH1843" s="235"/>
      <c r="AI1843" s="236"/>
      <c r="AJ1843" s="237"/>
      <c r="AK1843" s="237"/>
      <c r="AL1843" s="237"/>
      <c r="AM1843" s="237"/>
      <c r="AN1843" s="237"/>
      <c r="AO1843" s="237"/>
      <c r="AP1843" s="237"/>
      <c r="AQ1843" s="237"/>
      <c r="AR1843" s="237"/>
      <c r="AS1843" s="237"/>
      <c r="AT1843" s="237"/>
      <c r="AU1843" s="238"/>
      <c r="AV1843" s="239"/>
      <c r="AW1843" s="240"/>
      <c r="AX1843" s="240"/>
      <c r="AY1843" s="241"/>
    </row>
    <row r="1844" spans="2:51" ht="24.75" customHeight="1">
      <c r="B1844" s="308"/>
      <c r="C1844" s="309"/>
      <c r="D1844" s="309"/>
      <c r="E1844" s="309"/>
      <c r="F1844" s="309"/>
      <c r="G1844" s="310"/>
      <c r="H1844" s="233"/>
      <c r="I1844" s="234"/>
      <c r="J1844" s="234"/>
      <c r="K1844" s="234"/>
      <c r="L1844" s="235"/>
      <c r="M1844" s="236"/>
      <c r="N1844" s="237"/>
      <c r="O1844" s="237"/>
      <c r="P1844" s="237"/>
      <c r="Q1844" s="237"/>
      <c r="R1844" s="237"/>
      <c r="S1844" s="237"/>
      <c r="T1844" s="237"/>
      <c r="U1844" s="237"/>
      <c r="V1844" s="237"/>
      <c r="W1844" s="237"/>
      <c r="X1844" s="237"/>
      <c r="Y1844" s="238"/>
      <c r="Z1844" s="239"/>
      <c r="AA1844" s="240"/>
      <c r="AB1844" s="240"/>
      <c r="AC1844" s="240"/>
      <c r="AD1844" s="233"/>
      <c r="AE1844" s="234"/>
      <c r="AF1844" s="234"/>
      <c r="AG1844" s="234"/>
      <c r="AH1844" s="235"/>
      <c r="AI1844" s="236"/>
      <c r="AJ1844" s="237"/>
      <c r="AK1844" s="237"/>
      <c r="AL1844" s="237"/>
      <c r="AM1844" s="237"/>
      <c r="AN1844" s="237"/>
      <c r="AO1844" s="237"/>
      <c r="AP1844" s="237"/>
      <c r="AQ1844" s="237"/>
      <c r="AR1844" s="237"/>
      <c r="AS1844" s="237"/>
      <c r="AT1844" s="237"/>
      <c r="AU1844" s="238"/>
      <c r="AV1844" s="239"/>
      <c r="AW1844" s="240"/>
      <c r="AX1844" s="240"/>
      <c r="AY1844" s="241"/>
    </row>
    <row r="1845" spans="2:51" ht="24.75" customHeight="1">
      <c r="B1845" s="308"/>
      <c r="C1845" s="309"/>
      <c r="D1845" s="309"/>
      <c r="E1845" s="309"/>
      <c r="F1845" s="309"/>
      <c r="G1845" s="310"/>
      <c r="H1845" s="224"/>
      <c r="I1845" s="225"/>
      <c r="J1845" s="225"/>
      <c r="K1845" s="225"/>
      <c r="L1845" s="226"/>
      <c r="M1845" s="227"/>
      <c r="N1845" s="228"/>
      <c r="O1845" s="228"/>
      <c r="P1845" s="228"/>
      <c r="Q1845" s="228"/>
      <c r="R1845" s="228"/>
      <c r="S1845" s="228"/>
      <c r="T1845" s="228"/>
      <c r="U1845" s="228"/>
      <c r="V1845" s="228"/>
      <c r="W1845" s="228"/>
      <c r="X1845" s="228"/>
      <c r="Y1845" s="229"/>
      <c r="Z1845" s="230"/>
      <c r="AA1845" s="231"/>
      <c r="AB1845" s="231"/>
      <c r="AC1845" s="231"/>
      <c r="AD1845" s="224"/>
      <c r="AE1845" s="225"/>
      <c r="AF1845" s="225"/>
      <c r="AG1845" s="225"/>
      <c r="AH1845" s="226"/>
      <c r="AI1845" s="227"/>
      <c r="AJ1845" s="228"/>
      <c r="AK1845" s="228"/>
      <c r="AL1845" s="228"/>
      <c r="AM1845" s="228"/>
      <c r="AN1845" s="228"/>
      <c r="AO1845" s="228"/>
      <c r="AP1845" s="228"/>
      <c r="AQ1845" s="228"/>
      <c r="AR1845" s="228"/>
      <c r="AS1845" s="228"/>
      <c r="AT1845" s="228"/>
      <c r="AU1845" s="229"/>
      <c r="AV1845" s="230"/>
      <c r="AW1845" s="231"/>
      <c r="AX1845" s="231"/>
      <c r="AY1845" s="232"/>
    </row>
    <row r="1846" spans="2:51" ht="24.75" customHeight="1">
      <c r="B1846" s="308"/>
      <c r="C1846" s="309"/>
      <c r="D1846" s="309"/>
      <c r="E1846" s="309"/>
      <c r="F1846" s="309"/>
      <c r="G1846" s="310"/>
      <c r="H1846" s="266" t="s">
        <v>26</v>
      </c>
      <c r="I1846" s="267"/>
      <c r="J1846" s="267"/>
      <c r="K1846" s="267"/>
      <c r="L1846" s="267"/>
      <c r="M1846" s="268"/>
      <c r="N1846" s="269"/>
      <c r="O1846" s="269"/>
      <c r="P1846" s="269"/>
      <c r="Q1846" s="269"/>
      <c r="R1846" s="269"/>
      <c r="S1846" s="269"/>
      <c r="T1846" s="269"/>
      <c r="U1846" s="269"/>
      <c r="V1846" s="269"/>
      <c r="W1846" s="269"/>
      <c r="X1846" s="269"/>
      <c r="Y1846" s="270"/>
      <c r="Z1846" s="271">
        <f>SUM(Z1838:AC1845)</f>
        <v>0</v>
      </c>
      <c r="AA1846" s="272"/>
      <c r="AB1846" s="272"/>
      <c r="AC1846" s="273"/>
      <c r="AD1846" s="266" t="s">
        <v>26</v>
      </c>
      <c r="AE1846" s="267"/>
      <c r="AF1846" s="267"/>
      <c r="AG1846" s="267"/>
      <c r="AH1846" s="267"/>
      <c r="AI1846" s="268"/>
      <c r="AJ1846" s="269"/>
      <c r="AK1846" s="269"/>
      <c r="AL1846" s="269"/>
      <c r="AM1846" s="269"/>
      <c r="AN1846" s="269"/>
      <c r="AO1846" s="269"/>
      <c r="AP1846" s="269"/>
      <c r="AQ1846" s="269"/>
      <c r="AR1846" s="269"/>
      <c r="AS1846" s="269"/>
      <c r="AT1846" s="269"/>
      <c r="AU1846" s="270"/>
      <c r="AV1846" s="271">
        <f>SUM(AV1838:AY1845)</f>
        <v>0</v>
      </c>
      <c r="AW1846" s="272"/>
      <c r="AX1846" s="272"/>
      <c r="AY1846" s="274"/>
    </row>
    <row r="1847" spans="2:51" ht="24.75" customHeight="1">
      <c r="B1847" s="308"/>
      <c r="C1847" s="309"/>
      <c r="D1847" s="309"/>
      <c r="E1847" s="309"/>
      <c r="F1847" s="309"/>
      <c r="G1847" s="310"/>
      <c r="H1847" s="253" t="s">
        <v>331</v>
      </c>
      <c r="I1847" s="254"/>
      <c r="J1847" s="254"/>
      <c r="K1847" s="254"/>
      <c r="L1847" s="254"/>
      <c r="M1847" s="254"/>
      <c r="N1847" s="254"/>
      <c r="O1847" s="254"/>
      <c r="P1847" s="254"/>
      <c r="Q1847" s="254"/>
      <c r="R1847" s="254"/>
      <c r="S1847" s="254"/>
      <c r="T1847" s="254"/>
      <c r="U1847" s="254"/>
      <c r="V1847" s="254"/>
      <c r="W1847" s="254"/>
      <c r="X1847" s="254"/>
      <c r="Y1847" s="254"/>
      <c r="Z1847" s="254"/>
      <c r="AA1847" s="254"/>
      <c r="AB1847" s="254"/>
      <c r="AC1847" s="255"/>
      <c r="AD1847" s="253" t="s">
        <v>360</v>
      </c>
      <c r="AE1847" s="254"/>
      <c r="AF1847" s="254"/>
      <c r="AG1847" s="254"/>
      <c r="AH1847" s="254"/>
      <c r="AI1847" s="254"/>
      <c r="AJ1847" s="254"/>
      <c r="AK1847" s="254"/>
      <c r="AL1847" s="254"/>
      <c r="AM1847" s="254"/>
      <c r="AN1847" s="254"/>
      <c r="AO1847" s="254"/>
      <c r="AP1847" s="254"/>
      <c r="AQ1847" s="254"/>
      <c r="AR1847" s="254"/>
      <c r="AS1847" s="254"/>
      <c r="AT1847" s="254"/>
      <c r="AU1847" s="254"/>
      <c r="AV1847" s="254"/>
      <c r="AW1847" s="254"/>
      <c r="AX1847" s="254"/>
      <c r="AY1847" s="256"/>
    </row>
    <row r="1848" spans="2:51" ht="24.75" customHeight="1">
      <c r="B1848" s="308"/>
      <c r="C1848" s="309"/>
      <c r="D1848" s="309"/>
      <c r="E1848" s="309"/>
      <c r="F1848" s="309"/>
      <c r="G1848" s="310"/>
      <c r="H1848" s="257" t="s">
        <v>23</v>
      </c>
      <c r="I1848" s="258"/>
      <c r="J1848" s="258"/>
      <c r="K1848" s="258"/>
      <c r="L1848" s="258"/>
      <c r="M1848" s="259" t="s">
        <v>24</v>
      </c>
      <c r="N1848" s="260"/>
      <c r="O1848" s="260"/>
      <c r="P1848" s="260"/>
      <c r="Q1848" s="260"/>
      <c r="R1848" s="260"/>
      <c r="S1848" s="260"/>
      <c r="T1848" s="260"/>
      <c r="U1848" s="260"/>
      <c r="V1848" s="260"/>
      <c r="W1848" s="260"/>
      <c r="X1848" s="260"/>
      <c r="Y1848" s="261"/>
      <c r="Z1848" s="262" t="s">
        <v>25</v>
      </c>
      <c r="AA1848" s="263"/>
      <c r="AB1848" s="263"/>
      <c r="AC1848" s="264"/>
      <c r="AD1848" s="257" t="s">
        <v>23</v>
      </c>
      <c r="AE1848" s="258"/>
      <c r="AF1848" s="258"/>
      <c r="AG1848" s="258"/>
      <c r="AH1848" s="258"/>
      <c r="AI1848" s="259" t="s">
        <v>24</v>
      </c>
      <c r="AJ1848" s="260"/>
      <c r="AK1848" s="260"/>
      <c r="AL1848" s="260"/>
      <c r="AM1848" s="260"/>
      <c r="AN1848" s="260"/>
      <c r="AO1848" s="260"/>
      <c r="AP1848" s="260"/>
      <c r="AQ1848" s="260"/>
      <c r="AR1848" s="260"/>
      <c r="AS1848" s="260"/>
      <c r="AT1848" s="260"/>
      <c r="AU1848" s="261"/>
      <c r="AV1848" s="262" t="s">
        <v>25</v>
      </c>
      <c r="AW1848" s="263"/>
      <c r="AX1848" s="263"/>
      <c r="AY1848" s="265"/>
    </row>
    <row r="1849" spans="2:51" ht="24.75" customHeight="1">
      <c r="B1849" s="308"/>
      <c r="C1849" s="309"/>
      <c r="D1849" s="309"/>
      <c r="E1849" s="309"/>
      <c r="F1849" s="309"/>
      <c r="G1849" s="310"/>
      <c r="H1849" s="243"/>
      <c r="I1849" s="244"/>
      <c r="J1849" s="244"/>
      <c r="K1849" s="244"/>
      <c r="L1849" s="245"/>
      <c r="M1849" s="246"/>
      <c r="N1849" s="247"/>
      <c r="O1849" s="247"/>
      <c r="P1849" s="247"/>
      <c r="Q1849" s="247"/>
      <c r="R1849" s="247"/>
      <c r="S1849" s="247"/>
      <c r="T1849" s="247"/>
      <c r="U1849" s="247"/>
      <c r="V1849" s="247"/>
      <c r="W1849" s="247"/>
      <c r="X1849" s="247"/>
      <c r="Y1849" s="248"/>
      <c r="Z1849" s="249"/>
      <c r="AA1849" s="250"/>
      <c r="AB1849" s="250"/>
      <c r="AC1849" s="251"/>
      <c r="AD1849" s="243"/>
      <c r="AE1849" s="244"/>
      <c r="AF1849" s="244"/>
      <c r="AG1849" s="244"/>
      <c r="AH1849" s="245"/>
      <c r="AI1849" s="246"/>
      <c r="AJ1849" s="247"/>
      <c r="AK1849" s="247"/>
      <c r="AL1849" s="247"/>
      <c r="AM1849" s="247"/>
      <c r="AN1849" s="247"/>
      <c r="AO1849" s="247"/>
      <c r="AP1849" s="247"/>
      <c r="AQ1849" s="247"/>
      <c r="AR1849" s="247"/>
      <c r="AS1849" s="247"/>
      <c r="AT1849" s="247"/>
      <c r="AU1849" s="248"/>
      <c r="AV1849" s="249"/>
      <c r="AW1849" s="250"/>
      <c r="AX1849" s="250"/>
      <c r="AY1849" s="252"/>
    </row>
    <row r="1850" spans="2:51" ht="24.75" customHeight="1">
      <c r="B1850" s="308"/>
      <c r="C1850" s="309"/>
      <c r="D1850" s="309"/>
      <c r="E1850" s="309"/>
      <c r="F1850" s="309"/>
      <c r="G1850" s="310"/>
      <c r="H1850" s="233"/>
      <c r="I1850" s="234"/>
      <c r="J1850" s="234"/>
      <c r="K1850" s="234"/>
      <c r="L1850" s="235"/>
      <c r="M1850" s="236"/>
      <c r="N1850" s="237"/>
      <c r="O1850" s="237"/>
      <c r="P1850" s="237"/>
      <c r="Q1850" s="237"/>
      <c r="R1850" s="237"/>
      <c r="S1850" s="237"/>
      <c r="T1850" s="237"/>
      <c r="U1850" s="237"/>
      <c r="V1850" s="237"/>
      <c r="W1850" s="237"/>
      <c r="X1850" s="237"/>
      <c r="Y1850" s="238"/>
      <c r="Z1850" s="239"/>
      <c r="AA1850" s="240"/>
      <c r="AB1850" s="240"/>
      <c r="AC1850" s="242"/>
      <c r="AD1850" s="233"/>
      <c r="AE1850" s="234"/>
      <c r="AF1850" s="234"/>
      <c r="AG1850" s="234"/>
      <c r="AH1850" s="235"/>
      <c r="AI1850" s="236"/>
      <c r="AJ1850" s="237"/>
      <c r="AK1850" s="237"/>
      <c r="AL1850" s="237"/>
      <c r="AM1850" s="237"/>
      <c r="AN1850" s="237"/>
      <c r="AO1850" s="237"/>
      <c r="AP1850" s="237"/>
      <c r="AQ1850" s="237"/>
      <c r="AR1850" s="237"/>
      <c r="AS1850" s="237"/>
      <c r="AT1850" s="237"/>
      <c r="AU1850" s="238"/>
      <c r="AV1850" s="239"/>
      <c r="AW1850" s="240"/>
      <c r="AX1850" s="240"/>
      <c r="AY1850" s="241"/>
    </row>
    <row r="1851" spans="2:51" ht="24.75" customHeight="1">
      <c r="B1851" s="308"/>
      <c r="C1851" s="309"/>
      <c r="D1851" s="309"/>
      <c r="E1851" s="309"/>
      <c r="F1851" s="309"/>
      <c r="G1851" s="310"/>
      <c r="H1851" s="233"/>
      <c r="I1851" s="234"/>
      <c r="J1851" s="234"/>
      <c r="K1851" s="234"/>
      <c r="L1851" s="235"/>
      <c r="M1851" s="236"/>
      <c r="N1851" s="237"/>
      <c r="O1851" s="237"/>
      <c r="P1851" s="237"/>
      <c r="Q1851" s="237"/>
      <c r="R1851" s="237"/>
      <c r="S1851" s="237"/>
      <c r="T1851" s="237"/>
      <c r="U1851" s="237"/>
      <c r="V1851" s="237"/>
      <c r="W1851" s="237"/>
      <c r="X1851" s="237"/>
      <c r="Y1851" s="238"/>
      <c r="Z1851" s="239"/>
      <c r="AA1851" s="240"/>
      <c r="AB1851" s="240"/>
      <c r="AC1851" s="242"/>
      <c r="AD1851" s="233"/>
      <c r="AE1851" s="234"/>
      <c r="AF1851" s="234"/>
      <c r="AG1851" s="234"/>
      <c r="AH1851" s="235"/>
      <c r="AI1851" s="236"/>
      <c r="AJ1851" s="237"/>
      <c r="AK1851" s="237"/>
      <c r="AL1851" s="237"/>
      <c r="AM1851" s="237"/>
      <c r="AN1851" s="237"/>
      <c r="AO1851" s="237"/>
      <c r="AP1851" s="237"/>
      <c r="AQ1851" s="237"/>
      <c r="AR1851" s="237"/>
      <c r="AS1851" s="237"/>
      <c r="AT1851" s="237"/>
      <c r="AU1851" s="238"/>
      <c r="AV1851" s="239"/>
      <c r="AW1851" s="240"/>
      <c r="AX1851" s="240"/>
      <c r="AY1851" s="241"/>
    </row>
    <row r="1852" spans="2:51" ht="24.75" customHeight="1">
      <c r="B1852" s="308"/>
      <c r="C1852" s="309"/>
      <c r="D1852" s="309"/>
      <c r="E1852" s="309"/>
      <c r="F1852" s="309"/>
      <c r="G1852" s="310"/>
      <c r="H1852" s="233"/>
      <c r="I1852" s="234"/>
      <c r="J1852" s="234"/>
      <c r="K1852" s="234"/>
      <c r="L1852" s="235"/>
      <c r="M1852" s="236"/>
      <c r="N1852" s="237"/>
      <c r="O1852" s="237"/>
      <c r="P1852" s="237"/>
      <c r="Q1852" s="237"/>
      <c r="R1852" s="237"/>
      <c r="S1852" s="237"/>
      <c r="T1852" s="237"/>
      <c r="U1852" s="237"/>
      <c r="V1852" s="237"/>
      <c r="W1852" s="237"/>
      <c r="X1852" s="237"/>
      <c r="Y1852" s="238"/>
      <c r="Z1852" s="239"/>
      <c r="AA1852" s="240"/>
      <c r="AB1852" s="240"/>
      <c r="AC1852" s="242"/>
      <c r="AD1852" s="233"/>
      <c r="AE1852" s="234"/>
      <c r="AF1852" s="234"/>
      <c r="AG1852" s="234"/>
      <c r="AH1852" s="235"/>
      <c r="AI1852" s="236"/>
      <c r="AJ1852" s="237"/>
      <c r="AK1852" s="237"/>
      <c r="AL1852" s="237"/>
      <c r="AM1852" s="237"/>
      <c r="AN1852" s="237"/>
      <c r="AO1852" s="237"/>
      <c r="AP1852" s="237"/>
      <c r="AQ1852" s="237"/>
      <c r="AR1852" s="237"/>
      <c r="AS1852" s="237"/>
      <c r="AT1852" s="237"/>
      <c r="AU1852" s="238"/>
      <c r="AV1852" s="239"/>
      <c r="AW1852" s="240"/>
      <c r="AX1852" s="240"/>
      <c r="AY1852" s="241"/>
    </row>
    <row r="1853" spans="2:51" ht="24.75" customHeight="1">
      <c r="B1853" s="308"/>
      <c r="C1853" s="309"/>
      <c r="D1853" s="309"/>
      <c r="E1853" s="309"/>
      <c r="F1853" s="309"/>
      <c r="G1853" s="310"/>
      <c r="H1853" s="233"/>
      <c r="I1853" s="234"/>
      <c r="J1853" s="234"/>
      <c r="K1853" s="234"/>
      <c r="L1853" s="235"/>
      <c r="M1853" s="236"/>
      <c r="N1853" s="237"/>
      <c r="O1853" s="237"/>
      <c r="P1853" s="237"/>
      <c r="Q1853" s="237"/>
      <c r="R1853" s="237"/>
      <c r="S1853" s="237"/>
      <c r="T1853" s="237"/>
      <c r="U1853" s="237"/>
      <c r="V1853" s="237"/>
      <c r="W1853" s="237"/>
      <c r="X1853" s="237"/>
      <c r="Y1853" s="238"/>
      <c r="Z1853" s="239"/>
      <c r="AA1853" s="240"/>
      <c r="AB1853" s="240"/>
      <c r="AC1853" s="240"/>
      <c r="AD1853" s="233"/>
      <c r="AE1853" s="234"/>
      <c r="AF1853" s="234"/>
      <c r="AG1853" s="234"/>
      <c r="AH1853" s="235"/>
      <c r="AI1853" s="236"/>
      <c r="AJ1853" s="237"/>
      <c r="AK1853" s="237"/>
      <c r="AL1853" s="237"/>
      <c r="AM1853" s="237"/>
      <c r="AN1853" s="237"/>
      <c r="AO1853" s="237"/>
      <c r="AP1853" s="237"/>
      <c r="AQ1853" s="237"/>
      <c r="AR1853" s="237"/>
      <c r="AS1853" s="237"/>
      <c r="AT1853" s="237"/>
      <c r="AU1853" s="238"/>
      <c r="AV1853" s="239"/>
      <c r="AW1853" s="240"/>
      <c r="AX1853" s="240"/>
      <c r="AY1853" s="241"/>
    </row>
    <row r="1854" spans="2:51" ht="24.75" customHeight="1">
      <c r="B1854" s="308"/>
      <c r="C1854" s="309"/>
      <c r="D1854" s="309"/>
      <c r="E1854" s="309"/>
      <c r="F1854" s="309"/>
      <c r="G1854" s="310"/>
      <c r="H1854" s="233"/>
      <c r="I1854" s="234"/>
      <c r="J1854" s="234"/>
      <c r="K1854" s="234"/>
      <c r="L1854" s="235"/>
      <c r="M1854" s="236"/>
      <c r="N1854" s="237"/>
      <c r="O1854" s="237"/>
      <c r="P1854" s="237"/>
      <c r="Q1854" s="237"/>
      <c r="R1854" s="237"/>
      <c r="S1854" s="237"/>
      <c r="T1854" s="237"/>
      <c r="U1854" s="237"/>
      <c r="V1854" s="237"/>
      <c r="W1854" s="237"/>
      <c r="X1854" s="237"/>
      <c r="Y1854" s="238"/>
      <c r="Z1854" s="239"/>
      <c r="AA1854" s="240"/>
      <c r="AB1854" s="240"/>
      <c r="AC1854" s="240"/>
      <c r="AD1854" s="233"/>
      <c r="AE1854" s="234"/>
      <c r="AF1854" s="234"/>
      <c r="AG1854" s="234"/>
      <c r="AH1854" s="235"/>
      <c r="AI1854" s="236"/>
      <c r="AJ1854" s="237"/>
      <c r="AK1854" s="237"/>
      <c r="AL1854" s="237"/>
      <c r="AM1854" s="237"/>
      <c r="AN1854" s="237"/>
      <c r="AO1854" s="237"/>
      <c r="AP1854" s="237"/>
      <c r="AQ1854" s="237"/>
      <c r="AR1854" s="237"/>
      <c r="AS1854" s="237"/>
      <c r="AT1854" s="237"/>
      <c r="AU1854" s="238"/>
      <c r="AV1854" s="239"/>
      <c r="AW1854" s="240"/>
      <c r="AX1854" s="240"/>
      <c r="AY1854" s="241"/>
    </row>
    <row r="1855" spans="2:51" ht="24.75" customHeight="1">
      <c r="B1855" s="308"/>
      <c r="C1855" s="309"/>
      <c r="D1855" s="309"/>
      <c r="E1855" s="309"/>
      <c r="F1855" s="309"/>
      <c r="G1855" s="310"/>
      <c r="H1855" s="233"/>
      <c r="I1855" s="234"/>
      <c r="J1855" s="234"/>
      <c r="K1855" s="234"/>
      <c r="L1855" s="235"/>
      <c r="M1855" s="236"/>
      <c r="N1855" s="237"/>
      <c r="O1855" s="237"/>
      <c r="P1855" s="237"/>
      <c r="Q1855" s="237"/>
      <c r="R1855" s="237"/>
      <c r="S1855" s="237"/>
      <c r="T1855" s="237"/>
      <c r="U1855" s="237"/>
      <c r="V1855" s="237"/>
      <c r="W1855" s="237"/>
      <c r="X1855" s="237"/>
      <c r="Y1855" s="238"/>
      <c r="Z1855" s="239"/>
      <c r="AA1855" s="240"/>
      <c r="AB1855" s="240"/>
      <c r="AC1855" s="240"/>
      <c r="AD1855" s="233"/>
      <c r="AE1855" s="234"/>
      <c r="AF1855" s="234"/>
      <c r="AG1855" s="234"/>
      <c r="AH1855" s="235"/>
      <c r="AI1855" s="236"/>
      <c r="AJ1855" s="237"/>
      <c r="AK1855" s="237"/>
      <c r="AL1855" s="237"/>
      <c r="AM1855" s="237"/>
      <c r="AN1855" s="237"/>
      <c r="AO1855" s="237"/>
      <c r="AP1855" s="237"/>
      <c r="AQ1855" s="237"/>
      <c r="AR1855" s="237"/>
      <c r="AS1855" s="237"/>
      <c r="AT1855" s="237"/>
      <c r="AU1855" s="238"/>
      <c r="AV1855" s="239"/>
      <c r="AW1855" s="240"/>
      <c r="AX1855" s="240"/>
      <c r="AY1855" s="241"/>
    </row>
    <row r="1856" spans="2:51" ht="24.75" customHeight="1">
      <c r="B1856" s="308"/>
      <c r="C1856" s="309"/>
      <c r="D1856" s="309"/>
      <c r="E1856" s="309"/>
      <c r="F1856" s="309"/>
      <c r="G1856" s="310"/>
      <c r="H1856" s="224"/>
      <c r="I1856" s="225"/>
      <c r="J1856" s="225"/>
      <c r="K1856" s="225"/>
      <c r="L1856" s="226"/>
      <c r="M1856" s="227"/>
      <c r="N1856" s="228"/>
      <c r="O1856" s="228"/>
      <c r="P1856" s="228"/>
      <c r="Q1856" s="228"/>
      <c r="R1856" s="228"/>
      <c r="S1856" s="228"/>
      <c r="T1856" s="228"/>
      <c r="U1856" s="228"/>
      <c r="V1856" s="228"/>
      <c r="W1856" s="228"/>
      <c r="X1856" s="228"/>
      <c r="Y1856" s="229"/>
      <c r="Z1856" s="230"/>
      <c r="AA1856" s="231"/>
      <c r="AB1856" s="231"/>
      <c r="AC1856" s="231"/>
      <c r="AD1856" s="224"/>
      <c r="AE1856" s="225"/>
      <c r="AF1856" s="225"/>
      <c r="AG1856" s="225"/>
      <c r="AH1856" s="226"/>
      <c r="AI1856" s="227"/>
      <c r="AJ1856" s="228"/>
      <c r="AK1856" s="228"/>
      <c r="AL1856" s="228"/>
      <c r="AM1856" s="228"/>
      <c r="AN1856" s="228"/>
      <c r="AO1856" s="228"/>
      <c r="AP1856" s="228"/>
      <c r="AQ1856" s="228"/>
      <c r="AR1856" s="228"/>
      <c r="AS1856" s="228"/>
      <c r="AT1856" s="228"/>
      <c r="AU1856" s="229"/>
      <c r="AV1856" s="230"/>
      <c r="AW1856" s="231"/>
      <c r="AX1856" s="231"/>
      <c r="AY1856" s="232"/>
    </row>
    <row r="1857" spans="2:51" ht="24.75" customHeight="1">
      <c r="B1857" s="308"/>
      <c r="C1857" s="309"/>
      <c r="D1857" s="309"/>
      <c r="E1857" s="309"/>
      <c r="F1857" s="309"/>
      <c r="G1857" s="310"/>
      <c r="H1857" s="266" t="s">
        <v>26</v>
      </c>
      <c r="I1857" s="267"/>
      <c r="J1857" s="267"/>
      <c r="K1857" s="267"/>
      <c r="L1857" s="267"/>
      <c r="M1857" s="268"/>
      <c r="N1857" s="269"/>
      <c r="O1857" s="269"/>
      <c r="P1857" s="269"/>
      <c r="Q1857" s="269"/>
      <c r="R1857" s="269"/>
      <c r="S1857" s="269"/>
      <c r="T1857" s="269"/>
      <c r="U1857" s="269"/>
      <c r="V1857" s="269"/>
      <c r="W1857" s="269"/>
      <c r="X1857" s="269"/>
      <c r="Y1857" s="270"/>
      <c r="Z1857" s="271">
        <f>SUM(Z1849:AC1856)</f>
        <v>0</v>
      </c>
      <c r="AA1857" s="272"/>
      <c r="AB1857" s="272"/>
      <c r="AC1857" s="273"/>
      <c r="AD1857" s="266" t="s">
        <v>26</v>
      </c>
      <c r="AE1857" s="267"/>
      <c r="AF1857" s="267"/>
      <c r="AG1857" s="267"/>
      <c r="AH1857" s="267"/>
      <c r="AI1857" s="268"/>
      <c r="AJ1857" s="269"/>
      <c r="AK1857" s="269"/>
      <c r="AL1857" s="269"/>
      <c r="AM1857" s="269"/>
      <c r="AN1857" s="269"/>
      <c r="AO1857" s="269"/>
      <c r="AP1857" s="269"/>
      <c r="AQ1857" s="269"/>
      <c r="AR1857" s="269"/>
      <c r="AS1857" s="269"/>
      <c r="AT1857" s="269"/>
      <c r="AU1857" s="270"/>
      <c r="AV1857" s="271">
        <f>SUM(AV1849:AY1856)</f>
        <v>0</v>
      </c>
      <c r="AW1857" s="272"/>
      <c r="AX1857" s="272"/>
      <c r="AY1857" s="274"/>
    </row>
    <row r="1858" spans="2:51" ht="24.75" customHeight="1">
      <c r="B1858" s="308"/>
      <c r="C1858" s="309"/>
      <c r="D1858" s="309"/>
      <c r="E1858" s="309"/>
      <c r="F1858" s="309"/>
      <c r="G1858" s="310"/>
      <c r="H1858" s="253" t="s">
        <v>539</v>
      </c>
      <c r="I1858" s="254"/>
      <c r="J1858" s="254"/>
      <c r="K1858" s="254"/>
      <c r="L1858" s="254"/>
      <c r="M1858" s="254"/>
      <c r="N1858" s="254"/>
      <c r="O1858" s="254"/>
      <c r="P1858" s="254"/>
      <c r="Q1858" s="254"/>
      <c r="R1858" s="254"/>
      <c r="S1858" s="254"/>
      <c r="T1858" s="254"/>
      <c r="U1858" s="254"/>
      <c r="V1858" s="254"/>
      <c r="W1858" s="254"/>
      <c r="X1858" s="254"/>
      <c r="Y1858" s="254"/>
      <c r="Z1858" s="254"/>
      <c r="AA1858" s="254"/>
      <c r="AB1858" s="254"/>
      <c r="AC1858" s="255"/>
      <c r="AD1858" s="253" t="s">
        <v>524</v>
      </c>
      <c r="AE1858" s="254"/>
      <c r="AF1858" s="254"/>
      <c r="AG1858" s="254"/>
      <c r="AH1858" s="254"/>
      <c r="AI1858" s="254"/>
      <c r="AJ1858" s="254"/>
      <c r="AK1858" s="254"/>
      <c r="AL1858" s="254"/>
      <c r="AM1858" s="254"/>
      <c r="AN1858" s="254"/>
      <c r="AO1858" s="254"/>
      <c r="AP1858" s="254"/>
      <c r="AQ1858" s="254"/>
      <c r="AR1858" s="254"/>
      <c r="AS1858" s="254"/>
      <c r="AT1858" s="254"/>
      <c r="AU1858" s="254"/>
      <c r="AV1858" s="254"/>
      <c r="AW1858" s="254"/>
      <c r="AX1858" s="254"/>
      <c r="AY1858" s="256"/>
    </row>
    <row r="1859" spans="2:51" ht="24.75" customHeight="1">
      <c r="B1859" s="308"/>
      <c r="C1859" s="309"/>
      <c r="D1859" s="309"/>
      <c r="E1859" s="309"/>
      <c r="F1859" s="309"/>
      <c r="G1859" s="310"/>
      <c r="H1859" s="257" t="s">
        <v>23</v>
      </c>
      <c r="I1859" s="258"/>
      <c r="J1859" s="258"/>
      <c r="K1859" s="258"/>
      <c r="L1859" s="258"/>
      <c r="M1859" s="259" t="s">
        <v>24</v>
      </c>
      <c r="N1859" s="260"/>
      <c r="O1859" s="260"/>
      <c r="P1859" s="260"/>
      <c r="Q1859" s="260"/>
      <c r="R1859" s="260"/>
      <c r="S1859" s="260"/>
      <c r="T1859" s="260"/>
      <c r="U1859" s="260"/>
      <c r="V1859" s="260"/>
      <c r="W1859" s="260"/>
      <c r="X1859" s="260"/>
      <c r="Y1859" s="261"/>
      <c r="Z1859" s="262" t="s">
        <v>25</v>
      </c>
      <c r="AA1859" s="263"/>
      <c r="AB1859" s="263"/>
      <c r="AC1859" s="264"/>
      <c r="AD1859" s="257" t="s">
        <v>23</v>
      </c>
      <c r="AE1859" s="258"/>
      <c r="AF1859" s="258"/>
      <c r="AG1859" s="258"/>
      <c r="AH1859" s="258"/>
      <c r="AI1859" s="259" t="s">
        <v>24</v>
      </c>
      <c r="AJ1859" s="260"/>
      <c r="AK1859" s="260"/>
      <c r="AL1859" s="260"/>
      <c r="AM1859" s="260"/>
      <c r="AN1859" s="260"/>
      <c r="AO1859" s="260"/>
      <c r="AP1859" s="260"/>
      <c r="AQ1859" s="260"/>
      <c r="AR1859" s="260"/>
      <c r="AS1859" s="260"/>
      <c r="AT1859" s="260"/>
      <c r="AU1859" s="261"/>
      <c r="AV1859" s="262" t="s">
        <v>25</v>
      </c>
      <c r="AW1859" s="263"/>
      <c r="AX1859" s="263"/>
      <c r="AY1859" s="265"/>
    </row>
    <row r="1860" spans="2:51" ht="24.75" customHeight="1">
      <c r="B1860" s="308"/>
      <c r="C1860" s="309"/>
      <c r="D1860" s="309"/>
      <c r="E1860" s="309"/>
      <c r="F1860" s="309"/>
      <c r="G1860" s="310"/>
      <c r="H1860" s="243"/>
      <c r="I1860" s="244"/>
      <c r="J1860" s="244"/>
      <c r="K1860" s="244"/>
      <c r="L1860" s="245"/>
      <c r="M1860" s="246"/>
      <c r="N1860" s="247"/>
      <c r="O1860" s="247"/>
      <c r="P1860" s="247"/>
      <c r="Q1860" s="247"/>
      <c r="R1860" s="247"/>
      <c r="S1860" s="247"/>
      <c r="T1860" s="247"/>
      <c r="U1860" s="247"/>
      <c r="V1860" s="247"/>
      <c r="W1860" s="247"/>
      <c r="X1860" s="247"/>
      <c r="Y1860" s="248"/>
      <c r="Z1860" s="249"/>
      <c r="AA1860" s="250"/>
      <c r="AB1860" s="250"/>
      <c r="AC1860" s="251"/>
      <c r="AD1860" s="243"/>
      <c r="AE1860" s="244"/>
      <c r="AF1860" s="244"/>
      <c r="AG1860" s="244"/>
      <c r="AH1860" s="245"/>
      <c r="AI1860" s="246"/>
      <c r="AJ1860" s="247"/>
      <c r="AK1860" s="247"/>
      <c r="AL1860" s="247"/>
      <c r="AM1860" s="247"/>
      <c r="AN1860" s="247"/>
      <c r="AO1860" s="247"/>
      <c r="AP1860" s="247"/>
      <c r="AQ1860" s="247"/>
      <c r="AR1860" s="247"/>
      <c r="AS1860" s="247"/>
      <c r="AT1860" s="247"/>
      <c r="AU1860" s="248"/>
      <c r="AV1860" s="249"/>
      <c r="AW1860" s="250"/>
      <c r="AX1860" s="250"/>
      <c r="AY1860" s="252"/>
    </row>
    <row r="1861" spans="2:51" ht="24.75" customHeight="1">
      <c r="B1861" s="308"/>
      <c r="C1861" s="309"/>
      <c r="D1861" s="309"/>
      <c r="E1861" s="309"/>
      <c r="F1861" s="309"/>
      <c r="G1861" s="310"/>
      <c r="H1861" s="233"/>
      <c r="I1861" s="234"/>
      <c r="J1861" s="234"/>
      <c r="K1861" s="234"/>
      <c r="L1861" s="235"/>
      <c r="M1861" s="236"/>
      <c r="N1861" s="237"/>
      <c r="O1861" s="237"/>
      <c r="P1861" s="237"/>
      <c r="Q1861" s="237"/>
      <c r="R1861" s="237"/>
      <c r="S1861" s="237"/>
      <c r="T1861" s="237"/>
      <c r="U1861" s="237"/>
      <c r="V1861" s="237"/>
      <c r="W1861" s="237"/>
      <c r="X1861" s="237"/>
      <c r="Y1861" s="238"/>
      <c r="Z1861" s="239"/>
      <c r="AA1861" s="240"/>
      <c r="AB1861" s="240"/>
      <c r="AC1861" s="242"/>
      <c r="AD1861" s="233"/>
      <c r="AE1861" s="234"/>
      <c r="AF1861" s="234"/>
      <c r="AG1861" s="234"/>
      <c r="AH1861" s="235"/>
      <c r="AI1861" s="236"/>
      <c r="AJ1861" s="237"/>
      <c r="AK1861" s="237"/>
      <c r="AL1861" s="237"/>
      <c r="AM1861" s="237"/>
      <c r="AN1861" s="237"/>
      <c r="AO1861" s="237"/>
      <c r="AP1861" s="237"/>
      <c r="AQ1861" s="237"/>
      <c r="AR1861" s="237"/>
      <c r="AS1861" s="237"/>
      <c r="AT1861" s="237"/>
      <c r="AU1861" s="238"/>
      <c r="AV1861" s="239"/>
      <c r="AW1861" s="240"/>
      <c r="AX1861" s="240"/>
      <c r="AY1861" s="241"/>
    </row>
    <row r="1862" spans="2:51" ht="24.75" customHeight="1">
      <c r="B1862" s="308"/>
      <c r="C1862" s="309"/>
      <c r="D1862" s="309"/>
      <c r="E1862" s="309"/>
      <c r="F1862" s="309"/>
      <c r="G1862" s="310"/>
      <c r="H1862" s="233"/>
      <c r="I1862" s="234"/>
      <c r="J1862" s="234"/>
      <c r="K1862" s="234"/>
      <c r="L1862" s="235"/>
      <c r="M1862" s="236"/>
      <c r="N1862" s="237"/>
      <c r="O1862" s="237"/>
      <c r="P1862" s="237"/>
      <c r="Q1862" s="237"/>
      <c r="R1862" s="237"/>
      <c r="S1862" s="237"/>
      <c r="T1862" s="237"/>
      <c r="U1862" s="237"/>
      <c r="V1862" s="237"/>
      <c r="W1862" s="237"/>
      <c r="X1862" s="237"/>
      <c r="Y1862" s="238"/>
      <c r="Z1862" s="239"/>
      <c r="AA1862" s="240"/>
      <c r="AB1862" s="240"/>
      <c r="AC1862" s="242"/>
      <c r="AD1862" s="233"/>
      <c r="AE1862" s="234"/>
      <c r="AF1862" s="234"/>
      <c r="AG1862" s="234"/>
      <c r="AH1862" s="235"/>
      <c r="AI1862" s="236"/>
      <c r="AJ1862" s="237"/>
      <c r="AK1862" s="237"/>
      <c r="AL1862" s="237"/>
      <c r="AM1862" s="237"/>
      <c r="AN1862" s="237"/>
      <c r="AO1862" s="237"/>
      <c r="AP1862" s="237"/>
      <c r="AQ1862" s="237"/>
      <c r="AR1862" s="237"/>
      <c r="AS1862" s="237"/>
      <c r="AT1862" s="237"/>
      <c r="AU1862" s="238"/>
      <c r="AV1862" s="239"/>
      <c r="AW1862" s="240"/>
      <c r="AX1862" s="240"/>
      <c r="AY1862" s="241"/>
    </row>
    <row r="1863" spans="2:51" ht="24.75" customHeight="1">
      <c r="B1863" s="308"/>
      <c r="C1863" s="309"/>
      <c r="D1863" s="309"/>
      <c r="E1863" s="309"/>
      <c r="F1863" s="309"/>
      <c r="G1863" s="310"/>
      <c r="H1863" s="233"/>
      <c r="I1863" s="234"/>
      <c r="J1863" s="234"/>
      <c r="K1863" s="234"/>
      <c r="L1863" s="235"/>
      <c r="M1863" s="236"/>
      <c r="N1863" s="237"/>
      <c r="O1863" s="237"/>
      <c r="P1863" s="237"/>
      <c r="Q1863" s="237"/>
      <c r="R1863" s="237"/>
      <c r="S1863" s="237"/>
      <c r="T1863" s="237"/>
      <c r="U1863" s="237"/>
      <c r="V1863" s="237"/>
      <c r="W1863" s="237"/>
      <c r="X1863" s="237"/>
      <c r="Y1863" s="238"/>
      <c r="Z1863" s="239"/>
      <c r="AA1863" s="240"/>
      <c r="AB1863" s="240"/>
      <c r="AC1863" s="242"/>
      <c r="AD1863" s="233"/>
      <c r="AE1863" s="234"/>
      <c r="AF1863" s="234"/>
      <c r="AG1863" s="234"/>
      <c r="AH1863" s="235"/>
      <c r="AI1863" s="236"/>
      <c r="AJ1863" s="237"/>
      <c r="AK1863" s="237"/>
      <c r="AL1863" s="237"/>
      <c r="AM1863" s="237"/>
      <c r="AN1863" s="237"/>
      <c r="AO1863" s="237"/>
      <c r="AP1863" s="237"/>
      <c r="AQ1863" s="237"/>
      <c r="AR1863" s="237"/>
      <c r="AS1863" s="237"/>
      <c r="AT1863" s="237"/>
      <c r="AU1863" s="238"/>
      <c r="AV1863" s="239"/>
      <c r="AW1863" s="240"/>
      <c r="AX1863" s="240"/>
      <c r="AY1863" s="241"/>
    </row>
    <row r="1864" spans="2:51" ht="24.75" customHeight="1">
      <c r="B1864" s="308"/>
      <c r="C1864" s="309"/>
      <c r="D1864" s="309"/>
      <c r="E1864" s="309"/>
      <c r="F1864" s="309"/>
      <c r="G1864" s="310"/>
      <c r="H1864" s="233"/>
      <c r="I1864" s="234"/>
      <c r="J1864" s="234"/>
      <c r="K1864" s="234"/>
      <c r="L1864" s="235"/>
      <c r="M1864" s="236"/>
      <c r="N1864" s="237"/>
      <c r="O1864" s="237"/>
      <c r="P1864" s="237"/>
      <c r="Q1864" s="237"/>
      <c r="R1864" s="237"/>
      <c r="S1864" s="237"/>
      <c r="T1864" s="237"/>
      <c r="U1864" s="237"/>
      <c r="V1864" s="237"/>
      <c r="W1864" s="237"/>
      <c r="X1864" s="237"/>
      <c r="Y1864" s="238"/>
      <c r="Z1864" s="239"/>
      <c r="AA1864" s="240"/>
      <c r="AB1864" s="240"/>
      <c r="AC1864" s="240"/>
      <c r="AD1864" s="233"/>
      <c r="AE1864" s="234"/>
      <c r="AF1864" s="234"/>
      <c r="AG1864" s="234"/>
      <c r="AH1864" s="235"/>
      <c r="AI1864" s="236"/>
      <c r="AJ1864" s="237"/>
      <c r="AK1864" s="237"/>
      <c r="AL1864" s="237"/>
      <c r="AM1864" s="237"/>
      <c r="AN1864" s="237"/>
      <c r="AO1864" s="237"/>
      <c r="AP1864" s="237"/>
      <c r="AQ1864" s="237"/>
      <c r="AR1864" s="237"/>
      <c r="AS1864" s="237"/>
      <c r="AT1864" s="237"/>
      <c r="AU1864" s="238"/>
      <c r="AV1864" s="239"/>
      <c r="AW1864" s="240"/>
      <c r="AX1864" s="240"/>
      <c r="AY1864" s="241"/>
    </row>
    <row r="1865" spans="2:51" ht="24.75" customHeight="1">
      <c r="B1865" s="308"/>
      <c r="C1865" s="309"/>
      <c r="D1865" s="309"/>
      <c r="E1865" s="309"/>
      <c r="F1865" s="309"/>
      <c r="G1865" s="310"/>
      <c r="H1865" s="233"/>
      <c r="I1865" s="234"/>
      <c r="J1865" s="234"/>
      <c r="K1865" s="234"/>
      <c r="L1865" s="235"/>
      <c r="M1865" s="236"/>
      <c r="N1865" s="237"/>
      <c r="O1865" s="237"/>
      <c r="P1865" s="237"/>
      <c r="Q1865" s="237"/>
      <c r="R1865" s="237"/>
      <c r="S1865" s="237"/>
      <c r="T1865" s="237"/>
      <c r="U1865" s="237"/>
      <c r="V1865" s="237"/>
      <c r="W1865" s="237"/>
      <c r="X1865" s="237"/>
      <c r="Y1865" s="238"/>
      <c r="Z1865" s="239"/>
      <c r="AA1865" s="240"/>
      <c r="AB1865" s="240"/>
      <c r="AC1865" s="240"/>
      <c r="AD1865" s="233"/>
      <c r="AE1865" s="234"/>
      <c r="AF1865" s="234"/>
      <c r="AG1865" s="234"/>
      <c r="AH1865" s="235"/>
      <c r="AI1865" s="236"/>
      <c r="AJ1865" s="237"/>
      <c r="AK1865" s="237"/>
      <c r="AL1865" s="237"/>
      <c r="AM1865" s="237"/>
      <c r="AN1865" s="237"/>
      <c r="AO1865" s="237"/>
      <c r="AP1865" s="237"/>
      <c r="AQ1865" s="237"/>
      <c r="AR1865" s="237"/>
      <c r="AS1865" s="237"/>
      <c r="AT1865" s="237"/>
      <c r="AU1865" s="238"/>
      <c r="AV1865" s="239"/>
      <c r="AW1865" s="240"/>
      <c r="AX1865" s="240"/>
      <c r="AY1865" s="241"/>
    </row>
    <row r="1866" spans="2:51" ht="24.75" customHeight="1">
      <c r="B1866" s="308"/>
      <c r="C1866" s="309"/>
      <c r="D1866" s="309"/>
      <c r="E1866" s="309"/>
      <c r="F1866" s="309"/>
      <c r="G1866" s="310"/>
      <c r="H1866" s="233"/>
      <c r="I1866" s="234"/>
      <c r="J1866" s="234"/>
      <c r="K1866" s="234"/>
      <c r="L1866" s="235"/>
      <c r="M1866" s="236"/>
      <c r="N1866" s="237"/>
      <c r="O1866" s="237"/>
      <c r="P1866" s="237"/>
      <c r="Q1866" s="237"/>
      <c r="R1866" s="237"/>
      <c r="S1866" s="237"/>
      <c r="T1866" s="237"/>
      <c r="U1866" s="237"/>
      <c r="V1866" s="237"/>
      <c r="W1866" s="237"/>
      <c r="X1866" s="237"/>
      <c r="Y1866" s="238"/>
      <c r="Z1866" s="239"/>
      <c r="AA1866" s="240"/>
      <c r="AB1866" s="240"/>
      <c r="AC1866" s="240"/>
      <c r="AD1866" s="233"/>
      <c r="AE1866" s="234"/>
      <c r="AF1866" s="234"/>
      <c r="AG1866" s="234"/>
      <c r="AH1866" s="235"/>
      <c r="AI1866" s="236"/>
      <c r="AJ1866" s="237"/>
      <c r="AK1866" s="237"/>
      <c r="AL1866" s="237"/>
      <c r="AM1866" s="237"/>
      <c r="AN1866" s="237"/>
      <c r="AO1866" s="237"/>
      <c r="AP1866" s="237"/>
      <c r="AQ1866" s="237"/>
      <c r="AR1866" s="237"/>
      <c r="AS1866" s="237"/>
      <c r="AT1866" s="237"/>
      <c r="AU1866" s="238"/>
      <c r="AV1866" s="239"/>
      <c r="AW1866" s="240"/>
      <c r="AX1866" s="240"/>
      <c r="AY1866" s="241"/>
    </row>
    <row r="1867" spans="2:51" ht="24.75" customHeight="1">
      <c r="B1867" s="308"/>
      <c r="C1867" s="309"/>
      <c r="D1867" s="309"/>
      <c r="E1867" s="309"/>
      <c r="F1867" s="309"/>
      <c r="G1867" s="310"/>
      <c r="H1867" s="224"/>
      <c r="I1867" s="225"/>
      <c r="J1867" s="225"/>
      <c r="K1867" s="225"/>
      <c r="L1867" s="226"/>
      <c r="M1867" s="227"/>
      <c r="N1867" s="228"/>
      <c r="O1867" s="228"/>
      <c r="P1867" s="228"/>
      <c r="Q1867" s="228"/>
      <c r="R1867" s="228"/>
      <c r="S1867" s="228"/>
      <c r="T1867" s="228"/>
      <c r="U1867" s="228"/>
      <c r="V1867" s="228"/>
      <c r="W1867" s="228"/>
      <c r="X1867" s="228"/>
      <c r="Y1867" s="229"/>
      <c r="Z1867" s="230"/>
      <c r="AA1867" s="231"/>
      <c r="AB1867" s="231"/>
      <c r="AC1867" s="231"/>
      <c r="AD1867" s="224"/>
      <c r="AE1867" s="225"/>
      <c r="AF1867" s="225"/>
      <c r="AG1867" s="225"/>
      <c r="AH1867" s="226"/>
      <c r="AI1867" s="227"/>
      <c r="AJ1867" s="228"/>
      <c r="AK1867" s="228"/>
      <c r="AL1867" s="228"/>
      <c r="AM1867" s="228"/>
      <c r="AN1867" s="228"/>
      <c r="AO1867" s="228"/>
      <c r="AP1867" s="228"/>
      <c r="AQ1867" s="228"/>
      <c r="AR1867" s="228"/>
      <c r="AS1867" s="228"/>
      <c r="AT1867" s="228"/>
      <c r="AU1867" s="229"/>
      <c r="AV1867" s="230"/>
      <c r="AW1867" s="231"/>
      <c r="AX1867" s="231"/>
      <c r="AY1867" s="232"/>
    </row>
    <row r="1868" spans="2:51" ht="24.75" customHeight="1" thickBot="1">
      <c r="B1868" s="311"/>
      <c r="C1868" s="312"/>
      <c r="D1868" s="312"/>
      <c r="E1868" s="312"/>
      <c r="F1868" s="312"/>
      <c r="G1868" s="313"/>
      <c r="H1868" s="215" t="s">
        <v>26</v>
      </c>
      <c r="I1868" s="216"/>
      <c r="J1868" s="216"/>
      <c r="K1868" s="216"/>
      <c r="L1868" s="216"/>
      <c r="M1868" s="217"/>
      <c r="N1868" s="218"/>
      <c r="O1868" s="218"/>
      <c r="P1868" s="218"/>
      <c r="Q1868" s="218"/>
      <c r="R1868" s="218"/>
      <c r="S1868" s="218"/>
      <c r="T1868" s="218"/>
      <c r="U1868" s="218"/>
      <c r="V1868" s="218"/>
      <c r="W1868" s="218"/>
      <c r="X1868" s="218"/>
      <c r="Y1868" s="219"/>
      <c r="Z1868" s="220">
        <f>SUM(Z1860:AC1867)</f>
        <v>0</v>
      </c>
      <c r="AA1868" s="221"/>
      <c r="AB1868" s="221"/>
      <c r="AC1868" s="222"/>
      <c r="AD1868" s="215" t="s">
        <v>26</v>
      </c>
      <c r="AE1868" s="216"/>
      <c r="AF1868" s="216"/>
      <c r="AG1868" s="216"/>
      <c r="AH1868" s="216"/>
      <c r="AI1868" s="217"/>
      <c r="AJ1868" s="218"/>
      <c r="AK1868" s="218"/>
      <c r="AL1868" s="218"/>
      <c r="AM1868" s="218"/>
      <c r="AN1868" s="218"/>
      <c r="AO1868" s="218"/>
      <c r="AP1868" s="218"/>
      <c r="AQ1868" s="218"/>
      <c r="AR1868" s="218"/>
      <c r="AS1868" s="218"/>
      <c r="AT1868" s="218"/>
      <c r="AU1868" s="219"/>
      <c r="AV1868" s="220">
        <f>SUM(AV1860:AY1867)</f>
        <v>0</v>
      </c>
      <c r="AW1868" s="221"/>
      <c r="AX1868" s="221"/>
      <c r="AY1868" s="223"/>
    </row>
    <row r="1870" spans="2:51" ht="23.25" customHeight="1" thickBot="1">
      <c r="B1870" s="28" t="s">
        <v>100</v>
      </c>
      <c r="C1870" s="28"/>
      <c r="D1870" s="28"/>
      <c r="E1870" s="64"/>
      <c r="F1870" s="64"/>
      <c r="G1870" s="212" t="s">
        <v>1979</v>
      </c>
      <c r="H1870" s="212"/>
      <c r="I1870" s="212"/>
      <c r="J1870" s="212"/>
      <c r="K1870" s="212"/>
      <c r="L1870" s="212"/>
      <c r="M1870" s="212"/>
      <c r="N1870" s="212"/>
      <c r="O1870" s="212"/>
      <c r="P1870" s="212"/>
      <c r="Q1870" s="212"/>
      <c r="R1870" s="212"/>
      <c r="S1870" s="212"/>
      <c r="T1870" s="212"/>
      <c r="U1870" s="212"/>
      <c r="V1870" s="212"/>
      <c r="W1870" s="212"/>
      <c r="X1870" s="212"/>
      <c r="Y1870" s="212"/>
      <c r="Z1870" s="212"/>
      <c r="AA1870" s="212"/>
      <c r="AB1870" s="212"/>
      <c r="AC1870" s="212"/>
      <c r="AD1870" s="212"/>
      <c r="AE1870" s="212"/>
      <c r="AF1870" s="212"/>
      <c r="AG1870" s="212"/>
      <c r="AH1870" s="212"/>
      <c r="AI1870" s="212"/>
      <c r="AJ1870" s="212"/>
      <c r="AK1870" s="212"/>
      <c r="AL1870" s="212"/>
      <c r="AM1870" s="212"/>
      <c r="AN1870" s="212"/>
      <c r="AO1870" s="212"/>
      <c r="AP1870" s="212"/>
      <c r="AQ1870" s="212"/>
      <c r="AR1870" s="212"/>
      <c r="AS1870" s="212"/>
      <c r="AT1870" s="212"/>
      <c r="AU1870" s="212"/>
      <c r="AV1870" s="212"/>
      <c r="AW1870" s="212"/>
      <c r="AX1870" s="212"/>
      <c r="AY1870" s="64"/>
    </row>
    <row r="1871" spans="2:51" ht="14.25">
      <c r="C1871" s="20" t="s">
        <v>77</v>
      </c>
    </row>
    <row r="1872" spans="2:51">
      <c r="C1872" t="s">
        <v>500</v>
      </c>
    </row>
    <row r="1873" spans="2:50" ht="34.5" customHeight="1">
      <c r="B1873" s="202"/>
      <c r="C1873" s="202"/>
      <c r="D1873" s="213" t="s">
        <v>71</v>
      </c>
      <c r="E1873" s="213"/>
      <c r="F1873" s="213"/>
      <c r="G1873" s="213"/>
      <c r="H1873" s="213"/>
      <c r="I1873" s="213"/>
      <c r="J1873" s="213"/>
      <c r="K1873" s="213"/>
      <c r="L1873" s="213"/>
      <c r="M1873" s="213"/>
      <c r="N1873" s="213" t="s">
        <v>72</v>
      </c>
      <c r="O1873" s="213"/>
      <c r="P1873" s="213"/>
      <c r="Q1873" s="213"/>
      <c r="R1873" s="213"/>
      <c r="S1873" s="213"/>
      <c r="T1873" s="213"/>
      <c r="U1873" s="213"/>
      <c r="V1873" s="213"/>
      <c r="W1873" s="213"/>
      <c r="X1873" s="213"/>
      <c r="Y1873" s="213"/>
      <c r="Z1873" s="213"/>
      <c r="AA1873" s="213"/>
      <c r="AB1873" s="213"/>
      <c r="AC1873" s="213"/>
      <c r="AD1873" s="213"/>
      <c r="AE1873" s="213"/>
      <c r="AF1873" s="213"/>
      <c r="AG1873" s="213"/>
      <c r="AH1873" s="213"/>
      <c r="AI1873" s="213"/>
      <c r="AJ1873" s="213"/>
      <c r="AK1873" s="213"/>
      <c r="AL1873" s="214" t="s">
        <v>73</v>
      </c>
      <c r="AM1873" s="213"/>
      <c r="AN1873" s="213"/>
      <c r="AO1873" s="213"/>
      <c r="AP1873" s="213"/>
      <c r="AQ1873" s="213"/>
      <c r="AR1873" s="213" t="s">
        <v>27</v>
      </c>
      <c r="AS1873" s="213"/>
      <c r="AT1873" s="213"/>
      <c r="AU1873" s="213"/>
      <c r="AV1873" s="213" t="s">
        <v>28</v>
      </c>
      <c r="AW1873" s="213"/>
      <c r="AX1873" s="213"/>
    </row>
    <row r="1874" spans="2:50" ht="24" customHeight="1">
      <c r="B1874" s="202">
        <v>1</v>
      </c>
      <c r="C1874" s="202">
        <v>1</v>
      </c>
      <c r="D1874" s="203" t="s">
        <v>1082</v>
      </c>
      <c r="E1874" s="203"/>
      <c r="F1874" s="203"/>
      <c r="G1874" s="203"/>
      <c r="H1874" s="203"/>
      <c r="I1874" s="203"/>
      <c r="J1874" s="203"/>
      <c r="K1874" s="203"/>
      <c r="L1874" s="203"/>
      <c r="M1874" s="203"/>
      <c r="N1874" s="204" t="s">
        <v>1980</v>
      </c>
      <c r="O1874" s="205"/>
      <c r="P1874" s="205"/>
      <c r="Q1874" s="205"/>
      <c r="R1874" s="205"/>
      <c r="S1874" s="205"/>
      <c r="T1874" s="205"/>
      <c r="U1874" s="205"/>
      <c r="V1874" s="205"/>
      <c r="W1874" s="205"/>
      <c r="X1874" s="205"/>
      <c r="Y1874" s="205"/>
      <c r="Z1874" s="205"/>
      <c r="AA1874" s="205"/>
      <c r="AB1874" s="205"/>
      <c r="AC1874" s="205"/>
      <c r="AD1874" s="205"/>
      <c r="AE1874" s="205"/>
      <c r="AF1874" s="205"/>
      <c r="AG1874" s="205"/>
      <c r="AH1874" s="205"/>
      <c r="AI1874" s="205"/>
      <c r="AJ1874" s="205"/>
      <c r="AK1874" s="206"/>
      <c r="AL1874" s="210">
        <v>0.5</v>
      </c>
      <c r="AM1874" s="211"/>
      <c r="AN1874" s="211"/>
      <c r="AO1874" s="211"/>
      <c r="AP1874" s="211"/>
      <c r="AQ1874" s="211"/>
      <c r="AR1874" s="209" t="s">
        <v>104</v>
      </c>
      <c r="AS1874" s="209"/>
      <c r="AT1874" s="209"/>
      <c r="AU1874" s="209"/>
      <c r="AV1874" s="209" t="s">
        <v>104</v>
      </c>
      <c r="AW1874" s="209"/>
      <c r="AX1874" s="209"/>
    </row>
    <row r="1875" spans="2:50" ht="24" customHeight="1">
      <c r="B1875" s="202">
        <v>2</v>
      </c>
      <c r="C1875" s="202">
        <v>1</v>
      </c>
      <c r="D1875" s="203" t="s">
        <v>1084</v>
      </c>
      <c r="E1875" s="203"/>
      <c r="F1875" s="203"/>
      <c r="G1875" s="203"/>
      <c r="H1875" s="203"/>
      <c r="I1875" s="203"/>
      <c r="J1875" s="203"/>
      <c r="K1875" s="203"/>
      <c r="L1875" s="203"/>
      <c r="M1875" s="203"/>
      <c r="N1875" s="204" t="s">
        <v>1981</v>
      </c>
      <c r="O1875" s="205"/>
      <c r="P1875" s="205"/>
      <c r="Q1875" s="205"/>
      <c r="R1875" s="205"/>
      <c r="S1875" s="205"/>
      <c r="T1875" s="205"/>
      <c r="U1875" s="205"/>
      <c r="V1875" s="205"/>
      <c r="W1875" s="205"/>
      <c r="X1875" s="205"/>
      <c r="Y1875" s="205"/>
      <c r="Z1875" s="205"/>
      <c r="AA1875" s="205"/>
      <c r="AB1875" s="205"/>
      <c r="AC1875" s="205"/>
      <c r="AD1875" s="205"/>
      <c r="AE1875" s="205"/>
      <c r="AF1875" s="205"/>
      <c r="AG1875" s="205"/>
      <c r="AH1875" s="205"/>
      <c r="AI1875" s="205"/>
      <c r="AJ1875" s="205"/>
      <c r="AK1875" s="206"/>
      <c r="AL1875" s="210">
        <v>0.4</v>
      </c>
      <c r="AM1875" s="211"/>
      <c r="AN1875" s="211"/>
      <c r="AO1875" s="211"/>
      <c r="AP1875" s="211"/>
      <c r="AQ1875" s="211"/>
      <c r="AR1875" s="209" t="s">
        <v>104</v>
      </c>
      <c r="AS1875" s="209"/>
      <c r="AT1875" s="209"/>
      <c r="AU1875" s="209"/>
      <c r="AV1875" s="209" t="s">
        <v>104</v>
      </c>
      <c r="AW1875" s="209"/>
      <c r="AX1875" s="209"/>
    </row>
    <row r="1876" spans="2:50" ht="24" customHeight="1">
      <c r="B1876" s="202">
        <v>3</v>
      </c>
      <c r="C1876" s="202">
        <v>1</v>
      </c>
      <c r="D1876" s="203" t="s">
        <v>1085</v>
      </c>
      <c r="E1876" s="203"/>
      <c r="F1876" s="203"/>
      <c r="G1876" s="203"/>
      <c r="H1876" s="203"/>
      <c r="I1876" s="203"/>
      <c r="J1876" s="203"/>
      <c r="K1876" s="203"/>
      <c r="L1876" s="203"/>
      <c r="M1876" s="203"/>
      <c r="N1876" s="204" t="s">
        <v>1981</v>
      </c>
      <c r="O1876" s="205"/>
      <c r="P1876" s="205"/>
      <c r="Q1876" s="205"/>
      <c r="R1876" s="205"/>
      <c r="S1876" s="205"/>
      <c r="T1876" s="205"/>
      <c r="U1876" s="205"/>
      <c r="V1876" s="205"/>
      <c r="W1876" s="205"/>
      <c r="X1876" s="205"/>
      <c r="Y1876" s="205"/>
      <c r="Z1876" s="205"/>
      <c r="AA1876" s="205"/>
      <c r="AB1876" s="205"/>
      <c r="AC1876" s="205"/>
      <c r="AD1876" s="205"/>
      <c r="AE1876" s="205"/>
      <c r="AF1876" s="205"/>
      <c r="AG1876" s="205"/>
      <c r="AH1876" s="205"/>
      <c r="AI1876" s="205"/>
      <c r="AJ1876" s="205"/>
      <c r="AK1876" s="206"/>
      <c r="AL1876" s="210">
        <v>0.4</v>
      </c>
      <c r="AM1876" s="211"/>
      <c r="AN1876" s="211"/>
      <c r="AO1876" s="211"/>
      <c r="AP1876" s="211"/>
      <c r="AQ1876" s="211"/>
      <c r="AR1876" s="209" t="s">
        <v>104</v>
      </c>
      <c r="AS1876" s="209"/>
      <c r="AT1876" s="209"/>
      <c r="AU1876" s="209"/>
      <c r="AV1876" s="209" t="s">
        <v>104</v>
      </c>
      <c r="AW1876" s="209"/>
      <c r="AX1876" s="209"/>
    </row>
    <row r="1877" spans="2:50" ht="24" customHeight="1">
      <c r="B1877" s="202">
        <v>4</v>
      </c>
      <c r="C1877" s="202">
        <v>1</v>
      </c>
      <c r="D1877" s="203" t="s">
        <v>1957</v>
      </c>
      <c r="E1877" s="203"/>
      <c r="F1877" s="203"/>
      <c r="G1877" s="203"/>
      <c r="H1877" s="203"/>
      <c r="I1877" s="203"/>
      <c r="J1877" s="203"/>
      <c r="K1877" s="203"/>
      <c r="L1877" s="203"/>
      <c r="M1877" s="203"/>
      <c r="N1877" s="204" t="s">
        <v>1982</v>
      </c>
      <c r="O1877" s="205"/>
      <c r="P1877" s="205"/>
      <c r="Q1877" s="205"/>
      <c r="R1877" s="205"/>
      <c r="S1877" s="205"/>
      <c r="T1877" s="205"/>
      <c r="U1877" s="205"/>
      <c r="V1877" s="205"/>
      <c r="W1877" s="205"/>
      <c r="X1877" s="205"/>
      <c r="Y1877" s="205"/>
      <c r="Z1877" s="205"/>
      <c r="AA1877" s="205"/>
      <c r="AB1877" s="205"/>
      <c r="AC1877" s="205"/>
      <c r="AD1877" s="205"/>
      <c r="AE1877" s="205"/>
      <c r="AF1877" s="205"/>
      <c r="AG1877" s="205"/>
      <c r="AH1877" s="205"/>
      <c r="AI1877" s="205"/>
      <c r="AJ1877" s="205"/>
      <c r="AK1877" s="206"/>
      <c r="AL1877" s="210">
        <v>0.4</v>
      </c>
      <c r="AM1877" s="211"/>
      <c r="AN1877" s="211"/>
      <c r="AO1877" s="211"/>
      <c r="AP1877" s="211"/>
      <c r="AQ1877" s="211"/>
      <c r="AR1877" s="209" t="s">
        <v>104</v>
      </c>
      <c r="AS1877" s="209"/>
      <c r="AT1877" s="209"/>
      <c r="AU1877" s="209"/>
      <c r="AV1877" s="209" t="s">
        <v>104</v>
      </c>
      <c r="AW1877" s="209"/>
      <c r="AX1877" s="209"/>
    </row>
    <row r="1878" spans="2:50" ht="24" customHeight="1">
      <c r="B1878" s="202">
        <v>5</v>
      </c>
      <c r="C1878" s="202">
        <v>1</v>
      </c>
      <c r="D1878" s="203" t="s">
        <v>1959</v>
      </c>
      <c r="E1878" s="203"/>
      <c r="F1878" s="203"/>
      <c r="G1878" s="203"/>
      <c r="H1878" s="203"/>
      <c r="I1878" s="203"/>
      <c r="J1878" s="203"/>
      <c r="K1878" s="203"/>
      <c r="L1878" s="203"/>
      <c r="M1878" s="203"/>
      <c r="N1878" s="204" t="s">
        <v>1983</v>
      </c>
      <c r="O1878" s="205"/>
      <c r="P1878" s="205"/>
      <c r="Q1878" s="205"/>
      <c r="R1878" s="205"/>
      <c r="S1878" s="205"/>
      <c r="T1878" s="205"/>
      <c r="U1878" s="205"/>
      <c r="V1878" s="205"/>
      <c r="W1878" s="205"/>
      <c r="X1878" s="205"/>
      <c r="Y1878" s="205"/>
      <c r="Z1878" s="205"/>
      <c r="AA1878" s="205"/>
      <c r="AB1878" s="205"/>
      <c r="AC1878" s="205"/>
      <c r="AD1878" s="205"/>
      <c r="AE1878" s="205"/>
      <c r="AF1878" s="205"/>
      <c r="AG1878" s="205"/>
      <c r="AH1878" s="205"/>
      <c r="AI1878" s="205"/>
      <c r="AJ1878" s="205"/>
      <c r="AK1878" s="206"/>
      <c r="AL1878" s="210">
        <v>0.3</v>
      </c>
      <c r="AM1878" s="211"/>
      <c r="AN1878" s="211"/>
      <c r="AO1878" s="211"/>
      <c r="AP1878" s="211"/>
      <c r="AQ1878" s="211"/>
      <c r="AR1878" s="209" t="s">
        <v>104</v>
      </c>
      <c r="AS1878" s="209"/>
      <c r="AT1878" s="209"/>
      <c r="AU1878" s="209"/>
      <c r="AV1878" s="209" t="s">
        <v>104</v>
      </c>
      <c r="AW1878" s="209"/>
      <c r="AX1878" s="209"/>
    </row>
    <row r="1879" spans="2:50" ht="24" customHeight="1">
      <c r="B1879" s="202">
        <v>6</v>
      </c>
      <c r="C1879" s="202">
        <v>1</v>
      </c>
      <c r="D1879" s="203" t="s">
        <v>1961</v>
      </c>
      <c r="E1879" s="203"/>
      <c r="F1879" s="203"/>
      <c r="G1879" s="203"/>
      <c r="H1879" s="203"/>
      <c r="I1879" s="203"/>
      <c r="J1879" s="203"/>
      <c r="K1879" s="203"/>
      <c r="L1879" s="203"/>
      <c r="M1879" s="203"/>
      <c r="N1879" s="204" t="s">
        <v>1984</v>
      </c>
      <c r="O1879" s="205"/>
      <c r="P1879" s="205"/>
      <c r="Q1879" s="205"/>
      <c r="R1879" s="205"/>
      <c r="S1879" s="205"/>
      <c r="T1879" s="205"/>
      <c r="U1879" s="205"/>
      <c r="V1879" s="205"/>
      <c r="W1879" s="205"/>
      <c r="X1879" s="205"/>
      <c r="Y1879" s="205"/>
      <c r="Z1879" s="205"/>
      <c r="AA1879" s="205"/>
      <c r="AB1879" s="205"/>
      <c r="AC1879" s="205"/>
      <c r="AD1879" s="205"/>
      <c r="AE1879" s="205"/>
      <c r="AF1879" s="205"/>
      <c r="AG1879" s="205"/>
      <c r="AH1879" s="205"/>
      <c r="AI1879" s="205"/>
      <c r="AJ1879" s="205"/>
      <c r="AK1879" s="206"/>
      <c r="AL1879" s="210">
        <v>0.3</v>
      </c>
      <c r="AM1879" s="211"/>
      <c r="AN1879" s="211"/>
      <c r="AO1879" s="211"/>
      <c r="AP1879" s="211"/>
      <c r="AQ1879" s="211"/>
      <c r="AR1879" s="209" t="s">
        <v>104</v>
      </c>
      <c r="AS1879" s="209"/>
      <c r="AT1879" s="209"/>
      <c r="AU1879" s="209"/>
      <c r="AV1879" s="209" t="s">
        <v>104</v>
      </c>
      <c r="AW1879" s="209"/>
      <c r="AX1879" s="209"/>
    </row>
    <row r="1880" spans="2:50" ht="24" customHeight="1">
      <c r="B1880" s="202">
        <v>7</v>
      </c>
      <c r="C1880" s="202">
        <v>1</v>
      </c>
      <c r="D1880" s="203" t="s">
        <v>1963</v>
      </c>
      <c r="E1880" s="203"/>
      <c r="F1880" s="203"/>
      <c r="G1880" s="203"/>
      <c r="H1880" s="203"/>
      <c r="I1880" s="203"/>
      <c r="J1880" s="203"/>
      <c r="K1880" s="203"/>
      <c r="L1880" s="203"/>
      <c r="M1880" s="203"/>
      <c r="N1880" s="204" t="s">
        <v>1985</v>
      </c>
      <c r="O1880" s="205"/>
      <c r="P1880" s="205"/>
      <c r="Q1880" s="205"/>
      <c r="R1880" s="205"/>
      <c r="S1880" s="205"/>
      <c r="T1880" s="205"/>
      <c r="U1880" s="205"/>
      <c r="V1880" s="205"/>
      <c r="W1880" s="205"/>
      <c r="X1880" s="205"/>
      <c r="Y1880" s="205"/>
      <c r="Z1880" s="205"/>
      <c r="AA1880" s="205"/>
      <c r="AB1880" s="205"/>
      <c r="AC1880" s="205"/>
      <c r="AD1880" s="205"/>
      <c r="AE1880" s="205"/>
      <c r="AF1880" s="205"/>
      <c r="AG1880" s="205"/>
      <c r="AH1880" s="205"/>
      <c r="AI1880" s="205"/>
      <c r="AJ1880" s="205"/>
      <c r="AK1880" s="206"/>
      <c r="AL1880" s="210">
        <v>0.3</v>
      </c>
      <c r="AM1880" s="211"/>
      <c r="AN1880" s="211"/>
      <c r="AO1880" s="211"/>
      <c r="AP1880" s="211"/>
      <c r="AQ1880" s="211"/>
      <c r="AR1880" s="209" t="s">
        <v>104</v>
      </c>
      <c r="AS1880" s="209"/>
      <c r="AT1880" s="209"/>
      <c r="AU1880" s="209"/>
      <c r="AV1880" s="209" t="s">
        <v>104</v>
      </c>
      <c r="AW1880" s="209"/>
      <c r="AX1880" s="209"/>
    </row>
    <row r="1881" spans="2:50" ht="24" customHeight="1">
      <c r="B1881" s="202">
        <v>8</v>
      </c>
      <c r="C1881" s="202">
        <v>1</v>
      </c>
      <c r="D1881" s="203" t="s">
        <v>1965</v>
      </c>
      <c r="E1881" s="203"/>
      <c r="F1881" s="203"/>
      <c r="G1881" s="203"/>
      <c r="H1881" s="203"/>
      <c r="I1881" s="203"/>
      <c r="J1881" s="203"/>
      <c r="K1881" s="203"/>
      <c r="L1881" s="203"/>
      <c r="M1881" s="203"/>
      <c r="N1881" s="204" t="s">
        <v>1986</v>
      </c>
      <c r="O1881" s="205"/>
      <c r="P1881" s="205"/>
      <c r="Q1881" s="205"/>
      <c r="R1881" s="205"/>
      <c r="S1881" s="205"/>
      <c r="T1881" s="205"/>
      <c r="U1881" s="205"/>
      <c r="V1881" s="205"/>
      <c r="W1881" s="205"/>
      <c r="X1881" s="205"/>
      <c r="Y1881" s="205"/>
      <c r="Z1881" s="205"/>
      <c r="AA1881" s="205"/>
      <c r="AB1881" s="205"/>
      <c r="AC1881" s="205"/>
      <c r="AD1881" s="205"/>
      <c r="AE1881" s="205"/>
      <c r="AF1881" s="205"/>
      <c r="AG1881" s="205"/>
      <c r="AH1881" s="205"/>
      <c r="AI1881" s="205"/>
      <c r="AJ1881" s="205"/>
      <c r="AK1881" s="206"/>
      <c r="AL1881" s="210">
        <v>0.2</v>
      </c>
      <c r="AM1881" s="211"/>
      <c r="AN1881" s="211"/>
      <c r="AO1881" s="211"/>
      <c r="AP1881" s="211"/>
      <c r="AQ1881" s="211"/>
      <c r="AR1881" s="209" t="s">
        <v>104</v>
      </c>
      <c r="AS1881" s="209"/>
      <c r="AT1881" s="209"/>
      <c r="AU1881" s="209"/>
      <c r="AV1881" s="209" t="s">
        <v>104</v>
      </c>
      <c r="AW1881" s="209"/>
      <c r="AX1881" s="209"/>
    </row>
    <row r="1882" spans="2:50" ht="24" customHeight="1">
      <c r="B1882" s="202">
        <v>9</v>
      </c>
      <c r="C1882" s="202">
        <v>1</v>
      </c>
      <c r="D1882" s="203" t="s">
        <v>1987</v>
      </c>
      <c r="E1882" s="203"/>
      <c r="F1882" s="203"/>
      <c r="G1882" s="203"/>
      <c r="H1882" s="203"/>
      <c r="I1882" s="203"/>
      <c r="J1882" s="203"/>
      <c r="K1882" s="203"/>
      <c r="L1882" s="203"/>
      <c r="M1882" s="203"/>
      <c r="N1882" s="204" t="s">
        <v>1988</v>
      </c>
      <c r="O1882" s="205"/>
      <c r="P1882" s="205"/>
      <c r="Q1882" s="205"/>
      <c r="R1882" s="205"/>
      <c r="S1882" s="205"/>
      <c r="T1882" s="205"/>
      <c r="U1882" s="205"/>
      <c r="V1882" s="205"/>
      <c r="W1882" s="205"/>
      <c r="X1882" s="205"/>
      <c r="Y1882" s="205"/>
      <c r="Z1882" s="205"/>
      <c r="AA1882" s="205"/>
      <c r="AB1882" s="205"/>
      <c r="AC1882" s="205"/>
      <c r="AD1882" s="205"/>
      <c r="AE1882" s="205"/>
      <c r="AF1882" s="205"/>
      <c r="AG1882" s="205"/>
      <c r="AH1882" s="205"/>
      <c r="AI1882" s="205"/>
      <c r="AJ1882" s="205"/>
      <c r="AK1882" s="206"/>
      <c r="AL1882" s="207">
        <v>0.2</v>
      </c>
      <c r="AM1882" s="208"/>
      <c r="AN1882" s="208"/>
      <c r="AO1882" s="208"/>
      <c r="AP1882" s="208"/>
      <c r="AQ1882" s="208"/>
      <c r="AR1882" s="209" t="s">
        <v>104</v>
      </c>
      <c r="AS1882" s="209"/>
      <c r="AT1882" s="209"/>
      <c r="AU1882" s="209"/>
      <c r="AV1882" s="209" t="s">
        <v>104</v>
      </c>
      <c r="AW1882" s="209"/>
      <c r="AX1882" s="209"/>
    </row>
    <row r="1883" spans="2:50" ht="24" customHeight="1">
      <c r="B1883" s="202">
        <v>10</v>
      </c>
      <c r="C1883" s="202">
        <v>1</v>
      </c>
      <c r="D1883" s="203" t="s">
        <v>1989</v>
      </c>
      <c r="E1883" s="203"/>
      <c r="F1883" s="203"/>
      <c r="G1883" s="203"/>
      <c r="H1883" s="203"/>
      <c r="I1883" s="203"/>
      <c r="J1883" s="203"/>
      <c r="K1883" s="203"/>
      <c r="L1883" s="203"/>
      <c r="M1883" s="203"/>
      <c r="N1883" s="204" t="s">
        <v>1988</v>
      </c>
      <c r="O1883" s="205"/>
      <c r="P1883" s="205"/>
      <c r="Q1883" s="205"/>
      <c r="R1883" s="205"/>
      <c r="S1883" s="205"/>
      <c r="T1883" s="205"/>
      <c r="U1883" s="205"/>
      <c r="V1883" s="205"/>
      <c r="W1883" s="205"/>
      <c r="X1883" s="205"/>
      <c r="Y1883" s="205"/>
      <c r="Z1883" s="205"/>
      <c r="AA1883" s="205"/>
      <c r="AB1883" s="205"/>
      <c r="AC1883" s="205"/>
      <c r="AD1883" s="205"/>
      <c r="AE1883" s="205"/>
      <c r="AF1883" s="205"/>
      <c r="AG1883" s="205"/>
      <c r="AH1883" s="205"/>
      <c r="AI1883" s="205"/>
      <c r="AJ1883" s="205"/>
      <c r="AK1883" s="206"/>
      <c r="AL1883" s="207">
        <v>0.2</v>
      </c>
      <c r="AM1883" s="208"/>
      <c r="AN1883" s="208"/>
      <c r="AO1883" s="208"/>
      <c r="AP1883" s="208"/>
      <c r="AQ1883" s="208"/>
      <c r="AR1883" s="209" t="s">
        <v>104</v>
      </c>
      <c r="AS1883" s="209"/>
      <c r="AT1883" s="209"/>
      <c r="AU1883" s="209"/>
      <c r="AV1883" s="209" t="s">
        <v>104</v>
      </c>
      <c r="AW1883" s="209"/>
      <c r="AX1883" s="209"/>
    </row>
  </sheetData>
  <mergeCells count="8982">
    <mergeCell ref="AQ1:AW1"/>
    <mergeCell ref="AK2:AQ2"/>
    <mergeCell ref="AR2:AY2"/>
    <mergeCell ref="B3:AY3"/>
    <mergeCell ref="B4:G4"/>
    <mergeCell ref="H4:Y4"/>
    <mergeCell ref="Z4:AE4"/>
    <mergeCell ref="AF4:AQ4"/>
    <mergeCell ref="AR4:AY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D28:L28"/>
    <mergeCell ref="B40:C43"/>
    <mergeCell ref="D40:AY40"/>
    <mergeCell ref="D41:AY41"/>
    <mergeCell ref="D42:AY42"/>
    <mergeCell ref="D43:AY43"/>
    <mergeCell ref="D44:AY44"/>
    <mergeCell ref="D36:L36"/>
    <mergeCell ref="M36:R36"/>
    <mergeCell ref="S36:X36"/>
    <mergeCell ref="Y36:AY36"/>
    <mergeCell ref="D37:L37"/>
    <mergeCell ref="M37:R37"/>
    <mergeCell ref="S37:X37"/>
    <mergeCell ref="Y37:AY37"/>
    <mergeCell ref="D34:L34"/>
    <mergeCell ref="M34:R34"/>
    <mergeCell ref="S34:X34"/>
    <mergeCell ref="Y34:AY34"/>
    <mergeCell ref="D35:L35"/>
    <mergeCell ref="M35:R35"/>
    <mergeCell ref="S35:X35"/>
    <mergeCell ref="Y35:AY35"/>
    <mergeCell ref="B26:C37"/>
    <mergeCell ref="D26:L26"/>
    <mergeCell ref="M26:R26"/>
    <mergeCell ref="S26:X26"/>
    <mergeCell ref="Y26:AY26"/>
    <mergeCell ref="D27:L27"/>
    <mergeCell ref="M27:R27"/>
    <mergeCell ref="S27:X27"/>
    <mergeCell ref="Y27:AY27"/>
    <mergeCell ref="D32:L32"/>
    <mergeCell ref="AH51:AY55"/>
    <mergeCell ref="D52:G52"/>
    <mergeCell ref="H52:AG52"/>
    <mergeCell ref="D53:G53"/>
    <mergeCell ref="H53:AG53"/>
    <mergeCell ref="D54:G54"/>
    <mergeCell ref="H54:AG54"/>
    <mergeCell ref="D55:G55"/>
    <mergeCell ref="H55:AG55"/>
    <mergeCell ref="H49:AG49"/>
    <mergeCell ref="D50:G50"/>
    <mergeCell ref="H50:AG50"/>
    <mergeCell ref="B51:C55"/>
    <mergeCell ref="D51:G51"/>
    <mergeCell ref="H51:AG51"/>
    <mergeCell ref="D45:AY45"/>
    <mergeCell ref="B46:AY46"/>
    <mergeCell ref="D47:G47"/>
    <mergeCell ref="H47:AG47"/>
    <mergeCell ref="AH47:AY47"/>
    <mergeCell ref="B48:C50"/>
    <mergeCell ref="D48:G48"/>
    <mergeCell ref="H48:AG48"/>
    <mergeCell ref="AH48:AY50"/>
    <mergeCell ref="D49:G49"/>
    <mergeCell ref="D60:G60"/>
    <mergeCell ref="H60:U60"/>
    <mergeCell ref="V60:AG60"/>
    <mergeCell ref="D61:G61"/>
    <mergeCell ref="H61:AG61"/>
    <mergeCell ref="B62:C62"/>
    <mergeCell ref="D62:AY62"/>
    <mergeCell ref="B56:C61"/>
    <mergeCell ref="D56:G56"/>
    <mergeCell ref="H56:AG56"/>
    <mergeCell ref="AH56:AY61"/>
    <mergeCell ref="D57:G57"/>
    <mergeCell ref="H57:AG57"/>
    <mergeCell ref="D58:G58"/>
    <mergeCell ref="H58:AG58"/>
    <mergeCell ref="D59:G59"/>
    <mergeCell ref="H59:AG59"/>
    <mergeCell ref="M73:AA73"/>
    <mergeCell ref="AL73:AY73"/>
    <mergeCell ref="AK75:AQ75"/>
    <mergeCell ref="AR75:AY75"/>
    <mergeCell ref="B76:G76"/>
    <mergeCell ref="H76:Y76"/>
    <mergeCell ref="Z76:AE76"/>
    <mergeCell ref="AF76:AQ76"/>
    <mergeCell ref="AR76:AY76"/>
    <mergeCell ref="B68:AY68"/>
    <mergeCell ref="B69:F69"/>
    <mergeCell ref="G69:AY69"/>
    <mergeCell ref="B70:AY70"/>
    <mergeCell ref="B71:AY71"/>
    <mergeCell ref="B72:AY72"/>
    <mergeCell ref="D63:AY63"/>
    <mergeCell ref="D64:AY64"/>
    <mergeCell ref="D65:AY65"/>
    <mergeCell ref="B66:AY66"/>
    <mergeCell ref="B67:F67"/>
    <mergeCell ref="G67:AY67"/>
    <mergeCell ref="B82:G88"/>
    <mergeCell ref="H82:P82"/>
    <mergeCell ref="Q82:W82"/>
    <mergeCell ref="X82:AD82"/>
    <mergeCell ref="AE82:AK82"/>
    <mergeCell ref="AL82:AR82"/>
    <mergeCell ref="X84:AD84"/>
    <mergeCell ref="AE84:AK84"/>
    <mergeCell ref="AL84:AR84"/>
    <mergeCell ref="J86:P86"/>
    <mergeCell ref="B79:G80"/>
    <mergeCell ref="H79:Y80"/>
    <mergeCell ref="Z79:AE80"/>
    <mergeCell ref="AF79:AY80"/>
    <mergeCell ref="B81:G81"/>
    <mergeCell ref="H81:AY81"/>
    <mergeCell ref="B77:G77"/>
    <mergeCell ref="H77:Y77"/>
    <mergeCell ref="Z77:AE77"/>
    <mergeCell ref="AF77:AQ77"/>
    <mergeCell ref="AR77:AY77"/>
    <mergeCell ref="B78:G78"/>
    <mergeCell ref="H78:Y78"/>
    <mergeCell ref="Z78:AE78"/>
    <mergeCell ref="AF78:AY78"/>
    <mergeCell ref="AS84:AY84"/>
    <mergeCell ref="J85:P85"/>
    <mergeCell ref="Q85:W85"/>
    <mergeCell ref="X85:AD85"/>
    <mergeCell ref="AE85:AK85"/>
    <mergeCell ref="AL85:AR85"/>
    <mergeCell ref="AS85:AY85"/>
    <mergeCell ref="AS82:AY82"/>
    <mergeCell ref="H83:I86"/>
    <mergeCell ref="J83:P83"/>
    <mergeCell ref="Q83:W83"/>
    <mergeCell ref="X83:AD83"/>
    <mergeCell ref="AE83:AK83"/>
    <mergeCell ref="AL83:AR83"/>
    <mergeCell ref="AS83:AY83"/>
    <mergeCell ref="J84:P84"/>
    <mergeCell ref="Q84:W84"/>
    <mergeCell ref="AS87:AY87"/>
    <mergeCell ref="H88:P88"/>
    <mergeCell ref="Q88:W88"/>
    <mergeCell ref="X88:AD88"/>
    <mergeCell ref="AE88:AK88"/>
    <mergeCell ref="AL88:AR88"/>
    <mergeCell ref="AS88:AY88"/>
    <mergeCell ref="Q86:W86"/>
    <mergeCell ref="X86:AD86"/>
    <mergeCell ref="AE86:AK86"/>
    <mergeCell ref="AL86:AR86"/>
    <mergeCell ref="AS86:AY86"/>
    <mergeCell ref="H87:P87"/>
    <mergeCell ref="Q87:W87"/>
    <mergeCell ref="X87:AD87"/>
    <mergeCell ref="AE87:AK87"/>
    <mergeCell ref="AL87:AR87"/>
    <mergeCell ref="M91:R91"/>
    <mergeCell ref="S91:X91"/>
    <mergeCell ref="Y91:AY91"/>
    <mergeCell ref="D92:L92"/>
    <mergeCell ref="M92:R92"/>
    <mergeCell ref="S92:X92"/>
    <mergeCell ref="Y92:AY92"/>
    <mergeCell ref="B89:C97"/>
    <mergeCell ref="D89:L89"/>
    <mergeCell ref="M89:R89"/>
    <mergeCell ref="S89:X89"/>
    <mergeCell ref="Y89:AY89"/>
    <mergeCell ref="D90:L90"/>
    <mergeCell ref="M90:R90"/>
    <mergeCell ref="S90:X90"/>
    <mergeCell ref="Y90:AY90"/>
    <mergeCell ref="D91:L91"/>
    <mergeCell ref="D97:L97"/>
    <mergeCell ref="M97:R97"/>
    <mergeCell ref="S97:X97"/>
    <mergeCell ref="Y97:AY97"/>
    <mergeCell ref="B100:G100"/>
    <mergeCell ref="H100:AY100"/>
    <mergeCell ref="D95:L95"/>
    <mergeCell ref="M95:R95"/>
    <mergeCell ref="S95:X95"/>
    <mergeCell ref="Y95:AY95"/>
    <mergeCell ref="D96:L96"/>
    <mergeCell ref="M96:R96"/>
    <mergeCell ref="S96:X96"/>
    <mergeCell ref="Y96:AY96"/>
    <mergeCell ref="D93:L93"/>
    <mergeCell ref="M93:R93"/>
    <mergeCell ref="S93:X93"/>
    <mergeCell ref="Y93:AY93"/>
    <mergeCell ref="D94:L94"/>
    <mergeCell ref="M94:R94"/>
    <mergeCell ref="S94:X94"/>
    <mergeCell ref="Y94:AY94"/>
    <mergeCell ref="AD107:AH107"/>
    <mergeCell ref="AI107:AU107"/>
    <mergeCell ref="AV107:AY107"/>
    <mergeCell ref="H108:L108"/>
    <mergeCell ref="M108:Y108"/>
    <mergeCell ref="Z108:AC108"/>
    <mergeCell ref="AD108:AH108"/>
    <mergeCell ref="AI108:AU108"/>
    <mergeCell ref="AV108:AY108"/>
    <mergeCell ref="B101:G103"/>
    <mergeCell ref="H101:AY103"/>
    <mergeCell ref="B105:G105"/>
    <mergeCell ref="H105:AY105"/>
    <mergeCell ref="B106:G149"/>
    <mergeCell ref="H106:AC106"/>
    <mergeCell ref="AD106:AY106"/>
    <mergeCell ref="H107:L107"/>
    <mergeCell ref="M107:Y107"/>
    <mergeCell ref="Z107:AC107"/>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2:L112"/>
    <mergeCell ref="M112:Y112"/>
    <mergeCell ref="Z112:AC112"/>
    <mergeCell ref="AD112:AH112"/>
    <mergeCell ref="AI112:AU112"/>
    <mergeCell ref="AV112:AY112"/>
    <mergeCell ref="H117:AC117"/>
    <mergeCell ref="AD117:AY117"/>
    <mergeCell ref="H118:L118"/>
    <mergeCell ref="M118:Y118"/>
    <mergeCell ref="Z118:AC118"/>
    <mergeCell ref="AD118:AH118"/>
    <mergeCell ref="AI118:AU118"/>
    <mergeCell ref="AV118:AY118"/>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24:L124"/>
    <mergeCell ref="M124:Y124"/>
    <mergeCell ref="Z124:AC124"/>
    <mergeCell ref="AD124:AH124"/>
    <mergeCell ref="AI124:AU124"/>
    <mergeCell ref="AV124:AY124"/>
    <mergeCell ref="H123:L123"/>
    <mergeCell ref="M123:Y123"/>
    <mergeCell ref="Z123:AC123"/>
    <mergeCell ref="AD123:AH123"/>
    <mergeCell ref="AI123:AU123"/>
    <mergeCell ref="AV123:AY123"/>
    <mergeCell ref="H122:L122"/>
    <mergeCell ref="M122:Y122"/>
    <mergeCell ref="Z122:AC122"/>
    <mergeCell ref="AD122:AH122"/>
    <mergeCell ref="AI122:AU122"/>
    <mergeCell ref="AV122:AY122"/>
    <mergeCell ref="H127:L127"/>
    <mergeCell ref="M127:Y127"/>
    <mergeCell ref="Z127:AC127"/>
    <mergeCell ref="AD127:AH127"/>
    <mergeCell ref="AI127:AU127"/>
    <mergeCell ref="AV127:AY127"/>
    <mergeCell ref="H126:L126"/>
    <mergeCell ref="M126:Y126"/>
    <mergeCell ref="Z126:AC126"/>
    <mergeCell ref="AD126:AH126"/>
    <mergeCell ref="AI126:AU126"/>
    <mergeCell ref="AV126:AY126"/>
    <mergeCell ref="H125:L125"/>
    <mergeCell ref="M125:Y125"/>
    <mergeCell ref="Z125:AC125"/>
    <mergeCell ref="AD125:AH125"/>
    <mergeCell ref="AI125:AU125"/>
    <mergeCell ref="AV125:AY125"/>
    <mergeCell ref="H131:L131"/>
    <mergeCell ref="M131:Y131"/>
    <mergeCell ref="Z131:AC131"/>
    <mergeCell ref="AD131:AH131"/>
    <mergeCell ref="AI131:AU131"/>
    <mergeCell ref="AV131:AY131"/>
    <mergeCell ref="H130:L130"/>
    <mergeCell ref="M130:Y130"/>
    <mergeCell ref="Z130:AC130"/>
    <mergeCell ref="AD130:AH130"/>
    <mergeCell ref="AI130:AU130"/>
    <mergeCell ref="AV130:AY130"/>
    <mergeCell ref="H128:AC128"/>
    <mergeCell ref="AD128:AY128"/>
    <mergeCell ref="H129:L129"/>
    <mergeCell ref="M129:Y129"/>
    <mergeCell ref="Z129:AC129"/>
    <mergeCell ref="AD129:AH129"/>
    <mergeCell ref="AI129:AU129"/>
    <mergeCell ref="AV129:AY129"/>
    <mergeCell ref="H134:L134"/>
    <mergeCell ref="M134:Y134"/>
    <mergeCell ref="Z134:AC134"/>
    <mergeCell ref="AD134:AH134"/>
    <mergeCell ref="AI134:AU134"/>
    <mergeCell ref="AV134:AY134"/>
    <mergeCell ref="H133:L133"/>
    <mergeCell ref="M133:Y133"/>
    <mergeCell ref="Z133:AC133"/>
    <mergeCell ref="AD133:AH133"/>
    <mergeCell ref="AI133:AU133"/>
    <mergeCell ref="AV133:AY133"/>
    <mergeCell ref="H132:L132"/>
    <mergeCell ref="M132:Y132"/>
    <mergeCell ref="Z132:AC132"/>
    <mergeCell ref="AD132:AH132"/>
    <mergeCell ref="AI132:AU132"/>
    <mergeCell ref="AV132:AY132"/>
    <mergeCell ref="H137:L137"/>
    <mergeCell ref="M137:Y137"/>
    <mergeCell ref="Z137:AC137"/>
    <mergeCell ref="AD137:AH137"/>
    <mergeCell ref="AI137:AU137"/>
    <mergeCell ref="AV137:AY137"/>
    <mergeCell ref="H136:L136"/>
    <mergeCell ref="M136:Y136"/>
    <mergeCell ref="Z136:AC136"/>
    <mergeCell ref="AD136:AH136"/>
    <mergeCell ref="AI136:AU136"/>
    <mergeCell ref="AV136:AY136"/>
    <mergeCell ref="H135:L135"/>
    <mergeCell ref="M135:Y135"/>
    <mergeCell ref="Z135:AC135"/>
    <mergeCell ref="AD135:AH135"/>
    <mergeCell ref="AI135:AU135"/>
    <mergeCell ref="AV135:AY135"/>
    <mergeCell ref="H141:L141"/>
    <mergeCell ref="M141:Y141"/>
    <mergeCell ref="Z141:AC141"/>
    <mergeCell ref="AD141:AH141"/>
    <mergeCell ref="AI141:AU141"/>
    <mergeCell ref="AV141:AY141"/>
    <mergeCell ref="H139:AC139"/>
    <mergeCell ref="AD139:AY139"/>
    <mergeCell ref="H140:L140"/>
    <mergeCell ref="M140:Y140"/>
    <mergeCell ref="Z140:AC140"/>
    <mergeCell ref="AD140:AH140"/>
    <mergeCell ref="AI140:AU140"/>
    <mergeCell ref="AV140:AY140"/>
    <mergeCell ref="H138:L138"/>
    <mergeCell ref="M138:Y138"/>
    <mergeCell ref="Z138:AC138"/>
    <mergeCell ref="AD138:AH138"/>
    <mergeCell ref="AI138:AU138"/>
    <mergeCell ref="AV138:AY138"/>
    <mergeCell ref="H144:L144"/>
    <mergeCell ref="M144:Y144"/>
    <mergeCell ref="Z144:AC144"/>
    <mergeCell ref="AD144:AH144"/>
    <mergeCell ref="AI144:AU144"/>
    <mergeCell ref="AV144:AY144"/>
    <mergeCell ref="H143:L143"/>
    <mergeCell ref="M143:Y143"/>
    <mergeCell ref="Z143:AC143"/>
    <mergeCell ref="AD143:AH143"/>
    <mergeCell ref="AI143:AU143"/>
    <mergeCell ref="AV143:AY143"/>
    <mergeCell ref="H142:L142"/>
    <mergeCell ref="M142:Y142"/>
    <mergeCell ref="Z142:AC142"/>
    <mergeCell ref="AD142:AH142"/>
    <mergeCell ref="AI142:AU142"/>
    <mergeCell ref="AV142:AY142"/>
    <mergeCell ref="H147:L147"/>
    <mergeCell ref="M147:Y147"/>
    <mergeCell ref="Z147:AC147"/>
    <mergeCell ref="AD147:AH147"/>
    <mergeCell ref="AI147:AU147"/>
    <mergeCell ref="AV147:AY147"/>
    <mergeCell ref="H146:L146"/>
    <mergeCell ref="M146:Y146"/>
    <mergeCell ref="Z146:AC146"/>
    <mergeCell ref="AD146:AH146"/>
    <mergeCell ref="AI146:AU146"/>
    <mergeCell ref="AV146:AY146"/>
    <mergeCell ref="H145:L145"/>
    <mergeCell ref="M145:Y145"/>
    <mergeCell ref="Z145:AC145"/>
    <mergeCell ref="AD145:AH145"/>
    <mergeCell ref="AI145:AU145"/>
    <mergeCell ref="AV145:AY145"/>
    <mergeCell ref="B151:G151"/>
    <mergeCell ref="H151:AY151"/>
    <mergeCell ref="B152:G195"/>
    <mergeCell ref="H152:AC152"/>
    <mergeCell ref="AD152:AY152"/>
    <mergeCell ref="H153:L153"/>
    <mergeCell ref="M153:Y153"/>
    <mergeCell ref="Z153:AC153"/>
    <mergeCell ref="AD153:AH153"/>
    <mergeCell ref="AI153:AU153"/>
    <mergeCell ref="H149:L149"/>
    <mergeCell ref="M149:Y149"/>
    <mergeCell ref="Z149:AC149"/>
    <mergeCell ref="AD149:AH149"/>
    <mergeCell ref="AI149:AU149"/>
    <mergeCell ref="AV149:AY149"/>
    <mergeCell ref="H148:L148"/>
    <mergeCell ref="M148:Y148"/>
    <mergeCell ref="Z148:AC148"/>
    <mergeCell ref="AD148:AH148"/>
    <mergeCell ref="AI148:AU148"/>
    <mergeCell ref="AV148:AY148"/>
    <mergeCell ref="H156:L156"/>
    <mergeCell ref="M156:Y156"/>
    <mergeCell ref="Z156:AC156"/>
    <mergeCell ref="AD156:AH156"/>
    <mergeCell ref="AI156:AU156"/>
    <mergeCell ref="AV156:AY156"/>
    <mergeCell ref="H155:L155"/>
    <mergeCell ref="M155:Y155"/>
    <mergeCell ref="Z155:AC155"/>
    <mergeCell ref="AD155:AH155"/>
    <mergeCell ref="AI155:AU155"/>
    <mergeCell ref="AV155:AY155"/>
    <mergeCell ref="AV153:AY153"/>
    <mergeCell ref="H154:L154"/>
    <mergeCell ref="M154:Y154"/>
    <mergeCell ref="Z154:AC154"/>
    <mergeCell ref="AD154:AH154"/>
    <mergeCell ref="AI154:AU154"/>
    <mergeCell ref="AV154:AY154"/>
    <mergeCell ref="H159:L159"/>
    <mergeCell ref="M159:Y159"/>
    <mergeCell ref="Z159:AC159"/>
    <mergeCell ref="AD159:AH159"/>
    <mergeCell ref="AI159:AU159"/>
    <mergeCell ref="AV159:AY159"/>
    <mergeCell ref="H158:L158"/>
    <mergeCell ref="M158:Y158"/>
    <mergeCell ref="Z158:AC158"/>
    <mergeCell ref="AD158:AH158"/>
    <mergeCell ref="AI158:AU158"/>
    <mergeCell ref="AV158:AY158"/>
    <mergeCell ref="H157:L157"/>
    <mergeCell ref="M157:Y157"/>
    <mergeCell ref="Z157:AC157"/>
    <mergeCell ref="AD157:AH157"/>
    <mergeCell ref="AI157:AU157"/>
    <mergeCell ref="AV157:AY157"/>
    <mergeCell ref="H162:L162"/>
    <mergeCell ref="M162:Y162"/>
    <mergeCell ref="Z162:AC162"/>
    <mergeCell ref="AD162:AH162"/>
    <mergeCell ref="AI162:AU162"/>
    <mergeCell ref="AV162:AY162"/>
    <mergeCell ref="H161:L161"/>
    <mergeCell ref="M161:Y161"/>
    <mergeCell ref="Z161:AC161"/>
    <mergeCell ref="AD161:AH161"/>
    <mergeCell ref="AI161:AU161"/>
    <mergeCell ref="AV161:AY161"/>
    <mergeCell ref="H160:L160"/>
    <mergeCell ref="M160:Y160"/>
    <mergeCell ref="Z160:AC160"/>
    <mergeCell ref="AD160:AH160"/>
    <mergeCell ref="AI160:AU160"/>
    <mergeCell ref="AV160:AY160"/>
    <mergeCell ref="H166:L166"/>
    <mergeCell ref="M166:Y166"/>
    <mergeCell ref="Z166:AC166"/>
    <mergeCell ref="AD166:AH166"/>
    <mergeCell ref="AI166:AU166"/>
    <mergeCell ref="AV166:AY166"/>
    <mergeCell ref="H165:L165"/>
    <mergeCell ref="M165:Y165"/>
    <mergeCell ref="Z165:AC165"/>
    <mergeCell ref="AD165:AH165"/>
    <mergeCell ref="AI165:AU165"/>
    <mergeCell ref="AV165:AY165"/>
    <mergeCell ref="H163:AC163"/>
    <mergeCell ref="AD163:AY163"/>
    <mergeCell ref="H164:L164"/>
    <mergeCell ref="M164:Y164"/>
    <mergeCell ref="Z164:AC164"/>
    <mergeCell ref="AD164:AH164"/>
    <mergeCell ref="AI164:AU164"/>
    <mergeCell ref="AV164:AY164"/>
    <mergeCell ref="H169:L169"/>
    <mergeCell ref="M169:Y169"/>
    <mergeCell ref="Z169:AC169"/>
    <mergeCell ref="AD169:AH169"/>
    <mergeCell ref="AI169:AU169"/>
    <mergeCell ref="AV169:AY169"/>
    <mergeCell ref="H168:L168"/>
    <mergeCell ref="M168:Y168"/>
    <mergeCell ref="Z168:AC168"/>
    <mergeCell ref="AD168:AH168"/>
    <mergeCell ref="AI168:AU168"/>
    <mergeCell ref="AV168:AY168"/>
    <mergeCell ref="H167:L167"/>
    <mergeCell ref="M167:Y167"/>
    <mergeCell ref="Z167:AC167"/>
    <mergeCell ref="AD167:AH167"/>
    <mergeCell ref="AI167:AU167"/>
    <mergeCell ref="AV167:AY167"/>
    <mergeCell ref="H172:L172"/>
    <mergeCell ref="M172:Y172"/>
    <mergeCell ref="Z172:AC172"/>
    <mergeCell ref="AD172:AH172"/>
    <mergeCell ref="AI172:AU172"/>
    <mergeCell ref="AV172:AY172"/>
    <mergeCell ref="H171:L171"/>
    <mergeCell ref="M171:Y171"/>
    <mergeCell ref="Z171:AC171"/>
    <mergeCell ref="AD171:AH171"/>
    <mergeCell ref="AI171:AU171"/>
    <mergeCell ref="AV171:AY171"/>
    <mergeCell ref="H170:L170"/>
    <mergeCell ref="M170:Y170"/>
    <mergeCell ref="Z170:AC170"/>
    <mergeCell ref="AD170:AH170"/>
    <mergeCell ref="AI170:AU170"/>
    <mergeCell ref="AV170:AY170"/>
    <mergeCell ref="H176:L176"/>
    <mergeCell ref="M176:Y176"/>
    <mergeCell ref="Z176:AC176"/>
    <mergeCell ref="AD176:AH176"/>
    <mergeCell ref="AI176:AU176"/>
    <mergeCell ref="AV176:AY176"/>
    <mergeCell ref="H174:AC174"/>
    <mergeCell ref="AD174:AY174"/>
    <mergeCell ref="H175:L175"/>
    <mergeCell ref="M175:Y175"/>
    <mergeCell ref="Z175:AC175"/>
    <mergeCell ref="AD175:AH175"/>
    <mergeCell ref="AI175:AU175"/>
    <mergeCell ref="AV175:AY175"/>
    <mergeCell ref="H173:L173"/>
    <mergeCell ref="M173:Y173"/>
    <mergeCell ref="Z173:AC173"/>
    <mergeCell ref="AD173:AH173"/>
    <mergeCell ref="AI173:AU173"/>
    <mergeCell ref="AV173:AY173"/>
    <mergeCell ref="H179:L179"/>
    <mergeCell ref="M179:Y179"/>
    <mergeCell ref="Z179:AC179"/>
    <mergeCell ref="AD179:AH179"/>
    <mergeCell ref="AI179:AU179"/>
    <mergeCell ref="AV179:AY179"/>
    <mergeCell ref="H178:L178"/>
    <mergeCell ref="M178:Y178"/>
    <mergeCell ref="Z178:AC178"/>
    <mergeCell ref="AD178:AH178"/>
    <mergeCell ref="AI178:AU178"/>
    <mergeCell ref="AV178:AY178"/>
    <mergeCell ref="H177:L177"/>
    <mergeCell ref="M177:Y177"/>
    <mergeCell ref="Z177:AC177"/>
    <mergeCell ref="AD177:AH177"/>
    <mergeCell ref="AI177:AU177"/>
    <mergeCell ref="AV177:AY177"/>
    <mergeCell ref="H182:L182"/>
    <mergeCell ref="M182:Y182"/>
    <mergeCell ref="Z182:AC182"/>
    <mergeCell ref="AD182:AH182"/>
    <mergeCell ref="AI182:AU182"/>
    <mergeCell ref="AV182:AY182"/>
    <mergeCell ref="H181:L181"/>
    <mergeCell ref="M181:Y181"/>
    <mergeCell ref="Z181:AC181"/>
    <mergeCell ref="AD181:AH181"/>
    <mergeCell ref="AI181:AU181"/>
    <mergeCell ref="AV181:AY181"/>
    <mergeCell ref="H180:L180"/>
    <mergeCell ref="M180:Y180"/>
    <mergeCell ref="Z180:AC180"/>
    <mergeCell ref="AD180:AH180"/>
    <mergeCell ref="AI180:AU180"/>
    <mergeCell ref="AV180:AY180"/>
    <mergeCell ref="H185:AC185"/>
    <mergeCell ref="AD185:AY185"/>
    <mergeCell ref="H186:L186"/>
    <mergeCell ref="M186:Y186"/>
    <mergeCell ref="Z186:AC186"/>
    <mergeCell ref="AD186:AH186"/>
    <mergeCell ref="AI186:AU186"/>
    <mergeCell ref="AV186:AY186"/>
    <mergeCell ref="H184:L184"/>
    <mergeCell ref="M184:Y184"/>
    <mergeCell ref="Z184:AC184"/>
    <mergeCell ref="AD184:AH184"/>
    <mergeCell ref="AI184:AU184"/>
    <mergeCell ref="AV184:AY184"/>
    <mergeCell ref="H183:L183"/>
    <mergeCell ref="M183:Y183"/>
    <mergeCell ref="Z183:AC183"/>
    <mergeCell ref="AD183:AH183"/>
    <mergeCell ref="AI183:AU183"/>
    <mergeCell ref="AV183:AY183"/>
    <mergeCell ref="H189:L189"/>
    <mergeCell ref="M189:Y189"/>
    <mergeCell ref="Z189:AC189"/>
    <mergeCell ref="AD189:AH189"/>
    <mergeCell ref="AI189:AU189"/>
    <mergeCell ref="AV189:AY189"/>
    <mergeCell ref="H188:L188"/>
    <mergeCell ref="M188:Y188"/>
    <mergeCell ref="Z188:AC188"/>
    <mergeCell ref="AD188:AH188"/>
    <mergeCell ref="AI188:AU188"/>
    <mergeCell ref="AV188:AY188"/>
    <mergeCell ref="H187:L187"/>
    <mergeCell ref="M187:Y187"/>
    <mergeCell ref="Z187:AC187"/>
    <mergeCell ref="AD187:AH187"/>
    <mergeCell ref="AI187:AU187"/>
    <mergeCell ref="AV187:AY187"/>
    <mergeCell ref="H192:L192"/>
    <mergeCell ref="M192:Y192"/>
    <mergeCell ref="Z192:AC192"/>
    <mergeCell ref="AD192:AH192"/>
    <mergeCell ref="AI192:AU192"/>
    <mergeCell ref="AV192:AY192"/>
    <mergeCell ref="H191:L191"/>
    <mergeCell ref="M191:Y191"/>
    <mergeCell ref="Z191:AC191"/>
    <mergeCell ref="AD191:AH191"/>
    <mergeCell ref="AI191:AU191"/>
    <mergeCell ref="AV191:AY191"/>
    <mergeCell ref="H190:L190"/>
    <mergeCell ref="M190:Y190"/>
    <mergeCell ref="Z190:AC190"/>
    <mergeCell ref="AD190:AH190"/>
    <mergeCell ref="AI190:AU190"/>
    <mergeCell ref="AV190:AY190"/>
    <mergeCell ref="H195:L195"/>
    <mergeCell ref="M195:Y195"/>
    <mergeCell ref="Z195:AC195"/>
    <mergeCell ref="AD195:AH195"/>
    <mergeCell ref="AI195:AU195"/>
    <mergeCell ref="AV195:AY195"/>
    <mergeCell ref="H194:L194"/>
    <mergeCell ref="M194:Y194"/>
    <mergeCell ref="Z194:AC194"/>
    <mergeCell ref="AD194:AH194"/>
    <mergeCell ref="AI194:AU194"/>
    <mergeCell ref="AV194:AY194"/>
    <mergeCell ref="H193:L193"/>
    <mergeCell ref="M193:Y193"/>
    <mergeCell ref="Z193:AC193"/>
    <mergeCell ref="AD193:AH193"/>
    <mergeCell ref="AI193:AU193"/>
    <mergeCell ref="AV193:AY193"/>
    <mergeCell ref="B202:C202"/>
    <mergeCell ref="D202:M202"/>
    <mergeCell ref="N202:AK202"/>
    <mergeCell ref="AL202:AQ202"/>
    <mergeCell ref="AR202:AU202"/>
    <mergeCell ref="AV202:AX202"/>
    <mergeCell ref="B201:C201"/>
    <mergeCell ref="D201:M201"/>
    <mergeCell ref="N201:AK201"/>
    <mergeCell ref="AL201:AQ201"/>
    <mergeCell ref="AR201:AU201"/>
    <mergeCell ref="AV201:AX201"/>
    <mergeCell ref="G197:AX197"/>
    <mergeCell ref="B200:C200"/>
    <mergeCell ref="D200:M200"/>
    <mergeCell ref="N200:AK200"/>
    <mergeCell ref="AL200:AQ200"/>
    <mergeCell ref="AR200:AU200"/>
    <mergeCell ref="AV200:AX200"/>
    <mergeCell ref="B205:C205"/>
    <mergeCell ref="D205:M205"/>
    <mergeCell ref="N205:AK205"/>
    <mergeCell ref="AL205:AQ205"/>
    <mergeCell ref="AR205:AU205"/>
    <mergeCell ref="AV205:AX205"/>
    <mergeCell ref="B204:C204"/>
    <mergeCell ref="D204:M204"/>
    <mergeCell ref="N204:AK204"/>
    <mergeCell ref="AL204:AQ204"/>
    <mergeCell ref="AR204:AU204"/>
    <mergeCell ref="AV204:AX204"/>
    <mergeCell ref="B203:C203"/>
    <mergeCell ref="D203:M203"/>
    <mergeCell ref="N203:AK203"/>
    <mergeCell ref="AL203:AQ203"/>
    <mergeCell ref="AR203:AU203"/>
    <mergeCell ref="AV203:AX203"/>
    <mergeCell ref="B208:C208"/>
    <mergeCell ref="D208:M208"/>
    <mergeCell ref="N208:AK208"/>
    <mergeCell ref="AL208:AQ208"/>
    <mergeCell ref="AR208:AU208"/>
    <mergeCell ref="AV208:AX208"/>
    <mergeCell ref="B207:C207"/>
    <mergeCell ref="D207:M207"/>
    <mergeCell ref="N207:AK207"/>
    <mergeCell ref="AL207:AQ207"/>
    <mergeCell ref="AR207:AU207"/>
    <mergeCell ref="AV207:AX207"/>
    <mergeCell ref="B206:C206"/>
    <mergeCell ref="D206:M206"/>
    <mergeCell ref="N206:AK206"/>
    <mergeCell ref="AL206:AQ206"/>
    <mergeCell ref="AR206:AU206"/>
    <mergeCell ref="AV206:AX206"/>
    <mergeCell ref="B213:H213"/>
    <mergeCell ref="I213:Y213"/>
    <mergeCell ref="B214:H214"/>
    <mergeCell ref="I214:M214"/>
    <mergeCell ref="N214:T214"/>
    <mergeCell ref="U214:Y214"/>
    <mergeCell ref="B210:C210"/>
    <mergeCell ref="D210:M210"/>
    <mergeCell ref="N210:AK210"/>
    <mergeCell ref="AL210:AQ210"/>
    <mergeCell ref="AR210:AU210"/>
    <mergeCell ref="AV210:AX210"/>
    <mergeCell ref="B209:C209"/>
    <mergeCell ref="D209:M209"/>
    <mergeCell ref="N209:AK209"/>
    <mergeCell ref="AL209:AQ209"/>
    <mergeCell ref="AR209:AU209"/>
    <mergeCell ref="AV209:AX209"/>
    <mergeCell ref="B218:C218"/>
    <mergeCell ref="D218:M218"/>
    <mergeCell ref="N218:AK218"/>
    <mergeCell ref="AL218:AQ218"/>
    <mergeCell ref="AR218:AU218"/>
    <mergeCell ref="AV218:AX218"/>
    <mergeCell ref="AL215:AR215"/>
    <mergeCell ref="AS215:AW215"/>
    <mergeCell ref="B217:C217"/>
    <mergeCell ref="D217:M217"/>
    <mergeCell ref="N217:AK217"/>
    <mergeCell ref="AL217:AQ217"/>
    <mergeCell ref="AR217:AU217"/>
    <mergeCell ref="AV217:AX217"/>
    <mergeCell ref="Z214:AF214"/>
    <mergeCell ref="AG214:AK214"/>
    <mergeCell ref="AL214:AR214"/>
    <mergeCell ref="AS214:AW214"/>
    <mergeCell ref="B215:H215"/>
    <mergeCell ref="I215:M215"/>
    <mergeCell ref="N215:T215"/>
    <mergeCell ref="U215:Y215"/>
    <mergeCell ref="Z215:AF215"/>
    <mergeCell ref="AG215:AK215"/>
    <mergeCell ref="B221:C221"/>
    <mergeCell ref="D221:M221"/>
    <mergeCell ref="N221:AK221"/>
    <mergeCell ref="AL221:AQ221"/>
    <mergeCell ref="AR221:AU221"/>
    <mergeCell ref="AV221:AX221"/>
    <mergeCell ref="B220:C220"/>
    <mergeCell ref="D220:M220"/>
    <mergeCell ref="N220:AK220"/>
    <mergeCell ref="AL220:AQ220"/>
    <mergeCell ref="AR220:AU220"/>
    <mergeCell ref="AV220:AX220"/>
    <mergeCell ref="B219:C219"/>
    <mergeCell ref="D219:M219"/>
    <mergeCell ref="N219:AK219"/>
    <mergeCell ref="AL219:AQ219"/>
    <mergeCell ref="AR219:AU219"/>
    <mergeCell ref="AV219:AX219"/>
    <mergeCell ref="B224:C224"/>
    <mergeCell ref="D224:M224"/>
    <mergeCell ref="N224:AK224"/>
    <mergeCell ref="AL224:AQ224"/>
    <mergeCell ref="AR224:AU224"/>
    <mergeCell ref="AV224:AX224"/>
    <mergeCell ref="B223:C223"/>
    <mergeCell ref="D223:M223"/>
    <mergeCell ref="N223:AK223"/>
    <mergeCell ref="AL223:AQ223"/>
    <mergeCell ref="AR223:AU223"/>
    <mergeCell ref="AV223:AX223"/>
    <mergeCell ref="B222:C222"/>
    <mergeCell ref="D222:M222"/>
    <mergeCell ref="N222:AK222"/>
    <mergeCell ref="AL222:AQ222"/>
    <mergeCell ref="AR222:AU222"/>
    <mergeCell ref="AV222:AX222"/>
    <mergeCell ref="B227:C227"/>
    <mergeCell ref="D227:M227"/>
    <mergeCell ref="N227:AK227"/>
    <mergeCell ref="AL227:AQ227"/>
    <mergeCell ref="AR227:AU227"/>
    <mergeCell ref="AV227:AX227"/>
    <mergeCell ref="B226:C226"/>
    <mergeCell ref="D226:M226"/>
    <mergeCell ref="N226:AK226"/>
    <mergeCell ref="AL226:AQ226"/>
    <mergeCell ref="AR226:AU226"/>
    <mergeCell ref="AV226:AX226"/>
    <mergeCell ref="B225:C225"/>
    <mergeCell ref="D225:M225"/>
    <mergeCell ref="N225:AK225"/>
    <mergeCell ref="AL225:AQ225"/>
    <mergeCell ref="AR225:AU225"/>
    <mergeCell ref="AV225:AX225"/>
    <mergeCell ref="B232:C232"/>
    <mergeCell ref="D232:M232"/>
    <mergeCell ref="N232:AK232"/>
    <mergeCell ref="AL232:AQ232"/>
    <mergeCell ref="AR232:AU232"/>
    <mergeCell ref="AV232:AX232"/>
    <mergeCell ref="B231:C231"/>
    <mergeCell ref="D231:M231"/>
    <mergeCell ref="N231:AK231"/>
    <mergeCell ref="AL231:AQ231"/>
    <mergeCell ref="AR231:AU231"/>
    <mergeCell ref="AV231:AX231"/>
    <mergeCell ref="B230:C230"/>
    <mergeCell ref="D230:M230"/>
    <mergeCell ref="N230:AK230"/>
    <mergeCell ref="AL230:AQ230"/>
    <mergeCell ref="AR230:AU230"/>
    <mergeCell ref="AV230:AX230"/>
    <mergeCell ref="B235:C235"/>
    <mergeCell ref="D235:M235"/>
    <mergeCell ref="N235:AK235"/>
    <mergeCell ref="AL235:AQ235"/>
    <mergeCell ref="AR235:AU235"/>
    <mergeCell ref="AV235:AX235"/>
    <mergeCell ref="B234:C234"/>
    <mergeCell ref="D234:M234"/>
    <mergeCell ref="N234:AK234"/>
    <mergeCell ref="AL234:AQ234"/>
    <mergeCell ref="AR234:AU234"/>
    <mergeCell ref="AV234:AX234"/>
    <mergeCell ref="B233:C233"/>
    <mergeCell ref="D233:M233"/>
    <mergeCell ref="N233:AK233"/>
    <mergeCell ref="AL233:AQ233"/>
    <mergeCell ref="AR233:AU233"/>
    <mergeCell ref="AV233:AX233"/>
    <mergeCell ref="B238:C238"/>
    <mergeCell ref="D238:M238"/>
    <mergeCell ref="N238:AK238"/>
    <mergeCell ref="AL238:AQ238"/>
    <mergeCell ref="AR238:AU238"/>
    <mergeCell ref="AV238:AX238"/>
    <mergeCell ref="B237:C237"/>
    <mergeCell ref="D237:M237"/>
    <mergeCell ref="N237:AK237"/>
    <mergeCell ref="AL237:AQ237"/>
    <mergeCell ref="AR237:AU237"/>
    <mergeCell ref="AV237:AX237"/>
    <mergeCell ref="B236:C236"/>
    <mergeCell ref="D236:M236"/>
    <mergeCell ref="N236:AK236"/>
    <mergeCell ref="AL236:AQ236"/>
    <mergeCell ref="AR236:AU236"/>
    <mergeCell ref="AV236:AX236"/>
    <mergeCell ref="B243:H243"/>
    <mergeCell ref="I243:Y243"/>
    <mergeCell ref="B244:H244"/>
    <mergeCell ref="I244:M244"/>
    <mergeCell ref="N244:T244"/>
    <mergeCell ref="U244:Y244"/>
    <mergeCell ref="B240:C240"/>
    <mergeCell ref="D240:M240"/>
    <mergeCell ref="N240:AK240"/>
    <mergeCell ref="AL240:AQ240"/>
    <mergeCell ref="AR240:AU240"/>
    <mergeCell ref="AV240:AX240"/>
    <mergeCell ref="B239:C239"/>
    <mergeCell ref="D239:M239"/>
    <mergeCell ref="N239:AK239"/>
    <mergeCell ref="AL239:AQ239"/>
    <mergeCell ref="AR239:AU239"/>
    <mergeCell ref="AV239:AX239"/>
    <mergeCell ref="B248:C248"/>
    <mergeCell ref="D248:M248"/>
    <mergeCell ref="N248:AK248"/>
    <mergeCell ref="AL248:AQ248"/>
    <mergeCell ref="AR248:AU248"/>
    <mergeCell ref="AV248:AX248"/>
    <mergeCell ref="AL245:AR245"/>
    <mergeCell ref="AS245:AW245"/>
    <mergeCell ref="B247:C247"/>
    <mergeCell ref="D247:M247"/>
    <mergeCell ref="N247:AK247"/>
    <mergeCell ref="AL247:AQ247"/>
    <mergeCell ref="AR247:AU247"/>
    <mergeCell ref="AV247:AX247"/>
    <mergeCell ref="Z244:AF244"/>
    <mergeCell ref="AG244:AK244"/>
    <mergeCell ref="AL244:AR244"/>
    <mergeCell ref="AS244:AW244"/>
    <mergeCell ref="B245:H245"/>
    <mergeCell ref="I245:M245"/>
    <mergeCell ref="N245:T245"/>
    <mergeCell ref="U245:Y245"/>
    <mergeCell ref="Z245:AF245"/>
    <mergeCell ref="AG245:AK245"/>
    <mergeCell ref="B251:C251"/>
    <mergeCell ref="D251:M251"/>
    <mergeCell ref="N251:AK251"/>
    <mergeCell ref="AL251:AQ251"/>
    <mergeCell ref="AR251:AU251"/>
    <mergeCell ref="AV251:AX251"/>
    <mergeCell ref="B250:C250"/>
    <mergeCell ref="D250:M250"/>
    <mergeCell ref="N250:AK250"/>
    <mergeCell ref="AL250:AQ250"/>
    <mergeCell ref="AR250:AU250"/>
    <mergeCell ref="AV250:AX250"/>
    <mergeCell ref="B249:C249"/>
    <mergeCell ref="D249:M249"/>
    <mergeCell ref="N249:AK249"/>
    <mergeCell ref="AL249:AQ249"/>
    <mergeCell ref="AR249:AU249"/>
    <mergeCell ref="AV249:AX249"/>
    <mergeCell ref="B254:C254"/>
    <mergeCell ref="D254:M254"/>
    <mergeCell ref="N254:AK254"/>
    <mergeCell ref="AL254:AQ254"/>
    <mergeCell ref="AR254:AU254"/>
    <mergeCell ref="AV254:AX254"/>
    <mergeCell ref="B253:C253"/>
    <mergeCell ref="D253:M253"/>
    <mergeCell ref="N253:AK253"/>
    <mergeCell ref="AL253:AQ253"/>
    <mergeCell ref="AR253:AU253"/>
    <mergeCell ref="AV253:AX253"/>
    <mergeCell ref="B252:C252"/>
    <mergeCell ref="D252:M252"/>
    <mergeCell ref="N252:AK252"/>
    <mergeCell ref="AL252:AQ252"/>
    <mergeCell ref="AR252:AU252"/>
    <mergeCell ref="AV252:AX252"/>
    <mergeCell ref="B257:C257"/>
    <mergeCell ref="D257:M257"/>
    <mergeCell ref="N257:AK257"/>
    <mergeCell ref="AL257:AQ257"/>
    <mergeCell ref="AR257:AU257"/>
    <mergeCell ref="AV257:AX257"/>
    <mergeCell ref="B256:C256"/>
    <mergeCell ref="D256:M256"/>
    <mergeCell ref="N256:AK256"/>
    <mergeCell ref="AL256:AQ256"/>
    <mergeCell ref="AR256:AU256"/>
    <mergeCell ref="AV256:AX256"/>
    <mergeCell ref="B255:C255"/>
    <mergeCell ref="D255:M255"/>
    <mergeCell ref="N255:AK255"/>
    <mergeCell ref="AL255:AQ255"/>
    <mergeCell ref="AR255:AU255"/>
    <mergeCell ref="AV255:AX255"/>
    <mergeCell ref="B262:C262"/>
    <mergeCell ref="D262:M262"/>
    <mergeCell ref="N262:AK262"/>
    <mergeCell ref="AL262:AQ262"/>
    <mergeCell ref="AR262:AU262"/>
    <mergeCell ref="AV262:AX262"/>
    <mergeCell ref="B261:C261"/>
    <mergeCell ref="D261:M261"/>
    <mergeCell ref="N261:AK261"/>
    <mergeCell ref="AL261:AQ261"/>
    <mergeCell ref="AR261:AU261"/>
    <mergeCell ref="AV261:AX261"/>
    <mergeCell ref="B260:C260"/>
    <mergeCell ref="D260:M260"/>
    <mergeCell ref="N260:AK260"/>
    <mergeCell ref="AL260:AQ260"/>
    <mergeCell ref="AR260:AU260"/>
    <mergeCell ref="AV260:AX260"/>
    <mergeCell ref="B265:C265"/>
    <mergeCell ref="D265:M265"/>
    <mergeCell ref="N265:AK265"/>
    <mergeCell ref="AL265:AQ265"/>
    <mergeCell ref="AR265:AU265"/>
    <mergeCell ref="AV265:AX265"/>
    <mergeCell ref="B264:C264"/>
    <mergeCell ref="D264:M264"/>
    <mergeCell ref="N264:AK264"/>
    <mergeCell ref="AL264:AQ264"/>
    <mergeCell ref="AR264:AU264"/>
    <mergeCell ref="AV264:AX264"/>
    <mergeCell ref="B263:C263"/>
    <mergeCell ref="D263:M263"/>
    <mergeCell ref="N263:AK263"/>
    <mergeCell ref="AL263:AQ263"/>
    <mergeCell ref="AR263:AU263"/>
    <mergeCell ref="AV263:AX263"/>
    <mergeCell ref="B268:C268"/>
    <mergeCell ref="D268:M268"/>
    <mergeCell ref="N268:AK268"/>
    <mergeCell ref="AL268:AQ268"/>
    <mergeCell ref="AR268:AU268"/>
    <mergeCell ref="AV268:AX268"/>
    <mergeCell ref="B267:C267"/>
    <mergeCell ref="D267:M267"/>
    <mergeCell ref="N267:AK267"/>
    <mergeCell ref="AL267:AQ267"/>
    <mergeCell ref="AR267:AU267"/>
    <mergeCell ref="AV267:AX267"/>
    <mergeCell ref="B266:C266"/>
    <mergeCell ref="D266:M266"/>
    <mergeCell ref="N266:AK266"/>
    <mergeCell ref="AL266:AQ266"/>
    <mergeCell ref="AR266:AU266"/>
    <mergeCell ref="AV266:AX266"/>
    <mergeCell ref="B273:H273"/>
    <mergeCell ref="I273:Y273"/>
    <mergeCell ref="B274:H274"/>
    <mergeCell ref="I274:M274"/>
    <mergeCell ref="N274:T274"/>
    <mergeCell ref="U274:Y274"/>
    <mergeCell ref="B270:C270"/>
    <mergeCell ref="D270:M270"/>
    <mergeCell ref="N270:AK270"/>
    <mergeCell ref="AL270:AQ270"/>
    <mergeCell ref="AR270:AU270"/>
    <mergeCell ref="AV270:AX270"/>
    <mergeCell ref="B269:C269"/>
    <mergeCell ref="D269:M269"/>
    <mergeCell ref="N269:AK269"/>
    <mergeCell ref="AL269:AQ269"/>
    <mergeCell ref="AR269:AU269"/>
    <mergeCell ref="AV269:AX269"/>
    <mergeCell ref="B278:C278"/>
    <mergeCell ref="D278:M278"/>
    <mergeCell ref="N278:AK278"/>
    <mergeCell ref="AL278:AQ278"/>
    <mergeCell ref="AR278:AU278"/>
    <mergeCell ref="AV278:AX278"/>
    <mergeCell ref="AL275:AR275"/>
    <mergeCell ref="AS275:AW275"/>
    <mergeCell ref="B277:C277"/>
    <mergeCell ref="D277:M277"/>
    <mergeCell ref="N277:AK277"/>
    <mergeCell ref="AL277:AQ277"/>
    <mergeCell ref="AR277:AU277"/>
    <mergeCell ref="AV277:AX277"/>
    <mergeCell ref="Z274:AF274"/>
    <mergeCell ref="AG274:AK274"/>
    <mergeCell ref="AL274:AR274"/>
    <mergeCell ref="AS274:AW274"/>
    <mergeCell ref="B275:H275"/>
    <mergeCell ref="I275:M275"/>
    <mergeCell ref="N275:T275"/>
    <mergeCell ref="U275:Y275"/>
    <mergeCell ref="Z275:AF275"/>
    <mergeCell ref="AG275:AK275"/>
    <mergeCell ref="B281:C281"/>
    <mergeCell ref="D281:M281"/>
    <mergeCell ref="N281:AK281"/>
    <mergeCell ref="AL281:AQ281"/>
    <mergeCell ref="AR281:AU281"/>
    <mergeCell ref="AV281:AX281"/>
    <mergeCell ref="B280:C280"/>
    <mergeCell ref="D280:M280"/>
    <mergeCell ref="N280:AK280"/>
    <mergeCell ref="AL280:AQ280"/>
    <mergeCell ref="AR280:AU280"/>
    <mergeCell ref="AV280:AX280"/>
    <mergeCell ref="B279:C279"/>
    <mergeCell ref="D279:M279"/>
    <mergeCell ref="N279:AK279"/>
    <mergeCell ref="AL279:AQ279"/>
    <mergeCell ref="AR279:AU279"/>
    <mergeCell ref="AV279:AX279"/>
    <mergeCell ref="B284:C284"/>
    <mergeCell ref="D284:M284"/>
    <mergeCell ref="N284:AK284"/>
    <mergeCell ref="AL284:AQ284"/>
    <mergeCell ref="AR284:AU284"/>
    <mergeCell ref="AV284:AX284"/>
    <mergeCell ref="B283:C283"/>
    <mergeCell ref="D283:M283"/>
    <mergeCell ref="N283:AK283"/>
    <mergeCell ref="AL283:AQ283"/>
    <mergeCell ref="AR283:AU283"/>
    <mergeCell ref="AV283:AX283"/>
    <mergeCell ref="B282:C282"/>
    <mergeCell ref="D282:M282"/>
    <mergeCell ref="N282:AK282"/>
    <mergeCell ref="AL282:AQ282"/>
    <mergeCell ref="AR282:AU282"/>
    <mergeCell ref="AV282:AX282"/>
    <mergeCell ref="B287:C287"/>
    <mergeCell ref="D287:M287"/>
    <mergeCell ref="N287:AK287"/>
    <mergeCell ref="AL287:AQ287"/>
    <mergeCell ref="AR287:AU287"/>
    <mergeCell ref="AV287:AX287"/>
    <mergeCell ref="B286:C286"/>
    <mergeCell ref="D286:M286"/>
    <mergeCell ref="N286:AK286"/>
    <mergeCell ref="AL286:AQ286"/>
    <mergeCell ref="AR286:AU286"/>
    <mergeCell ref="AV286:AX286"/>
    <mergeCell ref="B285:C285"/>
    <mergeCell ref="D285:M285"/>
    <mergeCell ref="N285:AK285"/>
    <mergeCell ref="AL285:AQ285"/>
    <mergeCell ref="AR285:AU285"/>
    <mergeCell ref="AV285:AX285"/>
    <mergeCell ref="B292:C292"/>
    <mergeCell ref="D292:M292"/>
    <mergeCell ref="N292:AK292"/>
    <mergeCell ref="AL292:AQ292"/>
    <mergeCell ref="AR292:AU292"/>
    <mergeCell ref="AV292:AX292"/>
    <mergeCell ref="B291:C291"/>
    <mergeCell ref="D291:M291"/>
    <mergeCell ref="N291:AK291"/>
    <mergeCell ref="AL291:AQ291"/>
    <mergeCell ref="AR291:AU291"/>
    <mergeCell ref="AV291:AX291"/>
    <mergeCell ref="B290:C290"/>
    <mergeCell ref="D290:M290"/>
    <mergeCell ref="N290:AK290"/>
    <mergeCell ref="AL290:AQ290"/>
    <mergeCell ref="AR290:AU290"/>
    <mergeCell ref="AV290:AX290"/>
    <mergeCell ref="B295:C295"/>
    <mergeCell ref="D295:M295"/>
    <mergeCell ref="N295:AK295"/>
    <mergeCell ref="AL295:AQ295"/>
    <mergeCell ref="AR295:AU295"/>
    <mergeCell ref="AV295:AX295"/>
    <mergeCell ref="B294:C294"/>
    <mergeCell ref="D294:M294"/>
    <mergeCell ref="N294:AK294"/>
    <mergeCell ref="AL294:AQ294"/>
    <mergeCell ref="AR294:AU294"/>
    <mergeCell ref="AV294:AX294"/>
    <mergeCell ref="B293:C293"/>
    <mergeCell ref="D293:M293"/>
    <mergeCell ref="N293:AK293"/>
    <mergeCell ref="AL293:AQ293"/>
    <mergeCell ref="AR293:AU293"/>
    <mergeCell ref="AV293:AX293"/>
    <mergeCell ref="B298:C298"/>
    <mergeCell ref="D298:M298"/>
    <mergeCell ref="N298:AK298"/>
    <mergeCell ref="AL298:AQ298"/>
    <mergeCell ref="AR298:AU298"/>
    <mergeCell ref="AV298:AX298"/>
    <mergeCell ref="B297:C297"/>
    <mergeCell ref="D297:M297"/>
    <mergeCell ref="N297:AK297"/>
    <mergeCell ref="AL297:AQ297"/>
    <mergeCell ref="AR297:AU297"/>
    <mergeCell ref="AV297:AX297"/>
    <mergeCell ref="B296:C296"/>
    <mergeCell ref="D296:M296"/>
    <mergeCell ref="N296:AK296"/>
    <mergeCell ref="AL296:AQ296"/>
    <mergeCell ref="AR296:AU296"/>
    <mergeCell ref="AV296:AX296"/>
    <mergeCell ref="B303:H303"/>
    <mergeCell ref="I303:Y303"/>
    <mergeCell ref="B304:H304"/>
    <mergeCell ref="I304:M304"/>
    <mergeCell ref="N304:T304"/>
    <mergeCell ref="U304:Y304"/>
    <mergeCell ref="B300:C300"/>
    <mergeCell ref="D300:M300"/>
    <mergeCell ref="N300:AK300"/>
    <mergeCell ref="AL300:AQ300"/>
    <mergeCell ref="AR300:AU300"/>
    <mergeCell ref="AV300:AX300"/>
    <mergeCell ref="B299:C299"/>
    <mergeCell ref="D299:M299"/>
    <mergeCell ref="N299:AK299"/>
    <mergeCell ref="AL299:AQ299"/>
    <mergeCell ref="AR299:AU299"/>
    <mergeCell ref="AV299:AX299"/>
    <mergeCell ref="B308:C308"/>
    <mergeCell ref="D308:M308"/>
    <mergeCell ref="N308:AK308"/>
    <mergeCell ref="AL308:AQ308"/>
    <mergeCell ref="AR308:AU308"/>
    <mergeCell ref="AV308:AX308"/>
    <mergeCell ref="AL305:AR305"/>
    <mergeCell ref="AS305:AW305"/>
    <mergeCell ref="B307:C307"/>
    <mergeCell ref="D307:M307"/>
    <mergeCell ref="N307:AK307"/>
    <mergeCell ref="AL307:AQ307"/>
    <mergeCell ref="AR307:AU307"/>
    <mergeCell ref="AV307:AX307"/>
    <mergeCell ref="Z304:AF304"/>
    <mergeCell ref="AG304:AK304"/>
    <mergeCell ref="AL304:AR304"/>
    <mergeCell ref="AS304:AW304"/>
    <mergeCell ref="B305:H305"/>
    <mergeCell ref="I305:M305"/>
    <mergeCell ref="N305:T305"/>
    <mergeCell ref="U305:Y305"/>
    <mergeCell ref="Z305:AF305"/>
    <mergeCell ref="AG305:AK305"/>
    <mergeCell ref="B311:C311"/>
    <mergeCell ref="D311:M311"/>
    <mergeCell ref="N311:AK311"/>
    <mergeCell ref="AL311:AQ311"/>
    <mergeCell ref="AR311:AU311"/>
    <mergeCell ref="AV311:AX311"/>
    <mergeCell ref="B310:C310"/>
    <mergeCell ref="D310:M310"/>
    <mergeCell ref="N310:AK310"/>
    <mergeCell ref="AL310:AQ310"/>
    <mergeCell ref="AR310:AU310"/>
    <mergeCell ref="AV310:AX310"/>
    <mergeCell ref="B309:C309"/>
    <mergeCell ref="D309:M309"/>
    <mergeCell ref="N309:AK309"/>
    <mergeCell ref="AL309:AQ309"/>
    <mergeCell ref="AR309:AU309"/>
    <mergeCell ref="AV309:AX309"/>
    <mergeCell ref="B314:C314"/>
    <mergeCell ref="D314:M314"/>
    <mergeCell ref="N314:AK314"/>
    <mergeCell ref="AL314:AQ314"/>
    <mergeCell ref="AR314:AU314"/>
    <mergeCell ref="AV314:AX314"/>
    <mergeCell ref="B313:C313"/>
    <mergeCell ref="D313:M313"/>
    <mergeCell ref="N313:AK313"/>
    <mergeCell ref="AL313:AQ313"/>
    <mergeCell ref="AR313:AU313"/>
    <mergeCell ref="AV313:AX313"/>
    <mergeCell ref="B312:C312"/>
    <mergeCell ref="D312:M312"/>
    <mergeCell ref="N312:AK312"/>
    <mergeCell ref="AL312:AQ312"/>
    <mergeCell ref="AR312:AU312"/>
    <mergeCell ref="AV312:AX312"/>
    <mergeCell ref="B317:C317"/>
    <mergeCell ref="D317:M317"/>
    <mergeCell ref="N317:AK317"/>
    <mergeCell ref="AL317:AQ317"/>
    <mergeCell ref="AR317:AU317"/>
    <mergeCell ref="AV317:AX317"/>
    <mergeCell ref="B316:C316"/>
    <mergeCell ref="D316:M316"/>
    <mergeCell ref="N316:AK316"/>
    <mergeCell ref="AL316:AQ316"/>
    <mergeCell ref="AR316:AU316"/>
    <mergeCell ref="AV316:AX316"/>
    <mergeCell ref="B315:C315"/>
    <mergeCell ref="D315:M315"/>
    <mergeCell ref="N315:AK315"/>
    <mergeCell ref="AL315:AQ315"/>
    <mergeCell ref="AR315:AU315"/>
    <mergeCell ref="AV315:AX315"/>
    <mergeCell ref="B322:C322"/>
    <mergeCell ref="D322:M322"/>
    <mergeCell ref="N322:AK322"/>
    <mergeCell ref="AL322:AQ322"/>
    <mergeCell ref="AR322:AU322"/>
    <mergeCell ref="AV322:AX322"/>
    <mergeCell ref="B321:C321"/>
    <mergeCell ref="D321:M321"/>
    <mergeCell ref="N321:AK321"/>
    <mergeCell ref="AL321:AQ321"/>
    <mergeCell ref="AR321:AU321"/>
    <mergeCell ref="AV321:AX321"/>
    <mergeCell ref="B320:C320"/>
    <mergeCell ref="D320:M320"/>
    <mergeCell ref="N320:AK320"/>
    <mergeCell ref="AL320:AQ320"/>
    <mergeCell ref="AR320:AU320"/>
    <mergeCell ref="AV320:AX320"/>
    <mergeCell ref="B325:C325"/>
    <mergeCell ref="D325:M325"/>
    <mergeCell ref="N325:AK325"/>
    <mergeCell ref="AL325:AQ325"/>
    <mergeCell ref="AR325:AU325"/>
    <mergeCell ref="AV325:AX325"/>
    <mergeCell ref="B324:C324"/>
    <mergeCell ref="D324:M324"/>
    <mergeCell ref="N324:AK324"/>
    <mergeCell ref="AL324:AQ324"/>
    <mergeCell ref="AR324:AU324"/>
    <mergeCell ref="AV324:AX324"/>
    <mergeCell ref="B323:C323"/>
    <mergeCell ref="D323:M323"/>
    <mergeCell ref="N323:AK323"/>
    <mergeCell ref="AL323:AQ323"/>
    <mergeCell ref="AR323:AU323"/>
    <mergeCell ref="AV323:AX323"/>
    <mergeCell ref="B328:C328"/>
    <mergeCell ref="D328:M328"/>
    <mergeCell ref="N328:AK328"/>
    <mergeCell ref="AL328:AQ328"/>
    <mergeCell ref="AR328:AU328"/>
    <mergeCell ref="AV328:AX328"/>
    <mergeCell ref="B327:C327"/>
    <mergeCell ref="D327:M327"/>
    <mergeCell ref="N327:AK327"/>
    <mergeCell ref="AL327:AQ327"/>
    <mergeCell ref="AR327:AU327"/>
    <mergeCell ref="AV327:AX327"/>
    <mergeCell ref="B326:C326"/>
    <mergeCell ref="D326:M326"/>
    <mergeCell ref="N326:AK326"/>
    <mergeCell ref="AL326:AQ326"/>
    <mergeCell ref="AR326:AU326"/>
    <mergeCell ref="AV326:AX326"/>
    <mergeCell ref="B333:H333"/>
    <mergeCell ref="I333:Y333"/>
    <mergeCell ref="B334:H334"/>
    <mergeCell ref="I334:M334"/>
    <mergeCell ref="N334:T334"/>
    <mergeCell ref="U334:Y334"/>
    <mergeCell ref="B330:C330"/>
    <mergeCell ref="D330:M330"/>
    <mergeCell ref="N330:AK330"/>
    <mergeCell ref="AL330:AQ330"/>
    <mergeCell ref="AR330:AU330"/>
    <mergeCell ref="AV330:AX330"/>
    <mergeCell ref="B329:C329"/>
    <mergeCell ref="D329:M329"/>
    <mergeCell ref="N329:AK329"/>
    <mergeCell ref="AL329:AQ329"/>
    <mergeCell ref="AR329:AU329"/>
    <mergeCell ref="AV329:AX329"/>
    <mergeCell ref="B338:C338"/>
    <mergeCell ref="D338:M338"/>
    <mergeCell ref="N338:AK338"/>
    <mergeCell ref="AL338:AQ338"/>
    <mergeCell ref="AR338:AU338"/>
    <mergeCell ref="AV338:AX338"/>
    <mergeCell ref="AL335:AR335"/>
    <mergeCell ref="AS335:AW335"/>
    <mergeCell ref="B337:C337"/>
    <mergeCell ref="D337:M337"/>
    <mergeCell ref="N337:AK337"/>
    <mergeCell ref="AL337:AQ337"/>
    <mergeCell ref="AR337:AU337"/>
    <mergeCell ref="AV337:AX337"/>
    <mergeCell ref="Z334:AF334"/>
    <mergeCell ref="AG334:AK334"/>
    <mergeCell ref="AL334:AR334"/>
    <mergeCell ref="AS334:AW334"/>
    <mergeCell ref="B335:H335"/>
    <mergeCell ref="I335:M335"/>
    <mergeCell ref="N335:T335"/>
    <mergeCell ref="U335:Y335"/>
    <mergeCell ref="Z335:AF335"/>
    <mergeCell ref="AG335:AK335"/>
    <mergeCell ref="B341:C341"/>
    <mergeCell ref="D341:M341"/>
    <mergeCell ref="N341:AK341"/>
    <mergeCell ref="AL341:AQ341"/>
    <mergeCell ref="AR341:AU341"/>
    <mergeCell ref="AV341:AX341"/>
    <mergeCell ref="B340:C340"/>
    <mergeCell ref="D340:M340"/>
    <mergeCell ref="N340:AK340"/>
    <mergeCell ref="AL340:AQ340"/>
    <mergeCell ref="AR340:AU340"/>
    <mergeCell ref="AV340:AX340"/>
    <mergeCell ref="B339:C339"/>
    <mergeCell ref="D339:M339"/>
    <mergeCell ref="N339:AK339"/>
    <mergeCell ref="AL339:AQ339"/>
    <mergeCell ref="AR339:AU339"/>
    <mergeCell ref="AV339:AX339"/>
    <mergeCell ref="B344:C344"/>
    <mergeCell ref="D344:M344"/>
    <mergeCell ref="N344:AK344"/>
    <mergeCell ref="AL344:AQ344"/>
    <mergeCell ref="AR344:AU344"/>
    <mergeCell ref="AV344:AX344"/>
    <mergeCell ref="B343:C343"/>
    <mergeCell ref="D343:M343"/>
    <mergeCell ref="N343:AK343"/>
    <mergeCell ref="AL343:AQ343"/>
    <mergeCell ref="AR343:AU343"/>
    <mergeCell ref="AV343:AX343"/>
    <mergeCell ref="B342:C342"/>
    <mergeCell ref="D342:M342"/>
    <mergeCell ref="N342:AK342"/>
    <mergeCell ref="AL342:AQ342"/>
    <mergeCell ref="AR342:AU342"/>
    <mergeCell ref="AV342:AX342"/>
    <mergeCell ref="B347:C347"/>
    <mergeCell ref="D347:M347"/>
    <mergeCell ref="N347:AK347"/>
    <mergeCell ref="AL347:AQ347"/>
    <mergeCell ref="AR347:AU347"/>
    <mergeCell ref="AV347:AX347"/>
    <mergeCell ref="B346:C346"/>
    <mergeCell ref="D346:M346"/>
    <mergeCell ref="N346:AK346"/>
    <mergeCell ref="AL346:AQ346"/>
    <mergeCell ref="AR346:AU346"/>
    <mergeCell ref="AV346:AX346"/>
    <mergeCell ref="B345:C345"/>
    <mergeCell ref="D345:M345"/>
    <mergeCell ref="N345:AK345"/>
    <mergeCell ref="AL345:AQ345"/>
    <mergeCell ref="AR345:AU345"/>
    <mergeCell ref="AV345:AX345"/>
    <mergeCell ref="B352:C352"/>
    <mergeCell ref="D352:M352"/>
    <mergeCell ref="N352:AK352"/>
    <mergeCell ref="AL352:AQ352"/>
    <mergeCell ref="AR352:AU352"/>
    <mergeCell ref="AV352:AX352"/>
    <mergeCell ref="B351:C351"/>
    <mergeCell ref="D351:M351"/>
    <mergeCell ref="N351:AK351"/>
    <mergeCell ref="AL351:AQ351"/>
    <mergeCell ref="AR351:AU351"/>
    <mergeCell ref="AV351:AX351"/>
    <mergeCell ref="B350:C350"/>
    <mergeCell ref="D350:M350"/>
    <mergeCell ref="N350:AK350"/>
    <mergeCell ref="AL350:AQ350"/>
    <mergeCell ref="AR350:AU350"/>
    <mergeCell ref="AV350:AX350"/>
    <mergeCell ref="B355:C355"/>
    <mergeCell ref="D355:M355"/>
    <mergeCell ref="N355:AK355"/>
    <mergeCell ref="AL355:AQ355"/>
    <mergeCell ref="AR355:AU355"/>
    <mergeCell ref="AV355:AX355"/>
    <mergeCell ref="B354:C354"/>
    <mergeCell ref="D354:M354"/>
    <mergeCell ref="N354:AK354"/>
    <mergeCell ref="AL354:AQ354"/>
    <mergeCell ref="AR354:AU354"/>
    <mergeCell ref="AV354:AX354"/>
    <mergeCell ref="B353:C353"/>
    <mergeCell ref="D353:M353"/>
    <mergeCell ref="N353:AK353"/>
    <mergeCell ref="AL353:AQ353"/>
    <mergeCell ref="AR353:AU353"/>
    <mergeCell ref="AV353:AX353"/>
    <mergeCell ref="B358:C358"/>
    <mergeCell ref="D358:M358"/>
    <mergeCell ref="N358:AK358"/>
    <mergeCell ref="AL358:AQ358"/>
    <mergeCell ref="AR358:AU358"/>
    <mergeCell ref="AV358:AX358"/>
    <mergeCell ref="B357:C357"/>
    <mergeCell ref="D357:M357"/>
    <mergeCell ref="N357:AK357"/>
    <mergeCell ref="AL357:AQ357"/>
    <mergeCell ref="AR357:AU357"/>
    <mergeCell ref="AV357:AX357"/>
    <mergeCell ref="B356:C356"/>
    <mergeCell ref="D356:M356"/>
    <mergeCell ref="N356:AK356"/>
    <mergeCell ref="AL356:AQ356"/>
    <mergeCell ref="AR356:AU356"/>
    <mergeCell ref="AV356:AX356"/>
    <mergeCell ref="B363:H363"/>
    <mergeCell ref="I363:Y363"/>
    <mergeCell ref="B364:H364"/>
    <mergeCell ref="I364:M364"/>
    <mergeCell ref="N364:T364"/>
    <mergeCell ref="U364:Y364"/>
    <mergeCell ref="B360:C360"/>
    <mergeCell ref="D360:M360"/>
    <mergeCell ref="N360:AK360"/>
    <mergeCell ref="AL360:AQ360"/>
    <mergeCell ref="AR360:AU360"/>
    <mergeCell ref="AV360:AX360"/>
    <mergeCell ref="B359:C359"/>
    <mergeCell ref="D359:M359"/>
    <mergeCell ref="N359:AK359"/>
    <mergeCell ref="AL359:AQ359"/>
    <mergeCell ref="AR359:AU359"/>
    <mergeCell ref="AV359:AX359"/>
    <mergeCell ref="B368:C368"/>
    <mergeCell ref="D368:M368"/>
    <mergeCell ref="N368:AK368"/>
    <mergeCell ref="AL368:AQ368"/>
    <mergeCell ref="AR368:AU368"/>
    <mergeCell ref="AV368:AX368"/>
    <mergeCell ref="AL365:AR365"/>
    <mergeCell ref="AS365:AW365"/>
    <mergeCell ref="B367:C367"/>
    <mergeCell ref="D367:M367"/>
    <mergeCell ref="N367:AK367"/>
    <mergeCell ref="AL367:AQ367"/>
    <mergeCell ref="AR367:AU367"/>
    <mergeCell ref="AV367:AX367"/>
    <mergeCell ref="Z364:AF364"/>
    <mergeCell ref="AG364:AK364"/>
    <mergeCell ref="AL364:AR364"/>
    <mergeCell ref="AS364:AW364"/>
    <mergeCell ref="B365:H365"/>
    <mergeCell ref="I365:M365"/>
    <mergeCell ref="N365:T365"/>
    <mergeCell ref="U365:Y365"/>
    <mergeCell ref="Z365:AF365"/>
    <mergeCell ref="AG365:AK365"/>
    <mergeCell ref="B371:C371"/>
    <mergeCell ref="D371:M371"/>
    <mergeCell ref="N371:AK371"/>
    <mergeCell ref="AL371:AQ371"/>
    <mergeCell ref="AR371:AU371"/>
    <mergeCell ref="AV371:AX371"/>
    <mergeCell ref="B370:C370"/>
    <mergeCell ref="D370:M370"/>
    <mergeCell ref="N370:AK370"/>
    <mergeCell ref="AL370:AQ370"/>
    <mergeCell ref="AR370:AU370"/>
    <mergeCell ref="AV370:AX370"/>
    <mergeCell ref="B369:C369"/>
    <mergeCell ref="D369:M369"/>
    <mergeCell ref="N369:AK369"/>
    <mergeCell ref="AL369:AQ369"/>
    <mergeCell ref="AR369:AU369"/>
    <mergeCell ref="AV369:AX369"/>
    <mergeCell ref="B374:C374"/>
    <mergeCell ref="D374:M374"/>
    <mergeCell ref="N374:AK374"/>
    <mergeCell ref="AL374:AQ374"/>
    <mergeCell ref="AR374:AU374"/>
    <mergeCell ref="AV374:AX374"/>
    <mergeCell ref="B373:C373"/>
    <mergeCell ref="D373:M373"/>
    <mergeCell ref="N373:AK373"/>
    <mergeCell ref="AL373:AQ373"/>
    <mergeCell ref="AR373:AU373"/>
    <mergeCell ref="AV373:AX373"/>
    <mergeCell ref="B372:C372"/>
    <mergeCell ref="D372:M372"/>
    <mergeCell ref="N372:AK372"/>
    <mergeCell ref="AL372:AQ372"/>
    <mergeCell ref="AR372:AU372"/>
    <mergeCell ref="AV372:AX372"/>
    <mergeCell ref="B377:C377"/>
    <mergeCell ref="D377:M377"/>
    <mergeCell ref="N377:AK377"/>
    <mergeCell ref="AL377:AQ377"/>
    <mergeCell ref="AR377:AU377"/>
    <mergeCell ref="AV377:AX377"/>
    <mergeCell ref="B376:C376"/>
    <mergeCell ref="D376:M376"/>
    <mergeCell ref="N376:AK376"/>
    <mergeCell ref="AL376:AQ376"/>
    <mergeCell ref="AR376:AU376"/>
    <mergeCell ref="AV376:AX376"/>
    <mergeCell ref="B375:C375"/>
    <mergeCell ref="D375:M375"/>
    <mergeCell ref="N375:AK375"/>
    <mergeCell ref="AL375:AQ375"/>
    <mergeCell ref="AR375:AU375"/>
    <mergeCell ref="AV375:AX375"/>
    <mergeCell ref="B382:C382"/>
    <mergeCell ref="D382:M382"/>
    <mergeCell ref="N382:AK382"/>
    <mergeCell ref="AL382:AQ382"/>
    <mergeCell ref="AR382:AU382"/>
    <mergeCell ref="AV382:AX382"/>
    <mergeCell ref="B381:C381"/>
    <mergeCell ref="D381:M381"/>
    <mergeCell ref="N381:AK381"/>
    <mergeCell ref="AL381:AQ381"/>
    <mergeCell ref="AR381:AU381"/>
    <mergeCell ref="AV381:AX381"/>
    <mergeCell ref="B380:C380"/>
    <mergeCell ref="D380:M380"/>
    <mergeCell ref="N380:AK380"/>
    <mergeCell ref="AL380:AQ380"/>
    <mergeCell ref="AR380:AU380"/>
    <mergeCell ref="AV380:AX380"/>
    <mergeCell ref="B385:C385"/>
    <mergeCell ref="D385:M385"/>
    <mergeCell ref="N385:AK385"/>
    <mergeCell ref="AL385:AQ385"/>
    <mergeCell ref="AR385:AU385"/>
    <mergeCell ref="AV385:AX385"/>
    <mergeCell ref="B384:C384"/>
    <mergeCell ref="D384:M384"/>
    <mergeCell ref="N384:AK384"/>
    <mergeCell ref="AL384:AQ384"/>
    <mergeCell ref="AR384:AU384"/>
    <mergeCell ref="AV384:AX384"/>
    <mergeCell ref="B383:C383"/>
    <mergeCell ref="D383:M383"/>
    <mergeCell ref="N383:AK383"/>
    <mergeCell ref="AL383:AQ383"/>
    <mergeCell ref="AR383:AU383"/>
    <mergeCell ref="AV383:AX383"/>
    <mergeCell ref="B388:C388"/>
    <mergeCell ref="D388:M388"/>
    <mergeCell ref="N388:AK388"/>
    <mergeCell ref="AL388:AQ388"/>
    <mergeCell ref="AR388:AU388"/>
    <mergeCell ref="AV388:AX388"/>
    <mergeCell ref="B387:C387"/>
    <mergeCell ref="D387:M387"/>
    <mergeCell ref="N387:AK387"/>
    <mergeCell ref="AL387:AQ387"/>
    <mergeCell ref="AR387:AU387"/>
    <mergeCell ref="AV387:AX387"/>
    <mergeCell ref="B386:C386"/>
    <mergeCell ref="D386:M386"/>
    <mergeCell ref="N386:AK386"/>
    <mergeCell ref="AL386:AQ386"/>
    <mergeCell ref="AR386:AU386"/>
    <mergeCell ref="AV386:AX386"/>
    <mergeCell ref="B393:H393"/>
    <mergeCell ref="I393:Y393"/>
    <mergeCell ref="B394:H394"/>
    <mergeCell ref="I394:M394"/>
    <mergeCell ref="N394:T394"/>
    <mergeCell ref="U394:Y394"/>
    <mergeCell ref="B390:C390"/>
    <mergeCell ref="D390:M390"/>
    <mergeCell ref="N390:AK390"/>
    <mergeCell ref="AL390:AQ390"/>
    <mergeCell ref="AR390:AU390"/>
    <mergeCell ref="AV390:AX390"/>
    <mergeCell ref="B389:C389"/>
    <mergeCell ref="D389:M389"/>
    <mergeCell ref="N389:AK389"/>
    <mergeCell ref="AL389:AQ389"/>
    <mergeCell ref="AR389:AU389"/>
    <mergeCell ref="AV389:AX389"/>
    <mergeCell ref="B398:C398"/>
    <mergeCell ref="D398:M398"/>
    <mergeCell ref="N398:AK398"/>
    <mergeCell ref="AL398:AQ398"/>
    <mergeCell ref="AR398:AU398"/>
    <mergeCell ref="AV398:AX398"/>
    <mergeCell ref="AL395:AR395"/>
    <mergeCell ref="AS395:AW395"/>
    <mergeCell ref="B397:C397"/>
    <mergeCell ref="D397:M397"/>
    <mergeCell ref="N397:AK397"/>
    <mergeCell ref="AL397:AQ397"/>
    <mergeCell ref="AR397:AU397"/>
    <mergeCell ref="AV397:AX397"/>
    <mergeCell ref="Z394:AF394"/>
    <mergeCell ref="AG394:AK394"/>
    <mergeCell ref="AL394:AR394"/>
    <mergeCell ref="AS394:AW394"/>
    <mergeCell ref="B395:H395"/>
    <mergeCell ref="I395:M395"/>
    <mergeCell ref="N395:T395"/>
    <mergeCell ref="U395:Y395"/>
    <mergeCell ref="Z395:AF395"/>
    <mergeCell ref="AG395:AK395"/>
    <mergeCell ref="B401:C401"/>
    <mergeCell ref="D401:M401"/>
    <mergeCell ref="N401:AK401"/>
    <mergeCell ref="AL401:AQ401"/>
    <mergeCell ref="AR401:AU401"/>
    <mergeCell ref="AV401:AX401"/>
    <mergeCell ref="B400:C400"/>
    <mergeCell ref="D400:M400"/>
    <mergeCell ref="N400:AK400"/>
    <mergeCell ref="AL400:AQ400"/>
    <mergeCell ref="AR400:AU400"/>
    <mergeCell ref="AV400:AX400"/>
    <mergeCell ref="B399:C399"/>
    <mergeCell ref="D399:M399"/>
    <mergeCell ref="N399:AK399"/>
    <mergeCell ref="AL399:AQ399"/>
    <mergeCell ref="AR399:AU399"/>
    <mergeCell ref="AV399:AX399"/>
    <mergeCell ref="B404:C404"/>
    <mergeCell ref="D404:M404"/>
    <mergeCell ref="N404:AK404"/>
    <mergeCell ref="AL404:AQ404"/>
    <mergeCell ref="AR404:AU404"/>
    <mergeCell ref="AV404:AX404"/>
    <mergeCell ref="B403:C403"/>
    <mergeCell ref="D403:M403"/>
    <mergeCell ref="N403:AK403"/>
    <mergeCell ref="AL403:AQ403"/>
    <mergeCell ref="AR403:AU403"/>
    <mergeCell ref="AV403:AX403"/>
    <mergeCell ref="B402:C402"/>
    <mergeCell ref="D402:M402"/>
    <mergeCell ref="N402:AK402"/>
    <mergeCell ref="AL402:AQ402"/>
    <mergeCell ref="AR402:AU402"/>
    <mergeCell ref="AV402:AX402"/>
    <mergeCell ref="B407:C407"/>
    <mergeCell ref="D407:M407"/>
    <mergeCell ref="N407:AK407"/>
    <mergeCell ref="AL407:AQ407"/>
    <mergeCell ref="AR407:AU407"/>
    <mergeCell ref="AV407:AX407"/>
    <mergeCell ref="B406:C406"/>
    <mergeCell ref="D406:M406"/>
    <mergeCell ref="N406:AK406"/>
    <mergeCell ref="AL406:AQ406"/>
    <mergeCell ref="AR406:AU406"/>
    <mergeCell ref="AV406:AX406"/>
    <mergeCell ref="B405:C405"/>
    <mergeCell ref="D405:M405"/>
    <mergeCell ref="N405:AK405"/>
    <mergeCell ref="AL405:AQ405"/>
    <mergeCell ref="AR405:AU405"/>
    <mergeCell ref="AV405:AX405"/>
    <mergeCell ref="B412:C412"/>
    <mergeCell ref="D412:M412"/>
    <mergeCell ref="N412:AK412"/>
    <mergeCell ref="AL412:AQ412"/>
    <mergeCell ref="AR412:AU412"/>
    <mergeCell ref="AV412:AX412"/>
    <mergeCell ref="B411:C411"/>
    <mergeCell ref="D411:M411"/>
    <mergeCell ref="N411:AK411"/>
    <mergeCell ref="AL411:AQ411"/>
    <mergeCell ref="AR411:AU411"/>
    <mergeCell ref="AV411:AX411"/>
    <mergeCell ref="B410:C410"/>
    <mergeCell ref="D410:M410"/>
    <mergeCell ref="N410:AK410"/>
    <mergeCell ref="AL410:AQ410"/>
    <mergeCell ref="AR410:AU410"/>
    <mergeCell ref="AV410:AX410"/>
    <mergeCell ref="B415:C415"/>
    <mergeCell ref="D415:M415"/>
    <mergeCell ref="N415:AK415"/>
    <mergeCell ref="AL415:AQ415"/>
    <mergeCell ref="AR415:AU415"/>
    <mergeCell ref="AV415:AX415"/>
    <mergeCell ref="B414:C414"/>
    <mergeCell ref="D414:M414"/>
    <mergeCell ref="N414:AK414"/>
    <mergeCell ref="AL414:AQ414"/>
    <mergeCell ref="AR414:AU414"/>
    <mergeCell ref="AV414:AX414"/>
    <mergeCell ref="B413:C413"/>
    <mergeCell ref="D413:M413"/>
    <mergeCell ref="N413:AK413"/>
    <mergeCell ref="AL413:AQ413"/>
    <mergeCell ref="AR413:AU413"/>
    <mergeCell ref="AV413:AX413"/>
    <mergeCell ref="B418:C418"/>
    <mergeCell ref="D418:M418"/>
    <mergeCell ref="N418:AK418"/>
    <mergeCell ref="AL418:AQ418"/>
    <mergeCell ref="AR418:AU418"/>
    <mergeCell ref="AV418:AX418"/>
    <mergeCell ref="B417:C417"/>
    <mergeCell ref="D417:M417"/>
    <mergeCell ref="N417:AK417"/>
    <mergeCell ref="AL417:AQ417"/>
    <mergeCell ref="AR417:AU417"/>
    <mergeCell ref="AV417:AX417"/>
    <mergeCell ref="B416:C416"/>
    <mergeCell ref="D416:M416"/>
    <mergeCell ref="N416:AK416"/>
    <mergeCell ref="AL416:AQ416"/>
    <mergeCell ref="AR416:AU416"/>
    <mergeCell ref="AV416:AX416"/>
    <mergeCell ref="B423:H423"/>
    <mergeCell ref="I423:Y423"/>
    <mergeCell ref="B424:H424"/>
    <mergeCell ref="I424:M424"/>
    <mergeCell ref="N424:T424"/>
    <mergeCell ref="U424:Y424"/>
    <mergeCell ref="B420:C420"/>
    <mergeCell ref="D420:M420"/>
    <mergeCell ref="N420:AK420"/>
    <mergeCell ref="AL420:AQ420"/>
    <mergeCell ref="AR420:AU420"/>
    <mergeCell ref="AV420:AX420"/>
    <mergeCell ref="B419:C419"/>
    <mergeCell ref="D419:M419"/>
    <mergeCell ref="N419:AK419"/>
    <mergeCell ref="AL419:AQ419"/>
    <mergeCell ref="AR419:AU419"/>
    <mergeCell ref="AV419:AX419"/>
    <mergeCell ref="B428:C428"/>
    <mergeCell ref="D428:M428"/>
    <mergeCell ref="N428:AK428"/>
    <mergeCell ref="AL428:AQ428"/>
    <mergeCell ref="AR428:AU428"/>
    <mergeCell ref="AV428:AX428"/>
    <mergeCell ref="AL425:AR425"/>
    <mergeCell ref="AS425:AW425"/>
    <mergeCell ref="B427:C427"/>
    <mergeCell ref="D427:M427"/>
    <mergeCell ref="N427:AK427"/>
    <mergeCell ref="AL427:AQ427"/>
    <mergeCell ref="AR427:AU427"/>
    <mergeCell ref="AV427:AX427"/>
    <mergeCell ref="Z424:AF424"/>
    <mergeCell ref="AG424:AK424"/>
    <mergeCell ref="AL424:AR424"/>
    <mergeCell ref="AS424:AW424"/>
    <mergeCell ref="B425:H425"/>
    <mergeCell ref="I425:M425"/>
    <mergeCell ref="N425:T425"/>
    <mergeCell ref="U425:Y425"/>
    <mergeCell ref="Z425:AF425"/>
    <mergeCell ref="AG425:AK425"/>
    <mergeCell ref="B431:C431"/>
    <mergeCell ref="D431:M431"/>
    <mergeCell ref="N431:AK431"/>
    <mergeCell ref="AL431:AQ431"/>
    <mergeCell ref="AR431:AU431"/>
    <mergeCell ref="AV431:AX431"/>
    <mergeCell ref="B430:C430"/>
    <mergeCell ref="D430:M430"/>
    <mergeCell ref="N430:AK430"/>
    <mergeCell ref="AL430:AQ430"/>
    <mergeCell ref="AR430:AU430"/>
    <mergeCell ref="AV430:AX430"/>
    <mergeCell ref="B429:C429"/>
    <mergeCell ref="D429:M429"/>
    <mergeCell ref="N429:AK429"/>
    <mergeCell ref="AL429:AQ429"/>
    <mergeCell ref="AR429:AU429"/>
    <mergeCell ref="AV429:AX429"/>
    <mergeCell ref="B434:C434"/>
    <mergeCell ref="D434:M434"/>
    <mergeCell ref="N434:AK434"/>
    <mergeCell ref="AL434:AQ434"/>
    <mergeCell ref="AR434:AU434"/>
    <mergeCell ref="AV434:AX434"/>
    <mergeCell ref="B433:C433"/>
    <mergeCell ref="D433:M433"/>
    <mergeCell ref="N433:AK433"/>
    <mergeCell ref="AL433:AQ433"/>
    <mergeCell ref="AR433:AU433"/>
    <mergeCell ref="AV433:AX433"/>
    <mergeCell ref="B432:C432"/>
    <mergeCell ref="D432:M432"/>
    <mergeCell ref="N432:AK432"/>
    <mergeCell ref="AL432:AQ432"/>
    <mergeCell ref="AR432:AU432"/>
    <mergeCell ref="AV432:AX432"/>
    <mergeCell ref="B437:C437"/>
    <mergeCell ref="D437:M437"/>
    <mergeCell ref="N437:AK437"/>
    <mergeCell ref="AL437:AQ437"/>
    <mergeCell ref="AR437:AU437"/>
    <mergeCell ref="AV437:AX437"/>
    <mergeCell ref="B436:C436"/>
    <mergeCell ref="D436:M436"/>
    <mergeCell ref="N436:AK436"/>
    <mergeCell ref="AL436:AQ436"/>
    <mergeCell ref="AR436:AU436"/>
    <mergeCell ref="AV436:AX436"/>
    <mergeCell ref="B435:C435"/>
    <mergeCell ref="D435:M435"/>
    <mergeCell ref="N435:AK435"/>
    <mergeCell ref="AL435:AQ435"/>
    <mergeCell ref="AR435:AU435"/>
    <mergeCell ref="AV435:AX435"/>
    <mergeCell ref="B442:C442"/>
    <mergeCell ref="D442:M442"/>
    <mergeCell ref="N442:AK442"/>
    <mergeCell ref="AL442:AQ442"/>
    <mergeCell ref="AR442:AU442"/>
    <mergeCell ref="AV442:AX442"/>
    <mergeCell ref="B441:C441"/>
    <mergeCell ref="D441:M441"/>
    <mergeCell ref="N441:AK441"/>
    <mergeCell ref="AL441:AQ441"/>
    <mergeCell ref="AR441:AU441"/>
    <mergeCell ref="AV441:AX441"/>
    <mergeCell ref="B440:C440"/>
    <mergeCell ref="D440:M440"/>
    <mergeCell ref="N440:AK440"/>
    <mergeCell ref="AL440:AQ440"/>
    <mergeCell ref="AR440:AU440"/>
    <mergeCell ref="AV440:AX440"/>
    <mergeCell ref="B445:C445"/>
    <mergeCell ref="D445:M445"/>
    <mergeCell ref="N445:AK445"/>
    <mergeCell ref="AL445:AQ445"/>
    <mergeCell ref="AR445:AU445"/>
    <mergeCell ref="AV445:AX445"/>
    <mergeCell ref="B444:C444"/>
    <mergeCell ref="D444:M444"/>
    <mergeCell ref="N444:AK444"/>
    <mergeCell ref="AL444:AQ444"/>
    <mergeCell ref="AR444:AU444"/>
    <mergeCell ref="AV444:AX444"/>
    <mergeCell ref="B443:C443"/>
    <mergeCell ref="D443:M443"/>
    <mergeCell ref="N443:AK443"/>
    <mergeCell ref="AL443:AQ443"/>
    <mergeCell ref="AR443:AU443"/>
    <mergeCell ref="AV443:AX443"/>
    <mergeCell ref="B448:C448"/>
    <mergeCell ref="D448:M448"/>
    <mergeCell ref="N448:AK448"/>
    <mergeCell ref="AL448:AQ448"/>
    <mergeCell ref="AR448:AU448"/>
    <mergeCell ref="AV448:AX448"/>
    <mergeCell ref="B447:C447"/>
    <mergeCell ref="D447:M447"/>
    <mergeCell ref="N447:AK447"/>
    <mergeCell ref="AL447:AQ447"/>
    <mergeCell ref="AR447:AU447"/>
    <mergeCell ref="AV447:AX447"/>
    <mergeCell ref="B446:C446"/>
    <mergeCell ref="D446:M446"/>
    <mergeCell ref="N446:AK446"/>
    <mergeCell ref="AL446:AQ446"/>
    <mergeCell ref="AR446:AU446"/>
    <mergeCell ref="AV446:AX446"/>
    <mergeCell ref="AK451:AQ451"/>
    <mergeCell ref="AR451:AY451"/>
    <mergeCell ref="B452:G452"/>
    <mergeCell ref="H452:Y452"/>
    <mergeCell ref="Z452:AE452"/>
    <mergeCell ref="AF452:AQ452"/>
    <mergeCell ref="AR452:AY452"/>
    <mergeCell ref="B450:C450"/>
    <mergeCell ref="D450:M450"/>
    <mergeCell ref="N450:AK450"/>
    <mergeCell ref="AL450:AQ450"/>
    <mergeCell ref="AR450:AU450"/>
    <mergeCell ref="AV450:AX450"/>
    <mergeCell ref="B449:C449"/>
    <mergeCell ref="D449:M449"/>
    <mergeCell ref="N449:AK449"/>
    <mergeCell ref="AL449:AQ449"/>
    <mergeCell ref="AR449:AU449"/>
    <mergeCell ref="AV449:AX449"/>
    <mergeCell ref="B458:G464"/>
    <mergeCell ref="H458:P458"/>
    <mergeCell ref="Q458:W458"/>
    <mergeCell ref="X458:AD458"/>
    <mergeCell ref="AE458:AK458"/>
    <mergeCell ref="AL458:AR458"/>
    <mergeCell ref="X460:AD460"/>
    <mergeCell ref="AE460:AK460"/>
    <mergeCell ref="AL460:AR460"/>
    <mergeCell ref="J462:P462"/>
    <mergeCell ref="B455:G456"/>
    <mergeCell ref="H455:Y456"/>
    <mergeCell ref="Z455:AE456"/>
    <mergeCell ref="AF455:AY456"/>
    <mergeCell ref="B457:G457"/>
    <mergeCell ref="H457:AY457"/>
    <mergeCell ref="B453:G453"/>
    <mergeCell ref="H453:Y453"/>
    <mergeCell ref="Z453:AE453"/>
    <mergeCell ref="AF453:AQ453"/>
    <mergeCell ref="AR453:AY453"/>
    <mergeCell ref="B454:G454"/>
    <mergeCell ref="H454:Y454"/>
    <mergeCell ref="Z454:AE454"/>
    <mergeCell ref="AF454:AY454"/>
    <mergeCell ref="AS460:AY460"/>
    <mergeCell ref="J461:P461"/>
    <mergeCell ref="Q461:W461"/>
    <mergeCell ref="X461:AD461"/>
    <mergeCell ref="AE461:AK461"/>
    <mergeCell ref="AL461:AR461"/>
    <mergeCell ref="AS461:AY461"/>
    <mergeCell ref="AS458:AY458"/>
    <mergeCell ref="H459:I462"/>
    <mergeCell ref="J459:P459"/>
    <mergeCell ref="Q459:W459"/>
    <mergeCell ref="X459:AD459"/>
    <mergeCell ref="AE459:AK459"/>
    <mergeCell ref="AL459:AR459"/>
    <mergeCell ref="AS459:AY459"/>
    <mergeCell ref="J460:P460"/>
    <mergeCell ref="Q460:W460"/>
    <mergeCell ref="AS463:AY463"/>
    <mergeCell ref="H464:P464"/>
    <mergeCell ref="Q464:W464"/>
    <mergeCell ref="X464:AD464"/>
    <mergeCell ref="AE464:AK464"/>
    <mergeCell ref="AL464:AR464"/>
    <mergeCell ref="AS464:AY464"/>
    <mergeCell ref="Q462:W462"/>
    <mergeCell ref="X462:AD462"/>
    <mergeCell ref="AE462:AK462"/>
    <mergeCell ref="AL462:AR462"/>
    <mergeCell ref="AS462:AY462"/>
    <mergeCell ref="H463:P463"/>
    <mergeCell ref="Q463:W463"/>
    <mergeCell ref="X463:AD463"/>
    <mergeCell ref="AE463:AK463"/>
    <mergeCell ref="AL463:AR463"/>
    <mergeCell ref="D469:L469"/>
    <mergeCell ref="M469:R469"/>
    <mergeCell ref="S469:X469"/>
    <mergeCell ref="Y469:AY469"/>
    <mergeCell ref="D470:L470"/>
    <mergeCell ref="M470:R470"/>
    <mergeCell ref="S470:X470"/>
    <mergeCell ref="Y470:AY470"/>
    <mergeCell ref="M467:R467"/>
    <mergeCell ref="S467:X467"/>
    <mergeCell ref="Y467:AY467"/>
    <mergeCell ref="D468:L468"/>
    <mergeCell ref="M468:R468"/>
    <mergeCell ref="S468:X468"/>
    <mergeCell ref="Y468:AY468"/>
    <mergeCell ref="B465:C473"/>
    <mergeCell ref="D465:L465"/>
    <mergeCell ref="M465:R465"/>
    <mergeCell ref="S465:X465"/>
    <mergeCell ref="Y465:AY465"/>
    <mergeCell ref="D466:L466"/>
    <mergeCell ref="M466:R466"/>
    <mergeCell ref="S466:X466"/>
    <mergeCell ref="Y466:AY466"/>
    <mergeCell ref="D467:L467"/>
    <mergeCell ref="B477:G479"/>
    <mergeCell ref="H477:AY479"/>
    <mergeCell ref="B481:G481"/>
    <mergeCell ref="H481:AY481"/>
    <mergeCell ref="B482:G525"/>
    <mergeCell ref="H482:AC482"/>
    <mergeCell ref="AD482:AY482"/>
    <mergeCell ref="H483:L483"/>
    <mergeCell ref="M483:Y483"/>
    <mergeCell ref="Z483:AC483"/>
    <mergeCell ref="D473:L473"/>
    <mergeCell ref="M473:R473"/>
    <mergeCell ref="S473:X473"/>
    <mergeCell ref="Y473:AY473"/>
    <mergeCell ref="B476:G476"/>
    <mergeCell ref="H476:AY476"/>
    <mergeCell ref="D471:L471"/>
    <mergeCell ref="M471:R471"/>
    <mergeCell ref="S471:X471"/>
    <mergeCell ref="Y471:AY471"/>
    <mergeCell ref="D472:L472"/>
    <mergeCell ref="M472:R472"/>
    <mergeCell ref="S472:X472"/>
    <mergeCell ref="Y472:AY472"/>
    <mergeCell ref="H487:L487"/>
    <mergeCell ref="M487:Y487"/>
    <mergeCell ref="Z487:AC487"/>
    <mergeCell ref="AD487:AH487"/>
    <mergeCell ref="AI487:AU487"/>
    <mergeCell ref="AV487:AY487"/>
    <mergeCell ref="Z485:AC485"/>
    <mergeCell ref="AD485:AH485"/>
    <mergeCell ref="AI485:AU485"/>
    <mergeCell ref="AV485:AY485"/>
    <mergeCell ref="H486:L486"/>
    <mergeCell ref="M486:Y486"/>
    <mergeCell ref="Z486:AC486"/>
    <mergeCell ref="AD486:AH486"/>
    <mergeCell ref="AI486:AU486"/>
    <mergeCell ref="AV486:AY486"/>
    <mergeCell ref="AD483:AH483"/>
    <mergeCell ref="AI483:AU483"/>
    <mergeCell ref="AV483:AY483"/>
    <mergeCell ref="H484:L484"/>
    <mergeCell ref="M484:Y485"/>
    <mergeCell ref="Z484:AC484"/>
    <mergeCell ref="AD484:AH484"/>
    <mergeCell ref="AI484:AU484"/>
    <mergeCell ref="AV484:AY484"/>
    <mergeCell ref="H485:L485"/>
    <mergeCell ref="H490:L490"/>
    <mergeCell ref="M490:Y490"/>
    <mergeCell ref="Z490:AC490"/>
    <mergeCell ref="AD490:AH490"/>
    <mergeCell ref="AI490:AU490"/>
    <mergeCell ref="AV490:AY490"/>
    <mergeCell ref="H489:L489"/>
    <mergeCell ref="M489:Y489"/>
    <mergeCell ref="Z489:AC489"/>
    <mergeCell ref="AD489:AH489"/>
    <mergeCell ref="AI489:AU489"/>
    <mergeCell ref="AV489:AY489"/>
    <mergeCell ref="H488:L488"/>
    <mergeCell ref="M488:Y488"/>
    <mergeCell ref="Z488:AC488"/>
    <mergeCell ref="AD488:AH488"/>
    <mergeCell ref="AI488:AU488"/>
    <mergeCell ref="AV488:AY488"/>
    <mergeCell ref="H493:AC493"/>
    <mergeCell ref="AD493:AY493"/>
    <mergeCell ref="H494:L494"/>
    <mergeCell ref="M494:Y494"/>
    <mergeCell ref="Z494:AC494"/>
    <mergeCell ref="AD494:AH494"/>
    <mergeCell ref="AI494:AU494"/>
    <mergeCell ref="AV494:AY494"/>
    <mergeCell ref="H492:L492"/>
    <mergeCell ref="M492:Y492"/>
    <mergeCell ref="Z492:AC492"/>
    <mergeCell ref="AD492:AH492"/>
    <mergeCell ref="AI492:AU492"/>
    <mergeCell ref="AV492:AY492"/>
    <mergeCell ref="H491:L491"/>
    <mergeCell ref="M491:Y491"/>
    <mergeCell ref="Z491:AC491"/>
    <mergeCell ref="AD491:AH491"/>
    <mergeCell ref="AI491:AU491"/>
    <mergeCell ref="AV491:AY491"/>
    <mergeCell ref="AV496:AY496"/>
    <mergeCell ref="H497:L497"/>
    <mergeCell ref="M497:Y497"/>
    <mergeCell ref="Z497:AC497"/>
    <mergeCell ref="AD497:AH497"/>
    <mergeCell ref="AI497:AU497"/>
    <mergeCell ref="AV497:AY497"/>
    <mergeCell ref="H495:L495"/>
    <mergeCell ref="M495:Y496"/>
    <mergeCell ref="Z495:AC495"/>
    <mergeCell ref="AD495:AH495"/>
    <mergeCell ref="AI495:AU495"/>
    <mergeCell ref="AV495:AY495"/>
    <mergeCell ref="H496:L496"/>
    <mergeCell ref="Z496:AC496"/>
    <mergeCell ref="AD496:AH496"/>
    <mergeCell ref="AI496:AU496"/>
    <mergeCell ref="H500:L500"/>
    <mergeCell ref="M500:Y500"/>
    <mergeCell ref="Z500:AC500"/>
    <mergeCell ref="AD500:AH500"/>
    <mergeCell ref="AI500:AU500"/>
    <mergeCell ref="AV500:AY500"/>
    <mergeCell ref="H499:L499"/>
    <mergeCell ref="M499:Y499"/>
    <mergeCell ref="Z499:AC499"/>
    <mergeCell ref="AD499:AH499"/>
    <mergeCell ref="AI499:AU499"/>
    <mergeCell ref="AV499:AY499"/>
    <mergeCell ref="H498:L498"/>
    <mergeCell ref="M498:Y498"/>
    <mergeCell ref="Z498:AC498"/>
    <mergeCell ref="AD498:AH498"/>
    <mergeCell ref="AI498:AU498"/>
    <mergeCell ref="AV498:AY498"/>
    <mergeCell ref="H503:L503"/>
    <mergeCell ref="M503:Y503"/>
    <mergeCell ref="Z503:AC503"/>
    <mergeCell ref="AD503:AH503"/>
    <mergeCell ref="AI503:AU503"/>
    <mergeCell ref="AV503:AY503"/>
    <mergeCell ref="H502:L502"/>
    <mergeCell ref="M502:Y502"/>
    <mergeCell ref="Z502:AC502"/>
    <mergeCell ref="AD502:AH502"/>
    <mergeCell ref="AI502:AU502"/>
    <mergeCell ref="AV502:AY502"/>
    <mergeCell ref="H501:L501"/>
    <mergeCell ref="M501:Y501"/>
    <mergeCell ref="Z501:AC501"/>
    <mergeCell ref="AD501:AH501"/>
    <mergeCell ref="AI501:AU501"/>
    <mergeCell ref="AV501:AY501"/>
    <mergeCell ref="H508:L508"/>
    <mergeCell ref="M508:Y508"/>
    <mergeCell ref="Z508:AC508"/>
    <mergeCell ref="AD508:AH508"/>
    <mergeCell ref="AI508:AU508"/>
    <mergeCell ref="AV508:AY508"/>
    <mergeCell ref="H506:L507"/>
    <mergeCell ref="M506:Y507"/>
    <mergeCell ref="Z506:AC506"/>
    <mergeCell ref="AD506:AH506"/>
    <mergeCell ref="AI506:AU506"/>
    <mergeCell ref="AV506:AY506"/>
    <mergeCell ref="Z507:AC507"/>
    <mergeCell ref="AD507:AH507"/>
    <mergeCell ref="AI507:AU507"/>
    <mergeCell ref="AV507:AY507"/>
    <mergeCell ref="H504:AC504"/>
    <mergeCell ref="AD504:AY504"/>
    <mergeCell ref="H505:L505"/>
    <mergeCell ref="M505:Y505"/>
    <mergeCell ref="Z505:AC505"/>
    <mergeCell ref="AD505:AH505"/>
    <mergeCell ref="AI505:AU505"/>
    <mergeCell ref="AV505:AY505"/>
    <mergeCell ref="H511:L511"/>
    <mergeCell ref="M511:Y511"/>
    <mergeCell ref="Z511:AC511"/>
    <mergeCell ref="AD511:AH511"/>
    <mergeCell ref="AI511:AU511"/>
    <mergeCell ref="AV511:AY511"/>
    <mergeCell ref="H510:L510"/>
    <mergeCell ref="M510:Y510"/>
    <mergeCell ref="Z510:AC510"/>
    <mergeCell ref="AD510:AH510"/>
    <mergeCell ref="AI510:AU510"/>
    <mergeCell ref="AV510:AY510"/>
    <mergeCell ref="H509:L509"/>
    <mergeCell ref="M509:Y509"/>
    <mergeCell ref="Z509:AC509"/>
    <mergeCell ref="AD509:AH509"/>
    <mergeCell ref="AI509:AU509"/>
    <mergeCell ref="AV509:AY509"/>
    <mergeCell ref="H514:L514"/>
    <mergeCell ref="M514:Y514"/>
    <mergeCell ref="Z514:AC514"/>
    <mergeCell ref="AD514:AH514"/>
    <mergeCell ref="AI514:AU514"/>
    <mergeCell ref="AV514:AY514"/>
    <mergeCell ref="H513:L513"/>
    <mergeCell ref="M513:Y513"/>
    <mergeCell ref="Z513:AC513"/>
    <mergeCell ref="AD513:AH513"/>
    <mergeCell ref="AI513:AU513"/>
    <mergeCell ref="AV513:AY513"/>
    <mergeCell ref="H512:L512"/>
    <mergeCell ref="M512:Y512"/>
    <mergeCell ref="Z512:AC512"/>
    <mergeCell ref="AD512:AH512"/>
    <mergeCell ref="AI512:AU512"/>
    <mergeCell ref="AV512:AY512"/>
    <mergeCell ref="H519:L519"/>
    <mergeCell ref="M519:Y519"/>
    <mergeCell ref="Z519:AC519"/>
    <mergeCell ref="AD519:AH519"/>
    <mergeCell ref="AI519:AU519"/>
    <mergeCell ref="AV519:AY519"/>
    <mergeCell ref="H517:L518"/>
    <mergeCell ref="M517:Y518"/>
    <mergeCell ref="Z517:AC517"/>
    <mergeCell ref="AD517:AH517"/>
    <mergeCell ref="AI517:AU517"/>
    <mergeCell ref="AV517:AY517"/>
    <mergeCell ref="Z518:AC518"/>
    <mergeCell ref="AD518:AH518"/>
    <mergeCell ref="AI518:AU518"/>
    <mergeCell ref="AV518:AY518"/>
    <mergeCell ref="H515:AC515"/>
    <mergeCell ref="AD515:AY515"/>
    <mergeCell ref="H516:L516"/>
    <mergeCell ref="M516:Y516"/>
    <mergeCell ref="Z516:AC516"/>
    <mergeCell ref="AD516:AH516"/>
    <mergeCell ref="AI516:AU516"/>
    <mergeCell ref="AV516:AY516"/>
    <mergeCell ref="H522:L522"/>
    <mergeCell ref="M522:Y522"/>
    <mergeCell ref="Z522:AC522"/>
    <mergeCell ref="AD522:AH522"/>
    <mergeCell ref="AI522:AU522"/>
    <mergeCell ref="AV522:AY522"/>
    <mergeCell ref="H521:L521"/>
    <mergeCell ref="M521:Y521"/>
    <mergeCell ref="Z521:AC521"/>
    <mergeCell ref="AD521:AH521"/>
    <mergeCell ref="AI521:AU521"/>
    <mergeCell ref="AV521:AY521"/>
    <mergeCell ref="H520:L520"/>
    <mergeCell ref="M520:Y520"/>
    <mergeCell ref="Z520:AC520"/>
    <mergeCell ref="AD520:AH520"/>
    <mergeCell ref="AI520:AU520"/>
    <mergeCell ref="AV520:AY520"/>
    <mergeCell ref="H525:L525"/>
    <mergeCell ref="M525:Y525"/>
    <mergeCell ref="Z525:AC525"/>
    <mergeCell ref="AD525:AH525"/>
    <mergeCell ref="AI525:AU525"/>
    <mergeCell ref="AV525:AY525"/>
    <mergeCell ref="H524:L524"/>
    <mergeCell ref="M524:Y524"/>
    <mergeCell ref="Z524:AC524"/>
    <mergeCell ref="AD524:AH524"/>
    <mergeCell ref="AI524:AU524"/>
    <mergeCell ref="AV524:AY524"/>
    <mergeCell ref="H523:L523"/>
    <mergeCell ref="M523:Y523"/>
    <mergeCell ref="Z523:AC523"/>
    <mergeCell ref="AD523:AH523"/>
    <mergeCell ref="AI523:AU523"/>
    <mergeCell ref="AV523:AY523"/>
    <mergeCell ref="AV529:AY529"/>
    <mergeCell ref="H530:L530"/>
    <mergeCell ref="M530:Y530"/>
    <mergeCell ref="Z530:AC530"/>
    <mergeCell ref="AD530:AH530"/>
    <mergeCell ref="AI530:AU530"/>
    <mergeCell ref="AV530:AY530"/>
    <mergeCell ref="B527:G527"/>
    <mergeCell ref="H527:AY527"/>
    <mergeCell ref="B528:G571"/>
    <mergeCell ref="H528:AC528"/>
    <mergeCell ref="AD528:AY528"/>
    <mergeCell ref="H529:L529"/>
    <mergeCell ref="M529:Y529"/>
    <mergeCell ref="Z529:AC529"/>
    <mergeCell ref="AD529:AH529"/>
    <mergeCell ref="AI529:AU529"/>
    <mergeCell ref="H533:L533"/>
    <mergeCell ref="M533:Y533"/>
    <mergeCell ref="Z533:AC533"/>
    <mergeCell ref="AD533:AH533"/>
    <mergeCell ref="AI533:AU533"/>
    <mergeCell ref="AV533:AY533"/>
    <mergeCell ref="H532:L532"/>
    <mergeCell ref="M532:Y532"/>
    <mergeCell ref="Z532:AC532"/>
    <mergeCell ref="AD532:AH532"/>
    <mergeCell ref="AI532:AU532"/>
    <mergeCell ref="AV532:AY532"/>
    <mergeCell ref="H531:L531"/>
    <mergeCell ref="M531:Y531"/>
    <mergeCell ref="Z531:AC531"/>
    <mergeCell ref="AD531:AH531"/>
    <mergeCell ref="AI531:AU531"/>
    <mergeCell ref="AV531:AY531"/>
    <mergeCell ref="H536:L536"/>
    <mergeCell ref="M536:Y536"/>
    <mergeCell ref="Z536:AC536"/>
    <mergeCell ref="AD536:AH536"/>
    <mergeCell ref="AI536:AU536"/>
    <mergeCell ref="AV536:AY536"/>
    <mergeCell ref="H535:L535"/>
    <mergeCell ref="M535:Y535"/>
    <mergeCell ref="Z535:AC535"/>
    <mergeCell ref="AD535:AH535"/>
    <mergeCell ref="AI535:AU535"/>
    <mergeCell ref="AV535:AY535"/>
    <mergeCell ref="H534:L534"/>
    <mergeCell ref="M534:Y534"/>
    <mergeCell ref="Z534:AC534"/>
    <mergeCell ref="AD534:AH534"/>
    <mergeCell ref="AI534:AU534"/>
    <mergeCell ref="AV534:AY534"/>
    <mergeCell ref="H539:AC539"/>
    <mergeCell ref="AD539:AY539"/>
    <mergeCell ref="H540:L540"/>
    <mergeCell ref="M540:Y540"/>
    <mergeCell ref="Z540:AC540"/>
    <mergeCell ref="AD540:AH540"/>
    <mergeCell ref="AI540:AU540"/>
    <mergeCell ref="AV540:AY540"/>
    <mergeCell ref="H538:L538"/>
    <mergeCell ref="M538:Y538"/>
    <mergeCell ref="Z538:AC538"/>
    <mergeCell ref="AD538:AH538"/>
    <mergeCell ref="AI538:AU538"/>
    <mergeCell ref="AV538:AY538"/>
    <mergeCell ref="H537:L537"/>
    <mergeCell ref="M537:Y537"/>
    <mergeCell ref="Z537:AC537"/>
    <mergeCell ref="AD537:AH537"/>
    <mergeCell ref="AI537:AU537"/>
    <mergeCell ref="AV537:AY537"/>
    <mergeCell ref="H543:L543"/>
    <mergeCell ref="M543:Y543"/>
    <mergeCell ref="Z543:AC543"/>
    <mergeCell ref="AD543:AH543"/>
    <mergeCell ref="AI543:AU543"/>
    <mergeCell ref="AV543:AY543"/>
    <mergeCell ref="H542:L542"/>
    <mergeCell ref="M542:Y542"/>
    <mergeCell ref="Z542:AC542"/>
    <mergeCell ref="AD542:AH542"/>
    <mergeCell ref="AI542:AU542"/>
    <mergeCell ref="AV542:AY542"/>
    <mergeCell ref="H541:L541"/>
    <mergeCell ref="M541:Y541"/>
    <mergeCell ref="Z541:AC541"/>
    <mergeCell ref="AD541:AH541"/>
    <mergeCell ref="AI541:AU541"/>
    <mergeCell ref="AV541:AY541"/>
    <mergeCell ref="H546:L546"/>
    <mergeCell ref="M546:Y546"/>
    <mergeCell ref="Z546:AC546"/>
    <mergeCell ref="AD546:AH546"/>
    <mergeCell ref="AI546:AU546"/>
    <mergeCell ref="AV546:AY546"/>
    <mergeCell ref="H545:L545"/>
    <mergeCell ref="M545:Y545"/>
    <mergeCell ref="Z545:AC545"/>
    <mergeCell ref="AD545:AH545"/>
    <mergeCell ref="AI545:AU545"/>
    <mergeCell ref="AV545:AY545"/>
    <mergeCell ref="H544:L544"/>
    <mergeCell ref="M544:Y544"/>
    <mergeCell ref="Z544:AC544"/>
    <mergeCell ref="AD544:AH544"/>
    <mergeCell ref="AI544:AU544"/>
    <mergeCell ref="AV544:AY544"/>
    <mergeCell ref="H549:L549"/>
    <mergeCell ref="M549:Y549"/>
    <mergeCell ref="Z549:AC549"/>
    <mergeCell ref="AD549:AH549"/>
    <mergeCell ref="AI549:AU549"/>
    <mergeCell ref="AV549:AY549"/>
    <mergeCell ref="H548:L548"/>
    <mergeCell ref="M548:Y548"/>
    <mergeCell ref="Z548:AC548"/>
    <mergeCell ref="AD548:AH548"/>
    <mergeCell ref="AI548:AU548"/>
    <mergeCell ref="AV548:AY548"/>
    <mergeCell ref="H547:L547"/>
    <mergeCell ref="M547:Y547"/>
    <mergeCell ref="Z547:AC547"/>
    <mergeCell ref="AD547:AH547"/>
    <mergeCell ref="AI547:AU547"/>
    <mergeCell ref="AV547:AY547"/>
    <mergeCell ref="H553:L553"/>
    <mergeCell ref="M553:Y553"/>
    <mergeCell ref="Z553:AC553"/>
    <mergeCell ref="AD553:AH553"/>
    <mergeCell ref="AI553:AU553"/>
    <mergeCell ref="AV553:AY553"/>
    <mergeCell ref="H552:L552"/>
    <mergeCell ref="M552:Y552"/>
    <mergeCell ref="Z552:AC552"/>
    <mergeCell ref="AD552:AH552"/>
    <mergeCell ref="AI552:AU552"/>
    <mergeCell ref="AV552:AY552"/>
    <mergeCell ref="H550:AC550"/>
    <mergeCell ref="AD550:AY550"/>
    <mergeCell ref="H551:L551"/>
    <mergeCell ref="M551:Y551"/>
    <mergeCell ref="Z551:AC551"/>
    <mergeCell ref="AD551:AH551"/>
    <mergeCell ref="AI551:AU551"/>
    <mergeCell ref="AV551:AY551"/>
    <mergeCell ref="H556:L556"/>
    <mergeCell ref="M556:Y556"/>
    <mergeCell ref="Z556:AC556"/>
    <mergeCell ref="AD556:AH556"/>
    <mergeCell ref="AI556:AU556"/>
    <mergeCell ref="AV556:AY556"/>
    <mergeCell ref="H555:L555"/>
    <mergeCell ref="M555:Y555"/>
    <mergeCell ref="Z555:AC555"/>
    <mergeCell ref="AD555:AH555"/>
    <mergeCell ref="AI555:AU555"/>
    <mergeCell ref="AV555:AY555"/>
    <mergeCell ref="H554:L554"/>
    <mergeCell ref="M554:Y554"/>
    <mergeCell ref="Z554:AC554"/>
    <mergeCell ref="AD554:AH554"/>
    <mergeCell ref="AI554:AU554"/>
    <mergeCell ref="AV554:AY554"/>
    <mergeCell ref="H559:L559"/>
    <mergeCell ref="M559:Y559"/>
    <mergeCell ref="Z559:AC559"/>
    <mergeCell ref="AD559:AH559"/>
    <mergeCell ref="AI559:AU559"/>
    <mergeCell ref="AV559:AY559"/>
    <mergeCell ref="H558:L558"/>
    <mergeCell ref="M558:Y558"/>
    <mergeCell ref="Z558:AC558"/>
    <mergeCell ref="AD558:AH558"/>
    <mergeCell ref="AI558:AU558"/>
    <mergeCell ref="AV558:AY558"/>
    <mergeCell ref="H557:L557"/>
    <mergeCell ref="M557:Y557"/>
    <mergeCell ref="Z557:AC557"/>
    <mergeCell ref="AD557:AH557"/>
    <mergeCell ref="AI557:AU557"/>
    <mergeCell ref="AV557:AY557"/>
    <mergeCell ref="H563:L563"/>
    <mergeCell ref="M563:Y563"/>
    <mergeCell ref="Z563:AC563"/>
    <mergeCell ref="AD563:AH563"/>
    <mergeCell ref="AI563:AU563"/>
    <mergeCell ref="AV563:AY563"/>
    <mergeCell ref="H561:AC561"/>
    <mergeCell ref="AD561:AY561"/>
    <mergeCell ref="H562:L562"/>
    <mergeCell ref="M562:Y562"/>
    <mergeCell ref="Z562:AC562"/>
    <mergeCell ref="AD562:AH562"/>
    <mergeCell ref="AI562:AU562"/>
    <mergeCell ref="AV562:AY562"/>
    <mergeCell ref="H560:L560"/>
    <mergeCell ref="M560:Y560"/>
    <mergeCell ref="Z560:AC560"/>
    <mergeCell ref="AD560:AH560"/>
    <mergeCell ref="AI560:AU560"/>
    <mergeCell ref="AV560:AY560"/>
    <mergeCell ref="H566:L566"/>
    <mergeCell ref="M566:Y566"/>
    <mergeCell ref="Z566:AC566"/>
    <mergeCell ref="AD566:AH566"/>
    <mergeCell ref="AI566:AU566"/>
    <mergeCell ref="AV566:AY566"/>
    <mergeCell ref="H565:L565"/>
    <mergeCell ref="M565:Y565"/>
    <mergeCell ref="Z565:AC565"/>
    <mergeCell ref="AD565:AH565"/>
    <mergeCell ref="AI565:AU565"/>
    <mergeCell ref="AV565:AY565"/>
    <mergeCell ref="H564:L564"/>
    <mergeCell ref="M564:Y564"/>
    <mergeCell ref="Z564:AC564"/>
    <mergeCell ref="AD564:AH564"/>
    <mergeCell ref="AI564:AU564"/>
    <mergeCell ref="AV564:AY564"/>
    <mergeCell ref="H569:L569"/>
    <mergeCell ref="M569:Y569"/>
    <mergeCell ref="Z569:AC569"/>
    <mergeCell ref="AD569:AH569"/>
    <mergeCell ref="AI569:AU569"/>
    <mergeCell ref="AV569:AY569"/>
    <mergeCell ref="H568:L568"/>
    <mergeCell ref="M568:Y568"/>
    <mergeCell ref="Z568:AC568"/>
    <mergeCell ref="AD568:AH568"/>
    <mergeCell ref="AI568:AU568"/>
    <mergeCell ref="AV568:AY568"/>
    <mergeCell ref="H567:L567"/>
    <mergeCell ref="M567:Y567"/>
    <mergeCell ref="Z567:AC567"/>
    <mergeCell ref="AD567:AH567"/>
    <mergeCell ref="AI567:AU567"/>
    <mergeCell ref="AV567:AY567"/>
    <mergeCell ref="G573:AX573"/>
    <mergeCell ref="B576:C576"/>
    <mergeCell ref="D576:M576"/>
    <mergeCell ref="N576:AK576"/>
    <mergeCell ref="AL576:AQ576"/>
    <mergeCell ref="AR576:AU576"/>
    <mergeCell ref="AV576:AX576"/>
    <mergeCell ref="H571:L571"/>
    <mergeCell ref="M571:Y571"/>
    <mergeCell ref="Z571:AC571"/>
    <mergeCell ref="AD571:AH571"/>
    <mergeCell ref="AI571:AU571"/>
    <mergeCell ref="AV571:AY571"/>
    <mergeCell ref="H570:L570"/>
    <mergeCell ref="M570:Y570"/>
    <mergeCell ref="Z570:AC570"/>
    <mergeCell ref="AD570:AH570"/>
    <mergeCell ref="AI570:AU570"/>
    <mergeCell ref="AV570:AY570"/>
    <mergeCell ref="B579:C579"/>
    <mergeCell ref="D579:M579"/>
    <mergeCell ref="N579:AK579"/>
    <mergeCell ref="AL579:AQ579"/>
    <mergeCell ref="AR579:AU579"/>
    <mergeCell ref="AV579:AX579"/>
    <mergeCell ref="B578:C578"/>
    <mergeCell ref="D578:M578"/>
    <mergeCell ref="N578:AK578"/>
    <mergeCell ref="AL578:AQ578"/>
    <mergeCell ref="AR578:AU578"/>
    <mergeCell ref="AV578:AX578"/>
    <mergeCell ref="B577:C577"/>
    <mergeCell ref="D577:M577"/>
    <mergeCell ref="N577:AK577"/>
    <mergeCell ref="AL577:AQ577"/>
    <mergeCell ref="AR577:AU577"/>
    <mergeCell ref="AV577:AX577"/>
    <mergeCell ref="B582:C582"/>
    <mergeCell ref="D582:M582"/>
    <mergeCell ref="N582:AK582"/>
    <mergeCell ref="AL582:AQ582"/>
    <mergeCell ref="AR582:AU582"/>
    <mergeCell ref="AV582:AX582"/>
    <mergeCell ref="B581:C581"/>
    <mergeCell ref="D581:M581"/>
    <mergeCell ref="N581:AK581"/>
    <mergeCell ref="AL581:AQ581"/>
    <mergeCell ref="AR581:AU581"/>
    <mergeCell ref="AV581:AX581"/>
    <mergeCell ref="B580:C580"/>
    <mergeCell ref="D580:M580"/>
    <mergeCell ref="N580:AK580"/>
    <mergeCell ref="AL580:AQ580"/>
    <mergeCell ref="AR580:AU580"/>
    <mergeCell ref="AV580:AX580"/>
    <mergeCell ref="B585:C585"/>
    <mergeCell ref="D585:M585"/>
    <mergeCell ref="N585:AK585"/>
    <mergeCell ref="AL585:AQ585"/>
    <mergeCell ref="AR585:AU585"/>
    <mergeCell ref="AV585:AX585"/>
    <mergeCell ref="B584:C584"/>
    <mergeCell ref="D584:M584"/>
    <mergeCell ref="N584:AK584"/>
    <mergeCell ref="AL584:AQ584"/>
    <mergeCell ref="AR584:AU584"/>
    <mergeCell ref="AV584:AX584"/>
    <mergeCell ref="B583:C583"/>
    <mergeCell ref="D583:M583"/>
    <mergeCell ref="N583:AK583"/>
    <mergeCell ref="AL583:AQ583"/>
    <mergeCell ref="AR583:AU583"/>
    <mergeCell ref="AV583:AX583"/>
    <mergeCell ref="Z590:AF590"/>
    <mergeCell ref="AG590:AK590"/>
    <mergeCell ref="AL590:AR590"/>
    <mergeCell ref="AS590:AW590"/>
    <mergeCell ref="B591:H591"/>
    <mergeCell ref="I591:M591"/>
    <mergeCell ref="N591:T591"/>
    <mergeCell ref="U591:Y591"/>
    <mergeCell ref="Z591:AF591"/>
    <mergeCell ref="AG591:AK591"/>
    <mergeCell ref="B589:H589"/>
    <mergeCell ref="I589:Y589"/>
    <mergeCell ref="B590:H590"/>
    <mergeCell ref="I590:M590"/>
    <mergeCell ref="N590:T590"/>
    <mergeCell ref="U590:Y590"/>
    <mergeCell ref="B586:C586"/>
    <mergeCell ref="D586:M586"/>
    <mergeCell ref="N586:AK586"/>
    <mergeCell ref="AL586:AQ586"/>
    <mergeCell ref="AR586:AU586"/>
    <mergeCell ref="AV586:AX586"/>
    <mergeCell ref="B595:C595"/>
    <mergeCell ref="D595:M595"/>
    <mergeCell ref="N595:AK595"/>
    <mergeCell ref="AL595:AQ595"/>
    <mergeCell ref="AR595:AU595"/>
    <mergeCell ref="AV595:AX595"/>
    <mergeCell ref="B594:C594"/>
    <mergeCell ref="D594:M594"/>
    <mergeCell ref="N594:AK594"/>
    <mergeCell ref="AL594:AQ594"/>
    <mergeCell ref="AR594:AU594"/>
    <mergeCell ref="AV594:AX594"/>
    <mergeCell ref="AL591:AR591"/>
    <mergeCell ref="AS591:AW591"/>
    <mergeCell ref="B593:C593"/>
    <mergeCell ref="D593:M593"/>
    <mergeCell ref="N593:AK593"/>
    <mergeCell ref="AL593:AQ593"/>
    <mergeCell ref="AR593:AU593"/>
    <mergeCell ref="AV593:AX593"/>
    <mergeCell ref="B598:C598"/>
    <mergeCell ref="D598:M598"/>
    <mergeCell ref="N598:AK598"/>
    <mergeCell ref="AL598:AQ598"/>
    <mergeCell ref="AR598:AU598"/>
    <mergeCell ref="AV598:AX598"/>
    <mergeCell ref="B597:C597"/>
    <mergeCell ref="D597:M597"/>
    <mergeCell ref="N597:AK597"/>
    <mergeCell ref="AL597:AQ597"/>
    <mergeCell ref="AR597:AU597"/>
    <mergeCell ref="AV597:AX597"/>
    <mergeCell ref="B596:C596"/>
    <mergeCell ref="D596:M596"/>
    <mergeCell ref="N596:AK596"/>
    <mergeCell ref="AL596:AQ596"/>
    <mergeCell ref="AR596:AU596"/>
    <mergeCell ref="AV596:AX596"/>
    <mergeCell ref="B601:C601"/>
    <mergeCell ref="D601:M601"/>
    <mergeCell ref="N601:AK601"/>
    <mergeCell ref="AL601:AQ601"/>
    <mergeCell ref="AR601:AU601"/>
    <mergeCell ref="AV601:AX601"/>
    <mergeCell ref="B600:C600"/>
    <mergeCell ref="D600:M600"/>
    <mergeCell ref="N600:AK600"/>
    <mergeCell ref="AL600:AQ600"/>
    <mergeCell ref="AR600:AU600"/>
    <mergeCell ref="AV600:AX600"/>
    <mergeCell ref="B599:C599"/>
    <mergeCell ref="D599:M599"/>
    <mergeCell ref="N599:AK599"/>
    <mergeCell ref="AL599:AQ599"/>
    <mergeCell ref="AR599:AU599"/>
    <mergeCell ref="AV599:AX599"/>
    <mergeCell ref="B606:C606"/>
    <mergeCell ref="D606:M606"/>
    <mergeCell ref="N606:AK606"/>
    <mergeCell ref="AL606:AQ606"/>
    <mergeCell ref="AR606:AU606"/>
    <mergeCell ref="AV606:AX606"/>
    <mergeCell ref="B603:C603"/>
    <mergeCell ref="D603:M603"/>
    <mergeCell ref="N603:AK603"/>
    <mergeCell ref="AL603:AQ603"/>
    <mergeCell ref="AR603:AU603"/>
    <mergeCell ref="AV603:AX603"/>
    <mergeCell ref="B602:C602"/>
    <mergeCell ref="D602:M602"/>
    <mergeCell ref="N602:AK602"/>
    <mergeCell ref="AL602:AQ602"/>
    <mergeCell ref="AR602:AU602"/>
    <mergeCell ref="AV602:AX602"/>
    <mergeCell ref="B609:C609"/>
    <mergeCell ref="D609:M609"/>
    <mergeCell ref="N609:AK609"/>
    <mergeCell ref="AL609:AQ609"/>
    <mergeCell ref="AR609:AU609"/>
    <mergeCell ref="AV609:AX609"/>
    <mergeCell ref="B608:C608"/>
    <mergeCell ref="D608:M608"/>
    <mergeCell ref="N608:AK608"/>
    <mergeCell ref="AL608:AQ608"/>
    <mergeCell ref="AR608:AU608"/>
    <mergeCell ref="AV608:AX608"/>
    <mergeCell ref="B607:C607"/>
    <mergeCell ref="D607:M607"/>
    <mergeCell ref="N607:AK607"/>
    <mergeCell ref="AL607:AQ607"/>
    <mergeCell ref="AR607:AU607"/>
    <mergeCell ref="AV607:AX607"/>
    <mergeCell ref="B612:C612"/>
    <mergeCell ref="D612:M612"/>
    <mergeCell ref="N612:AK612"/>
    <mergeCell ref="AL612:AQ612"/>
    <mergeCell ref="AR612:AU612"/>
    <mergeCell ref="AV612:AX612"/>
    <mergeCell ref="B611:C611"/>
    <mergeCell ref="D611:M611"/>
    <mergeCell ref="N611:AK611"/>
    <mergeCell ref="AL611:AQ611"/>
    <mergeCell ref="AR611:AU611"/>
    <mergeCell ref="AV611:AX611"/>
    <mergeCell ref="B610:C610"/>
    <mergeCell ref="D610:M610"/>
    <mergeCell ref="N610:AK610"/>
    <mergeCell ref="AL610:AQ610"/>
    <mergeCell ref="AR610:AU610"/>
    <mergeCell ref="AV610:AX610"/>
    <mergeCell ref="B615:C615"/>
    <mergeCell ref="D615:M615"/>
    <mergeCell ref="N615:AK615"/>
    <mergeCell ref="AL615:AQ615"/>
    <mergeCell ref="AR615:AU615"/>
    <mergeCell ref="AV615:AX615"/>
    <mergeCell ref="B614:C614"/>
    <mergeCell ref="D614:M614"/>
    <mergeCell ref="N614:AK614"/>
    <mergeCell ref="AL614:AQ614"/>
    <mergeCell ref="AR614:AU614"/>
    <mergeCell ref="AV614:AX614"/>
    <mergeCell ref="B613:C613"/>
    <mergeCell ref="D613:M613"/>
    <mergeCell ref="N613:AK613"/>
    <mergeCell ref="AL613:AQ613"/>
    <mergeCell ref="AR613:AU613"/>
    <mergeCell ref="AV613:AX613"/>
    <mergeCell ref="Z620:AF620"/>
    <mergeCell ref="AG620:AK620"/>
    <mergeCell ref="AL620:AR620"/>
    <mergeCell ref="AS620:AW620"/>
    <mergeCell ref="B621:H621"/>
    <mergeCell ref="I621:M621"/>
    <mergeCell ref="N621:T621"/>
    <mergeCell ref="U621:Y621"/>
    <mergeCell ref="Z621:AF621"/>
    <mergeCell ref="AG621:AK621"/>
    <mergeCell ref="B619:H619"/>
    <mergeCell ref="I619:Y619"/>
    <mergeCell ref="B620:H620"/>
    <mergeCell ref="I620:M620"/>
    <mergeCell ref="N620:T620"/>
    <mergeCell ref="U620:Y620"/>
    <mergeCell ref="B616:C616"/>
    <mergeCell ref="D616:M616"/>
    <mergeCell ref="N616:AK616"/>
    <mergeCell ref="AL616:AQ616"/>
    <mergeCell ref="AR616:AU616"/>
    <mergeCell ref="AV616:AX616"/>
    <mergeCell ref="B625:C625"/>
    <mergeCell ref="D625:M625"/>
    <mergeCell ref="N625:AK625"/>
    <mergeCell ref="AL625:AQ625"/>
    <mergeCell ref="AR625:AU625"/>
    <mergeCell ref="AV625:AX625"/>
    <mergeCell ref="B624:C624"/>
    <mergeCell ref="D624:M624"/>
    <mergeCell ref="N624:AK624"/>
    <mergeCell ref="AL624:AQ624"/>
    <mergeCell ref="AR624:AU624"/>
    <mergeCell ref="AV624:AX624"/>
    <mergeCell ref="AL621:AR621"/>
    <mergeCell ref="AS621:AW621"/>
    <mergeCell ref="B623:C623"/>
    <mergeCell ref="D623:M623"/>
    <mergeCell ref="N623:AK623"/>
    <mergeCell ref="AL623:AQ623"/>
    <mergeCell ref="AR623:AU623"/>
    <mergeCell ref="AV623:AX623"/>
    <mergeCell ref="B628:C628"/>
    <mergeCell ref="D628:M628"/>
    <mergeCell ref="N628:AK628"/>
    <mergeCell ref="AL628:AQ628"/>
    <mergeCell ref="AR628:AU628"/>
    <mergeCell ref="AV628:AX628"/>
    <mergeCell ref="B627:C627"/>
    <mergeCell ref="D627:M627"/>
    <mergeCell ref="N627:AK627"/>
    <mergeCell ref="AL627:AQ627"/>
    <mergeCell ref="AR627:AU627"/>
    <mergeCell ref="AV627:AX627"/>
    <mergeCell ref="B626:C626"/>
    <mergeCell ref="D626:M626"/>
    <mergeCell ref="N626:AK626"/>
    <mergeCell ref="AL626:AQ626"/>
    <mergeCell ref="AR626:AU626"/>
    <mergeCell ref="AV626:AX626"/>
    <mergeCell ref="B631:C631"/>
    <mergeCell ref="D631:M631"/>
    <mergeCell ref="N631:AK631"/>
    <mergeCell ref="AL631:AQ631"/>
    <mergeCell ref="AR631:AU631"/>
    <mergeCell ref="AV631:AX631"/>
    <mergeCell ref="B630:C630"/>
    <mergeCell ref="D630:M630"/>
    <mergeCell ref="N630:AK630"/>
    <mergeCell ref="AL630:AQ630"/>
    <mergeCell ref="AR630:AU630"/>
    <mergeCell ref="AV630:AX630"/>
    <mergeCell ref="B629:C629"/>
    <mergeCell ref="D629:M629"/>
    <mergeCell ref="N629:AK629"/>
    <mergeCell ref="AL629:AQ629"/>
    <mergeCell ref="AR629:AU629"/>
    <mergeCell ref="AV629:AX629"/>
    <mergeCell ref="B636:C636"/>
    <mergeCell ref="D636:M636"/>
    <mergeCell ref="N636:AK636"/>
    <mergeCell ref="AL636:AQ636"/>
    <mergeCell ref="AR636:AU636"/>
    <mergeCell ref="AV636:AX636"/>
    <mergeCell ref="B633:C633"/>
    <mergeCell ref="D633:M633"/>
    <mergeCell ref="N633:AK633"/>
    <mergeCell ref="AL633:AQ633"/>
    <mergeCell ref="AR633:AU633"/>
    <mergeCell ref="AV633:AX633"/>
    <mergeCell ref="B632:C632"/>
    <mergeCell ref="D632:M632"/>
    <mergeCell ref="N632:AK632"/>
    <mergeCell ref="AL632:AQ632"/>
    <mergeCell ref="AR632:AU632"/>
    <mergeCell ref="AV632:AX632"/>
    <mergeCell ref="B639:C639"/>
    <mergeCell ref="D639:M639"/>
    <mergeCell ref="N639:AK639"/>
    <mergeCell ref="AL639:AQ639"/>
    <mergeCell ref="AR639:AU639"/>
    <mergeCell ref="AV639:AX639"/>
    <mergeCell ref="B638:C638"/>
    <mergeCell ref="D638:M638"/>
    <mergeCell ref="N638:AK638"/>
    <mergeCell ref="AL638:AQ638"/>
    <mergeCell ref="AR638:AU638"/>
    <mergeCell ref="AV638:AX638"/>
    <mergeCell ref="B637:C637"/>
    <mergeCell ref="D637:M637"/>
    <mergeCell ref="N637:AK637"/>
    <mergeCell ref="AL637:AQ637"/>
    <mergeCell ref="AR637:AU637"/>
    <mergeCell ref="AV637:AX637"/>
    <mergeCell ref="B642:C642"/>
    <mergeCell ref="D642:M642"/>
    <mergeCell ref="N642:AK642"/>
    <mergeCell ref="AL642:AQ642"/>
    <mergeCell ref="AR642:AU642"/>
    <mergeCell ref="AV642:AX642"/>
    <mergeCell ref="B641:C641"/>
    <mergeCell ref="D641:M641"/>
    <mergeCell ref="N641:AK641"/>
    <mergeCell ref="AL641:AQ641"/>
    <mergeCell ref="AR641:AU641"/>
    <mergeCell ref="AV641:AX641"/>
    <mergeCell ref="B640:C640"/>
    <mergeCell ref="D640:M640"/>
    <mergeCell ref="N640:AK640"/>
    <mergeCell ref="AL640:AQ640"/>
    <mergeCell ref="AR640:AU640"/>
    <mergeCell ref="AV640:AX640"/>
    <mergeCell ref="B645:C645"/>
    <mergeCell ref="D645:M645"/>
    <mergeCell ref="N645:AK645"/>
    <mergeCell ref="AL645:AQ645"/>
    <mergeCell ref="AR645:AU645"/>
    <mergeCell ref="AV645:AX645"/>
    <mergeCell ref="B644:C644"/>
    <mergeCell ref="D644:M644"/>
    <mergeCell ref="N644:AK644"/>
    <mergeCell ref="AL644:AQ644"/>
    <mergeCell ref="AR644:AU644"/>
    <mergeCell ref="AV644:AX644"/>
    <mergeCell ref="B643:C643"/>
    <mergeCell ref="D643:M643"/>
    <mergeCell ref="N643:AK643"/>
    <mergeCell ref="AL643:AQ643"/>
    <mergeCell ref="AR643:AU643"/>
    <mergeCell ref="AV643:AX643"/>
    <mergeCell ref="Z650:AF650"/>
    <mergeCell ref="AG650:AK650"/>
    <mergeCell ref="AL650:AR650"/>
    <mergeCell ref="AS650:AW650"/>
    <mergeCell ref="B651:H651"/>
    <mergeCell ref="I651:M651"/>
    <mergeCell ref="N651:T651"/>
    <mergeCell ref="U651:Y651"/>
    <mergeCell ref="Z651:AF651"/>
    <mergeCell ref="AG651:AK651"/>
    <mergeCell ref="B649:H649"/>
    <mergeCell ref="I649:Y649"/>
    <mergeCell ref="B650:H650"/>
    <mergeCell ref="I650:M650"/>
    <mergeCell ref="N650:T650"/>
    <mergeCell ref="U650:Y650"/>
    <mergeCell ref="B646:C646"/>
    <mergeCell ref="D646:M646"/>
    <mergeCell ref="N646:AK646"/>
    <mergeCell ref="AL646:AQ646"/>
    <mergeCell ref="AR646:AU646"/>
    <mergeCell ref="AV646:AX646"/>
    <mergeCell ref="B655:C655"/>
    <mergeCell ref="D655:M655"/>
    <mergeCell ref="N655:AK655"/>
    <mergeCell ref="AL655:AQ655"/>
    <mergeCell ref="AR655:AU655"/>
    <mergeCell ref="AV655:AX655"/>
    <mergeCell ref="B654:C654"/>
    <mergeCell ref="D654:M654"/>
    <mergeCell ref="N654:AK654"/>
    <mergeCell ref="AL654:AQ654"/>
    <mergeCell ref="AR654:AU654"/>
    <mergeCell ref="AV654:AX654"/>
    <mergeCell ref="AL651:AR651"/>
    <mergeCell ref="AS651:AW651"/>
    <mergeCell ref="B653:C653"/>
    <mergeCell ref="D653:M653"/>
    <mergeCell ref="N653:AK653"/>
    <mergeCell ref="AL653:AQ653"/>
    <mergeCell ref="AR653:AU653"/>
    <mergeCell ref="AV653:AX653"/>
    <mergeCell ref="B658:C658"/>
    <mergeCell ref="D658:M658"/>
    <mergeCell ref="N658:AK658"/>
    <mergeCell ref="AL658:AQ658"/>
    <mergeCell ref="AR658:AU658"/>
    <mergeCell ref="AV658:AX658"/>
    <mergeCell ref="B657:C657"/>
    <mergeCell ref="D657:M657"/>
    <mergeCell ref="N657:AK657"/>
    <mergeCell ref="AL657:AQ657"/>
    <mergeCell ref="AR657:AU657"/>
    <mergeCell ref="AV657:AX657"/>
    <mergeCell ref="B656:C656"/>
    <mergeCell ref="D656:M656"/>
    <mergeCell ref="N656:AK656"/>
    <mergeCell ref="AL656:AQ656"/>
    <mergeCell ref="AR656:AU656"/>
    <mergeCell ref="AV656:AX656"/>
    <mergeCell ref="B661:C661"/>
    <mergeCell ref="D661:M661"/>
    <mergeCell ref="N661:AK661"/>
    <mergeCell ref="AL661:AQ661"/>
    <mergeCell ref="AR661:AU661"/>
    <mergeCell ref="AV661:AX661"/>
    <mergeCell ref="B660:C660"/>
    <mergeCell ref="D660:M660"/>
    <mergeCell ref="N660:AK660"/>
    <mergeCell ref="AL660:AQ660"/>
    <mergeCell ref="AR660:AU660"/>
    <mergeCell ref="AV660:AX660"/>
    <mergeCell ref="B659:C659"/>
    <mergeCell ref="D659:M659"/>
    <mergeCell ref="N659:AK659"/>
    <mergeCell ref="AL659:AQ659"/>
    <mergeCell ref="AR659:AU659"/>
    <mergeCell ref="AV659:AX659"/>
    <mergeCell ref="B666:C666"/>
    <mergeCell ref="D666:M666"/>
    <mergeCell ref="N666:AK666"/>
    <mergeCell ref="AL666:AQ666"/>
    <mergeCell ref="AR666:AU666"/>
    <mergeCell ref="AV666:AX666"/>
    <mergeCell ref="B663:C663"/>
    <mergeCell ref="D663:M663"/>
    <mergeCell ref="N663:AK663"/>
    <mergeCell ref="AL663:AQ663"/>
    <mergeCell ref="AR663:AU663"/>
    <mergeCell ref="AV663:AX663"/>
    <mergeCell ref="B662:C662"/>
    <mergeCell ref="D662:M662"/>
    <mergeCell ref="N662:AK662"/>
    <mergeCell ref="AL662:AQ662"/>
    <mergeCell ref="AR662:AU662"/>
    <mergeCell ref="AV662:AX662"/>
    <mergeCell ref="B669:C669"/>
    <mergeCell ref="D669:M669"/>
    <mergeCell ref="N669:AK669"/>
    <mergeCell ref="AL669:AQ669"/>
    <mergeCell ref="AR669:AU669"/>
    <mergeCell ref="AV669:AX669"/>
    <mergeCell ref="B668:C668"/>
    <mergeCell ref="D668:M668"/>
    <mergeCell ref="N668:AK668"/>
    <mergeCell ref="AL668:AQ668"/>
    <mergeCell ref="AR668:AU668"/>
    <mergeCell ref="AV668:AX668"/>
    <mergeCell ref="B667:C667"/>
    <mergeCell ref="D667:M667"/>
    <mergeCell ref="N667:AK667"/>
    <mergeCell ref="AL667:AQ667"/>
    <mergeCell ref="AR667:AU667"/>
    <mergeCell ref="AV667:AX667"/>
    <mergeCell ref="B672:C672"/>
    <mergeCell ref="D672:M672"/>
    <mergeCell ref="N672:AK672"/>
    <mergeCell ref="AL672:AQ672"/>
    <mergeCell ref="AR672:AU672"/>
    <mergeCell ref="AV672:AX672"/>
    <mergeCell ref="B671:C671"/>
    <mergeCell ref="D671:M671"/>
    <mergeCell ref="N671:AK671"/>
    <mergeCell ref="AL671:AQ671"/>
    <mergeCell ref="AR671:AU671"/>
    <mergeCell ref="AV671:AX671"/>
    <mergeCell ref="B670:C670"/>
    <mergeCell ref="D670:M670"/>
    <mergeCell ref="N670:AK670"/>
    <mergeCell ref="AL670:AQ670"/>
    <mergeCell ref="AR670:AU670"/>
    <mergeCell ref="AV670:AX670"/>
    <mergeCell ref="B675:C675"/>
    <mergeCell ref="D675:M675"/>
    <mergeCell ref="N675:AK675"/>
    <mergeCell ref="AL675:AQ675"/>
    <mergeCell ref="AR675:AU675"/>
    <mergeCell ref="AV675:AX675"/>
    <mergeCell ref="B674:C674"/>
    <mergeCell ref="D674:M674"/>
    <mergeCell ref="N674:AK674"/>
    <mergeCell ref="AL674:AQ674"/>
    <mergeCell ref="AR674:AU674"/>
    <mergeCell ref="AV674:AX674"/>
    <mergeCell ref="B673:C673"/>
    <mergeCell ref="D673:M673"/>
    <mergeCell ref="N673:AK673"/>
    <mergeCell ref="AL673:AQ673"/>
    <mergeCell ref="AR673:AU673"/>
    <mergeCell ref="AV673:AX673"/>
    <mergeCell ref="Z680:AF680"/>
    <mergeCell ref="AG680:AK680"/>
    <mergeCell ref="AL680:AR680"/>
    <mergeCell ref="AS680:AW680"/>
    <mergeCell ref="B681:H681"/>
    <mergeCell ref="I681:M681"/>
    <mergeCell ref="N681:T681"/>
    <mergeCell ref="U681:Y681"/>
    <mergeCell ref="Z681:AF681"/>
    <mergeCell ref="AG681:AK681"/>
    <mergeCell ref="B679:H679"/>
    <mergeCell ref="I679:Y679"/>
    <mergeCell ref="B680:H680"/>
    <mergeCell ref="I680:M680"/>
    <mergeCell ref="N680:T680"/>
    <mergeCell ref="U680:Y680"/>
    <mergeCell ref="B676:C676"/>
    <mergeCell ref="D676:M676"/>
    <mergeCell ref="N676:AK676"/>
    <mergeCell ref="AL676:AQ676"/>
    <mergeCell ref="AR676:AU676"/>
    <mergeCell ref="AV676:AX676"/>
    <mergeCell ref="B685:C685"/>
    <mergeCell ref="D685:M685"/>
    <mergeCell ref="N685:AK685"/>
    <mergeCell ref="AL685:AQ685"/>
    <mergeCell ref="AR685:AU685"/>
    <mergeCell ref="AV685:AX685"/>
    <mergeCell ref="B684:C684"/>
    <mergeCell ref="D684:M684"/>
    <mergeCell ref="N684:AK684"/>
    <mergeCell ref="AL684:AQ684"/>
    <mergeCell ref="AR684:AU684"/>
    <mergeCell ref="AV684:AX684"/>
    <mergeCell ref="AL681:AR681"/>
    <mergeCell ref="AS681:AW681"/>
    <mergeCell ref="B683:C683"/>
    <mergeCell ref="D683:M683"/>
    <mergeCell ref="N683:AK683"/>
    <mergeCell ref="AL683:AQ683"/>
    <mergeCell ref="AR683:AU683"/>
    <mergeCell ref="AV683:AX683"/>
    <mergeCell ref="B688:C688"/>
    <mergeCell ref="D688:M688"/>
    <mergeCell ref="N688:AK688"/>
    <mergeCell ref="AL688:AQ688"/>
    <mergeCell ref="AR688:AU688"/>
    <mergeCell ref="AV688:AX688"/>
    <mergeCell ref="B687:C687"/>
    <mergeCell ref="D687:M687"/>
    <mergeCell ref="N687:AK687"/>
    <mergeCell ref="AL687:AQ687"/>
    <mergeCell ref="AR687:AU687"/>
    <mergeCell ref="AV687:AX687"/>
    <mergeCell ref="B686:C686"/>
    <mergeCell ref="D686:M686"/>
    <mergeCell ref="N686:AK686"/>
    <mergeCell ref="AL686:AQ686"/>
    <mergeCell ref="AR686:AU686"/>
    <mergeCell ref="AV686:AX686"/>
    <mergeCell ref="B691:C691"/>
    <mergeCell ref="D691:M691"/>
    <mergeCell ref="N691:AK691"/>
    <mergeCell ref="AL691:AQ691"/>
    <mergeCell ref="AR691:AU691"/>
    <mergeCell ref="AV691:AX691"/>
    <mergeCell ref="B690:C690"/>
    <mergeCell ref="D690:M690"/>
    <mergeCell ref="N690:AK690"/>
    <mergeCell ref="AL690:AQ690"/>
    <mergeCell ref="AR690:AU690"/>
    <mergeCell ref="AV690:AX690"/>
    <mergeCell ref="B689:C689"/>
    <mergeCell ref="D689:M689"/>
    <mergeCell ref="N689:AK689"/>
    <mergeCell ref="AL689:AQ689"/>
    <mergeCell ref="AR689:AU689"/>
    <mergeCell ref="AV689:AX689"/>
    <mergeCell ref="B696:C696"/>
    <mergeCell ref="D696:M696"/>
    <mergeCell ref="N696:AK696"/>
    <mergeCell ref="AL696:AQ696"/>
    <mergeCell ref="AR696:AU696"/>
    <mergeCell ref="AV696:AX696"/>
    <mergeCell ref="B693:C693"/>
    <mergeCell ref="D693:M693"/>
    <mergeCell ref="N693:AK693"/>
    <mergeCell ref="AL693:AQ693"/>
    <mergeCell ref="AR693:AU693"/>
    <mergeCell ref="AV693:AX693"/>
    <mergeCell ref="B692:C692"/>
    <mergeCell ref="D692:M692"/>
    <mergeCell ref="N692:AK692"/>
    <mergeCell ref="AL692:AQ692"/>
    <mergeCell ref="AR692:AU692"/>
    <mergeCell ref="AV692:AX692"/>
    <mergeCell ref="B699:C699"/>
    <mergeCell ref="D699:M699"/>
    <mergeCell ref="N699:AK699"/>
    <mergeCell ref="AL699:AQ699"/>
    <mergeCell ref="AR699:AU699"/>
    <mergeCell ref="AV699:AX699"/>
    <mergeCell ref="B698:C698"/>
    <mergeCell ref="D698:M698"/>
    <mergeCell ref="N698:AK698"/>
    <mergeCell ref="AL698:AQ698"/>
    <mergeCell ref="AR698:AU698"/>
    <mergeCell ref="AV698:AX698"/>
    <mergeCell ref="B697:C697"/>
    <mergeCell ref="D697:M697"/>
    <mergeCell ref="N697:AK697"/>
    <mergeCell ref="AL697:AQ697"/>
    <mergeCell ref="AR697:AU697"/>
    <mergeCell ref="AV697:AX697"/>
    <mergeCell ref="B702:C702"/>
    <mergeCell ref="D702:M702"/>
    <mergeCell ref="N702:AK702"/>
    <mergeCell ref="AL702:AQ702"/>
    <mergeCell ref="AR702:AU702"/>
    <mergeCell ref="AV702:AX702"/>
    <mergeCell ref="B701:C701"/>
    <mergeCell ref="D701:M701"/>
    <mergeCell ref="N701:AK701"/>
    <mergeCell ref="AL701:AQ701"/>
    <mergeCell ref="AR701:AU701"/>
    <mergeCell ref="AV701:AX701"/>
    <mergeCell ref="B700:C700"/>
    <mergeCell ref="D700:M700"/>
    <mergeCell ref="N700:AK700"/>
    <mergeCell ref="AL700:AQ700"/>
    <mergeCell ref="AR700:AU700"/>
    <mergeCell ref="AV700:AX700"/>
    <mergeCell ref="B705:C705"/>
    <mergeCell ref="D705:M705"/>
    <mergeCell ref="N705:AK705"/>
    <mergeCell ref="AL705:AQ705"/>
    <mergeCell ref="AR705:AU705"/>
    <mergeCell ref="AV705:AX705"/>
    <mergeCell ref="B704:C704"/>
    <mergeCell ref="D704:M704"/>
    <mergeCell ref="N704:AK704"/>
    <mergeCell ref="AL704:AQ704"/>
    <mergeCell ref="AR704:AU704"/>
    <mergeCell ref="AV704:AX704"/>
    <mergeCell ref="B703:C703"/>
    <mergeCell ref="D703:M703"/>
    <mergeCell ref="N703:AK703"/>
    <mergeCell ref="AL703:AQ703"/>
    <mergeCell ref="AR703:AU703"/>
    <mergeCell ref="AV703:AX703"/>
    <mergeCell ref="Z710:AF710"/>
    <mergeCell ref="AG710:AK710"/>
    <mergeCell ref="AL710:AR710"/>
    <mergeCell ref="AS710:AW710"/>
    <mergeCell ref="B711:H711"/>
    <mergeCell ref="I711:M711"/>
    <mergeCell ref="N711:T711"/>
    <mergeCell ref="U711:Y711"/>
    <mergeCell ref="Z711:AF711"/>
    <mergeCell ref="AG711:AK711"/>
    <mergeCell ref="B709:H709"/>
    <mergeCell ref="I709:Y709"/>
    <mergeCell ref="B710:H710"/>
    <mergeCell ref="I710:M710"/>
    <mergeCell ref="N710:T710"/>
    <mergeCell ref="U710:Y710"/>
    <mergeCell ref="B706:C706"/>
    <mergeCell ref="D706:M706"/>
    <mergeCell ref="N706:AK706"/>
    <mergeCell ref="AL706:AQ706"/>
    <mergeCell ref="AR706:AU706"/>
    <mergeCell ref="AV706:AX706"/>
    <mergeCell ref="B715:C715"/>
    <mergeCell ref="D715:M715"/>
    <mergeCell ref="N715:AK715"/>
    <mergeCell ref="AL715:AQ715"/>
    <mergeCell ref="AR715:AU715"/>
    <mergeCell ref="AV715:AX715"/>
    <mergeCell ref="B714:C714"/>
    <mergeCell ref="D714:M714"/>
    <mergeCell ref="N714:AK714"/>
    <mergeCell ref="AL714:AQ714"/>
    <mergeCell ref="AR714:AU714"/>
    <mergeCell ref="AV714:AX714"/>
    <mergeCell ref="AL711:AR711"/>
    <mergeCell ref="AS711:AW711"/>
    <mergeCell ref="B713:C713"/>
    <mergeCell ref="D713:M713"/>
    <mergeCell ref="N713:AK713"/>
    <mergeCell ref="AL713:AQ713"/>
    <mergeCell ref="AR713:AU713"/>
    <mergeCell ref="AV713:AX713"/>
    <mergeCell ref="B718:C718"/>
    <mergeCell ref="D718:M718"/>
    <mergeCell ref="N718:AK718"/>
    <mergeCell ref="AL718:AQ718"/>
    <mergeCell ref="AR718:AU718"/>
    <mergeCell ref="AV718:AX718"/>
    <mergeCell ref="B717:C717"/>
    <mergeCell ref="D717:M717"/>
    <mergeCell ref="N717:AK717"/>
    <mergeCell ref="AL717:AQ717"/>
    <mergeCell ref="AR717:AU717"/>
    <mergeCell ref="AV717:AX717"/>
    <mergeCell ref="B716:C716"/>
    <mergeCell ref="D716:M716"/>
    <mergeCell ref="N716:AK716"/>
    <mergeCell ref="AL716:AQ716"/>
    <mergeCell ref="AR716:AU716"/>
    <mergeCell ref="AV716:AX716"/>
    <mergeCell ref="B721:C721"/>
    <mergeCell ref="D721:M721"/>
    <mergeCell ref="N721:AK721"/>
    <mergeCell ref="AL721:AQ721"/>
    <mergeCell ref="AR721:AU721"/>
    <mergeCell ref="AV721:AX721"/>
    <mergeCell ref="B720:C720"/>
    <mergeCell ref="D720:M720"/>
    <mergeCell ref="N720:AK720"/>
    <mergeCell ref="AL720:AQ720"/>
    <mergeCell ref="AR720:AU720"/>
    <mergeCell ref="AV720:AX720"/>
    <mergeCell ref="B719:C719"/>
    <mergeCell ref="D719:M719"/>
    <mergeCell ref="N719:AK719"/>
    <mergeCell ref="AL719:AQ719"/>
    <mergeCell ref="AR719:AU719"/>
    <mergeCell ref="AV719:AX719"/>
    <mergeCell ref="AK725:AQ725"/>
    <mergeCell ref="AR725:AY725"/>
    <mergeCell ref="B726:G726"/>
    <mergeCell ref="H726:Y726"/>
    <mergeCell ref="Z726:AE726"/>
    <mergeCell ref="AF726:AQ726"/>
    <mergeCell ref="AR726:AY726"/>
    <mergeCell ref="B723:C723"/>
    <mergeCell ref="D723:M723"/>
    <mergeCell ref="N723:AK723"/>
    <mergeCell ref="AL723:AQ723"/>
    <mergeCell ref="AR723:AU723"/>
    <mergeCell ref="AV723:AX723"/>
    <mergeCell ref="B722:C722"/>
    <mergeCell ref="D722:M722"/>
    <mergeCell ref="N722:AK722"/>
    <mergeCell ref="AL722:AQ722"/>
    <mergeCell ref="AR722:AU722"/>
    <mergeCell ref="AV722:AX722"/>
    <mergeCell ref="B732:G738"/>
    <mergeCell ref="H732:P732"/>
    <mergeCell ref="Q732:W732"/>
    <mergeCell ref="X732:AD732"/>
    <mergeCell ref="AE732:AK732"/>
    <mergeCell ref="AL732:AR732"/>
    <mergeCell ref="X734:AD734"/>
    <mergeCell ref="AE734:AK734"/>
    <mergeCell ref="AL734:AR734"/>
    <mergeCell ref="J736:P736"/>
    <mergeCell ref="B729:G730"/>
    <mergeCell ref="H729:Y730"/>
    <mergeCell ref="Z729:AE730"/>
    <mergeCell ref="AF729:AY730"/>
    <mergeCell ref="B731:G731"/>
    <mergeCell ref="H731:AY731"/>
    <mergeCell ref="B727:G727"/>
    <mergeCell ref="H727:Y727"/>
    <mergeCell ref="Z727:AE727"/>
    <mergeCell ref="AF727:AQ727"/>
    <mergeCell ref="AR727:AY727"/>
    <mergeCell ref="B728:G728"/>
    <mergeCell ref="H728:Y728"/>
    <mergeCell ref="Z728:AE728"/>
    <mergeCell ref="AF728:AY728"/>
    <mergeCell ref="AS734:AY734"/>
    <mergeCell ref="J735:P735"/>
    <mergeCell ref="Q735:W735"/>
    <mergeCell ref="X735:AD735"/>
    <mergeCell ref="AE735:AK735"/>
    <mergeCell ref="AL735:AR735"/>
    <mergeCell ref="AS735:AY735"/>
    <mergeCell ref="AS732:AY732"/>
    <mergeCell ref="H733:I736"/>
    <mergeCell ref="J733:P733"/>
    <mergeCell ref="Q733:W733"/>
    <mergeCell ref="X733:AD733"/>
    <mergeCell ref="AE733:AK733"/>
    <mergeCell ref="AL733:AR733"/>
    <mergeCell ref="AS733:AY733"/>
    <mergeCell ref="J734:P734"/>
    <mergeCell ref="Q734:W734"/>
    <mergeCell ref="AS737:AY737"/>
    <mergeCell ref="H738:P738"/>
    <mergeCell ref="Q738:W738"/>
    <mergeCell ref="X738:AD738"/>
    <mergeCell ref="AE738:AK738"/>
    <mergeCell ref="AL738:AR738"/>
    <mergeCell ref="AS738:AY738"/>
    <mergeCell ref="Q736:W736"/>
    <mergeCell ref="X736:AD736"/>
    <mergeCell ref="AE736:AK736"/>
    <mergeCell ref="AL736:AR736"/>
    <mergeCell ref="AS736:AY736"/>
    <mergeCell ref="H737:P737"/>
    <mergeCell ref="Q737:W737"/>
    <mergeCell ref="X737:AD737"/>
    <mergeCell ref="AE737:AK737"/>
    <mergeCell ref="AL737:AR737"/>
    <mergeCell ref="M741:R741"/>
    <mergeCell ref="S741:X741"/>
    <mergeCell ref="Y741:AY741"/>
    <mergeCell ref="D742:L742"/>
    <mergeCell ref="M742:R742"/>
    <mergeCell ref="S742:X742"/>
    <mergeCell ref="Y742:AY742"/>
    <mergeCell ref="B739:C747"/>
    <mergeCell ref="D739:L739"/>
    <mergeCell ref="M739:R739"/>
    <mergeCell ref="S739:X739"/>
    <mergeCell ref="Y739:AY739"/>
    <mergeCell ref="D740:L740"/>
    <mergeCell ref="M740:R740"/>
    <mergeCell ref="S740:X740"/>
    <mergeCell ref="Y740:AY740"/>
    <mergeCell ref="D741:L741"/>
    <mergeCell ref="D747:L747"/>
    <mergeCell ref="M747:R747"/>
    <mergeCell ref="S747:X747"/>
    <mergeCell ref="Y747:AY747"/>
    <mergeCell ref="B750:G750"/>
    <mergeCell ref="H750:AY750"/>
    <mergeCell ref="D745:L745"/>
    <mergeCell ref="M745:R745"/>
    <mergeCell ref="S745:X745"/>
    <mergeCell ref="Y745:AY745"/>
    <mergeCell ref="D746:L746"/>
    <mergeCell ref="M746:R746"/>
    <mergeCell ref="S746:X746"/>
    <mergeCell ref="Y746:AY746"/>
    <mergeCell ref="D743:L743"/>
    <mergeCell ref="M743:R743"/>
    <mergeCell ref="S743:X743"/>
    <mergeCell ref="Y743:AY743"/>
    <mergeCell ref="D744:L744"/>
    <mergeCell ref="M744:R744"/>
    <mergeCell ref="S744:X744"/>
    <mergeCell ref="Y744:AY744"/>
    <mergeCell ref="AD757:AH757"/>
    <mergeCell ref="AI757:AU757"/>
    <mergeCell ref="AV757:AY757"/>
    <mergeCell ref="H758:L758"/>
    <mergeCell ref="M758:Y758"/>
    <mergeCell ref="Z758:AC758"/>
    <mergeCell ref="AD758:AH758"/>
    <mergeCell ref="AI758:AU758"/>
    <mergeCell ref="AV758:AY758"/>
    <mergeCell ref="B751:G753"/>
    <mergeCell ref="H751:AY753"/>
    <mergeCell ref="B755:G755"/>
    <mergeCell ref="H755:AY755"/>
    <mergeCell ref="B756:G799"/>
    <mergeCell ref="H756:AC756"/>
    <mergeCell ref="AD756:AY756"/>
    <mergeCell ref="H757:L757"/>
    <mergeCell ref="M757:Y757"/>
    <mergeCell ref="Z757:AC757"/>
    <mergeCell ref="H761:L761"/>
    <mergeCell ref="M761:Y761"/>
    <mergeCell ref="Z761:AC761"/>
    <mergeCell ref="AD761:AH761"/>
    <mergeCell ref="AI761:AU761"/>
    <mergeCell ref="AV761:AY761"/>
    <mergeCell ref="H760:L760"/>
    <mergeCell ref="M760:Y760"/>
    <mergeCell ref="Z760:AC760"/>
    <mergeCell ref="AD760:AH760"/>
    <mergeCell ref="AI760:AU760"/>
    <mergeCell ref="AV760:AY760"/>
    <mergeCell ref="H759:L759"/>
    <mergeCell ref="M759:Y759"/>
    <mergeCell ref="Z759:AC759"/>
    <mergeCell ref="AD759:AH759"/>
    <mergeCell ref="AI759:AU759"/>
    <mergeCell ref="AV759:AY759"/>
    <mergeCell ref="H764:L764"/>
    <mergeCell ref="M764:Y764"/>
    <mergeCell ref="Z764:AC764"/>
    <mergeCell ref="AD764:AH764"/>
    <mergeCell ref="AI764:AU764"/>
    <mergeCell ref="AV764:AY764"/>
    <mergeCell ref="H763:L763"/>
    <mergeCell ref="M763:Y763"/>
    <mergeCell ref="Z763:AC763"/>
    <mergeCell ref="AD763:AH763"/>
    <mergeCell ref="AI763:AU763"/>
    <mergeCell ref="AV763:AY763"/>
    <mergeCell ref="H762:L762"/>
    <mergeCell ref="M762:Y762"/>
    <mergeCell ref="Z762:AC762"/>
    <mergeCell ref="AD762:AH762"/>
    <mergeCell ref="AI762:AU762"/>
    <mergeCell ref="AV762:AY762"/>
    <mergeCell ref="H767:AC767"/>
    <mergeCell ref="AD767:AY767"/>
    <mergeCell ref="H768:L768"/>
    <mergeCell ref="M768:Y768"/>
    <mergeCell ref="Z768:AC768"/>
    <mergeCell ref="AD768:AH768"/>
    <mergeCell ref="AI768:AU768"/>
    <mergeCell ref="AV768:AY768"/>
    <mergeCell ref="H766:L766"/>
    <mergeCell ref="M766:Y766"/>
    <mergeCell ref="Z766:AC766"/>
    <mergeCell ref="AD766:AH766"/>
    <mergeCell ref="AI766:AU766"/>
    <mergeCell ref="AV766:AY766"/>
    <mergeCell ref="H765:L765"/>
    <mergeCell ref="M765:Y765"/>
    <mergeCell ref="Z765:AC765"/>
    <mergeCell ref="AD765:AH765"/>
    <mergeCell ref="AI765:AU765"/>
    <mergeCell ref="AV765:AY765"/>
    <mergeCell ref="H771:L771"/>
    <mergeCell ref="M771:Y771"/>
    <mergeCell ref="Z771:AC771"/>
    <mergeCell ref="AD771:AH771"/>
    <mergeCell ref="AI771:AU771"/>
    <mergeCell ref="AV771:AY771"/>
    <mergeCell ref="H770:L770"/>
    <mergeCell ref="M770:Y770"/>
    <mergeCell ref="Z770:AC770"/>
    <mergeCell ref="AD770:AH770"/>
    <mergeCell ref="AI770:AU770"/>
    <mergeCell ref="AV770:AY770"/>
    <mergeCell ref="H769:L769"/>
    <mergeCell ref="M769:Y769"/>
    <mergeCell ref="Z769:AC769"/>
    <mergeCell ref="AD769:AH769"/>
    <mergeCell ref="AI769:AU769"/>
    <mergeCell ref="AV769:AY769"/>
    <mergeCell ref="H774:L774"/>
    <mergeCell ref="M774:Y774"/>
    <mergeCell ref="Z774:AC774"/>
    <mergeCell ref="AD774:AH774"/>
    <mergeCell ref="AI774:AU774"/>
    <mergeCell ref="AV774:AY774"/>
    <mergeCell ref="H773:L773"/>
    <mergeCell ref="M773:Y773"/>
    <mergeCell ref="Z773:AC773"/>
    <mergeCell ref="AD773:AH773"/>
    <mergeCell ref="AI773:AU773"/>
    <mergeCell ref="AV773:AY773"/>
    <mergeCell ref="H772:L772"/>
    <mergeCell ref="M772:Y772"/>
    <mergeCell ref="Z772:AC772"/>
    <mergeCell ref="AD772:AH772"/>
    <mergeCell ref="AI772:AU772"/>
    <mergeCell ref="AV772:AY772"/>
    <mergeCell ref="H777:L777"/>
    <mergeCell ref="M777:Y777"/>
    <mergeCell ref="Z777:AC777"/>
    <mergeCell ref="AD777:AH777"/>
    <mergeCell ref="AI777:AU777"/>
    <mergeCell ref="AV777:AY777"/>
    <mergeCell ref="H776:L776"/>
    <mergeCell ref="M776:Y776"/>
    <mergeCell ref="Z776:AC776"/>
    <mergeCell ref="AD776:AH776"/>
    <mergeCell ref="AI776:AU776"/>
    <mergeCell ref="AV776:AY776"/>
    <mergeCell ref="H775:L775"/>
    <mergeCell ref="M775:Y775"/>
    <mergeCell ref="Z775:AC775"/>
    <mergeCell ref="AD775:AH775"/>
    <mergeCell ref="AI775:AU775"/>
    <mergeCell ref="AV775:AY775"/>
    <mergeCell ref="H781:L781"/>
    <mergeCell ref="M781:Y781"/>
    <mergeCell ref="Z781:AC781"/>
    <mergeCell ref="AD781:AH781"/>
    <mergeCell ref="AI781:AU781"/>
    <mergeCell ref="AV781:AY781"/>
    <mergeCell ref="H780:L780"/>
    <mergeCell ref="M780:Y780"/>
    <mergeCell ref="Z780:AC780"/>
    <mergeCell ref="AD780:AH780"/>
    <mergeCell ref="AI780:AU780"/>
    <mergeCell ref="AV780:AY780"/>
    <mergeCell ref="H778:AC778"/>
    <mergeCell ref="AD778:AY778"/>
    <mergeCell ref="H779:L779"/>
    <mergeCell ref="M779:Y779"/>
    <mergeCell ref="Z779:AC779"/>
    <mergeCell ref="AD779:AH779"/>
    <mergeCell ref="AI779:AU779"/>
    <mergeCell ref="AV779:AY779"/>
    <mergeCell ref="H784:L784"/>
    <mergeCell ref="M784:Y784"/>
    <mergeCell ref="Z784:AC784"/>
    <mergeCell ref="AD784:AH784"/>
    <mergeCell ref="AI784:AU784"/>
    <mergeCell ref="AV784:AY784"/>
    <mergeCell ref="H783:L783"/>
    <mergeCell ref="M783:Y783"/>
    <mergeCell ref="Z783:AC783"/>
    <mergeCell ref="AD783:AH783"/>
    <mergeCell ref="AI783:AU783"/>
    <mergeCell ref="AV783:AY783"/>
    <mergeCell ref="H782:L782"/>
    <mergeCell ref="M782:Y782"/>
    <mergeCell ref="Z782:AC782"/>
    <mergeCell ref="AD782:AH782"/>
    <mergeCell ref="AI782:AU782"/>
    <mergeCell ref="AV782:AY782"/>
    <mergeCell ref="H787:L787"/>
    <mergeCell ref="M787:Y787"/>
    <mergeCell ref="Z787:AC787"/>
    <mergeCell ref="AD787:AH787"/>
    <mergeCell ref="AI787:AU787"/>
    <mergeCell ref="AV787:AY787"/>
    <mergeCell ref="H786:L786"/>
    <mergeCell ref="M786:Y786"/>
    <mergeCell ref="Z786:AC786"/>
    <mergeCell ref="AD786:AH786"/>
    <mergeCell ref="AI786:AU786"/>
    <mergeCell ref="AV786:AY786"/>
    <mergeCell ref="H785:L785"/>
    <mergeCell ref="M785:Y785"/>
    <mergeCell ref="Z785:AC785"/>
    <mergeCell ref="AD785:AH785"/>
    <mergeCell ref="AI785:AU785"/>
    <mergeCell ref="AV785:AY785"/>
    <mergeCell ref="H791:L791"/>
    <mergeCell ref="M791:Y791"/>
    <mergeCell ref="Z791:AC791"/>
    <mergeCell ref="AD791:AH791"/>
    <mergeCell ref="AI791:AU791"/>
    <mergeCell ref="AV791:AY791"/>
    <mergeCell ref="H789:AC789"/>
    <mergeCell ref="AD789:AY789"/>
    <mergeCell ref="H790:L790"/>
    <mergeCell ref="M790:Y790"/>
    <mergeCell ref="Z790:AC790"/>
    <mergeCell ref="AD790:AH790"/>
    <mergeCell ref="AI790:AU790"/>
    <mergeCell ref="AV790:AY790"/>
    <mergeCell ref="H788:L788"/>
    <mergeCell ref="M788:Y788"/>
    <mergeCell ref="Z788:AC788"/>
    <mergeCell ref="AD788:AH788"/>
    <mergeCell ref="AI788:AU788"/>
    <mergeCell ref="AV788:AY788"/>
    <mergeCell ref="H794:L794"/>
    <mergeCell ref="M794:Y794"/>
    <mergeCell ref="Z794:AC794"/>
    <mergeCell ref="AD794:AH794"/>
    <mergeCell ref="AI794:AU794"/>
    <mergeCell ref="AV794:AY794"/>
    <mergeCell ref="H793:L793"/>
    <mergeCell ref="M793:Y793"/>
    <mergeCell ref="Z793:AC793"/>
    <mergeCell ref="AD793:AH793"/>
    <mergeCell ref="AI793:AU793"/>
    <mergeCell ref="AV793:AY793"/>
    <mergeCell ref="H792:L792"/>
    <mergeCell ref="M792:Y792"/>
    <mergeCell ref="Z792:AC792"/>
    <mergeCell ref="AD792:AH792"/>
    <mergeCell ref="AI792:AU792"/>
    <mergeCell ref="AV792:AY792"/>
    <mergeCell ref="H797:L797"/>
    <mergeCell ref="M797:Y797"/>
    <mergeCell ref="Z797:AC797"/>
    <mergeCell ref="AD797:AH797"/>
    <mergeCell ref="AI797:AU797"/>
    <mergeCell ref="AV797:AY797"/>
    <mergeCell ref="H796:L796"/>
    <mergeCell ref="M796:Y796"/>
    <mergeCell ref="Z796:AC796"/>
    <mergeCell ref="AD796:AH796"/>
    <mergeCell ref="AI796:AU796"/>
    <mergeCell ref="AV796:AY796"/>
    <mergeCell ref="H795:L795"/>
    <mergeCell ref="M795:Y795"/>
    <mergeCell ref="Z795:AC795"/>
    <mergeCell ref="AD795:AH795"/>
    <mergeCell ref="AI795:AU795"/>
    <mergeCell ref="AV795:AY795"/>
    <mergeCell ref="B801:G801"/>
    <mergeCell ref="H801:AY801"/>
    <mergeCell ref="B802:G845"/>
    <mergeCell ref="H802:AC802"/>
    <mergeCell ref="AD802:AY802"/>
    <mergeCell ref="H803:L803"/>
    <mergeCell ref="M803:Y803"/>
    <mergeCell ref="Z803:AC803"/>
    <mergeCell ref="AD803:AH803"/>
    <mergeCell ref="AI803:AU803"/>
    <mergeCell ref="H799:L799"/>
    <mergeCell ref="M799:Y799"/>
    <mergeCell ref="Z799:AC799"/>
    <mergeCell ref="AD799:AH799"/>
    <mergeCell ref="AI799:AU799"/>
    <mergeCell ref="AV799:AY799"/>
    <mergeCell ref="H798:L798"/>
    <mergeCell ref="M798:Y798"/>
    <mergeCell ref="Z798:AC798"/>
    <mergeCell ref="AD798:AH798"/>
    <mergeCell ref="AI798:AU798"/>
    <mergeCell ref="AV798:AY798"/>
    <mergeCell ref="H807:L807"/>
    <mergeCell ref="M807:Y807"/>
    <mergeCell ref="Z807:AC807"/>
    <mergeCell ref="AD807:AH807"/>
    <mergeCell ref="AI807:AU807"/>
    <mergeCell ref="AV807:AY807"/>
    <mergeCell ref="AI805:AU805"/>
    <mergeCell ref="AV805:AY805"/>
    <mergeCell ref="H806:L806"/>
    <mergeCell ref="M806:Y806"/>
    <mergeCell ref="Z806:AC806"/>
    <mergeCell ref="AD806:AH806"/>
    <mergeCell ref="AI806:AU806"/>
    <mergeCell ref="AV806:AY806"/>
    <mergeCell ref="AV803:AY803"/>
    <mergeCell ref="H804:L804"/>
    <mergeCell ref="M804:Y805"/>
    <mergeCell ref="Z804:AC804"/>
    <mergeCell ref="AD804:AH804"/>
    <mergeCell ref="AI804:AU804"/>
    <mergeCell ref="AV804:AY804"/>
    <mergeCell ref="H805:L805"/>
    <mergeCell ref="Z805:AC805"/>
    <mergeCell ref="AD805:AH805"/>
    <mergeCell ref="H810:L810"/>
    <mergeCell ref="M810:Y810"/>
    <mergeCell ref="Z810:AC810"/>
    <mergeCell ref="AD810:AH810"/>
    <mergeCell ref="AI810:AU810"/>
    <mergeCell ref="AV810:AY810"/>
    <mergeCell ref="H809:L809"/>
    <mergeCell ref="M809:Y809"/>
    <mergeCell ref="Z809:AC809"/>
    <mergeCell ref="AD809:AH809"/>
    <mergeCell ref="AI809:AU809"/>
    <mergeCell ref="AV809:AY809"/>
    <mergeCell ref="H808:L808"/>
    <mergeCell ref="M808:Y808"/>
    <mergeCell ref="Z808:AC808"/>
    <mergeCell ref="AD808:AH808"/>
    <mergeCell ref="AI808:AU808"/>
    <mergeCell ref="AV808:AY808"/>
    <mergeCell ref="H813:AC813"/>
    <mergeCell ref="AD813:AY813"/>
    <mergeCell ref="H814:L814"/>
    <mergeCell ref="M814:Y814"/>
    <mergeCell ref="Z814:AC814"/>
    <mergeCell ref="AD814:AH814"/>
    <mergeCell ref="AI814:AU814"/>
    <mergeCell ref="AV814:AY814"/>
    <mergeCell ref="H812:L812"/>
    <mergeCell ref="M812:Y812"/>
    <mergeCell ref="Z812:AC812"/>
    <mergeCell ref="AD812:AH812"/>
    <mergeCell ref="AI812:AU812"/>
    <mergeCell ref="AV812:AY812"/>
    <mergeCell ref="H811:L811"/>
    <mergeCell ref="M811:Y811"/>
    <mergeCell ref="Z811:AC811"/>
    <mergeCell ref="AD811:AH811"/>
    <mergeCell ref="AI811:AU811"/>
    <mergeCell ref="AV811:AY811"/>
    <mergeCell ref="H817:L817"/>
    <mergeCell ref="M817:Y817"/>
    <mergeCell ref="Z817:AC817"/>
    <mergeCell ref="AD817:AH817"/>
    <mergeCell ref="AI817:AU817"/>
    <mergeCell ref="AV817:AY817"/>
    <mergeCell ref="H816:L816"/>
    <mergeCell ref="M816:Y816"/>
    <mergeCell ref="Z816:AC816"/>
    <mergeCell ref="AD816:AH816"/>
    <mergeCell ref="AI816:AU816"/>
    <mergeCell ref="AV816:AY816"/>
    <mergeCell ref="H815:L815"/>
    <mergeCell ref="M815:Y815"/>
    <mergeCell ref="Z815:AC815"/>
    <mergeCell ref="AD815:AH815"/>
    <mergeCell ref="AI815:AU815"/>
    <mergeCell ref="AV815:AY815"/>
    <mergeCell ref="H820:L820"/>
    <mergeCell ref="M820:Y820"/>
    <mergeCell ref="Z820:AC820"/>
    <mergeCell ref="AD820:AH820"/>
    <mergeCell ref="AI820:AU820"/>
    <mergeCell ref="AV820:AY820"/>
    <mergeCell ref="H819:L819"/>
    <mergeCell ref="M819:Y819"/>
    <mergeCell ref="Z819:AC819"/>
    <mergeCell ref="AD819:AH819"/>
    <mergeCell ref="AI819:AU819"/>
    <mergeCell ref="AV819:AY819"/>
    <mergeCell ref="H818:L818"/>
    <mergeCell ref="M818:Y818"/>
    <mergeCell ref="Z818:AC818"/>
    <mergeCell ref="AD818:AH818"/>
    <mergeCell ref="AI818:AU818"/>
    <mergeCell ref="AV818:AY818"/>
    <mergeCell ref="H823:L823"/>
    <mergeCell ref="M823:Y823"/>
    <mergeCell ref="Z823:AC823"/>
    <mergeCell ref="AD823:AH823"/>
    <mergeCell ref="AI823:AU823"/>
    <mergeCell ref="AV823:AY823"/>
    <mergeCell ref="H822:L822"/>
    <mergeCell ref="M822:Y822"/>
    <mergeCell ref="Z822:AC822"/>
    <mergeCell ref="AD822:AH822"/>
    <mergeCell ref="AI822:AU822"/>
    <mergeCell ref="AV822:AY822"/>
    <mergeCell ref="H821:L821"/>
    <mergeCell ref="M821:Y821"/>
    <mergeCell ref="Z821:AC821"/>
    <mergeCell ref="AD821:AH821"/>
    <mergeCell ref="AI821:AU821"/>
    <mergeCell ref="AV821:AY821"/>
    <mergeCell ref="H827:L827"/>
    <mergeCell ref="M827:Y827"/>
    <mergeCell ref="Z827:AC827"/>
    <mergeCell ref="AD827:AH827"/>
    <mergeCell ref="AI827:AU827"/>
    <mergeCell ref="AV827:AY827"/>
    <mergeCell ref="H826:L826"/>
    <mergeCell ref="M826:Y826"/>
    <mergeCell ref="Z826:AC826"/>
    <mergeCell ref="AD826:AH826"/>
    <mergeCell ref="AI826:AU826"/>
    <mergeCell ref="AV826:AY826"/>
    <mergeCell ref="H824:AC824"/>
    <mergeCell ref="AD824:AY824"/>
    <mergeCell ref="H825:L825"/>
    <mergeCell ref="M825:Y825"/>
    <mergeCell ref="Z825:AC825"/>
    <mergeCell ref="AD825:AH825"/>
    <mergeCell ref="AI825:AU825"/>
    <mergeCell ref="AV825:AY825"/>
    <mergeCell ref="H830:L830"/>
    <mergeCell ref="M830:Y830"/>
    <mergeCell ref="Z830:AC830"/>
    <mergeCell ref="AD830:AH830"/>
    <mergeCell ref="AI830:AU830"/>
    <mergeCell ref="AV830:AY830"/>
    <mergeCell ref="H829:L829"/>
    <mergeCell ref="M829:Y829"/>
    <mergeCell ref="Z829:AC829"/>
    <mergeCell ref="AD829:AH829"/>
    <mergeCell ref="AI829:AU829"/>
    <mergeCell ref="AV829:AY829"/>
    <mergeCell ref="H828:L828"/>
    <mergeCell ref="M828:Y828"/>
    <mergeCell ref="Z828:AC828"/>
    <mergeCell ref="AD828:AH828"/>
    <mergeCell ref="AI828:AU828"/>
    <mergeCell ref="AV828:AY828"/>
    <mergeCell ref="H833:L833"/>
    <mergeCell ref="M833:Y833"/>
    <mergeCell ref="Z833:AC833"/>
    <mergeCell ref="AD833:AH833"/>
    <mergeCell ref="AI833:AU833"/>
    <mergeCell ref="AV833:AY833"/>
    <mergeCell ref="H832:L832"/>
    <mergeCell ref="M832:Y832"/>
    <mergeCell ref="Z832:AC832"/>
    <mergeCell ref="AD832:AH832"/>
    <mergeCell ref="AI832:AU832"/>
    <mergeCell ref="AV832:AY832"/>
    <mergeCell ref="H831:L831"/>
    <mergeCell ref="M831:Y831"/>
    <mergeCell ref="Z831:AC831"/>
    <mergeCell ref="AD831:AH831"/>
    <mergeCell ref="AI831:AU831"/>
    <mergeCell ref="AV831:AY831"/>
    <mergeCell ref="H837:L837"/>
    <mergeCell ref="M837:Y837"/>
    <mergeCell ref="Z837:AC837"/>
    <mergeCell ref="AD837:AH837"/>
    <mergeCell ref="AI837:AU837"/>
    <mergeCell ref="AV837:AY837"/>
    <mergeCell ref="H835:AC835"/>
    <mergeCell ref="AD835:AY835"/>
    <mergeCell ref="H836:L836"/>
    <mergeCell ref="M836:Y836"/>
    <mergeCell ref="Z836:AC836"/>
    <mergeCell ref="AD836:AH836"/>
    <mergeCell ref="AI836:AU836"/>
    <mergeCell ref="AV836:AY836"/>
    <mergeCell ref="H834:L834"/>
    <mergeCell ref="M834:Y834"/>
    <mergeCell ref="Z834:AC834"/>
    <mergeCell ref="AD834:AH834"/>
    <mergeCell ref="AI834:AU834"/>
    <mergeCell ref="AV834:AY834"/>
    <mergeCell ref="H840:L840"/>
    <mergeCell ref="M840:Y840"/>
    <mergeCell ref="Z840:AC840"/>
    <mergeCell ref="AD840:AH840"/>
    <mergeCell ref="AI840:AU840"/>
    <mergeCell ref="AV840:AY840"/>
    <mergeCell ref="H839:L839"/>
    <mergeCell ref="M839:Y839"/>
    <mergeCell ref="Z839:AC839"/>
    <mergeCell ref="AD839:AH839"/>
    <mergeCell ref="AI839:AU839"/>
    <mergeCell ref="AV839:AY839"/>
    <mergeCell ref="H838:L838"/>
    <mergeCell ref="M838:Y838"/>
    <mergeCell ref="Z838:AC838"/>
    <mergeCell ref="AD838:AH838"/>
    <mergeCell ref="AI838:AU838"/>
    <mergeCell ref="AV838:AY838"/>
    <mergeCell ref="H843:L843"/>
    <mergeCell ref="M843:Y843"/>
    <mergeCell ref="Z843:AC843"/>
    <mergeCell ref="AD843:AH843"/>
    <mergeCell ref="AI843:AU843"/>
    <mergeCell ref="AV843:AY843"/>
    <mergeCell ref="H842:L842"/>
    <mergeCell ref="M842:Y842"/>
    <mergeCell ref="Z842:AC842"/>
    <mergeCell ref="AD842:AH842"/>
    <mergeCell ref="AI842:AU842"/>
    <mergeCell ref="AV842:AY842"/>
    <mergeCell ref="H841:L841"/>
    <mergeCell ref="M841:Y841"/>
    <mergeCell ref="Z841:AC841"/>
    <mergeCell ref="AD841:AH841"/>
    <mergeCell ref="AI841:AU841"/>
    <mergeCell ref="AV841:AY841"/>
    <mergeCell ref="G847:AX847"/>
    <mergeCell ref="B850:C850"/>
    <mergeCell ref="D850:M850"/>
    <mergeCell ref="N850:AK850"/>
    <mergeCell ref="AL850:AQ850"/>
    <mergeCell ref="AR850:AU850"/>
    <mergeCell ref="AV850:AX850"/>
    <mergeCell ref="H845:L845"/>
    <mergeCell ref="M845:Y845"/>
    <mergeCell ref="Z845:AC845"/>
    <mergeCell ref="AD845:AH845"/>
    <mergeCell ref="AI845:AU845"/>
    <mergeCell ref="AV845:AY845"/>
    <mergeCell ref="H844:L844"/>
    <mergeCell ref="M844:Y844"/>
    <mergeCell ref="Z844:AC844"/>
    <mergeCell ref="AD844:AH844"/>
    <mergeCell ref="AI844:AU844"/>
    <mergeCell ref="AV844:AY844"/>
    <mergeCell ref="B853:C853"/>
    <mergeCell ref="D853:M853"/>
    <mergeCell ref="N853:AK853"/>
    <mergeCell ref="AL853:AQ853"/>
    <mergeCell ref="AR853:AU853"/>
    <mergeCell ref="AV853:AX853"/>
    <mergeCell ref="B852:C852"/>
    <mergeCell ref="D852:M852"/>
    <mergeCell ref="N852:AK852"/>
    <mergeCell ref="AL852:AQ852"/>
    <mergeCell ref="AR852:AU852"/>
    <mergeCell ref="AV852:AX852"/>
    <mergeCell ref="B851:C851"/>
    <mergeCell ref="D851:M851"/>
    <mergeCell ref="N851:AK851"/>
    <mergeCell ref="AL851:AQ851"/>
    <mergeCell ref="AR851:AU851"/>
    <mergeCell ref="AV851:AX851"/>
    <mergeCell ref="B856:C856"/>
    <mergeCell ref="D856:M856"/>
    <mergeCell ref="N856:AK856"/>
    <mergeCell ref="AL856:AQ856"/>
    <mergeCell ref="AR856:AU856"/>
    <mergeCell ref="AV856:AX856"/>
    <mergeCell ref="B855:C855"/>
    <mergeCell ref="D855:M855"/>
    <mergeCell ref="N855:AK855"/>
    <mergeCell ref="AL855:AQ855"/>
    <mergeCell ref="AR855:AU855"/>
    <mergeCell ref="AV855:AX855"/>
    <mergeCell ref="B854:C854"/>
    <mergeCell ref="D854:M854"/>
    <mergeCell ref="N854:AK854"/>
    <mergeCell ref="AL854:AQ854"/>
    <mergeCell ref="AR854:AU854"/>
    <mergeCell ref="AV854:AX854"/>
    <mergeCell ref="B859:C859"/>
    <mergeCell ref="D859:M859"/>
    <mergeCell ref="N859:AK859"/>
    <mergeCell ref="AL859:AQ859"/>
    <mergeCell ref="AR859:AU859"/>
    <mergeCell ref="AV859:AX859"/>
    <mergeCell ref="B858:C858"/>
    <mergeCell ref="D858:M858"/>
    <mergeCell ref="N858:AK858"/>
    <mergeCell ref="AL858:AQ858"/>
    <mergeCell ref="AR858:AU858"/>
    <mergeCell ref="AV858:AX858"/>
    <mergeCell ref="B857:C857"/>
    <mergeCell ref="D857:M857"/>
    <mergeCell ref="N857:AK857"/>
    <mergeCell ref="AL857:AQ857"/>
    <mergeCell ref="AR857:AU857"/>
    <mergeCell ref="AV857:AX857"/>
    <mergeCell ref="Z864:AF864"/>
    <mergeCell ref="AG864:AK864"/>
    <mergeCell ref="AL864:AR864"/>
    <mergeCell ref="AS864:AW864"/>
    <mergeCell ref="B865:H865"/>
    <mergeCell ref="I865:M865"/>
    <mergeCell ref="N865:T865"/>
    <mergeCell ref="U865:Y865"/>
    <mergeCell ref="Z865:AF865"/>
    <mergeCell ref="AG865:AK865"/>
    <mergeCell ref="B863:H863"/>
    <mergeCell ref="I863:Y863"/>
    <mergeCell ref="B864:H864"/>
    <mergeCell ref="I864:M864"/>
    <mergeCell ref="N864:T864"/>
    <mergeCell ref="U864:Y864"/>
    <mergeCell ref="B860:C860"/>
    <mergeCell ref="D860:M860"/>
    <mergeCell ref="N860:AK860"/>
    <mergeCell ref="AL860:AQ860"/>
    <mergeCell ref="AR860:AU860"/>
    <mergeCell ref="AV860:AX860"/>
    <mergeCell ref="B869:C869"/>
    <mergeCell ref="D869:M869"/>
    <mergeCell ref="N869:AK869"/>
    <mergeCell ref="AL869:AQ869"/>
    <mergeCell ref="AR869:AU869"/>
    <mergeCell ref="AV869:AX869"/>
    <mergeCell ref="B868:C868"/>
    <mergeCell ref="D868:M868"/>
    <mergeCell ref="N868:AK868"/>
    <mergeCell ref="AL868:AQ868"/>
    <mergeCell ref="AR868:AU868"/>
    <mergeCell ref="AV868:AX868"/>
    <mergeCell ref="AL865:AR865"/>
    <mergeCell ref="AS865:AW865"/>
    <mergeCell ref="B867:C867"/>
    <mergeCell ref="D867:M867"/>
    <mergeCell ref="N867:AK867"/>
    <mergeCell ref="AL867:AQ867"/>
    <mergeCell ref="AR867:AU867"/>
    <mergeCell ref="AV867:AX867"/>
    <mergeCell ref="B872:C872"/>
    <mergeCell ref="D872:M872"/>
    <mergeCell ref="N872:AK872"/>
    <mergeCell ref="AL872:AQ872"/>
    <mergeCell ref="AR872:AU872"/>
    <mergeCell ref="AV872:AX872"/>
    <mergeCell ref="B871:C871"/>
    <mergeCell ref="D871:M871"/>
    <mergeCell ref="N871:AK871"/>
    <mergeCell ref="AL871:AQ871"/>
    <mergeCell ref="AR871:AU871"/>
    <mergeCell ref="AV871:AX871"/>
    <mergeCell ref="B870:C870"/>
    <mergeCell ref="D870:M870"/>
    <mergeCell ref="N870:AK870"/>
    <mergeCell ref="AL870:AQ870"/>
    <mergeCell ref="AR870:AU870"/>
    <mergeCell ref="AV870:AX870"/>
    <mergeCell ref="B875:C875"/>
    <mergeCell ref="D875:M875"/>
    <mergeCell ref="N875:AK875"/>
    <mergeCell ref="AL875:AQ875"/>
    <mergeCell ref="AR875:AU875"/>
    <mergeCell ref="AV875:AX875"/>
    <mergeCell ref="B874:C874"/>
    <mergeCell ref="D874:M874"/>
    <mergeCell ref="N874:AK874"/>
    <mergeCell ref="AL874:AQ874"/>
    <mergeCell ref="AR874:AU874"/>
    <mergeCell ref="AV874:AX874"/>
    <mergeCell ref="B873:C873"/>
    <mergeCell ref="D873:M873"/>
    <mergeCell ref="N873:AK873"/>
    <mergeCell ref="AL873:AQ873"/>
    <mergeCell ref="AR873:AU873"/>
    <mergeCell ref="AV873:AX873"/>
    <mergeCell ref="B880:C880"/>
    <mergeCell ref="D880:M880"/>
    <mergeCell ref="N880:AK880"/>
    <mergeCell ref="AL880:AQ880"/>
    <mergeCell ref="AR880:AU880"/>
    <mergeCell ref="AV880:AX880"/>
    <mergeCell ref="B877:C877"/>
    <mergeCell ref="D877:M877"/>
    <mergeCell ref="N877:AK877"/>
    <mergeCell ref="AL877:AQ877"/>
    <mergeCell ref="AR877:AU877"/>
    <mergeCell ref="AV877:AX877"/>
    <mergeCell ref="B876:C876"/>
    <mergeCell ref="D876:M876"/>
    <mergeCell ref="N876:AK876"/>
    <mergeCell ref="AL876:AQ876"/>
    <mergeCell ref="AR876:AU876"/>
    <mergeCell ref="AV876:AX876"/>
    <mergeCell ref="B883:C883"/>
    <mergeCell ref="D883:M883"/>
    <mergeCell ref="N883:AK883"/>
    <mergeCell ref="AL883:AQ883"/>
    <mergeCell ref="AR883:AU883"/>
    <mergeCell ref="AV883:AX883"/>
    <mergeCell ref="B882:C882"/>
    <mergeCell ref="D882:M882"/>
    <mergeCell ref="N882:AK882"/>
    <mergeCell ref="AL882:AQ882"/>
    <mergeCell ref="AR882:AU882"/>
    <mergeCell ref="AV882:AX882"/>
    <mergeCell ref="B881:C881"/>
    <mergeCell ref="D881:M881"/>
    <mergeCell ref="N881:AK881"/>
    <mergeCell ref="AL881:AQ881"/>
    <mergeCell ref="AR881:AU881"/>
    <mergeCell ref="AV881:AX881"/>
    <mergeCell ref="B886:C886"/>
    <mergeCell ref="D886:M886"/>
    <mergeCell ref="N886:AK886"/>
    <mergeCell ref="AL886:AQ886"/>
    <mergeCell ref="AR886:AU886"/>
    <mergeCell ref="AV886:AX886"/>
    <mergeCell ref="B885:C885"/>
    <mergeCell ref="D885:M885"/>
    <mergeCell ref="N885:AK885"/>
    <mergeCell ref="AL885:AQ885"/>
    <mergeCell ref="AR885:AU885"/>
    <mergeCell ref="AV885:AX885"/>
    <mergeCell ref="B884:C884"/>
    <mergeCell ref="D884:M884"/>
    <mergeCell ref="N884:AK884"/>
    <mergeCell ref="AL884:AQ884"/>
    <mergeCell ref="AR884:AU884"/>
    <mergeCell ref="AV884:AX884"/>
    <mergeCell ref="B889:C889"/>
    <mergeCell ref="D889:M889"/>
    <mergeCell ref="N889:AK889"/>
    <mergeCell ref="AL889:AQ889"/>
    <mergeCell ref="AR889:AU889"/>
    <mergeCell ref="AV889:AX889"/>
    <mergeCell ref="B888:C888"/>
    <mergeCell ref="D888:M888"/>
    <mergeCell ref="N888:AK888"/>
    <mergeCell ref="AL888:AQ888"/>
    <mergeCell ref="AR888:AU888"/>
    <mergeCell ref="AV888:AX888"/>
    <mergeCell ref="B887:C887"/>
    <mergeCell ref="D887:M887"/>
    <mergeCell ref="N887:AK887"/>
    <mergeCell ref="AL887:AQ887"/>
    <mergeCell ref="AR887:AU887"/>
    <mergeCell ref="AV887:AX887"/>
    <mergeCell ref="Z894:AF894"/>
    <mergeCell ref="AG894:AK894"/>
    <mergeCell ref="AL894:AR894"/>
    <mergeCell ref="AS894:AW894"/>
    <mergeCell ref="B895:H895"/>
    <mergeCell ref="I895:M895"/>
    <mergeCell ref="N895:T895"/>
    <mergeCell ref="U895:Y895"/>
    <mergeCell ref="Z895:AF895"/>
    <mergeCell ref="AG895:AK895"/>
    <mergeCell ref="B893:H893"/>
    <mergeCell ref="I893:Y893"/>
    <mergeCell ref="B894:H894"/>
    <mergeCell ref="I894:M894"/>
    <mergeCell ref="N894:T894"/>
    <mergeCell ref="U894:Y894"/>
    <mergeCell ref="B890:C890"/>
    <mergeCell ref="D890:M890"/>
    <mergeCell ref="N890:AK890"/>
    <mergeCell ref="AL890:AQ890"/>
    <mergeCell ref="AR890:AU890"/>
    <mergeCell ref="AV890:AX890"/>
    <mergeCell ref="B899:C899"/>
    <mergeCell ref="D899:M899"/>
    <mergeCell ref="N899:AK899"/>
    <mergeCell ref="AL899:AQ899"/>
    <mergeCell ref="AR899:AU899"/>
    <mergeCell ref="AV899:AX899"/>
    <mergeCell ref="B898:C898"/>
    <mergeCell ref="D898:M898"/>
    <mergeCell ref="N898:AK898"/>
    <mergeCell ref="AL898:AQ898"/>
    <mergeCell ref="AR898:AU898"/>
    <mergeCell ref="AV898:AX898"/>
    <mergeCell ref="AL895:AR895"/>
    <mergeCell ref="AS895:AW895"/>
    <mergeCell ref="B897:C897"/>
    <mergeCell ref="D897:M897"/>
    <mergeCell ref="N897:AK897"/>
    <mergeCell ref="AL897:AQ897"/>
    <mergeCell ref="AR897:AU897"/>
    <mergeCell ref="AV897:AX897"/>
    <mergeCell ref="B902:C902"/>
    <mergeCell ref="D902:M902"/>
    <mergeCell ref="N902:AK902"/>
    <mergeCell ref="AL902:AQ902"/>
    <mergeCell ref="AR902:AU902"/>
    <mergeCell ref="AV902:AX902"/>
    <mergeCell ref="B901:C901"/>
    <mergeCell ref="D901:M901"/>
    <mergeCell ref="N901:AK901"/>
    <mergeCell ref="AL901:AQ901"/>
    <mergeCell ref="AR901:AU901"/>
    <mergeCell ref="AV901:AX901"/>
    <mergeCell ref="B900:C900"/>
    <mergeCell ref="D900:M900"/>
    <mergeCell ref="N900:AK900"/>
    <mergeCell ref="AL900:AQ900"/>
    <mergeCell ref="AR900:AU900"/>
    <mergeCell ref="AV900:AX900"/>
    <mergeCell ref="B905:C905"/>
    <mergeCell ref="D905:M905"/>
    <mergeCell ref="N905:AK905"/>
    <mergeCell ref="AL905:AQ905"/>
    <mergeCell ref="AR905:AU905"/>
    <mergeCell ref="AV905:AX905"/>
    <mergeCell ref="B904:C904"/>
    <mergeCell ref="D904:M904"/>
    <mergeCell ref="N904:AK904"/>
    <mergeCell ref="AL904:AQ904"/>
    <mergeCell ref="AR904:AU904"/>
    <mergeCell ref="AV904:AX904"/>
    <mergeCell ref="B903:C903"/>
    <mergeCell ref="D903:M903"/>
    <mergeCell ref="N903:AK903"/>
    <mergeCell ref="AL903:AQ903"/>
    <mergeCell ref="AR903:AU903"/>
    <mergeCell ref="AV903:AX903"/>
    <mergeCell ref="B910:C910"/>
    <mergeCell ref="D910:M910"/>
    <mergeCell ref="N910:AK910"/>
    <mergeCell ref="AL910:AQ910"/>
    <mergeCell ref="AR910:AU910"/>
    <mergeCell ref="AV910:AX910"/>
    <mergeCell ref="B907:C907"/>
    <mergeCell ref="D907:M907"/>
    <mergeCell ref="N907:AK907"/>
    <mergeCell ref="AL907:AQ907"/>
    <mergeCell ref="AR907:AU907"/>
    <mergeCell ref="AV907:AX907"/>
    <mergeCell ref="B906:C906"/>
    <mergeCell ref="D906:M906"/>
    <mergeCell ref="N906:AK906"/>
    <mergeCell ref="AL906:AQ906"/>
    <mergeCell ref="AR906:AU906"/>
    <mergeCell ref="AV906:AX906"/>
    <mergeCell ref="B913:C913"/>
    <mergeCell ref="D913:M913"/>
    <mergeCell ref="N913:AK913"/>
    <mergeCell ref="AL913:AQ913"/>
    <mergeCell ref="AR913:AU913"/>
    <mergeCell ref="AV913:AX913"/>
    <mergeCell ref="B912:C912"/>
    <mergeCell ref="D912:M912"/>
    <mergeCell ref="N912:AK912"/>
    <mergeCell ref="AL912:AQ912"/>
    <mergeCell ref="AR912:AU912"/>
    <mergeCell ref="AV912:AX912"/>
    <mergeCell ref="B911:C911"/>
    <mergeCell ref="D911:M911"/>
    <mergeCell ref="N911:AK911"/>
    <mergeCell ref="AL911:AQ911"/>
    <mergeCell ref="AR911:AU911"/>
    <mergeCell ref="AV911:AX911"/>
    <mergeCell ref="B916:C916"/>
    <mergeCell ref="D916:M916"/>
    <mergeCell ref="N916:AK916"/>
    <mergeCell ref="AL916:AQ916"/>
    <mergeCell ref="AR916:AU916"/>
    <mergeCell ref="AV916:AX916"/>
    <mergeCell ref="B915:C915"/>
    <mergeCell ref="D915:M915"/>
    <mergeCell ref="N915:AK915"/>
    <mergeCell ref="AL915:AQ915"/>
    <mergeCell ref="AR915:AU915"/>
    <mergeCell ref="AV915:AX915"/>
    <mergeCell ref="B914:C914"/>
    <mergeCell ref="D914:M914"/>
    <mergeCell ref="N914:AK914"/>
    <mergeCell ref="AL914:AQ914"/>
    <mergeCell ref="AR914:AU914"/>
    <mergeCell ref="AV914:AX914"/>
    <mergeCell ref="B919:C919"/>
    <mergeCell ref="D919:M919"/>
    <mergeCell ref="N919:AK919"/>
    <mergeCell ref="AL919:AQ919"/>
    <mergeCell ref="AR919:AU919"/>
    <mergeCell ref="AV919:AX919"/>
    <mergeCell ref="B918:C918"/>
    <mergeCell ref="D918:M918"/>
    <mergeCell ref="N918:AK918"/>
    <mergeCell ref="AL918:AQ918"/>
    <mergeCell ref="AR918:AU918"/>
    <mergeCell ref="AV918:AX918"/>
    <mergeCell ref="B917:C917"/>
    <mergeCell ref="D917:M917"/>
    <mergeCell ref="N917:AK917"/>
    <mergeCell ref="AL917:AQ917"/>
    <mergeCell ref="AR917:AU917"/>
    <mergeCell ref="AV917:AX917"/>
    <mergeCell ref="Z924:AF924"/>
    <mergeCell ref="AG924:AK924"/>
    <mergeCell ref="AL924:AR924"/>
    <mergeCell ref="AS924:AW924"/>
    <mergeCell ref="B925:H925"/>
    <mergeCell ref="I925:M925"/>
    <mergeCell ref="N925:T925"/>
    <mergeCell ref="U925:Y925"/>
    <mergeCell ref="Z925:AF925"/>
    <mergeCell ref="AG925:AK925"/>
    <mergeCell ref="B923:H923"/>
    <mergeCell ref="I923:Y923"/>
    <mergeCell ref="B924:H924"/>
    <mergeCell ref="I924:M924"/>
    <mergeCell ref="N924:T924"/>
    <mergeCell ref="U924:Y924"/>
    <mergeCell ref="B920:C920"/>
    <mergeCell ref="D920:M920"/>
    <mergeCell ref="N920:AK920"/>
    <mergeCell ref="AL920:AQ920"/>
    <mergeCell ref="AR920:AU920"/>
    <mergeCell ref="AV920:AX920"/>
    <mergeCell ref="B929:C929"/>
    <mergeCell ref="D929:M929"/>
    <mergeCell ref="N929:AK929"/>
    <mergeCell ref="AL929:AQ929"/>
    <mergeCell ref="AR929:AU929"/>
    <mergeCell ref="AV929:AX929"/>
    <mergeCell ref="B928:C928"/>
    <mergeCell ref="D928:M928"/>
    <mergeCell ref="N928:AK928"/>
    <mergeCell ref="AL928:AQ928"/>
    <mergeCell ref="AR928:AU928"/>
    <mergeCell ref="AV928:AX928"/>
    <mergeCell ref="AL925:AR925"/>
    <mergeCell ref="AS925:AW925"/>
    <mergeCell ref="B927:C927"/>
    <mergeCell ref="D927:M927"/>
    <mergeCell ref="N927:AK927"/>
    <mergeCell ref="AL927:AQ927"/>
    <mergeCell ref="AR927:AU927"/>
    <mergeCell ref="AV927:AX927"/>
    <mergeCell ref="B932:C932"/>
    <mergeCell ref="D932:M932"/>
    <mergeCell ref="N932:AK932"/>
    <mergeCell ref="AL932:AQ932"/>
    <mergeCell ref="AR932:AU932"/>
    <mergeCell ref="AV932:AX932"/>
    <mergeCell ref="B931:C931"/>
    <mergeCell ref="D931:M931"/>
    <mergeCell ref="N931:AK931"/>
    <mergeCell ref="AL931:AQ931"/>
    <mergeCell ref="AR931:AU931"/>
    <mergeCell ref="AV931:AX931"/>
    <mergeCell ref="B930:C930"/>
    <mergeCell ref="D930:M930"/>
    <mergeCell ref="N930:AK930"/>
    <mergeCell ref="AL930:AQ930"/>
    <mergeCell ref="AR930:AU930"/>
    <mergeCell ref="AV930:AX930"/>
    <mergeCell ref="B935:C935"/>
    <mergeCell ref="D935:M935"/>
    <mergeCell ref="N935:AK935"/>
    <mergeCell ref="AL935:AQ935"/>
    <mergeCell ref="AR935:AU935"/>
    <mergeCell ref="AV935:AX935"/>
    <mergeCell ref="B934:C934"/>
    <mergeCell ref="D934:M934"/>
    <mergeCell ref="N934:AK934"/>
    <mergeCell ref="AL934:AQ934"/>
    <mergeCell ref="AR934:AU934"/>
    <mergeCell ref="AV934:AX934"/>
    <mergeCell ref="B933:C933"/>
    <mergeCell ref="D933:M933"/>
    <mergeCell ref="N933:AK933"/>
    <mergeCell ref="AL933:AQ933"/>
    <mergeCell ref="AR933:AU933"/>
    <mergeCell ref="AV933:AX933"/>
    <mergeCell ref="B940:C940"/>
    <mergeCell ref="D940:M940"/>
    <mergeCell ref="N940:AK940"/>
    <mergeCell ref="AL940:AQ940"/>
    <mergeCell ref="AR940:AU940"/>
    <mergeCell ref="AV940:AX940"/>
    <mergeCell ref="B937:C937"/>
    <mergeCell ref="D937:M937"/>
    <mergeCell ref="N937:AK937"/>
    <mergeCell ref="AL937:AQ937"/>
    <mergeCell ref="AR937:AU937"/>
    <mergeCell ref="AV937:AX937"/>
    <mergeCell ref="B936:C936"/>
    <mergeCell ref="D936:M936"/>
    <mergeCell ref="N936:AK936"/>
    <mergeCell ref="AL936:AQ936"/>
    <mergeCell ref="AR936:AU936"/>
    <mergeCell ref="AV936:AX936"/>
    <mergeCell ref="B943:C943"/>
    <mergeCell ref="D943:M943"/>
    <mergeCell ref="N943:AK943"/>
    <mergeCell ref="AL943:AQ943"/>
    <mergeCell ref="AR943:AU943"/>
    <mergeCell ref="AV943:AX943"/>
    <mergeCell ref="B942:C942"/>
    <mergeCell ref="D942:M942"/>
    <mergeCell ref="N942:AK942"/>
    <mergeCell ref="AL942:AQ942"/>
    <mergeCell ref="AR942:AU942"/>
    <mergeCell ref="AV942:AX942"/>
    <mergeCell ref="B941:C941"/>
    <mergeCell ref="D941:M941"/>
    <mergeCell ref="N941:AK941"/>
    <mergeCell ref="AL941:AQ941"/>
    <mergeCell ref="AR941:AU941"/>
    <mergeCell ref="AV941:AX941"/>
    <mergeCell ref="B946:C946"/>
    <mergeCell ref="D946:M946"/>
    <mergeCell ref="N946:AK946"/>
    <mergeCell ref="AL946:AQ946"/>
    <mergeCell ref="AR946:AU946"/>
    <mergeCell ref="AV946:AX946"/>
    <mergeCell ref="B945:C945"/>
    <mergeCell ref="D945:M945"/>
    <mergeCell ref="N945:AK945"/>
    <mergeCell ref="AL945:AQ945"/>
    <mergeCell ref="AR945:AU945"/>
    <mergeCell ref="AV945:AX945"/>
    <mergeCell ref="B944:C944"/>
    <mergeCell ref="D944:M944"/>
    <mergeCell ref="N944:AK944"/>
    <mergeCell ref="AL944:AQ944"/>
    <mergeCell ref="AR944:AU944"/>
    <mergeCell ref="AV944:AX944"/>
    <mergeCell ref="B949:C949"/>
    <mergeCell ref="D949:M949"/>
    <mergeCell ref="N949:AK949"/>
    <mergeCell ref="AL949:AQ949"/>
    <mergeCell ref="AR949:AU949"/>
    <mergeCell ref="AV949:AX949"/>
    <mergeCell ref="B948:C948"/>
    <mergeCell ref="D948:M948"/>
    <mergeCell ref="N948:AK948"/>
    <mergeCell ref="AL948:AQ948"/>
    <mergeCell ref="AR948:AU948"/>
    <mergeCell ref="AV948:AX948"/>
    <mergeCell ref="B947:C947"/>
    <mergeCell ref="D947:M947"/>
    <mergeCell ref="N947:AK947"/>
    <mergeCell ref="AL947:AQ947"/>
    <mergeCell ref="AR947:AU947"/>
    <mergeCell ref="AV947:AX947"/>
    <mergeCell ref="Z954:AF954"/>
    <mergeCell ref="AG954:AK954"/>
    <mergeCell ref="AL954:AR954"/>
    <mergeCell ref="AS954:AW954"/>
    <mergeCell ref="B955:H955"/>
    <mergeCell ref="I955:M955"/>
    <mergeCell ref="N955:T955"/>
    <mergeCell ref="U955:Y955"/>
    <mergeCell ref="Z955:AF955"/>
    <mergeCell ref="AG955:AK955"/>
    <mergeCell ref="B953:H953"/>
    <mergeCell ref="I953:Y953"/>
    <mergeCell ref="B954:H954"/>
    <mergeCell ref="I954:M954"/>
    <mergeCell ref="N954:T954"/>
    <mergeCell ref="U954:Y954"/>
    <mergeCell ref="B950:C950"/>
    <mergeCell ref="D950:M950"/>
    <mergeCell ref="N950:AK950"/>
    <mergeCell ref="AL950:AQ950"/>
    <mergeCell ref="AR950:AU950"/>
    <mergeCell ref="AV950:AX950"/>
    <mergeCell ref="B959:C959"/>
    <mergeCell ref="D959:M959"/>
    <mergeCell ref="N959:AK959"/>
    <mergeCell ref="AL959:AQ959"/>
    <mergeCell ref="AR959:AU959"/>
    <mergeCell ref="AV959:AX959"/>
    <mergeCell ref="B958:C958"/>
    <mergeCell ref="D958:M958"/>
    <mergeCell ref="N958:AK958"/>
    <mergeCell ref="AL958:AQ958"/>
    <mergeCell ref="AR958:AU958"/>
    <mergeCell ref="AV958:AX958"/>
    <mergeCell ref="AL955:AR955"/>
    <mergeCell ref="AS955:AW955"/>
    <mergeCell ref="B957:C957"/>
    <mergeCell ref="D957:M957"/>
    <mergeCell ref="N957:AK957"/>
    <mergeCell ref="AL957:AQ957"/>
    <mergeCell ref="AR957:AU957"/>
    <mergeCell ref="AV957:AX957"/>
    <mergeCell ref="B962:C962"/>
    <mergeCell ref="D962:M962"/>
    <mergeCell ref="N962:AK962"/>
    <mergeCell ref="AL962:AQ962"/>
    <mergeCell ref="AR962:AU962"/>
    <mergeCell ref="AV962:AX962"/>
    <mergeCell ref="B961:C961"/>
    <mergeCell ref="D961:M961"/>
    <mergeCell ref="N961:AK961"/>
    <mergeCell ref="AL961:AQ961"/>
    <mergeCell ref="AR961:AU961"/>
    <mergeCell ref="AV961:AX961"/>
    <mergeCell ref="B960:C960"/>
    <mergeCell ref="D960:M960"/>
    <mergeCell ref="N960:AK960"/>
    <mergeCell ref="AL960:AQ960"/>
    <mergeCell ref="AR960:AU960"/>
    <mergeCell ref="AV960:AX960"/>
    <mergeCell ref="B965:C965"/>
    <mergeCell ref="D965:M965"/>
    <mergeCell ref="N965:AK965"/>
    <mergeCell ref="AL965:AQ965"/>
    <mergeCell ref="AR965:AU965"/>
    <mergeCell ref="AV965:AX965"/>
    <mergeCell ref="B964:C964"/>
    <mergeCell ref="D964:M964"/>
    <mergeCell ref="N964:AK964"/>
    <mergeCell ref="AL964:AQ964"/>
    <mergeCell ref="AR964:AU964"/>
    <mergeCell ref="AV964:AX964"/>
    <mergeCell ref="B963:C963"/>
    <mergeCell ref="D963:M963"/>
    <mergeCell ref="N963:AK963"/>
    <mergeCell ref="AL963:AQ963"/>
    <mergeCell ref="AR963:AU963"/>
    <mergeCell ref="AV963:AX963"/>
    <mergeCell ref="B970:C970"/>
    <mergeCell ref="D970:M970"/>
    <mergeCell ref="N970:AK970"/>
    <mergeCell ref="AL970:AQ970"/>
    <mergeCell ref="AR970:AU970"/>
    <mergeCell ref="AV970:AX970"/>
    <mergeCell ref="B967:C967"/>
    <mergeCell ref="D967:M967"/>
    <mergeCell ref="N967:AK967"/>
    <mergeCell ref="AL967:AQ967"/>
    <mergeCell ref="AR967:AU967"/>
    <mergeCell ref="AV967:AX967"/>
    <mergeCell ref="B966:C966"/>
    <mergeCell ref="D966:M966"/>
    <mergeCell ref="N966:AK966"/>
    <mergeCell ref="AL966:AQ966"/>
    <mergeCell ref="AR966:AU966"/>
    <mergeCell ref="AV966:AX966"/>
    <mergeCell ref="B973:C973"/>
    <mergeCell ref="D973:M973"/>
    <mergeCell ref="N973:AK973"/>
    <mergeCell ref="AL973:AQ973"/>
    <mergeCell ref="AR973:AU973"/>
    <mergeCell ref="AV973:AX973"/>
    <mergeCell ref="B972:C972"/>
    <mergeCell ref="D972:M972"/>
    <mergeCell ref="N972:AK972"/>
    <mergeCell ref="AL972:AQ972"/>
    <mergeCell ref="AR972:AU972"/>
    <mergeCell ref="AV972:AX972"/>
    <mergeCell ref="B971:C971"/>
    <mergeCell ref="D971:M971"/>
    <mergeCell ref="N971:AK971"/>
    <mergeCell ref="AL971:AQ971"/>
    <mergeCell ref="AR971:AU971"/>
    <mergeCell ref="AV971:AX971"/>
    <mergeCell ref="B976:C976"/>
    <mergeCell ref="D976:M976"/>
    <mergeCell ref="N976:AK976"/>
    <mergeCell ref="AL976:AQ976"/>
    <mergeCell ref="AR976:AU976"/>
    <mergeCell ref="AV976:AX976"/>
    <mergeCell ref="B975:C975"/>
    <mergeCell ref="D975:M975"/>
    <mergeCell ref="N975:AK975"/>
    <mergeCell ref="AL975:AQ975"/>
    <mergeCell ref="AR975:AU975"/>
    <mergeCell ref="AV975:AX975"/>
    <mergeCell ref="B974:C974"/>
    <mergeCell ref="D974:M974"/>
    <mergeCell ref="N974:AK974"/>
    <mergeCell ref="AL974:AQ974"/>
    <mergeCell ref="AR974:AU974"/>
    <mergeCell ref="AV974:AX974"/>
    <mergeCell ref="B979:C979"/>
    <mergeCell ref="D979:M979"/>
    <mergeCell ref="N979:AK979"/>
    <mergeCell ref="AL979:AQ979"/>
    <mergeCell ref="AR979:AU979"/>
    <mergeCell ref="AV979:AX979"/>
    <mergeCell ref="B978:C978"/>
    <mergeCell ref="D978:M978"/>
    <mergeCell ref="N978:AK978"/>
    <mergeCell ref="AL978:AQ978"/>
    <mergeCell ref="AR978:AU978"/>
    <mergeCell ref="AV978:AX978"/>
    <mergeCell ref="B977:C977"/>
    <mergeCell ref="D977:M977"/>
    <mergeCell ref="N977:AK977"/>
    <mergeCell ref="AL977:AQ977"/>
    <mergeCell ref="AR977:AU977"/>
    <mergeCell ref="AV977:AX977"/>
    <mergeCell ref="Z984:AF984"/>
    <mergeCell ref="AG984:AK984"/>
    <mergeCell ref="AL984:AR984"/>
    <mergeCell ref="AS984:AW984"/>
    <mergeCell ref="B985:H985"/>
    <mergeCell ref="I985:M985"/>
    <mergeCell ref="N985:T985"/>
    <mergeCell ref="U985:Y985"/>
    <mergeCell ref="Z985:AF985"/>
    <mergeCell ref="AG985:AK985"/>
    <mergeCell ref="B983:H983"/>
    <mergeCell ref="I983:Y983"/>
    <mergeCell ref="B984:H984"/>
    <mergeCell ref="I984:M984"/>
    <mergeCell ref="N984:T984"/>
    <mergeCell ref="U984:Y984"/>
    <mergeCell ref="B980:C980"/>
    <mergeCell ref="D980:M980"/>
    <mergeCell ref="N980:AK980"/>
    <mergeCell ref="AL980:AQ980"/>
    <mergeCell ref="AR980:AU980"/>
    <mergeCell ref="AV980:AX980"/>
    <mergeCell ref="B989:C989"/>
    <mergeCell ref="D989:M989"/>
    <mergeCell ref="N989:AK989"/>
    <mergeCell ref="AL989:AQ989"/>
    <mergeCell ref="AR989:AU989"/>
    <mergeCell ref="AV989:AX989"/>
    <mergeCell ref="B988:C988"/>
    <mergeCell ref="D988:M988"/>
    <mergeCell ref="N988:AK988"/>
    <mergeCell ref="AL988:AQ988"/>
    <mergeCell ref="AR988:AU988"/>
    <mergeCell ref="AV988:AX988"/>
    <mergeCell ref="AL985:AR985"/>
    <mergeCell ref="AS985:AW985"/>
    <mergeCell ref="B987:C987"/>
    <mergeCell ref="D987:M987"/>
    <mergeCell ref="N987:AK987"/>
    <mergeCell ref="AL987:AQ987"/>
    <mergeCell ref="AR987:AU987"/>
    <mergeCell ref="AV987:AX987"/>
    <mergeCell ref="B992:C992"/>
    <mergeCell ref="D992:M992"/>
    <mergeCell ref="N992:AK992"/>
    <mergeCell ref="AL992:AQ992"/>
    <mergeCell ref="AR992:AU992"/>
    <mergeCell ref="AV992:AX992"/>
    <mergeCell ref="B991:C991"/>
    <mergeCell ref="D991:M991"/>
    <mergeCell ref="N991:AK991"/>
    <mergeCell ref="AL991:AQ991"/>
    <mergeCell ref="AR991:AU991"/>
    <mergeCell ref="AV991:AX991"/>
    <mergeCell ref="B990:C990"/>
    <mergeCell ref="D990:M990"/>
    <mergeCell ref="N990:AK990"/>
    <mergeCell ref="AL990:AQ990"/>
    <mergeCell ref="AR990:AU990"/>
    <mergeCell ref="AV990:AX990"/>
    <mergeCell ref="B995:C995"/>
    <mergeCell ref="D995:M995"/>
    <mergeCell ref="N995:AK995"/>
    <mergeCell ref="AL995:AQ995"/>
    <mergeCell ref="AR995:AU995"/>
    <mergeCell ref="AV995:AX995"/>
    <mergeCell ref="B994:C994"/>
    <mergeCell ref="D994:M994"/>
    <mergeCell ref="N994:AK994"/>
    <mergeCell ref="AL994:AQ994"/>
    <mergeCell ref="AR994:AU994"/>
    <mergeCell ref="AV994:AX994"/>
    <mergeCell ref="B993:C993"/>
    <mergeCell ref="D993:M993"/>
    <mergeCell ref="N993:AK993"/>
    <mergeCell ref="AL993:AQ993"/>
    <mergeCell ref="AR993:AU993"/>
    <mergeCell ref="AV993:AX993"/>
    <mergeCell ref="B1000:C1000"/>
    <mergeCell ref="D1000:M1000"/>
    <mergeCell ref="N1000:AK1000"/>
    <mergeCell ref="AL1000:AQ1000"/>
    <mergeCell ref="AR1000:AU1000"/>
    <mergeCell ref="AV1000:AX1000"/>
    <mergeCell ref="B997:C997"/>
    <mergeCell ref="D997:M997"/>
    <mergeCell ref="N997:AK997"/>
    <mergeCell ref="AL997:AQ997"/>
    <mergeCell ref="AR997:AU997"/>
    <mergeCell ref="AV997:AX997"/>
    <mergeCell ref="B996:C996"/>
    <mergeCell ref="D996:M996"/>
    <mergeCell ref="N996:AK996"/>
    <mergeCell ref="AL996:AQ996"/>
    <mergeCell ref="AR996:AU996"/>
    <mergeCell ref="AV996:AX996"/>
    <mergeCell ref="B1003:C1003"/>
    <mergeCell ref="D1003:M1003"/>
    <mergeCell ref="N1003:AK1003"/>
    <mergeCell ref="AL1003:AQ1003"/>
    <mergeCell ref="AR1003:AU1003"/>
    <mergeCell ref="AV1003:AX1003"/>
    <mergeCell ref="B1002:C1002"/>
    <mergeCell ref="D1002:M1002"/>
    <mergeCell ref="N1002:AK1002"/>
    <mergeCell ref="AL1002:AQ1002"/>
    <mergeCell ref="AR1002:AU1002"/>
    <mergeCell ref="AV1002:AX1002"/>
    <mergeCell ref="B1001:C1001"/>
    <mergeCell ref="D1001:M1001"/>
    <mergeCell ref="N1001:AK1001"/>
    <mergeCell ref="AL1001:AQ1001"/>
    <mergeCell ref="AR1001:AU1001"/>
    <mergeCell ref="AV1001:AX1001"/>
    <mergeCell ref="B1006:C1006"/>
    <mergeCell ref="D1006:M1006"/>
    <mergeCell ref="N1006:AK1006"/>
    <mergeCell ref="AL1006:AQ1006"/>
    <mergeCell ref="AR1006:AU1006"/>
    <mergeCell ref="AV1006:AX1006"/>
    <mergeCell ref="B1005:C1005"/>
    <mergeCell ref="D1005:M1005"/>
    <mergeCell ref="N1005:AK1005"/>
    <mergeCell ref="AL1005:AQ1005"/>
    <mergeCell ref="AR1005:AU1005"/>
    <mergeCell ref="AV1005:AX1005"/>
    <mergeCell ref="B1004:C1004"/>
    <mergeCell ref="D1004:M1004"/>
    <mergeCell ref="N1004:AK1004"/>
    <mergeCell ref="AL1004:AQ1004"/>
    <mergeCell ref="AR1004:AU1004"/>
    <mergeCell ref="AV1004:AX1004"/>
    <mergeCell ref="B1009:C1009"/>
    <mergeCell ref="D1009:M1009"/>
    <mergeCell ref="N1009:AK1009"/>
    <mergeCell ref="AL1009:AQ1009"/>
    <mergeCell ref="AR1009:AU1009"/>
    <mergeCell ref="AV1009:AX1009"/>
    <mergeCell ref="B1008:C1008"/>
    <mergeCell ref="D1008:M1008"/>
    <mergeCell ref="N1008:AK1008"/>
    <mergeCell ref="AL1008:AQ1008"/>
    <mergeCell ref="AR1008:AU1008"/>
    <mergeCell ref="AV1008:AX1008"/>
    <mergeCell ref="B1007:C1007"/>
    <mergeCell ref="D1007:M1007"/>
    <mergeCell ref="N1007:AK1007"/>
    <mergeCell ref="AL1007:AQ1007"/>
    <mergeCell ref="AR1007:AU1007"/>
    <mergeCell ref="AV1007:AX1007"/>
    <mergeCell ref="Z1014:AF1014"/>
    <mergeCell ref="AG1014:AK1014"/>
    <mergeCell ref="AL1014:AR1014"/>
    <mergeCell ref="AS1014:AW1014"/>
    <mergeCell ref="B1015:H1015"/>
    <mergeCell ref="I1015:M1015"/>
    <mergeCell ref="N1015:T1015"/>
    <mergeCell ref="U1015:Y1015"/>
    <mergeCell ref="Z1015:AF1015"/>
    <mergeCell ref="AG1015:AK1015"/>
    <mergeCell ref="B1013:H1013"/>
    <mergeCell ref="I1013:Y1013"/>
    <mergeCell ref="B1014:H1014"/>
    <mergeCell ref="I1014:M1014"/>
    <mergeCell ref="N1014:T1014"/>
    <mergeCell ref="U1014:Y1014"/>
    <mergeCell ref="B1010:C1010"/>
    <mergeCell ref="D1010:M1010"/>
    <mergeCell ref="N1010:AK1010"/>
    <mergeCell ref="AL1010:AQ1010"/>
    <mergeCell ref="AR1010:AU1010"/>
    <mergeCell ref="AV1010:AX1010"/>
    <mergeCell ref="B1019:C1019"/>
    <mergeCell ref="D1019:M1019"/>
    <mergeCell ref="N1019:AK1019"/>
    <mergeCell ref="AL1019:AQ1019"/>
    <mergeCell ref="AR1019:AU1019"/>
    <mergeCell ref="AV1019:AX1019"/>
    <mergeCell ref="B1018:C1018"/>
    <mergeCell ref="D1018:M1018"/>
    <mergeCell ref="N1018:AK1018"/>
    <mergeCell ref="AL1018:AQ1018"/>
    <mergeCell ref="AR1018:AU1018"/>
    <mergeCell ref="AV1018:AX1018"/>
    <mergeCell ref="AL1015:AR1015"/>
    <mergeCell ref="AS1015:AW1015"/>
    <mergeCell ref="B1017:C1017"/>
    <mergeCell ref="D1017:M1017"/>
    <mergeCell ref="N1017:AK1017"/>
    <mergeCell ref="AL1017:AQ1017"/>
    <mergeCell ref="AR1017:AU1017"/>
    <mergeCell ref="AV1017:AX1017"/>
    <mergeCell ref="B1022:C1022"/>
    <mergeCell ref="D1022:M1022"/>
    <mergeCell ref="N1022:AK1022"/>
    <mergeCell ref="AL1022:AQ1022"/>
    <mergeCell ref="AR1022:AU1022"/>
    <mergeCell ref="AV1022:AX1022"/>
    <mergeCell ref="B1021:C1021"/>
    <mergeCell ref="D1021:M1021"/>
    <mergeCell ref="N1021:AK1021"/>
    <mergeCell ref="AL1021:AQ1021"/>
    <mergeCell ref="AR1021:AU1021"/>
    <mergeCell ref="AV1021:AX1021"/>
    <mergeCell ref="B1020:C1020"/>
    <mergeCell ref="D1020:M1020"/>
    <mergeCell ref="N1020:AK1020"/>
    <mergeCell ref="AL1020:AQ1020"/>
    <mergeCell ref="AR1020:AU1020"/>
    <mergeCell ref="AV1020:AX1020"/>
    <mergeCell ref="B1025:C1025"/>
    <mergeCell ref="D1025:M1025"/>
    <mergeCell ref="N1025:AK1025"/>
    <mergeCell ref="AL1025:AQ1025"/>
    <mergeCell ref="AR1025:AU1025"/>
    <mergeCell ref="AV1025:AX1025"/>
    <mergeCell ref="B1024:C1024"/>
    <mergeCell ref="D1024:M1024"/>
    <mergeCell ref="N1024:AK1024"/>
    <mergeCell ref="AL1024:AQ1024"/>
    <mergeCell ref="AR1024:AU1024"/>
    <mergeCell ref="AV1024:AX1024"/>
    <mergeCell ref="B1023:C1023"/>
    <mergeCell ref="D1023:M1023"/>
    <mergeCell ref="N1023:AK1023"/>
    <mergeCell ref="AL1023:AQ1023"/>
    <mergeCell ref="AR1023:AU1023"/>
    <mergeCell ref="AV1023:AX1023"/>
    <mergeCell ref="AK1029:AQ1029"/>
    <mergeCell ref="AR1029:AY1029"/>
    <mergeCell ref="B1030:G1030"/>
    <mergeCell ref="H1030:Y1030"/>
    <mergeCell ref="Z1030:AE1030"/>
    <mergeCell ref="AF1030:AQ1030"/>
    <mergeCell ref="AR1030:AY1030"/>
    <mergeCell ref="B1027:C1027"/>
    <mergeCell ref="D1027:M1027"/>
    <mergeCell ref="N1027:AK1027"/>
    <mergeCell ref="AL1027:AQ1027"/>
    <mergeCell ref="AR1027:AU1027"/>
    <mergeCell ref="AV1027:AX1027"/>
    <mergeCell ref="B1026:C1026"/>
    <mergeCell ref="D1026:M1026"/>
    <mergeCell ref="N1026:AK1026"/>
    <mergeCell ref="AL1026:AQ1026"/>
    <mergeCell ref="AR1026:AU1026"/>
    <mergeCell ref="AV1026:AX1026"/>
    <mergeCell ref="B1036:G1042"/>
    <mergeCell ref="H1036:P1036"/>
    <mergeCell ref="Q1036:W1036"/>
    <mergeCell ref="X1036:AD1036"/>
    <mergeCell ref="AE1036:AK1036"/>
    <mergeCell ref="AL1036:AR1036"/>
    <mergeCell ref="X1038:AD1038"/>
    <mergeCell ref="AE1038:AK1038"/>
    <mergeCell ref="AL1038:AR1038"/>
    <mergeCell ref="J1040:P1040"/>
    <mergeCell ref="B1033:G1034"/>
    <mergeCell ref="H1033:Y1034"/>
    <mergeCell ref="Z1033:AE1034"/>
    <mergeCell ref="AF1033:AY1034"/>
    <mergeCell ref="B1035:G1035"/>
    <mergeCell ref="H1035:AY1035"/>
    <mergeCell ref="B1031:G1031"/>
    <mergeCell ref="H1031:Y1031"/>
    <mergeCell ref="Z1031:AE1031"/>
    <mergeCell ref="AF1031:AQ1031"/>
    <mergeCell ref="AR1031:AY1031"/>
    <mergeCell ref="B1032:G1032"/>
    <mergeCell ref="H1032:Y1032"/>
    <mergeCell ref="Z1032:AE1032"/>
    <mergeCell ref="AF1032:AY1032"/>
    <mergeCell ref="AS1038:AY1038"/>
    <mergeCell ref="J1039:P1039"/>
    <mergeCell ref="Q1039:W1039"/>
    <mergeCell ref="X1039:AD1039"/>
    <mergeCell ref="AE1039:AK1039"/>
    <mergeCell ref="AL1039:AR1039"/>
    <mergeCell ref="AS1039:AY1039"/>
    <mergeCell ref="AS1036:AY1036"/>
    <mergeCell ref="H1037:I1040"/>
    <mergeCell ref="J1037:P1037"/>
    <mergeCell ref="Q1037:W1037"/>
    <mergeCell ref="X1037:AD1037"/>
    <mergeCell ref="AE1037:AK1037"/>
    <mergeCell ref="AL1037:AR1037"/>
    <mergeCell ref="AS1037:AY1037"/>
    <mergeCell ref="J1038:P1038"/>
    <mergeCell ref="Q1038:W1038"/>
    <mergeCell ref="AS1041:AY1041"/>
    <mergeCell ref="H1042:P1042"/>
    <mergeCell ref="Q1042:W1042"/>
    <mergeCell ref="X1042:AD1042"/>
    <mergeCell ref="AE1042:AK1042"/>
    <mergeCell ref="AL1042:AR1042"/>
    <mergeCell ref="AS1042:AY1042"/>
    <mergeCell ref="Q1040:W1040"/>
    <mergeCell ref="X1040:AD1040"/>
    <mergeCell ref="AE1040:AK1040"/>
    <mergeCell ref="AL1040:AR1040"/>
    <mergeCell ref="AS1040:AY1040"/>
    <mergeCell ref="H1041:P1041"/>
    <mergeCell ref="Q1041:W1041"/>
    <mergeCell ref="X1041:AD1041"/>
    <mergeCell ref="AE1041:AK1041"/>
    <mergeCell ref="AL1041:AR1041"/>
    <mergeCell ref="D1047:L1047"/>
    <mergeCell ref="M1047:R1047"/>
    <mergeCell ref="S1047:X1047"/>
    <mergeCell ref="Y1047:AY1047"/>
    <mergeCell ref="D1048:L1048"/>
    <mergeCell ref="M1048:R1048"/>
    <mergeCell ref="S1048:X1048"/>
    <mergeCell ref="Y1048:AY1048"/>
    <mergeCell ref="M1045:R1045"/>
    <mergeCell ref="S1045:X1045"/>
    <mergeCell ref="Y1045:AY1045"/>
    <mergeCell ref="D1046:L1046"/>
    <mergeCell ref="M1046:R1046"/>
    <mergeCell ref="S1046:X1046"/>
    <mergeCell ref="Y1046:AY1046"/>
    <mergeCell ref="B1043:C1051"/>
    <mergeCell ref="D1043:L1043"/>
    <mergeCell ref="M1043:R1043"/>
    <mergeCell ref="S1043:X1043"/>
    <mergeCell ref="Y1043:AY1043"/>
    <mergeCell ref="D1044:L1044"/>
    <mergeCell ref="M1044:R1044"/>
    <mergeCell ref="S1044:X1044"/>
    <mergeCell ref="Y1044:AY1044"/>
    <mergeCell ref="D1045:L1045"/>
    <mergeCell ref="B1055:G1057"/>
    <mergeCell ref="H1055:AY1056"/>
    <mergeCell ref="B1059:G1059"/>
    <mergeCell ref="H1059:AY1059"/>
    <mergeCell ref="B1060:G1103"/>
    <mergeCell ref="H1060:AC1060"/>
    <mergeCell ref="AD1060:AY1060"/>
    <mergeCell ref="H1061:L1061"/>
    <mergeCell ref="M1061:Y1061"/>
    <mergeCell ref="Z1061:AC1061"/>
    <mergeCell ref="D1051:L1051"/>
    <mergeCell ref="M1051:R1051"/>
    <mergeCell ref="S1051:X1051"/>
    <mergeCell ref="Y1051:AY1051"/>
    <mergeCell ref="B1054:G1054"/>
    <mergeCell ref="H1054:AY1054"/>
    <mergeCell ref="D1049:L1049"/>
    <mergeCell ref="M1049:R1049"/>
    <mergeCell ref="S1049:X1049"/>
    <mergeCell ref="Y1049:AY1049"/>
    <mergeCell ref="D1050:L1050"/>
    <mergeCell ref="M1050:R1050"/>
    <mergeCell ref="S1050:X1050"/>
    <mergeCell ref="Y1050:AY1050"/>
    <mergeCell ref="H1065:L1065"/>
    <mergeCell ref="M1065:Y1065"/>
    <mergeCell ref="Z1065:AC1065"/>
    <mergeCell ref="AD1065:AH1065"/>
    <mergeCell ref="AI1065:AU1065"/>
    <mergeCell ref="AV1065:AY1065"/>
    <mergeCell ref="AV1063:AY1063"/>
    <mergeCell ref="H1064:L1064"/>
    <mergeCell ref="M1064:Y1064"/>
    <mergeCell ref="Z1064:AC1064"/>
    <mergeCell ref="AD1064:AH1064"/>
    <mergeCell ref="AI1064:AU1064"/>
    <mergeCell ref="AV1064:AY1064"/>
    <mergeCell ref="AD1061:AH1061"/>
    <mergeCell ref="AI1061:AU1061"/>
    <mergeCell ref="AV1061:AY1061"/>
    <mergeCell ref="H1062:L1063"/>
    <mergeCell ref="M1062:Y1063"/>
    <mergeCell ref="Z1062:AC1062"/>
    <mergeCell ref="AD1062:AH1063"/>
    <mergeCell ref="AI1062:AU1063"/>
    <mergeCell ref="AV1062:AY1062"/>
    <mergeCell ref="Z1063:AC1063"/>
    <mergeCell ref="H1068:L1068"/>
    <mergeCell ref="M1068:Y1068"/>
    <mergeCell ref="Z1068:AC1068"/>
    <mergeCell ref="AD1068:AH1068"/>
    <mergeCell ref="AI1068:AU1068"/>
    <mergeCell ref="AV1068:AY1068"/>
    <mergeCell ref="H1067:L1067"/>
    <mergeCell ref="M1067:Y1067"/>
    <mergeCell ref="Z1067:AC1067"/>
    <mergeCell ref="AD1067:AH1067"/>
    <mergeCell ref="AI1067:AU1067"/>
    <mergeCell ref="AV1067:AY1067"/>
    <mergeCell ref="H1066:L1066"/>
    <mergeCell ref="M1066:Y1066"/>
    <mergeCell ref="Z1066:AC1066"/>
    <mergeCell ref="AD1066:AH1066"/>
    <mergeCell ref="AI1066:AU1066"/>
    <mergeCell ref="AV1066:AY1066"/>
    <mergeCell ref="H1071:AC1071"/>
    <mergeCell ref="AD1071:AY1071"/>
    <mergeCell ref="H1072:L1072"/>
    <mergeCell ref="M1072:Y1072"/>
    <mergeCell ref="Z1072:AC1072"/>
    <mergeCell ref="AD1072:AH1072"/>
    <mergeCell ref="AI1072:AU1072"/>
    <mergeCell ref="AV1072:AY1072"/>
    <mergeCell ref="H1070:L1070"/>
    <mergeCell ref="M1070:Y1070"/>
    <mergeCell ref="Z1070:AC1070"/>
    <mergeCell ref="AD1070:AH1070"/>
    <mergeCell ref="AI1070:AU1070"/>
    <mergeCell ref="AV1070:AY1070"/>
    <mergeCell ref="H1069:L1069"/>
    <mergeCell ref="M1069:Y1069"/>
    <mergeCell ref="Z1069:AC1069"/>
    <mergeCell ref="AD1069:AH1069"/>
    <mergeCell ref="AI1069:AU1069"/>
    <mergeCell ref="AV1069:AY1069"/>
    <mergeCell ref="H1076:L1076"/>
    <mergeCell ref="M1076:Y1076"/>
    <mergeCell ref="Z1076:AC1076"/>
    <mergeCell ref="AD1076:AH1076"/>
    <mergeCell ref="AI1076:AU1076"/>
    <mergeCell ref="AV1076:AY1076"/>
    <mergeCell ref="H1075:L1075"/>
    <mergeCell ref="M1075:Y1075"/>
    <mergeCell ref="Z1075:AC1075"/>
    <mergeCell ref="AD1075:AH1075"/>
    <mergeCell ref="AI1075:AU1075"/>
    <mergeCell ref="AV1075:AY1075"/>
    <mergeCell ref="H1073:L1074"/>
    <mergeCell ref="M1073:Y1074"/>
    <mergeCell ref="Z1073:AC1073"/>
    <mergeCell ref="AD1073:AH1074"/>
    <mergeCell ref="AI1073:AU1074"/>
    <mergeCell ref="AV1073:AY1073"/>
    <mergeCell ref="Z1074:AC1074"/>
    <mergeCell ref="AV1074:AY1074"/>
    <mergeCell ref="H1079:L1079"/>
    <mergeCell ref="M1079:Y1079"/>
    <mergeCell ref="Z1079:AC1079"/>
    <mergeCell ref="AD1079:AH1079"/>
    <mergeCell ref="AI1079:AU1079"/>
    <mergeCell ref="AV1079:AY1079"/>
    <mergeCell ref="H1078:L1078"/>
    <mergeCell ref="M1078:Y1078"/>
    <mergeCell ref="Z1078:AC1078"/>
    <mergeCell ref="AD1078:AH1078"/>
    <mergeCell ref="AI1078:AU1078"/>
    <mergeCell ref="AV1078:AY1078"/>
    <mergeCell ref="H1077:L1077"/>
    <mergeCell ref="M1077:Y1077"/>
    <mergeCell ref="Z1077:AC1077"/>
    <mergeCell ref="AD1077:AH1077"/>
    <mergeCell ref="AI1077:AU1077"/>
    <mergeCell ref="AV1077:AY1077"/>
    <mergeCell ref="H1082:AC1082"/>
    <mergeCell ref="AD1082:AY1082"/>
    <mergeCell ref="H1083:L1083"/>
    <mergeCell ref="M1083:Y1083"/>
    <mergeCell ref="Z1083:AC1083"/>
    <mergeCell ref="AD1083:AH1083"/>
    <mergeCell ref="AI1083:AU1083"/>
    <mergeCell ref="AV1083:AY1083"/>
    <mergeCell ref="H1081:L1081"/>
    <mergeCell ref="M1081:Y1081"/>
    <mergeCell ref="Z1081:AC1081"/>
    <mergeCell ref="AD1081:AH1081"/>
    <mergeCell ref="AI1081:AU1081"/>
    <mergeCell ref="AV1081:AY1081"/>
    <mergeCell ref="H1080:L1080"/>
    <mergeCell ref="M1080:Y1080"/>
    <mergeCell ref="Z1080:AC1080"/>
    <mergeCell ref="AD1080:AH1080"/>
    <mergeCell ref="AI1080:AU1080"/>
    <mergeCell ref="AV1080:AY1080"/>
    <mergeCell ref="H1087:L1087"/>
    <mergeCell ref="M1087:Y1087"/>
    <mergeCell ref="Z1087:AC1087"/>
    <mergeCell ref="AD1087:AH1087"/>
    <mergeCell ref="AI1087:AU1087"/>
    <mergeCell ref="AV1087:AY1087"/>
    <mergeCell ref="H1086:L1086"/>
    <mergeCell ref="M1086:Y1086"/>
    <mergeCell ref="Z1086:AC1086"/>
    <mergeCell ref="AD1086:AH1086"/>
    <mergeCell ref="AI1086:AU1086"/>
    <mergeCell ref="AV1086:AY1086"/>
    <mergeCell ref="H1084:L1085"/>
    <mergeCell ref="M1084:Y1085"/>
    <mergeCell ref="Z1084:AC1084"/>
    <mergeCell ref="AD1084:AH1085"/>
    <mergeCell ref="AI1084:AU1084"/>
    <mergeCell ref="AV1084:AY1084"/>
    <mergeCell ref="Z1085:AC1085"/>
    <mergeCell ref="AI1085:AU1085"/>
    <mergeCell ref="AV1085:AY1085"/>
    <mergeCell ref="H1090:L1090"/>
    <mergeCell ref="M1090:Y1090"/>
    <mergeCell ref="Z1090:AC1090"/>
    <mergeCell ref="AD1090:AH1090"/>
    <mergeCell ref="AI1090:AU1090"/>
    <mergeCell ref="AV1090:AY1090"/>
    <mergeCell ref="H1089:L1089"/>
    <mergeCell ref="M1089:Y1089"/>
    <mergeCell ref="Z1089:AC1089"/>
    <mergeCell ref="AD1089:AH1089"/>
    <mergeCell ref="AI1089:AU1089"/>
    <mergeCell ref="AV1089:AY1089"/>
    <mergeCell ref="H1088:L1088"/>
    <mergeCell ref="M1088:Y1088"/>
    <mergeCell ref="Z1088:AC1088"/>
    <mergeCell ref="AD1088:AH1088"/>
    <mergeCell ref="AI1088:AU1088"/>
    <mergeCell ref="AV1088:AY1088"/>
    <mergeCell ref="H1093:AC1093"/>
    <mergeCell ref="AD1093:AY1093"/>
    <mergeCell ref="H1094:L1094"/>
    <mergeCell ref="M1094:Y1094"/>
    <mergeCell ref="Z1094:AC1094"/>
    <mergeCell ref="AD1094:AH1094"/>
    <mergeCell ref="AI1094:AU1094"/>
    <mergeCell ref="AV1094:AY1094"/>
    <mergeCell ref="H1092:L1092"/>
    <mergeCell ref="M1092:Y1092"/>
    <mergeCell ref="Z1092:AC1092"/>
    <mergeCell ref="AD1092:AH1092"/>
    <mergeCell ref="AI1092:AU1092"/>
    <mergeCell ref="AV1092:AY1092"/>
    <mergeCell ref="H1091:L1091"/>
    <mergeCell ref="M1091:Y1091"/>
    <mergeCell ref="Z1091:AC1091"/>
    <mergeCell ref="AD1091:AH1091"/>
    <mergeCell ref="AI1091:AU1091"/>
    <mergeCell ref="AV1091:AY1091"/>
    <mergeCell ref="H1098:L1098"/>
    <mergeCell ref="M1098:Y1098"/>
    <mergeCell ref="Z1098:AC1098"/>
    <mergeCell ref="AD1098:AH1098"/>
    <mergeCell ref="AI1098:AU1098"/>
    <mergeCell ref="AV1098:AY1098"/>
    <mergeCell ref="H1097:L1097"/>
    <mergeCell ref="M1097:Y1097"/>
    <mergeCell ref="Z1097:AC1097"/>
    <mergeCell ref="AD1097:AH1097"/>
    <mergeCell ref="AI1097:AU1097"/>
    <mergeCell ref="AV1097:AY1097"/>
    <mergeCell ref="H1095:L1096"/>
    <mergeCell ref="M1095:Y1096"/>
    <mergeCell ref="Z1095:AC1095"/>
    <mergeCell ref="AD1095:AH1096"/>
    <mergeCell ref="AI1095:AU1095"/>
    <mergeCell ref="AV1095:AY1095"/>
    <mergeCell ref="Z1096:AC1096"/>
    <mergeCell ref="AI1096:AU1096"/>
    <mergeCell ref="AV1096:AY1096"/>
    <mergeCell ref="H1101:L1101"/>
    <mergeCell ref="M1101:Y1101"/>
    <mergeCell ref="Z1101:AC1101"/>
    <mergeCell ref="AD1101:AH1101"/>
    <mergeCell ref="AI1101:AU1101"/>
    <mergeCell ref="AV1101:AY1101"/>
    <mergeCell ref="H1100:L1100"/>
    <mergeCell ref="M1100:Y1100"/>
    <mergeCell ref="Z1100:AC1100"/>
    <mergeCell ref="AD1100:AH1100"/>
    <mergeCell ref="AI1100:AU1100"/>
    <mergeCell ref="AV1100:AY1100"/>
    <mergeCell ref="H1099:L1099"/>
    <mergeCell ref="M1099:Y1099"/>
    <mergeCell ref="Z1099:AC1099"/>
    <mergeCell ref="AD1099:AH1099"/>
    <mergeCell ref="AI1099:AU1099"/>
    <mergeCell ref="AV1099:AY1099"/>
    <mergeCell ref="G1105:AX1105"/>
    <mergeCell ref="B1108:C1108"/>
    <mergeCell ref="D1108:M1108"/>
    <mergeCell ref="N1108:AK1108"/>
    <mergeCell ref="AL1108:AQ1108"/>
    <mergeCell ref="AR1108:AU1108"/>
    <mergeCell ref="AV1108:AX1108"/>
    <mergeCell ref="H1103:L1103"/>
    <mergeCell ref="M1103:Y1103"/>
    <mergeCell ref="Z1103:AC1103"/>
    <mergeCell ref="AD1103:AH1103"/>
    <mergeCell ref="AI1103:AU1103"/>
    <mergeCell ref="AV1103:AY1103"/>
    <mergeCell ref="H1102:L1102"/>
    <mergeCell ref="M1102:Y1102"/>
    <mergeCell ref="Z1102:AC1102"/>
    <mergeCell ref="AD1102:AH1102"/>
    <mergeCell ref="AI1102:AU1102"/>
    <mergeCell ref="AV1102:AY1102"/>
    <mergeCell ref="B1111:C1111"/>
    <mergeCell ref="D1111:M1111"/>
    <mergeCell ref="N1111:AK1111"/>
    <mergeCell ref="AL1111:AQ1111"/>
    <mergeCell ref="AR1111:AU1111"/>
    <mergeCell ref="AV1111:AX1111"/>
    <mergeCell ref="B1110:C1110"/>
    <mergeCell ref="D1110:M1110"/>
    <mergeCell ref="N1110:AK1110"/>
    <mergeCell ref="AL1110:AQ1110"/>
    <mergeCell ref="AR1110:AU1110"/>
    <mergeCell ref="AV1110:AX1110"/>
    <mergeCell ref="B1109:C1109"/>
    <mergeCell ref="D1109:M1109"/>
    <mergeCell ref="N1109:AK1109"/>
    <mergeCell ref="AL1109:AQ1109"/>
    <mergeCell ref="AR1109:AU1109"/>
    <mergeCell ref="AV1109:AX1109"/>
    <mergeCell ref="B1114:C1114"/>
    <mergeCell ref="D1114:M1114"/>
    <mergeCell ref="N1114:AK1114"/>
    <mergeCell ref="AL1114:AQ1114"/>
    <mergeCell ref="AR1114:AU1114"/>
    <mergeCell ref="AV1114:AX1114"/>
    <mergeCell ref="B1113:C1113"/>
    <mergeCell ref="D1113:M1113"/>
    <mergeCell ref="N1113:AK1113"/>
    <mergeCell ref="AL1113:AQ1113"/>
    <mergeCell ref="AR1113:AU1113"/>
    <mergeCell ref="AV1113:AX1113"/>
    <mergeCell ref="B1112:C1112"/>
    <mergeCell ref="D1112:M1112"/>
    <mergeCell ref="N1112:AK1112"/>
    <mergeCell ref="AL1112:AQ1112"/>
    <mergeCell ref="AR1112:AU1112"/>
    <mergeCell ref="AV1112:AX1112"/>
    <mergeCell ref="B1117:C1117"/>
    <mergeCell ref="D1117:M1117"/>
    <mergeCell ref="N1117:AK1117"/>
    <mergeCell ref="AL1117:AQ1117"/>
    <mergeCell ref="AR1117:AU1117"/>
    <mergeCell ref="AV1117:AX1117"/>
    <mergeCell ref="B1116:C1116"/>
    <mergeCell ref="D1116:M1116"/>
    <mergeCell ref="N1116:AK1116"/>
    <mergeCell ref="AL1116:AQ1116"/>
    <mergeCell ref="AR1116:AU1116"/>
    <mergeCell ref="AV1116:AX1116"/>
    <mergeCell ref="B1115:C1115"/>
    <mergeCell ref="D1115:M1115"/>
    <mergeCell ref="N1115:AK1115"/>
    <mergeCell ref="AL1115:AQ1115"/>
    <mergeCell ref="AR1115:AU1115"/>
    <mergeCell ref="AV1115:AX1115"/>
    <mergeCell ref="Z1122:AF1122"/>
    <mergeCell ref="AG1122:AK1122"/>
    <mergeCell ref="AL1122:AR1122"/>
    <mergeCell ref="AS1122:AW1122"/>
    <mergeCell ref="B1123:H1123"/>
    <mergeCell ref="I1123:M1123"/>
    <mergeCell ref="N1123:T1123"/>
    <mergeCell ref="U1123:Y1123"/>
    <mergeCell ref="Z1123:AF1123"/>
    <mergeCell ref="AG1123:AK1123"/>
    <mergeCell ref="B1121:H1121"/>
    <mergeCell ref="I1121:Y1121"/>
    <mergeCell ref="B1122:H1122"/>
    <mergeCell ref="I1122:M1122"/>
    <mergeCell ref="N1122:T1122"/>
    <mergeCell ref="U1122:Y1122"/>
    <mergeCell ref="B1118:C1118"/>
    <mergeCell ref="D1118:M1118"/>
    <mergeCell ref="N1118:AK1118"/>
    <mergeCell ref="AL1118:AQ1118"/>
    <mergeCell ref="AR1118:AU1118"/>
    <mergeCell ref="AV1118:AX1118"/>
    <mergeCell ref="B1127:C1127"/>
    <mergeCell ref="D1127:M1127"/>
    <mergeCell ref="N1127:AK1127"/>
    <mergeCell ref="AL1127:AQ1127"/>
    <mergeCell ref="AR1127:AU1127"/>
    <mergeCell ref="AV1127:AX1127"/>
    <mergeCell ref="B1126:C1126"/>
    <mergeCell ref="D1126:M1126"/>
    <mergeCell ref="N1126:AK1126"/>
    <mergeCell ref="AL1126:AQ1126"/>
    <mergeCell ref="AR1126:AU1126"/>
    <mergeCell ref="AV1126:AX1126"/>
    <mergeCell ref="AL1123:AR1123"/>
    <mergeCell ref="AS1123:AW1123"/>
    <mergeCell ref="B1125:C1125"/>
    <mergeCell ref="D1125:M1125"/>
    <mergeCell ref="N1125:AK1125"/>
    <mergeCell ref="AL1125:AQ1125"/>
    <mergeCell ref="AR1125:AU1125"/>
    <mergeCell ref="AV1125:AX1125"/>
    <mergeCell ref="B1130:C1130"/>
    <mergeCell ref="D1130:M1130"/>
    <mergeCell ref="N1130:AK1130"/>
    <mergeCell ref="AL1130:AQ1130"/>
    <mergeCell ref="AR1130:AU1130"/>
    <mergeCell ref="AV1130:AX1130"/>
    <mergeCell ref="B1129:C1129"/>
    <mergeCell ref="D1129:M1129"/>
    <mergeCell ref="N1129:AK1129"/>
    <mergeCell ref="AL1129:AQ1129"/>
    <mergeCell ref="AR1129:AU1129"/>
    <mergeCell ref="AV1129:AX1129"/>
    <mergeCell ref="B1128:C1128"/>
    <mergeCell ref="D1128:M1128"/>
    <mergeCell ref="N1128:AK1128"/>
    <mergeCell ref="AL1128:AQ1128"/>
    <mergeCell ref="AR1128:AU1128"/>
    <mergeCell ref="AV1128:AX1128"/>
    <mergeCell ref="B1133:C1133"/>
    <mergeCell ref="D1133:M1133"/>
    <mergeCell ref="N1133:AK1133"/>
    <mergeCell ref="AL1133:AQ1133"/>
    <mergeCell ref="AR1133:AU1133"/>
    <mergeCell ref="AV1133:AX1133"/>
    <mergeCell ref="B1132:C1132"/>
    <mergeCell ref="D1132:M1132"/>
    <mergeCell ref="N1132:AK1132"/>
    <mergeCell ref="AL1132:AQ1132"/>
    <mergeCell ref="AR1132:AU1132"/>
    <mergeCell ref="AV1132:AX1132"/>
    <mergeCell ref="B1131:C1131"/>
    <mergeCell ref="D1131:M1131"/>
    <mergeCell ref="N1131:AK1131"/>
    <mergeCell ref="AL1131:AQ1131"/>
    <mergeCell ref="AR1131:AU1131"/>
    <mergeCell ref="AV1131:AX1131"/>
    <mergeCell ref="B1138:C1138"/>
    <mergeCell ref="D1138:M1138"/>
    <mergeCell ref="N1138:AK1138"/>
    <mergeCell ref="AL1138:AQ1138"/>
    <mergeCell ref="AR1138:AU1138"/>
    <mergeCell ref="AV1138:AX1138"/>
    <mergeCell ref="B1135:C1135"/>
    <mergeCell ref="D1135:M1135"/>
    <mergeCell ref="N1135:AK1135"/>
    <mergeCell ref="AL1135:AQ1135"/>
    <mergeCell ref="AR1135:AU1135"/>
    <mergeCell ref="AV1135:AX1135"/>
    <mergeCell ref="B1134:C1134"/>
    <mergeCell ref="D1134:M1134"/>
    <mergeCell ref="N1134:AK1134"/>
    <mergeCell ref="AL1134:AQ1134"/>
    <mergeCell ref="AR1134:AU1134"/>
    <mergeCell ref="AV1134:AX1134"/>
    <mergeCell ref="B1141:C1141"/>
    <mergeCell ref="D1141:M1141"/>
    <mergeCell ref="N1141:AK1141"/>
    <mergeCell ref="AL1141:AQ1141"/>
    <mergeCell ref="AR1141:AU1141"/>
    <mergeCell ref="AV1141:AX1141"/>
    <mergeCell ref="B1140:C1140"/>
    <mergeCell ref="D1140:M1140"/>
    <mergeCell ref="N1140:AK1140"/>
    <mergeCell ref="AL1140:AQ1140"/>
    <mergeCell ref="AR1140:AU1140"/>
    <mergeCell ref="AV1140:AX1140"/>
    <mergeCell ref="B1139:C1139"/>
    <mergeCell ref="D1139:M1139"/>
    <mergeCell ref="N1139:AK1139"/>
    <mergeCell ref="AL1139:AQ1139"/>
    <mergeCell ref="AR1139:AU1139"/>
    <mergeCell ref="AV1139:AX1139"/>
    <mergeCell ref="B1144:C1144"/>
    <mergeCell ref="D1144:M1144"/>
    <mergeCell ref="N1144:AK1144"/>
    <mergeCell ref="AL1144:AQ1144"/>
    <mergeCell ref="AR1144:AU1144"/>
    <mergeCell ref="AV1144:AX1144"/>
    <mergeCell ref="B1143:C1143"/>
    <mergeCell ref="D1143:M1143"/>
    <mergeCell ref="N1143:AK1143"/>
    <mergeCell ref="AL1143:AQ1143"/>
    <mergeCell ref="AR1143:AU1143"/>
    <mergeCell ref="AV1143:AX1143"/>
    <mergeCell ref="B1142:C1142"/>
    <mergeCell ref="D1142:M1142"/>
    <mergeCell ref="N1142:AK1142"/>
    <mergeCell ref="AL1142:AQ1142"/>
    <mergeCell ref="AR1142:AU1142"/>
    <mergeCell ref="AV1142:AX1142"/>
    <mergeCell ref="B1147:C1147"/>
    <mergeCell ref="D1147:M1147"/>
    <mergeCell ref="N1147:AK1147"/>
    <mergeCell ref="AL1147:AQ1147"/>
    <mergeCell ref="AR1147:AU1147"/>
    <mergeCell ref="AV1147:AX1147"/>
    <mergeCell ref="B1146:C1146"/>
    <mergeCell ref="D1146:M1146"/>
    <mergeCell ref="N1146:AK1146"/>
    <mergeCell ref="AL1146:AQ1146"/>
    <mergeCell ref="AR1146:AU1146"/>
    <mergeCell ref="AV1146:AX1146"/>
    <mergeCell ref="B1145:C1145"/>
    <mergeCell ref="D1145:M1145"/>
    <mergeCell ref="N1145:AK1145"/>
    <mergeCell ref="AL1145:AQ1145"/>
    <mergeCell ref="AR1145:AU1145"/>
    <mergeCell ref="AV1145:AX1145"/>
    <mergeCell ref="Z1152:AF1152"/>
    <mergeCell ref="AG1152:AK1152"/>
    <mergeCell ref="AL1152:AR1152"/>
    <mergeCell ref="AS1152:AW1152"/>
    <mergeCell ref="B1153:H1153"/>
    <mergeCell ref="I1153:M1153"/>
    <mergeCell ref="N1153:T1153"/>
    <mergeCell ref="U1153:Y1153"/>
    <mergeCell ref="Z1153:AF1153"/>
    <mergeCell ref="AG1153:AK1153"/>
    <mergeCell ref="B1151:H1151"/>
    <mergeCell ref="I1151:Y1151"/>
    <mergeCell ref="B1152:H1152"/>
    <mergeCell ref="I1152:M1152"/>
    <mergeCell ref="N1152:T1152"/>
    <mergeCell ref="U1152:Y1152"/>
    <mergeCell ref="B1148:C1148"/>
    <mergeCell ref="D1148:M1148"/>
    <mergeCell ref="N1148:AK1148"/>
    <mergeCell ref="AL1148:AQ1148"/>
    <mergeCell ref="AR1148:AU1148"/>
    <mergeCell ref="AV1148:AX1148"/>
    <mergeCell ref="B1157:C1157"/>
    <mergeCell ref="D1157:M1157"/>
    <mergeCell ref="N1157:AK1157"/>
    <mergeCell ref="AL1157:AQ1157"/>
    <mergeCell ref="AR1157:AU1157"/>
    <mergeCell ref="AV1157:AX1157"/>
    <mergeCell ref="B1156:C1156"/>
    <mergeCell ref="D1156:M1156"/>
    <mergeCell ref="N1156:AK1156"/>
    <mergeCell ref="AL1156:AQ1156"/>
    <mergeCell ref="AR1156:AU1156"/>
    <mergeCell ref="AV1156:AX1156"/>
    <mergeCell ref="AL1153:AR1153"/>
    <mergeCell ref="AS1153:AW1153"/>
    <mergeCell ref="B1155:C1155"/>
    <mergeCell ref="D1155:M1155"/>
    <mergeCell ref="N1155:AK1155"/>
    <mergeCell ref="AL1155:AQ1155"/>
    <mergeCell ref="AR1155:AU1155"/>
    <mergeCell ref="AV1155:AX1155"/>
    <mergeCell ref="B1160:C1160"/>
    <mergeCell ref="D1160:M1160"/>
    <mergeCell ref="N1160:AK1160"/>
    <mergeCell ref="AL1160:AQ1160"/>
    <mergeCell ref="AR1160:AU1160"/>
    <mergeCell ref="AV1160:AX1160"/>
    <mergeCell ref="B1159:C1159"/>
    <mergeCell ref="D1159:M1159"/>
    <mergeCell ref="N1159:AK1159"/>
    <mergeCell ref="AL1159:AQ1159"/>
    <mergeCell ref="AR1159:AU1159"/>
    <mergeCell ref="AV1159:AX1159"/>
    <mergeCell ref="B1158:C1158"/>
    <mergeCell ref="D1158:M1158"/>
    <mergeCell ref="N1158:AK1158"/>
    <mergeCell ref="AL1158:AQ1158"/>
    <mergeCell ref="AR1158:AU1158"/>
    <mergeCell ref="AV1158:AX1158"/>
    <mergeCell ref="B1163:C1163"/>
    <mergeCell ref="D1163:M1163"/>
    <mergeCell ref="N1163:AK1163"/>
    <mergeCell ref="AL1163:AQ1163"/>
    <mergeCell ref="AR1163:AU1163"/>
    <mergeCell ref="AV1163:AX1163"/>
    <mergeCell ref="B1162:C1162"/>
    <mergeCell ref="D1162:M1162"/>
    <mergeCell ref="N1162:AK1162"/>
    <mergeCell ref="AL1162:AQ1162"/>
    <mergeCell ref="AR1162:AU1162"/>
    <mergeCell ref="AV1162:AX1162"/>
    <mergeCell ref="B1161:C1161"/>
    <mergeCell ref="D1161:M1161"/>
    <mergeCell ref="N1161:AK1161"/>
    <mergeCell ref="AL1161:AQ1161"/>
    <mergeCell ref="AR1161:AU1161"/>
    <mergeCell ref="AV1161:AX1161"/>
    <mergeCell ref="B1168:C1168"/>
    <mergeCell ref="D1168:M1168"/>
    <mergeCell ref="N1168:AK1168"/>
    <mergeCell ref="AL1168:AQ1168"/>
    <mergeCell ref="AR1168:AU1168"/>
    <mergeCell ref="AV1168:AX1168"/>
    <mergeCell ref="B1165:C1165"/>
    <mergeCell ref="D1165:M1165"/>
    <mergeCell ref="N1165:AK1165"/>
    <mergeCell ref="AL1165:AQ1165"/>
    <mergeCell ref="AR1165:AU1165"/>
    <mergeCell ref="AV1165:AX1165"/>
    <mergeCell ref="B1164:C1164"/>
    <mergeCell ref="D1164:M1164"/>
    <mergeCell ref="N1164:AK1164"/>
    <mergeCell ref="AL1164:AQ1164"/>
    <mergeCell ref="AR1164:AU1164"/>
    <mergeCell ref="AV1164:AX1164"/>
    <mergeCell ref="B1171:C1171"/>
    <mergeCell ref="D1171:M1171"/>
    <mergeCell ref="N1171:AK1171"/>
    <mergeCell ref="AL1171:AQ1171"/>
    <mergeCell ref="AR1171:AU1171"/>
    <mergeCell ref="AV1171:AX1171"/>
    <mergeCell ref="B1170:C1170"/>
    <mergeCell ref="D1170:M1170"/>
    <mergeCell ref="N1170:AK1170"/>
    <mergeCell ref="AL1170:AQ1170"/>
    <mergeCell ref="AR1170:AU1170"/>
    <mergeCell ref="AV1170:AX1170"/>
    <mergeCell ref="B1169:C1169"/>
    <mergeCell ref="D1169:M1169"/>
    <mergeCell ref="N1169:AK1169"/>
    <mergeCell ref="AL1169:AQ1169"/>
    <mergeCell ref="AR1169:AU1169"/>
    <mergeCell ref="AV1169:AX1169"/>
    <mergeCell ref="B1174:C1174"/>
    <mergeCell ref="D1174:M1174"/>
    <mergeCell ref="N1174:AK1174"/>
    <mergeCell ref="AL1174:AQ1174"/>
    <mergeCell ref="AR1174:AU1174"/>
    <mergeCell ref="AV1174:AX1174"/>
    <mergeCell ref="B1173:C1173"/>
    <mergeCell ref="D1173:M1173"/>
    <mergeCell ref="N1173:AK1173"/>
    <mergeCell ref="AL1173:AQ1173"/>
    <mergeCell ref="AR1173:AU1173"/>
    <mergeCell ref="AV1173:AX1173"/>
    <mergeCell ref="B1172:C1172"/>
    <mergeCell ref="D1172:M1172"/>
    <mergeCell ref="N1172:AK1172"/>
    <mergeCell ref="AL1172:AQ1172"/>
    <mergeCell ref="AR1172:AU1172"/>
    <mergeCell ref="AV1172:AX1172"/>
    <mergeCell ref="B1177:C1177"/>
    <mergeCell ref="D1177:M1177"/>
    <mergeCell ref="N1177:AK1177"/>
    <mergeCell ref="AL1177:AQ1177"/>
    <mergeCell ref="AR1177:AU1177"/>
    <mergeCell ref="AV1177:AX1177"/>
    <mergeCell ref="B1176:C1176"/>
    <mergeCell ref="D1176:M1176"/>
    <mergeCell ref="N1176:AK1176"/>
    <mergeCell ref="AL1176:AQ1176"/>
    <mergeCell ref="AR1176:AU1176"/>
    <mergeCell ref="AV1176:AX1176"/>
    <mergeCell ref="B1175:C1175"/>
    <mergeCell ref="D1175:M1175"/>
    <mergeCell ref="N1175:AK1175"/>
    <mergeCell ref="AL1175:AQ1175"/>
    <mergeCell ref="AR1175:AU1175"/>
    <mergeCell ref="AV1175:AX1175"/>
    <mergeCell ref="Z1182:AF1182"/>
    <mergeCell ref="AG1182:AK1182"/>
    <mergeCell ref="AL1182:AR1182"/>
    <mergeCell ref="AS1182:AW1182"/>
    <mergeCell ref="B1183:H1183"/>
    <mergeCell ref="I1183:M1183"/>
    <mergeCell ref="N1183:T1183"/>
    <mergeCell ref="U1183:Y1183"/>
    <mergeCell ref="Z1183:AF1183"/>
    <mergeCell ref="AG1183:AK1183"/>
    <mergeCell ref="B1181:H1181"/>
    <mergeCell ref="I1181:Y1181"/>
    <mergeCell ref="B1182:H1182"/>
    <mergeCell ref="I1182:M1182"/>
    <mergeCell ref="N1182:T1182"/>
    <mergeCell ref="U1182:Y1182"/>
    <mergeCell ref="B1178:C1178"/>
    <mergeCell ref="D1178:M1178"/>
    <mergeCell ref="N1178:AK1178"/>
    <mergeCell ref="AL1178:AQ1178"/>
    <mergeCell ref="AR1178:AU1178"/>
    <mergeCell ref="AV1178:AX1178"/>
    <mergeCell ref="B1187:C1187"/>
    <mergeCell ref="D1187:M1187"/>
    <mergeCell ref="N1187:AK1187"/>
    <mergeCell ref="AL1187:AQ1187"/>
    <mergeCell ref="AR1187:AU1187"/>
    <mergeCell ref="AV1187:AX1187"/>
    <mergeCell ref="B1186:C1186"/>
    <mergeCell ref="D1186:M1186"/>
    <mergeCell ref="N1186:AK1186"/>
    <mergeCell ref="AL1186:AQ1186"/>
    <mergeCell ref="AR1186:AU1186"/>
    <mergeCell ref="AV1186:AX1186"/>
    <mergeCell ref="AL1183:AR1183"/>
    <mergeCell ref="AS1183:AW1183"/>
    <mergeCell ref="B1185:C1185"/>
    <mergeCell ref="D1185:M1185"/>
    <mergeCell ref="N1185:AK1185"/>
    <mergeCell ref="AL1185:AQ1185"/>
    <mergeCell ref="AR1185:AU1185"/>
    <mergeCell ref="AV1185:AX1185"/>
    <mergeCell ref="B1190:C1190"/>
    <mergeCell ref="D1190:M1190"/>
    <mergeCell ref="N1190:AK1190"/>
    <mergeCell ref="AL1190:AQ1190"/>
    <mergeCell ref="AR1190:AU1190"/>
    <mergeCell ref="AV1190:AX1190"/>
    <mergeCell ref="B1189:C1189"/>
    <mergeCell ref="D1189:M1189"/>
    <mergeCell ref="N1189:AK1189"/>
    <mergeCell ref="AL1189:AQ1189"/>
    <mergeCell ref="AR1189:AU1189"/>
    <mergeCell ref="AV1189:AX1189"/>
    <mergeCell ref="B1188:C1188"/>
    <mergeCell ref="D1188:M1188"/>
    <mergeCell ref="N1188:AK1188"/>
    <mergeCell ref="AL1188:AQ1188"/>
    <mergeCell ref="AR1188:AU1188"/>
    <mergeCell ref="AV1188:AX1188"/>
    <mergeCell ref="B1193:C1193"/>
    <mergeCell ref="D1193:M1193"/>
    <mergeCell ref="N1193:AK1193"/>
    <mergeCell ref="AL1193:AQ1193"/>
    <mergeCell ref="AR1193:AU1193"/>
    <mergeCell ref="AV1193:AX1193"/>
    <mergeCell ref="B1192:C1192"/>
    <mergeCell ref="D1192:M1192"/>
    <mergeCell ref="N1192:AK1192"/>
    <mergeCell ref="AL1192:AQ1192"/>
    <mergeCell ref="AR1192:AU1192"/>
    <mergeCell ref="AV1192:AX1192"/>
    <mergeCell ref="B1191:C1191"/>
    <mergeCell ref="D1191:M1191"/>
    <mergeCell ref="N1191:AK1191"/>
    <mergeCell ref="AL1191:AQ1191"/>
    <mergeCell ref="AR1191:AU1191"/>
    <mergeCell ref="AV1191:AX1191"/>
    <mergeCell ref="AK1197:AQ1197"/>
    <mergeCell ref="AR1197:AY1197"/>
    <mergeCell ref="B1198:G1198"/>
    <mergeCell ref="H1198:Y1198"/>
    <mergeCell ref="Z1198:AE1198"/>
    <mergeCell ref="AF1198:AQ1198"/>
    <mergeCell ref="AR1198:AY1198"/>
    <mergeCell ref="B1195:C1195"/>
    <mergeCell ref="D1195:M1195"/>
    <mergeCell ref="N1195:AK1195"/>
    <mergeCell ref="AL1195:AQ1195"/>
    <mergeCell ref="AR1195:AU1195"/>
    <mergeCell ref="AV1195:AX1195"/>
    <mergeCell ref="B1194:C1194"/>
    <mergeCell ref="D1194:M1194"/>
    <mergeCell ref="N1194:AK1194"/>
    <mergeCell ref="AL1194:AQ1194"/>
    <mergeCell ref="AR1194:AU1194"/>
    <mergeCell ref="AV1194:AX1194"/>
    <mergeCell ref="B1204:G1210"/>
    <mergeCell ref="H1204:P1204"/>
    <mergeCell ref="Q1204:W1204"/>
    <mergeCell ref="X1204:AD1204"/>
    <mergeCell ref="AE1204:AK1204"/>
    <mergeCell ref="AL1204:AR1204"/>
    <mergeCell ref="X1206:AD1206"/>
    <mergeCell ref="AE1206:AK1206"/>
    <mergeCell ref="AL1206:AR1206"/>
    <mergeCell ref="J1208:P1208"/>
    <mergeCell ref="B1201:G1202"/>
    <mergeCell ref="H1201:Y1202"/>
    <mergeCell ref="Z1201:AE1202"/>
    <mergeCell ref="AF1201:AY1202"/>
    <mergeCell ref="B1203:G1203"/>
    <mergeCell ref="H1203:AY1203"/>
    <mergeCell ref="B1199:G1199"/>
    <mergeCell ref="H1199:Y1199"/>
    <mergeCell ref="Z1199:AE1199"/>
    <mergeCell ref="AF1199:AQ1199"/>
    <mergeCell ref="AR1199:AY1199"/>
    <mergeCell ref="B1200:G1200"/>
    <mergeCell ref="H1200:Y1200"/>
    <mergeCell ref="Z1200:AE1200"/>
    <mergeCell ref="AF1200:AY1200"/>
    <mergeCell ref="AS1206:AY1206"/>
    <mergeCell ref="J1207:P1207"/>
    <mergeCell ref="Q1207:W1207"/>
    <mergeCell ref="X1207:AD1207"/>
    <mergeCell ref="AE1207:AK1207"/>
    <mergeCell ref="AL1207:AR1207"/>
    <mergeCell ref="AS1207:AY1207"/>
    <mergeCell ref="AS1204:AY1204"/>
    <mergeCell ref="H1205:I1208"/>
    <mergeCell ref="J1205:P1205"/>
    <mergeCell ref="Q1205:W1205"/>
    <mergeCell ref="X1205:AD1205"/>
    <mergeCell ref="AE1205:AK1205"/>
    <mergeCell ref="AL1205:AR1205"/>
    <mergeCell ref="AS1205:AY1205"/>
    <mergeCell ref="J1206:P1206"/>
    <mergeCell ref="Q1206:W1206"/>
    <mergeCell ref="AS1209:AY1209"/>
    <mergeCell ref="H1210:P1210"/>
    <mergeCell ref="Q1210:W1210"/>
    <mergeCell ref="X1210:AD1210"/>
    <mergeCell ref="AE1210:AK1210"/>
    <mergeCell ref="AL1210:AR1210"/>
    <mergeCell ref="AS1210:AY1210"/>
    <mergeCell ref="Q1208:W1208"/>
    <mergeCell ref="X1208:AD1208"/>
    <mergeCell ref="AE1208:AK1208"/>
    <mergeCell ref="AL1208:AR1208"/>
    <mergeCell ref="AS1208:AY1208"/>
    <mergeCell ref="H1209:P1209"/>
    <mergeCell ref="Q1209:W1209"/>
    <mergeCell ref="X1209:AD1209"/>
    <mergeCell ref="AE1209:AK1209"/>
    <mergeCell ref="AL1209:AR1209"/>
    <mergeCell ref="D1215:L1215"/>
    <mergeCell ref="M1215:R1215"/>
    <mergeCell ref="S1215:X1215"/>
    <mergeCell ref="Y1215:AY1215"/>
    <mergeCell ref="D1216:L1216"/>
    <mergeCell ref="M1216:R1216"/>
    <mergeCell ref="S1216:X1216"/>
    <mergeCell ref="Y1216:AY1216"/>
    <mergeCell ref="M1213:R1213"/>
    <mergeCell ref="S1213:X1213"/>
    <mergeCell ref="Y1213:AY1213"/>
    <mergeCell ref="D1214:L1214"/>
    <mergeCell ref="M1214:R1214"/>
    <mergeCell ref="S1214:X1214"/>
    <mergeCell ref="Y1214:AY1214"/>
    <mergeCell ref="B1211:C1219"/>
    <mergeCell ref="D1211:L1211"/>
    <mergeCell ref="M1211:R1211"/>
    <mergeCell ref="S1211:X1211"/>
    <mergeCell ref="Y1211:AY1211"/>
    <mergeCell ref="D1212:L1212"/>
    <mergeCell ref="M1212:R1212"/>
    <mergeCell ref="S1212:X1212"/>
    <mergeCell ref="Y1212:AY1212"/>
    <mergeCell ref="D1213:L1213"/>
    <mergeCell ref="B1223:G1225"/>
    <mergeCell ref="H1223:AY1225"/>
    <mergeCell ref="B1227:G1227"/>
    <mergeCell ref="H1227:AY1227"/>
    <mergeCell ref="B1228:G1271"/>
    <mergeCell ref="H1228:AC1228"/>
    <mergeCell ref="AD1228:AY1228"/>
    <mergeCell ref="H1229:L1229"/>
    <mergeCell ref="M1229:Y1229"/>
    <mergeCell ref="Z1229:AC1229"/>
    <mergeCell ref="D1219:L1219"/>
    <mergeCell ref="M1219:R1219"/>
    <mergeCell ref="S1219:X1219"/>
    <mergeCell ref="Y1219:AY1219"/>
    <mergeCell ref="B1222:G1222"/>
    <mergeCell ref="H1222:AY1222"/>
    <mergeCell ref="D1217:L1217"/>
    <mergeCell ref="M1217:R1217"/>
    <mergeCell ref="S1217:X1217"/>
    <mergeCell ref="Y1217:AY1217"/>
    <mergeCell ref="D1218:L1218"/>
    <mergeCell ref="M1218:R1218"/>
    <mergeCell ref="S1218:X1218"/>
    <mergeCell ref="Y1218:AY1218"/>
    <mergeCell ref="H1233:L1233"/>
    <mergeCell ref="M1233:Y1233"/>
    <mergeCell ref="Z1233:AC1233"/>
    <mergeCell ref="AD1233:AH1233"/>
    <mergeCell ref="AI1233:AU1233"/>
    <mergeCell ref="AV1233:AY1233"/>
    <mergeCell ref="Z1231:AC1231"/>
    <mergeCell ref="AD1231:AH1231"/>
    <mergeCell ref="AI1231:AU1231"/>
    <mergeCell ref="AV1231:AY1231"/>
    <mergeCell ref="H1232:L1232"/>
    <mergeCell ref="M1232:Y1232"/>
    <mergeCell ref="Z1232:AC1232"/>
    <mergeCell ref="AD1232:AH1232"/>
    <mergeCell ref="AI1232:AU1232"/>
    <mergeCell ref="AV1232:AY1232"/>
    <mergeCell ref="AD1229:AH1229"/>
    <mergeCell ref="AI1229:AU1229"/>
    <mergeCell ref="AV1229:AY1229"/>
    <mergeCell ref="H1230:L1230"/>
    <mergeCell ref="M1230:Y1231"/>
    <mergeCell ref="Z1230:AC1230"/>
    <mergeCell ref="AD1230:AH1230"/>
    <mergeCell ref="AI1230:AU1230"/>
    <mergeCell ref="AV1230:AY1230"/>
    <mergeCell ref="H1231:L1231"/>
    <mergeCell ref="H1236:L1236"/>
    <mergeCell ref="M1236:Y1236"/>
    <mergeCell ref="Z1236:AC1236"/>
    <mergeCell ref="AD1236:AH1236"/>
    <mergeCell ref="AI1236:AU1236"/>
    <mergeCell ref="AV1236:AY1236"/>
    <mergeCell ref="H1235:L1235"/>
    <mergeCell ref="M1235:Y1235"/>
    <mergeCell ref="Z1235:AC1235"/>
    <mergeCell ref="AD1235:AH1235"/>
    <mergeCell ref="AI1235:AU1235"/>
    <mergeCell ref="AV1235:AY1235"/>
    <mergeCell ref="H1234:L1234"/>
    <mergeCell ref="M1234:Y1234"/>
    <mergeCell ref="Z1234:AC1234"/>
    <mergeCell ref="AD1234:AH1234"/>
    <mergeCell ref="AI1234:AU1234"/>
    <mergeCell ref="AV1234:AY1234"/>
    <mergeCell ref="H1239:AC1239"/>
    <mergeCell ref="AD1239:AY1239"/>
    <mergeCell ref="H1240:L1240"/>
    <mergeCell ref="M1240:Y1240"/>
    <mergeCell ref="Z1240:AC1240"/>
    <mergeCell ref="AD1240:AH1240"/>
    <mergeCell ref="AI1240:AU1240"/>
    <mergeCell ref="AV1240:AY1240"/>
    <mergeCell ref="H1238:L1238"/>
    <mergeCell ref="M1238:Y1238"/>
    <mergeCell ref="Z1238:AC1238"/>
    <mergeCell ref="AD1238:AH1238"/>
    <mergeCell ref="AI1238:AU1238"/>
    <mergeCell ref="AV1238:AY1238"/>
    <mergeCell ref="H1237:L1237"/>
    <mergeCell ref="M1237:Y1237"/>
    <mergeCell ref="Z1237:AC1237"/>
    <mergeCell ref="AD1237:AH1237"/>
    <mergeCell ref="AI1237:AU1237"/>
    <mergeCell ref="AV1237:AY1237"/>
    <mergeCell ref="AV1242:AY1242"/>
    <mergeCell ref="H1243:L1243"/>
    <mergeCell ref="M1243:Y1243"/>
    <mergeCell ref="Z1243:AC1243"/>
    <mergeCell ref="AD1243:AH1243"/>
    <mergeCell ref="AI1243:AU1243"/>
    <mergeCell ref="AV1243:AY1243"/>
    <mergeCell ref="H1241:L1241"/>
    <mergeCell ref="M1241:Y1242"/>
    <mergeCell ref="Z1241:AC1241"/>
    <mergeCell ref="AD1241:AH1241"/>
    <mergeCell ref="AI1241:AU1241"/>
    <mergeCell ref="AV1241:AY1241"/>
    <mergeCell ref="H1242:L1242"/>
    <mergeCell ref="Z1242:AC1242"/>
    <mergeCell ref="AD1242:AH1242"/>
    <mergeCell ref="AI1242:AU1242"/>
    <mergeCell ref="H1246:L1246"/>
    <mergeCell ref="M1246:Y1246"/>
    <mergeCell ref="Z1246:AC1246"/>
    <mergeCell ref="AD1246:AH1246"/>
    <mergeCell ref="AI1246:AU1246"/>
    <mergeCell ref="AV1246:AY1246"/>
    <mergeCell ref="H1245:L1245"/>
    <mergeCell ref="M1245:Y1245"/>
    <mergeCell ref="Z1245:AC1245"/>
    <mergeCell ref="AD1245:AH1245"/>
    <mergeCell ref="AI1245:AU1245"/>
    <mergeCell ref="AV1245:AY1245"/>
    <mergeCell ref="H1244:L1244"/>
    <mergeCell ref="M1244:Y1244"/>
    <mergeCell ref="Z1244:AC1244"/>
    <mergeCell ref="AD1244:AH1244"/>
    <mergeCell ref="AI1244:AU1244"/>
    <mergeCell ref="AV1244:AY1244"/>
    <mergeCell ref="H1249:L1249"/>
    <mergeCell ref="M1249:Y1249"/>
    <mergeCell ref="Z1249:AC1249"/>
    <mergeCell ref="AD1249:AH1249"/>
    <mergeCell ref="AI1249:AU1249"/>
    <mergeCell ref="AV1249:AY1249"/>
    <mergeCell ref="H1248:L1248"/>
    <mergeCell ref="M1248:Y1248"/>
    <mergeCell ref="Z1248:AC1248"/>
    <mergeCell ref="AD1248:AH1248"/>
    <mergeCell ref="AI1248:AU1248"/>
    <mergeCell ref="AV1248:AY1248"/>
    <mergeCell ref="H1247:L1247"/>
    <mergeCell ref="M1247:Y1247"/>
    <mergeCell ref="Z1247:AC1247"/>
    <mergeCell ref="AD1247:AH1247"/>
    <mergeCell ref="AI1247:AU1247"/>
    <mergeCell ref="AV1247:AY1247"/>
    <mergeCell ref="H1253:L1253"/>
    <mergeCell ref="M1253:Y1253"/>
    <mergeCell ref="Z1253:AC1253"/>
    <mergeCell ref="AD1253:AH1253"/>
    <mergeCell ref="AI1253:AU1253"/>
    <mergeCell ref="AV1253:AY1253"/>
    <mergeCell ref="H1252:L1252"/>
    <mergeCell ref="M1252:Y1252"/>
    <mergeCell ref="Z1252:AC1252"/>
    <mergeCell ref="AD1252:AH1252"/>
    <mergeCell ref="AI1252:AU1252"/>
    <mergeCell ref="AV1252:AY1252"/>
    <mergeCell ref="H1250:AC1250"/>
    <mergeCell ref="AD1250:AY1250"/>
    <mergeCell ref="H1251:L1251"/>
    <mergeCell ref="M1251:Y1251"/>
    <mergeCell ref="Z1251:AC1251"/>
    <mergeCell ref="AD1251:AH1251"/>
    <mergeCell ref="AI1251:AU1251"/>
    <mergeCell ref="AV1251:AY1251"/>
    <mergeCell ref="H1256:L1256"/>
    <mergeCell ref="M1256:Y1256"/>
    <mergeCell ref="Z1256:AC1256"/>
    <mergeCell ref="AD1256:AH1256"/>
    <mergeCell ref="AI1256:AU1256"/>
    <mergeCell ref="AV1256:AY1256"/>
    <mergeCell ref="H1255:L1255"/>
    <mergeCell ref="M1255:Y1255"/>
    <mergeCell ref="Z1255:AC1255"/>
    <mergeCell ref="AD1255:AH1255"/>
    <mergeCell ref="AI1255:AU1255"/>
    <mergeCell ref="AV1255:AY1255"/>
    <mergeCell ref="H1254:L1254"/>
    <mergeCell ref="M1254:Y1254"/>
    <mergeCell ref="Z1254:AC1254"/>
    <mergeCell ref="AD1254:AH1254"/>
    <mergeCell ref="AI1254:AU1254"/>
    <mergeCell ref="AV1254:AY1254"/>
    <mergeCell ref="H1259:L1259"/>
    <mergeCell ref="M1259:Y1259"/>
    <mergeCell ref="Z1259:AC1259"/>
    <mergeCell ref="AD1259:AH1259"/>
    <mergeCell ref="AI1259:AU1259"/>
    <mergeCell ref="AV1259:AY1259"/>
    <mergeCell ref="H1258:L1258"/>
    <mergeCell ref="M1258:Y1258"/>
    <mergeCell ref="Z1258:AC1258"/>
    <mergeCell ref="AD1258:AH1258"/>
    <mergeCell ref="AI1258:AU1258"/>
    <mergeCell ref="AV1258:AY1258"/>
    <mergeCell ref="H1257:L1257"/>
    <mergeCell ref="M1257:Y1257"/>
    <mergeCell ref="Z1257:AC1257"/>
    <mergeCell ref="AD1257:AH1257"/>
    <mergeCell ref="AI1257:AU1257"/>
    <mergeCell ref="AV1257:AY1257"/>
    <mergeCell ref="H1263:L1263"/>
    <mergeCell ref="M1263:Y1263"/>
    <mergeCell ref="Z1263:AC1263"/>
    <mergeCell ref="AD1263:AH1263"/>
    <mergeCell ref="AI1263:AU1263"/>
    <mergeCell ref="AV1263:AY1263"/>
    <mergeCell ref="H1261:AC1261"/>
    <mergeCell ref="AD1261:AY1261"/>
    <mergeCell ref="H1262:L1262"/>
    <mergeCell ref="M1262:Y1262"/>
    <mergeCell ref="Z1262:AC1262"/>
    <mergeCell ref="AD1262:AH1262"/>
    <mergeCell ref="AI1262:AU1262"/>
    <mergeCell ref="AV1262:AY1262"/>
    <mergeCell ref="H1260:L1260"/>
    <mergeCell ref="M1260:Y1260"/>
    <mergeCell ref="Z1260:AC1260"/>
    <mergeCell ref="AD1260:AH1260"/>
    <mergeCell ref="AI1260:AU1260"/>
    <mergeCell ref="AV1260:AY1260"/>
    <mergeCell ref="H1266:L1266"/>
    <mergeCell ref="M1266:Y1266"/>
    <mergeCell ref="Z1266:AC1266"/>
    <mergeCell ref="AD1266:AH1266"/>
    <mergeCell ref="AI1266:AU1266"/>
    <mergeCell ref="AV1266:AY1266"/>
    <mergeCell ref="H1265:L1265"/>
    <mergeCell ref="M1265:Y1265"/>
    <mergeCell ref="Z1265:AC1265"/>
    <mergeCell ref="AD1265:AH1265"/>
    <mergeCell ref="AI1265:AU1265"/>
    <mergeCell ref="AV1265:AY1265"/>
    <mergeCell ref="H1264:L1264"/>
    <mergeCell ref="M1264:Y1264"/>
    <mergeCell ref="Z1264:AC1264"/>
    <mergeCell ref="AD1264:AH1264"/>
    <mergeCell ref="AI1264:AU1264"/>
    <mergeCell ref="AV1264:AY1264"/>
    <mergeCell ref="H1269:L1269"/>
    <mergeCell ref="M1269:Y1269"/>
    <mergeCell ref="Z1269:AC1269"/>
    <mergeCell ref="AD1269:AH1269"/>
    <mergeCell ref="AI1269:AU1269"/>
    <mergeCell ref="AV1269:AY1269"/>
    <mergeCell ref="H1268:L1268"/>
    <mergeCell ref="M1268:Y1268"/>
    <mergeCell ref="Z1268:AC1268"/>
    <mergeCell ref="AD1268:AH1268"/>
    <mergeCell ref="AI1268:AU1268"/>
    <mergeCell ref="AV1268:AY1268"/>
    <mergeCell ref="H1267:L1267"/>
    <mergeCell ref="M1267:Y1267"/>
    <mergeCell ref="Z1267:AC1267"/>
    <mergeCell ref="AD1267:AH1267"/>
    <mergeCell ref="AI1267:AU1267"/>
    <mergeCell ref="AV1267:AY1267"/>
    <mergeCell ref="G1273:AX1273"/>
    <mergeCell ref="B1276:C1276"/>
    <mergeCell ref="D1276:M1276"/>
    <mergeCell ref="N1276:AK1276"/>
    <mergeCell ref="AL1276:AQ1276"/>
    <mergeCell ref="AR1276:AU1276"/>
    <mergeCell ref="AV1276:AX1276"/>
    <mergeCell ref="H1271:L1271"/>
    <mergeCell ref="M1271:Y1271"/>
    <mergeCell ref="Z1271:AC1271"/>
    <mergeCell ref="AD1271:AH1271"/>
    <mergeCell ref="AI1271:AU1271"/>
    <mergeCell ref="AV1271:AY1271"/>
    <mergeCell ref="H1270:L1270"/>
    <mergeCell ref="M1270:Y1270"/>
    <mergeCell ref="Z1270:AC1270"/>
    <mergeCell ref="AD1270:AH1270"/>
    <mergeCell ref="AI1270:AU1270"/>
    <mergeCell ref="AV1270:AY1270"/>
    <mergeCell ref="B1279:C1279"/>
    <mergeCell ref="D1279:M1279"/>
    <mergeCell ref="N1279:AK1279"/>
    <mergeCell ref="AL1279:AQ1279"/>
    <mergeCell ref="AR1279:AU1279"/>
    <mergeCell ref="AV1279:AX1279"/>
    <mergeCell ref="B1278:C1278"/>
    <mergeCell ref="D1278:M1278"/>
    <mergeCell ref="N1278:AK1278"/>
    <mergeCell ref="AL1278:AQ1278"/>
    <mergeCell ref="AR1278:AU1278"/>
    <mergeCell ref="AV1278:AX1278"/>
    <mergeCell ref="B1277:C1277"/>
    <mergeCell ref="D1277:M1277"/>
    <mergeCell ref="N1277:AK1277"/>
    <mergeCell ref="AL1277:AQ1277"/>
    <mergeCell ref="AR1277:AU1277"/>
    <mergeCell ref="AV1277:AX1277"/>
    <mergeCell ref="B1282:C1282"/>
    <mergeCell ref="D1282:M1282"/>
    <mergeCell ref="N1282:AK1282"/>
    <mergeCell ref="AL1282:AQ1282"/>
    <mergeCell ref="AR1282:AU1282"/>
    <mergeCell ref="AV1282:AX1282"/>
    <mergeCell ref="B1281:C1281"/>
    <mergeCell ref="D1281:M1281"/>
    <mergeCell ref="N1281:AK1281"/>
    <mergeCell ref="AL1281:AQ1281"/>
    <mergeCell ref="AR1281:AU1281"/>
    <mergeCell ref="AV1281:AX1281"/>
    <mergeCell ref="B1280:C1280"/>
    <mergeCell ref="D1280:M1280"/>
    <mergeCell ref="N1280:AK1280"/>
    <mergeCell ref="AL1280:AQ1280"/>
    <mergeCell ref="AR1280:AU1280"/>
    <mergeCell ref="AV1280:AX1280"/>
    <mergeCell ref="B1285:C1285"/>
    <mergeCell ref="D1285:M1285"/>
    <mergeCell ref="N1285:AK1285"/>
    <mergeCell ref="AL1285:AQ1285"/>
    <mergeCell ref="AR1285:AU1285"/>
    <mergeCell ref="AV1285:AX1285"/>
    <mergeCell ref="B1284:C1284"/>
    <mergeCell ref="D1284:M1284"/>
    <mergeCell ref="N1284:AK1284"/>
    <mergeCell ref="AL1284:AQ1284"/>
    <mergeCell ref="AR1284:AU1284"/>
    <mergeCell ref="AV1284:AX1284"/>
    <mergeCell ref="B1283:C1283"/>
    <mergeCell ref="D1283:M1283"/>
    <mergeCell ref="N1283:AK1283"/>
    <mergeCell ref="AL1283:AQ1283"/>
    <mergeCell ref="AR1283:AU1283"/>
    <mergeCell ref="AV1283:AX1283"/>
    <mergeCell ref="Z1290:AF1290"/>
    <mergeCell ref="AG1290:AK1290"/>
    <mergeCell ref="AL1290:AR1290"/>
    <mergeCell ref="AS1290:AW1290"/>
    <mergeCell ref="B1291:H1291"/>
    <mergeCell ref="I1291:M1291"/>
    <mergeCell ref="N1291:T1291"/>
    <mergeCell ref="U1291:Y1291"/>
    <mergeCell ref="Z1291:AF1291"/>
    <mergeCell ref="AG1291:AK1291"/>
    <mergeCell ref="B1289:H1289"/>
    <mergeCell ref="I1289:Y1289"/>
    <mergeCell ref="B1290:H1290"/>
    <mergeCell ref="I1290:M1290"/>
    <mergeCell ref="N1290:T1290"/>
    <mergeCell ref="U1290:Y1290"/>
    <mergeCell ref="B1286:C1286"/>
    <mergeCell ref="D1286:M1286"/>
    <mergeCell ref="N1286:AK1286"/>
    <mergeCell ref="AL1286:AQ1286"/>
    <mergeCell ref="AR1286:AU1286"/>
    <mergeCell ref="AV1286:AX1286"/>
    <mergeCell ref="B1295:C1295"/>
    <mergeCell ref="D1295:M1295"/>
    <mergeCell ref="N1295:AK1295"/>
    <mergeCell ref="AL1295:AQ1295"/>
    <mergeCell ref="AR1295:AU1295"/>
    <mergeCell ref="AV1295:AX1295"/>
    <mergeCell ref="B1294:C1294"/>
    <mergeCell ref="D1294:M1294"/>
    <mergeCell ref="N1294:AK1294"/>
    <mergeCell ref="AL1294:AQ1294"/>
    <mergeCell ref="AR1294:AU1294"/>
    <mergeCell ref="AV1294:AX1294"/>
    <mergeCell ref="AL1291:AR1291"/>
    <mergeCell ref="AS1291:AW1291"/>
    <mergeCell ref="B1293:C1293"/>
    <mergeCell ref="D1293:M1293"/>
    <mergeCell ref="N1293:AK1293"/>
    <mergeCell ref="AL1293:AQ1293"/>
    <mergeCell ref="AR1293:AU1293"/>
    <mergeCell ref="AV1293:AX1293"/>
    <mergeCell ref="B1298:C1298"/>
    <mergeCell ref="D1298:M1298"/>
    <mergeCell ref="N1298:AK1298"/>
    <mergeCell ref="AL1298:AQ1298"/>
    <mergeCell ref="AR1298:AU1298"/>
    <mergeCell ref="AV1298:AX1298"/>
    <mergeCell ref="B1297:C1297"/>
    <mergeCell ref="D1297:M1297"/>
    <mergeCell ref="N1297:AK1297"/>
    <mergeCell ref="AL1297:AQ1297"/>
    <mergeCell ref="AR1297:AU1297"/>
    <mergeCell ref="AV1297:AX1297"/>
    <mergeCell ref="B1296:C1296"/>
    <mergeCell ref="D1296:M1296"/>
    <mergeCell ref="N1296:AK1296"/>
    <mergeCell ref="AL1296:AQ1296"/>
    <mergeCell ref="AR1296:AU1296"/>
    <mergeCell ref="AV1296:AX1296"/>
    <mergeCell ref="B1301:C1301"/>
    <mergeCell ref="D1301:M1301"/>
    <mergeCell ref="N1301:AK1301"/>
    <mergeCell ref="AL1301:AQ1301"/>
    <mergeCell ref="AR1301:AU1301"/>
    <mergeCell ref="AV1301:AX1301"/>
    <mergeCell ref="B1300:C1300"/>
    <mergeCell ref="D1300:M1300"/>
    <mergeCell ref="N1300:AK1300"/>
    <mergeCell ref="AL1300:AQ1300"/>
    <mergeCell ref="AR1300:AU1300"/>
    <mergeCell ref="AV1300:AX1300"/>
    <mergeCell ref="B1299:C1299"/>
    <mergeCell ref="D1299:M1299"/>
    <mergeCell ref="N1299:AK1299"/>
    <mergeCell ref="AL1299:AQ1299"/>
    <mergeCell ref="AR1299:AU1299"/>
    <mergeCell ref="AV1299:AX1299"/>
    <mergeCell ref="AK1305:AQ1305"/>
    <mergeCell ref="AR1305:AY1305"/>
    <mergeCell ref="B1306:G1306"/>
    <mergeCell ref="H1306:Y1306"/>
    <mergeCell ref="Z1306:AE1306"/>
    <mergeCell ref="AF1306:AQ1306"/>
    <mergeCell ref="AR1306:AY1306"/>
    <mergeCell ref="B1303:C1303"/>
    <mergeCell ref="D1303:M1303"/>
    <mergeCell ref="N1303:AK1303"/>
    <mergeCell ref="AL1303:AQ1303"/>
    <mergeCell ref="AR1303:AU1303"/>
    <mergeCell ref="AV1303:AX1303"/>
    <mergeCell ref="B1302:C1302"/>
    <mergeCell ref="D1302:M1302"/>
    <mergeCell ref="N1302:AK1302"/>
    <mergeCell ref="AL1302:AQ1302"/>
    <mergeCell ref="AR1302:AU1302"/>
    <mergeCell ref="AV1302:AX1302"/>
    <mergeCell ref="B1312:G1318"/>
    <mergeCell ref="H1312:P1312"/>
    <mergeCell ref="Q1312:W1312"/>
    <mergeCell ref="X1312:AD1312"/>
    <mergeCell ref="AE1312:AK1312"/>
    <mergeCell ref="AL1312:AR1312"/>
    <mergeCell ref="X1314:AD1314"/>
    <mergeCell ref="AE1314:AK1314"/>
    <mergeCell ref="AL1314:AR1314"/>
    <mergeCell ref="J1316:P1316"/>
    <mergeCell ref="B1309:G1310"/>
    <mergeCell ref="H1309:Y1310"/>
    <mergeCell ref="Z1309:AE1310"/>
    <mergeCell ref="AF1309:AY1310"/>
    <mergeCell ref="B1311:G1311"/>
    <mergeCell ref="H1311:AY1311"/>
    <mergeCell ref="B1307:G1307"/>
    <mergeCell ref="H1307:Y1307"/>
    <mergeCell ref="Z1307:AE1307"/>
    <mergeCell ref="AF1307:AQ1307"/>
    <mergeCell ref="AR1307:AY1307"/>
    <mergeCell ref="B1308:G1308"/>
    <mergeCell ref="H1308:Y1308"/>
    <mergeCell ref="Z1308:AE1308"/>
    <mergeCell ref="AF1308:AY1308"/>
    <mergeCell ref="AS1314:AY1314"/>
    <mergeCell ref="J1315:P1315"/>
    <mergeCell ref="Q1315:W1315"/>
    <mergeCell ref="X1315:AD1315"/>
    <mergeCell ref="AE1315:AK1315"/>
    <mergeCell ref="AL1315:AR1315"/>
    <mergeCell ref="AS1315:AY1315"/>
    <mergeCell ref="AS1312:AY1312"/>
    <mergeCell ref="H1313:I1316"/>
    <mergeCell ref="J1313:P1313"/>
    <mergeCell ref="Q1313:W1313"/>
    <mergeCell ref="X1313:AD1313"/>
    <mergeCell ref="AE1313:AK1313"/>
    <mergeCell ref="AL1313:AR1313"/>
    <mergeCell ref="AS1313:AY1313"/>
    <mergeCell ref="J1314:P1314"/>
    <mergeCell ref="Q1314:W1314"/>
    <mergeCell ref="AS1317:AY1317"/>
    <mergeCell ref="H1318:P1318"/>
    <mergeCell ref="Q1318:W1318"/>
    <mergeCell ref="X1318:AD1318"/>
    <mergeCell ref="AE1318:AK1318"/>
    <mergeCell ref="AL1318:AR1318"/>
    <mergeCell ref="AS1318:AY1318"/>
    <mergeCell ref="Q1316:W1316"/>
    <mergeCell ref="X1316:AD1316"/>
    <mergeCell ref="AE1316:AK1316"/>
    <mergeCell ref="AL1316:AR1316"/>
    <mergeCell ref="AS1316:AY1316"/>
    <mergeCell ref="H1317:P1317"/>
    <mergeCell ref="Q1317:W1317"/>
    <mergeCell ref="X1317:AD1317"/>
    <mergeCell ref="AE1317:AK1317"/>
    <mergeCell ref="AL1317:AR1317"/>
    <mergeCell ref="D1323:L1323"/>
    <mergeCell ref="M1323:R1323"/>
    <mergeCell ref="S1323:X1323"/>
    <mergeCell ref="Y1323:AY1323"/>
    <mergeCell ref="D1324:L1324"/>
    <mergeCell ref="M1324:R1324"/>
    <mergeCell ref="S1324:X1324"/>
    <mergeCell ref="Y1324:AY1324"/>
    <mergeCell ref="M1321:R1321"/>
    <mergeCell ref="S1321:X1321"/>
    <mergeCell ref="Y1321:AY1321"/>
    <mergeCell ref="D1322:L1322"/>
    <mergeCell ref="M1322:R1322"/>
    <mergeCell ref="S1322:X1322"/>
    <mergeCell ref="Y1322:AY1322"/>
    <mergeCell ref="B1319:C1327"/>
    <mergeCell ref="D1319:L1319"/>
    <mergeCell ref="M1319:R1319"/>
    <mergeCell ref="S1319:X1319"/>
    <mergeCell ref="Y1319:AY1319"/>
    <mergeCell ref="D1320:L1320"/>
    <mergeCell ref="M1320:R1320"/>
    <mergeCell ref="S1320:X1320"/>
    <mergeCell ref="Y1320:AY1320"/>
    <mergeCell ref="D1321:L1321"/>
    <mergeCell ref="B1331:G1333"/>
    <mergeCell ref="H1331:AY1333"/>
    <mergeCell ref="B1335:G1335"/>
    <mergeCell ref="H1335:AY1335"/>
    <mergeCell ref="B1336:G1379"/>
    <mergeCell ref="H1336:AC1336"/>
    <mergeCell ref="AD1336:AY1336"/>
    <mergeCell ref="H1337:L1337"/>
    <mergeCell ref="M1337:Y1337"/>
    <mergeCell ref="Z1337:AC1337"/>
    <mergeCell ref="D1327:L1327"/>
    <mergeCell ref="M1327:R1327"/>
    <mergeCell ref="S1327:X1327"/>
    <mergeCell ref="Y1327:AY1327"/>
    <mergeCell ref="B1330:G1330"/>
    <mergeCell ref="H1330:AY1330"/>
    <mergeCell ref="D1325:L1325"/>
    <mergeCell ref="M1325:R1325"/>
    <mergeCell ref="S1325:X1325"/>
    <mergeCell ref="Y1325:AY1325"/>
    <mergeCell ref="D1326:L1326"/>
    <mergeCell ref="M1326:R1326"/>
    <mergeCell ref="S1326:X1326"/>
    <mergeCell ref="Y1326:AY1326"/>
    <mergeCell ref="Z1339:AC1339"/>
    <mergeCell ref="AD1339:AH1339"/>
    <mergeCell ref="AI1339:AU1339"/>
    <mergeCell ref="AV1339:AY1339"/>
    <mergeCell ref="H1340:L1340"/>
    <mergeCell ref="M1340:Y1340"/>
    <mergeCell ref="Z1340:AC1340"/>
    <mergeCell ref="AD1340:AH1340"/>
    <mergeCell ref="AI1340:AU1340"/>
    <mergeCell ref="AV1340:AY1340"/>
    <mergeCell ref="AD1337:AH1337"/>
    <mergeCell ref="AI1337:AU1337"/>
    <mergeCell ref="AV1337:AY1337"/>
    <mergeCell ref="H1338:L1338"/>
    <mergeCell ref="M1338:Y1339"/>
    <mergeCell ref="Z1338:AC1338"/>
    <mergeCell ref="AD1338:AH1338"/>
    <mergeCell ref="AI1338:AU1338"/>
    <mergeCell ref="AV1338:AY1338"/>
    <mergeCell ref="H1339:L1339"/>
    <mergeCell ref="H1343:L1343"/>
    <mergeCell ref="M1343:Y1343"/>
    <mergeCell ref="Z1343:AC1343"/>
    <mergeCell ref="AD1343:AH1343"/>
    <mergeCell ref="AI1343:AU1343"/>
    <mergeCell ref="AV1343:AY1343"/>
    <mergeCell ref="H1342:L1342"/>
    <mergeCell ref="M1342:Y1342"/>
    <mergeCell ref="Z1342:AC1342"/>
    <mergeCell ref="AD1342:AH1342"/>
    <mergeCell ref="AI1342:AU1342"/>
    <mergeCell ref="AV1342:AY1342"/>
    <mergeCell ref="H1341:L1341"/>
    <mergeCell ref="M1341:Y1341"/>
    <mergeCell ref="Z1341:AC1341"/>
    <mergeCell ref="AD1341:AH1341"/>
    <mergeCell ref="AI1341:AU1341"/>
    <mergeCell ref="AV1341:AY1341"/>
    <mergeCell ref="H1346:L1346"/>
    <mergeCell ref="M1346:Y1346"/>
    <mergeCell ref="Z1346:AC1346"/>
    <mergeCell ref="AD1346:AH1346"/>
    <mergeCell ref="AI1346:AU1346"/>
    <mergeCell ref="AV1346:AY1346"/>
    <mergeCell ref="H1345:L1345"/>
    <mergeCell ref="M1345:Y1345"/>
    <mergeCell ref="Z1345:AC1345"/>
    <mergeCell ref="AD1345:AH1345"/>
    <mergeCell ref="AI1345:AU1345"/>
    <mergeCell ref="AV1345:AY1345"/>
    <mergeCell ref="H1344:L1344"/>
    <mergeCell ref="M1344:Y1344"/>
    <mergeCell ref="Z1344:AC1344"/>
    <mergeCell ref="AD1344:AH1344"/>
    <mergeCell ref="AI1344:AU1344"/>
    <mergeCell ref="AV1344:AY1344"/>
    <mergeCell ref="H1350:L1350"/>
    <mergeCell ref="M1350:Y1350"/>
    <mergeCell ref="Z1350:AC1350"/>
    <mergeCell ref="AD1350:AH1350"/>
    <mergeCell ref="AI1350:AU1350"/>
    <mergeCell ref="AV1350:AY1350"/>
    <mergeCell ref="H1349:L1349"/>
    <mergeCell ref="M1349:Y1349"/>
    <mergeCell ref="Z1349:AC1349"/>
    <mergeCell ref="AD1349:AH1349"/>
    <mergeCell ref="AI1349:AU1349"/>
    <mergeCell ref="AV1349:AY1349"/>
    <mergeCell ref="H1347:AC1347"/>
    <mergeCell ref="AD1347:AY1347"/>
    <mergeCell ref="H1348:L1348"/>
    <mergeCell ref="M1348:Y1348"/>
    <mergeCell ref="Z1348:AC1348"/>
    <mergeCell ref="AD1348:AH1348"/>
    <mergeCell ref="AI1348:AU1348"/>
    <mergeCell ref="AV1348:AY1348"/>
    <mergeCell ref="H1353:L1353"/>
    <mergeCell ref="M1353:Y1353"/>
    <mergeCell ref="Z1353:AC1353"/>
    <mergeCell ref="AD1353:AH1353"/>
    <mergeCell ref="AI1353:AU1353"/>
    <mergeCell ref="AV1353:AY1353"/>
    <mergeCell ref="H1352:L1352"/>
    <mergeCell ref="M1352:Y1352"/>
    <mergeCell ref="Z1352:AC1352"/>
    <mergeCell ref="AD1352:AH1352"/>
    <mergeCell ref="AI1352:AU1352"/>
    <mergeCell ref="AV1352:AY1352"/>
    <mergeCell ref="H1351:L1351"/>
    <mergeCell ref="M1351:Y1351"/>
    <mergeCell ref="Z1351:AC1351"/>
    <mergeCell ref="AD1351:AH1351"/>
    <mergeCell ref="AI1351:AU1351"/>
    <mergeCell ref="AV1351:AY1351"/>
    <mergeCell ref="H1356:L1356"/>
    <mergeCell ref="M1356:Y1356"/>
    <mergeCell ref="Z1356:AC1356"/>
    <mergeCell ref="AD1356:AH1356"/>
    <mergeCell ref="AI1356:AU1356"/>
    <mergeCell ref="AV1356:AY1356"/>
    <mergeCell ref="H1355:L1355"/>
    <mergeCell ref="M1355:Y1355"/>
    <mergeCell ref="Z1355:AC1355"/>
    <mergeCell ref="AD1355:AH1355"/>
    <mergeCell ref="AI1355:AU1355"/>
    <mergeCell ref="AV1355:AY1355"/>
    <mergeCell ref="H1354:L1354"/>
    <mergeCell ref="M1354:Y1354"/>
    <mergeCell ref="Z1354:AC1354"/>
    <mergeCell ref="AD1354:AH1354"/>
    <mergeCell ref="AI1354:AU1354"/>
    <mergeCell ref="AV1354:AY1354"/>
    <mergeCell ref="H1360:L1360"/>
    <mergeCell ref="M1360:Y1360"/>
    <mergeCell ref="Z1360:AC1360"/>
    <mergeCell ref="AD1360:AH1360"/>
    <mergeCell ref="AI1360:AU1360"/>
    <mergeCell ref="AV1360:AY1360"/>
    <mergeCell ref="H1358:AC1358"/>
    <mergeCell ref="AD1358:AY1358"/>
    <mergeCell ref="H1359:L1359"/>
    <mergeCell ref="M1359:Y1359"/>
    <mergeCell ref="Z1359:AC1359"/>
    <mergeCell ref="AD1359:AH1359"/>
    <mergeCell ref="AI1359:AU1359"/>
    <mergeCell ref="AV1359:AY1359"/>
    <mergeCell ref="H1357:L1357"/>
    <mergeCell ref="M1357:Y1357"/>
    <mergeCell ref="Z1357:AC1357"/>
    <mergeCell ref="AD1357:AH1357"/>
    <mergeCell ref="AI1357:AU1357"/>
    <mergeCell ref="AV1357:AY1357"/>
    <mergeCell ref="H1363:L1363"/>
    <mergeCell ref="M1363:Y1363"/>
    <mergeCell ref="Z1363:AC1363"/>
    <mergeCell ref="AD1363:AH1363"/>
    <mergeCell ref="AI1363:AU1363"/>
    <mergeCell ref="AV1363:AY1363"/>
    <mergeCell ref="H1362:L1362"/>
    <mergeCell ref="M1362:Y1362"/>
    <mergeCell ref="Z1362:AC1362"/>
    <mergeCell ref="AD1362:AH1362"/>
    <mergeCell ref="AI1362:AU1362"/>
    <mergeCell ref="AV1362:AY1362"/>
    <mergeCell ref="H1361:L1361"/>
    <mergeCell ref="M1361:Y1361"/>
    <mergeCell ref="Z1361:AC1361"/>
    <mergeCell ref="AD1361:AH1361"/>
    <mergeCell ref="AI1361:AU1361"/>
    <mergeCell ref="AV1361:AY1361"/>
    <mergeCell ref="H1366:L1366"/>
    <mergeCell ref="M1366:Y1366"/>
    <mergeCell ref="Z1366:AC1366"/>
    <mergeCell ref="AD1366:AH1366"/>
    <mergeCell ref="AI1366:AU1366"/>
    <mergeCell ref="AV1366:AY1366"/>
    <mergeCell ref="H1365:L1365"/>
    <mergeCell ref="M1365:Y1365"/>
    <mergeCell ref="Z1365:AC1365"/>
    <mergeCell ref="AD1365:AH1365"/>
    <mergeCell ref="AI1365:AU1365"/>
    <mergeCell ref="AV1365:AY1365"/>
    <mergeCell ref="H1364:L1364"/>
    <mergeCell ref="M1364:Y1364"/>
    <mergeCell ref="Z1364:AC1364"/>
    <mergeCell ref="AD1364:AH1364"/>
    <mergeCell ref="AI1364:AU1364"/>
    <mergeCell ref="AV1364:AY1364"/>
    <mergeCell ref="H1369:AC1369"/>
    <mergeCell ref="AD1369:AY1369"/>
    <mergeCell ref="H1370:L1370"/>
    <mergeCell ref="M1370:Y1370"/>
    <mergeCell ref="Z1370:AC1370"/>
    <mergeCell ref="AD1370:AH1370"/>
    <mergeCell ref="AI1370:AU1370"/>
    <mergeCell ref="AV1370:AY1370"/>
    <mergeCell ref="H1368:L1368"/>
    <mergeCell ref="M1368:Y1368"/>
    <mergeCell ref="Z1368:AC1368"/>
    <mergeCell ref="AD1368:AH1368"/>
    <mergeCell ref="AI1368:AU1368"/>
    <mergeCell ref="AV1368:AY1368"/>
    <mergeCell ref="H1367:L1367"/>
    <mergeCell ref="M1367:Y1367"/>
    <mergeCell ref="Z1367:AC1367"/>
    <mergeCell ref="AD1367:AH1367"/>
    <mergeCell ref="AI1367:AU1367"/>
    <mergeCell ref="AV1367:AY1367"/>
    <mergeCell ref="H1373:L1373"/>
    <mergeCell ref="M1373:Y1373"/>
    <mergeCell ref="Z1373:AC1373"/>
    <mergeCell ref="AD1373:AH1373"/>
    <mergeCell ref="AI1373:AU1373"/>
    <mergeCell ref="AV1373:AY1373"/>
    <mergeCell ref="H1372:L1372"/>
    <mergeCell ref="M1372:Y1372"/>
    <mergeCell ref="Z1372:AC1372"/>
    <mergeCell ref="AD1372:AH1372"/>
    <mergeCell ref="AI1372:AU1372"/>
    <mergeCell ref="AV1372:AY1372"/>
    <mergeCell ref="H1371:L1371"/>
    <mergeCell ref="M1371:Y1371"/>
    <mergeCell ref="Z1371:AC1371"/>
    <mergeCell ref="AD1371:AH1371"/>
    <mergeCell ref="AI1371:AU1371"/>
    <mergeCell ref="AV1371:AY1371"/>
    <mergeCell ref="H1376:L1376"/>
    <mergeCell ref="M1376:Y1376"/>
    <mergeCell ref="Z1376:AC1376"/>
    <mergeCell ref="AD1376:AH1376"/>
    <mergeCell ref="AI1376:AU1376"/>
    <mergeCell ref="AV1376:AY1376"/>
    <mergeCell ref="H1375:L1375"/>
    <mergeCell ref="M1375:Y1375"/>
    <mergeCell ref="Z1375:AC1375"/>
    <mergeCell ref="AD1375:AH1375"/>
    <mergeCell ref="AI1375:AU1375"/>
    <mergeCell ref="AV1375:AY1375"/>
    <mergeCell ref="H1374:L1374"/>
    <mergeCell ref="M1374:Y1374"/>
    <mergeCell ref="Z1374:AC1374"/>
    <mergeCell ref="AD1374:AH1374"/>
    <mergeCell ref="AI1374:AU1374"/>
    <mergeCell ref="AV1374:AY1374"/>
    <mergeCell ref="H1379:L1379"/>
    <mergeCell ref="M1379:Y1379"/>
    <mergeCell ref="Z1379:AC1379"/>
    <mergeCell ref="AD1379:AH1379"/>
    <mergeCell ref="AI1379:AU1379"/>
    <mergeCell ref="AV1379:AY1379"/>
    <mergeCell ref="H1378:L1378"/>
    <mergeCell ref="M1378:Y1378"/>
    <mergeCell ref="Z1378:AC1378"/>
    <mergeCell ref="AD1378:AH1378"/>
    <mergeCell ref="AI1378:AU1378"/>
    <mergeCell ref="AV1378:AY1378"/>
    <mergeCell ref="H1377:L1377"/>
    <mergeCell ref="M1377:Y1377"/>
    <mergeCell ref="Z1377:AC1377"/>
    <mergeCell ref="AD1377:AH1377"/>
    <mergeCell ref="AI1377:AU1377"/>
    <mergeCell ref="AV1377:AY1377"/>
    <mergeCell ref="B1386:C1386"/>
    <mergeCell ref="D1386:M1386"/>
    <mergeCell ref="N1386:AK1386"/>
    <mergeCell ref="AL1386:AQ1386"/>
    <mergeCell ref="AR1386:AU1386"/>
    <mergeCell ref="AV1386:AX1386"/>
    <mergeCell ref="B1385:C1385"/>
    <mergeCell ref="D1385:M1385"/>
    <mergeCell ref="N1385:AK1385"/>
    <mergeCell ref="AL1385:AQ1385"/>
    <mergeCell ref="AR1385:AU1385"/>
    <mergeCell ref="AV1385:AX1385"/>
    <mergeCell ref="G1381:AX1381"/>
    <mergeCell ref="B1384:C1384"/>
    <mergeCell ref="D1384:M1384"/>
    <mergeCell ref="N1384:AK1384"/>
    <mergeCell ref="AL1384:AQ1384"/>
    <mergeCell ref="AR1384:AU1384"/>
    <mergeCell ref="AV1384:AX1384"/>
    <mergeCell ref="B1389:C1389"/>
    <mergeCell ref="D1389:M1389"/>
    <mergeCell ref="N1389:AK1389"/>
    <mergeCell ref="AL1389:AQ1389"/>
    <mergeCell ref="AR1389:AU1389"/>
    <mergeCell ref="AV1389:AX1389"/>
    <mergeCell ref="B1388:C1388"/>
    <mergeCell ref="D1388:M1388"/>
    <mergeCell ref="N1388:AK1388"/>
    <mergeCell ref="AL1388:AQ1388"/>
    <mergeCell ref="AR1388:AU1388"/>
    <mergeCell ref="AV1388:AX1388"/>
    <mergeCell ref="B1387:C1387"/>
    <mergeCell ref="D1387:M1387"/>
    <mergeCell ref="N1387:AK1387"/>
    <mergeCell ref="AL1387:AQ1387"/>
    <mergeCell ref="AR1387:AU1387"/>
    <mergeCell ref="AV1387:AX1387"/>
    <mergeCell ref="B1392:C1392"/>
    <mergeCell ref="D1392:M1392"/>
    <mergeCell ref="N1392:AK1392"/>
    <mergeCell ref="AL1392:AQ1392"/>
    <mergeCell ref="AR1392:AU1392"/>
    <mergeCell ref="AV1392:AX1392"/>
    <mergeCell ref="B1391:C1391"/>
    <mergeCell ref="D1391:M1391"/>
    <mergeCell ref="N1391:AK1391"/>
    <mergeCell ref="AL1391:AQ1391"/>
    <mergeCell ref="AR1391:AU1391"/>
    <mergeCell ref="AV1391:AX1391"/>
    <mergeCell ref="B1390:C1390"/>
    <mergeCell ref="D1390:M1390"/>
    <mergeCell ref="N1390:AK1390"/>
    <mergeCell ref="AL1390:AQ1390"/>
    <mergeCell ref="AR1390:AU1390"/>
    <mergeCell ref="AV1390:AX1390"/>
    <mergeCell ref="AK1396:AQ1396"/>
    <mergeCell ref="AR1396:AY1396"/>
    <mergeCell ref="B1397:G1397"/>
    <mergeCell ref="H1397:Y1397"/>
    <mergeCell ref="Z1397:AE1397"/>
    <mergeCell ref="AF1397:AQ1397"/>
    <mergeCell ref="AR1397:AY1397"/>
    <mergeCell ref="B1394:C1394"/>
    <mergeCell ref="D1394:M1394"/>
    <mergeCell ref="N1394:AK1394"/>
    <mergeCell ref="AL1394:AQ1394"/>
    <mergeCell ref="AR1394:AU1394"/>
    <mergeCell ref="AV1394:AX1394"/>
    <mergeCell ref="B1393:C1393"/>
    <mergeCell ref="D1393:M1393"/>
    <mergeCell ref="N1393:AK1393"/>
    <mergeCell ref="AL1393:AQ1393"/>
    <mergeCell ref="AR1393:AU1393"/>
    <mergeCell ref="AV1393:AX1393"/>
    <mergeCell ref="B1403:G1409"/>
    <mergeCell ref="H1403:P1403"/>
    <mergeCell ref="Q1403:W1403"/>
    <mergeCell ref="X1403:AD1403"/>
    <mergeCell ref="AE1403:AK1403"/>
    <mergeCell ref="AL1403:AR1403"/>
    <mergeCell ref="X1405:AD1405"/>
    <mergeCell ref="AE1405:AK1405"/>
    <mergeCell ref="AL1405:AR1405"/>
    <mergeCell ref="J1407:P1407"/>
    <mergeCell ref="B1400:G1401"/>
    <mergeCell ref="H1400:Y1401"/>
    <mergeCell ref="Z1400:AE1401"/>
    <mergeCell ref="AF1400:AY1401"/>
    <mergeCell ref="B1402:G1402"/>
    <mergeCell ref="H1402:AY1402"/>
    <mergeCell ref="B1398:G1398"/>
    <mergeCell ref="H1398:Y1398"/>
    <mergeCell ref="Z1398:AE1398"/>
    <mergeCell ref="AF1398:AQ1398"/>
    <mergeCell ref="AR1398:AY1398"/>
    <mergeCell ref="B1399:G1399"/>
    <mergeCell ref="H1399:Y1399"/>
    <mergeCell ref="Z1399:AE1399"/>
    <mergeCell ref="AF1399:AY1399"/>
    <mergeCell ref="AS1405:AY1405"/>
    <mergeCell ref="J1406:P1406"/>
    <mergeCell ref="Q1406:W1406"/>
    <mergeCell ref="X1406:AD1406"/>
    <mergeCell ref="AE1406:AK1406"/>
    <mergeCell ref="AL1406:AR1406"/>
    <mergeCell ref="AS1406:AY1406"/>
    <mergeCell ref="AS1403:AY1403"/>
    <mergeCell ref="H1404:I1407"/>
    <mergeCell ref="J1404:P1404"/>
    <mergeCell ref="Q1404:W1404"/>
    <mergeCell ref="X1404:AD1404"/>
    <mergeCell ref="AE1404:AK1404"/>
    <mergeCell ref="AL1404:AR1404"/>
    <mergeCell ref="AS1404:AY1404"/>
    <mergeCell ref="J1405:P1405"/>
    <mergeCell ref="Q1405:W1405"/>
    <mergeCell ref="AS1408:AY1408"/>
    <mergeCell ref="H1409:P1409"/>
    <mergeCell ref="Q1409:W1409"/>
    <mergeCell ref="X1409:AD1409"/>
    <mergeCell ref="AE1409:AK1409"/>
    <mergeCell ref="AL1409:AR1409"/>
    <mergeCell ref="AS1409:AY1409"/>
    <mergeCell ref="Q1407:W1407"/>
    <mergeCell ref="X1407:AD1407"/>
    <mergeCell ref="AE1407:AK1407"/>
    <mergeCell ref="AL1407:AR1407"/>
    <mergeCell ref="AS1407:AY1407"/>
    <mergeCell ref="H1408:P1408"/>
    <mergeCell ref="Q1408:W1408"/>
    <mergeCell ref="X1408:AD1408"/>
    <mergeCell ref="AE1408:AK1408"/>
    <mergeCell ref="AL1408:AR1408"/>
    <mergeCell ref="D1414:L1414"/>
    <mergeCell ref="M1414:R1414"/>
    <mergeCell ref="S1414:X1414"/>
    <mergeCell ref="Y1414:AY1414"/>
    <mergeCell ref="D1415:L1415"/>
    <mergeCell ref="M1415:R1415"/>
    <mergeCell ref="S1415:X1415"/>
    <mergeCell ref="Y1415:AY1415"/>
    <mergeCell ref="M1412:R1412"/>
    <mergeCell ref="S1412:X1412"/>
    <mergeCell ref="Y1412:AY1412"/>
    <mergeCell ref="D1413:L1413"/>
    <mergeCell ref="M1413:R1413"/>
    <mergeCell ref="S1413:X1413"/>
    <mergeCell ref="Y1413:AY1413"/>
    <mergeCell ref="B1410:C1418"/>
    <mergeCell ref="D1410:L1410"/>
    <mergeCell ref="M1410:R1410"/>
    <mergeCell ref="S1410:X1410"/>
    <mergeCell ref="Y1410:AY1410"/>
    <mergeCell ref="D1411:L1411"/>
    <mergeCell ref="M1411:R1411"/>
    <mergeCell ref="S1411:X1411"/>
    <mergeCell ref="Y1411:AY1411"/>
    <mergeCell ref="D1412:L1412"/>
    <mergeCell ref="B1422:G1424"/>
    <mergeCell ref="H1422:AY1424"/>
    <mergeCell ref="B1426:G1426"/>
    <mergeCell ref="H1426:AY1426"/>
    <mergeCell ref="B1427:G1470"/>
    <mergeCell ref="H1427:AC1427"/>
    <mergeCell ref="AD1427:AY1427"/>
    <mergeCell ref="H1428:L1428"/>
    <mergeCell ref="M1428:Y1428"/>
    <mergeCell ref="Z1428:AC1428"/>
    <mergeCell ref="D1418:L1418"/>
    <mergeCell ref="M1418:R1418"/>
    <mergeCell ref="S1418:X1418"/>
    <mergeCell ref="Y1418:AY1418"/>
    <mergeCell ref="B1421:G1421"/>
    <mergeCell ref="H1421:AY1421"/>
    <mergeCell ref="D1416:L1416"/>
    <mergeCell ref="M1416:R1416"/>
    <mergeCell ref="S1416:X1416"/>
    <mergeCell ref="Y1416:AY1416"/>
    <mergeCell ref="D1417:L1417"/>
    <mergeCell ref="M1417:R1417"/>
    <mergeCell ref="S1417:X1417"/>
    <mergeCell ref="Y1417:AY1417"/>
    <mergeCell ref="H1432:L1432"/>
    <mergeCell ref="M1432:Y1432"/>
    <mergeCell ref="Z1432:AC1432"/>
    <mergeCell ref="AD1432:AH1432"/>
    <mergeCell ref="AI1432:AU1432"/>
    <mergeCell ref="AV1432:AY1432"/>
    <mergeCell ref="Z1430:AC1430"/>
    <mergeCell ref="AD1430:AH1430"/>
    <mergeCell ref="AI1430:AU1430"/>
    <mergeCell ref="AV1430:AY1430"/>
    <mergeCell ref="H1431:L1431"/>
    <mergeCell ref="M1431:Y1431"/>
    <mergeCell ref="Z1431:AC1431"/>
    <mergeCell ref="AD1431:AH1431"/>
    <mergeCell ref="AI1431:AU1431"/>
    <mergeCell ref="AV1431:AY1431"/>
    <mergeCell ref="AD1428:AH1428"/>
    <mergeCell ref="AI1428:AU1428"/>
    <mergeCell ref="AV1428:AY1428"/>
    <mergeCell ref="H1429:L1429"/>
    <mergeCell ref="M1429:Y1430"/>
    <mergeCell ref="Z1429:AC1429"/>
    <mergeCell ref="AD1429:AH1429"/>
    <mergeCell ref="AI1429:AU1429"/>
    <mergeCell ref="AV1429:AY1429"/>
    <mergeCell ref="H1430:L1430"/>
    <mergeCell ref="H1435:L1435"/>
    <mergeCell ref="M1435:Y1435"/>
    <mergeCell ref="Z1435:AC1435"/>
    <mergeCell ref="AD1435:AH1435"/>
    <mergeCell ref="AI1435:AU1435"/>
    <mergeCell ref="AV1435:AY1435"/>
    <mergeCell ref="H1434:L1434"/>
    <mergeCell ref="M1434:Y1434"/>
    <mergeCell ref="Z1434:AC1434"/>
    <mergeCell ref="AD1434:AH1434"/>
    <mergeCell ref="AI1434:AU1434"/>
    <mergeCell ref="AV1434:AY1434"/>
    <mergeCell ref="H1433:L1433"/>
    <mergeCell ref="M1433:Y1433"/>
    <mergeCell ref="Z1433:AC1433"/>
    <mergeCell ref="AD1433:AH1433"/>
    <mergeCell ref="AI1433:AU1433"/>
    <mergeCell ref="AV1433:AY1433"/>
    <mergeCell ref="H1438:AC1438"/>
    <mergeCell ref="AD1438:AY1438"/>
    <mergeCell ref="H1439:L1439"/>
    <mergeCell ref="M1439:Y1439"/>
    <mergeCell ref="Z1439:AC1439"/>
    <mergeCell ref="AD1439:AH1439"/>
    <mergeCell ref="AI1439:AU1439"/>
    <mergeCell ref="AV1439:AY1439"/>
    <mergeCell ref="H1437:L1437"/>
    <mergeCell ref="M1437:Y1437"/>
    <mergeCell ref="Z1437:AC1437"/>
    <mergeCell ref="AD1437:AH1437"/>
    <mergeCell ref="AI1437:AU1437"/>
    <mergeCell ref="AV1437:AY1437"/>
    <mergeCell ref="H1436:L1436"/>
    <mergeCell ref="M1436:Y1436"/>
    <mergeCell ref="Z1436:AC1436"/>
    <mergeCell ref="AD1436:AH1436"/>
    <mergeCell ref="AI1436:AU1436"/>
    <mergeCell ref="AV1436:AY1436"/>
    <mergeCell ref="H1442:L1442"/>
    <mergeCell ref="M1442:Y1442"/>
    <mergeCell ref="Z1442:AC1442"/>
    <mergeCell ref="AD1442:AH1442"/>
    <mergeCell ref="AI1442:AU1442"/>
    <mergeCell ref="AV1442:AY1442"/>
    <mergeCell ref="H1441:L1441"/>
    <mergeCell ref="M1441:Y1441"/>
    <mergeCell ref="Z1441:AC1441"/>
    <mergeCell ref="AD1441:AH1441"/>
    <mergeCell ref="AI1441:AU1441"/>
    <mergeCell ref="AV1441:AY1441"/>
    <mergeCell ref="H1440:L1440"/>
    <mergeCell ref="M1440:Y1440"/>
    <mergeCell ref="Z1440:AC1440"/>
    <mergeCell ref="AD1440:AH1440"/>
    <mergeCell ref="AI1440:AU1440"/>
    <mergeCell ref="AV1440:AY1440"/>
    <mergeCell ref="H1445:L1445"/>
    <mergeCell ref="M1445:Y1445"/>
    <mergeCell ref="Z1445:AC1445"/>
    <mergeCell ref="AD1445:AH1445"/>
    <mergeCell ref="AI1445:AU1445"/>
    <mergeCell ref="AV1445:AY1445"/>
    <mergeCell ref="H1444:L1444"/>
    <mergeCell ref="M1444:Y1444"/>
    <mergeCell ref="Z1444:AC1444"/>
    <mergeCell ref="AD1444:AH1444"/>
    <mergeCell ref="AI1444:AU1444"/>
    <mergeCell ref="AV1444:AY1444"/>
    <mergeCell ref="H1443:L1443"/>
    <mergeCell ref="M1443:Y1443"/>
    <mergeCell ref="Z1443:AC1443"/>
    <mergeCell ref="AD1443:AH1443"/>
    <mergeCell ref="AI1443:AU1443"/>
    <mergeCell ref="AV1443:AY1443"/>
    <mergeCell ref="H1448:L1448"/>
    <mergeCell ref="M1448:Y1448"/>
    <mergeCell ref="Z1448:AC1448"/>
    <mergeCell ref="AD1448:AH1448"/>
    <mergeCell ref="AI1448:AU1448"/>
    <mergeCell ref="AV1448:AY1448"/>
    <mergeCell ref="H1447:L1447"/>
    <mergeCell ref="M1447:Y1447"/>
    <mergeCell ref="Z1447:AC1447"/>
    <mergeCell ref="AD1447:AH1447"/>
    <mergeCell ref="AI1447:AU1447"/>
    <mergeCell ref="AV1447:AY1447"/>
    <mergeCell ref="H1446:L1446"/>
    <mergeCell ref="M1446:Y1446"/>
    <mergeCell ref="Z1446:AC1446"/>
    <mergeCell ref="AD1446:AH1446"/>
    <mergeCell ref="AI1446:AU1446"/>
    <mergeCell ref="AV1446:AY1446"/>
    <mergeCell ref="H1452:L1452"/>
    <mergeCell ref="M1452:Y1452"/>
    <mergeCell ref="Z1452:AC1452"/>
    <mergeCell ref="AD1452:AH1452"/>
    <mergeCell ref="AI1452:AU1452"/>
    <mergeCell ref="AV1452:AY1452"/>
    <mergeCell ref="H1451:L1451"/>
    <mergeCell ref="M1451:Y1451"/>
    <mergeCell ref="Z1451:AC1451"/>
    <mergeCell ref="AD1451:AH1451"/>
    <mergeCell ref="AI1451:AU1451"/>
    <mergeCell ref="AV1451:AY1451"/>
    <mergeCell ref="H1449:AC1449"/>
    <mergeCell ref="AD1449:AY1449"/>
    <mergeCell ref="H1450:L1450"/>
    <mergeCell ref="M1450:Y1450"/>
    <mergeCell ref="Z1450:AC1450"/>
    <mergeCell ref="AD1450:AH1450"/>
    <mergeCell ref="AI1450:AU1450"/>
    <mergeCell ref="AV1450:AY1450"/>
    <mergeCell ref="H1455:L1455"/>
    <mergeCell ref="M1455:Y1455"/>
    <mergeCell ref="Z1455:AC1455"/>
    <mergeCell ref="AD1455:AH1455"/>
    <mergeCell ref="AI1455:AU1455"/>
    <mergeCell ref="AV1455:AY1455"/>
    <mergeCell ref="H1454:L1454"/>
    <mergeCell ref="M1454:Y1454"/>
    <mergeCell ref="Z1454:AC1454"/>
    <mergeCell ref="AD1454:AH1454"/>
    <mergeCell ref="AI1454:AU1454"/>
    <mergeCell ref="AV1454:AY1454"/>
    <mergeCell ref="H1453:L1453"/>
    <mergeCell ref="M1453:Y1453"/>
    <mergeCell ref="Z1453:AC1453"/>
    <mergeCell ref="AD1453:AH1453"/>
    <mergeCell ref="AI1453:AU1453"/>
    <mergeCell ref="AV1453:AY1453"/>
    <mergeCell ref="H1458:L1458"/>
    <mergeCell ref="M1458:Y1458"/>
    <mergeCell ref="Z1458:AC1458"/>
    <mergeCell ref="AD1458:AH1458"/>
    <mergeCell ref="AI1458:AU1458"/>
    <mergeCell ref="AV1458:AY1458"/>
    <mergeCell ref="H1457:L1457"/>
    <mergeCell ref="M1457:Y1457"/>
    <mergeCell ref="Z1457:AC1457"/>
    <mergeCell ref="AD1457:AH1457"/>
    <mergeCell ref="AI1457:AU1457"/>
    <mergeCell ref="AV1457:AY1457"/>
    <mergeCell ref="H1456:L1456"/>
    <mergeCell ref="M1456:Y1456"/>
    <mergeCell ref="Z1456:AC1456"/>
    <mergeCell ref="AD1456:AH1456"/>
    <mergeCell ref="AI1456:AU1456"/>
    <mergeCell ref="AV1456:AY1456"/>
    <mergeCell ref="H1462:L1462"/>
    <mergeCell ref="M1462:Y1462"/>
    <mergeCell ref="Z1462:AC1462"/>
    <mergeCell ref="AD1462:AH1462"/>
    <mergeCell ref="AI1462:AU1462"/>
    <mergeCell ref="AV1462:AY1462"/>
    <mergeCell ref="H1460:AC1460"/>
    <mergeCell ref="AD1460:AY1460"/>
    <mergeCell ref="H1461:L1461"/>
    <mergeCell ref="M1461:Y1461"/>
    <mergeCell ref="Z1461:AC1461"/>
    <mergeCell ref="AD1461:AH1461"/>
    <mergeCell ref="AI1461:AU1461"/>
    <mergeCell ref="AV1461:AY1461"/>
    <mergeCell ref="H1459:L1459"/>
    <mergeCell ref="M1459:Y1459"/>
    <mergeCell ref="Z1459:AC1459"/>
    <mergeCell ref="AD1459:AH1459"/>
    <mergeCell ref="AI1459:AU1459"/>
    <mergeCell ref="AV1459:AY1459"/>
    <mergeCell ref="H1465:L1465"/>
    <mergeCell ref="M1465:Y1465"/>
    <mergeCell ref="Z1465:AC1465"/>
    <mergeCell ref="AD1465:AH1465"/>
    <mergeCell ref="AI1465:AU1465"/>
    <mergeCell ref="AV1465:AY1465"/>
    <mergeCell ref="H1464:L1464"/>
    <mergeCell ref="M1464:Y1464"/>
    <mergeCell ref="Z1464:AC1464"/>
    <mergeCell ref="AD1464:AH1464"/>
    <mergeCell ref="AI1464:AU1464"/>
    <mergeCell ref="AV1464:AY1464"/>
    <mergeCell ref="H1463:L1463"/>
    <mergeCell ref="M1463:Y1463"/>
    <mergeCell ref="Z1463:AC1463"/>
    <mergeCell ref="AD1463:AH1463"/>
    <mergeCell ref="AI1463:AU1463"/>
    <mergeCell ref="AV1463:AY1463"/>
    <mergeCell ref="H1468:L1468"/>
    <mergeCell ref="M1468:Y1468"/>
    <mergeCell ref="Z1468:AC1468"/>
    <mergeCell ref="AD1468:AH1468"/>
    <mergeCell ref="AI1468:AU1468"/>
    <mergeCell ref="AV1468:AY1468"/>
    <mergeCell ref="H1467:L1467"/>
    <mergeCell ref="M1467:Y1467"/>
    <mergeCell ref="Z1467:AC1467"/>
    <mergeCell ref="AD1467:AH1467"/>
    <mergeCell ref="AI1467:AU1467"/>
    <mergeCell ref="AV1467:AY1467"/>
    <mergeCell ref="H1466:L1466"/>
    <mergeCell ref="M1466:Y1466"/>
    <mergeCell ref="Z1466:AC1466"/>
    <mergeCell ref="AD1466:AH1466"/>
    <mergeCell ref="AI1466:AU1466"/>
    <mergeCell ref="AV1466:AY1466"/>
    <mergeCell ref="G1472:AX1472"/>
    <mergeCell ref="B1475:C1475"/>
    <mergeCell ref="D1475:M1475"/>
    <mergeCell ref="N1475:AK1475"/>
    <mergeCell ref="AL1475:AQ1475"/>
    <mergeCell ref="AR1475:AU1475"/>
    <mergeCell ref="AV1475:AX1475"/>
    <mergeCell ref="H1470:L1470"/>
    <mergeCell ref="M1470:Y1470"/>
    <mergeCell ref="Z1470:AC1470"/>
    <mergeCell ref="AD1470:AH1470"/>
    <mergeCell ref="AI1470:AU1470"/>
    <mergeCell ref="AV1470:AY1470"/>
    <mergeCell ref="H1469:L1469"/>
    <mergeCell ref="M1469:Y1469"/>
    <mergeCell ref="Z1469:AC1469"/>
    <mergeCell ref="AD1469:AH1469"/>
    <mergeCell ref="AI1469:AU1469"/>
    <mergeCell ref="AV1469:AY1469"/>
    <mergeCell ref="B1478:C1478"/>
    <mergeCell ref="D1478:M1478"/>
    <mergeCell ref="N1478:AK1478"/>
    <mergeCell ref="AL1478:AQ1478"/>
    <mergeCell ref="AR1478:AU1478"/>
    <mergeCell ref="AV1478:AX1478"/>
    <mergeCell ref="B1477:C1477"/>
    <mergeCell ref="D1477:M1477"/>
    <mergeCell ref="N1477:AK1477"/>
    <mergeCell ref="AL1477:AQ1477"/>
    <mergeCell ref="AR1477:AU1477"/>
    <mergeCell ref="AV1477:AX1477"/>
    <mergeCell ref="B1476:C1476"/>
    <mergeCell ref="D1476:M1476"/>
    <mergeCell ref="N1476:AK1476"/>
    <mergeCell ref="AL1476:AQ1476"/>
    <mergeCell ref="AR1476:AU1476"/>
    <mergeCell ref="AV1476:AX1476"/>
    <mergeCell ref="B1481:C1481"/>
    <mergeCell ref="D1481:M1481"/>
    <mergeCell ref="N1481:AK1481"/>
    <mergeCell ref="AL1481:AQ1481"/>
    <mergeCell ref="AR1481:AU1481"/>
    <mergeCell ref="AV1481:AX1481"/>
    <mergeCell ref="B1480:C1480"/>
    <mergeCell ref="D1480:M1480"/>
    <mergeCell ref="N1480:AK1480"/>
    <mergeCell ref="AL1480:AQ1480"/>
    <mergeCell ref="AR1480:AU1480"/>
    <mergeCell ref="AV1480:AX1480"/>
    <mergeCell ref="B1479:C1479"/>
    <mergeCell ref="D1479:M1479"/>
    <mergeCell ref="N1479:AK1479"/>
    <mergeCell ref="AL1479:AQ1479"/>
    <mergeCell ref="AR1479:AU1479"/>
    <mergeCell ref="AV1479:AX1479"/>
    <mergeCell ref="B1484:C1484"/>
    <mergeCell ref="D1484:M1484"/>
    <mergeCell ref="N1484:AK1484"/>
    <mergeCell ref="AL1484:AQ1484"/>
    <mergeCell ref="AR1484:AU1484"/>
    <mergeCell ref="AV1484:AX1484"/>
    <mergeCell ref="B1483:C1483"/>
    <mergeCell ref="D1483:M1483"/>
    <mergeCell ref="N1483:AK1483"/>
    <mergeCell ref="AL1483:AQ1483"/>
    <mergeCell ref="AR1483:AU1483"/>
    <mergeCell ref="AV1483:AX1483"/>
    <mergeCell ref="B1482:C1482"/>
    <mergeCell ref="D1482:M1482"/>
    <mergeCell ref="N1482:AK1482"/>
    <mergeCell ref="AL1482:AQ1482"/>
    <mergeCell ref="AR1482:AU1482"/>
    <mergeCell ref="AV1482:AX1482"/>
    <mergeCell ref="Z1489:AF1489"/>
    <mergeCell ref="AG1489:AK1489"/>
    <mergeCell ref="AL1489:AR1489"/>
    <mergeCell ref="AS1489:AW1489"/>
    <mergeCell ref="B1490:H1490"/>
    <mergeCell ref="I1490:M1490"/>
    <mergeCell ref="N1490:T1490"/>
    <mergeCell ref="U1490:Y1490"/>
    <mergeCell ref="Z1490:AF1490"/>
    <mergeCell ref="AG1490:AK1490"/>
    <mergeCell ref="B1488:H1488"/>
    <mergeCell ref="I1488:Y1488"/>
    <mergeCell ref="B1489:H1489"/>
    <mergeCell ref="I1489:M1489"/>
    <mergeCell ref="N1489:T1489"/>
    <mergeCell ref="U1489:Y1489"/>
    <mergeCell ref="B1485:C1485"/>
    <mergeCell ref="D1485:M1485"/>
    <mergeCell ref="N1485:AK1485"/>
    <mergeCell ref="AL1485:AQ1485"/>
    <mergeCell ref="AR1485:AU1485"/>
    <mergeCell ref="AV1485:AX1485"/>
    <mergeCell ref="B1494:C1494"/>
    <mergeCell ref="D1494:M1494"/>
    <mergeCell ref="N1494:AK1494"/>
    <mergeCell ref="AL1494:AQ1494"/>
    <mergeCell ref="AR1494:AU1494"/>
    <mergeCell ref="AV1494:AX1494"/>
    <mergeCell ref="B1493:C1493"/>
    <mergeCell ref="D1493:M1493"/>
    <mergeCell ref="N1493:AK1493"/>
    <mergeCell ref="AL1493:AQ1493"/>
    <mergeCell ref="AR1493:AU1493"/>
    <mergeCell ref="AV1493:AX1493"/>
    <mergeCell ref="AL1490:AR1490"/>
    <mergeCell ref="AS1490:AW1490"/>
    <mergeCell ref="B1492:C1492"/>
    <mergeCell ref="D1492:M1492"/>
    <mergeCell ref="N1492:AK1492"/>
    <mergeCell ref="AL1492:AQ1492"/>
    <mergeCell ref="AR1492:AU1492"/>
    <mergeCell ref="AV1492:AX1492"/>
    <mergeCell ref="B1497:C1497"/>
    <mergeCell ref="D1497:M1497"/>
    <mergeCell ref="N1497:AK1497"/>
    <mergeCell ref="AL1497:AQ1497"/>
    <mergeCell ref="AR1497:AU1497"/>
    <mergeCell ref="AV1497:AX1497"/>
    <mergeCell ref="B1496:C1496"/>
    <mergeCell ref="D1496:M1496"/>
    <mergeCell ref="N1496:AK1496"/>
    <mergeCell ref="AL1496:AQ1496"/>
    <mergeCell ref="AR1496:AU1496"/>
    <mergeCell ref="AV1496:AX1496"/>
    <mergeCell ref="B1495:C1495"/>
    <mergeCell ref="D1495:M1495"/>
    <mergeCell ref="N1495:AK1495"/>
    <mergeCell ref="AL1495:AQ1495"/>
    <mergeCell ref="AR1495:AU1495"/>
    <mergeCell ref="AV1495:AX1495"/>
    <mergeCell ref="B1500:C1500"/>
    <mergeCell ref="D1500:M1500"/>
    <mergeCell ref="N1500:AK1500"/>
    <mergeCell ref="AL1500:AQ1500"/>
    <mergeCell ref="AR1500:AU1500"/>
    <mergeCell ref="AV1500:AX1500"/>
    <mergeCell ref="B1499:C1499"/>
    <mergeCell ref="D1499:M1499"/>
    <mergeCell ref="N1499:AK1499"/>
    <mergeCell ref="AL1499:AQ1499"/>
    <mergeCell ref="AR1499:AU1499"/>
    <mergeCell ref="AV1499:AX1499"/>
    <mergeCell ref="B1498:C1498"/>
    <mergeCell ref="D1498:M1498"/>
    <mergeCell ref="N1498:AK1498"/>
    <mergeCell ref="AL1498:AQ1498"/>
    <mergeCell ref="AR1498:AU1498"/>
    <mergeCell ref="AV1498:AX1498"/>
    <mergeCell ref="AK1504:AQ1504"/>
    <mergeCell ref="AR1504:AY1504"/>
    <mergeCell ref="B1505:G1505"/>
    <mergeCell ref="H1505:Y1505"/>
    <mergeCell ref="Z1505:AE1505"/>
    <mergeCell ref="AF1505:AQ1505"/>
    <mergeCell ref="AR1505:AY1505"/>
    <mergeCell ref="B1502:C1502"/>
    <mergeCell ref="D1502:M1502"/>
    <mergeCell ref="N1502:AK1502"/>
    <mergeCell ref="AL1502:AQ1502"/>
    <mergeCell ref="AR1502:AU1502"/>
    <mergeCell ref="AV1502:AX1502"/>
    <mergeCell ref="B1501:C1501"/>
    <mergeCell ref="D1501:M1501"/>
    <mergeCell ref="N1501:AK1501"/>
    <mergeCell ref="AL1501:AQ1501"/>
    <mergeCell ref="AR1501:AU1501"/>
    <mergeCell ref="AV1501:AX1501"/>
    <mergeCell ref="B1511:G1517"/>
    <mergeCell ref="H1511:P1511"/>
    <mergeCell ref="Q1511:W1511"/>
    <mergeCell ref="X1511:AD1511"/>
    <mergeCell ref="AE1511:AK1511"/>
    <mergeCell ref="AL1511:AR1511"/>
    <mergeCell ref="X1513:AD1513"/>
    <mergeCell ref="AE1513:AK1513"/>
    <mergeCell ref="AL1513:AR1513"/>
    <mergeCell ref="J1515:P1515"/>
    <mergeCell ref="B1508:G1509"/>
    <mergeCell ref="H1508:Y1509"/>
    <mergeCell ref="Z1508:AE1509"/>
    <mergeCell ref="AF1508:AY1509"/>
    <mergeCell ref="B1510:G1510"/>
    <mergeCell ref="H1510:AY1510"/>
    <mergeCell ref="B1506:G1506"/>
    <mergeCell ref="H1506:Y1506"/>
    <mergeCell ref="Z1506:AE1506"/>
    <mergeCell ref="AF1506:AQ1506"/>
    <mergeCell ref="AR1506:AY1506"/>
    <mergeCell ref="B1507:G1507"/>
    <mergeCell ref="H1507:Y1507"/>
    <mergeCell ref="Z1507:AE1507"/>
    <mergeCell ref="AF1507:AY1507"/>
    <mergeCell ref="AS1513:AY1513"/>
    <mergeCell ref="J1514:P1514"/>
    <mergeCell ref="Q1514:W1514"/>
    <mergeCell ref="X1514:AD1514"/>
    <mergeCell ref="AE1514:AK1514"/>
    <mergeCell ref="AL1514:AR1514"/>
    <mergeCell ref="AS1514:AY1514"/>
    <mergeCell ref="AS1511:AY1511"/>
    <mergeCell ref="H1512:I1515"/>
    <mergeCell ref="J1512:P1512"/>
    <mergeCell ref="Q1512:W1512"/>
    <mergeCell ref="X1512:AD1512"/>
    <mergeCell ref="AE1512:AK1512"/>
    <mergeCell ref="AL1512:AR1512"/>
    <mergeCell ref="AS1512:AY1512"/>
    <mergeCell ref="J1513:P1513"/>
    <mergeCell ref="Q1513:W1513"/>
    <mergeCell ref="AS1516:AY1516"/>
    <mergeCell ref="H1517:P1517"/>
    <mergeCell ref="Q1517:W1517"/>
    <mergeCell ref="X1517:AD1517"/>
    <mergeCell ref="AE1517:AK1517"/>
    <mergeCell ref="AL1517:AR1517"/>
    <mergeCell ref="AS1517:AY1517"/>
    <mergeCell ref="Q1515:W1515"/>
    <mergeCell ref="X1515:AD1515"/>
    <mergeCell ref="AE1515:AK1515"/>
    <mergeCell ref="AL1515:AR1515"/>
    <mergeCell ref="AS1515:AY1515"/>
    <mergeCell ref="H1516:P1516"/>
    <mergeCell ref="Q1516:W1516"/>
    <mergeCell ref="X1516:AD1516"/>
    <mergeCell ref="AE1516:AK1516"/>
    <mergeCell ref="AL1516:AR1516"/>
    <mergeCell ref="D1522:L1522"/>
    <mergeCell ref="M1522:R1522"/>
    <mergeCell ref="S1522:X1522"/>
    <mergeCell ref="Y1522:AY1522"/>
    <mergeCell ref="D1523:L1523"/>
    <mergeCell ref="M1523:R1523"/>
    <mergeCell ref="S1523:X1523"/>
    <mergeCell ref="Y1523:AY1523"/>
    <mergeCell ref="M1520:R1520"/>
    <mergeCell ref="S1520:X1520"/>
    <mergeCell ref="Y1520:AY1520"/>
    <mergeCell ref="D1521:L1521"/>
    <mergeCell ref="M1521:R1521"/>
    <mergeCell ref="S1521:X1521"/>
    <mergeCell ref="Y1521:AY1521"/>
    <mergeCell ref="B1518:C1526"/>
    <mergeCell ref="D1518:L1518"/>
    <mergeCell ref="M1518:R1518"/>
    <mergeCell ref="S1518:X1518"/>
    <mergeCell ref="Y1518:AY1518"/>
    <mergeCell ref="D1519:L1519"/>
    <mergeCell ref="M1519:R1519"/>
    <mergeCell ref="S1519:X1519"/>
    <mergeCell ref="Y1519:AY1519"/>
    <mergeCell ref="D1520:L1520"/>
    <mergeCell ref="B1530:G1532"/>
    <mergeCell ref="H1530:AY1532"/>
    <mergeCell ref="B1534:G1534"/>
    <mergeCell ref="H1534:AY1534"/>
    <mergeCell ref="B1535:G1578"/>
    <mergeCell ref="H1535:AC1535"/>
    <mergeCell ref="AD1535:AY1535"/>
    <mergeCell ref="H1536:L1536"/>
    <mergeCell ref="M1536:Y1536"/>
    <mergeCell ref="Z1536:AC1536"/>
    <mergeCell ref="D1526:L1526"/>
    <mergeCell ref="M1526:R1526"/>
    <mergeCell ref="S1526:X1526"/>
    <mergeCell ref="Y1526:AY1526"/>
    <mergeCell ref="B1529:G1529"/>
    <mergeCell ref="H1529:AY1529"/>
    <mergeCell ref="D1524:L1524"/>
    <mergeCell ref="M1524:R1524"/>
    <mergeCell ref="S1524:X1524"/>
    <mergeCell ref="Y1524:AY1524"/>
    <mergeCell ref="D1525:L1525"/>
    <mergeCell ref="M1525:R1525"/>
    <mergeCell ref="S1525:X1525"/>
    <mergeCell ref="Y1525:AY1525"/>
    <mergeCell ref="Z1538:AC1538"/>
    <mergeCell ref="AD1538:AH1538"/>
    <mergeCell ref="AI1538:AU1538"/>
    <mergeCell ref="AV1538:AY1538"/>
    <mergeCell ref="H1539:L1539"/>
    <mergeCell ref="M1539:Y1539"/>
    <mergeCell ref="Z1539:AC1539"/>
    <mergeCell ref="AD1539:AH1539"/>
    <mergeCell ref="AI1539:AU1539"/>
    <mergeCell ref="AV1539:AY1539"/>
    <mergeCell ref="AD1536:AH1536"/>
    <mergeCell ref="AI1536:AU1536"/>
    <mergeCell ref="AV1536:AY1536"/>
    <mergeCell ref="H1537:L1537"/>
    <mergeCell ref="M1537:Y1538"/>
    <mergeCell ref="Z1537:AC1537"/>
    <mergeCell ref="AD1537:AH1537"/>
    <mergeCell ref="AI1537:AU1537"/>
    <mergeCell ref="AV1537:AY1537"/>
    <mergeCell ref="H1538:L1538"/>
    <mergeCell ref="H1542:L1542"/>
    <mergeCell ref="M1542:Y1542"/>
    <mergeCell ref="Z1542:AC1542"/>
    <mergeCell ref="AD1542:AH1542"/>
    <mergeCell ref="AI1542:AU1542"/>
    <mergeCell ref="AV1542:AY1542"/>
    <mergeCell ref="H1541:L1541"/>
    <mergeCell ref="M1541:Y1541"/>
    <mergeCell ref="Z1541:AC1541"/>
    <mergeCell ref="AD1541:AH1541"/>
    <mergeCell ref="AI1541:AU1541"/>
    <mergeCell ref="AV1541:AY1541"/>
    <mergeCell ref="H1540:L1540"/>
    <mergeCell ref="M1540:Y1540"/>
    <mergeCell ref="Z1540:AC1540"/>
    <mergeCell ref="AD1540:AH1540"/>
    <mergeCell ref="AI1540:AU1540"/>
    <mergeCell ref="AV1540:AY1540"/>
    <mergeCell ref="H1545:L1545"/>
    <mergeCell ref="M1545:Y1545"/>
    <mergeCell ref="Z1545:AC1545"/>
    <mergeCell ref="AD1545:AH1545"/>
    <mergeCell ref="AI1545:AU1545"/>
    <mergeCell ref="AV1545:AY1545"/>
    <mergeCell ref="H1544:L1544"/>
    <mergeCell ref="M1544:Y1544"/>
    <mergeCell ref="Z1544:AC1544"/>
    <mergeCell ref="AD1544:AH1544"/>
    <mergeCell ref="AI1544:AU1544"/>
    <mergeCell ref="AV1544:AY1544"/>
    <mergeCell ref="H1543:L1543"/>
    <mergeCell ref="M1543:Y1543"/>
    <mergeCell ref="Z1543:AC1543"/>
    <mergeCell ref="AD1543:AH1543"/>
    <mergeCell ref="AI1543:AU1543"/>
    <mergeCell ref="AV1543:AY1543"/>
    <mergeCell ref="H1549:L1549"/>
    <mergeCell ref="M1549:Y1549"/>
    <mergeCell ref="Z1549:AC1549"/>
    <mergeCell ref="AD1549:AH1549"/>
    <mergeCell ref="AI1549:AU1549"/>
    <mergeCell ref="AV1549:AY1549"/>
    <mergeCell ref="H1548:L1548"/>
    <mergeCell ref="M1548:Y1548"/>
    <mergeCell ref="Z1548:AC1548"/>
    <mergeCell ref="AD1548:AH1548"/>
    <mergeCell ref="AI1548:AU1548"/>
    <mergeCell ref="AV1548:AY1548"/>
    <mergeCell ref="H1546:AC1546"/>
    <mergeCell ref="AD1546:AY1546"/>
    <mergeCell ref="H1547:L1547"/>
    <mergeCell ref="M1547:Y1547"/>
    <mergeCell ref="Z1547:AC1547"/>
    <mergeCell ref="AD1547:AH1547"/>
    <mergeCell ref="AI1547:AU1547"/>
    <mergeCell ref="AV1547:AY1547"/>
    <mergeCell ref="H1552:L1552"/>
    <mergeCell ref="M1552:Y1552"/>
    <mergeCell ref="Z1552:AC1552"/>
    <mergeCell ref="AD1552:AH1552"/>
    <mergeCell ref="AI1552:AU1552"/>
    <mergeCell ref="AV1552:AY1552"/>
    <mergeCell ref="H1551:L1551"/>
    <mergeCell ref="M1551:Y1551"/>
    <mergeCell ref="Z1551:AC1551"/>
    <mergeCell ref="AD1551:AH1551"/>
    <mergeCell ref="AI1551:AU1551"/>
    <mergeCell ref="AV1551:AY1551"/>
    <mergeCell ref="H1550:L1550"/>
    <mergeCell ref="M1550:Y1550"/>
    <mergeCell ref="Z1550:AC1550"/>
    <mergeCell ref="AD1550:AH1550"/>
    <mergeCell ref="AI1550:AU1550"/>
    <mergeCell ref="AV1550:AY1550"/>
    <mergeCell ref="H1555:L1555"/>
    <mergeCell ref="M1555:Y1555"/>
    <mergeCell ref="Z1555:AC1555"/>
    <mergeCell ref="AD1555:AH1555"/>
    <mergeCell ref="AI1555:AU1555"/>
    <mergeCell ref="AV1555:AY1555"/>
    <mergeCell ref="H1554:L1554"/>
    <mergeCell ref="M1554:Y1554"/>
    <mergeCell ref="Z1554:AC1554"/>
    <mergeCell ref="AD1554:AH1554"/>
    <mergeCell ref="AI1554:AU1554"/>
    <mergeCell ref="AV1554:AY1554"/>
    <mergeCell ref="H1553:L1553"/>
    <mergeCell ref="M1553:Y1553"/>
    <mergeCell ref="Z1553:AC1553"/>
    <mergeCell ref="AD1553:AH1553"/>
    <mergeCell ref="AI1553:AU1553"/>
    <mergeCell ref="AV1553:AY1553"/>
    <mergeCell ref="H1559:L1559"/>
    <mergeCell ref="M1559:Y1559"/>
    <mergeCell ref="Z1559:AC1559"/>
    <mergeCell ref="AD1559:AH1559"/>
    <mergeCell ref="AI1559:AU1559"/>
    <mergeCell ref="AV1559:AY1559"/>
    <mergeCell ref="H1557:AC1557"/>
    <mergeCell ref="AD1557:AY1557"/>
    <mergeCell ref="H1558:L1558"/>
    <mergeCell ref="M1558:Y1558"/>
    <mergeCell ref="Z1558:AC1558"/>
    <mergeCell ref="AD1558:AH1558"/>
    <mergeCell ref="AI1558:AU1558"/>
    <mergeCell ref="AV1558:AY1558"/>
    <mergeCell ref="H1556:L1556"/>
    <mergeCell ref="M1556:Y1556"/>
    <mergeCell ref="Z1556:AC1556"/>
    <mergeCell ref="AD1556:AH1556"/>
    <mergeCell ref="AI1556:AU1556"/>
    <mergeCell ref="AV1556:AY1556"/>
    <mergeCell ref="H1562:L1562"/>
    <mergeCell ref="M1562:Y1562"/>
    <mergeCell ref="Z1562:AC1562"/>
    <mergeCell ref="AD1562:AH1562"/>
    <mergeCell ref="AI1562:AU1562"/>
    <mergeCell ref="AV1562:AY1562"/>
    <mergeCell ref="H1561:L1561"/>
    <mergeCell ref="M1561:Y1561"/>
    <mergeCell ref="Z1561:AC1561"/>
    <mergeCell ref="AD1561:AH1561"/>
    <mergeCell ref="AI1561:AU1561"/>
    <mergeCell ref="AV1561:AY1561"/>
    <mergeCell ref="H1560:L1560"/>
    <mergeCell ref="M1560:Y1560"/>
    <mergeCell ref="Z1560:AC1560"/>
    <mergeCell ref="AD1560:AH1560"/>
    <mergeCell ref="AI1560:AU1560"/>
    <mergeCell ref="AV1560:AY1560"/>
    <mergeCell ref="H1565:L1565"/>
    <mergeCell ref="M1565:Y1565"/>
    <mergeCell ref="Z1565:AC1565"/>
    <mergeCell ref="AD1565:AH1565"/>
    <mergeCell ref="AI1565:AU1565"/>
    <mergeCell ref="AV1565:AY1565"/>
    <mergeCell ref="H1564:L1564"/>
    <mergeCell ref="M1564:Y1564"/>
    <mergeCell ref="Z1564:AC1564"/>
    <mergeCell ref="AD1564:AH1564"/>
    <mergeCell ref="AI1564:AU1564"/>
    <mergeCell ref="AV1564:AY1564"/>
    <mergeCell ref="H1563:L1563"/>
    <mergeCell ref="M1563:Y1563"/>
    <mergeCell ref="Z1563:AC1563"/>
    <mergeCell ref="AD1563:AH1563"/>
    <mergeCell ref="AI1563:AU1563"/>
    <mergeCell ref="AV1563:AY1563"/>
    <mergeCell ref="H1568:AC1568"/>
    <mergeCell ref="AD1568:AY1568"/>
    <mergeCell ref="H1569:L1569"/>
    <mergeCell ref="M1569:Y1569"/>
    <mergeCell ref="Z1569:AC1569"/>
    <mergeCell ref="AD1569:AH1569"/>
    <mergeCell ref="AI1569:AU1569"/>
    <mergeCell ref="AV1569:AY1569"/>
    <mergeCell ref="H1567:L1567"/>
    <mergeCell ref="M1567:Y1567"/>
    <mergeCell ref="Z1567:AC1567"/>
    <mergeCell ref="AD1567:AH1567"/>
    <mergeCell ref="AI1567:AU1567"/>
    <mergeCell ref="AV1567:AY1567"/>
    <mergeCell ref="H1566:L1566"/>
    <mergeCell ref="M1566:Y1566"/>
    <mergeCell ref="Z1566:AC1566"/>
    <mergeCell ref="AD1566:AH1566"/>
    <mergeCell ref="AI1566:AU1566"/>
    <mergeCell ref="AV1566:AY1566"/>
    <mergeCell ref="H1572:L1572"/>
    <mergeCell ref="M1572:Y1572"/>
    <mergeCell ref="Z1572:AC1572"/>
    <mergeCell ref="AD1572:AH1572"/>
    <mergeCell ref="AI1572:AU1572"/>
    <mergeCell ref="AV1572:AY1572"/>
    <mergeCell ref="H1571:L1571"/>
    <mergeCell ref="M1571:Y1571"/>
    <mergeCell ref="Z1571:AC1571"/>
    <mergeCell ref="AD1571:AH1571"/>
    <mergeCell ref="AI1571:AU1571"/>
    <mergeCell ref="AV1571:AY1571"/>
    <mergeCell ref="H1570:L1570"/>
    <mergeCell ref="M1570:Y1570"/>
    <mergeCell ref="Z1570:AC1570"/>
    <mergeCell ref="AD1570:AH1570"/>
    <mergeCell ref="AI1570:AU1570"/>
    <mergeCell ref="AV1570:AY1570"/>
    <mergeCell ref="H1575:L1575"/>
    <mergeCell ref="M1575:Y1575"/>
    <mergeCell ref="Z1575:AC1575"/>
    <mergeCell ref="AD1575:AH1575"/>
    <mergeCell ref="AI1575:AU1575"/>
    <mergeCell ref="AV1575:AY1575"/>
    <mergeCell ref="H1574:L1574"/>
    <mergeCell ref="M1574:Y1574"/>
    <mergeCell ref="Z1574:AC1574"/>
    <mergeCell ref="AD1574:AH1574"/>
    <mergeCell ref="AI1574:AU1574"/>
    <mergeCell ref="AV1574:AY1574"/>
    <mergeCell ref="H1573:L1573"/>
    <mergeCell ref="M1573:Y1573"/>
    <mergeCell ref="Z1573:AC1573"/>
    <mergeCell ref="AD1573:AH1573"/>
    <mergeCell ref="AI1573:AU1573"/>
    <mergeCell ref="AV1573:AY1573"/>
    <mergeCell ref="H1578:L1578"/>
    <mergeCell ref="M1578:Y1578"/>
    <mergeCell ref="Z1578:AC1578"/>
    <mergeCell ref="AD1578:AH1578"/>
    <mergeCell ref="AI1578:AU1578"/>
    <mergeCell ref="AV1578:AY1578"/>
    <mergeCell ref="H1577:L1577"/>
    <mergeCell ref="M1577:Y1577"/>
    <mergeCell ref="Z1577:AC1577"/>
    <mergeCell ref="AD1577:AH1577"/>
    <mergeCell ref="AI1577:AU1577"/>
    <mergeCell ref="AV1577:AY1577"/>
    <mergeCell ref="H1576:L1576"/>
    <mergeCell ref="M1576:Y1576"/>
    <mergeCell ref="Z1576:AC1576"/>
    <mergeCell ref="AD1576:AH1576"/>
    <mergeCell ref="AI1576:AU1576"/>
    <mergeCell ref="AV1576:AY1576"/>
    <mergeCell ref="B1585:C1585"/>
    <mergeCell ref="D1585:M1585"/>
    <mergeCell ref="N1585:AK1585"/>
    <mergeCell ref="AL1585:AQ1585"/>
    <mergeCell ref="AR1585:AU1585"/>
    <mergeCell ref="AV1585:AX1585"/>
    <mergeCell ref="B1584:C1584"/>
    <mergeCell ref="D1584:M1584"/>
    <mergeCell ref="N1584:AK1584"/>
    <mergeCell ref="AL1584:AQ1584"/>
    <mergeCell ref="AR1584:AU1584"/>
    <mergeCell ref="AV1584:AX1584"/>
    <mergeCell ref="G1580:AX1580"/>
    <mergeCell ref="B1583:C1583"/>
    <mergeCell ref="D1583:M1583"/>
    <mergeCell ref="N1583:AK1583"/>
    <mergeCell ref="AL1583:AQ1583"/>
    <mergeCell ref="AR1583:AU1583"/>
    <mergeCell ref="AV1583:AX1583"/>
    <mergeCell ref="B1588:C1588"/>
    <mergeCell ref="D1588:M1588"/>
    <mergeCell ref="N1588:AK1588"/>
    <mergeCell ref="AL1588:AQ1588"/>
    <mergeCell ref="AR1588:AU1588"/>
    <mergeCell ref="AV1588:AX1588"/>
    <mergeCell ref="B1587:C1587"/>
    <mergeCell ref="D1587:M1587"/>
    <mergeCell ref="N1587:AK1587"/>
    <mergeCell ref="AL1587:AQ1587"/>
    <mergeCell ref="AR1587:AU1587"/>
    <mergeCell ref="AV1587:AX1587"/>
    <mergeCell ref="B1586:C1586"/>
    <mergeCell ref="D1586:M1586"/>
    <mergeCell ref="N1586:AK1586"/>
    <mergeCell ref="AL1586:AQ1586"/>
    <mergeCell ref="AR1586:AU1586"/>
    <mergeCell ref="AV1586:AX1586"/>
    <mergeCell ref="B1591:C1591"/>
    <mergeCell ref="D1591:M1591"/>
    <mergeCell ref="N1591:AK1591"/>
    <mergeCell ref="AL1591:AQ1591"/>
    <mergeCell ref="AR1591:AU1591"/>
    <mergeCell ref="AV1591:AX1591"/>
    <mergeCell ref="B1590:C1590"/>
    <mergeCell ref="D1590:M1590"/>
    <mergeCell ref="N1590:AK1590"/>
    <mergeCell ref="AL1590:AQ1590"/>
    <mergeCell ref="AR1590:AU1590"/>
    <mergeCell ref="AV1590:AX1590"/>
    <mergeCell ref="B1589:C1589"/>
    <mergeCell ref="D1589:M1589"/>
    <mergeCell ref="N1589:AK1589"/>
    <mergeCell ref="AL1589:AQ1589"/>
    <mergeCell ref="AR1589:AU1589"/>
    <mergeCell ref="AV1589:AX1589"/>
    <mergeCell ref="AK1595:AQ1595"/>
    <mergeCell ref="AR1595:AY1595"/>
    <mergeCell ref="B1596:G1596"/>
    <mergeCell ref="H1596:Y1596"/>
    <mergeCell ref="Z1596:AE1596"/>
    <mergeCell ref="AF1596:AQ1596"/>
    <mergeCell ref="AR1596:AY1596"/>
    <mergeCell ref="B1593:C1593"/>
    <mergeCell ref="D1593:M1593"/>
    <mergeCell ref="N1593:AK1593"/>
    <mergeCell ref="AL1593:AQ1593"/>
    <mergeCell ref="AR1593:AU1593"/>
    <mergeCell ref="AV1593:AX1593"/>
    <mergeCell ref="B1592:C1592"/>
    <mergeCell ref="D1592:M1592"/>
    <mergeCell ref="N1592:AK1592"/>
    <mergeCell ref="AL1592:AQ1592"/>
    <mergeCell ref="AR1592:AU1592"/>
    <mergeCell ref="AV1592:AX1592"/>
    <mergeCell ref="B1602:G1608"/>
    <mergeCell ref="H1602:P1602"/>
    <mergeCell ref="Q1602:W1602"/>
    <mergeCell ref="X1602:AD1602"/>
    <mergeCell ref="AE1602:AK1602"/>
    <mergeCell ref="AL1602:AR1602"/>
    <mergeCell ref="X1604:AD1604"/>
    <mergeCell ref="AE1604:AK1604"/>
    <mergeCell ref="AL1604:AR1604"/>
    <mergeCell ref="J1606:P1606"/>
    <mergeCell ref="B1599:G1600"/>
    <mergeCell ref="H1599:Y1600"/>
    <mergeCell ref="Z1599:AE1600"/>
    <mergeCell ref="AF1599:AY1600"/>
    <mergeCell ref="B1601:G1601"/>
    <mergeCell ref="H1601:AY1601"/>
    <mergeCell ref="B1597:G1597"/>
    <mergeCell ref="H1597:Y1597"/>
    <mergeCell ref="Z1597:AE1597"/>
    <mergeCell ref="AF1597:AQ1597"/>
    <mergeCell ref="AR1597:AY1597"/>
    <mergeCell ref="B1598:G1598"/>
    <mergeCell ref="H1598:Y1598"/>
    <mergeCell ref="Z1598:AE1598"/>
    <mergeCell ref="AF1598:AY1598"/>
    <mergeCell ref="AS1604:AY1604"/>
    <mergeCell ref="J1605:P1605"/>
    <mergeCell ref="Q1605:W1605"/>
    <mergeCell ref="X1605:AD1605"/>
    <mergeCell ref="AE1605:AK1605"/>
    <mergeCell ref="AL1605:AR1605"/>
    <mergeCell ref="AS1605:AY1605"/>
    <mergeCell ref="AS1602:AY1602"/>
    <mergeCell ref="H1603:I1606"/>
    <mergeCell ref="J1603:P1603"/>
    <mergeCell ref="Q1603:W1603"/>
    <mergeCell ref="X1603:AD1603"/>
    <mergeCell ref="AE1603:AK1603"/>
    <mergeCell ref="AL1603:AR1603"/>
    <mergeCell ref="AS1603:AY1603"/>
    <mergeCell ref="J1604:P1604"/>
    <mergeCell ref="Q1604:W1604"/>
    <mergeCell ref="AS1607:AY1607"/>
    <mergeCell ref="H1608:P1608"/>
    <mergeCell ref="Q1608:W1608"/>
    <mergeCell ref="X1608:AD1608"/>
    <mergeCell ref="AE1608:AK1608"/>
    <mergeCell ref="AL1608:AR1608"/>
    <mergeCell ref="AS1608:AY1608"/>
    <mergeCell ref="Q1606:W1606"/>
    <mergeCell ref="X1606:AD1606"/>
    <mergeCell ref="AE1606:AK1606"/>
    <mergeCell ref="AL1606:AR1606"/>
    <mergeCell ref="AS1606:AY1606"/>
    <mergeCell ref="H1607:P1607"/>
    <mergeCell ref="Q1607:W1607"/>
    <mergeCell ref="X1607:AD1607"/>
    <mergeCell ref="AE1607:AK1607"/>
    <mergeCell ref="AL1607:AR1607"/>
    <mergeCell ref="D1613:L1613"/>
    <mergeCell ref="M1613:R1613"/>
    <mergeCell ref="S1613:X1613"/>
    <mergeCell ref="Y1613:AY1613"/>
    <mergeCell ref="D1614:L1614"/>
    <mergeCell ref="M1614:R1614"/>
    <mergeCell ref="S1614:X1614"/>
    <mergeCell ref="Y1614:AY1614"/>
    <mergeCell ref="M1611:R1611"/>
    <mergeCell ref="S1611:X1611"/>
    <mergeCell ref="Y1611:AY1611"/>
    <mergeCell ref="D1612:L1612"/>
    <mergeCell ref="M1612:R1612"/>
    <mergeCell ref="S1612:X1612"/>
    <mergeCell ref="Y1612:AY1612"/>
    <mergeCell ref="B1609:C1617"/>
    <mergeCell ref="D1609:L1609"/>
    <mergeCell ref="M1609:R1609"/>
    <mergeCell ref="S1609:X1609"/>
    <mergeCell ref="Y1609:AY1609"/>
    <mergeCell ref="D1610:L1610"/>
    <mergeCell ref="M1610:R1610"/>
    <mergeCell ref="S1610:X1610"/>
    <mergeCell ref="Y1610:AY1610"/>
    <mergeCell ref="D1611:L1611"/>
    <mergeCell ref="B1621:G1623"/>
    <mergeCell ref="H1621:AY1623"/>
    <mergeCell ref="B1625:G1625"/>
    <mergeCell ref="H1625:AY1625"/>
    <mergeCell ref="B1626:G1669"/>
    <mergeCell ref="H1626:AC1626"/>
    <mergeCell ref="AD1626:AY1626"/>
    <mergeCell ref="H1627:L1627"/>
    <mergeCell ref="M1627:Y1627"/>
    <mergeCell ref="Z1627:AC1627"/>
    <mergeCell ref="D1617:L1617"/>
    <mergeCell ref="M1617:R1617"/>
    <mergeCell ref="S1617:X1617"/>
    <mergeCell ref="Y1617:AY1617"/>
    <mergeCell ref="B1620:G1620"/>
    <mergeCell ref="H1620:AY1620"/>
    <mergeCell ref="D1615:L1615"/>
    <mergeCell ref="M1615:R1615"/>
    <mergeCell ref="S1615:X1615"/>
    <mergeCell ref="Y1615:AY1615"/>
    <mergeCell ref="D1616:L1616"/>
    <mergeCell ref="M1616:R1616"/>
    <mergeCell ref="S1616:X1616"/>
    <mergeCell ref="Y1616:AY1616"/>
    <mergeCell ref="H1630:L1630"/>
    <mergeCell ref="M1630:Y1630"/>
    <mergeCell ref="Z1630:AC1630"/>
    <mergeCell ref="AD1630:AH1630"/>
    <mergeCell ref="AI1630:AU1630"/>
    <mergeCell ref="AV1630:AY1630"/>
    <mergeCell ref="H1629:L1629"/>
    <mergeCell ref="M1629:Y1629"/>
    <mergeCell ref="Z1629:AC1629"/>
    <mergeCell ref="AD1629:AH1629"/>
    <mergeCell ref="AI1629:AU1629"/>
    <mergeCell ref="AV1629:AY1629"/>
    <mergeCell ref="AD1627:AH1627"/>
    <mergeCell ref="AI1627:AU1627"/>
    <mergeCell ref="AV1627:AY1627"/>
    <mergeCell ref="H1628:L1628"/>
    <mergeCell ref="M1628:Y1628"/>
    <mergeCell ref="Z1628:AC1628"/>
    <mergeCell ref="AD1628:AH1628"/>
    <mergeCell ref="AI1628:AU1628"/>
    <mergeCell ref="AV1628:AY1628"/>
    <mergeCell ref="H1633:L1633"/>
    <mergeCell ref="M1633:Y1633"/>
    <mergeCell ref="Z1633:AC1633"/>
    <mergeCell ref="AD1633:AH1633"/>
    <mergeCell ref="AI1633:AU1633"/>
    <mergeCell ref="AV1633:AY1633"/>
    <mergeCell ref="H1632:L1632"/>
    <mergeCell ref="M1632:Y1632"/>
    <mergeCell ref="Z1632:AC1632"/>
    <mergeCell ref="AD1632:AH1632"/>
    <mergeCell ref="AI1632:AU1632"/>
    <mergeCell ref="AV1632:AY1632"/>
    <mergeCell ref="H1631:L1631"/>
    <mergeCell ref="M1631:Y1631"/>
    <mergeCell ref="Z1631:AC1631"/>
    <mergeCell ref="AD1631:AH1631"/>
    <mergeCell ref="AI1631:AU1631"/>
    <mergeCell ref="AV1631:AY1631"/>
    <mergeCell ref="H1636:L1636"/>
    <mergeCell ref="M1636:Y1636"/>
    <mergeCell ref="Z1636:AC1636"/>
    <mergeCell ref="AD1636:AH1636"/>
    <mergeCell ref="AI1636:AU1636"/>
    <mergeCell ref="AV1636:AY1636"/>
    <mergeCell ref="H1635:L1635"/>
    <mergeCell ref="M1635:Y1635"/>
    <mergeCell ref="Z1635:AC1635"/>
    <mergeCell ref="AD1635:AH1635"/>
    <mergeCell ref="AI1635:AU1635"/>
    <mergeCell ref="AV1635:AY1635"/>
    <mergeCell ref="H1634:L1634"/>
    <mergeCell ref="M1634:Y1634"/>
    <mergeCell ref="Z1634:AC1634"/>
    <mergeCell ref="AD1634:AH1634"/>
    <mergeCell ref="AI1634:AU1634"/>
    <mergeCell ref="AV1634:AY1634"/>
    <mergeCell ref="H1640:L1640"/>
    <mergeCell ref="M1640:Y1640"/>
    <mergeCell ref="Z1640:AC1640"/>
    <mergeCell ref="AD1640:AH1640"/>
    <mergeCell ref="AI1640:AU1640"/>
    <mergeCell ref="AV1640:AY1640"/>
    <mergeCell ref="H1639:L1639"/>
    <mergeCell ref="M1639:Y1639"/>
    <mergeCell ref="Z1639:AC1639"/>
    <mergeCell ref="AD1639:AH1639"/>
    <mergeCell ref="AI1639:AU1639"/>
    <mergeCell ref="AV1639:AY1639"/>
    <mergeCell ref="H1637:AC1637"/>
    <mergeCell ref="AD1637:AY1637"/>
    <mergeCell ref="H1638:L1638"/>
    <mergeCell ref="M1638:Y1638"/>
    <mergeCell ref="Z1638:AC1638"/>
    <mergeCell ref="AD1638:AH1638"/>
    <mergeCell ref="AI1638:AU1638"/>
    <mergeCell ref="AV1638:AY1638"/>
    <mergeCell ref="H1643:L1643"/>
    <mergeCell ref="M1643:Y1643"/>
    <mergeCell ref="Z1643:AC1643"/>
    <mergeCell ref="AD1643:AH1643"/>
    <mergeCell ref="AI1643:AU1643"/>
    <mergeCell ref="AV1643:AY1643"/>
    <mergeCell ref="H1642:L1642"/>
    <mergeCell ref="M1642:Y1642"/>
    <mergeCell ref="Z1642:AC1642"/>
    <mergeCell ref="AD1642:AH1642"/>
    <mergeCell ref="AI1642:AU1642"/>
    <mergeCell ref="AV1642:AY1642"/>
    <mergeCell ref="H1641:L1641"/>
    <mergeCell ref="M1641:Y1641"/>
    <mergeCell ref="Z1641:AC1641"/>
    <mergeCell ref="AD1641:AH1641"/>
    <mergeCell ref="AI1641:AU1641"/>
    <mergeCell ref="AV1641:AY1641"/>
    <mergeCell ref="H1646:L1646"/>
    <mergeCell ref="M1646:Y1646"/>
    <mergeCell ref="Z1646:AC1646"/>
    <mergeCell ref="AD1646:AH1646"/>
    <mergeCell ref="AI1646:AU1646"/>
    <mergeCell ref="AV1646:AY1646"/>
    <mergeCell ref="H1645:L1645"/>
    <mergeCell ref="M1645:Y1645"/>
    <mergeCell ref="Z1645:AC1645"/>
    <mergeCell ref="AD1645:AH1645"/>
    <mergeCell ref="AI1645:AU1645"/>
    <mergeCell ref="AV1645:AY1645"/>
    <mergeCell ref="H1644:L1644"/>
    <mergeCell ref="M1644:Y1644"/>
    <mergeCell ref="Z1644:AC1644"/>
    <mergeCell ref="AD1644:AH1644"/>
    <mergeCell ref="AI1644:AU1644"/>
    <mergeCell ref="AV1644:AY1644"/>
    <mergeCell ref="H1650:L1650"/>
    <mergeCell ref="M1650:Y1650"/>
    <mergeCell ref="Z1650:AC1650"/>
    <mergeCell ref="AD1650:AH1650"/>
    <mergeCell ref="AI1650:AU1650"/>
    <mergeCell ref="AV1650:AY1650"/>
    <mergeCell ref="H1648:AC1648"/>
    <mergeCell ref="AD1648:AY1648"/>
    <mergeCell ref="H1649:L1649"/>
    <mergeCell ref="M1649:Y1649"/>
    <mergeCell ref="Z1649:AC1649"/>
    <mergeCell ref="AD1649:AH1649"/>
    <mergeCell ref="AI1649:AU1649"/>
    <mergeCell ref="AV1649:AY1649"/>
    <mergeCell ref="H1647:L1647"/>
    <mergeCell ref="M1647:Y1647"/>
    <mergeCell ref="Z1647:AC1647"/>
    <mergeCell ref="AD1647:AH1647"/>
    <mergeCell ref="AI1647:AU1647"/>
    <mergeCell ref="AV1647:AY1647"/>
    <mergeCell ref="H1653:L1653"/>
    <mergeCell ref="M1653:Y1653"/>
    <mergeCell ref="Z1653:AC1653"/>
    <mergeCell ref="AD1653:AH1653"/>
    <mergeCell ref="AI1653:AU1653"/>
    <mergeCell ref="AV1653:AY1653"/>
    <mergeCell ref="H1652:L1652"/>
    <mergeCell ref="M1652:Y1652"/>
    <mergeCell ref="Z1652:AC1652"/>
    <mergeCell ref="AD1652:AH1652"/>
    <mergeCell ref="AI1652:AU1652"/>
    <mergeCell ref="AV1652:AY1652"/>
    <mergeCell ref="H1651:L1651"/>
    <mergeCell ref="M1651:Y1651"/>
    <mergeCell ref="Z1651:AC1651"/>
    <mergeCell ref="AD1651:AH1651"/>
    <mergeCell ref="AI1651:AU1651"/>
    <mergeCell ref="AV1651:AY1651"/>
    <mergeCell ref="H1656:L1656"/>
    <mergeCell ref="M1656:Y1656"/>
    <mergeCell ref="Z1656:AC1656"/>
    <mergeCell ref="AD1656:AH1656"/>
    <mergeCell ref="AI1656:AU1656"/>
    <mergeCell ref="AV1656:AY1656"/>
    <mergeCell ref="H1655:L1655"/>
    <mergeCell ref="M1655:Y1655"/>
    <mergeCell ref="Z1655:AC1655"/>
    <mergeCell ref="AD1655:AH1655"/>
    <mergeCell ref="AI1655:AU1655"/>
    <mergeCell ref="AV1655:AY1655"/>
    <mergeCell ref="H1654:L1654"/>
    <mergeCell ref="M1654:Y1654"/>
    <mergeCell ref="Z1654:AC1654"/>
    <mergeCell ref="AD1654:AH1654"/>
    <mergeCell ref="AI1654:AU1654"/>
    <mergeCell ref="AV1654:AY1654"/>
    <mergeCell ref="H1659:AC1659"/>
    <mergeCell ref="AD1659:AY1659"/>
    <mergeCell ref="H1660:L1660"/>
    <mergeCell ref="M1660:Y1660"/>
    <mergeCell ref="Z1660:AC1660"/>
    <mergeCell ref="AD1660:AH1660"/>
    <mergeCell ref="AI1660:AU1660"/>
    <mergeCell ref="AV1660:AY1660"/>
    <mergeCell ref="H1658:L1658"/>
    <mergeCell ref="M1658:Y1658"/>
    <mergeCell ref="Z1658:AC1658"/>
    <mergeCell ref="AD1658:AH1658"/>
    <mergeCell ref="AI1658:AU1658"/>
    <mergeCell ref="AV1658:AY1658"/>
    <mergeCell ref="H1657:L1657"/>
    <mergeCell ref="M1657:Y1657"/>
    <mergeCell ref="Z1657:AC1657"/>
    <mergeCell ref="AD1657:AH1657"/>
    <mergeCell ref="AI1657:AU1657"/>
    <mergeCell ref="AV1657:AY1657"/>
    <mergeCell ref="H1663:L1663"/>
    <mergeCell ref="M1663:Y1663"/>
    <mergeCell ref="Z1663:AC1663"/>
    <mergeCell ref="AD1663:AH1663"/>
    <mergeCell ref="AI1663:AU1663"/>
    <mergeCell ref="AV1663:AY1663"/>
    <mergeCell ref="H1662:L1662"/>
    <mergeCell ref="M1662:Y1662"/>
    <mergeCell ref="Z1662:AC1662"/>
    <mergeCell ref="AD1662:AH1662"/>
    <mergeCell ref="AI1662:AU1662"/>
    <mergeCell ref="AV1662:AY1662"/>
    <mergeCell ref="H1661:L1661"/>
    <mergeCell ref="M1661:Y1661"/>
    <mergeCell ref="Z1661:AC1661"/>
    <mergeCell ref="AD1661:AH1661"/>
    <mergeCell ref="AI1661:AU1661"/>
    <mergeCell ref="AV1661:AY1661"/>
    <mergeCell ref="H1666:L1666"/>
    <mergeCell ref="M1666:Y1666"/>
    <mergeCell ref="Z1666:AC1666"/>
    <mergeCell ref="AD1666:AH1666"/>
    <mergeCell ref="AI1666:AU1666"/>
    <mergeCell ref="AV1666:AY1666"/>
    <mergeCell ref="H1665:L1665"/>
    <mergeCell ref="M1665:Y1665"/>
    <mergeCell ref="Z1665:AC1665"/>
    <mergeCell ref="AD1665:AH1665"/>
    <mergeCell ref="AI1665:AU1665"/>
    <mergeCell ref="AV1665:AY1665"/>
    <mergeCell ref="H1664:L1664"/>
    <mergeCell ref="M1664:Y1664"/>
    <mergeCell ref="Z1664:AC1664"/>
    <mergeCell ref="AD1664:AH1664"/>
    <mergeCell ref="AI1664:AU1664"/>
    <mergeCell ref="AV1664:AY1664"/>
    <mergeCell ref="H1669:L1669"/>
    <mergeCell ref="M1669:Y1669"/>
    <mergeCell ref="Z1669:AC1669"/>
    <mergeCell ref="AD1669:AH1669"/>
    <mergeCell ref="AI1669:AU1669"/>
    <mergeCell ref="AV1669:AY1669"/>
    <mergeCell ref="H1668:L1668"/>
    <mergeCell ref="M1668:Y1668"/>
    <mergeCell ref="Z1668:AC1668"/>
    <mergeCell ref="AD1668:AH1668"/>
    <mergeCell ref="AI1668:AU1668"/>
    <mergeCell ref="AV1668:AY1668"/>
    <mergeCell ref="H1667:L1667"/>
    <mergeCell ref="M1667:Y1667"/>
    <mergeCell ref="Z1667:AC1667"/>
    <mergeCell ref="AD1667:AH1667"/>
    <mergeCell ref="AI1667:AU1667"/>
    <mergeCell ref="AV1667:AY1667"/>
    <mergeCell ref="B1676:C1676"/>
    <mergeCell ref="D1676:M1676"/>
    <mergeCell ref="N1676:AK1676"/>
    <mergeCell ref="AL1676:AQ1676"/>
    <mergeCell ref="AR1676:AU1676"/>
    <mergeCell ref="AV1676:AX1676"/>
    <mergeCell ref="B1675:C1675"/>
    <mergeCell ref="D1675:M1675"/>
    <mergeCell ref="N1675:AK1675"/>
    <mergeCell ref="AL1675:AQ1675"/>
    <mergeCell ref="AR1675:AU1675"/>
    <mergeCell ref="AV1675:AX1675"/>
    <mergeCell ref="G1671:AX1671"/>
    <mergeCell ref="B1674:C1674"/>
    <mergeCell ref="D1674:M1674"/>
    <mergeCell ref="N1674:AK1674"/>
    <mergeCell ref="AL1674:AQ1674"/>
    <mergeCell ref="AR1674:AU1674"/>
    <mergeCell ref="AV1674:AX1674"/>
    <mergeCell ref="B1679:C1679"/>
    <mergeCell ref="D1679:M1679"/>
    <mergeCell ref="N1679:AK1679"/>
    <mergeCell ref="AL1679:AQ1679"/>
    <mergeCell ref="AR1679:AU1679"/>
    <mergeCell ref="AV1679:AX1679"/>
    <mergeCell ref="B1678:C1678"/>
    <mergeCell ref="D1678:M1678"/>
    <mergeCell ref="N1678:AK1678"/>
    <mergeCell ref="AL1678:AQ1678"/>
    <mergeCell ref="AR1678:AU1678"/>
    <mergeCell ref="AV1678:AX1678"/>
    <mergeCell ref="B1677:C1677"/>
    <mergeCell ref="D1677:M1677"/>
    <mergeCell ref="N1677:AK1677"/>
    <mergeCell ref="AL1677:AQ1677"/>
    <mergeCell ref="AR1677:AU1677"/>
    <mergeCell ref="AV1677:AX1677"/>
    <mergeCell ref="B1682:C1682"/>
    <mergeCell ref="D1682:M1682"/>
    <mergeCell ref="N1682:AK1682"/>
    <mergeCell ref="AL1682:AQ1682"/>
    <mergeCell ref="AR1682:AU1682"/>
    <mergeCell ref="AV1682:AX1682"/>
    <mergeCell ref="B1681:C1681"/>
    <mergeCell ref="D1681:M1681"/>
    <mergeCell ref="N1681:AK1681"/>
    <mergeCell ref="AL1681:AQ1681"/>
    <mergeCell ref="AR1681:AU1681"/>
    <mergeCell ref="AV1681:AX1681"/>
    <mergeCell ref="B1680:C1680"/>
    <mergeCell ref="D1680:M1680"/>
    <mergeCell ref="N1680:AK1680"/>
    <mergeCell ref="AL1680:AQ1680"/>
    <mergeCell ref="AR1680:AU1680"/>
    <mergeCell ref="AV1680:AX1680"/>
    <mergeCell ref="AK1686:AQ1686"/>
    <mergeCell ref="AR1686:AY1686"/>
    <mergeCell ref="B1687:G1687"/>
    <mergeCell ref="H1687:Y1687"/>
    <mergeCell ref="Z1687:AE1687"/>
    <mergeCell ref="AF1687:AQ1687"/>
    <mergeCell ref="AR1687:AY1687"/>
    <mergeCell ref="B1684:C1684"/>
    <mergeCell ref="D1684:M1684"/>
    <mergeCell ref="N1684:AK1684"/>
    <mergeCell ref="AL1684:AQ1684"/>
    <mergeCell ref="AR1684:AU1684"/>
    <mergeCell ref="AV1684:AX1684"/>
    <mergeCell ref="B1683:C1683"/>
    <mergeCell ref="D1683:M1683"/>
    <mergeCell ref="N1683:AK1683"/>
    <mergeCell ref="AL1683:AQ1683"/>
    <mergeCell ref="AR1683:AU1683"/>
    <mergeCell ref="AV1683:AX1683"/>
    <mergeCell ref="B1693:G1699"/>
    <mergeCell ref="H1693:P1693"/>
    <mergeCell ref="Q1693:W1693"/>
    <mergeCell ref="X1693:AD1693"/>
    <mergeCell ref="AE1693:AK1693"/>
    <mergeCell ref="AL1693:AR1693"/>
    <mergeCell ref="X1695:AD1695"/>
    <mergeCell ref="AE1695:AK1695"/>
    <mergeCell ref="AL1695:AR1695"/>
    <mergeCell ref="J1697:P1697"/>
    <mergeCell ref="B1690:G1691"/>
    <mergeCell ref="H1690:Y1691"/>
    <mergeCell ref="Z1690:AE1691"/>
    <mergeCell ref="AF1690:AY1691"/>
    <mergeCell ref="B1692:G1692"/>
    <mergeCell ref="H1692:AY1692"/>
    <mergeCell ref="B1688:G1688"/>
    <mergeCell ref="H1688:Y1688"/>
    <mergeCell ref="Z1688:AE1688"/>
    <mergeCell ref="AF1688:AQ1688"/>
    <mergeCell ref="AR1688:AY1688"/>
    <mergeCell ref="B1689:G1689"/>
    <mergeCell ref="H1689:Y1689"/>
    <mergeCell ref="Z1689:AE1689"/>
    <mergeCell ref="AF1689:AY1689"/>
    <mergeCell ref="AS1695:AY1695"/>
    <mergeCell ref="J1696:P1696"/>
    <mergeCell ref="Q1696:W1696"/>
    <mergeCell ref="X1696:AD1696"/>
    <mergeCell ref="AE1696:AK1696"/>
    <mergeCell ref="AL1696:AR1696"/>
    <mergeCell ref="AS1696:AY1696"/>
    <mergeCell ref="AS1693:AY1693"/>
    <mergeCell ref="H1694:I1697"/>
    <mergeCell ref="J1694:P1694"/>
    <mergeCell ref="Q1694:W1694"/>
    <mergeCell ref="X1694:AD1694"/>
    <mergeCell ref="AE1694:AK1694"/>
    <mergeCell ref="AL1694:AR1694"/>
    <mergeCell ref="AS1694:AY1694"/>
    <mergeCell ref="J1695:P1695"/>
    <mergeCell ref="Q1695:W1695"/>
    <mergeCell ref="AS1698:AY1698"/>
    <mergeCell ref="H1699:P1699"/>
    <mergeCell ref="Q1699:W1699"/>
    <mergeCell ref="X1699:AD1699"/>
    <mergeCell ref="AE1699:AK1699"/>
    <mergeCell ref="AL1699:AR1699"/>
    <mergeCell ref="AS1699:AY1699"/>
    <mergeCell ref="Q1697:W1697"/>
    <mergeCell ref="X1697:AD1697"/>
    <mergeCell ref="AE1697:AK1697"/>
    <mergeCell ref="AL1697:AR1697"/>
    <mergeCell ref="AS1697:AY1697"/>
    <mergeCell ref="H1698:P1698"/>
    <mergeCell ref="Q1698:W1698"/>
    <mergeCell ref="X1698:AD1698"/>
    <mergeCell ref="AE1698:AK1698"/>
    <mergeCell ref="AL1698:AR1698"/>
    <mergeCell ref="D1704:L1704"/>
    <mergeCell ref="M1704:R1704"/>
    <mergeCell ref="S1704:X1704"/>
    <mergeCell ref="Y1704:AY1704"/>
    <mergeCell ref="D1705:L1705"/>
    <mergeCell ref="M1705:R1705"/>
    <mergeCell ref="S1705:X1705"/>
    <mergeCell ref="Y1705:AY1705"/>
    <mergeCell ref="M1702:R1702"/>
    <mergeCell ref="S1702:X1702"/>
    <mergeCell ref="Y1702:AY1702"/>
    <mergeCell ref="D1703:L1703"/>
    <mergeCell ref="M1703:R1703"/>
    <mergeCell ref="S1703:X1703"/>
    <mergeCell ref="Y1703:AY1703"/>
    <mergeCell ref="B1700:C1708"/>
    <mergeCell ref="D1700:L1700"/>
    <mergeCell ref="M1700:R1700"/>
    <mergeCell ref="S1700:X1700"/>
    <mergeCell ref="Y1700:AY1700"/>
    <mergeCell ref="D1701:L1701"/>
    <mergeCell ref="M1701:R1701"/>
    <mergeCell ref="S1701:X1701"/>
    <mergeCell ref="Y1701:AY1701"/>
    <mergeCell ref="D1702:L1702"/>
    <mergeCell ref="B1712:G1714"/>
    <mergeCell ref="H1712:AY1714"/>
    <mergeCell ref="B1716:G1716"/>
    <mergeCell ref="H1716:AY1716"/>
    <mergeCell ref="B1717:G1760"/>
    <mergeCell ref="H1717:AC1717"/>
    <mergeCell ref="AD1717:AY1717"/>
    <mergeCell ref="H1718:L1718"/>
    <mergeCell ref="M1718:Y1718"/>
    <mergeCell ref="Z1718:AC1718"/>
    <mergeCell ref="D1708:L1708"/>
    <mergeCell ref="M1708:R1708"/>
    <mergeCell ref="S1708:X1708"/>
    <mergeCell ref="Y1708:AY1708"/>
    <mergeCell ref="B1711:G1711"/>
    <mergeCell ref="H1711:AY1711"/>
    <mergeCell ref="D1706:L1706"/>
    <mergeCell ref="M1706:R1706"/>
    <mergeCell ref="S1706:X1706"/>
    <mergeCell ref="Y1706:AY1706"/>
    <mergeCell ref="D1707:L1707"/>
    <mergeCell ref="M1707:R1707"/>
    <mergeCell ref="S1707:X1707"/>
    <mergeCell ref="Y1707:AY1707"/>
    <mergeCell ref="H1722:L1722"/>
    <mergeCell ref="M1722:Y1722"/>
    <mergeCell ref="Z1722:AC1722"/>
    <mergeCell ref="AD1722:AH1722"/>
    <mergeCell ref="AI1722:AU1722"/>
    <mergeCell ref="AV1722:AY1722"/>
    <mergeCell ref="Z1720:AC1720"/>
    <mergeCell ref="AD1720:AH1720"/>
    <mergeCell ref="AI1720:AU1720"/>
    <mergeCell ref="AV1720:AY1720"/>
    <mergeCell ref="H1721:L1721"/>
    <mergeCell ref="M1721:Y1721"/>
    <mergeCell ref="Z1721:AC1721"/>
    <mergeCell ref="AD1721:AH1721"/>
    <mergeCell ref="AI1721:AU1721"/>
    <mergeCell ref="AV1721:AY1721"/>
    <mergeCell ref="AD1718:AH1718"/>
    <mergeCell ref="AI1718:AU1718"/>
    <mergeCell ref="AV1718:AY1718"/>
    <mergeCell ref="H1719:L1719"/>
    <mergeCell ref="M1719:Y1720"/>
    <mergeCell ref="Z1719:AC1719"/>
    <mergeCell ref="AD1719:AH1719"/>
    <mergeCell ref="AI1719:AU1719"/>
    <mergeCell ref="AV1719:AY1719"/>
    <mergeCell ref="H1720:L1720"/>
    <mergeCell ref="H1725:L1725"/>
    <mergeCell ref="M1725:Y1725"/>
    <mergeCell ref="Z1725:AC1725"/>
    <mergeCell ref="AD1725:AH1725"/>
    <mergeCell ref="AI1725:AU1725"/>
    <mergeCell ref="AV1725:AY1725"/>
    <mergeCell ref="H1724:L1724"/>
    <mergeCell ref="M1724:Y1724"/>
    <mergeCell ref="Z1724:AC1724"/>
    <mergeCell ref="AD1724:AH1724"/>
    <mergeCell ref="AI1724:AU1724"/>
    <mergeCell ref="AV1724:AY1724"/>
    <mergeCell ref="H1723:L1723"/>
    <mergeCell ref="M1723:Y1723"/>
    <mergeCell ref="Z1723:AC1723"/>
    <mergeCell ref="AD1723:AH1723"/>
    <mergeCell ref="AI1723:AU1723"/>
    <mergeCell ref="AV1723:AY1723"/>
    <mergeCell ref="H1728:AC1728"/>
    <mergeCell ref="AD1728:AY1728"/>
    <mergeCell ref="H1729:L1729"/>
    <mergeCell ref="M1729:Y1729"/>
    <mergeCell ref="Z1729:AC1729"/>
    <mergeCell ref="AD1729:AH1729"/>
    <mergeCell ref="AI1729:AU1729"/>
    <mergeCell ref="AV1729:AY1729"/>
    <mergeCell ref="H1727:L1727"/>
    <mergeCell ref="M1727:Y1727"/>
    <mergeCell ref="Z1727:AC1727"/>
    <mergeCell ref="AD1727:AH1727"/>
    <mergeCell ref="AI1727:AU1727"/>
    <mergeCell ref="AV1727:AY1727"/>
    <mergeCell ref="H1726:L1726"/>
    <mergeCell ref="M1726:Y1726"/>
    <mergeCell ref="Z1726:AC1726"/>
    <mergeCell ref="AD1726:AH1726"/>
    <mergeCell ref="AI1726:AU1726"/>
    <mergeCell ref="AV1726:AY1726"/>
    <mergeCell ref="H1732:L1732"/>
    <mergeCell ref="M1732:Y1732"/>
    <mergeCell ref="Z1732:AC1732"/>
    <mergeCell ref="AD1732:AH1732"/>
    <mergeCell ref="AI1732:AU1732"/>
    <mergeCell ref="AV1732:AY1732"/>
    <mergeCell ref="H1731:L1731"/>
    <mergeCell ref="M1731:Y1731"/>
    <mergeCell ref="Z1731:AC1731"/>
    <mergeCell ref="AD1731:AH1731"/>
    <mergeCell ref="AI1731:AU1731"/>
    <mergeCell ref="AV1731:AY1731"/>
    <mergeCell ref="H1730:L1730"/>
    <mergeCell ref="M1730:Y1730"/>
    <mergeCell ref="Z1730:AC1730"/>
    <mergeCell ref="AD1730:AH1730"/>
    <mergeCell ref="AI1730:AU1730"/>
    <mergeCell ref="AV1730:AY1730"/>
    <mergeCell ref="H1735:L1735"/>
    <mergeCell ref="M1735:Y1735"/>
    <mergeCell ref="Z1735:AC1735"/>
    <mergeCell ref="AD1735:AH1735"/>
    <mergeCell ref="AI1735:AU1735"/>
    <mergeCell ref="AV1735:AY1735"/>
    <mergeCell ref="H1734:L1734"/>
    <mergeCell ref="M1734:Y1734"/>
    <mergeCell ref="Z1734:AC1734"/>
    <mergeCell ref="AD1734:AH1734"/>
    <mergeCell ref="AI1734:AU1734"/>
    <mergeCell ref="AV1734:AY1734"/>
    <mergeCell ref="H1733:L1733"/>
    <mergeCell ref="M1733:Y1733"/>
    <mergeCell ref="Z1733:AC1733"/>
    <mergeCell ref="AD1733:AH1733"/>
    <mergeCell ref="AI1733:AU1733"/>
    <mergeCell ref="AV1733:AY1733"/>
    <mergeCell ref="H1738:L1738"/>
    <mergeCell ref="M1738:Y1738"/>
    <mergeCell ref="Z1738:AC1738"/>
    <mergeCell ref="AD1738:AH1738"/>
    <mergeCell ref="AI1738:AU1738"/>
    <mergeCell ref="AV1738:AY1738"/>
    <mergeCell ref="H1737:L1737"/>
    <mergeCell ref="M1737:Y1737"/>
    <mergeCell ref="Z1737:AC1737"/>
    <mergeCell ref="AD1737:AH1737"/>
    <mergeCell ref="AI1737:AU1737"/>
    <mergeCell ref="AV1737:AY1737"/>
    <mergeCell ref="H1736:L1736"/>
    <mergeCell ref="M1736:Y1736"/>
    <mergeCell ref="Z1736:AC1736"/>
    <mergeCell ref="AD1736:AH1736"/>
    <mergeCell ref="AI1736:AU1736"/>
    <mergeCell ref="AV1736:AY1736"/>
    <mergeCell ref="H1742:L1742"/>
    <mergeCell ref="M1742:Y1742"/>
    <mergeCell ref="Z1742:AC1742"/>
    <mergeCell ref="AD1742:AH1742"/>
    <mergeCell ref="AI1742:AU1742"/>
    <mergeCell ref="AV1742:AY1742"/>
    <mergeCell ref="H1741:L1741"/>
    <mergeCell ref="M1741:Y1741"/>
    <mergeCell ref="Z1741:AC1741"/>
    <mergeCell ref="AD1741:AH1741"/>
    <mergeCell ref="AI1741:AU1741"/>
    <mergeCell ref="AV1741:AY1741"/>
    <mergeCell ref="H1739:AC1739"/>
    <mergeCell ref="AD1739:AY1739"/>
    <mergeCell ref="H1740:L1740"/>
    <mergeCell ref="M1740:Y1740"/>
    <mergeCell ref="Z1740:AC1740"/>
    <mergeCell ref="AD1740:AH1740"/>
    <mergeCell ref="AI1740:AU1740"/>
    <mergeCell ref="AV1740:AY1740"/>
    <mergeCell ref="H1745:L1745"/>
    <mergeCell ref="M1745:Y1745"/>
    <mergeCell ref="Z1745:AC1745"/>
    <mergeCell ref="AD1745:AH1745"/>
    <mergeCell ref="AI1745:AU1745"/>
    <mergeCell ref="AV1745:AY1745"/>
    <mergeCell ref="H1744:L1744"/>
    <mergeCell ref="M1744:Y1744"/>
    <mergeCell ref="Z1744:AC1744"/>
    <mergeCell ref="AD1744:AH1744"/>
    <mergeCell ref="AI1744:AU1744"/>
    <mergeCell ref="AV1744:AY1744"/>
    <mergeCell ref="H1743:L1743"/>
    <mergeCell ref="M1743:Y1743"/>
    <mergeCell ref="Z1743:AC1743"/>
    <mergeCell ref="AD1743:AH1743"/>
    <mergeCell ref="AI1743:AU1743"/>
    <mergeCell ref="AV1743:AY1743"/>
    <mergeCell ref="H1748:L1748"/>
    <mergeCell ref="M1748:Y1748"/>
    <mergeCell ref="Z1748:AC1748"/>
    <mergeCell ref="AD1748:AH1748"/>
    <mergeCell ref="AI1748:AU1748"/>
    <mergeCell ref="AV1748:AY1748"/>
    <mergeCell ref="H1747:L1747"/>
    <mergeCell ref="M1747:Y1747"/>
    <mergeCell ref="Z1747:AC1747"/>
    <mergeCell ref="AD1747:AH1747"/>
    <mergeCell ref="AI1747:AU1747"/>
    <mergeCell ref="AV1747:AY1747"/>
    <mergeCell ref="H1746:L1746"/>
    <mergeCell ref="M1746:Y1746"/>
    <mergeCell ref="Z1746:AC1746"/>
    <mergeCell ref="AD1746:AH1746"/>
    <mergeCell ref="AI1746:AU1746"/>
    <mergeCell ref="AV1746:AY1746"/>
    <mergeCell ref="H1752:L1752"/>
    <mergeCell ref="M1752:Y1752"/>
    <mergeCell ref="Z1752:AC1752"/>
    <mergeCell ref="AD1752:AH1752"/>
    <mergeCell ref="AI1752:AU1752"/>
    <mergeCell ref="AV1752:AY1752"/>
    <mergeCell ref="H1750:AC1750"/>
    <mergeCell ref="AD1750:AY1750"/>
    <mergeCell ref="H1751:L1751"/>
    <mergeCell ref="M1751:Y1751"/>
    <mergeCell ref="Z1751:AC1751"/>
    <mergeCell ref="AD1751:AH1751"/>
    <mergeCell ref="AI1751:AU1751"/>
    <mergeCell ref="AV1751:AY1751"/>
    <mergeCell ref="H1749:L1749"/>
    <mergeCell ref="M1749:Y1749"/>
    <mergeCell ref="Z1749:AC1749"/>
    <mergeCell ref="AD1749:AH1749"/>
    <mergeCell ref="AI1749:AU1749"/>
    <mergeCell ref="AV1749:AY1749"/>
    <mergeCell ref="H1755:L1755"/>
    <mergeCell ref="M1755:Y1755"/>
    <mergeCell ref="Z1755:AC1755"/>
    <mergeCell ref="AD1755:AH1755"/>
    <mergeCell ref="AI1755:AU1755"/>
    <mergeCell ref="AV1755:AY1755"/>
    <mergeCell ref="H1754:L1754"/>
    <mergeCell ref="M1754:Y1754"/>
    <mergeCell ref="Z1754:AC1754"/>
    <mergeCell ref="AD1754:AH1754"/>
    <mergeCell ref="AI1754:AU1754"/>
    <mergeCell ref="AV1754:AY1754"/>
    <mergeCell ref="H1753:L1753"/>
    <mergeCell ref="M1753:Y1753"/>
    <mergeCell ref="Z1753:AC1753"/>
    <mergeCell ref="AD1753:AH1753"/>
    <mergeCell ref="AI1753:AU1753"/>
    <mergeCell ref="AV1753:AY1753"/>
    <mergeCell ref="H1758:L1758"/>
    <mergeCell ref="M1758:Y1758"/>
    <mergeCell ref="Z1758:AC1758"/>
    <mergeCell ref="AD1758:AH1758"/>
    <mergeCell ref="AI1758:AU1758"/>
    <mergeCell ref="AV1758:AY1758"/>
    <mergeCell ref="H1757:L1757"/>
    <mergeCell ref="M1757:Y1757"/>
    <mergeCell ref="Z1757:AC1757"/>
    <mergeCell ref="AD1757:AH1757"/>
    <mergeCell ref="AI1757:AU1757"/>
    <mergeCell ref="AV1757:AY1757"/>
    <mergeCell ref="H1756:L1756"/>
    <mergeCell ref="M1756:Y1756"/>
    <mergeCell ref="Z1756:AC1756"/>
    <mergeCell ref="AD1756:AH1756"/>
    <mergeCell ref="AI1756:AU1756"/>
    <mergeCell ref="AV1756:AY1756"/>
    <mergeCell ref="G1762:AX1762"/>
    <mergeCell ref="B1765:C1765"/>
    <mergeCell ref="D1765:M1765"/>
    <mergeCell ref="N1765:AK1765"/>
    <mergeCell ref="AL1765:AQ1765"/>
    <mergeCell ref="AR1765:AU1765"/>
    <mergeCell ref="AV1765:AX1765"/>
    <mergeCell ref="H1760:L1760"/>
    <mergeCell ref="M1760:Y1760"/>
    <mergeCell ref="Z1760:AC1760"/>
    <mergeCell ref="AD1760:AH1760"/>
    <mergeCell ref="AI1760:AU1760"/>
    <mergeCell ref="AV1760:AY1760"/>
    <mergeCell ref="H1759:L1759"/>
    <mergeCell ref="M1759:Y1759"/>
    <mergeCell ref="Z1759:AC1759"/>
    <mergeCell ref="AD1759:AH1759"/>
    <mergeCell ref="AI1759:AU1759"/>
    <mergeCell ref="AV1759:AY1759"/>
    <mergeCell ref="B1768:C1768"/>
    <mergeCell ref="D1768:M1768"/>
    <mergeCell ref="N1768:AK1768"/>
    <mergeCell ref="AL1768:AQ1768"/>
    <mergeCell ref="AR1768:AU1768"/>
    <mergeCell ref="AV1768:AX1768"/>
    <mergeCell ref="B1767:C1767"/>
    <mergeCell ref="D1767:M1767"/>
    <mergeCell ref="N1767:AK1767"/>
    <mergeCell ref="AL1767:AQ1767"/>
    <mergeCell ref="AR1767:AU1767"/>
    <mergeCell ref="AV1767:AX1767"/>
    <mergeCell ref="B1766:C1766"/>
    <mergeCell ref="D1766:M1766"/>
    <mergeCell ref="N1766:AK1766"/>
    <mergeCell ref="AL1766:AQ1766"/>
    <mergeCell ref="AR1766:AU1766"/>
    <mergeCell ref="AV1766:AX1766"/>
    <mergeCell ref="B1771:C1771"/>
    <mergeCell ref="D1771:M1771"/>
    <mergeCell ref="N1771:AK1771"/>
    <mergeCell ref="AL1771:AQ1771"/>
    <mergeCell ref="AR1771:AU1771"/>
    <mergeCell ref="AV1771:AX1771"/>
    <mergeCell ref="B1770:C1770"/>
    <mergeCell ref="D1770:M1770"/>
    <mergeCell ref="N1770:AK1770"/>
    <mergeCell ref="AL1770:AQ1770"/>
    <mergeCell ref="AR1770:AU1770"/>
    <mergeCell ref="AV1770:AX1770"/>
    <mergeCell ref="B1769:C1769"/>
    <mergeCell ref="D1769:M1769"/>
    <mergeCell ref="N1769:AK1769"/>
    <mergeCell ref="AL1769:AQ1769"/>
    <mergeCell ref="AR1769:AU1769"/>
    <mergeCell ref="AV1769:AX1769"/>
    <mergeCell ref="B1774:C1774"/>
    <mergeCell ref="D1774:M1774"/>
    <mergeCell ref="N1774:AK1774"/>
    <mergeCell ref="AL1774:AQ1774"/>
    <mergeCell ref="AR1774:AU1774"/>
    <mergeCell ref="AV1774:AX1774"/>
    <mergeCell ref="B1773:C1773"/>
    <mergeCell ref="D1773:M1773"/>
    <mergeCell ref="N1773:AK1773"/>
    <mergeCell ref="AL1773:AQ1773"/>
    <mergeCell ref="AR1773:AU1773"/>
    <mergeCell ref="AV1773:AX1773"/>
    <mergeCell ref="B1772:C1772"/>
    <mergeCell ref="D1772:M1772"/>
    <mergeCell ref="N1772:AK1772"/>
    <mergeCell ref="AL1772:AQ1772"/>
    <mergeCell ref="AR1772:AU1772"/>
    <mergeCell ref="AV1772:AX1772"/>
    <mergeCell ref="Z1779:AF1779"/>
    <mergeCell ref="AG1779:AK1779"/>
    <mergeCell ref="AL1779:AR1779"/>
    <mergeCell ref="AS1779:AW1779"/>
    <mergeCell ref="B1780:H1780"/>
    <mergeCell ref="I1780:M1780"/>
    <mergeCell ref="N1780:T1780"/>
    <mergeCell ref="U1780:Y1780"/>
    <mergeCell ref="Z1780:AF1780"/>
    <mergeCell ref="AG1780:AK1780"/>
    <mergeCell ref="B1778:H1778"/>
    <mergeCell ref="I1778:Y1778"/>
    <mergeCell ref="B1779:H1779"/>
    <mergeCell ref="I1779:M1779"/>
    <mergeCell ref="N1779:T1779"/>
    <mergeCell ref="U1779:Y1779"/>
    <mergeCell ref="B1775:C1775"/>
    <mergeCell ref="D1775:M1775"/>
    <mergeCell ref="N1775:AK1775"/>
    <mergeCell ref="AL1775:AQ1775"/>
    <mergeCell ref="AR1775:AU1775"/>
    <mergeCell ref="AV1775:AX1775"/>
    <mergeCell ref="B1784:C1784"/>
    <mergeCell ref="D1784:M1784"/>
    <mergeCell ref="N1784:AK1784"/>
    <mergeCell ref="AL1784:AQ1784"/>
    <mergeCell ref="AR1784:AU1784"/>
    <mergeCell ref="AV1784:AX1784"/>
    <mergeCell ref="B1783:C1783"/>
    <mergeCell ref="D1783:M1783"/>
    <mergeCell ref="N1783:AK1783"/>
    <mergeCell ref="AL1783:AQ1783"/>
    <mergeCell ref="AR1783:AU1783"/>
    <mergeCell ref="AV1783:AX1783"/>
    <mergeCell ref="AL1780:AR1780"/>
    <mergeCell ref="AS1780:AW1780"/>
    <mergeCell ref="B1782:C1782"/>
    <mergeCell ref="D1782:M1782"/>
    <mergeCell ref="N1782:AK1782"/>
    <mergeCell ref="AL1782:AQ1782"/>
    <mergeCell ref="AR1782:AU1782"/>
    <mergeCell ref="AV1782:AX1782"/>
    <mergeCell ref="B1787:C1787"/>
    <mergeCell ref="D1787:M1787"/>
    <mergeCell ref="N1787:AK1787"/>
    <mergeCell ref="AL1787:AQ1787"/>
    <mergeCell ref="AR1787:AU1787"/>
    <mergeCell ref="AV1787:AX1787"/>
    <mergeCell ref="B1786:C1786"/>
    <mergeCell ref="D1786:M1786"/>
    <mergeCell ref="N1786:AK1786"/>
    <mergeCell ref="AL1786:AQ1786"/>
    <mergeCell ref="AR1786:AU1786"/>
    <mergeCell ref="AV1786:AX1786"/>
    <mergeCell ref="B1785:C1785"/>
    <mergeCell ref="D1785:M1785"/>
    <mergeCell ref="N1785:AK1785"/>
    <mergeCell ref="AL1785:AQ1785"/>
    <mergeCell ref="AR1785:AU1785"/>
    <mergeCell ref="AV1785:AX1785"/>
    <mergeCell ref="B1790:C1790"/>
    <mergeCell ref="D1790:M1790"/>
    <mergeCell ref="N1790:AK1790"/>
    <mergeCell ref="AL1790:AQ1790"/>
    <mergeCell ref="AR1790:AU1790"/>
    <mergeCell ref="AV1790:AX1790"/>
    <mergeCell ref="B1789:C1789"/>
    <mergeCell ref="D1789:M1789"/>
    <mergeCell ref="N1789:AK1789"/>
    <mergeCell ref="AL1789:AQ1789"/>
    <mergeCell ref="AR1789:AU1789"/>
    <mergeCell ref="AV1789:AX1789"/>
    <mergeCell ref="B1788:C1788"/>
    <mergeCell ref="D1788:M1788"/>
    <mergeCell ref="N1788:AK1788"/>
    <mergeCell ref="AL1788:AQ1788"/>
    <mergeCell ref="AR1788:AU1788"/>
    <mergeCell ref="AV1788:AX1788"/>
    <mergeCell ref="AK1794:AQ1794"/>
    <mergeCell ref="AR1794:AY1794"/>
    <mergeCell ref="B1795:G1795"/>
    <mergeCell ref="H1795:Y1795"/>
    <mergeCell ref="Z1795:AE1795"/>
    <mergeCell ref="AF1795:AQ1795"/>
    <mergeCell ref="AR1795:AY1795"/>
    <mergeCell ref="B1792:C1792"/>
    <mergeCell ref="D1792:M1792"/>
    <mergeCell ref="N1792:AK1792"/>
    <mergeCell ref="AL1792:AQ1792"/>
    <mergeCell ref="AR1792:AU1792"/>
    <mergeCell ref="AV1792:AX1792"/>
    <mergeCell ref="B1791:C1791"/>
    <mergeCell ref="D1791:M1791"/>
    <mergeCell ref="N1791:AK1791"/>
    <mergeCell ref="AL1791:AQ1791"/>
    <mergeCell ref="AR1791:AU1791"/>
    <mergeCell ref="AV1791:AX1791"/>
    <mergeCell ref="B1801:G1807"/>
    <mergeCell ref="H1801:P1801"/>
    <mergeCell ref="Q1801:W1801"/>
    <mergeCell ref="X1801:AD1801"/>
    <mergeCell ref="AE1801:AK1801"/>
    <mergeCell ref="AL1801:AR1801"/>
    <mergeCell ref="X1803:AD1803"/>
    <mergeCell ref="AE1803:AK1803"/>
    <mergeCell ref="AL1803:AR1803"/>
    <mergeCell ref="J1805:P1805"/>
    <mergeCell ref="B1798:G1799"/>
    <mergeCell ref="H1798:Y1799"/>
    <mergeCell ref="Z1798:AE1799"/>
    <mergeCell ref="AF1798:AY1799"/>
    <mergeCell ref="B1800:G1800"/>
    <mergeCell ref="H1800:AY1800"/>
    <mergeCell ref="B1796:G1796"/>
    <mergeCell ref="H1796:Y1796"/>
    <mergeCell ref="Z1796:AE1796"/>
    <mergeCell ref="AF1796:AQ1796"/>
    <mergeCell ref="AR1796:AY1796"/>
    <mergeCell ref="B1797:G1797"/>
    <mergeCell ref="H1797:Y1797"/>
    <mergeCell ref="Z1797:AE1797"/>
    <mergeCell ref="AF1797:AY1797"/>
    <mergeCell ref="AS1803:AY1803"/>
    <mergeCell ref="J1804:P1804"/>
    <mergeCell ref="Q1804:W1804"/>
    <mergeCell ref="X1804:AD1804"/>
    <mergeCell ref="AE1804:AK1804"/>
    <mergeCell ref="AL1804:AR1804"/>
    <mergeCell ref="AS1804:AY1804"/>
    <mergeCell ref="AS1801:AY1801"/>
    <mergeCell ref="H1802:I1805"/>
    <mergeCell ref="J1802:P1802"/>
    <mergeCell ref="Q1802:W1802"/>
    <mergeCell ref="X1802:AD1802"/>
    <mergeCell ref="AE1802:AK1802"/>
    <mergeCell ref="AL1802:AR1802"/>
    <mergeCell ref="AS1802:AY1802"/>
    <mergeCell ref="J1803:P1803"/>
    <mergeCell ref="Q1803:W1803"/>
    <mergeCell ref="AS1806:AY1806"/>
    <mergeCell ref="H1807:P1807"/>
    <mergeCell ref="Q1807:W1807"/>
    <mergeCell ref="X1807:AD1807"/>
    <mergeCell ref="AE1807:AK1807"/>
    <mergeCell ref="AL1807:AR1807"/>
    <mergeCell ref="AS1807:AY1807"/>
    <mergeCell ref="Q1805:W1805"/>
    <mergeCell ref="X1805:AD1805"/>
    <mergeCell ref="AE1805:AK1805"/>
    <mergeCell ref="AL1805:AR1805"/>
    <mergeCell ref="AS1805:AY1805"/>
    <mergeCell ref="H1806:P1806"/>
    <mergeCell ref="Q1806:W1806"/>
    <mergeCell ref="X1806:AD1806"/>
    <mergeCell ref="AE1806:AK1806"/>
    <mergeCell ref="AL1806:AR1806"/>
    <mergeCell ref="M1810:R1810"/>
    <mergeCell ref="S1810:X1810"/>
    <mergeCell ref="Y1810:AY1810"/>
    <mergeCell ref="D1811:L1811"/>
    <mergeCell ref="M1811:R1811"/>
    <mergeCell ref="S1811:X1811"/>
    <mergeCell ref="Y1811:AY1811"/>
    <mergeCell ref="B1808:C1816"/>
    <mergeCell ref="D1808:L1808"/>
    <mergeCell ref="M1808:R1808"/>
    <mergeCell ref="S1808:X1808"/>
    <mergeCell ref="Y1808:AY1808"/>
    <mergeCell ref="D1809:L1809"/>
    <mergeCell ref="M1809:R1809"/>
    <mergeCell ref="S1809:X1809"/>
    <mergeCell ref="Y1809:AY1809"/>
    <mergeCell ref="D1810:L1810"/>
    <mergeCell ref="D1816:L1816"/>
    <mergeCell ref="M1816:R1816"/>
    <mergeCell ref="S1816:X1816"/>
    <mergeCell ref="Y1816:AY1816"/>
    <mergeCell ref="B1819:G1819"/>
    <mergeCell ref="H1819:AY1819"/>
    <mergeCell ref="D1814:L1814"/>
    <mergeCell ref="M1814:R1814"/>
    <mergeCell ref="S1814:X1814"/>
    <mergeCell ref="Y1814:AY1814"/>
    <mergeCell ref="D1815:L1815"/>
    <mergeCell ref="M1815:R1815"/>
    <mergeCell ref="S1815:X1815"/>
    <mergeCell ref="Y1815:AY1815"/>
    <mergeCell ref="D1812:L1812"/>
    <mergeCell ref="M1812:R1812"/>
    <mergeCell ref="S1812:X1812"/>
    <mergeCell ref="Y1812:AY1812"/>
    <mergeCell ref="D1813:L1813"/>
    <mergeCell ref="M1813:R1813"/>
    <mergeCell ref="S1813:X1813"/>
    <mergeCell ref="Y1813:AY1813"/>
    <mergeCell ref="H1828:L1828"/>
    <mergeCell ref="M1828:Y1828"/>
    <mergeCell ref="Z1828:AC1828"/>
    <mergeCell ref="AD1828:AH1828"/>
    <mergeCell ref="AI1828:AU1828"/>
    <mergeCell ref="AV1828:AY1828"/>
    <mergeCell ref="AD1826:AH1826"/>
    <mergeCell ref="AI1826:AU1826"/>
    <mergeCell ref="AV1826:AY1826"/>
    <mergeCell ref="H1827:L1827"/>
    <mergeCell ref="M1827:Y1827"/>
    <mergeCell ref="Z1827:AC1827"/>
    <mergeCell ref="AD1827:AH1827"/>
    <mergeCell ref="AI1827:AU1827"/>
    <mergeCell ref="AV1827:AY1827"/>
    <mergeCell ref="B1820:G1822"/>
    <mergeCell ref="H1820:AY1822"/>
    <mergeCell ref="B1824:G1824"/>
    <mergeCell ref="H1824:AY1824"/>
    <mergeCell ref="B1825:G1868"/>
    <mergeCell ref="H1825:AC1825"/>
    <mergeCell ref="AD1825:AY1825"/>
    <mergeCell ref="H1826:L1826"/>
    <mergeCell ref="M1826:Y1826"/>
    <mergeCell ref="Z1826:AC1826"/>
    <mergeCell ref="H1831:L1831"/>
    <mergeCell ref="M1831:Y1831"/>
    <mergeCell ref="Z1831:AC1831"/>
    <mergeCell ref="AD1831:AH1831"/>
    <mergeCell ref="AI1831:AU1831"/>
    <mergeCell ref="AV1831:AY1831"/>
    <mergeCell ref="H1830:L1830"/>
    <mergeCell ref="M1830:Y1830"/>
    <mergeCell ref="Z1830:AC1830"/>
    <mergeCell ref="AD1830:AH1830"/>
    <mergeCell ref="AI1830:AU1830"/>
    <mergeCell ref="AV1830:AY1830"/>
    <mergeCell ref="H1829:L1829"/>
    <mergeCell ref="M1829:Y1829"/>
    <mergeCell ref="Z1829:AC1829"/>
    <mergeCell ref="AD1829:AH1829"/>
    <mergeCell ref="AI1829:AU1829"/>
    <mergeCell ref="AV1829:AY1829"/>
    <mergeCell ref="H1834:L1834"/>
    <mergeCell ref="M1834:Y1834"/>
    <mergeCell ref="Z1834:AC1834"/>
    <mergeCell ref="AD1834:AH1834"/>
    <mergeCell ref="AI1834:AU1834"/>
    <mergeCell ref="AV1834:AY1834"/>
    <mergeCell ref="H1833:L1833"/>
    <mergeCell ref="M1833:Y1833"/>
    <mergeCell ref="Z1833:AC1833"/>
    <mergeCell ref="AD1833:AH1833"/>
    <mergeCell ref="AI1833:AU1833"/>
    <mergeCell ref="AV1833:AY1833"/>
    <mergeCell ref="H1832:L1832"/>
    <mergeCell ref="M1832:Y1832"/>
    <mergeCell ref="Z1832:AC1832"/>
    <mergeCell ref="AD1832:AH1832"/>
    <mergeCell ref="AI1832:AU1832"/>
    <mergeCell ref="AV1832:AY1832"/>
    <mergeCell ref="H1838:L1838"/>
    <mergeCell ref="M1838:Y1838"/>
    <mergeCell ref="Z1838:AC1838"/>
    <mergeCell ref="AD1838:AH1838"/>
    <mergeCell ref="AI1838:AU1838"/>
    <mergeCell ref="AV1838:AY1838"/>
    <mergeCell ref="H1836:AC1836"/>
    <mergeCell ref="AD1836:AY1836"/>
    <mergeCell ref="H1837:L1837"/>
    <mergeCell ref="M1837:Y1837"/>
    <mergeCell ref="Z1837:AC1837"/>
    <mergeCell ref="AD1837:AH1837"/>
    <mergeCell ref="AI1837:AU1837"/>
    <mergeCell ref="AV1837:AY1837"/>
    <mergeCell ref="H1835:L1835"/>
    <mergeCell ref="M1835:Y1835"/>
    <mergeCell ref="Z1835:AC1835"/>
    <mergeCell ref="AD1835:AH1835"/>
    <mergeCell ref="AI1835:AU1835"/>
    <mergeCell ref="AV1835:AY1835"/>
    <mergeCell ref="H1841:L1841"/>
    <mergeCell ref="M1841:Y1841"/>
    <mergeCell ref="Z1841:AC1841"/>
    <mergeCell ref="AD1841:AH1841"/>
    <mergeCell ref="AI1841:AU1841"/>
    <mergeCell ref="AV1841:AY1841"/>
    <mergeCell ref="H1840:L1840"/>
    <mergeCell ref="M1840:Y1840"/>
    <mergeCell ref="Z1840:AC1840"/>
    <mergeCell ref="AD1840:AH1840"/>
    <mergeCell ref="AI1840:AU1840"/>
    <mergeCell ref="AV1840:AY1840"/>
    <mergeCell ref="H1839:L1839"/>
    <mergeCell ref="M1839:Y1839"/>
    <mergeCell ref="Z1839:AC1839"/>
    <mergeCell ref="AD1839:AH1839"/>
    <mergeCell ref="AI1839:AU1839"/>
    <mergeCell ref="AV1839:AY1839"/>
    <mergeCell ref="H1844:L1844"/>
    <mergeCell ref="M1844:Y1844"/>
    <mergeCell ref="Z1844:AC1844"/>
    <mergeCell ref="AD1844:AH1844"/>
    <mergeCell ref="AI1844:AU1844"/>
    <mergeCell ref="AV1844:AY1844"/>
    <mergeCell ref="H1843:L1843"/>
    <mergeCell ref="M1843:Y1843"/>
    <mergeCell ref="Z1843:AC1843"/>
    <mergeCell ref="AD1843:AH1843"/>
    <mergeCell ref="AI1843:AU1843"/>
    <mergeCell ref="AV1843:AY1843"/>
    <mergeCell ref="H1842:L1842"/>
    <mergeCell ref="M1842:Y1842"/>
    <mergeCell ref="Z1842:AC1842"/>
    <mergeCell ref="AD1842:AH1842"/>
    <mergeCell ref="AI1842:AU1842"/>
    <mergeCell ref="AV1842:AY1842"/>
    <mergeCell ref="H1847:AC1847"/>
    <mergeCell ref="AD1847:AY1847"/>
    <mergeCell ref="H1848:L1848"/>
    <mergeCell ref="M1848:Y1848"/>
    <mergeCell ref="Z1848:AC1848"/>
    <mergeCell ref="AD1848:AH1848"/>
    <mergeCell ref="AI1848:AU1848"/>
    <mergeCell ref="AV1848:AY1848"/>
    <mergeCell ref="H1846:L1846"/>
    <mergeCell ref="M1846:Y1846"/>
    <mergeCell ref="Z1846:AC1846"/>
    <mergeCell ref="AD1846:AH1846"/>
    <mergeCell ref="AI1846:AU1846"/>
    <mergeCell ref="AV1846:AY1846"/>
    <mergeCell ref="H1845:L1845"/>
    <mergeCell ref="M1845:Y1845"/>
    <mergeCell ref="Z1845:AC1845"/>
    <mergeCell ref="AD1845:AH1845"/>
    <mergeCell ref="AI1845:AU1845"/>
    <mergeCell ref="AV1845:AY1845"/>
    <mergeCell ref="H1851:L1851"/>
    <mergeCell ref="M1851:Y1851"/>
    <mergeCell ref="Z1851:AC1851"/>
    <mergeCell ref="AD1851:AH1851"/>
    <mergeCell ref="AI1851:AU1851"/>
    <mergeCell ref="AV1851:AY1851"/>
    <mergeCell ref="H1850:L1850"/>
    <mergeCell ref="M1850:Y1850"/>
    <mergeCell ref="Z1850:AC1850"/>
    <mergeCell ref="AD1850:AH1850"/>
    <mergeCell ref="AI1850:AU1850"/>
    <mergeCell ref="AV1850:AY1850"/>
    <mergeCell ref="H1849:L1849"/>
    <mergeCell ref="M1849:Y1849"/>
    <mergeCell ref="Z1849:AC1849"/>
    <mergeCell ref="AD1849:AH1849"/>
    <mergeCell ref="AI1849:AU1849"/>
    <mergeCell ref="AV1849:AY1849"/>
    <mergeCell ref="H1854:L1854"/>
    <mergeCell ref="M1854:Y1854"/>
    <mergeCell ref="Z1854:AC1854"/>
    <mergeCell ref="AD1854:AH1854"/>
    <mergeCell ref="AI1854:AU1854"/>
    <mergeCell ref="AV1854:AY1854"/>
    <mergeCell ref="H1853:L1853"/>
    <mergeCell ref="M1853:Y1853"/>
    <mergeCell ref="Z1853:AC1853"/>
    <mergeCell ref="AD1853:AH1853"/>
    <mergeCell ref="AI1853:AU1853"/>
    <mergeCell ref="AV1853:AY1853"/>
    <mergeCell ref="H1852:L1852"/>
    <mergeCell ref="M1852:Y1852"/>
    <mergeCell ref="Z1852:AC1852"/>
    <mergeCell ref="AD1852:AH1852"/>
    <mergeCell ref="AI1852:AU1852"/>
    <mergeCell ref="AV1852:AY1852"/>
    <mergeCell ref="H1857:L1857"/>
    <mergeCell ref="M1857:Y1857"/>
    <mergeCell ref="Z1857:AC1857"/>
    <mergeCell ref="AD1857:AH1857"/>
    <mergeCell ref="AI1857:AU1857"/>
    <mergeCell ref="AV1857:AY1857"/>
    <mergeCell ref="H1856:L1856"/>
    <mergeCell ref="M1856:Y1856"/>
    <mergeCell ref="Z1856:AC1856"/>
    <mergeCell ref="AD1856:AH1856"/>
    <mergeCell ref="AI1856:AU1856"/>
    <mergeCell ref="AV1856:AY1856"/>
    <mergeCell ref="H1855:L1855"/>
    <mergeCell ref="M1855:Y1855"/>
    <mergeCell ref="Z1855:AC1855"/>
    <mergeCell ref="AD1855:AH1855"/>
    <mergeCell ref="AI1855:AU1855"/>
    <mergeCell ref="AV1855:AY1855"/>
    <mergeCell ref="H1861:L1861"/>
    <mergeCell ref="M1861:Y1861"/>
    <mergeCell ref="Z1861:AC1861"/>
    <mergeCell ref="AD1861:AH1861"/>
    <mergeCell ref="AI1861:AU1861"/>
    <mergeCell ref="AV1861:AY1861"/>
    <mergeCell ref="H1860:L1860"/>
    <mergeCell ref="M1860:Y1860"/>
    <mergeCell ref="Z1860:AC1860"/>
    <mergeCell ref="AD1860:AH1860"/>
    <mergeCell ref="AI1860:AU1860"/>
    <mergeCell ref="AV1860:AY1860"/>
    <mergeCell ref="H1858:AC1858"/>
    <mergeCell ref="AD1858:AY1858"/>
    <mergeCell ref="H1859:L1859"/>
    <mergeCell ref="M1859:Y1859"/>
    <mergeCell ref="Z1859:AC1859"/>
    <mergeCell ref="AD1859:AH1859"/>
    <mergeCell ref="AI1859:AU1859"/>
    <mergeCell ref="AV1859:AY1859"/>
    <mergeCell ref="H1864:L1864"/>
    <mergeCell ref="M1864:Y1864"/>
    <mergeCell ref="Z1864:AC1864"/>
    <mergeCell ref="AD1864:AH1864"/>
    <mergeCell ref="AI1864:AU1864"/>
    <mergeCell ref="AV1864:AY1864"/>
    <mergeCell ref="H1863:L1863"/>
    <mergeCell ref="M1863:Y1863"/>
    <mergeCell ref="Z1863:AC1863"/>
    <mergeCell ref="AD1863:AH1863"/>
    <mergeCell ref="AI1863:AU1863"/>
    <mergeCell ref="AV1863:AY1863"/>
    <mergeCell ref="H1862:L1862"/>
    <mergeCell ref="M1862:Y1862"/>
    <mergeCell ref="Z1862:AC1862"/>
    <mergeCell ref="AD1862:AH1862"/>
    <mergeCell ref="AI1862:AU1862"/>
    <mergeCell ref="AV1862:AY1862"/>
    <mergeCell ref="H1867:L1867"/>
    <mergeCell ref="M1867:Y1867"/>
    <mergeCell ref="Z1867:AC1867"/>
    <mergeCell ref="AD1867:AH1867"/>
    <mergeCell ref="AI1867:AU1867"/>
    <mergeCell ref="AV1867:AY1867"/>
    <mergeCell ref="H1866:L1866"/>
    <mergeCell ref="M1866:Y1866"/>
    <mergeCell ref="Z1866:AC1866"/>
    <mergeCell ref="AD1866:AH1866"/>
    <mergeCell ref="AI1866:AU1866"/>
    <mergeCell ref="AV1866:AY1866"/>
    <mergeCell ref="H1865:L1865"/>
    <mergeCell ref="M1865:Y1865"/>
    <mergeCell ref="Z1865:AC1865"/>
    <mergeCell ref="AD1865:AH1865"/>
    <mergeCell ref="AI1865:AU1865"/>
    <mergeCell ref="AV1865:AY1865"/>
    <mergeCell ref="B1874:C1874"/>
    <mergeCell ref="D1874:M1874"/>
    <mergeCell ref="N1874:AK1874"/>
    <mergeCell ref="AL1874:AQ1874"/>
    <mergeCell ref="AR1874:AU1874"/>
    <mergeCell ref="AV1874:AX1874"/>
    <mergeCell ref="G1870:AX1870"/>
    <mergeCell ref="B1873:C1873"/>
    <mergeCell ref="D1873:M1873"/>
    <mergeCell ref="N1873:AK1873"/>
    <mergeCell ref="AL1873:AQ1873"/>
    <mergeCell ref="AR1873:AU1873"/>
    <mergeCell ref="AV1873:AX1873"/>
    <mergeCell ref="H1868:L1868"/>
    <mergeCell ref="M1868:Y1868"/>
    <mergeCell ref="Z1868:AC1868"/>
    <mergeCell ref="AD1868:AH1868"/>
    <mergeCell ref="AI1868:AU1868"/>
    <mergeCell ref="AV1868:AY1868"/>
    <mergeCell ref="B1877:C1877"/>
    <mergeCell ref="D1877:M1877"/>
    <mergeCell ref="N1877:AK1877"/>
    <mergeCell ref="AL1877:AQ1877"/>
    <mergeCell ref="AR1877:AU1877"/>
    <mergeCell ref="AV1877:AX1877"/>
    <mergeCell ref="B1876:C1876"/>
    <mergeCell ref="D1876:M1876"/>
    <mergeCell ref="N1876:AK1876"/>
    <mergeCell ref="AL1876:AQ1876"/>
    <mergeCell ref="AR1876:AU1876"/>
    <mergeCell ref="AV1876:AX1876"/>
    <mergeCell ref="B1875:C1875"/>
    <mergeCell ref="D1875:M1875"/>
    <mergeCell ref="N1875:AK1875"/>
    <mergeCell ref="AL1875:AQ1875"/>
    <mergeCell ref="AR1875:AU1875"/>
    <mergeCell ref="AV1875:AX1875"/>
    <mergeCell ref="B1880:C1880"/>
    <mergeCell ref="D1880:M1880"/>
    <mergeCell ref="N1880:AK1880"/>
    <mergeCell ref="AL1880:AQ1880"/>
    <mergeCell ref="AR1880:AU1880"/>
    <mergeCell ref="AV1880:AX1880"/>
    <mergeCell ref="B1879:C1879"/>
    <mergeCell ref="D1879:M1879"/>
    <mergeCell ref="N1879:AK1879"/>
    <mergeCell ref="AL1879:AQ1879"/>
    <mergeCell ref="AR1879:AU1879"/>
    <mergeCell ref="AV1879:AX1879"/>
    <mergeCell ref="B1878:C1878"/>
    <mergeCell ref="D1878:M1878"/>
    <mergeCell ref="N1878:AK1878"/>
    <mergeCell ref="AL1878:AQ1878"/>
    <mergeCell ref="AR1878:AU1878"/>
    <mergeCell ref="AV1878:AX1878"/>
    <mergeCell ref="B1883:C1883"/>
    <mergeCell ref="D1883:M1883"/>
    <mergeCell ref="N1883:AK1883"/>
    <mergeCell ref="AL1883:AQ1883"/>
    <mergeCell ref="AR1883:AU1883"/>
    <mergeCell ref="AV1883:AX1883"/>
    <mergeCell ref="B1882:C1882"/>
    <mergeCell ref="D1882:M1882"/>
    <mergeCell ref="N1882:AK1882"/>
    <mergeCell ref="AL1882:AQ1882"/>
    <mergeCell ref="AR1882:AU1882"/>
    <mergeCell ref="AV1882:AX1882"/>
    <mergeCell ref="B1881:C1881"/>
    <mergeCell ref="D1881:M1881"/>
    <mergeCell ref="N1881:AK1881"/>
    <mergeCell ref="AL1881:AQ1881"/>
    <mergeCell ref="AR1881:AU1881"/>
    <mergeCell ref="AV1881:AX1881"/>
  </mergeCells>
  <phoneticPr fontId="4"/>
  <pageMargins left="0.51181102362204722" right="0.39370078740157483" top="0.51181102362204722" bottom="0.15748031496062992" header="0.39370078740157483" footer="0.51181102362204722"/>
  <pageSetup paperSize="9" scale="71" fitToHeight="5" orientation="portrait" horizontalDpi="4294967294" r:id="rId1"/>
  <headerFooter differentFirst="1" alignWithMargins="0"/>
  <rowBreaks count="57" manualBreakCount="57">
    <brk id="38" max="50" man="1"/>
    <brk id="74" max="50" man="1"/>
    <brk id="99" max="50" man="1"/>
    <brk id="104" max="50" man="1"/>
    <brk id="150" max="50" man="1"/>
    <brk id="196" max="50" man="1"/>
    <brk id="258" max="50" man="1"/>
    <brk id="318" max="50" man="1"/>
    <brk id="378" max="50" man="1"/>
    <brk id="438" max="50" man="1"/>
    <brk id="450" max="50" man="1"/>
    <brk id="475" max="50" man="1"/>
    <brk id="480" max="50" man="1"/>
    <brk id="526" max="50" man="1"/>
    <brk id="572" max="50" man="1"/>
    <brk id="634" max="50" man="1"/>
    <brk id="694" max="50" man="1"/>
    <brk id="724" max="50" man="1"/>
    <brk id="749" max="50" man="1"/>
    <brk id="754" max="50" man="1"/>
    <brk id="800" max="50" man="1"/>
    <brk id="846" max="50" man="1"/>
    <brk id="908" max="50" man="1"/>
    <brk id="968" max="50" man="1"/>
    <brk id="1028" max="50" man="1"/>
    <brk id="1053" max="50" man="1"/>
    <brk id="1058" max="50" man="1"/>
    <brk id="1104" max="50" man="1"/>
    <brk id="1166" max="50" man="1"/>
    <brk id="1196" max="50" man="1"/>
    <brk id="1221" max="50" man="1"/>
    <brk id="1226" max="50" man="1"/>
    <brk id="1272" max="50" man="1"/>
    <brk id="1304" max="50" man="1"/>
    <brk id="1329" max="50" man="1"/>
    <brk id="1334" max="50" man="1"/>
    <brk id="1380" max="50" man="1"/>
    <brk id="1395" max="50" man="1"/>
    <brk id="1420" max="50" man="1"/>
    <brk id="1425" max="50" man="1"/>
    <brk id="1471" max="50" man="1"/>
    <brk id="1503" max="50" man="1"/>
    <brk id="1528" max="50" man="1"/>
    <brk id="1533" max="50" man="1"/>
    <brk id="1579" max="50" man="1"/>
    <brk id="1594" max="50" man="1"/>
    <brk id="1619" max="50" man="1"/>
    <brk id="1624" max="50" man="1"/>
    <brk id="1670" max="50" man="1"/>
    <brk id="1685" max="50" man="1"/>
    <brk id="1710" max="50" man="1"/>
    <brk id="1715" max="50" man="1"/>
    <brk id="1761" max="50" man="1"/>
    <brk id="1793" max="50" man="1"/>
    <brk id="1818" max="50" man="1"/>
    <brk id="1823" max="50" man="1"/>
    <brk id="1869" max="50" man="1"/>
  </rowBreaks>
  <drawing r:id="rId2"/>
  <legacyDrawing r:id="rId3"/>
  <oleObjects>
    <oleObject progId="ワークシート" shapeId="4097" r:id="rId4"/>
    <oleObject progId="ワークシート" shapeId="4098" r:id="rId5"/>
    <oleObject progId="ワークシート" shapeId="4099" r:id="rId6"/>
    <oleObject progId="ワークシート" shapeId="4100" r:id="rId7"/>
    <oleObject progId="ワークシート" shapeId="4101" r:id="rId8"/>
    <oleObject progId="ワークシート" shapeId="4102" r:id="rId9"/>
    <oleObject progId="ワークシート" shapeId="4103" r:id="rId10"/>
  </oleObjects>
</worksheet>
</file>

<file path=xl/worksheets/sheet2.xml><?xml version="1.0" encoding="utf-8"?>
<worksheet xmlns="http://schemas.openxmlformats.org/spreadsheetml/2006/main" xmlns:r="http://schemas.openxmlformats.org/officeDocument/2006/relationships">
  <sheetPr>
    <tabColor rgb="FFFF0000"/>
  </sheetPr>
  <dimension ref="A1:BH389"/>
  <sheetViews>
    <sheetView view="pageBreakPreview" topLeftCell="A47" zoomScale="75" zoomScaleNormal="75" zoomScaleSheetLayoutView="75" zoomScalePageLayoutView="30" workbookViewId="0">
      <selection activeCell="BH53" sqref="BH53"/>
    </sheetView>
  </sheetViews>
  <sheetFormatPr defaultRowHeight="13.5"/>
  <cols>
    <col min="1" max="2" width="2.25" customWidth="1"/>
    <col min="3" max="3" width="3.625" customWidth="1"/>
    <col min="4" max="6" width="2.25" customWidth="1"/>
    <col min="7" max="7" width="1.625" customWidth="1"/>
    <col min="8" max="25" width="2.25" customWidth="1"/>
    <col min="26" max="28" width="2.75" customWidth="1"/>
    <col min="29" max="31" width="5.625" customWidth="1"/>
    <col min="32" max="34" width="2.25" customWidth="1"/>
    <col min="35" max="35" width="2.625" customWidth="1"/>
    <col min="36" max="36" width="3.5" customWidth="1"/>
    <col min="37" max="46" width="2.625" customWidth="1"/>
    <col min="47" max="47" width="3.5" customWidth="1"/>
    <col min="48" max="58" width="2.25" customWidth="1"/>
    <col min="59" max="59" width="8" customWidth="1"/>
    <col min="257" max="258" width="2.25" customWidth="1"/>
    <col min="259" max="259" width="3.625" customWidth="1"/>
    <col min="260" max="262" width="2.25" customWidth="1"/>
    <col min="263" max="263" width="1.625" customWidth="1"/>
    <col min="264" max="281" width="2.25" customWidth="1"/>
    <col min="282" max="284" width="2.75" customWidth="1"/>
    <col min="285" max="287" width="5.625" customWidth="1"/>
    <col min="288" max="290" width="2.25" customWidth="1"/>
    <col min="291" max="291" width="2.625" customWidth="1"/>
    <col min="292" max="292" width="3.5" customWidth="1"/>
    <col min="293" max="302" width="2.625" customWidth="1"/>
    <col min="303" max="303" width="3.5" customWidth="1"/>
    <col min="304" max="314" width="2.25" customWidth="1"/>
    <col min="315" max="315" width="8" customWidth="1"/>
    <col min="513" max="514" width="2.25" customWidth="1"/>
    <col min="515" max="515" width="3.625" customWidth="1"/>
    <col min="516" max="518" width="2.25" customWidth="1"/>
    <col min="519" max="519" width="1.625" customWidth="1"/>
    <col min="520" max="537" width="2.25" customWidth="1"/>
    <col min="538" max="540" width="2.75" customWidth="1"/>
    <col min="541" max="543" width="5.625" customWidth="1"/>
    <col min="544" max="546" width="2.25" customWidth="1"/>
    <col min="547" max="547" width="2.625" customWidth="1"/>
    <col min="548" max="548" width="3.5" customWidth="1"/>
    <col min="549" max="558" width="2.625" customWidth="1"/>
    <col min="559" max="559" width="3.5" customWidth="1"/>
    <col min="560" max="570" width="2.25" customWidth="1"/>
    <col min="571" max="571" width="8" customWidth="1"/>
    <col min="769" max="770" width="2.25" customWidth="1"/>
    <col min="771" max="771" width="3.625" customWidth="1"/>
    <col min="772" max="774" width="2.25" customWidth="1"/>
    <col min="775" max="775" width="1.625" customWidth="1"/>
    <col min="776" max="793" width="2.25" customWidth="1"/>
    <col min="794" max="796" width="2.75" customWidth="1"/>
    <col min="797" max="799" width="5.625" customWidth="1"/>
    <col min="800" max="802" width="2.25" customWidth="1"/>
    <col min="803" max="803" width="2.625" customWidth="1"/>
    <col min="804" max="804" width="3.5" customWidth="1"/>
    <col min="805" max="814" width="2.625" customWidth="1"/>
    <col min="815" max="815" width="3.5" customWidth="1"/>
    <col min="816" max="826" width="2.25" customWidth="1"/>
    <col min="827" max="827" width="8" customWidth="1"/>
    <col min="1025" max="1026" width="2.25" customWidth="1"/>
    <col min="1027" max="1027" width="3.625" customWidth="1"/>
    <col min="1028" max="1030" width="2.25" customWidth="1"/>
    <col min="1031" max="1031" width="1.625" customWidth="1"/>
    <col min="1032" max="1049" width="2.25" customWidth="1"/>
    <col min="1050" max="1052" width="2.75" customWidth="1"/>
    <col min="1053" max="1055" width="5.625" customWidth="1"/>
    <col min="1056" max="1058" width="2.25" customWidth="1"/>
    <col min="1059" max="1059" width="2.625" customWidth="1"/>
    <col min="1060" max="1060" width="3.5" customWidth="1"/>
    <col min="1061" max="1070" width="2.625" customWidth="1"/>
    <col min="1071" max="1071" width="3.5" customWidth="1"/>
    <col min="1072" max="1082" width="2.25" customWidth="1"/>
    <col min="1083" max="1083" width="8" customWidth="1"/>
    <col min="1281" max="1282" width="2.25" customWidth="1"/>
    <col min="1283" max="1283" width="3.625" customWidth="1"/>
    <col min="1284" max="1286" width="2.25" customWidth="1"/>
    <col min="1287" max="1287" width="1.625" customWidth="1"/>
    <col min="1288" max="1305" width="2.25" customWidth="1"/>
    <col min="1306" max="1308" width="2.75" customWidth="1"/>
    <col min="1309" max="1311" width="5.625" customWidth="1"/>
    <col min="1312" max="1314" width="2.25" customWidth="1"/>
    <col min="1315" max="1315" width="2.625" customWidth="1"/>
    <col min="1316" max="1316" width="3.5" customWidth="1"/>
    <col min="1317" max="1326" width="2.625" customWidth="1"/>
    <col min="1327" max="1327" width="3.5" customWidth="1"/>
    <col min="1328" max="1338" width="2.25" customWidth="1"/>
    <col min="1339" max="1339" width="8" customWidth="1"/>
    <col min="1537" max="1538" width="2.25" customWidth="1"/>
    <col min="1539" max="1539" width="3.625" customWidth="1"/>
    <col min="1540" max="1542" width="2.25" customWidth="1"/>
    <col min="1543" max="1543" width="1.625" customWidth="1"/>
    <col min="1544" max="1561" width="2.25" customWidth="1"/>
    <col min="1562" max="1564" width="2.75" customWidth="1"/>
    <col min="1565" max="1567" width="5.625" customWidth="1"/>
    <col min="1568" max="1570" width="2.25" customWidth="1"/>
    <col min="1571" max="1571" width="2.625" customWidth="1"/>
    <col min="1572" max="1572" width="3.5" customWidth="1"/>
    <col min="1573" max="1582" width="2.625" customWidth="1"/>
    <col min="1583" max="1583" width="3.5" customWidth="1"/>
    <col min="1584" max="1594" width="2.25" customWidth="1"/>
    <col min="1595" max="1595" width="8" customWidth="1"/>
    <col min="1793" max="1794" width="2.25" customWidth="1"/>
    <col min="1795" max="1795" width="3.625" customWidth="1"/>
    <col min="1796" max="1798" width="2.25" customWidth="1"/>
    <col min="1799" max="1799" width="1.625" customWidth="1"/>
    <col min="1800" max="1817" width="2.25" customWidth="1"/>
    <col min="1818" max="1820" width="2.75" customWidth="1"/>
    <col min="1821" max="1823" width="5.625" customWidth="1"/>
    <col min="1824" max="1826" width="2.25" customWidth="1"/>
    <col min="1827" max="1827" width="2.625" customWidth="1"/>
    <col min="1828" max="1828" width="3.5" customWidth="1"/>
    <col min="1829" max="1838" width="2.625" customWidth="1"/>
    <col min="1839" max="1839" width="3.5" customWidth="1"/>
    <col min="1840" max="1850" width="2.25" customWidth="1"/>
    <col min="1851" max="1851" width="8" customWidth="1"/>
    <col min="2049" max="2050" width="2.25" customWidth="1"/>
    <col min="2051" max="2051" width="3.625" customWidth="1"/>
    <col min="2052" max="2054" width="2.25" customWidth="1"/>
    <col min="2055" max="2055" width="1.625" customWidth="1"/>
    <col min="2056" max="2073" width="2.25" customWidth="1"/>
    <col min="2074" max="2076" width="2.75" customWidth="1"/>
    <col min="2077" max="2079" width="5.625" customWidth="1"/>
    <col min="2080" max="2082" width="2.25" customWidth="1"/>
    <col min="2083" max="2083" width="2.625" customWidth="1"/>
    <col min="2084" max="2084" width="3.5" customWidth="1"/>
    <col min="2085" max="2094" width="2.625" customWidth="1"/>
    <col min="2095" max="2095" width="3.5" customWidth="1"/>
    <col min="2096" max="2106" width="2.25" customWidth="1"/>
    <col min="2107" max="2107" width="8" customWidth="1"/>
    <col min="2305" max="2306" width="2.25" customWidth="1"/>
    <col min="2307" max="2307" width="3.625" customWidth="1"/>
    <col min="2308" max="2310" width="2.25" customWidth="1"/>
    <col min="2311" max="2311" width="1.625" customWidth="1"/>
    <col min="2312" max="2329" width="2.25" customWidth="1"/>
    <col min="2330" max="2332" width="2.75" customWidth="1"/>
    <col min="2333" max="2335" width="5.625" customWidth="1"/>
    <col min="2336" max="2338" width="2.25" customWidth="1"/>
    <col min="2339" max="2339" width="2.625" customWidth="1"/>
    <col min="2340" max="2340" width="3.5" customWidth="1"/>
    <col min="2341" max="2350" width="2.625" customWidth="1"/>
    <col min="2351" max="2351" width="3.5" customWidth="1"/>
    <col min="2352" max="2362" width="2.25" customWidth="1"/>
    <col min="2363" max="2363" width="8" customWidth="1"/>
    <col min="2561" max="2562" width="2.25" customWidth="1"/>
    <col min="2563" max="2563" width="3.625" customWidth="1"/>
    <col min="2564" max="2566" width="2.25" customWidth="1"/>
    <col min="2567" max="2567" width="1.625" customWidth="1"/>
    <col min="2568" max="2585" width="2.25" customWidth="1"/>
    <col min="2586" max="2588" width="2.75" customWidth="1"/>
    <col min="2589" max="2591" width="5.625" customWidth="1"/>
    <col min="2592" max="2594" width="2.25" customWidth="1"/>
    <col min="2595" max="2595" width="2.625" customWidth="1"/>
    <col min="2596" max="2596" width="3.5" customWidth="1"/>
    <col min="2597" max="2606" width="2.625" customWidth="1"/>
    <col min="2607" max="2607" width="3.5" customWidth="1"/>
    <col min="2608" max="2618" width="2.25" customWidth="1"/>
    <col min="2619" max="2619" width="8" customWidth="1"/>
    <col min="2817" max="2818" width="2.25" customWidth="1"/>
    <col min="2819" max="2819" width="3.625" customWidth="1"/>
    <col min="2820" max="2822" width="2.25" customWidth="1"/>
    <col min="2823" max="2823" width="1.625" customWidth="1"/>
    <col min="2824" max="2841" width="2.25" customWidth="1"/>
    <col min="2842" max="2844" width="2.75" customWidth="1"/>
    <col min="2845" max="2847" width="5.625" customWidth="1"/>
    <col min="2848" max="2850" width="2.25" customWidth="1"/>
    <col min="2851" max="2851" width="2.625" customWidth="1"/>
    <col min="2852" max="2852" width="3.5" customWidth="1"/>
    <col min="2853" max="2862" width="2.625" customWidth="1"/>
    <col min="2863" max="2863" width="3.5" customWidth="1"/>
    <col min="2864" max="2874" width="2.25" customWidth="1"/>
    <col min="2875" max="2875" width="8" customWidth="1"/>
    <col min="3073" max="3074" width="2.25" customWidth="1"/>
    <col min="3075" max="3075" width="3.625" customWidth="1"/>
    <col min="3076" max="3078" width="2.25" customWidth="1"/>
    <col min="3079" max="3079" width="1.625" customWidth="1"/>
    <col min="3080" max="3097" width="2.25" customWidth="1"/>
    <col min="3098" max="3100" width="2.75" customWidth="1"/>
    <col min="3101" max="3103" width="5.625" customWidth="1"/>
    <col min="3104" max="3106" width="2.25" customWidth="1"/>
    <col min="3107" max="3107" width="2.625" customWidth="1"/>
    <col min="3108" max="3108" width="3.5" customWidth="1"/>
    <col min="3109" max="3118" width="2.625" customWidth="1"/>
    <col min="3119" max="3119" width="3.5" customWidth="1"/>
    <col min="3120" max="3130" width="2.25" customWidth="1"/>
    <col min="3131" max="3131" width="8" customWidth="1"/>
    <col min="3329" max="3330" width="2.25" customWidth="1"/>
    <col min="3331" max="3331" width="3.625" customWidth="1"/>
    <col min="3332" max="3334" width="2.25" customWidth="1"/>
    <col min="3335" max="3335" width="1.625" customWidth="1"/>
    <col min="3336" max="3353" width="2.25" customWidth="1"/>
    <col min="3354" max="3356" width="2.75" customWidth="1"/>
    <col min="3357" max="3359" width="5.625" customWidth="1"/>
    <col min="3360" max="3362" width="2.25" customWidth="1"/>
    <col min="3363" max="3363" width="2.625" customWidth="1"/>
    <col min="3364" max="3364" width="3.5" customWidth="1"/>
    <col min="3365" max="3374" width="2.625" customWidth="1"/>
    <col min="3375" max="3375" width="3.5" customWidth="1"/>
    <col min="3376" max="3386" width="2.25" customWidth="1"/>
    <col min="3387" max="3387" width="8" customWidth="1"/>
    <col min="3585" max="3586" width="2.25" customWidth="1"/>
    <col min="3587" max="3587" width="3.625" customWidth="1"/>
    <col min="3588" max="3590" width="2.25" customWidth="1"/>
    <col min="3591" max="3591" width="1.625" customWidth="1"/>
    <col min="3592" max="3609" width="2.25" customWidth="1"/>
    <col min="3610" max="3612" width="2.75" customWidth="1"/>
    <col min="3613" max="3615" width="5.625" customWidth="1"/>
    <col min="3616" max="3618" width="2.25" customWidth="1"/>
    <col min="3619" max="3619" width="2.625" customWidth="1"/>
    <col min="3620" max="3620" width="3.5" customWidth="1"/>
    <col min="3621" max="3630" width="2.625" customWidth="1"/>
    <col min="3631" max="3631" width="3.5" customWidth="1"/>
    <col min="3632" max="3642" width="2.25" customWidth="1"/>
    <col min="3643" max="3643" width="8" customWidth="1"/>
    <col min="3841" max="3842" width="2.25" customWidth="1"/>
    <col min="3843" max="3843" width="3.625" customWidth="1"/>
    <col min="3844" max="3846" width="2.25" customWidth="1"/>
    <col min="3847" max="3847" width="1.625" customWidth="1"/>
    <col min="3848" max="3865" width="2.25" customWidth="1"/>
    <col min="3866" max="3868" width="2.75" customWidth="1"/>
    <col min="3869" max="3871" width="5.625" customWidth="1"/>
    <col min="3872" max="3874" width="2.25" customWidth="1"/>
    <col min="3875" max="3875" width="2.625" customWidth="1"/>
    <col min="3876" max="3876" width="3.5" customWidth="1"/>
    <col min="3877" max="3886" width="2.625" customWidth="1"/>
    <col min="3887" max="3887" width="3.5" customWidth="1"/>
    <col min="3888" max="3898" width="2.25" customWidth="1"/>
    <col min="3899" max="3899" width="8" customWidth="1"/>
    <col min="4097" max="4098" width="2.25" customWidth="1"/>
    <col min="4099" max="4099" width="3.625" customWidth="1"/>
    <col min="4100" max="4102" width="2.25" customWidth="1"/>
    <col min="4103" max="4103" width="1.625" customWidth="1"/>
    <col min="4104" max="4121" width="2.25" customWidth="1"/>
    <col min="4122" max="4124" width="2.75" customWidth="1"/>
    <col min="4125" max="4127" width="5.625" customWidth="1"/>
    <col min="4128" max="4130" width="2.25" customWidth="1"/>
    <col min="4131" max="4131" width="2.625" customWidth="1"/>
    <col min="4132" max="4132" width="3.5" customWidth="1"/>
    <col min="4133" max="4142" width="2.625" customWidth="1"/>
    <col min="4143" max="4143" width="3.5" customWidth="1"/>
    <col min="4144" max="4154" width="2.25" customWidth="1"/>
    <col min="4155" max="4155" width="8" customWidth="1"/>
    <col min="4353" max="4354" width="2.25" customWidth="1"/>
    <col min="4355" max="4355" width="3.625" customWidth="1"/>
    <col min="4356" max="4358" width="2.25" customWidth="1"/>
    <col min="4359" max="4359" width="1.625" customWidth="1"/>
    <col min="4360" max="4377" width="2.25" customWidth="1"/>
    <col min="4378" max="4380" width="2.75" customWidth="1"/>
    <col min="4381" max="4383" width="5.625" customWidth="1"/>
    <col min="4384" max="4386" width="2.25" customWidth="1"/>
    <col min="4387" max="4387" width="2.625" customWidth="1"/>
    <col min="4388" max="4388" width="3.5" customWidth="1"/>
    <col min="4389" max="4398" width="2.625" customWidth="1"/>
    <col min="4399" max="4399" width="3.5" customWidth="1"/>
    <col min="4400" max="4410" width="2.25" customWidth="1"/>
    <col min="4411" max="4411" width="8" customWidth="1"/>
    <col min="4609" max="4610" width="2.25" customWidth="1"/>
    <col min="4611" max="4611" width="3.625" customWidth="1"/>
    <col min="4612" max="4614" width="2.25" customWidth="1"/>
    <col min="4615" max="4615" width="1.625" customWidth="1"/>
    <col min="4616" max="4633" width="2.25" customWidth="1"/>
    <col min="4634" max="4636" width="2.75" customWidth="1"/>
    <col min="4637" max="4639" width="5.625" customWidth="1"/>
    <col min="4640" max="4642" width="2.25" customWidth="1"/>
    <col min="4643" max="4643" width="2.625" customWidth="1"/>
    <col min="4644" max="4644" width="3.5" customWidth="1"/>
    <col min="4645" max="4654" width="2.625" customWidth="1"/>
    <col min="4655" max="4655" width="3.5" customWidth="1"/>
    <col min="4656" max="4666" width="2.25" customWidth="1"/>
    <col min="4667" max="4667" width="8" customWidth="1"/>
    <col min="4865" max="4866" width="2.25" customWidth="1"/>
    <col min="4867" max="4867" width="3.625" customWidth="1"/>
    <col min="4868" max="4870" width="2.25" customWidth="1"/>
    <col min="4871" max="4871" width="1.625" customWidth="1"/>
    <col min="4872" max="4889" width="2.25" customWidth="1"/>
    <col min="4890" max="4892" width="2.75" customWidth="1"/>
    <col min="4893" max="4895" width="5.625" customWidth="1"/>
    <col min="4896" max="4898" width="2.25" customWidth="1"/>
    <col min="4899" max="4899" width="2.625" customWidth="1"/>
    <col min="4900" max="4900" width="3.5" customWidth="1"/>
    <col min="4901" max="4910" width="2.625" customWidth="1"/>
    <col min="4911" max="4911" width="3.5" customWidth="1"/>
    <col min="4912" max="4922" width="2.25" customWidth="1"/>
    <col min="4923" max="4923" width="8" customWidth="1"/>
    <col min="5121" max="5122" width="2.25" customWidth="1"/>
    <col min="5123" max="5123" width="3.625" customWidth="1"/>
    <col min="5124" max="5126" width="2.25" customWidth="1"/>
    <col min="5127" max="5127" width="1.625" customWidth="1"/>
    <col min="5128" max="5145" width="2.25" customWidth="1"/>
    <col min="5146" max="5148" width="2.75" customWidth="1"/>
    <col min="5149" max="5151" width="5.625" customWidth="1"/>
    <col min="5152" max="5154" width="2.25" customWidth="1"/>
    <col min="5155" max="5155" width="2.625" customWidth="1"/>
    <col min="5156" max="5156" width="3.5" customWidth="1"/>
    <col min="5157" max="5166" width="2.625" customWidth="1"/>
    <col min="5167" max="5167" width="3.5" customWidth="1"/>
    <col min="5168" max="5178" width="2.25" customWidth="1"/>
    <col min="5179" max="5179" width="8" customWidth="1"/>
    <col min="5377" max="5378" width="2.25" customWidth="1"/>
    <col min="5379" max="5379" width="3.625" customWidth="1"/>
    <col min="5380" max="5382" width="2.25" customWidth="1"/>
    <col min="5383" max="5383" width="1.625" customWidth="1"/>
    <col min="5384" max="5401" width="2.25" customWidth="1"/>
    <col min="5402" max="5404" width="2.75" customWidth="1"/>
    <col min="5405" max="5407" width="5.625" customWidth="1"/>
    <col min="5408" max="5410" width="2.25" customWidth="1"/>
    <col min="5411" max="5411" width="2.625" customWidth="1"/>
    <col min="5412" max="5412" width="3.5" customWidth="1"/>
    <col min="5413" max="5422" width="2.625" customWidth="1"/>
    <col min="5423" max="5423" width="3.5" customWidth="1"/>
    <col min="5424" max="5434" width="2.25" customWidth="1"/>
    <col min="5435" max="5435" width="8" customWidth="1"/>
    <col min="5633" max="5634" width="2.25" customWidth="1"/>
    <col min="5635" max="5635" width="3.625" customWidth="1"/>
    <col min="5636" max="5638" width="2.25" customWidth="1"/>
    <col min="5639" max="5639" width="1.625" customWidth="1"/>
    <col min="5640" max="5657" width="2.25" customWidth="1"/>
    <col min="5658" max="5660" width="2.75" customWidth="1"/>
    <col min="5661" max="5663" width="5.625" customWidth="1"/>
    <col min="5664" max="5666" width="2.25" customWidth="1"/>
    <col min="5667" max="5667" width="2.625" customWidth="1"/>
    <col min="5668" max="5668" width="3.5" customWidth="1"/>
    <col min="5669" max="5678" width="2.625" customWidth="1"/>
    <col min="5679" max="5679" width="3.5" customWidth="1"/>
    <col min="5680" max="5690" width="2.25" customWidth="1"/>
    <col min="5691" max="5691" width="8" customWidth="1"/>
    <col min="5889" max="5890" width="2.25" customWidth="1"/>
    <col min="5891" max="5891" width="3.625" customWidth="1"/>
    <col min="5892" max="5894" width="2.25" customWidth="1"/>
    <col min="5895" max="5895" width="1.625" customWidth="1"/>
    <col min="5896" max="5913" width="2.25" customWidth="1"/>
    <col min="5914" max="5916" width="2.75" customWidth="1"/>
    <col min="5917" max="5919" width="5.625" customWidth="1"/>
    <col min="5920" max="5922" width="2.25" customWidth="1"/>
    <col min="5923" max="5923" width="2.625" customWidth="1"/>
    <col min="5924" max="5924" width="3.5" customWidth="1"/>
    <col min="5925" max="5934" width="2.625" customWidth="1"/>
    <col min="5935" max="5935" width="3.5" customWidth="1"/>
    <col min="5936" max="5946" width="2.25" customWidth="1"/>
    <col min="5947" max="5947" width="8" customWidth="1"/>
    <col min="6145" max="6146" width="2.25" customWidth="1"/>
    <col min="6147" max="6147" width="3.625" customWidth="1"/>
    <col min="6148" max="6150" width="2.25" customWidth="1"/>
    <col min="6151" max="6151" width="1.625" customWidth="1"/>
    <col min="6152" max="6169" width="2.25" customWidth="1"/>
    <col min="6170" max="6172" width="2.75" customWidth="1"/>
    <col min="6173" max="6175" width="5.625" customWidth="1"/>
    <col min="6176" max="6178" width="2.25" customWidth="1"/>
    <col min="6179" max="6179" width="2.625" customWidth="1"/>
    <col min="6180" max="6180" width="3.5" customWidth="1"/>
    <col min="6181" max="6190" width="2.625" customWidth="1"/>
    <col min="6191" max="6191" width="3.5" customWidth="1"/>
    <col min="6192" max="6202" width="2.25" customWidth="1"/>
    <col min="6203" max="6203" width="8" customWidth="1"/>
    <col min="6401" max="6402" width="2.25" customWidth="1"/>
    <col min="6403" max="6403" width="3.625" customWidth="1"/>
    <col min="6404" max="6406" width="2.25" customWidth="1"/>
    <col min="6407" max="6407" width="1.625" customWidth="1"/>
    <col min="6408" max="6425" width="2.25" customWidth="1"/>
    <col min="6426" max="6428" width="2.75" customWidth="1"/>
    <col min="6429" max="6431" width="5.625" customWidth="1"/>
    <col min="6432" max="6434" width="2.25" customWidth="1"/>
    <col min="6435" max="6435" width="2.625" customWidth="1"/>
    <col min="6436" max="6436" width="3.5" customWidth="1"/>
    <col min="6437" max="6446" width="2.625" customWidth="1"/>
    <col min="6447" max="6447" width="3.5" customWidth="1"/>
    <col min="6448" max="6458" width="2.25" customWidth="1"/>
    <col min="6459" max="6459" width="8" customWidth="1"/>
    <col min="6657" max="6658" width="2.25" customWidth="1"/>
    <col min="6659" max="6659" width="3.625" customWidth="1"/>
    <col min="6660" max="6662" width="2.25" customWidth="1"/>
    <col min="6663" max="6663" width="1.625" customWidth="1"/>
    <col min="6664" max="6681" width="2.25" customWidth="1"/>
    <col min="6682" max="6684" width="2.75" customWidth="1"/>
    <col min="6685" max="6687" width="5.625" customWidth="1"/>
    <col min="6688" max="6690" width="2.25" customWidth="1"/>
    <col min="6691" max="6691" width="2.625" customWidth="1"/>
    <col min="6692" max="6692" width="3.5" customWidth="1"/>
    <col min="6693" max="6702" width="2.625" customWidth="1"/>
    <col min="6703" max="6703" width="3.5" customWidth="1"/>
    <col min="6704" max="6714" width="2.25" customWidth="1"/>
    <col min="6715" max="6715" width="8" customWidth="1"/>
    <col min="6913" max="6914" width="2.25" customWidth="1"/>
    <col min="6915" max="6915" width="3.625" customWidth="1"/>
    <col min="6916" max="6918" width="2.25" customWidth="1"/>
    <col min="6919" max="6919" width="1.625" customWidth="1"/>
    <col min="6920" max="6937" width="2.25" customWidth="1"/>
    <col min="6938" max="6940" width="2.75" customWidth="1"/>
    <col min="6941" max="6943" width="5.625" customWidth="1"/>
    <col min="6944" max="6946" width="2.25" customWidth="1"/>
    <col min="6947" max="6947" width="2.625" customWidth="1"/>
    <col min="6948" max="6948" width="3.5" customWidth="1"/>
    <col min="6949" max="6958" width="2.625" customWidth="1"/>
    <col min="6959" max="6959" width="3.5" customWidth="1"/>
    <col min="6960" max="6970" width="2.25" customWidth="1"/>
    <col min="6971" max="6971" width="8" customWidth="1"/>
    <col min="7169" max="7170" width="2.25" customWidth="1"/>
    <col min="7171" max="7171" width="3.625" customWidth="1"/>
    <col min="7172" max="7174" width="2.25" customWidth="1"/>
    <col min="7175" max="7175" width="1.625" customWidth="1"/>
    <col min="7176" max="7193" width="2.25" customWidth="1"/>
    <col min="7194" max="7196" width="2.75" customWidth="1"/>
    <col min="7197" max="7199" width="5.625" customWidth="1"/>
    <col min="7200" max="7202" width="2.25" customWidth="1"/>
    <col min="7203" max="7203" width="2.625" customWidth="1"/>
    <col min="7204" max="7204" width="3.5" customWidth="1"/>
    <col min="7205" max="7214" width="2.625" customWidth="1"/>
    <col min="7215" max="7215" width="3.5" customWidth="1"/>
    <col min="7216" max="7226" width="2.25" customWidth="1"/>
    <col min="7227" max="7227" width="8" customWidth="1"/>
    <col min="7425" max="7426" width="2.25" customWidth="1"/>
    <col min="7427" max="7427" width="3.625" customWidth="1"/>
    <col min="7428" max="7430" width="2.25" customWidth="1"/>
    <col min="7431" max="7431" width="1.625" customWidth="1"/>
    <col min="7432" max="7449" width="2.25" customWidth="1"/>
    <col min="7450" max="7452" width="2.75" customWidth="1"/>
    <col min="7453" max="7455" width="5.625" customWidth="1"/>
    <col min="7456" max="7458" width="2.25" customWidth="1"/>
    <col min="7459" max="7459" width="2.625" customWidth="1"/>
    <col min="7460" max="7460" width="3.5" customWidth="1"/>
    <col min="7461" max="7470" width="2.625" customWidth="1"/>
    <col min="7471" max="7471" width="3.5" customWidth="1"/>
    <col min="7472" max="7482" width="2.25" customWidth="1"/>
    <col min="7483" max="7483" width="8" customWidth="1"/>
    <col min="7681" max="7682" width="2.25" customWidth="1"/>
    <col min="7683" max="7683" width="3.625" customWidth="1"/>
    <col min="7684" max="7686" width="2.25" customWidth="1"/>
    <col min="7687" max="7687" width="1.625" customWidth="1"/>
    <col min="7688" max="7705" width="2.25" customWidth="1"/>
    <col min="7706" max="7708" width="2.75" customWidth="1"/>
    <col min="7709" max="7711" width="5.625" customWidth="1"/>
    <col min="7712" max="7714" width="2.25" customWidth="1"/>
    <col min="7715" max="7715" width="2.625" customWidth="1"/>
    <col min="7716" max="7716" width="3.5" customWidth="1"/>
    <col min="7717" max="7726" width="2.625" customWidth="1"/>
    <col min="7727" max="7727" width="3.5" customWidth="1"/>
    <col min="7728" max="7738" width="2.25" customWidth="1"/>
    <col min="7739" max="7739" width="8" customWidth="1"/>
    <col min="7937" max="7938" width="2.25" customWidth="1"/>
    <col min="7939" max="7939" width="3.625" customWidth="1"/>
    <col min="7940" max="7942" width="2.25" customWidth="1"/>
    <col min="7943" max="7943" width="1.625" customWidth="1"/>
    <col min="7944" max="7961" width="2.25" customWidth="1"/>
    <col min="7962" max="7964" width="2.75" customWidth="1"/>
    <col min="7965" max="7967" width="5.625" customWidth="1"/>
    <col min="7968" max="7970" width="2.25" customWidth="1"/>
    <col min="7971" max="7971" width="2.625" customWidth="1"/>
    <col min="7972" max="7972" width="3.5" customWidth="1"/>
    <col min="7973" max="7982" width="2.625" customWidth="1"/>
    <col min="7983" max="7983" width="3.5" customWidth="1"/>
    <col min="7984" max="7994" width="2.25" customWidth="1"/>
    <col min="7995" max="7995" width="8" customWidth="1"/>
    <col min="8193" max="8194" width="2.25" customWidth="1"/>
    <col min="8195" max="8195" width="3.625" customWidth="1"/>
    <col min="8196" max="8198" width="2.25" customWidth="1"/>
    <col min="8199" max="8199" width="1.625" customWidth="1"/>
    <col min="8200" max="8217" width="2.25" customWidth="1"/>
    <col min="8218" max="8220" width="2.75" customWidth="1"/>
    <col min="8221" max="8223" width="5.625" customWidth="1"/>
    <col min="8224" max="8226" width="2.25" customWidth="1"/>
    <col min="8227" max="8227" width="2.625" customWidth="1"/>
    <col min="8228" max="8228" width="3.5" customWidth="1"/>
    <col min="8229" max="8238" width="2.625" customWidth="1"/>
    <col min="8239" max="8239" width="3.5" customWidth="1"/>
    <col min="8240" max="8250" width="2.25" customWidth="1"/>
    <col min="8251" max="8251" width="8" customWidth="1"/>
    <col min="8449" max="8450" width="2.25" customWidth="1"/>
    <col min="8451" max="8451" width="3.625" customWidth="1"/>
    <col min="8452" max="8454" width="2.25" customWidth="1"/>
    <col min="8455" max="8455" width="1.625" customWidth="1"/>
    <col min="8456" max="8473" width="2.25" customWidth="1"/>
    <col min="8474" max="8476" width="2.75" customWidth="1"/>
    <col min="8477" max="8479" width="5.625" customWidth="1"/>
    <col min="8480" max="8482" width="2.25" customWidth="1"/>
    <col min="8483" max="8483" width="2.625" customWidth="1"/>
    <col min="8484" max="8484" width="3.5" customWidth="1"/>
    <col min="8485" max="8494" width="2.625" customWidth="1"/>
    <col min="8495" max="8495" width="3.5" customWidth="1"/>
    <col min="8496" max="8506" width="2.25" customWidth="1"/>
    <col min="8507" max="8507" width="8" customWidth="1"/>
    <col min="8705" max="8706" width="2.25" customWidth="1"/>
    <col min="8707" max="8707" width="3.625" customWidth="1"/>
    <col min="8708" max="8710" width="2.25" customWidth="1"/>
    <col min="8711" max="8711" width="1.625" customWidth="1"/>
    <col min="8712" max="8729" width="2.25" customWidth="1"/>
    <col min="8730" max="8732" width="2.75" customWidth="1"/>
    <col min="8733" max="8735" width="5.625" customWidth="1"/>
    <col min="8736" max="8738" width="2.25" customWidth="1"/>
    <col min="8739" max="8739" width="2.625" customWidth="1"/>
    <col min="8740" max="8740" width="3.5" customWidth="1"/>
    <col min="8741" max="8750" width="2.625" customWidth="1"/>
    <col min="8751" max="8751" width="3.5" customWidth="1"/>
    <col min="8752" max="8762" width="2.25" customWidth="1"/>
    <col min="8763" max="8763" width="8" customWidth="1"/>
    <col min="8961" max="8962" width="2.25" customWidth="1"/>
    <col min="8963" max="8963" width="3.625" customWidth="1"/>
    <col min="8964" max="8966" width="2.25" customWidth="1"/>
    <col min="8967" max="8967" width="1.625" customWidth="1"/>
    <col min="8968" max="8985" width="2.25" customWidth="1"/>
    <col min="8986" max="8988" width="2.75" customWidth="1"/>
    <col min="8989" max="8991" width="5.625" customWidth="1"/>
    <col min="8992" max="8994" width="2.25" customWidth="1"/>
    <col min="8995" max="8995" width="2.625" customWidth="1"/>
    <col min="8996" max="8996" width="3.5" customWidth="1"/>
    <col min="8997" max="9006" width="2.625" customWidth="1"/>
    <col min="9007" max="9007" width="3.5" customWidth="1"/>
    <col min="9008" max="9018" width="2.25" customWidth="1"/>
    <col min="9019" max="9019" width="8" customWidth="1"/>
    <col min="9217" max="9218" width="2.25" customWidth="1"/>
    <col min="9219" max="9219" width="3.625" customWidth="1"/>
    <col min="9220" max="9222" width="2.25" customWidth="1"/>
    <col min="9223" max="9223" width="1.625" customWidth="1"/>
    <col min="9224" max="9241" width="2.25" customWidth="1"/>
    <col min="9242" max="9244" width="2.75" customWidth="1"/>
    <col min="9245" max="9247" width="5.625" customWidth="1"/>
    <col min="9248" max="9250" width="2.25" customWidth="1"/>
    <col min="9251" max="9251" width="2.625" customWidth="1"/>
    <col min="9252" max="9252" width="3.5" customWidth="1"/>
    <col min="9253" max="9262" width="2.625" customWidth="1"/>
    <col min="9263" max="9263" width="3.5" customWidth="1"/>
    <col min="9264" max="9274" width="2.25" customWidth="1"/>
    <col min="9275" max="9275" width="8" customWidth="1"/>
    <col min="9473" max="9474" width="2.25" customWidth="1"/>
    <col min="9475" max="9475" width="3.625" customWidth="1"/>
    <col min="9476" max="9478" width="2.25" customWidth="1"/>
    <col min="9479" max="9479" width="1.625" customWidth="1"/>
    <col min="9480" max="9497" width="2.25" customWidth="1"/>
    <col min="9498" max="9500" width="2.75" customWidth="1"/>
    <col min="9501" max="9503" width="5.625" customWidth="1"/>
    <col min="9504" max="9506" width="2.25" customWidth="1"/>
    <col min="9507" max="9507" width="2.625" customWidth="1"/>
    <col min="9508" max="9508" width="3.5" customWidth="1"/>
    <col min="9509" max="9518" width="2.625" customWidth="1"/>
    <col min="9519" max="9519" width="3.5" customWidth="1"/>
    <col min="9520" max="9530" width="2.25" customWidth="1"/>
    <col min="9531" max="9531" width="8" customWidth="1"/>
    <col min="9729" max="9730" width="2.25" customWidth="1"/>
    <col min="9731" max="9731" width="3.625" customWidth="1"/>
    <col min="9732" max="9734" width="2.25" customWidth="1"/>
    <col min="9735" max="9735" width="1.625" customWidth="1"/>
    <col min="9736" max="9753" width="2.25" customWidth="1"/>
    <col min="9754" max="9756" width="2.75" customWidth="1"/>
    <col min="9757" max="9759" width="5.625" customWidth="1"/>
    <col min="9760" max="9762" width="2.25" customWidth="1"/>
    <col min="9763" max="9763" width="2.625" customWidth="1"/>
    <col min="9764" max="9764" width="3.5" customWidth="1"/>
    <col min="9765" max="9774" width="2.625" customWidth="1"/>
    <col min="9775" max="9775" width="3.5" customWidth="1"/>
    <col min="9776" max="9786" width="2.25" customWidth="1"/>
    <col min="9787" max="9787" width="8" customWidth="1"/>
    <col min="9985" max="9986" width="2.25" customWidth="1"/>
    <col min="9987" max="9987" width="3.625" customWidth="1"/>
    <col min="9988" max="9990" width="2.25" customWidth="1"/>
    <col min="9991" max="9991" width="1.625" customWidth="1"/>
    <col min="9992" max="10009" width="2.25" customWidth="1"/>
    <col min="10010" max="10012" width="2.75" customWidth="1"/>
    <col min="10013" max="10015" width="5.625" customWidth="1"/>
    <col min="10016" max="10018" width="2.25" customWidth="1"/>
    <col min="10019" max="10019" width="2.625" customWidth="1"/>
    <col min="10020" max="10020" width="3.5" customWidth="1"/>
    <col min="10021" max="10030" width="2.625" customWidth="1"/>
    <col min="10031" max="10031" width="3.5" customWidth="1"/>
    <col min="10032" max="10042" width="2.25" customWidth="1"/>
    <col min="10043" max="10043" width="8" customWidth="1"/>
    <col min="10241" max="10242" width="2.25" customWidth="1"/>
    <col min="10243" max="10243" width="3.625" customWidth="1"/>
    <col min="10244" max="10246" width="2.25" customWidth="1"/>
    <col min="10247" max="10247" width="1.625" customWidth="1"/>
    <col min="10248" max="10265" width="2.25" customWidth="1"/>
    <col min="10266" max="10268" width="2.75" customWidth="1"/>
    <col min="10269" max="10271" width="5.625" customWidth="1"/>
    <col min="10272" max="10274" width="2.25" customWidth="1"/>
    <col min="10275" max="10275" width="2.625" customWidth="1"/>
    <col min="10276" max="10276" width="3.5" customWidth="1"/>
    <col min="10277" max="10286" width="2.625" customWidth="1"/>
    <col min="10287" max="10287" width="3.5" customWidth="1"/>
    <col min="10288" max="10298" width="2.25" customWidth="1"/>
    <col min="10299" max="10299" width="8" customWidth="1"/>
    <col min="10497" max="10498" width="2.25" customWidth="1"/>
    <col min="10499" max="10499" width="3.625" customWidth="1"/>
    <col min="10500" max="10502" width="2.25" customWidth="1"/>
    <col min="10503" max="10503" width="1.625" customWidth="1"/>
    <col min="10504" max="10521" width="2.25" customWidth="1"/>
    <col min="10522" max="10524" width="2.75" customWidth="1"/>
    <col min="10525" max="10527" width="5.625" customWidth="1"/>
    <col min="10528" max="10530" width="2.25" customWidth="1"/>
    <col min="10531" max="10531" width="2.625" customWidth="1"/>
    <col min="10532" max="10532" width="3.5" customWidth="1"/>
    <col min="10533" max="10542" width="2.625" customWidth="1"/>
    <col min="10543" max="10543" width="3.5" customWidth="1"/>
    <col min="10544" max="10554" width="2.25" customWidth="1"/>
    <col min="10555" max="10555" width="8" customWidth="1"/>
    <col min="10753" max="10754" width="2.25" customWidth="1"/>
    <col min="10755" max="10755" width="3.625" customWidth="1"/>
    <col min="10756" max="10758" width="2.25" customWidth="1"/>
    <col min="10759" max="10759" width="1.625" customWidth="1"/>
    <col min="10760" max="10777" width="2.25" customWidth="1"/>
    <col min="10778" max="10780" width="2.75" customWidth="1"/>
    <col min="10781" max="10783" width="5.625" customWidth="1"/>
    <col min="10784" max="10786" width="2.25" customWidth="1"/>
    <col min="10787" max="10787" width="2.625" customWidth="1"/>
    <col min="10788" max="10788" width="3.5" customWidth="1"/>
    <col min="10789" max="10798" width="2.625" customWidth="1"/>
    <col min="10799" max="10799" width="3.5" customWidth="1"/>
    <col min="10800" max="10810" width="2.25" customWidth="1"/>
    <col min="10811" max="10811" width="8" customWidth="1"/>
    <col min="11009" max="11010" width="2.25" customWidth="1"/>
    <col min="11011" max="11011" width="3.625" customWidth="1"/>
    <col min="11012" max="11014" width="2.25" customWidth="1"/>
    <col min="11015" max="11015" width="1.625" customWidth="1"/>
    <col min="11016" max="11033" width="2.25" customWidth="1"/>
    <col min="11034" max="11036" width="2.75" customWidth="1"/>
    <col min="11037" max="11039" width="5.625" customWidth="1"/>
    <col min="11040" max="11042" width="2.25" customWidth="1"/>
    <col min="11043" max="11043" width="2.625" customWidth="1"/>
    <col min="11044" max="11044" width="3.5" customWidth="1"/>
    <col min="11045" max="11054" width="2.625" customWidth="1"/>
    <col min="11055" max="11055" width="3.5" customWidth="1"/>
    <col min="11056" max="11066" width="2.25" customWidth="1"/>
    <col min="11067" max="11067" width="8" customWidth="1"/>
    <col min="11265" max="11266" width="2.25" customWidth="1"/>
    <col min="11267" max="11267" width="3.625" customWidth="1"/>
    <col min="11268" max="11270" width="2.25" customWidth="1"/>
    <col min="11271" max="11271" width="1.625" customWidth="1"/>
    <col min="11272" max="11289" width="2.25" customWidth="1"/>
    <col min="11290" max="11292" width="2.75" customWidth="1"/>
    <col min="11293" max="11295" width="5.625" customWidth="1"/>
    <col min="11296" max="11298" width="2.25" customWidth="1"/>
    <col min="11299" max="11299" width="2.625" customWidth="1"/>
    <col min="11300" max="11300" width="3.5" customWidth="1"/>
    <col min="11301" max="11310" width="2.625" customWidth="1"/>
    <col min="11311" max="11311" width="3.5" customWidth="1"/>
    <col min="11312" max="11322" width="2.25" customWidth="1"/>
    <col min="11323" max="11323" width="8" customWidth="1"/>
    <col min="11521" max="11522" width="2.25" customWidth="1"/>
    <col min="11523" max="11523" width="3.625" customWidth="1"/>
    <col min="11524" max="11526" width="2.25" customWidth="1"/>
    <col min="11527" max="11527" width="1.625" customWidth="1"/>
    <col min="11528" max="11545" width="2.25" customWidth="1"/>
    <col min="11546" max="11548" width="2.75" customWidth="1"/>
    <col min="11549" max="11551" width="5.625" customWidth="1"/>
    <col min="11552" max="11554" width="2.25" customWidth="1"/>
    <col min="11555" max="11555" width="2.625" customWidth="1"/>
    <col min="11556" max="11556" width="3.5" customWidth="1"/>
    <col min="11557" max="11566" width="2.625" customWidth="1"/>
    <col min="11567" max="11567" width="3.5" customWidth="1"/>
    <col min="11568" max="11578" width="2.25" customWidth="1"/>
    <col min="11579" max="11579" width="8" customWidth="1"/>
    <col min="11777" max="11778" width="2.25" customWidth="1"/>
    <col min="11779" max="11779" width="3.625" customWidth="1"/>
    <col min="11780" max="11782" width="2.25" customWidth="1"/>
    <col min="11783" max="11783" width="1.625" customWidth="1"/>
    <col min="11784" max="11801" width="2.25" customWidth="1"/>
    <col min="11802" max="11804" width="2.75" customWidth="1"/>
    <col min="11805" max="11807" width="5.625" customWidth="1"/>
    <col min="11808" max="11810" width="2.25" customWidth="1"/>
    <col min="11811" max="11811" width="2.625" customWidth="1"/>
    <col min="11812" max="11812" width="3.5" customWidth="1"/>
    <col min="11813" max="11822" width="2.625" customWidth="1"/>
    <col min="11823" max="11823" width="3.5" customWidth="1"/>
    <col min="11824" max="11834" width="2.25" customWidth="1"/>
    <col min="11835" max="11835" width="8" customWidth="1"/>
    <col min="12033" max="12034" width="2.25" customWidth="1"/>
    <col min="12035" max="12035" width="3.625" customWidth="1"/>
    <col min="12036" max="12038" width="2.25" customWidth="1"/>
    <col min="12039" max="12039" width="1.625" customWidth="1"/>
    <col min="12040" max="12057" width="2.25" customWidth="1"/>
    <col min="12058" max="12060" width="2.75" customWidth="1"/>
    <col min="12061" max="12063" width="5.625" customWidth="1"/>
    <col min="12064" max="12066" width="2.25" customWidth="1"/>
    <col min="12067" max="12067" width="2.625" customWidth="1"/>
    <col min="12068" max="12068" width="3.5" customWidth="1"/>
    <col min="12069" max="12078" width="2.625" customWidth="1"/>
    <col min="12079" max="12079" width="3.5" customWidth="1"/>
    <col min="12080" max="12090" width="2.25" customWidth="1"/>
    <col min="12091" max="12091" width="8" customWidth="1"/>
    <col min="12289" max="12290" width="2.25" customWidth="1"/>
    <col min="12291" max="12291" width="3.625" customWidth="1"/>
    <col min="12292" max="12294" width="2.25" customWidth="1"/>
    <col min="12295" max="12295" width="1.625" customWidth="1"/>
    <col min="12296" max="12313" width="2.25" customWidth="1"/>
    <col min="12314" max="12316" width="2.75" customWidth="1"/>
    <col min="12317" max="12319" width="5.625" customWidth="1"/>
    <col min="12320" max="12322" width="2.25" customWidth="1"/>
    <col min="12323" max="12323" width="2.625" customWidth="1"/>
    <col min="12324" max="12324" width="3.5" customWidth="1"/>
    <col min="12325" max="12334" width="2.625" customWidth="1"/>
    <col min="12335" max="12335" width="3.5" customWidth="1"/>
    <col min="12336" max="12346" width="2.25" customWidth="1"/>
    <col min="12347" max="12347" width="8" customWidth="1"/>
    <col min="12545" max="12546" width="2.25" customWidth="1"/>
    <col min="12547" max="12547" width="3.625" customWidth="1"/>
    <col min="12548" max="12550" width="2.25" customWidth="1"/>
    <col min="12551" max="12551" width="1.625" customWidth="1"/>
    <col min="12552" max="12569" width="2.25" customWidth="1"/>
    <col min="12570" max="12572" width="2.75" customWidth="1"/>
    <col min="12573" max="12575" width="5.625" customWidth="1"/>
    <col min="12576" max="12578" width="2.25" customWidth="1"/>
    <col min="12579" max="12579" width="2.625" customWidth="1"/>
    <col min="12580" max="12580" width="3.5" customWidth="1"/>
    <col min="12581" max="12590" width="2.625" customWidth="1"/>
    <col min="12591" max="12591" width="3.5" customWidth="1"/>
    <col min="12592" max="12602" width="2.25" customWidth="1"/>
    <col min="12603" max="12603" width="8" customWidth="1"/>
    <col min="12801" max="12802" width="2.25" customWidth="1"/>
    <col min="12803" max="12803" width="3.625" customWidth="1"/>
    <col min="12804" max="12806" width="2.25" customWidth="1"/>
    <col min="12807" max="12807" width="1.625" customWidth="1"/>
    <col min="12808" max="12825" width="2.25" customWidth="1"/>
    <col min="12826" max="12828" width="2.75" customWidth="1"/>
    <col min="12829" max="12831" width="5.625" customWidth="1"/>
    <col min="12832" max="12834" width="2.25" customWidth="1"/>
    <col min="12835" max="12835" width="2.625" customWidth="1"/>
    <col min="12836" max="12836" width="3.5" customWidth="1"/>
    <col min="12837" max="12846" width="2.625" customWidth="1"/>
    <col min="12847" max="12847" width="3.5" customWidth="1"/>
    <col min="12848" max="12858" width="2.25" customWidth="1"/>
    <col min="12859" max="12859" width="8" customWidth="1"/>
    <col min="13057" max="13058" width="2.25" customWidth="1"/>
    <col min="13059" max="13059" width="3.625" customWidth="1"/>
    <col min="13060" max="13062" width="2.25" customWidth="1"/>
    <col min="13063" max="13063" width="1.625" customWidth="1"/>
    <col min="13064" max="13081" width="2.25" customWidth="1"/>
    <col min="13082" max="13084" width="2.75" customWidth="1"/>
    <col min="13085" max="13087" width="5.625" customWidth="1"/>
    <col min="13088" max="13090" width="2.25" customWidth="1"/>
    <col min="13091" max="13091" width="2.625" customWidth="1"/>
    <col min="13092" max="13092" width="3.5" customWidth="1"/>
    <col min="13093" max="13102" width="2.625" customWidth="1"/>
    <col min="13103" max="13103" width="3.5" customWidth="1"/>
    <col min="13104" max="13114" width="2.25" customWidth="1"/>
    <col min="13115" max="13115" width="8" customWidth="1"/>
    <col min="13313" max="13314" width="2.25" customWidth="1"/>
    <col min="13315" max="13315" width="3.625" customWidth="1"/>
    <col min="13316" max="13318" width="2.25" customWidth="1"/>
    <col min="13319" max="13319" width="1.625" customWidth="1"/>
    <col min="13320" max="13337" width="2.25" customWidth="1"/>
    <col min="13338" max="13340" width="2.75" customWidth="1"/>
    <col min="13341" max="13343" width="5.625" customWidth="1"/>
    <col min="13344" max="13346" width="2.25" customWidth="1"/>
    <col min="13347" max="13347" width="2.625" customWidth="1"/>
    <col min="13348" max="13348" width="3.5" customWidth="1"/>
    <col min="13349" max="13358" width="2.625" customWidth="1"/>
    <col min="13359" max="13359" width="3.5" customWidth="1"/>
    <col min="13360" max="13370" width="2.25" customWidth="1"/>
    <col min="13371" max="13371" width="8" customWidth="1"/>
    <col min="13569" max="13570" width="2.25" customWidth="1"/>
    <col min="13571" max="13571" width="3.625" customWidth="1"/>
    <col min="13572" max="13574" width="2.25" customWidth="1"/>
    <col min="13575" max="13575" width="1.625" customWidth="1"/>
    <col min="13576" max="13593" width="2.25" customWidth="1"/>
    <col min="13594" max="13596" width="2.75" customWidth="1"/>
    <col min="13597" max="13599" width="5.625" customWidth="1"/>
    <col min="13600" max="13602" width="2.25" customWidth="1"/>
    <col min="13603" max="13603" width="2.625" customWidth="1"/>
    <col min="13604" max="13604" width="3.5" customWidth="1"/>
    <col min="13605" max="13614" width="2.625" customWidth="1"/>
    <col min="13615" max="13615" width="3.5" customWidth="1"/>
    <col min="13616" max="13626" width="2.25" customWidth="1"/>
    <col min="13627" max="13627" width="8" customWidth="1"/>
    <col min="13825" max="13826" width="2.25" customWidth="1"/>
    <col min="13827" max="13827" width="3.625" customWidth="1"/>
    <col min="13828" max="13830" width="2.25" customWidth="1"/>
    <col min="13831" max="13831" width="1.625" customWidth="1"/>
    <col min="13832" max="13849" width="2.25" customWidth="1"/>
    <col min="13850" max="13852" width="2.75" customWidth="1"/>
    <col min="13853" max="13855" width="5.625" customWidth="1"/>
    <col min="13856" max="13858" width="2.25" customWidth="1"/>
    <col min="13859" max="13859" width="2.625" customWidth="1"/>
    <col min="13860" max="13860" width="3.5" customWidth="1"/>
    <col min="13861" max="13870" width="2.625" customWidth="1"/>
    <col min="13871" max="13871" width="3.5" customWidth="1"/>
    <col min="13872" max="13882" width="2.25" customWidth="1"/>
    <col min="13883" max="13883" width="8" customWidth="1"/>
    <col min="14081" max="14082" width="2.25" customWidth="1"/>
    <col min="14083" max="14083" width="3.625" customWidth="1"/>
    <col min="14084" max="14086" width="2.25" customWidth="1"/>
    <col min="14087" max="14087" width="1.625" customWidth="1"/>
    <col min="14088" max="14105" width="2.25" customWidth="1"/>
    <col min="14106" max="14108" width="2.75" customWidth="1"/>
    <col min="14109" max="14111" width="5.625" customWidth="1"/>
    <col min="14112" max="14114" width="2.25" customWidth="1"/>
    <col min="14115" max="14115" width="2.625" customWidth="1"/>
    <col min="14116" max="14116" width="3.5" customWidth="1"/>
    <col min="14117" max="14126" width="2.625" customWidth="1"/>
    <col min="14127" max="14127" width="3.5" customWidth="1"/>
    <col min="14128" max="14138" width="2.25" customWidth="1"/>
    <col min="14139" max="14139" width="8" customWidth="1"/>
    <col min="14337" max="14338" width="2.25" customWidth="1"/>
    <col min="14339" max="14339" width="3.625" customWidth="1"/>
    <col min="14340" max="14342" width="2.25" customWidth="1"/>
    <col min="14343" max="14343" width="1.625" customWidth="1"/>
    <col min="14344" max="14361" width="2.25" customWidth="1"/>
    <col min="14362" max="14364" width="2.75" customWidth="1"/>
    <col min="14365" max="14367" width="5.625" customWidth="1"/>
    <col min="14368" max="14370" width="2.25" customWidth="1"/>
    <col min="14371" max="14371" width="2.625" customWidth="1"/>
    <col min="14372" max="14372" width="3.5" customWidth="1"/>
    <col min="14373" max="14382" width="2.625" customWidth="1"/>
    <col min="14383" max="14383" width="3.5" customWidth="1"/>
    <col min="14384" max="14394" width="2.25" customWidth="1"/>
    <col min="14395" max="14395" width="8" customWidth="1"/>
    <col min="14593" max="14594" width="2.25" customWidth="1"/>
    <col min="14595" max="14595" width="3.625" customWidth="1"/>
    <col min="14596" max="14598" width="2.25" customWidth="1"/>
    <col min="14599" max="14599" width="1.625" customWidth="1"/>
    <col min="14600" max="14617" width="2.25" customWidth="1"/>
    <col min="14618" max="14620" width="2.75" customWidth="1"/>
    <col min="14621" max="14623" width="5.625" customWidth="1"/>
    <col min="14624" max="14626" width="2.25" customWidth="1"/>
    <col min="14627" max="14627" width="2.625" customWidth="1"/>
    <col min="14628" max="14628" width="3.5" customWidth="1"/>
    <col min="14629" max="14638" width="2.625" customWidth="1"/>
    <col min="14639" max="14639" width="3.5" customWidth="1"/>
    <col min="14640" max="14650" width="2.25" customWidth="1"/>
    <col min="14651" max="14651" width="8" customWidth="1"/>
    <col min="14849" max="14850" width="2.25" customWidth="1"/>
    <col min="14851" max="14851" width="3.625" customWidth="1"/>
    <col min="14852" max="14854" width="2.25" customWidth="1"/>
    <col min="14855" max="14855" width="1.625" customWidth="1"/>
    <col min="14856" max="14873" width="2.25" customWidth="1"/>
    <col min="14874" max="14876" width="2.75" customWidth="1"/>
    <col min="14877" max="14879" width="5.625" customWidth="1"/>
    <col min="14880" max="14882" width="2.25" customWidth="1"/>
    <col min="14883" max="14883" width="2.625" customWidth="1"/>
    <col min="14884" max="14884" width="3.5" customWidth="1"/>
    <col min="14885" max="14894" width="2.625" customWidth="1"/>
    <col min="14895" max="14895" width="3.5" customWidth="1"/>
    <col min="14896" max="14906" width="2.25" customWidth="1"/>
    <col min="14907" max="14907" width="8" customWidth="1"/>
    <col min="15105" max="15106" width="2.25" customWidth="1"/>
    <col min="15107" max="15107" width="3.625" customWidth="1"/>
    <col min="15108" max="15110" width="2.25" customWidth="1"/>
    <col min="15111" max="15111" width="1.625" customWidth="1"/>
    <col min="15112" max="15129" width="2.25" customWidth="1"/>
    <col min="15130" max="15132" width="2.75" customWidth="1"/>
    <col min="15133" max="15135" width="5.625" customWidth="1"/>
    <col min="15136" max="15138" width="2.25" customWidth="1"/>
    <col min="15139" max="15139" width="2.625" customWidth="1"/>
    <col min="15140" max="15140" width="3.5" customWidth="1"/>
    <col min="15141" max="15150" width="2.625" customWidth="1"/>
    <col min="15151" max="15151" width="3.5" customWidth="1"/>
    <col min="15152" max="15162" width="2.25" customWidth="1"/>
    <col min="15163" max="15163" width="8" customWidth="1"/>
    <col min="15361" max="15362" width="2.25" customWidth="1"/>
    <col min="15363" max="15363" width="3.625" customWidth="1"/>
    <col min="15364" max="15366" width="2.25" customWidth="1"/>
    <col min="15367" max="15367" width="1.625" customWidth="1"/>
    <col min="15368" max="15385" width="2.25" customWidth="1"/>
    <col min="15386" max="15388" width="2.75" customWidth="1"/>
    <col min="15389" max="15391" width="5.625" customWidth="1"/>
    <col min="15392" max="15394" width="2.25" customWidth="1"/>
    <col min="15395" max="15395" width="2.625" customWidth="1"/>
    <col min="15396" max="15396" width="3.5" customWidth="1"/>
    <col min="15397" max="15406" width="2.625" customWidth="1"/>
    <col min="15407" max="15407" width="3.5" customWidth="1"/>
    <col min="15408" max="15418" width="2.25" customWidth="1"/>
    <col min="15419" max="15419" width="8" customWidth="1"/>
    <col min="15617" max="15618" width="2.25" customWidth="1"/>
    <col min="15619" max="15619" width="3.625" customWidth="1"/>
    <col min="15620" max="15622" width="2.25" customWidth="1"/>
    <col min="15623" max="15623" width="1.625" customWidth="1"/>
    <col min="15624" max="15641" width="2.25" customWidth="1"/>
    <col min="15642" max="15644" width="2.75" customWidth="1"/>
    <col min="15645" max="15647" width="5.625" customWidth="1"/>
    <col min="15648" max="15650" width="2.25" customWidth="1"/>
    <col min="15651" max="15651" width="2.625" customWidth="1"/>
    <col min="15652" max="15652" width="3.5" customWidth="1"/>
    <col min="15653" max="15662" width="2.625" customWidth="1"/>
    <col min="15663" max="15663" width="3.5" customWidth="1"/>
    <col min="15664" max="15674" width="2.25" customWidth="1"/>
    <col min="15675" max="15675" width="8" customWidth="1"/>
    <col min="15873" max="15874" width="2.25" customWidth="1"/>
    <col min="15875" max="15875" width="3.625" customWidth="1"/>
    <col min="15876" max="15878" width="2.25" customWidth="1"/>
    <col min="15879" max="15879" width="1.625" customWidth="1"/>
    <col min="15880" max="15897" width="2.25" customWidth="1"/>
    <col min="15898" max="15900" width="2.75" customWidth="1"/>
    <col min="15901" max="15903" width="5.625" customWidth="1"/>
    <col min="15904" max="15906" width="2.25" customWidth="1"/>
    <col min="15907" max="15907" width="2.625" customWidth="1"/>
    <col min="15908" max="15908" width="3.5" customWidth="1"/>
    <col min="15909" max="15918" width="2.625" customWidth="1"/>
    <col min="15919" max="15919" width="3.5" customWidth="1"/>
    <col min="15920" max="15930" width="2.25" customWidth="1"/>
    <col min="15931" max="15931" width="8" customWidth="1"/>
    <col min="16129" max="16130" width="2.25" customWidth="1"/>
    <col min="16131" max="16131" width="3.625" customWidth="1"/>
    <col min="16132" max="16134" width="2.25" customWidth="1"/>
    <col min="16135" max="16135" width="1.625" customWidth="1"/>
    <col min="16136" max="16153" width="2.25" customWidth="1"/>
    <col min="16154" max="16156" width="2.75" customWidth="1"/>
    <col min="16157" max="16159" width="5.625" customWidth="1"/>
    <col min="16160" max="16162" width="2.25" customWidth="1"/>
    <col min="16163" max="16163" width="2.625" customWidth="1"/>
    <col min="16164" max="16164" width="3.5" customWidth="1"/>
    <col min="16165" max="16174" width="2.625" customWidth="1"/>
    <col min="16175" max="16175" width="3.5" customWidth="1"/>
    <col min="16176" max="16186" width="2.25" customWidth="1"/>
    <col min="16187" max="16187" width="8" customWidth="1"/>
  </cols>
  <sheetData>
    <row r="1" spans="2:51" ht="23.25" customHeight="1">
      <c r="AQ1" s="912"/>
      <c r="AR1" s="912"/>
      <c r="AS1" s="912"/>
      <c r="AT1" s="912"/>
      <c r="AU1" s="912"/>
      <c r="AV1" s="912"/>
      <c r="AW1" s="912"/>
      <c r="AX1" s="24"/>
    </row>
    <row r="2" spans="2:51" ht="21.75" customHeight="1" thickBot="1">
      <c r="AK2" s="466" t="s">
        <v>0</v>
      </c>
      <c r="AL2" s="466"/>
      <c r="AM2" s="466"/>
      <c r="AN2" s="466"/>
      <c r="AO2" s="466"/>
      <c r="AP2" s="466"/>
      <c r="AQ2" s="466"/>
      <c r="AR2" s="466">
        <v>291</v>
      </c>
      <c r="AS2" s="466"/>
      <c r="AT2" s="466"/>
      <c r="AU2" s="466"/>
      <c r="AV2" s="466"/>
      <c r="AW2" s="466"/>
      <c r="AX2" s="466"/>
      <c r="AY2" s="466"/>
    </row>
    <row r="3" spans="2:51" ht="19.5" thickBot="1">
      <c r="B3" s="913" t="s">
        <v>98</v>
      </c>
      <c r="C3" s="914"/>
      <c r="D3" s="914"/>
      <c r="E3" s="914"/>
      <c r="F3" s="914"/>
      <c r="G3" s="914"/>
      <c r="H3" s="914"/>
      <c r="I3" s="914"/>
      <c r="J3" s="914"/>
      <c r="K3" s="914"/>
      <c r="L3" s="914"/>
      <c r="M3" s="914"/>
      <c r="N3" s="914"/>
      <c r="O3" s="914"/>
      <c r="P3" s="914"/>
      <c r="Q3" s="914"/>
      <c r="R3" s="914"/>
      <c r="S3" s="914"/>
      <c r="T3" s="914"/>
      <c r="U3" s="914"/>
      <c r="V3" s="914"/>
      <c r="W3" s="914"/>
      <c r="X3" s="914"/>
      <c r="Y3" s="914"/>
      <c r="Z3" s="914"/>
      <c r="AA3" s="914"/>
      <c r="AB3" s="914"/>
      <c r="AC3" s="914"/>
      <c r="AD3" s="914"/>
      <c r="AE3" s="914"/>
      <c r="AF3" s="914"/>
      <c r="AG3" s="914"/>
      <c r="AH3" s="914"/>
      <c r="AI3" s="914"/>
      <c r="AJ3" s="914"/>
      <c r="AK3" s="914"/>
      <c r="AL3" s="914"/>
      <c r="AM3" s="914"/>
      <c r="AN3" s="914"/>
      <c r="AO3" s="914"/>
      <c r="AP3" s="914"/>
      <c r="AQ3" s="914"/>
      <c r="AR3" s="914"/>
      <c r="AS3" s="914"/>
      <c r="AT3" s="914"/>
      <c r="AU3" s="914"/>
      <c r="AV3" s="914"/>
      <c r="AW3" s="914"/>
      <c r="AX3" s="914"/>
      <c r="AY3" s="915"/>
    </row>
    <row r="4" spans="2:51" ht="21" customHeight="1">
      <c r="B4" s="468" t="s">
        <v>49</v>
      </c>
      <c r="C4" s="469"/>
      <c r="D4" s="469"/>
      <c r="E4" s="469"/>
      <c r="F4" s="469"/>
      <c r="G4" s="469"/>
      <c r="H4" s="916" t="s">
        <v>487</v>
      </c>
      <c r="I4" s="917"/>
      <c r="J4" s="917"/>
      <c r="K4" s="917"/>
      <c r="L4" s="917"/>
      <c r="M4" s="917"/>
      <c r="N4" s="917"/>
      <c r="O4" s="917"/>
      <c r="P4" s="917"/>
      <c r="Q4" s="917"/>
      <c r="R4" s="917"/>
      <c r="S4" s="917"/>
      <c r="T4" s="917"/>
      <c r="U4" s="917"/>
      <c r="V4" s="917"/>
      <c r="W4" s="917"/>
      <c r="X4" s="917"/>
      <c r="Y4" s="917"/>
      <c r="Z4" s="472" t="s">
        <v>145</v>
      </c>
      <c r="AA4" s="473"/>
      <c r="AB4" s="473"/>
      <c r="AC4" s="473"/>
      <c r="AD4" s="473"/>
      <c r="AE4" s="474"/>
      <c r="AF4" s="475" t="s">
        <v>101</v>
      </c>
      <c r="AG4" s="476"/>
      <c r="AH4" s="476"/>
      <c r="AI4" s="476"/>
      <c r="AJ4" s="476"/>
      <c r="AK4" s="476"/>
      <c r="AL4" s="476"/>
      <c r="AM4" s="476"/>
      <c r="AN4" s="476"/>
      <c r="AO4" s="476"/>
      <c r="AP4" s="476"/>
      <c r="AQ4" s="477"/>
      <c r="AR4" s="478" t="s">
        <v>1</v>
      </c>
      <c r="AS4" s="475"/>
      <c r="AT4" s="475"/>
      <c r="AU4" s="475"/>
      <c r="AV4" s="475"/>
      <c r="AW4" s="475"/>
      <c r="AX4" s="475"/>
      <c r="AY4" s="479"/>
    </row>
    <row r="5" spans="2:51" ht="28.15" customHeight="1">
      <c r="B5" s="442" t="s">
        <v>59</v>
      </c>
      <c r="C5" s="443"/>
      <c r="D5" s="443"/>
      <c r="E5" s="443"/>
      <c r="F5" s="443"/>
      <c r="G5" s="444"/>
      <c r="H5" s="445"/>
      <c r="I5" s="446"/>
      <c r="J5" s="446"/>
      <c r="K5" s="446"/>
      <c r="L5" s="446"/>
      <c r="M5" s="446"/>
      <c r="N5" s="446"/>
      <c r="O5" s="446"/>
      <c r="P5" s="446"/>
      <c r="Q5" s="446"/>
      <c r="R5" s="446"/>
      <c r="S5" s="446"/>
      <c r="T5" s="446"/>
      <c r="U5" s="446"/>
      <c r="V5" s="446"/>
      <c r="W5" s="447"/>
      <c r="X5" s="447"/>
      <c r="Y5" s="447"/>
      <c r="Z5" s="448" t="s">
        <v>2</v>
      </c>
      <c r="AA5" s="449"/>
      <c r="AB5" s="449"/>
      <c r="AC5" s="449"/>
      <c r="AD5" s="449"/>
      <c r="AE5" s="450"/>
      <c r="AF5" s="449" t="s">
        <v>102</v>
      </c>
      <c r="AG5" s="449"/>
      <c r="AH5" s="449"/>
      <c r="AI5" s="449"/>
      <c r="AJ5" s="449"/>
      <c r="AK5" s="449"/>
      <c r="AL5" s="449"/>
      <c r="AM5" s="449"/>
      <c r="AN5" s="449"/>
      <c r="AO5" s="449"/>
      <c r="AP5" s="449"/>
      <c r="AQ5" s="450"/>
      <c r="AR5" s="451" t="s">
        <v>525</v>
      </c>
      <c r="AS5" s="452"/>
      <c r="AT5" s="452"/>
      <c r="AU5" s="452"/>
      <c r="AV5" s="452"/>
      <c r="AW5" s="452"/>
      <c r="AX5" s="452"/>
      <c r="AY5" s="453"/>
    </row>
    <row r="6" spans="2:51" ht="30.75" customHeight="1">
      <c r="B6" s="454" t="s">
        <v>3</v>
      </c>
      <c r="C6" s="455"/>
      <c r="D6" s="455"/>
      <c r="E6" s="455"/>
      <c r="F6" s="455"/>
      <c r="G6" s="455"/>
      <c r="H6" s="456" t="s">
        <v>103</v>
      </c>
      <c r="I6" s="447"/>
      <c r="J6" s="447"/>
      <c r="K6" s="447"/>
      <c r="L6" s="447"/>
      <c r="M6" s="447"/>
      <c r="N6" s="447"/>
      <c r="O6" s="447"/>
      <c r="P6" s="447"/>
      <c r="Q6" s="447"/>
      <c r="R6" s="447"/>
      <c r="S6" s="447"/>
      <c r="T6" s="447"/>
      <c r="U6" s="447"/>
      <c r="V6" s="447"/>
      <c r="W6" s="447"/>
      <c r="X6" s="447"/>
      <c r="Y6" s="447"/>
      <c r="Z6" s="457" t="s">
        <v>76</v>
      </c>
      <c r="AA6" s="458"/>
      <c r="AB6" s="458"/>
      <c r="AC6" s="458"/>
      <c r="AD6" s="458"/>
      <c r="AE6" s="459"/>
      <c r="AF6" s="941" t="s">
        <v>108</v>
      </c>
      <c r="AG6" s="941"/>
      <c r="AH6" s="941"/>
      <c r="AI6" s="941"/>
      <c r="AJ6" s="941"/>
      <c r="AK6" s="941"/>
      <c r="AL6" s="941"/>
      <c r="AM6" s="941"/>
      <c r="AN6" s="941"/>
      <c r="AO6" s="941"/>
      <c r="AP6" s="941"/>
      <c r="AQ6" s="941"/>
      <c r="AR6" s="267"/>
      <c r="AS6" s="267"/>
      <c r="AT6" s="267"/>
      <c r="AU6" s="267"/>
      <c r="AV6" s="267"/>
      <c r="AW6" s="267"/>
      <c r="AX6" s="267"/>
      <c r="AY6" s="942"/>
    </row>
    <row r="7" spans="2:51" ht="18" customHeight="1">
      <c r="B7" s="418" t="s">
        <v>37</v>
      </c>
      <c r="C7" s="419"/>
      <c r="D7" s="419"/>
      <c r="E7" s="419"/>
      <c r="F7" s="419"/>
      <c r="G7" s="419"/>
      <c r="H7" s="935" t="s">
        <v>526</v>
      </c>
      <c r="I7" s="936"/>
      <c r="J7" s="936"/>
      <c r="K7" s="936"/>
      <c r="L7" s="936"/>
      <c r="M7" s="936"/>
      <c r="N7" s="936"/>
      <c r="O7" s="936"/>
      <c r="P7" s="936"/>
      <c r="Q7" s="936"/>
      <c r="R7" s="936"/>
      <c r="S7" s="936"/>
      <c r="T7" s="936"/>
      <c r="U7" s="936"/>
      <c r="V7" s="936"/>
      <c r="W7" s="937"/>
      <c r="X7" s="937"/>
      <c r="Y7" s="937"/>
      <c r="Z7" s="428" t="s">
        <v>319</v>
      </c>
      <c r="AA7" s="267"/>
      <c r="AB7" s="267"/>
      <c r="AC7" s="267"/>
      <c r="AD7" s="267"/>
      <c r="AE7" s="429"/>
      <c r="AF7" s="431"/>
      <c r="AG7" s="432"/>
      <c r="AH7" s="432"/>
      <c r="AI7" s="432"/>
      <c r="AJ7" s="432"/>
      <c r="AK7" s="432"/>
      <c r="AL7" s="432"/>
      <c r="AM7" s="432"/>
      <c r="AN7" s="432"/>
      <c r="AO7" s="432"/>
      <c r="AP7" s="432"/>
      <c r="AQ7" s="432"/>
      <c r="AR7" s="432"/>
      <c r="AS7" s="432"/>
      <c r="AT7" s="432"/>
      <c r="AU7" s="432"/>
      <c r="AV7" s="432"/>
      <c r="AW7" s="432"/>
      <c r="AX7" s="432"/>
      <c r="AY7" s="433"/>
    </row>
    <row r="8" spans="2:51" ht="24" customHeight="1">
      <c r="B8" s="420"/>
      <c r="C8" s="421"/>
      <c r="D8" s="421"/>
      <c r="E8" s="421"/>
      <c r="F8" s="421"/>
      <c r="G8" s="421"/>
      <c r="H8" s="938"/>
      <c r="I8" s="939"/>
      <c r="J8" s="939"/>
      <c r="K8" s="939"/>
      <c r="L8" s="939"/>
      <c r="M8" s="939"/>
      <c r="N8" s="939"/>
      <c r="O8" s="939"/>
      <c r="P8" s="939"/>
      <c r="Q8" s="939"/>
      <c r="R8" s="939"/>
      <c r="S8" s="939"/>
      <c r="T8" s="939"/>
      <c r="U8" s="939"/>
      <c r="V8" s="939"/>
      <c r="W8" s="940"/>
      <c r="X8" s="940"/>
      <c r="Y8" s="940"/>
      <c r="Z8" s="430"/>
      <c r="AA8" s="267"/>
      <c r="AB8" s="267"/>
      <c r="AC8" s="267"/>
      <c r="AD8" s="267"/>
      <c r="AE8" s="429"/>
      <c r="AF8" s="434"/>
      <c r="AG8" s="434"/>
      <c r="AH8" s="434"/>
      <c r="AI8" s="434"/>
      <c r="AJ8" s="434"/>
      <c r="AK8" s="434"/>
      <c r="AL8" s="434"/>
      <c r="AM8" s="434"/>
      <c r="AN8" s="434"/>
      <c r="AO8" s="434"/>
      <c r="AP8" s="434"/>
      <c r="AQ8" s="434"/>
      <c r="AR8" s="434"/>
      <c r="AS8" s="434"/>
      <c r="AT8" s="434"/>
      <c r="AU8" s="434"/>
      <c r="AV8" s="434"/>
      <c r="AW8" s="434"/>
      <c r="AX8" s="434"/>
      <c r="AY8" s="435"/>
    </row>
    <row r="9" spans="2:51" ht="103.7" customHeight="1">
      <c r="B9" s="436" t="s">
        <v>38</v>
      </c>
      <c r="C9" s="437"/>
      <c r="D9" s="437"/>
      <c r="E9" s="437"/>
      <c r="F9" s="437"/>
      <c r="G9" s="437"/>
      <c r="H9" s="952" t="s">
        <v>488</v>
      </c>
      <c r="I9" s="953"/>
      <c r="J9" s="953"/>
      <c r="K9" s="953"/>
      <c r="L9" s="953"/>
      <c r="M9" s="953"/>
      <c r="N9" s="953"/>
      <c r="O9" s="953"/>
      <c r="P9" s="953"/>
      <c r="Q9" s="953"/>
      <c r="R9" s="953"/>
      <c r="S9" s="953"/>
      <c r="T9" s="953"/>
      <c r="U9" s="953"/>
      <c r="V9" s="953"/>
      <c r="W9" s="953"/>
      <c r="X9" s="953"/>
      <c r="Y9" s="953"/>
      <c r="Z9" s="953"/>
      <c r="AA9" s="953"/>
      <c r="AB9" s="953"/>
      <c r="AC9" s="953"/>
      <c r="AD9" s="953"/>
      <c r="AE9" s="953"/>
      <c r="AF9" s="953"/>
      <c r="AG9" s="953"/>
      <c r="AH9" s="953"/>
      <c r="AI9" s="953"/>
      <c r="AJ9" s="953"/>
      <c r="AK9" s="953"/>
      <c r="AL9" s="953"/>
      <c r="AM9" s="953"/>
      <c r="AN9" s="953"/>
      <c r="AO9" s="953"/>
      <c r="AP9" s="953"/>
      <c r="AQ9" s="953"/>
      <c r="AR9" s="953"/>
      <c r="AS9" s="953"/>
      <c r="AT9" s="953"/>
      <c r="AU9" s="953"/>
      <c r="AV9" s="953"/>
      <c r="AW9" s="953"/>
      <c r="AX9" s="953"/>
      <c r="AY9" s="954"/>
    </row>
    <row r="10" spans="2:51" ht="137.25" customHeight="1">
      <c r="B10" s="436" t="s">
        <v>78</v>
      </c>
      <c r="C10" s="437"/>
      <c r="D10" s="437"/>
      <c r="E10" s="437"/>
      <c r="F10" s="437"/>
      <c r="G10" s="437"/>
      <c r="H10" s="952" t="s">
        <v>489</v>
      </c>
      <c r="I10" s="953"/>
      <c r="J10" s="953"/>
      <c r="K10" s="953"/>
      <c r="L10" s="953"/>
      <c r="M10" s="953"/>
      <c r="N10" s="953"/>
      <c r="O10" s="953"/>
      <c r="P10" s="953"/>
      <c r="Q10" s="953"/>
      <c r="R10" s="953"/>
      <c r="S10" s="953"/>
      <c r="T10" s="953"/>
      <c r="U10" s="953"/>
      <c r="V10" s="953"/>
      <c r="W10" s="953"/>
      <c r="X10" s="953"/>
      <c r="Y10" s="953"/>
      <c r="Z10" s="953"/>
      <c r="AA10" s="953"/>
      <c r="AB10" s="953"/>
      <c r="AC10" s="953"/>
      <c r="AD10" s="953"/>
      <c r="AE10" s="953"/>
      <c r="AF10" s="953"/>
      <c r="AG10" s="953"/>
      <c r="AH10" s="953"/>
      <c r="AI10" s="953"/>
      <c r="AJ10" s="953"/>
      <c r="AK10" s="953"/>
      <c r="AL10" s="953"/>
      <c r="AM10" s="953"/>
      <c r="AN10" s="953"/>
      <c r="AO10" s="953"/>
      <c r="AP10" s="953"/>
      <c r="AQ10" s="953"/>
      <c r="AR10" s="953"/>
      <c r="AS10" s="953"/>
      <c r="AT10" s="953"/>
      <c r="AU10" s="953"/>
      <c r="AV10" s="953"/>
      <c r="AW10" s="953"/>
      <c r="AX10" s="953"/>
      <c r="AY10" s="954"/>
    </row>
    <row r="11" spans="2:51" ht="29.25" customHeight="1">
      <c r="B11" s="436" t="s">
        <v>4</v>
      </c>
      <c r="C11" s="437"/>
      <c r="D11" s="437"/>
      <c r="E11" s="437"/>
      <c r="F11" s="437"/>
      <c r="G11" s="438"/>
      <c r="H11" s="439" t="s">
        <v>133</v>
      </c>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40"/>
      <c r="AO11" s="440"/>
      <c r="AP11" s="440"/>
      <c r="AQ11" s="440"/>
      <c r="AR11" s="440"/>
      <c r="AS11" s="440"/>
      <c r="AT11" s="440"/>
      <c r="AU11" s="440"/>
      <c r="AV11" s="440"/>
      <c r="AW11" s="440"/>
      <c r="AX11" s="440"/>
      <c r="AY11" s="441"/>
    </row>
    <row r="12" spans="2:51" ht="21" customHeight="1">
      <c r="B12" s="405" t="s">
        <v>39</v>
      </c>
      <c r="C12" s="406"/>
      <c r="D12" s="406"/>
      <c r="E12" s="406"/>
      <c r="F12" s="406"/>
      <c r="G12" s="407"/>
      <c r="H12" s="411"/>
      <c r="I12" s="412"/>
      <c r="J12" s="412"/>
      <c r="K12" s="412"/>
      <c r="L12" s="412"/>
      <c r="M12" s="412"/>
      <c r="N12" s="412"/>
      <c r="O12" s="412"/>
      <c r="P12" s="412"/>
      <c r="Q12" s="370" t="s">
        <v>86</v>
      </c>
      <c r="R12" s="371"/>
      <c r="S12" s="371"/>
      <c r="T12" s="371"/>
      <c r="U12" s="371"/>
      <c r="V12" s="371"/>
      <c r="W12" s="413"/>
      <c r="X12" s="370" t="s">
        <v>87</v>
      </c>
      <c r="Y12" s="371"/>
      <c r="Z12" s="371"/>
      <c r="AA12" s="371"/>
      <c r="AB12" s="371"/>
      <c r="AC12" s="371"/>
      <c r="AD12" s="413"/>
      <c r="AE12" s="370" t="s">
        <v>88</v>
      </c>
      <c r="AF12" s="371"/>
      <c r="AG12" s="371"/>
      <c r="AH12" s="371"/>
      <c r="AI12" s="371"/>
      <c r="AJ12" s="371"/>
      <c r="AK12" s="413"/>
      <c r="AL12" s="370" t="s">
        <v>90</v>
      </c>
      <c r="AM12" s="371"/>
      <c r="AN12" s="371"/>
      <c r="AO12" s="371"/>
      <c r="AP12" s="371"/>
      <c r="AQ12" s="371"/>
      <c r="AR12" s="413"/>
      <c r="AS12" s="370" t="s">
        <v>91</v>
      </c>
      <c r="AT12" s="371"/>
      <c r="AU12" s="371"/>
      <c r="AV12" s="371"/>
      <c r="AW12" s="371"/>
      <c r="AX12" s="371"/>
      <c r="AY12" s="372"/>
    </row>
    <row r="13" spans="2:51" ht="21" customHeight="1">
      <c r="B13" s="291"/>
      <c r="C13" s="292"/>
      <c r="D13" s="292"/>
      <c r="E13" s="292"/>
      <c r="F13" s="292"/>
      <c r="G13" s="293"/>
      <c r="H13" s="373" t="s">
        <v>5</v>
      </c>
      <c r="I13" s="374"/>
      <c r="J13" s="379" t="s">
        <v>6</v>
      </c>
      <c r="K13" s="380"/>
      <c r="L13" s="380"/>
      <c r="M13" s="380"/>
      <c r="N13" s="380"/>
      <c r="O13" s="380"/>
      <c r="P13" s="381"/>
      <c r="Q13" s="384">
        <v>2168</v>
      </c>
      <c r="R13" s="384"/>
      <c r="S13" s="384"/>
      <c r="T13" s="384"/>
      <c r="U13" s="384"/>
      <c r="V13" s="384"/>
      <c r="W13" s="384"/>
      <c r="X13" s="384">
        <v>2132</v>
      </c>
      <c r="Y13" s="384"/>
      <c r="Z13" s="384"/>
      <c r="AA13" s="384"/>
      <c r="AB13" s="384"/>
      <c r="AC13" s="384"/>
      <c r="AD13" s="384"/>
      <c r="AE13" s="384">
        <v>2244</v>
      </c>
      <c r="AF13" s="384"/>
      <c r="AG13" s="384"/>
      <c r="AH13" s="384"/>
      <c r="AI13" s="384"/>
      <c r="AJ13" s="384"/>
      <c r="AK13" s="384"/>
      <c r="AL13" s="384">
        <v>2024</v>
      </c>
      <c r="AM13" s="384"/>
      <c r="AN13" s="384"/>
      <c r="AO13" s="384"/>
      <c r="AP13" s="384"/>
      <c r="AQ13" s="384"/>
      <c r="AR13" s="384"/>
      <c r="AS13" s="384">
        <v>2046</v>
      </c>
      <c r="AT13" s="384"/>
      <c r="AU13" s="384"/>
      <c r="AV13" s="384"/>
      <c r="AW13" s="384"/>
      <c r="AX13" s="384"/>
      <c r="AY13" s="385"/>
    </row>
    <row r="14" spans="2:51" ht="21" customHeight="1">
      <c r="B14" s="291"/>
      <c r="C14" s="292"/>
      <c r="D14" s="292"/>
      <c r="E14" s="292"/>
      <c r="F14" s="292"/>
      <c r="G14" s="293"/>
      <c r="H14" s="375"/>
      <c r="I14" s="376"/>
      <c r="J14" s="386" t="s">
        <v>7</v>
      </c>
      <c r="K14" s="387"/>
      <c r="L14" s="387"/>
      <c r="M14" s="387"/>
      <c r="N14" s="387"/>
      <c r="O14" s="387"/>
      <c r="P14" s="388"/>
      <c r="Q14" s="933" t="s">
        <v>119</v>
      </c>
      <c r="R14" s="934"/>
      <c r="S14" s="934"/>
      <c r="T14" s="934"/>
      <c r="U14" s="934"/>
      <c r="V14" s="934"/>
      <c r="W14" s="934"/>
      <c r="X14" s="933" t="s">
        <v>119</v>
      </c>
      <c r="Y14" s="934"/>
      <c r="Z14" s="934"/>
      <c r="AA14" s="934"/>
      <c r="AB14" s="934"/>
      <c r="AC14" s="934"/>
      <c r="AD14" s="934"/>
      <c r="AE14" s="933" t="s">
        <v>119</v>
      </c>
      <c r="AF14" s="934"/>
      <c r="AG14" s="934"/>
      <c r="AH14" s="934"/>
      <c r="AI14" s="934"/>
      <c r="AJ14" s="934"/>
      <c r="AK14" s="934"/>
      <c r="AL14" s="933" t="s">
        <v>119</v>
      </c>
      <c r="AM14" s="934"/>
      <c r="AN14" s="934"/>
      <c r="AO14" s="934"/>
      <c r="AP14" s="934"/>
      <c r="AQ14" s="934"/>
      <c r="AR14" s="934"/>
      <c r="AS14" s="464"/>
      <c r="AT14" s="464"/>
      <c r="AU14" s="464"/>
      <c r="AV14" s="464"/>
      <c r="AW14" s="464"/>
      <c r="AX14" s="464"/>
      <c r="AY14" s="465"/>
    </row>
    <row r="15" spans="2:51" ht="24.75" customHeight="1">
      <c r="B15" s="291"/>
      <c r="C15" s="292"/>
      <c r="D15" s="292"/>
      <c r="E15" s="292"/>
      <c r="F15" s="292"/>
      <c r="G15" s="293"/>
      <c r="H15" s="375"/>
      <c r="I15" s="376"/>
      <c r="J15" s="386" t="s">
        <v>8</v>
      </c>
      <c r="K15" s="387"/>
      <c r="L15" s="387"/>
      <c r="M15" s="387"/>
      <c r="N15" s="387"/>
      <c r="O15" s="387"/>
      <c r="P15" s="388"/>
      <c r="Q15" s="933" t="s">
        <v>119</v>
      </c>
      <c r="R15" s="934"/>
      <c r="S15" s="934"/>
      <c r="T15" s="934"/>
      <c r="U15" s="934"/>
      <c r="V15" s="934"/>
      <c r="W15" s="934"/>
      <c r="X15" s="933" t="s">
        <v>119</v>
      </c>
      <c r="Y15" s="934"/>
      <c r="Z15" s="934"/>
      <c r="AA15" s="934"/>
      <c r="AB15" s="934"/>
      <c r="AC15" s="934"/>
      <c r="AD15" s="934"/>
      <c r="AE15" s="933" t="s">
        <v>119</v>
      </c>
      <c r="AF15" s="934"/>
      <c r="AG15" s="934"/>
      <c r="AH15" s="934"/>
      <c r="AI15" s="934"/>
      <c r="AJ15" s="934"/>
      <c r="AK15" s="934"/>
      <c r="AL15" s="933" t="s">
        <v>119</v>
      </c>
      <c r="AM15" s="934"/>
      <c r="AN15" s="934"/>
      <c r="AO15" s="934"/>
      <c r="AP15" s="934"/>
      <c r="AQ15" s="934"/>
      <c r="AR15" s="934"/>
      <c r="AS15" s="464"/>
      <c r="AT15" s="464"/>
      <c r="AU15" s="464"/>
      <c r="AV15" s="464"/>
      <c r="AW15" s="464"/>
      <c r="AX15" s="464"/>
      <c r="AY15" s="465"/>
    </row>
    <row r="16" spans="2:51" ht="24.75" customHeight="1">
      <c r="B16" s="291"/>
      <c r="C16" s="292"/>
      <c r="D16" s="292"/>
      <c r="E16" s="292"/>
      <c r="F16" s="292"/>
      <c r="G16" s="293"/>
      <c r="H16" s="377"/>
      <c r="I16" s="378"/>
      <c r="J16" s="415" t="s">
        <v>26</v>
      </c>
      <c r="K16" s="416"/>
      <c r="L16" s="416"/>
      <c r="M16" s="416"/>
      <c r="N16" s="416"/>
      <c r="O16" s="416"/>
      <c r="P16" s="417"/>
      <c r="Q16" s="402">
        <v>2168</v>
      </c>
      <c r="R16" s="402"/>
      <c r="S16" s="402"/>
      <c r="T16" s="402"/>
      <c r="U16" s="402"/>
      <c r="V16" s="402"/>
      <c r="W16" s="402"/>
      <c r="X16" s="402">
        <v>2132</v>
      </c>
      <c r="Y16" s="402"/>
      <c r="Z16" s="402"/>
      <c r="AA16" s="402"/>
      <c r="AB16" s="402"/>
      <c r="AC16" s="402"/>
      <c r="AD16" s="402"/>
      <c r="AE16" s="402">
        <v>2244</v>
      </c>
      <c r="AF16" s="402"/>
      <c r="AG16" s="402"/>
      <c r="AH16" s="402"/>
      <c r="AI16" s="402"/>
      <c r="AJ16" s="402"/>
      <c r="AK16" s="402"/>
      <c r="AL16" s="402">
        <v>2024</v>
      </c>
      <c r="AM16" s="402"/>
      <c r="AN16" s="402"/>
      <c r="AO16" s="402"/>
      <c r="AP16" s="402"/>
      <c r="AQ16" s="402"/>
      <c r="AR16" s="402"/>
      <c r="AS16" s="402">
        <v>2046</v>
      </c>
      <c r="AT16" s="402"/>
      <c r="AU16" s="402"/>
      <c r="AV16" s="402"/>
      <c r="AW16" s="402"/>
      <c r="AX16" s="402"/>
      <c r="AY16" s="403"/>
    </row>
    <row r="17" spans="2:51" ht="24.75" customHeight="1">
      <c r="B17" s="291"/>
      <c r="C17" s="292"/>
      <c r="D17" s="292"/>
      <c r="E17" s="292"/>
      <c r="F17" s="292"/>
      <c r="G17" s="293"/>
      <c r="H17" s="392" t="s">
        <v>9</v>
      </c>
      <c r="I17" s="393"/>
      <c r="J17" s="393"/>
      <c r="K17" s="393"/>
      <c r="L17" s="393"/>
      <c r="M17" s="393"/>
      <c r="N17" s="393"/>
      <c r="O17" s="393"/>
      <c r="P17" s="393"/>
      <c r="Q17" s="931">
        <v>2167</v>
      </c>
      <c r="R17" s="931"/>
      <c r="S17" s="931"/>
      <c r="T17" s="931"/>
      <c r="U17" s="931"/>
      <c r="V17" s="931"/>
      <c r="W17" s="931"/>
      <c r="X17" s="931">
        <v>2118</v>
      </c>
      <c r="Y17" s="931"/>
      <c r="Z17" s="931"/>
      <c r="AA17" s="931"/>
      <c r="AB17" s="931"/>
      <c r="AC17" s="931"/>
      <c r="AD17" s="931"/>
      <c r="AE17" s="931">
        <v>2088</v>
      </c>
      <c r="AF17" s="931"/>
      <c r="AG17" s="931"/>
      <c r="AH17" s="931"/>
      <c r="AI17" s="931"/>
      <c r="AJ17" s="931"/>
      <c r="AK17" s="931"/>
      <c r="AL17" s="390"/>
      <c r="AM17" s="390"/>
      <c r="AN17" s="390"/>
      <c r="AO17" s="390"/>
      <c r="AP17" s="390"/>
      <c r="AQ17" s="390"/>
      <c r="AR17" s="390"/>
      <c r="AS17" s="390"/>
      <c r="AT17" s="390"/>
      <c r="AU17" s="390"/>
      <c r="AV17" s="390"/>
      <c r="AW17" s="390"/>
      <c r="AX17" s="390"/>
      <c r="AY17" s="391"/>
    </row>
    <row r="18" spans="2:51" ht="24.75" customHeight="1">
      <c r="B18" s="408"/>
      <c r="C18" s="409"/>
      <c r="D18" s="409"/>
      <c r="E18" s="409"/>
      <c r="F18" s="409"/>
      <c r="G18" s="410"/>
      <c r="H18" s="392" t="s">
        <v>10</v>
      </c>
      <c r="I18" s="393"/>
      <c r="J18" s="393"/>
      <c r="K18" s="393"/>
      <c r="L18" s="393"/>
      <c r="M18" s="393"/>
      <c r="N18" s="393"/>
      <c r="O18" s="393"/>
      <c r="P18" s="393"/>
      <c r="Q18" s="932">
        <v>0.99950000000000006</v>
      </c>
      <c r="R18" s="932"/>
      <c r="S18" s="932"/>
      <c r="T18" s="932"/>
      <c r="U18" s="932"/>
      <c r="V18" s="932"/>
      <c r="W18" s="932"/>
      <c r="X18" s="932">
        <v>0.99339999999999995</v>
      </c>
      <c r="Y18" s="932"/>
      <c r="Z18" s="932"/>
      <c r="AA18" s="932"/>
      <c r="AB18" s="932"/>
      <c r="AC18" s="932"/>
      <c r="AD18" s="932"/>
      <c r="AE18" s="932">
        <v>0.9304</v>
      </c>
      <c r="AF18" s="932"/>
      <c r="AG18" s="932"/>
      <c r="AH18" s="932"/>
      <c r="AI18" s="932"/>
      <c r="AJ18" s="932"/>
      <c r="AK18" s="932"/>
      <c r="AL18" s="390"/>
      <c r="AM18" s="390"/>
      <c r="AN18" s="390"/>
      <c r="AO18" s="390"/>
      <c r="AP18" s="390"/>
      <c r="AQ18" s="390"/>
      <c r="AR18" s="390"/>
      <c r="AS18" s="390"/>
      <c r="AT18" s="390"/>
      <c r="AU18" s="390"/>
      <c r="AV18" s="390"/>
      <c r="AW18" s="390"/>
      <c r="AX18" s="390"/>
      <c r="AY18" s="391"/>
    </row>
    <row r="19" spans="2:51" ht="31.7" customHeight="1">
      <c r="B19" s="904" t="s">
        <v>12</v>
      </c>
      <c r="C19" s="905"/>
      <c r="D19" s="905"/>
      <c r="E19" s="905"/>
      <c r="F19" s="905"/>
      <c r="G19" s="906"/>
      <c r="H19" s="876" t="s">
        <v>85</v>
      </c>
      <c r="I19" s="877"/>
      <c r="J19" s="877"/>
      <c r="K19" s="877"/>
      <c r="L19" s="877"/>
      <c r="M19" s="877"/>
      <c r="N19" s="877"/>
      <c r="O19" s="877"/>
      <c r="P19" s="877"/>
      <c r="Q19" s="877"/>
      <c r="R19" s="877"/>
      <c r="S19" s="877"/>
      <c r="T19" s="877"/>
      <c r="U19" s="877"/>
      <c r="V19" s="877"/>
      <c r="W19" s="877"/>
      <c r="X19" s="877"/>
      <c r="Y19" s="878"/>
      <c r="Z19" s="879"/>
      <c r="AA19" s="880"/>
      <c r="AB19" s="881"/>
      <c r="AC19" s="882" t="s">
        <v>11</v>
      </c>
      <c r="AD19" s="877"/>
      <c r="AE19" s="878"/>
      <c r="AF19" s="883" t="s">
        <v>86</v>
      </c>
      <c r="AG19" s="883"/>
      <c r="AH19" s="883"/>
      <c r="AI19" s="883"/>
      <c r="AJ19" s="883"/>
      <c r="AK19" s="883" t="s">
        <v>87</v>
      </c>
      <c r="AL19" s="883"/>
      <c r="AM19" s="883"/>
      <c r="AN19" s="883"/>
      <c r="AO19" s="883"/>
      <c r="AP19" s="883" t="s">
        <v>88</v>
      </c>
      <c r="AQ19" s="883"/>
      <c r="AR19" s="883"/>
      <c r="AS19" s="883"/>
      <c r="AT19" s="883"/>
      <c r="AU19" s="214" t="s">
        <v>470</v>
      </c>
      <c r="AV19" s="883"/>
      <c r="AW19" s="883"/>
      <c r="AX19" s="883"/>
      <c r="AY19" s="888"/>
    </row>
    <row r="20" spans="2:51" ht="55.5" customHeight="1">
      <c r="B20" s="904"/>
      <c r="C20" s="905"/>
      <c r="D20" s="905"/>
      <c r="E20" s="905"/>
      <c r="F20" s="905"/>
      <c r="G20" s="906"/>
      <c r="H20" s="965" t="s">
        <v>490</v>
      </c>
      <c r="I20" s="966"/>
      <c r="J20" s="966"/>
      <c r="K20" s="966"/>
      <c r="L20" s="966"/>
      <c r="M20" s="966"/>
      <c r="N20" s="966"/>
      <c r="O20" s="966"/>
      <c r="P20" s="966"/>
      <c r="Q20" s="966"/>
      <c r="R20" s="966"/>
      <c r="S20" s="966"/>
      <c r="T20" s="966"/>
      <c r="U20" s="966"/>
      <c r="V20" s="966"/>
      <c r="W20" s="966"/>
      <c r="X20" s="966"/>
      <c r="Y20" s="967"/>
      <c r="Z20" s="847" t="s">
        <v>14</v>
      </c>
      <c r="AA20" s="848"/>
      <c r="AB20" s="849"/>
      <c r="AC20" s="973" t="s">
        <v>491</v>
      </c>
      <c r="AD20" s="974"/>
      <c r="AE20" s="975"/>
      <c r="AF20" s="971" t="s">
        <v>527</v>
      </c>
      <c r="AG20" s="902"/>
      <c r="AH20" s="902"/>
      <c r="AI20" s="902"/>
      <c r="AJ20" s="902"/>
      <c r="AK20" s="971" t="s">
        <v>528</v>
      </c>
      <c r="AL20" s="902"/>
      <c r="AM20" s="902"/>
      <c r="AN20" s="902"/>
      <c r="AO20" s="902"/>
      <c r="AP20" s="971" t="s">
        <v>529</v>
      </c>
      <c r="AQ20" s="902"/>
      <c r="AR20" s="902"/>
      <c r="AS20" s="902"/>
      <c r="AT20" s="902"/>
      <c r="AU20" s="976" t="s">
        <v>492</v>
      </c>
      <c r="AV20" s="902"/>
      <c r="AW20" s="902"/>
      <c r="AX20" s="902"/>
      <c r="AY20" s="903"/>
    </row>
    <row r="21" spans="2:51" ht="55.5" customHeight="1">
      <c r="B21" s="908"/>
      <c r="C21" s="909"/>
      <c r="D21" s="909"/>
      <c r="E21" s="909"/>
      <c r="F21" s="909"/>
      <c r="G21" s="910"/>
      <c r="H21" s="968"/>
      <c r="I21" s="969"/>
      <c r="J21" s="969"/>
      <c r="K21" s="969"/>
      <c r="L21" s="969"/>
      <c r="M21" s="969"/>
      <c r="N21" s="969"/>
      <c r="O21" s="969"/>
      <c r="P21" s="969"/>
      <c r="Q21" s="969"/>
      <c r="R21" s="969"/>
      <c r="S21" s="969"/>
      <c r="T21" s="969"/>
      <c r="U21" s="969"/>
      <c r="V21" s="969"/>
      <c r="W21" s="969"/>
      <c r="X21" s="969"/>
      <c r="Y21" s="970"/>
      <c r="Z21" s="882" t="s">
        <v>15</v>
      </c>
      <c r="AA21" s="877"/>
      <c r="AB21" s="878"/>
      <c r="AC21" s="911" t="s">
        <v>523</v>
      </c>
      <c r="AD21" s="911"/>
      <c r="AE21" s="911"/>
      <c r="AF21" s="980">
        <v>0.96360000000000001</v>
      </c>
      <c r="AG21" s="980"/>
      <c r="AH21" s="980"/>
      <c r="AI21" s="980"/>
      <c r="AJ21" s="980"/>
      <c r="AK21" s="980">
        <v>0.96550000000000002</v>
      </c>
      <c r="AL21" s="980"/>
      <c r="AM21" s="980"/>
      <c r="AN21" s="980"/>
      <c r="AO21" s="980"/>
      <c r="AP21" s="980">
        <v>0.94630999999999998</v>
      </c>
      <c r="AQ21" s="980"/>
      <c r="AR21" s="980"/>
      <c r="AS21" s="980"/>
      <c r="AT21" s="980"/>
      <c r="AU21" s="871"/>
      <c r="AV21" s="871"/>
      <c r="AW21" s="871"/>
      <c r="AX21" s="871"/>
      <c r="AY21" s="872"/>
    </row>
    <row r="22" spans="2:51" ht="31.7" customHeight="1">
      <c r="B22" s="842" t="s">
        <v>74</v>
      </c>
      <c r="C22" s="873"/>
      <c r="D22" s="873"/>
      <c r="E22" s="873"/>
      <c r="F22" s="873"/>
      <c r="G22" s="874"/>
      <c r="H22" s="876" t="s">
        <v>79</v>
      </c>
      <c r="I22" s="877"/>
      <c r="J22" s="877"/>
      <c r="K22" s="877"/>
      <c r="L22" s="877"/>
      <c r="M22" s="877"/>
      <c r="N22" s="877"/>
      <c r="O22" s="877"/>
      <c r="P22" s="877"/>
      <c r="Q22" s="877"/>
      <c r="R22" s="877"/>
      <c r="S22" s="877"/>
      <c r="T22" s="877"/>
      <c r="U22" s="877"/>
      <c r="V22" s="877"/>
      <c r="W22" s="877"/>
      <c r="X22" s="877"/>
      <c r="Y22" s="878"/>
      <c r="Z22" s="879"/>
      <c r="AA22" s="880"/>
      <c r="AB22" s="881"/>
      <c r="AC22" s="882" t="s">
        <v>11</v>
      </c>
      <c r="AD22" s="877"/>
      <c r="AE22" s="878"/>
      <c r="AF22" s="883" t="s">
        <v>86</v>
      </c>
      <c r="AG22" s="883"/>
      <c r="AH22" s="883"/>
      <c r="AI22" s="883"/>
      <c r="AJ22" s="883"/>
      <c r="AK22" s="883" t="s">
        <v>87</v>
      </c>
      <c r="AL22" s="883"/>
      <c r="AM22" s="883"/>
      <c r="AN22" s="883"/>
      <c r="AO22" s="883"/>
      <c r="AP22" s="883" t="s">
        <v>88</v>
      </c>
      <c r="AQ22" s="883"/>
      <c r="AR22" s="883"/>
      <c r="AS22" s="883"/>
      <c r="AT22" s="883"/>
      <c r="AU22" s="884" t="s">
        <v>89</v>
      </c>
      <c r="AV22" s="885"/>
      <c r="AW22" s="885"/>
      <c r="AX22" s="885"/>
      <c r="AY22" s="886"/>
    </row>
    <row r="23" spans="2:51" ht="45" customHeight="1">
      <c r="B23" s="308"/>
      <c r="C23" s="309"/>
      <c r="D23" s="309"/>
      <c r="E23" s="309"/>
      <c r="F23" s="309"/>
      <c r="G23" s="310"/>
      <c r="H23" s="965" t="s">
        <v>493</v>
      </c>
      <c r="I23" s="966"/>
      <c r="J23" s="966"/>
      <c r="K23" s="966"/>
      <c r="L23" s="966"/>
      <c r="M23" s="966"/>
      <c r="N23" s="966"/>
      <c r="O23" s="966"/>
      <c r="P23" s="966"/>
      <c r="Q23" s="966"/>
      <c r="R23" s="966"/>
      <c r="S23" s="966"/>
      <c r="T23" s="966"/>
      <c r="U23" s="966"/>
      <c r="V23" s="966"/>
      <c r="W23" s="966"/>
      <c r="X23" s="966"/>
      <c r="Y23" s="967"/>
      <c r="Z23" s="859" t="s">
        <v>80</v>
      </c>
      <c r="AA23" s="860"/>
      <c r="AB23" s="861"/>
      <c r="AC23" s="957" t="s">
        <v>494</v>
      </c>
      <c r="AD23" s="958"/>
      <c r="AE23" s="959"/>
      <c r="AF23" s="971" t="s">
        <v>530</v>
      </c>
      <c r="AG23" s="972"/>
      <c r="AH23" s="972"/>
      <c r="AI23" s="972"/>
      <c r="AJ23" s="972"/>
      <c r="AK23" s="971" t="s">
        <v>531</v>
      </c>
      <c r="AL23" s="972"/>
      <c r="AM23" s="972"/>
      <c r="AN23" s="972"/>
      <c r="AO23" s="972"/>
      <c r="AP23" s="971" t="s">
        <v>532</v>
      </c>
      <c r="AQ23" s="972"/>
      <c r="AR23" s="972"/>
      <c r="AS23" s="972"/>
      <c r="AT23" s="972"/>
      <c r="AU23" s="955" t="s">
        <v>60</v>
      </c>
      <c r="AV23" s="260"/>
      <c r="AW23" s="260"/>
      <c r="AX23" s="260"/>
      <c r="AY23" s="956"/>
    </row>
    <row r="24" spans="2:51" ht="45" customHeight="1">
      <c r="B24" s="308"/>
      <c r="C24" s="309"/>
      <c r="D24" s="309"/>
      <c r="E24" s="309"/>
      <c r="F24" s="309"/>
      <c r="G24" s="310"/>
      <c r="H24" s="968"/>
      <c r="I24" s="969"/>
      <c r="J24" s="969"/>
      <c r="K24" s="969"/>
      <c r="L24" s="969"/>
      <c r="M24" s="969"/>
      <c r="N24" s="969"/>
      <c r="O24" s="969"/>
      <c r="P24" s="969"/>
      <c r="Q24" s="969"/>
      <c r="R24" s="969"/>
      <c r="S24" s="969"/>
      <c r="T24" s="969"/>
      <c r="U24" s="969"/>
      <c r="V24" s="969"/>
      <c r="W24" s="969"/>
      <c r="X24" s="969"/>
      <c r="Y24" s="970"/>
      <c r="Z24" s="862"/>
      <c r="AA24" s="863"/>
      <c r="AB24" s="864"/>
      <c r="AC24" s="957" t="s">
        <v>494</v>
      </c>
      <c r="AD24" s="958"/>
      <c r="AE24" s="959"/>
      <c r="AF24" s="960" t="s">
        <v>533</v>
      </c>
      <c r="AG24" s="961"/>
      <c r="AH24" s="961"/>
      <c r="AI24" s="961"/>
      <c r="AJ24" s="962"/>
      <c r="AK24" s="960" t="s">
        <v>534</v>
      </c>
      <c r="AL24" s="961"/>
      <c r="AM24" s="961"/>
      <c r="AN24" s="961"/>
      <c r="AO24" s="962"/>
      <c r="AP24" s="960" t="s">
        <v>535</v>
      </c>
      <c r="AQ24" s="961"/>
      <c r="AR24" s="961"/>
      <c r="AS24" s="961"/>
      <c r="AT24" s="962"/>
      <c r="AU24" s="963" t="s">
        <v>61</v>
      </c>
      <c r="AV24" s="961"/>
      <c r="AW24" s="961"/>
      <c r="AX24" s="961"/>
      <c r="AY24" s="964"/>
    </row>
    <row r="25" spans="2:51" ht="88.5" customHeight="1">
      <c r="B25" s="842" t="s">
        <v>16</v>
      </c>
      <c r="C25" s="843"/>
      <c r="D25" s="843"/>
      <c r="E25" s="843"/>
      <c r="F25" s="843"/>
      <c r="G25" s="843"/>
      <c r="H25" s="981" t="s">
        <v>495</v>
      </c>
      <c r="I25" s="982"/>
      <c r="J25" s="982"/>
      <c r="K25" s="982"/>
      <c r="L25" s="982"/>
      <c r="M25" s="982"/>
      <c r="N25" s="982"/>
      <c r="O25" s="982"/>
      <c r="P25" s="982"/>
      <c r="Q25" s="982"/>
      <c r="R25" s="982"/>
      <c r="S25" s="982"/>
      <c r="T25" s="982"/>
      <c r="U25" s="982"/>
      <c r="V25" s="982"/>
      <c r="W25" s="982"/>
      <c r="X25" s="982"/>
      <c r="Y25" s="982"/>
      <c r="Z25" s="847" t="s">
        <v>17</v>
      </c>
      <c r="AA25" s="848"/>
      <c r="AB25" s="849"/>
      <c r="AC25" s="551" t="s">
        <v>496</v>
      </c>
      <c r="AD25" s="983"/>
      <c r="AE25" s="983"/>
      <c r="AF25" s="983"/>
      <c r="AG25" s="983"/>
      <c r="AH25" s="983"/>
      <c r="AI25" s="983"/>
      <c r="AJ25" s="983"/>
      <c r="AK25" s="983"/>
      <c r="AL25" s="983"/>
      <c r="AM25" s="983"/>
      <c r="AN25" s="983"/>
      <c r="AO25" s="983"/>
      <c r="AP25" s="983"/>
      <c r="AQ25" s="983"/>
      <c r="AR25" s="983"/>
      <c r="AS25" s="983"/>
      <c r="AT25" s="983"/>
      <c r="AU25" s="983"/>
      <c r="AV25" s="983"/>
      <c r="AW25" s="983"/>
      <c r="AX25" s="983"/>
      <c r="AY25" s="984"/>
    </row>
    <row r="26" spans="2:51" ht="23.1" customHeight="1">
      <c r="B26" s="335" t="s">
        <v>99</v>
      </c>
      <c r="C26" s="336"/>
      <c r="D26" s="341" t="s">
        <v>23</v>
      </c>
      <c r="E26" s="342"/>
      <c r="F26" s="342"/>
      <c r="G26" s="342"/>
      <c r="H26" s="342"/>
      <c r="I26" s="342"/>
      <c r="J26" s="342"/>
      <c r="K26" s="342"/>
      <c r="L26" s="343"/>
      <c r="M26" s="344" t="s">
        <v>92</v>
      </c>
      <c r="N26" s="344"/>
      <c r="O26" s="344"/>
      <c r="P26" s="344"/>
      <c r="Q26" s="344"/>
      <c r="R26" s="344"/>
      <c r="S26" s="345" t="s">
        <v>91</v>
      </c>
      <c r="T26" s="345"/>
      <c r="U26" s="345"/>
      <c r="V26" s="345"/>
      <c r="W26" s="345"/>
      <c r="X26" s="345"/>
      <c r="Y26" s="346" t="s">
        <v>42</v>
      </c>
      <c r="Z26" s="342"/>
      <c r="AA26" s="342"/>
      <c r="AB26" s="342"/>
      <c r="AC26" s="342"/>
      <c r="AD26" s="342"/>
      <c r="AE26" s="342"/>
      <c r="AF26" s="342"/>
      <c r="AG26" s="342"/>
      <c r="AH26" s="342"/>
      <c r="AI26" s="342"/>
      <c r="AJ26" s="342"/>
      <c r="AK26" s="342"/>
      <c r="AL26" s="342"/>
      <c r="AM26" s="342"/>
      <c r="AN26" s="342"/>
      <c r="AO26" s="342"/>
      <c r="AP26" s="342"/>
      <c r="AQ26" s="342"/>
      <c r="AR26" s="342"/>
      <c r="AS26" s="342"/>
      <c r="AT26" s="342"/>
      <c r="AU26" s="342"/>
      <c r="AV26" s="342"/>
      <c r="AW26" s="342"/>
      <c r="AX26" s="342"/>
      <c r="AY26" s="347"/>
    </row>
    <row r="27" spans="2:51" ht="23.1" customHeight="1">
      <c r="B27" s="337"/>
      <c r="C27" s="338"/>
      <c r="D27" s="987" t="s">
        <v>397</v>
      </c>
      <c r="E27" s="988"/>
      <c r="F27" s="988"/>
      <c r="G27" s="988"/>
      <c r="H27" s="988"/>
      <c r="I27" s="988"/>
      <c r="J27" s="988"/>
      <c r="K27" s="988"/>
      <c r="L27" s="989"/>
      <c r="M27" s="354">
        <v>964</v>
      </c>
      <c r="N27" s="354"/>
      <c r="O27" s="354"/>
      <c r="P27" s="354"/>
      <c r="Q27" s="354"/>
      <c r="R27" s="354"/>
      <c r="S27" s="354">
        <v>868</v>
      </c>
      <c r="T27" s="354"/>
      <c r="U27" s="354"/>
      <c r="V27" s="354"/>
      <c r="W27" s="354"/>
      <c r="X27" s="354"/>
      <c r="Y27" s="355"/>
      <c r="Z27" s="356"/>
      <c r="AA27" s="356"/>
      <c r="AB27" s="356"/>
      <c r="AC27" s="356"/>
      <c r="AD27" s="356"/>
      <c r="AE27" s="356"/>
      <c r="AF27" s="356"/>
      <c r="AG27" s="356"/>
      <c r="AH27" s="356"/>
      <c r="AI27" s="356"/>
      <c r="AJ27" s="356"/>
      <c r="AK27" s="356"/>
      <c r="AL27" s="356"/>
      <c r="AM27" s="356"/>
      <c r="AN27" s="356"/>
      <c r="AO27" s="356"/>
      <c r="AP27" s="356"/>
      <c r="AQ27" s="356"/>
      <c r="AR27" s="356"/>
      <c r="AS27" s="356"/>
      <c r="AT27" s="356"/>
      <c r="AU27" s="356"/>
      <c r="AV27" s="356"/>
      <c r="AW27" s="356"/>
      <c r="AX27" s="356"/>
      <c r="AY27" s="357"/>
    </row>
    <row r="28" spans="2:51" ht="23.1" customHeight="1">
      <c r="B28" s="337"/>
      <c r="C28" s="338"/>
      <c r="D28" s="977" t="s">
        <v>378</v>
      </c>
      <c r="E28" s="978"/>
      <c r="F28" s="978"/>
      <c r="G28" s="978"/>
      <c r="H28" s="978"/>
      <c r="I28" s="978"/>
      <c r="J28" s="978"/>
      <c r="K28" s="978"/>
      <c r="L28" s="979"/>
      <c r="M28" s="324">
        <v>850</v>
      </c>
      <c r="N28" s="324"/>
      <c r="O28" s="324"/>
      <c r="P28" s="324"/>
      <c r="Q28" s="324"/>
      <c r="R28" s="324"/>
      <c r="S28" s="324">
        <v>941</v>
      </c>
      <c r="T28" s="324"/>
      <c r="U28" s="324"/>
      <c r="V28" s="324"/>
      <c r="W28" s="324"/>
      <c r="X28" s="324"/>
      <c r="Y28" s="325"/>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7"/>
    </row>
    <row r="29" spans="2:51" ht="23.1" customHeight="1">
      <c r="B29" s="337"/>
      <c r="C29" s="338"/>
      <c r="D29" s="977" t="s">
        <v>295</v>
      </c>
      <c r="E29" s="978"/>
      <c r="F29" s="978"/>
      <c r="G29" s="978"/>
      <c r="H29" s="978"/>
      <c r="I29" s="978"/>
      <c r="J29" s="978"/>
      <c r="K29" s="978"/>
      <c r="L29" s="979"/>
      <c r="M29" s="324">
        <v>210</v>
      </c>
      <c r="N29" s="324"/>
      <c r="O29" s="324"/>
      <c r="P29" s="324"/>
      <c r="Q29" s="324"/>
      <c r="R29" s="324"/>
      <c r="S29" s="324">
        <v>237</v>
      </c>
      <c r="T29" s="324"/>
      <c r="U29" s="324"/>
      <c r="V29" s="324"/>
      <c r="W29" s="324"/>
      <c r="X29" s="324"/>
      <c r="Y29" s="325"/>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7"/>
    </row>
    <row r="30" spans="2:51" ht="23.1" customHeight="1">
      <c r="B30" s="337"/>
      <c r="C30" s="338"/>
      <c r="D30" s="321"/>
      <c r="E30" s="322"/>
      <c r="F30" s="322"/>
      <c r="G30" s="322"/>
      <c r="H30" s="322"/>
      <c r="I30" s="322"/>
      <c r="J30" s="322"/>
      <c r="K30" s="322"/>
      <c r="L30" s="323"/>
      <c r="M30" s="324"/>
      <c r="N30" s="324"/>
      <c r="O30" s="324"/>
      <c r="P30" s="324"/>
      <c r="Q30" s="324"/>
      <c r="R30" s="324"/>
      <c r="S30" s="324"/>
      <c r="T30" s="324"/>
      <c r="U30" s="324"/>
      <c r="V30" s="324"/>
      <c r="W30" s="324"/>
      <c r="X30" s="324"/>
      <c r="Y30" s="325"/>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7"/>
    </row>
    <row r="31" spans="2:51" ht="23.1" customHeight="1">
      <c r="B31" s="337"/>
      <c r="C31" s="338"/>
      <c r="D31" s="321"/>
      <c r="E31" s="322"/>
      <c r="F31" s="322"/>
      <c r="G31" s="322"/>
      <c r="H31" s="322"/>
      <c r="I31" s="322"/>
      <c r="J31" s="322"/>
      <c r="K31" s="322"/>
      <c r="L31" s="323"/>
      <c r="M31" s="324"/>
      <c r="N31" s="324"/>
      <c r="O31" s="324"/>
      <c r="P31" s="324"/>
      <c r="Q31" s="324"/>
      <c r="R31" s="324"/>
      <c r="S31" s="324"/>
      <c r="T31" s="324"/>
      <c r="U31" s="324"/>
      <c r="V31" s="324"/>
      <c r="W31" s="324"/>
      <c r="X31" s="324"/>
      <c r="Y31" s="325"/>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7"/>
    </row>
    <row r="32" spans="2:51" ht="23.1" customHeight="1">
      <c r="B32" s="337"/>
      <c r="C32" s="338"/>
      <c r="D32" s="321"/>
      <c r="E32" s="322"/>
      <c r="F32" s="322"/>
      <c r="G32" s="322"/>
      <c r="H32" s="322"/>
      <c r="I32" s="322"/>
      <c r="J32" s="322"/>
      <c r="K32" s="322"/>
      <c r="L32" s="323"/>
      <c r="M32" s="324"/>
      <c r="N32" s="324"/>
      <c r="O32" s="324"/>
      <c r="P32" s="324"/>
      <c r="Q32" s="324"/>
      <c r="R32" s="324"/>
      <c r="S32" s="324"/>
      <c r="T32" s="324"/>
      <c r="U32" s="324"/>
      <c r="V32" s="324"/>
      <c r="W32" s="324"/>
      <c r="X32" s="324"/>
      <c r="Y32" s="325"/>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7"/>
    </row>
    <row r="33" spans="1:51" ht="23.1" customHeight="1">
      <c r="B33" s="337"/>
      <c r="C33" s="338"/>
      <c r="D33" s="328"/>
      <c r="E33" s="329"/>
      <c r="F33" s="329"/>
      <c r="G33" s="329"/>
      <c r="H33" s="329"/>
      <c r="I33" s="329"/>
      <c r="J33" s="329"/>
      <c r="K33" s="329"/>
      <c r="L33" s="330"/>
      <c r="M33" s="331"/>
      <c r="N33" s="331"/>
      <c r="O33" s="331"/>
      <c r="P33" s="331"/>
      <c r="Q33" s="331"/>
      <c r="R33" s="331"/>
      <c r="S33" s="331"/>
      <c r="T33" s="331"/>
      <c r="U33" s="331"/>
      <c r="V33" s="331"/>
      <c r="W33" s="331"/>
      <c r="X33" s="331"/>
      <c r="Y33" s="325"/>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7"/>
    </row>
    <row r="34" spans="1:51" ht="23.25" customHeight="1" thickBot="1">
      <c r="B34" s="985"/>
      <c r="C34" s="986"/>
      <c r="D34" s="990" t="s">
        <v>26</v>
      </c>
      <c r="E34" s="991"/>
      <c r="F34" s="991"/>
      <c r="G34" s="991"/>
      <c r="H34" s="991"/>
      <c r="I34" s="991"/>
      <c r="J34" s="991"/>
      <c r="K34" s="991"/>
      <c r="L34" s="992"/>
      <c r="M34" s="993">
        <f>M27+M28+M29</f>
        <v>2024</v>
      </c>
      <c r="N34" s="993"/>
      <c r="O34" s="993"/>
      <c r="P34" s="993"/>
      <c r="Q34" s="993"/>
      <c r="R34" s="993"/>
      <c r="S34" s="993">
        <f>S27+S28+S29</f>
        <v>2046</v>
      </c>
      <c r="T34" s="993"/>
      <c r="U34" s="993"/>
      <c r="V34" s="993"/>
      <c r="W34" s="993"/>
      <c r="X34" s="993"/>
      <c r="Y34" s="994"/>
      <c r="Z34" s="995"/>
      <c r="AA34" s="995"/>
      <c r="AB34" s="995"/>
      <c r="AC34" s="995"/>
      <c r="AD34" s="995"/>
      <c r="AE34" s="995"/>
      <c r="AF34" s="995"/>
      <c r="AG34" s="995"/>
      <c r="AH34" s="995"/>
      <c r="AI34" s="995"/>
      <c r="AJ34" s="995"/>
      <c r="AK34" s="995"/>
      <c r="AL34" s="995"/>
      <c r="AM34" s="995"/>
      <c r="AN34" s="995"/>
      <c r="AO34" s="995"/>
      <c r="AP34" s="995"/>
      <c r="AQ34" s="995"/>
      <c r="AR34" s="995"/>
      <c r="AS34" s="995"/>
      <c r="AT34" s="995"/>
      <c r="AU34" s="995"/>
      <c r="AV34" s="995"/>
      <c r="AW34" s="995"/>
      <c r="AX34" s="995"/>
      <c r="AY34" s="996"/>
    </row>
    <row r="35" spans="1:51" ht="18" customHeight="1">
      <c r="A35" s="1"/>
      <c r="B35" s="6"/>
      <c r="C35" s="6"/>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row>
    <row r="36" spans="1:51" ht="18" customHeight="1" thickBot="1">
      <c r="A36" s="1"/>
      <c r="B36" s="2"/>
      <c r="C36" s="2"/>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21" customHeight="1">
      <c r="A37" s="4"/>
      <c r="B37" s="787" t="s">
        <v>64</v>
      </c>
      <c r="C37" s="788"/>
      <c r="D37" s="788"/>
      <c r="E37" s="788"/>
      <c r="F37" s="788"/>
      <c r="G37" s="788"/>
      <c r="H37" s="788"/>
      <c r="I37" s="788"/>
      <c r="J37" s="788"/>
      <c r="K37" s="788"/>
      <c r="L37" s="788"/>
      <c r="M37" s="788"/>
      <c r="N37" s="788"/>
      <c r="O37" s="788"/>
      <c r="P37" s="788"/>
      <c r="Q37" s="788"/>
      <c r="R37" s="788"/>
      <c r="S37" s="788"/>
      <c r="T37" s="788"/>
      <c r="U37" s="788"/>
      <c r="V37" s="788"/>
      <c r="W37" s="788"/>
      <c r="X37" s="788"/>
      <c r="Y37" s="788"/>
      <c r="Z37" s="788"/>
      <c r="AA37" s="788"/>
      <c r="AB37" s="788"/>
      <c r="AC37" s="788"/>
      <c r="AD37" s="788"/>
      <c r="AE37" s="788"/>
      <c r="AF37" s="788"/>
      <c r="AG37" s="788"/>
      <c r="AH37" s="788"/>
      <c r="AI37" s="788"/>
      <c r="AJ37" s="788"/>
      <c r="AK37" s="788"/>
      <c r="AL37" s="788"/>
      <c r="AM37" s="788"/>
      <c r="AN37" s="788"/>
      <c r="AO37" s="788"/>
      <c r="AP37" s="788"/>
      <c r="AQ37" s="788"/>
      <c r="AR37" s="788"/>
      <c r="AS37" s="788"/>
      <c r="AT37" s="788"/>
      <c r="AU37" s="788"/>
      <c r="AV37" s="788"/>
      <c r="AW37" s="788"/>
      <c r="AX37" s="788"/>
      <c r="AY37" s="789"/>
    </row>
    <row r="38" spans="1:51" ht="21" customHeight="1">
      <c r="A38" s="4"/>
      <c r="B38" s="18"/>
      <c r="C38" s="19"/>
      <c r="D38" s="790" t="s">
        <v>70</v>
      </c>
      <c r="E38" s="791"/>
      <c r="F38" s="791"/>
      <c r="G38" s="791"/>
      <c r="H38" s="792" t="s">
        <v>69</v>
      </c>
      <c r="I38" s="791"/>
      <c r="J38" s="791"/>
      <c r="K38" s="791"/>
      <c r="L38" s="791"/>
      <c r="M38" s="791"/>
      <c r="N38" s="791"/>
      <c r="O38" s="791"/>
      <c r="P38" s="791"/>
      <c r="Q38" s="791"/>
      <c r="R38" s="791"/>
      <c r="S38" s="791"/>
      <c r="T38" s="791"/>
      <c r="U38" s="791"/>
      <c r="V38" s="791"/>
      <c r="W38" s="791"/>
      <c r="X38" s="791"/>
      <c r="Y38" s="791"/>
      <c r="Z38" s="791"/>
      <c r="AA38" s="791"/>
      <c r="AB38" s="791"/>
      <c r="AC38" s="791"/>
      <c r="AD38" s="791"/>
      <c r="AE38" s="791"/>
      <c r="AF38" s="791"/>
      <c r="AG38" s="793"/>
      <c r="AH38" s="792" t="s">
        <v>93</v>
      </c>
      <c r="AI38" s="791"/>
      <c r="AJ38" s="791"/>
      <c r="AK38" s="791"/>
      <c r="AL38" s="791"/>
      <c r="AM38" s="791"/>
      <c r="AN38" s="791"/>
      <c r="AO38" s="791"/>
      <c r="AP38" s="791"/>
      <c r="AQ38" s="791"/>
      <c r="AR38" s="791"/>
      <c r="AS38" s="791"/>
      <c r="AT38" s="791"/>
      <c r="AU38" s="791"/>
      <c r="AV38" s="791"/>
      <c r="AW38" s="791"/>
      <c r="AX38" s="791"/>
      <c r="AY38" s="794"/>
    </row>
    <row r="39" spans="1:51" ht="26.25" customHeight="1">
      <c r="A39" s="4"/>
      <c r="B39" s="746" t="s">
        <v>52</v>
      </c>
      <c r="C39" s="747"/>
      <c r="D39" s="795" t="s">
        <v>105</v>
      </c>
      <c r="E39" s="244"/>
      <c r="F39" s="244"/>
      <c r="G39" s="245"/>
      <c r="H39" s="753" t="s">
        <v>63</v>
      </c>
      <c r="I39" s="571"/>
      <c r="J39" s="571"/>
      <c r="K39" s="571"/>
      <c r="L39" s="571"/>
      <c r="M39" s="571"/>
      <c r="N39" s="571"/>
      <c r="O39" s="571"/>
      <c r="P39" s="571"/>
      <c r="Q39" s="571"/>
      <c r="R39" s="571"/>
      <c r="S39" s="571"/>
      <c r="T39" s="571"/>
      <c r="U39" s="571"/>
      <c r="V39" s="571"/>
      <c r="W39" s="571"/>
      <c r="X39" s="571"/>
      <c r="Y39" s="571"/>
      <c r="Z39" s="571"/>
      <c r="AA39" s="571"/>
      <c r="AB39" s="571"/>
      <c r="AC39" s="571"/>
      <c r="AD39" s="571"/>
      <c r="AE39" s="571"/>
      <c r="AF39" s="571"/>
      <c r="AG39" s="572"/>
      <c r="AH39" s="997" t="s">
        <v>497</v>
      </c>
      <c r="AI39" s="998"/>
      <c r="AJ39" s="998"/>
      <c r="AK39" s="998"/>
      <c r="AL39" s="998"/>
      <c r="AM39" s="998"/>
      <c r="AN39" s="998"/>
      <c r="AO39" s="998"/>
      <c r="AP39" s="998"/>
      <c r="AQ39" s="998"/>
      <c r="AR39" s="998"/>
      <c r="AS39" s="998"/>
      <c r="AT39" s="998"/>
      <c r="AU39" s="998"/>
      <c r="AV39" s="998"/>
      <c r="AW39" s="998"/>
      <c r="AX39" s="998"/>
      <c r="AY39" s="999"/>
    </row>
    <row r="40" spans="1:51" ht="33.4" customHeight="1">
      <c r="A40" s="4"/>
      <c r="B40" s="748"/>
      <c r="C40" s="749"/>
      <c r="D40" s="805" t="s">
        <v>105</v>
      </c>
      <c r="E40" s="234"/>
      <c r="F40" s="234"/>
      <c r="G40" s="235"/>
      <c r="H40" s="781" t="s">
        <v>94</v>
      </c>
      <c r="I40" s="782"/>
      <c r="J40" s="782"/>
      <c r="K40" s="782"/>
      <c r="L40" s="782"/>
      <c r="M40" s="782"/>
      <c r="N40" s="782"/>
      <c r="O40" s="782"/>
      <c r="P40" s="782"/>
      <c r="Q40" s="782"/>
      <c r="R40" s="782"/>
      <c r="S40" s="782"/>
      <c r="T40" s="782"/>
      <c r="U40" s="782"/>
      <c r="V40" s="782"/>
      <c r="W40" s="782"/>
      <c r="X40" s="782"/>
      <c r="Y40" s="782"/>
      <c r="Z40" s="782"/>
      <c r="AA40" s="782"/>
      <c r="AB40" s="782"/>
      <c r="AC40" s="782"/>
      <c r="AD40" s="782"/>
      <c r="AE40" s="782"/>
      <c r="AF40" s="782"/>
      <c r="AG40" s="783"/>
      <c r="AH40" s="1000"/>
      <c r="AI40" s="1001"/>
      <c r="AJ40" s="1001"/>
      <c r="AK40" s="1001"/>
      <c r="AL40" s="1001"/>
      <c r="AM40" s="1001"/>
      <c r="AN40" s="1001"/>
      <c r="AO40" s="1001"/>
      <c r="AP40" s="1001"/>
      <c r="AQ40" s="1001"/>
      <c r="AR40" s="1001"/>
      <c r="AS40" s="1001"/>
      <c r="AT40" s="1001"/>
      <c r="AU40" s="1001"/>
      <c r="AV40" s="1001"/>
      <c r="AW40" s="1001"/>
      <c r="AX40" s="1001"/>
      <c r="AY40" s="1002"/>
    </row>
    <row r="41" spans="1:51" ht="26.25" customHeight="1">
      <c r="A41" s="4"/>
      <c r="B41" s="750"/>
      <c r="C41" s="751"/>
      <c r="D41" s="737" t="s">
        <v>105</v>
      </c>
      <c r="E41" s="225"/>
      <c r="F41" s="225"/>
      <c r="G41" s="226"/>
      <c r="H41" s="738" t="s">
        <v>48</v>
      </c>
      <c r="I41" s="739"/>
      <c r="J41" s="739"/>
      <c r="K41" s="739"/>
      <c r="L41" s="739"/>
      <c r="M41" s="739"/>
      <c r="N41" s="739"/>
      <c r="O41" s="739"/>
      <c r="P41" s="739"/>
      <c r="Q41" s="739"/>
      <c r="R41" s="739"/>
      <c r="S41" s="739"/>
      <c r="T41" s="739"/>
      <c r="U41" s="739"/>
      <c r="V41" s="739"/>
      <c r="W41" s="739"/>
      <c r="X41" s="739"/>
      <c r="Y41" s="739"/>
      <c r="Z41" s="739"/>
      <c r="AA41" s="739"/>
      <c r="AB41" s="739"/>
      <c r="AC41" s="739"/>
      <c r="AD41" s="739"/>
      <c r="AE41" s="739"/>
      <c r="AF41" s="739"/>
      <c r="AG41" s="740"/>
      <c r="AH41" s="1003"/>
      <c r="AI41" s="1004"/>
      <c r="AJ41" s="1004"/>
      <c r="AK41" s="1004"/>
      <c r="AL41" s="1004"/>
      <c r="AM41" s="1004"/>
      <c r="AN41" s="1004"/>
      <c r="AO41" s="1004"/>
      <c r="AP41" s="1004"/>
      <c r="AQ41" s="1004"/>
      <c r="AR41" s="1004"/>
      <c r="AS41" s="1004"/>
      <c r="AT41" s="1004"/>
      <c r="AU41" s="1004"/>
      <c r="AV41" s="1004"/>
      <c r="AW41" s="1004"/>
      <c r="AX41" s="1004"/>
      <c r="AY41" s="1005"/>
    </row>
    <row r="42" spans="1:51" ht="26.25" customHeight="1">
      <c r="A42" s="4"/>
      <c r="B42" s="748" t="s">
        <v>55</v>
      </c>
      <c r="C42" s="749"/>
      <c r="D42" s="752" t="s">
        <v>105</v>
      </c>
      <c r="E42" s="244"/>
      <c r="F42" s="244"/>
      <c r="G42" s="245"/>
      <c r="H42" s="753" t="s">
        <v>57</v>
      </c>
      <c r="I42" s="571"/>
      <c r="J42" s="571"/>
      <c r="K42" s="571"/>
      <c r="L42" s="571"/>
      <c r="M42" s="571"/>
      <c r="N42" s="571"/>
      <c r="O42" s="571"/>
      <c r="P42" s="571"/>
      <c r="Q42" s="571"/>
      <c r="R42" s="571"/>
      <c r="S42" s="571"/>
      <c r="T42" s="571"/>
      <c r="U42" s="571"/>
      <c r="V42" s="571"/>
      <c r="W42" s="571"/>
      <c r="X42" s="571"/>
      <c r="Y42" s="571"/>
      <c r="Z42" s="571"/>
      <c r="AA42" s="571"/>
      <c r="AB42" s="571"/>
      <c r="AC42" s="571"/>
      <c r="AD42" s="571"/>
      <c r="AE42" s="571"/>
      <c r="AF42" s="571"/>
      <c r="AG42" s="572"/>
      <c r="AH42" s="1006" t="s">
        <v>498</v>
      </c>
      <c r="AI42" s="1007"/>
      <c r="AJ42" s="1007"/>
      <c r="AK42" s="1007"/>
      <c r="AL42" s="1007"/>
      <c r="AM42" s="1007"/>
      <c r="AN42" s="1007"/>
      <c r="AO42" s="1007"/>
      <c r="AP42" s="1007"/>
      <c r="AQ42" s="1007"/>
      <c r="AR42" s="1007"/>
      <c r="AS42" s="1007"/>
      <c r="AT42" s="1007"/>
      <c r="AU42" s="1007"/>
      <c r="AV42" s="1007"/>
      <c r="AW42" s="1007"/>
      <c r="AX42" s="1007"/>
      <c r="AY42" s="1008"/>
    </row>
    <row r="43" spans="1:51" ht="26.25" customHeight="1">
      <c r="A43" s="4"/>
      <c r="B43" s="748"/>
      <c r="C43" s="749"/>
      <c r="D43" s="763" t="s">
        <v>119</v>
      </c>
      <c r="E43" s="234"/>
      <c r="F43" s="234"/>
      <c r="G43" s="235"/>
      <c r="H43" s="764" t="s">
        <v>56</v>
      </c>
      <c r="I43" s="765"/>
      <c r="J43" s="765"/>
      <c r="K43" s="765"/>
      <c r="L43" s="765"/>
      <c r="M43" s="765"/>
      <c r="N43" s="765"/>
      <c r="O43" s="765"/>
      <c r="P43" s="765"/>
      <c r="Q43" s="765"/>
      <c r="R43" s="765"/>
      <c r="S43" s="765"/>
      <c r="T43" s="765"/>
      <c r="U43" s="765"/>
      <c r="V43" s="765"/>
      <c r="W43" s="765"/>
      <c r="X43" s="765"/>
      <c r="Y43" s="765"/>
      <c r="Z43" s="765"/>
      <c r="AA43" s="765"/>
      <c r="AB43" s="765"/>
      <c r="AC43" s="765"/>
      <c r="AD43" s="765"/>
      <c r="AE43" s="765"/>
      <c r="AF43" s="765"/>
      <c r="AG43" s="766"/>
      <c r="AH43" s="1009"/>
      <c r="AI43" s="1010"/>
      <c r="AJ43" s="1010"/>
      <c r="AK43" s="1010"/>
      <c r="AL43" s="1010"/>
      <c r="AM43" s="1010"/>
      <c r="AN43" s="1010"/>
      <c r="AO43" s="1010"/>
      <c r="AP43" s="1010"/>
      <c r="AQ43" s="1010"/>
      <c r="AR43" s="1010"/>
      <c r="AS43" s="1010"/>
      <c r="AT43" s="1010"/>
      <c r="AU43" s="1010"/>
      <c r="AV43" s="1010"/>
      <c r="AW43" s="1010"/>
      <c r="AX43" s="1010"/>
      <c r="AY43" s="1011"/>
    </row>
    <row r="44" spans="1:51" ht="26.25" customHeight="1">
      <c r="A44" s="4"/>
      <c r="B44" s="748"/>
      <c r="C44" s="749"/>
      <c r="D44" s="763" t="s">
        <v>105</v>
      </c>
      <c r="E44" s="234"/>
      <c r="F44" s="234"/>
      <c r="G44" s="235"/>
      <c r="H44" s="764" t="s">
        <v>58</v>
      </c>
      <c r="I44" s="765"/>
      <c r="J44" s="765"/>
      <c r="K44" s="765"/>
      <c r="L44" s="765"/>
      <c r="M44" s="765"/>
      <c r="N44" s="765"/>
      <c r="O44" s="765"/>
      <c r="P44" s="765"/>
      <c r="Q44" s="765"/>
      <c r="R44" s="765"/>
      <c r="S44" s="765"/>
      <c r="T44" s="765"/>
      <c r="U44" s="765"/>
      <c r="V44" s="765"/>
      <c r="W44" s="765"/>
      <c r="X44" s="765"/>
      <c r="Y44" s="765"/>
      <c r="Z44" s="765"/>
      <c r="AA44" s="765"/>
      <c r="AB44" s="765"/>
      <c r="AC44" s="765"/>
      <c r="AD44" s="765"/>
      <c r="AE44" s="765"/>
      <c r="AF44" s="765"/>
      <c r="AG44" s="766"/>
      <c r="AH44" s="1009"/>
      <c r="AI44" s="1010"/>
      <c r="AJ44" s="1010"/>
      <c r="AK44" s="1010"/>
      <c r="AL44" s="1010"/>
      <c r="AM44" s="1010"/>
      <c r="AN44" s="1010"/>
      <c r="AO44" s="1010"/>
      <c r="AP44" s="1010"/>
      <c r="AQ44" s="1010"/>
      <c r="AR44" s="1010"/>
      <c r="AS44" s="1010"/>
      <c r="AT44" s="1010"/>
      <c r="AU44" s="1010"/>
      <c r="AV44" s="1010"/>
      <c r="AW44" s="1010"/>
      <c r="AX44" s="1010"/>
      <c r="AY44" s="1011"/>
    </row>
    <row r="45" spans="1:51" ht="26.25" customHeight="1">
      <c r="A45" s="4"/>
      <c r="B45" s="748"/>
      <c r="C45" s="749"/>
      <c r="D45" s="1015" t="s">
        <v>119</v>
      </c>
      <c r="E45" s="234"/>
      <c r="F45" s="234"/>
      <c r="G45" s="235"/>
      <c r="H45" s="764" t="s">
        <v>65</v>
      </c>
      <c r="I45" s="765"/>
      <c r="J45" s="765"/>
      <c r="K45" s="765"/>
      <c r="L45" s="765"/>
      <c r="M45" s="765"/>
      <c r="N45" s="765"/>
      <c r="O45" s="765"/>
      <c r="P45" s="765"/>
      <c r="Q45" s="765"/>
      <c r="R45" s="765"/>
      <c r="S45" s="765"/>
      <c r="T45" s="765"/>
      <c r="U45" s="765"/>
      <c r="V45" s="765"/>
      <c r="W45" s="765"/>
      <c r="X45" s="765"/>
      <c r="Y45" s="765"/>
      <c r="Z45" s="765"/>
      <c r="AA45" s="765"/>
      <c r="AB45" s="765"/>
      <c r="AC45" s="765"/>
      <c r="AD45" s="765"/>
      <c r="AE45" s="765"/>
      <c r="AF45" s="765"/>
      <c r="AG45" s="766"/>
      <c r="AH45" s="1009"/>
      <c r="AI45" s="1010"/>
      <c r="AJ45" s="1010"/>
      <c r="AK45" s="1010"/>
      <c r="AL45" s="1010"/>
      <c r="AM45" s="1010"/>
      <c r="AN45" s="1010"/>
      <c r="AO45" s="1010"/>
      <c r="AP45" s="1010"/>
      <c r="AQ45" s="1010"/>
      <c r="AR45" s="1010"/>
      <c r="AS45" s="1010"/>
      <c r="AT45" s="1010"/>
      <c r="AU45" s="1010"/>
      <c r="AV45" s="1010"/>
      <c r="AW45" s="1010"/>
      <c r="AX45" s="1010"/>
      <c r="AY45" s="1011"/>
    </row>
    <row r="46" spans="1:51" ht="26.25" customHeight="1">
      <c r="A46" s="4"/>
      <c r="B46" s="750"/>
      <c r="C46" s="751"/>
      <c r="D46" s="737" t="s">
        <v>105</v>
      </c>
      <c r="E46" s="225"/>
      <c r="F46" s="225"/>
      <c r="G46" s="226"/>
      <c r="H46" s="738" t="s">
        <v>66</v>
      </c>
      <c r="I46" s="739"/>
      <c r="J46" s="739"/>
      <c r="K46" s="739"/>
      <c r="L46" s="739"/>
      <c r="M46" s="739"/>
      <c r="N46" s="739"/>
      <c r="O46" s="739"/>
      <c r="P46" s="739"/>
      <c r="Q46" s="739"/>
      <c r="R46" s="739"/>
      <c r="S46" s="739"/>
      <c r="T46" s="739"/>
      <c r="U46" s="739"/>
      <c r="V46" s="739"/>
      <c r="W46" s="739"/>
      <c r="X46" s="739"/>
      <c r="Y46" s="739"/>
      <c r="Z46" s="739"/>
      <c r="AA46" s="739"/>
      <c r="AB46" s="739"/>
      <c r="AC46" s="739"/>
      <c r="AD46" s="739"/>
      <c r="AE46" s="739"/>
      <c r="AF46" s="739"/>
      <c r="AG46" s="740"/>
      <c r="AH46" s="1012"/>
      <c r="AI46" s="1013"/>
      <c r="AJ46" s="1013"/>
      <c r="AK46" s="1013"/>
      <c r="AL46" s="1013"/>
      <c r="AM46" s="1013"/>
      <c r="AN46" s="1013"/>
      <c r="AO46" s="1013"/>
      <c r="AP46" s="1013"/>
      <c r="AQ46" s="1013"/>
      <c r="AR46" s="1013"/>
      <c r="AS46" s="1013"/>
      <c r="AT46" s="1013"/>
      <c r="AU46" s="1013"/>
      <c r="AV46" s="1013"/>
      <c r="AW46" s="1013"/>
      <c r="AX46" s="1013"/>
      <c r="AY46" s="1014"/>
    </row>
    <row r="47" spans="1:51" ht="26.25" customHeight="1">
      <c r="A47" s="4"/>
      <c r="B47" s="746" t="s">
        <v>51</v>
      </c>
      <c r="C47" s="747"/>
      <c r="D47" s="1026" t="s">
        <v>119</v>
      </c>
      <c r="E47" s="244"/>
      <c r="F47" s="244"/>
      <c r="G47" s="245"/>
      <c r="H47" s="753" t="s">
        <v>53</v>
      </c>
      <c r="I47" s="571"/>
      <c r="J47" s="571"/>
      <c r="K47" s="571"/>
      <c r="L47" s="571"/>
      <c r="M47" s="571"/>
      <c r="N47" s="571"/>
      <c r="O47" s="571"/>
      <c r="P47" s="571"/>
      <c r="Q47" s="571"/>
      <c r="R47" s="571"/>
      <c r="S47" s="571"/>
      <c r="T47" s="571"/>
      <c r="U47" s="571"/>
      <c r="V47" s="571"/>
      <c r="W47" s="571"/>
      <c r="X47" s="571"/>
      <c r="Y47" s="571"/>
      <c r="Z47" s="571"/>
      <c r="AA47" s="571"/>
      <c r="AB47" s="571"/>
      <c r="AC47" s="571"/>
      <c r="AD47" s="571"/>
      <c r="AE47" s="571"/>
      <c r="AF47" s="571"/>
      <c r="AG47" s="572"/>
      <c r="AH47" s="1006" t="s">
        <v>499</v>
      </c>
      <c r="AI47" s="1007"/>
      <c r="AJ47" s="1007"/>
      <c r="AK47" s="1007"/>
      <c r="AL47" s="1007"/>
      <c r="AM47" s="1007"/>
      <c r="AN47" s="1007"/>
      <c r="AO47" s="1007"/>
      <c r="AP47" s="1007"/>
      <c r="AQ47" s="1007"/>
      <c r="AR47" s="1007"/>
      <c r="AS47" s="1007"/>
      <c r="AT47" s="1007"/>
      <c r="AU47" s="1007"/>
      <c r="AV47" s="1007"/>
      <c r="AW47" s="1007"/>
      <c r="AX47" s="1007"/>
      <c r="AY47" s="1008"/>
    </row>
    <row r="48" spans="1:51" ht="26.25" customHeight="1">
      <c r="A48" s="4"/>
      <c r="B48" s="748"/>
      <c r="C48" s="749"/>
      <c r="D48" s="1015" t="s">
        <v>119</v>
      </c>
      <c r="E48" s="234"/>
      <c r="F48" s="234"/>
      <c r="G48" s="235"/>
      <c r="H48" s="764" t="s">
        <v>67</v>
      </c>
      <c r="I48" s="765"/>
      <c r="J48" s="765"/>
      <c r="K48" s="765"/>
      <c r="L48" s="765"/>
      <c r="M48" s="765"/>
      <c r="N48" s="765"/>
      <c r="O48" s="765"/>
      <c r="P48" s="765"/>
      <c r="Q48" s="765"/>
      <c r="R48" s="765"/>
      <c r="S48" s="765"/>
      <c r="T48" s="765"/>
      <c r="U48" s="765"/>
      <c r="V48" s="765"/>
      <c r="W48" s="765"/>
      <c r="X48" s="765"/>
      <c r="Y48" s="765"/>
      <c r="Z48" s="765"/>
      <c r="AA48" s="765"/>
      <c r="AB48" s="765"/>
      <c r="AC48" s="765"/>
      <c r="AD48" s="765"/>
      <c r="AE48" s="765"/>
      <c r="AF48" s="765"/>
      <c r="AG48" s="766"/>
      <c r="AH48" s="1009"/>
      <c r="AI48" s="1010"/>
      <c r="AJ48" s="1010"/>
      <c r="AK48" s="1010"/>
      <c r="AL48" s="1010"/>
      <c r="AM48" s="1010"/>
      <c r="AN48" s="1010"/>
      <c r="AO48" s="1010"/>
      <c r="AP48" s="1010"/>
      <c r="AQ48" s="1010"/>
      <c r="AR48" s="1010"/>
      <c r="AS48" s="1010"/>
      <c r="AT48" s="1010"/>
      <c r="AU48" s="1010"/>
      <c r="AV48" s="1010"/>
      <c r="AW48" s="1010"/>
      <c r="AX48" s="1010"/>
      <c r="AY48" s="1011"/>
    </row>
    <row r="49" spans="1:51" ht="26.25" customHeight="1">
      <c r="A49" s="4"/>
      <c r="B49" s="748"/>
      <c r="C49" s="749"/>
      <c r="D49" s="1015" t="s">
        <v>119</v>
      </c>
      <c r="E49" s="234"/>
      <c r="F49" s="234"/>
      <c r="G49" s="235"/>
      <c r="H49" s="764" t="s">
        <v>54</v>
      </c>
      <c r="I49" s="765"/>
      <c r="J49" s="765"/>
      <c r="K49" s="765"/>
      <c r="L49" s="765"/>
      <c r="M49" s="765"/>
      <c r="N49" s="765"/>
      <c r="O49" s="765"/>
      <c r="P49" s="765"/>
      <c r="Q49" s="765"/>
      <c r="R49" s="765"/>
      <c r="S49" s="765"/>
      <c r="T49" s="765"/>
      <c r="U49" s="765"/>
      <c r="V49" s="765"/>
      <c r="W49" s="765"/>
      <c r="X49" s="765"/>
      <c r="Y49" s="765"/>
      <c r="Z49" s="765"/>
      <c r="AA49" s="765"/>
      <c r="AB49" s="765"/>
      <c r="AC49" s="765"/>
      <c r="AD49" s="765"/>
      <c r="AE49" s="765"/>
      <c r="AF49" s="765"/>
      <c r="AG49" s="766"/>
      <c r="AH49" s="1009"/>
      <c r="AI49" s="1010"/>
      <c r="AJ49" s="1010"/>
      <c r="AK49" s="1010"/>
      <c r="AL49" s="1010"/>
      <c r="AM49" s="1010"/>
      <c r="AN49" s="1010"/>
      <c r="AO49" s="1010"/>
      <c r="AP49" s="1010"/>
      <c r="AQ49" s="1010"/>
      <c r="AR49" s="1010"/>
      <c r="AS49" s="1010"/>
      <c r="AT49" s="1010"/>
      <c r="AU49" s="1010"/>
      <c r="AV49" s="1010"/>
      <c r="AW49" s="1010"/>
      <c r="AX49" s="1010"/>
      <c r="AY49" s="1011"/>
    </row>
    <row r="50" spans="1:51" ht="26.25" customHeight="1">
      <c r="A50" s="4"/>
      <c r="B50" s="748"/>
      <c r="C50" s="749"/>
      <c r="D50" s="1027" t="s">
        <v>119</v>
      </c>
      <c r="E50" s="768"/>
      <c r="F50" s="768"/>
      <c r="G50" s="769"/>
      <c r="H50" s="770" t="s">
        <v>95</v>
      </c>
      <c r="I50" s="771"/>
      <c r="J50" s="771"/>
      <c r="K50" s="771"/>
      <c r="L50" s="771"/>
      <c r="M50" s="771"/>
      <c r="N50" s="771"/>
      <c r="O50" s="771"/>
      <c r="P50" s="771"/>
      <c r="Q50" s="771"/>
      <c r="R50" s="771"/>
      <c r="S50" s="771"/>
      <c r="T50" s="771"/>
      <c r="U50" s="771"/>
      <c r="V50" s="771"/>
      <c r="W50" s="771"/>
      <c r="X50" s="771"/>
      <c r="Y50" s="771"/>
      <c r="Z50" s="771"/>
      <c r="AA50" s="771"/>
      <c r="AB50" s="771"/>
      <c r="AC50" s="771"/>
      <c r="AD50" s="771"/>
      <c r="AE50" s="771"/>
      <c r="AF50" s="771"/>
      <c r="AG50" s="772"/>
      <c r="AH50" s="1009"/>
      <c r="AI50" s="1010"/>
      <c r="AJ50" s="1010"/>
      <c r="AK50" s="1010"/>
      <c r="AL50" s="1010"/>
      <c r="AM50" s="1010"/>
      <c r="AN50" s="1010"/>
      <c r="AO50" s="1010"/>
      <c r="AP50" s="1010"/>
      <c r="AQ50" s="1010"/>
      <c r="AR50" s="1010"/>
      <c r="AS50" s="1010"/>
      <c r="AT50" s="1010"/>
      <c r="AU50" s="1010"/>
      <c r="AV50" s="1010"/>
      <c r="AW50" s="1010"/>
      <c r="AX50" s="1010"/>
      <c r="AY50" s="1011"/>
    </row>
    <row r="51" spans="1:51" ht="26.25" customHeight="1">
      <c r="A51" s="4"/>
      <c r="B51" s="748"/>
      <c r="C51" s="749"/>
      <c r="D51" s="730" t="s">
        <v>119</v>
      </c>
      <c r="E51" s="731"/>
      <c r="F51" s="731"/>
      <c r="G51" s="732"/>
      <c r="H51" s="733" t="s">
        <v>84</v>
      </c>
      <c r="I51" s="734"/>
      <c r="J51" s="734"/>
      <c r="K51" s="734"/>
      <c r="L51" s="734"/>
      <c r="M51" s="734"/>
      <c r="N51" s="734"/>
      <c r="O51" s="734"/>
      <c r="P51" s="734"/>
      <c r="Q51" s="734"/>
      <c r="R51" s="734"/>
      <c r="S51" s="734"/>
      <c r="T51" s="734"/>
      <c r="U51" s="734"/>
      <c r="V51" s="735"/>
      <c r="W51" s="735"/>
      <c r="X51" s="735"/>
      <c r="Y51" s="735"/>
      <c r="Z51" s="735"/>
      <c r="AA51" s="735"/>
      <c r="AB51" s="735"/>
      <c r="AC51" s="735"/>
      <c r="AD51" s="735"/>
      <c r="AE51" s="735"/>
      <c r="AF51" s="735"/>
      <c r="AG51" s="736"/>
      <c r="AH51" s="1009"/>
      <c r="AI51" s="1010"/>
      <c r="AJ51" s="1010"/>
      <c r="AK51" s="1010"/>
      <c r="AL51" s="1010"/>
      <c r="AM51" s="1010"/>
      <c r="AN51" s="1010"/>
      <c r="AO51" s="1010"/>
      <c r="AP51" s="1010"/>
      <c r="AQ51" s="1010"/>
      <c r="AR51" s="1010"/>
      <c r="AS51" s="1010"/>
      <c r="AT51" s="1010"/>
      <c r="AU51" s="1010"/>
      <c r="AV51" s="1010"/>
      <c r="AW51" s="1010"/>
      <c r="AX51" s="1010"/>
      <c r="AY51" s="1011"/>
    </row>
    <row r="52" spans="1:51" ht="26.25" customHeight="1">
      <c r="A52" s="4"/>
      <c r="B52" s="750"/>
      <c r="C52" s="751"/>
      <c r="D52" s="737" t="s">
        <v>105</v>
      </c>
      <c r="E52" s="225"/>
      <c r="F52" s="225"/>
      <c r="G52" s="226"/>
      <c r="H52" s="738" t="s">
        <v>68</v>
      </c>
      <c r="I52" s="739"/>
      <c r="J52" s="739"/>
      <c r="K52" s="739"/>
      <c r="L52" s="739"/>
      <c r="M52" s="739"/>
      <c r="N52" s="739"/>
      <c r="O52" s="739"/>
      <c r="P52" s="739"/>
      <c r="Q52" s="739"/>
      <c r="R52" s="739"/>
      <c r="S52" s="739"/>
      <c r="T52" s="739"/>
      <c r="U52" s="739"/>
      <c r="V52" s="739"/>
      <c r="W52" s="739"/>
      <c r="X52" s="739"/>
      <c r="Y52" s="739"/>
      <c r="Z52" s="739"/>
      <c r="AA52" s="739"/>
      <c r="AB52" s="739"/>
      <c r="AC52" s="739"/>
      <c r="AD52" s="739"/>
      <c r="AE52" s="739"/>
      <c r="AF52" s="739"/>
      <c r="AG52" s="740"/>
      <c r="AH52" s="1012"/>
      <c r="AI52" s="1013"/>
      <c r="AJ52" s="1013"/>
      <c r="AK52" s="1013"/>
      <c r="AL52" s="1013"/>
      <c r="AM52" s="1013"/>
      <c r="AN52" s="1013"/>
      <c r="AO52" s="1013"/>
      <c r="AP52" s="1013"/>
      <c r="AQ52" s="1013"/>
      <c r="AR52" s="1013"/>
      <c r="AS52" s="1013"/>
      <c r="AT52" s="1013"/>
      <c r="AU52" s="1013"/>
      <c r="AV52" s="1013"/>
      <c r="AW52" s="1013"/>
      <c r="AX52" s="1013"/>
      <c r="AY52" s="1014"/>
    </row>
    <row r="53" spans="1:51" ht="180" customHeight="1" thickBot="1">
      <c r="A53" s="4"/>
      <c r="B53" s="741" t="s">
        <v>50</v>
      </c>
      <c r="C53" s="742"/>
      <c r="D53" s="1023" t="s">
        <v>1995</v>
      </c>
      <c r="E53" s="1024"/>
      <c r="F53" s="1024"/>
      <c r="G53" s="1024"/>
      <c r="H53" s="1024"/>
      <c r="I53" s="1024"/>
      <c r="J53" s="1024"/>
      <c r="K53" s="1024"/>
      <c r="L53" s="1024"/>
      <c r="M53" s="1024"/>
      <c r="N53" s="1024"/>
      <c r="O53" s="1024"/>
      <c r="P53" s="1024"/>
      <c r="Q53" s="1024"/>
      <c r="R53" s="1024"/>
      <c r="S53" s="1024"/>
      <c r="T53" s="1024"/>
      <c r="U53" s="1024"/>
      <c r="V53" s="1024"/>
      <c r="W53" s="1024"/>
      <c r="X53" s="1024"/>
      <c r="Y53" s="1024"/>
      <c r="Z53" s="1024"/>
      <c r="AA53" s="1024"/>
      <c r="AB53" s="1024"/>
      <c r="AC53" s="1024"/>
      <c r="AD53" s="1024"/>
      <c r="AE53" s="1024"/>
      <c r="AF53" s="1024"/>
      <c r="AG53" s="1024"/>
      <c r="AH53" s="1024"/>
      <c r="AI53" s="1024"/>
      <c r="AJ53" s="1024"/>
      <c r="AK53" s="1024"/>
      <c r="AL53" s="1024"/>
      <c r="AM53" s="1024"/>
      <c r="AN53" s="1024"/>
      <c r="AO53" s="1024"/>
      <c r="AP53" s="1024"/>
      <c r="AQ53" s="1024"/>
      <c r="AR53" s="1024"/>
      <c r="AS53" s="1024"/>
      <c r="AT53" s="1024"/>
      <c r="AU53" s="1024"/>
      <c r="AV53" s="1024"/>
      <c r="AW53" s="1024"/>
      <c r="AX53" s="1024"/>
      <c r="AY53" s="1025"/>
    </row>
    <row r="54" spans="1:51" ht="21" hidden="1" customHeight="1">
      <c r="A54" s="4"/>
      <c r="B54" s="18"/>
      <c r="C54" s="19"/>
      <c r="D54" s="715" t="s">
        <v>45</v>
      </c>
      <c r="E54" s="716"/>
      <c r="F54" s="716"/>
      <c r="G54" s="716"/>
      <c r="H54" s="716"/>
      <c r="I54" s="716"/>
      <c r="J54" s="716"/>
      <c r="K54" s="716"/>
      <c r="L54" s="716"/>
      <c r="M54" s="716"/>
      <c r="N54" s="716"/>
      <c r="O54" s="716"/>
      <c r="P54" s="716"/>
      <c r="Q54" s="716"/>
      <c r="R54" s="716"/>
      <c r="S54" s="716"/>
      <c r="T54" s="716"/>
      <c r="U54" s="716"/>
      <c r="V54" s="716"/>
      <c r="W54" s="716"/>
      <c r="X54" s="716"/>
      <c r="Y54" s="716"/>
      <c r="Z54" s="716"/>
      <c r="AA54" s="716"/>
      <c r="AB54" s="716"/>
      <c r="AC54" s="716"/>
      <c r="AD54" s="716"/>
      <c r="AE54" s="716"/>
      <c r="AF54" s="716"/>
      <c r="AG54" s="716"/>
      <c r="AH54" s="716"/>
      <c r="AI54" s="716"/>
      <c r="AJ54" s="716"/>
      <c r="AK54" s="716"/>
      <c r="AL54" s="716"/>
      <c r="AM54" s="716"/>
      <c r="AN54" s="716"/>
      <c r="AO54" s="716"/>
      <c r="AP54" s="716"/>
      <c r="AQ54" s="716"/>
      <c r="AR54" s="716"/>
      <c r="AS54" s="716"/>
      <c r="AT54" s="716"/>
      <c r="AU54" s="716"/>
      <c r="AV54" s="716"/>
      <c r="AW54" s="716"/>
      <c r="AX54" s="716"/>
      <c r="AY54" s="717"/>
    </row>
    <row r="55" spans="1:51" ht="97.5" hidden="1" customHeight="1">
      <c r="A55" s="4"/>
      <c r="B55" s="18"/>
      <c r="C55" s="19"/>
      <c r="D55" s="718" t="s">
        <v>47</v>
      </c>
      <c r="E55" s="719"/>
      <c r="F55" s="719"/>
      <c r="G55" s="719"/>
      <c r="H55" s="719"/>
      <c r="I55" s="719"/>
      <c r="J55" s="719"/>
      <c r="K55" s="719"/>
      <c r="L55" s="719"/>
      <c r="M55" s="719"/>
      <c r="N55" s="719"/>
      <c r="O55" s="719"/>
      <c r="P55" s="719"/>
      <c r="Q55" s="719"/>
      <c r="R55" s="719"/>
      <c r="S55" s="719"/>
      <c r="T55" s="719"/>
      <c r="U55" s="719"/>
      <c r="V55" s="719"/>
      <c r="W55" s="719"/>
      <c r="X55" s="719"/>
      <c r="Y55" s="719"/>
      <c r="Z55" s="719"/>
      <c r="AA55" s="719"/>
      <c r="AB55" s="719"/>
      <c r="AC55" s="719"/>
      <c r="AD55" s="719"/>
      <c r="AE55" s="719"/>
      <c r="AF55" s="719"/>
      <c r="AG55" s="719"/>
      <c r="AH55" s="719"/>
      <c r="AI55" s="719"/>
      <c r="AJ55" s="719"/>
      <c r="AK55" s="719"/>
      <c r="AL55" s="719"/>
      <c r="AM55" s="719"/>
      <c r="AN55" s="719"/>
      <c r="AO55" s="719"/>
      <c r="AP55" s="719"/>
      <c r="AQ55" s="719"/>
      <c r="AR55" s="719"/>
      <c r="AS55" s="719"/>
      <c r="AT55" s="719"/>
      <c r="AU55" s="719"/>
      <c r="AV55" s="719"/>
      <c r="AW55" s="719"/>
      <c r="AX55" s="719"/>
      <c r="AY55" s="720"/>
    </row>
    <row r="56" spans="1:51" ht="119.85" hidden="1" customHeight="1">
      <c r="A56" s="4"/>
      <c r="B56" s="18"/>
      <c r="C56" s="19"/>
      <c r="D56" s="721" t="s">
        <v>46</v>
      </c>
      <c r="E56" s="722"/>
      <c r="F56" s="722"/>
      <c r="G56" s="722"/>
      <c r="H56" s="722"/>
      <c r="I56" s="722"/>
      <c r="J56" s="722"/>
      <c r="K56" s="722"/>
      <c r="L56" s="722"/>
      <c r="M56" s="722"/>
      <c r="N56" s="722"/>
      <c r="O56" s="722"/>
      <c r="P56" s="722"/>
      <c r="Q56" s="722"/>
      <c r="R56" s="722"/>
      <c r="S56" s="722"/>
      <c r="T56" s="722"/>
      <c r="U56" s="722"/>
      <c r="V56" s="722"/>
      <c r="W56" s="722"/>
      <c r="X56" s="722"/>
      <c r="Y56" s="722"/>
      <c r="Z56" s="722"/>
      <c r="AA56" s="722"/>
      <c r="AB56" s="722"/>
      <c r="AC56" s="722"/>
      <c r="AD56" s="722"/>
      <c r="AE56" s="722"/>
      <c r="AF56" s="722"/>
      <c r="AG56" s="722"/>
      <c r="AH56" s="722"/>
      <c r="AI56" s="722"/>
      <c r="AJ56" s="722"/>
      <c r="AK56" s="722"/>
      <c r="AL56" s="722"/>
      <c r="AM56" s="722"/>
      <c r="AN56" s="722"/>
      <c r="AO56" s="722"/>
      <c r="AP56" s="722"/>
      <c r="AQ56" s="722"/>
      <c r="AR56" s="722"/>
      <c r="AS56" s="722"/>
      <c r="AT56" s="722"/>
      <c r="AU56" s="722"/>
      <c r="AV56" s="722"/>
      <c r="AW56" s="722"/>
      <c r="AX56" s="722"/>
      <c r="AY56" s="723"/>
    </row>
    <row r="57" spans="1:51" ht="21" customHeight="1">
      <c r="A57" s="4"/>
      <c r="B57" s="724" t="s">
        <v>44</v>
      </c>
      <c r="C57" s="716"/>
      <c r="D57" s="716"/>
      <c r="E57" s="716"/>
      <c r="F57" s="716"/>
      <c r="G57" s="716"/>
      <c r="H57" s="716"/>
      <c r="I57" s="716"/>
      <c r="J57" s="716"/>
      <c r="K57" s="716"/>
      <c r="L57" s="716"/>
      <c r="M57" s="716"/>
      <c r="N57" s="716"/>
      <c r="O57" s="716"/>
      <c r="P57" s="716"/>
      <c r="Q57" s="716"/>
      <c r="R57" s="716"/>
      <c r="S57" s="716"/>
      <c r="T57" s="716"/>
      <c r="U57" s="716"/>
      <c r="V57" s="716"/>
      <c r="W57" s="716"/>
      <c r="X57" s="716"/>
      <c r="Y57" s="716"/>
      <c r="Z57" s="716"/>
      <c r="AA57" s="716"/>
      <c r="AB57" s="716"/>
      <c r="AC57" s="716"/>
      <c r="AD57" s="716"/>
      <c r="AE57" s="716"/>
      <c r="AF57" s="716"/>
      <c r="AG57" s="716"/>
      <c r="AH57" s="716"/>
      <c r="AI57" s="716"/>
      <c r="AJ57" s="716"/>
      <c r="AK57" s="716"/>
      <c r="AL57" s="716"/>
      <c r="AM57" s="716"/>
      <c r="AN57" s="716"/>
      <c r="AO57" s="716"/>
      <c r="AP57" s="716"/>
      <c r="AQ57" s="716"/>
      <c r="AR57" s="716"/>
      <c r="AS57" s="716"/>
      <c r="AT57" s="716"/>
      <c r="AU57" s="716"/>
      <c r="AV57" s="716"/>
      <c r="AW57" s="716"/>
      <c r="AX57" s="716"/>
      <c r="AY57" s="717"/>
    </row>
    <row r="58" spans="1:51" ht="122.45" customHeight="1">
      <c r="A58" s="5"/>
      <c r="B58" s="725" t="s">
        <v>536</v>
      </c>
      <c r="C58" s="489"/>
      <c r="D58" s="489"/>
      <c r="E58" s="489"/>
      <c r="F58" s="726"/>
      <c r="G58" s="727" t="s">
        <v>104</v>
      </c>
      <c r="H58" s="728"/>
      <c r="I58" s="728"/>
      <c r="J58" s="728"/>
      <c r="K58" s="728"/>
      <c r="L58" s="728"/>
      <c r="M58" s="728"/>
      <c r="N58" s="728"/>
      <c r="O58" s="728"/>
      <c r="P58" s="728"/>
      <c r="Q58" s="728"/>
      <c r="R58" s="728"/>
      <c r="S58" s="728"/>
      <c r="T58" s="728"/>
      <c r="U58" s="728"/>
      <c r="V58" s="728"/>
      <c r="W58" s="728"/>
      <c r="X58" s="728"/>
      <c r="Y58" s="728"/>
      <c r="Z58" s="728"/>
      <c r="AA58" s="728"/>
      <c r="AB58" s="728"/>
      <c r="AC58" s="728"/>
      <c r="AD58" s="728"/>
      <c r="AE58" s="728"/>
      <c r="AF58" s="728"/>
      <c r="AG58" s="728"/>
      <c r="AH58" s="728"/>
      <c r="AI58" s="728"/>
      <c r="AJ58" s="728"/>
      <c r="AK58" s="728"/>
      <c r="AL58" s="728"/>
      <c r="AM58" s="728"/>
      <c r="AN58" s="728"/>
      <c r="AO58" s="728"/>
      <c r="AP58" s="728"/>
      <c r="AQ58" s="728"/>
      <c r="AR58" s="728"/>
      <c r="AS58" s="728"/>
      <c r="AT58" s="728"/>
      <c r="AU58" s="728"/>
      <c r="AV58" s="728"/>
      <c r="AW58" s="728"/>
      <c r="AX58" s="728"/>
      <c r="AY58" s="729"/>
    </row>
    <row r="59" spans="1:51" ht="18.399999999999999" customHeight="1">
      <c r="A59" s="5"/>
      <c r="B59" s="698" t="s">
        <v>62</v>
      </c>
      <c r="C59" s="699"/>
      <c r="D59" s="699"/>
      <c r="E59" s="699"/>
      <c r="F59" s="699"/>
      <c r="G59" s="699"/>
      <c r="H59" s="699"/>
      <c r="I59" s="699"/>
      <c r="J59" s="699"/>
      <c r="K59" s="699"/>
      <c r="L59" s="699"/>
      <c r="M59" s="699"/>
      <c r="N59" s="699"/>
      <c r="O59" s="699"/>
      <c r="P59" s="699"/>
      <c r="Q59" s="699"/>
      <c r="R59" s="699"/>
      <c r="S59" s="699"/>
      <c r="T59" s="699"/>
      <c r="U59" s="699"/>
      <c r="V59" s="699"/>
      <c r="W59" s="699"/>
      <c r="X59" s="699"/>
      <c r="Y59" s="699"/>
      <c r="Z59" s="699"/>
      <c r="AA59" s="699"/>
      <c r="AB59" s="699"/>
      <c r="AC59" s="699"/>
      <c r="AD59" s="699"/>
      <c r="AE59" s="699"/>
      <c r="AF59" s="699"/>
      <c r="AG59" s="699"/>
      <c r="AH59" s="699"/>
      <c r="AI59" s="699"/>
      <c r="AJ59" s="699"/>
      <c r="AK59" s="699"/>
      <c r="AL59" s="699"/>
      <c r="AM59" s="699"/>
      <c r="AN59" s="699"/>
      <c r="AO59" s="699"/>
      <c r="AP59" s="699"/>
      <c r="AQ59" s="699"/>
      <c r="AR59" s="699"/>
      <c r="AS59" s="699"/>
      <c r="AT59" s="699"/>
      <c r="AU59" s="699"/>
      <c r="AV59" s="699"/>
      <c r="AW59" s="699"/>
      <c r="AX59" s="699"/>
      <c r="AY59" s="700"/>
    </row>
    <row r="60" spans="1:51" ht="119.1" customHeight="1" thickBot="1">
      <c r="A60" s="5"/>
      <c r="B60" s="701" t="s">
        <v>536</v>
      </c>
      <c r="C60" s="702"/>
      <c r="D60" s="702"/>
      <c r="E60" s="702"/>
      <c r="F60" s="703"/>
      <c r="G60" s="704" t="s">
        <v>104</v>
      </c>
      <c r="H60" s="216"/>
      <c r="I60" s="216"/>
      <c r="J60" s="216"/>
      <c r="K60" s="216"/>
      <c r="L60" s="216"/>
      <c r="M60" s="216"/>
      <c r="N60" s="216"/>
      <c r="O60" s="216"/>
      <c r="P60" s="216"/>
      <c r="Q60" s="216"/>
      <c r="R60" s="216"/>
      <c r="S60" s="216"/>
      <c r="T60" s="216"/>
      <c r="U60" s="216"/>
      <c r="V60" s="216"/>
      <c r="W60" s="216"/>
      <c r="X60" s="216"/>
      <c r="Y60" s="216"/>
      <c r="Z60" s="216"/>
      <c r="AA60" s="216"/>
      <c r="AB60" s="216"/>
      <c r="AC60" s="216"/>
      <c r="AD60" s="216"/>
      <c r="AE60" s="216"/>
      <c r="AF60" s="216"/>
      <c r="AG60" s="216"/>
      <c r="AH60" s="216"/>
      <c r="AI60" s="216"/>
      <c r="AJ60" s="216"/>
      <c r="AK60" s="216"/>
      <c r="AL60" s="216"/>
      <c r="AM60" s="216"/>
      <c r="AN60" s="216"/>
      <c r="AO60" s="216"/>
      <c r="AP60" s="216"/>
      <c r="AQ60" s="216"/>
      <c r="AR60" s="216"/>
      <c r="AS60" s="216"/>
      <c r="AT60" s="216"/>
      <c r="AU60" s="216"/>
      <c r="AV60" s="216"/>
      <c r="AW60" s="216"/>
      <c r="AX60" s="216"/>
      <c r="AY60" s="705"/>
    </row>
    <row r="61" spans="1:51" ht="19.7" customHeight="1">
      <c r="A61" s="5"/>
      <c r="B61" s="706" t="s">
        <v>96</v>
      </c>
      <c r="C61" s="707"/>
      <c r="D61" s="707"/>
      <c r="E61" s="707"/>
      <c r="F61" s="707"/>
      <c r="G61" s="707"/>
      <c r="H61" s="707"/>
      <c r="I61" s="707"/>
      <c r="J61" s="707"/>
      <c r="K61" s="707"/>
      <c r="L61" s="707"/>
      <c r="M61" s="707"/>
      <c r="N61" s="707"/>
      <c r="O61" s="707"/>
      <c r="P61" s="707"/>
      <c r="Q61" s="707"/>
      <c r="R61" s="707"/>
      <c r="S61" s="707"/>
      <c r="T61" s="707"/>
      <c r="U61" s="707"/>
      <c r="V61" s="707"/>
      <c r="W61" s="707"/>
      <c r="X61" s="707"/>
      <c r="Y61" s="707"/>
      <c r="Z61" s="707"/>
      <c r="AA61" s="707"/>
      <c r="AB61" s="707"/>
      <c r="AC61" s="707"/>
      <c r="AD61" s="707"/>
      <c r="AE61" s="707"/>
      <c r="AF61" s="707"/>
      <c r="AG61" s="707"/>
      <c r="AH61" s="707"/>
      <c r="AI61" s="707"/>
      <c r="AJ61" s="707"/>
      <c r="AK61" s="707"/>
      <c r="AL61" s="707"/>
      <c r="AM61" s="707"/>
      <c r="AN61" s="707"/>
      <c r="AO61" s="707"/>
      <c r="AP61" s="707"/>
      <c r="AQ61" s="707"/>
      <c r="AR61" s="707"/>
      <c r="AS61" s="707"/>
      <c r="AT61" s="707"/>
      <c r="AU61" s="707"/>
      <c r="AV61" s="707"/>
      <c r="AW61" s="707"/>
      <c r="AX61" s="707"/>
      <c r="AY61" s="708"/>
    </row>
    <row r="62" spans="1:51" ht="205.15" customHeight="1" thickBot="1">
      <c r="A62" s="5"/>
      <c r="B62" s="1020"/>
      <c r="C62" s="1021"/>
      <c r="D62" s="1021"/>
      <c r="E62" s="1021"/>
      <c r="F62" s="1021"/>
      <c r="G62" s="1021"/>
      <c r="H62" s="1021"/>
      <c r="I62" s="1021"/>
      <c r="J62" s="1021"/>
      <c r="K62" s="1021"/>
      <c r="L62" s="1021"/>
      <c r="M62" s="1021"/>
      <c r="N62" s="1021"/>
      <c r="O62" s="1021"/>
      <c r="P62" s="1021"/>
      <c r="Q62" s="1021"/>
      <c r="R62" s="1021"/>
      <c r="S62" s="1021"/>
      <c r="T62" s="1021"/>
      <c r="U62" s="1021"/>
      <c r="V62" s="1021"/>
      <c r="W62" s="1021"/>
      <c r="X62" s="1021"/>
      <c r="Y62" s="1021"/>
      <c r="Z62" s="1021"/>
      <c r="AA62" s="1021"/>
      <c r="AB62" s="1021"/>
      <c r="AC62" s="1021"/>
      <c r="AD62" s="1021"/>
      <c r="AE62" s="1021"/>
      <c r="AF62" s="1021"/>
      <c r="AG62" s="1021"/>
      <c r="AH62" s="1021"/>
      <c r="AI62" s="1021"/>
      <c r="AJ62" s="1021"/>
      <c r="AK62" s="1021"/>
      <c r="AL62" s="1021"/>
      <c r="AM62" s="1021"/>
      <c r="AN62" s="1021"/>
      <c r="AO62" s="1021"/>
      <c r="AP62" s="1021"/>
      <c r="AQ62" s="1021"/>
      <c r="AR62" s="1021"/>
      <c r="AS62" s="1021"/>
      <c r="AT62" s="1021"/>
      <c r="AU62" s="1021"/>
      <c r="AV62" s="1021"/>
      <c r="AW62" s="1021"/>
      <c r="AX62" s="1021"/>
      <c r="AY62" s="1022"/>
    </row>
    <row r="63" spans="1:51" ht="19.7" customHeight="1">
      <c r="A63" s="5"/>
      <c r="B63" s="712" t="s">
        <v>81</v>
      </c>
      <c r="C63" s="713"/>
      <c r="D63" s="713"/>
      <c r="E63" s="713"/>
      <c r="F63" s="713"/>
      <c r="G63" s="713"/>
      <c r="H63" s="713"/>
      <c r="I63" s="713"/>
      <c r="J63" s="713"/>
      <c r="K63" s="713"/>
      <c r="L63" s="713"/>
      <c r="M63" s="713"/>
      <c r="N63" s="713"/>
      <c r="O63" s="713"/>
      <c r="P63" s="713"/>
      <c r="Q63" s="713"/>
      <c r="R63" s="713"/>
      <c r="S63" s="713"/>
      <c r="T63" s="713"/>
      <c r="U63" s="713"/>
      <c r="V63" s="713"/>
      <c r="W63" s="713"/>
      <c r="X63" s="713"/>
      <c r="Y63" s="713"/>
      <c r="Z63" s="713"/>
      <c r="AA63" s="713"/>
      <c r="AB63" s="713"/>
      <c r="AC63" s="713"/>
      <c r="AD63" s="713"/>
      <c r="AE63" s="713"/>
      <c r="AF63" s="713"/>
      <c r="AG63" s="713"/>
      <c r="AH63" s="713"/>
      <c r="AI63" s="713"/>
      <c r="AJ63" s="713"/>
      <c r="AK63" s="713"/>
      <c r="AL63" s="713"/>
      <c r="AM63" s="713"/>
      <c r="AN63" s="713"/>
      <c r="AO63" s="713"/>
      <c r="AP63" s="713"/>
      <c r="AQ63" s="713"/>
      <c r="AR63" s="713"/>
      <c r="AS63" s="713"/>
      <c r="AT63" s="713"/>
      <c r="AU63" s="713"/>
      <c r="AV63" s="713"/>
      <c r="AW63" s="713"/>
      <c r="AX63" s="713"/>
      <c r="AY63" s="714"/>
    </row>
    <row r="64" spans="1:51" ht="19.899999999999999" customHeight="1">
      <c r="A64" s="5"/>
      <c r="B64" s="23" t="s">
        <v>82</v>
      </c>
      <c r="C64" s="21"/>
      <c r="D64" s="21"/>
      <c r="E64" s="21"/>
      <c r="F64" s="21"/>
      <c r="G64" s="21"/>
      <c r="H64" s="21"/>
      <c r="I64" s="21"/>
      <c r="J64" s="21"/>
      <c r="K64" s="21"/>
      <c r="L64" s="22"/>
      <c r="M64" s="1016" t="s">
        <v>537</v>
      </c>
      <c r="N64" s="1017"/>
      <c r="O64" s="1017"/>
      <c r="P64" s="1017"/>
      <c r="Q64" s="1017"/>
      <c r="R64" s="1017"/>
      <c r="S64" s="1017"/>
      <c r="T64" s="1017"/>
      <c r="U64" s="1017"/>
      <c r="V64" s="1017"/>
      <c r="W64" s="1017"/>
      <c r="X64" s="1017"/>
      <c r="Y64" s="1017"/>
      <c r="Z64" s="1017"/>
      <c r="AA64" s="1018"/>
      <c r="AB64" s="21" t="s">
        <v>83</v>
      </c>
      <c r="AC64" s="21"/>
      <c r="AD64" s="21"/>
      <c r="AE64" s="21"/>
      <c r="AF64" s="21"/>
      <c r="AG64" s="21"/>
      <c r="AH64" s="21"/>
      <c r="AI64" s="21"/>
      <c r="AJ64" s="21"/>
      <c r="AK64" s="22"/>
      <c r="AL64" s="1016" t="s">
        <v>538</v>
      </c>
      <c r="AM64" s="1017"/>
      <c r="AN64" s="1017"/>
      <c r="AO64" s="1017"/>
      <c r="AP64" s="1017"/>
      <c r="AQ64" s="1017"/>
      <c r="AR64" s="1017"/>
      <c r="AS64" s="1017"/>
      <c r="AT64" s="1017"/>
      <c r="AU64" s="1017"/>
      <c r="AV64" s="1017"/>
      <c r="AW64" s="1017"/>
      <c r="AX64" s="1017"/>
      <c r="AY64" s="1019"/>
    </row>
    <row r="65" spans="1:60" ht="18.75" customHeight="1">
      <c r="A65" s="4"/>
      <c r="B65" s="6"/>
      <c r="C65" s="6"/>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row>
    <row r="66" spans="1:60" ht="21.75" customHeight="1" thickBot="1">
      <c r="AK66" s="466"/>
      <c r="AL66" s="466"/>
      <c r="AM66" s="466"/>
      <c r="AN66" s="466"/>
      <c r="AO66" s="466"/>
      <c r="AP66" s="466"/>
      <c r="AQ66" s="466"/>
      <c r="AR66" s="467" t="s">
        <v>112</v>
      </c>
      <c r="AS66" s="467"/>
      <c r="AT66" s="467"/>
      <c r="AU66" s="467"/>
      <c r="AV66" s="467"/>
      <c r="AW66" s="467"/>
      <c r="AX66" s="467"/>
      <c r="AY66" s="467"/>
    </row>
    <row r="67" spans="1:60" ht="21" customHeight="1">
      <c r="B67" s="468" t="s">
        <v>113</v>
      </c>
      <c r="C67" s="469"/>
      <c r="D67" s="469"/>
      <c r="E67" s="469"/>
      <c r="F67" s="469"/>
      <c r="G67" s="469"/>
      <c r="H67" s="916" t="s">
        <v>397</v>
      </c>
      <c r="I67" s="917"/>
      <c r="J67" s="917"/>
      <c r="K67" s="917"/>
      <c r="L67" s="917"/>
      <c r="M67" s="917"/>
      <c r="N67" s="917"/>
      <c r="O67" s="917"/>
      <c r="P67" s="917"/>
      <c r="Q67" s="917"/>
      <c r="R67" s="917"/>
      <c r="S67" s="917"/>
      <c r="T67" s="917"/>
      <c r="U67" s="917"/>
      <c r="V67" s="917"/>
      <c r="W67" s="917"/>
      <c r="X67" s="917"/>
      <c r="Y67" s="917"/>
      <c r="Z67" s="472" t="s">
        <v>145</v>
      </c>
      <c r="AA67" s="473"/>
      <c r="AB67" s="473"/>
      <c r="AC67" s="473"/>
      <c r="AD67" s="473"/>
      <c r="AE67" s="474"/>
      <c r="AF67" s="475" t="s">
        <v>101</v>
      </c>
      <c r="AG67" s="476"/>
      <c r="AH67" s="476"/>
      <c r="AI67" s="476"/>
      <c r="AJ67" s="476"/>
      <c r="AK67" s="476"/>
      <c r="AL67" s="476"/>
      <c r="AM67" s="476"/>
      <c r="AN67" s="476"/>
      <c r="AO67" s="476"/>
      <c r="AP67" s="476"/>
      <c r="AQ67" s="477"/>
      <c r="AR67" s="478" t="s">
        <v>1</v>
      </c>
      <c r="AS67" s="475"/>
      <c r="AT67" s="475"/>
      <c r="AU67" s="475"/>
      <c r="AV67" s="475"/>
      <c r="AW67" s="475"/>
      <c r="AX67" s="475"/>
      <c r="AY67" s="479"/>
    </row>
    <row r="68" spans="1:60" ht="28.15" customHeight="1">
      <c r="B68" s="442" t="s">
        <v>59</v>
      </c>
      <c r="C68" s="443"/>
      <c r="D68" s="443"/>
      <c r="E68" s="443"/>
      <c r="F68" s="443"/>
      <c r="G68" s="444"/>
      <c r="H68" s="445"/>
      <c r="I68" s="446"/>
      <c r="J68" s="446"/>
      <c r="K68" s="446"/>
      <c r="L68" s="446"/>
      <c r="M68" s="446"/>
      <c r="N68" s="446"/>
      <c r="O68" s="446"/>
      <c r="P68" s="446"/>
      <c r="Q68" s="446"/>
      <c r="R68" s="446"/>
      <c r="S68" s="446"/>
      <c r="T68" s="446"/>
      <c r="U68" s="446"/>
      <c r="V68" s="446"/>
      <c r="W68" s="447"/>
      <c r="X68" s="447"/>
      <c r="Y68" s="447"/>
      <c r="Z68" s="448" t="s">
        <v>2</v>
      </c>
      <c r="AA68" s="449"/>
      <c r="AB68" s="449"/>
      <c r="AC68" s="449"/>
      <c r="AD68" s="449"/>
      <c r="AE68" s="450"/>
      <c r="AF68" s="449" t="s">
        <v>102</v>
      </c>
      <c r="AG68" s="449"/>
      <c r="AH68" s="449"/>
      <c r="AI68" s="449"/>
      <c r="AJ68" s="449"/>
      <c r="AK68" s="449"/>
      <c r="AL68" s="449"/>
      <c r="AM68" s="449"/>
      <c r="AN68" s="449"/>
      <c r="AO68" s="449"/>
      <c r="AP68" s="449"/>
      <c r="AQ68" s="450"/>
      <c r="AR68" s="451" t="s">
        <v>525</v>
      </c>
      <c r="AS68" s="452"/>
      <c r="AT68" s="452"/>
      <c r="AU68" s="452"/>
      <c r="AV68" s="452"/>
      <c r="AW68" s="452"/>
      <c r="AX68" s="452"/>
      <c r="AY68" s="453"/>
    </row>
    <row r="69" spans="1:60" ht="30.75" customHeight="1">
      <c r="B69" s="454" t="s">
        <v>3</v>
      </c>
      <c r="C69" s="455"/>
      <c r="D69" s="455"/>
      <c r="E69" s="455"/>
      <c r="F69" s="455"/>
      <c r="G69" s="455"/>
      <c r="H69" s="456" t="s">
        <v>103</v>
      </c>
      <c r="I69" s="447"/>
      <c r="J69" s="447"/>
      <c r="K69" s="447"/>
      <c r="L69" s="447"/>
      <c r="M69" s="447"/>
      <c r="N69" s="447"/>
      <c r="O69" s="447"/>
      <c r="P69" s="447"/>
      <c r="Q69" s="447"/>
      <c r="R69" s="447"/>
      <c r="S69" s="447"/>
      <c r="T69" s="447"/>
      <c r="U69" s="447"/>
      <c r="V69" s="447"/>
      <c r="W69" s="447"/>
      <c r="X69" s="447"/>
      <c r="Y69" s="447"/>
      <c r="Z69" s="457" t="s">
        <v>76</v>
      </c>
      <c r="AA69" s="458"/>
      <c r="AB69" s="458"/>
      <c r="AC69" s="458"/>
      <c r="AD69" s="458"/>
      <c r="AE69" s="459"/>
      <c r="AF69" s="941" t="s">
        <v>108</v>
      </c>
      <c r="AG69" s="941"/>
      <c r="AH69" s="941"/>
      <c r="AI69" s="941"/>
      <c r="AJ69" s="941"/>
      <c r="AK69" s="941"/>
      <c r="AL69" s="941"/>
      <c r="AM69" s="941"/>
      <c r="AN69" s="941"/>
      <c r="AO69" s="941"/>
      <c r="AP69" s="941"/>
      <c r="AQ69" s="941"/>
      <c r="AR69" s="267"/>
      <c r="AS69" s="267"/>
      <c r="AT69" s="267"/>
      <c r="AU69" s="267"/>
      <c r="AV69" s="267"/>
      <c r="AW69" s="267"/>
      <c r="AX69" s="267"/>
      <c r="AY69" s="942"/>
    </row>
    <row r="70" spans="1:60" ht="18" customHeight="1">
      <c r="B70" s="418" t="s">
        <v>37</v>
      </c>
      <c r="C70" s="419"/>
      <c r="D70" s="419"/>
      <c r="E70" s="419"/>
      <c r="F70" s="419"/>
      <c r="G70" s="419"/>
      <c r="H70" s="935" t="s">
        <v>526</v>
      </c>
      <c r="I70" s="936"/>
      <c r="J70" s="936"/>
      <c r="K70" s="936"/>
      <c r="L70" s="936"/>
      <c r="M70" s="936"/>
      <c r="N70" s="936"/>
      <c r="O70" s="936"/>
      <c r="P70" s="936"/>
      <c r="Q70" s="936"/>
      <c r="R70" s="936"/>
      <c r="S70" s="936"/>
      <c r="T70" s="936"/>
      <c r="U70" s="936"/>
      <c r="V70" s="936"/>
      <c r="W70" s="937"/>
      <c r="X70" s="937"/>
      <c r="Y70" s="937"/>
      <c r="Z70" s="428" t="s">
        <v>319</v>
      </c>
      <c r="AA70" s="267"/>
      <c r="AB70" s="267"/>
      <c r="AC70" s="267"/>
      <c r="AD70" s="267"/>
      <c r="AE70" s="429"/>
      <c r="AF70" s="431"/>
      <c r="AG70" s="432"/>
      <c r="AH70" s="432"/>
      <c r="AI70" s="432"/>
      <c r="AJ70" s="432"/>
      <c r="AK70" s="432"/>
      <c r="AL70" s="432"/>
      <c r="AM70" s="432"/>
      <c r="AN70" s="432"/>
      <c r="AO70" s="432"/>
      <c r="AP70" s="432"/>
      <c r="AQ70" s="432"/>
      <c r="AR70" s="432"/>
      <c r="AS70" s="432"/>
      <c r="AT70" s="432"/>
      <c r="AU70" s="432"/>
      <c r="AV70" s="432"/>
      <c r="AW70" s="432"/>
      <c r="AX70" s="432"/>
      <c r="AY70" s="433"/>
    </row>
    <row r="71" spans="1:60" ht="24" customHeight="1">
      <c r="B71" s="420"/>
      <c r="C71" s="421"/>
      <c r="D71" s="421"/>
      <c r="E71" s="421"/>
      <c r="F71" s="421"/>
      <c r="G71" s="421"/>
      <c r="H71" s="938"/>
      <c r="I71" s="939"/>
      <c r="J71" s="939"/>
      <c r="K71" s="939"/>
      <c r="L71" s="939"/>
      <c r="M71" s="939"/>
      <c r="N71" s="939"/>
      <c r="O71" s="939"/>
      <c r="P71" s="939"/>
      <c r="Q71" s="939"/>
      <c r="R71" s="939"/>
      <c r="S71" s="939"/>
      <c r="T71" s="939"/>
      <c r="U71" s="939"/>
      <c r="V71" s="939"/>
      <c r="W71" s="940"/>
      <c r="X71" s="940"/>
      <c r="Y71" s="940"/>
      <c r="Z71" s="430"/>
      <c r="AA71" s="267"/>
      <c r="AB71" s="267"/>
      <c r="AC71" s="267"/>
      <c r="AD71" s="267"/>
      <c r="AE71" s="429"/>
      <c r="AF71" s="434"/>
      <c r="AG71" s="434"/>
      <c r="AH71" s="434"/>
      <c r="AI71" s="434"/>
      <c r="AJ71" s="434"/>
      <c r="AK71" s="434"/>
      <c r="AL71" s="434"/>
      <c r="AM71" s="434"/>
      <c r="AN71" s="434"/>
      <c r="AO71" s="434"/>
      <c r="AP71" s="434"/>
      <c r="AQ71" s="434"/>
      <c r="AR71" s="434"/>
      <c r="AS71" s="434"/>
      <c r="AT71" s="434"/>
      <c r="AU71" s="434"/>
      <c r="AV71" s="434"/>
      <c r="AW71" s="434"/>
      <c r="AX71" s="434"/>
      <c r="AY71" s="435"/>
    </row>
    <row r="72" spans="1:60" ht="29.25" customHeight="1">
      <c r="B72" s="436" t="s">
        <v>4</v>
      </c>
      <c r="C72" s="437"/>
      <c r="D72" s="437"/>
      <c r="E72" s="437"/>
      <c r="F72" s="437"/>
      <c r="G72" s="438"/>
      <c r="H72" s="439" t="s">
        <v>133</v>
      </c>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0"/>
      <c r="AL72" s="440"/>
      <c r="AM72" s="440"/>
      <c r="AN72" s="440"/>
      <c r="AO72" s="440"/>
      <c r="AP72" s="440"/>
      <c r="AQ72" s="440"/>
      <c r="AR72" s="440"/>
      <c r="AS72" s="440"/>
      <c r="AT72" s="440"/>
      <c r="AU72" s="440"/>
      <c r="AV72" s="440"/>
      <c r="AW72" s="440"/>
      <c r="AX72" s="440"/>
      <c r="AY72" s="441"/>
    </row>
    <row r="73" spans="1:60" ht="21" customHeight="1">
      <c r="B73" s="405" t="s">
        <v>39</v>
      </c>
      <c r="C73" s="406"/>
      <c r="D73" s="406"/>
      <c r="E73" s="406"/>
      <c r="F73" s="406"/>
      <c r="G73" s="407"/>
      <c r="H73" s="411"/>
      <c r="I73" s="412"/>
      <c r="J73" s="412"/>
      <c r="K73" s="412"/>
      <c r="L73" s="412"/>
      <c r="M73" s="412"/>
      <c r="N73" s="412"/>
      <c r="O73" s="412"/>
      <c r="P73" s="412"/>
      <c r="Q73" s="370" t="s">
        <v>86</v>
      </c>
      <c r="R73" s="371"/>
      <c r="S73" s="371"/>
      <c r="T73" s="371"/>
      <c r="U73" s="371"/>
      <c r="V73" s="371"/>
      <c r="W73" s="413"/>
      <c r="X73" s="370" t="s">
        <v>87</v>
      </c>
      <c r="Y73" s="371"/>
      <c r="Z73" s="371"/>
      <c r="AA73" s="371"/>
      <c r="AB73" s="371"/>
      <c r="AC73" s="371"/>
      <c r="AD73" s="413"/>
      <c r="AE73" s="370" t="s">
        <v>88</v>
      </c>
      <c r="AF73" s="371"/>
      <c r="AG73" s="371"/>
      <c r="AH73" s="371"/>
      <c r="AI73" s="371"/>
      <c r="AJ73" s="371"/>
      <c r="AK73" s="413"/>
      <c r="AL73" s="370" t="s">
        <v>90</v>
      </c>
      <c r="AM73" s="371"/>
      <c r="AN73" s="371"/>
      <c r="AO73" s="371"/>
      <c r="AP73" s="371"/>
      <c r="AQ73" s="371"/>
      <c r="AR73" s="413"/>
      <c r="AS73" s="370" t="s">
        <v>91</v>
      </c>
      <c r="AT73" s="371"/>
      <c r="AU73" s="371"/>
      <c r="AV73" s="371"/>
      <c r="AW73" s="371"/>
      <c r="AX73" s="371"/>
      <c r="AY73" s="372"/>
    </row>
    <row r="74" spans="1:60" ht="21" customHeight="1">
      <c r="B74" s="291"/>
      <c r="C74" s="292"/>
      <c r="D74" s="292"/>
      <c r="E74" s="292"/>
      <c r="F74" s="292"/>
      <c r="G74" s="293"/>
      <c r="H74" s="373" t="s">
        <v>5</v>
      </c>
      <c r="I74" s="374"/>
      <c r="J74" s="379" t="s">
        <v>6</v>
      </c>
      <c r="K74" s="380"/>
      <c r="L74" s="380"/>
      <c r="M74" s="380"/>
      <c r="N74" s="380"/>
      <c r="O74" s="380"/>
      <c r="P74" s="381"/>
      <c r="Q74" s="384">
        <v>1204</v>
      </c>
      <c r="R74" s="384"/>
      <c r="S74" s="384"/>
      <c r="T74" s="384"/>
      <c r="U74" s="384"/>
      <c r="V74" s="384"/>
      <c r="W74" s="384"/>
      <c r="X74" s="384">
        <v>1182</v>
      </c>
      <c r="Y74" s="384"/>
      <c r="Z74" s="384"/>
      <c r="AA74" s="384"/>
      <c r="AB74" s="384"/>
      <c r="AC74" s="384"/>
      <c r="AD74" s="384"/>
      <c r="AE74" s="384">
        <v>1059</v>
      </c>
      <c r="AF74" s="384"/>
      <c r="AG74" s="384"/>
      <c r="AH74" s="384"/>
      <c r="AI74" s="384"/>
      <c r="AJ74" s="384"/>
      <c r="AK74" s="384"/>
      <c r="AL74" s="384">
        <v>964</v>
      </c>
      <c r="AM74" s="384"/>
      <c r="AN74" s="384"/>
      <c r="AO74" s="384"/>
      <c r="AP74" s="384"/>
      <c r="AQ74" s="384"/>
      <c r="AR74" s="384"/>
      <c r="AS74" s="384">
        <v>868</v>
      </c>
      <c r="AT74" s="384"/>
      <c r="AU74" s="384"/>
      <c r="AV74" s="384"/>
      <c r="AW74" s="384"/>
      <c r="AX74" s="384"/>
      <c r="AY74" s="385"/>
    </row>
    <row r="75" spans="1:60" ht="21" customHeight="1">
      <c r="B75" s="291"/>
      <c r="C75" s="292"/>
      <c r="D75" s="292"/>
      <c r="E75" s="292"/>
      <c r="F75" s="292"/>
      <c r="G75" s="293"/>
      <c r="H75" s="375"/>
      <c r="I75" s="376"/>
      <c r="J75" s="386" t="s">
        <v>7</v>
      </c>
      <c r="K75" s="387"/>
      <c r="L75" s="387"/>
      <c r="M75" s="387"/>
      <c r="N75" s="387"/>
      <c r="O75" s="387"/>
      <c r="P75" s="388"/>
      <c r="Q75" s="933" t="s">
        <v>119</v>
      </c>
      <c r="R75" s="934"/>
      <c r="S75" s="934"/>
      <c r="T75" s="934"/>
      <c r="U75" s="934"/>
      <c r="V75" s="934"/>
      <c r="W75" s="934"/>
      <c r="X75" s="933" t="s">
        <v>119</v>
      </c>
      <c r="Y75" s="934"/>
      <c r="Z75" s="934"/>
      <c r="AA75" s="934"/>
      <c r="AB75" s="934"/>
      <c r="AC75" s="934"/>
      <c r="AD75" s="934"/>
      <c r="AE75" s="933" t="s">
        <v>119</v>
      </c>
      <c r="AF75" s="934"/>
      <c r="AG75" s="934"/>
      <c r="AH75" s="934"/>
      <c r="AI75" s="934"/>
      <c r="AJ75" s="934"/>
      <c r="AK75" s="934"/>
      <c r="AL75" s="933" t="s">
        <v>119</v>
      </c>
      <c r="AM75" s="934"/>
      <c r="AN75" s="934"/>
      <c r="AO75" s="934"/>
      <c r="AP75" s="934"/>
      <c r="AQ75" s="934"/>
      <c r="AR75" s="934"/>
      <c r="AS75" s="464"/>
      <c r="AT75" s="464"/>
      <c r="AU75" s="464"/>
      <c r="AV75" s="464"/>
      <c r="AW75" s="464"/>
      <c r="AX75" s="464"/>
      <c r="AY75" s="465"/>
    </row>
    <row r="76" spans="1:60" ht="24.75" customHeight="1">
      <c r="B76" s="291"/>
      <c r="C76" s="292"/>
      <c r="D76" s="292"/>
      <c r="E76" s="292"/>
      <c r="F76" s="292"/>
      <c r="G76" s="293"/>
      <c r="H76" s="375"/>
      <c r="I76" s="376"/>
      <c r="J76" s="386" t="s">
        <v>8</v>
      </c>
      <c r="K76" s="387"/>
      <c r="L76" s="387"/>
      <c r="M76" s="387"/>
      <c r="N76" s="387"/>
      <c r="O76" s="387"/>
      <c r="P76" s="388"/>
      <c r="Q76" s="933" t="s">
        <v>119</v>
      </c>
      <c r="R76" s="934"/>
      <c r="S76" s="934"/>
      <c r="T76" s="934"/>
      <c r="U76" s="934"/>
      <c r="V76" s="934"/>
      <c r="W76" s="934"/>
      <c r="X76" s="933" t="s">
        <v>119</v>
      </c>
      <c r="Y76" s="934"/>
      <c r="Z76" s="934"/>
      <c r="AA76" s="934"/>
      <c r="AB76" s="934"/>
      <c r="AC76" s="934"/>
      <c r="AD76" s="934"/>
      <c r="AE76" s="933" t="s">
        <v>119</v>
      </c>
      <c r="AF76" s="934"/>
      <c r="AG76" s="934"/>
      <c r="AH76" s="934"/>
      <c r="AI76" s="934"/>
      <c r="AJ76" s="934"/>
      <c r="AK76" s="934"/>
      <c r="AL76" s="933" t="s">
        <v>119</v>
      </c>
      <c r="AM76" s="934"/>
      <c r="AN76" s="934"/>
      <c r="AO76" s="934"/>
      <c r="AP76" s="934"/>
      <c r="AQ76" s="934"/>
      <c r="AR76" s="934"/>
      <c r="AS76" s="464"/>
      <c r="AT76" s="464"/>
      <c r="AU76" s="464"/>
      <c r="AV76" s="464"/>
      <c r="AW76" s="464"/>
      <c r="AX76" s="464"/>
      <c r="AY76" s="465"/>
    </row>
    <row r="77" spans="1:60" ht="24.75" customHeight="1">
      <c r="B77" s="291"/>
      <c r="C77" s="292"/>
      <c r="D77" s="292"/>
      <c r="E77" s="292"/>
      <c r="F77" s="292"/>
      <c r="G77" s="293"/>
      <c r="H77" s="377"/>
      <c r="I77" s="378"/>
      <c r="J77" s="415" t="s">
        <v>26</v>
      </c>
      <c r="K77" s="416"/>
      <c r="L77" s="416"/>
      <c r="M77" s="416"/>
      <c r="N77" s="416"/>
      <c r="O77" s="416"/>
      <c r="P77" s="417"/>
      <c r="Q77" s="402">
        <v>1204</v>
      </c>
      <c r="R77" s="402"/>
      <c r="S77" s="402"/>
      <c r="T77" s="402"/>
      <c r="U77" s="402"/>
      <c r="V77" s="402"/>
      <c r="W77" s="402"/>
      <c r="X77" s="402">
        <v>1182</v>
      </c>
      <c r="Y77" s="402"/>
      <c r="Z77" s="402"/>
      <c r="AA77" s="402"/>
      <c r="AB77" s="402"/>
      <c r="AC77" s="402"/>
      <c r="AD77" s="402"/>
      <c r="AE77" s="402">
        <v>1059</v>
      </c>
      <c r="AF77" s="402"/>
      <c r="AG77" s="402"/>
      <c r="AH77" s="402"/>
      <c r="AI77" s="402"/>
      <c r="AJ77" s="402"/>
      <c r="AK77" s="402"/>
      <c r="AL77" s="402">
        <v>964</v>
      </c>
      <c r="AM77" s="402"/>
      <c r="AN77" s="402"/>
      <c r="AO77" s="402"/>
      <c r="AP77" s="402"/>
      <c r="AQ77" s="402"/>
      <c r="AR77" s="402"/>
      <c r="AS77" s="402">
        <v>868</v>
      </c>
      <c r="AT77" s="402"/>
      <c r="AU77" s="402"/>
      <c r="AV77" s="402"/>
      <c r="AW77" s="402"/>
      <c r="AX77" s="402"/>
      <c r="AY77" s="402"/>
    </row>
    <row r="78" spans="1:60" ht="24.75" customHeight="1">
      <c r="B78" s="291"/>
      <c r="C78" s="292"/>
      <c r="D78" s="292"/>
      <c r="E78" s="292"/>
      <c r="F78" s="292"/>
      <c r="G78" s="293"/>
      <c r="H78" s="392" t="s">
        <v>9</v>
      </c>
      <c r="I78" s="393"/>
      <c r="J78" s="393"/>
      <c r="K78" s="393"/>
      <c r="L78" s="393"/>
      <c r="M78" s="393"/>
      <c r="N78" s="393"/>
      <c r="O78" s="393"/>
      <c r="P78" s="393"/>
      <c r="Q78" s="931">
        <v>1204</v>
      </c>
      <c r="R78" s="931"/>
      <c r="S78" s="931"/>
      <c r="T78" s="931"/>
      <c r="U78" s="931"/>
      <c r="V78" s="931"/>
      <c r="W78" s="931"/>
      <c r="X78" s="931">
        <v>1176</v>
      </c>
      <c r="Y78" s="931"/>
      <c r="Z78" s="931"/>
      <c r="AA78" s="931"/>
      <c r="AB78" s="931"/>
      <c r="AC78" s="931"/>
      <c r="AD78" s="931"/>
      <c r="AE78" s="931">
        <v>966</v>
      </c>
      <c r="AF78" s="931"/>
      <c r="AG78" s="931"/>
      <c r="AH78" s="931"/>
      <c r="AI78" s="931"/>
      <c r="AJ78" s="931"/>
      <c r="AK78" s="931"/>
      <c r="AL78" s="390"/>
      <c r="AM78" s="390"/>
      <c r="AN78" s="390"/>
      <c r="AO78" s="390"/>
      <c r="AP78" s="390"/>
      <c r="AQ78" s="390"/>
      <c r="AR78" s="390"/>
      <c r="AS78" s="390"/>
      <c r="AT78" s="390"/>
      <c r="AU78" s="390"/>
      <c r="AV78" s="390"/>
      <c r="AW78" s="390"/>
      <c r="AX78" s="390"/>
      <c r="AY78" s="391"/>
      <c r="BH78" s="29"/>
    </row>
    <row r="79" spans="1:60" ht="24.75" customHeight="1">
      <c r="B79" s="408"/>
      <c r="C79" s="409"/>
      <c r="D79" s="409"/>
      <c r="E79" s="409"/>
      <c r="F79" s="409"/>
      <c r="G79" s="410"/>
      <c r="H79" s="392" t="s">
        <v>10</v>
      </c>
      <c r="I79" s="393"/>
      <c r="J79" s="393"/>
      <c r="K79" s="393"/>
      <c r="L79" s="393"/>
      <c r="M79" s="393"/>
      <c r="N79" s="393"/>
      <c r="O79" s="393"/>
      <c r="P79" s="393"/>
      <c r="Q79" s="932">
        <v>1</v>
      </c>
      <c r="R79" s="932"/>
      <c r="S79" s="932"/>
      <c r="T79" s="932"/>
      <c r="U79" s="932"/>
      <c r="V79" s="932"/>
      <c r="W79" s="932"/>
      <c r="X79" s="932">
        <v>0.99490000000000001</v>
      </c>
      <c r="Y79" s="932"/>
      <c r="Z79" s="932"/>
      <c r="AA79" s="932"/>
      <c r="AB79" s="932"/>
      <c r="AC79" s="932"/>
      <c r="AD79" s="932"/>
      <c r="AE79" s="932">
        <v>0.91210000000000002</v>
      </c>
      <c r="AF79" s="932"/>
      <c r="AG79" s="932"/>
      <c r="AH79" s="932"/>
      <c r="AI79" s="932"/>
      <c r="AJ79" s="932"/>
      <c r="AK79" s="932"/>
      <c r="AL79" s="390"/>
      <c r="AM79" s="390"/>
      <c r="AN79" s="390"/>
      <c r="AO79" s="390"/>
      <c r="AP79" s="390"/>
      <c r="AQ79" s="390"/>
      <c r="AR79" s="390"/>
      <c r="AS79" s="390"/>
      <c r="AT79" s="390"/>
      <c r="AU79" s="390"/>
      <c r="AV79" s="390"/>
      <c r="AW79" s="390"/>
      <c r="AX79" s="390"/>
      <c r="AY79" s="391"/>
    </row>
    <row r="80" spans="1:60" ht="23.1" customHeight="1">
      <c r="B80" s="335" t="s">
        <v>99</v>
      </c>
      <c r="C80" s="336"/>
      <c r="D80" s="341" t="s">
        <v>23</v>
      </c>
      <c r="E80" s="342"/>
      <c r="F80" s="342"/>
      <c r="G80" s="342"/>
      <c r="H80" s="342"/>
      <c r="I80" s="342"/>
      <c r="J80" s="342"/>
      <c r="K80" s="342"/>
      <c r="L80" s="343"/>
      <c r="M80" s="344" t="s">
        <v>92</v>
      </c>
      <c r="N80" s="344"/>
      <c r="O80" s="344"/>
      <c r="P80" s="344"/>
      <c r="Q80" s="344"/>
      <c r="R80" s="344"/>
      <c r="S80" s="345" t="s">
        <v>91</v>
      </c>
      <c r="T80" s="345"/>
      <c r="U80" s="345"/>
      <c r="V80" s="345"/>
      <c r="W80" s="345"/>
      <c r="X80" s="345"/>
      <c r="Y80" s="346"/>
      <c r="Z80" s="342"/>
      <c r="AA80" s="342"/>
      <c r="AB80" s="342"/>
      <c r="AC80" s="342"/>
      <c r="AD80" s="342"/>
      <c r="AE80" s="342"/>
      <c r="AF80" s="342"/>
      <c r="AG80" s="342"/>
      <c r="AH80" s="342"/>
      <c r="AI80" s="342"/>
      <c r="AJ80" s="342"/>
      <c r="AK80" s="342"/>
      <c r="AL80" s="342"/>
      <c r="AM80" s="342"/>
      <c r="AN80" s="342"/>
      <c r="AO80" s="342"/>
      <c r="AP80" s="342"/>
      <c r="AQ80" s="342"/>
      <c r="AR80" s="342"/>
      <c r="AS80" s="342"/>
      <c r="AT80" s="342"/>
      <c r="AU80" s="342"/>
      <c r="AV80" s="342"/>
      <c r="AW80" s="342"/>
      <c r="AX80" s="342"/>
      <c r="AY80" s="347"/>
    </row>
    <row r="81" spans="1:51" ht="23.1" customHeight="1">
      <c r="B81" s="337"/>
      <c r="C81" s="338"/>
      <c r="D81" s="924" t="s">
        <v>398</v>
      </c>
      <c r="E81" s="925"/>
      <c r="F81" s="925"/>
      <c r="G81" s="925"/>
      <c r="H81" s="925"/>
      <c r="I81" s="925"/>
      <c r="J81" s="925"/>
      <c r="K81" s="925"/>
      <c r="L81" s="926"/>
      <c r="M81" s="927">
        <v>964</v>
      </c>
      <c r="N81" s="928"/>
      <c r="O81" s="928"/>
      <c r="P81" s="928"/>
      <c r="Q81" s="928"/>
      <c r="R81" s="929"/>
      <c r="S81" s="354">
        <v>868</v>
      </c>
      <c r="T81" s="354"/>
      <c r="U81" s="354"/>
      <c r="V81" s="354"/>
      <c r="W81" s="354"/>
      <c r="X81" s="354"/>
      <c r="Y81" s="355"/>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7"/>
    </row>
    <row r="82" spans="1:51" ht="23.1" customHeight="1">
      <c r="B82" s="337"/>
      <c r="C82" s="338"/>
      <c r="D82" s="321"/>
      <c r="E82" s="322"/>
      <c r="F82" s="322"/>
      <c r="G82" s="322"/>
      <c r="H82" s="322"/>
      <c r="I82" s="322"/>
      <c r="J82" s="322"/>
      <c r="K82" s="322"/>
      <c r="L82" s="323"/>
      <c r="M82" s="324"/>
      <c r="N82" s="324"/>
      <c r="O82" s="324"/>
      <c r="P82" s="324"/>
      <c r="Q82" s="324"/>
      <c r="R82" s="324"/>
      <c r="S82" s="324"/>
      <c r="T82" s="324"/>
      <c r="U82" s="324"/>
      <c r="V82" s="324"/>
      <c r="W82" s="324"/>
      <c r="X82" s="324"/>
      <c r="Y82" s="325"/>
      <c r="Z82" s="326"/>
      <c r="AA82" s="326"/>
      <c r="AB82" s="326"/>
      <c r="AC82" s="326"/>
      <c r="AD82" s="326"/>
      <c r="AE82" s="326"/>
      <c r="AF82" s="326"/>
      <c r="AG82" s="326"/>
      <c r="AH82" s="326"/>
      <c r="AI82" s="326"/>
      <c r="AJ82" s="326"/>
      <c r="AK82" s="326"/>
      <c r="AL82" s="326"/>
      <c r="AM82" s="326"/>
      <c r="AN82" s="326"/>
      <c r="AO82" s="326"/>
      <c r="AP82" s="326"/>
      <c r="AQ82" s="326"/>
      <c r="AR82" s="326"/>
      <c r="AS82" s="326"/>
      <c r="AT82" s="326"/>
      <c r="AU82" s="326"/>
      <c r="AV82" s="326"/>
      <c r="AW82" s="326"/>
      <c r="AX82" s="326"/>
      <c r="AY82" s="327"/>
    </row>
    <row r="83" spans="1:51" ht="23.1" customHeight="1">
      <c r="B83" s="337"/>
      <c r="C83" s="338"/>
      <c r="D83" s="321"/>
      <c r="E83" s="322"/>
      <c r="F83" s="322"/>
      <c r="G83" s="322"/>
      <c r="H83" s="322"/>
      <c r="I83" s="322"/>
      <c r="J83" s="322"/>
      <c r="K83" s="322"/>
      <c r="L83" s="323"/>
      <c r="M83" s="324"/>
      <c r="N83" s="324"/>
      <c r="O83" s="324"/>
      <c r="P83" s="324"/>
      <c r="Q83" s="324"/>
      <c r="R83" s="324"/>
      <c r="S83" s="324"/>
      <c r="T83" s="324"/>
      <c r="U83" s="324"/>
      <c r="V83" s="324"/>
      <c r="W83" s="324"/>
      <c r="X83" s="324"/>
      <c r="Y83" s="325"/>
      <c r="Z83" s="326"/>
      <c r="AA83" s="326"/>
      <c r="AB83" s="326"/>
      <c r="AC83" s="326"/>
      <c r="AD83" s="326"/>
      <c r="AE83" s="326"/>
      <c r="AF83" s="326"/>
      <c r="AG83" s="326"/>
      <c r="AH83" s="326"/>
      <c r="AI83" s="326"/>
      <c r="AJ83" s="326"/>
      <c r="AK83" s="326"/>
      <c r="AL83" s="326"/>
      <c r="AM83" s="326"/>
      <c r="AN83" s="326"/>
      <c r="AO83" s="326"/>
      <c r="AP83" s="326"/>
      <c r="AQ83" s="326"/>
      <c r="AR83" s="326"/>
      <c r="AS83" s="326"/>
      <c r="AT83" s="326"/>
      <c r="AU83" s="326"/>
      <c r="AV83" s="326"/>
      <c r="AW83" s="326"/>
      <c r="AX83" s="326"/>
      <c r="AY83" s="327"/>
    </row>
    <row r="84" spans="1:51" ht="23.1" customHeight="1">
      <c r="B84" s="337"/>
      <c r="C84" s="338"/>
      <c r="D84" s="321"/>
      <c r="E84" s="322"/>
      <c r="F84" s="322"/>
      <c r="G84" s="322"/>
      <c r="H84" s="322"/>
      <c r="I84" s="322"/>
      <c r="J84" s="322"/>
      <c r="K84" s="322"/>
      <c r="L84" s="323"/>
      <c r="M84" s="324"/>
      <c r="N84" s="324"/>
      <c r="O84" s="324"/>
      <c r="P84" s="324"/>
      <c r="Q84" s="324"/>
      <c r="R84" s="324"/>
      <c r="S84" s="324"/>
      <c r="T84" s="324"/>
      <c r="U84" s="324"/>
      <c r="V84" s="324"/>
      <c r="W84" s="324"/>
      <c r="X84" s="324"/>
      <c r="Y84" s="325"/>
      <c r="Z84" s="326"/>
      <c r="AA84" s="326"/>
      <c r="AB84" s="326"/>
      <c r="AC84" s="326"/>
      <c r="AD84" s="326"/>
      <c r="AE84" s="326"/>
      <c r="AF84" s="326"/>
      <c r="AG84" s="326"/>
      <c r="AH84" s="326"/>
      <c r="AI84" s="326"/>
      <c r="AJ84" s="326"/>
      <c r="AK84" s="326"/>
      <c r="AL84" s="326"/>
      <c r="AM84" s="326"/>
      <c r="AN84" s="326"/>
      <c r="AO84" s="326"/>
      <c r="AP84" s="326"/>
      <c r="AQ84" s="326"/>
      <c r="AR84" s="326"/>
      <c r="AS84" s="326"/>
      <c r="AT84" s="326"/>
      <c r="AU84" s="326"/>
      <c r="AV84" s="326"/>
      <c r="AW84" s="326"/>
      <c r="AX84" s="326"/>
      <c r="AY84" s="327"/>
    </row>
    <row r="85" spans="1:51" ht="23.1" customHeight="1">
      <c r="B85" s="337"/>
      <c r="C85" s="338"/>
      <c r="D85" s="321"/>
      <c r="E85" s="322"/>
      <c r="F85" s="322"/>
      <c r="G85" s="322"/>
      <c r="H85" s="322"/>
      <c r="I85" s="322"/>
      <c r="J85" s="322"/>
      <c r="K85" s="322"/>
      <c r="L85" s="323"/>
      <c r="M85" s="324"/>
      <c r="N85" s="324"/>
      <c r="O85" s="324"/>
      <c r="P85" s="324"/>
      <c r="Q85" s="324"/>
      <c r="R85" s="324"/>
      <c r="S85" s="324"/>
      <c r="T85" s="324"/>
      <c r="U85" s="324"/>
      <c r="V85" s="324"/>
      <c r="W85" s="324"/>
      <c r="X85" s="324"/>
      <c r="Y85" s="325"/>
      <c r="Z85" s="326"/>
      <c r="AA85" s="326"/>
      <c r="AB85" s="326"/>
      <c r="AC85" s="326"/>
      <c r="AD85" s="326"/>
      <c r="AE85" s="326"/>
      <c r="AF85" s="326"/>
      <c r="AG85" s="326"/>
      <c r="AH85" s="326"/>
      <c r="AI85" s="326"/>
      <c r="AJ85" s="326"/>
      <c r="AK85" s="326"/>
      <c r="AL85" s="326"/>
      <c r="AM85" s="326"/>
      <c r="AN85" s="326"/>
      <c r="AO85" s="326"/>
      <c r="AP85" s="326"/>
      <c r="AQ85" s="326"/>
      <c r="AR85" s="326"/>
      <c r="AS85" s="326"/>
      <c r="AT85" s="326"/>
      <c r="AU85" s="326"/>
      <c r="AV85" s="326"/>
      <c r="AW85" s="326"/>
      <c r="AX85" s="326"/>
      <c r="AY85" s="327"/>
    </row>
    <row r="86" spans="1:51" ht="23.1" customHeight="1">
      <c r="B86" s="337"/>
      <c r="C86" s="338"/>
      <c r="D86" s="321"/>
      <c r="E86" s="322"/>
      <c r="F86" s="322"/>
      <c r="G86" s="322"/>
      <c r="H86" s="322"/>
      <c r="I86" s="322"/>
      <c r="J86" s="322"/>
      <c r="K86" s="322"/>
      <c r="L86" s="323"/>
      <c r="M86" s="324"/>
      <c r="N86" s="324"/>
      <c r="O86" s="324"/>
      <c r="P86" s="324"/>
      <c r="Q86" s="324"/>
      <c r="R86" s="324"/>
      <c r="S86" s="324"/>
      <c r="T86" s="324"/>
      <c r="U86" s="324"/>
      <c r="V86" s="324"/>
      <c r="W86" s="324"/>
      <c r="X86" s="324"/>
      <c r="Y86" s="325"/>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7"/>
    </row>
    <row r="87" spans="1:51" ht="23.1" customHeight="1">
      <c r="B87" s="337"/>
      <c r="C87" s="338"/>
      <c r="D87" s="328"/>
      <c r="E87" s="329"/>
      <c r="F87" s="329"/>
      <c r="G87" s="329"/>
      <c r="H87" s="329"/>
      <c r="I87" s="329"/>
      <c r="J87" s="329"/>
      <c r="K87" s="329"/>
      <c r="L87" s="330"/>
      <c r="M87" s="331"/>
      <c r="N87" s="331"/>
      <c r="O87" s="331"/>
      <c r="P87" s="331"/>
      <c r="Q87" s="331"/>
      <c r="R87" s="331"/>
      <c r="S87" s="331"/>
      <c r="T87" s="331"/>
      <c r="U87" s="331"/>
      <c r="V87" s="331"/>
      <c r="W87" s="331"/>
      <c r="X87" s="331"/>
      <c r="Y87" s="325"/>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7"/>
    </row>
    <row r="88" spans="1:51" ht="23.1" customHeight="1">
      <c r="B88" s="339"/>
      <c r="C88" s="340"/>
      <c r="D88" s="361" t="s">
        <v>26</v>
      </c>
      <c r="E88" s="362"/>
      <c r="F88" s="362"/>
      <c r="G88" s="362"/>
      <c r="H88" s="362"/>
      <c r="I88" s="362"/>
      <c r="J88" s="362"/>
      <c r="K88" s="362"/>
      <c r="L88" s="363"/>
      <c r="M88" s="923">
        <v>964</v>
      </c>
      <c r="N88" s="923"/>
      <c r="O88" s="923"/>
      <c r="P88" s="923"/>
      <c r="Q88" s="923"/>
      <c r="R88" s="923"/>
      <c r="S88" s="923">
        <v>868</v>
      </c>
      <c r="T88" s="923"/>
      <c r="U88" s="923"/>
      <c r="V88" s="923"/>
      <c r="W88" s="923"/>
      <c r="X88" s="923"/>
      <c r="Y88" s="367"/>
      <c r="Z88" s="368"/>
      <c r="AA88" s="368"/>
      <c r="AB88" s="368"/>
      <c r="AC88" s="368"/>
      <c r="AD88" s="368"/>
      <c r="AE88" s="368"/>
      <c r="AF88" s="368"/>
      <c r="AG88" s="368"/>
      <c r="AH88" s="368"/>
      <c r="AI88" s="368"/>
      <c r="AJ88" s="368"/>
      <c r="AK88" s="368"/>
      <c r="AL88" s="368"/>
      <c r="AM88" s="368"/>
      <c r="AN88" s="368"/>
      <c r="AO88" s="368"/>
      <c r="AP88" s="368"/>
      <c r="AQ88" s="368"/>
      <c r="AR88" s="368"/>
      <c r="AS88" s="368"/>
      <c r="AT88" s="368"/>
      <c r="AU88" s="368"/>
      <c r="AV88" s="368"/>
      <c r="AW88" s="368"/>
      <c r="AX88" s="368"/>
      <c r="AY88" s="369"/>
    </row>
    <row r="89" spans="1:51" ht="18" customHeight="1">
      <c r="B89" s="25"/>
      <c r="C89" s="25"/>
      <c r="D89" s="25"/>
      <c r="E89" s="25"/>
      <c r="F89" s="25"/>
      <c r="G89" s="25"/>
      <c r="H89" s="30"/>
      <c r="I89" s="30"/>
      <c r="J89" s="30"/>
      <c r="K89" s="30"/>
      <c r="L89" s="30"/>
      <c r="M89" s="30"/>
      <c r="N89" s="30"/>
      <c r="O89" s="30"/>
      <c r="P89" s="30"/>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row>
    <row r="90" spans="1:51" ht="15" customHeight="1">
      <c r="B90" s="25"/>
      <c r="C90" s="25"/>
      <c r="D90" s="25"/>
      <c r="E90" s="25"/>
      <c r="F90" s="25"/>
      <c r="G90" s="25"/>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row>
    <row r="91" spans="1:51" ht="23.25" customHeight="1" thickBot="1">
      <c r="A91" s="4"/>
      <c r="B91" s="319" t="s">
        <v>100</v>
      </c>
      <c r="C91" s="320"/>
      <c r="D91" s="320"/>
      <c r="E91" s="320"/>
      <c r="F91" s="320"/>
      <c r="G91" s="320"/>
      <c r="H91" s="320" t="s">
        <v>397</v>
      </c>
      <c r="I91" s="320"/>
      <c r="J91" s="320"/>
      <c r="K91" s="320"/>
      <c r="L91" s="320"/>
      <c r="M91" s="320"/>
      <c r="N91" s="320"/>
      <c r="O91" s="320"/>
      <c r="P91" s="320"/>
      <c r="Q91" s="320"/>
      <c r="R91" s="320"/>
      <c r="S91" s="320"/>
      <c r="T91" s="320"/>
      <c r="U91" s="320"/>
      <c r="V91" s="320"/>
      <c r="W91" s="320"/>
      <c r="X91" s="320"/>
      <c r="Y91" s="320"/>
      <c r="Z91" s="320"/>
      <c r="AA91" s="320"/>
      <c r="AB91" s="320"/>
      <c r="AC91" s="320"/>
      <c r="AD91" s="320"/>
      <c r="AE91" s="320"/>
      <c r="AF91" s="320"/>
      <c r="AG91" s="320"/>
      <c r="AH91" s="320"/>
      <c r="AI91" s="320"/>
      <c r="AJ91" s="320"/>
      <c r="AK91" s="320"/>
      <c r="AL91" s="320"/>
      <c r="AM91" s="320"/>
      <c r="AN91" s="320"/>
      <c r="AO91" s="320"/>
      <c r="AP91" s="320"/>
      <c r="AQ91" s="320"/>
      <c r="AR91" s="320"/>
      <c r="AS91" s="320"/>
      <c r="AT91" s="320"/>
      <c r="AU91" s="320"/>
      <c r="AV91" s="320"/>
      <c r="AW91" s="320"/>
      <c r="AX91" s="320"/>
      <c r="AY91" s="320"/>
    </row>
    <row r="92" spans="1:51" ht="385.5" customHeight="1">
      <c r="A92" s="5"/>
      <c r="B92" s="288" t="s">
        <v>40</v>
      </c>
      <c r="C92" s="289"/>
      <c r="D92" s="289"/>
      <c r="E92" s="289"/>
      <c r="F92" s="289"/>
      <c r="G92" s="290"/>
      <c r="H92" s="14" t="s">
        <v>97</v>
      </c>
      <c r="I92" s="9"/>
      <c r="J92" s="9"/>
      <c r="K92" s="9"/>
      <c r="L92" s="9"/>
      <c r="M92" s="9"/>
      <c r="N92" s="9"/>
      <c r="O92" s="9"/>
      <c r="P92" s="9"/>
      <c r="Q92" s="9"/>
      <c r="R92" s="9"/>
      <c r="S92" s="9"/>
      <c r="T92" s="9"/>
      <c r="U92" s="9"/>
      <c r="V92" s="9"/>
      <c r="W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15"/>
    </row>
    <row r="93" spans="1:51" ht="348.95" customHeight="1">
      <c r="B93" s="291"/>
      <c r="C93" s="292"/>
      <c r="D93" s="292"/>
      <c r="E93" s="292"/>
      <c r="F93" s="292"/>
      <c r="G93" s="293"/>
      <c r="H93" s="10"/>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2"/>
    </row>
    <row r="94" spans="1:51" ht="324" customHeight="1" thickBot="1">
      <c r="B94" s="294"/>
      <c r="C94" s="295"/>
      <c r="D94" s="295"/>
      <c r="E94" s="295"/>
      <c r="F94" s="295"/>
      <c r="G94" s="296"/>
      <c r="H94" s="26"/>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27"/>
    </row>
    <row r="95" spans="1:51" ht="18" customHeight="1">
      <c r="B95" s="25"/>
      <c r="C95" s="25"/>
      <c r="D95" s="25"/>
      <c r="E95" s="25"/>
      <c r="F95" s="25"/>
      <c r="G95" s="25"/>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row>
    <row r="96" spans="1:51" ht="30" customHeight="1" thickBot="1">
      <c r="B96" s="306" t="s">
        <v>100</v>
      </c>
      <c r="C96" s="306"/>
      <c r="D96" s="306"/>
      <c r="E96" s="306"/>
      <c r="F96" s="307"/>
      <c r="G96" s="307"/>
      <c r="H96" s="663" t="s">
        <v>397</v>
      </c>
      <c r="I96" s="663"/>
      <c r="J96" s="663"/>
      <c r="K96" s="663"/>
      <c r="L96" s="663"/>
      <c r="M96" s="663"/>
      <c r="N96" s="663"/>
      <c r="O96" s="663"/>
      <c r="P96" s="663"/>
      <c r="Q96" s="663"/>
      <c r="R96" s="663"/>
      <c r="S96" s="663"/>
      <c r="T96" s="663"/>
      <c r="U96" s="663"/>
      <c r="V96" s="663"/>
      <c r="W96" s="663"/>
      <c r="X96" s="663"/>
      <c r="Y96" s="663"/>
      <c r="Z96" s="663"/>
      <c r="AA96" s="663"/>
      <c r="AB96" s="663"/>
      <c r="AC96" s="663"/>
      <c r="AD96" s="663"/>
      <c r="AE96" s="663"/>
      <c r="AF96" s="663"/>
      <c r="AG96" s="663"/>
      <c r="AH96" s="663"/>
      <c r="AI96" s="663"/>
      <c r="AJ96" s="663"/>
      <c r="AK96" s="663"/>
      <c r="AL96" s="663"/>
      <c r="AM96" s="663"/>
      <c r="AN96" s="663"/>
      <c r="AO96" s="663"/>
      <c r="AP96" s="663"/>
      <c r="AQ96" s="663"/>
      <c r="AR96" s="663"/>
      <c r="AS96" s="663"/>
      <c r="AT96" s="663"/>
      <c r="AU96" s="663"/>
      <c r="AV96" s="663"/>
      <c r="AW96" s="663"/>
      <c r="AX96" s="663"/>
      <c r="AY96" s="663"/>
    </row>
    <row r="97" spans="2:51" ht="24.75" customHeight="1">
      <c r="B97" s="308" t="s">
        <v>75</v>
      </c>
      <c r="C97" s="309"/>
      <c r="D97" s="309"/>
      <c r="E97" s="309"/>
      <c r="F97" s="309"/>
      <c r="G97" s="310"/>
      <c r="H97" s="314" t="s">
        <v>500</v>
      </c>
      <c r="I97" s="315"/>
      <c r="J97" s="315"/>
      <c r="K97" s="315"/>
      <c r="L97" s="315"/>
      <c r="M97" s="315"/>
      <c r="N97" s="315"/>
      <c r="O97" s="315"/>
      <c r="P97" s="315"/>
      <c r="Q97" s="315"/>
      <c r="R97" s="315"/>
      <c r="S97" s="315"/>
      <c r="T97" s="315"/>
      <c r="U97" s="315"/>
      <c r="V97" s="315"/>
      <c r="W97" s="315"/>
      <c r="X97" s="315"/>
      <c r="Y97" s="315"/>
      <c r="Z97" s="315"/>
      <c r="AA97" s="315"/>
      <c r="AB97" s="315"/>
      <c r="AC97" s="316"/>
      <c r="AD97" s="314" t="s">
        <v>259</v>
      </c>
      <c r="AE97" s="315"/>
      <c r="AF97" s="315"/>
      <c r="AG97" s="315"/>
      <c r="AH97" s="315"/>
      <c r="AI97" s="315"/>
      <c r="AJ97" s="315"/>
      <c r="AK97" s="315"/>
      <c r="AL97" s="315"/>
      <c r="AM97" s="315"/>
      <c r="AN97" s="315"/>
      <c r="AO97" s="315"/>
      <c r="AP97" s="315"/>
      <c r="AQ97" s="315"/>
      <c r="AR97" s="315"/>
      <c r="AS97" s="315"/>
      <c r="AT97" s="315"/>
      <c r="AU97" s="315"/>
      <c r="AV97" s="315"/>
      <c r="AW97" s="315"/>
      <c r="AX97" s="315"/>
      <c r="AY97" s="317"/>
    </row>
    <row r="98" spans="2:51" ht="24.75" customHeight="1">
      <c r="B98" s="308"/>
      <c r="C98" s="309"/>
      <c r="D98" s="309"/>
      <c r="E98" s="309"/>
      <c r="F98" s="309"/>
      <c r="G98" s="310"/>
      <c r="H98" s="278" t="s">
        <v>23</v>
      </c>
      <c r="I98" s="279"/>
      <c r="J98" s="279"/>
      <c r="K98" s="279"/>
      <c r="L98" s="280"/>
      <c r="M98" s="259" t="s">
        <v>24</v>
      </c>
      <c r="N98" s="279"/>
      <c r="O98" s="279"/>
      <c r="P98" s="279"/>
      <c r="Q98" s="279"/>
      <c r="R98" s="279"/>
      <c r="S98" s="279"/>
      <c r="T98" s="279"/>
      <c r="U98" s="279"/>
      <c r="V98" s="279"/>
      <c r="W98" s="279"/>
      <c r="X98" s="279"/>
      <c r="Y98" s="280"/>
      <c r="Z98" s="262" t="s">
        <v>25</v>
      </c>
      <c r="AA98" s="281"/>
      <c r="AB98" s="281"/>
      <c r="AC98" s="318"/>
      <c r="AD98" s="278" t="s">
        <v>23</v>
      </c>
      <c r="AE98" s="279"/>
      <c r="AF98" s="279"/>
      <c r="AG98" s="279"/>
      <c r="AH98" s="280"/>
      <c r="AI98" s="259" t="s">
        <v>24</v>
      </c>
      <c r="AJ98" s="279"/>
      <c r="AK98" s="279"/>
      <c r="AL98" s="279"/>
      <c r="AM98" s="279"/>
      <c r="AN98" s="279"/>
      <c r="AO98" s="279"/>
      <c r="AP98" s="279"/>
      <c r="AQ98" s="279"/>
      <c r="AR98" s="279"/>
      <c r="AS98" s="279"/>
      <c r="AT98" s="279"/>
      <c r="AU98" s="280"/>
      <c r="AV98" s="262" t="s">
        <v>25</v>
      </c>
      <c r="AW98" s="281"/>
      <c r="AX98" s="281"/>
      <c r="AY98" s="282"/>
    </row>
    <row r="99" spans="2:51" ht="24.75" customHeight="1">
      <c r="B99" s="308"/>
      <c r="C99" s="309"/>
      <c r="D99" s="309"/>
      <c r="E99" s="309"/>
      <c r="F99" s="309"/>
      <c r="G99" s="310"/>
      <c r="H99" s="949" t="s">
        <v>399</v>
      </c>
      <c r="I99" s="950"/>
      <c r="J99" s="950"/>
      <c r="K99" s="950"/>
      <c r="L99" s="951"/>
      <c r="M99" s="246" t="s">
        <v>400</v>
      </c>
      <c r="N99" s="286"/>
      <c r="O99" s="286"/>
      <c r="P99" s="286"/>
      <c r="Q99" s="286"/>
      <c r="R99" s="286"/>
      <c r="S99" s="286"/>
      <c r="T99" s="286"/>
      <c r="U99" s="286"/>
      <c r="V99" s="286"/>
      <c r="W99" s="286"/>
      <c r="X99" s="286"/>
      <c r="Y99" s="287"/>
      <c r="Z99" s="249">
        <v>74</v>
      </c>
      <c r="AA99" s="250"/>
      <c r="AB99" s="250"/>
      <c r="AC99" s="527"/>
      <c r="AD99" s="243"/>
      <c r="AE99" s="244"/>
      <c r="AF99" s="244"/>
      <c r="AG99" s="244"/>
      <c r="AH99" s="245"/>
      <c r="AI99" s="246"/>
      <c r="AJ99" s="286"/>
      <c r="AK99" s="286"/>
      <c r="AL99" s="286"/>
      <c r="AM99" s="286"/>
      <c r="AN99" s="286"/>
      <c r="AO99" s="286"/>
      <c r="AP99" s="286"/>
      <c r="AQ99" s="286"/>
      <c r="AR99" s="286"/>
      <c r="AS99" s="286"/>
      <c r="AT99" s="286"/>
      <c r="AU99" s="287"/>
      <c r="AV99" s="249"/>
      <c r="AW99" s="250"/>
      <c r="AX99" s="250"/>
      <c r="AY99" s="252"/>
    </row>
    <row r="100" spans="2:51" ht="24.75" customHeight="1">
      <c r="B100" s="308"/>
      <c r="C100" s="309"/>
      <c r="D100" s="309"/>
      <c r="E100" s="309"/>
      <c r="F100" s="309"/>
      <c r="G100" s="310"/>
      <c r="H100" s="943" t="s">
        <v>399</v>
      </c>
      <c r="I100" s="944"/>
      <c r="J100" s="944"/>
      <c r="K100" s="944"/>
      <c r="L100" s="945"/>
      <c r="M100" s="236" t="s">
        <v>401</v>
      </c>
      <c r="N100" s="919"/>
      <c r="O100" s="919"/>
      <c r="P100" s="919"/>
      <c r="Q100" s="919"/>
      <c r="R100" s="919"/>
      <c r="S100" s="919"/>
      <c r="T100" s="919"/>
      <c r="U100" s="919"/>
      <c r="V100" s="919"/>
      <c r="W100" s="919"/>
      <c r="X100" s="919"/>
      <c r="Y100" s="920"/>
      <c r="Z100" s="239">
        <v>68</v>
      </c>
      <c r="AA100" s="240"/>
      <c r="AB100" s="240"/>
      <c r="AC100" s="242"/>
      <c r="AD100" s="233"/>
      <c r="AE100" s="234"/>
      <c r="AF100" s="234"/>
      <c r="AG100" s="234"/>
      <c r="AH100" s="235"/>
      <c r="AI100" s="236"/>
      <c r="AJ100" s="237"/>
      <c r="AK100" s="237"/>
      <c r="AL100" s="237"/>
      <c r="AM100" s="237"/>
      <c r="AN100" s="237"/>
      <c r="AO100" s="237"/>
      <c r="AP100" s="237"/>
      <c r="AQ100" s="237"/>
      <c r="AR100" s="237"/>
      <c r="AS100" s="237"/>
      <c r="AT100" s="237"/>
      <c r="AU100" s="238"/>
      <c r="AV100" s="239"/>
      <c r="AW100" s="240"/>
      <c r="AX100" s="240"/>
      <c r="AY100" s="241"/>
    </row>
    <row r="101" spans="2:51" ht="24.75" customHeight="1">
      <c r="B101" s="308"/>
      <c r="C101" s="309"/>
      <c r="D101" s="309"/>
      <c r="E101" s="309"/>
      <c r="F101" s="309"/>
      <c r="G101" s="310"/>
      <c r="H101" s="943" t="s">
        <v>399</v>
      </c>
      <c r="I101" s="944"/>
      <c r="J101" s="944"/>
      <c r="K101" s="944"/>
      <c r="L101" s="945"/>
      <c r="M101" s="236" t="s">
        <v>402</v>
      </c>
      <c r="N101" s="919"/>
      <c r="O101" s="919"/>
      <c r="P101" s="919"/>
      <c r="Q101" s="919"/>
      <c r="R101" s="919"/>
      <c r="S101" s="919"/>
      <c r="T101" s="919"/>
      <c r="U101" s="919"/>
      <c r="V101" s="919"/>
      <c r="W101" s="919"/>
      <c r="X101" s="919"/>
      <c r="Y101" s="920"/>
      <c r="Z101" s="239">
        <v>67</v>
      </c>
      <c r="AA101" s="240"/>
      <c r="AB101" s="240"/>
      <c r="AC101" s="242"/>
      <c r="AD101" s="233"/>
      <c r="AE101" s="234"/>
      <c r="AF101" s="234"/>
      <c r="AG101" s="234"/>
      <c r="AH101" s="235"/>
      <c r="AI101" s="236"/>
      <c r="AJ101" s="237"/>
      <c r="AK101" s="237"/>
      <c r="AL101" s="237"/>
      <c r="AM101" s="237"/>
      <c r="AN101" s="237"/>
      <c r="AO101" s="237"/>
      <c r="AP101" s="237"/>
      <c r="AQ101" s="237"/>
      <c r="AR101" s="237"/>
      <c r="AS101" s="237"/>
      <c r="AT101" s="237"/>
      <c r="AU101" s="238"/>
      <c r="AV101" s="239"/>
      <c r="AW101" s="240"/>
      <c r="AX101" s="240"/>
      <c r="AY101" s="241"/>
    </row>
    <row r="102" spans="2:51" ht="24.75" customHeight="1">
      <c r="B102" s="308"/>
      <c r="C102" s="309"/>
      <c r="D102" s="309"/>
      <c r="E102" s="309"/>
      <c r="F102" s="309"/>
      <c r="G102" s="310"/>
      <c r="H102" s="943" t="s">
        <v>399</v>
      </c>
      <c r="I102" s="944"/>
      <c r="J102" s="944"/>
      <c r="K102" s="944"/>
      <c r="L102" s="945"/>
      <c r="M102" s="236" t="s">
        <v>403</v>
      </c>
      <c r="N102" s="919"/>
      <c r="O102" s="919"/>
      <c r="P102" s="919"/>
      <c r="Q102" s="919"/>
      <c r="R102" s="919"/>
      <c r="S102" s="919"/>
      <c r="T102" s="919"/>
      <c r="U102" s="919"/>
      <c r="V102" s="919"/>
      <c r="W102" s="919"/>
      <c r="X102" s="919"/>
      <c r="Y102" s="920"/>
      <c r="Z102" s="239">
        <v>47</v>
      </c>
      <c r="AA102" s="240"/>
      <c r="AB102" s="240"/>
      <c r="AC102" s="242"/>
      <c r="AD102" s="233"/>
      <c r="AE102" s="234"/>
      <c r="AF102" s="234"/>
      <c r="AG102" s="234"/>
      <c r="AH102" s="235"/>
      <c r="AI102" s="236"/>
      <c r="AJ102" s="237"/>
      <c r="AK102" s="237"/>
      <c r="AL102" s="237"/>
      <c r="AM102" s="237"/>
      <c r="AN102" s="237"/>
      <c r="AO102" s="237"/>
      <c r="AP102" s="237"/>
      <c r="AQ102" s="237"/>
      <c r="AR102" s="237"/>
      <c r="AS102" s="237"/>
      <c r="AT102" s="237"/>
      <c r="AU102" s="238"/>
      <c r="AV102" s="239"/>
      <c r="AW102" s="240"/>
      <c r="AX102" s="240"/>
      <c r="AY102" s="241"/>
    </row>
    <row r="103" spans="2:51" ht="24.75" customHeight="1">
      <c r="B103" s="308"/>
      <c r="C103" s="309"/>
      <c r="D103" s="309"/>
      <c r="E103" s="309"/>
      <c r="F103" s="309"/>
      <c r="G103" s="310"/>
      <c r="H103" s="943" t="s">
        <v>399</v>
      </c>
      <c r="I103" s="944"/>
      <c r="J103" s="944"/>
      <c r="K103" s="944"/>
      <c r="L103" s="945"/>
      <c r="M103" s="236" t="s">
        <v>404</v>
      </c>
      <c r="N103" s="919"/>
      <c r="O103" s="919"/>
      <c r="P103" s="919"/>
      <c r="Q103" s="919"/>
      <c r="R103" s="919"/>
      <c r="S103" s="919"/>
      <c r="T103" s="919"/>
      <c r="U103" s="919"/>
      <c r="V103" s="919"/>
      <c r="W103" s="919"/>
      <c r="X103" s="919"/>
      <c r="Y103" s="920"/>
      <c r="Z103" s="239">
        <v>41</v>
      </c>
      <c r="AA103" s="240"/>
      <c r="AB103" s="240"/>
      <c r="AC103" s="240"/>
      <c r="AD103" s="233"/>
      <c r="AE103" s="234"/>
      <c r="AF103" s="234"/>
      <c r="AG103" s="234"/>
      <c r="AH103" s="235"/>
      <c r="AI103" s="236"/>
      <c r="AJ103" s="237"/>
      <c r="AK103" s="237"/>
      <c r="AL103" s="237"/>
      <c r="AM103" s="237"/>
      <c r="AN103" s="237"/>
      <c r="AO103" s="237"/>
      <c r="AP103" s="237"/>
      <c r="AQ103" s="237"/>
      <c r="AR103" s="237"/>
      <c r="AS103" s="237"/>
      <c r="AT103" s="237"/>
      <c r="AU103" s="238"/>
      <c r="AV103" s="239"/>
      <c r="AW103" s="240"/>
      <c r="AX103" s="240"/>
      <c r="AY103" s="241"/>
    </row>
    <row r="104" spans="2:51" ht="24.75" customHeight="1">
      <c r="B104" s="308"/>
      <c r="C104" s="309"/>
      <c r="D104" s="309"/>
      <c r="E104" s="309"/>
      <c r="F104" s="309"/>
      <c r="G104" s="310"/>
      <c r="H104" s="943" t="s">
        <v>399</v>
      </c>
      <c r="I104" s="944"/>
      <c r="J104" s="944"/>
      <c r="K104" s="944"/>
      <c r="L104" s="945"/>
      <c r="M104" s="236" t="s">
        <v>405</v>
      </c>
      <c r="N104" s="919"/>
      <c r="O104" s="919"/>
      <c r="P104" s="919"/>
      <c r="Q104" s="919"/>
      <c r="R104" s="919"/>
      <c r="S104" s="919"/>
      <c r="T104" s="919"/>
      <c r="U104" s="919"/>
      <c r="V104" s="919"/>
      <c r="W104" s="919"/>
      <c r="X104" s="919"/>
      <c r="Y104" s="920"/>
      <c r="Z104" s="239">
        <v>38</v>
      </c>
      <c r="AA104" s="240"/>
      <c r="AB104" s="240"/>
      <c r="AC104" s="240"/>
      <c r="AD104" s="233"/>
      <c r="AE104" s="234"/>
      <c r="AF104" s="234"/>
      <c r="AG104" s="234"/>
      <c r="AH104" s="235"/>
      <c r="AI104" s="236"/>
      <c r="AJ104" s="237"/>
      <c r="AK104" s="237"/>
      <c r="AL104" s="237"/>
      <c r="AM104" s="237"/>
      <c r="AN104" s="237"/>
      <c r="AO104" s="237"/>
      <c r="AP104" s="237"/>
      <c r="AQ104" s="237"/>
      <c r="AR104" s="237"/>
      <c r="AS104" s="237"/>
      <c r="AT104" s="237"/>
      <c r="AU104" s="238"/>
      <c r="AV104" s="239"/>
      <c r="AW104" s="240"/>
      <c r="AX104" s="240"/>
      <c r="AY104" s="241"/>
    </row>
    <row r="105" spans="2:51" ht="24.75" customHeight="1">
      <c r="B105" s="308"/>
      <c r="C105" s="309"/>
      <c r="D105" s="309"/>
      <c r="E105" s="309"/>
      <c r="F105" s="309"/>
      <c r="G105" s="310"/>
      <c r="H105" s="943" t="s">
        <v>399</v>
      </c>
      <c r="I105" s="944"/>
      <c r="J105" s="944"/>
      <c r="K105" s="944"/>
      <c r="L105" s="945"/>
      <c r="M105" s="236" t="s">
        <v>406</v>
      </c>
      <c r="N105" s="919"/>
      <c r="O105" s="919"/>
      <c r="P105" s="919"/>
      <c r="Q105" s="919"/>
      <c r="R105" s="919"/>
      <c r="S105" s="919"/>
      <c r="T105" s="919"/>
      <c r="U105" s="919"/>
      <c r="V105" s="919"/>
      <c r="W105" s="919"/>
      <c r="X105" s="919"/>
      <c r="Y105" s="920"/>
      <c r="Z105" s="239">
        <v>37</v>
      </c>
      <c r="AA105" s="240"/>
      <c r="AB105" s="240"/>
      <c r="AC105" s="240"/>
      <c r="AD105" s="233"/>
      <c r="AE105" s="234"/>
      <c r="AF105" s="234"/>
      <c r="AG105" s="234"/>
      <c r="AH105" s="235"/>
      <c r="AI105" s="236"/>
      <c r="AJ105" s="237"/>
      <c r="AK105" s="237"/>
      <c r="AL105" s="237"/>
      <c r="AM105" s="237"/>
      <c r="AN105" s="237"/>
      <c r="AO105" s="237"/>
      <c r="AP105" s="237"/>
      <c r="AQ105" s="237"/>
      <c r="AR105" s="237"/>
      <c r="AS105" s="237"/>
      <c r="AT105" s="237"/>
      <c r="AU105" s="238"/>
      <c r="AV105" s="239"/>
      <c r="AW105" s="240"/>
      <c r="AX105" s="240"/>
      <c r="AY105" s="241"/>
    </row>
    <row r="106" spans="2:51" ht="24.75" customHeight="1">
      <c r="B106" s="308"/>
      <c r="C106" s="309"/>
      <c r="D106" s="309"/>
      <c r="E106" s="309"/>
      <c r="F106" s="309"/>
      <c r="G106" s="310"/>
      <c r="H106" s="946" t="s">
        <v>399</v>
      </c>
      <c r="I106" s="947"/>
      <c r="J106" s="947"/>
      <c r="K106" s="947"/>
      <c r="L106" s="948"/>
      <c r="M106" s="227" t="s">
        <v>407</v>
      </c>
      <c r="N106" s="921"/>
      <c r="O106" s="921"/>
      <c r="P106" s="921"/>
      <c r="Q106" s="921"/>
      <c r="R106" s="921"/>
      <c r="S106" s="921"/>
      <c r="T106" s="921"/>
      <c r="U106" s="921"/>
      <c r="V106" s="921"/>
      <c r="W106" s="921"/>
      <c r="X106" s="921"/>
      <c r="Y106" s="922"/>
      <c r="Z106" s="230">
        <v>23</v>
      </c>
      <c r="AA106" s="231"/>
      <c r="AB106" s="231"/>
      <c r="AC106" s="231"/>
      <c r="AD106" s="224"/>
      <c r="AE106" s="225"/>
      <c r="AF106" s="225"/>
      <c r="AG106" s="225"/>
      <c r="AH106" s="226"/>
      <c r="AI106" s="227"/>
      <c r="AJ106" s="228"/>
      <c r="AK106" s="228"/>
      <c r="AL106" s="228"/>
      <c r="AM106" s="228"/>
      <c r="AN106" s="228"/>
      <c r="AO106" s="228"/>
      <c r="AP106" s="228"/>
      <c r="AQ106" s="228"/>
      <c r="AR106" s="228"/>
      <c r="AS106" s="228"/>
      <c r="AT106" s="228"/>
      <c r="AU106" s="229"/>
      <c r="AV106" s="230"/>
      <c r="AW106" s="231"/>
      <c r="AX106" s="231"/>
      <c r="AY106" s="232"/>
    </row>
    <row r="107" spans="2:51" ht="24.75" customHeight="1">
      <c r="B107" s="308"/>
      <c r="C107" s="309"/>
      <c r="D107" s="309"/>
      <c r="E107" s="309"/>
      <c r="F107" s="309"/>
      <c r="G107" s="310"/>
      <c r="H107" s="266" t="s">
        <v>26</v>
      </c>
      <c r="I107" s="267"/>
      <c r="J107" s="267"/>
      <c r="K107" s="267"/>
      <c r="L107" s="267"/>
      <c r="M107" s="268"/>
      <c r="N107" s="269"/>
      <c r="O107" s="269"/>
      <c r="P107" s="269"/>
      <c r="Q107" s="269"/>
      <c r="R107" s="269"/>
      <c r="S107" s="269"/>
      <c r="T107" s="269"/>
      <c r="U107" s="269"/>
      <c r="V107" s="269"/>
      <c r="W107" s="269"/>
      <c r="X107" s="269"/>
      <c r="Y107" s="270"/>
      <c r="Z107" s="271">
        <f>SUM(Z99:AC106)</f>
        <v>395</v>
      </c>
      <c r="AA107" s="272"/>
      <c r="AB107" s="272"/>
      <c r="AC107" s="273"/>
      <c r="AD107" s="266" t="s">
        <v>26</v>
      </c>
      <c r="AE107" s="267"/>
      <c r="AF107" s="267"/>
      <c r="AG107" s="267"/>
      <c r="AH107" s="267"/>
      <c r="AI107" s="268"/>
      <c r="AJ107" s="269"/>
      <c r="AK107" s="269"/>
      <c r="AL107" s="269"/>
      <c r="AM107" s="269"/>
      <c r="AN107" s="269"/>
      <c r="AO107" s="269"/>
      <c r="AP107" s="269"/>
      <c r="AQ107" s="269"/>
      <c r="AR107" s="269"/>
      <c r="AS107" s="269"/>
      <c r="AT107" s="269"/>
      <c r="AU107" s="270"/>
      <c r="AV107" s="271">
        <f>SUM(AV99:AY106)</f>
        <v>0</v>
      </c>
      <c r="AW107" s="272"/>
      <c r="AX107" s="272"/>
      <c r="AY107" s="274"/>
    </row>
    <row r="108" spans="2:51" ht="25.15" customHeight="1">
      <c r="B108" s="308"/>
      <c r="C108" s="309"/>
      <c r="D108" s="309"/>
      <c r="E108" s="309"/>
      <c r="F108" s="309"/>
      <c r="G108" s="310"/>
      <c r="H108" s="253" t="s">
        <v>501</v>
      </c>
      <c r="I108" s="254"/>
      <c r="J108" s="254"/>
      <c r="K108" s="254"/>
      <c r="L108" s="254"/>
      <c r="M108" s="254"/>
      <c r="N108" s="254"/>
      <c r="O108" s="254"/>
      <c r="P108" s="254"/>
      <c r="Q108" s="254"/>
      <c r="R108" s="254"/>
      <c r="S108" s="254"/>
      <c r="T108" s="254"/>
      <c r="U108" s="254"/>
      <c r="V108" s="254"/>
      <c r="W108" s="254"/>
      <c r="X108" s="254"/>
      <c r="Y108" s="254"/>
      <c r="Z108" s="254"/>
      <c r="AA108" s="254"/>
      <c r="AB108" s="254"/>
      <c r="AC108" s="255"/>
      <c r="AD108" s="253" t="s">
        <v>356</v>
      </c>
      <c r="AE108" s="254"/>
      <c r="AF108" s="254"/>
      <c r="AG108" s="254"/>
      <c r="AH108" s="254"/>
      <c r="AI108" s="254"/>
      <c r="AJ108" s="254"/>
      <c r="AK108" s="254"/>
      <c r="AL108" s="254"/>
      <c r="AM108" s="254"/>
      <c r="AN108" s="254"/>
      <c r="AO108" s="254"/>
      <c r="AP108" s="254"/>
      <c r="AQ108" s="254"/>
      <c r="AR108" s="254"/>
      <c r="AS108" s="254"/>
      <c r="AT108" s="254"/>
      <c r="AU108" s="254"/>
      <c r="AV108" s="254"/>
      <c r="AW108" s="254"/>
      <c r="AX108" s="254"/>
      <c r="AY108" s="256"/>
    </row>
    <row r="109" spans="2:51" ht="25.5" customHeight="1">
      <c r="B109" s="308"/>
      <c r="C109" s="309"/>
      <c r="D109" s="309"/>
      <c r="E109" s="309"/>
      <c r="F109" s="309"/>
      <c r="G109" s="310"/>
      <c r="H109" s="257" t="s">
        <v>23</v>
      </c>
      <c r="I109" s="258"/>
      <c r="J109" s="258"/>
      <c r="K109" s="258"/>
      <c r="L109" s="258"/>
      <c r="M109" s="259" t="s">
        <v>24</v>
      </c>
      <c r="N109" s="260"/>
      <c r="O109" s="260"/>
      <c r="P109" s="260"/>
      <c r="Q109" s="260"/>
      <c r="R109" s="260"/>
      <c r="S109" s="260"/>
      <c r="T109" s="260"/>
      <c r="U109" s="260"/>
      <c r="V109" s="260"/>
      <c r="W109" s="260"/>
      <c r="X109" s="260"/>
      <c r="Y109" s="261"/>
      <c r="Z109" s="262" t="s">
        <v>25</v>
      </c>
      <c r="AA109" s="263"/>
      <c r="AB109" s="263"/>
      <c r="AC109" s="264"/>
      <c r="AD109" s="257" t="s">
        <v>23</v>
      </c>
      <c r="AE109" s="258"/>
      <c r="AF109" s="258"/>
      <c r="AG109" s="258"/>
      <c r="AH109" s="258"/>
      <c r="AI109" s="259" t="s">
        <v>24</v>
      </c>
      <c r="AJ109" s="260"/>
      <c r="AK109" s="260"/>
      <c r="AL109" s="260"/>
      <c r="AM109" s="260"/>
      <c r="AN109" s="260"/>
      <c r="AO109" s="260"/>
      <c r="AP109" s="260"/>
      <c r="AQ109" s="260"/>
      <c r="AR109" s="260"/>
      <c r="AS109" s="260"/>
      <c r="AT109" s="260"/>
      <c r="AU109" s="261"/>
      <c r="AV109" s="262" t="s">
        <v>25</v>
      </c>
      <c r="AW109" s="263"/>
      <c r="AX109" s="263"/>
      <c r="AY109" s="265"/>
    </row>
    <row r="110" spans="2:51" ht="24.75" customHeight="1">
      <c r="B110" s="308"/>
      <c r="C110" s="309"/>
      <c r="D110" s="309"/>
      <c r="E110" s="309"/>
      <c r="F110" s="309"/>
      <c r="G110" s="310"/>
      <c r="H110" s="243"/>
      <c r="I110" s="244"/>
      <c r="J110" s="244"/>
      <c r="K110" s="244"/>
      <c r="L110" s="245"/>
      <c r="M110" s="246"/>
      <c r="N110" s="247"/>
      <c r="O110" s="247"/>
      <c r="P110" s="247"/>
      <c r="Q110" s="247"/>
      <c r="R110" s="247"/>
      <c r="S110" s="247"/>
      <c r="T110" s="247"/>
      <c r="U110" s="247"/>
      <c r="V110" s="247"/>
      <c r="W110" s="247"/>
      <c r="X110" s="247"/>
      <c r="Y110" s="248"/>
      <c r="Z110" s="249"/>
      <c r="AA110" s="250"/>
      <c r="AB110" s="250"/>
      <c r="AC110" s="251"/>
      <c r="AD110" s="243"/>
      <c r="AE110" s="244"/>
      <c r="AF110" s="244"/>
      <c r="AG110" s="244"/>
      <c r="AH110" s="245"/>
      <c r="AI110" s="246"/>
      <c r="AJ110" s="247"/>
      <c r="AK110" s="247"/>
      <c r="AL110" s="247"/>
      <c r="AM110" s="247"/>
      <c r="AN110" s="247"/>
      <c r="AO110" s="247"/>
      <c r="AP110" s="247"/>
      <c r="AQ110" s="247"/>
      <c r="AR110" s="247"/>
      <c r="AS110" s="247"/>
      <c r="AT110" s="247"/>
      <c r="AU110" s="248"/>
      <c r="AV110" s="249"/>
      <c r="AW110" s="250"/>
      <c r="AX110" s="250"/>
      <c r="AY110" s="252"/>
    </row>
    <row r="111" spans="2:51" ht="24.75" customHeight="1">
      <c r="B111" s="308"/>
      <c r="C111" s="309"/>
      <c r="D111" s="309"/>
      <c r="E111" s="309"/>
      <c r="F111" s="309"/>
      <c r="G111" s="310"/>
      <c r="H111" s="233"/>
      <c r="I111" s="234"/>
      <c r="J111" s="234"/>
      <c r="K111" s="234"/>
      <c r="L111" s="235"/>
      <c r="M111" s="236"/>
      <c r="N111" s="237"/>
      <c r="O111" s="237"/>
      <c r="P111" s="237"/>
      <c r="Q111" s="237"/>
      <c r="R111" s="237"/>
      <c r="S111" s="237"/>
      <c r="T111" s="237"/>
      <c r="U111" s="237"/>
      <c r="V111" s="237"/>
      <c r="W111" s="237"/>
      <c r="X111" s="237"/>
      <c r="Y111" s="238"/>
      <c r="Z111" s="239"/>
      <c r="AA111" s="240"/>
      <c r="AB111" s="240"/>
      <c r="AC111" s="242"/>
      <c r="AD111" s="233"/>
      <c r="AE111" s="234"/>
      <c r="AF111" s="234"/>
      <c r="AG111" s="234"/>
      <c r="AH111" s="235"/>
      <c r="AI111" s="236"/>
      <c r="AJ111" s="237"/>
      <c r="AK111" s="237"/>
      <c r="AL111" s="237"/>
      <c r="AM111" s="237"/>
      <c r="AN111" s="237"/>
      <c r="AO111" s="237"/>
      <c r="AP111" s="237"/>
      <c r="AQ111" s="237"/>
      <c r="AR111" s="237"/>
      <c r="AS111" s="237"/>
      <c r="AT111" s="237"/>
      <c r="AU111" s="238"/>
      <c r="AV111" s="239"/>
      <c r="AW111" s="240"/>
      <c r="AX111" s="240"/>
      <c r="AY111" s="241"/>
    </row>
    <row r="112" spans="2:51" ht="24.75" customHeight="1">
      <c r="B112" s="308"/>
      <c r="C112" s="309"/>
      <c r="D112" s="309"/>
      <c r="E112" s="309"/>
      <c r="F112" s="309"/>
      <c r="G112" s="310"/>
      <c r="H112" s="233"/>
      <c r="I112" s="234"/>
      <c r="J112" s="234"/>
      <c r="K112" s="234"/>
      <c r="L112" s="235"/>
      <c r="M112" s="236"/>
      <c r="N112" s="237"/>
      <c r="O112" s="237"/>
      <c r="P112" s="237"/>
      <c r="Q112" s="237"/>
      <c r="R112" s="237"/>
      <c r="S112" s="237"/>
      <c r="T112" s="237"/>
      <c r="U112" s="237"/>
      <c r="V112" s="237"/>
      <c r="W112" s="237"/>
      <c r="X112" s="237"/>
      <c r="Y112" s="238"/>
      <c r="Z112" s="239"/>
      <c r="AA112" s="240"/>
      <c r="AB112" s="240"/>
      <c r="AC112" s="242"/>
      <c r="AD112" s="233"/>
      <c r="AE112" s="234"/>
      <c r="AF112" s="234"/>
      <c r="AG112" s="234"/>
      <c r="AH112" s="235"/>
      <c r="AI112" s="236"/>
      <c r="AJ112" s="237"/>
      <c r="AK112" s="237"/>
      <c r="AL112" s="237"/>
      <c r="AM112" s="237"/>
      <c r="AN112" s="237"/>
      <c r="AO112" s="237"/>
      <c r="AP112" s="237"/>
      <c r="AQ112" s="237"/>
      <c r="AR112" s="237"/>
      <c r="AS112" s="237"/>
      <c r="AT112" s="237"/>
      <c r="AU112" s="238"/>
      <c r="AV112" s="239"/>
      <c r="AW112" s="240"/>
      <c r="AX112" s="240"/>
      <c r="AY112" s="241"/>
    </row>
    <row r="113" spans="2:51" ht="24.75" customHeight="1">
      <c r="B113" s="308"/>
      <c r="C113" s="309"/>
      <c r="D113" s="309"/>
      <c r="E113" s="309"/>
      <c r="F113" s="309"/>
      <c r="G113" s="310"/>
      <c r="H113" s="233"/>
      <c r="I113" s="234"/>
      <c r="J113" s="234"/>
      <c r="K113" s="234"/>
      <c r="L113" s="235"/>
      <c r="M113" s="236"/>
      <c r="N113" s="237"/>
      <c r="O113" s="237"/>
      <c r="P113" s="237"/>
      <c r="Q113" s="237"/>
      <c r="R113" s="237"/>
      <c r="S113" s="237"/>
      <c r="T113" s="237"/>
      <c r="U113" s="237"/>
      <c r="V113" s="237"/>
      <c r="W113" s="237"/>
      <c r="X113" s="237"/>
      <c r="Y113" s="238"/>
      <c r="Z113" s="239"/>
      <c r="AA113" s="240"/>
      <c r="AB113" s="240"/>
      <c r="AC113" s="242"/>
      <c r="AD113" s="233"/>
      <c r="AE113" s="234"/>
      <c r="AF113" s="234"/>
      <c r="AG113" s="234"/>
      <c r="AH113" s="235"/>
      <c r="AI113" s="236"/>
      <c r="AJ113" s="237"/>
      <c r="AK113" s="237"/>
      <c r="AL113" s="237"/>
      <c r="AM113" s="237"/>
      <c r="AN113" s="237"/>
      <c r="AO113" s="237"/>
      <c r="AP113" s="237"/>
      <c r="AQ113" s="237"/>
      <c r="AR113" s="237"/>
      <c r="AS113" s="237"/>
      <c r="AT113" s="237"/>
      <c r="AU113" s="238"/>
      <c r="AV113" s="239"/>
      <c r="AW113" s="240"/>
      <c r="AX113" s="240"/>
      <c r="AY113" s="241"/>
    </row>
    <row r="114" spans="2:51" ht="24.75" customHeight="1">
      <c r="B114" s="308"/>
      <c r="C114" s="309"/>
      <c r="D114" s="309"/>
      <c r="E114" s="309"/>
      <c r="F114" s="309"/>
      <c r="G114" s="310"/>
      <c r="H114" s="233"/>
      <c r="I114" s="234"/>
      <c r="J114" s="234"/>
      <c r="K114" s="234"/>
      <c r="L114" s="235"/>
      <c r="M114" s="236"/>
      <c r="N114" s="237"/>
      <c r="O114" s="237"/>
      <c r="P114" s="237"/>
      <c r="Q114" s="237"/>
      <c r="R114" s="237"/>
      <c r="S114" s="237"/>
      <c r="T114" s="237"/>
      <c r="U114" s="237"/>
      <c r="V114" s="237"/>
      <c r="W114" s="237"/>
      <c r="X114" s="237"/>
      <c r="Y114" s="238"/>
      <c r="Z114" s="239"/>
      <c r="AA114" s="240"/>
      <c r="AB114" s="240"/>
      <c r="AC114" s="240"/>
      <c r="AD114" s="233"/>
      <c r="AE114" s="234"/>
      <c r="AF114" s="234"/>
      <c r="AG114" s="234"/>
      <c r="AH114" s="235"/>
      <c r="AI114" s="236"/>
      <c r="AJ114" s="237"/>
      <c r="AK114" s="237"/>
      <c r="AL114" s="237"/>
      <c r="AM114" s="237"/>
      <c r="AN114" s="237"/>
      <c r="AO114" s="237"/>
      <c r="AP114" s="237"/>
      <c r="AQ114" s="237"/>
      <c r="AR114" s="237"/>
      <c r="AS114" s="237"/>
      <c r="AT114" s="237"/>
      <c r="AU114" s="238"/>
      <c r="AV114" s="239"/>
      <c r="AW114" s="240"/>
      <c r="AX114" s="240"/>
      <c r="AY114" s="241"/>
    </row>
    <row r="115" spans="2:51" ht="24.75" customHeight="1">
      <c r="B115" s="308"/>
      <c r="C115" s="309"/>
      <c r="D115" s="309"/>
      <c r="E115" s="309"/>
      <c r="F115" s="309"/>
      <c r="G115" s="310"/>
      <c r="H115" s="233"/>
      <c r="I115" s="234"/>
      <c r="J115" s="234"/>
      <c r="K115" s="234"/>
      <c r="L115" s="235"/>
      <c r="M115" s="236"/>
      <c r="N115" s="237"/>
      <c r="O115" s="237"/>
      <c r="P115" s="237"/>
      <c r="Q115" s="237"/>
      <c r="R115" s="237"/>
      <c r="S115" s="237"/>
      <c r="T115" s="237"/>
      <c r="U115" s="237"/>
      <c r="V115" s="237"/>
      <c r="W115" s="237"/>
      <c r="X115" s="237"/>
      <c r="Y115" s="238"/>
      <c r="Z115" s="239"/>
      <c r="AA115" s="240"/>
      <c r="AB115" s="240"/>
      <c r="AC115" s="240"/>
      <c r="AD115" s="233"/>
      <c r="AE115" s="234"/>
      <c r="AF115" s="234"/>
      <c r="AG115" s="234"/>
      <c r="AH115" s="235"/>
      <c r="AI115" s="236"/>
      <c r="AJ115" s="237"/>
      <c r="AK115" s="237"/>
      <c r="AL115" s="237"/>
      <c r="AM115" s="237"/>
      <c r="AN115" s="237"/>
      <c r="AO115" s="237"/>
      <c r="AP115" s="237"/>
      <c r="AQ115" s="237"/>
      <c r="AR115" s="237"/>
      <c r="AS115" s="237"/>
      <c r="AT115" s="237"/>
      <c r="AU115" s="238"/>
      <c r="AV115" s="239"/>
      <c r="AW115" s="240"/>
      <c r="AX115" s="240"/>
      <c r="AY115" s="241"/>
    </row>
    <row r="116" spans="2:51" ht="24.75" customHeight="1">
      <c r="B116" s="308"/>
      <c r="C116" s="309"/>
      <c r="D116" s="309"/>
      <c r="E116" s="309"/>
      <c r="F116" s="309"/>
      <c r="G116" s="310"/>
      <c r="H116" s="233"/>
      <c r="I116" s="234"/>
      <c r="J116" s="234"/>
      <c r="K116" s="234"/>
      <c r="L116" s="235"/>
      <c r="M116" s="236"/>
      <c r="N116" s="237"/>
      <c r="O116" s="237"/>
      <c r="P116" s="237"/>
      <c r="Q116" s="237"/>
      <c r="R116" s="237"/>
      <c r="S116" s="237"/>
      <c r="T116" s="237"/>
      <c r="U116" s="237"/>
      <c r="V116" s="237"/>
      <c r="W116" s="237"/>
      <c r="X116" s="237"/>
      <c r="Y116" s="238"/>
      <c r="Z116" s="239"/>
      <c r="AA116" s="240"/>
      <c r="AB116" s="240"/>
      <c r="AC116" s="240"/>
      <c r="AD116" s="233"/>
      <c r="AE116" s="234"/>
      <c r="AF116" s="234"/>
      <c r="AG116" s="234"/>
      <c r="AH116" s="235"/>
      <c r="AI116" s="236"/>
      <c r="AJ116" s="237"/>
      <c r="AK116" s="237"/>
      <c r="AL116" s="237"/>
      <c r="AM116" s="237"/>
      <c r="AN116" s="237"/>
      <c r="AO116" s="237"/>
      <c r="AP116" s="237"/>
      <c r="AQ116" s="237"/>
      <c r="AR116" s="237"/>
      <c r="AS116" s="237"/>
      <c r="AT116" s="237"/>
      <c r="AU116" s="238"/>
      <c r="AV116" s="239"/>
      <c r="AW116" s="240"/>
      <c r="AX116" s="240"/>
      <c r="AY116" s="241"/>
    </row>
    <row r="117" spans="2:51" ht="24.75" customHeight="1">
      <c r="B117" s="308"/>
      <c r="C117" s="309"/>
      <c r="D117" s="309"/>
      <c r="E117" s="309"/>
      <c r="F117" s="309"/>
      <c r="G117" s="310"/>
      <c r="H117" s="224"/>
      <c r="I117" s="225"/>
      <c r="J117" s="225"/>
      <c r="K117" s="225"/>
      <c r="L117" s="226"/>
      <c r="M117" s="227"/>
      <c r="N117" s="228"/>
      <c r="O117" s="228"/>
      <c r="P117" s="228"/>
      <c r="Q117" s="228"/>
      <c r="R117" s="228"/>
      <c r="S117" s="228"/>
      <c r="T117" s="228"/>
      <c r="U117" s="228"/>
      <c r="V117" s="228"/>
      <c r="W117" s="228"/>
      <c r="X117" s="228"/>
      <c r="Y117" s="229"/>
      <c r="Z117" s="230"/>
      <c r="AA117" s="231"/>
      <c r="AB117" s="231"/>
      <c r="AC117" s="231"/>
      <c r="AD117" s="224"/>
      <c r="AE117" s="225"/>
      <c r="AF117" s="225"/>
      <c r="AG117" s="225"/>
      <c r="AH117" s="226"/>
      <c r="AI117" s="227"/>
      <c r="AJ117" s="228"/>
      <c r="AK117" s="228"/>
      <c r="AL117" s="228"/>
      <c r="AM117" s="228"/>
      <c r="AN117" s="228"/>
      <c r="AO117" s="228"/>
      <c r="AP117" s="228"/>
      <c r="AQ117" s="228"/>
      <c r="AR117" s="228"/>
      <c r="AS117" s="228"/>
      <c r="AT117" s="228"/>
      <c r="AU117" s="229"/>
      <c r="AV117" s="230"/>
      <c r="AW117" s="231"/>
      <c r="AX117" s="231"/>
      <c r="AY117" s="232"/>
    </row>
    <row r="118" spans="2:51" ht="24.75" customHeight="1">
      <c r="B118" s="308"/>
      <c r="C118" s="309"/>
      <c r="D118" s="309"/>
      <c r="E118" s="309"/>
      <c r="F118" s="309"/>
      <c r="G118" s="310"/>
      <c r="H118" s="266" t="s">
        <v>26</v>
      </c>
      <c r="I118" s="267"/>
      <c r="J118" s="267"/>
      <c r="K118" s="267"/>
      <c r="L118" s="267"/>
      <c r="M118" s="268"/>
      <c r="N118" s="269"/>
      <c r="O118" s="269"/>
      <c r="P118" s="269"/>
      <c r="Q118" s="269"/>
      <c r="R118" s="269"/>
      <c r="S118" s="269"/>
      <c r="T118" s="269"/>
      <c r="U118" s="269"/>
      <c r="V118" s="269"/>
      <c r="W118" s="269"/>
      <c r="X118" s="269"/>
      <c r="Y118" s="270"/>
      <c r="Z118" s="271">
        <f>SUM(Z110:AC117)</f>
        <v>0</v>
      </c>
      <c r="AA118" s="272"/>
      <c r="AB118" s="272"/>
      <c r="AC118" s="273"/>
      <c r="AD118" s="266" t="s">
        <v>26</v>
      </c>
      <c r="AE118" s="267"/>
      <c r="AF118" s="267"/>
      <c r="AG118" s="267"/>
      <c r="AH118" s="267"/>
      <c r="AI118" s="268"/>
      <c r="AJ118" s="269"/>
      <c r="AK118" s="269"/>
      <c r="AL118" s="269"/>
      <c r="AM118" s="269"/>
      <c r="AN118" s="269"/>
      <c r="AO118" s="269"/>
      <c r="AP118" s="269"/>
      <c r="AQ118" s="269"/>
      <c r="AR118" s="269"/>
      <c r="AS118" s="269"/>
      <c r="AT118" s="269"/>
      <c r="AU118" s="270"/>
      <c r="AV118" s="271">
        <f>SUM(AV110:AY117)</f>
        <v>0</v>
      </c>
      <c r="AW118" s="272"/>
      <c r="AX118" s="272"/>
      <c r="AY118" s="274"/>
    </row>
    <row r="119" spans="2:51" ht="24.75" customHeight="1">
      <c r="B119" s="308"/>
      <c r="C119" s="309"/>
      <c r="D119" s="309"/>
      <c r="E119" s="309"/>
      <c r="F119" s="309"/>
      <c r="G119" s="310"/>
      <c r="H119" s="253" t="s">
        <v>331</v>
      </c>
      <c r="I119" s="254"/>
      <c r="J119" s="254"/>
      <c r="K119" s="254"/>
      <c r="L119" s="254"/>
      <c r="M119" s="254"/>
      <c r="N119" s="254"/>
      <c r="O119" s="254"/>
      <c r="P119" s="254"/>
      <c r="Q119" s="254"/>
      <c r="R119" s="254"/>
      <c r="S119" s="254"/>
      <c r="T119" s="254"/>
      <c r="U119" s="254"/>
      <c r="V119" s="254"/>
      <c r="W119" s="254"/>
      <c r="X119" s="254"/>
      <c r="Y119" s="254"/>
      <c r="Z119" s="254"/>
      <c r="AA119" s="254"/>
      <c r="AB119" s="254"/>
      <c r="AC119" s="255"/>
      <c r="AD119" s="253" t="s">
        <v>360</v>
      </c>
      <c r="AE119" s="254"/>
      <c r="AF119" s="254"/>
      <c r="AG119" s="254"/>
      <c r="AH119" s="254"/>
      <c r="AI119" s="254"/>
      <c r="AJ119" s="254"/>
      <c r="AK119" s="254"/>
      <c r="AL119" s="254"/>
      <c r="AM119" s="254"/>
      <c r="AN119" s="254"/>
      <c r="AO119" s="254"/>
      <c r="AP119" s="254"/>
      <c r="AQ119" s="254"/>
      <c r="AR119" s="254"/>
      <c r="AS119" s="254"/>
      <c r="AT119" s="254"/>
      <c r="AU119" s="254"/>
      <c r="AV119" s="254"/>
      <c r="AW119" s="254"/>
      <c r="AX119" s="254"/>
      <c r="AY119" s="256"/>
    </row>
    <row r="120" spans="2:51" ht="24.75" customHeight="1">
      <c r="B120" s="308"/>
      <c r="C120" s="309"/>
      <c r="D120" s="309"/>
      <c r="E120" s="309"/>
      <c r="F120" s="309"/>
      <c r="G120" s="310"/>
      <c r="H120" s="257" t="s">
        <v>23</v>
      </c>
      <c r="I120" s="258"/>
      <c r="J120" s="258"/>
      <c r="K120" s="258"/>
      <c r="L120" s="258"/>
      <c r="M120" s="259" t="s">
        <v>24</v>
      </c>
      <c r="N120" s="260"/>
      <c r="O120" s="260"/>
      <c r="P120" s="260"/>
      <c r="Q120" s="260"/>
      <c r="R120" s="260"/>
      <c r="S120" s="260"/>
      <c r="T120" s="260"/>
      <c r="U120" s="260"/>
      <c r="V120" s="260"/>
      <c r="W120" s="260"/>
      <c r="X120" s="260"/>
      <c r="Y120" s="261"/>
      <c r="Z120" s="262" t="s">
        <v>25</v>
      </c>
      <c r="AA120" s="263"/>
      <c r="AB120" s="263"/>
      <c r="AC120" s="264"/>
      <c r="AD120" s="257" t="s">
        <v>23</v>
      </c>
      <c r="AE120" s="258"/>
      <c r="AF120" s="258"/>
      <c r="AG120" s="258"/>
      <c r="AH120" s="258"/>
      <c r="AI120" s="259" t="s">
        <v>24</v>
      </c>
      <c r="AJ120" s="260"/>
      <c r="AK120" s="260"/>
      <c r="AL120" s="260"/>
      <c r="AM120" s="260"/>
      <c r="AN120" s="260"/>
      <c r="AO120" s="260"/>
      <c r="AP120" s="260"/>
      <c r="AQ120" s="260"/>
      <c r="AR120" s="260"/>
      <c r="AS120" s="260"/>
      <c r="AT120" s="260"/>
      <c r="AU120" s="261"/>
      <c r="AV120" s="262" t="s">
        <v>25</v>
      </c>
      <c r="AW120" s="263"/>
      <c r="AX120" s="263"/>
      <c r="AY120" s="265"/>
    </row>
    <row r="121" spans="2:51" ht="24.75" customHeight="1">
      <c r="B121" s="308"/>
      <c r="C121" s="309"/>
      <c r="D121" s="309"/>
      <c r="E121" s="309"/>
      <c r="F121" s="309"/>
      <c r="G121" s="310"/>
      <c r="H121" s="243"/>
      <c r="I121" s="244"/>
      <c r="J121" s="244"/>
      <c r="K121" s="244"/>
      <c r="L121" s="245"/>
      <c r="M121" s="246"/>
      <c r="N121" s="247"/>
      <c r="O121" s="247"/>
      <c r="P121" s="247"/>
      <c r="Q121" s="247"/>
      <c r="R121" s="247"/>
      <c r="S121" s="247"/>
      <c r="T121" s="247"/>
      <c r="U121" s="247"/>
      <c r="V121" s="247"/>
      <c r="W121" s="247"/>
      <c r="X121" s="247"/>
      <c r="Y121" s="248"/>
      <c r="Z121" s="249"/>
      <c r="AA121" s="250"/>
      <c r="AB121" s="250"/>
      <c r="AC121" s="251"/>
      <c r="AD121" s="243"/>
      <c r="AE121" s="244"/>
      <c r="AF121" s="244"/>
      <c r="AG121" s="244"/>
      <c r="AH121" s="245"/>
      <c r="AI121" s="246"/>
      <c r="AJ121" s="247"/>
      <c r="AK121" s="247"/>
      <c r="AL121" s="247"/>
      <c r="AM121" s="247"/>
      <c r="AN121" s="247"/>
      <c r="AO121" s="247"/>
      <c r="AP121" s="247"/>
      <c r="AQ121" s="247"/>
      <c r="AR121" s="247"/>
      <c r="AS121" s="247"/>
      <c r="AT121" s="247"/>
      <c r="AU121" s="248"/>
      <c r="AV121" s="249"/>
      <c r="AW121" s="250"/>
      <c r="AX121" s="250"/>
      <c r="AY121" s="252"/>
    </row>
    <row r="122" spans="2:51" ht="24.75" customHeight="1">
      <c r="B122" s="308"/>
      <c r="C122" s="309"/>
      <c r="D122" s="309"/>
      <c r="E122" s="309"/>
      <c r="F122" s="309"/>
      <c r="G122" s="310"/>
      <c r="H122" s="233"/>
      <c r="I122" s="234"/>
      <c r="J122" s="234"/>
      <c r="K122" s="234"/>
      <c r="L122" s="235"/>
      <c r="M122" s="236"/>
      <c r="N122" s="237"/>
      <c r="O122" s="237"/>
      <c r="P122" s="237"/>
      <c r="Q122" s="237"/>
      <c r="R122" s="237"/>
      <c r="S122" s="237"/>
      <c r="T122" s="237"/>
      <c r="U122" s="237"/>
      <c r="V122" s="237"/>
      <c r="W122" s="237"/>
      <c r="X122" s="237"/>
      <c r="Y122" s="238"/>
      <c r="Z122" s="239"/>
      <c r="AA122" s="240"/>
      <c r="AB122" s="240"/>
      <c r="AC122" s="242"/>
      <c r="AD122" s="233"/>
      <c r="AE122" s="234"/>
      <c r="AF122" s="234"/>
      <c r="AG122" s="234"/>
      <c r="AH122" s="235"/>
      <c r="AI122" s="236"/>
      <c r="AJ122" s="237"/>
      <c r="AK122" s="237"/>
      <c r="AL122" s="237"/>
      <c r="AM122" s="237"/>
      <c r="AN122" s="237"/>
      <c r="AO122" s="237"/>
      <c r="AP122" s="237"/>
      <c r="AQ122" s="237"/>
      <c r="AR122" s="237"/>
      <c r="AS122" s="237"/>
      <c r="AT122" s="237"/>
      <c r="AU122" s="238"/>
      <c r="AV122" s="239"/>
      <c r="AW122" s="240"/>
      <c r="AX122" s="240"/>
      <c r="AY122" s="241"/>
    </row>
    <row r="123" spans="2:51" ht="24.75" customHeight="1">
      <c r="B123" s="308"/>
      <c r="C123" s="309"/>
      <c r="D123" s="309"/>
      <c r="E123" s="309"/>
      <c r="F123" s="309"/>
      <c r="G123" s="310"/>
      <c r="H123" s="233"/>
      <c r="I123" s="234"/>
      <c r="J123" s="234"/>
      <c r="K123" s="234"/>
      <c r="L123" s="235"/>
      <c r="M123" s="236"/>
      <c r="N123" s="237"/>
      <c r="O123" s="237"/>
      <c r="P123" s="237"/>
      <c r="Q123" s="237"/>
      <c r="R123" s="237"/>
      <c r="S123" s="237"/>
      <c r="T123" s="237"/>
      <c r="U123" s="237"/>
      <c r="V123" s="237"/>
      <c r="W123" s="237"/>
      <c r="X123" s="237"/>
      <c r="Y123" s="238"/>
      <c r="Z123" s="239"/>
      <c r="AA123" s="240"/>
      <c r="AB123" s="240"/>
      <c r="AC123" s="242"/>
      <c r="AD123" s="233"/>
      <c r="AE123" s="234"/>
      <c r="AF123" s="234"/>
      <c r="AG123" s="234"/>
      <c r="AH123" s="235"/>
      <c r="AI123" s="236"/>
      <c r="AJ123" s="237"/>
      <c r="AK123" s="237"/>
      <c r="AL123" s="237"/>
      <c r="AM123" s="237"/>
      <c r="AN123" s="237"/>
      <c r="AO123" s="237"/>
      <c r="AP123" s="237"/>
      <c r="AQ123" s="237"/>
      <c r="AR123" s="237"/>
      <c r="AS123" s="237"/>
      <c r="AT123" s="237"/>
      <c r="AU123" s="238"/>
      <c r="AV123" s="239"/>
      <c r="AW123" s="240"/>
      <c r="AX123" s="240"/>
      <c r="AY123" s="241"/>
    </row>
    <row r="124" spans="2:51" ht="24.75" customHeight="1">
      <c r="B124" s="308"/>
      <c r="C124" s="309"/>
      <c r="D124" s="309"/>
      <c r="E124" s="309"/>
      <c r="F124" s="309"/>
      <c r="G124" s="310"/>
      <c r="H124" s="233"/>
      <c r="I124" s="234"/>
      <c r="J124" s="234"/>
      <c r="K124" s="234"/>
      <c r="L124" s="235"/>
      <c r="M124" s="236"/>
      <c r="N124" s="237"/>
      <c r="O124" s="237"/>
      <c r="P124" s="237"/>
      <c r="Q124" s="237"/>
      <c r="R124" s="237"/>
      <c r="S124" s="237"/>
      <c r="T124" s="237"/>
      <c r="U124" s="237"/>
      <c r="V124" s="237"/>
      <c r="W124" s="237"/>
      <c r="X124" s="237"/>
      <c r="Y124" s="238"/>
      <c r="Z124" s="239"/>
      <c r="AA124" s="240"/>
      <c r="AB124" s="240"/>
      <c r="AC124" s="242"/>
      <c r="AD124" s="233"/>
      <c r="AE124" s="234"/>
      <c r="AF124" s="234"/>
      <c r="AG124" s="234"/>
      <c r="AH124" s="235"/>
      <c r="AI124" s="236"/>
      <c r="AJ124" s="237"/>
      <c r="AK124" s="237"/>
      <c r="AL124" s="237"/>
      <c r="AM124" s="237"/>
      <c r="AN124" s="237"/>
      <c r="AO124" s="237"/>
      <c r="AP124" s="237"/>
      <c r="AQ124" s="237"/>
      <c r="AR124" s="237"/>
      <c r="AS124" s="237"/>
      <c r="AT124" s="237"/>
      <c r="AU124" s="238"/>
      <c r="AV124" s="239"/>
      <c r="AW124" s="240"/>
      <c r="AX124" s="240"/>
      <c r="AY124" s="241"/>
    </row>
    <row r="125" spans="2:51" ht="24.75" customHeight="1">
      <c r="B125" s="308"/>
      <c r="C125" s="309"/>
      <c r="D125" s="309"/>
      <c r="E125" s="309"/>
      <c r="F125" s="309"/>
      <c r="G125" s="310"/>
      <c r="H125" s="233"/>
      <c r="I125" s="234"/>
      <c r="J125" s="234"/>
      <c r="K125" s="234"/>
      <c r="L125" s="235"/>
      <c r="M125" s="236"/>
      <c r="N125" s="237"/>
      <c r="O125" s="237"/>
      <c r="P125" s="237"/>
      <c r="Q125" s="237"/>
      <c r="R125" s="237"/>
      <c r="S125" s="237"/>
      <c r="T125" s="237"/>
      <c r="U125" s="237"/>
      <c r="V125" s="237"/>
      <c r="W125" s="237"/>
      <c r="X125" s="237"/>
      <c r="Y125" s="238"/>
      <c r="Z125" s="239"/>
      <c r="AA125" s="240"/>
      <c r="AB125" s="240"/>
      <c r="AC125" s="240"/>
      <c r="AD125" s="233"/>
      <c r="AE125" s="234"/>
      <c r="AF125" s="234"/>
      <c r="AG125" s="234"/>
      <c r="AH125" s="235"/>
      <c r="AI125" s="236"/>
      <c r="AJ125" s="237"/>
      <c r="AK125" s="237"/>
      <c r="AL125" s="237"/>
      <c r="AM125" s="237"/>
      <c r="AN125" s="237"/>
      <c r="AO125" s="237"/>
      <c r="AP125" s="237"/>
      <c r="AQ125" s="237"/>
      <c r="AR125" s="237"/>
      <c r="AS125" s="237"/>
      <c r="AT125" s="237"/>
      <c r="AU125" s="238"/>
      <c r="AV125" s="239"/>
      <c r="AW125" s="240"/>
      <c r="AX125" s="240"/>
      <c r="AY125" s="241"/>
    </row>
    <row r="126" spans="2:51" ht="24.75" customHeight="1">
      <c r="B126" s="308"/>
      <c r="C126" s="309"/>
      <c r="D126" s="309"/>
      <c r="E126" s="309"/>
      <c r="F126" s="309"/>
      <c r="G126" s="310"/>
      <c r="H126" s="233"/>
      <c r="I126" s="234"/>
      <c r="J126" s="234"/>
      <c r="K126" s="234"/>
      <c r="L126" s="235"/>
      <c r="M126" s="236"/>
      <c r="N126" s="237"/>
      <c r="O126" s="237"/>
      <c r="P126" s="237"/>
      <c r="Q126" s="237"/>
      <c r="R126" s="237"/>
      <c r="S126" s="237"/>
      <c r="T126" s="237"/>
      <c r="U126" s="237"/>
      <c r="V126" s="237"/>
      <c r="W126" s="237"/>
      <c r="X126" s="237"/>
      <c r="Y126" s="238"/>
      <c r="Z126" s="239"/>
      <c r="AA126" s="240"/>
      <c r="AB126" s="240"/>
      <c r="AC126" s="240"/>
      <c r="AD126" s="233"/>
      <c r="AE126" s="234"/>
      <c r="AF126" s="234"/>
      <c r="AG126" s="234"/>
      <c r="AH126" s="235"/>
      <c r="AI126" s="236"/>
      <c r="AJ126" s="237"/>
      <c r="AK126" s="237"/>
      <c r="AL126" s="237"/>
      <c r="AM126" s="237"/>
      <c r="AN126" s="237"/>
      <c r="AO126" s="237"/>
      <c r="AP126" s="237"/>
      <c r="AQ126" s="237"/>
      <c r="AR126" s="237"/>
      <c r="AS126" s="237"/>
      <c r="AT126" s="237"/>
      <c r="AU126" s="238"/>
      <c r="AV126" s="239"/>
      <c r="AW126" s="240"/>
      <c r="AX126" s="240"/>
      <c r="AY126" s="241"/>
    </row>
    <row r="127" spans="2:51" ht="24.75" customHeight="1">
      <c r="B127" s="308"/>
      <c r="C127" s="309"/>
      <c r="D127" s="309"/>
      <c r="E127" s="309"/>
      <c r="F127" s="309"/>
      <c r="G127" s="310"/>
      <c r="H127" s="233"/>
      <c r="I127" s="234"/>
      <c r="J127" s="234"/>
      <c r="K127" s="234"/>
      <c r="L127" s="235"/>
      <c r="M127" s="236"/>
      <c r="N127" s="237"/>
      <c r="O127" s="237"/>
      <c r="P127" s="237"/>
      <c r="Q127" s="237"/>
      <c r="R127" s="237"/>
      <c r="S127" s="237"/>
      <c r="T127" s="237"/>
      <c r="U127" s="237"/>
      <c r="V127" s="237"/>
      <c r="W127" s="237"/>
      <c r="X127" s="237"/>
      <c r="Y127" s="238"/>
      <c r="Z127" s="239"/>
      <c r="AA127" s="240"/>
      <c r="AB127" s="240"/>
      <c r="AC127" s="240"/>
      <c r="AD127" s="233"/>
      <c r="AE127" s="234"/>
      <c r="AF127" s="234"/>
      <c r="AG127" s="234"/>
      <c r="AH127" s="235"/>
      <c r="AI127" s="236"/>
      <c r="AJ127" s="237"/>
      <c r="AK127" s="237"/>
      <c r="AL127" s="237"/>
      <c r="AM127" s="237"/>
      <c r="AN127" s="237"/>
      <c r="AO127" s="237"/>
      <c r="AP127" s="237"/>
      <c r="AQ127" s="237"/>
      <c r="AR127" s="237"/>
      <c r="AS127" s="237"/>
      <c r="AT127" s="237"/>
      <c r="AU127" s="238"/>
      <c r="AV127" s="239"/>
      <c r="AW127" s="240"/>
      <c r="AX127" s="240"/>
      <c r="AY127" s="241"/>
    </row>
    <row r="128" spans="2:51" ht="24.75" customHeight="1">
      <c r="B128" s="308"/>
      <c r="C128" s="309"/>
      <c r="D128" s="309"/>
      <c r="E128" s="309"/>
      <c r="F128" s="309"/>
      <c r="G128" s="310"/>
      <c r="H128" s="224"/>
      <c r="I128" s="225"/>
      <c r="J128" s="225"/>
      <c r="K128" s="225"/>
      <c r="L128" s="226"/>
      <c r="M128" s="227"/>
      <c r="N128" s="228"/>
      <c r="O128" s="228"/>
      <c r="P128" s="228"/>
      <c r="Q128" s="228"/>
      <c r="R128" s="228"/>
      <c r="S128" s="228"/>
      <c r="T128" s="228"/>
      <c r="U128" s="228"/>
      <c r="V128" s="228"/>
      <c r="W128" s="228"/>
      <c r="X128" s="228"/>
      <c r="Y128" s="229"/>
      <c r="Z128" s="230"/>
      <c r="AA128" s="231"/>
      <c r="AB128" s="231"/>
      <c r="AC128" s="231"/>
      <c r="AD128" s="224"/>
      <c r="AE128" s="225"/>
      <c r="AF128" s="225"/>
      <c r="AG128" s="225"/>
      <c r="AH128" s="226"/>
      <c r="AI128" s="227"/>
      <c r="AJ128" s="228"/>
      <c r="AK128" s="228"/>
      <c r="AL128" s="228"/>
      <c r="AM128" s="228"/>
      <c r="AN128" s="228"/>
      <c r="AO128" s="228"/>
      <c r="AP128" s="228"/>
      <c r="AQ128" s="228"/>
      <c r="AR128" s="228"/>
      <c r="AS128" s="228"/>
      <c r="AT128" s="228"/>
      <c r="AU128" s="229"/>
      <c r="AV128" s="230"/>
      <c r="AW128" s="231"/>
      <c r="AX128" s="231"/>
      <c r="AY128" s="232"/>
    </row>
    <row r="129" spans="2:51" ht="24.75" customHeight="1">
      <c r="B129" s="308"/>
      <c r="C129" s="309"/>
      <c r="D129" s="309"/>
      <c r="E129" s="309"/>
      <c r="F129" s="309"/>
      <c r="G129" s="310"/>
      <c r="H129" s="266" t="s">
        <v>26</v>
      </c>
      <c r="I129" s="267"/>
      <c r="J129" s="267"/>
      <c r="K129" s="267"/>
      <c r="L129" s="267"/>
      <c r="M129" s="268"/>
      <c r="N129" s="269"/>
      <c r="O129" s="269"/>
      <c r="P129" s="269"/>
      <c r="Q129" s="269"/>
      <c r="R129" s="269"/>
      <c r="S129" s="269"/>
      <c r="T129" s="269"/>
      <c r="U129" s="269"/>
      <c r="V129" s="269"/>
      <c r="W129" s="269"/>
      <c r="X129" s="269"/>
      <c r="Y129" s="270"/>
      <c r="Z129" s="271">
        <f>SUM(Z121:AC128)</f>
        <v>0</v>
      </c>
      <c r="AA129" s="272"/>
      <c r="AB129" s="272"/>
      <c r="AC129" s="273"/>
      <c r="AD129" s="266" t="s">
        <v>26</v>
      </c>
      <c r="AE129" s="267"/>
      <c r="AF129" s="267"/>
      <c r="AG129" s="267"/>
      <c r="AH129" s="267"/>
      <c r="AI129" s="268"/>
      <c r="AJ129" s="269"/>
      <c r="AK129" s="269"/>
      <c r="AL129" s="269"/>
      <c r="AM129" s="269"/>
      <c r="AN129" s="269"/>
      <c r="AO129" s="269"/>
      <c r="AP129" s="269"/>
      <c r="AQ129" s="269"/>
      <c r="AR129" s="269"/>
      <c r="AS129" s="269"/>
      <c r="AT129" s="269"/>
      <c r="AU129" s="270"/>
      <c r="AV129" s="271">
        <f>SUM(AV121:AY128)</f>
        <v>0</v>
      </c>
      <c r="AW129" s="272"/>
      <c r="AX129" s="272"/>
      <c r="AY129" s="274"/>
    </row>
    <row r="130" spans="2:51" ht="24.75" customHeight="1">
      <c r="B130" s="308"/>
      <c r="C130" s="309"/>
      <c r="D130" s="309"/>
      <c r="E130" s="309"/>
      <c r="F130" s="309"/>
      <c r="G130" s="310"/>
      <c r="H130" s="253" t="s">
        <v>539</v>
      </c>
      <c r="I130" s="254"/>
      <c r="J130" s="254"/>
      <c r="K130" s="254"/>
      <c r="L130" s="254"/>
      <c r="M130" s="254"/>
      <c r="N130" s="254"/>
      <c r="O130" s="254"/>
      <c r="P130" s="254"/>
      <c r="Q130" s="254"/>
      <c r="R130" s="254"/>
      <c r="S130" s="254"/>
      <c r="T130" s="254"/>
      <c r="U130" s="254"/>
      <c r="V130" s="254"/>
      <c r="W130" s="254"/>
      <c r="X130" s="254"/>
      <c r="Y130" s="254"/>
      <c r="Z130" s="254"/>
      <c r="AA130" s="254"/>
      <c r="AB130" s="254"/>
      <c r="AC130" s="255"/>
      <c r="AD130" s="253" t="s">
        <v>524</v>
      </c>
      <c r="AE130" s="254"/>
      <c r="AF130" s="254"/>
      <c r="AG130" s="254"/>
      <c r="AH130" s="254"/>
      <c r="AI130" s="254"/>
      <c r="AJ130" s="254"/>
      <c r="AK130" s="254"/>
      <c r="AL130" s="254"/>
      <c r="AM130" s="254"/>
      <c r="AN130" s="254"/>
      <c r="AO130" s="254"/>
      <c r="AP130" s="254"/>
      <c r="AQ130" s="254"/>
      <c r="AR130" s="254"/>
      <c r="AS130" s="254"/>
      <c r="AT130" s="254"/>
      <c r="AU130" s="254"/>
      <c r="AV130" s="254"/>
      <c r="AW130" s="254"/>
      <c r="AX130" s="254"/>
      <c r="AY130" s="256"/>
    </row>
    <row r="131" spans="2:51" ht="24.75" customHeight="1">
      <c r="B131" s="308"/>
      <c r="C131" s="309"/>
      <c r="D131" s="309"/>
      <c r="E131" s="309"/>
      <c r="F131" s="309"/>
      <c r="G131" s="310"/>
      <c r="H131" s="257" t="s">
        <v>23</v>
      </c>
      <c r="I131" s="258"/>
      <c r="J131" s="258"/>
      <c r="K131" s="258"/>
      <c r="L131" s="258"/>
      <c r="M131" s="259" t="s">
        <v>24</v>
      </c>
      <c r="N131" s="260"/>
      <c r="O131" s="260"/>
      <c r="P131" s="260"/>
      <c r="Q131" s="260"/>
      <c r="R131" s="260"/>
      <c r="S131" s="260"/>
      <c r="T131" s="260"/>
      <c r="U131" s="260"/>
      <c r="V131" s="260"/>
      <c r="W131" s="260"/>
      <c r="X131" s="260"/>
      <c r="Y131" s="261"/>
      <c r="Z131" s="262" t="s">
        <v>25</v>
      </c>
      <c r="AA131" s="263"/>
      <c r="AB131" s="263"/>
      <c r="AC131" s="264"/>
      <c r="AD131" s="257" t="s">
        <v>23</v>
      </c>
      <c r="AE131" s="258"/>
      <c r="AF131" s="258"/>
      <c r="AG131" s="258"/>
      <c r="AH131" s="258"/>
      <c r="AI131" s="259" t="s">
        <v>24</v>
      </c>
      <c r="AJ131" s="260"/>
      <c r="AK131" s="260"/>
      <c r="AL131" s="260"/>
      <c r="AM131" s="260"/>
      <c r="AN131" s="260"/>
      <c r="AO131" s="260"/>
      <c r="AP131" s="260"/>
      <c r="AQ131" s="260"/>
      <c r="AR131" s="260"/>
      <c r="AS131" s="260"/>
      <c r="AT131" s="260"/>
      <c r="AU131" s="261"/>
      <c r="AV131" s="262" t="s">
        <v>25</v>
      </c>
      <c r="AW131" s="263"/>
      <c r="AX131" s="263"/>
      <c r="AY131" s="265"/>
    </row>
    <row r="132" spans="2:51" ht="24.75" customHeight="1">
      <c r="B132" s="308"/>
      <c r="C132" s="309"/>
      <c r="D132" s="309"/>
      <c r="E132" s="309"/>
      <c r="F132" s="309"/>
      <c r="G132" s="310"/>
      <c r="H132" s="243"/>
      <c r="I132" s="244"/>
      <c r="J132" s="244"/>
      <c r="K132" s="244"/>
      <c r="L132" s="245"/>
      <c r="M132" s="246"/>
      <c r="N132" s="247"/>
      <c r="O132" s="247"/>
      <c r="P132" s="247"/>
      <c r="Q132" s="247"/>
      <c r="R132" s="247"/>
      <c r="S132" s="247"/>
      <c r="T132" s="247"/>
      <c r="U132" s="247"/>
      <c r="V132" s="247"/>
      <c r="W132" s="247"/>
      <c r="X132" s="247"/>
      <c r="Y132" s="248"/>
      <c r="Z132" s="249"/>
      <c r="AA132" s="250"/>
      <c r="AB132" s="250"/>
      <c r="AC132" s="251"/>
      <c r="AD132" s="243"/>
      <c r="AE132" s="244"/>
      <c r="AF132" s="244"/>
      <c r="AG132" s="244"/>
      <c r="AH132" s="245"/>
      <c r="AI132" s="246"/>
      <c r="AJ132" s="247"/>
      <c r="AK132" s="247"/>
      <c r="AL132" s="247"/>
      <c r="AM132" s="247"/>
      <c r="AN132" s="247"/>
      <c r="AO132" s="247"/>
      <c r="AP132" s="247"/>
      <c r="AQ132" s="247"/>
      <c r="AR132" s="247"/>
      <c r="AS132" s="247"/>
      <c r="AT132" s="247"/>
      <c r="AU132" s="248"/>
      <c r="AV132" s="249"/>
      <c r="AW132" s="250"/>
      <c r="AX132" s="250"/>
      <c r="AY132" s="252"/>
    </row>
    <row r="133" spans="2:51" ht="24.75" customHeight="1">
      <c r="B133" s="308"/>
      <c r="C133" s="309"/>
      <c r="D133" s="309"/>
      <c r="E133" s="309"/>
      <c r="F133" s="309"/>
      <c r="G133" s="310"/>
      <c r="H133" s="233"/>
      <c r="I133" s="234"/>
      <c r="J133" s="234"/>
      <c r="K133" s="234"/>
      <c r="L133" s="235"/>
      <c r="M133" s="236"/>
      <c r="N133" s="237"/>
      <c r="O133" s="237"/>
      <c r="P133" s="237"/>
      <c r="Q133" s="237"/>
      <c r="R133" s="237"/>
      <c r="S133" s="237"/>
      <c r="T133" s="237"/>
      <c r="U133" s="237"/>
      <c r="V133" s="237"/>
      <c r="W133" s="237"/>
      <c r="X133" s="237"/>
      <c r="Y133" s="238"/>
      <c r="Z133" s="239"/>
      <c r="AA133" s="240"/>
      <c r="AB133" s="240"/>
      <c r="AC133" s="242"/>
      <c r="AD133" s="233"/>
      <c r="AE133" s="234"/>
      <c r="AF133" s="234"/>
      <c r="AG133" s="234"/>
      <c r="AH133" s="235"/>
      <c r="AI133" s="236"/>
      <c r="AJ133" s="237"/>
      <c r="AK133" s="237"/>
      <c r="AL133" s="237"/>
      <c r="AM133" s="237"/>
      <c r="AN133" s="237"/>
      <c r="AO133" s="237"/>
      <c r="AP133" s="237"/>
      <c r="AQ133" s="237"/>
      <c r="AR133" s="237"/>
      <c r="AS133" s="237"/>
      <c r="AT133" s="237"/>
      <c r="AU133" s="238"/>
      <c r="AV133" s="239"/>
      <c r="AW133" s="240"/>
      <c r="AX133" s="240"/>
      <c r="AY133" s="241"/>
    </row>
    <row r="134" spans="2:51" ht="24.75" customHeight="1">
      <c r="B134" s="308"/>
      <c r="C134" s="309"/>
      <c r="D134" s="309"/>
      <c r="E134" s="309"/>
      <c r="F134" s="309"/>
      <c r="G134" s="310"/>
      <c r="H134" s="233"/>
      <c r="I134" s="234"/>
      <c r="J134" s="234"/>
      <c r="K134" s="234"/>
      <c r="L134" s="235"/>
      <c r="M134" s="236"/>
      <c r="N134" s="237"/>
      <c r="O134" s="237"/>
      <c r="P134" s="237"/>
      <c r="Q134" s="237"/>
      <c r="R134" s="237"/>
      <c r="S134" s="237"/>
      <c r="T134" s="237"/>
      <c r="U134" s="237"/>
      <c r="V134" s="237"/>
      <c r="W134" s="237"/>
      <c r="X134" s="237"/>
      <c r="Y134" s="238"/>
      <c r="Z134" s="239"/>
      <c r="AA134" s="240"/>
      <c r="AB134" s="240"/>
      <c r="AC134" s="242"/>
      <c r="AD134" s="233"/>
      <c r="AE134" s="234"/>
      <c r="AF134" s="234"/>
      <c r="AG134" s="234"/>
      <c r="AH134" s="235"/>
      <c r="AI134" s="236"/>
      <c r="AJ134" s="237"/>
      <c r="AK134" s="237"/>
      <c r="AL134" s="237"/>
      <c r="AM134" s="237"/>
      <c r="AN134" s="237"/>
      <c r="AO134" s="237"/>
      <c r="AP134" s="237"/>
      <c r="AQ134" s="237"/>
      <c r="AR134" s="237"/>
      <c r="AS134" s="237"/>
      <c r="AT134" s="237"/>
      <c r="AU134" s="238"/>
      <c r="AV134" s="239"/>
      <c r="AW134" s="240"/>
      <c r="AX134" s="240"/>
      <c r="AY134" s="241"/>
    </row>
    <row r="135" spans="2:51" ht="24.75" customHeight="1">
      <c r="B135" s="308"/>
      <c r="C135" s="309"/>
      <c r="D135" s="309"/>
      <c r="E135" s="309"/>
      <c r="F135" s="309"/>
      <c r="G135" s="310"/>
      <c r="H135" s="233"/>
      <c r="I135" s="234"/>
      <c r="J135" s="234"/>
      <c r="K135" s="234"/>
      <c r="L135" s="235"/>
      <c r="M135" s="236"/>
      <c r="N135" s="237"/>
      <c r="O135" s="237"/>
      <c r="P135" s="237"/>
      <c r="Q135" s="237"/>
      <c r="R135" s="237"/>
      <c r="S135" s="237"/>
      <c r="T135" s="237"/>
      <c r="U135" s="237"/>
      <c r="V135" s="237"/>
      <c r="W135" s="237"/>
      <c r="X135" s="237"/>
      <c r="Y135" s="238"/>
      <c r="Z135" s="239"/>
      <c r="AA135" s="240"/>
      <c r="AB135" s="240"/>
      <c r="AC135" s="242"/>
      <c r="AD135" s="233"/>
      <c r="AE135" s="234"/>
      <c r="AF135" s="234"/>
      <c r="AG135" s="234"/>
      <c r="AH135" s="235"/>
      <c r="AI135" s="236"/>
      <c r="AJ135" s="237"/>
      <c r="AK135" s="237"/>
      <c r="AL135" s="237"/>
      <c r="AM135" s="237"/>
      <c r="AN135" s="237"/>
      <c r="AO135" s="237"/>
      <c r="AP135" s="237"/>
      <c r="AQ135" s="237"/>
      <c r="AR135" s="237"/>
      <c r="AS135" s="237"/>
      <c r="AT135" s="237"/>
      <c r="AU135" s="238"/>
      <c r="AV135" s="239"/>
      <c r="AW135" s="240"/>
      <c r="AX135" s="240"/>
      <c r="AY135" s="241"/>
    </row>
    <row r="136" spans="2:51" ht="24.75" customHeight="1">
      <c r="B136" s="308"/>
      <c r="C136" s="309"/>
      <c r="D136" s="309"/>
      <c r="E136" s="309"/>
      <c r="F136" s="309"/>
      <c r="G136" s="310"/>
      <c r="H136" s="233"/>
      <c r="I136" s="234"/>
      <c r="J136" s="234"/>
      <c r="K136" s="234"/>
      <c r="L136" s="235"/>
      <c r="M136" s="236"/>
      <c r="N136" s="237"/>
      <c r="O136" s="237"/>
      <c r="P136" s="237"/>
      <c r="Q136" s="237"/>
      <c r="R136" s="237"/>
      <c r="S136" s="237"/>
      <c r="T136" s="237"/>
      <c r="U136" s="237"/>
      <c r="V136" s="237"/>
      <c r="W136" s="237"/>
      <c r="X136" s="237"/>
      <c r="Y136" s="238"/>
      <c r="Z136" s="239"/>
      <c r="AA136" s="240"/>
      <c r="AB136" s="240"/>
      <c r="AC136" s="240"/>
      <c r="AD136" s="233"/>
      <c r="AE136" s="234"/>
      <c r="AF136" s="234"/>
      <c r="AG136" s="234"/>
      <c r="AH136" s="235"/>
      <c r="AI136" s="236"/>
      <c r="AJ136" s="237"/>
      <c r="AK136" s="237"/>
      <c r="AL136" s="237"/>
      <c r="AM136" s="237"/>
      <c r="AN136" s="237"/>
      <c r="AO136" s="237"/>
      <c r="AP136" s="237"/>
      <c r="AQ136" s="237"/>
      <c r="AR136" s="237"/>
      <c r="AS136" s="237"/>
      <c r="AT136" s="237"/>
      <c r="AU136" s="238"/>
      <c r="AV136" s="239"/>
      <c r="AW136" s="240"/>
      <c r="AX136" s="240"/>
      <c r="AY136" s="241"/>
    </row>
    <row r="137" spans="2:51" ht="24.75" customHeight="1">
      <c r="B137" s="308"/>
      <c r="C137" s="309"/>
      <c r="D137" s="309"/>
      <c r="E137" s="309"/>
      <c r="F137" s="309"/>
      <c r="G137" s="310"/>
      <c r="H137" s="233"/>
      <c r="I137" s="234"/>
      <c r="J137" s="234"/>
      <c r="K137" s="234"/>
      <c r="L137" s="235"/>
      <c r="M137" s="236"/>
      <c r="N137" s="237"/>
      <c r="O137" s="237"/>
      <c r="P137" s="237"/>
      <c r="Q137" s="237"/>
      <c r="R137" s="237"/>
      <c r="S137" s="237"/>
      <c r="T137" s="237"/>
      <c r="U137" s="237"/>
      <c r="V137" s="237"/>
      <c r="W137" s="237"/>
      <c r="X137" s="237"/>
      <c r="Y137" s="238"/>
      <c r="Z137" s="239"/>
      <c r="AA137" s="240"/>
      <c r="AB137" s="240"/>
      <c r="AC137" s="240"/>
      <c r="AD137" s="233"/>
      <c r="AE137" s="234"/>
      <c r="AF137" s="234"/>
      <c r="AG137" s="234"/>
      <c r="AH137" s="235"/>
      <c r="AI137" s="236"/>
      <c r="AJ137" s="237"/>
      <c r="AK137" s="237"/>
      <c r="AL137" s="237"/>
      <c r="AM137" s="237"/>
      <c r="AN137" s="237"/>
      <c r="AO137" s="237"/>
      <c r="AP137" s="237"/>
      <c r="AQ137" s="237"/>
      <c r="AR137" s="237"/>
      <c r="AS137" s="237"/>
      <c r="AT137" s="237"/>
      <c r="AU137" s="238"/>
      <c r="AV137" s="239"/>
      <c r="AW137" s="240"/>
      <c r="AX137" s="240"/>
      <c r="AY137" s="241"/>
    </row>
    <row r="138" spans="2:51" ht="24.75" customHeight="1">
      <c r="B138" s="308"/>
      <c r="C138" s="309"/>
      <c r="D138" s="309"/>
      <c r="E138" s="309"/>
      <c r="F138" s="309"/>
      <c r="G138" s="310"/>
      <c r="H138" s="233"/>
      <c r="I138" s="234"/>
      <c r="J138" s="234"/>
      <c r="K138" s="234"/>
      <c r="L138" s="235"/>
      <c r="M138" s="236"/>
      <c r="N138" s="237"/>
      <c r="O138" s="237"/>
      <c r="P138" s="237"/>
      <c r="Q138" s="237"/>
      <c r="R138" s="237"/>
      <c r="S138" s="237"/>
      <c r="T138" s="237"/>
      <c r="U138" s="237"/>
      <c r="V138" s="237"/>
      <c r="W138" s="237"/>
      <c r="X138" s="237"/>
      <c r="Y138" s="238"/>
      <c r="Z138" s="239"/>
      <c r="AA138" s="240"/>
      <c r="AB138" s="240"/>
      <c r="AC138" s="240"/>
      <c r="AD138" s="233"/>
      <c r="AE138" s="234"/>
      <c r="AF138" s="234"/>
      <c r="AG138" s="234"/>
      <c r="AH138" s="235"/>
      <c r="AI138" s="236"/>
      <c r="AJ138" s="237"/>
      <c r="AK138" s="237"/>
      <c r="AL138" s="237"/>
      <c r="AM138" s="237"/>
      <c r="AN138" s="237"/>
      <c r="AO138" s="237"/>
      <c r="AP138" s="237"/>
      <c r="AQ138" s="237"/>
      <c r="AR138" s="237"/>
      <c r="AS138" s="237"/>
      <c r="AT138" s="237"/>
      <c r="AU138" s="238"/>
      <c r="AV138" s="239"/>
      <c r="AW138" s="240"/>
      <c r="AX138" s="240"/>
      <c r="AY138" s="241"/>
    </row>
    <row r="139" spans="2:51" ht="24.75" customHeight="1">
      <c r="B139" s="308"/>
      <c r="C139" s="309"/>
      <c r="D139" s="309"/>
      <c r="E139" s="309"/>
      <c r="F139" s="309"/>
      <c r="G139" s="310"/>
      <c r="H139" s="224"/>
      <c r="I139" s="225"/>
      <c r="J139" s="225"/>
      <c r="K139" s="225"/>
      <c r="L139" s="226"/>
      <c r="M139" s="227"/>
      <c r="N139" s="228"/>
      <c r="O139" s="228"/>
      <c r="P139" s="228"/>
      <c r="Q139" s="228"/>
      <c r="R139" s="228"/>
      <c r="S139" s="228"/>
      <c r="T139" s="228"/>
      <c r="U139" s="228"/>
      <c r="V139" s="228"/>
      <c r="W139" s="228"/>
      <c r="X139" s="228"/>
      <c r="Y139" s="229"/>
      <c r="Z139" s="230"/>
      <c r="AA139" s="231"/>
      <c r="AB139" s="231"/>
      <c r="AC139" s="231"/>
      <c r="AD139" s="224"/>
      <c r="AE139" s="225"/>
      <c r="AF139" s="225"/>
      <c r="AG139" s="225"/>
      <c r="AH139" s="226"/>
      <c r="AI139" s="227"/>
      <c r="AJ139" s="228"/>
      <c r="AK139" s="228"/>
      <c r="AL139" s="228"/>
      <c r="AM139" s="228"/>
      <c r="AN139" s="228"/>
      <c r="AO139" s="228"/>
      <c r="AP139" s="228"/>
      <c r="AQ139" s="228"/>
      <c r="AR139" s="228"/>
      <c r="AS139" s="228"/>
      <c r="AT139" s="228"/>
      <c r="AU139" s="229"/>
      <c r="AV139" s="230"/>
      <c r="AW139" s="231"/>
      <c r="AX139" s="231"/>
      <c r="AY139" s="232"/>
    </row>
    <row r="140" spans="2:51" ht="24.75" customHeight="1" thickBot="1">
      <c r="B140" s="311"/>
      <c r="C140" s="312"/>
      <c r="D140" s="312"/>
      <c r="E140" s="312"/>
      <c r="F140" s="312"/>
      <c r="G140" s="313"/>
      <c r="H140" s="215" t="s">
        <v>26</v>
      </c>
      <c r="I140" s="216"/>
      <c r="J140" s="216"/>
      <c r="K140" s="216"/>
      <c r="L140" s="216"/>
      <c r="M140" s="217"/>
      <c r="N140" s="218"/>
      <c r="O140" s="218"/>
      <c r="P140" s="218"/>
      <c r="Q140" s="218"/>
      <c r="R140" s="218"/>
      <c r="S140" s="218"/>
      <c r="T140" s="218"/>
      <c r="U140" s="218"/>
      <c r="V140" s="218"/>
      <c r="W140" s="218"/>
      <c r="X140" s="218"/>
      <c r="Y140" s="219"/>
      <c r="Z140" s="220">
        <f>SUM(Z132:AC139)</f>
        <v>0</v>
      </c>
      <c r="AA140" s="221"/>
      <c r="AB140" s="221"/>
      <c r="AC140" s="222"/>
      <c r="AD140" s="215" t="s">
        <v>26</v>
      </c>
      <c r="AE140" s="216"/>
      <c r="AF140" s="216"/>
      <c r="AG140" s="216"/>
      <c r="AH140" s="216"/>
      <c r="AI140" s="217"/>
      <c r="AJ140" s="218"/>
      <c r="AK140" s="218"/>
      <c r="AL140" s="218"/>
      <c r="AM140" s="218"/>
      <c r="AN140" s="218"/>
      <c r="AO140" s="218"/>
      <c r="AP140" s="218"/>
      <c r="AQ140" s="218"/>
      <c r="AR140" s="218"/>
      <c r="AS140" s="218"/>
      <c r="AT140" s="218"/>
      <c r="AU140" s="219"/>
      <c r="AV140" s="220">
        <f>SUM(AV132:AY139)</f>
        <v>0</v>
      </c>
      <c r="AW140" s="221"/>
      <c r="AX140" s="221"/>
      <c r="AY140" s="223"/>
    </row>
    <row r="141" spans="2:51" ht="18" customHeight="1"/>
    <row r="142" spans="2:51" ht="23.25" customHeight="1">
      <c r="B142" s="28" t="s">
        <v>100</v>
      </c>
      <c r="C142" s="28"/>
      <c r="D142" s="28"/>
      <c r="E142" s="50"/>
      <c r="F142" s="50"/>
      <c r="G142" s="307" t="s">
        <v>397</v>
      </c>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c r="AJ142" s="307"/>
      <c r="AK142" s="307"/>
      <c r="AL142" s="307"/>
      <c r="AM142" s="307"/>
      <c r="AN142" s="307"/>
      <c r="AO142" s="307"/>
      <c r="AP142" s="307"/>
      <c r="AQ142" s="307"/>
      <c r="AR142" s="307"/>
      <c r="AS142" s="307"/>
      <c r="AT142" s="307"/>
      <c r="AU142" s="307"/>
      <c r="AV142" s="307"/>
      <c r="AW142" s="307"/>
      <c r="AX142" s="307"/>
      <c r="AY142" s="50"/>
    </row>
    <row r="143" spans="2:51" ht="14.25">
      <c r="C143" s="20" t="s">
        <v>77</v>
      </c>
    </row>
    <row r="144" spans="2:51">
      <c r="C144" t="s">
        <v>500</v>
      </c>
    </row>
    <row r="145" spans="2:50" ht="34.5" customHeight="1">
      <c r="B145" s="202"/>
      <c r="C145" s="202"/>
      <c r="D145" s="213" t="s">
        <v>71</v>
      </c>
      <c r="E145" s="213"/>
      <c r="F145" s="213"/>
      <c r="G145" s="213"/>
      <c r="H145" s="213"/>
      <c r="I145" s="213"/>
      <c r="J145" s="213"/>
      <c r="K145" s="213"/>
      <c r="L145" s="213"/>
      <c r="M145" s="213"/>
      <c r="N145" s="213" t="s">
        <v>72</v>
      </c>
      <c r="O145" s="213"/>
      <c r="P145" s="213"/>
      <c r="Q145" s="213"/>
      <c r="R145" s="213"/>
      <c r="S145" s="213"/>
      <c r="T145" s="213"/>
      <c r="U145" s="213"/>
      <c r="V145" s="213"/>
      <c r="W145" s="213"/>
      <c r="X145" s="213"/>
      <c r="Y145" s="213"/>
      <c r="Z145" s="213"/>
      <c r="AA145" s="213"/>
      <c r="AB145" s="213"/>
      <c r="AC145" s="213"/>
      <c r="AD145" s="213"/>
      <c r="AE145" s="213"/>
      <c r="AF145" s="213"/>
      <c r="AG145" s="213"/>
      <c r="AH145" s="213"/>
      <c r="AI145" s="213"/>
      <c r="AJ145" s="213"/>
      <c r="AK145" s="213"/>
      <c r="AL145" s="214" t="s">
        <v>73</v>
      </c>
      <c r="AM145" s="213"/>
      <c r="AN145" s="213"/>
      <c r="AO145" s="213"/>
      <c r="AP145" s="213"/>
      <c r="AQ145" s="213"/>
      <c r="AR145" s="213" t="s">
        <v>27</v>
      </c>
      <c r="AS145" s="213"/>
      <c r="AT145" s="213"/>
      <c r="AU145" s="213"/>
      <c r="AV145" s="213" t="s">
        <v>28</v>
      </c>
      <c r="AW145" s="213"/>
      <c r="AX145" s="213"/>
    </row>
    <row r="146" spans="2:50" ht="24" customHeight="1">
      <c r="B146" s="202">
        <v>1</v>
      </c>
      <c r="C146" s="202">
        <v>1</v>
      </c>
      <c r="D146" s="918" t="s">
        <v>308</v>
      </c>
      <c r="E146" s="918"/>
      <c r="F146" s="918"/>
      <c r="G146" s="918"/>
      <c r="H146" s="918"/>
      <c r="I146" s="918"/>
      <c r="J146" s="918"/>
      <c r="K146" s="918"/>
      <c r="L146" s="918"/>
      <c r="M146" s="918"/>
      <c r="N146" s="208" t="s">
        <v>408</v>
      </c>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208"/>
      <c r="AL146" s="207">
        <v>74</v>
      </c>
      <c r="AM146" s="208"/>
      <c r="AN146" s="208"/>
      <c r="AO146" s="208"/>
      <c r="AP146" s="208"/>
      <c r="AQ146" s="208"/>
      <c r="AR146" s="208"/>
      <c r="AS146" s="208"/>
      <c r="AT146" s="208"/>
      <c r="AU146" s="208"/>
      <c r="AV146" s="208"/>
      <c r="AW146" s="208"/>
      <c r="AX146" s="208"/>
    </row>
    <row r="147" spans="2:50" ht="24" customHeight="1">
      <c r="B147" s="202">
        <v>2</v>
      </c>
      <c r="C147" s="202">
        <v>1</v>
      </c>
      <c r="D147" s="918" t="s">
        <v>391</v>
      </c>
      <c r="E147" s="918"/>
      <c r="F147" s="918"/>
      <c r="G147" s="918"/>
      <c r="H147" s="918"/>
      <c r="I147" s="918"/>
      <c r="J147" s="918"/>
      <c r="K147" s="918"/>
      <c r="L147" s="918"/>
      <c r="M147" s="918"/>
      <c r="N147" s="208" t="s">
        <v>408</v>
      </c>
      <c r="O147" s="208"/>
      <c r="P147" s="208"/>
      <c r="Q147" s="208"/>
      <c r="R147" s="208"/>
      <c r="S147" s="208"/>
      <c r="T147" s="208"/>
      <c r="U147" s="208"/>
      <c r="V147" s="208"/>
      <c r="W147" s="208"/>
      <c r="X147" s="208"/>
      <c r="Y147" s="208"/>
      <c r="Z147" s="208"/>
      <c r="AA147" s="208"/>
      <c r="AB147" s="208"/>
      <c r="AC147" s="208"/>
      <c r="AD147" s="208"/>
      <c r="AE147" s="208"/>
      <c r="AF147" s="208"/>
      <c r="AG147" s="208"/>
      <c r="AH147" s="208"/>
      <c r="AI147" s="208"/>
      <c r="AJ147" s="208"/>
      <c r="AK147" s="208"/>
      <c r="AL147" s="207">
        <v>68</v>
      </c>
      <c r="AM147" s="208"/>
      <c r="AN147" s="208"/>
      <c r="AO147" s="208"/>
      <c r="AP147" s="208"/>
      <c r="AQ147" s="208"/>
      <c r="AR147" s="208"/>
      <c r="AS147" s="208"/>
      <c r="AT147" s="208"/>
      <c r="AU147" s="208"/>
      <c r="AV147" s="208"/>
      <c r="AW147" s="208"/>
      <c r="AX147" s="208"/>
    </row>
    <row r="148" spans="2:50" ht="24" customHeight="1">
      <c r="B148" s="202">
        <v>3</v>
      </c>
      <c r="C148" s="202">
        <v>1</v>
      </c>
      <c r="D148" s="918" t="s">
        <v>409</v>
      </c>
      <c r="E148" s="918"/>
      <c r="F148" s="918"/>
      <c r="G148" s="918"/>
      <c r="H148" s="918"/>
      <c r="I148" s="918"/>
      <c r="J148" s="918"/>
      <c r="K148" s="918"/>
      <c r="L148" s="918"/>
      <c r="M148" s="918"/>
      <c r="N148" s="208" t="s">
        <v>408</v>
      </c>
      <c r="O148" s="208"/>
      <c r="P148" s="208"/>
      <c r="Q148" s="208"/>
      <c r="R148" s="208"/>
      <c r="S148" s="208"/>
      <c r="T148" s="208"/>
      <c r="U148" s="208"/>
      <c r="V148" s="208"/>
      <c r="W148" s="208"/>
      <c r="X148" s="208"/>
      <c r="Y148" s="208"/>
      <c r="Z148" s="208"/>
      <c r="AA148" s="208"/>
      <c r="AB148" s="208"/>
      <c r="AC148" s="208"/>
      <c r="AD148" s="208"/>
      <c r="AE148" s="208"/>
      <c r="AF148" s="208"/>
      <c r="AG148" s="208"/>
      <c r="AH148" s="208"/>
      <c r="AI148" s="208"/>
      <c r="AJ148" s="208"/>
      <c r="AK148" s="208"/>
      <c r="AL148" s="207">
        <v>67</v>
      </c>
      <c r="AM148" s="208"/>
      <c r="AN148" s="208"/>
      <c r="AO148" s="208"/>
      <c r="AP148" s="208"/>
      <c r="AQ148" s="208"/>
      <c r="AR148" s="208"/>
      <c r="AS148" s="208"/>
      <c r="AT148" s="208"/>
      <c r="AU148" s="208"/>
      <c r="AV148" s="208"/>
      <c r="AW148" s="208"/>
      <c r="AX148" s="208"/>
    </row>
    <row r="149" spans="2:50" ht="24" customHeight="1">
      <c r="B149" s="202">
        <v>4</v>
      </c>
      <c r="C149" s="202">
        <v>1</v>
      </c>
      <c r="D149" s="918" t="s">
        <v>410</v>
      </c>
      <c r="E149" s="918"/>
      <c r="F149" s="918"/>
      <c r="G149" s="918"/>
      <c r="H149" s="918"/>
      <c r="I149" s="918"/>
      <c r="J149" s="918"/>
      <c r="K149" s="918"/>
      <c r="L149" s="918"/>
      <c r="M149" s="918"/>
      <c r="N149" s="208" t="s">
        <v>408</v>
      </c>
      <c r="O149" s="208"/>
      <c r="P149" s="208"/>
      <c r="Q149" s="208"/>
      <c r="R149" s="208"/>
      <c r="S149" s="208"/>
      <c r="T149" s="208"/>
      <c r="U149" s="208"/>
      <c r="V149" s="208"/>
      <c r="W149" s="208"/>
      <c r="X149" s="208"/>
      <c r="Y149" s="208"/>
      <c r="Z149" s="208"/>
      <c r="AA149" s="208"/>
      <c r="AB149" s="208"/>
      <c r="AC149" s="208"/>
      <c r="AD149" s="208"/>
      <c r="AE149" s="208"/>
      <c r="AF149" s="208"/>
      <c r="AG149" s="208"/>
      <c r="AH149" s="208"/>
      <c r="AI149" s="208"/>
      <c r="AJ149" s="208"/>
      <c r="AK149" s="208"/>
      <c r="AL149" s="207">
        <v>47</v>
      </c>
      <c r="AM149" s="208"/>
      <c r="AN149" s="208"/>
      <c r="AO149" s="208"/>
      <c r="AP149" s="208"/>
      <c r="AQ149" s="208"/>
      <c r="AR149" s="208"/>
      <c r="AS149" s="208"/>
      <c r="AT149" s="208"/>
      <c r="AU149" s="208"/>
      <c r="AV149" s="208"/>
      <c r="AW149" s="208"/>
      <c r="AX149" s="208"/>
    </row>
    <row r="150" spans="2:50" ht="24" customHeight="1">
      <c r="B150" s="202">
        <v>5</v>
      </c>
      <c r="C150" s="202">
        <v>1</v>
      </c>
      <c r="D150" s="918" t="s">
        <v>411</v>
      </c>
      <c r="E150" s="918"/>
      <c r="F150" s="918"/>
      <c r="G150" s="918"/>
      <c r="H150" s="918"/>
      <c r="I150" s="918"/>
      <c r="J150" s="918"/>
      <c r="K150" s="918"/>
      <c r="L150" s="918"/>
      <c r="M150" s="918"/>
      <c r="N150" s="208" t="s">
        <v>408</v>
      </c>
      <c r="O150" s="208"/>
      <c r="P150" s="208"/>
      <c r="Q150" s="208"/>
      <c r="R150" s="208"/>
      <c r="S150" s="208"/>
      <c r="T150" s="208"/>
      <c r="U150" s="208"/>
      <c r="V150" s="208"/>
      <c r="W150" s="208"/>
      <c r="X150" s="208"/>
      <c r="Y150" s="208"/>
      <c r="Z150" s="208"/>
      <c r="AA150" s="208"/>
      <c r="AB150" s="208"/>
      <c r="AC150" s="208"/>
      <c r="AD150" s="208"/>
      <c r="AE150" s="208"/>
      <c r="AF150" s="208"/>
      <c r="AG150" s="208"/>
      <c r="AH150" s="208"/>
      <c r="AI150" s="208"/>
      <c r="AJ150" s="208"/>
      <c r="AK150" s="208"/>
      <c r="AL150" s="207">
        <v>41</v>
      </c>
      <c r="AM150" s="208"/>
      <c r="AN150" s="208"/>
      <c r="AO150" s="208"/>
      <c r="AP150" s="208"/>
      <c r="AQ150" s="208"/>
      <c r="AR150" s="208"/>
      <c r="AS150" s="208"/>
      <c r="AT150" s="208"/>
      <c r="AU150" s="208"/>
      <c r="AV150" s="208"/>
      <c r="AW150" s="208"/>
      <c r="AX150" s="208"/>
    </row>
    <row r="151" spans="2:50" ht="24" customHeight="1">
      <c r="B151" s="202">
        <v>6</v>
      </c>
      <c r="C151" s="202">
        <v>1</v>
      </c>
      <c r="D151" s="918" t="s">
        <v>412</v>
      </c>
      <c r="E151" s="918"/>
      <c r="F151" s="918"/>
      <c r="G151" s="918"/>
      <c r="H151" s="918"/>
      <c r="I151" s="918"/>
      <c r="J151" s="918"/>
      <c r="K151" s="918"/>
      <c r="L151" s="918"/>
      <c r="M151" s="918"/>
      <c r="N151" s="208" t="s">
        <v>408</v>
      </c>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7">
        <v>38</v>
      </c>
      <c r="AM151" s="208"/>
      <c r="AN151" s="208"/>
      <c r="AO151" s="208"/>
      <c r="AP151" s="208"/>
      <c r="AQ151" s="208"/>
      <c r="AR151" s="208"/>
      <c r="AS151" s="208"/>
      <c r="AT151" s="208"/>
      <c r="AU151" s="208"/>
      <c r="AV151" s="208"/>
      <c r="AW151" s="208"/>
      <c r="AX151" s="208"/>
    </row>
    <row r="152" spans="2:50" ht="24" customHeight="1">
      <c r="B152" s="202">
        <v>7</v>
      </c>
      <c r="C152" s="202">
        <v>1</v>
      </c>
      <c r="D152" s="918" t="s">
        <v>313</v>
      </c>
      <c r="E152" s="918"/>
      <c r="F152" s="918"/>
      <c r="G152" s="918"/>
      <c r="H152" s="918"/>
      <c r="I152" s="918"/>
      <c r="J152" s="918"/>
      <c r="K152" s="918"/>
      <c r="L152" s="918"/>
      <c r="M152" s="918"/>
      <c r="N152" s="208" t="s">
        <v>408</v>
      </c>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7">
        <v>37</v>
      </c>
      <c r="AM152" s="208"/>
      <c r="AN152" s="208"/>
      <c r="AO152" s="208"/>
      <c r="AP152" s="208"/>
      <c r="AQ152" s="208"/>
      <c r="AR152" s="208"/>
      <c r="AS152" s="208"/>
      <c r="AT152" s="208"/>
      <c r="AU152" s="208"/>
      <c r="AV152" s="208"/>
      <c r="AW152" s="208"/>
      <c r="AX152" s="208"/>
    </row>
    <row r="153" spans="2:50" ht="24" customHeight="1">
      <c r="B153" s="202">
        <v>8</v>
      </c>
      <c r="C153" s="202">
        <v>1</v>
      </c>
      <c r="D153" s="918" t="s">
        <v>413</v>
      </c>
      <c r="E153" s="918"/>
      <c r="F153" s="918"/>
      <c r="G153" s="918"/>
      <c r="H153" s="918"/>
      <c r="I153" s="918"/>
      <c r="J153" s="918"/>
      <c r="K153" s="918"/>
      <c r="L153" s="918"/>
      <c r="M153" s="918"/>
      <c r="N153" s="208" t="s">
        <v>408</v>
      </c>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7">
        <v>23</v>
      </c>
      <c r="AM153" s="208"/>
      <c r="AN153" s="208"/>
      <c r="AO153" s="208"/>
      <c r="AP153" s="208"/>
      <c r="AQ153" s="208"/>
      <c r="AR153" s="208"/>
      <c r="AS153" s="208"/>
      <c r="AT153" s="208"/>
      <c r="AU153" s="208"/>
      <c r="AV153" s="208"/>
      <c r="AW153" s="208"/>
      <c r="AX153" s="208"/>
    </row>
    <row r="154" spans="2:50" ht="24" customHeight="1">
      <c r="B154" s="202">
        <v>9</v>
      </c>
      <c r="C154" s="202">
        <v>1</v>
      </c>
      <c r="D154" s="918" t="s">
        <v>390</v>
      </c>
      <c r="E154" s="918"/>
      <c r="F154" s="918"/>
      <c r="G154" s="918"/>
      <c r="H154" s="918"/>
      <c r="I154" s="918"/>
      <c r="J154" s="918"/>
      <c r="K154" s="918"/>
      <c r="L154" s="918"/>
      <c r="M154" s="918"/>
      <c r="N154" s="208" t="s">
        <v>408</v>
      </c>
      <c r="O154" s="208"/>
      <c r="P154" s="208"/>
      <c r="Q154" s="208"/>
      <c r="R154" s="208"/>
      <c r="S154" s="208"/>
      <c r="T154" s="208"/>
      <c r="U154" s="208"/>
      <c r="V154" s="208"/>
      <c r="W154" s="208"/>
      <c r="X154" s="208"/>
      <c r="Y154" s="208"/>
      <c r="Z154" s="208"/>
      <c r="AA154" s="208"/>
      <c r="AB154" s="208"/>
      <c r="AC154" s="208"/>
      <c r="AD154" s="208"/>
      <c r="AE154" s="208"/>
      <c r="AF154" s="208"/>
      <c r="AG154" s="208"/>
      <c r="AH154" s="208"/>
      <c r="AI154" s="208"/>
      <c r="AJ154" s="208"/>
      <c r="AK154" s="208"/>
      <c r="AL154" s="207">
        <v>22</v>
      </c>
      <c r="AM154" s="208"/>
      <c r="AN154" s="208"/>
      <c r="AO154" s="208"/>
      <c r="AP154" s="208"/>
      <c r="AQ154" s="208"/>
      <c r="AR154" s="208"/>
      <c r="AS154" s="208"/>
      <c r="AT154" s="208"/>
      <c r="AU154" s="208"/>
      <c r="AV154" s="208"/>
      <c r="AW154" s="208"/>
      <c r="AX154" s="208"/>
    </row>
    <row r="155" spans="2:50" ht="24" customHeight="1">
      <c r="B155" s="202">
        <v>10</v>
      </c>
      <c r="C155" s="202">
        <v>1</v>
      </c>
      <c r="D155" s="918" t="s">
        <v>414</v>
      </c>
      <c r="E155" s="918"/>
      <c r="F155" s="918"/>
      <c r="G155" s="918"/>
      <c r="H155" s="918"/>
      <c r="I155" s="918"/>
      <c r="J155" s="918"/>
      <c r="K155" s="918"/>
      <c r="L155" s="918"/>
      <c r="M155" s="918"/>
      <c r="N155" s="208" t="s">
        <v>408</v>
      </c>
      <c r="O155" s="208"/>
      <c r="P155" s="208"/>
      <c r="Q155" s="208"/>
      <c r="R155" s="208"/>
      <c r="S155" s="208"/>
      <c r="T155" s="208"/>
      <c r="U155" s="208"/>
      <c r="V155" s="208"/>
      <c r="W155" s="208"/>
      <c r="X155" s="208"/>
      <c r="Y155" s="208"/>
      <c r="Z155" s="208"/>
      <c r="AA155" s="208"/>
      <c r="AB155" s="208"/>
      <c r="AC155" s="208"/>
      <c r="AD155" s="208"/>
      <c r="AE155" s="208"/>
      <c r="AF155" s="208"/>
      <c r="AG155" s="208"/>
      <c r="AH155" s="208"/>
      <c r="AI155" s="208"/>
      <c r="AJ155" s="208"/>
      <c r="AK155" s="208"/>
      <c r="AL155" s="207">
        <v>22</v>
      </c>
      <c r="AM155" s="208"/>
      <c r="AN155" s="208"/>
      <c r="AO155" s="208"/>
      <c r="AP155" s="208"/>
      <c r="AQ155" s="208"/>
      <c r="AR155" s="208"/>
      <c r="AS155" s="208"/>
      <c r="AT155" s="208"/>
      <c r="AU155" s="208"/>
      <c r="AV155" s="208"/>
      <c r="AW155" s="208"/>
      <c r="AX155" s="208"/>
    </row>
    <row r="157" spans="2:50" ht="23.25" hidden="1" customHeight="1">
      <c r="B157" t="s">
        <v>43</v>
      </c>
    </row>
    <row r="158" spans="2:50" ht="36" hidden="1" customHeight="1">
      <c r="B158" s="213" t="s">
        <v>29</v>
      </c>
      <c r="C158" s="213"/>
      <c r="D158" s="213"/>
      <c r="E158" s="213"/>
      <c r="F158" s="213"/>
      <c r="G158" s="213"/>
      <c r="H158" s="213"/>
      <c r="I158" s="209"/>
      <c r="J158" s="209"/>
      <c r="K158" s="209"/>
      <c r="L158" s="209"/>
      <c r="M158" s="209"/>
      <c r="N158" s="209"/>
      <c r="O158" s="209"/>
      <c r="P158" s="209"/>
      <c r="Q158" s="209"/>
      <c r="R158" s="209"/>
      <c r="S158" s="209"/>
      <c r="T158" s="209"/>
      <c r="U158" s="209"/>
      <c r="V158" s="209"/>
      <c r="W158" s="209"/>
      <c r="X158" s="209"/>
      <c r="Y158" s="209"/>
    </row>
    <row r="159" spans="2:50" ht="36" hidden="1" customHeight="1">
      <c r="B159" s="485" t="s">
        <v>41</v>
      </c>
      <c r="C159" s="486"/>
      <c r="D159" s="486"/>
      <c r="E159" s="486"/>
      <c r="F159" s="486"/>
      <c r="G159" s="486"/>
      <c r="H159" s="487"/>
      <c r="I159" s="430" t="s">
        <v>337</v>
      </c>
      <c r="J159" s="267"/>
      <c r="K159" s="267"/>
      <c r="L159" s="267"/>
      <c r="M159" s="429"/>
      <c r="N159" s="491" t="s">
        <v>30</v>
      </c>
      <c r="O159" s="486"/>
      <c r="P159" s="486"/>
      <c r="Q159" s="486"/>
      <c r="R159" s="486"/>
      <c r="S159" s="486"/>
      <c r="T159" s="487"/>
      <c r="U159" s="430" t="s">
        <v>337</v>
      </c>
      <c r="V159" s="267"/>
      <c r="W159" s="267"/>
      <c r="X159" s="267"/>
      <c r="Y159" s="429"/>
      <c r="Z159" s="491" t="s">
        <v>31</v>
      </c>
      <c r="AA159" s="486"/>
      <c r="AB159" s="486"/>
      <c r="AC159" s="486"/>
      <c r="AD159" s="486"/>
      <c r="AE159" s="486"/>
      <c r="AF159" s="487"/>
      <c r="AG159" s="430" t="s">
        <v>337</v>
      </c>
      <c r="AH159" s="267"/>
      <c r="AI159" s="267"/>
      <c r="AJ159" s="267"/>
      <c r="AK159" s="429"/>
      <c r="AL159" s="491" t="s">
        <v>32</v>
      </c>
      <c r="AM159" s="486"/>
      <c r="AN159" s="486"/>
      <c r="AO159" s="486"/>
      <c r="AP159" s="486"/>
      <c r="AQ159" s="486"/>
      <c r="AR159" s="487"/>
      <c r="AS159" s="430" t="s">
        <v>337</v>
      </c>
      <c r="AT159" s="267"/>
      <c r="AU159" s="267"/>
      <c r="AV159" s="267"/>
      <c r="AW159" s="429"/>
    </row>
    <row r="160" spans="2:50" ht="36" hidden="1" customHeight="1">
      <c r="B160" s="491" t="s">
        <v>33</v>
      </c>
      <c r="C160" s="486"/>
      <c r="D160" s="486"/>
      <c r="E160" s="486"/>
      <c r="F160" s="486"/>
      <c r="G160" s="486"/>
      <c r="H160" s="487"/>
      <c r="I160" s="488"/>
      <c r="J160" s="489"/>
      <c r="K160" s="489"/>
      <c r="L160" s="489"/>
      <c r="M160" s="490"/>
      <c r="N160" s="491" t="s">
        <v>34</v>
      </c>
      <c r="O160" s="486"/>
      <c r="P160" s="486"/>
      <c r="Q160" s="486"/>
      <c r="R160" s="486"/>
      <c r="S160" s="486"/>
      <c r="T160" s="487"/>
      <c r="U160" s="488"/>
      <c r="V160" s="489"/>
      <c r="W160" s="489"/>
      <c r="X160" s="489"/>
      <c r="Y160" s="490"/>
      <c r="Z160" s="491" t="s">
        <v>35</v>
      </c>
      <c r="AA160" s="486"/>
      <c r="AB160" s="486"/>
      <c r="AC160" s="486"/>
      <c r="AD160" s="486"/>
      <c r="AE160" s="486"/>
      <c r="AF160" s="487"/>
      <c r="AG160" s="488"/>
      <c r="AH160" s="489"/>
      <c r="AI160" s="489"/>
      <c r="AJ160" s="489"/>
      <c r="AK160" s="490"/>
      <c r="AL160" s="485" t="s">
        <v>36</v>
      </c>
      <c r="AM160" s="486"/>
      <c r="AN160" s="486"/>
      <c r="AO160" s="486"/>
      <c r="AP160" s="486"/>
      <c r="AQ160" s="486"/>
      <c r="AR160" s="487"/>
      <c r="AS160" s="488"/>
      <c r="AT160" s="489"/>
      <c r="AU160" s="489"/>
      <c r="AV160" s="489"/>
      <c r="AW160" s="490"/>
    </row>
    <row r="161" spans="2:51">
      <c r="C161" t="s">
        <v>501</v>
      </c>
    </row>
    <row r="162" spans="2:51" ht="34.5" customHeight="1">
      <c r="B162" s="202"/>
      <c r="C162" s="202"/>
      <c r="D162" s="213" t="s">
        <v>71</v>
      </c>
      <c r="E162" s="213"/>
      <c r="F162" s="213"/>
      <c r="G162" s="213"/>
      <c r="H162" s="213"/>
      <c r="I162" s="213"/>
      <c r="J162" s="213"/>
      <c r="K162" s="213"/>
      <c r="L162" s="213"/>
      <c r="M162" s="213"/>
      <c r="N162" s="213" t="s">
        <v>72</v>
      </c>
      <c r="O162" s="213"/>
      <c r="P162" s="213"/>
      <c r="Q162" s="213"/>
      <c r="R162" s="213"/>
      <c r="S162" s="213"/>
      <c r="T162" s="213"/>
      <c r="U162" s="213"/>
      <c r="V162" s="213"/>
      <c r="W162" s="213"/>
      <c r="X162" s="213"/>
      <c r="Y162" s="213"/>
      <c r="Z162" s="213"/>
      <c r="AA162" s="213"/>
      <c r="AB162" s="213"/>
      <c r="AC162" s="213"/>
      <c r="AD162" s="213"/>
      <c r="AE162" s="213"/>
      <c r="AF162" s="213"/>
      <c r="AG162" s="213"/>
      <c r="AH162" s="213"/>
      <c r="AI162" s="213"/>
      <c r="AJ162" s="213"/>
      <c r="AK162" s="213"/>
      <c r="AL162" s="214" t="s">
        <v>73</v>
      </c>
      <c r="AM162" s="213"/>
      <c r="AN162" s="213"/>
      <c r="AO162" s="213"/>
      <c r="AP162" s="213"/>
      <c r="AQ162" s="213"/>
      <c r="AR162" s="213" t="s">
        <v>27</v>
      </c>
      <c r="AS162" s="213"/>
      <c r="AT162" s="213"/>
      <c r="AU162" s="213"/>
      <c r="AV162" s="213" t="s">
        <v>28</v>
      </c>
      <c r="AW162" s="213"/>
      <c r="AX162" s="213"/>
    </row>
    <row r="163" spans="2:51" ht="24" customHeight="1">
      <c r="B163" s="202">
        <v>1</v>
      </c>
      <c r="C163" s="202">
        <v>1</v>
      </c>
      <c r="D163" s="208"/>
      <c r="E163" s="208"/>
      <c r="F163" s="208"/>
      <c r="G163" s="208"/>
      <c r="H163" s="208"/>
      <c r="I163" s="208"/>
      <c r="J163" s="208"/>
      <c r="K163" s="208"/>
      <c r="L163" s="208"/>
      <c r="M163" s="208"/>
      <c r="N163" s="208"/>
      <c r="O163" s="208"/>
      <c r="P163" s="208"/>
      <c r="Q163" s="208"/>
      <c r="R163" s="208"/>
      <c r="S163" s="208"/>
      <c r="T163" s="208"/>
      <c r="U163" s="208"/>
      <c r="V163" s="208"/>
      <c r="W163" s="208"/>
      <c r="X163" s="208"/>
      <c r="Y163" s="208"/>
      <c r="Z163" s="208"/>
      <c r="AA163" s="208"/>
      <c r="AB163" s="208"/>
      <c r="AC163" s="208"/>
      <c r="AD163" s="208"/>
      <c r="AE163" s="208"/>
      <c r="AF163" s="208"/>
      <c r="AG163" s="208"/>
      <c r="AH163" s="208"/>
      <c r="AI163" s="208"/>
      <c r="AJ163" s="208"/>
      <c r="AK163" s="208"/>
      <c r="AL163" s="207"/>
      <c r="AM163" s="208"/>
      <c r="AN163" s="208"/>
      <c r="AO163" s="208"/>
      <c r="AP163" s="208"/>
      <c r="AQ163" s="208"/>
      <c r="AR163" s="208"/>
      <c r="AS163" s="208"/>
      <c r="AT163" s="208"/>
      <c r="AU163" s="208"/>
      <c r="AV163" s="208"/>
      <c r="AW163" s="208"/>
      <c r="AX163" s="208"/>
    </row>
    <row r="164" spans="2:51" ht="24" customHeight="1">
      <c r="B164" s="202">
        <v>2</v>
      </c>
      <c r="C164" s="202">
        <v>1</v>
      </c>
      <c r="D164" s="208"/>
      <c r="E164" s="208"/>
      <c r="F164" s="208"/>
      <c r="G164" s="208"/>
      <c r="H164" s="208"/>
      <c r="I164" s="208"/>
      <c r="J164" s="208"/>
      <c r="K164" s="208"/>
      <c r="L164" s="208"/>
      <c r="M164" s="208"/>
      <c r="N164" s="208"/>
      <c r="O164" s="208"/>
      <c r="P164" s="208"/>
      <c r="Q164" s="208"/>
      <c r="R164" s="208"/>
      <c r="S164" s="208"/>
      <c r="T164" s="208"/>
      <c r="U164" s="208"/>
      <c r="V164" s="208"/>
      <c r="W164" s="208"/>
      <c r="X164" s="208"/>
      <c r="Y164" s="208"/>
      <c r="Z164" s="208"/>
      <c r="AA164" s="208"/>
      <c r="AB164" s="208"/>
      <c r="AC164" s="208"/>
      <c r="AD164" s="208"/>
      <c r="AE164" s="208"/>
      <c r="AF164" s="208"/>
      <c r="AG164" s="208"/>
      <c r="AH164" s="208"/>
      <c r="AI164" s="208"/>
      <c r="AJ164" s="208"/>
      <c r="AK164" s="208"/>
      <c r="AL164" s="207"/>
      <c r="AM164" s="208"/>
      <c r="AN164" s="208"/>
      <c r="AO164" s="208"/>
      <c r="AP164" s="208"/>
      <c r="AQ164" s="208"/>
      <c r="AR164" s="208"/>
      <c r="AS164" s="208"/>
      <c r="AT164" s="208"/>
      <c r="AU164" s="208"/>
      <c r="AV164" s="208"/>
      <c r="AW164" s="208"/>
      <c r="AX164" s="208"/>
    </row>
    <row r="165" spans="2:51" ht="24" customHeight="1">
      <c r="B165" s="202">
        <v>3</v>
      </c>
      <c r="C165" s="202">
        <v>1</v>
      </c>
      <c r="D165" s="208"/>
      <c r="E165" s="208"/>
      <c r="F165" s="208"/>
      <c r="G165" s="208"/>
      <c r="H165" s="208"/>
      <c r="I165" s="208"/>
      <c r="J165" s="208"/>
      <c r="K165" s="208"/>
      <c r="L165" s="208"/>
      <c r="M165" s="208"/>
      <c r="N165" s="208"/>
      <c r="O165" s="208"/>
      <c r="P165" s="208"/>
      <c r="Q165" s="208"/>
      <c r="R165" s="208"/>
      <c r="S165" s="208"/>
      <c r="T165" s="208"/>
      <c r="U165" s="208"/>
      <c r="V165" s="208"/>
      <c r="W165" s="208"/>
      <c r="X165" s="208"/>
      <c r="Y165" s="208"/>
      <c r="Z165" s="208"/>
      <c r="AA165" s="208"/>
      <c r="AB165" s="208"/>
      <c r="AC165" s="208"/>
      <c r="AD165" s="208"/>
      <c r="AE165" s="208"/>
      <c r="AF165" s="208"/>
      <c r="AG165" s="208"/>
      <c r="AH165" s="208"/>
      <c r="AI165" s="208"/>
      <c r="AJ165" s="208"/>
      <c r="AK165" s="208"/>
      <c r="AL165" s="207"/>
      <c r="AM165" s="208"/>
      <c r="AN165" s="208"/>
      <c r="AO165" s="208"/>
      <c r="AP165" s="208"/>
      <c r="AQ165" s="208"/>
      <c r="AR165" s="208"/>
      <c r="AS165" s="208"/>
      <c r="AT165" s="208"/>
      <c r="AU165" s="208"/>
      <c r="AV165" s="208"/>
      <c r="AW165" s="208"/>
      <c r="AX165" s="208"/>
    </row>
    <row r="166" spans="2:51" ht="24" customHeight="1">
      <c r="B166" s="202">
        <v>4</v>
      </c>
      <c r="C166" s="202">
        <v>1</v>
      </c>
      <c r="D166" s="208"/>
      <c r="E166" s="208"/>
      <c r="F166" s="208"/>
      <c r="G166" s="208"/>
      <c r="H166" s="208"/>
      <c r="I166" s="208"/>
      <c r="J166" s="208"/>
      <c r="K166" s="208"/>
      <c r="L166" s="208"/>
      <c r="M166" s="208"/>
      <c r="N166" s="208"/>
      <c r="O166" s="208"/>
      <c r="P166" s="208"/>
      <c r="Q166" s="208"/>
      <c r="R166" s="208"/>
      <c r="S166" s="208"/>
      <c r="T166" s="208"/>
      <c r="U166" s="208"/>
      <c r="V166" s="208"/>
      <c r="W166" s="208"/>
      <c r="X166" s="208"/>
      <c r="Y166" s="208"/>
      <c r="Z166" s="208"/>
      <c r="AA166" s="208"/>
      <c r="AB166" s="208"/>
      <c r="AC166" s="208"/>
      <c r="AD166" s="208"/>
      <c r="AE166" s="208"/>
      <c r="AF166" s="208"/>
      <c r="AG166" s="208"/>
      <c r="AH166" s="208"/>
      <c r="AI166" s="208"/>
      <c r="AJ166" s="208"/>
      <c r="AK166" s="208"/>
      <c r="AL166" s="207"/>
      <c r="AM166" s="208"/>
      <c r="AN166" s="208"/>
      <c r="AO166" s="208"/>
      <c r="AP166" s="208"/>
      <c r="AQ166" s="208"/>
      <c r="AR166" s="208"/>
      <c r="AS166" s="208"/>
      <c r="AT166" s="208"/>
      <c r="AU166" s="208"/>
      <c r="AV166" s="208"/>
      <c r="AW166" s="208"/>
      <c r="AX166" s="208"/>
    </row>
    <row r="167" spans="2:51" ht="24" customHeight="1">
      <c r="B167" s="202">
        <v>5</v>
      </c>
      <c r="C167" s="202">
        <v>1</v>
      </c>
      <c r="D167" s="208"/>
      <c r="E167" s="208"/>
      <c r="F167" s="208"/>
      <c r="G167" s="208"/>
      <c r="H167" s="208"/>
      <c r="I167" s="208"/>
      <c r="J167" s="208"/>
      <c r="K167" s="208"/>
      <c r="L167" s="208"/>
      <c r="M167" s="208"/>
      <c r="N167" s="208"/>
      <c r="O167" s="208"/>
      <c r="P167" s="208"/>
      <c r="Q167" s="208"/>
      <c r="R167" s="208"/>
      <c r="S167" s="208"/>
      <c r="T167" s="208"/>
      <c r="U167" s="208"/>
      <c r="V167" s="208"/>
      <c r="W167" s="208"/>
      <c r="X167" s="208"/>
      <c r="Y167" s="208"/>
      <c r="Z167" s="208"/>
      <c r="AA167" s="208"/>
      <c r="AB167" s="208"/>
      <c r="AC167" s="208"/>
      <c r="AD167" s="208"/>
      <c r="AE167" s="208"/>
      <c r="AF167" s="208"/>
      <c r="AG167" s="208"/>
      <c r="AH167" s="208"/>
      <c r="AI167" s="208"/>
      <c r="AJ167" s="208"/>
      <c r="AK167" s="208"/>
      <c r="AL167" s="207"/>
      <c r="AM167" s="208"/>
      <c r="AN167" s="208"/>
      <c r="AO167" s="208"/>
      <c r="AP167" s="208"/>
      <c r="AQ167" s="208"/>
      <c r="AR167" s="208"/>
      <c r="AS167" s="208"/>
      <c r="AT167" s="208"/>
      <c r="AU167" s="208"/>
      <c r="AV167" s="208"/>
      <c r="AW167" s="208"/>
      <c r="AX167" s="208"/>
    </row>
    <row r="168" spans="2:51" ht="24" customHeight="1">
      <c r="B168" s="202">
        <v>6</v>
      </c>
      <c r="C168" s="202">
        <v>1</v>
      </c>
      <c r="D168" s="208"/>
      <c r="E168" s="208"/>
      <c r="F168" s="208"/>
      <c r="G168" s="208"/>
      <c r="H168" s="208"/>
      <c r="I168" s="208"/>
      <c r="J168" s="208"/>
      <c r="K168" s="208"/>
      <c r="L168" s="208"/>
      <c r="M168" s="208"/>
      <c r="N168" s="208"/>
      <c r="O168" s="208"/>
      <c r="P168" s="208"/>
      <c r="Q168" s="208"/>
      <c r="R168" s="208"/>
      <c r="S168" s="208"/>
      <c r="T168" s="208"/>
      <c r="U168" s="208"/>
      <c r="V168" s="208"/>
      <c r="W168" s="208"/>
      <c r="X168" s="208"/>
      <c r="Y168" s="208"/>
      <c r="Z168" s="208"/>
      <c r="AA168" s="208"/>
      <c r="AB168" s="208"/>
      <c r="AC168" s="208"/>
      <c r="AD168" s="208"/>
      <c r="AE168" s="208"/>
      <c r="AF168" s="208"/>
      <c r="AG168" s="208"/>
      <c r="AH168" s="208"/>
      <c r="AI168" s="208"/>
      <c r="AJ168" s="208"/>
      <c r="AK168" s="208"/>
      <c r="AL168" s="207"/>
      <c r="AM168" s="208"/>
      <c r="AN168" s="208"/>
      <c r="AO168" s="208"/>
      <c r="AP168" s="208"/>
      <c r="AQ168" s="208"/>
      <c r="AR168" s="208"/>
      <c r="AS168" s="208"/>
      <c r="AT168" s="208"/>
      <c r="AU168" s="208"/>
      <c r="AV168" s="208"/>
      <c r="AW168" s="208"/>
      <c r="AX168" s="208"/>
    </row>
    <row r="169" spans="2:51" ht="24" customHeight="1">
      <c r="B169" s="202">
        <v>7</v>
      </c>
      <c r="C169" s="202">
        <v>1</v>
      </c>
      <c r="D169" s="208"/>
      <c r="E169" s="208"/>
      <c r="F169" s="208"/>
      <c r="G169" s="208"/>
      <c r="H169" s="208"/>
      <c r="I169" s="208"/>
      <c r="J169" s="208"/>
      <c r="K169" s="208"/>
      <c r="L169" s="208"/>
      <c r="M169" s="208"/>
      <c r="N169" s="208"/>
      <c r="O169" s="208"/>
      <c r="P169" s="208"/>
      <c r="Q169" s="208"/>
      <c r="R169" s="208"/>
      <c r="S169" s="208"/>
      <c r="T169" s="208"/>
      <c r="U169" s="208"/>
      <c r="V169" s="208"/>
      <c r="W169" s="208"/>
      <c r="X169" s="208"/>
      <c r="Y169" s="208"/>
      <c r="Z169" s="208"/>
      <c r="AA169" s="208"/>
      <c r="AB169" s="208"/>
      <c r="AC169" s="208"/>
      <c r="AD169" s="208"/>
      <c r="AE169" s="208"/>
      <c r="AF169" s="208"/>
      <c r="AG169" s="208"/>
      <c r="AH169" s="208"/>
      <c r="AI169" s="208"/>
      <c r="AJ169" s="208"/>
      <c r="AK169" s="208"/>
      <c r="AL169" s="207"/>
      <c r="AM169" s="208"/>
      <c r="AN169" s="208"/>
      <c r="AO169" s="208"/>
      <c r="AP169" s="208"/>
      <c r="AQ169" s="208"/>
      <c r="AR169" s="208"/>
      <c r="AS169" s="208"/>
      <c r="AT169" s="208"/>
      <c r="AU169" s="208"/>
      <c r="AV169" s="208"/>
      <c r="AW169" s="208"/>
      <c r="AX169" s="208"/>
    </row>
    <row r="170" spans="2:51" ht="24" customHeight="1">
      <c r="B170" s="202">
        <v>8</v>
      </c>
      <c r="C170" s="202">
        <v>1</v>
      </c>
      <c r="D170" s="208"/>
      <c r="E170" s="208"/>
      <c r="F170" s="208"/>
      <c r="G170" s="208"/>
      <c r="H170" s="208"/>
      <c r="I170" s="208"/>
      <c r="J170" s="208"/>
      <c r="K170" s="208"/>
      <c r="L170" s="208"/>
      <c r="M170" s="208"/>
      <c r="N170" s="208"/>
      <c r="O170" s="208"/>
      <c r="P170" s="208"/>
      <c r="Q170" s="208"/>
      <c r="R170" s="208"/>
      <c r="S170" s="208"/>
      <c r="T170" s="208"/>
      <c r="U170" s="208"/>
      <c r="V170" s="208"/>
      <c r="W170" s="208"/>
      <c r="X170" s="208"/>
      <c r="Y170" s="208"/>
      <c r="Z170" s="208"/>
      <c r="AA170" s="208"/>
      <c r="AB170" s="208"/>
      <c r="AC170" s="208"/>
      <c r="AD170" s="208"/>
      <c r="AE170" s="208"/>
      <c r="AF170" s="208"/>
      <c r="AG170" s="208"/>
      <c r="AH170" s="208"/>
      <c r="AI170" s="208"/>
      <c r="AJ170" s="208"/>
      <c r="AK170" s="208"/>
      <c r="AL170" s="207"/>
      <c r="AM170" s="208"/>
      <c r="AN170" s="208"/>
      <c r="AO170" s="208"/>
      <c r="AP170" s="208"/>
      <c r="AQ170" s="208"/>
      <c r="AR170" s="208"/>
      <c r="AS170" s="208"/>
      <c r="AT170" s="208"/>
      <c r="AU170" s="208"/>
      <c r="AV170" s="208"/>
      <c r="AW170" s="208"/>
      <c r="AX170" s="208"/>
    </row>
    <row r="171" spans="2:51" ht="24" customHeight="1">
      <c r="B171" s="202">
        <v>9</v>
      </c>
      <c r="C171" s="202">
        <v>1</v>
      </c>
      <c r="D171" s="208"/>
      <c r="E171" s="208"/>
      <c r="F171" s="208"/>
      <c r="G171" s="208"/>
      <c r="H171" s="208"/>
      <c r="I171" s="208"/>
      <c r="J171" s="208"/>
      <c r="K171" s="208"/>
      <c r="L171" s="208"/>
      <c r="M171" s="208"/>
      <c r="N171" s="208"/>
      <c r="O171" s="208"/>
      <c r="P171" s="208"/>
      <c r="Q171" s="208"/>
      <c r="R171" s="208"/>
      <c r="S171" s="208"/>
      <c r="T171" s="208"/>
      <c r="U171" s="208"/>
      <c r="V171" s="208"/>
      <c r="W171" s="208"/>
      <c r="X171" s="208"/>
      <c r="Y171" s="208"/>
      <c r="Z171" s="208"/>
      <c r="AA171" s="208"/>
      <c r="AB171" s="208"/>
      <c r="AC171" s="208"/>
      <c r="AD171" s="208"/>
      <c r="AE171" s="208"/>
      <c r="AF171" s="208"/>
      <c r="AG171" s="208"/>
      <c r="AH171" s="208"/>
      <c r="AI171" s="208"/>
      <c r="AJ171" s="208"/>
      <c r="AK171" s="208"/>
      <c r="AL171" s="207"/>
      <c r="AM171" s="208"/>
      <c r="AN171" s="208"/>
      <c r="AO171" s="208"/>
      <c r="AP171" s="208"/>
      <c r="AQ171" s="208"/>
      <c r="AR171" s="208"/>
      <c r="AS171" s="208"/>
      <c r="AT171" s="208"/>
      <c r="AU171" s="208"/>
      <c r="AV171" s="208"/>
      <c r="AW171" s="208"/>
      <c r="AX171" s="208"/>
    </row>
    <row r="172" spans="2:51" ht="24" customHeight="1">
      <c r="B172" s="202">
        <v>10</v>
      </c>
      <c r="C172" s="202">
        <v>1</v>
      </c>
      <c r="D172" s="208"/>
      <c r="E172" s="208"/>
      <c r="F172" s="208"/>
      <c r="G172" s="208"/>
      <c r="H172" s="208"/>
      <c r="I172" s="208"/>
      <c r="J172" s="208"/>
      <c r="K172" s="208"/>
      <c r="L172" s="208"/>
      <c r="M172" s="208"/>
      <c r="N172" s="208"/>
      <c r="O172" s="208"/>
      <c r="P172" s="208"/>
      <c r="Q172" s="208"/>
      <c r="R172" s="208"/>
      <c r="S172" s="208"/>
      <c r="T172" s="208"/>
      <c r="U172" s="208"/>
      <c r="V172" s="208"/>
      <c r="W172" s="208"/>
      <c r="X172" s="208"/>
      <c r="Y172" s="208"/>
      <c r="Z172" s="208"/>
      <c r="AA172" s="208"/>
      <c r="AB172" s="208"/>
      <c r="AC172" s="208"/>
      <c r="AD172" s="208"/>
      <c r="AE172" s="208"/>
      <c r="AF172" s="208"/>
      <c r="AG172" s="208"/>
      <c r="AH172" s="208"/>
      <c r="AI172" s="208"/>
      <c r="AJ172" s="208"/>
      <c r="AK172" s="208"/>
      <c r="AL172" s="207"/>
      <c r="AM172" s="208"/>
      <c r="AN172" s="208"/>
      <c r="AO172" s="208"/>
      <c r="AP172" s="208"/>
      <c r="AQ172" s="208"/>
      <c r="AR172" s="208"/>
      <c r="AS172" s="208"/>
      <c r="AT172" s="208"/>
      <c r="AU172" s="208"/>
      <c r="AV172" s="208"/>
      <c r="AW172" s="208"/>
      <c r="AX172" s="208"/>
    </row>
    <row r="173" spans="2:51" ht="17.25" customHeight="1"/>
    <row r="174" spans="2:51" ht="21.75" customHeight="1" thickBot="1">
      <c r="AK174" s="466"/>
      <c r="AL174" s="466"/>
      <c r="AM174" s="466"/>
      <c r="AN174" s="466"/>
      <c r="AO174" s="466"/>
      <c r="AP174" s="466"/>
      <c r="AQ174" s="466"/>
      <c r="AR174" s="467" t="s">
        <v>112</v>
      </c>
      <c r="AS174" s="467"/>
      <c r="AT174" s="467"/>
      <c r="AU174" s="467"/>
      <c r="AV174" s="467"/>
      <c r="AW174" s="467"/>
      <c r="AX174" s="467"/>
      <c r="AY174" s="467"/>
    </row>
    <row r="175" spans="2:51" ht="21" customHeight="1">
      <c r="B175" s="468" t="s">
        <v>113</v>
      </c>
      <c r="C175" s="469"/>
      <c r="D175" s="469"/>
      <c r="E175" s="469"/>
      <c r="F175" s="469"/>
      <c r="G175" s="469"/>
      <c r="H175" s="916" t="s">
        <v>378</v>
      </c>
      <c r="I175" s="917"/>
      <c r="J175" s="917"/>
      <c r="K175" s="917"/>
      <c r="L175" s="917"/>
      <c r="M175" s="917"/>
      <c r="N175" s="917"/>
      <c r="O175" s="917"/>
      <c r="P175" s="917"/>
      <c r="Q175" s="917"/>
      <c r="R175" s="917"/>
      <c r="S175" s="917"/>
      <c r="T175" s="917"/>
      <c r="U175" s="917"/>
      <c r="V175" s="917"/>
      <c r="W175" s="917"/>
      <c r="X175" s="917"/>
      <c r="Y175" s="917"/>
      <c r="Z175" s="472" t="s">
        <v>145</v>
      </c>
      <c r="AA175" s="473"/>
      <c r="AB175" s="473"/>
      <c r="AC175" s="473"/>
      <c r="AD175" s="473"/>
      <c r="AE175" s="474"/>
      <c r="AF175" s="475" t="s">
        <v>101</v>
      </c>
      <c r="AG175" s="476"/>
      <c r="AH175" s="476"/>
      <c r="AI175" s="476"/>
      <c r="AJ175" s="476"/>
      <c r="AK175" s="476"/>
      <c r="AL175" s="476"/>
      <c r="AM175" s="476"/>
      <c r="AN175" s="476"/>
      <c r="AO175" s="476"/>
      <c r="AP175" s="476"/>
      <c r="AQ175" s="477"/>
      <c r="AR175" s="478" t="s">
        <v>1</v>
      </c>
      <c r="AS175" s="475"/>
      <c r="AT175" s="475"/>
      <c r="AU175" s="475"/>
      <c r="AV175" s="475"/>
      <c r="AW175" s="475"/>
      <c r="AX175" s="475"/>
      <c r="AY175" s="479"/>
    </row>
    <row r="176" spans="2:51" ht="28.15" customHeight="1">
      <c r="B176" s="442" t="s">
        <v>59</v>
      </c>
      <c r="C176" s="443"/>
      <c r="D176" s="443"/>
      <c r="E176" s="443"/>
      <c r="F176" s="443"/>
      <c r="G176" s="444"/>
      <c r="H176" s="445"/>
      <c r="I176" s="446"/>
      <c r="J176" s="446"/>
      <c r="K176" s="446"/>
      <c r="L176" s="446"/>
      <c r="M176" s="446"/>
      <c r="N176" s="446"/>
      <c r="O176" s="446"/>
      <c r="P176" s="446"/>
      <c r="Q176" s="446"/>
      <c r="R176" s="446"/>
      <c r="S176" s="446"/>
      <c r="T176" s="446"/>
      <c r="U176" s="446"/>
      <c r="V176" s="446"/>
      <c r="W176" s="447"/>
      <c r="X176" s="447"/>
      <c r="Y176" s="447"/>
      <c r="Z176" s="448" t="s">
        <v>2</v>
      </c>
      <c r="AA176" s="449"/>
      <c r="AB176" s="449"/>
      <c r="AC176" s="449"/>
      <c r="AD176" s="449"/>
      <c r="AE176" s="450"/>
      <c r="AF176" s="449" t="s">
        <v>102</v>
      </c>
      <c r="AG176" s="449"/>
      <c r="AH176" s="449"/>
      <c r="AI176" s="449"/>
      <c r="AJ176" s="449"/>
      <c r="AK176" s="449"/>
      <c r="AL176" s="449"/>
      <c r="AM176" s="449"/>
      <c r="AN176" s="449"/>
      <c r="AO176" s="449"/>
      <c r="AP176" s="449"/>
      <c r="AQ176" s="450"/>
      <c r="AR176" s="451" t="s">
        <v>525</v>
      </c>
      <c r="AS176" s="452"/>
      <c r="AT176" s="452"/>
      <c r="AU176" s="452"/>
      <c r="AV176" s="452"/>
      <c r="AW176" s="452"/>
      <c r="AX176" s="452"/>
      <c r="AY176" s="453"/>
    </row>
    <row r="177" spans="2:60" ht="30.75" customHeight="1">
      <c r="B177" s="454" t="s">
        <v>3</v>
      </c>
      <c r="C177" s="455"/>
      <c r="D177" s="455"/>
      <c r="E177" s="455"/>
      <c r="F177" s="455"/>
      <c r="G177" s="455"/>
      <c r="H177" s="456" t="s">
        <v>103</v>
      </c>
      <c r="I177" s="447"/>
      <c r="J177" s="447"/>
      <c r="K177" s="447"/>
      <c r="L177" s="447"/>
      <c r="M177" s="447"/>
      <c r="N177" s="447"/>
      <c r="O177" s="447"/>
      <c r="P177" s="447"/>
      <c r="Q177" s="447"/>
      <c r="R177" s="447"/>
      <c r="S177" s="447"/>
      <c r="T177" s="447"/>
      <c r="U177" s="447"/>
      <c r="V177" s="447"/>
      <c r="W177" s="447"/>
      <c r="X177" s="447"/>
      <c r="Y177" s="447"/>
      <c r="Z177" s="457" t="s">
        <v>76</v>
      </c>
      <c r="AA177" s="458"/>
      <c r="AB177" s="458"/>
      <c r="AC177" s="458"/>
      <c r="AD177" s="458"/>
      <c r="AE177" s="459"/>
      <c r="AF177" s="941" t="s">
        <v>108</v>
      </c>
      <c r="AG177" s="941"/>
      <c r="AH177" s="941"/>
      <c r="AI177" s="941"/>
      <c r="AJ177" s="941"/>
      <c r="AK177" s="941"/>
      <c r="AL177" s="941"/>
      <c r="AM177" s="941"/>
      <c r="AN177" s="941"/>
      <c r="AO177" s="941"/>
      <c r="AP177" s="941"/>
      <c r="AQ177" s="941"/>
      <c r="AR177" s="267"/>
      <c r="AS177" s="267"/>
      <c r="AT177" s="267"/>
      <c r="AU177" s="267"/>
      <c r="AV177" s="267"/>
      <c r="AW177" s="267"/>
      <c r="AX177" s="267"/>
      <c r="AY177" s="942"/>
    </row>
    <row r="178" spans="2:60" ht="18" customHeight="1">
      <c r="B178" s="418" t="s">
        <v>37</v>
      </c>
      <c r="C178" s="419"/>
      <c r="D178" s="419"/>
      <c r="E178" s="419"/>
      <c r="F178" s="419"/>
      <c r="G178" s="419"/>
      <c r="H178" s="935" t="s">
        <v>526</v>
      </c>
      <c r="I178" s="936"/>
      <c r="J178" s="936"/>
      <c r="K178" s="936"/>
      <c r="L178" s="936"/>
      <c r="M178" s="936"/>
      <c r="N178" s="936"/>
      <c r="O178" s="936"/>
      <c r="P178" s="936"/>
      <c r="Q178" s="936"/>
      <c r="R178" s="936"/>
      <c r="S178" s="936"/>
      <c r="T178" s="936"/>
      <c r="U178" s="936"/>
      <c r="V178" s="936"/>
      <c r="W178" s="937"/>
      <c r="X178" s="937"/>
      <c r="Y178" s="937"/>
      <c r="Z178" s="428" t="s">
        <v>319</v>
      </c>
      <c r="AA178" s="267"/>
      <c r="AB178" s="267"/>
      <c r="AC178" s="267"/>
      <c r="AD178" s="267"/>
      <c r="AE178" s="429"/>
      <c r="AF178" s="431"/>
      <c r="AG178" s="432"/>
      <c r="AH178" s="432"/>
      <c r="AI178" s="432"/>
      <c r="AJ178" s="432"/>
      <c r="AK178" s="432"/>
      <c r="AL178" s="432"/>
      <c r="AM178" s="432"/>
      <c r="AN178" s="432"/>
      <c r="AO178" s="432"/>
      <c r="AP178" s="432"/>
      <c r="AQ178" s="432"/>
      <c r="AR178" s="432"/>
      <c r="AS178" s="432"/>
      <c r="AT178" s="432"/>
      <c r="AU178" s="432"/>
      <c r="AV178" s="432"/>
      <c r="AW178" s="432"/>
      <c r="AX178" s="432"/>
      <c r="AY178" s="433"/>
    </row>
    <row r="179" spans="2:60" ht="24" customHeight="1">
      <c r="B179" s="420"/>
      <c r="C179" s="421"/>
      <c r="D179" s="421"/>
      <c r="E179" s="421"/>
      <c r="F179" s="421"/>
      <c r="G179" s="421"/>
      <c r="H179" s="938"/>
      <c r="I179" s="939"/>
      <c r="J179" s="939"/>
      <c r="K179" s="939"/>
      <c r="L179" s="939"/>
      <c r="M179" s="939"/>
      <c r="N179" s="939"/>
      <c r="O179" s="939"/>
      <c r="P179" s="939"/>
      <c r="Q179" s="939"/>
      <c r="R179" s="939"/>
      <c r="S179" s="939"/>
      <c r="T179" s="939"/>
      <c r="U179" s="939"/>
      <c r="V179" s="939"/>
      <c r="W179" s="940"/>
      <c r="X179" s="940"/>
      <c r="Y179" s="940"/>
      <c r="Z179" s="430"/>
      <c r="AA179" s="267"/>
      <c r="AB179" s="267"/>
      <c r="AC179" s="267"/>
      <c r="AD179" s="267"/>
      <c r="AE179" s="429"/>
      <c r="AF179" s="434"/>
      <c r="AG179" s="434"/>
      <c r="AH179" s="434"/>
      <c r="AI179" s="434"/>
      <c r="AJ179" s="434"/>
      <c r="AK179" s="434"/>
      <c r="AL179" s="434"/>
      <c r="AM179" s="434"/>
      <c r="AN179" s="434"/>
      <c r="AO179" s="434"/>
      <c r="AP179" s="434"/>
      <c r="AQ179" s="434"/>
      <c r="AR179" s="434"/>
      <c r="AS179" s="434"/>
      <c r="AT179" s="434"/>
      <c r="AU179" s="434"/>
      <c r="AV179" s="434"/>
      <c r="AW179" s="434"/>
      <c r="AX179" s="434"/>
      <c r="AY179" s="435"/>
    </row>
    <row r="180" spans="2:60" ht="29.25" customHeight="1">
      <c r="B180" s="436" t="s">
        <v>4</v>
      </c>
      <c r="C180" s="437"/>
      <c r="D180" s="437"/>
      <c r="E180" s="437"/>
      <c r="F180" s="437"/>
      <c r="G180" s="438"/>
      <c r="H180" s="439" t="s">
        <v>133</v>
      </c>
      <c r="I180" s="440"/>
      <c r="J180" s="440"/>
      <c r="K180" s="440"/>
      <c r="L180" s="440"/>
      <c r="M180" s="440"/>
      <c r="N180" s="440"/>
      <c r="O180" s="440"/>
      <c r="P180" s="440"/>
      <c r="Q180" s="440"/>
      <c r="R180" s="440"/>
      <c r="S180" s="440"/>
      <c r="T180" s="440"/>
      <c r="U180" s="440"/>
      <c r="V180" s="440"/>
      <c r="W180" s="440"/>
      <c r="X180" s="440"/>
      <c r="Y180" s="440"/>
      <c r="Z180" s="440"/>
      <c r="AA180" s="440"/>
      <c r="AB180" s="440"/>
      <c r="AC180" s="440"/>
      <c r="AD180" s="440"/>
      <c r="AE180" s="440"/>
      <c r="AF180" s="440"/>
      <c r="AG180" s="440"/>
      <c r="AH180" s="440"/>
      <c r="AI180" s="440"/>
      <c r="AJ180" s="440"/>
      <c r="AK180" s="440"/>
      <c r="AL180" s="440"/>
      <c r="AM180" s="440"/>
      <c r="AN180" s="440"/>
      <c r="AO180" s="440"/>
      <c r="AP180" s="440"/>
      <c r="AQ180" s="440"/>
      <c r="AR180" s="440"/>
      <c r="AS180" s="440"/>
      <c r="AT180" s="440"/>
      <c r="AU180" s="440"/>
      <c r="AV180" s="440"/>
      <c r="AW180" s="440"/>
      <c r="AX180" s="440"/>
      <c r="AY180" s="441"/>
    </row>
    <row r="181" spans="2:60" ht="21" customHeight="1">
      <c r="B181" s="405" t="s">
        <v>39</v>
      </c>
      <c r="C181" s="406"/>
      <c r="D181" s="406"/>
      <c r="E181" s="406"/>
      <c r="F181" s="406"/>
      <c r="G181" s="407"/>
      <c r="H181" s="411"/>
      <c r="I181" s="412"/>
      <c r="J181" s="412"/>
      <c r="K181" s="412"/>
      <c r="L181" s="412"/>
      <c r="M181" s="412"/>
      <c r="N181" s="412"/>
      <c r="O181" s="412"/>
      <c r="P181" s="412"/>
      <c r="Q181" s="370" t="s">
        <v>86</v>
      </c>
      <c r="R181" s="371"/>
      <c r="S181" s="371"/>
      <c r="T181" s="371"/>
      <c r="U181" s="371"/>
      <c r="V181" s="371"/>
      <c r="W181" s="413"/>
      <c r="X181" s="370" t="s">
        <v>87</v>
      </c>
      <c r="Y181" s="371"/>
      <c r="Z181" s="371"/>
      <c r="AA181" s="371"/>
      <c r="AB181" s="371"/>
      <c r="AC181" s="371"/>
      <c r="AD181" s="413"/>
      <c r="AE181" s="370" t="s">
        <v>88</v>
      </c>
      <c r="AF181" s="371"/>
      <c r="AG181" s="371"/>
      <c r="AH181" s="371"/>
      <c r="AI181" s="371"/>
      <c r="AJ181" s="371"/>
      <c r="AK181" s="413"/>
      <c r="AL181" s="370" t="s">
        <v>90</v>
      </c>
      <c r="AM181" s="371"/>
      <c r="AN181" s="371"/>
      <c r="AO181" s="371"/>
      <c r="AP181" s="371"/>
      <c r="AQ181" s="371"/>
      <c r="AR181" s="413"/>
      <c r="AS181" s="370" t="s">
        <v>91</v>
      </c>
      <c r="AT181" s="371"/>
      <c r="AU181" s="371"/>
      <c r="AV181" s="371"/>
      <c r="AW181" s="371"/>
      <c r="AX181" s="371"/>
      <c r="AY181" s="372"/>
    </row>
    <row r="182" spans="2:60" ht="21" customHeight="1">
      <c r="B182" s="291"/>
      <c r="C182" s="292"/>
      <c r="D182" s="292"/>
      <c r="E182" s="292"/>
      <c r="F182" s="292"/>
      <c r="G182" s="293"/>
      <c r="H182" s="373" t="s">
        <v>5</v>
      </c>
      <c r="I182" s="374"/>
      <c r="J182" s="379" t="s">
        <v>6</v>
      </c>
      <c r="K182" s="380"/>
      <c r="L182" s="380"/>
      <c r="M182" s="380"/>
      <c r="N182" s="380"/>
      <c r="O182" s="380"/>
      <c r="P182" s="381"/>
      <c r="Q182" s="384">
        <v>790</v>
      </c>
      <c r="R182" s="384"/>
      <c r="S182" s="384"/>
      <c r="T182" s="384"/>
      <c r="U182" s="384"/>
      <c r="V182" s="384"/>
      <c r="W182" s="384"/>
      <c r="X182" s="384">
        <v>782</v>
      </c>
      <c r="Y182" s="384"/>
      <c r="Z182" s="384"/>
      <c r="AA182" s="384"/>
      <c r="AB182" s="384"/>
      <c r="AC182" s="384"/>
      <c r="AD182" s="384"/>
      <c r="AE182" s="384">
        <v>972</v>
      </c>
      <c r="AF182" s="384"/>
      <c r="AG182" s="384"/>
      <c r="AH182" s="384"/>
      <c r="AI182" s="384"/>
      <c r="AJ182" s="384"/>
      <c r="AK182" s="384"/>
      <c r="AL182" s="384">
        <v>850</v>
      </c>
      <c r="AM182" s="384"/>
      <c r="AN182" s="384"/>
      <c r="AO182" s="384"/>
      <c r="AP182" s="384"/>
      <c r="AQ182" s="384"/>
      <c r="AR182" s="384"/>
      <c r="AS182" s="384">
        <v>941</v>
      </c>
      <c r="AT182" s="384"/>
      <c r="AU182" s="384"/>
      <c r="AV182" s="384"/>
      <c r="AW182" s="384"/>
      <c r="AX182" s="384"/>
      <c r="AY182" s="385"/>
    </row>
    <row r="183" spans="2:60" ht="21" customHeight="1">
      <c r="B183" s="291"/>
      <c r="C183" s="292"/>
      <c r="D183" s="292"/>
      <c r="E183" s="292"/>
      <c r="F183" s="292"/>
      <c r="G183" s="293"/>
      <c r="H183" s="375"/>
      <c r="I183" s="376"/>
      <c r="J183" s="386" t="s">
        <v>7</v>
      </c>
      <c r="K183" s="387"/>
      <c r="L183" s="387"/>
      <c r="M183" s="387"/>
      <c r="N183" s="387"/>
      <c r="O183" s="387"/>
      <c r="P183" s="388"/>
      <c r="Q183" s="933" t="s">
        <v>119</v>
      </c>
      <c r="R183" s="934"/>
      <c r="S183" s="934"/>
      <c r="T183" s="934"/>
      <c r="U183" s="934"/>
      <c r="V183" s="934"/>
      <c r="W183" s="934"/>
      <c r="X183" s="933" t="s">
        <v>119</v>
      </c>
      <c r="Y183" s="934"/>
      <c r="Z183" s="934"/>
      <c r="AA183" s="934"/>
      <c r="AB183" s="934"/>
      <c r="AC183" s="934"/>
      <c r="AD183" s="934"/>
      <c r="AE183" s="933" t="s">
        <v>119</v>
      </c>
      <c r="AF183" s="934"/>
      <c r="AG183" s="934"/>
      <c r="AH183" s="934"/>
      <c r="AI183" s="934"/>
      <c r="AJ183" s="934"/>
      <c r="AK183" s="934"/>
      <c r="AL183" s="933" t="s">
        <v>119</v>
      </c>
      <c r="AM183" s="934"/>
      <c r="AN183" s="934"/>
      <c r="AO183" s="934"/>
      <c r="AP183" s="934"/>
      <c r="AQ183" s="934"/>
      <c r="AR183" s="934"/>
      <c r="AS183" s="464"/>
      <c r="AT183" s="464"/>
      <c r="AU183" s="464"/>
      <c r="AV183" s="464"/>
      <c r="AW183" s="464"/>
      <c r="AX183" s="464"/>
      <c r="AY183" s="465"/>
    </row>
    <row r="184" spans="2:60" ht="24.75" customHeight="1">
      <c r="B184" s="291"/>
      <c r="C184" s="292"/>
      <c r="D184" s="292"/>
      <c r="E184" s="292"/>
      <c r="F184" s="292"/>
      <c r="G184" s="293"/>
      <c r="H184" s="375"/>
      <c r="I184" s="376"/>
      <c r="J184" s="386" t="s">
        <v>8</v>
      </c>
      <c r="K184" s="387"/>
      <c r="L184" s="387"/>
      <c r="M184" s="387"/>
      <c r="N184" s="387"/>
      <c r="O184" s="387"/>
      <c r="P184" s="388"/>
      <c r="Q184" s="933" t="s">
        <v>119</v>
      </c>
      <c r="R184" s="934"/>
      <c r="S184" s="934"/>
      <c r="T184" s="934"/>
      <c r="U184" s="934"/>
      <c r="V184" s="934"/>
      <c r="W184" s="934"/>
      <c r="X184" s="933" t="s">
        <v>119</v>
      </c>
      <c r="Y184" s="934"/>
      <c r="Z184" s="934"/>
      <c r="AA184" s="934"/>
      <c r="AB184" s="934"/>
      <c r="AC184" s="934"/>
      <c r="AD184" s="934"/>
      <c r="AE184" s="933" t="s">
        <v>119</v>
      </c>
      <c r="AF184" s="934"/>
      <c r="AG184" s="934"/>
      <c r="AH184" s="934"/>
      <c r="AI184" s="934"/>
      <c r="AJ184" s="934"/>
      <c r="AK184" s="934"/>
      <c r="AL184" s="933" t="s">
        <v>119</v>
      </c>
      <c r="AM184" s="934"/>
      <c r="AN184" s="934"/>
      <c r="AO184" s="934"/>
      <c r="AP184" s="934"/>
      <c r="AQ184" s="934"/>
      <c r="AR184" s="934"/>
      <c r="AS184" s="464"/>
      <c r="AT184" s="464"/>
      <c r="AU184" s="464"/>
      <c r="AV184" s="464"/>
      <c r="AW184" s="464"/>
      <c r="AX184" s="464"/>
      <c r="AY184" s="465"/>
    </row>
    <row r="185" spans="2:60" ht="24.75" customHeight="1">
      <c r="B185" s="291"/>
      <c r="C185" s="292"/>
      <c r="D185" s="292"/>
      <c r="E185" s="292"/>
      <c r="F185" s="292"/>
      <c r="G185" s="293"/>
      <c r="H185" s="377"/>
      <c r="I185" s="378"/>
      <c r="J185" s="415" t="s">
        <v>26</v>
      </c>
      <c r="K185" s="416"/>
      <c r="L185" s="416"/>
      <c r="M185" s="416"/>
      <c r="N185" s="416"/>
      <c r="O185" s="416"/>
      <c r="P185" s="417"/>
      <c r="Q185" s="402">
        <v>790</v>
      </c>
      <c r="R185" s="402"/>
      <c r="S185" s="402"/>
      <c r="T185" s="402"/>
      <c r="U185" s="402"/>
      <c r="V185" s="402"/>
      <c r="W185" s="402"/>
      <c r="X185" s="402">
        <v>782</v>
      </c>
      <c r="Y185" s="402"/>
      <c r="Z185" s="402"/>
      <c r="AA185" s="402"/>
      <c r="AB185" s="402"/>
      <c r="AC185" s="402"/>
      <c r="AD185" s="402"/>
      <c r="AE185" s="402">
        <v>972</v>
      </c>
      <c r="AF185" s="402"/>
      <c r="AG185" s="402"/>
      <c r="AH185" s="402"/>
      <c r="AI185" s="402"/>
      <c r="AJ185" s="402"/>
      <c r="AK185" s="402"/>
      <c r="AL185" s="402">
        <v>850</v>
      </c>
      <c r="AM185" s="402"/>
      <c r="AN185" s="402"/>
      <c r="AO185" s="402"/>
      <c r="AP185" s="402"/>
      <c r="AQ185" s="402"/>
      <c r="AR185" s="402"/>
      <c r="AS185" s="402">
        <v>941</v>
      </c>
      <c r="AT185" s="402"/>
      <c r="AU185" s="402"/>
      <c r="AV185" s="402"/>
      <c r="AW185" s="402"/>
      <c r="AX185" s="402"/>
      <c r="AY185" s="402"/>
    </row>
    <row r="186" spans="2:60" ht="24.75" customHeight="1">
      <c r="B186" s="291"/>
      <c r="C186" s="292"/>
      <c r="D186" s="292"/>
      <c r="E186" s="292"/>
      <c r="F186" s="292"/>
      <c r="G186" s="293"/>
      <c r="H186" s="392" t="s">
        <v>9</v>
      </c>
      <c r="I186" s="393"/>
      <c r="J186" s="393"/>
      <c r="K186" s="393"/>
      <c r="L186" s="393"/>
      <c r="M186" s="393"/>
      <c r="N186" s="393"/>
      <c r="O186" s="393"/>
      <c r="P186" s="393"/>
      <c r="Q186" s="931">
        <v>779</v>
      </c>
      <c r="R186" s="931"/>
      <c r="S186" s="931"/>
      <c r="T186" s="931"/>
      <c r="U186" s="931"/>
      <c r="V186" s="931"/>
      <c r="W186" s="931"/>
      <c r="X186" s="931">
        <v>766</v>
      </c>
      <c r="Y186" s="931"/>
      <c r="Z186" s="931"/>
      <c r="AA186" s="931"/>
      <c r="AB186" s="931"/>
      <c r="AC186" s="931"/>
      <c r="AD186" s="931"/>
      <c r="AE186" s="931">
        <v>951</v>
      </c>
      <c r="AF186" s="931"/>
      <c r="AG186" s="931"/>
      <c r="AH186" s="931"/>
      <c r="AI186" s="931"/>
      <c r="AJ186" s="931"/>
      <c r="AK186" s="931"/>
      <c r="AL186" s="390"/>
      <c r="AM186" s="390"/>
      <c r="AN186" s="390"/>
      <c r="AO186" s="390"/>
      <c r="AP186" s="390"/>
      <c r="AQ186" s="390"/>
      <c r="AR186" s="390"/>
      <c r="AS186" s="390"/>
      <c r="AT186" s="390"/>
      <c r="AU186" s="390"/>
      <c r="AV186" s="390"/>
      <c r="AW186" s="390"/>
      <c r="AX186" s="390"/>
      <c r="AY186" s="391"/>
      <c r="BH186" s="29"/>
    </row>
    <row r="187" spans="2:60" ht="24.75" customHeight="1">
      <c r="B187" s="408"/>
      <c r="C187" s="409"/>
      <c r="D187" s="409"/>
      <c r="E187" s="409"/>
      <c r="F187" s="409"/>
      <c r="G187" s="410"/>
      <c r="H187" s="392" t="s">
        <v>10</v>
      </c>
      <c r="I187" s="393"/>
      <c r="J187" s="393"/>
      <c r="K187" s="393"/>
      <c r="L187" s="393"/>
      <c r="M187" s="393"/>
      <c r="N187" s="393"/>
      <c r="O187" s="393"/>
      <c r="P187" s="393"/>
      <c r="Q187" s="932">
        <v>0.98599999999999999</v>
      </c>
      <c r="R187" s="932"/>
      <c r="S187" s="932"/>
      <c r="T187" s="932"/>
      <c r="U187" s="932"/>
      <c r="V187" s="932"/>
      <c r="W187" s="932"/>
      <c r="X187" s="932">
        <v>0.97950000000000004</v>
      </c>
      <c r="Y187" s="932"/>
      <c r="Z187" s="932"/>
      <c r="AA187" s="932"/>
      <c r="AB187" s="932"/>
      <c r="AC187" s="932"/>
      <c r="AD187" s="932"/>
      <c r="AE187" s="932">
        <v>0.97829999999999995</v>
      </c>
      <c r="AF187" s="932"/>
      <c r="AG187" s="932"/>
      <c r="AH187" s="932"/>
      <c r="AI187" s="932"/>
      <c r="AJ187" s="932"/>
      <c r="AK187" s="932"/>
      <c r="AL187" s="390"/>
      <c r="AM187" s="390"/>
      <c r="AN187" s="390"/>
      <c r="AO187" s="390"/>
      <c r="AP187" s="390"/>
      <c r="AQ187" s="390"/>
      <c r="AR187" s="390"/>
      <c r="AS187" s="390"/>
      <c r="AT187" s="390"/>
      <c r="AU187" s="390"/>
      <c r="AV187" s="390"/>
      <c r="AW187" s="390"/>
      <c r="AX187" s="390"/>
      <c r="AY187" s="391"/>
    </row>
    <row r="188" spans="2:60" ht="23.1" customHeight="1">
      <c r="B188" s="335" t="s">
        <v>99</v>
      </c>
      <c r="C188" s="336"/>
      <c r="D188" s="341" t="s">
        <v>23</v>
      </c>
      <c r="E188" s="342"/>
      <c r="F188" s="342"/>
      <c r="G188" s="342"/>
      <c r="H188" s="342"/>
      <c r="I188" s="342"/>
      <c r="J188" s="342"/>
      <c r="K188" s="342"/>
      <c r="L188" s="343"/>
      <c r="M188" s="344" t="s">
        <v>92</v>
      </c>
      <c r="N188" s="344"/>
      <c r="O188" s="344"/>
      <c r="P188" s="344"/>
      <c r="Q188" s="344"/>
      <c r="R188" s="344"/>
      <c r="S188" s="345" t="s">
        <v>91</v>
      </c>
      <c r="T188" s="345"/>
      <c r="U188" s="345"/>
      <c r="V188" s="345"/>
      <c r="W188" s="345"/>
      <c r="X188" s="345"/>
      <c r="Y188" s="346"/>
      <c r="Z188" s="342"/>
      <c r="AA188" s="342"/>
      <c r="AB188" s="342"/>
      <c r="AC188" s="342"/>
      <c r="AD188" s="342"/>
      <c r="AE188" s="342"/>
      <c r="AF188" s="342"/>
      <c r="AG188" s="342"/>
      <c r="AH188" s="342"/>
      <c r="AI188" s="342"/>
      <c r="AJ188" s="342"/>
      <c r="AK188" s="342"/>
      <c r="AL188" s="342"/>
      <c r="AM188" s="342"/>
      <c r="AN188" s="342"/>
      <c r="AO188" s="342"/>
      <c r="AP188" s="342"/>
      <c r="AQ188" s="342"/>
      <c r="AR188" s="342"/>
      <c r="AS188" s="342"/>
      <c r="AT188" s="342"/>
      <c r="AU188" s="342"/>
      <c r="AV188" s="342"/>
      <c r="AW188" s="342"/>
      <c r="AX188" s="342"/>
      <c r="AY188" s="347"/>
    </row>
    <row r="189" spans="2:60" ht="23.1" customHeight="1">
      <c r="B189" s="337"/>
      <c r="C189" s="338"/>
      <c r="D189" s="924" t="s">
        <v>379</v>
      </c>
      <c r="E189" s="925"/>
      <c r="F189" s="925"/>
      <c r="G189" s="925"/>
      <c r="H189" s="925"/>
      <c r="I189" s="925"/>
      <c r="J189" s="925"/>
      <c r="K189" s="925"/>
      <c r="L189" s="926"/>
      <c r="M189" s="927">
        <v>850</v>
      </c>
      <c r="N189" s="928"/>
      <c r="O189" s="928"/>
      <c r="P189" s="928"/>
      <c r="Q189" s="928"/>
      <c r="R189" s="929"/>
      <c r="S189" s="354">
        <v>941</v>
      </c>
      <c r="T189" s="354"/>
      <c r="U189" s="354"/>
      <c r="V189" s="354"/>
      <c r="W189" s="354"/>
      <c r="X189" s="354"/>
      <c r="Y189" s="355"/>
      <c r="Z189" s="356"/>
      <c r="AA189" s="356"/>
      <c r="AB189" s="356"/>
      <c r="AC189" s="356"/>
      <c r="AD189" s="356"/>
      <c r="AE189" s="356"/>
      <c r="AF189" s="356"/>
      <c r="AG189" s="356"/>
      <c r="AH189" s="356"/>
      <c r="AI189" s="356"/>
      <c r="AJ189" s="356"/>
      <c r="AK189" s="356"/>
      <c r="AL189" s="356"/>
      <c r="AM189" s="356"/>
      <c r="AN189" s="356"/>
      <c r="AO189" s="356"/>
      <c r="AP189" s="356"/>
      <c r="AQ189" s="356"/>
      <c r="AR189" s="356"/>
      <c r="AS189" s="356"/>
      <c r="AT189" s="356"/>
      <c r="AU189" s="356"/>
      <c r="AV189" s="356"/>
      <c r="AW189" s="356"/>
      <c r="AX189" s="356"/>
      <c r="AY189" s="357"/>
    </row>
    <row r="190" spans="2:60" ht="23.1" customHeight="1">
      <c r="B190" s="337"/>
      <c r="C190" s="338"/>
      <c r="D190" s="321"/>
      <c r="E190" s="322"/>
      <c r="F190" s="322"/>
      <c r="G190" s="322"/>
      <c r="H190" s="322"/>
      <c r="I190" s="322"/>
      <c r="J190" s="322"/>
      <c r="K190" s="322"/>
      <c r="L190" s="323"/>
      <c r="M190" s="324"/>
      <c r="N190" s="324"/>
      <c r="O190" s="324"/>
      <c r="P190" s="324"/>
      <c r="Q190" s="324"/>
      <c r="R190" s="324"/>
      <c r="S190" s="324"/>
      <c r="T190" s="324"/>
      <c r="U190" s="324"/>
      <c r="V190" s="324"/>
      <c r="W190" s="324"/>
      <c r="X190" s="324"/>
      <c r="Y190" s="325"/>
      <c r="Z190" s="326"/>
      <c r="AA190" s="326"/>
      <c r="AB190" s="326"/>
      <c r="AC190" s="326"/>
      <c r="AD190" s="326"/>
      <c r="AE190" s="326"/>
      <c r="AF190" s="326"/>
      <c r="AG190" s="326"/>
      <c r="AH190" s="326"/>
      <c r="AI190" s="326"/>
      <c r="AJ190" s="326"/>
      <c r="AK190" s="326"/>
      <c r="AL190" s="326"/>
      <c r="AM190" s="326"/>
      <c r="AN190" s="326"/>
      <c r="AO190" s="326"/>
      <c r="AP190" s="326"/>
      <c r="AQ190" s="326"/>
      <c r="AR190" s="326"/>
      <c r="AS190" s="326"/>
      <c r="AT190" s="326"/>
      <c r="AU190" s="326"/>
      <c r="AV190" s="326"/>
      <c r="AW190" s="326"/>
      <c r="AX190" s="326"/>
      <c r="AY190" s="327"/>
    </row>
    <row r="191" spans="2:60" ht="23.1" customHeight="1">
      <c r="B191" s="337"/>
      <c r="C191" s="338"/>
      <c r="D191" s="321"/>
      <c r="E191" s="322"/>
      <c r="F191" s="322"/>
      <c r="G191" s="322"/>
      <c r="H191" s="322"/>
      <c r="I191" s="322"/>
      <c r="J191" s="322"/>
      <c r="K191" s="322"/>
      <c r="L191" s="323"/>
      <c r="M191" s="324"/>
      <c r="N191" s="324"/>
      <c r="O191" s="324"/>
      <c r="P191" s="324"/>
      <c r="Q191" s="324"/>
      <c r="R191" s="324"/>
      <c r="S191" s="324"/>
      <c r="T191" s="324"/>
      <c r="U191" s="324"/>
      <c r="V191" s="324"/>
      <c r="W191" s="324"/>
      <c r="X191" s="324"/>
      <c r="Y191" s="325"/>
      <c r="Z191" s="326"/>
      <c r="AA191" s="326"/>
      <c r="AB191" s="326"/>
      <c r="AC191" s="326"/>
      <c r="AD191" s="326"/>
      <c r="AE191" s="326"/>
      <c r="AF191" s="326"/>
      <c r="AG191" s="326"/>
      <c r="AH191" s="326"/>
      <c r="AI191" s="326"/>
      <c r="AJ191" s="326"/>
      <c r="AK191" s="326"/>
      <c r="AL191" s="326"/>
      <c r="AM191" s="326"/>
      <c r="AN191" s="326"/>
      <c r="AO191" s="326"/>
      <c r="AP191" s="326"/>
      <c r="AQ191" s="326"/>
      <c r="AR191" s="326"/>
      <c r="AS191" s="326"/>
      <c r="AT191" s="326"/>
      <c r="AU191" s="326"/>
      <c r="AV191" s="326"/>
      <c r="AW191" s="326"/>
      <c r="AX191" s="326"/>
      <c r="AY191" s="327"/>
    </row>
    <row r="192" spans="2:60" ht="23.1" customHeight="1">
      <c r="B192" s="337"/>
      <c r="C192" s="338"/>
      <c r="D192" s="321"/>
      <c r="E192" s="322"/>
      <c r="F192" s="322"/>
      <c r="G192" s="322"/>
      <c r="H192" s="322"/>
      <c r="I192" s="322"/>
      <c r="J192" s="322"/>
      <c r="K192" s="322"/>
      <c r="L192" s="323"/>
      <c r="M192" s="324"/>
      <c r="N192" s="324"/>
      <c r="O192" s="324"/>
      <c r="P192" s="324"/>
      <c r="Q192" s="324"/>
      <c r="R192" s="324"/>
      <c r="S192" s="324"/>
      <c r="T192" s="324"/>
      <c r="U192" s="324"/>
      <c r="V192" s="324"/>
      <c r="W192" s="324"/>
      <c r="X192" s="324"/>
      <c r="Y192" s="325"/>
      <c r="Z192" s="326"/>
      <c r="AA192" s="326"/>
      <c r="AB192" s="326"/>
      <c r="AC192" s="326"/>
      <c r="AD192" s="326"/>
      <c r="AE192" s="326"/>
      <c r="AF192" s="326"/>
      <c r="AG192" s="326"/>
      <c r="AH192" s="326"/>
      <c r="AI192" s="326"/>
      <c r="AJ192" s="326"/>
      <c r="AK192" s="326"/>
      <c r="AL192" s="326"/>
      <c r="AM192" s="326"/>
      <c r="AN192" s="326"/>
      <c r="AO192" s="326"/>
      <c r="AP192" s="326"/>
      <c r="AQ192" s="326"/>
      <c r="AR192" s="326"/>
      <c r="AS192" s="326"/>
      <c r="AT192" s="326"/>
      <c r="AU192" s="326"/>
      <c r="AV192" s="326"/>
      <c r="AW192" s="326"/>
      <c r="AX192" s="326"/>
      <c r="AY192" s="327"/>
    </row>
    <row r="193" spans="1:51" ht="23.1" customHeight="1">
      <c r="B193" s="337"/>
      <c r="C193" s="338"/>
      <c r="D193" s="321"/>
      <c r="E193" s="322"/>
      <c r="F193" s="322"/>
      <c r="G193" s="322"/>
      <c r="H193" s="322"/>
      <c r="I193" s="322"/>
      <c r="J193" s="322"/>
      <c r="K193" s="322"/>
      <c r="L193" s="323"/>
      <c r="M193" s="324"/>
      <c r="N193" s="324"/>
      <c r="O193" s="324"/>
      <c r="P193" s="324"/>
      <c r="Q193" s="324"/>
      <c r="R193" s="324"/>
      <c r="S193" s="324"/>
      <c r="T193" s="324"/>
      <c r="U193" s="324"/>
      <c r="V193" s="324"/>
      <c r="W193" s="324"/>
      <c r="X193" s="324"/>
      <c r="Y193" s="325"/>
      <c r="Z193" s="326"/>
      <c r="AA193" s="326"/>
      <c r="AB193" s="326"/>
      <c r="AC193" s="326"/>
      <c r="AD193" s="326"/>
      <c r="AE193" s="326"/>
      <c r="AF193" s="326"/>
      <c r="AG193" s="326"/>
      <c r="AH193" s="326"/>
      <c r="AI193" s="326"/>
      <c r="AJ193" s="326"/>
      <c r="AK193" s="326"/>
      <c r="AL193" s="326"/>
      <c r="AM193" s="326"/>
      <c r="AN193" s="326"/>
      <c r="AO193" s="326"/>
      <c r="AP193" s="326"/>
      <c r="AQ193" s="326"/>
      <c r="AR193" s="326"/>
      <c r="AS193" s="326"/>
      <c r="AT193" s="326"/>
      <c r="AU193" s="326"/>
      <c r="AV193" s="326"/>
      <c r="AW193" s="326"/>
      <c r="AX193" s="326"/>
      <c r="AY193" s="327"/>
    </row>
    <row r="194" spans="1:51" ht="23.1" customHeight="1">
      <c r="B194" s="337"/>
      <c r="C194" s="338"/>
      <c r="D194" s="321"/>
      <c r="E194" s="322"/>
      <c r="F194" s="322"/>
      <c r="G194" s="322"/>
      <c r="H194" s="322"/>
      <c r="I194" s="322"/>
      <c r="J194" s="322"/>
      <c r="K194" s="322"/>
      <c r="L194" s="323"/>
      <c r="M194" s="324"/>
      <c r="N194" s="324"/>
      <c r="O194" s="324"/>
      <c r="P194" s="324"/>
      <c r="Q194" s="324"/>
      <c r="R194" s="324"/>
      <c r="S194" s="324"/>
      <c r="T194" s="324"/>
      <c r="U194" s="324"/>
      <c r="V194" s="324"/>
      <c r="W194" s="324"/>
      <c r="X194" s="324"/>
      <c r="Y194" s="325"/>
      <c r="Z194" s="326"/>
      <c r="AA194" s="326"/>
      <c r="AB194" s="326"/>
      <c r="AC194" s="326"/>
      <c r="AD194" s="326"/>
      <c r="AE194" s="326"/>
      <c r="AF194" s="326"/>
      <c r="AG194" s="326"/>
      <c r="AH194" s="326"/>
      <c r="AI194" s="326"/>
      <c r="AJ194" s="326"/>
      <c r="AK194" s="326"/>
      <c r="AL194" s="326"/>
      <c r="AM194" s="326"/>
      <c r="AN194" s="326"/>
      <c r="AO194" s="326"/>
      <c r="AP194" s="326"/>
      <c r="AQ194" s="326"/>
      <c r="AR194" s="326"/>
      <c r="AS194" s="326"/>
      <c r="AT194" s="326"/>
      <c r="AU194" s="326"/>
      <c r="AV194" s="326"/>
      <c r="AW194" s="326"/>
      <c r="AX194" s="326"/>
      <c r="AY194" s="327"/>
    </row>
    <row r="195" spans="1:51" ht="23.1" customHeight="1">
      <c r="B195" s="337"/>
      <c r="C195" s="338"/>
      <c r="D195" s="328"/>
      <c r="E195" s="329"/>
      <c r="F195" s="329"/>
      <c r="G195" s="329"/>
      <c r="H195" s="329"/>
      <c r="I195" s="329"/>
      <c r="J195" s="329"/>
      <c r="K195" s="329"/>
      <c r="L195" s="330"/>
      <c r="M195" s="331"/>
      <c r="N195" s="331"/>
      <c r="O195" s="331"/>
      <c r="P195" s="331"/>
      <c r="Q195" s="331"/>
      <c r="R195" s="331"/>
      <c r="S195" s="331"/>
      <c r="T195" s="331"/>
      <c r="U195" s="331"/>
      <c r="V195" s="331"/>
      <c r="W195" s="331"/>
      <c r="X195" s="331"/>
      <c r="Y195" s="325"/>
      <c r="Z195" s="326"/>
      <c r="AA195" s="326"/>
      <c r="AB195" s="326"/>
      <c r="AC195" s="326"/>
      <c r="AD195" s="326"/>
      <c r="AE195" s="326"/>
      <c r="AF195" s="326"/>
      <c r="AG195" s="326"/>
      <c r="AH195" s="326"/>
      <c r="AI195" s="326"/>
      <c r="AJ195" s="326"/>
      <c r="AK195" s="326"/>
      <c r="AL195" s="326"/>
      <c r="AM195" s="326"/>
      <c r="AN195" s="326"/>
      <c r="AO195" s="326"/>
      <c r="AP195" s="326"/>
      <c r="AQ195" s="326"/>
      <c r="AR195" s="326"/>
      <c r="AS195" s="326"/>
      <c r="AT195" s="326"/>
      <c r="AU195" s="326"/>
      <c r="AV195" s="326"/>
      <c r="AW195" s="326"/>
      <c r="AX195" s="326"/>
      <c r="AY195" s="327"/>
    </row>
    <row r="196" spans="1:51" ht="23.1" customHeight="1">
      <c r="B196" s="339"/>
      <c r="C196" s="340"/>
      <c r="D196" s="361" t="s">
        <v>26</v>
      </c>
      <c r="E196" s="362"/>
      <c r="F196" s="362"/>
      <c r="G196" s="362"/>
      <c r="H196" s="362"/>
      <c r="I196" s="362"/>
      <c r="J196" s="362"/>
      <c r="K196" s="362"/>
      <c r="L196" s="363"/>
      <c r="M196" s="923">
        <v>850</v>
      </c>
      <c r="N196" s="923"/>
      <c r="O196" s="923"/>
      <c r="P196" s="923"/>
      <c r="Q196" s="923"/>
      <c r="R196" s="923"/>
      <c r="S196" s="923">
        <v>941</v>
      </c>
      <c r="T196" s="923"/>
      <c r="U196" s="923"/>
      <c r="V196" s="923"/>
      <c r="W196" s="923"/>
      <c r="X196" s="923"/>
      <c r="Y196" s="367"/>
      <c r="Z196" s="368"/>
      <c r="AA196" s="368"/>
      <c r="AB196" s="368"/>
      <c r="AC196" s="368"/>
      <c r="AD196" s="368"/>
      <c r="AE196" s="368"/>
      <c r="AF196" s="368"/>
      <c r="AG196" s="368"/>
      <c r="AH196" s="368"/>
      <c r="AI196" s="368"/>
      <c r="AJ196" s="368"/>
      <c r="AK196" s="368"/>
      <c r="AL196" s="368"/>
      <c r="AM196" s="368"/>
      <c r="AN196" s="368"/>
      <c r="AO196" s="368"/>
      <c r="AP196" s="368"/>
      <c r="AQ196" s="368"/>
      <c r="AR196" s="368"/>
      <c r="AS196" s="368"/>
      <c r="AT196" s="368"/>
      <c r="AU196" s="368"/>
      <c r="AV196" s="368"/>
      <c r="AW196" s="368"/>
      <c r="AX196" s="368"/>
      <c r="AY196" s="369"/>
    </row>
    <row r="197" spans="1:51" ht="18" customHeight="1">
      <c r="B197" s="25"/>
      <c r="C197" s="25"/>
      <c r="D197" s="25"/>
      <c r="E197" s="25"/>
      <c r="F197" s="25"/>
      <c r="G197" s="25"/>
      <c r="H197" s="30"/>
      <c r="I197" s="30"/>
      <c r="J197" s="30"/>
      <c r="K197" s="30"/>
      <c r="L197" s="30"/>
      <c r="M197" s="30"/>
      <c r="N197" s="30"/>
      <c r="O197" s="30"/>
      <c r="P197" s="30"/>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row>
    <row r="198" spans="1:51" ht="18" customHeight="1">
      <c r="B198" s="25"/>
      <c r="C198" s="25"/>
      <c r="D198" s="25"/>
      <c r="E198" s="25"/>
      <c r="F198" s="25"/>
      <c r="G198" s="25"/>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row>
    <row r="199" spans="1:51" ht="23.25" customHeight="1" thickBot="1">
      <c r="A199" s="4"/>
      <c r="B199" s="319" t="s">
        <v>100</v>
      </c>
      <c r="C199" s="320"/>
      <c r="D199" s="320"/>
      <c r="E199" s="320"/>
      <c r="F199" s="320"/>
      <c r="G199" s="320"/>
      <c r="H199" s="320" t="s">
        <v>378</v>
      </c>
      <c r="I199" s="320"/>
      <c r="J199" s="320"/>
      <c r="K199" s="320"/>
      <c r="L199" s="320"/>
      <c r="M199" s="320"/>
      <c r="N199" s="320"/>
      <c r="O199" s="320"/>
      <c r="P199" s="320"/>
      <c r="Q199" s="320"/>
      <c r="R199" s="320"/>
      <c r="S199" s="320"/>
      <c r="T199" s="320"/>
      <c r="U199" s="320"/>
      <c r="V199" s="320"/>
      <c r="W199" s="320"/>
      <c r="X199" s="320"/>
      <c r="Y199" s="320"/>
      <c r="Z199" s="320"/>
      <c r="AA199" s="320"/>
      <c r="AB199" s="320"/>
      <c r="AC199" s="320"/>
      <c r="AD199" s="320"/>
      <c r="AE199" s="320"/>
      <c r="AF199" s="320"/>
      <c r="AG199" s="320"/>
      <c r="AH199" s="320"/>
      <c r="AI199" s="320"/>
      <c r="AJ199" s="320"/>
      <c r="AK199" s="320"/>
      <c r="AL199" s="320"/>
      <c r="AM199" s="320"/>
      <c r="AN199" s="320"/>
      <c r="AO199" s="320"/>
      <c r="AP199" s="320"/>
      <c r="AQ199" s="320"/>
      <c r="AR199" s="320"/>
      <c r="AS199" s="320"/>
      <c r="AT199" s="320"/>
      <c r="AU199" s="320"/>
      <c r="AV199" s="320"/>
      <c r="AW199" s="320"/>
      <c r="AX199" s="320"/>
      <c r="AY199" s="320"/>
    </row>
    <row r="200" spans="1:51" ht="385.5" customHeight="1">
      <c r="A200" s="5"/>
      <c r="B200" s="288" t="s">
        <v>40</v>
      </c>
      <c r="C200" s="289"/>
      <c r="D200" s="289"/>
      <c r="E200" s="289"/>
      <c r="F200" s="289"/>
      <c r="G200" s="290"/>
      <c r="H200" s="14" t="s">
        <v>97</v>
      </c>
      <c r="I200" s="9"/>
      <c r="J200" s="9"/>
      <c r="K200" s="9"/>
      <c r="L200" s="9"/>
      <c r="M200" s="9"/>
      <c r="N200" s="9"/>
      <c r="O200" s="9"/>
      <c r="P200" s="9"/>
      <c r="Q200" s="9"/>
      <c r="R200" s="9"/>
      <c r="S200" s="9"/>
      <c r="T200" s="9"/>
      <c r="U200" s="9"/>
      <c r="V200" s="9"/>
      <c r="W200" s="9"/>
      <c r="X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15"/>
    </row>
    <row r="201" spans="1:51" ht="348.95" customHeight="1">
      <c r="B201" s="291"/>
      <c r="C201" s="292"/>
      <c r="D201" s="292"/>
      <c r="E201" s="292"/>
      <c r="F201" s="292"/>
      <c r="G201" s="293"/>
      <c r="H201" s="10"/>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2"/>
    </row>
    <row r="202" spans="1:51" ht="324" customHeight="1" thickBot="1">
      <c r="B202" s="294"/>
      <c r="C202" s="295"/>
      <c r="D202" s="295"/>
      <c r="E202" s="295"/>
      <c r="F202" s="295"/>
      <c r="G202" s="296"/>
      <c r="H202" s="26"/>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27"/>
    </row>
    <row r="203" spans="1:51" ht="18" customHeight="1">
      <c r="B203" s="25"/>
      <c r="C203" s="25"/>
      <c r="D203" s="25"/>
      <c r="E203" s="25"/>
      <c r="F203" s="25"/>
      <c r="G203" s="25"/>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row>
    <row r="204" spans="1:51" ht="24" customHeight="1" thickBot="1">
      <c r="B204" s="306" t="s">
        <v>100</v>
      </c>
      <c r="C204" s="306"/>
      <c r="D204" s="306"/>
      <c r="E204" s="306"/>
      <c r="F204" s="307"/>
      <c r="G204" s="307"/>
      <c r="H204" s="663" t="s">
        <v>378</v>
      </c>
      <c r="I204" s="663"/>
      <c r="J204" s="663"/>
      <c r="K204" s="663"/>
      <c r="L204" s="663"/>
      <c r="M204" s="663"/>
      <c r="N204" s="663"/>
      <c r="O204" s="663"/>
      <c r="P204" s="663"/>
      <c r="Q204" s="663"/>
      <c r="R204" s="663"/>
      <c r="S204" s="663"/>
      <c r="T204" s="663"/>
      <c r="U204" s="663"/>
      <c r="V204" s="663"/>
      <c r="W204" s="663"/>
      <c r="X204" s="663"/>
      <c r="Y204" s="663"/>
      <c r="Z204" s="663"/>
      <c r="AA204" s="663"/>
      <c r="AB204" s="663"/>
      <c r="AC204" s="663"/>
      <c r="AD204" s="663"/>
      <c r="AE204" s="663"/>
      <c r="AF204" s="663"/>
      <c r="AG204" s="663"/>
      <c r="AH204" s="663"/>
      <c r="AI204" s="663"/>
      <c r="AJ204" s="663"/>
      <c r="AK204" s="663"/>
      <c r="AL204" s="663"/>
      <c r="AM204" s="663"/>
      <c r="AN204" s="663"/>
      <c r="AO204" s="663"/>
      <c r="AP204" s="663"/>
      <c r="AQ204" s="663"/>
      <c r="AR204" s="663"/>
      <c r="AS204" s="663"/>
      <c r="AT204" s="663"/>
      <c r="AU204" s="663"/>
      <c r="AV204" s="663"/>
      <c r="AW204" s="663"/>
      <c r="AX204" s="663"/>
      <c r="AY204" s="663"/>
    </row>
    <row r="205" spans="1:51" ht="24.75" customHeight="1">
      <c r="B205" s="308" t="s">
        <v>75</v>
      </c>
      <c r="C205" s="309"/>
      <c r="D205" s="309"/>
      <c r="E205" s="309"/>
      <c r="F205" s="309"/>
      <c r="G205" s="310"/>
      <c r="H205" s="314" t="s">
        <v>500</v>
      </c>
      <c r="I205" s="315"/>
      <c r="J205" s="315"/>
      <c r="K205" s="315"/>
      <c r="L205" s="315"/>
      <c r="M205" s="315"/>
      <c r="N205" s="315"/>
      <c r="O205" s="315"/>
      <c r="P205" s="315"/>
      <c r="Q205" s="315"/>
      <c r="R205" s="315"/>
      <c r="S205" s="315"/>
      <c r="T205" s="315"/>
      <c r="U205" s="315"/>
      <c r="V205" s="315"/>
      <c r="W205" s="315"/>
      <c r="X205" s="315"/>
      <c r="Y205" s="315"/>
      <c r="Z205" s="315"/>
      <c r="AA205" s="315"/>
      <c r="AB205" s="315"/>
      <c r="AC205" s="316"/>
      <c r="AD205" s="314" t="s">
        <v>259</v>
      </c>
      <c r="AE205" s="315"/>
      <c r="AF205" s="315"/>
      <c r="AG205" s="315"/>
      <c r="AH205" s="315"/>
      <c r="AI205" s="315"/>
      <c r="AJ205" s="315"/>
      <c r="AK205" s="315"/>
      <c r="AL205" s="315"/>
      <c r="AM205" s="315"/>
      <c r="AN205" s="315"/>
      <c r="AO205" s="315"/>
      <c r="AP205" s="315"/>
      <c r="AQ205" s="315"/>
      <c r="AR205" s="315"/>
      <c r="AS205" s="315"/>
      <c r="AT205" s="315"/>
      <c r="AU205" s="315"/>
      <c r="AV205" s="315"/>
      <c r="AW205" s="315"/>
      <c r="AX205" s="315"/>
      <c r="AY205" s="317"/>
    </row>
    <row r="206" spans="1:51" ht="24.75" customHeight="1">
      <c r="B206" s="308"/>
      <c r="C206" s="309"/>
      <c r="D206" s="309"/>
      <c r="E206" s="309"/>
      <c r="F206" s="309"/>
      <c r="G206" s="310"/>
      <c r="H206" s="278" t="s">
        <v>23</v>
      </c>
      <c r="I206" s="279"/>
      <c r="J206" s="279"/>
      <c r="K206" s="279"/>
      <c r="L206" s="280"/>
      <c r="M206" s="259" t="s">
        <v>24</v>
      </c>
      <c r="N206" s="279"/>
      <c r="O206" s="279"/>
      <c r="P206" s="279"/>
      <c r="Q206" s="279"/>
      <c r="R206" s="279"/>
      <c r="S206" s="279"/>
      <c r="T206" s="279"/>
      <c r="U206" s="279"/>
      <c r="V206" s="279"/>
      <c r="W206" s="279"/>
      <c r="X206" s="279"/>
      <c r="Y206" s="280"/>
      <c r="Z206" s="262" t="s">
        <v>25</v>
      </c>
      <c r="AA206" s="281"/>
      <c r="AB206" s="281"/>
      <c r="AC206" s="318"/>
      <c r="AD206" s="278" t="s">
        <v>23</v>
      </c>
      <c r="AE206" s="279"/>
      <c r="AF206" s="279"/>
      <c r="AG206" s="279"/>
      <c r="AH206" s="280"/>
      <c r="AI206" s="259" t="s">
        <v>24</v>
      </c>
      <c r="AJ206" s="279"/>
      <c r="AK206" s="279"/>
      <c r="AL206" s="279"/>
      <c r="AM206" s="279"/>
      <c r="AN206" s="279"/>
      <c r="AO206" s="279"/>
      <c r="AP206" s="279"/>
      <c r="AQ206" s="279"/>
      <c r="AR206" s="279"/>
      <c r="AS206" s="279"/>
      <c r="AT206" s="279"/>
      <c r="AU206" s="280"/>
      <c r="AV206" s="262" t="s">
        <v>25</v>
      </c>
      <c r="AW206" s="281"/>
      <c r="AX206" s="281"/>
      <c r="AY206" s="282"/>
    </row>
    <row r="207" spans="1:51" ht="24.75" customHeight="1">
      <c r="B207" s="308"/>
      <c r="C207" s="309"/>
      <c r="D207" s="309"/>
      <c r="E207" s="309"/>
      <c r="F207" s="309"/>
      <c r="G207" s="310"/>
      <c r="H207" s="243" t="s">
        <v>210</v>
      </c>
      <c r="I207" s="244"/>
      <c r="J207" s="244"/>
      <c r="K207" s="244"/>
      <c r="L207" s="245"/>
      <c r="M207" s="246" t="s">
        <v>380</v>
      </c>
      <c r="N207" s="286"/>
      <c r="O207" s="286"/>
      <c r="P207" s="286"/>
      <c r="Q207" s="286"/>
      <c r="R207" s="286"/>
      <c r="S207" s="286"/>
      <c r="T207" s="286"/>
      <c r="U207" s="286"/>
      <c r="V207" s="286"/>
      <c r="W207" s="286"/>
      <c r="X207" s="286"/>
      <c r="Y207" s="287"/>
      <c r="Z207" s="249">
        <v>33</v>
      </c>
      <c r="AA207" s="250"/>
      <c r="AB207" s="250"/>
      <c r="AC207" s="527"/>
      <c r="AD207" s="243"/>
      <c r="AE207" s="244"/>
      <c r="AF207" s="244"/>
      <c r="AG207" s="244"/>
      <c r="AH207" s="245"/>
      <c r="AI207" s="246"/>
      <c r="AJ207" s="286"/>
      <c r="AK207" s="286"/>
      <c r="AL207" s="286"/>
      <c r="AM207" s="286"/>
      <c r="AN207" s="286"/>
      <c r="AO207" s="286"/>
      <c r="AP207" s="286"/>
      <c r="AQ207" s="286"/>
      <c r="AR207" s="286"/>
      <c r="AS207" s="286"/>
      <c r="AT207" s="286"/>
      <c r="AU207" s="287"/>
      <c r="AV207" s="249"/>
      <c r="AW207" s="250"/>
      <c r="AX207" s="250"/>
      <c r="AY207" s="252"/>
    </row>
    <row r="208" spans="1:51" ht="24.75" customHeight="1">
      <c r="B208" s="308"/>
      <c r="C208" s="309"/>
      <c r="D208" s="309"/>
      <c r="E208" s="309"/>
      <c r="F208" s="309"/>
      <c r="G208" s="310"/>
      <c r="H208" s="233" t="s">
        <v>210</v>
      </c>
      <c r="I208" s="234"/>
      <c r="J208" s="234"/>
      <c r="K208" s="234"/>
      <c r="L208" s="235"/>
      <c r="M208" s="236" t="s">
        <v>381</v>
      </c>
      <c r="N208" s="919"/>
      <c r="O208" s="919"/>
      <c r="P208" s="919"/>
      <c r="Q208" s="919"/>
      <c r="R208" s="919"/>
      <c r="S208" s="919"/>
      <c r="T208" s="919"/>
      <c r="U208" s="919"/>
      <c r="V208" s="919"/>
      <c r="W208" s="919"/>
      <c r="X208" s="919"/>
      <c r="Y208" s="920"/>
      <c r="Z208" s="239">
        <v>29</v>
      </c>
      <c r="AA208" s="240"/>
      <c r="AB208" s="240"/>
      <c r="AC208" s="242"/>
      <c r="AD208" s="233"/>
      <c r="AE208" s="234"/>
      <c r="AF208" s="234"/>
      <c r="AG208" s="234"/>
      <c r="AH208" s="235"/>
      <c r="AI208" s="236"/>
      <c r="AJ208" s="237"/>
      <c r="AK208" s="237"/>
      <c r="AL208" s="237"/>
      <c r="AM208" s="237"/>
      <c r="AN208" s="237"/>
      <c r="AO208" s="237"/>
      <c r="AP208" s="237"/>
      <c r="AQ208" s="237"/>
      <c r="AR208" s="237"/>
      <c r="AS208" s="237"/>
      <c r="AT208" s="237"/>
      <c r="AU208" s="238"/>
      <c r="AV208" s="239"/>
      <c r="AW208" s="240"/>
      <c r="AX208" s="240"/>
      <c r="AY208" s="241"/>
    </row>
    <row r="209" spans="2:51" ht="24.75" customHeight="1">
      <c r="B209" s="308"/>
      <c r="C209" s="309"/>
      <c r="D209" s="309"/>
      <c r="E209" s="309"/>
      <c r="F209" s="309"/>
      <c r="G209" s="310"/>
      <c r="H209" s="233" t="s">
        <v>210</v>
      </c>
      <c r="I209" s="234"/>
      <c r="J209" s="234"/>
      <c r="K209" s="234"/>
      <c r="L209" s="235"/>
      <c r="M209" s="236" t="s">
        <v>382</v>
      </c>
      <c r="N209" s="919"/>
      <c r="O209" s="919"/>
      <c r="P209" s="919"/>
      <c r="Q209" s="919"/>
      <c r="R209" s="919"/>
      <c r="S209" s="919"/>
      <c r="T209" s="919"/>
      <c r="U209" s="919"/>
      <c r="V209" s="919"/>
      <c r="W209" s="919"/>
      <c r="X209" s="919"/>
      <c r="Y209" s="920"/>
      <c r="Z209" s="239">
        <v>20</v>
      </c>
      <c r="AA209" s="240"/>
      <c r="AB209" s="240"/>
      <c r="AC209" s="242"/>
      <c r="AD209" s="233"/>
      <c r="AE209" s="234"/>
      <c r="AF209" s="234"/>
      <c r="AG209" s="234"/>
      <c r="AH209" s="235"/>
      <c r="AI209" s="236"/>
      <c r="AJ209" s="237"/>
      <c r="AK209" s="237"/>
      <c r="AL209" s="237"/>
      <c r="AM209" s="237"/>
      <c r="AN209" s="237"/>
      <c r="AO209" s="237"/>
      <c r="AP209" s="237"/>
      <c r="AQ209" s="237"/>
      <c r="AR209" s="237"/>
      <c r="AS209" s="237"/>
      <c r="AT209" s="237"/>
      <c r="AU209" s="238"/>
      <c r="AV209" s="239"/>
      <c r="AW209" s="240"/>
      <c r="AX209" s="240"/>
      <c r="AY209" s="241"/>
    </row>
    <row r="210" spans="2:51" ht="24.75" customHeight="1">
      <c r="B210" s="308"/>
      <c r="C210" s="309"/>
      <c r="D210" s="309"/>
      <c r="E210" s="309"/>
      <c r="F210" s="309"/>
      <c r="G210" s="310"/>
      <c r="H210" s="233" t="s">
        <v>210</v>
      </c>
      <c r="I210" s="234"/>
      <c r="J210" s="234"/>
      <c r="K210" s="234"/>
      <c r="L210" s="235"/>
      <c r="M210" s="236" t="s">
        <v>383</v>
      </c>
      <c r="N210" s="919"/>
      <c r="O210" s="919"/>
      <c r="P210" s="919"/>
      <c r="Q210" s="919"/>
      <c r="R210" s="919"/>
      <c r="S210" s="919"/>
      <c r="T210" s="919"/>
      <c r="U210" s="919"/>
      <c r="V210" s="919"/>
      <c r="W210" s="919"/>
      <c r="X210" s="919"/>
      <c r="Y210" s="920"/>
      <c r="Z210" s="239">
        <v>18</v>
      </c>
      <c r="AA210" s="240"/>
      <c r="AB210" s="240"/>
      <c r="AC210" s="242"/>
      <c r="AD210" s="233"/>
      <c r="AE210" s="234"/>
      <c r="AF210" s="234"/>
      <c r="AG210" s="234"/>
      <c r="AH210" s="235"/>
      <c r="AI210" s="236"/>
      <c r="AJ210" s="237"/>
      <c r="AK210" s="237"/>
      <c r="AL210" s="237"/>
      <c r="AM210" s="237"/>
      <c r="AN210" s="237"/>
      <c r="AO210" s="237"/>
      <c r="AP210" s="237"/>
      <c r="AQ210" s="237"/>
      <c r="AR210" s="237"/>
      <c r="AS210" s="237"/>
      <c r="AT210" s="237"/>
      <c r="AU210" s="238"/>
      <c r="AV210" s="239"/>
      <c r="AW210" s="240"/>
      <c r="AX210" s="240"/>
      <c r="AY210" s="241"/>
    </row>
    <row r="211" spans="2:51" ht="24.75" customHeight="1">
      <c r="B211" s="308"/>
      <c r="C211" s="309"/>
      <c r="D211" s="309"/>
      <c r="E211" s="309"/>
      <c r="F211" s="309"/>
      <c r="G211" s="310"/>
      <c r="H211" s="233" t="s">
        <v>210</v>
      </c>
      <c r="I211" s="234"/>
      <c r="J211" s="234"/>
      <c r="K211" s="234"/>
      <c r="L211" s="235"/>
      <c r="M211" s="236" t="s">
        <v>384</v>
      </c>
      <c r="N211" s="919"/>
      <c r="O211" s="919"/>
      <c r="P211" s="919"/>
      <c r="Q211" s="919"/>
      <c r="R211" s="919"/>
      <c r="S211" s="919"/>
      <c r="T211" s="919"/>
      <c r="U211" s="919"/>
      <c r="V211" s="919"/>
      <c r="W211" s="919"/>
      <c r="X211" s="919"/>
      <c r="Y211" s="920"/>
      <c r="Z211" s="239">
        <v>17</v>
      </c>
      <c r="AA211" s="240"/>
      <c r="AB211" s="240"/>
      <c r="AC211" s="240"/>
      <c r="AD211" s="233"/>
      <c r="AE211" s="234"/>
      <c r="AF211" s="234"/>
      <c r="AG211" s="234"/>
      <c r="AH211" s="235"/>
      <c r="AI211" s="236"/>
      <c r="AJ211" s="237"/>
      <c r="AK211" s="237"/>
      <c r="AL211" s="237"/>
      <c r="AM211" s="237"/>
      <c r="AN211" s="237"/>
      <c r="AO211" s="237"/>
      <c r="AP211" s="237"/>
      <c r="AQ211" s="237"/>
      <c r="AR211" s="237"/>
      <c r="AS211" s="237"/>
      <c r="AT211" s="237"/>
      <c r="AU211" s="238"/>
      <c r="AV211" s="239"/>
      <c r="AW211" s="240"/>
      <c r="AX211" s="240"/>
      <c r="AY211" s="241"/>
    </row>
    <row r="212" spans="2:51" ht="24.75" customHeight="1">
      <c r="B212" s="308"/>
      <c r="C212" s="309"/>
      <c r="D212" s="309"/>
      <c r="E212" s="309"/>
      <c r="F212" s="309"/>
      <c r="G212" s="310"/>
      <c r="H212" s="233" t="s">
        <v>210</v>
      </c>
      <c r="I212" s="234"/>
      <c r="J212" s="234"/>
      <c r="K212" s="234"/>
      <c r="L212" s="235"/>
      <c r="M212" s="236" t="s">
        <v>385</v>
      </c>
      <c r="N212" s="919"/>
      <c r="O212" s="919"/>
      <c r="P212" s="919"/>
      <c r="Q212" s="919"/>
      <c r="R212" s="919"/>
      <c r="S212" s="919"/>
      <c r="T212" s="919"/>
      <c r="U212" s="919"/>
      <c r="V212" s="919"/>
      <c r="W212" s="919"/>
      <c r="X212" s="919"/>
      <c r="Y212" s="920"/>
      <c r="Z212" s="239">
        <v>16</v>
      </c>
      <c r="AA212" s="240"/>
      <c r="AB212" s="240"/>
      <c r="AC212" s="240"/>
      <c r="AD212" s="233"/>
      <c r="AE212" s="234"/>
      <c r="AF212" s="234"/>
      <c r="AG212" s="234"/>
      <c r="AH212" s="235"/>
      <c r="AI212" s="236"/>
      <c r="AJ212" s="237"/>
      <c r="AK212" s="237"/>
      <c r="AL212" s="237"/>
      <c r="AM212" s="237"/>
      <c r="AN212" s="237"/>
      <c r="AO212" s="237"/>
      <c r="AP212" s="237"/>
      <c r="AQ212" s="237"/>
      <c r="AR212" s="237"/>
      <c r="AS212" s="237"/>
      <c r="AT212" s="237"/>
      <c r="AU212" s="238"/>
      <c r="AV212" s="239"/>
      <c r="AW212" s="240"/>
      <c r="AX212" s="240"/>
      <c r="AY212" s="241"/>
    </row>
    <row r="213" spans="2:51" ht="24.75" customHeight="1">
      <c r="B213" s="308"/>
      <c r="C213" s="309"/>
      <c r="D213" s="309"/>
      <c r="E213" s="309"/>
      <c r="F213" s="309"/>
      <c r="G213" s="310"/>
      <c r="H213" s="233" t="s">
        <v>210</v>
      </c>
      <c r="I213" s="234"/>
      <c r="J213" s="234"/>
      <c r="K213" s="234"/>
      <c r="L213" s="235"/>
      <c r="M213" s="236" t="s">
        <v>386</v>
      </c>
      <c r="N213" s="919"/>
      <c r="O213" s="919"/>
      <c r="P213" s="919"/>
      <c r="Q213" s="919"/>
      <c r="R213" s="919"/>
      <c r="S213" s="919"/>
      <c r="T213" s="919"/>
      <c r="U213" s="919"/>
      <c r="V213" s="919"/>
      <c r="W213" s="919"/>
      <c r="X213" s="919"/>
      <c r="Y213" s="920"/>
      <c r="Z213" s="239">
        <v>15</v>
      </c>
      <c r="AA213" s="240"/>
      <c r="AB213" s="240"/>
      <c r="AC213" s="240"/>
      <c r="AD213" s="233"/>
      <c r="AE213" s="234"/>
      <c r="AF213" s="234"/>
      <c r="AG213" s="234"/>
      <c r="AH213" s="235"/>
      <c r="AI213" s="236"/>
      <c r="AJ213" s="237"/>
      <c r="AK213" s="237"/>
      <c r="AL213" s="237"/>
      <c r="AM213" s="237"/>
      <c r="AN213" s="237"/>
      <c r="AO213" s="237"/>
      <c r="AP213" s="237"/>
      <c r="AQ213" s="237"/>
      <c r="AR213" s="237"/>
      <c r="AS213" s="237"/>
      <c r="AT213" s="237"/>
      <c r="AU213" s="238"/>
      <c r="AV213" s="239"/>
      <c r="AW213" s="240"/>
      <c r="AX213" s="240"/>
      <c r="AY213" s="241"/>
    </row>
    <row r="214" spans="2:51" ht="24.75" customHeight="1">
      <c r="B214" s="308"/>
      <c r="C214" s="309"/>
      <c r="D214" s="309"/>
      <c r="E214" s="309"/>
      <c r="F214" s="309"/>
      <c r="G214" s="310"/>
      <c r="H214" s="224" t="s">
        <v>210</v>
      </c>
      <c r="I214" s="225"/>
      <c r="J214" s="225"/>
      <c r="K214" s="225"/>
      <c r="L214" s="226"/>
      <c r="M214" s="227" t="s">
        <v>387</v>
      </c>
      <c r="N214" s="921"/>
      <c r="O214" s="921"/>
      <c r="P214" s="921"/>
      <c r="Q214" s="921"/>
      <c r="R214" s="921"/>
      <c r="S214" s="921"/>
      <c r="T214" s="921"/>
      <c r="U214" s="921"/>
      <c r="V214" s="921"/>
      <c r="W214" s="921"/>
      <c r="X214" s="921"/>
      <c r="Y214" s="922"/>
      <c r="Z214" s="230">
        <v>13</v>
      </c>
      <c r="AA214" s="231"/>
      <c r="AB214" s="231"/>
      <c r="AC214" s="231"/>
      <c r="AD214" s="224"/>
      <c r="AE214" s="225"/>
      <c r="AF214" s="225"/>
      <c r="AG214" s="225"/>
      <c r="AH214" s="226"/>
      <c r="AI214" s="227"/>
      <c r="AJ214" s="228"/>
      <c r="AK214" s="228"/>
      <c r="AL214" s="228"/>
      <c r="AM214" s="228"/>
      <c r="AN214" s="228"/>
      <c r="AO214" s="228"/>
      <c r="AP214" s="228"/>
      <c r="AQ214" s="228"/>
      <c r="AR214" s="228"/>
      <c r="AS214" s="228"/>
      <c r="AT214" s="228"/>
      <c r="AU214" s="229"/>
      <c r="AV214" s="230"/>
      <c r="AW214" s="231"/>
      <c r="AX214" s="231"/>
      <c r="AY214" s="232"/>
    </row>
    <row r="215" spans="2:51" ht="24.75" customHeight="1">
      <c r="B215" s="308"/>
      <c r="C215" s="309"/>
      <c r="D215" s="309"/>
      <c r="E215" s="309"/>
      <c r="F215" s="309"/>
      <c r="G215" s="310"/>
      <c r="H215" s="266" t="s">
        <v>26</v>
      </c>
      <c r="I215" s="267"/>
      <c r="J215" s="267"/>
      <c r="K215" s="267"/>
      <c r="L215" s="267"/>
      <c r="M215" s="268"/>
      <c r="N215" s="269"/>
      <c r="O215" s="269"/>
      <c r="P215" s="269"/>
      <c r="Q215" s="269"/>
      <c r="R215" s="269"/>
      <c r="S215" s="269"/>
      <c r="T215" s="269"/>
      <c r="U215" s="269"/>
      <c r="V215" s="269"/>
      <c r="W215" s="269"/>
      <c r="X215" s="269"/>
      <c r="Y215" s="270"/>
      <c r="Z215" s="271">
        <f>SUM(Z207:AC214)</f>
        <v>161</v>
      </c>
      <c r="AA215" s="272"/>
      <c r="AB215" s="272"/>
      <c r="AC215" s="273"/>
      <c r="AD215" s="266" t="s">
        <v>26</v>
      </c>
      <c r="AE215" s="267"/>
      <c r="AF215" s="267"/>
      <c r="AG215" s="267"/>
      <c r="AH215" s="267"/>
      <c r="AI215" s="268"/>
      <c r="AJ215" s="269"/>
      <c r="AK215" s="269"/>
      <c r="AL215" s="269"/>
      <c r="AM215" s="269"/>
      <c r="AN215" s="269"/>
      <c r="AO215" s="269"/>
      <c r="AP215" s="269"/>
      <c r="AQ215" s="269"/>
      <c r="AR215" s="269"/>
      <c r="AS215" s="269"/>
      <c r="AT215" s="269"/>
      <c r="AU215" s="270"/>
      <c r="AV215" s="271">
        <f>SUM(AV207:AY214)</f>
        <v>0</v>
      </c>
      <c r="AW215" s="272"/>
      <c r="AX215" s="272"/>
      <c r="AY215" s="274"/>
    </row>
    <row r="216" spans="2:51" ht="25.15" customHeight="1">
      <c r="B216" s="308"/>
      <c r="C216" s="309"/>
      <c r="D216" s="309"/>
      <c r="E216" s="309"/>
      <c r="F216" s="309"/>
      <c r="G216" s="310"/>
      <c r="H216" s="253" t="s">
        <v>501</v>
      </c>
      <c r="I216" s="254"/>
      <c r="J216" s="254"/>
      <c r="K216" s="254"/>
      <c r="L216" s="254"/>
      <c r="M216" s="254"/>
      <c r="N216" s="254"/>
      <c r="O216" s="254"/>
      <c r="P216" s="254"/>
      <c r="Q216" s="254"/>
      <c r="R216" s="254"/>
      <c r="S216" s="254"/>
      <c r="T216" s="254"/>
      <c r="U216" s="254"/>
      <c r="V216" s="254"/>
      <c r="W216" s="254"/>
      <c r="X216" s="254"/>
      <c r="Y216" s="254"/>
      <c r="Z216" s="254"/>
      <c r="AA216" s="254"/>
      <c r="AB216" s="254"/>
      <c r="AC216" s="255"/>
      <c r="AD216" s="253" t="s">
        <v>356</v>
      </c>
      <c r="AE216" s="254"/>
      <c r="AF216" s="254"/>
      <c r="AG216" s="254"/>
      <c r="AH216" s="254"/>
      <c r="AI216" s="254"/>
      <c r="AJ216" s="254"/>
      <c r="AK216" s="254"/>
      <c r="AL216" s="254"/>
      <c r="AM216" s="254"/>
      <c r="AN216" s="254"/>
      <c r="AO216" s="254"/>
      <c r="AP216" s="254"/>
      <c r="AQ216" s="254"/>
      <c r="AR216" s="254"/>
      <c r="AS216" s="254"/>
      <c r="AT216" s="254"/>
      <c r="AU216" s="254"/>
      <c r="AV216" s="254"/>
      <c r="AW216" s="254"/>
      <c r="AX216" s="254"/>
      <c r="AY216" s="256"/>
    </row>
    <row r="217" spans="2:51" ht="25.5" customHeight="1">
      <c r="B217" s="308"/>
      <c r="C217" s="309"/>
      <c r="D217" s="309"/>
      <c r="E217" s="309"/>
      <c r="F217" s="309"/>
      <c r="G217" s="310"/>
      <c r="H217" s="257" t="s">
        <v>23</v>
      </c>
      <c r="I217" s="258"/>
      <c r="J217" s="258"/>
      <c r="K217" s="258"/>
      <c r="L217" s="258"/>
      <c r="M217" s="259" t="s">
        <v>24</v>
      </c>
      <c r="N217" s="260"/>
      <c r="O217" s="260"/>
      <c r="P217" s="260"/>
      <c r="Q217" s="260"/>
      <c r="R217" s="260"/>
      <c r="S217" s="260"/>
      <c r="T217" s="260"/>
      <c r="U217" s="260"/>
      <c r="V217" s="260"/>
      <c r="W217" s="260"/>
      <c r="X217" s="260"/>
      <c r="Y217" s="261"/>
      <c r="Z217" s="262" t="s">
        <v>25</v>
      </c>
      <c r="AA217" s="263"/>
      <c r="AB217" s="263"/>
      <c r="AC217" s="264"/>
      <c r="AD217" s="257" t="s">
        <v>23</v>
      </c>
      <c r="AE217" s="258"/>
      <c r="AF217" s="258"/>
      <c r="AG217" s="258"/>
      <c r="AH217" s="258"/>
      <c r="AI217" s="259" t="s">
        <v>24</v>
      </c>
      <c r="AJ217" s="260"/>
      <c r="AK217" s="260"/>
      <c r="AL217" s="260"/>
      <c r="AM217" s="260"/>
      <c r="AN217" s="260"/>
      <c r="AO217" s="260"/>
      <c r="AP217" s="260"/>
      <c r="AQ217" s="260"/>
      <c r="AR217" s="260"/>
      <c r="AS217" s="260"/>
      <c r="AT217" s="260"/>
      <c r="AU217" s="261"/>
      <c r="AV217" s="262" t="s">
        <v>25</v>
      </c>
      <c r="AW217" s="263"/>
      <c r="AX217" s="263"/>
      <c r="AY217" s="265"/>
    </row>
    <row r="218" spans="2:51" ht="24.75" customHeight="1">
      <c r="B218" s="308"/>
      <c r="C218" s="309"/>
      <c r="D218" s="309"/>
      <c r="E218" s="309"/>
      <c r="F218" s="309"/>
      <c r="G218" s="310"/>
      <c r="H218" s="243"/>
      <c r="I218" s="244"/>
      <c r="J218" s="244"/>
      <c r="K218" s="244"/>
      <c r="L218" s="245"/>
      <c r="M218" s="246"/>
      <c r="N218" s="247"/>
      <c r="O218" s="247"/>
      <c r="P218" s="247"/>
      <c r="Q218" s="247"/>
      <c r="R218" s="247"/>
      <c r="S218" s="247"/>
      <c r="T218" s="247"/>
      <c r="U218" s="247"/>
      <c r="V218" s="247"/>
      <c r="W218" s="247"/>
      <c r="X218" s="247"/>
      <c r="Y218" s="248"/>
      <c r="Z218" s="249"/>
      <c r="AA218" s="250"/>
      <c r="AB218" s="250"/>
      <c r="AC218" s="251"/>
      <c r="AD218" s="243"/>
      <c r="AE218" s="244"/>
      <c r="AF218" s="244"/>
      <c r="AG218" s="244"/>
      <c r="AH218" s="245"/>
      <c r="AI218" s="246"/>
      <c r="AJ218" s="247"/>
      <c r="AK218" s="247"/>
      <c r="AL218" s="247"/>
      <c r="AM218" s="247"/>
      <c r="AN218" s="247"/>
      <c r="AO218" s="247"/>
      <c r="AP218" s="247"/>
      <c r="AQ218" s="247"/>
      <c r="AR218" s="247"/>
      <c r="AS218" s="247"/>
      <c r="AT218" s="247"/>
      <c r="AU218" s="248"/>
      <c r="AV218" s="249"/>
      <c r="AW218" s="250"/>
      <c r="AX218" s="250"/>
      <c r="AY218" s="252"/>
    </row>
    <row r="219" spans="2:51" ht="24.75" customHeight="1">
      <c r="B219" s="308"/>
      <c r="C219" s="309"/>
      <c r="D219" s="309"/>
      <c r="E219" s="309"/>
      <c r="F219" s="309"/>
      <c r="G219" s="310"/>
      <c r="H219" s="233"/>
      <c r="I219" s="234"/>
      <c r="J219" s="234"/>
      <c r="K219" s="234"/>
      <c r="L219" s="235"/>
      <c r="M219" s="236"/>
      <c r="N219" s="237"/>
      <c r="O219" s="237"/>
      <c r="P219" s="237"/>
      <c r="Q219" s="237"/>
      <c r="R219" s="237"/>
      <c r="S219" s="237"/>
      <c r="T219" s="237"/>
      <c r="U219" s="237"/>
      <c r="V219" s="237"/>
      <c r="W219" s="237"/>
      <c r="X219" s="237"/>
      <c r="Y219" s="238"/>
      <c r="Z219" s="239"/>
      <c r="AA219" s="240"/>
      <c r="AB219" s="240"/>
      <c r="AC219" s="242"/>
      <c r="AD219" s="233"/>
      <c r="AE219" s="234"/>
      <c r="AF219" s="234"/>
      <c r="AG219" s="234"/>
      <c r="AH219" s="235"/>
      <c r="AI219" s="236"/>
      <c r="AJ219" s="237"/>
      <c r="AK219" s="237"/>
      <c r="AL219" s="237"/>
      <c r="AM219" s="237"/>
      <c r="AN219" s="237"/>
      <c r="AO219" s="237"/>
      <c r="AP219" s="237"/>
      <c r="AQ219" s="237"/>
      <c r="AR219" s="237"/>
      <c r="AS219" s="237"/>
      <c r="AT219" s="237"/>
      <c r="AU219" s="238"/>
      <c r="AV219" s="239"/>
      <c r="AW219" s="240"/>
      <c r="AX219" s="240"/>
      <c r="AY219" s="241"/>
    </row>
    <row r="220" spans="2:51" ht="24.75" customHeight="1">
      <c r="B220" s="308"/>
      <c r="C220" s="309"/>
      <c r="D220" s="309"/>
      <c r="E220" s="309"/>
      <c r="F220" s="309"/>
      <c r="G220" s="310"/>
      <c r="H220" s="233"/>
      <c r="I220" s="234"/>
      <c r="J220" s="234"/>
      <c r="K220" s="234"/>
      <c r="L220" s="235"/>
      <c r="M220" s="236"/>
      <c r="N220" s="237"/>
      <c r="O220" s="237"/>
      <c r="P220" s="237"/>
      <c r="Q220" s="237"/>
      <c r="R220" s="237"/>
      <c r="S220" s="237"/>
      <c r="T220" s="237"/>
      <c r="U220" s="237"/>
      <c r="V220" s="237"/>
      <c r="W220" s="237"/>
      <c r="X220" s="237"/>
      <c r="Y220" s="238"/>
      <c r="Z220" s="239"/>
      <c r="AA220" s="240"/>
      <c r="AB220" s="240"/>
      <c r="AC220" s="242"/>
      <c r="AD220" s="233"/>
      <c r="AE220" s="234"/>
      <c r="AF220" s="234"/>
      <c r="AG220" s="234"/>
      <c r="AH220" s="235"/>
      <c r="AI220" s="236"/>
      <c r="AJ220" s="237"/>
      <c r="AK220" s="237"/>
      <c r="AL220" s="237"/>
      <c r="AM220" s="237"/>
      <c r="AN220" s="237"/>
      <c r="AO220" s="237"/>
      <c r="AP220" s="237"/>
      <c r="AQ220" s="237"/>
      <c r="AR220" s="237"/>
      <c r="AS220" s="237"/>
      <c r="AT220" s="237"/>
      <c r="AU220" s="238"/>
      <c r="AV220" s="239"/>
      <c r="AW220" s="240"/>
      <c r="AX220" s="240"/>
      <c r="AY220" s="241"/>
    </row>
    <row r="221" spans="2:51" ht="24.75" customHeight="1">
      <c r="B221" s="308"/>
      <c r="C221" s="309"/>
      <c r="D221" s="309"/>
      <c r="E221" s="309"/>
      <c r="F221" s="309"/>
      <c r="G221" s="310"/>
      <c r="H221" s="233"/>
      <c r="I221" s="234"/>
      <c r="J221" s="234"/>
      <c r="K221" s="234"/>
      <c r="L221" s="235"/>
      <c r="M221" s="236"/>
      <c r="N221" s="237"/>
      <c r="O221" s="237"/>
      <c r="P221" s="237"/>
      <c r="Q221" s="237"/>
      <c r="R221" s="237"/>
      <c r="S221" s="237"/>
      <c r="T221" s="237"/>
      <c r="U221" s="237"/>
      <c r="V221" s="237"/>
      <c r="W221" s="237"/>
      <c r="X221" s="237"/>
      <c r="Y221" s="238"/>
      <c r="Z221" s="239"/>
      <c r="AA221" s="240"/>
      <c r="AB221" s="240"/>
      <c r="AC221" s="242"/>
      <c r="AD221" s="233"/>
      <c r="AE221" s="234"/>
      <c r="AF221" s="234"/>
      <c r="AG221" s="234"/>
      <c r="AH221" s="235"/>
      <c r="AI221" s="236"/>
      <c r="AJ221" s="237"/>
      <c r="AK221" s="237"/>
      <c r="AL221" s="237"/>
      <c r="AM221" s="237"/>
      <c r="AN221" s="237"/>
      <c r="AO221" s="237"/>
      <c r="AP221" s="237"/>
      <c r="AQ221" s="237"/>
      <c r="AR221" s="237"/>
      <c r="AS221" s="237"/>
      <c r="AT221" s="237"/>
      <c r="AU221" s="238"/>
      <c r="AV221" s="239"/>
      <c r="AW221" s="240"/>
      <c r="AX221" s="240"/>
      <c r="AY221" s="241"/>
    </row>
    <row r="222" spans="2:51" ht="24.75" customHeight="1">
      <c r="B222" s="308"/>
      <c r="C222" s="309"/>
      <c r="D222" s="309"/>
      <c r="E222" s="309"/>
      <c r="F222" s="309"/>
      <c r="G222" s="310"/>
      <c r="H222" s="233"/>
      <c r="I222" s="234"/>
      <c r="J222" s="234"/>
      <c r="K222" s="234"/>
      <c r="L222" s="235"/>
      <c r="M222" s="236"/>
      <c r="N222" s="237"/>
      <c r="O222" s="237"/>
      <c r="P222" s="237"/>
      <c r="Q222" s="237"/>
      <c r="R222" s="237"/>
      <c r="S222" s="237"/>
      <c r="T222" s="237"/>
      <c r="U222" s="237"/>
      <c r="V222" s="237"/>
      <c r="W222" s="237"/>
      <c r="X222" s="237"/>
      <c r="Y222" s="238"/>
      <c r="Z222" s="239"/>
      <c r="AA222" s="240"/>
      <c r="AB222" s="240"/>
      <c r="AC222" s="240"/>
      <c r="AD222" s="233"/>
      <c r="AE222" s="234"/>
      <c r="AF222" s="234"/>
      <c r="AG222" s="234"/>
      <c r="AH222" s="235"/>
      <c r="AI222" s="236"/>
      <c r="AJ222" s="237"/>
      <c r="AK222" s="237"/>
      <c r="AL222" s="237"/>
      <c r="AM222" s="237"/>
      <c r="AN222" s="237"/>
      <c r="AO222" s="237"/>
      <c r="AP222" s="237"/>
      <c r="AQ222" s="237"/>
      <c r="AR222" s="237"/>
      <c r="AS222" s="237"/>
      <c r="AT222" s="237"/>
      <c r="AU222" s="238"/>
      <c r="AV222" s="239"/>
      <c r="AW222" s="240"/>
      <c r="AX222" s="240"/>
      <c r="AY222" s="241"/>
    </row>
    <row r="223" spans="2:51" ht="24.75" customHeight="1">
      <c r="B223" s="308"/>
      <c r="C223" s="309"/>
      <c r="D223" s="309"/>
      <c r="E223" s="309"/>
      <c r="F223" s="309"/>
      <c r="G223" s="310"/>
      <c r="H223" s="233"/>
      <c r="I223" s="234"/>
      <c r="J223" s="234"/>
      <c r="K223" s="234"/>
      <c r="L223" s="235"/>
      <c r="M223" s="236"/>
      <c r="N223" s="237"/>
      <c r="O223" s="237"/>
      <c r="P223" s="237"/>
      <c r="Q223" s="237"/>
      <c r="R223" s="237"/>
      <c r="S223" s="237"/>
      <c r="T223" s="237"/>
      <c r="U223" s="237"/>
      <c r="V223" s="237"/>
      <c r="W223" s="237"/>
      <c r="X223" s="237"/>
      <c r="Y223" s="238"/>
      <c r="Z223" s="239"/>
      <c r="AA223" s="240"/>
      <c r="AB223" s="240"/>
      <c r="AC223" s="240"/>
      <c r="AD223" s="233"/>
      <c r="AE223" s="234"/>
      <c r="AF223" s="234"/>
      <c r="AG223" s="234"/>
      <c r="AH223" s="235"/>
      <c r="AI223" s="236"/>
      <c r="AJ223" s="237"/>
      <c r="AK223" s="237"/>
      <c r="AL223" s="237"/>
      <c r="AM223" s="237"/>
      <c r="AN223" s="237"/>
      <c r="AO223" s="237"/>
      <c r="AP223" s="237"/>
      <c r="AQ223" s="237"/>
      <c r="AR223" s="237"/>
      <c r="AS223" s="237"/>
      <c r="AT223" s="237"/>
      <c r="AU223" s="238"/>
      <c r="AV223" s="239"/>
      <c r="AW223" s="240"/>
      <c r="AX223" s="240"/>
      <c r="AY223" s="241"/>
    </row>
    <row r="224" spans="2:51" ht="24.75" customHeight="1">
      <c r="B224" s="308"/>
      <c r="C224" s="309"/>
      <c r="D224" s="309"/>
      <c r="E224" s="309"/>
      <c r="F224" s="309"/>
      <c r="G224" s="310"/>
      <c r="H224" s="233"/>
      <c r="I224" s="234"/>
      <c r="J224" s="234"/>
      <c r="K224" s="234"/>
      <c r="L224" s="235"/>
      <c r="M224" s="236"/>
      <c r="N224" s="237"/>
      <c r="O224" s="237"/>
      <c r="P224" s="237"/>
      <c r="Q224" s="237"/>
      <c r="R224" s="237"/>
      <c r="S224" s="237"/>
      <c r="T224" s="237"/>
      <c r="U224" s="237"/>
      <c r="V224" s="237"/>
      <c r="W224" s="237"/>
      <c r="X224" s="237"/>
      <c r="Y224" s="238"/>
      <c r="Z224" s="239"/>
      <c r="AA224" s="240"/>
      <c r="AB224" s="240"/>
      <c r="AC224" s="240"/>
      <c r="AD224" s="233"/>
      <c r="AE224" s="234"/>
      <c r="AF224" s="234"/>
      <c r="AG224" s="234"/>
      <c r="AH224" s="235"/>
      <c r="AI224" s="236"/>
      <c r="AJ224" s="237"/>
      <c r="AK224" s="237"/>
      <c r="AL224" s="237"/>
      <c r="AM224" s="237"/>
      <c r="AN224" s="237"/>
      <c r="AO224" s="237"/>
      <c r="AP224" s="237"/>
      <c r="AQ224" s="237"/>
      <c r="AR224" s="237"/>
      <c r="AS224" s="237"/>
      <c r="AT224" s="237"/>
      <c r="AU224" s="238"/>
      <c r="AV224" s="239"/>
      <c r="AW224" s="240"/>
      <c r="AX224" s="240"/>
      <c r="AY224" s="241"/>
    </row>
    <row r="225" spans="2:51" ht="24.75" customHeight="1">
      <c r="B225" s="308"/>
      <c r="C225" s="309"/>
      <c r="D225" s="309"/>
      <c r="E225" s="309"/>
      <c r="F225" s="309"/>
      <c r="G225" s="310"/>
      <c r="H225" s="224"/>
      <c r="I225" s="225"/>
      <c r="J225" s="225"/>
      <c r="K225" s="225"/>
      <c r="L225" s="226"/>
      <c r="M225" s="227"/>
      <c r="N225" s="228"/>
      <c r="O225" s="228"/>
      <c r="P225" s="228"/>
      <c r="Q225" s="228"/>
      <c r="R225" s="228"/>
      <c r="S225" s="228"/>
      <c r="T225" s="228"/>
      <c r="U225" s="228"/>
      <c r="V225" s="228"/>
      <c r="W225" s="228"/>
      <c r="X225" s="228"/>
      <c r="Y225" s="229"/>
      <c r="Z225" s="230"/>
      <c r="AA225" s="231"/>
      <c r="AB225" s="231"/>
      <c r="AC225" s="231"/>
      <c r="AD225" s="224"/>
      <c r="AE225" s="225"/>
      <c r="AF225" s="225"/>
      <c r="AG225" s="225"/>
      <c r="AH225" s="226"/>
      <c r="AI225" s="227"/>
      <c r="AJ225" s="228"/>
      <c r="AK225" s="228"/>
      <c r="AL225" s="228"/>
      <c r="AM225" s="228"/>
      <c r="AN225" s="228"/>
      <c r="AO225" s="228"/>
      <c r="AP225" s="228"/>
      <c r="AQ225" s="228"/>
      <c r="AR225" s="228"/>
      <c r="AS225" s="228"/>
      <c r="AT225" s="228"/>
      <c r="AU225" s="229"/>
      <c r="AV225" s="230"/>
      <c r="AW225" s="231"/>
      <c r="AX225" s="231"/>
      <c r="AY225" s="232"/>
    </row>
    <row r="226" spans="2:51" ht="24.75" customHeight="1">
      <c r="B226" s="308"/>
      <c r="C226" s="309"/>
      <c r="D226" s="309"/>
      <c r="E226" s="309"/>
      <c r="F226" s="309"/>
      <c r="G226" s="310"/>
      <c r="H226" s="266" t="s">
        <v>26</v>
      </c>
      <c r="I226" s="267"/>
      <c r="J226" s="267"/>
      <c r="K226" s="267"/>
      <c r="L226" s="267"/>
      <c r="M226" s="268"/>
      <c r="N226" s="269"/>
      <c r="O226" s="269"/>
      <c r="P226" s="269"/>
      <c r="Q226" s="269"/>
      <c r="R226" s="269"/>
      <c r="S226" s="269"/>
      <c r="T226" s="269"/>
      <c r="U226" s="269"/>
      <c r="V226" s="269"/>
      <c r="W226" s="269"/>
      <c r="X226" s="269"/>
      <c r="Y226" s="270"/>
      <c r="Z226" s="271">
        <f>SUM(Z218:AC225)</f>
        <v>0</v>
      </c>
      <c r="AA226" s="272"/>
      <c r="AB226" s="272"/>
      <c r="AC226" s="273"/>
      <c r="AD226" s="266" t="s">
        <v>26</v>
      </c>
      <c r="AE226" s="267"/>
      <c r="AF226" s="267"/>
      <c r="AG226" s="267"/>
      <c r="AH226" s="267"/>
      <c r="AI226" s="268"/>
      <c r="AJ226" s="269"/>
      <c r="AK226" s="269"/>
      <c r="AL226" s="269"/>
      <c r="AM226" s="269"/>
      <c r="AN226" s="269"/>
      <c r="AO226" s="269"/>
      <c r="AP226" s="269"/>
      <c r="AQ226" s="269"/>
      <c r="AR226" s="269"/>
      <c r="AS226" s="269"/>
      <c r="AT226" s="269"/>
      <c r="AU226" s="270"/>
      <c r="AV226" s="271">
        <f>SUM(AV218:AY225)</f>
        <v>0</v>
      </c>
      <c r="AW226" s="272"/>
      <c r="AX226" s="272"/>
      <c r="AY226" s="274"/>
    </row>
    <row r="227" spans="2:51" ht="24.75" customHeight="1">
      <c r="B227" s="308"/>
      <c r="C227" s="309"/>
      <c r="D227" s="309"/>
      <c r="E227" s="309"/>
      <c r="F227" s="309"/>
      <c r="G227" s="310"/>
      <c r="H227" s="253" t="s">
        <v>331</v>
      </c>
      <c r="I227" s="254"/>
      <c r="J227" s="254"/>
      <c r="K227" s="254"/>
      <c r="L227" s="254"/>
      <c r="M227" s="254"/>
      <c r="N227" s="254"/>
      <c r="O227" s="254"/>
      <c r="P227" s="254"/>
      <c r="Q227" s="254"/>
      <c r="R227" s="254"/>
      <c r="S227" s="254"/>
      <c r="T227" s="254"/>
      <c r="U227" s="254"/>
      <c r="V227" s="254"/>
      <c r="W227" s="254"/>
      <c r="X227" s="254"/>
      <c r="Y227" s="254"/>
      <c r="Z227" s="254"/>
      <c r="AA227" s="254"/>
      <c r="AB227" s="254"/>
      <c r="AC227" s="255"/>
      <c r="AD227" s="253" t="s">
        <v>360</v>
      </c>
      <c r="AE227" s="254"/>
      <c r="AF227" s="254"/>
      <c r="AG227" s="254"/>
      <c r="AH227" s="254"/>
      <c r="AI227" s="254"/>
      <c r="AJ227" s="254"/>
      <c r="AK227" s="254"/>
      <c r="AL227" s="254"/>
      <c r="AM227" s="254"/>
      <c r="AN227" s="254"/>
      <c r="AO227" s="254"/>
      <c r="AP227" s="254"/>
      <c r="AQ227" s="254"/>
      <c r="AR227" s="254"/>
      <c r="AS227" s="254"/>
      <c r="AT227" s="254"/>
      <c r="AU227" s="254"/>
      <c r="AV227" s="254"/>
      <c r="AW227" s="254"/>
      <c r="AX227" s="254"/>
      <c r="AY227" s="256"/>
    </row>
    <row r="228" spans="2:51" ht="24.75" customHeight="1">
      <c r="B228" s="308"/>
      <c r="C228" s="309"/>
      <c r="D228" s="309"/>
      <c r="E228" s="309"/>
      <c r="F228" s="309"/>
      <c r="G228" s="310"/>
      <c r="H228" s="257" t="s">
        <v>23</v>
      </c>
      <c r="I228" s="258"/>
      <c r="J228" s="258"/>
      <c r="K228" s="258"/>
      <c r="L228" s="258"/>
      <c r="M228" s="259" t="s">
        <v>24</v>
      </c>
      <c r="N228" s="260"/>
      <c r="O228" s="260"/>
      <c r="P228" s="260"/>
      <c r="Q228" s="260"/>
      <c r="R228" s="260"/>
      <c r="S228" s="260"/>
      <c r="T228" s="260"/>
      <c r="U228" s="260"/>
      <c r="V228" s="260"/>
      <c r="W228" s="260"/>
      <c r="X228" s="260"/>
      <c r="Y228" s="261"/>
      <c r="Z228" s="262" t="s">
        <v>25</v>
      </c>
      <c r="AA228" s="263"/>
      <c r="AB228" s="263"/>
      <c r="AC228" s="264"/>
      <c r="AD228" s="257" t="s">
        <v>23</v>
      </c>
      <c r="AE228" s="258"/>
      <c r="AF228" s="258"/>
      <c r="AG228" s="258"/>
      <c r="AH228" s="258"/>
      <c r="AI228" s="259" t="s">
        <v>24</v>
      </c>
      <c r="AJ228" s="260"/>
      <c r="AK228" s="260"/>
      <c r="AL228" s="260"/>
      <c r="AM228" s="260"/>
      <c r="AN228" s="260"/>
      <c r="AO228" s="260"/>
      <c r="AP228" s="260"/>
      <c r="AQ228" s="260"/>
      <c r="AR228" s="260"/>
      <c r="AS228" s="260"/>
      <c r="AT228" s="260"/>
      <c r="AU228" s="261"/>
      <c r="AV228" s="262" t="s">
        <v>25</v>
      </c>
      <c r="AW228" s="263"/>
      <c r="AX228" s="263"/>
      <c r="AY228" s="265"/>
    </row>
    <row r="229" spans="2:51" ht="24.75" customHeight="1">
      <c r="B229" s="308"/>
      <c r="C229" s="309"/>
      <c r="D229" s="309"/>
      <c r="E229" s="309"/>
      <c r="F229" s="309"/>
      <c r="G229" s="310"/>
      <c r="H229" s="243"/>
      <c r="I229" s="244"/>
      <c r="J229" s="244"/>
      <c r="K229" s="244"/>
      <c r="L229" s="245"/>
      <c r="M229" s="246"/>
      <c r="N229" s="247"/>
      <c r="O229" s="247"/>
      <c r="P229" s="247"/>
      <c r="Q229" s="247"/>
      <c r="R229" s="247"/>
      <c r="S229" s="247"/>
      <c r="T229" s="247"/>
      <c r="U229" s="247"/>
      <c r="V229" s="247"/>
      <c r="W229" s="247"/>
      <c r="X229" s="247"/>
      <c r="Y229" s="248"/>
      <c r="Z229" s="249"/>
      <c r="AA229" s="250"/>
      <c r="AB229" s="250"/>
      <c r="AC229" s="251"/>
      <c r="AD229" s="243"/>
      <c r="AE229" s="244"/>
      <c r="AF229" s="244"/>
      <c r="AG229" s="244"/>
      <c r="AH229" s="245"/>
      <c r="AI229" s="246"/>
      <c r="AJ229" s="247"/>
      <c r="AK229" s="247"/>
      <c r="AL229" s="247"/>
      <c r="AM229" s="247"/>
      <c r="AN229" s="247"/>
      <c r="AO229" s="247"/>
      <c r="AP229" s="247"/>
      <c r="AQ229" s="247"/>
      <c r="AR229" s="247"/>
      <c r="AS229" s="247"/>
      <c r="AT229" s="247"/>
      <c r="AU229" s="248"/>
      <c r="AV229" s="249"/>
      <c r="AW229" s="250"/>
      <c r="AX229" s="250"/>
      <c r="AY229" s="252"/>
    </row>
    <row r="230" spans="2:51" ht="24.75" customHeight="1">
      <c r="B230" s="308"/>
      <c r="C230" s="309"/>
      <c r="D230" s="309"/>
      <c r="E230" s="309"/>
      <c r="F230" s="309"/>
      <c r="G230" s="310"/>
      <c r="H230" s="233"/>
      <c r="I230" s="234"/>
      <c r="J230" s="234"/>
      <c r="K230" s="234"/>
      <c r="L230" s="235"/>
      <c r="M230" s="236"/>
      <c r="N230" s="237"/>
      <c r="O230" s="237"/>
      <c r="P230" s="237"/>
      <c r="Q230" s="237"/>
      <c r="R230" s="237"/>
      <c r="S230" s="237"/>
      <c r="T230" s="237"/>
      <c r="U230" s="237"/>
      <c r="V230" s="237"/>
      <c r="W230" s="237"/>
      <c r="X230" s="237"/>
      <c r="Y230" s="238"/>
      <c r="Z230" s="239"/>
      <c r="AA230" s="240"/>
      <c r="AB230" s="240"/>
      <c r="AC230" s="242"/>
      <c r="AD230" s="233"/>
      <c r="AE230" s="234"/>
      <c r="AF230" s="234"/>
      <c r="AG230" s="234"/>
      <c r="AH230" s="235"/>
      <c r="AI230" s="236"/>
      <c r="AJ230" s="237"/>
      <c r="AK230" s="237"/>
      <c r="AL230" s="237"/>
      <c r="AM230" s="237"/>
      <c r="AN230" s="237"/>
      <c r="AO230" s="237"/>
      <c r="AP230" s="237"/>
      <c r="AQ230" s="237"/>
      <c r="AR230" s="237"/>
      <c r="AS230" s="237"/>
      <c r="AT230" s="237"/>
      <c r="AU230" s="238"/>
      <c r="AV230" s="239"/>
      <c r="AW230" s="240"/>
      <c r="AX230" s="240"/>
      <c r="AY230" s="241"/>
    </row>
    <row r="231" spans="2:51" ht="24.75" customHeight="1">
      <c r="B231" s="308"/>
      <c r="C231" s="309"/>
      <c r="D231" s="309"/>
      <c r="E231" s="309"/>
      <c r="F231" s="309"/>
      <c r="G231" s="310"/>
      <c r="H231" s="233"/>
      <c r="I231" s="234"/>
      <c r="J231" s="234"/>
      <c r="K231" s="234"/>
      <c r="L231" s="235"/>
      <c r="M231" s="236"/>
      <c r="N231" s="237"/>
      <c r="O231" s="237"/>
      <c r="P231" s="237"/>
      <c r="Q231" s="237"/>
      <c r="R231" s="237"/>
      <c r="S231" s="237"/>
      <c r="T231" s="237"/>
      <c r="U231" s="237"/>
      <c r="V231" s="237"/>
      <c r="W231" s="237"/>
      <c r="X231" s="237"/>
      <c r="Y231" s="238"/>
      <c r="Z231" s="239"/>
      <c r="AA231" s="240"/>
      <c r="AB231" s="240"/>
      <c r="AC231" s="242"/>
      <c r="AD231" s="233"/>
      <c r="AE231" s="234"/>
      <c r="AF231" s="234"/>
      <c r="AG231" s="234"/>
      <c r="AH231" s="235"/>
      <c r="AI231" s="236"/>
      <c r="AJ231" s="237"/>
      <c r="AK231" s="237"/>
      <c r="AL231" s="237"/>
      <c r="AM231" s="237"/>
      <c r="AN231" s="237"/>
      <c r="AO231" s="237"/>
      <c r="AP231" s="237"/>
      <c r="AQ231" s="237"/>
      <c r="AR231" s="237"/>
      <c r="AS231" s="237"/>
      <c r="AT231" s="237"/>
      <c r="AU231" s="238"/>
      <c r="AV231" s="239"/>
      <c r="AW231" s="240"/>
      <c r="AX231" s="240"/>
      <c r="AY231" s="241"/>
    </row>
    <row r="232" spans="2:51" ht="24.75" customHeight="1">
      <c r="B232" s="308"/>
      <c r="C232" s="309"/>
      <c r="D232" s="309"/>
      <c r="E232" s="309"/>
      <c r="F232" s="309"/>
      <c r="G232" s="310"/>
      <c r="H232" s="233"/>
      <c r="I232" s="234"/>
      <c r="J232" s="234"/>
      <c r="K232" s="234"/>
      <c r="L232" s="235"/>
      <c r="M232" s="236"/>
      <c r="N232" s="237"/>
      <c r="O232" s="237"/>
      <c r="P232" s="237"/>
      <c r="Q232" s="237"/>
      <c r="R232" s="237"/>
      <c r="S232" s="237"/>
      <c r="T232" s="237"/>
      <c r="U232" s="237"/>
      <c r="V232" s="237"/>
      <c r="W232" s="237"/>
      <c r="X232" s="237"/>
      <c r="Y232" s="238"/>
      <c r="Z232" s="239"/>
      <c r="AA232" s="240"/>
      <c r="AB232" s="240"/>
      <c r="AC232" s="242"/>
      <c r="AD232" s="233"/>
      <c r="AE232" s="234"/>
      <c r="AF232" s="234"/>
      <c r="AG232" s="234"/>
      <c r="AH232" s="235"/>
      <c r="AI232" s="236"/>
      <c r="AJ232" s="237"/>
      <c r="AK232" s="237"/>
      <c r="AL232" s="237"/>
      <c r="AM232" s="237"/>
      <c r="AN232" s="237"/>
      <c r="AO232" s="237"/>
      <c r="AP232" s="237"/>
      <c r="AQ232" s="237"/>
      <c r="AR232" s="237"/>
      <c r="AS232" s="237"/>
      <c r="AT232" s="237"/>
      <c r="AU232" s="238"/>
      <c r="AV232" s="239"/>
      <c r="AW232" s="240"/>
      <c r="AX232" s="240"/>
      <c r="AY232" s="241"/>
    </row>
    <row r="233" spans="2:51" ht="24.75" customHeight="1">
      <c r="B233" s="308"/>
      <c r="C233" s="309"/>
      <c r="D233" s="309"/>
      <c r="E233" s="309"/>
      <c r="F233" s="309"/>
      <c r="G233" s="310"/>
      <c r="H233" s="233"/>
      <c r="I233" s="234"/>
      <c r="J233" s="234"/>
      <c r="K233" s="234"/>
      <c r="L233" s="235"/>
      <c r="M233" s="236"/>
      <c r="N233" s="237"/>
      <c r="O233" s="237"/>
      <c r="P233" s="237"/>
      <c r="Q233" s="237"/>
      <c r="R233" s="237"/>
      <c r="S233" s="237"/>
      <c r="T233" s="237"/>
      <c r="U233" s="237"/>
      <c r="V233" s="237"/>
      <c r="W233" s="237"/>
      <c r="X233" s="237"/>
      <c r="Y233" s="238"/>
      <c r="Z233" s="239"/>
      <c r="AA233" s="240"/>
      <c r="AB233" s="240"/>
      <c r="AC233" s="240"/>
      <c r="AD233" s="233"/>
      <c r="AE233" s="234"/>
      <c r="AF233" s="234"/>
      <c r="AG233" s="234"/>
      <c r="AH233" s="235"/>
      <c r="AI233" s="236"/>
      <c r="AJ233" s="237"/>
      <c r="AK233" s="237"/>
      <c r="AL233" s="237"/>
      <c r="AM233" s="237"/>
      <c r="AN233" s="237"/>
      <c r="AO233" s="237"/>
      <c r="AP233" s="237"/>
      <c r="AQ233" s="237"/>
      <c r="AR233" s="237"/>
      <c r="AS233" s="237"/>
      <c r="AT233" s="237"/>
      <c r="AU233" s="238"/>
      <c r="AV233" s="239"/>
      <c r="AW233" s="240"/>
      <c r="AX233" s="240"/>
      <c r="AY233" s="241"/>
    </row>
    <row r="234" spans="2:51" ht="24.75" customHeight="1">
      <c r="B234" s="308"/>
      <c r="C234" s="309"/>
      <c r="D234" s="309"/>
      <c r="E234" s="309"/>
      <c r="F234" s="309"/>
      <c r="G234" s="310"/>
      <c r="H234" s="233"/>
      <c r="I234" s="234"/>
      <c r="J234" s="234"/>
      <c r="K234" s="234"/>
      <c r="L234" s="235"/>
      <c r="M234" s="236"/>
      <c r="N234" s="237"/>
      <c r="O234" s="237"/>
      <c r="P234" s="237"/>
      <c r="Q234" s="237"/>
      <c r="R234" s="237"/>
      <c r="S234" s="237"/>
      <c r="T234" s="237"/>
      <c r="U234" s="237"/>
      <c r="V234" s="237"/>
      <c r="W234" s="237"/>
      <c r="X234" s="237"/>
      <c r="Y234" s="238"/>
      <c r="Z234" s="239"/>
      <c r="AA234" s="240"/>
      <c r="AB234" s="240"/>
      <c r="AC234" s="240"/>
      <c r="AD234" s="233"/>
      <c r="AE234" s="234"/>
      <c r="AF234" s="234"/>
      <c r="AG234" s="234"/>
      <c r="AH234" s="235"/>
      <c r="AI234" s="236"/>
      <c r="AJ234" s="237"/>
      <c r="AK234" s="237"/>
      <c r="AL234" s="237"/>
      <c r="AM234" s="237"/>
      <c r="AN234" s="237"/>
      <c r="AO234" s="237"/>
      <c r="AP234" s="237"/>
      <c r="AQ234" s="237"/>
      <c r="AR234" s="237"/>
      <c r="AS234" s="237"/>
      <c r="AT234" s="237"/>
      <c r="AU234" s="238"/>
      <c r="AV234" s="239"/>
      <c r="AW234" s="240"/>
      <c r="AX234" s="240"/>
      <c r="AY234" s="241"/>
    </row>
    <row r="235" spans="2:51" ht="24.75" customHeight="1">
      <c r="B235" s="308"/>
      <c r="C235" s="309"/>
      <c r="D235" s="309"/>
      <c r="E235" s="309"/>
      <c r="F235" s="309"/>
      <c r="G235" s="310"/>
      <c r="H235" s="233"/>
      <c r="I235" s="234"/>
      <c r="J235" s="234"/>
      <c r="K235" s="234"/>
      <c r="L235" s="235"/>
      <c r="M235" s="236"/>
      <c r="N235" s="237"/>
      <c r="O235" s="237"/>
      <c r="P235" s="237"/>
      <c r="Q235" s="237"/>
      <c r="R235" s="237"/>
      <c r="S235" s="237"/>
      <c r="T235" s="237"/>
      <c r="U235" s="237"/>
      <c r="V235" s="237"/>
      <c r="W235" s="237"/>
      <c r="X235" s="237"/>
      <c r="Y235" s="238"/>
      <c r="Z235" s="239"/>
      <c r="AA235" s="240"/>
      <c r="AB235" s="240"/>
      <c r="AC235" s="240"/>
      <c r="AD235" s="233"/>
      <c r="AE235" s="234"/>
      <c r="AF235" s="234"/>
      <c r="AG235" s="234"/>
      <c r="AH235" s="235"/>
      <c r="AI235" s="236"/>
      <c r="AJ235" s="237"/>
      <c r="AK235" s="237"/>
      <c r="AL235" s="237"/>
      <c r="AM235" s="237"/>
      <c r="AN235" s="237"/>
      <c r="AO235" s="237"/>
      <c r="AP235" s="237"/>
      <c r="AQ235" s="237"/>
      <c r="AR235" s="237"/>
      <c r="AS235" s="237"/>
      <c r="AT235" s="237"/>
      <c r="AU235" s="238"/>
      <c r="AV235" s="239"/>
      <c r="AW235" s="240"/>
      <c r="AX235" s="240"/>
      <c r="AY235" s="241"/>
    </row>
    <row r="236" spans="2:51" ht="24.75" customHeight="1">
      <c r="B236" s="308"/>
      <c r="C236" s="309"/>
      <c r="D236" s="309"/>
      <c r="E236" s="309"/>
      <c r="F236" s="309"/>
      <c r="G236" s="310"/>
      <c r="H236" s="224"/>
      <c r="I236" s="225"/>
      <c r="J236" s="225"/>
      <c r="K236" s="225"/>
      <c r="L236" s="226"/>
      <c r="M236" s="227"/>
      <c r="N236" s="228"/>
      <c r="O236" s="228"/>
      <c r="P236" s="228"/>
      <c r="Q236" s="228"/>
      <c r="R236" s="228"/>
      <c r="S236" s="228"/>
      <c r="T236" s="228"/>
      <c r="U236" s="228"/>
      <c r="V236" s="228"/>
      <c r="W236" s="228"/>
      <c r="X236" s="228"/>
      <c r="Y236" s="229"/>
      <c r="Z236" s="230"/>
      <c r="AA236" s="231"/>
      <c r="AB236" s="231"/>
      <c r="AC236" s="231"/>
      <c r="AD236" s="224"/>
      <c r="AE236" s="225"/>
      <c r="AF236" s="225"/>
      <c r="AG236" s="225"/>
      <c r="AH236" s="226"/>
      <c r="AI236" s="227"/>
      <c r="AJ236" s="228"/>
      <c r="AK236" s="228"/>
      <c r="AL236" s="228"/>
      <c r="AM236" s="228"/>
      <c r="AN236" s="228"/>
      <c r="AO236" s="228"/>
      <c r="AP236" s="228"/>
      <c r="AQ236" s="228"/>
      <c r="AR236" s="228"/>
      <c r="AS236" s="228"/>
      <c r="AT236" s="228"/>
      <c r="AU236" s="229"/>
      <c r="AV236" s="230"/>
      <c r="AW236" s="231"/>
      <c r="AX236" s="231"/>
      <c r="AY236" s="232"/>
    </row>
    <row r="237" spans="2:51" ht="24.75" customHeight="1">
      <c r="B237" s="308"/>
      <c r="C237" s="309"/>
      <c r="D237" s="309"/>
      <c r="E237" s="309"/>
      <c r="F237" s="309"/>
      <c r="G237" s="310"/>
      <c r="H237" s="266" t="s">
        <v>26</v>
      </c>
      <c r="I237" s="267"/>
      <c r="J237" s="267"/>
      <c r="K237" s="267"/>
      <c r="L237" s="267"/>
      <c r="M237" s="268"/>
      <c r="N237" s="269"/>
      <c r="O237" s="269"/>
      <c r="P237" s="269"/>
      <c r="Q237" s="269"/>
      <c r="R237" s="269"/>
      <c r="S237" s="269"/>
      <c r="T237" s="269"/>
      <c r="U237" s="269"/>
      <c r="V237" s="269"/>
      <c r="W237" s="269"/>
      <c r="X237" s="269"/>
      <c r="Y237" s="270"/>
      <c r="Z237" s="271">
        <f>SUM(Z229:AC236)</f>
        <v>0</v>
      </c>
      <c r="AA237" s="272"/>
      <c r="AB237" s="272"/>
      <c r="AC237" s="273"/>
      <c r="AD237" s="266" t="s">
        <v>26</v>
      </c>
      <c r="AE237" s="267"/>
      <c r="AF237" s="267"/>
      <c r="AG237" s="267"/>
      <c r="AH237" s="267"/>
      <c r="AI237" s="268"/>
      <c r="AJ237" s="269"/>
      <c r="AK237" s="269"/>
      <c r="AL237" s="269"/>
      <c r="AM237" s="269"/>
      <c r="AN237" s="269"/>
      <c r="AO237" s="269"/>
      <c r="AP237" s="269"/>
      <c r="AQ237" s="269"/>
      <c r="AR237" s="269"/>
      <c r="AS237" s="269"/>
      <c r="AT237" s="269"/>
      <c r="AU237" s="270"/>
      <c r="AV237" s="271">
        <f>SUM(AV229:AY236)</f>
        <v>0</v>
      </c>
      <c r="AW237" s="272"/>
      <c r="AX237" s="272"/>
      <c r="AY237" s="274"/>
    </row>
    <row r="238" spans="2:51" ht="24.75" customHeight="1">
      <c r="B238" s="308"/>
      <c r="C238" s="309"/>
      <c r="D238" s="309"/>
      <c r="E238" s="309"/>
      <c r="F238" s="309"/>
      <c r="G238" s="310"/>
      <c r="H238" s="253" t="s">
        <v>539</v>
      </c>
      <c r="I238" s="254"/>
      <c r="J238" s="254"/>
      <c r="K238" s="254"/>
      <c r="L238" s="254"/>
      <c r="M238" s="254"/>
      <c r="N238" s="254"/>
      <c r="O238" s="254"/>
      <c r="P238" s="254"/>
      <c r="Q238" s="254"/>
      <c r="R238" s="254"/>
      <c r="S238" s="254"/>
      <c r="T238" s="254"/>
      <c r="U238" s="254"/>
      <c r="V238" s="254"/>
      <c r="W238" s="254"/>
      <c r="X238" s="254"/>
      <c r="Y238" s="254"/>
      <c r="Z238" s="254"/>
      <c r="AA238" s="254"/>
      <c r="AB238" s="254"/>
      <c r="AC238" s="255"/>
      <c r="AD238" s="253" t="s">
        <v>524</v>
      </c>
      <c r="AE238" s="254"/>
      <c r="AF238" s="254"/>
      <c r="AG238" s="254"/>
      <c r="AH238" s="254"/>
      <c r="AI238" s="254"/>
      <c r="AJ238" s="254"/>
      <c r="AK238" s="254"/>
      <c r="AL238" s="254"/>
      <c r="AM238" s="254"/>
      <c r="AN238" s="254"/>
      <c r="AO238" s="254"/>
      <c r="AP238" s="254"/>
      <c r="AQ238" s="254"/>
      <c r="AR238" s="254"/>
      <c r="AS238" s="254"/>
      <c r="AT238" s="254"/>
      <c r="AU238" s="254"/>
      <c r="AV238" s="254"/>
      <c r="AW238" s="254"/>
      <c r="AX238" s="254"/>
      <c r="AY238" s="256"/>
    </row>
    <row r="239" spans="2:51" ht="24.75" customHeight="1">
      <c r="B239" s="308"/>
      <c r="C239" s="309"/>
      <c r="D239" s="309"/>
      <c r="E239" s="309"/>
      <c r="F239" s="309"/>
      <c r="G239" s="310"/>
      <c r="H239" s="257" t="s">
        <v>23</v>
      </c>
      <c r="I239" s="258"/>
      <c r="J239" s="258"/>
      <c r="K239" s="258"/>
      <c r="L239" s="258"/>
      <c r="M239" s="259" t="s">
        <v>24</v>
      </c>
      <c r="N239" s="260"/>
      <c r="O239" s="260"/>
      <c r="P239" s="260"/>
      <c r="Q239" s="260"/>
      <c r="R239" s="260"/>
      <c r="S239" s="260"/>
      <c r="T239" s="260"/>
      <c r="U239" s="260"/>
      <c r="V239" s="260"/>
      <c r="W239" s="260"/>
      <c r="X239" s="260"/>
      <c r="Y239" s="261"/>
      <c r="Z239" s="262" t="s">
        <v>25</v>
      </c>
      <c r="AA239" s="263"/>
      <c r="AB239" s="263"/>
      <c r="AC239" s="264"/>
      <c r="AD239" s="257" t="s">
        <v>23</v>
      </c>
      <c r="AE239" s="258"/>
      <c r="AF239" s="258"/>
      <c r="AG239" s="258"/>
      <c r="AH239" s="258"/>
      <c r="AI239" s="259" t="s">
        <v>24</v>
      </c>
      <c r="AJ239" s="260"/>
      <c r="AK239" s="260"/>
      <c r="AL239" s="260"/>
      <c r="AM239" s="260"/>
      <c r="AN239" s="260"/>
      <c r="AO239" s="260"/>
      <c r="AP239" s="260"/>
      <c r="AQ239" s="260"/>
      <c r="AR239" s="260"/>
      <c r="AS239" s="260"/>
      <c r="AT239" s="260"/>
      <c r="AU239" s="261"/>
      <c r="AV239" s="262" t="s">
        <v>25</v>
      </c>
      <c r="AW239" s="263"/>
      <c r="AX239" s="263"/>
      <c r="AY239" s="265"/>
    </row>
    <row r="240" spans="2:51" ht="24.75" customHeight="1">
      <c r="B240" s="308"/>
      <c r="C240" s="309"/>
      <c r="D240" s="309"/>
      <c r="E240" s="309"/>
      <c r="F240" s="309"/>
      <c r="G240" s="310"/>
      <c r="H240" s="243"/>
      <c r="I240" s="244"/>
      <c r="J240" s="244"/>
      <c r="K240" s="244"/>
      <c r="L240" s="245"/>
      <c r="M240" s="246"/>
      <c r="N240" s="247"/>
      <c r="O240" s="247"/>
      <c r="P240" s="247"/>
      <c r="Q240" s="247"/>
      <c r="R240" s="247"/>
      <c r="S240" s="247"/>
      <c r="T240" s="247"/>
      <c r="U240" s="247"/>
      <c r="V240" s="247"/>
      <c r="W240" s="247"/>
      <c r="X240" s="247"/>
      <c r="Y240" s="248"/>
      <c r="Z240" s="249"/>
      <c r="AA240" s="250"/>
      <c r="AB240" s="250"/>
      <c r="AC240" s="251"/>
      <c r="AD240" s="243"/>
      <c r="AE240" s="244"/>
      <c r="AF240" s="244"/>
      <c r="AG240" s="244"/>
      <c r="AH240" s="245"/>
      <c r="AI240" s="246"/>
      <c r="AJ240" s="247"/>
      <c r="AK240" s="247"/>
      <c r="AL240" s="247"/>
      <c r="AM240" s="247"/>
      <c r="AN240" s="247"/>
      <c r="AO240" s="247"/>
      <c r="AP240" s="247"/>
      <c r="AQ240" s="247"/>
      <c r="AR240" s="247"/>
      <c r="AS240" s="247"/>
      <c r="AT240" s="247"/>
      <c r="AU240" s="248"/>
      <c r="AV240" s="249"/>
      <c r="AW240" s="250"/>
      <c r="AX240" s="250"/>
      <c r="AY240" s="252"/>
    </row>
    <row r="241" spans="2:51" ht="24.75" customHeight="1">
      <c r="B241" s="308"/>
      <c r="C241" s="309"/>
      <c r="D241" s="309"/>
      <c r="E241" s="309"/>
      <c r="F241" s="309"/>
      <c r="G241" s="310"/>
      <c r="H241" s="233"/>
      <c r="I241" s="234"/>
      <c r="J241" s="234"/>
      <c r="K241" s="234"/>
      <c r="L241" s="235"/>
      <c r="M241" s="236"/>
      <c r="N241" s="237"/>
      <c r="O241" s="237"/>
      <c r="P241" s="237"/>
      <c r="Q241" s="237"/>
      <c r="R241" s="237"/>
      <c r="S241" s="237"/>
      <c r="T241" s="237"/>
      <c r="U241" s="237"/>
      <c r="V241" s="237"/>
      <c r="W241" s="237"/>
      <c r="X241" s="237"/>
      <c r="Y241" s="238"/>
      <c r="Z241" s="239"/>
      <c r="AA241" s="240"/>
      <c r="AB241" s="240"/>
      <c r="AC241" s="242"/>
      <c r="AD241" s="233"/>
      <c r="AE241" s="234"/>
      <c r="AF241" s="234"/>
      <c r="AG241" s="234"/>
      <c r="AH241" s="235"/>
      <c r="AI241" s="236"/>
      <c r="AJ241" s="237"/>
      <c r="AK241" s="237"/>
      <c r="AL241" s="237"/>
      <c r="AM241" s="237"/>
      <c r="AN241" s="237"/>
      <c r="AO241" s="237"/>
      <c r="AP241" s="237"/>
      <c r="AQ241" s="237"/>
      <c r="AR241" s="237"/>
      <c r="AS241" s="237"/>
      <c r="AT241" s="237"/>
      <c r="AU241" s="238"/>
      <c r="AV241" s="239"/>
      <c r="AW241" s="240"/>
      <c r="AX241" s="240"/>
      <c r="AY241" s="241"/>
    </row>
    <row r="242" spans="2:51" ht="24.75" customHeight="1">
      <c r="B242" s="308"/>
      <c r="C242" s="309"/>
      <c r="D242" s="309"/>
      <c r="E242" s="309"/>
      <c r="F242" s="309"/>
      <c r="G242" s="310"/>
      <c r="H242" s="233"/>
      <c r="I242" s="234"/>
      <c r="J242" s="234"/>
      <c r="K242" s="234"/>
      <c r="L242" s="235"/>
      <c r="M242" s="236"/>
      <c r="N242" s="237"/>
      <c r="O242" s="237"/>
      <c r="P242" s="237"/>
      <c r="Q242" s="237"/>
      <c r="R242" s="237"/>
      <c r="S242" s="237"/>
      <c r="T242" s="237"/>
      <c r="U242" s="237"/>
      <c r="V242" s="237"/>
      <c r="W242" s="237"/>
      <c r="X242" s="237"/>
      <c r="Y242" s="238"/>
      <c r="Z242" s="239"/>
      <c r="AA242" s="240"/>
      <c r="AB242" s="240"/>
      <c r="AC242" s="242"/>
      <c r="AD242" s="233"/>
      <c r="AE242" s="234"/>
      <c r="AF242" s="234"/>
      <c r="AG242" s="234"/>
      <c r="AH242" s="235"/>
      <c r="AI242" s="236"/>
      <c r="AJ242" s="237"/>
      <c r="AK242" s="237"/>
      <c r="AL242" s="237"/>
      <c r="AM242" s="237"/>
      <c r="AN242" s="237"/>
      <c r="AO242" s="237"/>
      <c r="AP242" s="237"/>
      <c r="AQ242" s="237"/>
      <c r="AR242" s="237"/>
      <c r="AS242" s="237"/>
      <c r="AT242" s="237"/>
      <c r="AU242" s="238"/>
      <c r="AV242" s="239"/>
      <c r="AW242" s="240"/>
      <c r="AX242" s="240"/>
      <c r="AY242" s="241"/>
    </row>
    <row r="243" spans="2:51" ht="24.75" customHeight="1">
      <c r="B243" s="308"/>
      <c r="C243" s="309"/>
      <c r="D243" s="309"/>
      <c r="E243" s="309"/>
      <c r="F243" s="309"/>
      <c r="G243" s="310"/>
      <c r="H243" s="233"/>
      <c r="I243" s="234"/>
      <c r="J243" s="234"/>
      <c r="K243" s="234"/>
      <c r="L243" s="235"/>
      <c r="M243" s="236"/>
      <c r="N243" s="237"/>
      <c r="O243" s="237"/>
      <c r="P243" s="237"/>
      <c r="Q243" s="237"/>
      <c r="R243" s="237"/>
      <c r="S243" s="237"/>
      <c r="T243" s="237"/>
      <c r="U243" s="237"/>
      <c r="V243" s="237"/>
      <c r="W243" s="237"/>
      <c r="X243" s="237"/>
      <c r="Y243" s="238"/>
      <c r="Z243" s="239"/>
      <c r="AA243" s="240"/>
      <c r="AB243" s="240"/>
      <c r="AC243" s="242"/>
      <c r="AD243" s="233"/>
      <c r="AE243" s="234"/>
      <c r="AF243" s="234"/>
      <c r="AG243" s="234"/>
      <c r="AH243" s="235"/>
      <c r="AI243" s="236"/>
      <c r="AJ243" s="237"/>
      <c r="AK243" s="237"/>
      <c r="AL243" s="237"/>
      <c r="AM243" s="237"/>
      <c r="AN243" s="237"/>
      <c r="AO243" s="237"/>
      <c r="AP243" s="237"/>
      <c r="AQ243" s="237"/>
      <c r="AR243" s="237"/>
      <c r="AS243" s="237"/>
      <c r="AT243" s="237"/>
      <c r="AU243" s="238"/>
      <c r="AV243" s="239"/>
      <c r="AW243" s="240"/>
      <c r="AX243" s="240"/>
      <c r="AY243" s="241"/>
    </row>
    <row r="244" spans="2:51" ht="24.75" customHeight="1">
      <c r="B244" s="308"/>
      <c r="C244" s="309"/>
      <c r="D244" s="309"/>
      <c r="E244" s="309"/>
      <c r="F244" s="309"/>
      <c r="G244" s="310"/>
      <c r="H244" s="233"/>
      <c r="I244" s="234"/>
      <c r="J244" s="234"/>
      <c r="K244" s="234"/>
      <c r="L244" s="235"/>
      <c r="M244" s="236"/>
      <c r="N244" s="237"/>
      <c r="O244" s="237"/>
      <c r="P244" s="237"/>
      <c r="Q244" s="237"/>
      <c r="R244" s="237"/>
      <c r="S244" s="237"/>
      <c r="T244" s="237"/>
      <c r="U244" s="237"/>
      <c r="V244" s="237"/>
      <c r="W244" s="237"/>
      <c r="X244" s="237"/>
      <c r="Y244" s="238"/>
      <c r="Z244" s="239"/>
      <c r="AA244" s="240"/>
      <c r="AB244" s="240"/>
      <c r="AC244" s="240"/>
      <c r="AD244" s="233"/>
      <c r="AE244" s="234"/>
      <c r="AF244" s="234"/>
      <c r="AG244" s="234"/>
      <c r="AH244" s="235"/>
      <c r="AI244" s="236"/>
      <c r="AJ244" s="237"/>
      <c r="AK244" s="237"/>
      <c r="AL244" s="237"/>
      <c r="AM244" s="237"/>
      <c r="AN244" s="237"/>
      <c r="AO244" s="237"/>
      <c r="AP244" s="237"/>
      <c r="AQ244" s="237"/>
      <c r="AR244" s="237"/>
      <c r="AS244" s="237"/>
      <c r="AT244" s="237"/>
      <c r="AU244" s="238"/>
      <c r="AV244" s="239"/>
      <c r="AW244" s="240"/>
      <c r="AX244" s="240"/>
      <c r="AY244" s="241"/>
    </row>
    <row r="245" spans="2:51" ht="24.75" customHeight="1">
      <c r="B245" s="308"/>
      <c r="C245" s="309"/>
      <c r="D245" s="309"/>
      <c r="E245" s="309"/>
      <c r="F245" s="309"/>
      <c r="G245" s="310"/>
      <c r="H245" s="233"/>
      <c r="I245" s="234"/>
      <c r="J245" s="234"/>
      <c r="K245" s="234"/>
      <c r="L245" s="235"/>
      <c r="M245" s="236"/>
      <c r="N245" s="237"/>
      <c r="O245" s="237"/>
      <c r="P245" s="237"/>
      <c r="Q245" s="237"/>
      <c r="R245" s="237"/>
      <c r="S245" s="237"/>
      <c r="T245" s="237"/>
      <c r="U245" s="237"/>
      <c r="V245" s="237"/>
      <c r="W245" s="237"/>
      <c r="X245" s="237"/>
      <c r="Y245" s="238"/>
      <c r="Z245" s="239"/>
      <c r="AA245" s="240"/>
      <c r="AB245" s="240"/>
      <c r="AC245" s="240"/>
      <c r="AD245" s="233"/>
      <c r="AE245" s="234"/>
      <c r="AF245" s="234"/>
      <c r="AG245" s="234"/>
      <c r="AH245" s="235"/>
      <c r="AI245" s="236"/>
      <c r="AJ245" s="237"/>
      <c r="AK245" s="237"/>
      <c r="AL245" s="237"/>
      <c r="AM245" s="237"/>
      <c r="AN245" s="237"/>
      <c r="AO245" s="237"/>
      <c r="AP245" s="237"/>
      <c r="AQ245" s="237"/>
      <c r="AR245" s="237"/>
      <c r="AS245" s="237"/>
      <c r="AT245" s="237"/>
      <c r="AU245" s="238"/>
      <c r="AV245" s="239"/>
      <c r="AW245" s="240"/>
      <c r="AX245" s="240"/>
      <c r="AY245" s="241"/>
    </row>
    <row r="246" spans="2:51" ht="24.75" customHeight="1">
      <c r="B246" s="308"/>
      <c r="C246" s="309"/>
      <c r="D246" s="309"/>
      <c r="E246" s="309"/>
      <c r="F246" s="309"/>
      <c r="G246" s="310"/>
      <c r="H246" s="233"/>
      <c r="I246" s="234"/>
      <c r="J246" s="234"/>
      <c r="K246" s="234"/>
      <c r="L246" s="235"/>
      <c r="M246" s="236"/>
      <c r="N246" s="237"/>
      <c r="O246" s="237"/>
      <c r="P246" s="237"/>
      <c r="Q246" s="237"/>
      <c r="R246" s="237"/>
      <c r="S246" s="237"/>
      <c r="T246" s="237"/>
      <c r="U246" s="237"/>
      <c r="V246" s="237"/>
      <c r="W246" s="237"/>
      <c r="X246" s="237"/>
      <c r="Y246" s="238"/>
      <c r="Z246" s="239"/>
      <c r="AA246" s="240"/>
      <c r="AB246" s="240"/>
      <c r="AC246" s="240"/>
      <c r="AD246" s="233"/>
      <c r="AE246" s="234"/>
      <c r="AF246" s="234"/>
      <c r="AG246" s="234"/>
      <c r="AH246" s="235"/>
      <c r="AI246" s="236"/>
      <c r="AJ246" s="237"/>
      <c r="AK246" s="237"/>
      <c r="AL246" s="237"/>
      <c r="AM246" s="237"/>
      <c r="AN246" s="237"/>
      <c r="AO246" s="237"/>
      <c r="AP246" s="237"/>
      <c r="AQ246" s="237"/>
      <c r="AR246" s="237"/>
      <c r="AS246" s="237"/>
      <c r="AT246" s="237"/>
      <c r="AU246" s="238"/>
      <c r="AV246" s="239"/>
      <c r="AW246" s="240"/>
      <c r="AX246" s="240"/>
      <c r="AY246" s="241"/>
    </row>
    <row r="247" spans="2:51" ht="24.75" customHeight="1">
      <c r="B247" s="308"/>
      <c r="C247" s="309"/>
      <c r="D247" s="309"/>
      <c r="E247" s="309"/>
      <c r="F247" s="309"/>
      <c r="G247" s="310"/>
      <c r="H247" s="224"/>
      <c r="I247" s="225"/>
      <c r="J247" s="225"/>
      <c r="K247" s="225"/>
      <c r="L247" s="226"/>
      <c r="M247" s="227"/>
      <c r="N247" s="228"/>
      <c r="O247" s="228"/>
      <c r="P247" s="228"/>
      <c r="Q247" s="228"/>
      <c r="R247" s="228"/>
      <c r="S247" s="228"/>
      <c r="T247" s="228"/>
      <c r="U247" s="228"/>
      <c r="V247" s="228"/>
      <c r="W247" s="228"/>
      <c r="X247" s="228"/>
      <c r="Y247" s="229"/>
      <c r="Z247" s="230"/>
      <c r="AA247" s="231"/>
      <c r="AB247" s="231"/>
      <c r="AC247" s="231"/>
      <c r="AD247" s="224"/>
      <c r="AE247" s="225"/>
      <c r="AF247" s="225"/>
      <c r="AG247" s="225"/>
      <c r="AH247" s="226"/>
      <c r="AI247" s="227"/>
      <c r="AJ247" s="228"/>
      <c r="AK247" s="228"/>
      <c r="AL247" s="228"/>
      <c r="AM247" s="228"/>
      <c r="AN247" s="228"/>
      <c r="AO247" s="228"/>
      <c r="AP247" s="228"/>
      <c r="AQ247" s="228"/>
      <c r="AR247" s="228"/>
      <c r="AS247" s="228"/>
      <c r="AT247" s="228"/>
      <c r="AU247" s="229"/>
      <c r="AV247" s="230"/>
      <c r="AW247" s="231"/>
      <c r="AX247" s="231"/>
      <c r="AY247" s="232"/>
    </row>
    <row r="248" spans="2:51" ht="24.75" customHeight="1" thickBot="1">
      <c r="B248" s="311"/>
      <c r="C248" s="312"/>
      <c r="D248" s="312"/>
      <c r="E248" s="312"/>
      <c r="F248" s="312"/>
      <c r="G248" s="313"/>
      <c r="H248" s="215" t="s">
        <v>26</v>
      </c>
      <c r="I248" s="216"/>
      <c r="J248" s="216"/>
      <c r="K248" s="216"/>
      <c r="L248" s="216"/>
      <c r="M248" s="217"/>
      <c r="N248" s="218"/>
      <c r="O248" s="218"/>
      <c r="P248" s="218"/>
      <c r="Q248" s="218"/>
      <c r="R248" s="218"/>
      <c r="S248" s="218"/>
      <c r="T248" s="218"/>
      <c r="U248" s="218"/>
      <c r="V248" s="218"/>
      <c r="W248" s="218"/>
      <c r="X248" s="218"/>
      <c r="Y248" s="219"/>
      <c r="Z248" s="220">
        <f>SUM(Z240:AC247)</f>
        <v>0</v>
      </c>
      <c r="AA248" s="221"/>
      <c r="AB248" s="221"/>
      <c r="AC248" s="222"/>
      <c r="AD248" s="215" t="s">
        <v>26</v>
      </c>
      <c r="AE248" s="216"/>
      <c r="AF248" s="216"/>
      <c r="AG248" s="216"/>
      <c r="AH248" s="216"/>
      <c r="AI248" s="217"/>
      <c r="AJ248" s="218"/>
      <c r="AK248" s="218"/>
      <c r="AL248" s="218"/>
      <c r="AM248" s="218"/>
      <c r="AN248" s="218"/>
      <c r="AO248" s="218"/>
      <c r="AP248" s="218"/>
      <c r="AQ248" s="218"/>
      <c r="AR248" s="218"/>
      <c r="AS248" s="218"/>
      <c r="AT248" s="218"/>
      <c r="AU248" s="219"/>
      <c r="AV248" s="220">
        <f>SUM(AV240:AY247)</f>
        <v>0</v>
      </c>
      <c r="AW248" s="221"/>
      <c r="AX248" s="221"/>
      <c r="AY248" s="223"/>
    </row>
    <row r="249" spans="2:51" ht="18" customHeight="1"/>
    <row r="250" spans="2:51" ht="23.25" customHeight="1">
      <c r="B250" s="28" t="s">
        <v>100</v>
      </c>
      <c r="C250" s="28"/>
      <c r="D250" s="28"/>
      <c r="E250" s="50"/>
      <c r="F250" s="50"/>
      <c r="G250" s="307" t="s">
        <v>378</v>
      </c>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c r="AJ250" s="307"/>
      <c r="AK250" s="307"/>
      <c r="AL250" s="307"/>
      <c r="AM250" s="307"/>
      <c r="AN250" s="307"/>
      <c r="AO250" s="307"/>
      <c r="AP250" s="307"/>
      <c r="AQ250" s="307"/>
      <c r="AR250" s="307"/>
      <c r="AS250" s="307"/>
      <c r="AT250" s="307"/>
      <c r="AU250" s="307"/>
      <c r="AV250" s="307"/>
      <c r="AW250" s="307"/>
      <c r="AX250" s="307"/>
      <c r="AY250" s="50"/>
    </row>
    <row r="251" spans="2:51" ht="14.25">
      <c r="C251" s="20" t="s">
        <v>77</v>
      </c>
    </row>
    <row r="252" spans="2:51">
      <c r="C252" t="s">
        <v>500</v>
      </c>
    </row>
    <row r="253" spans="2:51" ht="34.5" customHeight="1">
      <c r="B253" s="202"/>
      <c r="C253" s="202"/>
      <c r="D253" s="213" t="s">
        <v>71</v>
      </c>
      <c r="E253" s="213"/>
      <c r="F253" s="213"/>
      <c r="G253" s="213"/>
      <c r="H253" s="213"/>
      <c r="I253" s="213"/>
      <c r="J253" s="213"/>
      <c r="K253" s="213"/>
      <c r="L253" s="213"/>
      <c r="M253" s="213"/>
      <c r="N253" s="213" t="s">
        <v>72</v>
      </c>
      <c r="O253" s="213"/>
      <c r="P253" s="213"/>
      <c r="Q253" s="213"/>
      <c r="R253" s="213"/>
      <c r="S253" s="213"/>
      <c r="T253" s="213"/>
      <c r="U253" s="213"/>
      <c r="V253" s="213"/>
      <c r="W253" s="213"/>
      <c r="X253" s="213"/>
      <c r="Y253" s="213"/>
      <c r="Z253" s="213"/>
      <c r="AA253" s="213"/>
      <c r="AB253" s="213"/>
      <c r="AC253" s="213"/>
      <c r="AD253" s="213"/>
      <c r="AE253" s="213"/>
      <c r="AF253" s="213"/>
      <c r="AG253" s="213"/>
      <c r="AH253" s="213"/>
      <c r="AI253" s="213"/>
      <c r="AJ253" s="213"/>
      <c r="AK253" s="213"/>
      <c r="AL253" s="214" t="s">
        <v>73</v>
      </c>
      <c r="AM253" s="213"/>
      <c r="AN253" s="213"/>
      <c r="AO253" s="213"/>
      <c r="AP253" s="213"/>
      <c r="AQ253" s="213"/>
      <c r="AR253" s="213" t="s">
        <v>27</v>
      </c>
      <c r="AS253" s="213"/>
      <c r="AT253" s="213"/>
      <c r="AU253" s="213"/>
      <c r="AV253" s="213" t="s">
        <v>28</v>
      </c>
      <c r="AW253" s="213"/>
      <c r="AX253" s="213"/>
    </row>
    <row r="254" spans="2:51" ht="24" customHeight="1">
      <c r="B254" s="202">
        <v>1</v>
      </c>
      <c r="C254" s="202">
        <v>1</v>
      </c>
      <c r="D254" s="918" t="s">
        <v>388</v>
      </c>
      <c r="E254" s="918"/>
      <c r="F254" s="918"/>
      <c r="G254" s="918"/>
      <c r="H254" s="918"/>
      <c r="I254" s="918"/>
      <c r="J254" s="918"/>
      <c r="K254" s="918"/>
      <c r="L254" s="918"/>
      <c r="M254" s="918"/>
      <c r="N254" s="208" t="s">
        <v>389</v>
      </c>
      <c r="O254" s="208"/>
      <c r="P254" s="208"/>
      <c r="Q254" s="208"/>
      <c r="R254" s="208"/>
      <c r="S254" s="208"/>
      <c r="T254" s="208"/>
      <c r="U254" s="208"/>
      <c r="V254" s="208"/>
      <c r="W254" s="208"/>
      <c r="X254" s="208"/>
      <c r="Y254" s="208"/>
      <c r="Z254" s="208"/>
      <c r="AA254" s="208"/>
      <c r="AB254" s="208"/>
      <c r="AC254" s="208"/>
      <c r="AD254" s="208"/>
      <c r="AE254" s="208"/>
      <c r="AF254" s="208"/>
      <c r="AG254" s="208"/>
      <c r="AH254" s="208"/>
      <c r="AI254" s="208"/>
      <c r="AJ254" s="208"/>
      <c r="AK254" s="208"/>
      <c r="AL254" s="207">
        <v>33</v>
      </c>
      <c r="AM254" s="208"/>
      <c r="AN254" s="208"/>
      <c r="AO254" s="208"/>
      <c r="AP254" s="208"/>
      <c r="AQ254" s="208"/>
      <c r="AR254" s="208"/>
      <c r="AS254" s="208"/>
      <c r="AT254" s="208"/>
      <c r="AU254" s="208"/>
      <c r="AV254" s="208"/>
      <c r="AW254" s="208"/>
      <c r="AX254" s="208"/>
    </row>
    <row r="255" spans="2:51" ht="24" customHeight="1">
      <c r="B255" s="202">
        <v>2</v>
      </c>
      <c r="C255" s="202">
        <v>1</v>
      </c>
      <c r="D255" s="918" t="s">
        <v>390</v>
      </c>
      <c r="E255" s="918"/>
      <c r="F255" s="918"/>
      <c r="G255" s="918"/>
      <c r="H255" s="918"/>
      <c r="I255" s="918"/>
      <c r="J255" s="918"/>
      <c r="K255" s="918"/>
      <c r="L255" s="918"/>
      <c r="M255" s="918"/>
      <c r="N255" s="208" t="s">
        <v>389</v>
      </c>
      <c r="O255" s="208"/>
      <c r="P255" s="208"/>
      <c r="Q255" s="208"/>
      <c r="R255" s="208"/>
      <c r="S255" s="208"/>
      <c r="T255" s="208"/>
      <c r="U255" s="208"/>
      <c r="V255" s="208"/>
      <c r="W255" s="208"/>
      <c r="X255" s="208"/>
      <c r="Y255" s="208"/>
      <c r="Z255" s="208"/>
      <c r="AA255" s="208"/>
      <c r="AB255" s="208"/>
      <c r="AC255" s="208"/>
      <c r="AD255" s="208"/>
      <c r="AE255" s="208"/>
      <c r="AF255" s="208"/>
      <c r="AG255" s="208"/>
      <c r="AH255" s="208"/>
      <c r="AI255" s="208"/>
      <c r="AJ255" s="208"/>
      <c r="AK255" s="208"/>
      <c r="AL255" s="207">
        <v>29</v>
      </c>
      <c r="AM255" s="208"/>
      <c r="AN255" s="208"/>
      <c r="AO255" s="208"/>
      <c r="AP255" s="208"/>
      <c r="AQ255" s="208"/>
      <c r="AR255" s="208"/>
      <c r="AS255" s="208"/>
      <c r="AT255" s="208"/>
      <c r="AU255" s="208"/>
      <c r="AV255" s="208"/>
      <c r="AW255" s="208"/>
      <c r="AX255" s="208"/>
    </row>
    <row r="256" spans="2:51" ht="24" customHeight="1">
      <c r="B256" s="202">
        <v>3</v>
      </c>
      <c r="C256" s="202">
        <v>1</v>
      </c>
      <c r="D256" s="918" t="s">
        <v>391</v>
      </c>
      <c r="E256" s="918"/>
      <c r="F256" s="918"/>
      <c r="G256" s="918"/>
      <c r="H256" s="918"/>
      <c r="I256" s="918"/>
      <c r="J256" s="918"/>
      <c r="K256" s="918"/>
      <c r="L256" s="918"/>
      <c r="M256" s="918"/>
      <c r="N256" s="208" t="s">
        <v>389</v>
      </c>
      <c r="O256" s="208"/>
      <c r="P256" s="208"/>
      <c r="Q256" s="208"/>
      <c r="R256" s="208"/>
      <c r="S256" s="208"/>
      <c r="T256" s="208"/>
      <c r="U256" s="208"/>
      <c r="V256" s="208"/>
      <c r="W256" s="208"/>
      <c r="X256" s="208"/>
      <c r="Y256" s="208"/>
      <c r="Z256" s="208"/>
      <c r="AA256" s="208"/>
      <c r="AB256" s="208"/>
      <c r="AC256" s="208"/>
      <c r="AD256" s="208"/>
      <c r="AE256" s="208"/>
      <c r="AF256" s="208"/>
      <c r="AG256" s="208"/>
      <c r="AH256" s="208"/>
      <c r="AI256" s="208"/>
      <c r="AJ256" s="208"/>
      <c r="AK256" s="208"/>
      <c r="AL256" s="207">
        <v>20</v>
      </c>
      <c r="AM256" s="208"/>
      <c r="AN256" s="208"/>
      <c r="AO256" s="208"/>
      <c r="AP256" s="208"/>
      <c r="AQ256" s="208"/>
      <c r="AR256" s="208"/>
      <c r="AS256" s="208"/>
      <c r="AT256" s="208"/>
      <c r="AU256" s="208"/>
      <c r="AV256" s="208"/>
      <c r="AW256" s="208"/>
      <c r="AX256" s="208"/>
    </row>
    <row r="257" spans="2:50" ht="24" customHeight="1">
      <c r="B257" s="202">
        <v>4</v>
      </c>
      <c r="C257" s="202">
        <v>1</v>
      </c>
      <c r="D257" s="918" t="s">
        <v>310</v>
      </c>
      <c r="E257" s="918"/>
      <c r="F257" s="918"/>
      <c r="G257" s="918"/>
      <c r="H257" s="918"/>
      <c r="I257" s="918"/>
      <c r="J257" s="918"/>
      <c r="K257" s="918"/>
      <c r="L257" s="918"/>
      <c r="M257" s="918"/>
      <c r="N257" s="208" t="s">
        <v>389</v>
      </c>
      <c r="O257" s="208"/>
      <c r="P257" s="208"/>
      <c r="Q257" s="208"/>
      <c r="R257" s="208"/>
      <c r="S257" s="208"/>
      <c r="T257" s="208"/>
      <c r="U257" s="208"/>
      <c r="V257" s="208"/>
      <c r="W257" s="208"/>
      <c r="X257" s="208"/>
      <c r="Y257" s="208"/>
      <c r="Z257" s="208"/>
      <c r="AA257" s="208"/>
      <c r="AB257" s="208"/>
      <c r="AC257" s="208"/>
      <c r="AD257" s="208"/>
      <c r="AE257" s="208"/>
      <c r="AF257" s="208"/>
      <c r="AG257" s="208"/>
      <c r="AH257" s="208"/>
      <c r="AI257" s="208"/>
      <c r="AJ257" s="208"/>
      <c r="AK257" s="208"/>
      <c r="AL257" s="207">
        <v>18</v>
      </c>
      <c r="AM257" s="208"/>
      <c r="AN257" s="208"/>
      <c r="AO257" s="208"/>
      <c r="AP257" s="208"/>
      <c r="AQ257" s="208"/>
      <c r="AR257" s="208"/>
      <c r="AS257" s="208"/>
      <c r="AT257" s="208"/>
      <c r="AU257" s="208"/>
      <c r="AV257" s="208"/>
      <c r="AW257" s="208"/>
      <c r="AX257" s="208"/>
    </row>
    <row r="258" spans="2:50" ht="24" customHeight="1">
      <c r="B258" s="202">
        <v>5</v>
      </c>
      <c r="C258" s="202">
        <v>1</v>
      </c>
      <c r="D258" s="918" t="s">
        <v>392</v>
      </c>
      <c r="E258" s="918"/>
      <c r="F258" s="918"/>
      <c r="G258" s="918"/>
      <c r="H258" s="918"/>
      <c r="I258" s="918"/>
      <c r="J258" s="918"/>
      <c r="K258" s="918"/>
      <c r="L258" s="918"/>
      <c r="M258" s="918"/>
      <c r="N258" s="208" t="s">
        <v>389</v>
      </c>
      <c r="O258" s="208"/>
      <c r="P258" s="208"/>
      <c r="Q258" s="208"/>
      <c r="R258" s="208"/>
      <c r="S258" s="208"/>
      <c r="T258" s="208"/>
      <c r="U258" s="208"/>
      <c r="V258" s="208"/>
      <c r="W258" s="208"/>
      <c r="X258" s="208"/>
      <c r="Y258" s="208"/>
      <c r="Z258" s="208"/>
      <c r="AA258" s="208"/>
      <c r="AB258" s="208"/>
      <c r="AC258" s="208"/>
      <c r="AD258" s="208"/>
      <c r="AE258" s="208"/>
      <c r="AF258" s="208"/>
      <c r="AG258" s="208"/>
      <c r="AH258" s="208"/>
      <c r="AI258" s="208"/>
      <c r="AJ258" s="208"/>
      <c r="AK258" s="208"/>
      <c r="AL258" s="207">
        <v>17</v>
      </c>
      <c r="AM258" s="208"/>
      <c r="AN258" s="208"/>
      <c r="AO258" s="208"/>
      <c r="AP258" s="208"/>
      <c r="AQ258" s="208"/>
      <c r="AR258" s="208"/>
      <c r="AS258" s="208"/>
      <c r="AT258" s="208"/>
      <c r="AU258" s="208"/>
      <c r="AV258" s="208"/>
      <c r="AW258" s="208"/>
      <c r="AX258" s="208"/>
    </row>
    <row r="259" spans="2:50" ht="24" customHeight="1">
      <c r="B259" s="202">
        <v>6</v>
      </c>
      <c r="C259" s="202">
        <v>1</v>
      </c>
      <c r="D259" s="918" t="s">
        <v>393</v>
      </c>
      <c r="E259" s="918"/>
      <c r="F259" s="918"/>
      <c r="G259" s="918"/>
      <c r="H259" s="918"/>
      <c r="I259" s="918"/>
      <c r="J259" s="918"/>
      <c r="K259" s="918"/>
      <c r="L259" s="918"/>
      <c r="M259" s="918"/>
      <c r="N259" s="208" t="s">
        <v>389</v>
      </c>
      <c r="O259" s="208"/>
      <c r="P259" s="208"/>
      <c r="Q259" s="208"/>
      <c r="R259" s="208"/>
      <c r="S259" s="208"/>
      <c r="T259" s="208"/>
      <c r="U259" s="208"/>
      <c r="V259" s="208"/>
      <c r="W259" s="208"/>
      <c r="X259" s="208"/>
      <c r="Y259" s="208"/>
      <c r="Z259" s="208"/>
      <c r="AA259" s="208"/>
      <c r="AB259" s="208"/>
      <c r="AC259" s="208"/>
      <c r="AD259" s="208"/>
      <c r="AE259" s="208"/>
      <c r="AF259" s="208"/>
      <c r="AG259" s="208"/>
      <c r="AH259" s="208"/>
      <c r="AI259" s="208"/>
      <c r="AJ259" s="208"/>
      <c r="AK259" s="208"/>
      <c r="AL259" s="207">
        <v>16</v>
      </c>
      <c r="AM259" s="208"/>
      <c r="AN259" s="208"/>
      <c r="AO259" s="208"/>
      <c r="AP259" s="208"/>
      <c r="AQ259" s="208"/>
      <c r="AR259" s="208"/>
      <c r="AS259" s="208"/>
      <c r="AT259" s="208"/>
      <c r="AU259" s="208"/>
      <c r="AV259" s="208"/>
      <c r="AW259" s="208"/>
      <c r="AX259" s="208"/>
    </row>
    <row r="260" spans="2:50" ht="24" customHeight="1">
      <c r="B260" s="202">
        <v>7</v>
      </c>
      <c r="C260" s="202">
        <v>1</v>
      </c>
      <c r="D260" s="918" t="s">
        <v>308</v>
      </c>
      <c r="E260" s="918"/>
      <c r="F260" s="918"/>
      <c r="G260" s="918"/>
      <c r="H260" s="918"/>
      <c r="I260" s="918"/>
      <c r="J260" s="918"/>
      <c r="K260" s="918"/>
      <c r="L260" s="918"/>
      <c r="M260" s="918"/>
      <c r="N260" s="208" t="s">
        <v>389</v>
      </c>
      <c r="O260" s="208"/>
      <c r="P260" s="208"/>
      <c r="Q260" s="208"/>
      <c r="R260" s="208"/>
      <c r="S260" s="208"/>
      <c r="T260" s="208"/>
      <c r="U260" s="208"/>
      <c r="V260" s="208"/>
      <c r="W260" s="208"/>
      <c r="X260" s="208"/>
      <c r="Y260" s="208"/>
      <c r="Z260" s="208"/>
      <c r="AA260" s="208"/>
      <c r="AB260" s="208"/>
      <c r="AC260" s="208"/>
      <c r="AD260" s="208"/>
      <c r="AE260" s="208"/>
      <c r="AF260" s="208"/>
      <c r="AG260" s="208"/>
      <c r="AH260" s="208"/>
      <c r="AI260" s="208"/>
      <c r="AJ260" s="208"/>
      <c r="AK260" s="208"/>
      <c r="AL260" s="207">
        <v>15</v>
      </c>
      <c r="AM260" s="208"/>
      <c r="AN260" s="208"/>
      <c r="AO260" s="208"/>
      <c r="AP260" s="208"/>
      <c r="AQ260" s="208"/>
      <c r="AR260" s="208"/>
      <c r="AS260" s="208"/>
      <c r="AT260" s="208"/>
      <c r="AU260" s="208"/>
      <c r="AV260" s="208"/>
      <c r="AW260" s="208"/>
      <c r="AX260" s="208"/>
    </row>
    <row r="261" spans="2:50" ht="24" customHeight="1">
      <c r="B261" s="202">
        <v>8</v>
      </c>
      <c r="C261" s="202">
        <v>1</v>
      </c>
      <c r="D261" s="918" t="s">
        <v>394</v>
      </c>
      <c r="E261" s="918"/>
      <c r="F261" s="918"/>
      <c r="G261" s="918"/>
      <c r="H261" s="918"/>
      <c r="I261" s="918"/>
      <c r="J261" s="918"/>
      <c r="K261" s="918"/>
      <c r="L261" s="918"/>
      <c r="M261" s="918"/>
      <c r="N261" s="208" t="s">
        <v>389</v>
      </c>
      <c r="O261" s="208"/>
      <c r="P261" s="208"/>
      <c r="Q261" s="208"/>
      <c r="R261" s="208"/>
      <c r="S261" s="208"/>
      <c r="T261" s="208"/>
      <c r="U261" s="208"/>
      <c r="V261" s="208"/>
      <c r="W261" s="208"/>
      <c r="X261" s="208"/>
      <c r="Y261" s="208"/>
      <c r="Z261" s="208"/>
      <c r="AA261" s="208"/>
      <c r="AB261" s="208"/>
      <c r="AC261" s="208"/>
      <c r="AD261" s="208"/>
      <c r="AE261" s="208"/>
      <c r="AF261" s="208"/>
      <c r="AG261" s="208"/>
      <c r="AH261" s="208"/>
      <c r="AI261" s="208"/>
      <c r="AJ261" s="208"/>
      <c r="AK261" s="208"/>
      <c r="AL261" s="207">
        <v>13</v>
      </c>
      <c r="AM261" s="208"/>
      <c r="AN261" s="208"/>
      <c r="AO261" s="208"/>
      <c r="AP261" s="208"/>
      <c r="AQ261" s="208"/>
      <c r="AR261" s="208"/>
      <c r="AS261" s="208"/>
      <c r="AT261" s="208"/>
      <c r="AU261" s="208"/>
      <c r="AV261" s="208"/>
      <c r="AW261" s="208"/>
      <c r="AX261" s="208"/>
    </row>
    <row r="262" spans="2:50" ht="24" customHeight="1">
      <c r="B262" s="202">
        <v>9</v>
      </c>
      <c r="C262" s="202">
        <v>1</v>
      </c>
      <c r="D262" s="918" t="s">
        <v>395</v>
      </c>
      <c r="E262" s="918"/>
      <c r="F262" s="918"/>
      <c r="G262" s="918"/>
      <c r="H262" s="918"/>
      <c r="I262" s="918"/>
      <c r="J262" s="918"/>
      <c r="K262" s="918"/>
      <c r="L262" s="918"/>
      <c r="M262" s="918"/>
      <c r="N262" s="208" t="s">
        <v>389</v>
      </c>
      <c r="O262" s="208"/>
      <c r="P262" s="208"/>
      <c r="Q262" s="208"/>
      <c r="R262" s="208"/>
      <c r="S262" s="208"/>
      <c r="T262" s="208"/>
      <c r="U262" s="208"/>
      <c r="V262" s="208"/>
      <c r="W262" s="208"/>
      <c r="X262" s="208"/>
      <c r="Y262" s="208"/>
      <c r="Z262" s="208"/>
      <c r="AA262" s="208"/>
      <c r="AB262" s="208"/>
      <c r="AC262" s="208"/>
      <c r="AD262" s="208"/>
      <c r="AE262" s="208"/>
      <c r="AF262" s="208"/>
      <c r="AG262" s="208"/>
      <c r="AH262" s="208"/>
      <c r="AI262" s="208"/>
      <c r="AJ262" s="208"/>
      <c r="AK262" s="208"/>
      <c r="AL262" s="207">
        <v>12</v>
      </c>
      <c r="AM262" s="208"/>
      <c r="AN262" s="208"/>
      <c r="AO262" s="208"/>
      <c r="AP262" s="208"/>
      <c r="AQ262" s="208"/>
      <c r="AR262" s="208"/>
      <c r="AS262" s="208"/>
      <c r="AT262" s="208"/>
      <c r="AU262" s="208"/>
      <c r="AV262" s="208"/>
      <c r="AW262" s="208"/>
      <c r="AX262" s="208"/>
    </row>
    <row r="263" spans="2:50" ht="24" customHeight="1">
      <c r="B263" s="202">
        <v>10</v>
      </c>
      <c r="C263" s="202">
        <v>1</v>
      </c>
      <c r="D263" s="918" t="s">
        <v>396</v>
      </c>
      <c r="E263" s="918"/>
      <c r="F263" s="918"/>
      <c r="G263" s="918"/>
      <c r="H263" s="918"/>
      <c r="I263" s="918"/>
      <c r="J263" s="918"/>
      <c r="K263" s="918"/>
      <c r="L263" s="918"/>
      <c r="M263" s="918"/>
      <c r="N263" s="208" t="s">
        <v>389</v>
      </c>
      <c r="O263" s="208"/>
      <c r="P263" s="208"/>
      <c r="Q263" s="208"/>
      <c r="R263" s="208"/>
      <c r="S263" s="208"/>
      <c r="T263" s="208"/>
      <c r="U263" s="208"/>
      <c r="V263" s="208"/>
      <c r="W263" s="208"/>
      <c r="X263" s="208"/>
      <c r="Y263" s="208"/>
      <c r="Z263" s="208"/>
      <c r="AA263" s="208"/>
      <c r="AB263" s="208"/>
      <c r="AC263" s="208"/>
      <c r="AD263" s="208"/>
      <c r="AE263" s="208"/>
      <c r="AF263" s="208"/>
      <c r="AG263" s="208"/>
      <c r="AH263" s="208"/>
      <c r="AI263" s="208"/>
      <c r="AJ263" s="208"/>
      <c r="AK263" s="208"/>
      <c r="AL263" s="207">
        <v>11</v>
      </c>
      <c r="AM263" s="208"/>
      <c r="AN263" s="208"/>
      <c r="AO263" s="208"/>
      <c r="AP263" s="208"/>
      <c r="AQ263" s="208"/>
      <c r="AR263" s="208"/>
      <c r="AS263" s="208"/>
      <c r="AT263" s="208"/>
      <c r="AU263" s="208"/>
      <c r="AV263" s="208"/>
      <c r="AW263" s="208"/>
      <c r="AX263" s="208"/>
    </row>
    <row r="265" spans="2:50" ht="23.25" hidden="1" customHeight="1">
      <c r="B265" t="s">
        <v>43</v>
      </c>
    </row>
    <row r="266" spans="2:50" ht="36" hidden="1" customHeight="1">
      <c r="B266" s="213" t="s">
        <v>29</v>
      </c>
      <c r="C266" s="213"/>
      <c r="D266" s="213"/>
      <c r="E266" s="213"/>
      <c r="F266" s="213"/>
      <c r="G266" s="213"/>
      <c r="H266" s="213"/>
      <c r="I266" s="209"/>
      <c r="J266" s="209"/>
      <c r="K266" s="209"/>
      <c r="L266" s="209"/>
      <c r="M266" s="209"/>
      <c r="N266" s="209"/>
      <c r="O266" s="209"/>
      <c r="P266" s="209"/>
      <c r="Q266" s="209"/>
      <c r="R266" s="209"/>
      <c r="S266" s="209"/>
      <c r="T266" s="209"/>
      <c r="U266" s="209"/>
      <c r="V266" s="209"/>
      <c r="W266" s="209"/>
      <c r="X266" s="209"/>
      <c r="Y266" s="209"/>
    </row>
    <row r="267" spans="2:50" ht="36" hidden="1" customHeight="1">
      <c r="B267" s="485" t="s">
        <v>41</v>
      </c>
      <c r="C267" s="486"/>
      <c r="D267" s="486"/>
      <c r="E267" s="486"/>
      <c r="F267" s="486"/>
      <c r="G267" s="486"/>
      <c r="H267" s="487"/>
      <c r="I267" s="430" t="s">
        <v>337</v>
      </c>
      <c r="J267" s="267"/>
      <c r="K267" s="267"/>
      <c r="L267" s="267"/>
      <c r="M267" s="429"/>
      <c r="N267" s="491" t="s">
        <v>30</v>
      </c>
      <c r="O267" s="486"/>
      <c r="P267" s="486"/>
      <c r="Q267" s="486"/>
      <c r="R267" s="486"/>
      <c r="S267" s="486"/>
      <c r="T267" s="487"/>
      <c r="U267" s="430" t="s">
        <v>337</v>
      </c>
      <c r="V267" s="267"/>
      <c r="W267" s="267"/>
      <c r="X267" s="267"/>
      <c r="Y267" s="429"/>
      <c r="Z267" s="491" t="s">
        <v>31</v>
      </c>
      <c r="AA267" s="486"/>
      <c r="AB267" s="486"/>
      <c r="AC267" s="486"/>
      <c r="AD267" s="486"/>
      <c r="AE267" s="486"/>
      <c r="AF267" s="487"/>
      <c r="AG267" s="430" t="s">
        <v>337</v>
      </c>
      <c r="AH267" s="267"/>
      <c r="AI267" s="267"/>
      <c r="AJ267" s="267"/>
      <c r="AK267" s="429"/>
      <c r="AL267" s="491" t="s">
        <v>32</v>
      </c>
      <c r="AM267" s="486"/>
      <c r="AN267" s="486"/>
      <c r="AO267" s="486"/>
      <c r="AP267" s="486"/>
      <c r="AQ267" s="486"/>
      <c r="AR267" s="487"/>
      <c r="AS267" s="430" t="s">
        <v>337</v>
      </c>
      <c r="AT267" s="267"/>
      <c r="AU267" s="267"/>
      <c r="AV267" s="267"/>
      <c r="AW267" s="429"/>
    </row>
    <row r="268" spans="2:50" ht="36" hidden="1" customHeight="1">
      <c r="B268" s="491" t="s">
        <v>33</v>
      </c>
      <c r="C268" s="486"/>
      <c r="D268" s="486"/>
      <c r="E268" s="486"/>
      <c r="F268" s="486"/>
      <c r="G268" s="486"/>
      <c r="H268" s="487"/>
      <c r="I268" s="488"/>
      <c r="J268" s="489"/>
      <c r="K268" s="489"/>
      <c r="L268" s="489"/>
      <c r="M268" s="490"/>
      <c r="N268" s="491" t="s">
        <v>34</v>
      </c>
      <c r="O268" s="486"/>
      <c r="P268" s="486"/>
      <c r="Q268" s="486"/>
      <c r="R268" s="486"/>
      <c r="S268" s="486"/>
      <c r="T268" s="487"/>
      <c r="U268" s="488"/>
      <c r="V268" s="489"/>
      <c r="W268" s="489"/>
      <c r="X268" s="489"/>
      <c r="Y268" s="490"/>
      <c r="Z268" s="491" t="s">
        <v>35</v>
      </c>
      <c r="AA268" s="486"/>
      <c r="AB268" s="486"/>
      <c r="AC268" s="486"/>
      <c r="AD268" s="486"/>
      <c r="AE268" s="486"/>
      <c r="AF268" s="487"/>
      <c r="AG268" s="488"/>
      <c r="AH268" s="489"/>
      <c r="AI268" s="489"/>
      <c r="AJ268" s="489"/>
      <c r="AK268" s="490"/>
      <c r="AL268" s="485" t="s">
        <v>36</v>
      </c>
      <c r="AM268" s="486"/>
      <c r="AN268" s="486"/>
      <c r="AO268" s="486"/>
      <c r="AP268" s="486"/>
      <c r="AQ268" s="486"/>
      <c r="AR268" s="487"/>
      <c r="AS268" s="488"/>
      <c r="AT268" s="489"/>
      <c r="AU268" s="489"/>
      <c r="AV268" s="489"/>
      <c r="AW268" s="490"/>
    </row>
    <row r="269" spans="2:50">
      <c r="C269" t="s">
        <v>501</v>
      </c>
    </row>
    <row r="270" spans="2:50" ht="34.5" customHeight="1">
      <c r="B270" s="202"/>
      <c r="C270" s="202"/>
      <c r="D270" s="213" t="s">
        <v>71</v>
      </c>
      <c r="E270" s="213"/>
      <c r="F270" s="213"/>
      <c r="G270" s="213"/>
      <c r="H270" s="213"/>
      <c r="I270" s="213"/>
      <c r="J270" s="213"/>
      <c r="K270" s="213"/>
      <c r="L270" s="213"/>
      <c r="M270" s="213"/>
      <c r="N270" s="213" t="s">
        <v>72</v>
      </c>
      <c r="O270" s="213"/>
      <c r="P270" s="213"/>
      <c r="Q270" s="213"/>
      <c r="R270" s="213"/>
      <c r="S270" s="213"/>
      <c r="T270" s="213"/>
      <c r="U270" s="213"/>
      <c r="V270" s="213"/>
      <c r="W270" s="213"/>
      <c r="X270" s="213"/>
      <c r="Y270" s="213"/>
      <c r="Z270" s="213"/>
      <c r="AA270" s="213"/>
      <c r="AB270" s="213"/>
      <c r="AC270" s="213"/>
      <c r="AD270" s="213"/>
      <c r="AE270" s="213"/>
      <c r="AF270" s="213"/>
      <c r="AG270" s="213"/>
      <c r="AH270" s="213"/>
      <c r="AI270" s="213"/>
      <c r="AJ270" s="213"/>
      <c r="AK270" s="213"/>
      <c r="AL270" s="214" t="s">
        <v>73</v>
      </c>
      <c r="AM270" s="213"/>
      <c r="AN270" s="213"/>
      <c r="AO270" s="213"/>
      <c r="AP270" s="213"/>
      <c r="AQ270" s="213"/>
      <c r="AR270" s="213" t="s">
        <v>27</v>
      </c>
      <c r="AS270" s="213"/>
      <c r="AT270" s="213"/>
      <c r="AU270" s="213"/>
      <c r="AV270" s="213" t="s">
        <v>28</v>
      </c>
      <c r="AW270" s="213"/>
      <c r="AX270" s="213"/>
    </row>
    <row r="271" spans="2:50" ht="24" customHeight="1">
      <c r="B271" s="202">
        <v>1</v>
      </c>
      <c r="C271" s="202">
        <v>1</v>
      </c>
      <c r="D271" s="208"/>
      <c r="E271" s="208"/>
      <c r="F271" s="208"/>
      <c r="G271" s="208"/>
      <c r="H271" s="208"/>
      <c r="I271" s="208"/>
      <c r="J271" s="208"/>
      <c r="K271" s="208"/>
      <c r="L271" s="208"/>
      <c r="M271" s="208"/>
      <c r="N271" s="208"/>
      <c r="O271" s="208"/>
      <c r="P271" s="208"/>
      <c r="Q271" s="208"/>
      <c r="R271" s="208"/>
      <c r="S271" s="208"/>
      <c r="T271" s="208"/>
      <c r="U271" s="208"/>
      <c r="V271" s="208"/>
      <c r="W271" s="208"/>
      <c r="X271" s="208"/>
      <c r="Y271" s="208"/>
      <c r="Z271" s="208"/>
      <c r="AA271" s="208"/>
      <c r="AB271" s="208"/>
      <c r="AC271" s="208"/>
      <c r="AD271" s="208"/>
      <c r="AE271" s="208"/>
      <c r="AF271" s="208"/>
      <c r="AG271" s="208"/>
      <c r="AH271" s="208"/>
      <c r="AI271" s="208"/>
      <c r="AJ271" s="208"/>
      <c r="AK271" s="208"/>
      <c r="AL271" s="207"/>
      <c r="AM271" s="208"/>
      <c r="AN271" s="208"/>
      <c r="AO271" s="208"/>
      <c r="AP271" s="208"/>
      <c r="AQ271" s="208"/>
      <c r="AR271" s="208"/>
      <c r="AS271" s="208"/>
      <c r="AT271" s="208"/>
      <c r="AU271" s="208"/>
      <c r="AV271" s="208"/>
      <c r="AW271" s="208"/>
      <c r="AX271" s="208"/>
    </row>
    <row r="272" spans="2:50" ht="24" customHeight="1">
      <c r="B272" s="202">
        <v>2</v>
      </c>
      <c r="C272" s="202">
        <v>1</v>
      </c>
      <c r="D272" s="208"/>
      <c r="E272" s="208"/>
      <c r="F272" s="208"/>
      <c r="G272" s="208"/>
      <c r="H272" s="208"/>
      <c r="I272" s="208"/>
      <c r="J272" s="208"/>
      <c r="K272" s="208"/>
      <c r="L272" s="208"/>
      <c r="M272" s="208"/>
      <c r="N272" s="208"/>
      <c r="O272" s="208"/>
      <c r="P272" s="208"/>
      <c r="Q272" s="208"/>
      <c r="R272" s="208"/>
      <c r="S272" s="208"/>
      <c r="T272" s="208"/>
      <c r="U272" s="208"/>
      <c r="V272" s="208"/>
      <c r="W272" s="208"/>
      <c r="X272" s="208"/>
      <c r="Y272" s="208"/>
      <c r="Z272" s="208"/>
      <c r="AA272" s="208"/>
      <c r="AB272" s="208"/>
      <c r="AC272" s="208"/>
      <c r="AD272" s="208"/>
      <c r="AE272" s="208"/>
      <c r="AF272" s="208"/>
      <c r="AG272" s="208"/>
      <c r="AH272" s="208"/>
      <c r="AI272" s="208"/>
      <c r="AJ272" s="208"/>
      <c r="AK272" s="208"/>
      <c r="AL272" s="207"/>
      <c r="AM272" s="208"/>
      <c r="AN272" s="208"/>
      <c r="AO272" s="208"/>
      <c r="AP272" s="208"/>
      <c r="AQ272" s="208"/>
      <c r="AR272" s="208"/>
      <c r="AS272" s="208"/>
      <c r="AT272" s="208"/>
      <c r="AU272" s="208"/>
      <c r="AV272" s="208"/>
      <c r="AW272" s="208"/>
      <c r="AX272" s="208"/>
    </row>
    <row r="273" spans="2:51" ht="24" customHeight="1">
      <c r="B273" s="202">
        <v>3</v>
      </c>
      <c r="C273" s="202">
        <v>1</v>
      </c>
      <c r="D273" s="208"/>
      <c r="E273" s="208"/>
      <c r="F273" s="208"/>
      <c r="G273" s="208"/>
      <c r="H273" s="208"/>
      <c r="I273" s="208"/>
      <c r="J273" s="208"/>
      <c r="K273" s="208"/>
      <c r="L273" s="208"/>
      <c r="M273" s="208"/>
      <c r="N273" s="208"/>
      <c r="O273" s="208"/>
      <c r="P273" s="208"/>
      <c r="Q273" s="208"/>
      <c r="R273" s="208"/>
      <c r="S273" s="208"/>
      <c r="T273" s="208"/>
      <c r="U273" s="208"/>
      <c r="V273" s="208"/>
      <c r="W273" s="208"/>
      <c r="X273" s="208"/>
      <c r="Y273" s="208"/>
      <c r="Z273" s="208"/>
      <c r="AA273" s="208"/>
      <c r="AB273" s="208"/>
      <c r="AC273" s="208"/>
      <c r="AD273" s="208"/>
      <c r="AE273" s="208"/>
      <c r="AF273" s="208"/>
      <c r="AG273" s="208"/>
      <c r="AH273" s="208"/>
      <c r="AI273" s="208"/>
      <c r="AJ273" s="208"/>
      <c r="AK273" s="208"/>
      <c r="AL273" s="207"/>
      <c r="AM273" s="208"/>
      <c r="AN273" s="208"/>
      <c r="AO273" s="208"/>
      <c r="AP273" s="208"/>
      <c r="AQ273" s="208"/>
      <c r="AR273" s="208"/>
      <c r="AS273" s="208"/>
      <c r="AT273" s="208"/>
      <c r="AU273" s="208"/>
      <c r="AV273" s="208"/>
      <c r="AW273" s="208"/>
      <c r="AX273" s="208"/>
    </row>
    <row r="274" spans="2:51" ht="24" customHeight="1">
      <c r="B274" s="202">
        <v>4</v>
      </c>
      <c r="C274" s="202">
        <v>1</v>
      </c>
      <c r="D274" s="208"/>
      <c r="E274" s="208"/>
      <c r="F274" s="208"/>
      <c r="G274" s="208"/>
      <c r="H274" s="208"/>
      <c r="I274" s="208"/>
      <c r="J274" s="208"/>
      <c r="K274" s="208"/>
      <c r="L274" s="208"/>
      <c r="M274" s="208"/>
      <c r="N274" s="208"/>
      <c r="O274" s="208"/>
      <c r="P274" s="208"/>
      <c r="Q274" s="208"/>
      <c r="R274" s="208"/>
      <c r="S274" s="208"/>
      <c r="T274" s="208"/>
      <c r="U274" s="208"/>
      <c r="V274" s="208"/>
      <c r="W274" s="208"/>
      <c r="X274" s="208"/>
      <c r="Y274" s="208"/>
      <c r="Z274" s="208"/>
      <c r="AA274" s="208"/>
      <c r="AB274" s="208"/>
      <c r="AC274" s="208"/>
      <c r="AD274" s="208"/>
      <c r="AE274" s="208"/>
      <c r="AF274" s="208"/>
      <c r="AG274" s="208"/>
      <c r="AH274" s="208"/>
      <c r="AI274" s="208"/>
      <c r="AJ274" s="208"/>
      <c r="AK274" s="208"/>
      <c r="AL274" s="207"/>
      <c r="AM274" s="208"/>
      <c r="AN274" s="208"/>
      <c r="AO274" s="208"/>
      <c r="AP274" s="208"/>
      <c r="AQ274" s="208"/>
      <c r="AR274" s="208"/>
      <c r="AS274" s="208"/>
      <c r="AT274" s="208"/>
      <c r="AU274" s="208"/>
      <c r="AV274" s="208"/>
      <c r="AW274" s="208"/>
      <c r="AX274" s="208"/>
    </row>
    <row r="275" spans="2:51" ht="24" customHeight="1">
      <c r="B275" s="202">
        <v>5</v>
      </c>
      <c r="C275" s="202">
        <v>1</v>
      </c>
      <c r="D275" s="208"/>
      <c r="E275" s="208"/>
      <c r="F275" s="208"/>
      <c r="G275" s="208"/>
      <c r="H275" s="208"/>
      <c r="I275" s="208"/>
      <c r="J275" s="208"/>
      <c r="K275" s="208"/>
      <c r="L275" s="208"/>
      <c r="M275" s="208"/>
      <c r="N275" s="208"/>
      <c r="O275" s="208"/>
      <c r="P275" s="208"/>
      <c r="Q275" s="208"/>
      <c r="R275" s="208"/>
      <c r="S275" s="208"/>
      <c r="T275" s="208"/>
      <c r="U275" s="208"/>
      <c r="V275" s="208"/>
      <c r="W275" s="208"/>
      <c r="X275" s="208"/>
      <c r="Y275" s="208"/>
      <c r="Z275" s="208"/>
      <c r="AA275" s="208"/>
      <c r="AB275" s="208"/>
      <c r="AC275" s="208"/>
      <c r="AD275" s="208"/>
      <c r="AE275" s="208"/>
      <c r="AF275" s="208"/>
      <c r="AG275" s="208"/>
      <c r="AH275" s="208"/>
      <c r="AI275" s="208"/>
      <c r="AJ275" s="208"/>
      <c r="AK275" s="208"/>
      <c r="AL275" s="207"/>
      <c r="AM275" s="208"/>
      <c r="AN275" s="208"/>
      <c r="AO275" s="208"/>
      <c r="AP275" s="208"/>
      <c r="AQ275" s="208"/>
      <c r="AR275" s="208"/>
      <c r="AS275" s="208"/>
      <c r="AT275" s="208"/>
      <c r="AU275" s="208"/>
      <c r="AV275" s="208"/>
      <c r="AW275" s="208"/>
      <c r="AX275" s="208"/>
    </row>
    <row r="276" spans="2:51" ht="24" customHeight="1">
      <c r="B276" s="202">
        <v>6</v>
      </c>
      <c r="C276" s="202">
        <v>1</v>
      </c>
      <c r="D276" s="208"/>
      <c r="E276" s="208"/>
      <c r="F276" s="208"/>
      <c r="G276" s="208"/>
      <c r="H276" s="208"/>
      <c r="I276" s="208"/>
      <c r="J276" s="208"/>
      <c r="K276" s="208"/>
      <c r="L276" s="208"/>
      <c r="M276" s="208"/>
      <c r="N276" s="208"/>
      <c r="O276" s="208"/>
      <c r="P276" s="208"/>
      <c r="Q276" s="208"/>
      <c r="R276" s="208"/>
      <c r="S276" s="208"/>
      <c r="T276" s="208"/>
      <c r="U276" s="208"/>
      <c r="V276" s="208"/>
      <c r="W276" s="208"/>
      <c r="X276" s="208"/>
      <c r="Y276" s="208"/>
      <c r="Z276" s="208"/>
      <c r="AA276" s="208"/>
      <c r="AB276" s="208"/>
      <c r="AC276" s="208"/>
      <c r="AD276" s="208"/>
      <c r="AE276" s="208"/>
      <c r="AF276" s="208"/>
      <c r="AG276" s="208"/>
      <c r="AH276" s="208"/>
      <c r="AI276" s="208"/>
      <c r="AJ276" s="208"/>
      <c r="AK276" s="208"/>
      <c r="AL276" s="207"/>
      <c r="AM276" s="208"/>
      <c r="AN276" s="208"/>
      <c r="AO276" s="208"/>
      <c r="AP276" s="208"/>
      <c r="AQ276" s="208"/>
      <c r="AR276" s="208"/>
      <c r="AS276" s="208"/>
      <c r="AT276" s="208"/>
      <c r="AU276" s="208"/>
      <c r="AV276" s="208"/>
      <c r="AW276" s="208"/>
      <c r="AX276" s="208"/>
    </row>
    <row r="277" spans="2:51" ht="24" customHeight="1">
      <c r="B277" s="202">
        <v>7</v>
      </c>
      <c r="C277" s="202">
        <v>1</v>
      </c>
      <c r="D277" s="208"/>
      <c r="E277" s="208"/>
      <c r="F277" s="208"/>
      <c r="G277" s="208"/>
      <c r="H277" s="208"/>
      <c r="I277" s="208"/>
      <c r="J277" s="208"/>
      <c r="K277" s="208"/>
      <c r="L277" s="208"/>
      <c r="M277" s="208"/>
      <c r="N277" s="208"/>
      <c r="O277" s="208"/>
      <c r="P277" s="208"/>
      <c r="Q277" s="208"/>
      <c r="R277" s="208"/>
      <c r="S277" s="208"/>
      <c r="T277" s="208"/>
      <c r="U277" s="208"/>
      <c r="V277" s="208"/>
      <c r="W277" s="208"/>
      <c r="X277" s="208"/>
      <c r="Y277" s="208"/>
      <c r="Z277" s="208"/>
      <c r="AA277" s="208"/>
      <c r="AB277" s="208"/>
      <c r="AC277" s="208"/>
      <c r="AD277" s="208"/>
      <c r="AE277" s="208"/>
      <c r="AF277" s="208"/>
      <c r="AG277" s="208"/>
      <c r="AH277" s="208"/>
      <c r="AI277" s="208"/>
      <c r="AJ277" s="208"/>
      <c r="AK277" s="208"/>
      <c r="AL277" s="207"/>
      <c r="AM277" s="208"/>
      <c r="AN277" s="208"/>
      <c r="AO277" s="208"/>
      <c r="AP277" s="208"/>
      <c r="AQ277" s="208"/>
      <c r="AR277" s="208"/>
      <c r="AS277" s="208"/>
      <c r="AT277" s="208"/>
      <c r="AU277" s="208"/>
      <c r="AV277" s="208"/>
      <c r="AW277" s="208"/>
      <c r="AX277" s="208"/>
    </row>
    <row r="278" spans="2:51" ht="24" customHeight="1">
      <c r="B278" s="202">
        <v>8</v>
      </c>
      <c r="C278" s="202">
        <v>1</v>
      </c>
      <c r="D278" s="208"/>
      <c r="E278" s="208"/>
      <c r="F278" s="208"/>
      <c r="G278" s="208"/>
      <c r="H278" s="208"/>
      <c r="I278" s="208"/>
      <c r="J278" s="208"/>
      <c r="K278" s="208"/>
      <c r="L278" s="208"/>
      <c r="M278" s="208"/>
      <c r="N278" s="208"/>
      <c r="O278" s="208"/>
      <c r="P278" s="208"/>
      <c r="Q278" s="208"/>
      <c r="R278" s="208"/>
      <c r="S278" s="208"/>
      <c r="T278" s="208"/>
      <c r="U278" s="208"/>
      <c r="V278" s="208"/>
      <c r="W278" s="208"/>
      <c r="X278" s="208"/>
      <c r="Y278" s="208"/>
      <c r="Z278" s="208"/>
      <c r="AA278" s="208"/>
      <c r="AB278" s="208"/>
      <c r="AC278" s="208"/>
      <c r="AD278" s="208"/>
      <c r="AE278" s="208"/>
      <c r="AF278" s="208"/>
      <c r="AG278" s="208"/>
      <c r="AH278" s="208"/>
      <c r="AI278" s="208"/>
      <c r="AJ278" s="208"/>
      <c r="AK278" s="208"/>
      <c r="AL278" s="207"/>
      <c r="AM278" s="208"/>
      <c r="AN278" s="208"/>
      <c r="AO278" s="208"/>
      <c r="AP278" s="208"/>
      <c r="AQ278" s="208"/>
      <c r="AR278" s="208"/>
      <c r="AS278" s="208"/>
      <c r="AT278" s="208"/>
      <c r="AU278" s="208"/>
      <c r="AV278" s="208"/>
      <c r="AW278" s="208"/>
      <c r="AX278" s="208"/>
    </row>
    <row r="279" spans="2:51" ht="24" customHeight="1">
      <c r="B279" s="202">
        <v>9</v>
      </c>
      <c r="C279" s="202">
        <v>1</v>
      </c>
      <c r="D279" s="208"/>
      <c r="E279" s="208"/>
      <c r="F279" s="208"/>
      <c r="G279" s="208"/>
      <c r="H279" s="208"/>
      <c r="I279" s="208"/>
      <c r="J279" s="208"/>
      <c r="K279" s="208"/>
      <c r="L279" s="208"/>
      <c r="M279" s="208"/>
      <c r="N279" s="208"/>
      <c r="O279" s="208"/>
      <c r="P279" s="208"/>
      <c r="Q279" s="208"/>
      <c r="R279" s="208"/>
      <c r="S279" s="208"/>
      <c r="T279" s="208"/>
      <c r="U279" s="208"/>
      <c r="V279" s="208"/>
      <c r="W279" s="208"/>
      <c r="X279" s="208"/>
      <c r="Y279" s="208"/>
      <c r="Z279" s="208"/>
      <c r="AA279" s="208"/>
      <c r="AB279" s="208"/>
      <c r="AC279" s="208"/>
      <c r="AD279" s="208"/>
      <c r="AE279" s="208"/>
      <c r="AF279" s="208"/>
      <c r="AG279" s="208"/>
      <c r="AH279" s="208"/>
      <c r="AI279" s="208"/>
      <c r="AJ279" s="208"/>
      <c r="AK279" s="208"/>
      <c r="AL279" s="207"/>
      <c r="AM279" s="208"/>
      <c r="AN279" s="208"/>
      <c r="AO279" s="208"/>
      <c r="AP279" s="208"/>
      <c r="AQ279" s="208"/>
      <c r="AR279" s="208"/>
      <c r="AS279" s="208"/>
      <c r="AT279" s="208"/>
      <c r="AU279" s="208"/>
      <c r="AV279" s="208"/>
      <c r="AW279" s="208"/>
      <c r="AX279" s="208"/>
    </row>
    <row r="280" spans="2:51" ht="24" customHeight="1">
      <c r="B280" s="202">
        <v>10</v>
      </c>
      <c r="C280" s="202">
        <v>1</v>
      </c>
      <c r="D280" s="208"/>
      <c r="E280" s="208"/>
      <c r="F280" s="208"/>
      <c r="G280" s="208"/>
      <c r="H280" s="208"/>
      <c r="I280" s="208"/>
      <c r="J280" s="208"/>
      <c r="K280" s="208"/>
      <c r="L280" s="208"/>
      <c r="M280" s="208"/>
      <c r="N280" s="208"/>
      <c r="O280" s="208"/>
      <c r="P280" s="208"/>
      <c r="Q280" s="208"/>
      <c r="R280" s="208"/>
      <c r="S280" s="208"/>
      <c r="T280" s="208"/>
      <c r="U280" s="208"/>
      <c r="V280" s="208"/>
      <c r="W280" s="208"/>
      <c r="X280" s="208"/>
      <c r="Y280" s="208"/>
      <c r="Z280" s="208"/>
      <c r="AA280" s="208"/>
      <c r="AB280" s="208"/>
      <c r="AC280" s="208"/>
      <c r="AD280" s="208"/>
      <c r="AE280" s="208"/>
      <c r="AF280" s="208"/>
      <c r="AG280" s="208"/>
      <c r="AH280" s="208"/>
      <c r="AI280" s="208"/>
      <c r="AJ280" s="208"/>
      <c r="AK280" s="208"/>
      <c r="AL280" s="207"/>
      <c r="AM280" s="208"/>
      <c r="AN280" s="208"/>
      <c r="AO280" s="208"/>
      <c r="AP280" s="208"/>
      <c r="AQ280" s="208"/>
      <c r="AR280" s="208"/>
      <c r="AS280" s="208"/>
      <c r="AT280" s="208"/>
      <c r="AU280" s="208"/>
      <c r="AV280" s="208"/>
      <c r="AW280" s="208"/>
      <c r="AX280" s="208"/>
    </row>
    <row r="281" spans="2:51" ht="18" customHeight="1">
      <c r="B281" s="36"/>
      <c r="C281" s="36"/>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51"/>
      <c r="AM281" s="37"/>
      <c r="AN281" s="37"/>
      <c r="AO281" s="37"/>
      <c r="AP281" s="37"/>
      <c r="AQ281" s="37"/>
      <c r="AR281" s="37"/>
      <c r="AS281" s="37"/>
      <c r="AT281" s="37"/>
      <c r="AU281" s="37"/>
      <c r="AV281" s="37"/>
      <c r="AW281" s="37"/>
      <c r="AX281" s="37"/>
    </row>
    <row r="282" spans="2:51" ht="20.25" customHeight="1" thickBot="1">
      <c r="AK282" s="466"/>
      <c r="AL282" s="466"/>
      <c r="AM282" s="466"/>
      <c r="AN282" s="466"/>
      <c r="AO282" s="466"/>
      <c r="AP282" s="466"/>
      <c r="AQ282" s="466"/>
      <c r="AR282" s="467" t="s">
        <v>112</v>
      </c>
      <c r="AS282" s="467"/>
      <c r="AT282" s="467"/>
      <c r="AU282" s="467"/>
      <c r="AV282" s="467"/>
      <c r="AW282" s="467"/>
      <c r="AX282" s="467"/>
      <c r="AY282" s="467"/>
    </row>
    <row r="283" spans="2:51" ht="21" customHeight="1">
      <c r="B283" s="468" t="s">
        <v>113</v>
      </c>
      <c r="C283" s="469"/>
      <c r="D283" s="469"/>
      <c r="E283" s="469"/>
      <c r="F283" s="469"/>
      <c r="G283" s="469"/>
      <c r="H283" s="916" t="s">
        <v>295</v>
      </c>
      <c r="I283" s="917"/>
      <c r="J283" s="917"/>
      <c r="K283" s="917"/>
      <c r="L283" s="917"/>
      <c r="M283" s="917"/>
      <c r="N283" s="917"/>
      <c r="O283" s="917"/>
      <c r="P283" s="917"/>
      <c r="Q283" s="917"/>
      <c r="R283" s="917"/>
      <c r="S283" s="917"/>
      <c r="T283" s="917"/>
      <c r="U283" s="917"/>
      <c r="V283" s="917"/>
      <c r="W283" s="917"/>
      <c r="X283" s="917"/>
      <c r="Y283" s="917"/>
      <c r="Z283" s="472" t="s">
        <v>145</v>
      </c>
      <c r="AA283" s="473"/>
      <c r="AB283" s="473"/>
      <c r="AC283" s="473"/>
      <c r="AD283" s="473"/>
      <c r="AE283" s="474"/>
      <c r="AF283" s="475" t="s">
        <v>101</v>
      </c>
      <c r="AG283" s="476"/>
      <c r="AH283" s="476"/>
      <c r="AI283" s="476"/>
      <c r="AJ283" s="476"/>
      <c r="AK283" s="476"/>
      <c r="AL283" s="476"/>
      <c r="AM283" s="476"/>
      <c r="AN283" s="476"/>
      <c r="AO283" s="476"/>
      <c r="AP283" s="476"/>
      <c r="AQ283" s="477"/>
      <c r="AR283" s="478" t="s">
        <v>1</v>
      </c>
      <c r="AS283" s="475"/>
      <c r="AT283" s="475"/>
      <c r="AU283" s="475"/>
      <c r="AV283" s="475"/>
      <c r="AW283" s="475"/>
      <c r="AX283" s="475"/>
      <c r="AY283" s="479"/>
    </row>
    <row r="284" spans="2:51" ht="28.15" customHeight="1">
      <c r="B284" s="442" t="s">
        <v>59</v>
      </c>
      <c r="C284" s="443"/>
      <c r="D284" s="443"/>
      <c r="E284" s="443"/>
      <c r="F284" s="443"/>
      <c r="G284" s="444"/>
      <c r="H284" s="445"/>
      <c r="I284" s="446"/>
      <c r="J284" s="446"/>
      <c r="K284" s="446"/>
      <c r="L284" s="446"/>
      <c r="M284" s="446"/>
      <c r="N284" s="446"/>
      <c r="O284" s="446"/>
      <c r="P284" s="446"/>
      <c r="Q284" s="446"/>
      <c r="R284" s="446"/>
      <c r="S284" s="446"/>
      <c r="T284" s="446"/>
      <c r="U284" s="446"/>
      <c r="V284" s="446"/>
      <c r="W284" s="447"/>
      <c r="X284" s="447"/>
      <c r="Y284" s="447"/>
      <c r="Z284" s="448" t="s">
        <v>2</v>
      </c>
      <c r="AA284" s="449"/>
      <c r="AB284" s="449"/>
      <c r="AC284" s="449"/>
      <c r="AD284" s="449"/>
      <c r="AE284" s="450"/>
      <c r="AF284" s="449" t="s">
        <v>102</v>
      </c>
      <c r="AG284" s="449"/>
      <c r="AH284" s="449"/>
      <c r="AI284" s="449"/>
      <c r="AJ284" s="449"/>
      <c r="AK284" s="449"/>
      <c r="AL284" s="449"/>
      <c r="AM284" s="449"/>
      <c r="AN284" s="449"/>
      <c r="AO284" s="449"/>
      <c r="AP284" s="449"/>
      <c r="AQ284" s="450"/>
      <c r="AR284" s="451" t="s">
        <v>525</v>
      </c>
      <c r="AS284" s="452"/>
      <c r="AT284" s="452"/>
      <c r="AU284" s="452"/>
      <c r="AV284" s="452"/>
      <c r="AW284" s="452"/>
      <c r="AX284" s="452"/>
      <c r="AY284" s="453"/>
    </row>
    <row r="285" spans="2:51" ht="30.75" customHeight="1">
      <c r="B285" s="454" t="s">
        <v>3</v>
      </c>
      <c r="C285" s="455"/>
      <c r="D285" s="455"/>
      <c r="E285" s="455"/>
      <c r="F285" s="455"/>
      <c r="G285" s="455"/>
      <c r="H285" s="456" t="s">
        <v>103</v>
      </c>
      <c r="I285" s="447"/>
      <c r="J285" s="447"/>
      <c r="K285" s="447"/>
      <c r="L285" s="447"/>
      <c r="M285" s="447"/>
      <c r="N285" s="447"/>
      <c r="O285" s="447"/>
      <c r="P285" s="447"/>
      <c r="Q285" s="447"/>
      <c r="R285" s="447"/>
      <c r="S285" s="447"/>
      <c r="T285" s="447"/>
      <c r="U285" s="447"/>
      <c r="V285" s="447"/>
      <c r="W285" s="447"/>
      <c r="X285" s="447"/>
      <c r="Y285" s="447"/>
      <c r="Z285" s="457" t="s">
        <v>76</v>
      </c>
      <c r="AA285" s="458"/>
      <c r="AB285" s="458"/>
      <c r="AC285" s="458"/>
      <c r="AD285" s="458"/>
      <c r="AE285" s="459"/>
      <c r="AF285" s="941" t="s">
        <v>108</v>
      </c>
      <c r="AG285" s="941"/>
      <c r="AH285" s="941"/>
      <c r="AI285" s="941"/>
      <c r="AJ285" s="941"/>
      <c r="AK285" s="941"/>
      <c r="AL285" s="941"/>
      <c r="AM285" s="941"/>
      <c r="AN285" s="941"/>
      <c r="AO285" s="941"/>
      <c r="AP285" s="941"/>
      <c r="AQ285" s="941"/>
      <c r="AR285" s="267"/>
      <c r="AS285" s="267"/>
      <c r="AT285" s="267"/>
      <c r="AU285" s="267"/>
      <c r="AV285" s="267"/>
      <c r="AW285" s="267"/>
      <c r="AX285" s="267"/>
      <c r="AY285" s="942"/>
    </row>
    <row r="286" spans="2:51" ht="18" customHeight="1">
      <c r="B286" s="418" t="s">
        <v>37</v>
      </c>
      <c r="C286" s="419"/>
      <c r="D286" s="419"/>
      <c r="E286" s="419"/>
      <c r="F286" s="419"/>
      <c r="G286" s="419"/>
      <c r="H286" s="935" t="s">
        <v>526</v>
      </c>
      <c r="I286" s="936"/>
      <c r="J286" s="936"/>
      <c r="K286" s="936"/>
      <c r="L286" s="936"/>
      <c r="M286" s="936"/>
      <c r="N286" s="936"/>
      <c r="O286" s="936"/>
      <c r="P286" s="936"/>
      <c r="Q286" s="936"/>
      <c r="R286" s="936"/>
      <c r="S286" s="936"/>
      <c r="T286" s="936"/>
      <c r="U286" s="936"/>
      <c r="V286" s="936"/>
      <c r="W286" s="937"/>
      <c r="X286" s="937"/>
      <c r="Y286" s="937"/>
      <c r="Z286" s="428" t="s">
        <v>319</v>
      </c>
      <c r="AA286" s="267"/>
      <c r="AB286" s="267"/>
      <c r="AC286" s="267"/>
      <c r="AD286" s="267"/>
      <c r="AE286" s="429"/>
      <c r="AF286" s="431"/>
      <c r="AG286" s="432"/>
      <c r="AH286" s="432"/>
      <c r="AI286" s="432"/>
      <c r="AJ286" s="432"/>
      <c r="AK286" s="432"/>
      <c r="AL286" s="432"/>
      <c r="AM286" s="432"/>
      <c r="AN286" s="432"/>
      <c r="AO286" s="432"/>
      <c r="AP286" s="432"/>
      <c r="AQ286" s="432"/>
      <c r="AR286" s="432"/>
      <c r="AS286" s="432"/>
      <c r="AT286" s="432"/>
      <c r="AU286" s="432"/>
      <c r="AV286" s="432"/>
      <c r="AW286" s="432"/>
      <c r="AX286" s="432"/>
      <c r="AY286" s="433"/>
    </row>
    <row r="287" spans="2:51" ht="24" customHeight="1">
      <c r="B287" s="420"/>
      <c r="C287" s="421"/>
      <c r="D287" s="421"/>
      <c r="E287" s="421"/>
      <c r="F287" s="421"/>
      <c r="G287" s="421"/>
      <c r="H287" s="938"/>
      <c r="I287" s="939"/>
      <c r="J287" s="939"/>
      <c r="K287" s="939"/>
      <c r="L287" s="939"/>
      <c r="M287" s="939"/>
      <c r="N287" s="939"/>
      <c r="O287" s="939"/>
      <c r="P287" s="939"/>
      <c r="Q287" s="939"/>
      <c r="R287" s="939"/>
      <c r="S287" s="939"/>
      <c r="T287" s="939"/>
      <c r="U287" s="939"/>
      <c r="V287" s="939"/>
      <c r="W287" s="940"/>
      <c r="X287" s="940"/>
      <c r="Y287" s="940"/>
      <c r="Z287" s="430"/>
      <c r="AA287" s="267"/>
      <c r="AB287" s="267"/>
      <c r="AC287" s="267"/>
      <c r="AD287" s="267"/>
      <c r="AE287" s="429"/>
      <c r="AF287" s="434"/>
      <c r="AG287" s="434"/>
      <c r="AH287" s="434"/>
      <c r="AI287" s="434"/>
      <c r="AJ287" s="434"/>
      <c r="AK287" s="434"/>
      <c r="AL287" s="434"/>
      <c r="AM287" s="434"/>
      <c r="AN287" s="434"/>
      <c r="AO287" s="434"/>
      <c r="AP287" s="434"/>
      <c r="AQ287" s="434"/>
      <c r="AR287" s="434"/>
      <c r="AS287" s="434"/>
      <c r="AT287" s="434"/>
      <c r="AU287" s="434"/>
      <c r="AV287" s="434"/>
      <c r="AW287" s="434"/>
      <c r="AX287" s="434"/>
      <c r="AY287" s="435"/>
    </row>
    <row r="288" spans="2:51" ht="29.25" customHeight="1">
      <c r="B288" s="436" t="s">
        <v>4</v>
      </c>
      <c r="C288" s="437"/>
      <c r="D288" s="437"/>
      <c r="E288" s="437"/>
      <c r="F288" s="437"/>
      <c r="G288" s="438"/>
      <c r="H288" s="439" t="s">
        <v>133</v>
      </c>
      <c r="I288" s="440"/>
      <c r="J288" s="440"/>
      <c r="K288" s="440"/>
      <c r="L288" s="440"/>
      <c r="M288" s="440"/>
      <c r="N288" s="440"/>
      <c r="O288" s="440"/>
      <c r="P288" s="440"/>
      <c r="Q288" s="440"/>
      <c r="R288" s="440"/>
      <c r="S288" s="440"/>
      <c r="T288" s="440"/>
      <c r="U288" s="440"/>
      <c r="V288" s="440"/>
      <c r="W288" s="440"/>
      <c r="X288" s="440"/>
      <c r="Y288" s="440"/>
      <c r="Z288" s="440"/>
      <c r="AA288" s="440"/>
      <c r="AB288" s="440"/>
      <c r="AC288" s="440"/>
      <c r="AD288" s="440"/>
      <c r="AE288" s="440"/>
      <c r="AF288" s="440"/>
      <c r="AG288" s="440"/>
      <c r="AH288" s="440"/>
      <c r="AI288" s="440"/>
      <c r="AJ288" s="440"/>
      <c r="AK288" s="440"/>
      <c r="AL288" s="440"/>
      <c r="AM288" s="440"/>
      <c r="AN288" s="440"/>
      <c r="AO288" s="440"/>
      <c r="AP288" s="440"/>
      <c r="AQ288" s="440"/>
      <c r="AR288" s="440"/>
      <c r="AS288" s="440"/>
      <c r="AT288" s="440"/>
      <c r="AU288" s="440"/>
      <c r="AV288" s="440"/>
      <c r="AW288" s="440"/>
      <c r="AX288" s="440"/>
      <c r="AY288" s="441"/>
    </row>
    <row r="289" spans="2:60" ht="21" customHeight="1">
      <c r="B289" s="405" t="s">
        <v>39</v>
      </c>
      <c r="C289" s="406"/>
      <c r="D289" s="406"/>
      <c r="E289" s="406"/>
      <c r="F289" s="406"/>
      <c r="G289" s="407"/>
      <c r="H289" s="411"/>
      <c r="I289" s="412"/>
      <c r="J289" s="412"/>
      <c r="K289" s="412"/>
      <c r="L289" s="412"/>
      <c r="M289" s="412"/>
      <c r="N289" s="412"/>
      <c r="O289" s="412"/>
      <c r="P289" s="412"/>
      <c r="Q289" s="370" t="s">
        <v>86</v>
      </c>
      <c r="R289" s="371"/>
      <c r="S289" s="371"/>
      <c r="T289" s="371"/>
      <c r="U289" s="371"/>
      <c r="V289" s="371"/>
      <c r="W289" s="413"/>
      <c r="X289" s="370" t="s">
        <v>87</v>
      </c>
      <c r="Y289" s="371"/>
      <c r="Z289" s="371"/>
      <c r="AA289" s="371"/>
      <c r="AB289" s="371"/>
      <c r="AC289" s="371"/>
      <c r="AD289" s="413"/>
      <c r="AE289" s="370" t="s">
        <v>88</v>
      </c>
      <c r="AF289" s="371"/>
      <c r="AG289" s="371"/>
      <c r="AH289" s="371"/>
      <c r="AI289" s="371"/>
      <c r="AJ289" s="371"/>
      <c r="AK289" s="413"/>
      <c r="AL289" s="370" t="s">
        <v>90</v>
      </c>
      <c r="AM289" s="371"/>
      <c r="AN289" s="371"/>
      <c r="AO289" s="371"/>
      <c r="AP289" s="371"/>
      <c r="AQ289" s="371"/>
      <c r="AR289" s="413"/>
      <c r="AS289" s="370" t="s">
        <v>91</v>
      </c>
      <c r="AT289" s="371"/>
      <c r="AU289" s="371"/>
      <c r="AV289" s="371"/>
      <c r="AW289" s="371"/>
      <c r="AX289" s="371"/>
      <c r="AY289" s="372"/>
    </row>
    <row r="290" spans="2:60" ht="21" customHeight="1">
      <c r="B290" s="291"/>
      <c r="C290" s="292"/>
      <c r="D290" s="292"/>
      <c r="E290" s="292"/>
      <c r="F290" s="292"/>
      <c r="G290" s="293"/>
      <c r="H290" s="373" t="s">
        <v>5</v>
      </c>
      <c r="I290" s="374"/>
      <c r="J290" s="379" t="s">
        <v>6</v>
      </c>
      <c r="K290" s="380"/>
      <c r="L290" s="380"/>
      <c r="M290" s="380"/>
      <c r="N290" s="380"/>
      <c r="O290" s="380"/>
      <c r="P290" s="381"/>
      <c r="Q290" s="384">
        <v>174</v>
      </c>
      <c r="R290" s="384"/>
      <c r="S290" s="384"/>
      <c r="T290" s="384"/>
      <c r="U290" s="384"/>
      <c r="V290" s="384"/>
      <c r="W290" s="384"/>
      <c r="X290" s="384">
        <v>168</v>
      </c>
      <c r="Y290" s="384"/>
      <c r="Z290" s="384"/>
      <c r="AA290" s="384"/>
      <c r="AB290" s="384"/>
      <c r="AC290" s="384"/>
      <c r="AD290" s="384"/>
      <c r="AE290" s="384">
        <v>213</v>
      </c>
      <c r="AF290" s="384"/>
      <c r="AG290" s="384"/>
      <c r="AH290" s="384"/>
      <c r="AI290" s="384"/>
      <c r="AJ290" s="384"/>
      <c r="AK290" s="384"/>
      <c r="AL290" s="384">
        <v>210</v>
      </c>
      <c r="AM290" s="384"/>
      <c r="AN290" s="384"/>
      <c r="AO290" s="384"/>
      <c r="AP290" s="384"/>
      <c r="AQ290" s="384"/>
      <c r="AR290" s="384"/>
      <c r="AS290" s="384">
        <v>237</v>
      </c>
      <c r="AT290" s="384"/>
      <c r="AU290" s="384"/>
      <c r="AV290" s="384"/>
      <c r="AW290" s="384"/>
      <c r="AX290" s="384"/>
      <c r="AY290" s="385"/>
    </row>
    <row r="291" spans="2:60" ht="21" customHeight="1">
      <c r="B291" s="291"/>
      <c r="C291" s="292"/>
      <c r="D291" s="292"/>
      <c r="E291" s="292"/>
      <c r="F291" s="292"/>
      <c r="G291" s="293"/>
      <c r="H291" s="375"/>
      <c r="I291" s="376"/>
      <c r="J291" s="386" t="s">
        <v>7</v>
      </c>
      <c r="K291" s="387"/>
      <c r="L291" s="387"/>
      <c r="M291" s="387"/>
      <c r="N291" s="387"/>
      <c r="O291" s="387"/>
      <c r="P291" s="388"/>
      <c r="Q291" s="933" t="s">
        <v>119</v>
      </c>
      <c r="R291" s="934"/>
      <c r="S291" s="934"/>
      <c r="T291" s="934"/>
      <c r="U291" s="934"/>
      <c r="V291" s="934"/>
      <c r="W291" s="934"/>
      <c r="X291" s="933" t="s">
        <v>119</v>
      </c>
      <c r="Y291" s="934"/>
      <c r="Z291" s="934"/>
      <c r="AA291" s="934"/>
      <c r="AB291" s="934"/>
      <c r="AC291" s="934"/>
      <c r="AD291" s="934"/>
      <c r="AE291" s="933" t="s">
        <v>119</v>
      </c>
      <c r="AF291" s="934"/>
      <c r="AG291" s="934"/>
      <c r="AH291" s="934"/>
      <c r="AI291" s="934"/>
      <c r="AJ291" s="934"/>
      <c r="AK291" s="934"/>
      <c r="AL291" s="933" t="s">
        <v>119</v>
      </c>
      <c r="AM291" s="934"/>
      <c r="AN291" s="934"/>
      <c r="AO291" s="934"/>
      <c r="AP291" s="934"/>
      <c r="AQ291" s="934"/>
      <c r="AR291" s="934"/>
      <c r="AS291" s="464"/>
      <c r="AT291" s="464"/>
      <c r="AU291" s="464"/>
      <c r="AV291" s="464"/>
      <c r="AW291" s="464"/>
      <c r="AX291" s="464"/>
      <c r="AY291" s="465"/>
    </row>
    <row r="292" spans="2:60" ht="24.75" customHeight="1">
      <c r="B292" s="291"/>
      <c r="C292" s="292"/>
      <c r="D292" s="292"/>
      <c r="E292" s="292"/>
      <c r="F292" s="292"/>
      <c r="G292" s="293"/>
      <c r="H292" s="375"/>
      <c r="I292" s="376"/>
      <c r="J292" s="386" t="s">
        <v>8</v>
      </c>
      <c r="K292" s="387"/>
      <c r="L292" s="387"/>
      <c r="M292" s="387"/>
      <c r="N292" s="387"/>
      <c r="O292" s="387"/>
      <c r="P292" s="388"/>
      <c r="Q292" s="933" t="s">
        <v>119</v>
      </c>
      <c r="R292" s="934"/>
      <c r="S292" s="934"/>
      <c r="T292" s="934"/>
      <c r="U292" s="934"/>
      <c r="V292" s="934"/>
      <c r="W292" s="934"/>
      <c r="X292" s="933" t="s">
        <v>119</v>
      </c>
      <c r="Y292" s="934"/>
      <c r="Z292" s="934"/>
      <c r="AA292" s="934"/>
      <c r="AB292" s="934"/>
      <c r="AC292" s="934"/>
      <c r="AD292" s="934"/>
      <c r="AE292" s="933" t="s">
        <v>119</v>
      </c>
      <c r="AF292" s="934"/>
      <c r="AG292" s="934"/>
      <c r="AH292" s="934"/>
      <c r="AI292" s="934"/>
      <c r="AJ292" s="934"/>
      <c r="AK292" s="934"/>
      <c r="AL292" s="933" t="s">
        <v>119</v>
      </c>
      <c r="AM292" s="934"/>
      <c r="AN292" s="934"/>
      <c r="AO292" s="934"/>
      <c r="AP292" s="934"/>
      <c r="AQ292" s="934"/>
      <c r="AR292" s="934"/>
      <c r="AS292" s="464"/>
      <c r="AT292" s="464"/>
      <c r="AU292" s="464"/>
      <c r="AV292" s="464"/>
      <c r="AW292" s="464"/>
      <c r="AX292" s="464"/>
      <c r="AY292" s="465"/>
    </row>
    <row r="293" spans="2:60" ht="24.75" customHeight="1">
      <c r="B293" s="291"/>
      <c r="C293" s="292"/>
      <c r="D293" s="292"/>
      <c r="E293" s="292"/>
      <c r="F293" s="292"/>
      <c r="G293" s="293"/>
      <c r="H293" s="377"/>
      <c r="I293" s="378"/>
      <c r="J293" s="415" t="s">
        <v>26</v>
      </c>
      <c r="K293" s="416"/>
      <c r="L293" s="416"/>
      <c r="M293" s="416"/>
      <c r="N293" s="416"/>
      <c r="O293" s="416"/>
      <c r="P293" s="417"/>
      <c r="Q293" s="402">
        <v>174</v>
      </c>
      <c r="R293" s="402"/>
      <c r="S293" s="402"/>
      <c r="T293" s="402"/>
      <c r="U293" s="402"/>
      <c r="V293" s="402"/>
      <c r="W293" s="402"/>
      <c r="X293" s="402">
        <v>168</v>
      </c>
      <c r="Y293" s="402"/>
      <c r="Z293" s="402"/>
      <c r="AA293" s="402"/>
      <c r="AB293" s="402"/>
      <c r="AC293" s="402"/>
      <c r="AD293" s="402"/>
      <c r="AE293" s="402">
        <v>213</v>
      </c>
      <c r="AF293" s="402"/>
      <c r="AG293" s="402"/>
      <c r="AH293" s="402"/>
      <c r="AI293" s="402"/>
      <c r="AJ293" s="402"/>
      <c r="AK293" s="402"/>
      <c r="AL293" s="402">
        <v>210</v>
      </c>
      <c r="AM293" s="402"/>
      <c r="AN293" s="402"/>
      <c r="AO293" s="402"/>
      <c r="AP293" s="402"/>
      <c r="AQ293" s="402"/>
      <c r="AR293" s="402"/>
      <c r="AS293" s="402">
        <v>237</v>
      </c>
      <c r="AT293" s="402"/>
      <c r="AU293" s="402"/>
      <c r="AV293" s="402"/>
      <c r="AW293" s="402"/>
      <c r="AX293" s="402"/>
      <c r="AY293" s="402"/>
    </row>
    <row r="294" spans="2:60" ht="24.75" customHeight="1">
      <c r="B294" s="291"/>
      <c r="C294" s="292"/>
      <c r="D294" s="292"/>
      <c r="E294" s="292"/>
      <c r="F294" s="292"/>
      <c r="G294" s="293"/>
      <c r="H294" s="392" t="s">
        <v>9</v>
      </c>
      <c r="I294" s="393"/>
      <c r="J294" s="393"/>
      <c r="K294" s="393"/>
      <c r="L294" s="393"/>
      <c r="M294" s="393"/>
      <c r="N294" s="393"/>
      <c r="O294" s="393"/>
      <c r="P294" s="393"/>
      <c r="Q294" s="931">
        <v>184</v>
      </c>
      <c r="R294" s="931"/>
      <c r="S294" s="931"/>
      <c r="T294" s="931"/>
      <c r="U294" s="931"/>
      <c r="V294" s="931"/>
      <c r="W294" s="931"/>
      <c r="X294" s="931">
        <v>176</v>
      </c>
      <c r="Y294" s="931"/>
      <c r="Z294" s="931"/>
      <c r="AA294" s="931"/>
      <c r="AB294" s="931"/>
      <c r="AC294" s="931"/>
      <c r="AD294" s="931"/>
      <c r="AE294" s="931">
        <v>171</v>
      </c>
      <c r="AF294" s="931"/>
      <c r="AG294" s="931"/>
      <c r="AH294" s="931"/>
      <c r="AI294" s="931"/>
      <c r="AJ294" s="931"/>
      <c r="AK294" s="931"/>
      <c r="AL294" s="390"/>
      <c r="AM294" s="390"/>
      <c r="AN294" s="390"/>
      <c r="AO294" s="390"/>
      <c r="AP294" s="390"/>
      <c r="AQ294" s="390"/>
      <c r="AR294" s="390"/>
      <c r="AS294" s="390"/>
      <c r="AT294" s="390"/>
      <c r="AU294" s="390"/>
      <c r="AV294" s="390"/>
      <c r="AW294" s="390"/>
      <c r="AX294" s="390"/>
      <c r="AY294" s="391"/>
      <c r="BH294" s="29"/>
    </row>
    <row r="295" spans="2:60" ht="24.75" customHeight="1">
      <c r="B295" s="408"/>
      <c r="C295" s="409"/>
      <c r="D295" s="409"/>
      <c r="E295" s="409"/>
      <c r="F295" s="409"/>
      <c r="G295" s="410"/>
      <c r="H295" s="392" t="s">
        <v>10</v>
      </c>
      <c r="I295" s="393"/>
      <c r="J295" s="393"/>
      <c r="K295" s="393"/>
      <c r="L295" s="393"/>
      <c r="M295" s="393"/>
      <c r="N295" s="393"/>
      <c r="O295" s="393"/>
      <c r="P295" s="393"/>
      <c r="Q295" s="932">
        <v>1.0573999999999999</v>
      </c>
      <c r="R295" s="932"/>
      <c r="S295" s="932"/>
      <c r="T295" s="932"/>
      <c r="U295" s="932"/>
      <c r="V295" s="932"/>
      <c r="W295" s="932"/>
      <c r="X295" s="932">
        <v>1.0476000000000001</v>
      </c>
      <c r="Y295" s="932"/>
      <c r="Z295" s="932"/>
      <c r="AA295" s="932"/>
      <c r="AB295" s="932"/>
      <c r="AC295" s="932"/>
      <c r="AD295" s="932"/>
      <c r="AE295" s="932">
        <v>0.80279999999999996</v>
      </c>
      <c r="AF295" s="932"/>
      <c r="AG295" s="932"/>
      <c r="AH295" s="932"/>
      <c r="AI295" s="932"/>
      <c r="AJ295" s="932"/>
      <c r="AK295" s="932"/>
      <c r="AL295" s="390"/>
      <c r="AM295" s="390"/>
      <c r="AN295" s="390"/>
      <c r="AO295" s="390"/>
      <c r="AP295" s="390"/>
      <c r="AQ295" s="390"/>
      <c r="AR295" s="390"/>
      <c r="AS295" s="390"/>
      <c r="AT295" s="390"/>
      <c r="AU295" s="390"/>
      <c r="AV295" s="390"/>
      <c r="AW295" s="390"/>
      <c r="AX295" s="390"/>
      <c r="AY295" s="391"/>
    </row>
    <row r="296" spans="2:60" ht="23.1" customHeight="1">
      <c r="B296" s="335" t="s">
        <v>99</v>
      </c>
      <c r="C296" s="336"/>
      <c r="D296" s="341" t="s">
        <v>23</v>
      </c>
      <c r="E296" s="342"/>
      <c r="F296" s="342"/>
      <c r="G296" s="342"/>
      <c r="H296" s="342"/>
      <c r="I296" s="342"/>
      <c r="J296" s="342"/>
      <c r="K296" s="342"/>
      <c r="L296" s="343"/>
      <c r="M296" s="344" t="s">
        <v>92</v>
      </c>
      <c r="N296" s="344"/>
      <c r="O296" s="344"/>
      <c r="P296" s="344"/>
      <c r="Q296" s="344"/>
      <c r="R296" s="344"/>
      <c r="S296" s="345" t="s">
        <v>91</v>
      </c>
      <c r="T296" s="345"/>
      <c r="U296" s="345"/>
      <c r="V296" s="345"/>
      <c r="W296" s="345"/>
      <c r="X296" s="345"/>
      <c r="Y296" s="346"/>
      <c r="Z296" s="342"/>
      <c r="AA296" s="342"/>
      <c r="AB296" s="342"/>
      <c r="AC296" s="342"/>
      <c r="AD296" s="342"/>
      <c r="AE296" s="342"/>
      <c r="AF296" s="342"/>
      <c r="AG296" s="342"/>
      <c r="AH296" s="342"/>
      <c r="AI296" s="342"/>
      <c r="AJ296" s="342"/>
      <c r="AK296" s="342"/>
      <c r="AL296" s="342"/>
      <c r="AM296" s="342"/>
      <c r="AN296" s="342"/>
      <c r="AO296" s="342"/>
      <c r="AP296" s="342"/>
      <c r="AQ296" s="342"/>
      <c r="AR296" s="342"/>
      <c r="AS296" s="342"/>
      <c r="AT296" s="342"/>
      <c r="AU296" s="342"/>
      <c r="AV296" s="342"/>
      <c r="AW296" s="342"/>
      <c r="AX296" s="342"/>
      <c r="AY296" s="347"/>
    </row>
    <row r="297" spans="2:60" ht="23.1" customHeight="1">
      <c r="B297" s="337"/>
      <c r="C297" s="338"/>
      <c r="D297" s="924" t="s">
        <v>296</v>
      </c>
      <c r="E297" s="925"/>
      <c r="F297" s="925"/>
      <c r="G297" s="925"/>
      <c r="H297" s="925"/>
      <c r="I297" s="925"/>
      <c r="J297" s="925"/>
      <c r="K297" s="925"/>
      <c r="L297" s="926"/>
      <c r="M297" s="927">
        <v>200</v>
      </c>
      <c r="N297" s="928"/>
      <c r="O297" s="928"/>
      <c r="P297" s="928"/>
      <c r="Q297" s="928"/>
      <c r="R297" s="929"/>
      <c r="S297" s="354">
        <v>227</v>
      </c>
      <c r="T297" s="354"/>
      <c r="U297" s="354"/>
      <c r="V297" s="354"/>
      <c r="W297" s="354"/>
      <c r="X297" s="354"/>
      <c r="Y297" s="355"/>
      <c r="Z297" s="356"/>
      <c r="AA297" s="356"/>
      <c r="AB297" s="356"/>
      <c r="AC297" s="356"/>
      <c r="AD297" s="356"/>
      <c r="AE297" s="356"/>
      <c r="AF297" s="356"/>
      <c r="AG297" s="356"/>
      <c r="AH297" s="356"/>
      <c r="AI297" s="356"/>
      <c r="AJ297" s="356"/>
      <c r="AK297" s="356"/>
      <c r="AL297" s="356"/>
      <c r="AM297" s="356"/>
      <c r="AN297" s="356"/>
      <c r="AO297" s="356"/>
      <c r="AP297" s="356"/>
      <c r="AQ297" s="356"/>
      <c r="AR297" s="356"/>
      <c r="AS297" s="356"/>
      <c r="AT297" s="356"/>
      <c r="AU297" s="356"/>
      <c r="AV297" s="356"/>
      <c r="AW297" s="356"/>
      <c r="AX297" s="356"/>
      <c r="AY297" s="357"/>
    </row>
    <row r="298" spans="2:60" ht="23.1" customHeight="1">
      <c r="B298" s="337"/>
      <c r="C298" s="338"/>
      <c r="D298" s="930" t="s">
        <v>297</v>
      </c>
      <c r="E298" s="322"/>
      <c r="F298" s="322"/>
      <c r="G298" s="322"/>
      <c r="H298" s="322"/>
      <c r="I298" s="322"/>
      <c r="J298" s="322"/>
      <c r="K298" s="322"/>
      <c r="L298" s="323"/>
      <c r="M298" s="324">
        <v>10</v>
      </c>
      <c r="N298" s="324"/>
      <c r="O298" s="324"/>
      <c r="P298" s="324"/>
      <c r="Q298" s="324"/>
      <c r="R298" s="324"/>
      <c r="S298" s="324">
        <v>10</v>
      </c>
      <c r="T298" s="324"/>
      <c r="U298" s="324"/>
      <c r="V298" s="324"/>
      <c r="W298" s="324"/>
      <c r="X298" s="324"/>
      <c r="Y298" s="325"/>
      <c r="Z298" s="326"/>
      <c r="AA298" s="326"/>
      <c r="AB298" s="326"/>
      <c r="AC298" s="326"/>
      <c r="AD298" s="326"/>
      <c r="AE298" s="326"/>
      <c r="AF298" s="326"/>
      <c r="AG298" s="326"/>
      <c r="AH298" s="326"/>
      <c r="AI298" s="326"/>
      <c r="AJ298" s="326"/>
      <c r="AK298" s="326"/>
      <c r="AL298" s="326"/>
      <c r="AM298" s="326"/>
      <c r="AN298" s="326"/>
      <c r="AO298" s="326"/>
      <c r="AP298" s="326"/>
      <c r="AQ298" s="326"/>
      <c r="AR298" s="326"/>
      <c r="AS298" s="326"/>
      <c r="AT298" s="326"/>
      <c r="AU298" s="326"/>
      <c r="AV298" s="326"/>
      <c r="AW298" s="326"/>
      <c r="AX298" s="326"/>
      <c r="AY298" s="327"/>
    </row>
    <row r="299" spans="2:60" ht="23.1" customHeight="1">
      <c r="B299" s="337"/>
      <c r="C299" s="338"/>
      <c r="D299" s="321"/>
      <c r="E299" s="322"/>
      <c r="F299" s="322"/>
      <c r="G299" s="322"/>
      <c r="H299" s="322"/>
      <c r="I299" s="322"/>
      <c r="J299" s="322"/>
      <c r="K299" s="322"/>
      <c r="L299" s="323"/>
      <c r="M299" s="324"/>
      <c r="N299" s="324"/>
      <c r="O299" s="324"/>
      <c r="P299" s="324"/>
      <c r="Q299" s="324"/>
      <c r="R299" s="324"/>
      <c r="S299" s="324"/>
      <c r="T299" s="324"/>
      <c r="U299" s="324"/>
      <c r="V299" s="324"/>
      <c r="W299" s="324"/>
      <c r="X299" s="324"/>
      <c r="Y299" s="325"/>
      <c r="Z299" s="326"/>
      <c r="AA299" s="326"/>
      <c r="AB299" s="326"/>
      <c r="AC299" s="326"/>
      <c r="AD299" s="326"/>
      <c r="AE299" s="326"/>
      <c r="AF299" s="326"/>
      <c r="AG299" s="326"/>
      <c r="AH299" s="326"/>
      <c r="AI299" s="326"/>
      <c r="AJ299" s="326"/>
      <c r="AK299" s="326"/>
      <c r="AL299" s="326"/>
      <c r="AM299" s="326"/>
      <c r="AN299" s="326"/>
      <c r="AO299" s="326"/>
      <c r="AP299" s="326"/>
      <c r="AQ299" s="326"/>
      <c r="AR299" s="326"/>
      <c r="AS299" s="326"/>
      <c r="AT299" s="326"/>
      <c r="AU299" s="326"/>
      <c r="AV299" s="326"/>
      <c r="AW299" s="326"/>
      <c r="AX299" s="326"/>
      <c r="AY299" s="327"/>
    </row>
    <row r="300" spans="2:60" ht="23.1" customHeight="1">
      <c r="B300" s="337"/>
      <c r="C300" s="338"/>
      <c r="D300" s="321"/>
      <c r="E300" s="322"/>
      <c r="F300" s="322"/>
      <c r="G300" s="322"/>
      <c r="H300" s="322"/>
      <c r="I300" s="322"/>
      <c r="J300" s="322"/>
      <c r="K300" s="322"/>
      <c r="L300" s="323"/>
      <c r="M300" s="324"/>
      <c r="N300" s="324"/>
      <c r="O300" s="324"/>
      <c r="P300" s="324"/>
      <c r="Q300" s="324"/>
      <c r="R300" s="324"/>
      <c r="S300" s="324"/>
      <c r="T300" s="324"/>
      <c r="U300" s="324"/>
      <c r="V300" s="324"/>
      <c r="W300" s="324"/>
      <c r="X300" s="324"/>
      <c r="Y300" s="325"/>
      <c r="Z300" s="326"/>
      <c r="AA300" s="326"/>
      <c r="AB300" s="326"/>
      <c r="AC300" s="326"/>
      <c r="AD300" s="326"/>
      <c r="AE300" s="326"/>
      <c r="AF300" s="326"/>
      <c r="AG300" s="326"/>
      <c r="AH300" s="326"/>
      <c r="AI300" s="326"/>
      <c r="AJ300" s="326"/>
      <c r="AK300" s="326"/>
      <c r="AL300" s="326"/>
      <c r="AM300" s="326"/>
      <c r="AN300" s="326"/>
      <c r="AO300" s="326"/>
      <c r="AP300" s="326"/>
      <c r="AQ300" s="326"/>
      <c r="AR300" s="326"/>
      <c r="AS300" s="326"/>
      <c r="AT300" s="326"/>
      <c r="AU300" s="326"/>
      <c r="AV300" s="326"/>
      <c r="AW300" s="326"/>
      <c r="AX300" s="326"/>
      <c r="AY300" s="327"/>
    </row>
    <row r="301" spans="2:60" ht="23.1" customHeight="1">
      <c r="B301" s="337"/>
      <c r="C301" s="338"/>
      <c r="D301" s="321"/>
      <c r="E301" s="322"/>
      <c r="F301" s="322"/>
      <c r="G301" s="322"/>
      <c r="H301" s="322"/>
      <c r="I301" s="322"/>
      <c r="J301" s="322"/>
      <c r="K301" s="322"/>
      <c r="L301" s="323"/>
      <c r="M301" s="324"/>
      <c r="N301" s="324"/>
      <c r="O301" s="324"/>
      <c r="P301" s="324"/>
      <c r="Q301" s="324"/>
      <c r="R301" s="324"/>
      <c r="S301" s="324"/>
      <c r="T301" s="324"/>
      <c r="U301" s="324"/>
      <c r="V301" s="324"/>
      <c r="W301" s="324"/>
      <c r="X301" s="324"/>
      <c r="Y301" s="325"/>
      <c r="Z301" s="326"/>
      <c r="AA301" s="326"/>
      <c r="AB301" s="326"/>
      <c r="AC301" s="326"/>
      <c r="AD301" s="326"/>
      <c r="AE301" s="326"/>
      <c r="AF301" s="326"/>
      <c r="AG301" s="326"/>
      <c r="AH301" s="326"/>
      <c r="AI301" s="326"/>
      <c r="AJ301" s="326"/>
      <c r="AK301" s="326"/>
      <c r="AL301" s="326"/>
      <c r="AM301" s="326"/>
      <c r="AN301" s="326"/>
      <c r="AO301" s="326"/>
      <c r="AP301" s="326"/>
      <c r="AQ301" s="326"/>
      <c r="AR301" s="326"/>
      <c r="AS301" s="326"/>
      <c r="AT301" s="326"/>
      <c r="AU301" s="326"/>
      <c r="AV301" s="326"/>
      <c r="AW301" s="326"/>
      <c r="AX301" s="326"/>
      <c r="AY301" s="327"/>
    </row>
    <row r="302" spans="2:60" ht="23.1" customHeight="1">
      <c r="B302" s="337"/>
      <c r="C302" s="338"/>
      <c r="D302" s="321"/>
      <c r="E302" s="322"/>
      <c r="F302" s="322"/>
      <c r="G302" s="322"/>
      <c r="H302" s="322"/>
      <c r="I302" s="322"/>
      <c r="J302" s="322"/>
      <c r="K302" s="322"/>
      <c r="L302" s="323"/>
      <c r="M302" s="324"/>
      <c r="N302" s="324"/>
      <c r="O302" s="324"/>
      <c r="P302" s="324"/>
      <c r="Q302" s="324"/>
      <c r="R302" s="324"/>
      <c r="S302" s="324"/>
      <c r="T302" s="324"/>
      <c r="U302" s="324"/>
      <c r="V302" s="324"/>
      <c r="W302" s="324"/>
      <c r="X302" s="324"/>
      <c r="Y302" s="325"/>
      <c r="Z302" s="326"/>
      <c r="AA302" s="326"/>
      <c r="AB302" s="326"/>
      <c r="AC302" s="326"/>
      <c r="AD302" s="326"/>
      <c r="AE302" s="326"/>
      <c r="AF302" s="326"/>
      <c r="AG302" s="326"/>
      <c r="AH302" s="326"/>
      <c r="AI302" s="326"/>
      <c r="AJ302" s="326"/>
      <c r="AK302" s="326"/>
      <c r="AL302" s="326"/>
      <c r="AM302" s="326"/>
      <c r="AN302" s="326"/>
      <c r="AO302" s="326"/>
      <c r="AP302" s="326"/>
      <c r="AQ302" s="326"/>
      <c r="AR302" s="326"/>
      <c r="AS302" s="326"/>
      <c r="AT302" s="326"/>
      <c r="AU302" s="326"/>
      <c r="AV302" s="326"/>
      <c r="AW302" s="326"/>
      <c r="AX302" s="326"/>
      <c r="AY302" s="327"/>
    </row>
    <row r="303" spans="2:60" ht="23.1" customHeight="1">
      <c r="B303" s="337"/>
      <c r="C303" s="338"/>
      <c r="D303" s="328"/>
      <c r="E303" s="329"/>
      <c r="F303" s="329"/>
      <c r="G303" s="329"/>
      <c r="H303" s="329"/>
      <c r="I303" s="329"/>
      <c r="J303" s="329"/>
      <c r="K303" s="329"/>
      <c r="L303" s="330"/>
      <c r="M303" s="331"/>
      <c r="N303" s="331"/>
      <c r="O303" s="331"/>
      <c r="P303" s="331"/>
      <c r="Q303" s="331"/>
      <c r="R303" s="331"/>
      <c r="S303" s="331"/>
      <c r="T303" s="331"/>
      <c r="U303" s="331"/>
      <c r="V303" s="331"/>
      <c r="W303" s="331"/>
      <c r="X303" s="331"/>
      <c r="Y303" s="325"/>
      <c r="Z303" s="326"/>
      <c r="AA303" s="326"/>
      <c r="AB303" s="326"/>
      <c r="AC303" s="326"/>
      <c r="AD303" s="326"/>
      <c r="AE303" s="326"/>
      <c r="AF303" s="326"/>
      <c r="AG303" s="326"/>
      <c r="AH303" s="326"/>
      <c r="AI303" s="326"/>
      <c r="AJ303" s="326"/>
      <c r="AK303" s="326"/>
      <c r="AL303" s="326"/>
      <c r="AM303" s="326"/>
      <c r="AN303" s="326"/>
      <c r="AO303" s="326"/>
      <c r="AP303" s="326"/>
      <c r="AQ303" s="326"/>
      <c r="AR303" s="326"/>
      <c r="AS303" s="326"/>
      <c r="AT303" s="326"/>
      <c r="AU303" s="326"/>
      <c r="AV303" s="326"/>
      <c r="AW303" s="326"/>
      <c r="AX303" s="326"/>
      <c r="AY303" s="327"/>
    </row>
    <row r="304" spans="2:60" ht="23.1" customHeight="1">
      <c r="B304" s="339"/>
      <c r="C304" s="340"/>
      <c r="D304" s="361" t="s">
        <v>26</v>
      </c>
      <c r="E304" s="362"/>
      <c r="F304" s="362"/>
      <c r="G304" s="362"/>
      <c r="H304" s="362"/>
      <c r="I304" s="362"/>
      <c r="J304" s="362"/>
      <c r="K304" s="362"/>
      <c r="L304" s="363"/>
      <c r="M304" s="923">
        <v>210</v>
      </c>
      <c r="N304" s="923"/>
      <c r="O304" s="923"/>
      <c r="P304" s="923"/>
      <c r="Q304" s="923"/>
      <c r="R304" s="923"/>
      <c r="S304" s="923">
        <v>237</v>
      </c>
      <c r="T304" s="923"/>
      <c r="U304" s="923"/>
      <c r="V304" s="923"/>
      <c r="W304" s="923"/>
      <c r="X304" s="923"/>
      <c r="Y304" s="367"/>
      <c r="Z304" s="368"/>
      <c r="AA304" s="368"/>
      <c r="AB304" s="368"/>
      <c r="AC304" s="368"/>
      <c r="AD304" s="368"/>
      <c r="AE304" s="368"/>
      <c r="AF304" s="368"/>
      <c r="AG304" s="368"/>
      <c r="AH304" s="368"/>
      <c r="AI304" s="368"/>
      <c r="AJ304" s="368"/>
      <c r="AK304" s="368"/>
      <c r="AL304" s="368"/>
      <c r="AM304" s="368"/>
      <c r="AN304" s="368"/>
      <c r="AO304" s="368"/>
      <c r="AP304" s="368"/>
      <c r="AQ304" s="368"/>
      <c r="AR304" s="368"/>
      <c r="AS304" s="368"/>
      <c r="AT304" s="368"/>
      <c r="AU304" s="368"/>
      <c r="AV304" s="368"/>
      <c r="AW304" s="368"/>
      <c r="AX304" s="368"/>
      <c r="AY304" s="369"/>
    </row>
    <row r="305" spans="1:51" ht="18" customHeight="1">
      <c r="B305" s="25"/>
      <c r="C305" s="25"/>
      <c r="D305" s="25"/>
      <c r="E305" s="25"/>
      <c r="F305" s="25"/>
      <c r="G305" s="25"/>
      <c r="H305" s="30"/>
      <c r="I305" s="30"/>
      <c r="J305" s="30"/>
      <c r="K305" s="30"/>
      <c r="L305" s="30"/>
      <c r="M305" s="30"/>
      <c r="N305" s="30"/>
      <c r="O305" s="30"/>
      <c r="P305" s="30"/>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row>
    <row r="306" spans="1:51" ht="18" customHeight="1">
      <c r="B306" s="25"/>
      <c r="C306" s="25"/>
      <c r="D306" s="25"/>
      <c r="E306" s="25"/>
      <c r="F306" s="25"/>
      <c r="G306" s="25"/>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row>
    <row r="307" spans="1:51" ht="23.25" customHeight="1" thickBot="1">
      <c r="A307" s="4"/>
      <c r="B307" s="319" t="s">
        <v>100</v>
      </c>
      <c r="C307" s="320"/>
      <c r="D307" s="320"/>
      <c r="E307" s="320"/>
      <c r="F307" s="320"/>
      <c r="G307" s="320"/>
      <c r="H307" s="320" t="s">
        <v>295</v>
      </c>
      <c r="I307" s="320"/>
      <c r="J307" s="320"/>
      <c r="K307" s="320"/>
      <c r="L307" s="320"/>
      <c r="M307" s="320"/>
      <c r="N307" s="320"/>
      <c r="O307" s="320"/>
      <c r="P307" s="320"/>
      <c r="Q307" s="320"/>
      <c r="R307" s="320"/>
      <c r="S307" s="320"/>
      <c r="T307" s="320"/>
      <c r="U307" s="320"/>
      <c r="V307" s="320"/>
      <c r="W307" s="320"/>
      <c r="X307" s="320"/>
      <c r="Y307" s="320"/>
      <c r="Z307" s="320"/>
      <c r="AA307" s="320"/>
      <c r="AB307" s="320"/>
      <c r="AC307" s="320"/>
      <c r="AD307" s="320"/>
      <c r="AE307" s="320"/>
      <c r="AF307" s="320"/>
      <c r="AG307" s="320"/>
      <c r="AH307" s="320"/>
      <c r="AI307" s="320"/>
      <c r="AJ307" s="320"/>
      <c r="AK307" s="320"/>
      <c r="AL307" s="320"/>
      <c r="AM307" s="320"/>
      <c r="AN307" s="320"/>
      <c r="AO307" s="320"/>
      <c r="AP307" s="320"/>
      <c r="AQ307" s="320"/>
      <c r="AR307" s="320"/>
      <c r="AS307" s="320"/>
      <c r="AT307" s="320"/>
      <c r="AU307" s="320"/>
      <c r="AV307" s="320"/>
      <c r="AW307" s="320"/>
      <c r="AX307" s="320"/>
      <c r="AY307" s="320"/>
    </row>
    <row r="308" spans="1:51" ht="385.5" customHeight="1">
      <c r="A308" s="5"/>
      <c r="B308" s="288" t="s">
        <v>40</v>
      </c>
      <c r="C308" s="289"/>
      <c r="D308" s="289"/>
      <c r="E308" s="289"/>
      <c r="F308" s="289"/>
      <c r="G308" s="290"/>
      <c r="H308" s="14" t="s">
        <v>97</v>
      </c>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15"/>
    </row>
    <row r="309" spans="1:51" ht="348.95" customHeight="1">
      <c r="B309" s="291"/>
      <c r="C309" s="292"/>
      <c r="D309" s="292"/>
      <c r="E309" s="292"/>
      <c r="F309" s="292"/>
      <c r="G309" s="293"/>
      <c r="H309" s="10"/>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2"/>
    </row>
    <row r="310" spans="1:51" ht="324" customHeight="1" thickBot="1">
      <c r="B310" s="294"/>
      <c r="C310" s="295"/>
      <c r="D310" s="295"/>
      <c r="E310" s="295"/>
      <c r="F310" s="295"/>
      <c r="G310" s="296"/>
      <c r="H310" s="26"/>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27"/>
    </row>
    <row r="311" spans="1:51" ht="24" customHeight="1">
      <c r="B311" s="25"/>
      <c r="C311" s="25"/>
      <c r="D311" s="25"/>
      <c r="E311" s="25"/>
      <c r="F311" s="25"/>
      <c r="G311" s="25"/>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1"/>
      <c r="AY311" s="11"/>
    </row>
    <row r="312" spans="1:51" ht="30" customHeight="1" thickBot="1">
      <c r="B312" s="306" t="s">
        <v>100</v>
      </c>
      <c r="C312" s="306"/>
      <c r="D312" s="306"/>
      <c r="E312" s="306"/>
      <c r="F312" s="307"/>
      <c r="G312" s="307"/>
      <c r="H312" s="663" t="s">
        <v>295</v>
      </c>
      <c r="I312" s="663"/>
      <c r="J312" s="663"/>
      <c r="K312" s="663"/>
      <c r="L312" s="663"/>
      <c r="M312" s="663"/>
      <c r="N312" s="663"/>
      <c r="O312" s="663"/>
      <c r="P312" s="663"/>
      <c r="Q312" s="663"/>
      <c r="R312" s="663"/>
      <c r="S312" s="663"/>
      <c r="T312" s="663"/>
      <c r="U312" s="663"/>
      <c r="V312" s="663"/>
      <c r="W312" s="663"/>
      <c r="X312" s="663"/>
      <c r="Y312" s="663"/>
      <c r="Z312" s="663"/>
      <c r="AA312" s="663"/>
      <c r="AB312" s="663"/>
      <c r="AC312" s="663"/>
      <c r="AD312" s="663"/>
      <c r="AE312" s="663"/>
      <c r="AF312" s="663"/>
      <c r="AG312" s="663"/>
      <c r="AH312" s="663"/>
      <c r="AI312" s="663"/>
      <c r="AJ312" s="663"/>
      <c r="AK312" s="663"/>
      <c r="AL312" s="663"/>
      <c r="AM312" s="663"/>
      <c r="AN312" s="663"/>
      <c r="AO312" s="663"/>
      <c r="AP312" s="663"/>
      <c r="AQ312" s="663"/>
      <c r="AR312" s="663"/>
      <c r="AS312" s="663"/>
      <c r="AT312" s="663"/>
      <c r="AU312" s="663"/>
      <c r="AV312" s="663"/>
      <c r="AW312" s="663"/>
      <c r="AX312" s="663"/>
      <c r="AY312" s="663"/>
    </row>
    <row r="313" spans="1:51" ht="24.75" customHeight="1">
      <c r="B313" s="308" t="s">
        <v>75</v>
      </c>
      <c r="C313" s="309"/>
      <c r="D313" s="309"/>
      <c r="E313" s="309"/>
      <c r="F313" s="309"/>
      <c r="G313" s="310"/>
      <c r="H313" s="314" t="s">
        <v>500</v>
      </c>
      <c r="I313" s="315"/>
      <c r="J313" s="315"/>
      <c r="K313" s="315"/>
      <c r="L313" s="315"/>
      <c r="M313" s="315"/>
      <c r="N313" s="315"/>
      <c r="O313" s="315"/>
      <c r="P313" s="315"/>
      <c r="Q313" s="315"/>
      <c r="R313" s="315"/>
      <c r="S313" s="315"/>
      <c r="T313" s="315"/>
      <c r="U313" s="315"/>
      <c r="V313" s="315"/>
      <c r="W313" s="315"/>
      <c r="X313" s="315"/>
      <c r="Y313" s="315"/>
      <c r="Z313" s="315"/>
      <c r="AA313" s="315"/>
      <c r="AB313" s="315"/>
      <c r="AC313" s="316"/>
      <c r="AD313" s="314" t="s">
        <v>259</v>
      </c>
      <c r="AE313" s="315"/>
      <c r="AF313" s="315"/>
      <c r="AG313" s="315"/>
      <c r="AH313" s="315"/>
      <c r="AI313" s="315"/>
      <c r="AJ313" s="315"/>
      <c r="AK313" s="315"/>
      <c r="AL313" s="315"/>
      <c r="AM313" s="315"/>
      <c r="AN313" s="315"/>
      <c r="AO313" s="315"/>
      <c r="AP313" s="315"/>
      <c r="AQ313" s="315"/>
      <c r="AR313" s="315"/>
      <c r="AS313" s="315"/>
      <c r="AT313" s="315"/>
      <c r="AU313" s="315"/>
      <c r="AV313" s="315"/>
      <c r="AW313" s="315"/>
      <c r="AX313" s="315"/>
      <c r="AY313" s="317"/>
    </row>
    <row r="314" spans="1:51" ht="24.75" customHeight="1">
      <c r="B314" s="308"/>
      <c r="C314" s="309"/>
      <c r="D314" s="309"/>
      <c r="E314" s="309"/>
      <c r="F314" s="309"/>
      <c r="G314" s="310"/>
      <c r="H314" s="278" t="s">
        <v>23</v>
      </c>
      <c r="I314" s="279"/>
      <c r="J314" s="279"/>
      <c r="K314" s="279"/>
      <c r="L314" s="280"/>
      <c r="M314" s="259" t="s">
        <v>24</v>
      </c>
      <c r="N314" s="279"/>
      <c r="O314" s="279"/>
      <c r="P314" s="279"/>
      <c r="Q314" s="279"/>
      <c r="R314" s="279"/>
      <c r="S314" s="279"/>
      <c r="T314" s="279"/>
      <c r="U314" s="279"/>
      <c r="V314" s="279"/>
      <c r="W314" s="279"/>
      <c r="X314" s="279"/>
      <c r="Y314" s="280"/>
      <c r="Z314" s="262" t="s">
        <v>25</v>
      </c>
      <c r="AA314" s="281"/>
      <c r="AB314" s="281"/>
      <c r="AC314" s="318"/>
      <c r="AD314" s="278" t="s">
        <v>23</v>
      </c>
      <c r="AE314" s="279"/>
      <c r="AF314" s="279"/>
      <c r="AG314" s="279"/>
      <c r="AH314" s="280"/>
      <c r="AI314" s="259" t="s">
        <v>24</v>
      </c>
      <c r="AJ314" s="279"/>
      <c r="AK314" s="279"/>
      <c r="AL314" s="279"/>
      <c r="AM314" s="279"/>
      <c r="AN314" s="279"/>
      <c r="AO314" s="279"/>
      <c r="AP314" s="279"/>
      <c r="AQ314" s="279"/>
      <c r="AR314" s="279"/>
      <c r="AS314" s="279"/>
      <c r="AT314" s="279"/>
      <c r="AU314" s="280"/>
      <c r="AV314" s="262" t="s">
        <v>25</v>
      </c>
      <c r="AW314" s="281"/>
      <c r="AX314" s="281"/>
      <c r="AY314" s="282"/>
    </row>
    <row r="315" spans="1:51" ht="24.75" customHeight="1">
      <c r="B315" s="308"/>
      <c r="C315" s="309"/>
      <c r="D315" s="309"/>
      <c r="E315" s="309"/>
      <c r="F315" s="309"/>
      <c r="G315" s="310"/>
      <c r="H315" s="243" t="s">
        <v>280</v>
      </c>
      <c r="I315" s="244"/>
      <c r="J315" s="244"/>
      <c r="K315" s="244"/>
      <c r="L315" s="245"/>
      <c r="M315" s="246" t="s">
        <v>298</v>
      </c>
      <c r="N315" s="286"/>
      <c r="O315" s="286"/>
      <c r="P315" s="286"/>
      <c r="Q315" s="286"/>
      <c r="R315" s="286"/>
      <c r="S315" s="286"/>
      <c r="T315" s="286"/>
      <c r="U315" s="286"/>
      <c r="V315" s="286"/>
      <c r="W315" s="286"/>
      <c r="X315" s="286"/>
      <c r="Y315" s="287"/>
      <c r="Z315" s="249">
        <v>22</v>
      </c>
      <c r="AA315" s="250"/>
      <c r="AB315" s="250"/>
      <c r="AC315" s="527"/>
      <c r="AD315" s="243"/>
      <c r="AE315" s="244"/>
      <c r="AF315" s="244"/>
      <c r="AG315" s="244"/>
      <c r="AH315" s="245"/>
      <c r="AI315" s="246"/>
      <c r="AJ315" s="286"/>
      <c r="AK315" s="286"/>
      <c r="AL315" s="286"/>
      <c r="AM315" s="286"/>
      <c r="AN315" s="286"/>
      <c r="AO315" s="286"/>
      <c r="AP315" s="286"/>
      <c r="AQ315" s="286"/>
      <c r="AR315" s="286"/>
      <c r="AS315" s="286"/>
      <c r="AT315" s="286"/>
      <c r="AU315" s="287"/>
      <c r="AV315" s="249"/>
      <c r="AW315" s="250"/>
      <c r="AX315" s="250"/>
      <c r="AY315" s="252"/>
    </row>
    <row r="316" spans="1:51" ht="24.75" customHeight="1">
      <c r="B316" s="308"/>
      <c r="C316" s="309"/>
      <c r="D316" s="309"/>
      <c r="E316" s="309"/>
      <c r="F316" s="309"/>
      <c r="G316" s="310"/>
      <c r="H316" s="233" t="s">
        <v>280</v>
      </c>
      <c r="I316" s="234"/>
      <c r="J316" s="234"/>
      <c r="K316" s="234"/>
      <c r="L316" s="235"/>
      <c r="M316" s="236" t="s">
        <v>299</v>
      </c>
      <c r="N316" s="919"/>
      <c r="O316" s="919"/>
      <c r="P316" s="919"/>
      <c r="Q316" s="919"/>
      <c r="R316" s="919"/>
      <c r="S316" s="919"/>
      <c r="T316" s="919"/>
      <c r="U316" s="919"/>
      <c r="V316" s="919"/>
      <c r="W316" s="919"/>
      <c r="X316" s="919"/>
      <c r="Y316" s="920"/>
      <c r="Z316" s="239">
        <v>13</v>
      </c>
      <c r="AA316" s="240"/>
      <c r="AB316" s="240"/>
      <c r="AC316" s="242"/>
      <c r="AD316" s="233"/>
      <c r="AE316" s="234"/>
      <c r="AF316" s="234"/>
      <c r="AG316" s="234"/>
      <c r="AH316" s="235"/>
      <c r="AI316" s="236"/>
      <c r="AJ316" s="237"/>
      <c r="AK316" s="237"/>
      <c r="AL316" s="237"/>
      <c r="AM316" s="237"/>
      <c r="AN316" s="237"/>
      <c r="AO316" s="237"/>
      <c r="AP316" s="237"/>
      <c r="AQ316" s="237"/>
      <c r="AR316" s="237"/>
      <c r="AS316" s="237"/>
      <c r="AT316" s="237"/>
      <c r="AU316" s="238"/>
      <c r="AV316" s="239"/>
      <c r="AW316" s="240"/>
      <c r="AX316" s="240"/>
      <c r="AY316" s="241"/>
    </row>
    <row r="317" spans="1:51" ht="24.75" customHeight="1">
      <c r="B317" s="308"/>
      <c r="C317" s="309"/>
      <c r="D317" s="309"/>
      <c r="E317" s="309"/>
      <c r="F317" s="309"/>
      <c r="G317" s="310"/>
      <c r="H317" s="233" t="s">
        <v>280</v>
      </c>
      <c r="I317" s="234"/>
      <c r="J317" s="234"/>
      <c r="K317" s="234"/>
      <c r="L317" s="235"/>
      <c r="M317" s="236" t="s">
        <v>300</v>
      </c>
      <c r="N317" s="919"/>
      <c r="O317" s="919"/>
      <c r="P317" s="919"/>
      <c r="Q317" s="919"/>
      <c r="R317" s="919"/>
      <c r="S317" s="919"/>
      <c r="T317" s="919"/>
      <c r="U317" s="919"/>
      <c r="V317" s="919"/>
      <c r="W317" s="919"/>
      <c r="X317" s="919"/>
      <c r="Y317" s="920"/>
      <c r="Z317" s="239">
        <v>10</v>
      </c>
      <c r="AA317" s="240"/>
      <c r="AB317" s="240"/>
      <c r="AC317" s="242"/>
      <c r="AD317" s="233"/>
      <c r="AE317" s="234"/>
      <c r="AF317" s="234"/>
      <c r="AG317" s="234"/>
      <c r="AH317" s="235"/>
      <c r="AI317" s="236"/>
      <c r="AJ317" s="237"/>
      <c r="AK317" s="237"/>
      <c r="AL317" s="237"/>
      <c r="AM317" s="237"/>
      <c r="AN317" s="237"/>
      <c r="AO317" s="237"/>
      <c r="AP317" s="237"/>
      <c r="AQ317" s="237"/>
      <c r="AR317" s="237"/>
      <c r="AS317" s="237"/>
      <c r="AT317" s="237"/>
      <c r="AU317" s="238"/>
      <c r="AV317" s="239"/>
      <c r="AW317" s="240"/>
      <c r="AX317" s="240"/>
      <c r="AY317" s="241"/>
    </row>
    <row r="318" spans="1:51" ht="24.75" customHeight="1">
      <c r="B318" s="308"/>
      <c r="C318" s="309"/>
      <c r="D318" s="309"/>
      <c r="E318" s="309"/>
      <c r="F318" s="309"/>
      <c r="G318" s="310"/>
      <c r="H318" s="233" t="s">
        <v>280</v>
      </c>
      <c r="I318" s="234"/>
      <c r="J318" s="234"/>
      <c r="K318" s="234"/>
      <c r="L318" s="235"/>
      <c r="M318" s="236" t="s">
        <v>301</v>
      </c>
      <c r="N318" s="919"/>
      <c r="O318" s="919"/>
      <c r="P318" s="919"/>
      <c r="Q318" s="919"/>
      <c r="R318" s="919"/>
      <c r="S318" s="919"/>
      <c r="T318" s="919"/>
      <c r="U318" s="919"/>
      <c r="V318" s="919"/>
      <c r="W318" s="919"/>
      <c r="X318" s="919"/>
      <c r="Y318" s="920"/>
      <c r="Z318" s="239">
        <v>9</v>
      </c>
      <c r="AA318" s="240"/>
      <c r="AB318" s="240"/>
      <c r="AC318" s="242"/>
      <c r="AD318" s="233"/>
      <c r="AE318" s="234"/>
      <c r="AF318" s="234"/>
      <c r="AG318" s="234"/>
      <c r="AH318" s="235"/>
      <c r="AI318" s="236"/>
      <c r="AJ318" s="237"/>
      <c r="AK318" s="237"/>
      <c r="AL318" s="237"/>
      <c r="AM318" s="237"/>
      <c r="AN318" s="237"/>
      <c r="AO318" s="237"/>
      <c r="AP318" s="237"/>
      <c r="AQ318" s="237"/>
      <c r="AR318" s="237"/>
      <c r="AS318" s="237"/>
      <c r="AT318" s="237"/>
      <c r="AU318" s="238"/>
      <c r="AV318" s="239"/>
      <c r="AW318" s="240"/>
      <c r="AX318" s="240"/>
      <c r="AY318" s="241"/>
    </row>
    <row r="319" spans="1:51" ht="24.75" customHeight="1">
      <c r="B319" s="308"/>
      <c r="C319" s="309"/>
      <c r="D319" s="309"/>
      <c r="E319" s="309"/>
      <c r="F319" s="309"/>
      <c r="G319" s="310"/>
      <c r="H319" s="233" t="s">
        <v>280</v>
      </c>
      <c r="I319" s="234"/>
      <c r="J319" s="234"/>
      <c r="K319" s="234"/>
      <c r="L319" s="235"/>
      <c r="M319" s="236" t="s">
        <v>302</v>
      </c>
      <c r="N319" s="919"/>
      <c r="O319" s="919"/>
      <c r="P319" s="919"/>
      <c r="Q319" s="919"/>
      <c r="R319" s="919"/>
      <c r="S319" s="919"/>
      <c r="T319" s="919"/>
      <c r="U319" s="919"/>
      <c r="V319" s="919"/>
      <c r="W319" s="919"/>
      <c r="X319" s="919"/>
      <c r="Y319" s="920"/>
      <c r="Z319" s="239">
        <v>8</v>
      </c>
      <c r="AA319" s="240"/>
      <c r="AB319" s="240"/>
      <c r="AC319" s="240"/>
      <c r="AD319" s="233"/>
      <c r="AE319" s="234"/>
      <c r="AF319" s="234"/>
      <c r="AG319" s="234"/>
      <c r="AH319" s="235"/>
      <c r="AI319" s="236"/>
      <c r="AJ319" s="237"/>
      <c r="AK319" s="237"/>
      <c r="AL319" s="237"/>
      <c r="AM319" s="237"/>
      <c r="AN319" s="237"/>
      <c r="AO319" s="237"/>
      <c r="AP319" s="237"/>
      <c r="AQ319" s="237"/>
      <c r="AR319" s="237"/>
      <c r="AS319" s="237"/>
      <c r="AT319" s="237"/>
      <c r="AU319" s="238"/>
      <c r="AV319" s="239"/>
      <c r="AW319" s="240"/>
      <c r="AX319" s="240"/>
      <c r="AY319" s="241"/>
    </row>
    <row r="320" spans="1:51" ht="24.75" customHeight="1">
      <c r="B320" s="308"/>
      <c r="C320" s="309"/>
      <c r="D320" s="309"/>
      <c r="E320" s="309"/>
      <c r="F320" s="309"/>
      <c r="G320" s="310"/>
      <c r="H320" s="233" t="s">
        <v>280</v>
      </c>
      <c r="I320" s="234"/>
      <c r="J320" s="234"/>
      <c r="K320" s="234"/>
      <c r="L320" s="235"/>
      <c r="M320" s="236" t="s">
        <v>303</v>
      </c>
      <c r="N320" s="919"/>
      <c r="O320" s="919"/>
      <c r="P320" s="919"/>
      <c r="Q320" s="919"/>
      <c r="R320" s="919"/>
      <c r="S320" s="919"/>
      <c r="T320" s="919"/>
      <c r="U320" s="919"/>
      <c r="V320" s="919"/>
      <c r="W320" s="919"/>
      <c r="X320" s="919"/>
      <c r="Y320" s="920"/>
      <c r="Z320" s="239">
        <v>7</v>
      </c>
      <c r="AA320" s="240"/>
      <c r="AB320" s="240"/>
      <c r="AC320" s="240"/>
      <c r="AD320" s="233"/>
      <c r="AE320" s="234"/>
      <c r="AF320" s="234"/>
      <c r="AG320" s="234"/>
      <c r="AH320" s="235"/>
      <c r="AI320" s="236"/>
      <c r="AJ320" s="237"/>
      <c r="AK320" s="237"/>
      <c r="AL320" s="237"/>
      <c r="AM320" s="237"/>
      <c r="AN320" s="237"/>
      <c r="AO320" s="237"/>
      <c r="AP320" s="237"/>
      <c r="AQ320" s="237"/>
      <c r="AR320" s="237"/>
      <c r="AS320" s="237"/>
      <c r="AT320" s="237"/>
      <c r="AU320" s="238"/>
      <c r="AV320" s="239"/>
      <c r="AW320" s="240"/>
      <c r="AX320" s="240"/>
      <c r="AY320" s="241"/>
    </row>
    <row r="321" spans="2:51" ht="24.75" customHeight="1">
      <c r="B321" s="308"/>
      <c r="C321" s="309"/>
      <c r="D321" s="309"/>
      <c r="E321" s="309"/>
      <c r="F321" s="309"/>
      <c r="G321" s="310"/>
      <c r="H321" s="233" t="s">
        <v>280</v>
      </c>
      <c r="I321" s="234"/>
      <c r="J321" s="234"/>
      <c r="K321" s="234"/>
      <c r="L321" s="235"/>
      <c r="M321" s="236" t="s">
        <v>304</v>
      </c>
      <c r="N321" s="919"/>
      <c r="O321" s="919"/>
      <c r="P321" s="919"/>
      <c r="Q321" s="919"/>
      <c r="R321" s="919"/>
      <c r="S321" s="919"/>
      <c r="T321" s="919"/>
      <c r="U321" s="919"/>
      <c r="V321" s="919"/>
      <c r="W321" s="919"/>
      <c r="X321" s="919"/>
      <c r="Y321" s="920"/>
      <c r="Z321" s="239">
        <v>7</v>
      </c>
      <c r="AA321" s="240"/>
      <c r="AB321" s="240"/>
      <c r="AC321" s="240"/>
      <c r="AD321" s="233"/>
      <c r="AE321" s="234"/>
      <c r="AF321" s="234"/>
      <c r="AG321" s="234"/>
      <c r="AH321" s="235"/>
      <c r="AI321" s="236"/>
      <c r="AJ321" s="237"/>
      <c r="AK321" s="237"/>
      <c r="AL321" s="237"/>
      <c r="AM321" s="237"/>
      <c r="AN321" s="237"/>
      <c r="AO321" s="237"/>
      <c r="AP321" s="237"/>
      <c r="AQ321" s="237"/>
      <c r="AR321" s="237"/>
      <c r="AS321" s="237"/>
      <c r="AT321" s="237"/>
      <c r="AU321" s="238"/>
      <c r="AV321" s="239"/>
      <c r="AW321" s="240"/>
      <c r="AX321" s="240"/>
      <c r="AY321" s="241"/>
    </row>
    <row r="322" spans="2:51" ht="24.75" customHeight="1">
      <c r="B322" s="308"/>
      <c r="C322" s="309"/>
      <c r="D322" s="309"/>
      <c r="E322" s="309"/>
      <c r="F322" s="309"/>
      <c r="G322" s="310"/>
      <c r="H322" s="224" t="s">
        <v>280</v>
      </c>
      <c r="I322" s="225"/>
      <c r="J322" s="225"/>
      <c r="K322" s="225"/>
      <c r="L322" s="226"/>
      <c r="M322" s="227" t="s">
        <v>305</v>
      </c>
      <c r="N322" s="921"/>
      <c r="O322" s="921"/>
      <c r="P322" s="921"/>
      <c r="Q322" s="921"/>
      <c r="R322" s="921"/>
      <c r="S322" s="921"/>
      <c r="T322" s="921"/>
      <c r="U322" s="921"/>
      <c r="V322" s="921"/>
      <c r="W322" s="921"/>
      <c r="X322" s="921"/>
      <c r="Y322" s="922"/>
      <c r="Z322" s="230">
        <v>6</v>
      </c>
      <c r="AA322" s="231"/>
      <c r="AB322" s="231"/>
      <c r="AC322" s="231"/>
      <c r="AD322" s="224"/>
      <c r="AE322" s="225"/>
      <c r="AF322" s="225"/>
      <c r="AG322" s="225"/>
      <c r="AH322" s="226"/>
      <c r="AI322" s="227"/>
      <c r="AJ322" s="228"/>
      <c r="AK322" s="228"/>
      <c r="AL322" s="228"/>
      <c r="AM322" s="228"/>
      <c r="AN322" s="228"/>
      <c r="AO322" s="228"/>
      <c r="AP322" s="228"/>
      <c r="AQ322" s="228"/>
      <c r="AR322" s="228"/>
      <c r="AS322" s="228"/>
      <c r="AT322" s="228"/>
      <c r="AU322" s="229"/>
      <c r="AV322" s="230"/>
      <c r="AW322" s="231"/>
      <c r="AX322" s="231"/>
      <c r="AY322" s="232"/>
    </row>
    <row r="323" spans="2:51" ht="24.75" customHeight="1">
      <c r="B323" s="308"/>
      <c r="C323" s="309"/>
      <c r="D323" s="309"/>
      <c r="E323" s="309"/>
      <c r="F323" s="309"/>
      <c r="G323" s="310"/>
      <c r="H323" s="266" t="s">
        <v>26</v>
      </c>
      <c r="I323" s="267"/>
      <c r="J323" s="267"/>
      <c r="K323" s="267"/>
      <c r="L323" s="267"/>
      <c r="M323" s="268"/>
      <c r="N323" s="269"/>
      <c r="O323" s="269"/>
      <c r="P323" s="269"/>
      <c r="Q323" s="269"/>
      <c r="R323" s="269"/>
      <c r="S323" s="269"/>
      <c r="T323" s="269"/>
      <c r="U323" s="269"/>
      <c r="V323" s="269"/>
      <c r="W323" s="269"/>
      <c r="X323" s="269"/>
      <c r="Y323" s="270"/>
      <c r="Z323" s="271">
        <f>SUM(Z315:AC322)</f>
        <v>82</v>
      </c>
      <c r="AA323" s="272"/>
      <c r="AB323" s="272"/>
      <c r="AC323" s="273"/>
      <c r="AD323" s="266" t="s">
        <v>26</v>
      </c>
      <c r="AE323" s="267"/>
      <c r="AF323" s="267"/>
      <c r="AG323" s="267"/>
      <c r="AH323" s="267"/>
      <c r="AI323" s="268"/>
      <c r="AJ323" s="269"/>
      <c r="AK323" s="269"/>
      <c r="AL323" s="269"/>
      <c r="AM323" s="269"/>
      <c r="AN323" s="269"/>
      <c r="AO323" s="269"/>
      <c r="AP323" s="269"/>
      <c r="AQ323" s="269"/>
      <c r="AR323" s="269"/>
      <c r="AS323" s="269"/>
      <c r="AT323" s="269"/>
      <c r="AU323" s="270"/>
      <c r="AV323" s="271">
        <f>SUM(AV315:AY322)</f>
        <v>0</v>
      </c>
      <c r="AW323" s="272"/>
      <c r="AX323" s="272"/>
      <c r="AY323" s="274"/>
    </row>
    <row r="324" spans="2:51" ht="25.15" customHeight="1">
      <c r="B324" s="308"/>
      <c r="C324" s="309"/>
      <c r="D324" s="309"/>
      <c r="E324" s="309"/>
      <c r="F324" s="309"/>
      <c r="G324" s="310"/>
      <c r="H324" s="253" t="s">
        <v>501</v>
      </c>
      <c r="I324" s="254"/>
      <c r="J324" s="254"/>
      <c r="K324" s="254"/>
      <c r="L324" s="254"/>
      <c r="M324" s="254"/>
      <c r="N324" s="254"/>
      <c r="O324" s="254"/>
      <c r="P324" s="254"/>
      <c r="Q324" s="254"/>
      <c r="R324" s="254"/>
      <c r="S324" s="254"/>
      <c r="T324" s="254"/>
      <c r="U324" s="254"/>
      <c r="V324" s="254"/>
      <c r="W324" s="254"/>
      <c r="X324" s="254"/>
      <c r="Y324" s="254"/>
      <c r="Z324" s="254"/>
      <c r="AA324" s="254"/>
      <c r="AB324" s="254"/>
      <c r="AC324" s="255"/>
      <c r="AD324" s="253" t="s">
        <v>356</v>
      </c>
      <c r="AE324" s="254"/>
      <c r="AF324" s="254"/>
      <c r="AG324" s="254"/>
      <c r="AH324" s="254"/>
      <c r="AI324" s="254"/>
      <c r="AJ324" s="254"/>
      <c r="AK324" s="254"/>
      <c r="AL324" s="254"/>
      <c r="AM324" s="254"/>
      <c r="AN324" s="254"/>
      <c r="AO324" s="254"/>
      <c r="AP324" s="254"/>
      <c r="AQ324" s="254"/>
      <c r="AR324" s="254"/>
      <c r="AS324" s="254"/>
      <c r="AT324" s="254"/>
      <c r="AU324" s="254"/>
      <c r="AV324" s="254"/>
      <c r="AW324" s="254"/>
      <c r="AX324" s="254"/>
      <c r="AY324" s="256"/>
    </row>
    <row r="325" spans="2:51" ht="25.5" customHeight="1">
      <c r="B325" s="308"/>
      <c r="C325" s="309"/>
      <c r="D325" s="309"/>
      <c r="E325" s="309"/>
      <c r="F325" s="309"/>
      <c r="G325" s="310"/>
      <c r="H325" s="257" t="s">
        <v>23</v>
      </c>
      <c r="I325" s="258"/>
      <c r="J325" s="258"/>
      <c r="K325" s="258"/>
      <c r="L325" s="258"/>
      <c r="M325" s="259" t="s">
        <v>24</v>
      </c>
      <c r="N325" s="260"/>
      <c r="O325" s="260"/>
      <c r="P325" s="260"/>
      <c r="Q325" s="260"/>
      <c r="R325" s="260"/>
      <c r="S325" s="260"/>
      <c r="T325" s="260"/>
      <c r="U325" s="260"/>
      <c r="V325" s="260"/>
      <c r="W325" s="260"/>
      <c r="X325" s="260"/>
      <c r="Y325" s="261"/>
      <c r="Z325" s="262" t="s">
        <v>25</v>
      </c>
      <c r="AA325" s="263"/>
      <c r="AB325" s="263"/>
      <c r="AC325" s="264"/>
      <c r="AD325" s="257" t="s">
        <v>23</v>
      </c>
      <c r="AE325" s="258"/>
      <c r="AF325" s="258"/>
      <c r="AG325" s="258"/>
      <c r="AH325" s="258"/>
      <c r="AI325" s="259" t="s">
        <v>24</v>
      </c>
      <c r="AJ325" s="260"/>
      <c r="AK325" s="260"/>
      <c r="AL325" s="260"/>
      <c r="AM325" s="260"/>
      <c r="AN325" s="260"/>
      <c r="AO325" s="260"/>
      <c r="AP325" s="260"/>
      <c r="AQ325" s="260"/>
      <c r="AR325" s="260"/>
      <c r="AS325" s="260"/>
      <c r="AT325" s="260"/>
      <c r="AU325" s="261"/>
      <c r="AV325" s="262" t="s">
        <v>25</v>
      </c>
      <c r="AW325" s="263"/>
      <c r="AX325" s="263"/>
      <c r="AY325" s="265"/>
    </row>
    <row r="326" spans="2:51" ht="24.75" customHeight="1">
      <c r="B326" s="308"/>
      <c r="C326" s="309"/>
      <c r="D326" s="309"/>
      <c r="E326" s="309"/>
      <c r="F326" s="309"/>
      <c r="G326" s="310"/>
      <c r="H326" s="243"/>
      <c r="I326" s="244"/>
      <c r="J326" s="244"/>
      <c r="K326" s="244"/>
      <c r="L326" s="245"/>
      <c r="M326" s="246"/>
      <c r="N326" s="247"/>
      <c r="O326" s="247"/>
      <c r="P326" s="247"/>
      <c r="Q326" s="247"/>
      <c r="R326" s="247"/>
      <c r="S326" s="247"/>
      <c r="T326" s="247"/>
      <c r="U326" s="247"/>
      <c r="V326" s="247"/>
      <c r="W326" s="247"/>
      <c r="X326" s="247"/>
      <c r="Y326" s="248"/>
      <c r="Z326" s="249"/>
      <c r="AA326" s="250"/>
      <c r="AB326" s="250"/>
      <c r="AC326" s="251"/>
      <c r="AD326" s="243"/>
      <c r="AE326" s="244"/>
      <c r="AF326" s="244"/>
      <c r="AG326" s="244"/>
      <c r="AH326" s="245"/>
      <c r="AI326" s="246"/>
      <c r="AJ326" s="247"/>
      <c r="AK326" s="247"/>
      <c r="AL326" s="247"/>
      <c r="AM326" s="247"/>
      <c r="AN326" s="247"/>
      <c r="AO326" s="247"/>
      <c r="AP326" s="247"/>
      <c r="AQ326" s="247"/>
      <c r="AR326" s="247"/>
      <c r="AS326" s="247"/>
      <c r="AT326" s="247"/>
      <c r="AU326" s="248"/>
      <c r="AV326" s="249"/>
      <c r="AW326" s="250"/>
      <c r="AX326" s="250"/>
      <c r="AY326" s="252"/>
    </row>
    <row r="327" spans="2:51" ht="24.75" customHeight="1">
      <c r="B327" s="308"/>
      <c r="C327" s="309"/>
      <c r="D327" s="309"/>
      <c r="E327" s="309"/>
      <c r="F327" s="309"/>
      <c r="G327" s="310"/>
      <c r="H327" s="233"/>
      <c r="I327" s="234"/>
      <c r="J327" s="234"/>
      <c r="K327" s="234"/>
      <c r="L327" s="235"/>
      <c r="M327" s="236"/>
      <c r="N327" s="237"/>
      <c r="O327" s="237"/>
      <c r="P327" s="237"/>
      <c r="Q327" s="237"/>
      <c r="R327" s="237"/>
      <c r="S327" s="237"/>
      <c r="T327" s="237"/>
      <c r="U327" s="237"/>
      <c r="V327" s="237"/>
      <c r="W327" s="237"/>
      <c r="X327" s="237"/>
      <c r="Y327" s="238"/>
      <c r="Z327" s="239"/>
      <c r="AA327" s="240"/>
      <c r="AB327" s="240"/>
      <c r="AC327" s="242"/>
      <c r="AD327" s="233"/>
      <c r="AE327" s="234"/>
      <c r="AF327" s="234"/>
      <c r="AG327" s="234"/>
      <c r="AH327" s="235"/>
      <c r="AI327" s="236"/>
      <c r="AJ327" s="237"/>
      <c r="AK327" s="237"/>
      <c r="AL327" s="237"/>
      <c r="AM327" s="237"/>
      <c r="AN327" s="237"/>
      <c r="AO327" s="237"/>
      <c r="AP327" s="237"/>
      <c r="AQ327" s="237"/>
      <c r="AR327" s="237"/>
      <c r="AS327" s="237"/>
      <c r="AT327" s="237"/>
      <c r="AU327" s="238"/>
      <c r="AV327" s="239"/>
      <c r="AW327" s="240"/>
      <c r="AX327" s="240"/>
      <c r="AY327" s="241"/>
    </row>
    <row r="328" spans="2:51" ht="24.75" customHeight="1">
      <c r="B328" s="308"/>
      <c r="C328" s="309"/>
      <c r="D328" s="309"/>
      <c r="E328" s="309"/>
      <c r="F328" s="309"/>
      <c r="G328" s="310"/>
      <c r="H328" s="233"/>
      <c r="I328" s="234"/>
      <c r="J328" s="234"/>
      <c r="K328" s="234"/>
      <c r="L328" s="235"/>
      <c r="M328" s="236"/>
      <c r="N328" s="237"/>
      <c r="O328" s="237"/>
      <c r="P328" s="237"/>
      <c r="Q328" s="237"/>
      <c r="R328" s="237"/>
      <c r="S328" s="237"/>
      <c r="T328" s="237"/>
      <c r="U328" s="237"/>
      <c r="V328" s="237"/>
      <c r="W328" s="237"/>
      <c r="X328" s="237"/>
      <c r="Y328" s="238"/>
      <c r="Z328" s="239"/>
      <c r="AA328" s="240"/>
      <c r="AB328" s="240"/>
      <c r="AC328" s="242"/>
      <c r="AD328" s="233"/>
      <c r="AE328" s="234"/>
      <c r="AF328" s="234"/>
      <c r="AG328" s="234"/>
      <c r="AH328" s="235"/>
      <c r="AI328" s="236"/>
      <c r="AJ328" s="237"/>
      <c r="AK328" s="237"/>
      <c r="AL328" s="237"/>
      <c r="AM328" s="237"/>
      <c r="AN328" s="237"/>
      <c r="AO328" s="237"/>
      <c r="AP328" s="237"/>
      <c r="AQ328" s="237"/>
      <c r="AR328" s="237"/>
      <c r="AS328" s="237"/>
      <c r="AT328" s="237"/>
      <c r="AU328" s="238"/>
      <c r="AV328" s="239"/>
      <c r="AW328" s="240"/>
      <c r="AX328" s="240"/>
      <c r="AY328" s="241"/>
    </row>
    <row r="329" spans="2:51" ht="24.75" customHeight="1">
      <c r="B329" s="308"/>
      <c r="C329" s="309"/>
      <c r="D329" s="309"/>
      <c r="E329" s="309"/>
      <c r="F329" s="309"/>
      <c r="G329" s="310"/>
      <c r="H329" s="233"/>
      <c r="I329" s="234"/>
      <c r="J329" s="234"/>
      <c r="K329" s="234"/>
      <c r="L329" s="235"/>
      <c r="M329" s="236"/>
      <c r="N329" s="237"/>
      <c r="O329" s="237"/>
      <c r="P329" s="237"/>
      <c r="Q329" s="237"/>
      <c r="R329" s="237"/>
      <c r="S329" s="237"/>
      <c r="T329" s="237"/>
      <c r="U329" s="237"/>
      <c r="V329" s="237"/>
      <c r="W329" s="237"/>
      <c r="X329" s="237"/>
      <c r="Y329" s="238"/>
      <c r="Z329" s="239"/>
      <c r="AA329" s="240"/>
      <c r="AB329" s="240"/>
      <c r="AC329" s="242"/>
      <c r="AD329" s="233"/>
      <c r="AE329" s="234"/>
      <c r="AF329" s="234"/>
      <c r="AG329" s="234"/>
      <c r="AH329" s="235"/>
      <c r="AI329" s="236"/>
      <c r="AJ329" s="237"/>
      <c r="AK329" s="237"/>
      <c r="AL329" s="237"/>
      <c r="AM329" s="237"/>
      <c r="AN329" s="237"/>
      <c r="AO329" s="237"/>
      <c r="AP329" s="237"/>
      <c r="AQ329" s="237"/>
      <c r="AR329" s="237"/>
      <c r="AS329" s="237"/>
      <c r="AT329" s="237"/>
      <c r="AU329" s="238"/>
      <c r="AV329" s="239"/>
      <c r="AW329" s="240"/>
      <c r="AX329" s="240"/>
      <c r="AY329" s="241"/>
    </row>
    <row r="330" spans="2:51" ht="24.75" customHeight="1">
      <c r="B330" s="308"/>
      <c r="C330" s="309"/>
      <c r="D330" s="309"/>
      <c r="E330" s="309"/>
      <c r="F330" s="309"/>
      <c r="G330" s="310"/>
      <c r="H330" s="233"/>
      <c r="I330" s="234"/>
      <c r="J330" s="234"/>
      <c r="K330" s="234"/>
      <c r="L330" s="235"/>
      <c r="M330" s="236"/>
      <c r="N330" s="237"/>
      <c r="O330" s="237"/>
      <c r="P330" s="237"/>
      <c r="Q330" s="237"/>
      <c r="R330" s="237"/>
      <c r="S330" s="237"/>
      <c r="T330" s="237"/>
      <c r="U330" s="237"/>
      <c r="V330" s="237"/>
      <c r="W330" s="237"/>
      <c r="X330" s="237"/>
      <c r="Y330" s="238"/>
      <c r="Z330" s="239"/>
      <c r="AA330" s="240"/>
      <c r="AB330" s="240"/>
      <c r="AC330" s="240"/>
      <c r="AD330" s="233"/>
      <c r="AE330" s="234"/>
      <c r="AF330" s="234"/>
      <c r="AG330" s="234"/>
      <c r="AH330" s="235"/>
      <c r="AI330" s="236"/>
      <c r="AJ330" s="237"/>
      <c r="AK330" s="237"/>
      <c r="AL330" s="237"/>
      <c r="AM330" s="237"/>
      <c r="AN330" s="237"/>
      <c r="AO330" s="237"/>
      <c r="AP330" s="237"/>
      <c r="AQ330" s="237"/>
      <c r="AR330" s="237"/>
      <c r="AS330" s="237"/>
      <c r="AT330" s="237"/>
      <c r="AU330" s="238"/>
      <c r="AV330" s="239"/>
      <c r="AW330" s="240"/>
      <c r="AX330" s="240"/>
      <c r="AY330" s="241"/>
    </row>
    <row r="331" spans="2:51" ht="24.75" customHeight="1">
      <c r="B331" s="308"/>
      <c r="C331" s="309"/>
      <c r="D331" s="309"/>
      <c r="E331" s="309"/>
      <c r="F331" s="309"/>
      <c r="G331" s="310"/>
      <c r="H331" s="233"/>
      <c r="I331" s="234"/>
      <c r="J331" s="234"/>
      <c r="K331" s="234"/>
      <c r="L331" s="235"/>
      <c r="M331" s="236"/>
      <c r="N331" s="237"/>
      <c r="O331" s="237"/>
      <c r="P331" s="237"/>
      <c r="Q331" s="237"/>
      <c r="R331" s="237"/>
      <c r="S331" s="237"/>
      <c r="T331" s="237"/>
      <c r="U331" s="237"/>
      <c r="V331" s="237"/>
      <c r="W331" s="237"/>
      <c r="X331" s="237"/>
      <c r="Y331" s="238"/>
      <c r="Z331" s="239"/>
      <c r="AA331" s="240"/>
      <c r="AB331" s="240"/>
      <c r="AC331" s="240"/>
      <c r="AD331" s="233"/>
      <c r="AE331" s="234"/>
      <c r="AF331" s="234"/>
      <c r="AG331" s="234"/>
      <c r="AH331" s="235"/>
      <c r="AI331" s="236"/>
      <c r="AJ331" s="237"/>
      <c r="AK331" s="237"/>
      <c r="AL331" s="237"/>
      <c r="AM331" s="237"/>
      <c r="AN331" s="237"/>
      <c r="AO331" s="237"/>
      <c r="AP331" s="237"/>
      <c r="AQ331" s="237"/>
      <c r="AR331" s="237"/>
      <c r="AS331" s="237"/>
      <c r="AT331" s="237"/>
      <c r="AU331" s="238"/>
      <c r="AV331" s="239"/>
      <c r="AW331" s="240"/>
      <c r="AX331" s="240"/>
      <c r="AY331" s="241"/>
    </row>
    <row r="332" spans="2:51" ht="24.75" customHeight="1">
      <c r="B332" s="308"/>
      <c r="C332" s="309"/>
      <c r="D332" s="309"/>
      <c r="E332" s="309"/>
      <c r="F332" s="309"/>
      <c r="G332" s="310"/>
      <c r="H332" s="233"/>
      <c r="I332" s="234"/>
      <c r="J332" s="234"/>
      <c r="K332" s="234"/>
      <c r="L332" s="235"/>
      <c r="M332" s="236"/>
      <c r="N332" s="237"/>
      <c r="O332" s="237"/>
      <c r="P332" s="237"/>
      <c r="Q332" s="237"/>
      <c r="R332" s="237"/>
      <c r="S332" s="237"/>
      <c r="T332" s="237"/>
      <c r="U332" s="237"/>
      <c r="V332" s="237"/>
      <c r="W332" s="237"/>
      <c r="X332" s="237"/>
      <c r="Y332" s="238"/>
      <c r="Z332" s="239"/>
      <c r="AA332" s="240"/>
      <c r="AB332" s="240"/>
      <c r="AC332" s="240"/>
      <c r="AD332" s="233"/>
      <c r="AE332" s="234"/>
      <c r="AF332" s="234"/>
      <c r="AG332" s="234"/>
      <c r="AH332" s="235"/>
      <c r="AI332" s="236"/>
      <c r="AJ332" s="237"/>
      <c r="AK332" s="237"/>
      <c r="AL332" s="237"/>
      <c r="AM332" s="237"/>
      <c r="AN332" s="237"/>
      <c r="AO332" s="237"/>
      <c r="AP332" s="237"/>
      <c r="AQ332" s="237"/>
      <c r="AR332" s="237"/>
      <c r="AS332" s="237"/>
      <c r="AT332" s="237"/>
      <c r="AU332" s="238"/>
      <c r="AV332" s="239"/>
      <c r="AW332" s="240"/>
      <c r="AX332" s="240"/>
      <c r="AY332" s="241"/>
    </row>
    <row r="333" spans="2:51" ht="24.75" customHeight="1">
      <c r="B333" s="308"/>
      <c r="C333" s="309"/>
      <c r="D333" s="309"/>
      <c r="E333" s="309"/>
      <c r="F333" s="309"/>
      <c r="G333" s="310"/>
      <c r="H333" s="224"/>
      <c r="I333" s="225"/>
      <c r="J333" s="225"/>
      <c r="K333" s="225"/>
      <c r="L333" s="226"/>
      <c r="M333" s="227"/>
      <c r="N333" s="228"/>
      <c r="O333" s="228"/>
      <c r="P333" s="228"/>
      <c r="Q333" s="228"/>
      <c r="R333" s="228"/>
      <c r="S333" s="228"/>
      <c r="T333" s="228"/>
      <c r="U333" s="228"/>
      <c r="V333" s="228"/>
      <c r="W333" s="228"/>
      <c r="X333" s="228"/>
      <c r="Y333" s="229"/>
      <c r="Z333" s="230"/>
      <c r="AA333" s="231"/>
      <c r="AB333" s="231"/>
      <c r="AC333" s="231"/>
      <c r="AD333" s="224"/>
      <c r="AE333" s="225"/>
      <c r="AF333" s="225"/>
      <c r="AG333" s="225"/>
      <c r="AH333" s="226"/>
      <c r="AI333" s="227"/>
      <c r="AJ333" s="228"/>
      <c r="AK333" s="228"/>
      <c r="AL333" s="228"/>
      <c r="AM333" s="228"/>
      <c r="AN333" s="228"/>
      <c r="AO333" s="228"/>
      <c r="AP333" s="228"/>
      <c r="AQ333" s="228"/>
      <c r="AR333" s="228"/>
      <c r="AS333" s="228"/>
      <c r="AT333" s="228"/>
      <c r="AU333" s="229"/>
      <c r="AV333" s="230"/>
      <c r="AW333" s="231"/>
      <c r="AX333" s="231"/>
      <c r="AY333" s="232"/>
    </row>
    <row r="334" spans="2:51" ht="24.75" customHeight="1">
      <c r="B334" s="308"/>
      <c r="C334" s="309"/>
      <c r="D334" s="309"/>
      <c r="E334" s="309"/>
      <c r="F334" s="309"/>
      <c r="G334" s="310"/>
      <c r="H334" s="266" t="s">
        <v>26</v>
      </c>
      <c r="I334" s="267"/>
      <c r="J334" s="267"/>
      <c r="K334" s="267"/>
      <c r="L334" s="267"/>
      <c r="M334" s="268"/>
      <c r="N334" s="269"/>
      <c r="O334" s="269"/>
      <c r="P334" s="269"/>
      <c r="Q334" s="269"/>
      <c r="R334" s="269"/>
      <c r="S334" s="269"/>
      <c r="T334" s="269"/>
      <c r="U334" s="269"/>
      <c r="V334" s="269"/>
      <c r="W334" s="269"/>
      <c r="X334" s="269"/>
      <c r="Y334" s="270"/>
      <c r="Z334" s="271">
        <f>SUM(Z326:AC333)</f>
        <v>0</v>
      </c>
      <c r="AA334" s="272"/>
      <c r="AB334" s="272"/>
      <c r="AC334" s="273"/>
      <c r="AD334" s="266" t="s">
        <v>26</v>
      </c>
      <c r="AE334" s="267"/>
      <c r="AF334" s="267"/>
      <c r="AG334" s="267"/>
      <c r="AH334" s="267"/>
      <c r="AI334" s="268"/>
      <c r="AJ334" s="269"/>
      <c r="AK334" s="269"/>
      <c r="AL334" s="269"/>
      <c r="AM334" s="269"/>
      <c r="AN334" s="269"/>
      <c r="AO334" s="269"/>
      <c r="AP334" s="269"/>
      <c r="AQ334" s="269"/>
      <c r="AR334" s="269"/>
      <c r="AS334" s="269"/>
      <c r="AT334" s="269"/>
      <c r="AU334" s="270"/>
      <c r="AV334" s="271">
        <f>SUM(AV326:AY333)</f>
        <v>0</v>
      </c>
      <c r="AW334" s="272"/>
      <c r="AX334" s="272"/>
      <c r="AY334" s="274"/>
    </row>
    <row r="335" spans="2:51" ht="24.75" customHeight="1">
      <c r="B335" s="308"/>
      <c r="C335" s="309"/>
      <c r="D335" s="309"/>
      <c r="E335" s="309"/>
      <c r="F335" s="309"/>
      <c r="G335" s="310"/>
      <c r="H335" s="253" t="s">
        <v>331</v>
      </c>
      <c r="I335" s="254"/>
      <c r="J335" s="254"/>
      <c r="K335" s="254"/>
      <c r="L335" s="254"/>
      <c r="M335" s="254"/>
      <c r="N335" s="254"/>
      <c r="O335" s="254"/>
      <c r="P335" s="254"/>
      <c r="Q335" s="254"/>
      <c r="R335" s="254"/>
      <c r="S335" s="254"/>
      <c r="T335" s="254"/>
      <c r="U335" s="254"/>
      <c r="V335" s="254"/>
      <c r="W335" s="254"/>
      <c r="X335" s="254"/>
      <c r="Y335" s="254"/>
      <c r="Z335" s="254"/>
      <c r="AA335" s="254"/>
      <c r="AB335" s="254"/>
      <c r="AC335" s="255"/>
      <c r="AD335" s="253" t="s">
        <v>360</v>
      </c>
      <c r="AE335" s="254"/>
      <c r="AF335" s="254"/>
      <c r="AG335" s="254"/>
      <c r="AH335" s="254"/>
      <c r="AI335" s="254"/>
      <c r="AJ335" s="254"/>
      <c r="AK335" s="254"/>
      <c r="AL335" s="254"/>
      <c r="AM335" s="254"/>
      <c r="AN335" s="254"/>
      <c r="AO335" s="254"/>
      <c r="AP335" s="254"/>
      <c r="AQ335" s="254"/>
      <c r="AR335" s="254"/>
      <c r="AS335" s="254"/>
      <c r="AT335" s="254"/>
      <c r="AU335" s="254"/>
      <c r="AV335" s="254"/>
      <c r="AW335" s="254"/>
      <c r="AX335" s="254"/>
      <c r="AY335" s="256"/>
    </row>
    <row r="336" spans="2:51" ht="24.75" customHeight="1">
      <c r="B336" s="308"/>
      <c r="C336" s="309"/>
      <c r="D336" s="309"/>
      <c r="E336" s="309"/>
      <c r="F336" s="309"/>
      <c r="G336" s="310"/>
      <c r="H336" s="257" t="s">
        <v>23</v>
      </c>
      <c r="I336" s="258"/>
      <c r="J336" s="258"/>
      <c r="K336" s="258"/>
      <c r="L336" s="258"/>
      <c r="M336" s="259" t="s">
        <v>24</v>
      </c>
      <c r="N336" s="260"/>
      <c r="O336" s="260"/>
      <c r="P336" s="260"/>
      <c r="Q336" s="260"/>
      <c r="R336" s="260"/>
      <c r="S336" s="260"/>
      <c r="T336" s="260"/>
      <c r="U336" s="260"/>
      <c r="V336" s="260"/>
      <c r="W336" s="260"/>
      <c r="X336" s="260"/>
      <c r="Y336" s="261"/>
      <c r="Z336" s="262" t="s">
        <v>25</v>
      </c>
      <c r="AA336" s="263"/>
      <c r="AB336" s="263"/>
      <c r="AC336" s="264"/>
      <c r="AD336" s="257" t="s">
        <v>23</v>
      </c>
      <c r="AE336" s="258"/>
      <c r="AF336" s="258"/>
      <c r="AG336" s="258"/>
      <c r="AH336" s="258"/>
      <c r="AI336" s="259" t="s">
        <v>24</v>
      </c>
      <c r="AJ336" s="260"/>
      <c r="AK336" s="260"/>
      <c r="AL336" s="260"/>
      <c r="AM336" s="260"/>
      <c r="AN336" s="260"/>
      <c r="AO336" s="260"/>
      <c r="AP336" s="260"/>
      <c r="AQ336" s="260"/>
      <c r="AR336" s="260"/>
      <c r="AS336" s="260"/>
      <c r="AT336" s="260"/>
      <c r="AU336" s="261"/>
      <c r="AV336" s="262" t="s">
        <v>25</v>
      </c>
      <c r="AW336" s="263"/>
      <c r="AX336" s="263"/>
      <c r="AY336" s="265"/>
    </row>
    <row r="337" spans="2:51" ht="24.75" customHeight="1">
      <c r="B337" s="308"/>
      <c r="C337" s="309"/>
      <c r="D337" s="309"/>
      <c r="E337" s="309"/>
      <c r="F337" s="309"/>
      <c r="G337" s="310"/>
      <c r="H337" s="243"/>
      <c r="I337" s="244"/>
      <c r="J337" s="244"/>
      <c r="K337" s="244"/>
      <c r="L337" s="245"/>
      <c r="M337" s="246"/>
      <c r="N337" s="247"/>
      <c r="O337" s="247"/>
      <c r="P337" s="247"/>
      <c r="Q337" s="247"/>
      <c r="R337" s="247"/>
      <c r="S337" s="247"/>
      <c r="T337" s="247"/>
      <c r="U337" s="247"/>
      <c r="V337" s="247"/>
      <c r="W337" s="247"/>
      <c r="X337" s="247"/>
      <c r="Y337" s="248"/>
      <c r="Z337" s="249"/>
      <c r="AA337" s="250"/>
      <c r="AB337" s="250"/>
      <c r="AC337" s="251"/>
      <c r="AD337" s="243"/>
      <c r="AE337" s="244"/>
      <c r="AF337" s="244"/>
      <c r="AG337" s="244"/>
      <c r="AH337" s="245"/>
      <c r="AI337" s="246"/>
      <c r="AJ337" s="247"/>
      <c r="AK337" s="247"/>
      <c r="AL337" s="247"/>
      <c r="AM337" s="247"/>
      <c r="AN337" s="247"/>
      <c r="AO337" s="247"/>
      <c r="AP337" s="247"/>
      <c r="AQ337" s="247"/>
      <c r="AR337" s="247"/>
      <c r="AS337" s="247"/>
      <c r="AT337" s="247"/>
      <c r="AU337" s="248"/>
      <c r="AV337" s="249"/>
      <c r="AW337" s="250"/>
      <c r="AX337" s="250"/>
      <c r="AY337" s="252"/>
    </row>
    <row r="338" spans="2:51" ht="24.75" customHeight="1">
      <c r="B338" s="308"/>
      <c r="C338" s="309"/>
      <c r="D338" s="309"/>
      <c r="E338" s="309"/>
      <c r="F338" s="309"/>
      <c r="G338" s="310"/>
      <c r="H338" s="233"/>
      <c r="I338" s="234"/>
      <c r="J338" s="234"/>
      <c r="K338" s="234"/>
      <c r="L338" s="235"/>
      <c r="M338" s="236"/>
      <c r="N338" s="237"/>
      <c r="O338" s="237"/>
      <c r="P338" s="237"/>
      <c r="Q338" s="237"/>
      <c r="R338" s="237"/>
      <c r="S338" s="237"/>
      <c r="T338" s="237"/>
      <c r="U338" s="237"/>
      <c r="V338" s="237"/>
      <c r="W338" s="237"/>
      <c r="X338" s="237"/>
      <c r="Y338" s="238"/>
      <c r="Z338" s="239"/>
      <c r="AA338" s="240"/>
      <c r="AB338" s="240"/>
      <c r="AC338" s="242"/>
      <c r="AD338" s="233"/>
      <c r="AE338" s="234"/>
      <c r="AF338" s="234"/>
      <c r="AG338" s="234"/>
      <c r="AH338" s="235"/>
      <c r="AI338" s="236"/>
      <c r="AJ338" s="237"/>
      <c r="AK338" s="237"/>
      <c r="AL338" s="237"/>
      <c r="AM338" s="237"/>
      <c r="AN338" s="237"/>
      <c r="AO338" s="237"/>
      <c r="AP338" s="237"/>
      <c r="AQ338" s="237"/>
      <c r="AR338" s="237"/>
      <c r="AS338" s="237"/>
      <c r="AT338" s="237"/>
      <c r="AU338" s="238"/>
      <c r="AV338" s="239"/>
      <c r="AW338" s="240"/>
      <c r="AX338" s="240"/>
      <c r="AY338" s="241"/>
    </row>
    <row r="339" spans="2:51" ht="24.75" customHeight="1">
      <c r="B339" s="308"/>
      <c r="C339" s="309"/>
      <c r="D339" s="309"/>
      <c r="E339" s="309"/>
      <c r="F339" s="309"/>
      <c r="G339" s="310"/>
      <c r="H339" s="233"/>
      <c r="I339" s="234"/>
      <c r="J339" s="234"/>
      <c r="K339" s="234"/>
      <c r="L339" s="235"/>
      <c r="M339" s="236"/>
      <c r="N339" s="237"/>
      <c r="O339" s="237"/>
      <c r="P339" s="237"/>
      <c r="Q339" s="237"/>
      <c r="R339" s="237"/>
      <c r="S339" s="237"/>
      <c r="T339" s="237"/>
      <c r="U339" s="237"/>
      <c r="V339" s="237"/>
      <c r="W339" s="237"/>
      <c r="X339" s="237"/>
      <c r="Y339" s="238"/>
      <c r="Z339" s="239"/>
      <c r="AA339" s="240"/>
      <c r="AB339" s="240"/>
      <c r="AC339" s="242"/>
      <c r="AD339" s="233"/>
      <c r="AE339" s="234"/>
      <c r="AF339" s="234"/>
      <c r="AG339" s="234"/>
      <c r="AH339" s="235"/>
      <c r="AI339" s="236"/>
      <c r="AJ339" s="237"/>
      <c r="AK339" s="237"/>
      <c r="AL339" s="237"/>
      <c r="AM339" s="237"/>
      <c r="AN339" s="237"/>
      <c r="AO339" s="237"/>
      <c r="AP339" s="237"/>
      <c r="AQ339" s="237"/>
      <c r="AR339" s="237"/>
      <c r="AS339" s="237"/>
      <c r="AT339" s="237"/>
      <c r="AU339" s="238"/>
      <c r="AV339" s="239"/>
      <c r="AW339" s="240"/>
      <c r="AX339" s="240"/>
      <c r="AY339" s="241"/>
    </row>
    <row r="340" spans="2:51" ht="24.75" customHeight="1">
      <c r="B340" s="308"/>
      <c r="C340" s="309"/>
      <c r="D340" s="309"/>
      <c r="E340" s="309"/>
      <c r="F340" s="309"/>
      <c r="G340" s="310"/>
      <c r="H340" s="233"/>
      <c r="I340" s="234"/>
      <c r="J340" s="234"/>
      <c r="K340" s="234"/>
      <c r="L340" s="235"/>
      <c r="M340" s="236"/>
      <c r="N340" s="237"/>
      <c r="O340" s="237"/>
      <c r="P340" s="237"/>
      <c r="Q340" s="237"/>
      <c r="R340" s="237"/>
      <c r="S340" s="237"/>
      <c r="T340" s="237"/>
      <c r="U340" s="237"/>
      <c r="V340" s="237"/>
      <c r="W340" s="237"/>
      <c r="X340" s="237"/>
      <c r="Y340" s="238"/>
      <c r="Z340" s="239"/>
      <c r="AA340" s="240"/>
      <c r="AB340" s="240"/>
      <c r="AC340" s="242"/>
      <c r="AD340" s="233"/>
      <c r="AE340" s="234"/>
      <c r="AF340" s="234"/>
      <c r="AG340" s="234"/>
      <c r="AH340" s="235"/>
      <c r="AI340" s="236"/>
      <c r="AJ340" s="237"/>
      <c r="AK340" s="237"/>
      <c r="AL340" s="237"/>
      <c r="AM340" s="237"/>
      <c r="AN340" s="237"/>
      <c r="AO340" s="237"/>
      <c r="AP340" s="237"/>
      <c r="AQ340" s="237"/>
      <c r="AR340" s="237"/>
      <c r="AS340" s="237"/>
      <c r="AT340" s="237"/>
      <c r="AU340" s="238"/>
      <c r="AV340" s="239"/>
      <c r="AW340" s="240"/>
      <c r="AX340" s="240"/>
      <c r="AY340" s="241"/>
    </row>
    <row r="341" spans="2:51" ht="24.75" customHeight="1">
      <c r="B341" s="308"/>
      <c r="C341" s="309"/>
      <c r="D341" s="309"/>
      <c r="E341" s="309"/>
      <c r="F341" s="309"/>
      <c r="G341" s="310"/>
      <c r="H341" s="233"/>
      <c r="I341" s="234"/>
      <c r="J341" s="234"/>
      <c r="K341" s="234"/>
      <c r="L341" s="235"/>
      <c r="M341" s="236"/>
      <c r="N341" s="237"/>
      <c r="O341" s="237"/>
      <c r="P341" s="237"/>
      <c r="Q341" s="237"/>
      <c r="R341" s="237"/>
      <c r="S341" s="237"/>
      <c r="T341" s="237"/>
      <c r="U341" s="237"/>
      <c r="V341" s="237"/>
      <c r="W341" s="237"/>
      <c r="X341" s="237"/>
      <c r="Y341" s="238"/>
      <c r="Z341" s="239"/>
      <c r="AA341" s="240"/>
      <c r="AB341" s="240"/>
      <c r="AC341" s="240"/>
      <c r="AD341" s="233"/>
      <c r="AE341" s="234"/>
      <c r="AF341" s="234"/>
      <c r="AG341" s="234"/>
      <c r="AH341" s="235"/>
      <c r="AI341" s="236"/>
      <c r="AJ341" s="237"/>
      <c r="AK341" s="237"/>
      <c r="AL341" s="237"/>
      <c r="AM341" s="237"/>
      <c r="AN341" s="237"/>
      <c r="AO341" s="237"/>
      <c r="AP341" s="237"/>
      <c r="AQ341" s="237"/>
      <c r="AR341" s="237"/>
      <c r="AS341" s="237"/>
      <c r="AT341" s="237"/>
      <c r="AU341" s="238"/>
      <c r="AV341" s="239"/>
      <c r="AW341" s="240"/>
      <c r="AX341" s="240"/>
      <c r="AY341" s="241"/>
    </row>
    <row r="342" spans="2:51" ht="24.75" customHeight="1">
      <c r="B342" s="308"/>
      <c r="C342" s="309"/>
      <c r="D342" s="309"/>
      <c r="E342" s="309"/>
      <c r="F342" s="309"/>
      <c r="G342" s="310"/>
      <c r="H342" s="233"/>
      <c r="I342" s="234"/>
      <c r="J342" s="234"/>
      <c r="K342" s="234"/>
      <c r="L342" s="235"/>
      <c r="M342" s="236"/>
      <c r="N342" s="237"/>
      <c r="O342" s="237"/>
      <c r="P342" s="237"/>
      <c r="Q342" s="237"/>
      <c r="R342" s="237"/>
      <c r="S342" s="237"/>
      <c r="T342" s="237"/>
      <c r="U342" s="237"/>
      <c r="V342" s="237"/>
      <c r="W342" s="237"/>
      <c r="X342" s="237"/>
      <c r="Y342" s="238"/>
      <c r="Z342" s="239"/>
      <c r="AA342" s="240"/>
      <c r="AB342" s="240"/>
      <c r="AC342" s="240"/>
      <c r="AD342" s="233"/>
      <c r="AE342" s="234"/>
      <c r="AF342" s="234"/>
      <c r="AG342" s="234"/>
      <c r="AH342" s="235"/>
      <c r="AI342" s="236"/>
      <c r="AJ342" s="237"/>
      <c r="AK342" s="237"/>
      <c r="AL342" s="237"/>
      <c r="AM342" s="237"/>
      <c r="AN342" s="237"/>
      <c r="AO342" s="237"/>
      <c r="AP342" s="237"/>
      <c r="AQ342" s="237"/>
      <c r="AR342" s="237"/>
      <c r="AS342" s="237"/>
      <c r="AT342" s="237"/>
      <c r="AU342" s="238"/>
      <c r="AV342" s="239"/>
      <c r="AW342" s="240"/>
      <c r="AX342" s="240"/>
      <c r="AY342" s="241"/>
    </row>
    <row r="343" spans="2:51" ht="24.75" customHeight="1">
      <c r="B343" s="308"/>
      <c r="C343" s="309"/>
      <c r="D343" s="309"/>
      <c r="E343" s="309"/>
      <c r="F343" s="309"/>
      <c r="G343" s="310"/>
      <c r="H343" s="233"/>
      <c r="I343" s="234"/>
      <c r="J343" s="234"/>
      <c r="K343" s="234"/>
      <c r="L343" s="235"/>
      <c r="M343" s="236"/>
      <c r="N343" s="237"/>
      <c r="O343" s="237"/>
      <c r="P343" s="237"/>
      <c r="Q343" s="237"/>
      <c r="R343" s="237"/>
      <c r="S343" s="237"/>
      <c r="T343" s="237"/>
      <c r="U343" s="237"/>
      <c r="V343" s="237"/>
      <c r="W343" s="237"/>
      <c r="X343" s="237"/>
      <c r="Y343" s="238"/>
      <c r="Z343" s="239"/>
      <c r="AA343" s="240"/>
      <c r="AB343" s="240"/>
      <c r="AC343" s="240"/>
      <c r="AD343" s="233"/>
      <c r="AE343" s="234"/>
      <c r="AF343" s="234"/>
      <c r="AG343" s="234"/>
      <c r="AH343" s="235"/>
      <c r="AI343" s="236"/>
      <c r="AJ343" s="237"/>
      <c r="AK343" s="237"/>
      <c r="AL343" s="237"/>
      <c r="AM343" s="237"/>
      <c r="AN343" s="237"/>
      <c r="AO343" s="237"/>
      <c r="AP343" s="237"/>
      <c r="AQ343" s="237"/>
      <c r="AR343" s="237"/>
      <c r="AS343" s="237"/>
      <c r="AT343" s="237"/>
      <c r="AU343" s="238"/>
      <c r="AV343" s="239"/>
      <c r="AW343" s="240"/>
      <c r="AX343" s="240"/>
      <c r="AY343" s="241"/>
    </row>
    <row r="344" spans="2:51" ht="24.75" customHeight="1">
      <c r="B344" s="308"/>
      <c r="C344" s="309"/>
      <c r="D344" s="309"/>
      <c r="E344" s="309"/>
      <c r="F344" s="309"/>
      <c r="G344" s="310"/>
      <c r="H344" s="224"/>
      <c r="I344" s="225"/>
      <c r="J344" s="225"/>
      <c r="K344" s="225"/>
      <c r="L344" s="226"/>
      <c r="M344" s="227"/>
      <c r="N344" s="228"/>
      <c r="O344" s="228"/>
      <c r="P344" s="228"/>
      <c r="Q344" s="228"/>
      <c r="R344" s="228"/>
      <c r="S344" s="228"/>
      <c r="T344" s="228"/>
      <c r="U344" s="228"/>
      <c r="V344" s="228"/>
      <c r="W344" s="228"/>
      <c r="X344" s="228"/>
      <c r="Y344" s="229"/>
      <c r="Z344" s="230"/>
      <c r="AA344" s="231"/>
      <c r="AB344" s="231"/>
      <c r="AC344" s="231"/>
      <c r="AD344" s="224"/>
      <c r="AE344" s="225"/>
      <c r="AF344" s="225"/>
      <c r="AG344" s="225"/>
      <c r="AH344" s="226"/>
      <c r="AI344" s="227"/>
      <c r="AJ344" s="228"/>
      <c r="AK344" s="228"/>
      <c r="AL344" s="228"/>
      <c r="AM344" s="228"/>
      <c r="AN344" s="228"/>
      <c r="AO344" s="228"/>
      <c r="AP344" s="228"/>
      <c r="AQ344" s="228"/>
      <c r="AR344" s="228"/>
      <c r="AS344" s="228"/>
      <c r="AT344" s="228"/>
      <c r="AU344" s="229"/>
      <c r="AV344" s="230"/>
      <c r="AW344" s="231"/>
      <c r="AX344" s="231"/>
      <c r="AY344" s="232"/>
    </row>
    <row r="345" spans="2:51" ht="24.75" customHeight="1">
      <c r="B345" s="308"/>
      <c r="C345" s="309"/>
      <c r="D345" s="309"/>
      <c r="E345" s="309"/>
      <c r="F345" s="309"/>
      <c r="G345" s="310"/>
      <c r="H345" s="266" t="s">
        <v>26</v>
      </c>
      <c r="I345" s="267"/>
      <c r="J345" s="267"/>
      <c r="K345" s="267"/>
      <c r="L345" s="267"/>
      <c r="M345" s="268"/>
      <c r="N345" s="269"/>
      <c r="O345" s="269"/>
      <c r="P345" s="269"/>
      <c r="Q345" s="269"/>
      <c r="R345" s="269"/>
      <c r="S345" s="269"/>
      <c r="T345" s="269"/>
      <c r="U345" s="269"/>
      <c r="V345" s="269"/>
      <c r="W345" s="269"/>
      <c r="X345" s="269"/>
      <c r="Y345" s="270"/>
      <c r="Z345" s="271">
        <f>SUM(Z337:AC344)</f>
        <v>0</v>
      </c>
      <c r="AA345" s="272"/>
      <c r="AB345" s="272"/>
      <c r="AC345" s="273"/>
      <c r="AD345" s="266" t="s">
        <v>26</v>
      </c>
      <c r="AE345" s="267"/>
      <c r="AF345" s="267"/>
      <c r="AG345" s="267"/>
      <c r="AH345" s="267"/>
      <c r="AI345" s="268"/>
      <c r="AJ345" s="269"/>
      <c r="AK345" s="269"/>
      <c r="AL345" s="269"/>
      <c r="AM345" s="269"/>
      <c r="AN345" s="269"/>
      <c r="AO345" s="269"/>
      <c r="AP345" s="269"/>
      <c r="AQ345" s="269"/>
      <c r="AR345" s="269"/>
      <c r="AS345" s="269"/>
      <c r="AT345" s="269"/>
      <c r="AU345" s="270"/>
      <c r="AV345" s="271">
        <f>SUM(AV337:AY344)</f>
        <v>0</v>
      </c>
      <c r="AW345" s="272"/>
      <c r="AX345" s="272"/>
      <c r="AY345" s="274"/>
    </row>
    <row r="346" spans="2:51" ht="24.75" customHeight="1">
      <c r="B346" s="308"/>
      <c r="C346" s="309"/>
      <c r="D346" s="309"/>
      <c r="E346" s="309"/>
      <c r="F346" s="309"/>
      <c r="G346" s="310"/>
      <c r="H346" s="253" t="s">
        <v>539</v>
      </c>
      <c r="I346" s="254"/>
      <c r="J346" s="254"/>
      <c r="K346" s="254"/>
      <c r="L346" s="254"/>
      <c r="M346" s="254"/>
      <c r="N346" s="254"/>
      <c r="O346" s="254"/>
      <c r="P346" s="254"/>
      <c r="Q346" s="254"/>
      <c r="R346" s="254"/>
      <c r="S346" s="254"/>
      <c r="T346" s="254"/>
      <c r="U346" s="254"/>
      <c r="V346" s="254"/>
      <c r="W346" s="254"/>
      <c r="X346" s="254"/>
      <c r="Y346" s="254"/>
      <c r="Z346" s="254"/>
      <c r="AA346" s="254"/>
      <c r="AB346" s="254"/>
      <c r="AC346" s="255"/>
      <c r="AD346" s="253" t="s">
        <v>524</v>
      </c>
      <c r="AE346" s="254"/>
      <c r="AF346" s="254"/>
      <c r="AG346" s="254"/>
      <c r="AH346" s="254"/>
      <c r="AI346" s="254"/>
      <c r="AJ346" s="254"/>
      <c r="AK346" s="254"/>
      <c r="AL346" s="254"/>
      <c r="AM346" s="254"/>
      <c r="AN346" s="254"/>
      <c r="AO346" s="254"/>
      <c r="AP346" s="254"/>
      <c r="AQ346" s="254"/>
      <c r="AR346" s="254"/>
      <c r="AS346" s="254"/>
      <c r="AT346" s="254"/>
      <c r="AU346" s="254"/>
      <c r="AV346" s="254"/>
      <c r="AW346" s="254"/>
      <c r="AX346" s="254"/>
      <c r="AY346" s="256"/>
    </row>
    <row r="347" spans="2:51" ht="24.75" customHeight="1">
      <c r="B347" s="308"/>
      <c r="C347" s="309"/>
      <c r="D347" s="309"/>
      <c r="E347" s="309"/>
      <c r="F347" s="309"/>
      <c r="G347" s="310"/>
      <c r="H347" s="257" t="s">
        <v>23</v>
      </c>
      <c r="I347" s="258"/>
      <c r="J347" s="258"/>
      <c r="K347" s="258"/>
      <c r="L347" s="258"/>
      <c r="M347" s="259" t="s">
        <v>24</v>
      </c>
      <c r="N347" s="260"/>
      <c r="O347" s="260"/>
      <c r="P347" s="260"/>
      <c r="Q347" s="260"/>
      <c r="R347" s="260"/>
      <c r="S347" s="260"/>
      <c r="T347" s="260"/>
      <c r="U347" s="260"/>
      <c r="V347" s="260"/>
      <c r="W347" s="260"/>
      <c r="X347" s="260"/>
      <c r="Y347" s="261"/>
      <c r="Z347" s="262" t="s">
        <v>25</v>
      </c>
      <c r="AA347" s="263"/>
      <c r="AB347" s="263"/>
      <c r="AC347" s="264"/>
      <c r="AD347" s="257" t="s">
        <v>23</v>
      </c>
      <c r="AE347" s="258"/>
      <c r="AF347" s="258"/>
      <c r="AG347" s="258"/>
      <c r="AH347" s="258"/>
      <c r="AI347" s="259" t="s">
        <v>24</v>
      </c>
      <c r="AJ347" s="260"/>
      <c r="AK347" s="260"/>
      <c r="AL347" s="260"/>
      <c r="AM347" s="260"/>
      <c r="AN347" s="260"/>
      <c r="AO347" s="260"/>
      <c r="AP347" s="260"/>
      <c r="AQ347" s="260"/>
      <c r="AR347" s="260"/>
      <c r="AS347" s="260"/>
      <c r="AT347" s="260"/>
      <c r="AU347" s="261"/>
      <c r="AV347" s="262" t="s">
        <v>25</v>
      </c>
      <c r="AW347" s="263"/>
      <c r="AX347" s="263"/>
      <c r="AY347" s="265"/>
    </row>
    <row r="348" spans="2:51" ht="24.75" customHeight="1">
      <c r="B348" s="308"/>
      <c r="C348" s="309"/>
      <c r="D348" s="309"/>
      <c r="E348" s="309"/>
      <c r="F348" s="309"/>
      <c r="G348" s="310"/>
      <c r="H348" s="243"/>
      <c r="I348" s="244"/>
      <c r="J348" s="244"/>
      <c r="K348" s="244"/>
      <c r="L348" s="245"/>
      <c r="M348" s="246"/>
      <c r="N348" s="247"/>
      <c r="O348" s="247"/>
      <c r="P348" s="247"/>
      <c r="Q348" s="247"/>
      <c r="R348" s="247"/>
      <c r="S348" s="247"/>
      <c r="T348" s="247"/>
      <c r="U348" s="247"/>
      <c r="V348" s="247"/>
      <c r="W348" s="247"/>
      <c r="X348" s="247"/>
      <c r="Y348" s="248"/>
      <c r="Z348" s="249"/>
      <c r="AA348" s="250"/>
      <c r="AB348" s="250"/>
      <c r="AC348" s="251"/>
      <c r="AD348" s="243"/>
      <c r="AE348" s="244"/>
      <c r="AF348" s="244"/>
      <c r="AG348" s="244"/>
      <c r="AH348" s="245"/>
      <c r="AI348" s="246"/>
      <c r="AJ348" s="247"/>
      <c r="AK348" s="247"/>
      <c r="AL348" s="247"/>
      <c r="AM348" s="247"/>
      <c r="AN348" s="247"/>
      <c r="AO348" s="247"/>
      <c r="AP348" s="247"/>
      <c r="AQ348" s="247"/>
      <c r="AR348" s="247"/>
      <c r="AS348" s="247"/>
      <c r="AT348" s="247"/>
      <c r="AU348" s="248"/>
      <c r="AV348" s="249"/>
      <c r="AW348" s="250"/>
      <c r="AX348" s="250"/>
      <c r="AY348" s="252"/>
    </row>
    <row r="349" spans="2:51" ht="24.75" customHeight="1">
      <c r="B349" s="308"/>
      <c r="C349" s="309"/>
      <c r="D349" s="309"/>
      <c r="E349" s="309"/>
      <c r="F349" s="309"/>
      <c r="G349" s="310"/>
      <c r="H349" s="233"/>
      <c r="I349" s="234"/>
      <c r="J349" s="234"/>
      <c r="K349" s="234"/>
      <c r="L349" s="235"/>
      <c r="M349" s="236"/>
      <c r="N349" s="237"/>
      <c r="O349" s="237"/>
      <c r="P349" s="237"/>
      <c r="Q349" s="237"/>
      <c r="R349" s="237"/>
      <c r="S349" s="237"/>
      <c r="T349" s="237"/>
      <c r="U349" s="237"/>
      <c r="V349" s="237"/>
      <c r="W349" s="237"/>
      <c r="X349" s="237"/>
      <c r="Y349" s="238"/>
      <c r="Z349" s="239"/>
      <c r="AA349" s="240"/>
      <c r="AB349" s="240"/>
      <c r="AC349" s="242"/>
      <c r="AD349" s="233"/>
      <c r="AE349" s="234"/>
      <c r="AF349" s="234"/>
      <c r="AG349" s="234"/>
      <c r="AH349" s="235"/>
      <c r="AI349" s="236"/>
      <c r="AJ349" s="237"/>
      <c r="AK349" s="237"/>
      <c r="AL349" s="237"/>
      <c r="AM349" s="237"/>
      <c r="AN349" s="237"/>
      <c r="AO349" s="237"/>
      <c r="AP349" s="237"/>
      <c r="AQ349" s="237"/>
      <c r="AR349" s="237"/>
      <c r="AS349" s="237"/>
      <c r="AT349" s="237"/>
      <c r="AU349" s="238"/>
      <c r="AV349" s="239"/>
      <c r="AW349" s="240"/>
      <c r="AX349" s="240"/>
      <c r="AY349" s="241"/>
    </row>
    <row r="350" spans="2:51" ht="24.75" customHeight="1">
      <c r="B350" s="308"/>
      <c r="C350" s="309"/>
      <c r="D350" s="309"/>
      <c r="E350" s="309"/>
      <c r="F350" s="309"/>
      <c r="G350" s="310"/>
      <c r="H350" s="233"/>
      <c r="I350" s="234"/>
      <c r="J350" s="234"/>
      <c r="K350" s="234"/>
      <c r="L350" s="235"/>
      <c r="M350" s="236"/>
      <c r="N350" s="237"/>
      <c r="O350" s="237"/>
      <c r="P350" s="237"/>
      <c r="Q350" s="237"/>
      <c r="R350" s="237"/>
      <c r="S350" s="237"/>
      <c r="T350" s="237"/>
      <c r="U350" s="237"/>
      <c r="V350" s="237"/>
      <c r="W350" s="237"/>
      <c r="X350" s="237"/>
      <c r="Y350" s="238"/>
      <c r="Z350" s="239"/>
      <c r="AA350" s="240"/>
      <c r="AB350" s="240"/>
      <c r="AC350" s="242"/>
      <c r="AD350" s="233"/>
      <c r="AE350" s="234"/>
      <c r="AF350" s="234"/>
      <c r="AG350" s="234"/>
      <c r="AH350" s="235"/>
      <c r="AI350" s="236"/>
      <c r="AJ350" s="237"/>
      <c r="AK350" s="237"/>
      <c r="AL350" s="237"/>
      <c r="AM350" s="237"/>
      <c r="AN350" s="237"/>
      <c r="AO350" s="237"/>
      <c r="AP350" s="237"/>
      <c r="AQ350" s="237"/>
      <c r="AR350" s="237"/>
      <c r="AS350" s="237"/>
      <c r="AT350" s="237"/>
      <c r="AU350" s="238"/>
      <c r="AV350" s="239"/>
      <c r="AW350" s="240"/>
      <c r="AX350" s="240"/>
      <c r="AY350" s="241"/>
    </row>
    <row r="351" spans="2:51" ht="24.75" customHeight="1">
      <c r="B351" s="308"/>
      <c r="C351" s="309"/>
      <c r="D351" s="309"/>
      <c r="E351" s="309"/>
      <c r="F351" s="309"/>
      <c r="G351" s="310"/>
      <c r="H351" s="233"/>
      <c r="I351" s="234"/>
      <c r="J351" s="234"/>
      <c r="K351" s="234"/>
      <c r="L351" s="235"/>
      <c r="M351" s="236"/>
      <c r="N351" s="237"/>
      <c r="O351" s="237"/>
      <c r="P351" s="237"/>
      <c r="Q351" s="237"/>
      <c r="R351" s="237"/>
      <c r="S351" s="237"/>
      <c r="T351" s="237"/>
      <c r="U351" s="237"/>
      <c r="V351" s="237"/>
      <c r="W351" s="237"/>
      <c r="X351" s="237"/>
      <c r="Y351" s="238"/>
      <c r="Z351" s="239"/>
      <c r="AA351" s="240"/>
      <c r="AB351" s="240"/>
      <c r="AC351" s="242"/>
      <c r="AD351" s="233"/>
      <c r="AE351" s="234"/>
      <c r="AF351" s="234"/>
      <c r="AG351" s="234"/>
      <c r="AH351" s="235"/>
      <c r="AI351" s="236"/>
      <c r="AJ351" s="237"/>
      <c r="AK351" s="237"/>
      <c r="AL351" s="237"/>
      <c r="AM351" s="237"/>
      <c r="AN351" s="237"/>
      <c r="AO351" s="237"/>
      <c r="AP351" s="237"/>
      <c r="AQ351" s="237"/>
      <c r="AR351" s="237"/>
      <c r="AS351" s="237"/>
      <c r="AT351" s="237"/>
      <c r="AU351" s="238"/>
      <c r="AV351" s="239"/>
      <c r="AW351" s="240"/>
      <c r="AX351" s="240"/>
      <c r="AY351" s="241"/>
    </row>
    <row r="352" spans="2:51" ht="24.75" customHeight="1">
      <c r="B352" s="308"/>
      <c r="C352" s="309"/>
      <c r="D352" s="309"/>
      <c r="E352" s="309"/>
      <c r="F352" s="309"/>
      <c r="G352" s="310"/>
      <c r="H352" s="233"/>
      <c r="I352" s="234"/>
      <c r="J352" s="234"/>
      <c r="K352" s="234"/>
      <c r="L352" s="235"/>
      <c r="M352" s="236"/>
      <c r="N352" s="237"/>
      <c r="O352" s="237"/>
      <c r="P352" s="237"/>
      <c r="Q352" s="237"/>
      <c r="R352" s="237"/>
      <c r="S352" s="237"/>
      <c r="T352" s="237"/>
      <c r="U352" s="237"/>
      <c r="V352" s="237"/>
      <c r="W352" s="237"/>
      <c r="X352" s="237"/>
      <c r="Y352" s="238"/>
      <c r="Z352" s="239"/>
      <c r="AA352" s="240"/>
      <c r="AB352" s="240"/>
      <c r="AC352" s="240"/>
      <c r="AD352" s="233"/>
      <c r="AE352" s="234"/>
      <c r="AF352" s="234"/>
      <c r="AG352" s="234"/>
      <c r="AH352" s="235"/>
      <c r="AI352" s="236"/>
      <c r="AJ352" s="237"/>
      <c r="AK352" s="237"/>
      <c r="AL352" s="237"/>
      <c r="AM352" s="237"/>
      <c r="AN352" s="237"/>
      <c r="AO352" s="237"/>
      <c r="AP352" s="237"/>
      <c r="AQ352" s="237"/>
      <c r="AR352" s="237"/>
      <c r="AS352" s="237"/>
      <c r="AT352" s="237"/>
      <c r="AU352" s="238"/>
      <c r="AV352" s="239"/>
      <c r="AW352" s="240"/>
      <c r="AX352" s="240"/>
      <c r="AY352" s="241"/>
    </row>
    <row r="353" spans="2:51" ht="24.75" customHeight="1">
      <c r="B353" s="308"/>
      <c r="C353" s="309"/>
      <c r="D353" s="309"/>
      <c r="E353" s="309"/>
      <c r="F353" s="309"/>
      <c r="G353" s="310"/>
      <c r="H353" s="233"/>
      <c r="I353" s="234"/>
      <c r="J353" s="234"/>
      <c r="K353" s="234"/>
      <c r="L353" s="235"/>
      <c r="M353" s="236"/>
      <c r="N353" s="237"/>
      <c r="O353" s="237"/>
      <c r="P353" s="237"/>
      <c r="Q353" s="237"/>
      <c r="R353" s="237"/>
      <c r="S353" s="237"/>
      <c r="T353" s="237"/>
      <c r="U353" s="237"/>
      <c r="V353" s="237"/>
      <c r="W353" s="237"/>
      <c r="X353" s="237"/>
      <c r="Y353" s="238"/>
      <c r="Z353" s="239"/>
      <c r="AA353" s="240"/>
      <c r="AB353" s="240"/>
      <c r="AC353" s="240"/>
      <c r="AD353" s="233"/>
      <c r="AE353" s="234"/>
      <c r="AF353" s="234"/>
      <c r="AG353" s="234"/>
      <c r="AH353" s="235"/>
      <c r="AI353" s="236"/>
      <c r="AJ353" s="237"/>
      <c r="AK353" s="237"/>
      <c r="AL353" s="237"/>
      <c r="AM353" s="237"/>
      <c r="AN353" s="237"/>
      <c r="AO353" s="237"/>
      <c r="AP353" s="237"/>
      <c r="AQ353" s="237"/>
      <c r="AR353" s="237"/>
      <c r="AS353" s="237"/>
      <c r="AT353" s="237"/>
      <c r="AU353" s="238"/>
      <c r="AV353" s="239"/>
      <c r="AW353" s="240"/>
      <c r="AX353" s="240"/>
      <c r="AY353" s="241"/>
    </row>
    <row r="354" spans="2:51" ht="24.75" customHeight="1">
      <c r="B354" s="308"/>
      <c r="C354" s="309"/>
      <c r="D354" s="309"/>
      <c r="E354" s="309"/>
      <c r="F354" s="309"/>
      <c r="G354" s="310"/>
      <c r="H354" s="233"/>
      <c r="I354" s="234"/>
      <c r="J354" s="234"/>
      <c r="K354" s="234"/>
      <c r="L354" s="235"/>
      <c r="M354" s="236"/>
      <c r="N354" s="237"/>
      <c r="O354" s="237"/>
      <c r="P354" s="237"/>
      <c r="Q354" s="237"/>
      <c r="R354" s="237"/>
      <c r="S354" s="237"/>
      <c r="T354" s="237"/>
      <c r="U354" s="237"/>
      <c r="V354" s="237"/>
      <c r="W354" s="237"/>
      <c r="X354" s="237"/>
      <c r="Y354" s="238"/>
      <c r="Z354" s="239"/>
      <c r="AA354" s="240"/>
      <c r="AB354" s="240"/>
      <c r="AC354" s="240"/>
      <c r="AD354" s="233"/>
      <c r="AE354" s="234"/>
      <c r="AF354" s="234"/>
      <c r="AG354" s="234"/>
      <c r="AH354" s="235"/>
      <c r="AI354" s="236"/>
      <c r="AJ354" s="237"/>
      <c r="AK354" s="237"/>
      <c r="AL354" s="237"/>
      <c r="AM354" s="237"/>
      <c r="AN354" s="237"/>
      <c r="AO354" s="237"/>
      <c r="AP354" s="237"/>
      <c r="AQ354" s="237"/>
      <c r="AR354" s="237"/>
      <c r="AS354" s="237"/>
      <c r="AT354" s="237"/>
      <c r="AU354" s="238"/>
      <c r="AV354" s="239"/>
      <c r="AW354" s="240"/>
      <c r="AX354" s="240"/>
      <c r="AY354" s="241"/>
    </row>
    <row r="355" spans="2:51" ht="24.75" customHeight="1">
      <c r="B355" s="308"/>
      <c r="C355" s="309"/>
      <c r="D355" s="309"/>
      <c r="E355" s="309"/>
      <c r="F355" s="309"/>
      <c r="G355" s="310"/>
      <c r="H355" s="224"/>
      <c r="I355" s="225"/>
      <c r="J355" s="225"/>
      <c r="K355" s="225"/>
      <c r="L355" s="226"/>
      <c r="M355" s="227"/>
      <c r="N355" s="228"/>
      <c r="O355" s="228"/>
      <c r="P355" s="228"/>
      <c r="Q355" s="228"/>
      <c r="R355" s="228"/>
      <c r="S355" s="228"/>
      <c r="T355" s="228"/>
      <c r="U355" s="228"/>
      <c r="V355" s="228"/>
      <c r="W355" s="228"/>
      <c r="X355" s="228"/>
      <c r="Y355" s="229"/>
      <c r="Z355" s="230"/>
      <c r="AA355" s="231"/>
      <c r="AB355" s="231"/>
      <c r="AC355" s="231"/>
      <c r="AD355" s="224"/>
      <c r="AE355" s="225"/>
      <c r="AF355" s="225"/>
      <c r="AG355" s="225"/>
      <c r="AH355" s="226"/>
      <c r="AI355" s="227"/>
      <c r="AJ355" s="228"/>
      <c r="AK355" s="228"/>
      <c r="AL355" s="228"/>
      <c r="AM355" s="228"/>
      <c r="AN355" s="228"/>
      <c r="AO355" s="228"/>
      <c r="AP355" s="228"/>
      <c r="AQ355" s="228"/>
      <c r="AR355" s="228"/>
      <c r="AS355" s="228"/>
      <c r="AT355" s="228"/>
      <c r="AU355" s="229"/>
      <c r="AV355" s="230"/>
      <c r="AW355" s="231"/>
      <c r="AX355" s="231"/>
      <c r="AY355" s="232"/>
    </row>
    <row r="356" spans="2:51" ht="24.75" customHeight="1" thickBot="1">
      <c r="B356" s="311"/>
      <c r="C356" s="312"/>
      <c r="D356" s="312"/>
      <c r="E356" s="312"/>
      <c r="F356" s="312"/>
      <c r="G356" s="313"/>
      <c r="H356" s="215" t="s">
        <v>26</v>
      </c>
      <c r="I356" s="216"/>
      <c r="J356" s="216"/>
      <c r="K356" s="216"/>
      <c r="L356" s="216"/>
      <c r="M356" s="217"/>
      <c r="N356" s="218"/>
      <c r="O356" s="218"/>
      <c r="P356" s="218"/>
      <c r="Q356" s="218"/>
      <c r="R356" s="218"/>
      <c r="S356" s="218"/>
      <c r="T356" s="218"/>
      <c r="U356" s="218"/>
      <c r="V356" s="218"/>
      <c r="W356" s="218"/>
      <c r="X356" s="218"/>
      <c r="Y356" s="219"/>
      <c r="Z356" s="220">
        <f>SUM(Z348:AC355)</f>
        <v>0</v>
      </c>
      <c r="AA356" s="221"/>
      <c r="AB356" s="221"/>
      <c r="AC356" s="222"/>
      <c r="AD356" s="215" t="s">
        <v>26</v>
      </c>
      <c r="AE356" s="216"/>
      <c r="AF356" s="216"/>
      <c r="AG356" s="216"/>
      <c r="AH356" s="216"/>
      <c r="AI356" s="217"/>
      <c r="AJ356" s="218"/>
      <c r="AK356" s="218"/>
      <c r="AL356" s="218"/>
      <c r="AM356" s="218"/>
      <c r="AN356" s="218"/>
      <c r="AO356" s="218"/>
      <c r="AP356" s="218"/>
      <c r="AQ356" s="218"/>
      <c r="AR356" s="218"/>
      <c r="AS356" s="218"/>
      <c r="AT356" s="218"/>
      <c r="AU356" s="219"/>
      <c r="AV356" s="220">
        <f>SUM(AV348:AY355)</f>
        <v>0</v>
      </c>
      <c r="AW356" s="221"/>
      <c r="AX356" s="221"/>
      <c r="AY356" s="223"/>
    </row>
    <row r="357" spans="2:51" ht="18" customHeight="1"/>
    <row r="358" spans="2:51" ht="23.25" customHeight="1">
      <c r="B358" s="28" t="s">
        <v>100</v>
      </c>
      <c r="C358" s="28"/>
      <c r="D358" s="28"/>
      <c r="E358" s="50"/>
      <c r="F358" s="50"/>
      <c r="G358" s="307" t="s">
        <v>295</v>
      </c>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c r="AJ358" s="307"/>
      <c r="AK358" s="307"/>
      <c r="AL358" s="307"/>
      <c r="AM358" s="307"/>
      <c r="AN358" s="307"/>
      <c r="AO358" s="307"/>
      <c r="AP358" s="307"/>
      <c r="AQ358" s="307"/>
      <c r="AR358" s="307"/>
      <c r="AS358" s="307"/>
      <c r="AT358" s="307"/>
      <c r="AU358" s="307"/>
      <c r="AV358" s="307"/>
      <c r="AW358" s="307"/>
      <c r="AX358" s="307"/>
      <c r="AY358" s="50"/>
    </row>
    <row r="359" spans="2:51" ht="15" customHeight="1">
      <c r="C359" s="20" t="s">
        <v>77</v>
      </c>
    </row>
    <row r="360" spans="2:51">
      <c r="C360" t="s">
        <v>500</v>
      </c>
    </row>
    <row r="361" spans="2:51" ht="34.5" customHeight="1">
      <c r="B361" s="202"/>
      <c r="C361" s="202"/>
      <c r="D361" s="213" t="s">
        <v>71</v>
      </c>
      <c r="E361" s="213"/>
      <c r="F361" s="213"/>
      <c r="G361" s="213"/>
      <c r="H361" s="213"/>
      <c r="I361" s="213"/>
      <c r="J361" s="213"/>
      <c r="K361" s="213"/>
      <c r="L361" s="213"/>
      <c r="M361" s="213"/>
      <c r="N361" s="213" t="s">
        <v>72</v>
      </c>
      <c r="O361" s="213"/>
      <c r="P361" s="213"/>
      <c r="Q361" s="213"/>
      <c r="R361" s="213"/>
      <c r="S361" s="213"/>
      <c r="T361" s="213"/>
      <c r="U361" s="213"/>
      <c r="V361" s="213"/>
      <c r="W361" s="213"/>
      <c r="X361" s="213"/>
      <c r="Y361" s="213"/>
      <c r="Z361" s="213"/>
      <c r="AA361" s="213"/>
      <c r="AB361" s="213"/>
      <c r="AC361" s="213"/>
      <c r="AD361" s="213"/>
      <c r="AE361" s="213"/>
      <c r="AF361" s="213"/>
      <c r="AG361" s="213"/>
      <c r="AH361" s="213"/>
      <c r="AI361" s="213"/>
      <c r="AJ361" s="213"/>
      <c r="AK361" s="213"/>
      <c r="AL361" s="214" t="s">
        <v>73</v>
      </c>
      <c r="AM361" s="213"/>
      <c r="AN361" s="213"/>
      <c r="AO361" s="213"/>
      <c r="AP361" s="213"/>
      <c r="AQ361" s="213"/>
      <c r="AR361" s="213" t="s">
        <v>27</v>
      </c>
      <c r="AS361" s="213"/>
      <c r="AT361" s="213"/>
      <c r="AU361" s="213"/>
      <c r="AV361" s="213" t="s">
        <v>28</v>
      </c>
      <c r="AW361" s="213"/>
      <c r="AX361" s="213"/>
    </row>
    <row r="362" spans="2:51" ht="24" customHeight="1">
      <c r="B362" s="202">
        <v>1</v>
      </c>
      <c r="C362" s="202">
        <v>1</v>
      </c>
      <c r="D362" s="918" t="s">
        <v>306</v>
      </c>
      <c r="E362" s="918"/>
      <c r="F362" s="918"/>
      <c r="G362" s="918"/>
      <c r="H362" s="918"/>
      <c r="I362" s="918"/>
      <c r="J362" s="918"/>
      <c r="K362" s="918"/>
      <c r="L362" s="918"/>
      <c r="M362" s="918"/>
      <c r="N362" s="208" t="s">
        <v>307</v>
      </c>
      <c r="O362" s="208"/>
      <c r="P362" s="208"/>
      <c r="Q362" s="208"/>
      <c r="R362" s="208"/>
      <c r="S362" s="208"/>
      <c r="T362" s="208"/>
      <c r="U362" s="208"/>
      <c r="V362" s="208"/>
      <c r="W362" s="208"/>
      <c r="X362" s="208"/>
      <c r="Y362" s="208"/>
      <c r="Z362" s="208"/>
      <c r="AA362" s="208"/>
      <c r="AB362" s="208"/>
      <c r="AC362" s="208"/>
      <c r="AD362" s="208"/>
      <c r="AE362" s="208"/>
      <c r="AF362" s="208"/>
      <c r="AG362" s="208"/>
      <c r="AH362" s="208"/>
      <c r="AI362" s="208"/>
      <c r="AJ362" s="208"/>
      <c r="AK362" s="208"/>
      <c r="AL362" s="207">
        <v>22</v>
      </c>
      <c r="AM362" s="208"/>
      <c r="AN362" s="208"/>
      <c r="AO362" s="208"/>
      <c r="AP362" s="208"/>
      <c r="AQ362" s="208"/>
      <c r="AR362" s="208"/>
      <c r="AS362" s="208"/>
      <c r="AT362" s="208"/>
      <c r="AU362" s="208"/>
      <c r="AV362" s="208"/>
      <c r="AW362" s="208"/>
      <c r="AX362" s="208"/>
    </row>
    <row r="363" spans="2:51" ht="24" customHeight="1">
      <c r="B363" s="202">
        <v>2</v>
      </c>
      <c r="C363" s="202">
        <v>1</v>
      </c>
      <c r="D363" s="918" t="s">
        <v>308</v>
      </c>
      <c r="E363" s="918"/>
      <c r="F363" s="918"/>
      <c r="G363" s="918"/>
      <c r="H363" s="918"/>
      <c r="I363" s="918"/>
      <c r="J363" s="918"/>
      <c r="K363" s="918"/>
      <c r="L363" s="918"/>
      <c r="M363" s="918"/>
      <c r="N363" s="208" t="s">
        <v>307</v>
      </c>
      <c r="O363" s="208"/>
      <c r="P363" s="208"/>
      <c r="Q363" s="208"/>
      <c r="R363" s="208"/>
      <c r="S363" s="208"/>
      <c r="T363" s="208"/>
      <c r="U363" s="208"/>
      <c r="V363" s="208"/>
      <c r="W363" s="208"/>
      <c r="X363" s="208"/>
      <c r="Y363" s="208"/>
      <c r="Z363" s="208"/>
      <c r="AA363" s="208"/>
      <c r="AB363" s="208"/>
      <c r="AC363" s="208"/>
      <c r="AD363" s="208"/>
      <c r="AE363" s="208"/>
      <c r="AF363" s="208"/>
      <c r="AG363" s="208"/>
      <c r="AH363" s="208"/>
      <c r="AI363" s="208"/>
      <c r="AJ363" s="208"/>
      <c r="AK363" s="208"/>
      <c r="AL363" s="207">
        <v>13</v>
      </c>
      <c r="AM363" s="208"/>
      <c r="AN363" s="208"/>
      <c r="AO363" s="208"/>
      <c r="AP363" s="208"/>
      <c r="AQ363" s="208"/>
      <c r="AR363" s="208"/>
      <c r="AS363" s="208"/>
      <c r="AT363" s="208"/>
      <c r="AU363" s="208"/>
      <c r="AV363" s="208"/>
      <c r="AW363" s="208"/>
      <c r="AX363" s="208"/>
    </row>
    <row r="364" spans="2:51" ht="24" customHeight="1">
      <c r="B364" s="202">
        <v>3</v>
      </c>
      <c r="C364" s="202">
        <v>1</v>
      </c>
      <c r="D364" s="918" t="s">
        <v>309</v>
      </c>
      <c r="E364" s="918"/>
      <c r="F364" s="918"/>
      <c r="G364" s="918"/>
      <c r="H364" s="918"/>
      <c r="I364" s="918"/>
      <c r="J364" s="918"/>
      <c r="K364" s="918"/>
      <c r="L364" s="918"/>
      <c r="M364" s="918"/>
      <c r="N364" s="208" t="s">
        <v>307</v>
      </c>
      <c r="O364" s="208"/>
      <c r="P364" s="208"/>
      <c r="Q364" s="208"/>
      <c r="R364" s="208"/>
      <c r="S364" s="208"/>
      <c r="T364" s="208"/>
      <c r="U364" s="208"/>
      <c r="V364" s="208"/>
      <c r="W364" s="208"/>
      <c r="X364" s="208"/>
      <c r="Y364" s="208"/>
      <c r="Z364" s="208"/>
      <c r="AA364" s="208"/>
      <c r="AB364" s="208"/>
      <c r="AC364" s="208"/>
      <c r="AD364" s="208"/>
      <c r="AE364" s="208"/>
      <c r="AF364" s="208"/>
      <c r="AG364" s="208"/>
      <c r="AH364" s="208"/>
      <c r="AI364" s="208"/>
      <c r="AJ364" s="208"/>
      <c r="AK364" s="208"/>
      <c r="AL364" s="207">
        <v>10</v>
      </c>
      <c r="AM364" s="208"/>
      <c r="AN364" s="208"/>
      <c r="AO364" s="208"/>
      <c r="AP364" s="208"/>
      <c r="AQ364" s="208"/>
      <c r="AR364" s="208"/>
      <c r="AS364" s="208"/>
      <c r="AT364" s="208"/>
      <c r="AU364" s="208"/>
      <c r="AV364" s="208"/>
      <c r="AW364" s="208"/>
      <c r="AX364" s="208"/>
    </row>
    <row r="365" spans="2:51" ht="24" customHeight="1">
      <c r="B365" s="202">
        <v>4</v>
      </c>
      <c r="C365" s="202">
        <v>1</v>
      </c>
      <c r="D365" s="918" t="s">
        <v>310</v>
      </c>
      <c r="E365" s="918"/>
      <c r="F365" s="918"/>
      <c r="G365" s="918"/>
      <c r="H365" s="918"/>
      <c r="I365" s="918"/>
      <c r="J365" s="918"/>
      <c r="K365" s="918"/>
      <c r="L365" s="918"/>
      <c r="M365" s="918"/>
      <c r="N365" s="208" t="s">
        <v>307</v>
      </c>
      <c r="O365" s="208"/>
      <c r="P365" s="208"/>
      <c r="Q365" s="208"/>
      <c r="R365" s="208"/>
      <c r="S365" s="208"/>
      <c r="T365" s="208"/>
      <c r="U365" s="208"/>
      <c r="V365" s="208"/>
      <c r="W365" s="208"/>
      <c r="X365" s="208"/>
      <c r="Y365" s="208"/>
      <c r="Z365" s="208"/>
      <c r="AA365" s="208"/>
      <c r="AB365" s="208"/>
      <c r="AC365" s="208"/>
      <c r="AD365" s="208"/>
      <c r="AE365" s="208"/>
      <c r="AF365" s="208"/>
      <c r="AG365" s="208"/>
      <c r="AH365" s="208"/>
      <c r="AI365" s="208"/>
      <c r="AJ365" s="208"/>
      <c r="AK365" s="208"/>
      <c r="AL365" s="207">
        <v>9</v>
      </c>
      <c r="AM365" s="208"/>
      <c r="AN365" s="208"/>
      <c r="AO365" s="208"/>
      <c r="AP365" s="208"/>
      <c r="AQ365" s="208"/>
      <c r="AR365" s="208"/>
      <c r="AS365" s="208"/>
      <c r="AT365" s="208"/>
      <c r="AU365" s="208"/>
      <c r="AV365" s="208"/>
      <c r="AW365" s="208"/>
      <c r="AX365" s="208"/>
    </row>
    <row r="366" spans="2:51" ht="24" customHeight="1">
      <c r="B366" s="202">
        <v>5</v>
      </c>
      <c r="C366" s="202">
        <v>1</v>
      </c>
      <c r="D366" s="918" t="s">
        <v>311</v>
      </c>
      <c r="E366" s="918"/>
      <c r="F366" s="918"/>
      <c r="G366" s="918"/>
      <c r="H366" s="918"/>
      <c r="I366" s="918"/>
      <c r="J366" s="918"/>
      <c r="K366" s="918"/>
      <c r="L366" s="918"/>
      <c r="M366" s="918"/>
      <c r="N366" s="208" t="s">
        <v>307</v>
      </c>
      <c r="O366" s="208"/>
      <c r="P366" s="208"/>
      <c r="Q366" s="208"/>
      <c r="R366" s="208"/>
      <c r="S366" s="208"/>
      <c r="T366" s="208"/>
      <c r="U366" s="208"/>
      <c r="V366" s="208"/>
      <c r="W366" s="208"/>
      <c r="X366" s="208"/>
      <c r="Y366" s="208"/>
      <c r="Z366" s="208"/>
      <c r="AA366" s="208"/>
      <c r="AB366" s="208"/>
      <c r="AC366" s="208"/>
      <c r="AD366" s="208"/>
      <c r="AE366" s="208"/>
      <c r="AF366" s="208"/>
      <c r="AG366" s="208"/>
      <c r="AH366" s="208"/>
      <c r="AI366" s="208"/>
      <c r="AJ366" s="208"/>
      <c r="AK366" s="208"/>
      <c r="AL366" s="207">
        <v>8</v>
      </c>
      <c r="AM366" s="208"/>
      <c r="AN366" s="208"/>
      <c r="AO366" s="208"/>
      <c r="AP366" s="208"/>
      <c r="AQ366" s="208"/>
      <c r="AR366" s="208"/>
      <c r="AS366" s="208"/>
      <c r="AT366" s="208"/>
      <c r="AU366" s="208"/>
      <c r="AV366" s="208"/>
      <c r="AW366" s="208"/>
      <c r="AX366" s="208"/>
    </row>
    <row r="367" spans="2:51" ht="24" customHeight="1">
      <c r="B367" s="202">
        <v>6</v>
      </c>
      <c r="C367" s="202">
        <v>1</v>
      </c>
      <c r="D367" s="918" t="s">
        <v>312</v>
      </c>
      <c r="E367" s="918"/>
      <c r="F367" s="918"/>
      <c r="G367" s="918"/>
      <c r="H367" s="918"/>
      <c r="I367" s="918"/>
      <c r="J367" s="918"/>
      <c r="K367" s="918"/>
      <c r="L367" s="918"/>
      <c r="M367" s="918"/>
      <c r="N367" s="208" t="s">
        <v>307</v>
      </c>
      <c r="O367" s="208"/>
      <c r="P367" s="208"/>
      <c r="Q367" s="208"/>
      <c r="R367" s="208"/>
      <c r="S367" s="208"/>
      <c r="T367" s="208"/>
      <c r="U367" s="208"/>
      <c r="V367" s="208"/>
      <c r="W367" s="208"/>
      <c r="X367" s="208"/>
      <c r="Y367" s="208"/>
      <c r="Z367" s="208"/>
      <c r="AA367" s="208"/>
      <c r="AB367" s="208"/>
      <c r="AC367" s="208"/>
      <c r="AD367" s="208"/>
      <c r="AE367" s="208"/>
      <c r="AF367" s="208"/>
      <c r="AG367" s="208"/>
      <c r="AH367" s="208"/>
      <c r="AI367" s="208"/>
      <c r="AJ367" s="208"/>
      <c r="AK367" s="208"/>
      <c r="AL367" s="207">
        <v>7</v>
      </c>
      <c r="AM367" s="208"/>
      <c r="AN367" s="208"/>
      <c r="AO367" s="208"/>
      <c r="AP367" s="208"/>
      <c r="AQ367" s="208"/>
      <c r="AR367" s="208"/>
      <c r="AS367" s="208"/>
      <c r="AT367" s="208"/>
      <c r="AU367" s="208"/>
      <c r="AV367" s="208"/>
      <c r="AW367" s="208"/>
      <c r="AX367" s="208"/>
    </row>
    <row r="368" spans="2:51" ht="24" customHeight="1">
      <c r="B368" s="202">
        <v>7</v>
      </c>
      <c r="C368" s="202">
        <v>1</v>
      </c>
      <c r="D368" s="918" t="s">
        <v>313</v>
      </c>
      <c r="E368" s="918"/>
      <c r="F368" s="918"/>
      <c r="G368" s="918"/>
      <c r="H368" s="918"/>
      <c r="I368" s="918"/>
      <c r="J368" s="918"/>
      <c r="K368" s="918"/>
      <c r="L368" s="918"/>
      <c r="M368" s="918"/>
      <c r="N368" s="208" t="s">
        <v>307</v>
      </c>
      <c r="O368" s="208"/>
      <c r="P368" s="208"/>
      <c r="Q368" s="208"/>
      <c r="R368" s="208"/>
      <c r="S368" s="208"/>
      <c r="T368" s="208"/>
      <c r="U368" s="208"/>
      <c r="V368" s="208"/>
      <c r="W368" s="208"/>
      <c r="X368" s="208"/>
      <c r="Y368" s="208"/>
      <c r="Z368" s="208"/>
      <c r="AA368" s="208"/>
      <c r="AB368" s="208"/>
      <c r="AC368" s="208"/>
      <c r="AD368" s="208"/>
      <c r="AE368" s="208"/>
      <c r="AF368" s="208"/>
      <c r="AG368" s="208"/>
      <c r="AH368" s="208"/>
      <c r="AI368" s="208"/>
      <c r="AJ368" s="208"/>
      <c r="AK368" s="208"/>
      <c r="AL368" s="207">
        <v>7</v>
      </c>
      <c r="AM368" s="208"/>
      <c r="AN368" s="208"/>
      <c r="AO368" s="208"/>
      <c r="AP368" s="208"/>
      <c r="AQ368" s="208"/>
      <c r="AR368" s="208"/>
      <c r="AS368" s="208"/>
      <c r="AT368" s="208"/>
      <c r="AU368" s="208"/>
      <c r="AV368" s="208"/>
      <c r="AW368" s="208"/>
      <c r="AX368" s="208"/>
    </row>
    <row r="369" spans="2:50" ht="24" customHeight="1">
      <c r="B369" s="202">
        <v>8</v>
      </c>
      <c r="C369" s="202">
        <v>1</v>
      </c>
      <c r="D369" s="918" t="s">
        <v>314</v>
      </c>
      <c r="E369" s="918"/>
      <c r="F369" s="918"/>
      <c r="G369" s="918"/>
      <c r="H369" s="918"/>
      <c r="I369" s="918"/>
      <c r="J369" s="918"/>
      <c r="K369" s="918"/>
      <c r="L369" s="918"/>
      <c r="M369" s="918"/>
      <c r="N369" s="208" t="s">
        <v>307</v>
      </c>
      <c r="O369" s="208"/>
      <c r="P369" s="208"/>
      <c r="Q369" s="208"/>
      <c r="R369" s="208"/>
      <c r="S369" s="208"/>
      <c r="T369" s="208"/>
      <c r="U369" s="208"/>
      <c r="V369" s="208"/>
      <c r="W369" s="208"/>
      <c r="X369" s="208"/>
      <c r="Y369" s="208"/>
      <c r="Z369" s="208"/>
      <c r="AA369" s="208"/>
      <c r="AB369" s="208"/>
      <c r="AC369" s="208"/>
      <c r="AD369" s="208"/>
      <c r="AE369" s="208"/>
      <c r="AF369" s="208"/>
      <c r="AG369" s="208"/>
      <c r="AH369" s="208"/>
      <c r="AI369" s="208"/>
      <c r="AJ369" s="208"/>
      <c r="AK369" s="208"/>
      <c r="AL369" s="207">
        <v>6</v>
      </c>
      <c r="AM369" s="208"/>
      <c r="AN369" s="208"/>
      <c r="AO369" s="208"/>
      <c r="AP369" s="208"/>
      <c r="AQ369" s="208"/>
      <c r="AR369" s="208"/>
      <c r="AS369" s="208"/>
      <c r="AT369" s="208"/>
      <c r="AU369" s="208"/>
      <c r="AV369" s="208"/>
      <c r="AW369" s="208"/>
      <c r="AX369" s="208"/>
    </row>
    <row r="370" spans="2:50" ht="24" customHeight="1">
      <c r="B370" s="202">
        <v>9</v>
      </c>
      <c r="C370" s="202">
        <v>1</v>
      </c>
      <c r="D370" s="918" t="s">
        <v>315</v>
      </c>
      <c r="E370" s="918"/>
      <c r="F370" s="918"/>
      <c r="G370" s="918"/>
      <c r="H370" s="918"/>
      <c r="I370" s="918"/>
      <c r="J370" s="918"/>
      <c r="K370" s="918"/>
      <c r="L370" s="918"/>
      <c r="M370" s="918"/>
      <c r="N370" s="208" t="s">
        <v>307</v>
      </c>
      <c r="O370" s="208"/>
      <c r="P370" s="208"/>
      <c r="Q370" s="208"/>
      <c r="R370" s="208"/>
      <c r="S370" s="208"/>
      <c r="T370" s="208"/>
      <c r="U370" s="208"/>
      <c r="V370" s="208"/>
      <c r="W370" s="208"/>
      <c r="X370" s="208"/>
      <c r="Y370" s="208"/>
      <c r="Z370" s="208"/>
      <c r="AA370" s="208"/>
      <c r="AB370" s="208"/>
      <c r="AC370" s="208"/>
      <c r="AD370" s="208"/>
      <c r="AE370" s="208"/>
      <c r="AF370" s="208"/>
      <c r="AG370" s="208"/>
      <c r="AH370" s="208"/>
      <c r="AI370" s="208"/>
      <c r="AJ370" s="208"/>
      <c r="AK370" s="208"/>
      <c r="AL370" s="207">
        <v>6</v>
      </c>
      <c r="AM370" s="208"/>
      <c r="AN370" s="208"/>
      <c r="AO370" s="208"/>
      <c r="AP370" s="208"/>
      <c r="AQ370" s="208"/>
      <c r="AR370" s="208"/>
      <c r="AS370" s="208"/>
      <c r="AT370" s="208"/>
      <c r="AU370" s="208"/>
      <c r="AV370" s="208"/>
      <c r="AW370" s="208"/>
      <c r="AX370" s="208"/>
    </row>
    <row r="371" spans="2:50" ht="24" customHeight="1">
      <c r="B371" s="202">
        <v>10</v>
      </c>
      <c r="C371" s="202">
        <v>1</v>
      </c>
      <c r="D371" s="918" t="s">
        <v>316</v>
      </c>
      <c r="E371" s="918"/>
      <c r="F371" s="918"/>
      <c r="G371" s="918"/>
      <c r="H371" s="918"/>
      <c r="I371" s="918"/>
      <c r="J371" s="918"/>
      <c r="K371" s="918"/>
      <c r="L371" s="918"/>
      <c r="M371" s="918"/>
      <c r="N371" s="208" t="s">
        <v>307</v>
      </c>
      <c r="O371" s="208"/>
      <c r="P371" s="208"/>
      <c r="Q371" s="208"/>
      <c r="R371" s="208"/>
      <c r="S371" s="208"/>
      <c r="T371" s="208"/>
      <c r="U371" s="208"/>
      <c r="V371" s="208"/>
      <c r="W371" s="208"/>
      <c r="X371" s="208"/>
      <c r="Y371" s="208"/>
      <c r="Z371" s="208"/>
      <c r="AA371" s="208"/>
      <c r="AB371" s="208"/>
      <c r="AC371" s="208"/>
      <c r="AD371" s="208"/>
      <c r="AE371" s="208"/>
      <c r="AF371" s="208"/>
      <c r="AG371" s="208"/>
      <c r="AH371" s="208"/>
      <c r="AI371" s="208"/>
      <c r="AJ371" s="208"/>
      <c r="AK371" s="208"/>
      <c r="AL371" s="207">
        <v>6</v>
      </c>
      <c r="AM371" s="208"/>
      <c r="AN371" s="208"/>
      <c r="AO371" s="208"/>
      <c r="AP371" s="208"/>
      <c r="AQ371" s="208"/>
      <c r="AR371" s="208"/>
      <c r="AS371" s="208"/>
      <c r="AT371" s="208"/>
      <c r="AU371" s="208"/>
      <c r="AV371" s="208"/>
      <c r="AW371" s="208"/>
      <c r="AX371" s="208"/>
    </row>
    <row r="373" spans="2:50" ht="23.25" hidden="1" customHeight="1">
      <c r="B373" t="s">
        <v>43</v>
      </c>
    </row>
    <row r="374" spans="2:50" ht="36" hidden="1" customHeight="1">
      <c r="B374" s="213" t="s">
        <v>29</v>
      </c>
      <c r="C374" s="213"/>
      <c r="D374" s="213"/>
      <c r="E374" s="213"/>
      <c r="F374" s="213"/>
      <c r="G374" s="213"/>
      <c r="H374" s="213"/>
      <c r="I374" s="209"/>
      <c r="J374" s="209"/>
      <c r="K374" s="209"/>
      <c r="L374" s="209"/>
      <c r="M374" s="209"/>
      <c r="N374" s="209"/>
      <c r="O374" s="209"/>
      <c r="P374" s="209"/>
      <c r="Q374" s="209"/>
      <c r="R374" s="209"/>
      <c r="S374" s="209"/>
      <c r="T374" s="209"/>
      <c r="U374" s="209"/>
      <c r="V374" s="209"/>
      <c r="W374" s="209"/>
      <c r="X374" s="209"/>
      <c r="Y374" s="209"/>
    </row>
    <row r="375" spans="2:50" ht="36" hidden="1" customHeight="1">
      <c r="B375" s="485" t="s">
        <v>41</v>
      </c>
      <c r="C375" s="486"/>
      <c r="D375" s="486"/>
      <c r="E375" s="486"/>
      <c r="F375" s="486"/>
      <c r="G375" s="486"/>
      <c r="H375" s="487"/>
      <c r="I375" s="430" t="s">
        <v>337</v>
      </c>
      <c r="J375" s="267"/>
      <c r="K375" s="267"/>
      <c r="L375" s="267"/>
      <c r="M375" s="429"/>
      <c r="N375" s="491" t="s">
        <v>30</v>
      </c>
      <c r="O375" s="486"/>
      <c r="P375" s="486"/>
      <c r="Q375" s="486"/>
      <c r="R375" s="486"/>
      <c r="S375" s="486"/>
      <c r="T375" s="487"/>
      <c r="U375" s="430" t="s">
        <v>337</v>
      </c>
      <c r="V375" s="267"/>
      <c r="W375" s="267"/>
      <c r="X375" s="267"/>
      <c r="Y375" s="429"/>
      <c r="Z375" s="491" t="s">
        <v>31</v>
      </c>
      <c r="AA375" s="486"/>
      <c r="AB375" s="486"/>
      <c r="AC375" s="486"/>
      <c r="AD375" s="486"/>
      <c r="AE375" s="486"/>
      <c r="AF375" s="487"/>
      <c r="AG375" s="430" t="s">
        <v>337</v>
      </c>
      <c r="AH375" s="267"/>
      <c r="AI375" s="267"/>
      <c r="AJ375" s="267"/>
      <c r="AK375" s="429"/>
      <c r="AL375" s="491" t="s">
        <v>32</v>
      </c>
      <c r="AM375" s="486"/>
      <c r="AN375" s="486"/>
      <c r="AO375" s="486"/>
      <c r="AP375" s="486"/>
      <c r="AQ375" s="486"/>
      <c r="AR375" s="487"/>
      <c r="AS375" s="430" t="s">
        <v>337</v>
      </c>
      <c r="AT375" s="267"/>
      <c r="AU375" s="267"/>
      <c r="AV375" s="267"/>
      <c r="AW375" s="429"/>
    </row>
    <row r="376" spans="2:50" ht="36" hidden="1" customHeight="1">
      <c r="B376" s="491" t="s">
        <v>33</v>
      </c>
      <c r="C376" s="486"/>
      <c r="D376" s="486"/>
      <c r="E376" s="486"/>
      <c r="F376" s="486"/>
      <c r="G376" s="486"/>
      <c r="H376" s="487"/>
      <c r="I376" s="488"/>
      <c r="J376" s="489"/>
      <c r="K376" s="489"/>
      <c r="L376" s="489"/>
      <c r="M376" s="490"/>
      <c r="N376" s="491" t="s">
        <v>34</v>
      </c>
      <c r="O376" s="486"/>
      <c r="P376" s="486"/>
      <c r="Q376" s="486"/>
      <c r="R376" s="486"/>
      <c r="S376" s="486"/>
      <c r="T376" s="487"/>
      <c r="U376" s="488"/>
      <c r="V376" s="489"/>
      <c r="W376" s="489"/>
      <c r="X376" s="489"/>
      <c r="Y376" s="490"/>
      <c r="Z376" s="491" t="s">
        <v>35</v>
      </c>
      <c r="AA376" s="486"/>
      <c r="AB376" s="486"/>
      <c r="AC376" s="486"/>
      <c r="AD376" s="486"/>
      <c r="AE376" s="486"/>
      <c r="AF376" s="487"/>
      <c r="AG376" s="488"/>
      <c r="AH376" s="489"/>
      <c r="AI376" s="489"/>
      <c r="AJ376" s="489"/>
      <c r="AK376" s="490"/>
      <c r="AL376" s="485" t="s">
        <v>36</v>
      </c>
      <c r="AM376" s="486"/>
      <c r="AN376" s="486"/>
      <c r="AO376" s="486"/>
      <c r="AP376" s="486"/>
      <c r="AQ376" s="486"/>
      <c r="AR376" s="487"/>
      <c r="AS376" s="488"/>
      <c r="AT376" s="489"/>
      <c r="AU376" s="489"/>
      <c r="AV376" s="489"/>
      <c r="AW376" s="490"/>
    </row>
    <row r="377" spans="2:50">
      <c r="C377" t="s">
        <v>501</v>
      </c>
    </row>
    <row r="378" spans="2:50" ht="34.5" customHeight="1">
      <c r="B378" s="202"/>
      <c r="C378" s="202"/>
      <c r="D378" s="213" t="s">
        <v>71</v>
      </c>
      <c r="E378" s="213"/>
      <c r="F378" s="213"/>
      <c r="G378" s="213"/>
      <c r="H378" s="213"/>
      <c r="I378" s="213"/>
      <c r="J378" s="213"/>
      <c r="K378" s="213"/>
      <c r="L378" s="213"/>
      <c r="M378" s="213"/>
      <c r="N378" s="213" t="s">
        <v>72</v>
      </c>
      <c r="O378" s="213"/>
      <c r="P378" s="213"/>
      <c r="Q378" s="213"/>
      <c r="R378" s="213"/>
      <c r="S378" s="213"/>
      <c r="T378" s="213"/>
      <c r="U378" s="213"/>
      <c r="V378" s="213"/>
      <c r="W378" s="213"/>
      <c r="X378" s="213"/>
      <c r="Y378" s="213"/>
      <c r="Z378" s="213"/>
      <c r="AA378" s="213"/>
      <c r="AB378" s="213"/>
      <c r="AC378" s="213"/>
      <c r="AD378" s="213"/>
      <c r="AE378" s="213"/>
      <c r="AF378" s="213"/>
      <c r="AG378" s="213"/>
      <c r="AH378" s="213"/>
      <c r="AI378" s="213"/>
      <c r="AJ378" s="213"/>
      <c r="AK378" s="213"/>
      <c r="AL378" s="214" t="s">
        <v>73</v>
      </c>
      <c r="AM378" s="213"/>
      <c r="AN378" s="213"/>
      <c r="AO378" s="213"/>
      <c r="AP378" s="213"/>
      <c r="AQ378" s="213"/>
      <c r="AR378" s="213" t="s">
        <v>27</v>
      </c>
      <c r="AS378" s="213"/>
      <c r="AT378" s="213"/>
      <c r="AU378" s="213"/>
      <c r="AV378" s="213" t="s">
        <v>28</v>
      </c>
      <c r="AW378" s="213"/>
      <c r="AX378" s="213"/>
    </row>
    <row r="379" spans="2:50" ht="24" customHeight="1">
      <c r="B379" s="202">
        <v>1</v>
      </c>
      <c r="C379" s="202">
        <v>1</v>
      </c>
      <c r="D379" s="208"/>
      <c r="E379" s="208"/>
      <c r="F379" s="208"/>
      <c r="G379" s="208"/>
      <c r="H379" s="208"/>
      <c r="I379" s="208"/>
      <c r="J379" s="208"/>
      <c r="K379" s="208"/>
      <c r="L379" s="208"/>
      <c r="M379" s="208"/>
      <c r="N379" s="208"/>
      <c r="O379" s="208"/>
      <c r="P379" s="208"/>
      <c r="Q379" s="208"/>
      <c r="R379" s="208"/>
      <c r="S379" s="208"/>
      <c r="T379" s="208"/>
      <c r="U379" s="208"/>
      <c r="V379" s="208"/>
      <c r="W379" s="208"/>
      <c r="X379" s="208"/>
      <c r="Y379" s="208"/>
      <c r="Z379" s="208"/>
      <c r="AA379" s="208"/>
      <c r="AB379" s="208"/>
      <c r="AC379" s="208"/>
      <c r="AD379" s="208"/>
      <c r="AE379" s="208"/>
      <c r="AF379" s="208"/>
      <c r="AG379" s="208"/>
      <c r="AH379" s="208"/>
      <c r="AI379" s="208"/>
      <c r="AJ379" s="208"/>
      <c r="AK379" s="208"/>
      <c r="AL379" s="207"/>
      <c r="AM379" s="208"/>
      <c r="AN379" s="208"/>
      <c r="AO379" s="208"/>
      <c r="AP379" s="208"/>
      <c r="AQ379" s="208"/>
      <c r="AR379" s="208"/>
      <c r="AS379" s="208"/>
      <c r="AT379" s="208"/>
      <c r="AU379" s="208"/>
      <c r="AV379" s="208"/>
      <c r="AW379" s="208"/>
      <c r="AX379" s="208"/>
    </row>
    <row r="380" spans="2:50" ht="24" customHeight="1">
      <c r="B380" s="202">
        <v>2</v>
      </c>
      <c r="C380" s="202">
        <v>1</v>
      </c>
      <c r="D380" s="208"/>
      <c r="E380" s="208"/>
      <c r="F380" s="208"/>
      <c r="G380" s="208"/>
      <c r="H380" s="208"/>
      <c r="I380" s="208"/>
      <c r="J380" s="208"/>
      <c r="K380" s="208"/>
      <c r="L380" s="208"/>
      <c r="M380" s="208"/>
      <c r="N380" s="208"/>
      <c r="O380" s="208"/>
      <c r="P380" s="208"/>
      <c r="Q380" s="208"/>
      <c r="R380" s="208"/>
      <c r="S380" s="208"/>
      <c r="T380" s="208"/>
      <c r="U380" s="208"/>
      <c r="V380" s="208"/>
      <c r="W380" s="208"/>
      <c r="X380" s="208"/>
      <c r="Y380" s="208"/>
      <c r="Z380" s="208"/>
      <c r="AA380" s="208"/>
      <c r="AB380" s="208"/>
      <c r="AC380" s="208"/>
      <c r="AD380" s="208"/>
      <c r="AE380" s="208"/>
      <c r="AF380" s="208"/>
      <c r="AG380" s="208"/>
      <c r="AH380" s="208"/>
      <c r="AI380" s="208"/>
      <c r="AJ380" s="208"/>
      <c r="AK380" s="208"/>
      <c r="AL380" s="207"/>
      <c r="AM380" s="208"/>
      <c r="AN380" s="208"/>
      <c r="AO380" s="208"/>
      <c r="AP380" s="208"/>
      <c r="AQ380" s="208"/>
      <c r="AR380" s="208"/>
      <c r="AS380" s="208"/>
      <c r="AT380" s="208"/>
      <c r="AU380" s="208"/>
      <c r="AV380" s="208"/>
      <c r="AW380" s="208"/>
      <c r="AX380" s="208"/>
    </row>
    <row r="381" spans="2:50" ht="24" customHeight="1">
      <c r="B381" s="202">
        <v>3</v>
      </c>
      <c r="C381" s="202">
        <v>1</v>
      </c>
      <c r="D381" s="208"/>
      <c r="E381" s="208"/>
      <c r="F381" s="208"/>
      <c r="G381" s="208"/>
      <c r="H381" s="208"/>
      <c r="I381" s="208"/>
      <c r="J381" s="208"/>
      <c r="K381" s="208"/>
      <c r="L381" s="208"/>
      <c r="M381" s="208"/>
      <c r="N381" s="208"/>
      <c r="O381" s="208"/>
      <c r="P381" s="208"/>
      <c r="Q381" s="208"/>
      <c r="R381" s="208"/>
      <c r="S381" s="208"/>
      <c r="T381" s="208"/>
      <c r="U381" s="208"/>
      <c r="V381" s="208"/>
      <c r="W381" s="208"/>
      <c r="X381" s="208"/>
      <c r="Y381" s="208"/>
      <c r="Z381" s="208"/>
      <c r="AA381" s="208"/>
      <c r="AB381" s="208"/>
      <c r="AC381" s="208"/>
      <c r="AD381" s="208"/>
      <c r="AE381" s="208"/>
      <c r="AF381" s="208"/>
      <c r="AG381" s="208"/>
      <c r="AH381" s="208"/>
      <c r="AI381" s="208"/>
      <c r="AJ381" s="208"/>
      <c r="AK381" s="208"/>
      <c r="AL381" s="207"/>
      <c r="AM381" s="208"/>
      <c r="AN381" s="208"/>
      <c r="AO381" s="208"/>
      <c r="AP381" s="208"/>
      <c r="AQ381" s="208"/>
      <c r="AR381" s="208"/>
      <c r="AS381" s="208"/>
      <c r="AT381" s="208"/>
      <c r="AU381" s="208"/>
      <c r="AV381" s="208"/>
      <c r="AW381" s="208"/>
      <c r="AX381" s="208"/>
    </row>
    <row r="382" spans="2:50" ht="24" customHeight="1">
      <c r="B382" s="202">
        <v>4</v>
      </c>
      <c r="C382" s="202">
        <v>1</v>
      </c>
      <c r="D382" s="208"/>
      <c r="E382" s="208"/>
      <c r="F382" s="208"/>
      <c r="G382" s="208"/>
      <c r="H382" s="208"/>
      <c r="I382" s="208"/>
      <c r="J382" s="208"/>
      <c r="K382" s="208"/>
      <c r="L382" s="208"/>
      <c r="M382" s="208"/>
      <c r="N382" s="208"/>
      <c r="O382" s="208"/>
      <c r="P382" s="208"/>
      <c r="Q382" s="208"/>
      <c r="R382" s="208"/>
      <c r="S382" s="208"/>
      <c r="T382" s="208"/>
      <c r="U382" s="208"/>
      <c r="V382" s="208"/>
      <c r="W382" s="208"/>
      <c r="X382" s="208"/>
      <c r="Y382" s="208"/>
      <c r="Z382" s="208"/>
      <c r="AA382" s="208"/>
      <c r="AB382" s="208"/>
      <c r="AC382" s="208"/>
      <c r="AD382" s="208"/>
      <c r="AE382" s="208"/>
      <c r="AF382" s="208"/>
      <c r="AG382" s="208"/>
      <c r="AH382" s="208"/>
      <c r="AI382" s="208"/>
      <c r="AJ382" s="208"/>
      <c r="AK382" s="208"/>
      <c r="AL382" s="207"/>
      <c r="AM382" s="208"/>
      <c r="AN382" s="208"/>
      <c r="AO382" s="208"/>
      <c r="AP382" s="208"/>
      <c r="AQ382" s="208"/>
      <c r="AR382" s="208"/>
      <c r="AS382" s="208"/>
      <c r="AT382" s="208"/>
      <c r="AU382" s="208"/>
      <c r="AV382" s="208"/>
      <c r="AW382" s="208"/>
      <c r="AX382" s="208"/>
    </row>
    <row r="383" spans="2:50" ht="24" customHeight="1">
      <c r="B383" s="202">
        <v>5</v>
      </c>
      <c r="C383" s="202">
        <v>1</v>
      </c>
      <c r="D383" s="208"/>
      <c r="E383" s="208"/>
      <c r="F383" s="208"/>
      <c r="G383" s="208"/>
      <c r="H383" s="208"/>
      <c r="I383" s="208"/>
      <c r="J383" s="208"/>
      <c r="K383" s="208"/>
      <c r="L383" s="208"/>
      <c r="M383" s="208"/>
      <c r="N383" s="208"/>
      <c r="O383" s="208"/>
      <c r="P383" s="208"/>
      <c r="Q383" s="208"/>
      <c r="R383" s="208"/>
      <c r="S383" s="208"/>
      <c r="T383" s="208"/>
      <c r="U383" s="208"/>
      <c r="V383" s="208"/>
      <c r="W383" s="208"/>
      <c r="X383" s="208"/>
      <c r="Y383" s="208"/>
      <c r="Z383" s="208"/>
      <c r="AA383" s="208"/>
      <c r="AB383" s="208"/>
      <c r="AC383" s="208"/>
      <c r="AD383" s="208"/>
      <c r="AE383" s="208"/>
      <c r="AF383" s="208"/>
      <c r="AG383" s="208"/>
      <c r="AH383" s="208"/>
      <c r="AI383" s="208"/>
      <c r="AJ383" s="208"/>
      <c r="AK383" s="208"/>
      <c r="AL383" s="207"/>
      <c r="AM383" s="208"/>
      <c r="AN383" s="208"/>
      <c r="AO383" s="208"/>
      <c r="AP383" s="208"/>
      <c r="AQ383" s="208"/>
      <c r="AR383" s="208"/>
      <c r="AS383" s="208"/>
      <c r="AT383" s="208"/>
      <c r="AU383" s="208"/>
      <c r="AV383" s="208"/>
      <c r="AW383" s="208"/>
      <c r="AX383" s="208"/>
    </row>
    <row r="384" spans="2:50" ht="24" customHeight="1">
      <c r="B384" s="202">
        <v>6</v>
      </c>
      <c r="C384" s="202">
        <v>1</v>
      </c>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c r="AB384" s="208"/>
      <c r="AC384" s="208"/>
      <c r="AD384" s="208"/>
      <c r="AE384" s="208"/>
      <c r="AF384" s="208"/>
      <c r="AG384" s="208"/>
      <c r="AH384" s="208"/>
      <c r="AI384" s="208"/>
      <c r="AJ384" s="208"/>
      <c r="AK384" s="208"/>
      <c r="AL384" s="207"/>
      <c r="AM384" s="208"/>
      <c r="AN384" s="208"/>
      <c r="AO384" s="208"/>
      <c r="AP384" s="208"/>
      <c r="AQ384" s="208"/>
      <c r="AR384" s="208"/>
      <c r="AS384" s="208"/>
      <c r="AT384" s="208"/>
      <c r="AU384" s="208"/>
      <c r="AV384" s="208"/>
      <c r="AW384" s="208"/>
      <c r="AX384" s="208"/>
    </row>
    <row r="385" spans="2:50" ht="24" customHeight="1">
      <c r="B385" s="202">
        <v>7</v>
      </c>
      <c r="C385" s="202">
        <v>1</v>
      </c>
      <c r="D385" s="208"/>
      <c r="E385" s="208"/>
      <c r="F385" s="208"/>
      <c r="G385" s="208"/>
      <c r="H385" s="208"/>
      <c r="I385" s="208"/>
      <c r="J385" s="208"/>
      <c r="K385" s="208"/>
      <c r="L385" s="208"/>
      <c r="M385" s="208"/>
      <c r="N385" s="208"/>
      <c r="O385" s="208"/>
      <c r="P385" s="208"/>
      <c r="Q385" s="208"/>
      <c r="R385" s="208"/>
      <c r="S385" s="208"/>
      <c r="T385" s="208"/>
      <c r="U385" s="208"/>
      <c r="V385" s="208"/>
      <c r="W385" s="208"/>
      <c r="X385" s="208"/>
      <c r="Y385" s="208"/>
      <c r="Z385" s="208"/>
      <c r="AA385" s="208"/>
      <c r="AB385" s="208"/>
      <c r="AC385" s="208"/>
      <c r="AD385" s="208"/>
      <c r="AE385" s="208"/>
      <c r="AF385" s="208"/>
      <c r="AG385" s="208"/>
      <c r="AH385" s="208"/>
      <c r="AI385" s="208"/>
      <c r="AJ385" s="208"/>
      <c r="AK385" s="208"/>
      <c r="AL385" s="207"/>
      <c r="AM385" s="208"/>
      <c r="AN385" s="208"/>
      <c r="AO385" s="208"/>
      <c r="AP385" s="208"/>
      <c r="AQ385" s="208"/>
      <c r="AR385" s="208"/>
      <c r="AS385" s="208"/>
      <c r="AT385" s="208"/>
      <c r="AU385" s="208"/>
      <c r="AV385" s="208"/>
      <c r="AW385" s="208"/>
      <c r="AX385" s="208"/>
    </row>
    <row r="386" spans="2:50" ht="24" customHeight="1">
      <c r="B386" s="202">
        <v>8</v>
      </c>
      <c r="C386" s="202">
        <v>1</v>
      </c>
      <c r="D386" s="208"/>
      <c r="E386" s="208"/>
      <c r="F386" s="208"/>
      <c r="G386" s="208"/>
      <c r="H386" s="208"/>
      <c r="I386" s="208"/>
      <c r="J386" s="208"/>
      <c r="K386" s="208"/>
      <c r="L386" s="208"/>
      <c r="M386" s="208"/>
      <c r="N386" s="208"/>
      <c r="O386" s="208"/>
      <c r="P386" s="208"/>
      <c r="Q386" s="208"/>
      <c r="R386" s="208"/>
      <c r="S386" s="208"/>
      <c r="T386" s="208"/>
      <c r="U386" s="208"/>
      <c r="V386" s="208"/>
      <c r="W386" s="208"/>
      <c r="X386" s="208"/>
      <c r="Y386" s="208"/>
      <c r="Z386" s="208"/>
      <c r="AA386" s="208"/>
      <c r="AB386" s="208"/>
      <c r="AC386" s="208"/>
      <c r="AD386" s="208"/>
      <c r="AE386" s="208"/>
      <c r="AF386" s="208"/>
      <c r="AG386" s="208"/>
      <c r="AH386" s="208"/>
      <c r="AI386" s="208"/>
      <c r="AJ386" s="208"/>
      <c r="AK386" s="208"/>
      <c r="AL386" s="207"/>
      <c r="AM386" s="208"/>
      <c r="AN386" s="208"/>
      <c r="AO386" s="208"/>
      <c r="AP386" s="208"/>
      <c r="AQ386" s="208"/>
      <c r="AR386" s="208"/>
      <c r="AS386" s="208"/>
      <c r="AT386" s="208"/>
      <c r="AU386" s="208"/>
      <c r="AV386" s="208"/>
      <c r="AW386" s="208"/>
      <c r="AX386" s="208"/>
    </row>
    <row r="387" spans="2:50" ht="24" customHeight="1">
      <c r="B387" s="202">
        <v>9</v>
      </c>
      <c r="C387" s="202">
        <v>1</v>
      </c>
      <c r="D387" s="208"/>
      <c r="E387" s="208"/>
      <c r="F387" s="208"/>
      <c r="G387" s="208"/>
      <c r="H387" s="208"/>
      <c r="I387" s="208"/>
      <c r="J387" s="208"/>
      <c r="K387" s="208"/>
      <c r="L387" s="208"/>
      <c r="M387" s="208"/>
      <c r="N387" s="208"/>
      <c r="O387" s="208"/>
      <c r="P387" s="208"/>
      <c r="Q387" s="208"/>
      <c r="R387" s="208"/>
      <c r="S387" s="208"/>
      <c r="T387" s="208"/>
      <c r="U387" s="208"/>
      <c r="V387" s="208"/>
      <c r="W387" s="208"/>
      <c r="X387" s="208"/>
      <c r="Y387" s="208"/>
      <c r="Z387" s="208"/>
      <c r="AA387" s="208"/>
      <c r="AB387" s="208"/>
      <c r="AC387" s="208"/>
      <c r="AD387" s="208"/>
      <c r="AE387" s="208"/>
      <c r="AF387" s="208"/>
      <c r="AG387" s="208"/>
      <c r="AH387" s="208"/>
      <c r="AI387" s="208"/>
      <c r="AJ387" s="208"/>
      <c r="AK387" s="208"/>
      <c r="AL387" s="207"/>
      <c r="AM387" s="208"/>
      <c r="AN387" s="208"/>
      <c r="AO387" s="208"/>
      <c r="AP387" s="208"/>
      <c r="AQ387" s="208"/>
      <c r="AR387" s="208"/>
      <c r="AS387" s="208"/>
      <c r="AT387" s="208"/>
      <c r="AU387" s="208"/>
      <c r="AV387" s="208"/>
      <c r="AW387" s="208"/>
      <c r="AX387" s="208"/>
    </row>
    <row r="388" spans="2:50" ht="24" customHeight="1">
      <c r="B388" s="202">
        <v>10</v>
      </c>
      <c r="C388" s="202">
        <v>1</v>
      </c>
      <c r="D388" s="208"/>
      <c r="E388" s="208"/>
      <c r="F388" s="208"/>
      <c r="G388" s="208"/>
      <c r="H388" s="208"/>
      <c r="I388" s="208"/>
      <c r="J388" s="208"/>
      <c r="K388" s="208"/>
      <c r="L388" s="208"/>
      <c r="M388" s="208"/>
      <c r="N388" s="208"/>
      <c r="O388" s="208"/>
      <c r="P388" s="208"/>
      <c r="Q388" s="208"/>
      <c r="R388" s="208"/>
      <c r="S388" s="208"/>
      <c r="T388" s="208"/>
      <c r="U388" s="208"/>
      <c r="V388" s="208"/>
      <c r="W388" s="208"/>
      <c r="X388" s="208"/>
      <c r="Y388" s="208"/>
      <c r="Z388" s="208"/>
      <c r="AA388" s="208"/>
      <c r="AB388" s="208"/>
      <c r="AC388" s="208"/>
      <c r="AD388" s="208"/>
      <c r="AE388" s="208"/>
      <c r="AF388" s="208"/>
      <c r="AG388" s="208"/>
      <c r="AH388" s="208"/>
      <c r="AI388" s="208"/>
      <c r="AJ388" s="208"/>
      <c r="AK388" s="208"/>
      <c r="AL388" s="207"/>
      <c r="AM388" s="208"/>
      <c r="AN388" s="208"/>
      <c r="AO388" s="208"/>
      <c r="AP388" s="208"/>
      <c r="AQ388" s="208"/>
      <c r="AR388" s="208"/>
      <c r="AS388" s="208"/>
      <c r="AT388" s="208"/>
      <c r="AU388" s="208"/>
      <c r="AV388" s="208"/>
      <c r="AW388" s="208"/>
      <c r="AX388" s="208"/>
    </row>
    <row r="389" spans="2:50" ht="17.25" customHeight="1"/>
  </sheetData>
  <mergeCells count="1733">
    <mergeCell ref="M64:AA64"/>
    <mergeCell ref="AL64:AY64"/>
    <mergeCell ref="B59:AY59"/>
    <mergeCell ref="B60:F60"/>
    <mergeCell ref="G60:AY60"/>
    <mergeCell ref="B61:AY61"/>
    <mergeCell ref="B62:AY62"/>
    <mergeCell ref="B63:AY63"/>
    <mergeCell ref="D54:AY54"/>
    <mergeCell ref="D55:AY55"/>
    <mergeCell ref="D56:AY56"/>
    <mergeCell ref="B57:AY57"/>
    <mergeCell ref="B58:F58"/>
    <mergeCell ref="G58:AY58"/>
    <mergeCell ref="D41:G41"/>
    <mergeCell ref="D51:G51"/>
    <mergeCell ref="H51:U51"/>
    <mergeCell ref="V51:AG51"/>
    <mergeCell ref="D52:G52"/>
    <mergeCell ref="H52:AG52"/>
    <mergeCell ref="B53:C53"/>
    <mergeCell ref="D53:AY53"/>
    <mergeCell ref="B47:C52"/>
    <mergeCell ref="D47:G47"/>
    <mergeCell ref="H47:AG47"/>
    <mergeCell ref="AH47:AY52"/>
    <mergeCell ref="D48:G48"/>
    <mergeCell ref="H48:AG48"/>
    <mergeCell ref="D49:G49"/>
    <mergeCell ref="H49:AG49"/>
    <mergeCell ref="D50:G50"/>
    <mergeCell ref="H50:AG50"/>
    <mergeCell ref="B42:C46"/>
    <mergeCell ref="D42:G42"/>
    <mergeCell ref="H42:AG42"/>
    <mergeCell ref="B37:AY37"/>
    <mergeCell ref="D38:G38"/>
    <mergeCell ref="H38:AG38"/>
    <mergeCell ref="AH38:AY38"/>
    <mergeCell ref="B39:C41"/>
    <mergeCell ref="D39:G39"/>
    <mergeCell ref="H39:AG39"/>
    <mergeCell ref="AH39:AY41"/>
    <mergeCell ref="D40:G40"/>
    <mergeCell ref="AH42:AY46"/>
    <mergeCell ref="D43:G43"/>
    <mergeCell ref="H43:AG43"/>
    <mergeCell ref="D44:G44"/>
    <mergeCell ref="H44:AG44"/>
    <mergeCell ref="D45:G45"/>
    <mergeCell ref="H45:AG45"/>
    <mergeCell ref="D46:G46"/>
    <mergeCell ref="H46:AG46"/>
    <mergeCell ref="H40:AG40"/>
    <mergeCell ref="H41:AG41"/>
    <mergeCell ref="Y28:AY28"/>
    <mergeCell ref="B25:G25"/>
    <mergeCell ref="H25:Y25"/>
    <mergeCell ref="Z25:AB25"/>
    <mergeCell ref="AC25:AY25"/>
    <mergeCell ref="B26:C34"/>
    <mergeCell ref="D26:L26"/>
    <mergeCell ref="M26:R26"/>
    <mergeCell ref="S26:X26"/>
    <mergeCell ref="Y26:AY26"/>
    <mergeCell ref="D27:L27"/>
    <mergeCell ref="D31:L31"/>
    <mergeCell ref="M31:R31"/>
    <mergeCell ref="S31:X31"/>
    <mergeCell ref="Y31:AY31"/>
    <mergeCell ref="D32:L32"/>
    <mergeCell ref="M32:R32"/>
    <mergeCell ref="Y30:AY30"/>
    <mergeCell ref="D33:L33"/>
    <mergeCell ref="M33:R33"/>
    <mergeCell ref="S33:X33"/>
    <mergeCell ref="Y33:AY33"/>
    <mergeCell ref="D34:L34"/>
    <mergeCell ref="M34:R34"/>
    <mergeCell ref="S34:X34"/>
    <mergeCell ref="Y34:AY34"/>
    <mergeCell ref="S32:X32"/>
    <mergeCell ref="Y32:AY32"/>
    <mergeCell ref="AU19:AY19"/>
    <mergeCell ref="H20:Y21"/>
    <mergeCell ref="D29:L29"/>
    <mergeCell ref="M29:R29"/>
    <mergeCell ref="S29:X29"/>
    <mergeCell ref="Y29:AY29"/>
    <mergeCell ref="D30:L30"/>
    <mergeCell ref="M30:R30"/>
    <mergeCell ref="S30:X30"/>
    <mergeCell ref="Z21:AB21"/>
    <mergeCell ref="H19:Y19"/>
    <mergeCell ref="Z19:AB19"/>
    <mergeCell ref="AC19:AE19"/>
    <mergeCell ref="AF19:AJ19"/>
    <mergeCell ref="AK19:AO19"/>
    <mergeCell ref="AC21:AE21"/>
    <mergeCell ref="AF21:AJ21"/>
    <mergeCell ref="AK21:AO21"/>
    <mergeCell ref="AP21:AT21"/>
    <mergeCell ref="AU21:AY21"/>
    <mergeCell ref="B22:G24"/>
    <mergeCell ref="H22:Y22"/>
    <mergeCell ref="Z22:AB22"/>
    <mergeCell ref="AC22:AE22"/>
    <mergeCell ref="AF22:AJ22"/>
    <mergeCell ref="AK22:AO22"/>
    <mergeCell ref="M27:R27"/>
    <mergeCell ref="S27:X27"/>
    <mergeCell ref="Y27:AY27"/>
    <mergeCell ref="D28:L28"/>
    <mergeCell ref="M28:R28"/>
    <mergeCell ref="S28:X28"/>
    <mergeCell ref="AL18:AR18"/>
    <mergeCell ref="AS18:AY18"/>
    <mergeCell ref="H17:P17"/>
    <mergeCell ref="Q17:W17"/>
    <mergeCell ref="X17:AD17"/>
    <mergeCell ref="AE17:AK17"/>
    <mergeCell ref="AL17:AR17"/>
    <mergeCell ref="AS17:AY17"/>
    <mergeCell ref="AL16:AR16"/>
    <mergeCell ref="AS16:AY16"/>
    <mergeCell ref="AP22:AT22"/>
    <mergeCell ref="AU22:AY22"/>
    <mergeCell ref="B19:G21"/>
    <mergeCell ref="AU23:AY23"/>
    <mergeCell ref="AC24:AE24"/>
    <mergeCell ref="AF24:AJ24"/>
    <mergeCell ref="AK24:AO24"/>
    <mergeCell ref="AP24:AT24"/>
    <mergeCell ref="AU24:AY24"/>
    <mergeCell ref="H23:Y24"/>
    <mergeCell ref="Z23:AB24"/>
    <mergeCell ref="AC23:AE23"/>
    <mergeCell ref="AF23:AJ23"/>
    <mergeCell ref="AK23:AO23"/>
    <mergeCell ref="AP23:AT23"/>
    <mergeCell ref="Z20:AB20"/>
    <mergeCell ref="AC20:AE20"/>
    <mergeCell ref="AF20:AJ20"/>
    <mergeCell ref="AK20:AO20"/>
    <mergeCell ref="AP20:AT20"/>
    <mergeCell ref="AU20:AY20"/>
    <mergeCell ref="AP19:AT19"/>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X15:AD15"/>
    <mergeCell ref="AE15:AK15"/>
    <mergeCell ref="AL15:AR15"/>
    <mergeCell ref="AS15:AY15"/>
    <mergeCell ref="H18:P18"/>
    <mergeCell ref="Q18:W18"/>
    <mergeCell ref="X18:AD18"/>
    <mergeCell ref="AE18:AK18"/>
    <mergeCell ref="B70:G71"/>
    <mergeCell ref="H70:Y71"/>
    <mergeCell ref="Z70:AE71"/>
    <mergeCell ref="AF70:AY71"/>
    <mergeCell ref="B72:G72"/>
    <mergeCell ref="H72:AY72"/>
    <mergeCell ref="AK66:AQ66"/>
    <mergeCell ref="AR66:AY66"/>
    <mergeCell ref="X14:AD14"/>
    <mergeCell ref="AE14:AK14"/>
    <mergeCell ref="AL14:AR14"/>
    <mergeCell ref="AS14:AY14"/>
    <mergeCell ref="J15:P15"/>
    <mergeCell ref="Q15:W15"/>
    <mergeCell ref="AQ1:AW1"/>
    <mergeCell ref="AK2:AQ2"/>
    <mergeCell ref="AR2:AY2"/>
    <mergeCell ref="B3:AY3"/>
    <mergeCell ref="B4:G4"/>
    <mergeCell ref="H4:Y4"/>
    <mergeCell ref="Z4:AE4"/>
    <mergeCell ref="AF4:AQ4"/>
    <mergeCell ref="AR4:AY4"/>
    <mergeCell ref="B7:G8"/>
    <mergeCell ref="H7:Y8"/>
    <mergeCell ref="Z7:AE8"/>
    <mergeCell ref="AF7:AY8"/>
    <mergeCell ref="B9:G9"/>
    <mergeCell ref="H9:AY9"/>
    <mergeCell ref="B5:G5"/>
    <mergeCell ref="H5:Y5"/>
    <mergeCell ref="Z5:AE5"/>
    <mergeCell ref="H78:P78"/>
    <mergeCell ref="Q78:W78"/>
    <mergeCell ref="X78:AD78"/>
    <mergeCell ref="AE78:AK78"/>
    <mergeCell ref="AL78:AR78"/>
    <mergeCell ref="AS78:AY78"/>
    <mergeCell ref="B67:G67"/>
    <mergeCell ref="H67:Y67"/>
    <mergeCell ref="Z67:AE67"/>
    <mergeCell ref="AF67:AQ67"/>
    <mergeCell ref="AR67:AY67"/>
    <mergeCell ref="B68:G68"/>
    <mergeCell ref="H68:Y68"/>
    <mergeCell ref="Z68:AE68"/>
    <mergeCell ref="AF68:AQ68"/>
    <mergeCell ref="AR68:AY68"/>
    <mergeCell ref="AF5:AQ5"/>
    <mergeCell ref="AR5:AY5"/>
    <mergeCell ref="B6:G6"/>
    <mergeCell ref="H6:Y6"/>
    <mergeCell ref="Z6:AE6"/>
    <mergeCell ref="AF6:AY6"/>
    <mergeCell ref="AL75:AR75"/>
    <mergeCell ref="AS75:AY75"/>
    <mergeCell ref="J76:P76"/>
    <mergeCell ref="Q76:W76"/>
    <mergeCell ref="X76:AD76"/>
    <mergeCell ref="AE76:AK76"/>
    <mergeCell ref="B69:G69"/>
    <mergeCell ref="H69:Y69"/>
    <mergeCell ref="Z69:AE69"/>
    <mergeCell ref="AF69:AY69"/>
    <mergeCell ref="B73:G79"/>
    <mergeCell ref="H73:P73"/>
    <mergeCell ref="Q73:W73"/>
    <mergeCell ref="X73:AD73"/>
    <mergeCell ref="AE73:AK73"/>
    <mergeCell ref="AL73:AR73"/>
    <mergeCell ref="AS73:AY73"/>
    <mergeCell ref="H74:I77"/>
    <mergeCell ref="J74:P74"/>
    <mergeCell ref="Q74:W74"/>
    <mergeCell ref="X74:AD74"/>
    <mergeCell ref="AE74:AK74"/>
    <mergeCell ref="AL74:AR74"/>
    <mergeCell ref="AS74:AY74"/>
    <mergeCell ref="J75:P75"/>
    <mergeCell ref="Q75:W75"/>
    <mergeCell ref="X75:AD75"/>
    <mergeCell ref="AE75:AK75"/>
    <mergeCell ref="H79:P79"/>
    <mergeCell ref="Q79:W79"/>
    <mergeCell ref="X79:AD79"/>
    <mergeCell ref="AE79:AK79"/>
    <mergeCell ref="AL79:AR79"/>
    <mergeCell ref="AS79:AY79"/>
    <mergeCell ref="AL76:AR76"/>
    <mergeCell ref="AS76:AY76"/>
    <mergeCell ref="J77:P77"/>
    <mergeCell ref="Q77:W77"/>
    <mergeCell ref="X77:AD77"/>
    <mergeCell ref="AE77:AK77"/>
    <mergeCell ref="AL77:AR77"/>
    <mergeCell ref="AS77:AY77"/>
    <mergeCell ref="M81:R81"/>
    <mergeCell ref="S81:X81"/>
    <mergeCell ref="Y81:AY81"/>
    <mergeCell ref="D82:L82"/>
    <mergeCell ref="M82:R82"/>
    <mergeCell ref="S82:X82"/>
    <mergeCell ref="Y82:AY82"/>
    <mergeCell ref="D83:L83"/>
    <mergeCell ref="M83:R83"/>
    <mergeCell ref="S83:X83"/>
    <mergeCell ref="Y83:AY83"/>
    <mergeCell ref="D84:L84"/>
    <mergeCell ref="M84:R84"/>
    <mergeCell ref="S84:X84"/>
    <mergeCell ref="Y84:AY84"/>
    <mergeCell ref="D85:L85"/>
    <mergeCell ref="M85:R85"/>
    <mergeCell ref="S85:X85"/>
    <mergeCell ref="Y85:AY85"/>
    <mergeCell ref="D86:L86"/>
    <mergeCell ref="M86:R86"/>
    <mergeCell ref="S86:X86"/>
    <mergeCell ref="Y86:AY86"/>
    <mergeCell ref="H101:L101"/>
    <mergeCell ref="M101:Y101"/>
    <mergeCell ref="Z101:AC101"/>
    <mergeCell ref="AD101:AH101"/>
    <mergeCell ref="AI101:AU101"/>
    <mergeCell ref="AV101:AY101"/>
    <mergeCell ref="H100:L100"/>
    <mergeCell ref="M100:Y100"/>
    <mergeCell ref="Z100:AC100"/>
    <mergeCell ref="AD100:AH100"/>
    <mergeCell ref="AI100:AU100"/>
    <mergeCell ref="AV100:AY100"/>
    <mergeCell ref="D87:L87"/>
    <mergeCell ref="M87:R87"/>
    <mergeCell ref="S87:X87"/>
    <mergeCell ref="Y87:AY87"/>
    <mergeCell ref="D88:L88"/>
    <mergeCell ref="M88:R88"/>
    <mergeCell ref="S88:X88"/>
    <mergeCell ref="Y88:AY88"/>
    <mergeCell ref="B91:G91"/>
    <mergeCell ref="H91:AY91"/>
    <mergeCell ref="B80:C88"/>
    <mergeCell ref="D80:L80"/>
    <mergeCell ref="M80:R80"/>
    <mergeCell ref="S80:X80"/>
    <mergeCell ref="Y80:AY80"/>
    <mergeCell ref="D81:L81"/>
    <mergeCell ref="H106:L106"/>
    <mergeCell ref="M106:Y106"/>
    <mergeCell ref="Z106:AC106"/>
    <mergeCell ref="AD106:AH106"/>
    <mergeCell ref="AI106:AU106"/>
    <mergeCell ref="AV106:AY106"/>
    <mergeCell ref="H102:L102"/>
    <mergeCell ref="M102:Y102"/>
    <mergeCell ref="Z102:AC102"/>
    <mergeCell ref="AD102:AH102"/>
    <mergeCell ref="AI102:AU102"/>
    <mergeCell ref="AV102:AY102"/>
    <mergeCell ref="B92:G94"/>
    <mergeCell ref="B96:G96"/>
    <mergeCell ref="H96:AY96"/>
    <mergeCell ref="B97:G140"/>
    <mergeCell ref="H97:AC97"/>
    <mergeCell ref="AD97:AY97"/>
    <mergeCell ref="H98:L98"/>
    <mergeCell ref="M98:Y98"/>
    <mergeCell ref="Z98:AC98"/>
    <mergeCell ref="AD98:AH98"/>
    <mergeCell ref="AI98:AU98"/>
    <mergeCell ref="AV98:AY98"/>
    <mergeCell ref="H99:L99"/>
    <mergeCell ref="M99:Y99"/>
    <mergeCell ref="Z99:AC99"/>
    <mergeCell ref="AD99:AH99"/>
    <mergeCell ref="AI99:AU99"/>
    <mergeCell ref="AV99:AY99"/>
    <mergeCell ref="H103:L103"/>
    <mergeCell ref="M103:Y103"/>
    <mergeCell ref="Z103:AC103"/>
    <mergeCell ref="AD103:AH103"/>
    <mergeCell ref="AI103:AU103"/>
    <mergeCell ref="AV103:AY103"/>
    <mergeCell ref="H104:L104"/>
    <mergeCell ref="M104:Y104"/>
    <mergeCell ref="Z104:AC104"/>
    <mergeCell ref="AD104:AH104"/>
    <mergeCell ref="AI104:AU104"/>
    <mergeCell ref="AV104:AY104"/>
    <mergeCell ref="H105:L105"/>
    <mergeCell ref="M105:Y105"/>
    <mergeCell ref="Z105:AC105"/>
    <mergeCell ref="AD105:AH105"/>
    <mergeCell ref="AI105:AU105"/>
    <mergeCell ref="AV105:AY105"/>
    <mergeCell ref="H115:L115"/>
    <mergeCell ref="M115:Y115"/>
    <mergeCell ref="Z115:AC115"/>
    <mergeCell ref="AD115:AH115"/>
    <mergeCell ref="AI115:AU115"/>
    <mergeCell ref="AV115:AY115"/>
    <mergeCell ref="H107:L107"/>
    <mergeCell ref="M107:Y107"/>
    <mergeCell ref="Z107:AC107"/>
    <mergeCell ref="AD107:AH107"/>
    <mergeCell ref="AI107:AU107"/>
    <mergeCell ref="AV107:AY107"/>
    <mergeCell ref="H108:AC108"/>
    <mergeCell ref="AD108:AY108"/>
    <mergeCell ref="H109:L109"/>
    <mergeCell ref="M109:Y109"/>
    <mergeCell ref="Z109:AC109"/>
    <mergeCell ref="AD109:AH109"/>
    <mergeCell ref="AI109:AU109"/>
    <mergeCell ref="AV109:AY109"/>
    <mergeCell ref="H110:L110"/>
    <mergeCell ref="M110:Y110"/>
    <mergeCell ref="Z110:AC110"/>
    <mergeCell ref="AD110:AH110"/>
    <mergeCell ref="AI110:AU110"/>
    <mergeCell ref="AV110:AY110"/>
    <mergeCell ref="H111:L111"/>
    <mergeCell ref="M111:Y111"/>
    <mergeCell ref="Z111:AC111"/>
    <mergeCell ref="AD111:AH111"/>
    <mergeCell ref="AI111:AU111"/>
    <mergeCell ref="AV111:AY111"/>
    <mergeCell ref="H112:L112"/>
    <mergeCell ref="M112:Y112"/>
    <mergeCell ref="Z112:AC112"/>
    <mergeCell ref="AD112:AH112"/>
    <mergeCell ref="AI112:AU112"/>
    <mergeCell ref="AV112:AY112"/>
    <mergeCell ref="H113:L113"/>
    <mergeCell ref="M113:Y113"/>
    <mergeCell ref="Z113:AC113"/>
    <mergeCell ref="AD113:AH113"/>
    <mergeCell ref="AI113:AU113"/>
    <mergeCell ref="AV113:AY113"/>
    <mergeCell ref="H114:L114"/>
    <mergeCell ref="M114:Y114"/>
    <mergeCell ref="Z114:AC114"/>
    <mergeCell ref="AD114:AH114"/>
    <mergeCell ref="AI114:AU114"/>
    <mergeCell ref="AV114:AY114"/>
    <mergeCell ref="H124:L124"/>
    <mergeCell ref="M124:Y124"/>
    <mergeCell ref="Z124:AC124"/>
    <mergeCell ref="AD124:AH124"/>
    <mergeCell ref="AI124:AU124"/>
    <mergeCell ref="AV124:AY124"/>
    <mergeCell ref="H116:L116"/>
    <mergeCell ref="M116:Y116"/>
    <mergeCell ref="Z116:AC116"/>
    <mergeCell ref="AD116:AH116"/>
    <mergeCell ref="AI116:AU116"/>
    <mergeCell ref="AV116:AY116"/>
    <mergeCell ref="H117:L117"/>
    <mergeCell ref="M117:Y117"/>
    <mergeCell ref="Z117:AC117"/>
    <mergeCell ref="AD117:AH117"/>
    <mergeCell ref="AI117:AU117"/>
    <mergeCell ref="AV117:AY117"/>
    <mergeCell ref="H118:L118"/>
    <mergeCell ref="M118:Y118"/>
    <mergeCell ref="Z118:AC118"/>
    <mergeCell ref="AD118:AH118"/>
    <mergeCell ref="AI118:AU118"/>
    <mergeCell ref="AV118:AY118"/>
    <mergeCell ref="H119:AC119"/>
    <mergeCell ref="AD119:AY119"/>
    <mergeCell ref="H120:L120"/>
    <mergeCell ref="M120:Y120"/>
    <mergeCell ref="Z120:AC120"/>
    <mergeCell ref="AD120:AH120"/>
    <mergeCell ref="AI120:AU120"/>
    <mergeCell ref="AV120:AY120"/>
    <mergeCell ref="H121:L121"/>
    <mergeCell ref="M121:Y121"/>
    <mergeCell ref="Z121:AC121"/>
    <mergeCell ref="AD121:AH121"/>
    <mergeCell ref="AI121:AU121"/>
    <mergeCell ref="AV121:AY121"/>
    <mergeCell ref="H122:L122"/>
    <mergeCell ref="M122:Y122"/>
    <mergeCell ref="Z122:AC122"/>
    <mergeCell ref="AD122:AH122"/>
    <mergeCell ref="AI122:AU122"/>
    <mergeCell ref="AV122:AY122"/>
    <mergeCell ref="H123:L123"/>
    <mergeCell ref="M123:Y123"/>
    <mergeCell ref="Z123:AC123"/>
    <mergeCell ref="AD123:AH123"/>
    <mergeCell ref="AI123:AU123"/>
    <mergeCell ref="AV123:AY123"/>
    <mergeCell ref="H133:L133"/>
    <mergeCell ref="M133:Y133"/>
    <mergeCell ref="Z133:AC133"/>
    <mergeCell ref="AD133:AH133"/>
    <mergeCell ref="AI133:AU133"/>
    <mergeCell ref="AV133:AY133"/>
    <mergeCell ref="H125:L125"/>
    <mergeCell ref="M125:Y125"/>
    <mergeCell ref="Z125:AC125"/>
    <mergeCell ref="AD125:AH125"/>
    <mergeCell ref="AI125:AU125"/>
    <mergeCell ref="AV125:AY125"/>
    <mergeCell ref="H126:L126"/>
    <mergeCell ref="M126:Y126"/>
    <mergeCell ref="Z126:AC126"/>
    <mergeCell ref="AD126:AH126"/>
    <mergeCell ref="AI126:AU126"/>
    <mergeCell ref="AV126:AY126"/>
    <mergeCell ref="H127:L127"/>
    <mergeCell ref="M127:Y127"/>
    <mergeCell ref="Z127:AC127"/>
    <mergeCell ref="AD127:AH127"/>
    <mergeCell ref="AI127:AU127"/>
    <mergeCell ref="AV127:AY127"/>
    <mergeCell ref="H128:L128"/>
    <mergeCell ref="M128:Y128"/>
    <mergeCell ref="Z128:AC128"/>
    <mergeCell ref="AD128:AH128"/>
    <mergeCell ref="AI128:AU128"/>
    <mergeCell ref="AV128:AY128"/>
    <mergeCell ref="H129:L129"/>
    <mergeCell ref="M129:Y129"/>
    <mergeCell ref="Z129:AC129"/>
    <mergeCell ref="AD129:AH129"/>
    <mergeCell ref="AI129:AU129"/>
    <mergeCell ref="AV129:AY129"/>
    <mergeCell ref="H130:AC130"/>
    <mergeCell ref="AD130:AY130"/>
    <mergeCell ref="H131:L131"/>
    <mergeCell ref="M131:Y131"/>
    <mergeCell ref="Z131:AC131"/>
    <mergeCell ref="AD131:AH131"/>
    <mergeCell ref="AI131:AU131"/>
    <mergeCell ref="AV131:AY131"/>
    <mergeCell ref="H132:L132"/>
    <mergeCell ref="M132:Y132"/>
    <mergeCell ref="Z132:AC132"/>
    <mergeCell ref="AD132:AH132"/>
    <mergeCell ref="AI132:AU132"/>
    <mergeCell ref="AV132:AY132"/>
    <mergeCell ref="G142:AX142"/>
    <mergeCell ref="B145:C145"/>
    <mergeCell ref="D145:M145"/>
    <mergeCell ref="N145:AK145"/>
    <mergeCell ref="AL145:AQ145"/>
    <mergeCell ref="AR145:AU145"/>
    <mergeCell ref="AV145:AX145"/>
    <mergeCell ref="H134:L134"/>
    <mergeCell ref="M134:Y134"/>
    <mergeCell ref="Z134:AC134"/>
    <mergeCell ref="AD134:AH134"/>
    <mergeCell ref="AI134:AU134"/>
    <mergeCell ref="AV134:AY134"/>
    <mergeCell ref="H135:L135"/>
    <mergeCell ref="M135:Y135"/>
    <mergeCell ref="Z135:AC135"/>
    <mergeCell ref="AD135:AH135"/>
    <mergeCell ref="AI135:AU135"/>
    <mergeCell ref="AV135:AY135"/>
    <mergeCell ref="H136:L136"/>
    <mergeCell ref="M136:Y136"/>
    <mergeCell ref="Z136:AC136"/>
    <mergeCell ref="AD136:AH136"/>
    <mergeCell ref="AI136:AU136"/>
    <mergeCell ref="AV136:AY136"/>
    <mergeCell ref="H137:L137"/>
    <mergeCell ref="M137:Y137"/>
    <mergeCell ref="Z137:AC137"/>
    <mergeCell ref="AD137:AH137"/>
    <mergeCell ref="AI137:AU137"/>
    <mergeCell ref="AV137:AY137"/>
    <mergeCell ref="H138:L138"/>
    <mergeCell ref="M138:Y138"/>
    <mergeCell ref="Z138:AC138"/>
    <mergeCell ref="AD138:AH138"/>
    <mergeCell ref="AI138:AU138"/>
    <mergeCell ref="AV138:AY138"/>
    <mergeCell ref="H139:L139"/>
    <mergeCell ref="M139:Y139"/>
    <mergeCell ref="Z139:AC139"/>
    <mergeCell ref="AD139:AH139"/>
    <mergeCell ref="AI139:AU139"/>
    <mergeCell ref="AV139:AY139"/>
    <mergeCell ref="H140:L140"/>
    <mergeCell ref="M140:Y140"/>
    <mergeCell ref="Z140:AC140"/>
    <mergeCell ref="AD140:AH140"/>
    <mergeCell ref="AI140:AU140"/>
    <mergeCell ref="AV140:AY140"/>
    <mergeCell ref="B153:C153"/>
    <mergeCell ref="D153:M153"/>
    <mergeCell ref="N153:AK153"/>
    <mergeCell ref="AL153:AQ153"/>
    <mergeCell ref="AR153:AU153"/>
    <mergeCell ref="AV153:AX153"/>
    <mergeCell ref="B146:C146"/>
    <mergeCell ref="D146:M146"/>
    <mergeCell ref="N146:AK146"/>
    <mergeCell ref="AL146:AQ146"/>
    <mergeCell ref="AR146:AU146"/>
    <mergeCell ref="AV146:AX146"/>
    <mergeCell ref="B147:C147"/>
    <mergeCell ref="D147:M147"/>
    <mergeCell ref="N147:AK147"/>
    <mergeCell ref="AL147:AQ147"/>
    <mergeCell ref="AR147:AU147"/>
    <mergeCell ref="AV147:AX147"/>
    <mergeCell ref="B148:C148"/>
    <mergeCell ref="D148:M148"/>
    <mergeCell ref="N148:AK148"/>
    <mergeCell ref="AL148:AQ148"/>
    <mergeCell ref="AR148:AU148"/>
    <mergeCell ref="AV148:AX148"/>
    <mergeCell ref="B149:C149"/>
    <mergeCell ref="D149:M149"/>
    <mergeCell ref="N149:AK149"/>
    <mergeCell ref="AL149:AQ149"/>
    <mergeCell ref="AR149:AU149"/>
    <mergeCell ref="AV149:AX149"/>
    <mergeCell ref="B150:C150"/>
    <mergeCell ref="D150:M150"/>
    <mergeCell ref="N150:AK150"/>
    <mergeCell ref="AL150:AQ150"/>
    <mergeCell ref="AR150:AU150"/>
    <mergeCell ref="AV150:AX150"/>
    <mergeCell ref="B151:C151"/>
    <mergeCell ref="D151:M151"/>
    <mergeCell ref="N151:AK151"/>
    <mergeCell ref="AL151:AQ151"/>
    <mergeCell ref="AR151:AU151"/>
    <mergeCell ref="AV151:AX151"/>
    <mergeCell ref="B152:C152"/>
    <mergeCell ref="D152:M152"/>
    <mergeCell ref="N152:AK152"/>
    <mergeCell ref="AL152:AQ152"/>
    <mergeCell ref="AR152:AU152"/>
    <mergeCell ref="AV152:AX152"/>
    <mergeCell ref="B154:C154"/>
    <mergeCell ref="D154:M154"/>
    <mergeCell ref="N154:AK154"/>
    <mergeCell ref="AL154:AQ154"/>
    <mergeCell ref="AR154:AU154"/>
    <mergeCell ref="AV154:AX154"/>
    <mergeCell ref="B155:C155"/>
    <mergeCell ref="D155:M155"/>
    <mergeCell ref="N155:AK155"/>
    <mergeCell ref="AL155:AQ155"/>
    <mergeCell ref="AR155:AU155"/>
    <mergeCell ref="AV155:AX155"/>
    <mergeCell ref="B158:H158"/>
    <mergeCell ref="I158:Y158"/>
    <mergeCell ref="B159:H159"/>
    <mergeCell ref="I159:M159"/>
    <mergeCell ref="N159:T159"/>
    <mergeCell ref="U159:Y159"/>
    <mergeCell ref="Z159:AF159"/>
    <mergeCell ref="AG159:AK159"/>
    <mergeCell ref="AL159:AR159"/>
    <mergeCell ref="AS159:AW159"/>
    <mergeCell ref="B160:H160"/>
    <mergeCell ref="I160:M160"/>
    <mergeCell ref="N160:T160"/>
    <mergeCell ref="U160:Y160"/>
    <mergeCell ref="Z160:AF160"/>
    <mergeCell ref="AG160:AK160"/>
    <mergeCell ref="AL160:AR160"/>
    <mergeCell ref="AS160:AW160"/>
    <mergeCell ref="B162:C162"/>
    <mergeCell ref="D162:M162"/>
    <mergeCell ref="N162:AK162"/>
    <mergeCell ref="AL162:AQ162"/>
    <mergeCell ref="AR162:AU162"/>
    <mergeCell ref="AV162:AX162"/>
    <mergeCell ref="B163:C163"/>
    <mergeCell ref="D163:M163"/>
    <mergeCell ref="N163:AK163"/>
    <mergeCell ref="AL163:AQ163"/>
    <mergeCell ref="AR163:AU163"/>
    <mergeCell ref="AV163:AX163"/>
    <mergeCell ref="B171:C171"/>
    <mergeCell ref="D171:M171"/>
    <mergeCell ref="N171:AK171"/>
    <mergeCell ref="AL171:AQ171"/>
    <mergeCell ref="AR171:AU171"/>
    <mergeCell ref="AV171:AX171"/>
    <mergeCell ref="B164:C164"/>
    <mergeCell ref="D164:M164"/>
    <mergeCell ref="N164:AK164"/>
    <mergeCell ref="AL164:AQ164"/>
    <mergeCell ref="AR164:AU164"/>
    <mergeCell ref="AV164:AX164"/>
    <mergeCell ref="B165:C165"/>
    <mergeCell ref="D165:M165"/>
    <mergeCell ref="N165:AK165"/>
    <mergeCell ref="AL165:AQ165"/>
    <mergeCell ref="AR165:AU165"/>
    <mergeCell ref="AV165:AX165"/>
    <mergeCell ref="B166:C166"/>
    <mergeCell ref="D166:M166"/>
    <mergeCell ref="N166:AK166"/>
    <mergeCell ref="AL166:AQ166"/>
    <mergeCell ref="AR166:AU166"/>
    <mergeCell ref="AV166:AX166"/>
    <mergeCell ref="B167:C167"/>
    <mergeCell ref="D167:M167"/>
    <mergeCell ref="N167:AK167"/>
    <mergeCell ref="AL167:AQ167"/>
    <mergeCell ref="AR167:AU167"/>
    <mergeCell ref="AV167:AX167"/>
    <mergeCell ref="B168:C168"/>
    <mergeCell ref="D168:M168"/>
    <mergeCell ref="N168:AK168"/>
    <mergeCell ref="AL168:AQ168"/>
    <mergeCell ref="AR168:AU168"/>
    <mergeCell ref="AV168:AX168"/>
    <mergeCell ref="B169:C169"/>
    <mergeCell ref="D169:M169"/>
    <mergeCell ref="N169:AK169"/>
    <mergeCell ref="AL169:AQ169"/>
    <mergeCell ref="AR169:AU169"/>
    <mergeCell ref="AV169:AX169"/>
    <mergeCell ref="B170:C170"/>
    <mergeCell ref="D170:M170"/>
    <mergeCell ref="N170:AK170"/>
    <mergeCell ref="AL170:AQ170"/>
    <mergeCell ref="AR170:AU170"/>
    <mergeCell ref="AV170:AX170"/>
    <mergeCell ref="AL182:AR182"/>
    <mergeCell ref="AS182:AY182"/>
    <mergeCell ref="J183:P183"/>
    <mergeCell ref="Q183:W183"/>
    <mergeCell ref="X183:AD183"/>
    <mergeCell ref="AE183:AK183"/>
    <mergeCell ref="B176:G176"/>
    <mergeCell ref="H176:Y176"/>
    <mergeCell ref="Z176:AE176"/>
    <mergeCell ref="AF176:AQ176"/>
    <mergeCell ref="AR176:AY176"/>
    <mergeCell ref="B177:G177"/>
    <mergeCell ref="H177:Y177"/>
    <mergeCell ref="Z177:AE177"/>
    <mergeCell ref="AF177:AY177"/>
    <mergeCell ref="B172:C172"/>
    <mergeCell ref="D172:M172"/>
    <mergeCell ref="N172:AK172"/>
    <mergeCell ref="AL172:AQ172"/>
    <mergeCell ref="AR172:AU172"/>
    <mergeCell ref="AV172:AX172"/>
    <mergeCell ref="AK174:AQ174"/>
    <mergeCell ref="AR174:AY174"/>
    <mergeCell ref="B175:G175"/>
    <mergeCell ref="H175:Y175"/>
    <mergeCell ref="Z175:AE175"/>
    <mergeCell ref="AF175:AQ175"/>
    <mergeCell ref="AR175:AY175"/>
    <mergeCell ref="AL183:AR183"/>
    <mergeCell ref="AS183:AY183"/>
    <mergeCell ref="J184:P184"/>
    <mergeCell ref="Q184:W184"/>
    <mergeCell ref="X184:AD184"/>
    <mergeCell ref="AE184:AK184"/>
    <mergeCell ref="AL184:AR184"/>
    <mergeCell ref="AS184:AY184"/>
    <mergeCell ref="J185:P185"/>
    <mergeCell ref="Q185:W185"/>
    <mergeCell ref="X185:AD185"/>
    <mergeCell ref="AE185:AK185"/>
    <mergeCell ref="AL185:AR185"/>
    <mergeCell ref="AS185:AY185"/>
    <mergeCell ref="B178:G179"/>
    <mergeCell ref="H178:Y179"/>
    <mergeCell ref="Z178:AE179"/>
    <mergeCell ref="AF178:AY179"/>
    <mergeCell ref="B180:G180"/>
    <mergeCell ref="H180:AY180"/>
    <mergeCell ref="B181:G187"/>
    <mergeCell ref="H181:P181"/>
    <mergeCell ref="Q181:W181"/>
    <mergeCell ref="X181:AD181"/>
    <mergeCell ref="AE181:AK181"/>
    <mergeCell ref="AL181:AR181"/>
    <mergeCell ref="AS181:AY181"/>
    <mergeCell ref="H182:I185"/>
    <mergeCell ref="J182:P182"/>
    <mergeCell ref="Q182:W182"/>
    <mergeCell ref="X182:AD182"/>
    <mergeCell ref="AE182:AK182"/>
    <mergeCell ref="D191:L191"/>
    <mergeCell ref="M191:R191"/>
    <mergeCell ref="S191:X191"/>
    <mergeCell ref="Y191:AY191"/>
    <mergeCell ref="D192:L192"/>
    <mergeCell ref="M192:R192"/>
    <mergeCell ref="S192:X192"/>
    <mergeCell ref="Y192:AY192"/>
    <mergeCell ref="D193:L193"/>
    <mergeCell ref="M193:R193"/>
    <mergeCell ref="S193:X193"/>
    <mergeCell ref="H186:P186"/>
    <mergeCell ref="Q186:W186"/>
    <mergeCell ref="X186:AD186"/>
    <mergeCell ref="AE186:AK186"/>
    <mergeCell ref="AL186:AR186"/>
    <mergeCell ref="AS186:AY186"/>
    <mergeCell ref="H187:P187"/>
    <mergeCell ref="Q187:W187"/>
    <mergeCell ref="X187:AD187"/>
    <mergeCell ref="AE187:AK187"/>
    <mergeCell ref="AL187:AR187"/>
    <mergeCell ref="AS187:AY187"/>
    <mergeCell ref="Z209:AC209"/>
    <mergeCell ref="D196:L196"/>
    <mergeCell ref="M196:R196"/>
    <mergeCell ref="S196:X196"/>
    <mergeCell ref="Y196:AY196"/>
    <mergeCell ref="B199:G199"/>
    <mergeCell ref="H199:AY199"/>
    <mergeCell ref="B200:G202"/>
    <mergeCell ref="B204:G204"/>
    <mergeCell ref="H204:AY204"/>
    <mergeCell ref="Y193:AY193"/>
    <mergeCell ref="D194:L194"/>
    <mergeCell ref="M194:R194"/>
    <mergeCell ref="S194:X194"/>
    <mergeCell ref="Y194:AY194"/>
    <mergeCell ref="D195:L195"/>
    <mergeCell ref="M195:R195"/>
    <mergeCell ref="S195:X195"/>
    <mergeCell ref="Y195:AY195"/>
    <mergeCell ref="B188:C196"/>
    <mergeCell ref="D188:L188"/>
    <mergeCell ref="M188:R188"/>
    <mergeCell ref="S188:X188"/>
    <mergeCell ref="Y188:AY188"/>
    <mergeCell ref="D189:L189"/>
    <mergeCell ref="M189:R189"/>
    <mergeCell ref="S189:X189"/>
    <mergeCell ref="Y189:AY189"/>
    <mergeCell ref="D190:L190"/>
    <mergeCell ref="M190:R190"/>
    <mergeCell ref="S190:X190"/>
    <mergeCell ref="Y190:AY190"/>
    <mergeCell ref="AD209:AH209"/>
    <mergeCell ref="AI209:AU209"/>
    <mergeCell ref="AV209:AY209"/>
    <mergeCell ref="H210:L210"/>
    <mergeCell ref="M210:Y210"/>
    <mergeCell ref="Z210:AC210"/>
    <mergeCell ref="AD210:AH210"/>
    <mergeCell ref="AI210:AU210"/>
    <mergeCell ref="AV210:AY210"/>
    <mergeCell ref="B205:G248"/>
    <mergeCell ref="H205:AC205"/>
    <mergeCell ref="AD205:AY205"/>
    <mergeCell ref="H206:L206"/>
    <mergeCell ref="M206:Y206"/>
    <mergeCell ref="Z206:AC206"/>
    <mergeCell ref="AD206:AH206"/>
    <mergeCell ref="AI206:AU206"/>
    <mergeCell ref="AV206:AY206"/>
    <mergeCell ref="H207:L207"/>
    <mergeCell ref="M207:Y207"/>
    <mergeCell ref="Z207:AC207"/>
    <mergeCell ref="AD207:AH207"/>
    <mergeCell ref="AI207:AU207"/>
    <mergeCell ref="AV207:AY207"/>
    <mergeCell ref="H208:L208"/>
    <mergeCell ref="M208:Y208"/>
    <mergeCell ref="Z208:AC208"/>
    <mergeCell ref="AD208:AH208"/>
    <mergeCell ref="AI208:AU208"/>
    <mergeCell ref="AV208:AY208"/>
    <mergeCell ref="H209:L209"/>
    <mergeCell ref="M209:Y209"/>
    <mergeCell ref="H213:L213"/>
    <mergeCell ref="M213:Y213"/>
    <mergeCell ref="Z213:AC213"/>
    <mergeCell ref="AD213:AH213"/>
    <mergeCell ref="AI213:AU213"/>
    <mergeCell ref="AV213:AY213"/>
    <mergeCell ref="H214:L214"/>
    <mergeCell ref="M214:Y214"/>
    <mergeCell ref="Z214:AC214"/>
    <mergeCell ref="AD214:AH214"/>
    <mergeCell ref="AI214:AU214"/>
    <mergeCell ref="AV214:AY214"/>
    <mergeCell ref="H211:L211"/>
    <mergeCell ref="M211:Y211"/>
    <mergeCell ref="Z211:AC211"/>
    <mergeCell ref="AD211:AH211"/>
    <mergeCell ref="AI211:AU211"/>
    <mergeCell ref="AV211:AY211"/>
    <mergeCell ref="H212:L212"/>
    <mergeCell ref="M212:Y212"/>
    <mergeCell ref="Z212:AC212"/>
    <mergeCell ref="AD212:AH212"/>
    <mergeCell ref="AI212:AU212"/>
    <mergeCell ref="AV212:AY212"/>
    <mergeCell ref="H218:L218"/>
    <mergeCell ref="M218:Y218"/>
    <mergeCell ref="Z218:AC218"/>
    <mergeCell ref="AD218:AH218"/>
    <mergeCell ref="AI218:AU218"/>
    <mergeCell ref="AV218:AY218"/>
    <mergeCell ref="H219:L219"/>
    <mergeCell ref="M219:Y219"/>
    <mergeCell ref="Z219:AC219"/>
    <mergeCell ref="AD219:AH219"/>
    <mergeCell ref="AI219:AU219"/>
    <mergeCell ref="AV219:AY219"/>
    <mergeCell ref="H215:L215"/>
    <mergeCell ref="M215:Y215"/>
    <mergeCell ref="Z215:AC215"/>
    <mergeCell ref="AD215:AH215"/>
    <mergeCell ref="AI215:AU215"/>
    <mergeCell ref="AV215:AY215"/>
    <mergeCell ref="H216:AC216"/>
    <mergeCell ref="AD216:AY216"/>
    <mergeCell ref="H217:L217"/>
    <mergeCell ref="M217:Y217"/>
    <mergeCell ref="Z217:AC217"/>
    <mergeCell ref="AD217:AH217"/>
    <mergeCell ref="AI217:AU217"/>
    <mergeCell ref="AV217:AY217"/>
    <mergeCell ref="H222:L222"/>
    <mergeCell ref="M222:Y222"/>
    <mergeCell ref="Z222:AC222"/>
    <mergeCell ref="AD222:AH222"/>
    <mergeCell ref="AI222:AU222"/>
    <mergeCell ref="AV222:AY222"/>
    <mergeCell ref="H223:L223"/>
    <mergeCell ref="M223:Y223"/>
    <mergeCell ref="Z223:AC223"/>
    <mergeCell ref="AD223:AH223"/>
    <mergeCell ref="AI223:AU223"/>
    <mergeCell ref="AV223:AY223"/>
    <mergeCell ref="H220:L220"/>
    <mergeCell ref="M220:Y220"/>
    <mergeCell ref="Z220:AC220"/>
    <mergeCell ref="AD220:AH220"/>
    <mergeCell ref="AI220:AU220"/>
    <mergeCell ref="AV220:AY220"/>
    <mergeCell ref="H221:L221"/>
    <mergeCell ref="M221:Y221"/>
    <mergeCell ref="Z221:AC221"/>
    <mergeCell ref="AD221:AH221"/>
    <mergeCell ref="AI221:AU221"/>
    <mergeCell ref="AV221:AY221"/>
    <mergeCell ref="H226:L226"/>
    <mergeCell ref="M226:Y226"/>
    <mergeCell ref="Z226:AC226"/>
    <mergeCell ref="AD226:AH226"/>
    <mergeCell ref="AI226:AU226"/>
    <mergeCell ref="AV226:AY226"/>
    <mergeCell ref="H227:AC227"/>
    <mergeCell ref="AD227:AY227"/>
    <mergeCell ref="H228:L228"/>
    <mergeCell ref="M228:Y228"/>
    <mergeCell ref="Z228:AC228"/>
    <mergeCell ref="AD228:AH228"/>
    <mergeCell ref="AI228:AU228"/>
    <mergeCell ref="AV228:AY228"/>
    <mergeCell ref="H224:L224"/>
    <mergeCell ref="M224:Y224"/>
    <mergeCell ref="Z224:AC224"/>
    <mergeCell ref="AD224:AH224"/>
    <mergeCell ref="AI224:AU224"/>
    <mergeCell ref="AV224:AY224"/>
    <mergeCell ref="H225:L225"/>
    <mergeCell ref="M225:Y225"/>
    <mergeCell ref="Z225:AC225"/>
    <mergeCell ref="AD225:AH225"/>
    <mergeCell ref="AI225:AU225"/>
    <mergeCell ref="AV225:AY225"/>
    <mergeCell ref="H231:L231"/>
    <mergeCell ref="M231:Y231"/>
    <mergeCell ref="Z231:AC231"/>
    <mergeCell ref="AD231:AH231"/>
    <mergeCell ref="AI231:AU231"/>
    <mergeCell ref="AV231:AY231"/>
    <mergeCell ref="H232:L232"/>
    <mergeCell ref="M232:Y232"/>
    <mergeCell ref="Z232:AC232"/>
    <mergeCell ref="AD232:AH232"/>
    <mergeCell ref="AI232:AU232"/>
    <mergeCell ref="AV232:AY232"/>
    <mergeCell ref="H229:L229"/>
    <mergeCell ref="M229:Y229"/>
    <mergeCell ref="Z229:AC229"/>
    <mergeCell ref="AD229:AH229"/>
    <mergeCell ref="AI229:AU229"/>
    <mergeCell ref="AV229:AY229"/>
    <mergeCell ref="H230:L230"/>
    <mergeCell ref="M230:Y230"/>
    <mergeCell ref="Z230:AC230"/>
    <mergeCell ref="AD230:AH230"/>
    <mergeCell ref="AI230:AU230"/>
    <mergeCell ref="AV230:AY230"/>
    <mergeCell ref="H235:L235"/>
    <mergeCell ref="M235:Y235"/>
    <mergeCell ref="Z235:AC235"/>
    <mergeCell ref="AD235:AH235"/>
    <mergeCell ref="AI235:AU235"/>
    <mergeCell ref="AV235:AY235"/>
    <mergeCell ref="H236:L236"/>
    <mergeCell ref="M236:Y236"/>
    <mergeCell ref="Z236:AC236"/>
    <mergeCell ref="AD236:AH236"/>
    <mergeCell ref="AI236:AU236"/>
    <mergeCell ref="AV236:AY236"/>
    <mergeCell ref="H233:L233"/>
    <mergeCell ref="M233:Y233"/>
    <mergeCell ref="Z233:AC233"/>
    <mergeCell ref="AD233:AH233"/>
    <mergeCell ref="AI233:AU233"/>
    <mergeCell ref="AV233:AY233"/>
    <mergeCell ref="H234:L234"/>
    <mergeCell ref="M234:Y234"/>
    <mergeCell ref="Z234:AC234"/>
    <mergeCell ref="AD234:AH234"/>
    <mergeCell ref="AI234:AU234"/>
    <mergeCell ref="AV234:AY234"/>
    <mergeCell ref="H240:L240"/>
    <mergeCell ref="M240:Y240"/>
    <mergeCell ref="Z240:AC240"/>
    <mergeCell ref="AD240:AH240"/>
    <mergeCell ref="AI240:AU240"/>
    <mergeCell ref="AV240:AY240"/>
    <mergeCell ref="H241:L241"/>
    <mergeCell ref="M241:Y241"/>
    <mergeCell ref="Z241:AC241"/>
    <mergeCell ref="AD241:AH241"/>
    <mergeCell ref="AI241:AU241"/>
    <mergeCell ref="AV241:AY241"/>
    <mergeCell ref="H237:L237"/>
    <mergeCell ref="M237:Y237"/>
    <mergeCell ref="Z237:AC237"/>
    <mergeCell ref="AD237:AH237"/>
    <mergeCell ref="AI237:AU237"/>
    <mergeCell ref="AV237:AY237"/>
    <mergeCell ref="H238:AC238"/>
    <mergeCell ref="AD238:AY238"/>
    <mergeCell ref="H239:L239"/>
    <mergeCell ref="M239:Y239"/>
    <mergeCell ref="Z239:AC239"/>
    <mergeCell ref="AD239:AH239"/>
    <mergeCell ref="AI239:AU239"/>
    <mergeCell ref="AV239:AY239"/>
    <mergeCell ref="H244:L244"/>
    <mergeCell ref="M244:Y244"/>
    <mergeCell ref="Z244:AC244"/>
    <mergeCell ref="AD244:AH244"/>
    <mergeCell ref="AI244:AU244"/>
    <mergeCell ref="AV244:AY244"/>
    <mergeCell ref="H245:L245"/>
    <mergeCell ref="M245:Y245"/>
    <mergeCell ref="Z245:AC245"/>
    <mergeCell ref="AD245:AH245"/>
    <mergeCell ref="AI245:AU245"/>
    <mergeCell ref="AV245:AY245"/>
    <mergeCell ref="H242:L242"/>
    <mergeCell ref="M242:Y242"/>
    <mergeCell ref="Z242:AC242"/>
    <mergeCell ref="AD242:AH242"/>
    <mergeCell ref="AI242:AU242"/>
    <mergeCell ref="AV242:AY242"/>
    <mergeCell ref="H243:L243"/>
    <mergeCell ref="M243:Y243"/>
    <mergeCell ref="Z243:AC243"/>
    <mergeCell ref="AD243:AH243"/>
    <mergeCell ref="AI243:AU243"/>
    <mergeCell ref="AV243:AY243"/>
    <mergeCell ref="H248:L248"/>
    <mergeCell ref="M248:Y248"/>
    <mergeCell ref="Z248:AC248"/>
    <mergeCell ref="AD248:AH248"/>
    <mergeCell ref="AI248:AU248"/>
    <mergeCell ref="AV248:AY248"/>
    <mergeCell ref="G250:AX250"/>
    <mergeCell ref="B253:C253"/>
    <mergeCell ref="D253:M253"/>
    <mergeCell ref="N253:AK253"/>
    <mergeCell ref="AL253:AQ253"/>
    <mergeCell ref="AR253:AU253"/>
    <mergeCell ref="AV253:AX253"/>
    <mergeCell ref="H246:L246"/>
    <mergeCell ref="M246:Y246"/>
    <mergeCell ref="Z246:AC246"/>
    <mergeCell ref="AD246:AH246"/>
    <mergeCell ref="AI246:AU246"/>
    <mergeCell ref="AV246:AY246"/>
    <mergeCell ref="H247:L247"/>
    <mergeCell ref="M247:Y247"/>
    <mergeCell ref="Z247:AC247"/>
    <mergeCell ref="AD247:AH247"/>
    <mergeCell ref="AI247:AU247"/>
    <mergeCell ref="AV247:AY247"/>
    <mergeCell ref="B256:C256"/>
    <mergeCell ref="D256:M256"/>
    <mergeCell ref="N256:AK256"/>
    <mergeCell ref="AL256:AQ256"/>
    <mergeCell ref="AR256:AU256"/>
    <mergeCell ref="AV256:AX256"/>
    <mergeCell ref="B257:C257"/>
    <mergeCell ref="D257:M257"/>
    <mergeCell ref="N257:AK257"/>
    <mergeCell ref="AL257:AQ257"/>
    <mergeCell ref="AR257:AU257"/>
    <mergeCell ref="AV257:AX257"/>
    <mergeCell ref="B254:C254"/>
    <mergeCell ref="D254:M254"/>
    <mergeCell ref="N254:AK254"/>
    <mergeCell ref="AL254:AQ254"/>
    <mergeCell ref="AR254:AU254"/>
    <mergeCell ref="AV254:AX254"/>
    <mergeCell ref="B255:C255"/>
    <mergeCell ref="D255:M255"/>
    <mergeCell ref="N255:AK255"/>
    <mergeCell ref="AL255:AQ255"/>
    <mergeCell ref="AR255:AU255"/>
    <mergeCell ref="AV255:AX255"/>
    <mergeCell ref="B260:C260"/>
    <mergeCell ref="D260:M260"/>
    <mergeCell ref="N260:AK260"/>
    <mergeCell ref="AL260:AQ260"/>
    <mergeCell ref="AR260:AU260"/>
    <mergeCell ref="AV260:AX260"/>
    <mergeCell ref="B261:C261"/>
    <mergeCell ref="D261:M261"/>
    <mergeCell ref="N261:AK261"/>
    <mergeCell ref="AL261:AQ261"/>
    <mergeCell ref="AR261:AU261"/>
    <mergeCell ref="AV261:AX261"/>
    <mergeCell ref="B258:C258"/>
    <mergeCell ref="D258:M258"/>
    <mergeCell ref="N258:AK258"/>
    <mergeCell ref="AL258:AQ258"/>
    <mergeCell ref="AR258:AU258"/>
    <mergeCell ref="AV258:AX258"/>
    <mergeCell ref="B259:C259"/>
    <mergeCell ref="D259:M259"/>
    <mergeCell ref="N259:AK259"/>
    <mergeCell ref="AL259:AQ259"/>
    <mergeCell ref="AR259:AU259"/>
    <mergeCell ref="AV259:AX259"/>
    <mergeCell ref="B266:H266"/>
    <mergeCell ref="I266:Y266"/>
    <mergeCell ref="B267:H267"/>
    <mergeCell ref="I267:M267"/>
    <mergeCell ref="N267:T267"/>
    <mergeCell ref="U267:Y267"/>
    <mergeCell ref="Z267:AF267"/>
    <mergeCell ref="AG267:AK267"/>
    <mergeCell ref="AL267:AR267"/>
    <mergeCell ref="B262:C262"/>
    <mergeCell ref="D262:M262"/>
    <mergeCell ref="N262:AK262"/>
    <mergeCell ref="AL262:AQ262"/>
    <mergeCell ref="AR262:AU262"/>
    <mergeCell ref="AV262:AX262"/>
    <mergeCell ref="B263:C263"/>
    <mergeCell ref="D263:M263"/>
    <mergeCell ref="N263:AK263"/>
    <mergeCell ref="AL263:AQ263"/>
    <mergeCell ref="AR263:AU263"/>
    <mergeCell ref="AV263:AX263"/>
    <mergeCell ref="B270:C270"/>
    <mergeCell ref="D270:M270"/>
    <mergeCell ref="N270:AK270"/>
    <mergeCell ref="AL270:AQ270"/>
    <mergeCell ref="AR270:AU270"/>
    <mergeCell ref="AV270:AX270"/>
    <mergeCell ref="B271:C271"/>
    <mergeCell ref="D271:M271"/>
    <mergeCell ref="N271:AK271"/>
    <mergeCell ref="AL271:AQ271"/>
    <mergeCell ref="AR271:AU271"/>
    <mergeCell ref="AV271:AX271"/>
    <mergeCell ref="AS267:AW267"/>
    <mergeCell ref="B268:H268"/>
    <mergeCell ref="I268:M268"/>
    <mergeCell ref="N268:T268"/>
    <mergeCell ref="U268:Y268"/>
    <mergeCell ref="Z268:AF268"/>
    <mergeCell ref="AG268:AK268"/>
    <mergeCell ref="AL268:AR268"/>
    <mergeCell ref="AS268:AW268"/>
    <mergeCell ref="B274:C274"/>
    <mergeCell ref="D274:M274"/>
    <mergeCell ref="N274:AK274"/>
    <mergeCell ref="AL274:AQ274"/>
    <mergeCell ref="AR274:AU274"/>
    <mergeCell ref="AV274:AX274"/>
    <mergeCell ref="B275:C275"/>
    <mergeCell ref="D275:M275"/>
    <mergeCell ref="N275:AK275"/>
    <mergeCell ref="AL275:AQ275"/>
    <mergeCell ref="AR275:AU275"/>
    <mergeCell ref="AV275:AX275"/>
    <mergeCell ref="B272:C272"/>
    <mergeCell ref="D272:M272"/>
    <mergeCell ref="N272:AK272"/>
    <mergeCell ref="AL272:AQ272"/>
    <mergeCell ref="AR272:AU272"/>
    <mergeCell ref="AV272:AX272"/>
    <mergeCell ref="B273:C273"/>
    <mergeCell ref="D273:M273"/>
    <mergeCell ref="N273:AK273"/>
    <mergeCell ref="AL273:AQ273"/>
    <mergeCell ref="AR273:AU273"/>
    <mergeCell ref="AV273:AX273"/>
    <mergeCell ref="B278:C278"/>
    <mergeCell ref="D278:M278"/>
    <mergeCell ref="N278:AK278"/>
    <mergeCell ref="AL278:AQ278"/>
    <mergeCell ref="AR278:AU278"/>
    <mergeCell ref="AV278:AX278"/>
    <mergeCell ref="B279:C279"/>
    <mergeCell ref="D279:M279"/>
    <mergeCell ref="N279:AK279"/>
    <mergeCell ref="AL279:AQ279"/>
    <mergeCell ref="AR279:AU279"/>
    <mergeCell ref="AV279:AX279"/>
    <mergeCell ref="B276:C276"/>
    <mergeCell ref="D276:M276"/>
    <mergeCell ref="N276:AK276"/>
    <mergeCell ref="AL276:AQ276"/>
    <mergeCell ref="AR276:AU276"/>
    <mergeCell ref="AV276:AX276"/>
    <mergeCell ref="B277:C277"/>
    <mergeCell ref="D277:M277"/>
    <mergeCell ref="N277:AK277"/>
    <mergeCell ref="AL277:AQ277"/>
    <mergeCell ref="AR277:AU277"/>
    <mergeCell ref="AV277:AX277"/>
    <mergeCell ref="J291:P291"/>
    <mergeCell ref="Q291:W291"/>
    <mergeCell ref="X291:AD291"/>
    <mergeCell ref="AE291:AK291"/>
    <mergeCell ref="B284:G284"/>
    <mergeCell ref="H284:Y284"/>
    <mergeCell ref="Z284:AE284"/>
    <mergeCell ref="AF284:AQ284"/>
    <mergeCell ref="AR284:AY284"/>
    <mergeCell ref="B285:G285"/>
    <mergeCell ref="H285:Y285"/>
    <mergeCell ref="Z285:AE285"/>
    <mergeCell ref="AF285:AY285"/>
    <mergeCell ref="B280:C280"/>
    <mergeCell ref="D280:M280"/>
    <mergeCell ref="N280:AK280"/>
    <mergeCell ref="AL280:AQ280"/>
    <mergeCell ref="AR280:AU280"/>
    <mergeCell ref="AV280:AX280"/>
    <mergeCell ref="AK282:AQ282"/>
    <mergeCell ref="AR282:AY282"/>
    <mergeCell ref="B283:G283"/>
    <mergeCell ref="H283:Y283"/>
    <mergeCell ref="Z283:AE283"/>
    <mergeCell ref="AF283:AQ283"/>
    <mergeCell ref="AR283:AY283"/>
    <mergeCell ref="AL291:AR291"/>
    <mergeCell ref="AS291:AY291"/>
    <mergeCell ref="J292:P292"/>
    <mergeCell ref="Q292:W292"/>
    <mergeCell ref="X292:AD292"/>
    <mergeCell ref="AE292:AK292"/>
    <mergeCell ref="AL292:AR292"/>
    <mergeCell ref="AS292:AY292"/>
    <mergeCell ref="J293:P293"/>
    <mergeCell ref="Q293:W293"/>
    <mergeCell ref="X293:AD293"/>
    <mergeCell ref="AE293:AK293"/>
    <mergeCell ref="AL293:AR293"/>
    <mergeCell ref="AS293:AY293"/>
    <mergeCell ref="B286:G287"/>
    <mergeCell ref="H286:Y287"/>
    <mergeCell ref="Z286:AE287"/>
    <mergeCell ref="AF286:AY287"/>
    <mergeCell ref="B288:G288"/>
    <mergeCell ref="H288:AY288"/>
    <mergeCell ref="B289:G295"/>
    <mergeCell ref="H289:P289"/>
    <mergeCell ref="Q289:W289"/>
    <mergeCell ref="X289:AD289"/>
    <mergeCell ref="AE289:AK289"/>
    <mergeCell ref="AL289:AR289"/>
    <mergeCell ref="AS289:AY289"/>
    <mergeCell ref="H290:I293"/>
    <mergeCell ref="J290:P290"/>
    <mergeCell ref="Q290:W290"/>
    <mergeCell ref="X290:AD290"/>
    <mergeCell ref="AE290:AK290"/>
    <mergeCell ref="AL290:AR290"/>
    <mergeCell ref="AS290:AY290"/>
    <mergeCell ref="M299:R299"/>
    <mergeCell ref="S299:X299"/>
    <mergeCell ref="Y299:AY299"/>
    <mergeCell ref="D300:L300"/>
    <mergeCell ref="M300:R300"/>
    <mergeCell ref="S300:X300"/>
    <mergeCell ref="Y300:AY300"/>
    <mergeCell ref="D301:L301"/>
    <mergeCell ref="M301:R301"/>
    <mergeCell ref="S301:X301"/>
    <mergeCell ref="H294:P294"/>
    <mergeCell ref="Q294:W294"/>
    <mergeCell ref="X294:AD294"/>
    <mergeCell ref="AE294:AK294"/>
    <mergeCell ref="AL294:AR294"/>
    <mergeCell ref="AS294:AY294"/>
    <mergeCell ref="H295:P295"/>
    <mergeCell ref="Q295:W295"/>
    <mergeCell ref="X295:AD295"/>
    <mergeCell ref="AE295:AK295"/>
    <mergeCell ref="AL295:AR295"/>
    <mergeCell ref="AS295:AY295"/>
    <mergeCell ref="D304:L304"/>
    <mergeCell ref="M304:R304"/>
    <mergeCell ref="S304:X304"/>
    <mergeCell ref="Y304:AY304"/>
    <mergeCell ref="B307:G307"/>
    <mergeCell ref="H307:AY307"/>
    <mergeCell ref="B308:G310"/>
    <mergeCell ref="B312:G312"/>
    <mergeCell ref="H312:AY312"/>
    <mergeCell ref="Y301:AY301"/>
    <mergeCell ref="D302:L302"/>
    <mergeCell ref="M302:R302"/>
    <mergeCell ref="S302:X302"/>
    <mergeCell ref="Y302:AY302"/>
    <mergeCell ref="D303:L303"/>
    <mergeCell ref="M303:R303"/>
    <mergeCell ref="S303:X303"/>
    <mergeCell ref="Y303:AY303"/>
    <mergeCell ref="B296:C304"/>
    <mergeCell ref="D296:L296"/>
    <mergeCell ref="M296:R296"/>
    <mergeCell ref="S296:X296"/>
    <mergeCell ref="Y296:AY296"/>
    <mergeCell ref="D297:L297"/>
    <mergeCell ref="M297:R297"/>
    <mergeCell ref="S297:X297"/>
    <mergeCell ref="Y297:AY297"/>
    <mergeCell ref="D298:L298"/>
    <mergeCell ref="M298:R298"/>
    <mergeCell ref="S298:X298"/>
    <mergeCell ref="Y298:AY298"/>
    <mergeCell ref="D299:L299"/>
    <mergeCell ref="AI314:AU314"/>
    <mergeCell ref="AV314:AY314"/>
    <mergeCell ref="H315:L315"/>
    <mergeCell ref="M315:Y315"/>
    <mergeCell ref="Z315:AC315"/>
    <mergeCell ref="AD315:AH315"/>
    <mergeCell ref="AI315:AU315"/>
    <mergeCell ref="AV315:AY315"/>
    <mergeCell ref="H316:L316"/>
    <mergeCell ref="M316:Y316"/>
    <mergeCell ref="Z316:AC316"/>
    <mergeCell ref="AD316:AH316"/>
    <mergeCell ref="AI316:AU316"/>
    <mergeCell ref="AV316:AY316"/>
    <mergeCell ref="H317:L317"/>
    <mergeCell ref="M317:Y317"/>
    <mergeCell ref="Z317:AC317"/>
    <mergeCell ref="H319:L319"/>
    <mergeCell ref="M319:Y319"/>
    <mergeCell ref="Z319:AC319"/>
    <mergeCell ref="AD319:AH319"/>
    <mergeCell ref="AI319:AU319"/>
    <mergeCell ref="AV319:AY319"/>
    <mergeCell ref="H320:L320"/>
    <mergeCell ref="M320:Y320"/>
    <mergeCell ref="Z320:AC320"/>
    <mergeCell ref="AD320:AH320"/>
    <mergeCell ref="AI320:AU320"/>
    <mergeCell ref="AV320:AY320"/>
    <mergeCell ref="AD317:AH317"/>
    <mergeCell ref="AI317:AU317"/>
    <mergeCell ref="AV317:AY317"/>
    <mergeCell ref="H318:L318"/>
    <mergeCell ref="M318:Y318"/>
    <mergeCell ref="Z318:AC318"/>
    <mergeCell ref="AD318:AH318"/>
    <mergeCell ref="AI318:AU318"/>
    <mergeCell ref="AV318:AY318"/>
    <mergeCell ref="H323:L323"/>
    <mergeCell ref="M323:Y323"/>
    <mergeCell ref="Z323:AC323"/>
    <mergeCell ref="AD323:AH323"/>
    <mergeCell ref="AI323:AU323"/>
    <mergeCell ref="AV323:AY323"/>
    <mergeCell ref="H324:AC324"/>
    <mergeCell ref="AD324:AY324"/>
    <mergeCell ref="H325:L325"/>
    <mergeCell ref="M325:Y325"/>
    <mergeCell ref="Z325:AC325"/>
    <mergeCell ref="AD325:AH325"/>
    <mergeCell ref="AI325:AU325"/>
    <mergeCell ref="AV325:AY325"/>
    <mergeCell ref="H321:L321"/>
    <mergeCell ref="M321:Y321"/>
    <mergeCell ref="Z321:AC321"/>
    <mergeCell ref="AD321:AH321"/>
    <mergeCell ref="AI321:AU321"/>
    <mergeCell ref="AV321:AY321"/>
    <mergeCell ref="H322:L322"/>
    <mergeCell ref="M322:Y322"/>
    <mergeCell ref="Z322:AC322"/>
    <mergeCell ref="AD322:AH322"/>
    <mergeCell ref="AI322:AU322"/>
    <mergeCell ref="AV322:AY322"/>
    <mergeCell ref="H328:L328"/>
    <mergeCell ref="M328:Y328"/>
    <mergeCell ref="Z328:AC328"/>
    <mergeCell ref="AD328:AH328"/>
    <mergeCell ref="AI328:AU328"/>
    <mergeCell ref="AV328:AY328"/>
    <mergeCell ref="H329:L329"/>
    <mergeCell ref="M329:Y329"/>
    <mergeCell ref="Z329:AC329"/>
    <mergeCell ref="AD329:AH329"/>
    <mergeCell ref="AI329:AU329"/>
    <mergeCell ref="AV329:AY329"/>
    <mergeCell ref="H326:L326"/>
    <mergeCell ref="M326:Y326"/>
    <mergeCell ref="Z326:AC326"/>
    <mergeCell ref="AD326:AH326"/>
    <mergeCell ref="AI326:AU326"/>
    <mergeCell ref="AV326:AY326"/>
    <mergeCell ref="H327:L327"/>
    <mergeCell ref="M327:Y327"/>
    <mergeCell ref="Z327:AC327"/>
    <mergeCell ref="AD327:AH327"/>
    <mergeCell ref="AI327:AU327"/>
    <mergeCell ref="AV327:AY327"/>
    <mergeCell ref="H332:L332"/>
    <mergeCell ref="M332:Y332"/>
    <mergeCell ref="Z332:AC332"/>
    <mergeCell ref="AD332:AH332"/>
    <mergeCell ref="AI332:AU332"/>
    <mergeCell ref="AV332:AY332"/>
    <mergeCell ref="H333:L333"/>
    <mergeCell ref="M333:Y333"/>
    <mergeCell ref="Z333:AC333"/>
    <mergeCell ref="AD333:AH333"/>
    <mergeCell ref="AI333:AU333"/>
    <mergeCell ref="AV333:AY333"/>
    <mergeCell ref="H330:L330"/>
    <mergeCell ref="M330:Y330"/>
    <mergeCell ref="Z330:AC330"/>
    <mergeCell ref="AD330:AH330"/>
    <mergeCell ref="AI330:AU330"/>
    <mergeCell ref="AV330:AY330"/>
    <mergeCell ref="H331:L331"/>
    <mergeCell ref="M331:Y331"/>
    <mergeCell ref="Z331:AC331"/>
    <mergeCell ref="AD331:AH331"/>
    <mergeCell ref="AI331:AU331"/>
    <mergeCell ref="AV331:AY331"/>
    <mergeCell ref="H337:L337"/>
    <mergeCell ref="M337:Y337"/>
    <mergeCell ref="Z337:AC337"/>
    <mergeCell ref="AD337:AH337"/>
    <mergeCell ref="AI337:AU337"/>
    <mergeCell ref="AV337:AY337"/>
    <mergeCell ref="H338:L338"/>
    <mergeCell ref="M338:Y338"/>
    <mergeCell ref="Z338:AC338"/>
    <mergeCell ref="AD338:AH338"/>
    <mergeCell ref="AI338:AU338"/>
    <mergeCell ref="AV338:AY338"/>
    <mergeCell ref="H334:L334"/>
    <mergeCell ref="M334:Y334"/>
    <mergeCell ref="Z334:AC334"/>
    <mergeCell ref="AD334:AH334"/>
    <mergeCell ref="AI334:AU334"/>
    <mergeCell ref="AV334:AY334"/>
    <mergeCell ref="H335:AC335"/>
    <mergeCell ref="AD335:AY335"/>
    <mergeCell ref="H336:L336"/>
    <mergeCell ref="M336:Y336"/>
    <mergeCell ref="Z336:AC336"/>
    <mergeCell ref="AD336:AH336"/>
    <mergeCell ref="AI336:AU336"/>
    <mergeCell ref="AV336:AY336"/>
    <mergeCell ref="H341:L341"/>
    <mergeCell ref="M341:Y341"/>
    <mergeCell ref="Z341:AC341"/>
    <mergeCell ref="AD341:AH341"/>
    <mergeCell ref="AI341:AU341"/>
    <mergeCell ref="AV341:AY341"/>
    <mergeCell ref="H342:L342"/>
    <mergeCell ref="M342:Y342"/>
    <mergeCell ref="Z342:AC342"/>
    <mergeCell ref="AD342:AH342"/>
    <mergeCell ref="AI342:AU342"/>
    <mergeCell ref="AV342:AY342"/>
    <mergeCell ref="H339:L339"/>
    <mergeCell ref="M339:Y339"/>
    <mergeCell ref="Z339:AC339"/>
    <mergeCell ref="AD339:AH339"/>
    <mergeCell ref="AI339:AU339"/>
    <mergeCell ref="AV339:AY339"/>
    <mergeCell ref="H340:L340"/>
    <mergeCell ref="M340:Y340"/>
    <mergeCell ref="Z340:AC340"/>
    <mergeCell ref="AD340:AH340"/>
    <mergeCell ref="AI340:AU340"/>
    <mergeCell ref="AV340:AY340"/>
    <mergeCell ref="H345:L345"/>
    <mergeCell ref="M345:Y345"/>
    <mergeCell ref="Z345:AC345"/>
    <mergeCell ref="AD345:AH345"/>
    <mergeCell ref="AI345:AU345"/>
    <mergeCell ref="AV345:AY345"/>
    <mergeCell ref="H346:AC346"/>
    <mergeCell ref="AD346:AY346"/>
    <mergeCell ref="H347:L347"/>
    <mergeCell ref="M347:Y347"/>
    <mergeCell ref="Z347:AC347"/>
    <mergeCell ref="AD347:AH347"/>
    <mergeCell ref="AI347:AU347"/>
    <mergeCell ref="AV347:AY347"/>
    <mergeCell ref="H343:L343"/>
    <mergeCell ref="M343:Y343"/>
    <mergeCell ref="Z343:AC343"/>
    <mergeCell ref="AD343:AH343"/>
    <mergeCell ref="AI343:AU343"/>
    <mergeCell ref="AV343:AY343"/>
    <mergeCell ref="H344:L344"/>
    <mergeCell ref="M344:Y344"/>
    <mergeCell ref="Z344:AC344"/>
    <mergeCell ref="AD344:AH344"/>
    <mergeCell ref="AI344:AU344"/>
    <mergeCell ref="AV344:AY344"/>
    <mergeCell ref="H350:L350"/>
    <mergeCell ref="M350:Y350"/>
    <mergeCell ref="Z350:AC350"/>
    <mergeCell ref="AD350:AH350"/>
    <mergeCell ref="AI350:AU350"/>
    <mergeCell ref="AV350:AY350"/>
    <mergeCell ref="H351:L351"/>
    <mergeCell ref="M351:Y351"/>
    <mergeCell ref="Z351:AC351"/>
    <mergeCell ref="AD351:AH351"/>
    <mergeCell ref="AI351:AU351"/>
    <mergeCell ref="AV351:AY351"/>
    <mergeCell ref="H348:L348"/>
    <mergeCell ref="M348:Y348"/>
    <mergeCell ref="Z348:AC348"/>
    <mergeCell ref="AD348:AH348"/>
    <mergeCell ref="AI348:AU348"/>
    <mergeCell ref="AV348:AY348"/>
    <mergeCell ref="H349:L349"/>
    <mergeCell ref="M349:Y349"/>
    <mergeCell ref="Z349:AC349"/>
    <mergeCell ref="AD349:AH349"/>
    <mergeCell ref="AI349:AU349"/>
    <mergeCell ref="AV349:AY349"/>
    <mergeCell ref="H354:L354"/>
    <mergeCell ref="M354:Y354"/>
    <mergeCell ref="Z354:AC354"/>
    <mergeCell ref="AD354:AH354"/>
    <mergeCell ref="AI354:AU354"/>
    <mergeCell ref="AV354:AY354"/>
    <mergeCell ref="H355:L355"/>
    <mergeCell ref="M355:Y355"/>
    <mergeCell ref="Z355:AC355"/>
    <mergeCell ref="AD355:AH355"/>
    <mergeCell ref="AI355:AU355"/>
    <mergeCell ref="AV355:AY355"/>
    <mergeCell ref="H352:L352"/>
    <mergeCell ref="M352:Y352"/>
    <mergeCell ref="Z352:AC352"/>
    <mergeCell ref="AD352:AH352"/>
    <mergeCell ref="AI352:AU352"/>
    <mergeCell ref="AV352:AY352"/>
    <mergeCell ref="H353:L353"/>
    <mergeCell ref="M353:Y353"/>
    <mergeCell ref="Z353:AC353"/>
    <mergeCell ref="AD353:AH353"/>
    <mergeCell ref="AI353:AU353"/>
    <mergeCell ref="AV353:AY353"/>
    <mergeCell ref="B362:C362"/>
    <mergeCell ref="D362:M362"/>
    <mergeCell ref="N362:AK362"/>
    <mergeCell ref="AL362:AQ362"/>
    <mergeCell ref="AR362:AU362"/>
    <mergeCell ref="AV362:AX362"/>
    <mergeCell ref="B363:C363"/>
    <mergeCell ref="D363:M363"/>
    <mergeCell ref="N363:AK363"/>
    <mergeCell ref="AL363:AQ363"/>
    <mergeCell ref="AR363:AU363"/>
    <mergeCell ref="AV363:AX363"/>
    <mergeCell ref="H356:L356"/>
    <mergeCell ref="M356:Y356"/>
    <mergeCell ref="Z356:AC356"/>
    <mergeCell ref="AD356:AH356"/>
    <mergeCell ref="AI356:AU356"/>
    <mergeCell ref="AV356:AY356"/>
    <mergeCell ref="G358:AX358"/>
    <mergeCell ref="B361:C361"/>
    <mergeCell ref="D361:M361"/>
    <mergeCell ref="N361:AK361"/>
    <mergeCell ref="AL361:AQ361"/>
    <mergeCell ref="AR361:AU361"/>
    <mergeCell ref="AV361:AX361"/>
    <mergeCell ref="B313:G356"/>
    <mergeCell ref="H313:AC313"/>
    <mergeCell ref="AD313:AY313"/>
    <mergeCell ref="H314:L314"/>
    <mergeCell ref="M314:Y314"/>
    <mergeCell ref="Z314:AC314"/>
    <mergeCell ref="AD314:AH314"/>
    <mergeCell ref="B366:C366"/>
    <mergeCell ref="D366:M366"/>
    <mergeCell ref="N366:AK366"/>
    <mergeCell ref="AL366:AQ366"/>
    <mergeCell ref="AR366:AU366"/>
    <mergeCell ref="AV366:AX366"/>
    <mergeCell ref="B367:C367"/>
    <mergeCell ref="D367:M367"/>
    <mergeCell ref="N367:AK367"/>
    <mergeCell ref="AL367:AQ367"/>
    <mergeCell ref="AR367:AU367"/>
    <mergeCell ref="AV367:AX367"/>
    <mergeCell ref="B364:C364"/>
    <mergeCell ref="D364:M364"/>
    <mergeCell ref="N364:AK364"/>
    <mergeCell ref="AL364:AQ364"/>
    <mergeCell ref="AR364:AU364"/>
    <mergeCell ref="AV364:AX364"/>
    <mergeCell ref="B365:C365"/>
    <mergeCell ref="D365:M365"/>
    <mergeCell ref="N365:AK365"/>
    <mergeCell ref="AL365:AQ365"/>
    <mergeCell ref="AR365:AU365"/>
    <mergeCell ref="AV365:AX365"/>
    <mergeCell ref="B370:C370"/>
    <mergeCell ref="D370:M370"/>
    <mergeCell ref="N370:AK370"/>
    <mergeCell ref="AL370:AQ370"/>
    <mergeCell ref="AR370:AU370"/>
    <mergeCell ref="AV370:AX370"/>
    <mergeCell ref="B371:C371"/>
    <mergeCell ref="D371:M371"/>
    <mergeCell ref="N371:AK371"/>
    <mergeCell ref="AL371:AQ371"/>
    <mergeCell ref="AR371:AU371"/>
    <mergeCell ref="AV371:AX371"/>
    <mergeCell ref="B368:C368"/>
    <mergeCell ref="D368:M368"/>
    <mergeCell ref="N368:AK368"/>
    <mergeCell ref="AL368:AQ368"/>
    <mergeCell ref="AR368:AU368"/>
    <mergeCell ref="AV368:AX368"/>
    <mergeCell ref="B369:C369"/>
    <mergeCell ref="D369:M369"/>
    <mergeCell ref="N369:AK369"/>
    <mergeCell ref="AL369:AQ369"/>
    <mergeCell ref="AR369:AU369"/>
    <mergeCell ref="AV369:AX369"/>
    <mergeCell ref="AS375:AW375"/>
    <mergeCell ref="B376:H376"/>
    <mergeCell ref="I376:M376"/>
    <mergeCell ref="N376:T376"/>
    <mergeCell ref="U376:Y376"/>
    <mergeCell ref="Z376:AF376"/>
    <mergeCell ref="AG376:AK376"/>
    <mergeCell ref="AL376:AR376"/>
    <mergeCell ref="AS376:AW376"/>
    <mergeCell ref="B374:H374"/>
    <mergeCell ref="I374:Y374"/>
    <mergeCell ref="B375:H375"/>
    <mergeCell ref="I375:M375"/>
    <mergeCell ref="N375:T375"/>
    <mergeCell ref="U375:Y375"/>
    <mergeCell ref="Z375:AF375"/>
    <mergeCell ref="AG375:AK375"/>
    <mergeCell ref="AL375:AR375"/>
    <mergeCell ref="B380:C380"/>
    <mergeCell ref="D380:M380"/>
    <mergeCell ref="N380:AK380"/>
    <mergeCell ref="AL380:AQ380"/>
    <mergeCell ref="AR380:AU380"/>
    <mergeCell ref="AV380:AX380"/>
    <mergeCell ref="B381:C381"/>
    <mergeCell ref="D381:M381"/>
    <mergeCell ref="N381:AK381"/>
    <mergeCell ref="AL381:AQ381"/>
    <mergeCell ref="AR381:AU381"/>
    <mergeCell ref="AV381:AX381"/>
    <mergeCell ref="B378:C378"/>
    <mergeCell ref="D378:M378"/>
    <mergeCell ref="N378:AK378"/>
    <mergeCell ref="AL378:AQ378"/>
    <mergeCell ref="AR378:AU378"/>
    <mergeCell ref="AV378:AX378"/>
    <mergeCell ref="B379:C379"/>
    <mergeCell ref="D379:M379"/>
    <mergeCell ref="N379:AK379"/>
    <mergeCell ref="AL379:AQ379"/>
    <mergeCell ref="AR379:AU379"/>
    <mergeCell ref="AV379:AX379"/>
    <mergeCell ref="B384:C384"/>
    <mergeCell ref="D384:M384"/>
    <mergeCell ref="N384:AK384"/>
    <mergeCell ref="AL384:AQ384"/>
    <mergeCell ref="AR384:AU384"/>
    <mergeCell ref="AV384:AX384"/>
    <mergeCell ref="B385:C385"/>
    <mergeCell ref="D385:M385"/>
    <mergeCell ref="N385:AK385"/>
    <mergeCell ref="AL385:AQ385"/>
    <mergeCell ref="AR385:AU385"/>
    <mergeCell ref="AV385:AX385"/>
    <mergeCell ref="B382:C382"/>
    <mergeCell ref="D382:M382"/>
    <mergeCell ref="N382:AK382"/>
    <mergeCell ref="AL382:AQ382"/>
    <mergeCell ref="AR382:AU382"/>
    <mergeCell ref="AV382:AX382"/>
    <mergeCell ref="B383:C383"/>
    <mergeCell ref="D383:M383"/>
    <mergeCell ref="N383:AK383"/>
    <mergeCell ref="AL383:AQ383"/>
    <mergeCell ref="AR383:AU383"/>
    <mergeCell ref="AV383:AX383"/>
    <mergeCell ref="B388:C388"/>
    <mergeCell ref="D388:M388"/>
    <mergeCell ref="N388:AK388"/>
    <mergeCell ref="AL388:AQ388"/>
    <mergeCell ref="AR388:AU388"/>
    <mergeCell ref="AV388:AX388"/>
    <mergeCell ref="B386:C386"/>
    <mergeCell ref="D386:M386"/>
    <mergeCell ref="N386:AK386"/>
    <mergeCell ref="AL386:AQ386"/>
    <mergeCell ref="AR386:AU386"/>
    <mergeCell ref="AV386:AX386"/>
    <mergeCell ref="B387:C387"/>
    <mergeCell ref="D387:M387"/>
    <mergeCell ref="N387:AK387"/>
    <mergeCell ref="AL387:AQ387"/>
    <mergeCell ref="AR387:AU387"/>
    <mergeCell ref="AV387:AX387"/>
  </mergeCells>
  <phoneticPr fontId="4"/>
  <pageMargins left="0.51181102362204722" right="0.39370078740157483" top="0.51181102362204722" bottom="0.15748031496062992" header="0.39370078740157483" footer="0.51181102362204722"/>
  <pageSetup paperSize="9" scale="70" fitToHeight="14" orientation="portrait" r:id="rId1"/>
  <headerFooter differentFirst="1" alignWithMargins="0"/>
  <rowBreaks count="13" manualBreakCount="13">
    <brk id="35" max="50" man="1"/>
    <brk id="65" max="50" man="1"/>
    <brk id="90" max="50" man="1"/>
    <brk id="95" max="50" man="1"/>
    <brk id="141" max="50" man="1"/>
    <brk id="173" max="50" man="1"/>
    <brk id="197" max="50" man="1"/>
    <brk id="203" max="50" man="1"/>
    <brk id="249" max="50" man="1"/>
    <brk id="281" max="50" man="1"/>
    <brk id="305" max="50" man="1"/>
    <brk id="311" max="50" man="1"/>
    <brk id="357" max="50" man="1"/>
  </rowBreaks>
  <drawing r:id="rId2"/>
  <legacyDrawing r:id="rId3"/>
  <oleObjects>
    <oleObject progId="PowerPoint.Slide.12" shapeId="3079" r:id="rId4"/>
    <oleObject progId="PowerPoint.Slide.12" shapeId="3081" r:id="rId5"/>
    <oleObject progId="PowerPoint.Slide.12" shapeId="3082" r:id="rId6"/>
    <oleObject progId="PowerPoint.Slide.12" shapeId="3083" r:id="rId7"/>
    <oleObject progId="PowerPoint.Slide.12" shapeId="3084" r:id="rId8"/>
    <oleObject progId="PowerPoint.Slide.12" shapeId="3085" r:id="rId9"/>
    <oleObject progId="PowerPoint.Slide.12" shapeId="3086" r:id="rId10"/>
    <oleObject progId="PowerPoint.Slide.12" shapeId="3087" r:id="rId11"/>
    <oleObject progId="PowerPoint.Slide.12" shapeId="3088" r:id="rId12"/>
    <oleObject progId="PowerPoint.Slide.12" shapeId="3089" r:id="rId13"/>
    <oleObject progId="PowerPoint.Slide.12" shapeId="3090" r:id="rId14"/>
    <oleObject progId="PowerPoint.Slide.12" shapeId="3091" r:id="rId15"/>
    <oleObject progId="PowerPoint.Slide.12" shapeId="3092" r:id="rId16"/>
    <oleObject progId="PowerPoint.Slide.12" shapeId="3093" r:id="rId17"/>
  </oleObjects>
</worksheet>
</file>

<file path=xl/worksheets/sheet3.xml><?xml version="1.0" encoding="utf-8"?>
<worksheet xmlns="http://schemas.openxmlformats.org/spreadsheetml/2006/main" xmlns:r="http://schemas.openxmlformats.org/officeDocument/2006/relationships">
  <sheetPr>
    <tabColor rgb="FFFF0000"/>
  </sheetPr>
  <dimension ref="A1:BG767"/>
  <sheetViews>
    <sheetView view="pageBreakPreview" topLeftCell="A73" zoomScale="75" zoomScaleNormal="100" zoomScaleSheetLayoutView="75" zoomScalePageLayoutView="30" workbookViewId="0">
      <selection activeCell="H10" sqref="H10:AY10"/>
    </sheetView>
  </sheetViews>
  <sheetFormatPr defaultRowHeight="13.5"/>
  <cols>
    <col min="1" max="2" width="2.25" style="120" customWidth="1"/>
    <col min="3" max="3" width="3.625" style="120" customWidth="1"/>
    <col min="4" max="6" width="2.25" style="120" customWidth="1"/>
    <col min="7" max="7" width="1.625" style="120" customWidth="1"/>
    <col min="8" max="25" width="2.25" style="120" customWidth="1"/>
    <col min="26" max="28" width="2.75" style="120" customWidth="1"/>
    <col min="29" max="34" width="2.25" style="120" customWidth="1"/>
    <col min="35" max="35" width="2.625" style="120" customWidth="1"/>
    <col min="36" max="36" width="3.5" style="120" customWidth="1"/>
    <col min="37" max="46" width="2.625" style="120" customWidth="1"/>
    <col min="47" max="47" width="3.5" style="120" customWidth="1"/>
    <col min="48" max="52" width="2.25" style="120" customWidth="1"/>
    <col min="53" max="54" width="2.25" style="136" customWidth="1"/>
    <col min="55" max="58" width="2.25" style="136" hidden="1" customWidth="1"/>
    <col min="59" max="59" width="8" style="136" hidden="1" customWidth="1"/>
    <col min="60" max="60" width="0" style="136" hidden="1" customWidth="1"/>
    <col min="61" max="16384" width="9" style="136"/>
  </cols>
  <sheetData>
    <row r="1" spans="2:51" ht="23.25" customHeight="1">
      <c r="AQ1" s="1722"/>
      <c r="AR1" s="1722"/>
      <c r="AS1" s="1722"/>
      <c r="AT1" s="1722"/>
      <c r="AU1" s="1722"/>
      <c r="AV1" s="1722"/>
      <c r="AW1" s="1722"/>
      <c r="AX1" s="121"/>
    </row>
    <row r="2" spans="2:51" ht="21.75" customHeight="1" thickBot="1">
      <c r="AK2" s="1258" t="s">
        <v>0</v>
      </c>
      <c r="AL2" s="1258"/>
      <c r="AM2" s="1258"/>
      <c r="AN2" s="1258"/>
      <c r="AO2" s="1258"/>
      <c r="AP2" s="1258"/>
      <c r="AQ2" s="1258"/>
      <c r="AR2" s="1258">
        <v>292</v>
      </c>
      <c r="AS2" s="1258"/>
      <c r="AT2" s="1258"/>
      <c r="AU2" s="1258"/>
      <c r="AV2" s="1258"/>
      <c r="AW2" s="1258"/>
      <c r="AX2" s="1258"/>
      <c r="AY2" s="1258"/>
    </row>
    <row r="3" spans="2:51" ht="19.5" thickBot="1">
      <c r="B3" s="1723" t="s">
        <v>98</v>
      </c>
      <c r="C3" s="1724"/>
      <c r="D3" s="1724"/>
      <c r="E3" s="1724"/>
      <c r="F3" s="1724"/>
      <c r="G3" s="1724"/>
      <c r="H3" s="1724"/>
      <c r="I3" s="1724"/>
      <c r="J3" s="1724"/>
      <c r="K3" s="1724"/>
      <c r="L3" s="1724"/>
      <c r="M3" s="1724"/>
      <c r="N3" s="1724"/>
      <c r="O3" s="1724"/>
      <c r="P3" s="1724"/>
      <c r="Q3" s="1724"/>
      <c r="R3" s="1724"/>
      <c r="S3" s="1724"/>
      <c r="T3" s="1724"/>
      <c r="U3" s="1724"/>
      <c r="V3" s="1724"/>
      <c r="W3" s="1724"/>
      <c r="X3" s="1724"/>
      <c r="Y3" s="1724"/>
      <c r="Z3" s="1724"/>
      <c r="AA3" s="1724"/>
      <c r="AB3" s="1724"/>
      <c r="AC3" s="1724"/>
      <c r="AD3" s="1724"/>
      <c r="AE3" s="1724"/>
      <c r="AF3" s="1724"/>
      <c r="AG3" s="1724"/>
      <c r="AH3" s="1724"/>
      <c r="AI3" s="1724"/>
      <c r="AJ3" s="1724"/>
      <c r="AK3" s="1724"/>
      <c r="AL3" s="1724"/>
      <c r="AM3" s="1724"/>
      <c r="AN3" s="1724"/>
      <c r="AO3" s="1724"/>
      <c r="AP3" s="1724"/>
      <c r="AQ3" s="1724"/>
      <c r="AR3" s="1724"/>
      <c r="AS3" s="1724"/>
      <c r="AT3" s="1724"/>
      <c r="AU3" s="1724"/>
      <c r="AV3" s="1724"/>
      <c r="AW3" s="1724"/>
      <c r="AX3" s="1724"/>
      <c r="AY3" s="1725"/>
    </row>
    <row r="4" spans="2:51" ht="21" customHeight="1">
      <c r="B4" s="1260" t="s">
        <v>49</v>
      </c>
      <c r="C4" s="1261"/>
      <c r="D4" s="1261"/>
      <c r="E4" s="1261"/>
      <c r="F4" s="1261"/>
      <c r="G4" s="1261"/>
      <c r="H4" s="1284" t="s">
        <v>1287</v>
      </c>
      <c r="I4" s="1285"/>
      <c r="J4" s="1285"/>
      <c r="K4" s="1285"/>
      <c r="L4" s="1285"/>
      <c r="M4" s="1285"/>
      <c r="N4" s="1285"/>
      <c r="O4" s="1285"/>
      <c r="P4" s="1285"/>
      <c r="Q4" s="1285"/>
      <c r="R4" s="1285"/>
      <c r="S4" s="1285"/>
      <c r="T4" s="1285"/>
      <c r="U4" s="1285"/>
      <c r="V4" s="1285"/>
      <c r="W4" s="1285"/>
      <c r="X4" s="1285"/>
      <c r="Y4" s="1285"/>
      <c r="Z4" s="1265" t="s">
        <v>1288</v>
      </c>
      <c r="AA4" s="1266"/>
      <c r="AB4" s="1266"/>
      <c r="AC4" s="1266"/>
      <c r="AD4" s="1266"/>
      <c r="AE4" s="1267"/>
      <c r="AF4" s="1266" t="s">
        <v>101</v>
      </c>
      <c r="AG4" s="1266"/>
      <c r="AH4" s="1266"/>
      <c r="AI4" s="1266"/>
      <c r="AJ4" s="1266"/>
      <c r="AK4" s="1266"/>
      <c r="AL4" s="1266"/>
      <c r="AM4" s="1266"/>
      <c r="AN4" s="1266"/>
      <c r="AO4" s="1266"/>
      <c r="AP4" s="1266"/>
      <c r="AQ4" s="1267"/>
      <c r="AR4" s="1268" t="s">
        <v>1</v>
      </c>
      <c r="AS4" s="1266"/>
      <c r="AT4" s="1266"/>
      <c r="AU4" s="1266"/>
      <c r="AV4" s="1266"/>
      <c r="AW4" s="1266"/>
      <c r="AX4" s="1266"/>
      <c r="AY4" s="1269"/>
    </row>
    <row r="5" spans="2:51" ht="28.15" customHeight="1">
      <c r="B5" s="1235" t="s">
        <v>59</v>
      </c>
      <c r="C5" s="1236"/>
      <c r="D5" s="1236"/>
      <c r="E5" s="1236"/>
      <c r="F5" s="1236"/>
      <c r="G5" s="1237"/>
      <c r="H5" s="1736" t="s">
        <v>1289</v>
      </c>
      <c r="I5" s="1737"/>
      <c r="J5" s="1737"/>
      <c r="K5" s="1737"/>
      <c r="L5" s="1737"/>
      <c r="M5" s="1737"/>
      <c r="N5" s="1737"/>
      <c r="O5" s="1737"/>
      <c r="P5" s="1737"/>
      <c r="Q5" s="1737"/>
      <c r="R5" s="1737"/>
      <c r="S5" s="1737"/>
      <c r="T5" s="1737"/>
      <c r="U5" s="1737"/>
      <c r="V5" s="1737"/>
      <c r="W5" s="1738"/>
      <c r="X5" s="1738"/>
      <c r="Y5" s="1739"/>
      <c r="Z5" s="1241" t="s">
        <v>2</v>
      </c>
      <c r="AA5" s="1242"/>
      <c r="AB5" s="1242"/>
      <c r="AC5" s="1242"/>
      <c r="AD5" s="1242"/>
      <c r="AE5" s="1243"/>
      <c r="AF5" s="1242" t="s">
        <v>1290</v>
      </c>
      <c r="AG5" s="1242"/>
      <c r="AH5" s="1242"/>
      <c r="AI5" s="1242"/>
      <c r="AJ5" s="1242"/>
      <c r="AK5" s="1242"/>
      <c r="AL5" s="1242"/>
      <c r="AM5" s="1242"/>
      <c r="AN5" s="1242"/>
      <c r="AO5" s="1242"/>
      <c r="AP5" s="1242"/>
      <c r="AQ5" s="1243"/>
      <c r="AR5" s="1244" t="s">
        <v>1363</v>
      </c>
      <c r="AS5" s="1245"/>
      <c r="AT5" s="1245"/>
      <c r="AU5" s="1245"/>
      <c r="AV5" s="1245"/>
      <c r="AW5" s="1245"/>
      <c r="AX5" s="1245"/>
      <c r="AY5" s="1246"/>
    </row>
    <row r="6" spans="2:51" ht="30.75" customHeight="1">
      <c r="B6" s="1247" t="s">
        <v>3</v>
      </c>
      <c r="C6" s="1248"/>
      <c r="D6" s="1248"/>
      <c r="E6" s="1248"/>
      <c r="F6" s="1248"/>
      <c r="G6" s="1248"/>
      <c r="H6" s="1283" t="s">
        <v>103</v>
      </c>
      <c r="I6" s="1080"/>
      <c r="J6" s="1080"/>
      <c r="K6" s="1080"/>
      <c r="L6" s="1080"/>
      <c r="M6" s="1080"/>
      <c r="N6" s="1080"/>
      <c r="O6" s="1080"/>
      <c r="P6" s="1080"/>
      <c r="Q6" s="1080"/>
      <c r="R6" s="1080"/>
      <c r="S6" s="1080"/>
      <c r="T6" s="1080"/>
      <c r="U6" s="1080"/>
      <c r="V6" s="1080"/>
      <c r="W6" s="1080"/>
      <c r="X6" s="1080"/>
      <c r="Y6" s="1080"/>
      <c r="Z6" s="1251" t="s">
        <v>76</v>
      </c>
      <c r="AA6" s="1252"/>
      <c r="AB6" s="1252"/>
      <c r="AC6" s="1252"/>
      <c r="AD6" s="1252"/>
      <c r="AE6" s="1253"/>
      <c r="AF6" s="1254" t="s">
        <v>108</v>
      </c>
      <c r="AG6" s="1254"/>
      <c r="AH6" s="1254"/>
      <c r="AI6" s="1254"/>
      <c r="AJ6" s="1254"/>
      <c r="AK6" s="1254"/>
      <c r="AL6" s="1254"/>
      <c r="AM6" s="1254"/>
      <c r="AN6" s="1254"/>
      <c r="AO6" s="1254"/>
      <c r="AP6" s="1254"/>
      <c r="AQ6" s="1254"/>
      <c r="AR6" s="1080"/>
      <c r="AS6" s="1080"/>
      <c r="AT6" s="1080"/>
      <c r="AU6" s="1080"/>
      <c r="AV6" s="1080"/>
      <c r="AW6" s="1080"/>
      <c r="AX6" s="1080"/>
      <c r="AY6" s="1255"/>
    </row>
    <row r="7" spans="2:51" ht="18" customHeight="1">
      <c r="B7" s="1212" t="s">
        <v>1291</v>
      </c>
      <c r="C7" s="1213"/>
      <c r="D7" s="1213"/>
      <c r="E7" s="1213"/>
      <c r="F7" s="1213"/>
      <c r="G7" s="1213"/>
      <c r="H7" s="1729" t="s">
        <v>1292</v>
      </c>
      <c r="I7" s="1730"/>
      <c r="J7" s="1730"/>
      <c r="K7" s="1730"/>
      <c r="L7" s="1730"/>
      <c r="M7" s="1730"/>
      <c r="N7" s="1730"/>
      <c r="O7" s="1730"/>
      <c r="P7" s="1730"/>
      <c r="Q7" s="1730"/>
      <c r="R7" s="1730"/>
      <c r="S7" s="1730"/>
      <c r="T7" s="1730"/>
      <c r="U7" s="1730"/>
      <c r="V7" s="1730"/>
      <c r="W7" s="1644"/>
      <c r="X7" s="1644"/>
      <c r="Y7" s="1645"/>
      <c r="Z7" s="1222" t="s">
        <v>1293</v>
      </c>
      <c r="AA7" s="1080"/>
      <c r="AB7" s="1080"/>
      <c r="AC7" s="1080"/>
      <c r="AD7" s="1080"/>
      <c r="AE7" s="1081"/>
      <c r="AF7" s="1275" t="s">
        <v>1294</v>
      </c>
      <c r="AG7" s="1276"/>
      <c r="AH7" s="1276"/>
      <c r="AI7" s="1276"/>
      <c r="AJ7" s="1276"/>
      <c r="AK7" s="1276"/>
      <c r="AL7" s="1276"/>
      <c r="AM7" s="1276"/>
      <c r="AN7" s="1276"/>
      <c r="AO7" s="1276"/>
      <c r="AP7" s="1276"/>
      <c r="AQ7" s="1276"/>
      <c r="AR7" s="1276"/>
      <c r="AS7" s="1276"/>
      <c r="AT7" s="1276"/>
      <c r="AU7" s="1276"/>
      <c r="AV7" s="1276"/>
      <c r="AW7" s="1276"/>
      <c r="AX7" s="1276"/>
      <c r="AY7" s="1277"/>
    </row>
    <row r="8" spans="2:51" ht="24" customHeight="1">
      <c r="B8" s="1214"/>
      <c r="C8" s="1215"/>
      <c r="D8" s="1215"/>
      <c r="E8" s="1215"/>
      <c r="F8" s="1215"/>
      <c r="G8" s="1215"/>
      <c r="H8" s="1731"/>
      <c r="I8" s="1732"/>
      <c r="J8" s="1732"/>
      <c r="K8" s="1732"/>
      <c r="L8" s="1732"/>
      <c r="M8" s="1732"/>
      <c r="N8" s="1732"/>
      <c r="O8" s="1732"/>
      <c r="P8" s="1732"/>
      <c r="Q8" s="1732"/>
      <c r="R8" s="1732"/>
      <c r="S8" s="1732"/>
      <c r="T8" s="1732"/>
      <c r="U8" s="1732"/>
      <c r="V8" s="1732"/>
      <c r="W8" s="1647"/>
      <c r="X8" s="1647"/>
      <c r="Y8" s="1648"/>
      <c r="Z8" s="1223"/>
      <c r="AA8" s="1080"/>
      <c r="AB8" s="1080"/>
      <c r="AC8" s="1080"/>
      <c r="AD8" s="1080"/>
      <c r="AE8" s="1081"/>
      <c r="AF8" s="1278"/>
      <c r="AG8" s="1279"/>
      <c r="AH8" s="1279"/>
      <c r="AI8" s="1279"/>
      <c r="AJ8" s="1279"/>
      <c r="AK8" s="1279"/>
      <c r="AL8" s="1279"/>
      <c r="AM8" s="1279"/>
      <c r="AN8" s="1279"/>
      <c r="AO8" s="1279"/>
      <c r="AP8" s="1279"/>
      <c r="AQ8" s="1279"/>
      <c r="AR8" s="1279"/>
      <c r="AS8" s="1279"/>
      <c r="AT8" s="1279"/>
      <c r="AU8" s="1279"/>
      <c r="AV8" s="1279"/>
      <c r="AW8" s="1279"/>
      <c r="AX8" s="1279"/>
      <c r="AY8" s="1280"/>
    </row>
    <row r="9" spans="2:51" ht="81.75" customHeight="1">
      <c r="B9" s="1229" t="s">
        <v>1295</v>
      </c>
      <c r="C9" s="1230"/>
      <c r="D9" s="1230"/>
      <c r="E9" s="1230"/>
      <c r="F9" s="1230"/>
      <c r="G9" s="1230"/>
      <c r="H9" s="1733" t="s">
        <v>1296</v>
      </c>
      <c r="I9" s="1734"/>
      <c r="J9" s="1734"/>
      <c r="K9" s="1734"/>
      <c r="L9" s="1734"/>
      <c r="M9" s="1734"/>
      <c r="N9" s="1734"/>
      <c r="O9" s="1734"/>
      <c r="P9" s="1734"/>
      <c r="Q9" s="1734"/>
      <c r="R9" s="1734"/>
      <c r="S9" s="1734"/>
      <c r="T9" s="1734"/>
      <c r="U9" s="1734"/>
      <c r="V9" s="1734"/>
      <c r="W9" s="1734"/>
      <c r="X9" s="1734"/>
      <c r="Y9" s="1734"/>
      <c r="Z9" s="1734"/>
      <c r="AA9" s="1734"/>
      <c r="AB9" s="1734"/>
      <c r="AC9" s="1734"/>
      <c r="AD9" s="1734"/>
      <c r="AE9" s="1734"/>
      <c r="AF9" s="1734"/>
      <c r="AG9" s="1734"/>
      <c r="AH9" s="1734"/>
      <c r="AI9" s="1734"/>
      <c r="AJ9" s="1734"/>
      <c r="AK9" s="1734"/>
      <c r="AL9" s="1734"/>
      <c r="AM9" s="1734"/>
      <c r="AN9" s="1734"/>
      <c r="AO9" s="1734"/>
      <c r="AP9" s="1734"/>
      <c r="AQ9" s="1734"/>
      <c r="AR9" s="1734"/>
      <c r="AS9" s="1734"/>
      <c r="AT9" s="1734"/>
      <c r="AU9" s="1734"/>
      <c r="AV9" s="1734"/>
      <c r="AW9" s="1734"/>
      <c r="AX9" s="1734"/>
      <c r="AY9" s="1735"/>
    </row>
    <row r="10" spans="2:51" ht="256.5" customHeight="1">
      <c r="B10" s="1229" t="s">
        <v>1297</v>
      </c>
      <c r="C10" s="1230"/>
      <c r="D10" s="1230"/>
      <c r="E10" s="1230"/>
      <c r="F10" s="1230"/>
      <c r="G10" s="1230"/>
      <c r="H10" s="1726" t="s">
        <v>1298</v>
      </c>
      <c r="I10" s="1727"/>
      <c r="J10" s="1727"/>
      <c r="K10" s="1727"/>
      <c r="L10" s="1727"/>
      <c r="M10" s="1727"/>
      <c r="N10" s="1727"/>
      <c r="O10" s="1727"/>
      <c r="P10" s="1727"/>
      <c r="Q10" s="1727"/>
      <c r="R10" s="1727"/>
      <c r="S10" s="1727"/>
      <c r="T10" s="1727"/>
      <c r="U10" s="1727"/>
      <c r="V10" s="1727"/>
      <c r="W10" s="1727"/>
      <c r="X10" s="1727"/>
      <c r="Y10" s="1727"/>
      <c r="Z10" s="1727"/>
      <c r="AA10" s="1727"/>
      <c r="AB10" s="1727"/>
      <c r="AC10" s="1727"/>
      <c r="AD10" s="1727"/>
      <c r="AE10" s="1727"/>
      <c r="AF10" s="1727"/>
      <c r="AG10" s="1727"/>
      <c r="AH10" s="1727"/>
      <c r="AI10" s="1727"/>
      <c r="AJ10" s="1727"/>
      <c r="AK10" s="1727"/>
      <c r="AL10" s="1727"/>
      <c r="AM10" s="1727"/>
      <c r="AN10" s="1727"/>
      <c r="AO10" s="1727"/>
      <c r="AP10" s="1727"/>
      <c r="AQ10" s="1727"/>
      <c r="AR10" s="1727"/>
      <c r="AS10" s="1727"/>
      <c r="AT10" s="1727"/>
      <c r="AU10" s="1727"/>
      <c r="AV10" s="1727"/>
      <c r="AW10" s="1727"/>
      <c r="AX10" s="1727"/>
      <c r="AY10" s="1728"/>
    </row>
    <row r="11" spans="2:51" ht="29.25" customHeight="1">
      <c r="B11" s="1229" t="s">
        <v>4</v>
      </c>
      <c r="C11" s="1230"/>
      <c r="D11" s="1230"/>
      <c r="E11" s="1230"/>
      <c r="F11" s="1230"/>
      <c r="G11" s="1231"/>
      <c r="H11" s="1232" t="s">
        <v>133</v>
      </c>
      <c r="I11" s="1233"/>
      <c r="J11" s="1233"/>
      <c r="K11" s="1233"/>
      <c r="L11" s="1233"/>
      <c r="M11" s="1233"/>
      <c r="N11" s="1233"/>
      <c r="O11" s="1233"/>
      <c r="P11" s="1233"/>
      <c r="Q11" s="1233"/>
      <c r="R11" s="1233"/>
      <c r="S11" s="1233"/>
      <c r="T11" s="1233"/>
      <c r="U11" s="1233"/>
      <c r="V11" s="1233"/>
      <c r="W11" s="1233"/>
      <c r="X11" s="1233"/>
      <c r="Y11" s="1233"/>
      <c r="Z11" s="1233"/>
      <c r="AA11" s="1233"/>
      <c r="AB11" s="1233"/>
      <c r="AC11" s="1233"/>
      <c r="AD11" s="1233"/>
      <c r="AE11" s="1233"/>
      <c r="AF11" s="1233"/>
      <c r="AG11" s="1233"/>
      <c r="AH11" s="1233"/>
      <c r="AI11" s="1233"/>
      <c r="AJ11" s="1233"/>
      <c r="AK11" s="1233"/>
      <c r="AL11" s="1233"/>
      <c r="AM11" s="1233"/>
      <c r="AN11" s="1233"/>
      <c r="AO11" s="1233"/>
      <c r="AP11" s="1233"/>
      <c r="AQ11" s="1233"/>
      <c r="AR11" s="1233"/>
      <c r="AS11" s="1233"/>
      <c r="AT11" s="1233"/>
      <c r="AU11" s="1233"/>
      <c r="AV11" s="1233"/>
      <c r="AW11" s="1233"/>
      <c r="AX11" s="1233"/>
      <c r="AY11" s="1234"/>
    </row>
    <row r="12" spans="2:51" ht="21" customHeight="1">
      <c r="B12" s="1199" t="s">
        <v>1299</v>
      </c>
      <c r="C12" s="1200"/>
      <c r="D12" s="1200"/>
      <c r="E12" s="1200"/>
      <c r="F12" s="1200"/>
      <c r="G12" s="1201"/>
      <c r="H12" s="1205"/>
      <c r="I12" s="1206"/>
      <c r="J12" s="1206"/>
      <c r="K12" s="1206"/>
      <c r="L12" s="1206"/>
      <c r="M12" s="1206"/>
      <c r="N12" s="1206"/>
      <c r="O12" s="1206"/>
      <c r="P12" s="1206"/>
      <c r="Q12" s="1171" t="s">
        <v>1300</v>
      </c>
      <c r="R12" s="1172"/>
      <c r="S12" s="1172"/>
      <c r="T12" s="1172"/>
      <c r="U12" s="1172"/>
      <c r="V12" s="1172"/>
      <c r="W12" s="1207"/>
      <c r="X12" s="1171" t="s">
        <v>1301</v>
      </c>
      <c r="Y12" s="1172"/>
      <c r="Z12" s="1172"/>
      <c r="AA12" s="1172"/>
      <c r="AB12" s="1172"/>
      <c r="AC12" s="1172"/>
      <c r="AD12" s="1207"/>
      <c r="AE12" s="1171" t="s">
        <v>1302</v>
      </c>
      <c r="AF12" s="1172"/>
      <c r="AG12" s="1172"/>
      <c r="AH12" s="1172"/>
      <c r="AI12" s="1172"/>
      <c r="AJ12" s="1172"/>
      <c r="AK12" s="1207"/>
      <c r="AL12" s="1171" t="s">
        <v>1303</v>
      </c>
      <c r="AM12" s="1172"/>
      <c r="AN12" s="1172"/>
      <c r="AO12" s="1172"/>
      <c r="AP12" s="1172"/>
      <c r="AQ12" s="1172"/>
      <c r="AR12" s="1207"/>
      <c r="AS12" s="1171" t="s">
        <v>513</v>
      </c>
      <c r="AT12" s="1172"/>
      <c r="AU12" s="1172"/>
      <c r="AV12" s="1172"/>
      <c r="AW12" s="1172"/>
      <c r="AX12" s="1172"/>
      <c r="AY12" s="1173"/>
    </row>
    <row r="13" spans="2:51" ht="21" customHeight="1">
      <c r="B13" s="1107"/>
      <c r="C13" s="1108"/>
      <c r="D13" s="1108"/>
      <c r="E13" s="1108"/>
      <c r="F13" s="1108"/>
      <c r="G13" s="1109"/>
      <c r="H13" s="1174" t="s">
        <v>5</v>
      </c>
      <c r="I13" s="1175"/>
      <c r="J13" s="1180" t="s">
        <v>6</v>
      </c>
      <c r="K13" s="1181"/>
      <c r="L13" s="1181"/>
      <c r="M13" s="1181"/>
      <c r="N13" s="1181"/>
      <c r="O13" s="1181"/>
      <c r="P13" s="1182"/>
      <c r="Q13" s="1721">
        <v>1123</v>
      </c>
      <c r="R13" s="1721"/>
      <c r="S13" s="1721"/>
      <c r="T13" s="1721"/>
      <c r="U13" s="1721"/>
      <c r="V13" s="1721"/>
      <c r="W13" s="1721"/>
      <c r="X13" s="1721">
        <v>1016</v>
      </c>
      <c r="Y13" s="1721"/>
      <c r="Z13" s="1721"/>
      <c r="AA13" s="1721"/>
      <c r="AB13" s="1721"/>
      <c r="AC13" s="1721"/>
      <c r="AD13" s="1721"/>
      <c r="AE13" s="1183">
        <v>933</v>
      </c>
      <c r="AF13" s="1183"/>
      <c r="AG13" s="1183"/>
      <c r="AH13" s="1183"/>
      <c r="AI13" s="1183"/>
      <c r="AJ13" s="1183"/>
      <c r="AK13" s="1183"/>
      <c r="AL13" s="1183">
        <v>861</v>
      </c>
      <c r="AM13" s="1183"/>
      <c r="AN13" s="1183"/>
      <c r="AO13" s="1183"/>
      <c r="AP13" s="1183"/>
      <c r="AQ13" s="1183"/>
      <c r="AR13" s="1183"/>
      <c r="AS13" s="1184">
        <v>808</v>
      </c>
      <c r="AT13" s="1184"/>
      <c r="AU13" s="1184"/>
      <c r="AV13" s="1184"/>
      <c r="AW13" s="1184"/>
      <c r="AX13" s="1184"/>
      <c r="AY13" s="1185"/>
    </row>
    <row r="14" spans="2:51" ht="21" customHeight="1">
      <c r="B14" s="1107"/>
      <c r="C14" s="1108"/>
      <c r="D14" s="1108"/>
      <c r="E14" s="1108"/>
      <c r="F14" s="1108"/>
      <c r="G14" s="1109"/>
      <c r="H14" s="1176"/>
      <c r="I14" s="1177"/>
      <c r="J14" s="1186" t="s">
        <v>7</v>
      </c>
      <c r="K14" s="1187"/>
      <c r="L14" s="1187"/>
      <c r="M14" s="1187"/>
      <c r="N14" s="1187"/>
      <c r="O14" s="1187"/>
      <c r="P14" s="1188"/>
      <c r="Q14" s="1208" t="s">
        <v>1304</v>
      </c>
      <c r="R14" s="1208"/>
      <c r="S14" s="1208"/>
      <c r="T14" s="1208"/>
      <c r="U14" s="1208"/>
      <c r="V14" s="1208"/>
      <c r="W14" s="1208"/>
      <c r="X14" s="1208" t="s">
        <v>1304</v>
      </c>
      <c r="Y14" s="1208"/>
      <c r="Z14" s="1208"/>
      <c r="AA14" s="1208"/>
      <c r="AB14" s="1208"/>
      <c r="AC14" s="1208"/>
      <c r="AD14" s="1208"/>
      <c r="AE14" s="1135" t="s">
        <v>1305</v>
      </c>
      <c r="AF14" s="1135"/>
      <c r="AG14" s="1135"/>
      <c r="AH14" s="1135"/>
      <c r="AI14" s="1135"/>
      <c r="AJ14" s="1135"/>
      <c r="AK14" s="1135"/>
      <c r="AL14" s="1208"/>
      <c r="AM14" s="1208"/>
      <c r="AN14" s="1208"/>
      <c r="AO14" s="1208"/>
      <c r="AP14" s="1208"/>
      <c r="AQ14" s="1208"/>
      <c r="AR14" s="1208"/>
      <c r="AS14" s="1719"/>
      <c r="AT14" s="1719"/>
      <c r="AU14" s="1719"/>
      <c r="AV14" s="1719"/>
      <c r="AW14" s="1719"/>
      <c r="AX14" s="1719"/>
      <c r="AY14" s="1720"/>
    </row>
    <row r="15" spans="2:51" ht="24.75" customHeight="1">
      <c r="B15" s="1107"/>
      <c r="C15" s="1108"/>
      <c r="D15" s="1108"/>
      <c r="E15" s="1108"/>
      <c r="F15" s="1108"/>
      <c r="G15" s="1109"/>
      <c r="H15" s="1176"/>
      <c r="I15" s="1177"/>
      <c r="J15" s="1186" t="s">
        <v>8</v>
      </c>
      <c r="K15" s="1187"/>
      <c r="L15" s="1187"/>
      <c r="M15" s="1187"/>
      <c r="N15" s="1187"/>
      <c r="O15" s="1187"/>
      <c r="P15" s="1188"/>
      <c r="Q15" s="1208" t="s">
        <v>1304</v>
      </c>
      <c r="R15" s="1208"/>
      <c r="S15" s="1208"/>
      <c r="T15" s="1208"/>
      <c r="U15" s="1208"/>
      <c r="V15" s="1208"/>
      <c r="W15" s="1208"/>
      <c r="X15" s="1208" t="s">
        <v>1304</v>
      </c>
      <c r="Y15" s="1208"/>
      <c r="Z15" s="1208"/>
      <c r="AA15" s="1208"/>
      <c r="AB15" s="1208"/>
      <c r="AC15" s="1208"/>
      <c r="AD15" s="1208"/>
      <c r="AE15" s="1135" t="s">
        <v>1305</v>
      </c>
      <c r="AF15" s="1135"/>
      <c r="AG15" s="1135"/>
      <c r="AH15" s="1135"/>
      <c r="AI15" s="1135"/>
      <c r="AJ15" s="1135"/>
      <c r="AK15" s="1135"/>
      <c r="AL15" s="1208"/>
      <c r="AM15" s="1208"/>
      <c r="AN15" s="1208"/>
      <c r="AO15" s="1208"/>
      <c r="AP15" s="1208"/>
      <c r="AQ15" s="1208"/>
      <c r="AR15" s="1208"/>
      <c r="AS15" s="1719"/>
      <c r="AT15" s="1719"/>
      <c r="AU15" s="1719"/>
      <c r="AV15" s="1719"/>
      <c r="AW15" s="1719"/>
      <c r="AX15" s="1719"/>
      <c r="AY15" s="1720"/>
    </row>
    <row r="16" spans="2:51" ht="24.75" customHeight="1">
      <c r="B16" s="1107"/>
      <c r="C16" s="1108"/>
      <c r="D16" s="1108"/>
      <c r="E16" s="1108"/>
      <c r="F16" s="1108"/>
      <c r="G16" s="1109"/>
      <c r="H16" s="1178"/>
      <c r="I16" s="1179"/>
      <c r="J16" s="1209" t="s">
        <v>26</v>
      </c>
      <c r="K16" s="1210"/>
      <c r="L16" s="1210"/>
      <c r="M16" s="1210"/>
      <c r="N16" s="1210"/>
      <c r="O16" s="1210"/>
      <c r="P16" s="1211"/>
      <c r="Q16" s="1718">
        <v>1123</v>
      </c>
      <c r="R16" s="1718"/>
      <c r="S16" s="1718"/>
      <c r="T16" s="1718"/>
      <c r="U16" s="1718"/>
      <c r="V16" s="1718"/>
      <c r="W16" s="1718"/>
      <c r="X16" s="1718">
        <v>1016</v>
      </c>
      <c r="Y16" s="1718"/>
      <c r="Z16" s="1718"/>
      <c r="AA16" s="1718"/>
      <c r="AB16" s="1718"/>
      <c r="AC16" s="1718"/>
      <c r="AD16" s="1718"/>
      <c r="AE16" s="1195">
        <f>SUM(AE13:AK15)</f>
        <v>933</v>
      </c>
      <c r="AF16" s="1195"/>
      <c r="AG16" s="1195"/>
      <c r="AH16" s="1195"/>
      <c r="AI16" s="1195"/>
      <c r="AJ16" s="1195"/>
      <c r="AK16" s="1195"/>
      <c r="AL16" s="1195">
        <f>SUM(AL13:AR15)</f>
        <v>861</v>
      </c>
      <c r="AM16" s="1195"/>
      <c r="AN16" s="1195"/>
      <c r="AO16" s="1195"/>
      <c r="AP16" s="1195"/>
      <c r="AQ16" s="1195"/>
      <c r="AR16" s="1195"/>
      <c r="AS16" s="1196">
        <v>808</v>
      </c>
      <c r="AT16" s="1196"/>
      <c r="AU16" s="1196"/>
      <c r="AV16" s="1196"/>
      <c r="AW16" s="1196"/>
      <c r="AX16" s="1196"/>
      <c r="AY16" s="1197"/>
    </row>
    <row r="17" spans="2:51" ht="24.75" customHeight="1">
      <c r="B17" s="1107"/>
      <c r="C17" s="1108"/>
      <c r="D17" s="1108"/>
      <c r="E17" s="1108"/>
      <c r="F17" s="1108"/>
      <c r="G17" s="1109"/>
      <c r="H17" s="1192" t="s">
        <v>9</v>
      </c>
      <c r="I17" s="1193"/>
      <c r="J17" s="1193"/>
      <c r="K17" s="1193"/>
      <c r="L17" s="1193"/>
      <c r="M17" s="1193"/>
      <c r="N17" s="1193"/>
      <c r="O17" s="1193"/>
      <c r="P17" s="1193"/>
      <c r="Q17" s="1717">
        <v>1003</v>
      </c>
      <c r="R17" s="1717"/>
      <c r="S17" s="1717"/>
      <c r="T17" s="1717"/>
      <c r="U17" s="1717"/>
      <c r="V17" s="1717"/>
      <c r="W17" s="1717"/>
      <c r="X17" s="1717">
        <v>961</v>
      </c>
      <c r="Y17" s="1717"/>
      <c r="Z17" s="1717"/>
      <c r="AA17" s="1717"/>
      <c r="AB17" s="1717"/>
      <c r="AC17" s="1717"/>
      <c r="AD17" s="1717"/>
      <c r="AE17" s="1198">
        <f>ROUND(850300+17727+7574+5131,1)/1000</f>
        <v>880.73199999999997</v>
      </c>
      <c r="AF17" s="1198"/>
      <c r="AG17" s="1198"/>
      <c r="AH17" s="1198"/>
      <c r="AI17" s="1198"/>
      <c r="AJ17" s="1198"/>
      <c r="AK17" s="1198"/>
      <c r="AL17" s="1190"/>
      <c r="AM17" s="1190"/>
      <c r="AN17" s="1190"/>
      <c r="AO17" s="1190"/>
      <c r="AP17" s="1190"/>
      <c r="AQ17" s="1190"/>
      <c r="AR17" s="1190"/>
      <c r="AS17" s="1190"/>
      <c r="AT17" s="1190"/>
      <c r="AU17" s="1190"/>
      <c r="AV17" s="1190"/>
      <c r="AW17" s="1190"/>
      <c r="AX17" s="1190"/>
      <c r="AY17" s="1191"/>
    </row>
    <row r="18" spans="2:51" ht="24.75" customHeight="1">
      <c r="B18" s="1202"/>
      <c r="C18" s="1203"/>
      <c r="D18" s="1203"/>
      <c r="E18" s="1203"/>
      <c r="F18" s="1203"/>
      <c r="G18" s="1204"/>
      <c r="H18" s="1192" t="s">
        <v>10</v>
      </c>
      <c r="I18" s="1193"/>
      <c r="J18" s="1193"/>
      <c r="K18" s="1193"/>
      <c r="L18" s="1193"/>
      <c r="M18" s="1193"/>
      <c r="N18" s="1193"/>
      <c r="O18" s="1193"/>
      <c r="P18" s="1193"/>
      <c r="Q18" s="1476">
        <v>90.2</v>
      </c>
      <c r="R18" s="1476"/>
      <c r="S18" s="1476"/>
      <c r="T18" s="1476"/>
      <c r="U18" s="1476"/>
      <c r="V18" s="1476"/>
      <c r="W18" s="1476"/>
      <c r="X18" s="1476">
        <v>90.4</v>
      </c>
      <c r="Y18" s="1476"/>
      <c r="Z18" s="1476"/>
      <c r="AA18" s="1476"/>
      <c r="AB18" s="1476"/>
      <c r="AC18" s="1476"/>
      <c r="AD18" s="1476"/>
      <c r="AE18" s="1194">
        <f>(850300+17727+7574+5131)/932467*100</f>
        <v>94.451814380562524</v>
      </c>
      <c r="AF18" s="1194"/>
      <c r="AG18" s="1194"/>
      <c r="AH18" s="1194"/>
      <c r="AI18" s="1194"/>
      <c r="AJ18" s="1194"/>
      <c r="AK18" s="1194"/>
      <c r="AL18" s="1190"/>
      <c r="AM18" s="1190"/>
      <c r="AN18" s="1190"/>
      <c r="AO18" s="1190"/>
      <c r="AP18" s="1190"/>
      <c r="AQ18" s="1190"/>
      <c r="AR18" s="1190"/>
      <c r="AS18" s="1190"/>
      <c r="AT18" s="1190"/>
      <c r="AU18" s="1190"/>
      <c r="AV18" s="1190"/>
      <c r="AW18" s="1190"/>
      <c r="AX18" s="1190"/>
      <c r="AY18" s="1191"/>
    </row>
    <row r="19" spans="2:51" ht="31.7" customHeight="1">
      <c r="B19" s="1637" t="s">
        <v>12</v>
      </c>
      <c r="C19" s="1638"/>
      <c r="D19" s="1638"/>
      <c r="E19" s="1638"/>
      <c r="F19" s="1638"/>
      <c r="G19" s="1639"/>
      <c r="H19" s="1666" t="s">
        <v>85</v>
      </c>
      <c r="I19" s="1172"/>
      <c r="J19" s="1172"/>
      <c r="K19" s="1172"/>
      <c r="L19" s="1172"/>
      <c r="M19" s="1172"/>
      <c r="N19" s="1172"/>
      <c r="O19" s="1172"/>
      <c r="P19" s="1172"/>
      <c r="Q19" s="1172"/>
      <c r="R19" s="1172"/>
      <c r="S19" s="1172"/>
      <c r="T19" s="1172"/>
      <c r="U19" s="1172"/>
      <c r="V19" s="1172"/>
      <c r="W19" s="1172"/>
      <c r="X19" s="1172"/>
      <c r="Y19" s="1207"/>
      <c r="Z19" s="1667"/>
      <c r="AA19" s="1088"/>
      <c r="AB19" s="1089"/>
      <c r="AC19" s="1171" t="s">
        <v>11</v>
      </c>
      <c r="AD19" s="1172"/>
      <c r="AE19" s="1207"/>
      <c r="AF19" s="1033" t="s">
        <v>1300</v>
      </c>
      <c r="AG19" s="1033"/>
      <c r="AH19" s="1033"/>
      <c r="AI19" s="1033"/>
      <c r="AJ19" s="1033"/>
      <c r="AK19" s="1033" t="s">
        <v>1301</v>
      </c>
      <c r="AL19" s="1033"/>
      <c r="AM19" s="1033"/>
      <c r="AN19" s="1033"/>
      <c r="AO19" s="1033"/>
      <c r="AP19" s="1033" t="s">
        <v>1302</v>
      </c>
      <c r="AQ19" s="1033"/>
      <c r="AR19" s="1033"/>
      <c r="AS19" s="1033"/>
      <c r="AT19" s="1033"/>
      <c r="AU19" s="1034" t="s">
        <v>13</v>
      </c>
      <c r="AV19" s="1033"/>
      <c r="AW19" s="1033"/>
      <c r="AX19" s="1033"/>
      <c r="AY19" s="1704"/>
    </row>
    <row r="20" spans="2:51" ht="32.25" customHeight="1">
      <c r="B20" s="1118"/>
      <c r="C20" s="1119"/>
      <c r="D20" s="1119"/>
      <c r="E20" s="1119"/>
      <c r="F20" s="1119"/>
      <c r="G20" s="1120"/>
      <c r="H20" s="1643" t="s">
        <v>1306</v>
      </c>
      <c r="I20" s="1644"/>
      <c r="J20" s="1644"/>
      <c r="K20" s="1644"/>
      <c r="L20" s="1644"/>
      <c r="M20" s="1644"/>
      <c r="N20" s="1644"/>
      <c r="O20" s="1644"/>
      <c r="P20" s="1644"/>
      <c r="Q20" s="1644"/>
      <c r="R20" s="1644"/>
      <c r="S20" s="1644"/>
      <c r="T20" s="1644"/>
      <c r="U20" s="1644"/>
      <c r="V20" s="1644"/>
      <c r="W20" s="1644"/>
      <c r="X20" s="1644"/>
      <c r="Y20" s="1645"/>
      <c r="Z20" s="1618" t="s">
        <v>14</v>
      </c>
      <c r="AA20" s="1619"/>
      <c r="AB20" s="1620"/>
      <c r="AC20" s="1705" t="s">
        <v>1307</v>
      </c>
      <c r="AD20" s="1706"/>
      <c r="AE20" s="1706"/>
      <c r="AF20" s="1707" t="s">
        <v>1308</v>
      </c>
      <c r="AG20" s="1286"/>
      <c r="AH20" s="1286"/>
      <c r="AI20" s="1286"/>
      <c r="AJ20" s="1286"/>
      <c r="AK20" s="1707" t="s">
        <v>1309</v>
      </c>
      <c r="AL20" s="1286"/>
      <c r="AM20" s="1286"/>
      <c r="AN20" s="1286"/>
      <c r="AO20" s="1286"/>
      <c r="AP20" s="1708" t="s">
        <v>1310</v>
      </c>
      <c r="AQ20" s="1286"/>
      <c r="AR20" s="1286"/>
      <c r="AS20" s="1286"/>
      <c r="AT20" s="1286"/>
      <c r="AU20" s="1286"/>
      <c r="AV20" s="1286"/>
      <c r="AW20" s="1286"/>
      <c r="AX20" s="1286"/>
      <c r="AY20" s="1709"/>
    </row>
    <row r="21" spans="2:51" ht="59.25" customHeight="1">
      <c r="B21" s="1118"/>
      <c r="C21" s="1119"/>
      <c r="D21" s="1119"/>
      <c r="E21" s="1119"/>
      <c r="F21" s="1119"/>
      <c r="G21" s="1120"/>
      <c r="H21" s="1646"/>
      <c r="I21" s="1647"/>
      <c r="J21" s="1647"/>
      <c r="K21" s="1647"/>
      <c r="L21" s="1647"/>
      <c r="M21" s="1647"/>
      <c r="N21" s="1647"/>
      <c r="O21" s="1647"/>
      <c r="P21" s="1647"/>
      <c r="Q21" s="1647"/>
      <c r="R21" s="1647"/>
      <c r="S21" s="1647"/>
      <c r="T21" s="1647"/>
      <c r="U21" s="1647"/>
      <c r="V21" s="1647"/>
      <c r="W21" s="1647"/>
      <c r="X21" s="1647"/>
      <c r="Y21" s="1648"/>
      <c r="Z21" s="1171" t="s">
        <v>15</v>
      </c>
      <c r="AA21" s="1172"/>
      <c r="AB21" s="1207"/>
      <c r="AC21" s="1658" t="s">
        <v>1311</v>
      </c>
      <c r="AD21" s="1658"/>
      <c r="AE21" s="1658"/>
      <c r="AF21" s="1658">
        <v>45.3</v>
      </c>
      <c r="AG21" s="1658"/>
      <c r="AH21" s="1658"/>
      <c r="AI21" s="1658"/>
      <c r="AJ21" s="1658"/>
      <c r="AK21" s="1658">
        <v>57.4</v>
      </c>
      <c r="AL21" s="1658"/>
      <c r="AM21" s="1658"/>
      <c r="AN21" s="1658"/>
      <c r="AO21" s="1658"/>
      <c r="AP21" s="1658">
        <v>47.6</v>
      </c>
      <c r="AQ21" s="1658"/>
      <c r="AR21" s="1658"/>
      <c r="AS21" s="1658"/>
      <c r="AT21" s="1658"/>
      <c r="AU21" s="1715"/>
      <c r="AV21" s="1715"/>
      <c r="AW21" s="1715"/>
      <c r="AX21" s="1715"/>
      <c r="AY21" s="1716"/>
    </row>
    <row r="22" spans="2:51" ht="30" customHeight="1">
      <c r="B22" s="1118"/>
      <c r="C22" s="1119"/>
      <c r="D22" s="1119"/>
      <c r="E22" s="1119"/>
      <c r="F22" s="1119"/>
      <c r="G22" s="1120"/>
      <c r="H22" s="1643" t="s">
        <v>1312</v>
      </c>
      <c r="I22" s="1644"/>
      <c r="J22" s="1644"/>
      <c r="K22" s="1644"/>
      <c r="L22" s="1644"/>
      <c r="M22" s="1644"/>
      <c r="N22" s="1644"/>
      <c r="O22" s="1644"/>
      <c r="P22" s="1644"/>
      <c r="Q22" s="1644"/>
      <c r="R22" s="1644"/>
      <c r="S22" s="1644"/>
      <c r="T22" s="1644"/>
      <c r="U22" s="1644"/>
      <c r="V22" s="1644"/>
      <c r="W22" s="1644"/>
      <c r="X22" s="1644"/>
      <c r="Y22" s="1645"/>
      <c r="Z22" s="122"/>
      <c r="AA22" s="123" t="s">
        <v>1313</v>
      </c>
      <c r="AB22" s="124"/>
      <c r="AC22" s="1695" t="s">
        <v>1314</v>
      </c>
      <c r="AD22" s="1242"/>
      <c r="AE22" s="1243"/>
      <c r="AF22" s="1223" t="s">
        <v>1315</v>
      </c>
      <c r="AG22" s="1080"/>
      <c r="AH22" s="1080"/>
      <c r="AI22" s="1080"/>
      <c r="AJ22" s="1081"/>
      <c r="AK22" s="1223" t="s">
        <v>1316</v>
      </c>
      <c r="AL22" s="1080"/>
      <c r="AM22" s="1080"/>
      <c r="AN22" s="1080"/>
      <c r="AO22" s="1081"/>
      <c r="AP22" s="1223" t="s">
        <v>1317</v>
      </c>
      <c r="AQ22" s="1080"/>
      <c r="AR22" s="1080"/>
      <c r="AS22" s="1080"/>
      <c r="AT22" s="1081"/>
      <c r="AU22" s="1223"/>
      <c r="AV22" s="1080"/>
      <c r="AW22" s="1080"/>
      <c r="AX22" s="1080"/>
      <c r="AY22" s="1255"/>
    </row>
    <row r="23" spans="2:51" ht="39.75" customHeight="1">
      <c r="B23" s="1118"/>
      <c r="C23" s="1119"/>
      <c r="D23" s="1119"/>
      <c r="E23" s="1119"/>
      <c r="F23" s="1119"/>
      <c r="G23" s="1120"/>
      <c r="H23" s="1646"/>
      <c r="I23" s="1647"/>
      <c r="J23" s="1647"/>
      <c r="K23" s="1647"/>
      <c r="L23" s="1647"/>
      <c r="M23" s="1647"/>
      <c r="N23" s="1647"/>
      <c r="O23" s="1647"/>
      <c r="P23" s="1647"/>
      <c r="Q23" s="1647"/>
      <c r="R23" s="1647"/>
      <c r="S23" s="1647"/>
      <c r="T23" s="1647"/>
      <c r="U23" s="1647"/>
      <c r="V23" s="1647"/>
      <c r="W23" s="1647"/>
      <c r="X23" s="1647"/>
      <c r="Y23" s="1648"/>
      <c r="Z23" s="1171" t="s">
        <v>1318</v>
      </c>
      <c r="AA23" s="1172"/>
      <c r="AB23" s="1207"/>
      <c r="AC23" s="1223" t="s">
        <v>1319</v>
      </c>
      <c r="AD23" s="1080"/>
      <c r="AE23" s="1081"/>
      <c r="AF23" s="1710">
        <v>0.91</v>
      </c>
      <c r="AG23" s="1080"/>
      <c r="AH23" s="1080"/>
      <c r="AI23" s="1080"/>
      <c r="AJ23" s="1081"/>
      <c r="AK23" s="1710">
        <v>2.4</v>
      </c>
      <c r="AL23" s="1080"/>
      <c r="AM23" s="1080"/>
      <c r="AN23" s="1080"/>
      <c r="AO23" s="1081"/>
      <c r="AP23" s="1710">
        <v>-0.78</v>
      </c>
      <c r="AQ23" s="1080"/>
      <c r="AR23" s="1080"/>
      <c r="AS23" s="1080"/>
      <c r="AT23" s="1081"/>
      <c r="AU23" s="1223"/>
      <c r="AV23" s="1080"/>
      <c r="AW23" s="1080"/>
      <c r="AX23" s="1080"/>
      <c r="AY23" s="1255"/>
    </row>
    <row r="24" spans="2:51" ht="33" customHeight="1">
      <c r="B24" s="1118"/>
      <c r="C24" s="1119"/>
      <c r="D24" s="1119"/>
      <c r="E24" s="1119"/>
      <c r="F24" s="1119"/>
      <c r="G24" s="1120"/>
      <c r="H24" s="1643" t="s">
        <v>1320</v>
      </c>
      <c r="I24" s="1644"/>
      <c r="J24" s="1644"/>
      <c r="K24" s="1644"/>
      <c r="L24" s="1644"/>
      <c r="M24" s="1644"/>
      <c r="N24" s="1644"/>
      <c r="O24" s="1644"/>
      <c r="P24" s="1644"/>
      <c r="Q24" s="1644"/>
      <c r="R24" s="1644"/>
      <c r="S24" s="1644"/>
      <c r="T24" s="1644"/>
      <c r="U24" s="1644"/>
      <c r="V24" s="1644"/>
      <c r="W24" s="1644"/>
      <c r="X24" s="1644"/>
      <c r="Y24" s="1645"/>
      <c r="Z24" s="1171" t="s">
        <v>1313</v>
      </c>
      <c r="AA24" s="1172"/>
      <c r="AB24" s="1207"/>
      <c r="AC24" s="1695" t="s">
        <v>1321</v>
      </c>
      <c r="AD24" s="1242"/>
      <c r="AE24" s="1243"/>
      <c r="AF24" s="1711">
        <v>-82441</v>
      </c>
      <c r="AG24" s="1080"/>
      <c r="AH24" s="1080"/>
      <c r="AI24" s="1080"/>
      <c r="AJ24" s="1081"/>
      <c r="AK24" s="1711">
        <v>432117</v>
      </c>
      <c r="AL24" s="1080"/>
      <c r="AM24" s="1080"/>
      <c r="AN24" s="1080"/>
      <c r="AO24" s="1081"/>
      <c r="AP24" s="1712">
        <v>-459277</v>
      </c>
      <c r="AQ24" s="1713"/>
      <c r="AR24" s="1713"/>
      <c r="AS24" s="1713"/>
      <c r="AT24" s="1714"/>
      <c r="AU24" s="1223"/>
      <c r="AV24" s="1080"/>
      <c r="AW24" s="1080"/>
      <c r="AX24" s="1080"/>
      <c r="AY24" s="1255"/>
    </row>
    <row r="25" spans="2:51" ht="48.75" customHeight="1">
      <c r="B25" s="1118"/>
      <c r="C25" s="1119"/>
      <c r="D25" s="1119"/>
      <c r="E25" s="1119"/>
      <c r="F25" s="1119"/>
      <c r="G25" s="1120"/>
      <c r="H25" s="1646"/>
      <c r="I25" s="1647"/>
      <c r="J25" s="1647"/>
      <c r="K25" s="1647"/>
      <c r="L25" s="1647"/>
      <c r="M25" s="1647"/>
      <c r="N25" s="1647"/>
      <c r="O25" s="1647"/>
      <c r="P25" s="1647"/>
      <c r="Q25" s="1647"/>
      <c r="R25" s="1647"/>
      <c r="S25" s="1647"/>
      <c r="T25" s="1647"/>
      <c r="U25" s="1647"/>
      <c r="V25" s="1647"/>
      <c r="W25" s="1647"/>
      <c r="X25" s="1647"/>
      <c r="Y25" s="1648"/>
      <c r="Z25" s="1171" t="s">
        <v>1318</v>
      </c>
      <c r="AA25" s="1172"/>
      <c r="AB25" s="1207"/>
      <c r="AC25" s="1223" t="s">
        <v>1319</v>
      </c>
      <c r="AD25" s="1080"/>
      <c r="AE25" s="1081"/>
      <c r="AF25" s="1223">
        <v>92.83</v>
      </c>
      <c r="AG25" s="1080"/>
      <c r="AH25" s="1080"/>
      <c r="AI25" s="1080"/>
      <c r="AJ25" s="1081"/>
      <c r="AK25" s="1223">
        <v>140.51</v>
      </c>
      <c r="AL25" s="1080"/>
      <c r="AM25" s="1080"/>
      <c r="AN25" s="1080"/>
      <c r="AO25" s="1081"/>
      <c r="AP25" s="1223">
        <v>69.349999999999994</v>
      </c>
      <c r="AQ25" s="1080"/>
      <c r="AR25" s="1080"/>
      <c r="AS25" s="1080"/>
      <c r="AT25" s="1081"/>
      <c r="AU25" s="1223"/>
      <c r="AV25" s="1080"/>
      <c r="AW25" s="1080"/>
      <c r="AX25" s="1080"/>
      <c r="AY25" s="1255"/>
    </row>
    <row r="26" spans="2:51" ht="22.5" customHeight="1">
      <c r="B26" s="1118"/>
      <c r="C26" s="1119"/>
      <c r="D26" s="1119"/>
      <c r="E26" s="1119"/>
      <c r="F26" s="1119"/>
      <c r="G26" s="1120"/>
      <c r="H26" s="1643" t="s">
        <v>1322</v>
      </c>
      <c r="I26" s="1644"/>
      <c r="J26" s="1644"/>
      <c r="K26" s="1644"/>
      <c r="L26" s="1644"/>
      <c r="M26" s="1644"/>
      <c r="N26" s="1644"/>
      <c r="O26" s="1644"/>
      <c r="P26" s="1644"/>
      <c r="Q26" s="1644"/>
      <c r="R26" s="1644"/>
      <c r="S26" s="1644"/>
      <c r="T26" s="1644"/>
      <c r="U26" s="1644"/>
      <c r="V26" s="1644"/>
      <c r="W26" s="1644"/>
      <c r="X26" s="1644"/>
      <c r="Y26" s="1645"/>
      <c r="Z26" s="1171" t="s">
        <v>1313</v>
      </c>
      <c r="AA26" s="1172"/>
      <c r="AB26" s="1207"/>
      <c r="AC26" s="1223" t="s">
        <v>1323</v>
      </c>
      <c r="AD26" s="1080"/>
      <c r="AE26" s="1081"/>
      <c r="AF26" s="1698" t="s">
        <v>1324</v>
      </c>
      <c r="AG26" s="1699"/>
      <c r="AH26" s="1699"/>
      <c r="AI26" s="1699"/>
      <c r="AJ26" s="1700"/>
      <c r="AK26" s="1701" t="s">
        <v>1325</v>
      </c>
      <c r="AL26" s="1702"/>
      <c r="AM26" s="1702"/>
      <c r="AN26" s="1702"/>
      <c r="AO26" s="1703"/>
      <c r="AP26" s="1701" t="s">
        <v>1326</v>
      </c>
      <c r="AQ26" s="1702"/>
      <c r="AR26" s="1702"/>
      <c r="AS26" s="1702"/>
      <c r="AT26" s="1703"/>
      <c r="AU26" s="1223"/>
      <c r="AV26" s="1080"/>
      <c r="AW26" s="1080"/>
      <c r="AX26" s="1080"/>
      <c r="AY26" s="1255"/>
    </row>
    <row r="27" spans="2:51" ht="62.25" customHeight="1">
      <c r="B27" s="1682"/>
      <c r="C27" s="1504"/>
      <c r="D27" s="1504"/>
      <c r="E27" s="1504"/>
      <c r="F27" s="1504"/>
      <c r="G27" s="1683"/>
      <c r="H27" s="1646"/>
      <c r="I27" s="1647"/>
      <c r="J27" s="1647"/>
      <c r="K27" s="1647"/>
      <c r="L27" s="1647"/>
      <c r="M27" s="1647"/>
      <c r="N27" s="1647"/>
      <c r="O27" s="1647"/>
      <c r="P27" s="1647"/>
      <c r="Q27" s="1647"/>
      <c r="R27" s="1647"/>
      <c r="S27" s="1647"/>
      <c r="T27" s="1647"/>
      <c r="U27" s="1647"/>
      <c r="V27" s="1647"/>
      <c r="W27" s="1647"/>
      <c r="X27" s="1647"/>
      <c r="Y27" s="1648"/>
      <c r="Z27" s="122"/>
      <c r="AA27" s="123" t="s">
        <v>1318</v>
      </c>
      <c r="AB27" s="124"/>
      <c r="AC27" s="1223" t="s">
        <v>1319</v>
      </c>
      <c r="AD27" s="1696"/>
      <c r="AE27" s="1697"/>
      <c r="AF27" s="1223">
        <v>97.3</v>
      </c>
      <c r="AG27" s="1080"/>
      <c r="AH27" s="1080"/>
      <c r="AI27" s="1080"/>
      <c r="AJ27" s="1081"/>
      <c r="AK27" s="1223">
        <v>97.3</v>
      </c>
      <c r="AL27" s="1080"/>
      <c r="AM27" s="1080"/>
      <c r="AN27" s="1080"/>
      <c r="AO27" s="1081"/>
      <c r="AP27" s="1223">
        <v>90.6</v>
      </c>
      <c r="AQ27" s="1080"/>
      <c r="AR27" s="1080"/>
      <c r="AS27" s="1080"/>
      <c r="AT27" s="1081"/>
      <c r="AU27" s="1223"/>
      <c r="AV27" s="1080"/>
      <c r="AW27" s="1080"/>
      <c r="AX27" s="1080"/>
      <c r="AY27" s="1255"/>
    </row>
    <row r="28" spans="2:51" ht="31.7" customHeight="1">
      <c r="B28" s="1637" t="s">
        <v>74</v>
      </c>
      <c r="C28" s="1638"/>
      <c r="D28" s="1638"/>
      <c r="E28" s="1638"/>
      <c r="F28" s="1638"/>
      <c r="G28" s="1639"/>
      <c r="H28" s="1666" t="s">
        <v>79</v>
      </c>
      <c r="I28" s="1172"/>
      <c r="J28" s="1172"/>
      <c r="K28" s="1172"/>
      <c r="L28" s="1172"/>
      <c r="M28" s="1172"/>
      <c r="N28" s="1172"/>
      <c r="O28" s="1172"/>
      <c r="P28" s="1172"/>
      <c r="Q28" s="1172"/>
      <c r="R28" s="1172"/>
      <c r="S28" s="1172"/>
      <c r="T28" s="1172"/>
      <c r="U28" s="1172"/>
      <c r="V28" s="1172"/>
      <c r="W28" s="1172"/>
      <c r="X28" s="1172"/>
      <c r="Y28" s="1207"/>
      <c r="Z28" s="1667"/>
      <c r="AA28" s="1088"/>
      <c r="AB28" s="1089"/>
      <c r="AC28" s="1171" t="s">
        <v>11</v>
      </c>
      <c r="AD28" s="1172"/>
      <c r="AE28" s="1207"/>
      <c r="AF28" s="1033" t="s">
        <v>1300</v>
      </c>
      <c r="AG28" s="1033"/>
      <c r="AH28" s="1033"/>
      <c r="AI28" s="1033"/>
      <c r="AJ28" s="1033"/>
      <c r="AK28" s="1033" t="s">
        <v>1301</v>
      </c>
      <c r="AL28" s="1033"/>
      <c r="AM28" s="1033"/>
      <c r="AN28" s="1033"/>
      <c r="AO28" s="1033"/>
      <c r="AP28" s="1033" t="s">
        <v>1302</v>
      </c>
      <c r="AQ28" s="1033"/>
      <c r="AR28" s="1033"/>
      <c r="AS28" s="1033"/>
      <c r="AT28" s="1033"/>
      <c r="AU28" s="1659" t="s">
        <v>89</v>
      </c>
      <c r="AV28" s="1660"/>
      <c r="AW28" s="1660"/>
      <c r="AX28" s="1660"/>
      <c r="AY28" s="1661"/>
    </row>
    <row r="29" spans="2:51" ht="39.950000000000003" customHeight="1">
      <c r="B29" s="1118"/>
      <c r="C29" s="1119"/>
      <c r="D29" s="1119"/>
      <c r="E29" s="1119"/>
      <c r="F29" s="1119"/>
      <c r="G29" s="1120"/>
      <c r="H29" s="1643" t="s">
        <v>1327</v>
      </c>
      <c r="I29" s="1644"/>
      <c r="J29" s="1644"/>
      <c r="K29" s="1644"/>
      <c r="L29" s="1644"/>
      <c r="M29" s="1644"/>
      <c r="N29" s="1644"/>
      <c r="O29" s="1644"/>
      <c r="P29" s="1644"/>
      <c r="Q29" s="1644"/>
      <c r="R29" s="1644"/>
      <c r="S29" s="1644"/>
      <c r="T29" s="1644"/>
      <c r="U29" s="1644"/>
      <c r="V29" s="1644"/>
      <c r="W29" s="1644"/>
      <c r="X29" s="1644"/>
      <c r="Y29" s="1645"/>
      <c r="Z29" s="1649" t="s">
        <v>80</v>
      </c>
      <c r="AA29" s="1650"/>
      <c r="AB29" s="1651"/>
      <c r="AC29" s="1673"/>
      <c r="AD29" s="1225"/>
      <c r="AE29" s="1674"/>
      <c r="AF29" s="1677">
        <v>1398111</v>
      </c>
      <c r="AG29" s="1677"/>
      <c r="AH29" s="1677"/>
      <c r="AI29" s="1677"/>
      <c r="AJ29" s="1677"/>
      <c r="AK29" s="1677">
        <v>1885584</v>
      </c>
      <c r="AL29" s="1677"/>
      <c r="AM29" s="1677"/>
      <c r="AN29" s="1677"/>
      <c r="AO29" s="1677"/>
      <c r="AP29" s="1677">
        <v>1356246</v>
      </c>
      <c r="AQ29" s="1677"/>
      <c r="AR29" s="1677"/>
      <c r="AS29" s="1677"/>
      <c r="AT29" s="1677"/>
      <c r="AU29" s="1631" t="s">
        <v>1328</v>
      </c>
      <c r="AV29" s="1078"/>
      <c r="AW29" s="1078"/>
      <c r="AX29" s="1078"/>
      <c r="AY29" s="1632"/>
    </row>
    <row r="30" spans="2:51" ht="26.85" customHeight="1">
      <c r="B30" s="1118"/>
      <c r="C30" s="1119"/>
      <c r="D30" s="1119"/>
      <c r="E30" s="1119"/>
      <c r="F30" s="1119"/>
      <c r="G30" s="1120"/>
      <c r="H30" s="1646"/>
      <c r="I30" s="1647"/>
      <c r="J30" s="1647"/>
      <c r="K30" s="1647"/>
      <c r="L30" s="1647"/>
      <c r="M30" s="1647"/>
      <c r="N30" s="1647"/>
      <c r="O30" s="1647"/>
      <c r="P30" s="1647"/>
      <c r="Q30" s="1647"/>
      <c r="R30" s="1647"/>
      <c r="S30" s="1647"/>
      <c r="T30" s="1647"/>
      <c r="U30" s="1647"/>
      <c r="V30" s="1647"/>
      <c r="W30" s="1647"/>
      <c r="X30" s="1647"/>
      <c r="Y30" s="1648"/>
      <c r="Z30" s="1652"/>
      <c r="AA30" s="1653"/>
      <c r="AB30" s="1654"/>
      <c r="AC30" s="1675"/>
      <c r="AD30" s="1227"/>
      <c r="AE30" s="1676"/>
      <c r="AF30" s="1679">
        <v>-1900000</v>
      </c>
      <c r="AG30" s="1680"/>
      <c r="AH30" s="1680"/>
      <c r="AI30" s="1680"/>
      <c r="AJ30" s="1681"/>
      <c r="AK30" s="1679">
        <v>-1820000</v>
      </c>
      <c r="AL30" s="1680"/>
      <c r="AM30" s="1680"/>
      <c r="AN30" s="1680"/>
      <c r="AO30" s="1681"/>
      <c r="AP30" s="1679">
        <v>-1820000</v>
      </c>
      <c r="AQ30" s="1680"/>
      <c r="AR30" s="1680"/>
      <c r="AS30" s="1680"/>
      <c r="AT30" s="1681"/>
      <c r="AU30" s="1679" t="s">
        <v>1329</v>
      </c>
      <c r="AV30" s="1680"/>
      <c r="AW30" s="1680"/>
      <c r="AX30" s="1680"/>
      <c r="AY30" s="1694"/>
    </row>
    <row r="31" spans="2:51" ht="26.85" customHeight="1">
      <c r="B31" s="1118"/>
      <c r="C31" s="1119"/>
      <c r="D31" s="1119"/>
      <c r="E31" s="1119"/>
      <c r="F31" s="1119"/>
      <c r="G31" s="1120"/>
      <c r="H31" s="1666" t="s">
        <v>79</v>
      </c>
      <c r="I31" s="1172"/>
      <c r="J31" s="1172"/>
      <c r="K31" s="1172"/>
      <c r="L31" s="1172"/>
      <c r="M31" s="1172"/>
      <c r="N31" s="1172"/>
      <c r="O31" s="1172"/>
      <c r="P31" s="1172"/>
      <c r="Q31" s="1172"/>
      <c r="R31" s="1172"/>
      <c r="S31" s="1172"/>
      <c r="T31" s="1172"/>
      <c r="U31" s="1172"/>
      <c r="V31" s="1172"/>
      <c r="W31" s="1172"/>
      <c r="X31" s="1172"/>
      <c r="Y31" s="1207"/>
      <c r="Z31" s="1667"/>
      <c r="AA31" s="1088"/>
      <c r="AB31" s="1089"/>
      <c r="AC31" s="1171" t="s">
        <v>11</v>
      </c>
      <c r="AD31" s="1172"/>
      <c r="AE31" s="1207"/>
      <c r="AF31" s="1033" t="s">
        <v>1300</v>
      </c>
      <c r="AG31" s="1033"/>
      <c r="AH31" s="1033"/>
      <c r="AI31" s="1033"/>
      <c r="AJ31" s="1033"/>
      <c r="AK31" s="1033" t="s">
        <v>1301</v>
      </c>
      <c r="AL31" s="1033"/>
      <c r="AM31" s="1033"/>
      <c r="AN31" s="1033"/>
      <c r="AO31" s="1033"/>
      <c r="AP31" s="1033" t="s">
        <v>1302</v>
      </c>
      <c r="AQ31" s="1033"/>
      <c r="AR31" s="1033"/>
      <c r="AS31" s="1033"/>
      <c r="AT31" s="1033"/>
      <c r="AU31" s="1659" t="s">
        <v>89</v>
      </c>
      <c r="AV31" s="1660"/>
      <c r="AW31" s="1660"/>
      <c r="AX31" s="1660"/>
      <c r="AY31" s="1661"/>
    </row>
    <row r="32" spans="2:51" ht="26.85" customHeight="1">
      <c r="B32" s="1118"/>
      <c r="C32" s="1119"/>
      <c r="D32" s="1119"/>
      <c r="E32" s="1119"/>
      <c r="F32" s="1119"/>
      <c r="G32" s="1120"/>
      <c r="H32" s="1643" t="s">
        <v>1330</v>
      </c>
      <c r="I32" s="1644"/>
      <c r="J32" s="1644"/>
      <c r="K32" s="1644"/>
      <c r="L32" s="1644"/>
      <c r="M32" s="1644"/>
      <c r="N32" s="1644"/>
      <c r="O32" s="1644"/>
      <c r="P32" s="1644"/>
      <c r="Q32" s="1644"/>
      <c r="R32" s="1644"/>
      <c r="S32" s="1644"/>
      <c r="T32" s="1644"/>
      <c r="U32" s="1644"/>
      <c r="V32" s="1644"/>
      <c r="W32" s="1644"/>
      <c r="X32" s="1644"/>
      <c r="Y32" s="1645"/>
      <c r="Z32" s="1649" t="s">
        <v>80</v>
      </c>
      <c r="AA32" s="1650"/>
      <c r="AB32" s="1651"/>
      <c r="AC32" s="1684" t="s">
        <v>1319</v>
      </c>
      <c r="AD32" s="1685"/>
      <c r="AE32" s="1686"/>
      <c r="AF32" s="1658">
        <v>6.56</v>
      </c>
      <c r="AG32" s="1658"/>
      <c r="AH32" s="1658"/>
      <c r="AI32" s="1658"/>
      <c r="AJ32" s="1658"/>
      <c r="AK32" s="1658">
        <v>4.16</v>
      </c>
      <c r="AL32" s="1658"/>
      <c r="AM32" s="1658"/>
      <c r="AN32" s="1658"/>
      <c r="AO32" s="1658"/>
      <c r="AP32" s="1658">
        <v>4.9400000000000004</v>
      </c>
      <c r="AQ32" s="1658"/>
      <c r="AR32" s="1658"/>
      <c r="AS32" s="1658"/>
      <c r="AT32" s="1658"/>
      <c r="AU32" s="1631" t="s">
        <v>1328</v>
      </c>
      <c r="AV32" s="1078"/>
      <c r="AW32" s="1078"/>
      <c r="AX32" s="1078"/>
      <c r="AY32" s="1632"/>
    </row>
    <row r="33" spans="2:51" ht="33" customHeight="1">
      <c r="B33" s="1118"/>
      <c r="C33" s="1119"/>
      <c r="D33" s="1119"/>
      <c r="E33" s="1119"/>
      <c r="F33" s="1119"/>
      <c r="G33" s="1120"/>
      <c r="H33" s="1646"/>
      <c r="I33" s="1647"/>
      <c r="J33" s="1647"/>
      <c r="K33" s="1647"/>
      <c r="L33" s="1647"/>
      <c r="M33" s="1647"/>
      <c r="N33" s="1647"/>
      <c r="O33" s="1647"/>
      <c r="P33" s="1647"/>
      <c r="Q33" s="1647"/>
      <c r="R33" s="1647"/>
      <c r="S33" s="1647"/>
      <c r="T33" s="1647"/>
      <c r="U33" s="1647"/>
      <c r="V33" s="1647"/>
      <c r="W33" s="1647"/>
      <c r="X33" s="1647"/>
      <c r="Y33" s="1648"/>
      <c r="Z33" s="1652"/>
      <c r="AA33" s="1653"/>
      <c r="AB33" s="1654"/>
      <c r="AC33" s="1687"/>
      <c r="AD33" s="1688"/>
      <c r="AE33" s="1689"/>
      <c r="AF33" s="1662">
        <v>6.47</v>
      </c>
      <c r="AG33" s="1663"/>
      <c r="AH33" s="1663"/>
      <c r="AI33" s="1663"/>
      <c r="AJ33" s="1664"/>
      <c r="AK33" s="1690">
        <v>-5.56</v>
      </c>
      <c r="AL33" s="1691"/>
      <c r="AM33" s="1691"/>
      <c r="AN33" s="1691"/>
      <c r="AO33" s="1692"/>
      <c r="AP33" s="1690">
        <v>3.16</v>
      </c>
      <c r="AQ33" s="1691"/>
      <c r="AR33" s="1691"/>
      <c r="AS33" s="1691"/>
      <c r="AT33" s="1692"/>
      <c r="AU33" s="1690"/>
      <c r="AV33" s="1691"/>
      <c r="AW33" s="1691"/>
      <c r="AX33" s="1691"/>
      <c r="AY33" s="1693"/>
    </row>
    <row r="34" spans="2:51" ht="33" customHeight="1">
      <c r="B34" s="1118"/>
      <c r="C34" s="1119"/>
      <c r="D34" s="1119"/>
      <c r="E34" s="1119"/>
      <c r="F34" s="1119"/>
      <c r="G34" s="1120"/>
      <c r="H34" s="1666" t="s">
        <v>79</v>
      </c>
      <c r="I34" s="1172"/>
      <c r="J34" s="1172"/>
      <c r="K34" s="1172"/>
      <c r="L34" s="1172"/>
      <c r="M34" s="1172"/>
      <c r="N34" s="1172"/>
      <c r="O34" s="1172"/>
      <c r="P34" s="1172"/>
      <c r="Q34" s="1172"/>
      <c r="R34" s="1172"/>
      <c r="S34" s="1172"/>
      <c r="T34" s="1172"/>
      <c r="U34" s="1172"/>
      <c r="V34" s="1172"/>
      <c r="W34" s="1172"/>
      <c r="X34" s="1172"/>
      <c r="Y34" s="1207"/>
      <c r="Z34" s="1667"/>
      <c r="AA34" s="1088"/>
      <c r="AB34" s="1089"/>
      <c r="AC34" s="1171" t="s">
        <v>11</v>
      </c>
      <c r="AD34" s="1172"/>
      <c r="AE34" s="1207"/>
      <c r="AF34" s="1033" t="s">
        <v>1300</v>
      </c>
      <c r="AG34" s="1033"/>
      <c r="AH34" s="1033"/>
      <c r="AI34" s="1033"/>
      <c r="AJ34" s="1033"/>
      <c r="AK34" s="1033" t="s">
        <v>1301</v>
      </c>
      <c r="AL34" s="1033"/>
      <c r="AM34" s="1033"/>
      <c r="AN34" s="1033"/>
      <c r="AO34" s="1033"/>
      <c r="AP34" s="1033" t="s">
        <v>1302</v>
      </c>
      <c r="AQ34" s="1033"/>
      <c r="AR34" s="1033"/>
      <c r="AS34" s="1033"/>
      <c r="AT34" s="1033"/>
      <c r="AU34" s="1659" t="s">
        <v>89</v>
      </c>
      <c r="AV34" s="1660"/>
      <c r="AW34" s="1660"/>
      <c r="AX34" s="1660"/>
      <c r="AY34" s="1661"/>
    </row>
    <row r="35" spans="2:51" ht="33" customHeight="1">
      <c r="B35" s="1118"/>
      <c r="C35" s="1119"/>
      <c r="D35" s="1119"/>
      <c r="E35" s="1119"/>
      <c r="F35" s="1119"/>
      <c r="G35" s="1120"/>
      <c r="H35" s="1643" t="s">
        <v>1331</v>
      </c>
      <c r="I35" s="1668"/>
      <c r="J35" s="1668"/>
      <c r="K35" s="1668"/>
      <c r="L35" s="1668"/>
      <c r="M35" s="1668"/>
      <c r="N35" s="1668"/>
      <c r="O35" s="1668"/>
      <c r="P35" s="1668"/>
      <c r="Q35" s="1668"/>
      <c r="R35" s="1668"/>
      <c r="S35" s="1668"/>
      <c r="T35" s="1668"/>
      <c r="U35" s="1668"/>
      <c r="V35" s="1668"/>
      <c r="W35" s="1668"/>
      <c r="X35" s="1668"/>
      <c r="Y35" s="1669"/>
      <c r="Z35" s="1649" t="s">
        <v>80</v>
      </c>
      <c r="AA35" s="1650"/>
      <c r="AB35" s="1651"/>
      <c r="AC35" s="1673"/>
      <c r="AD35" s="1225"/>
      <c r="AE35" s="1674"/>
      <c r="AF35" s="1677">
        <v>1066559</v>
      </c>
      <c r="AG35" s="1677"/>
      <c r="AH35" s="1677"/>
      <c r="AI35" s="1677"/>
      <c r="AJ35" s="1677"/>
      <c r="AK35" s="1677">
        <v>1498676</v>
      </c>
      <c r="AL35" s="1677"/>
      <c r="AM35" s="1677"/>
      <c r="AN35" s="1677"/>
      <c r="AO35" s="1677"/>
      <c r="AP35" s="1678">
        <v>1039399</v>
      </c>
      <c r="AQ35" s="1678"/>
      <c r="AR35" s="1678"/>
      <c r="AS35" s="1678"/>
      <c r="AT35" s="1678"/>
      <c r="AU35" s="1631" t="s">
        <v>1328</v>
      </c>
      <c r="AV35" s="1078"/>
      <c r="AW35" s="1078"/>
      <c r="AX35" s="1078"/>
      <c r="AY35" s="1632"/>
    </row>
    <row r="36" spans="2:51" ht="26.85" customHeight="1">
      <c r="B36" s="1118"/>
      <c r="C36" s="1119"/>
      <c r="D36" s="1119"/>
      <c r="E36" s="1119"/>
      <c r="F36" s="1119"/>
      <c r="G36" s="1120"/>
      <c r="H36" s="1670"/>
      <c r="I36" s="1671"/>
      <c r="J36" s="1671"/>
      <c r="K36" s="1671"/>
      <c r="L36" s="1671"/>
      <c r="M36" s="1671"/>
      <c r="N36" s="1671"/>
      <c r="O36" s="1671"/>
      <c r="P36" s="1671"/>
      <c r="Q36" s="1671"/>
      <c r="R36" s="1671"/>
      <c r="S36" s="1671"/>
      <c r="T36" s="1671"/>
      <c r="U36" s="1671"/>
      <c r="V36" s="1671"/>
      <c r="W36" s="1671"/>
      <c r="X36" s="1671"/>
      <c r="Y36" s="1672"/>
      <c r="Z36" s="1652"/>
      <c r="AA36" s="1653"/>
      <c r="AB36" s="1654"/>
      <c r="AC36" s="1675"/>
      <c r="AD36" s="1227"/>
      <c r="AE36" s="1676"/>
      <c r="AF36" s="1662"/>
      <c r="AG36" s="1663"/>
      <c r="AH36" s="1663"/>
      <c r="AI36" s="1663"/>
      <c r="AJ36" s="1664"/>
      <c r="AK36" s="1662" t="s">
        <v>1332</v>
      </c>
      <c r="AL36" s="1663"/>
      <c r="AM36" s="1663"/>
      <c r="AN36" s="1663"/>
      <c r="AO36" s="1664"/>
      <c r="AP36" s="1662" t="s">
        <v>1332</v>
      </c>
      <c r="AQ36" s="1663"/>
      <c r="AR36" s="1663"/>
      <c r="AS36" s="1663"/>
      <c r="AT36" s="1664"/>
      <c r="AU36" s="1662" t="s">
        <v>1333</v>
      </c>
      <c r="AV36" s="1663"/>
      <c r="AW36" s="1663"/>
      <c r="AX36" s="1663"/>
      <c r="AY36" s="1665"/>
    </row>
    <row r="37" spans="2:51" ht="33" customHeight="1">
      <c r="B37" s="1118"/>
      <c r="C37" s="1119"/>
      <c r="D37" s="1119"/>
      <c r="E37" s="1119"/>
      <c r="F37" s="1119"/>
      <c r="G37" s="1120"/>
      <c r="H37" s="1666" t="s">
        <v>79</v>
      </c>
      <c r="I37" s="1172"/>
      <c r="J37" s="1172"/>
      <c r="K37" s="1172"/>
      <c r="L37" s="1172"/>
      <c r="M37" s="1172"/>
      <c r="N37" s="1172"/>
      <c r="O37" s="1172"/>
      <c r="P37" s="1172"/>
      <c r="Q37" s="1172"/>
      <c r="R37" s="1172"/>
      <c r="S37" s="1172"/>
      <c r="T37" s="1172"/>
      <c r="U37" s="1172"/>
      <c r="V37" s="1172"/>
      <c r="W37" s="1172"/>
      <c r="X37" s="1172"/>
      <c r="Y37" s="1207"/>
      <c r="Z37" s="1667"/>
      <c r="AA37" s="1088"/>
      <c r="AB37" s="1089"/>
      <c r="AC37" s="1171" t="s">
        <v>11</v>
      </c>
      <c r="AD37" s="1172"/>
      <c r="AE37" s="1207"/>
      <c r="AF37" s="1033" t="s">
        <v>1300</v>
      </c>
      <c r="AG37" s="1033"/>
      <c r="AH37" s="1033"/>
      <c r="AI37" s="1033"/>
      <c r="AJ37" s="1033"/>
      <c r="AK37" s="1033" t="s">
        <v>1301</v>
      </c>
      <c r="AL37" s="1033"/>
      <c r="AM37" s="1033"/>
      <c r="AN37" s="1033"/>
      <c r="AO37" s="1033"/>
      <c r="AP37" s="1033" t="s">
        <v>1302</v>
      </c>
      <c r="AQ37" s="1033"/>
      <c r="AR37" s="1033"/>
      <c r="AS37" s="1033"/>
      <c r="AT37" s="1033"/>
      <c r="AU37" s="1659" t="s">
        <v>89</v>
      </c>
      <c r="AV37" s="1660"/>
      <c r="AW37" s="1660"/>
      <c r="AX37" s="1660"/>
      <c r="AY37" s="1661"/>
    </row>
    <row r="38" spans="2:51" ht="36" customHeight="1">
      <c r="B38" s="1118"/>
      <c r="C38" s="1119"/>
      <c r="D38" s="1119"/>
      <c r="E38" s="1119"/>
      <c r="F38" s="1119"/>
      <c r="G38" s="1120"/>
      <c r="H38" s="1643" t="s">
        <v>1334</v>
      </c>
      <c r="I38" s="1644"/>
      <c r="J38" s="1644"/>
      <c r="K38" s="1644"/>
      <c r="L38" s="1644"/>
      <c r="M38" s="1644"/>
      <c r="N38" s="1644"/>
      <c r="O38" s="1644"/>
      <c r="P38" s="1644"/>
      <c r="Q38" s="1644"/>
      <c r="R38" s="1644"/>
      <c r="S38" s="1644"/>
      <c r="T38" s="1644"/>
      <c r="U38" s="1644"/>
      <c r="V38" s="1644"/>
      <c r="W38" s="1644"/>
      <c r="X38" s="1644"/>
      <c r="Y38" s="1645"/>
      <c r="Z38" s="1649" t="s">
        <v>80</v>
      </c>
      <c r="AA38" s="1650"/>
      <c r="AB38" s="1651"/>
      <c r="AC38" s="1655" t="s">
        <v>1335</v>
      </c>
      <c r="AD38" s="1218"/>
      <c r="AE38" s="1273"/>
      <c r="AF38" s="1657">
        <v>35149</v>
      </c>
      <c r="AG38" s="1658"/>
      <c r="AH38" s="1658"/>
      <c r="AI38" s="1658"/>
      <c r="AJ38" s="1658"/>
      <c r="AK38" s="1657">
        <v>35189</v>
      </c>
      <c r="AL38" s="1658"/>
      <c r="AM38" s="1658"/>
      <c r="AN38" s="1658"/>
      <c r="AO38" s="1658"/>
      <c r="AP38" s="1657">
        <v>32538</v>
      </c>
      <c r="AQ38" s="1658"/>
      <c r="AR38" s="1658"/>
      <c r="AS38" s="1658"/>
      <c r="AT38" s="1658"/>
      <c r="AU38" s="1631" t="s">
        <v>1328</v>
      </c>
      <c r="AV38" s="1078"/>
      <c r="AW38" s="1078"/>
      <c r="AX38" s="1078"/>
      <c r="AY38" s="1632"/>
    </row>
    <row r="39" spans="2:51" ht="45.75" customHeight="1">
      <c r="B39" s="1682"/>
      <c r="C39" s="1504"/>
      <c r="D39" s="1504"/>
      <c r="E39" s="1504"/>
      <c r="F39" s="1504"/>
      <c r="G39" s="1683"/>
      <c r="H39" s="1646"/>
      <c r="I39" s="1647"/>
      <c r="J39" s="1647"/>
      <c r="K39" s="1647"/>
      <c r="L39" s="1647"/>
      <c r="M39" s="1647"/>
      <c r="N39" s="1647"/>
      <c r="O39" s="1647"/>
      <c r="P39" s="1647"/>
      <c r="Q39" s="1647"/>
      <c r="R39" s="1647"/>
      <c r="S39" s="1647"/>
      <c r="T39" s="1647"/>
      <c r="U39" s="1647"/>
      <c r="V39" s="1647"/>
      <c r="W39" s="1647"/>
      <c r="X39" s="1647"/>
      <c r="Y39" s="1648"/>
      <c r="Z39" s="1652"/>
      <c r="AA39" s="1653"/>
      <c r="AB39" s="1654"/>
      <c r="AC39" s="1656"/>
      <c r="AD39" s="1221"/>
      <c r="AE39" s="1274"/>
      <c r="AF39" s="1633">
        <v>-146</v>
      </c>
      <c r="AG39" s="1634"/>
      <c r="AH39" s="1634"/>
      <c r="AI39" s="1634"/>
      <c r="AJ39" s="1635"/>
      <c r="AK39" s="1633">
        <v>-145</v>
      </c>
      <c r="AL39" s="1634"/>
      <c r="AM39" s="1634"/>
      <c r="AN39" s="1634"/>
      <c r="AO39" s="1635"/>
      <c r="AP39" s="1633">
        <v>-136</v>
      </c>
      <c r="AQ39" s="1634"/>
      <c r="AR39" s="1634"/>
      <c r="AS39" s="1634"/>
      <c r="AT39" s="1635"/>
      <c r="AU39" s="1633"/>
      <c r="AV39" s="1634"/>
      <c r="AW39" s="1634"/>
      <c r="AX39" s="1634"/>
      <c r="AY39" s="1636"/>
    </row>
    <row r="40" spans="2:51" ht="88.5" customHeight="1">
      <c r="B40" s="1637" t="s">
        <v>16</v>
      </c>
      <c r="C40" s="1638"/>
      <c r="D40" s="1638"/>
      <c r="E40" s="1638"/>
      <c r="F40" s="1638"/>
      <c r="G40" s="1639"/>
      <c r="H40" s="1640" t="s">
        <v>1336</v>
      </c>
      <c r="I40" s="1641"/>
      <c r="J40" s="1641"/>
      <c r="K40" s="1641"/>
      <c r="L40" s="1641"/>
      <c r="M40" s="1641"/>
      <c r="N40" s="1641"/>
      <c r="O40" s="1641"/>
      <c r="P40" s="1641"/>
      <c r="Q40" s="1641"/>
      <c r="R40" s="1641"/>
      <c r="S40" s="1641"/>
      <c r="T40" s="1641"/>
      <c r="U40" s="1641"/>
      <c r="V40" s="1641"/>
      <c r="W40" s="1641"/>
      <c r="X40" s="1641"/>
      <c r="Y40" s="1642"/>
      <c r="Z40" s="1618" t="s">
        <v>17</v>
      </c>
      <c r="AA40" s="1619"/>
      <c r="AB40" s="1620"/>
      <c r="AC40" s="1621" t="s">
        <v>1337</v>
      </c>
      <c r="AD40" s="1622"/>
      <c r="AE40" s="1622"/>
      <c r="AF40" s="1622"/>
      <c r="AG40" s="1622"/>
      <c r="AH40" s="1622"/>
      <c r="AI40" s="1622"/>
      <c r="AJ40" s="1622"/>
      <c r="AK40" s="1622"/>
      <c r="AL40" s="1622"/>
      <c r="AM40" s="1622"/>
      <c r="AN40" s="1622"/>
      <c r="AO40" s="1622"/>
      <c r="AP40" s="1622"/>
      <c r="AQ40" s="1622"/>
      <c r="AR40" s="1622"/>
      <c r="AS40" s="1622"/>
      <c r="AT40" s="1622"/>
      <c r="AU40" s="1622"/>
      <c r="AV40" s="1622"/>
      <c r="AW40" s="1622"/>
      <c r="AX40" s="1622"/>
      <c r="AY40" s="1623"/>
    </row>
    <row r="41" spans="2:51" ht="88.5" customHeight="1">
      <c r="B41" s="1118"/>
      <c r="C41" s="1119"/>
      <c r="D41" s="1119"/>
      <c r="E41" s="1119"/>
      <c r="F41" s="1119"/>
      <c r="G41" s="1120"/>
      <c r="H41" s="1624" t="s">
        <v>1338</v>
      </c>
      <c r="I41" s="1625"/>
      <c r="J41" s="1625"/>
      <c r="K41" s="1625"/>
      <c r="L41" s="1625"/>
      <c r="M41" s="1625"/>
      <c r="N41" s="1625"/>
      <c r="O41" s="1625"/>
      <c r="P41" s="1625"/>
      <c r="Q41" s="1625"/>
      <c r="R41" s="1625"/>
      <c r="S41" s="1625"/>
      <c r="T41" s="1625"/>
      <c r="U41" s="1625"/>
      <c r="V41" s="1625"/>
      <c r="W41" s="1625"/>
      <c r="X41" s="1625"/>
      <c r="Y41" s="1626"/>
      <c r="Z41" s="1618" t="s">
        <v>17</v>
      </c>
      <c r="AA41" s="1619"/>
      <c r="AB41" s="1620"/>
      <c r="AC41" s="1621" t="s">
        <v>1339</v>
      </c>
      <c r="AD41" s="1622"/>
      <c r="AE41" s="1622"/>
      <c r="AF41" s="1622"/>
      <c r="AG41" s="1622"/>
      <c r="AH41" s="1622"/>
      <c r="AI41" s="1622"/>
      <c r="AJ41" s="1622"/>
      <c r="AK41" s="1622"/>
      <c r="AL41" s="1622"/>
      <c r="AM41" s="1622"/>
      <c r="AN41" s="1622"/>
      <c r="AO41" s="1622"/>
      <c r="AP41" s="1622"/>
      <c r="AQ41" s="1622"/>
      <c r="AR41" s="1622"/>
      <c r="AS41" s="1622"/>
      <c r="AT41" s="1622"/>
      <c r="AU41" s="1622"/>
      <c r="AV41" s="1622"/>
      <c r="AW41" s="1622"/>
      <c r="AX41" s="1622"/>
      <c r="AY41" s="1623"/>
    </row>
    <row r="42" spans="2:51" ht="88.5" customHeight="1">
      <c r="B42" s="1118"/>
      <c r="C42" s="1119"/>
      <c r="D42" s="1119"/>
      <c r="E42" s="1119"/>
      <c r="F42" s="1119"/>
      <c r="G42" s="1120"/>
      <c r="H42" s="1624" t="s">
        <v>1340</v>
      </c>
      <c r="I42" s="1625"/>
      <c r="J42" s="1625"/>
      <c r="K42" s="1625"/>
      <c r="L42" s="1625"/>
      <c r="M42" s="1625"/>
      <c r="N42" s="1625"/>
      <c r="O42" s="1625"/>
      <c r="P42" s="1625"/>
      <c r="Q42" s="1625"/>
      <c r="R42" s="1625"/>
      <c r="S42" s="1625"/>
      <c r="T42" s="1625"/>
      <c r="U42" s="1625"/>
      <c r="V42" s="1625"/>
      <c r="W42" s="1625"/>
      <c r="X42" s="1625"/>
      <c r="Y42" s="1626"/>
      <c r="Z42" s="1618" t="s">
        <v>17</v>
      </c>
      <c r="AA42" s="1619"/>
      <c r="AB42" s="1620"/>
      <c r="AC42" s="1627" t="s">
        <v>1341</v>
      </c>
      <c r="AD42" s="1628"/>
      <c r="AE42" s="1628"/>
      <c r="AF42" s="1628"/>
      <c r="AG42" s="1628"/>
      <c r="AH42" s="1628"/>
      <c r="AI42" s="1628"/>
      <c r="AJ42" s="1628"/>
      <c r="AK42" s="1628"/>
      <c r="AL42" s="1628"/>
      <c r="AM42" s="1628"/>
      <c r="AN42" s="1628"/>
      <c r="AO42" s="1628"/>
      <c r="AP42" s="1628"/>
      <c r="AQ42" s="1628"/>
      <c r="AR42" s="1628"/>
      <c r="AS42" s="1628"/>
      <c r="AT42" s="1628"/>
      <c r="AU42" s="1628"/>
      <c r="AV42" s="1628"/>
      <c r="AW42" s="1628"/>
      <c r="AX42" s="1628"/>
      <c r="AY42" s="1629"/>
    </row>
    <row r="43" spans="2:51" ht="88.5" customHeight="1">
      <c r="B43" s="1118"/>
      <c r="C43" s="1119"/>
      <c r="D43" s="1119"/>
      <c r="E43" s="1119"/>
      <c r="F43" s="1119"/>
      <c r="G43" s="1120"/>
      <c r="H43" s="1624" t="s">
        <v>1342</v>
      </c>
      <c r="I43" s="1625"/>
      <c r="J43" s="1625"/>
      <c r="K43" s="1625"/>
      <c r="L43" s="1625"/>
      <c r="M43" s="1625"/>
      <c r="N43" s="1625"/>
      <c r="O43" s="1625"/>
      <c r="P43" s="1625"/>
      <c r="Q43" s="1625"/>
      <c r="R43" s="1625"/>
      <c r="S43" s="1625"/>
      <c r="T43" s="1625"/>
      <c r="U43" s="1625"/>
      <c r="V43" s="1625"/>
      <c r="W43" s="1625"/>
      <c r="X43" s="1625"/>
      <c r="Y43" s="1626"/>
      <c r="Z43" s="1618" t="s">
        <v>17</v>
      </c>
      <c r="AA43" s="1619"/>
      <c r="AB43" s="1620"/>
      <c r="AC43" s="1630" t="s">
        <v>1343</v>
      </c>
      <c r="AD43" s="1622"/>
      <c r="AE43" s="1622"/>
      <c r="AF43" s="1622"/>
      <c r="AG43" s="1622"/>
      <c r="AH43" s="1622"/>
      <c r="AI43" s="1622"/>
      <c r="AJ43" s="1622"/>
      <c r="AK43" s="1622"/>
      <c r="AL43" s="1622"/>
      <c r="AM43" s="1622"/>
      <c r="AN43" s="1622"/>
      <c r="AO43" s="1622"/>
      <c r="AP43" s="1622"/>
      <c r="AQ43" s="1622"/>
      <c r="AR43" s="1622"/>
      <c r="AS43" s="1622"/>
      <c r="AT43" s="1622"/>
      <c r="AU43" s="1622"/>
      <c r="AV43" s="1622"/>
      <c r="AW43" s="1622"/>
      <c r="AX43" s="1622"/>
      <c r="AY43" s="1623"/>
    </row>
    <row r="44" spans="2:51" ht="23.1" customHeight="1">
      <c r="B44" s="1145" t="s">
        <v>99</v>
      </c>
      <c r="C44" s="1146"/>
      <c r="D44" s="1151" t="s">
        <v>23</v>
      </c>
      <c r="E44" s="1152"/>
      <c r="F44" s="1152"/>
      <c r="G44" s="1152"/>
      <c r="H44" s="1152"/>
      <c r="I44" s="1152"/>
      <c r="J44" s="1152"/>
      <c r="K44" s="1152"/>
      <c r="L44" s="1153"/>
      <c r="M44" s="1154" t="s">
        <v>92</v>
      </c>
      <c r="N44" s="1154"/>
      <c r="O44" s="1154"/>
      <c r="P44" s="1154"/>
      <c r="Q44" s="1154"/>
      <c r="R44" s="1154"/>
      <c r="S44" s="1155" t="s">
        <v>513</v>
      </c>
      <c r="T44" s="1155"/>
      <c r="U44" s="1155"/>
      <c r="V44" s="1155"/>
      <c r="W44" s="1155"/>
      <c r="X44" s="1155"/>
      <c r="Y44" s="1156" t="s">
        <v>42</v>
      </c>
      <c r="Z44" s="1152"/>
      <c r="AA44" s="1152"/>
      <c r="AB44" s="1152"/>
      <c r="AC44" s="1152"/>
      <c r="AD44" s="1152"/>
      <c r="AE44" s="1152"/>
      <c r="AF44" s="1152"/>
      <c r="AG44" s="1152"/>
      <c r="AH44" s="1152"/>
      <c r="AI44" s="1152"/>
      <c r="AJ44" s="1152"/>
      <c r="AK44" s="1152"/>
      <c r="AL44" s="1152"/>
      <c r="AM44" s="1152"/>
      <c r="AN44" s="1152"/>
      <c r="AO44" s="1152"/>
      <c r="AP44" s="1152"/>
      <c r="AQ44" s="1152"/>
      <c r="AR44" s="1152"/>
      <c r="AS44" s="1152"/>
      <c r="AT44" s="1152"/>
      <c r="AU44" s="1152"/>
      <c r="AV44" s="1152"/>
      <c r="AW44" s="1152"/>
      <c r="AX44" s="1152"/>
      <c r="AY44" s="1157"/>
    </row>
    <row r="45" spans="2:51" ht="44.25" customHeight="1">
      <c r="B45" s="1147"/>
      <c r="C45" s="1148"/>
      <c r="D45" s="1617" t="s">
        <v>1344</v>
      </c>
      <c r="E45" s="1584"/>
      <c r="F45" s="1584"/>
      <c r="G45" s="1584"/>
      <c r="H45" s="1584"/>
      <c r="I45" s="1584"/>
      <c r="J45" s="1584"/>
      <c r="K45" s="1584"/>
      <c r="L45" s="1585"/>
      <c r="M45" s="1311">
        <v>824</v>
      </c>
      <c r="N45" s="1311"/>
      <c r="O45" s="1311"/>
      <c r="P45" s="1311"/>
      <c r="Q45" s="1311"/>
      <c r="R45" s="1311"/>
      <c r="S45" s="1161">
        <v>767</v>
      </c>
      <c r="T45" s="1161"/>
      <c r="U45" s="1161"/>
      <c r="V45" s="1161"/>
      <c r="W45" s="1161"/>
      <c r="X45" s="1161"/>
      <c r="Y45" s="1162"/>
      <c r="Z45" s="1163"/>
      <c r="AA45" s="1163"/>
      <c r="AB45" s="1163"/>
      <c r="AC45" s="1163"/>
      <c r="AD45" s="1163"/>
      <c r="AE45" s="1163"/>
      <c r="AF45" s="1163"/>
      <c r="AG45" s="1163"/>
      <c r="AH45" s="1163"/>
      <c r="AI45" s="1163"/>
      <c r="AJ45" s="1163"/>
      <c r="AK45" s="1163"/>
      <c r="AL45" s="1163"/>
      <c r="AM45" s="1163"/>
      <c r="AN45" s="1163"/>
      <c r="AO45" s="1163"/>
      <c r="AP45" s="1163"/>
      <c r="AQ45" s="1163"/>
      <c r="AR45" s="1163"/>
      <c r="AS45" s="1163"/>
      <c r="AT45" s="1163"/>
      <c r="AU45" s="1163"/>
      <c r="AV45" s="1163"/>
      <c r="AW45" s="1163"/>
      <c r="AX45" s="1163"/>
      <c r="AY45" s="1164"/>
    </row>
    <row r="46" spans="2:51" ht="23.1" customHeight="1">
      <c r="B46" s="1147"/>
      <c r="C46" s="1148"/>
      <c r="D46" s="1614" t="s">
        <v>1345</v>
      </c>
      <c r="E46" s="1615"/>
      <c r="F46" s="1615"/>
      <c r="G46" s="1615"/>
      <c r="H46" s="1615"/>
      <c r="I46" s="1615"/>
      <c r="J46" s="1615"/>
      <c r="K46" s="1615"/>
      <c r="L46" s="1616"/>
      <c r="M46" s="1135">
        <v>21</v>
      </c>
      <c r="N46" s="1135"/>
      <c r="O46" s="1135"/>
      <c r="P46" s="1135"/>
      <c r="Q46" s="1135"/>
      <c r="R46" s="1135"/>
      <c r="S46" s="1136">
        <v>25</v>
      </c>
      <c r="T46" s="1136"/>
      <c r="U46" s="1136"/>
      <c r="V46" s="1136"/>
      <c r="W46" s="1136"/>
      <c r="X46" s="1136"/>
      <c r="Y46" s="1137"/>
      <c r="Z46" s="1138"/>
      <c r="AA46" s="1138"/>
      <c r="AB46" s="1138"/>
      <c r="AC46" s="1138"/>
      <c r="AD46" s="1138"/>
      <c r="AE46" s="1138"/>
      <c r="AF46" s="1138"/>
      <c r="AG46" s="1138"/>
      <c r="AH46" s="1138"/>
      <c r="AI46" s="1138"/>
      <c r="AJ46" s="1138"/>
      <c r="AK46" s="1138"/>
      <c r="AL46" s="1138"/>
      <c r="AM46" s="1138"/>
      <c r="AN46" s="1138"/>
      <c r="AO46" s="1138"/>
      <c r="AP46" s="1138"/>
      <c r="AQ46" s="1138"/>
      <c r="AR46" s="1138"/>
      <c r="AS46" s="1138"/>
      <c r="AT46" s="1138"/>
      <c r="AU46" s="1138"/>
      <c r="AV46" s="1138"/>
      <c r="AW46" s="1138"/>
      <c r="AX46" s="1138"/>
      <c r="AY46" s="1139"/>
    </row>
    <row r="47" spans="2:51" ht="36.75" customHeight="1">
      <c r="B47" s="1147"/>
      <c r="C47" s="1148"/>
      <c r="D47" s="1614" t="s">
        <v>1346</v>
      </c>
      <c r="E47" s="1615"/>
      <c r="F47" s="1615"/>
      <c r="G47" s="1615"/>
      <c r="H47" s="1615"/>
      <c r="I47" s="1615"/>
      <c r="J47" s="1615"/>
      <c r="K47" s="1615"/>
      <c r="L47" s="1616"/>
      <c r="M47" s="1135">
        <v>10</v>
      </c>
      <c r="N47" s="1135"/>
      <c r="O47" s="1135"/>
      <c r="P47" s="1135"/>
      <c r="Q47" s="1135"/>
      <c r="R47" s="1135"/>
      <c r="S47" s="1136">
        <v>10</v>
      </c>
      <c r="T47" s="1136"/>
      <c r="U47" s="1136"/>
      <c r="V47" s="1136"/>
      <c r="W47" s="1136"/>
      <c r="X47" s="1136"/>
      <c r="Y47" s="1137"/>
      <c r="Z47" s="1138"/>
      <c r="AA47" s="1138"/>
      <c r="AB47" s="1138"/>
      <c r="AC47" s="1138"/>
      <c r="AD47" s="1138"/>
      <c r="AE47" s="1138"/>
      <c r="AF47" s="1138"/>
      <c r="AG47" s="1138"/>
      <c r="AH47" s="1138"/>
      <c r="AI47" s="1138"/>
      <c r="AJ47" s="1138"/>
      <c r="AK47" s="1138"/>
      <c r="AL47" s="1138"/>
      <c r="AM47" s="1138"/>
      <c r="AN47" s="1138"/>
      <c r="AO47" s="1138"/>
      <c r="AP47" s="1138"/>
      <c r="AQ47" s="1138"/>
      <c r="AR47" s="1138"/>
      <c r="AS47" s="1138"/>
      <c r="AT47" s="1138"/>
      <c r="AU47" s="1138"/>
      <c r="AV47" s="1138"/>
      <c r="AW47" s="1138"/>
      <c r="AX47" s="1138"/>
      <c r="AY47" s="1139"/>
    </row>
    <row r="48" spans="2:51" ht="55.5" customHeight="1">
      <c r="B48" s="1147"/>
      <c r="C48" s="1148"/>
      <c r="D48" s="1611" t="s">
        <v>1347</v>
      </c>
      <c r="E48" s="1612"/>
      <c r="F48" s="1612"/>
      <c r="G48" s="1612"/>
      <c r="H48" s="1612"/>
      <c r="I48" s="1612"/>
      <c r="J48" s="1612"/>
      <c r="K48" s="1612"/>
      <c r="L48" s="1613"/>
      <c r="M48" s="1135">
        <v>6</v>
      </c>
      <c r="N48" s="1135"/>
      <c r="O48" s="1135"/>
      <c r="P48" s="1135"/>
      <c r="Q48" s="1135"/>
      <c r="R48" s="1135"/>
      <c r="S48" s="1136">
        <v>6</v>
      </c>
      <c r="T48" s="1136"/>
      <c r="U48" s="1136"/>
      <c r="V48" s="1136"/>
      <c r="W48" s="1136"/>
      <c r="X48" s="1136"/>
      <c r="Y48" s="1137"/>
      <c r="Z48" s="1138"/>
      <c r="AA48" s="1138"/>
      <c r="AB48" s="1138"/>
      <c r="AC48" s="1138"/>
      <c r="AD48" s="1138"/>
      <c r="AE48" s="1138"/>
      <c r="AF48" s="1138"/>
      <c r="AG48" s="1138"/>
      <c r="AH48" s="1138"/>
      <c r="AI48" s="1138"/>
      <c r="AJ48" s="1138"/>
      <c r="AK48" s="1138"/>
      <c r="AL48" s="1138"/>
      <c r="AM48" s="1138"/>
      <c r="AN48" s="1138"/>
      <c r="AO48" s="1138"/>
      <c r="AP48" s="1138"/>
      <c r="AQ48" s="1138"/>
      <c r="AR48" s="1138"/>
      <c r="AS48" s="1138"/>
      <c r="AT48" s="1138"/>
      <c r="AU48" s="1138"/>
      <c r="AV48" s="1138"/>
      <c r="AW48" s="1138"/>
      <c r="AX48" s="1138"/>
      <c r="AY48" s="1139"/>
    </row>
    <row r="49" spans="1:51" ht="22.5" customHeight="1">
      <c r="B49" s="1149"/>
      <c r="C49" s="1150"/>
      <c r="D49" s="1165" t="s">
        <v>26</v>
      </c>
      <c r="E49" s="1094"/>
      <c r="F49" s="1094"/>
      <c r="G49" s="1094"/>
      <c r="H49" s="1094"/>
      <c r="I49" s="1094"/>
      <c r="J49" s="1094"/>
      <c r="K49" s="1094"/>
      <c r="L49" s="1095"/>
      <c r="M49" s="1166">
        <f>SUM(M45:R48)</f>
        <v>861</v>
      </c>
      <c r="N49" s="1166"/>
      <c r="O49" s="1166"/>
      <c r="P49" s="1166"/>
      <c r="Q49" s="1166"/>
      <c r="R49" s="1166"/>
      <c r="S49" s="1167">
        <f>SUM(S45:X48)</f>
        <v>808</v>
      </c>
      <c r="T49" s="1167"/>
      <c r="U49" s="1167"/>
      <c r="V49" s="1167"/>
      <c r="W49" s="1167"/>
      <c r="X49" s="1167"/>
      <c r="Y49" s="1168"/>
      <c r="Z49" s="1169"/>
      <c r="AA49" s="1169"/>
      <c r="AB49" s="1169"/>
      <c r="AC49" s="1169"/>
      <c r="AD49" s="1169"/>
      <c r="AE49" s="1169"/>
      <c r="AF49" s="1169"/>
      <c r="AG49" s="1169"/>
      <c r="AH49" s="1169"/>
      <c r="AI49" s="1169"/>
      <c r="AJ49" s="1169"/>
      <c r="AK49" s="1169"/>
      <c r="AL49" s="1169"/>
      <c r="AM49" s="1169"/>
      <c r="AN49" s="1169"/>
      <c r="AO49" s="1169"/>
      <c r="AP49" s="1169"/>
      <c r="AQ49" s="1169"/>
      <c r="AR49" s="1169"/>
      <c r="AS49" s="1169"/>
      <c r="AT49" s="1169"/>
      <c r="AU49" s="1169"/>
      <c r="AV49" s="1169"/>
      <c r="AW49" s="1169"/>
      <c r="AX49" s="1169"/>
      <c r="AY49" s="1170"/>
    </row>
    <row r="50" spans="1:51" ht="3" customHeight="1">
      <c r="A50" s="125"/>
      <c r="B50" s="126"/>
      <c r="C50" s="126"/>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row>
    <row r="51" spans="1:51" ht="3" customHeight="1" thickBot="1">
      <c r="A51" s="125"/>
      <c r="B51" s="128"/>
      <c r="C51" s="128"/>
      <c r="D51" s="129"/>
      <c r="E51" s="129"/>
      <c r="F51" s="129"/>
      <c r="G51" s="129"/>
      <c r="H51" s="129"/>
      <c r="I51" s="129"/>
      <c r="J51" s="129"/>
      <c r="K51" s="129"/>
      <c r="L51" s="129"/>
      <c r="M51" s="129"/>
      <c r="N51" s="129"/>
      <c r="O51" s="129"/>
      <c r="P51" s="129"/>
      <c r="Q51" s="129"/>
      <c r="R51" s="129"/>
      <c r="S51" s="129"/>
      <c r="T51" s="129"/>
      <c r="U51" s="129"/>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row>
    <row r="52" spans="1:51" ht="21" hidden="1" customHeight="1">
      <c r="B52" s="1595" t="s">
        <v>18</v>
      </c>
      <c r="C52" s="1596"/>
      <c r="D52" s="1503" t="s">
        <v>19</v>
      </c>
      <c r="E52" s="1504"/>
      <c r="F52" s="1504"/>
      <c r="G52" s="1504"/>
      <c r="H52" s="1504"/>
      <c r="I52" s="1504"/>
      <c r="J52" s="1504"/>
      <c r="K52" s="1504"/>
      <c r="L52" s="1504"/>
      <c r="M52" s="1504"/>
      <c r="N52" s="1504"/>
      <c r="O52" s="1504"/>
      <c r="P52" s="1504"/>
      <c r="Q52" s="1504"/>
      <c r="R52" s="1504"/>
      <c r="S52" s="1504"/>
      <c r="T52" s="1504"/>
      <c r="U52" s="1504"/>
      <c r="V52" s="1504"/>
      <c r="W52" s="1504"/>
      <c r="X52" s="1504"/>
      <c r="Y52" s="1504"/>
      <c r="Z52" s="1504"/>
      <c r="AA52" s="1504"/>
      <c r="AB52" s="1504"/>
      <c r="AC52" s="1504"/>
      <c r="AD52" s="1504"/>
      <c r="AE52" s="1504"/>
      <c r="AF52" s="1504"/>
      <c r="AG52" s="1504"/>
      <c r="AH52" s="1504"/>
      <c r="AI52" s="1504"/>
      <c r="AJ52" s="1504"/>
      <c r="AK52" s="1504"/>
      <c r="AL52" s="1504"/>
      <c r="AM52" s="1504"/>
      <c r="AN52" s="1504"/>
      <c r="AO52" s="1504"/>
      <c r="AP52" s="1504"/>
      <c r="AQ52" s="1504"/>
      <c r="AR52" s="1504"/>
      <c r="AS52" s="1504"/>
      <c r="AT52" s="1504"/>
      <c r="AU52" s="1504"/>
      <c r="AV52" s="1504"/>
      <c r="AW52" s="1504"/>
      <c r="AX52" s="1504"/>
      <c r="AY52" s="1505"/>
    </row>
    <row r="53" spans="1:51" ht="203.25" hidden="1" customHeight="1">
      <c r="B53" s="1595"/>
      <c r="C53" s="1596"/>
      <c r="D53" s="1599" t="s">
        <v>20</v>
      </c>
      <c r="E53" s="1600"/>
      <c r="F53" s="1600"/>
      <c r="G53" s="1600"/>
      <c r="H53" s="1600"/>
      <c r="I53" s="1600"/>
      <c r="J53" s="1600"/>
      <c r="K53" s="1600"/>
      <c r="L53" s="1600"/>
      <c r="M53" s="1600"/>
      <c r="N53" s="1600"/>
      <c r="O53" s="1600"/>
      <c r="P53" s="1600"/>
      <c r="Q53" s="1600"/>
      <c r="R53" s="1600"/>
      <c r="S53" s="1600"/>
      <c r="T53" s="1600"/>
      <c r="U53" s="1600"/>
      <c r="V53" s="1600"/>
      <c r="W53" s="1600"/>
      <c r="X53" s="1600"/>
      <c r="Y53" s="1600"/>
      <c r="Z53" s="1600"/>
      <c r="AA53" s="1600"/>
      <c r="AB53" s="1600"/>
      <c r="AC53" s="1600"/>
      <c r="AD53" s="1600"/>
      <c r="AE53" s="1600"/>
      <c r="AF53" s="1600"/>
      <c r="AG53" s="1600"/>
      <c r="AH53" s="1600"/>
      <c r="AI53" s="1600"/>
      <c r="AJ53" s="1600"/>
      <c r="AK53" s="1600"/>
      <c r="AL53" s="1600"/>
      <c r="AM53" s="1600"/>
      <c r="AN53" s="1600"/>
      <c r="AO53" s="1600"/>
      <c r="AP53" s="1600"/>
      <c r="AQ53" s="1600"/>
      <c r="AR53" s="1600"/>
      <c r="AS53" s="1600"/>
      <c r="AT53" s="1600"/>
      <c r="AU53" s="1600"/>
      <c r="AV53" s="1600"/>
      <c r="AW53" s="1600"/>
      <c r="AX53" s="1600"/>
      <c r="AY53" s="1601"/>
    </row>
    <row r="54" spans="1:51" ht="20.25" hidden="1" customHeight="1">
      <c r="B54" s="1595"/>
      <c r="C54" s="1596"/>
      <c r="D54" s="1602" t="s">
        <v>21</v>
      </c>
      <c r="E54" s="1603"/>
      <c r="F54" s="1603"/>
      <c r="G54" s="1603"/>
      <c r="H54" s="1603"/>
      <c r="I54" s="1603"/>
      <c r="J54" s="1603"/>
      <c r="K54" s="1603"/>
      <c r="L54" s="1603"/>
      <c r="M54" s="1603"/>
      <c r="N54" s="1603"/>
      <c r="O54" s="1603"/>
      <c r="P54" s="1603"/>
      <c r="Q54" s="1603"/>
      <c r="R54" s="1603"/>
      <c r="S54" s="1603"/>
      <c r="T54" s="1603"/>
      <c r="U54" s="1603"/>
      <c r="V54" s="1603"/>
      <c r="W54" s="1603"/>
      <c r="X54" s="1603"/>
      <c r="Y54" s="1603"/>
      <c r="Z54" s="1603"/>
      <c r="AA54" s="1603"/>
      <c r="AB54" s="1603"/>
      <c r="AC54" s="1603"/>
      <c r="AD54" s="1603"/>
      <c r="AE54" s="1603"/>
      <c r="AF54" s="1603"/>
      <c r="AG54" s="1603"/>
      <c r="AH54" s="1603"/>
      <c r="AI54" s="1603"/>
      <c r="AJ54" s="1603"/>
      <c r="AK54" s="1603"/>
      <c r="AL54" s="1603"/>
      <c r="AM54" s="1603"/>
      <c r="AN54" s="1603"/>
      <c r="AO54" s="1603"/>
      <c r="AP54" s="1603"/>
      <c r="AQ54" s="1603"/>
      <c r="AR54" s="1603"/>
      <c r="AS54" s="1603"/>
      <c r="AT54" s="1603"/>
      <c r="AU54" s="1603"/>
      <c r="AV54" s="1603"/>
      <c r="AW54" s="1603"/>
      <c r="AX54" s="1603"/>
      <c r="AY54" s="1604"/>
    </row>
    <row r="55" spans="1:51" ht="100.5" hidden="1" customHeight="1" thickBot="1">
      <c r="B55" s="1597"/>
      <c r="C55" s="1598"/>
      <c r="D55" s="1605"/>
      <c r="E55" s="1606"/>
      <c r="F55" s="1606"/>
      <c r="G55" s="1606"/>
      <c r="H55" s="1606"/>
      <c r="I55" s="1606"/>
      <c r="J55" s="1606"/>
      <c r="K55" s="1606"/>
      <c r="L55" s="1606"/>
      <c r="M55" s="1606"/>
      <c r="N55" s="1606"/>
      <c r="O55" s="1606"/>
      <c r="P55" s="1606"/>
      <c r="Q55" s="1606"/>
      <c r="R55" s="1606"/>
      <c r="S55" s="1606"/>
      <c r="T55" s="1606"/>
      <c r="U55" s="1606"/>
      <c r="V55" s="1606"/>
      <c r="W55" s="1606"/>
      <c r="X55" s="1606"/>
      <c r="Y55" s="1606"/>
      <c r="Z55" s="1606"/>
      <c r="AA55" s="1606"/>
      <c r="AB55" s="1606"/>
      <c r="AC55" s="1606"/>
      <c r="AD55" s="1606"/>
      <c r="AE55" s="1606"/>
      <c r="AF55" s="1606"/>
      <c r="AG55" s="1606"/>
      <c r="AH55" s="1606"/>
      <c r="AI55" s="1606"/>
      <c r="AJ55" s="1606"/>
      <c r="AK55" s="1606"/>
      <c r="AL55" s="1606"/>
      <c r="AM55" s="1606"/>
      <c r="AN55" s="1606"/>
      <c r="AO55" s="1606"/>
      <c r="AP55" s="1606"/>
      <c r="AQ55" s="1606"/>
      <c r="AR55" s="1606"/>
      <c r="AS55" s="1606"/>
      <c r="AT55" s="1606"/>
      <c r="AU55" s="1606"/>
      <c r="AV55" s="1606"/>
      <c r="AW55" s="1606"/>
      <c r="AX55" s="1606"/>
      <c r="AY55" s="1607"/>
    </row>
    <row r="56" spans="1:51" ht="21" hidden="1" customHeight="1">
      <c r="A56" s="130"/>
      <c r="B56" s="131"/>
      <c r="C56" s="132"/>
      <c r="D56" s="1608" t="s">
        <v>22</v>
      </c>
      <c r="E56" s="1609"/>
      <c r="F56" s="1609"/>
      <c r="G56" s="1609"/>
      <c r="H56" s="1609"/>
      <c r="I56" s="1609"/>
      <c r="J56" s="1609"/>
      <c r="K56" s="1609"/>
      <c r="L56" s="1609"/>
      <c r="M56" s="1609"/>
      <c r="N56" s="1609"/>
      <c r="O56" s="1609"/>
      <c r="P56" s="1609"/>
      <c r="Q56" s="1609"/>
      <c r="R56" s="1609"/>
      <c r="S56" s="1609"/>
      <c r="T56" s="1609"/>
      <c r="U56" s="1609"/>
      <c r="V56" s="1609"/>
      <c r="W56" s="1609"/>
      <c r="X56" s="1609"/>
      <c r="Y56" s="1609"/>
      <c r="Z56" s="1609"/>
      <c r="AA56" s="1609"/>
      <c r="AB56" s="1609"/>
      <c r="AC56" s="1609"/>
      <c r="AD56" s="1609"/>
      <c r="AE56" s="1609"/>
      <c r="AF56" s="1609"/>
      <c r="AG56" s="1609"/>
      <c r="AH56" s="1609"/>
      <c r="AI56" s="1609"/>
      <c r="AJ56" s="1609"/>
      <c r="AK56" s="1609"/>
      <c r="AL56" s="1609"/>
      <c r="AM56" s="1609"/>
      <c r="AN56" s="1609"/>
      <c r="AO56" s="1609"/>
      <c r="AP56" s="1609"/>
      <c r="AQ56" s="1609"/>
      <c r="AR56" s="1609"/>
      <c r="AS56" s="1609"/>
      <c r="AT56" s="1609"/>
      <c r="AU56" s="1609"/>
      <c r="AV56" s="1609"/>
      <c r="AW56" s="1609"/>
      <c r="AX56" s="1609"/>
      <c r="AY56" s="1610"/>
    </row>
    <row r="57" spans="1:51" ht="135.94999999999999" hidden="1" customHeight="1">
      <c r="A57" s="130"/>
      <c r="B57" s="133"/>
      <c r="C57" s="134"/>
      <c r="D57" s="1572"/>
      <c r="E57" s="1573"/>
      <c r="F57" s="1573"/>
      <c r="G57" s="1573"/>
      <c r="H57" s="1573"/>
      <c r="I57" s="1573"/>
      <c r="J57" s="1573"/>
      <c r="K57" s="1573"/>
      <c r="L57" s="1573"/>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c r="AN57" s="1573"/>
      <c r="AO57" s="1573"/>
      <c r="AP57" s="1573"/>
      <c r="AQ57" s="1573"/>
      <c r="AR57" s="1573"/>
      <c r="AS57" s="1573"/>
      <c r="AT57" s="1573"/>
      <c r="AU57" s="1573"/>
      <c r="AV57" s="1573"/>
      <c r="AW57" s="1573"/>
      <c r="AX57" s="1573"/>
      <c r="AY57" s="1574"/>
    </row>
    <row r="58" spans="1:51" ht="21" customHeight="1">
      <c r="A58" s="130"/>
      <c r="B58" s="1575" t="s">
        <v>64</v>
      </c>
      <c r="C58" s="1576"/>
      <c r="D58" s="1576"/>
      <c r="E58" s="1576"/>
      <c r="F58" s="1576"/>
      <c r="G58" s="1576"/>
      <c r="H58" s="1576"/>
      <c r="I58" s="1576"/>
      <c r="J58" s="1576"/>
      <c r="K58" s="1576"/>
      <c r="L58" s="1576"/>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c r="AN58" s="1576"/>
      <c r="AO58" s="1576"/>
      <c r="AP58" s="1576"/>
      <c r="AQ58" s="1576"/>
      <c r="AR58" s="1576"/>
      <c r="AS58" s="1576"/>
      <c r="AT58" s="1576"/>
      <c r="AU58" s="1576"/>
      <c r="AV58" s="1576"/>
      <c r="AW58" s="1576"/>
      <c r="AX58" s="1576"/>
      <c r="AY58" s="1577"/>
    </row>
    <row r="59" spans="1:51" ht="21" customHeight="1">
      <c r="A59" s="130"/>
      <c r="B59" s="133"/>
      <c r="C59" s="134"/>
      <c r="D59" s="1578" t="s">
        <v>70</v>
      </c>
      <c r="E59" s="1579"/>
      <c r="F59" s="1579"/>
      <c r="G59" s="1579"/>
      <c r="H59" s="1580" t="s">
        <v>69</v>
      </c>
      <c r="I59" s="1579"/>
      <c r="J59" s="1579"/>
      <c r="K59" s="1579"/>
      <c r="L59" s="1579"/>
      <c r="M59" s="1579"/>
      <c r="N59" s="1579"/>
      <c r="O59" s="1579"/>
      <c r="P59" s="1579"/>
      <c r="Q59" s="1579"/>
      <c r="R59" s="1579"/>
      <c r="S59" s="1579"/>
      <c r="T59" s="1579"/>
      <c r="U59" s="1579"/>
      <c r="V59" s="1579"/>
      <c r="W59" s="1579"/>
      <c r="X59" s="1579"/>
      <c r="Y59" s="1579"/>
      <c r="Z59" s="1579"/>
      <c r="AA59" s="1579"/>
      <c r="AB59" s="1579"/>
      <c r="AC59" s="1579"/>
      <c r="AD59" s="1579"/>
      <c r="AE59" s="1579"/>
      <c r="AF59" s="1579"/>
      <c r="AG59" s="1581"/>
      <c r="AH59" s="1580" t="s">
        <v>93</v>
      </c>
      <c r="AI59" s="1579"/>
      <c r="AJ59" s="1579"/>
      <c r="AK59" s="1579"/>
      <c r="AL59" s="1579"/>
      <c r="AM59" s="1579"/>
      <c r="AN59" s="1579"/>
      <c r="AO59" s="1579"/>
      <c r="AP59" s="1579"/>
      <c r="AQ59" s="1579"/>
      <c r="AR59" s="1579"/>
      <c r="AS59" s="1579"/>
      <c r="AT59" s="1579"/>
      <c r="AU59" s="1579"/>
      <c r="AV59" s="1579"/>
      <c r="AW59" s="1579"/>
      <c r="AX59" s="1579"/>
      <c r="AY59" s="1582"/>
    </row>
    <row r="60" spans="1:51" ht="105.75" customHeight="1">
      <c r="A60" s="130"/>
      <c r="B60" s="1537" t="s">
        <v>52</v>
      </c>
      <c r="C60" s="1538"/>
      <c r="D60" s="1583" t="s">
        <v>1348</v>
      </c>
      <c r="E60" s="1584"/>
      <c r="F60" s="1584"/>
      <c r="G60" s="1585"/>
      <c r="H60" s="1544" t="s">
        <v>63</v>
      </c>
      <c r="I60" s="1545"/>
      <c r="J60" s="1545"/>
      <c r="K60" s="1545"/>
      <c r="L60" s="1545"/>
      <c r="M60" s="1545"/>
      <c r="N60" s="1545"/>
      <c r="O60" s="1545"/>
      <c r="P60" s="1545"/>
      <c r="Q60" s="1545"/>
      <c r="R60" s="1545"/>
      <c r="S60" s="1545"/>
      <c r="T60" s="1545"/>
      <c r="U60" s="1545"/>
      <c r="V60" s="1545"/>
      <c r="W60" s="1545"/>
      <c r="X60" s="1545"/>
      <c r="Y60" s="1545"/>
      <c r="Z60" s="1545"/>
      <c r="AA60" s="1545"/>
      <c r="AB60" s="1545"/>
      <c r="AC60" s="1545"/>
      <c r="AD60" s="1545"/>
      <c r="AE60" s="1545"/>
      <c r="AF60" s="1545"/>
      <c r="AG60" s="1546"/>
      <c r="AH60" s="1547" t="s">
        <v>1349</v>
      </c>
      <c r="AI60" s="1586"/>
      <c r="AJ60" s="1586"/>
      <c r="AK60" s="1586"/>
      <c r="AL60" s="1586"/>
      <c r="AM60" s="1586"/>
      <c r="AN60" s="1586"/>
      <c r="AO60" s="1586"/>
      <c r="AP60" s="1586"/>
      <c r="AQ60" s="1586"/>
      <c r="AR60" s="1586"/>
      <c r="AS60" s="1586"/>
      <c r="AT60" s="1586"/>
      <c r="AU60" s="1586"/>
      <c r="AV60" s="1586"/>
      <c r="AW60" s="1586"/>
      <c r="AX60" s="1586"/>
      <c r="AY60" s="1587"/>
    </row>
    <row r="61" spans="1:51" ht="105.75" customHeight="1">
      <c r="A61" s="130"/>
      <c r="B61" s="1539"/>
      <c r="C61" s="1540"/>
      <c r="D61" s="1594" t="s">
        <v>1348</v>
      </c>
      <c r="E61" s="1558"/>
      <c r="F61" s="1558"/>
      <c r="G61" s="1559"/>
      <c r="H61" s="1569" t="s">
        <v>1350</v>
      </c>
      <c r="I61" s="1570"/>
      <c r="J61" s="1570"/>
      <c r="K61" s="1570"/>
      <c r="L61" s="1570"/>
      <c r="M61" s="1570"/>
      <c r="N61" s="1570"/>
      <c r="O61" s="1570"/>
      <c r="P61" s="1570"/>
      <c r="Q61" s="1570"/>
      <c r="R61" s="1570"/>
      <c r="S61" s="1570"/>
      <c r="T61" s="1570"/>
      <c r="U61" s="1570"/>
      <c r="V61" s="1570"/>
      <c r="W61" s="1570"/>
      <c r="X61" s="1570"/>
      <c r="Y61" s="1570"/>
      <c r="Z61" s="1570"/>
      <c r="AA61" s="1570"/>
      <c r="AB61" s="1570"/>
      <c r="AC61" s="1570"/>
      <c r="AD61" s="1570"/>
      <c r="AE61" s="1570"/>
      <c r="AF61" s="1570"/>
      <c r="AG61" s="1571"/>
      <c r="AH61" s="1588"/>
      <c r="AI61" s="1589"/>
      <c r="AJ61" s="1589"/>
      <c r="AK61" s="1589"/>
      <c r="AL61" s="1589"/>
      <c r="AM61" s="1589"/>
      <c r="AN61" s="1589"/>
      <c r="AO61" s="1589"/>
      <c r="AP61" s="1589"/>
      <c r="AQ61" s="1589"/>
      <c r="AR61" s="1589"/>
      <c r="AS61" s="1589"/>
      <c r="AT61" s="1589"/>
      <c r="AU61" s="1589"/>
      <c r="AV61" s="1589"/>
      <c r="AW61" s="1589"/>
      <c r="AX61" s="1589"/>
      <c r="AY61" s="1590"/>
    </row>
    <row r="62" spans="1:51" ht="105.75" customHeight="1">
      <c r="A62" s="130"/>
      <c r="B62" s="1541"/>
      <c r="C62" s="1542"/>
      <c r="D62" s="1528" t="s">
        <v>1348</v>
      </c>
      <c r="E62" s="1045"/>
      <c r="F62" s="1045"/>
      <c r="G62" s="1046"/>
      <c r="H62" s="1529" t="s">
        <v>1351</v>
      </c>
      <c r="I62" s="1530"/>
      <c r="J62" s="1530"/>
      <c r="K62" s="1530"/>
      <c r="L62" s="1530"/>
      <c r="M62" s="1530"/>
      <c r="N62" s="1530"/>
      <c r="O62" s="1530"/>
      <c r="P62" s="1530"/>
      <c r="Q62" s="1530"/>
      <c r="R62" s="1530"/>
      <c r="S62" s="1530"/>
      <c r="T62" s="1530"/>
      <c r="U62" s="1530"/>
      <c r="V62" s="1530"/>
      <c r="W62" s="1530"/>
      <c r="X62" s="1530"/>
      <c r="Y62" s="1530"/>
      <c r="Z62" s="1530"/>
      <c r="AA62" s="1530"/>
      <c r="AB62" s="1530"/>
      <c r="AC62" s="1530"/>
      <c r="AD62" s="1530"/>
      <c r="AE62" s="1530"/>
      <c r="AF62" s="1530"/>
      <c r="AG62" s="1531"/>
      <c r="AH62" s="1591"/>
      <c r="AI62" s="1592"/>
      <c r="AJ62" s="1592"/>
      <c r="AK62" s="1592"/>
      <c r="AL62" s="1592"/>
      <c r="AM62" s="1592"/>
      <c r="AN62" s="1592"/>
      <c r="AO62" s="1592"/>
      <c r="AP62" s="1592"/>
      <c r="AQ62" s="1592"/>
      <c r="AR62" s="1592"/>
      <c r="AS62" s="1592"/>
      <c r="AT62" s="1592"/>
      <c r="AU62" s="1592"/>
      <c r="AV62" s="1592"/>
      <c r="AW62" s="1592"/>
      <c r="AX62" s="1592"/>
      <c r="AY62" s="1593"/>
    </row>
    <row r="63" spans="1:51" ht="66.75" customHeight="1">
      <c r="A63" s="130"/>
      <c r="B63" s="1539" t="s">
        <v>55</v>
      </c>
      <c r="C63" s="1540"/>
      <c r="D63" s="1077" t="s">
        <v>1348</v>
      </c>
      <c r="E63" s="1078"/>
      <c r="F63" s="1078"/>
      <c r="G63" s="1543"/>
      <c r="H63" s="1544" t="s">
        <v>57</v>
      </c>
      <c r="I63" s="1545"/>
      <c r="J63" s="1545"/>
      <c r="K63" s="1545"/>
      <c r="L63" s="1545"/>
      <c r="M63" s="1545"/>
      <c r="N63" s="1545"/>
      <c r="O63" s="1545"/>
      <c r="P63" s="1545"/>
      <c r="Q63" s="1545"/>
      <c r="R63" s="1545"/>
      <c r="S63" s="1545"/>
      <c r="T63" s="1545"/>
      <c r="U63" s="1545"/>
      <c r="V63" s="1545"/>
      <c r="W63" s="1545"/>
      <c r="X63" s="1545"/>
      <c r="Y63" s="1545"/>
      <c r="Z63" s="1545"/>
      <c r="AA63" s="1545"/>
      <c r="AB63" s="1545"/>
      <c r="AC63" s="1545"/>
      <c r="AD63" s="1545"/>
      <c r="AE63" s="1545"/>
      <c r="AF63" s="1545"/>
      <c r="AG63" s="1546"/>
      <c r="AH63" s="1547" t="s">
        <v>1352</v>
      </c>
      <c r="AI63" s="1548"/>
      <c r="AJ63" s="1548"/>
      <c r="AK63" s="1548"/>
      <c r="AL63" s="1548"/>
      <c r="AM63" s="1548"/>
      <c r="AN63" s="1548"/>
      <c r="AO63" s="1548"/>
      <c r="AP63" s="1548"/>
      <c r="AQ63" s="1548"/>
      <c r="AR63" s="1548"/>
      <c r="AS63" s="1548"/>
      <c r="AT63" s="1548"/>
      <c r="AU63" s="1548"/>
      <c r="AV63" s="1548"/>
      <c r="AW63" s="1548"/>
      <c r="AX63" s="1548"/>
      <c r="AY63" s="1549"/>
    </row>
    <row r="64" spans="1:51" ht="66.75" customHeight="1">
      <c r="A64" s="130"/>
      <c r="B64" s="1539"/>
      <c r="C64" s="1540"/>
      <c r="D64" s="1556" t="s">
        <v>1348</v>
      </c>
      <c r="E64" s="1054"/>
      <c r="F64" s="1054"/>
      <c r="G64" s="1055"/>
      <c r="H64" s="1557" t="s">
        <v>1353</v>
      </c>
      <c r="I64" s="1558"/>
      <c r="J64" s="1558"/>
      <c r="K64" s="1558"/>
      <c r="L64" s="1558"/>
      <c r="M64" s="1558"/>
      <c r="N64" s="1558"/>
      <c r="O64" s="1558"/>
      <c r="P64" s="1558"/>
      <c r="Q64" s="1558"/>
      <c r="R64" s="1558"/>
      <c r="S64" s="1558"/>
      <c r="T64" s="1558"/>
      <c r="U64" s="1558"/>
      <c r="V64" s="1558"/>
      <c r="W64" s="1558"/>
      <c r="X64" s="1558"/>
      <c r="Y64" s="1558"/>
      <c r="Z64" s="1558"/>
      <c r="AA64" s="1558"/>
      <c r="AB64" s="1558"/>
      <c r="AC64" s="1558"/>
      <c r="AD64" s="1558"/>
      <c r="AE64" s="1558"/>
      <c r="AF64" s="1558"/>
      <c r="AG64" s="1559"/>
      <c r="AH64" s="1550"/>
      <c r="AI64" s="1551"/>
      <c r="AJ64" s="1551"/>
      <c r="AK64" s="1551"/>
      <c r="AL64" s="1551"/>
      <c r="AM64" s="1551"/>
      <c r="AN64" s="1551"/>
      <c r="AO64" s="1551"/>
      <c r="AP64" s="1551"/>
      <c r="AQ64" s="1551"/>
      <c r="AR64" s="1551"/>
      <c r="AS64" s="1551"/>
      <c r="AT64" s="1551"/>
      <c r="AU64" s="1551"/>
      <c r="AV64" s="1551"/>
      <c r="AW64" s="1551"/>
      <c r="AX64" s="1551"/>
      <c r="AY64" s="1552"/>
    </row>
    <row r="65" spans="1:51" ht="66.75" customHeight="1">
      <c r="A65" s="130"/>
      <c r="B65" s="1539"/>
      <c r="C65" s="1540"/>
      <c r="D65" s="1556" t="s">
        <v>1348</v>
      </c>
      <c r="E65" s="1054"/>
      <c r="F65" s="1054"/>
      <c r="G65" s="1055"/>
      <c r="H65" s="1557" t="s">
        <v>58</v>
      </c>
      <c r="I65" s="1558"/>
      <c r="J65" s="1558"/>
      <c r="K65" s="1558"/>
      <c r="L65" s="1558"/>
      <c r="M65" s="1558"/>
      <c r="N65" s="1558"/>
      <c r="O65" s="1558"/>
      <c r="P65" s="1558"/>
      <c r="Q65" s="1558"/>
      <c r="R65" s="1558"/>
      <c r="S65" s="1558"/>
      <c r="T65" s="1558"/>
      <c r="U65" s="1558"/>
      <c r="V65" s="1558"/>
      <c r="W65" s="1558"/>
      <c r="X65" s="1558"/>
      <c r="Y65" s="1558"/>
      <c r="Z65" s="1558"/>
      <c r="AA65" s="1558"/>
      <c r="AB65" s="1558"/>
      <c r="AC65" s="1558"/>
      <c r="AD65" s="1558"/>
      <c r="AE65" s="1558"/>
      <c r="AF65" s="1558"/>
      <c r="AG65" s="1559"/>
      <c r="AH65" s="1550"/>
      <c r="AI65" s="1551"/>
      <c r="AJ65" s="1551"/>
      <c r="AK65" s="1551"/>
      <c r="AL65" s="1551"/>
      <c r="AM65" s="1551"/>
      <c r="AN65" s="1551"/>
      <c r="AO65" s="1551"/>
      <c r="AP65" s="1551"/>
      <c r="AQ65" s="1551"/>
      <c r="AR65" s="1551"/>
      <c r="AS65" s="1551"/>
      <c r="AT65" s="1551"/>
      <c r="AU65" s="1551"/>
      <c r="AV65" s="1551"/>
      <c r="AW65" s="1551"/>
      <c r="AX65" s="1551"/>
      <c r="AY65" s="1552"/>
    </row>
    <row r="66" spans="1:51" ht="66.75" customHeight="1">
      <c r="A66" s="130"/>
      <c r="B66" s="1539"/>
      <c r="C66" s="1540"/>
      <c r="D66" s="1556" t="s">
        <v>1348</v>
      </c>
      <c r="E66" s="1054"/>
      <c r="F66" s="1054"/>
      <c r="G66" s="1055"/>
      <c r="H66" s="1557" t="s">
        <v>65</v>
      </c>
      <c r="I66" s="1558"/>
      <c r="J66" s="1558"/>
      <c r="K66" s="1558"/>
      <c r="L66" s="1558"/>
      <c r="M66" s="1558"/>
      <c r="N66" s="1558"/>
      <c r="O66" s="1558"/>
      <c r="P66" s="1558"/>
      <c r="Q66" s="1558"/>
      <c r="R66" s="1558"/>
      <c r="S66" s="1558"/>
      <c r="T66" s="1558"/>
      <c r="U66" s="1558"/>
      <c r="V66" s="1558"/>
      <c r="W66" s="1558"/>
      <c r="X66" s="1558"/>
      <c r="Y66" s="1558"/>
      <c r="Z66" s="1558"/>
      <c r="AA66" s="1558"/>
      <c r="AB66" s="1558"/>
      <c r="AC66" s="1558"/>
      <c r="AD66" s="1558"/>
      <c r="AE66" s="1558"/>
      <c r="AF66" s="1558"/>
      <c r="AG66" s="1559"/>
      <c r="AH66" s="1550"/>
      <c r="AI66" s="1551"/>
      <c r="AJ66" s="1551"/>
      <c r="AK66" s="1551"/>
      <c r="AL66" s="1551"/>
      <c r="AM66" s="1551"/>
      <c r="AN66" s="1551"/>
      <c r="AO66" s="1551"/>
      <c r="AP66" s="1551"/>
      <c r="AQ66" s="1551"/>
      <c r="AR66" s="1551"/>
      <c r="AS66" s="1551"/>
      <c r="AT66" s="1551"/>
      <c r="AU66" s="1551"/>
      <c r="AV66" s="1551"/>
      <c r="AW66" s="1551"/>
      <c r="AX66" s="1551"/>
      <c r="AY66" s="1552"/>
    </row>
    <row r="67" spans="1:51" ht="66.75" customHeight="1">
      <c r="A67" s="130"/>
      <c r="B67" s="1541"/>
      <c r="C67" s="1542"/>
      <c r="D67" s="1560" t="s">
        <v>1348</v>
      </c>
      <c r="E67" s="1561"/>
      <c r="F67" s="1561"/>
      <c r="G67" s="1562"/>
      <c r="H67" s="1529" t="s">
        <v>66</v>
      </c>
      <c r="I67" s="1530"/>
      <c r="J67" s="1530"/>
      <c r="K67" s="1530"/>
      <c r="L67" s="1530"/>
      <c r="M67" s="1530"/>
      <c r="N67" s="1530"/>
      <c r="O67" s="1530"/>
      <c r="P67" s="1530"/>
      <c r="Q67" s="1530"/>
      <c r="R67" s="1530"/>
      <c r="S67" s="1530"/>
      <c r="T67" s="1530"/>
      <c r="U67" s="1530"/>
      <c r="V67" s="1530"/>
      <c r="W67" s="1530"/>
      <c r="X67" s="1530"/>
      <c r="Y67" s="1530"/>
      <c r="Z67" s="1530"/>
      <c r="AA67" s="1530"/>
      <c r="AB67" s="1530"/>
      <c r="AC67" s="1530"/>
      <c r="AD67" s="1530"/>
      <c r="AE67" s="1530"/>
      <c r="AF67" s="1530"/>
      <c r="AG67" s="1531"/>
      <c r="AH67" s="1553"/>
      <c r="AI67" s="1554"/>
      <c r="AJ67" s="1554"/>
      <c r="AK67" s="1554"/>
      <c r="AL67" s="1554"/>
      <c r="AM67" s="1554"/>
      <c r="AN67" s="1554"/>
      <c r="AO67" s="1554"/>
      <c r="AP67" s="1554"/>
      <c r="AQ67" s="1554"/>
      <c r="AR67" s="1554"/>
      <c r="AS67" s="1554"/>
      <c r="AT67" s="1554"/>
      <c r="AU67" s="1554"/>
      <c r="AV67" s="1554"/>
      <c r="AW67" s="1554"/>
      <c r="AX67" s="1554"/>
      <c r="AY67" s="1555"/>
    </row>
    <row r="68" spans="1:51" ht="75.75" customHeight="1">
      <c r="A68" s="130"/>
      <c r="B68" s="1537" t="s">
        <v>51</v>
      </c>
      <c r="C68" s="1538"/>
      <c r="D68" s="1077" t="s">
        <v>1348</v>
      </c>
      <c r="E68" s="1078"/>
      <c r="F68" s="1078"/>
      <c r="G68" s="1543"/>
      <c r="H68" s="1544" t="s">
        <v>53</v>
      </c>
      <c r="I68" s="1545"/>
      <c r="J68" s="1545"/>
      <c r="K68" s="1545"/>
      <c r="L68" s="1545"/>
      <c r="M68" s="1545"/>
      <c r="N68" s="1545"/>
      <c r="O68" s="1545"/>
      <c r="P68" s="1545"/>
      <c r="Q68" s="1545"/>
      <c r="R68" s="1545"/>
      <c r="S68" s="1545"/>
      <c r="T68" s="1545"/>
      <c r="U68" s="1545"/>
      <c r="V68" s="1545"/>
      <c r="W68" s="1545"/>
      <c r="X68" s="1545"/>
      <c r="Y68" s="1545"/>
      <c r="Z68" s="1545"/>
      <c r="AA68" s="1545"/>
      <c r="AB68" s="1545"/>
      <c r="AC68" s="1545"/>
      <c r="AD68" s="1545"/>
      <c r="AE68" s="1545"/>
      <c r="AF68" s="1545"/>
      <c r="AG68" s="1546"/>
      <c r="AH68" s="1547" t="s">
        <v>1354</v>
      </c>
      <c r="AI68" s="1548"/>
      <c r="AJ68" s="1548"/>
      <c r="AK68" s="1548"/>
      <c r="AL68" s="1548"/>
      <c r="AM68" s="1548"/>
      <c r="AN68" s="1548"/>
      <c r="AO68" s="1548"/>
      <c r="AP68" s="1548"/>
      <c r="AQ68" s="1548"/>
      <c r="AR68" s="1548"/>
      <c r="AS68" s="1548"/>
      <c r="AT68" s="1548"/>
      <c r="AU68" s="1548"/>
      <c r="AV68" s="1548"/>
      <c r="AW68" s="1548"/>
      <c r="AX68" s="1548"/>
      <c r="AY68" s="1549"/>
    </row>
    <row r="69" spans="1:51" ht="75.75" customHeight="1">
      <c r="A69" s="130"/>
      <c r="B69" s="1539"/>
      <c r="C69" s="1540"/>
      <c r="D69" s="1556" t="s">
        <v>1348</v>
      </c>
      <c r="E69" s="1054"/>
      <c r="F69" s="1054"/>
      <c r="G69" s="1055"/>
      <c r="H69" s="1557" t="s">
        <v>67</v>
      </c>
      <c r="I69" s="1558"/>
      <c r="J69" s="1558"/>
      <c r="K69" s="1558"/>
      <c r="L69" s="1558"/>
      <c r="M69" s="1558"/>
      <c r="N69" s="1558"/>
      <c r="O69" s="1558"/>
      <c r="P69" s="1558"/>
      <c r="Q69" s="1558"/>
      <c r="R69" s="1558"/>
      <c r="S69" s="1558"/>
      <c r="T69" s="1558"/>
      <c r="U69" s="1558"/>
      <c r="V69" s="1558"/>
      <c r="W69" s="1558"/>
      <c r="X69" s="1558"/>
      <c r="Y69" s="1558"/>
      <c r="Z69" s="1558"/>
      <c r="AA69" s="1558"/>
      <c r="AB69" s="1558"/>
      <c r="AC69" s="1558"/>
      <c r="AD69" s="1558"/>
      <c r="AE69" s="1558"/>
      <c r="AF69" s="1558"/>
      <c r="AG69" s="1559"/>
      <c r="AH69" s="1550"/>
      <c r="AI69" s="1551"/>
      <c r="AJ69" s="1551"/>
      <c r="AK69" s="1551"/>
      <c r="AL69" s="1551"/>
      <c r="AM69" s="1551"/>
      <c r="AN69" s="1551"/>
      <c r="AO69" s="1551"/>
      <c r="AP69" s="1551"/>
      <c r="AQ69" s="1551"/>
      <c r="AR69" s="1551"/>
      <c r="AS69" s="1551"/>
      <c r="AT69" s="1551"/>
      <c r="AU69" s="1551"/>
      <c r="AV69" s="1551"/>
      <c r="AW69" s="1551"/>
      <c r="AX69" s="1551"/>
      <c r="AY69" s="1552"/>
    </row>
    <row r="70" spans="1:51" ht="75.75" customHeight="1">
      <c r="A70" s="130"/>
      <c r="B70" s="1539"/>
      <c r="C70" s="1540"/>
      <c r="D70" s="1560" t="s">
        <v>1348</v>
      </c>
      <c r="E70" s="1561"/>
      <c r="F70" s="1561"/>
      <c r="G70" s="1562"/>
      <c r="H70" s="1557" t="s">
        <v>1355</v>
      </c>
      <c r="I70" s="1558"/>
      <c r="J70" s="1558"/>
      <c r="K70" s="1558"/>
      <c r="L70" s="1558"/>
      <c r="M70" s="1558"/>
      <c r="N70" s="1558"/>
      <c r="O70" s="1558"/>
      <c r="P70" s="1558"/>
      <c r="Q70" s="1558"/>
      <c r="R70" s="1558"/>
      <c r="S70" s="1558"/>
      <c r="T70" s="1558"/>
      <c r="U70" s="1558"/>
      <c r="V70" s="1558"/>
      <c r="W70" s="1558"/>
      <c r="X70" s="1558"/>
      <c r="Y70" s="1558"/>
      <c r="Z70" s="1558"/>
      <c r="AA70" s="1558"/>
      <c r="AB70" s="1558"/>
      <c r="AC70" s="1558"/>
      <c r="AD70" s="1558"/>
      <c r="AE70" s="1558"/>
      <c r="AF70" s="1558"/>
      <c r="AG70" s="1559"/>
      <c r="AH70" s="1550"/>
      <c r="AI70" s="1551"/>
      <c r="AJ70" s="1551"/>
      <c r="AK70" s="1551"/>
      <c r="AL70" s="1551"/>
      <c r="AM70" s="1551"/>
      <c r="AN70" s="1551"/>
      <c r="AO70" s="1551"/>
      <c r="AP70" s="1551"/>
      <c r="AQ70" s="1551"/>
      <c r="AR70" s="1551"/>
      <c r="AS70" s="1551"/>
      <c r="AT70" s="1551"/>
      <c r="AU70" s="1551"/>
      <c r="AV70" s="1551"/>
      <c r="AW70" s="1551"/>
      <c r="AX70" s="1551"/>
      <c r="AY70" s="1552"/>
    </row>
    <row r="71" spans="1:51" ht="75.75" customHeight="1">
      <c r="A71" s="130"/>
      <c r="B71" s="1539"/>
      <c r="C71" s="1540"/>
      <c r="D71" s="1563" t="s">
        <v>816</v>
      </c>
      <c r="E71" s="1564"/>
      <c r="F71" s="1564"/>
      <c r="G71" s="1565"/>
      <c r="H71" s="1566" t="s">
        <v>95</v>
      </c>
      <c r="I71" s="1567"/>
      <c r="J71" s="1567"/>
      <c r="K71" s="1567"/>
      <c r="L71" s="1567"/>
      <c r="M71" s="1567"/>
      <c r="N71" s="1567"/>
      <c r="O71" s="1567"/>
      <c r="P71" s="1567"/>
      <c r="Q71" s="1567"/>
      <c r="R71" s="1567"/>
      <c r="S71" s="1567"/>
      <c r="T71" s="1567"/>
      <c r="U71" s="1567"/>
      <c r="V71" s="1567"/>
      <c r="W71" s="1567"/>
      <c r="X71" s="1567"/>
      <c r="Y71" s="1567"/>
      <c r="Z71" s="1567"/>
      <c r="AA71" s="1567"/>
      <c r="AB71" s="1567"/>
      <c r="AC71" s="1567"/>
      <c r="AD71" s="1567"/>
      <c r="AE71" s="1567"/>
      <c r="AF71" s="1567"/>
      <c r="AG71" s="1568"/>
      <c r="AH71" s="1550"/>
      <c r="AI71" s="1551"/>
      <c r="AJ71" s="1551"/>
      <c r="AK71" s="1551"/>
      <c r="AL71" s="1551"/>
      <c r="AM71" s="1551"/>
      <c r="AN71" s="1551"/>
      <c r="AO71" s="1551"/>
      <c r="AP71" s="1551"/>
      <c r="AQ71" s="1551"/>
      <c r="AR71" s="1551"/>
      <c r="AS71" s="1551"/>
      <c r="AT71" s="1551"/>
      <c r="AU71" s="1551"/>
      <c r="AV71" s="1551"/>
      <c r="AW71" s="1551"/>
      <c r="AX71" s="1551"/>
      <c r="AY71" s="1552"/>
    </row>
    <row r="72" spans="1:51" ht="75.75" customHeight="1">
      <c r="A72" s="130"/>
      <c r="B72" s="1539"/>
      <c r="C72" s="1540"/>
      <c r="D72" s="1521"/>
      <c r="E72" s="1522"/>
      <c r="F72" s="1522"/>
      <c r="G72" s="1523"/>
      <c r="H72" s="1524" t="s">
        <v>84</v>
      </c>
      <c r="I72" s="1525"/>
      <c r="J72" s="1525"/>
      <c r="K72" s="1525"/>
      <c r="L72" s="1525"/>
      <c r="M72" s="1525"/>
      <c r="N72" s="1525"/>
      <c r="O72" s="1525"/>
      <c r="P72" s="1525"/>
      <c r="Q72" s="1525"/>
      <c r="R72" s="1525"/>
      <c r="S72" s="1525"/>
      <c r="T72" s="1525"/>
      <c r="U72" s="1525"/>
      <c r="V72" s="1526"/>
      <c r="W72" s="1526"/>
      <c r="X72" s="1526"/>
      <c r="Y72" s="1526"/>
      <c r="Z72" s="1526"/>
      <c r="AA72" s="1526"/>
      <c r="AB72" s="1526"/>
      <c r="AC72" s="1526"/>
      <c r="AD72" s="1526"/>
      <c r="AE72" s="1526"/>
      <c r="AF72" s="1526"/>
      <c r="AG72" s="1527"/>
      <c r="AH72" s="1550"/>
      <c r="AI72" s="1551"/>
      <c r="AJ72" s="1551"/>
      <c r="AK72" s="1551"/>
      <c r="AL72" s="1551"/>
      <c r="AM72" s="1551"/>
      <c r="AN72" s="1551"/>
      <c r="AO72" s="1551"/>
      <c r="AP72" s="1551"/>
      <c r="AQ72" s="1551"/>
      <c r="AR72" s="1551"/>
      <c r="AS72" s="1551"/>
      <c r="AT72" s="1551"/>
      <c r="AU72" s="1551"/>
      <c r="AV72" s="1551"/>
      <c r="AW72" s="1551"/>
      <c r="AX72" s="1551"/>
      <c r="AY72" s="1552"/>
    </row>
    <row r="73" spans="1:51" ht="75.75" customHeight="1">
      <c r="A73" s="130"/>
      <c r="B73" s="1541"/>
      <c r="C73" s="1542"/>
      <c r="D73" s="1528" t="s">
        <v>1348</v>
      </c>
      <c r="E73" s="1045"/>
      <c r="F73" s="1045"/>
      <c r="G73" s="1046"/>
      <c r="H73" s="1529" t="s">
        <v>68</v>
      </c>
      <c r="I73" s="1530"/>
      <c r="J73" s="1530"/>
      <c r="K73" s="1530"/>
      <c r="L73" s="1530"/>
      <c r="M73" s="1530"/>
      <c r="N73" s="1530"/>
      <c r="O73" s="1530"/>
      <c r="P73" s="1530"/>
      <c r="Q73" s="1530"/>
      <c r="R73" s="1530"/>
      <c r="S73" s="1530"/>
      <c r="T73" s="1530"/>
      <c r="U73" s="1530"/>
      <c r="V73" s="1530"/>
      <c r="W73" s="1530"/>
      <c r="X73" s="1530"/>
      <c r="Y73" s="1530"/>
      <c r="Z73" s="1530"/>
      <c r="AA73" s="1530"/>
      <c r="AB73" s="1530"/>
      <c r="AC73" s="1530"/>
      <c r="AD73" s="1530"/>
      <c r="AE73" s="1530"/>
      <c r="AF73" s="1530"/>
      <c r="AG73" s="1531"/>
      <c r="AH73" s="1553"/>
      <c r="AI73" s="1554"/>
      <c r="AJ73" s="1554"/>
      <c r="AK73" s="1554"/>
      <c r="AL73" s="1554"/>
      <c r="AM73" s="1554"/>
      <c r="AN73" s="1554"/>
      <c r="AO73" s="1554"/>
      <c r="AP73" s="1554"/>
      <c r="AQ73" s="1554"/>
      <c r="AR73" s="1554"/>
      <c r="AS73" s="1554"/>
      <c r="AT73" s="1554"/>
      <c r="AU73" s="1554"/>
      <c r="AV73" s="1554"/>
      <c r="AW73" s="1554"/>
      <c r="AX73" s="1554"/>
      <c r="AY73" s="1555"/>
    </row>
    <row r="74" spans="1:51" ht="270" customHeight="1" thickBot="1">
      <c r="A74" s="130"/>
      <c r="B74" s="1532" t="s">
        <v>50</v>
      </c>
      <c r="C74" s="1533"/>
      <c r="D74" s="1534" t="s">
        <v>1356</v>
      </c>
      <c r="E74" s="1535"/>
      <c r="F74" s="1535"/>
      <c r="G74" s="1535"/>
      <c r="H74" s="1535"/>
      <c r="I74" s="1535"/>
      <c r="J74" s="1535"/>
      <c r="K74" s="1535"/>
      <c r="L74" s="1535"/>
      <c r="M74" s="1535"/>
      <c r="N74" s="1535"/>
      <c r="O74" s="1535"/>
      <c r="P74" s="1535"/>
      <c r="Q74" s="1535"/>
      <c r="R74" s="1535"/>
      <c r="S74" s="1535"/>
      <c r="T74" s="1535"/>
      <c r="U74" s="1535"/>
      <c r="V74" s="1535"/>
      <c r="W74" s="1535"/>
      <c r="X74" s="1535"/>
      <c r="Y74" s="1535"/>
      <c r="Z74" s="1535"/>
      <c r="AA74" s="1535"/>
      <c r="AB74" s="1535"/>
      <c r="AC74" s="1535"/>
      <c r="AD74" s="1535"/>
      <c r="AE74" s="1535"/>
      <c r="AF74" s="1535"/>
      <c r="AG74" s="1535"/>
      <c r="AH74" s="1535"/>
      <c r="AI74" s="1535"/>
      <c r="AJ74" s="1535"/>
      <c r="AK74" s="1535"/>
      <c r="AL74" s="1535"/>
      <c r="AM74" s="1535"/>
      <c r="AN74" s="1535"/>
      <c r="AO74" s="1535"/>
      <c r="AP74" s="1535"/>
      <c r="AQ74" s="1535"/>
      <c r="AR74" s="1535"/>
      <c r="AS74" s="1535"/>
      <c r="AT74" s="1535"/>
      <c r="AU74" s="1535"/>
      <c r="AV74" s="1535"/>
      <c r="AW74" s="1535"/>
      <c r="AX74" s="1535"/>
      <c r="AY74" s="1536"/>
    </row>
    <row r="75" spans="1:51" ht="21" hidden="1" customHeight="1">
      <c r="A75" s="130"/>
      <c r="B75" s="133"/>
      <c r="C75" s="134"/>
      <c r="D75" s="1503" t="s">
        <v>45</v>
      </c>
      <c r="E75" s="1504"/>
      <c r="F75" s="1504"/>
      <c r="G75" s="1504"/>
      <c r="H75" s="1504"/>
      <c r="I75" s="1504"/>
      <c r="J75" s="1504"/>
      <c r="K75" s="1504"/>
      <c r="L75" s="1504"/>
      <c r="M75" s="1504"/>
      <c r="N75" s="1504"/>
      <c r="O75" s="1504"/>
      <c r="P75" s="1504"/>
      <c r="Q75" s="1504"/>
      <c r="R75" s="1504"/>
      <c r="S75" s="1504"/>
      <c r="T75" s="1504"/>
      <c r="U75" s="1504"/>
      <c r="V75" s="1504"/>
      <c r="W75" s="1504"/>
      <c r="X75" s="1504"/>
      <c r="Y75" s="1504"/>
      <c r="Z75" s="1504"/>
      <c r="AA75" s="1504"/>
      <c r="AB75" s="1504"/>
      <c r="AC75" s="1504"/>
      <c r="AD75" s="1504"/>
      <c r="AE75" s="1504"/>
      <c r="AF75" s="1504"/>
      <c r="AG75" s="1504"/>
      <c r="AH75" s="1504"/>
      <c r="AI75" s="1504"/>
      <c r="AJ75" s="1504"/>
      <c r="AK75" s="1504"/>
      <c r="AL75" s="1504"/>
      <c r="AM75" s="1504"/>
      <c r="AN75" s="1504"/>
      <c r="AO75" s="1504"/>
      <c r="AP75" s="1504"/>
      <c r="AQ75" s="1504"/>
      <c r="AR75" s="1504"/>
      <c r="AS75" s="1504"/>
      <c r="AT75" s="1504"/>
      <c r="AU75" s="1504"/>
      <c r="AV75" s="1504"/>
      <c r="AW75" s="1504"/>
      <c r="AX75" s="1504"/>
      <c r="AY75" s="1505"/>
    </row>
    <row r="76" spans="1:51" ht="97.5" hidden="1" customHeight="1">
      <c r="A76" s="130"/>
      <c r="B76" s="133"/>
      <c r="C76" s="134"/>
      <c r="D76" s="1506" t="s">
        <v>47</v>
      </c>
      <c r="E76" s="1507"/>
      <c r="F76" s="1507"/>
      <c r="G76" s="1507"/>
      <c r="H76" s="1507"/>
      <c r="I76" s="1507"/>
      <c r="J76" s="1507"/>
      <c r="K76" s="1507"/>
      <c r="L76" s="1507"/>
      <c r="M76" s="1507"/>
      <c r="N76" s="1507"/>
      <c r="O76" s="1507"/>
      <c r="P76" s="1507"/>
      <c r="Q76" s="1507"/>
      <c r="R76" s="1507"/>
      <c r="S76" s="1507"/>
      <c r="T76" s="1507"/>
      <c r="U76" s="1507"/>
      <c r="V76" s="1507"/>
      <c r="W76" s="1507"/>
      <c r="X76" s="1507"/>
      <c r="Y76" s="1507"/>
      <c r="Z76" s="1507"/>
      <c r="AA76" s="1507"/>
      <c r="AB76" s="1507"/>
      <c r="AC76" s="1507"/>
      <c r="AD76" s="1507"/>
      <c r="AE76" s="1507"/>
      <c r="AF76" s="1507"/>
      <c r="AG76" s="1507"/>
      <c r="AH76" s="1507"/>
      <c r="AI76" s="1507"/>
      <c r="AJ76" s="1507"/>
      <c r="AK76" s="1507"/>
      <c r="AL76" s="1507"/>
      <c r="AM76" s="1507"/>
      <c r="AN76" s="1507"/>
      <c r="AO76" s="1507"/>
      <c r="AP76" s="1507"/>
      <c r="AQ76" s="1507"/>
      <c r="AR76" s="1507"/>
      <c r="AS76" s="1507"/>
      <c r="AT76" s="1507"/>
      <c r="AU76" s="1507"/>
      <c r="AV76" s="1507"/>
      <c r="AW76" s="1507"/>
      <c r="AX76" s="1507"/>
      <c r="AY76" s="1508"/>
    </row>
    <row r="77" spans="1:51" ht="48.75" hidden="1" customHeight="1">
      <c r="A77" s="130"/>
      <c r="B77" s="133"/>
      <c r="C77" s="134"/>
      <c r="D77" s="1509" t="s">
        <v>46</v>
      </c>
      <c r="E77" s="1510"/>
      <c r="F77" s="1510"/>
      <c r="G77" s="1510"/>
      <c r="H77" s="1510"/>
      <c r="I77" s="1510"/>
      <c r="J77" s="1510"/>
      <c r="K77" s="1510"/>
      <c r="L77" s="1510"/>
      <c r="M77" s="1510"/>
      <c r="N77" s="1510"/>
      <c r="O77" s="1510"/>
      <c r="P77" s="1510"/>
      <c r="Q77" s="1510"/>
      <c r="R77" s="1510"/>
      <c r="S77" s="1510"/>
      <c r="T77" s="1510"/>
      <c r="U77" s="1510"/>
      <c r="V77" s="1510"/>
      <c r="W77" s="1510"/>
      <c r="X77" s="1510"/>
      <c r="Y77" s="1510"/>
      <c r="Z77" s="1510"/>
      <c r="AA77" s="1510"/>
      <c r="AB77" s="1510"/>
      <c r="AC77" s="1510"/>
      <c r="AD77" s="1510"/>
      <c r="AE77" s="1510"/>
      <c r="AF77" s="1510"/>
      <c r="AG77" s="1510"/>
      <c r="AH77" s="1510"/>
      <c r="AI77" s="1510"/>
      <c r="AJ77" s="1510"/>
      <c r="AK77" s="1510"/>
      <c r="AL77" s="1510"/>
      <c r="AM77" s="1510"/>
      <c r="AN77" s="1510"/>
      <c r="AO77" s="1510"/>
      <c r="AP77" s="1510"/>
      <c r="AQ77" s="1510"/>
      <c r="AR77" s="1510"/>
      <c r="AS77" s="1510"/>
      <c r="AT77" s="1510"/>
      <c r="AU77" s="1510"/>
      <c r="AV77" s="1510"/>
      <c r="AW77" s="1510"/>
      <c r="AX77" s="1510"/>
      <c r="AY77" s="1511"/>
    </row>
    <row r="78" spans="1:51" ht="21" customHeight="1">
      <c r="A78" s="130"/>
      <c r="B78" s="1512" t="s">
        <v>44</v>
      </c>
      <c r="C78" s="1513"/>
      <c r="D78" s="1513"/>
      <c r="E78" s="1513"/>
      <c r="F78" s="1513"/>
      <c r="G78" s="1513"/>
      <c r="H78" s="1513"/>
      <c r="I78" s="1513"/>
      <c r="J78" s="1513"/>
      <c r="K78" s="1513"/>
      <c r="L78" s="1513"/>
      <c r="M78" s="1513"/>
      <c r="N78" s="1513"/>
      <c r="O78" s="1513"/>
      <c r="P78" s="1513"/>
      <c r="Q78" s="1513"/>
      <c r="R78" s="1513"/>
      <c r="S78" s="1513"/>
      <c r="T78" s="1513"/>
      <c r="U78" s="1513"/>
      <c r="V78" s="1513"/>
      <c r="W78" s="1513"/>
      <c r="X78" s="1513"/>
      <c r="Y78" s="1513"/>
      <c r="Z78" s="1513"/>
      <c r="AA78" s="1513"/>
      <c r="AB78" s="1513"/>
      <c r="AC78" s="1513"/>
      <c r="AD78" s="1513"/>
      <c r="AE78" s="1513"/>
      <c r="AF78" s="1513"/>
      <c r="AG78" s="1513"/>
      <c r="AH78" s="1513"/>
      <c r="AI78" s="1513"/>
      <c r="AJ78" s="1513"/>
      <c r="AK78" s="1513"/>
      <c r="AL78" s="1513"/>
      <c r="AM78" s="1513"/>
      <c r="AN78" s="1513"/>
      <c r="AO78" s="1513"/>
      <c r="AP78" s="1513"/>
      <c r="AQ78" s="1513"/>
      <c r="AR78" s="1513"/>
      <c r="AS78" s="1513"/>
      <c r="AT78" s="1513"/>
      <c r="AU78" s="1513"/>
      <c r="AV78" s="1513"/>
      <c r="AW78" s="1513"/>
      <c r="AX78" s="1513"/>
      <c r="AY78" s="1514"/>
    </row>
    <row r="79" spans="1:51" ht="122.45" customHeight="1">
      <c r="A79" s="135"/>
      <c r="B79" s="1515" t="s">
        <v>745</v>
      </c>
      <c r="C79" s="1516"/>
      <c r="D79" s="1516"/>
      <c r="E79" s="1516"/>
      <c r="F79" s="1517"/>
      <c r="G79" s="1518" t="s">
        <v>1357</v>
      </c>
      <c r="H79" s="1519"/>
      <c r="I79" s="1519"/>
      <c r="J79" s="1519"/>
      <c r="K79" s="1519"/>
      <c r="L79" s="1519"/>
      <c r="M79" s="1519"/>
      <c r="N79" s="1519"/>
      <c r="O79" s="1519"/>
      <c r="P79" s="1519"/>
      <c r="Q79" s="1519"/>
      <c r="R79" s="1519"/>
      <c r="S79" s="1519"/>
      <c r="T79" s="1519"/>
      <c r="U79" s="1519"/>
      <c r="V79" s="1519"/>
      <c r="W79" s="1519"/>
      <c r="X79" s="1519"/>
      <c r="Y79" s="1519"/>
      <c r="Z79" s="1519"/>
      <c r="AA79" s="1519"/>
      <c r="AB79" s="1519"/>
      <c r="AC79" s="1519"/>
      <c r="AD79" s="1519"/>
      <c r="AE79" s="1519"/>
      <c r="AF79" s="1519"/>
      <c r="AG79" s="1519"/>
      <c r="AH79" s="1519"/>
      <c r="AI79" s="1519"/>
      <c r="AJ79" s="1519"/>
      <c r="AK79" s="1519"/>
      <c r="AL79" s="1519"/>
      <c r="AM79" s="1519"/>
      <c r="AN79" s="1519"/>
      <c r="AO79" s="1519"/>
      <c r="AP79" s="1519"/>
      <c r="AQ79" s="1519"/>
      <c r="AR79" s="1519"/>
      <c r="AS79" s="1519"/>
      <c r="AT79" s="1519"/>
      <c r="AU79" s="1519"/>
      <c r="AV79" s="1519"/>
      <c r="AW79" s="1519"/>
      <c r="AX79" s="1519"/>
      <c r="AY79" s="1520"/>
    </row>
    <row r="80" spans="1:51" ht="18.399999999999999" customHeight="1">
      <c r="A80" s="135"/>
      <c r="B80" s="1485" t="s">
        <v>62</v>
      </c>
      <c r="C80" s="1486"/>
      <c r="D80" s="1486"/>
      <c r="E80" s="1486"/>
      <c r="F80" s="1486"/>
      <c r="G80" s="1486"/>
      <c r="H80" s="1486"/>
      <c r="I80" s="1486"/>
      <c r="J80" s="1486"/>
      <c r="K80" s="1486"/>
      <c r="L80" s="1486"/>
      <c r="M80" s="1486"/>
      <c r="N80" s="1486"/>
      <c r="O80" s="1486"/>
      <c r="P80" s="1486"/>
      <c r="Q80" s="1486"/>
      <c r="R80" s="1486"/>
      <c r="S80" s="1486"/>
      <c r="T80" s="1486"/>
      <c r="U80" s="1486"/>
      <c r="V80" s="1486"/>
      <c r="W80" s="1486"/>
      <c r="X80" s="1486"/>
      <c r="Y80" s="1486"/>
      <c r="Z80" s="1486"/>
      <c r="AA80" s="1486"/>
      <c r="AB80" s="1486"/>
      <c r="AC80" s="1486"/>
      <c r="AD80" s="1486"/>
      <c r="AE80" s="1486"/>
      <c r="AF80" s="1486"/>
      <c r="AG80" s="1486"/>
      <c r="AH80" s="1486"/>
      <c r="AI80" s="1486"/>
      <c r="AJ80" s="1486"/>
      <c r="AK80" s="1486"/>
      <c r="AL80" s="1486"/>
      <c r="AM80" s="1486"/>
      <c r="AN80" s="1486"/>
      <c r="AO80" s="1486"/>
      <c r="AP80" s="1486"/>
      <c r="AQ80" s="1486"/>
      <c r="AR80" s="1486"/>
      <c r="AS80" s="1486"/>
      <c r="AT80" s="1486"/>
      <c r="AU80" s="1486"/>
      <c r="AV80" s="1486"/>
      <c r="AW80" s="1486"/>
      <c r="AX80" s="1486"/>
      <c r="AY80" s="1487"/>
    </row>
    <row r="81" spans="1:59" ht="119.1" customHeight="1" thickBot="1">
      <c r="A81" s="135"/>
      <c r="B81" s="1488" t="s">
        <v>747</v>
      </c>
      <c r="C81" s="1489"/>
      <c r="D81" s="1489"/>
      <c r="E81" s="1489"/>
      <c r="F81" s="1490"/>
      <c r="G81" s="1491" t="s">
        <v>1358</v>
      </c>
      <c r="H81" s="1492"/>
      <c r="I81" s="1492"/>
      <c r="J81" s="1492"/>
      <c r="K81" s="1492"/>
      <c r="L81" s="1492"/>
      <c r="M81" s="1492"/>
      <c r="N81" s="1492"/>
      <c r="O81" s="1492"/>
      <c r="P81" s="1492"/>
      <c r="Q81" s="1492"/>
      <c r="R81" s="1492"/>
      <c r="S81" s="1492"/>
      <c r="T81" s="1492"/>
      <c r="U81" s="1492"/>
      <c r="V81" s="1492"/>
      <c r="W81" s="1492"/>
      <c r="X81" s="1492"/>
      <c r="Y81" s="1492"/>
      <c r="Z81" s="1492"/>
      <c r="AA81" s="1492"/>
      <c r="AB81" s="1492"/>
      <c r="AC81" s="1492"/>
      <c r="AD81" s="1492"/>
      <c r="AE81" s="1492"/>
      <c r="AF81" s="1492"/>
      <c r="AG81" s="1492"/>
      <c r="AH81" s="1492"/>
      <c r="AI81" s="1492"/>
      <c r="AJ81" s="1492"/>
      <c r="AK81" s="1492"/>
      <c r="AL81" s="1492"/>
      <c r="AM81" s="1492"/>
      <c r="AN81" s="1492"/>
      <c r="AO81" s="1492"/>
      <c r="AP81" s="1492"/>
      <c r="AQ81" s="1492"/>
      <c r="AR81" s="1492"/>
      <c r="AS81" s="1492"/>
      <c r="AT81" s="1492"/>
      <c r="AU81" s="1492"/>
      <c r="AV81" s="1492"/>
      <c r="AW81" s="1492"/>
      <c r="AX81" s="1492"/>
      <c r="AY81" s="1493"/>
    </row>
    <row r="82" spans="1:59" ht="19.7" customHeight="1">
      <c r="A82" s="135"/>
      <c r="B82" s="1494" t="s">
        <v>96</v>
      </c>
      <c r="C82" s="1495"/>
      <c r="D82" s="1495"/>
      <c r="E82" s="1495"/>
      <c r="F82" s="1495"/>
      <c r="G82" s="1495"/>
      <c r="H82" s="1495"/>
      <c r="I82" s="1495"/>
      <c r="J82" s="1495"/>
      <c r="K82" s="1495"/>
      <c r="L82" s="1495"/>
      <c r="M82" s="1495"/>
      <c r="N82" s="1495"/>
      <c r="O82" s="1495"/>
      <c r="P82" s="1495"/>
      <c r="Q82" s="1495"/>
      <c r="R82" s="1495"/>
      <c r="S82" s="1495"/>
      <c r="T82" s="1495"/>
      <c r="U82" s="1495"/>
      <c r="V82" s="1495"/>
      <c r="W82" s="1495"/>
      <c r="X82" s="1495"/>
      <c r="Y82" s="1495"/>
      <c r="Z82" s="1495"/>
      <c r="AA82" s="1495"/>
      <c r="AB82" s="1495"/>
      <c r="AC82" s="1495"/>
      <c r="AD82" s="1495"/>
      <c r="AE82" s="1495"/>
      <c r="AF82" s="1495"/>
      <c r="AG82" s="1495"/>
      <c r="AH82" s="1495"/>
      <c r="AI82" s="1495"/>
      <c r="AJ82" s="1495"/>
      <c r="AK82" s="1495"/>
      <c r="AL82" s="1495"/>
      <c r="AM82" s="1495"/>
      <c r="AN82" s="1495"/>
      <c r="AO82" s="1495"/>
      <c r="AP82" s="1495"/>
      <c r="AQ82" s="1495"/>
      <c r="AR82" s="1495"/>
      <c r="AS82" s="1495"/>
      <c r="AT82" s="1495"/>
      <c r="AU82" s="1495"/>
      <c r="AV82" s="1495"/>
      <c r="AW82" s="1495"/>
      <c r="AX82" s="1495"/>
      <c r="AY82" s="1496"/>
    </row>
    <row r="83" spans="1:59" ht="205.15" customHeight="1" thickBot="1">
      <c r="A83" s="135"/>
      <c r="B83" s="1497"/>
      <c r="C83" s="1498"/>
      <c r="D83" s="1498"/>
      <c r="E83" s="1498"/>
      <c r="F83" s="1498"/>
      <c r="G83" s="1498"/>
      <c r="H83" s="1498"/>
      <c r="I83" s="1498"/>
      <c r="J83" s="1498"/>
      <c r="K83" s="1498"/>
      <c r="L83" s="1498"/>
      <c r="M83" s="1498"/>
      <c r="N83" s="1498"/>
      <c r="O83" s="1498"/>
      <c r="P83" s="1498"/>
      <c r="Q83" s="1498"/>
      <c r="R83" s="1498"/>
      <c r="S83" s="1498"/>
      <c r="T83" s="1498"/>
      <c r="U83" s="1498"/>
      <c r="V83" s="1498"/>
      <c r="W83" s="1498"/>
      <c r="X83" s="1498"/>
      <c r="Y83" s="1498"/>
      <c r="Z83" s="1498"/>
      <c r="AA83" s="1498"/>
      <c r="AB83" s="1498"/>
      <c r="AC83" s="1498"/>
      <c r="AD83" s="1498"/>
      <c r="AE83" s="1498"/>
      <c r="AF83" s="1498"/>
      <c r="AG83" s="1498"/>
      <c r="AH83" s="1498"/>
      <c r="AI83" s="1498"/>
      <c r="AJ83" s="1498"/>
      <c r="AK83" s="1498"/>
      <c r="AL83" s="1498"/>
      <c r="AM83" s="1498"/>
      <c r="AN83" s="1498"/>
      <c r="AO83" s="1498"/>
      <c r="AP83" s="1498"/>
      <c r="AQ83" s="1498"/>
      <c r="AR83" s="1498"/>
      <c r="AS83" s="1498"/>
      <c r="AT83" s="1498"/>
      <c r="AU83" s="1498"/>
      <c r="AV83" s="1498"/>
      <c r="AW83" s="1498"/>
      <c r="AX83" s="1498"/>
      <c r="AY83" s="1499"/>
    </row>
    <row r="84" spans="1:59" ht="19.7" customHeight="1">
      <c r="A84" s="135"/>
      <c r="B84" s="1500" t="s">
        <v>81</v>
      </c>
      <c r="C84" s="1501"/>
      <c r="D84" s="1501"/>
      <c r="E84" s="1501"/>
      <c r="F84" s="1501"/>
      <c r="G84" s="1501"/>
      <c r="H84" s="1501"/>
      <c r="I84" s="1501"/>
      <c r="J84" s="1501"/>
      <c r="K84" s="1501"/>
      <c r="L84" s="1501"/>
      <c r="M84" s="1501"/>
      <c r="N84" s="1501"/>
      <c r="O84" s="1501"/>
      <c r="P84" s="1501"/>
      <c r="Q84" s="1501"/>
      <c r="R84" s="1501"/>
      <c r="S84" s="1501"/>
      <c r="T84" s="1501"/>
      <c r="U84" s="1501"/>
      <c r="V84" s="1501"/>
      <c r="W84" s="1501"/>
      <c r="X84" s="1501"/>
      <c r="Y84" s="1501"/>
      <c r="Z84" s="1501"/>
      <c r="AA84" s="1501"/>
      <c r="AB84" s="1501"/>
      <c r="AC84" s="1501"/>
      <c r="AD84" s="1501"/>
      <c r="AE84" s="1501"/>
      <c r="AF84" s="1501"/>
      <c r="AG84" s="1501"/>
      <c r="AH84" s="1501"/>
      <c r="AI84" s="1501"/>
      <c r="AJ84" s="1501"/>
      <c r="AK84" s="1501"/>
      <c r="AL84" s="1501"/>
      <c r="AM84" s="1501"/>
      <c r="AN84" s="1501"/>
      <c r="AO84" s="1501"/>
      <c r="AP84" s="1501"/>
      <c r="AQ84" s="1501"/>
      <c r="AR84" s="1501"/>
      <c r="AS84" s="1501"/>
      <c r="AT84" s="1501"/>
      <c r="AU84" s="1501"/>
      <c r="AV84" s="1501"/>
      <c r="AW84" s="1501"/>
      <c r="AX84" s="1501"/>
      <c r="AY84" s="1502"/>
    </row>
    <row r="85" spans="1:59" ht="19.899999999999999" customHeight="1">
      <c r="A85" s="135"/>
      <c r="B85" s="137" t="s">
        <v>82</v>
      </c>
      <c r="C85" s="138"/>
      <c r="D85" s="138"/>
      <c r="E85" s="138"/>
      <c r="F85" s="138"/>
      <c r="G85" s="138"/>
      <c r="H85" s="138"/>
      <c r="I85" s="138"/>
      <c r="J85" s="138"/>
      <c r="K85" s="138"/>
      <c r="L85" s="139"/>
      <c r="M85" s="1481" t="s">
        <v>1359</v>
      </c>
      <c r="N85" s="1482"/>
      <c r="O85" s="1482"/>
      <c r="P85" s="1482"/>
      <c r="Q85" s="1482"/>
      <c r="R85" s="1482"/>
      <c r="S85" s="1482"/>
      <c r="T85" s="1482"/>
      <c r="U85" s="1482"/>
      <c r="V85" s="1482"/>
      <c r="W85" s="1482"/>
      <c r="X85" s="1482"/>
      <c r="Y85" s="1482"/>
      <c r="Z85" s="1482"/>
      <c r="AA85" s="1483"/>
      <c r="AB85" s="138" t="s">
        <v>83</v>
      </c>
      <c r="AC85" s="138"/>
      <c r="AD85" s="138"/>
      <c r="AE85" s="138"/>
      <c r="AF85" s="138"/>
      <c r="AG85" s="138"/>
      <c r="AH85" s="138"/>
      <c r="AI85" s="138"/>
      <c r="AJ85" s="138"/>
      <c r="AK85" s="139"/>
      <c r="AL85" s="1481" t="s">
        <v>1360</v>
      </c>
      <c r="AM85" s="1482"/>
      <c r="AN85" s="1482"/>
      <c r="AO85" s="1482"/>
      <c r="AP85" s="1482"/>
      <c r="AQ85" s="1482"/>
      <c r="AR85" s="1482"/>
      <c r="AS85" s="1482"/>
      <c r="AT85" s="1482"/>
      <c r="AU85" s="1482"/>
      <c r="AV85" s="1482"/>
      <c r="AW85" s="1482"/>
      <c r="AX85" s="1482"/>
      <c r="AY85" s="1484"/>
    </row>
    <row r="86" spans="1:59" ht="9.9499999999999993" customHeight="1">
      <c r="A86" s="130"/>
      <c r="B86" s="126"/>
      <c r="C86" s="126"/>
      <c r="D86" s="140"/>
      <c r="E86" s="140"/>
      <c r="F86" s="140"/>
      <c r="G86" s="140"/>
      <c r="H86" s="140"/>
      <c r="I86" s="140"/>
      <c r="J86" s="140"/>
      <c r="K86" s="140"/>
      <c r="L86" s="140"/>
      <c r="M86" s="140"/>
      <c r="N86" s="140"/>
      <c r="O86" s="140"/>
      <c r="P86" s="140"/>
      <c r="Q86" s="140"/>
      <c r="R86" s="140"/>
      <c r="S86" s="140"/>
      <c r="T86" s="140"/>
      <c r="U86" s="140"/>
      <c r="V86" s="140"/>
      <c r="W86" s="140"/>
      <c r="X86" s="140"/>
      <c r="Y86" s="140"/>
      <c r="Z86" s="140"/>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row>
    <row r="87" spans="1:59" ht="9.9499999999999993" customHeight="1">
      <c r="A87" s="130"/>
      <c r="B87" s="126"/>
      <c r="C87" s="126"/>
      <c r="D87" s="140"/>
      <c r="E87" s="140"/>
      <c r="F87" s="140"/>
      <c r="G87" s="140"/>
      <c r="H87" s="140"/>
      <c r="I87" s="140"/>
      <c r="J87" s="140"/>
      <c r="K87" s="140"/>
      <c r="L87" s="140"/>
      <c r="M87" s="140"/>
      <c r="N87" s="140"/>
      <c r="O87" s="140"/>
      <c r="P87" s="140"/>
      <c r="Q87" s="140"/>
      <c r="R87" s="140"/>
      <c r="S87" s="140"/>
      <c r="T87" s="140"/>
      <c r="U87" s="140"/>
      <c r="V87" s="140"/>
      <c r="W87" s="140"/>
      <c r="X87" s="140"/>
      <c r="Y87" s="140"/>
      <c r="Z87" s="140"/>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c r="BG87">
        <v>3</v>
      </c>
    </row>
    <row r="88" spans="1:59" ht="21.75" customHeight="1" thickBot="1">
      <c r="AK88" s="1258"/>
      <c r="AL88" s="1258"/>
      <c r="AM88" s="1258"/>
      <c r="AN88" s="1258"/>
      <c r="AO88" s="1258"/>
      <c r="AP88" s="1258"/>
      <c r="AQ88" s="1258"/>
      <c r="AR88" s="1259" t="s">
        <v>112</v>
      </c>
      <c r="AS88" s="1259"/>
      <c r="AT88" s="1259"/>
      <c r="AU88" s="1259"/>
      <c r="AV88" s="1259"/>
      <c r="AW88" s="1259"/>
      <c r="AX88" s="1259"/>
      <c r="AY88" s="1259"/>
      <c r="BF88" s="136">
        <v>3</v>
      </c>
      <c r="BG88">
        <v>21.75</v>
      </c>
    </row>
    <row r="89" spans="1:59" ht="21" customHeight="1">
      <c r="B89" s="1260" t="s">
        <v>113</v>
      </c>
      <c r="C89" s="1261"/>
      <c r="D89" s="1261"/>
      <c r="E89" s="1261"/>
      <c r="F89" s="1261"/>
      <c r="G89" s="1261"/>
      <c r="H89" s="1284" t="s">
        <v>1361</v>
      </c>
      <c r="I89" s="1285"/>
      <c r="J89" s="1285"/>
      <c r="K89" s="1285"/>
      <c r="L89" s="1285"/>
      <c r="M89" s="1285"/>
      <c r="N89" s="1285"/>
      <c r="O89" s="1285"/>
      <c r="P89" s="1285"/>
      <c r="Q89" s="1285"/>
      <c r="R89" s="1285"/>
      <c r="S89" s="1285"/>
      <c r="T89" s="1285"/>
      <c r="U89" s="1285"/>
      <c r="V89" s="1285"/>
      <c r="W89" s="1285"/>
      <c r="X89" s="1285"/>
      <c r="Y89" s="1285"/>
      <c r="Z89" s="1265" t="s">
        <v>812</v>
      </c>
      <c r="AA89" s="1266"/>
      <c r="AB89" s="1266"/>
      <c r="AC89" s="1266"/>
      <c r="AD89" s="1266"/>
      <c r="AE89" s="1267"/>
      <c r="AF89" s="1266" t="s">
        <v>101</v>
      </c>
      <c r="AG89" s="1266"/>
      <c r="AH89" s="1266"/>
      <c r="AI89" s="1266"/>
      <c r="AJ89" s="1266"/>
      <c r="AK89" s="1266"/>
      <c r="AL89" s="1266"/>
      <c r="AM89" s="1266"/>
      <c r="AN89" s="1266"/>
      <c r="AO89" s="1266"/>
      <c r="AP89" s="1266"/>
      <c r="AQ89" s="1267"/>
      <c r="AR89" s="1268" t="s">
        <v>1</v>
      </c>
      <c r="AS89" s="1266"/>
      <c r="AT89" s="1266"/>
      <c r="AU89" s="1266"/>
      <c r="AV89" s="1266"/>
      <c r="AW89" s="1266"/>
      <c r="AX89" s="1266"/>
      <c r="AY89" s="1269"/>
      <c r="BG89">
        <v>21</v>
      </c>
    </row>
    <row r="90" spans="1:59" ht="28.35" customHeight="1">
      <c r="B90" s="1235" t="s">
        <v>59</v>
      </c>
      <c r="C90" s="1236"/>
      <c r="D90" s="1236"/>
      <c r="E90" s="1236"/>
      <c r="F90" s="1236"/>
      <c r="G90" s="1237"/>
      <c r="H90" s="1281" t="s">
        <v>1362</v>
      </c>
      <c r="I90" s="1282"/>
      <c r="J90" s="1282"/>
      <c r="K90" s="1282"/>
      <c r="L90" s="1282"/>
      <c r="M90" s="1282"/>
      <c r="N90" s="1282"/>
      <c r="O90" s="1282"/>
      <c r="P90" s="1282"/>
      <c r="Q90" s="1282"/>
      <c r="R90" s="1282"/>
      <c r="S90" s="1282"/>
      <c r="T90" s="1282"/>
      <c r="U90" s="1282"/>
      <c r="V90" s="1282"/>
      <c r="W90" s="1080"/>
      <c r="X90" s="1080"/>
      <c r="Y90" s="1080"/>
      <c r="Z90" s="1241" t="s">
        <v>2</v>
      </c>
      <c r="AA90" s="1242"/>
      <c r="AB90" s="1242"/>
      <c r="AC90" s="1242"/>
      <c r="AD90" s="1242"/>
      <c r="AE90" s="1243"/>
      <c r="AF90" s="1242" t="s">
        <v>1290</v>
      </c>
      <c r="AG90" s="1242"/>
      <c r="AH90" s="1242"/>
      <c r="AI90" s="1242"/>
      <c r="AJ90" s="1242"/>
      <c r="AK90" s="1242"/>
      <c r="AL90" s="1242"/>
      <c r="AM90" s="1242"/>
      <c r="AN90" s="1242"/>
      <c r="AO90" s="1242"/>
      <c r="AP90" s="1242"/>
      <c r="AQ90" s="1243"/>
      <c r="AR90" s="1244" t="s">
        <v>1363</v>
      </c>
      <c r="AS90" s="1245"/>
      <c r="AT90" s="1245"/>
      <c r="AU90" s="1245"/>
      <c r="AV90" s="1245"/>
      <c r="AW90" s="1245"/>
      <c r="AX90" s="1245"/>
      <c r="AY90" s="1246"/>
      <c r="BG90">
        <v>28.25</v>
      </c>
    </row>
    <row r="91" spans="1:59" ht="30.75" customHeight="1">
      <c r="B91" s="1247" t="s">
        <v>3</v>
      </c>
      <c r="C91" s="1248"/>
      <c r="D91" s="1248"/>
      <c r="E91" s="1248"/>
      <c r="F91" s="1248"/>
      <c r="G91" s="1248"/>
      <c r="H91" s="1283" t="s">
        <v>103</v>
      </c>
      <c r="I91" s="1080"/>
      <c r="J91" s="1080"/>
      <c r="K91" s="1080"/>
      <c r="L91" s="1080"/>
      <c r="M91" s="1080"/>
      <c r="N91" s="1080"/>
      <c r="O91" s="1080"/>
      <c r="P91" s="1080"/>
      <c r="Q91" s="1080"/>
      <c r="R91" s="1080"/>
      <c r="S91" s="1080"/>
      <c r="T91" s="1080"/>
      <c r="U91" s="1080"/>
      <c r="V91" s="1080"/>
      <c r="W91" s="1080"/>
      <c r="X91" s="1080"/>
      <c r="Y91" s="1080"/>
      <c r="Z91" s="1251" t="s">
        <v>76</v>
      </c>
      <c r="AA91" s="1252"/>
      <c r="AB91" s="1252"/>
      <c r="AC91" s="1252"/>
      <c r="AD91" s="1252"/>
      <c r="AE91" s="1253"/>
      <c r="AF91" s="1254" t="s">
        <v>108</v>
      </c>
      <c r="AG91" s="1254"/>
      <c r="AH91" s="1254"/>
      <c r="AI91" s="1254"/>
      <c r="AJ91" s="1254"/>
      <c r="AK91" s="1254"/>
      <c r="AL91" s="1254"/>
      <c r="AM91" s="1254"/>
      <c r="AN91" s="1254"/>
      <c r="AO91" s="1254"/>
      <c r="AP91" s="1254"/>
      <c r="AQ91" s="1254"/>
      <c r="AR91" s="1080"/>
      <c r="AS91" s="1080"/>
      <c r="AT91" s="1080"/>
      <c r="AU91" s="1080"/>
      <c r="AV91" s="1080"/>
      <c r="AW91" s="1080"/>
      <c r="AX91" s="1080"/>
      <c r="AY91" s="1255"/>
      <c r="BG91">
        <v>30.75</v>
      </c>
    </row>
    <row r="92" spans="1:59" ht="18" customHeight="1">
      <c r="B92" s="1212" t="s">
        <v>1291</v>
      </c>
      <c r="C92" s="1213"/>
      <c r="D92" s="1213"/>
      <c r="E92" s="1213"/>
      <c r="F92" s="1213"/>
      <c r="G92" s="1213"/>
      <c r="H92" s="1216" t="s">
        <v>1364</v>
      </c>
      <c r="I92" s="1217"/>
      <c r="J92" s="1217"/>
      <c r="K92" s="1217"/>
      <c r="L92" s="1217"/>
      <c r="M92" s="1217"/>
      <c r="N92" s="1217"/>
      <c r="O92" s="1217"/>
      <c r="P92" s="1217"/>
      <c r="Q92" s="1217"/>
      <c r="R92" s="1217"/>
      <c r="S92" s="1217"/>
      <c r="T92" s="1217"/>
      <c r="U92" s="1217"/>
      <c r="V92" s="1217"/>
      <c r="W92" s="1218"/>
      <c r="X92" s="1218"/>
      <c r="Y92" s="1218"/>
      <c r="Z92" s="1222" t="s">
        <v>815</v>
      </c>
      <c r="AA92" s="1080"/>
      <c r="AB92" s="1080"/>
      <c r="AC92" s="1080"/>
      <c r="AD92" s="1080"/>
      <c r="AE92" s="1081"/>
      <c r="AF92" s="1478" t="s">
        <v>1365</v>
      </c>
      <c r="AG92" s="1225"/>
      <c r="AH92" s="1225"/>
      <c r="AI92" s="1225"/>
      <c r="AJ92" s="1225"/>
      <c r="AK92" s="1225"/>
      <c r="AL92" s="1225"/>
      <c r="AM92" s="1225"/>
      <c r="AN92" s="1225"/>
      <c r="AO92" s="1225"/>
      <c r="AP92" s="1225"/>
      <c r="AQ92" s="1225"/>
      <c r="AR92" s="1225"/>
      <c r="AS92" s="1225"/>
      <c r="AT92" s="1225"/>
      <c r="AU92" s="1225"/>
      <c r="AV92" s="1225"/>
      <c r="AW92" s="1225"/>
      <c r="AX92" s="1225"/>
      <c r="AY92" s="1226"/>
      <c r="BG92">
        <v>18</v>
      </c>
    </row>
    <row r="93" spans="1:59" ht="24" customHeight="1">
      <c r="B93" s="1214"/>
      <c r="C93" s="1215"/>
      <c r="D93" s="1215"/>
      <c r="E93" s="1215"/>
      <c r="F93" s="1215"/>
      <c r="G93" s="1215"/>
      <c r="H93" s="1219"/>
      <c r="I93" s="1220"/>
      <c r="J93" s="1220"/>
      <c r="K93" s="1220"/>
      <c r="L93" s="1220"/>
      <c r="M93" s="1220"/>
      <c r="N93" s="1220"/>
      <c r="O93" s="1220"/>
      <c r="P93" s="1220"/>
      <c r="Q93" s="1220"/>
      <c r="R93" s="1220"/>
      <c r="S93" s="1220"/>
      <c r="T93" s="1220"/>
      <c r="U93" s="1220"/>
      <c r="V93" s="1220"/>
      <c r="W93" s="1221"/>
      <c r="X93" s="1221"/>
      <c r="Y93" s="1221"/>
      <c r="Z93" s="1223"/>
      <c r="AA93" s="1080"/>
      <c r="AB93" s="1080"/>
      <c r="AC93" s="1080"/>
      <c r="AD93" s="1080"/>
      <c r="AE93" s="1081"/>
      <c r="AF93" s="1227"/>
      <c r="AG93" s="1227"/>
      <c r="AH93" s="1227"/>
      <c r="AI93" s="1227"/>
      <c r="AJ93" s="1227"/>
      <c r="AK93" s="1227"/>
      <c r="AL93" s="1227"/>
      <c r="AM93" s="1227"/>
      <c r="AN93" s="1227"/>
      <c r="AO93" s="1227"/>
      <c r="AP93" s="1227"/>
      <c r="AQ93" s="1227"/>
      <c r="AR93" s="1227"/>
      <c r="AS93" s="1227"/>
      <c r="AT93" s="1227"/>
      <c r="AU93" s="1227"/>
      <c r="AV93" s="1227"/>
      <c r="AW93" s="1227"/>
      <c r="AX93" s="1227"/>
      <c r="AY93" s="1228"/>
      <c r="BG93">
        <v>24</v>
      </c>
    </row>
    <row r="94" spans="1:59" ht="29.25" customHeight="1">
      <c r="B94" s="1229" t="s">
        <v>4</v>
      </c>
      <c r="C94" s="1230"/>
      <c r="D94" s="1230"/>
      <c r="E94" s="1230"/>
      <c r="F94" s="1230"/>
      <c r="G94" s="1231"/>
      <c r="H94" s="1232" t="s">
        <v>133</v>
      </c>
      <c r="I94" s="1233"/>
      <c r="J94" s="1233"/>
      <c r="K94" s="1233"/>
      <c r="L94" s="1233"/>
      <c r="M94" s="1233"/>
      <c r="N94" s="1233"/>
      <c r="O94" s="1233"/>
      <c r="P94" s="1233"/>
      <c r="Q94" s="1233"/>
      <c r="R94" s="1233"/>
      <c r="S94" s="1233"/>
      <c r="T94" s="1233"/>
      <c r="U94" s="1233"/>
      <c r="V94" s="1233"/>
      <c r="W94" s="1233"/>
      <c r="X94" s="1233"/>
      <c r="Y94" s="1233"/>
      <c r="Z94" s="1233"/>
      <c r="AA94" s="1233"/>
      <c r="AB94" s="1233"/>
      <c r="AC94" s="1233"/>
      <c r="AD94" s="1233"/>
      <c r="AE94" s="1233"/>
      <c r="AF94" s="1233"/>
      <c r="AG94" s="1233"/>
      <c r="AH94" s="1233"/>
      <c r="AI94" s="1233"/>
      <c r="AJ94" s="1233"/>
      <c r="AK94" s="1233"/>
      <c r="AL94" s="1233"/>
      <c r="AM94" s="1233"/>
      <c r="AN94" s="1233"/>
      <c r="AO94" s="1233"/>
      <c r="AP94" s="1233"/>
      <c r="AQ94" s="1233"/>
      <c r="AR94" s="1233"/>
      <c r="AS94" s="1233"/>
      <c r="AT94" s="1233"/>
      <c r="AU94" s="1233"/>
      <c r="AV94" s="1233"/>
      <c r="AW94" s="1233"/>
      <c r="AX94" s="1233"/>
      <c r="AY94" s="1234"/>
      <c r="BG94">
        <v>29.25</v>
      </c>
    </row>
    <row r="95" spans="1:59" ht="21" customHeight="1">
      <c r="B95" s="1199" t="s">
        <v>1366</v>
      </c>
      <c r="C95" s="1200"/>
      <c r="D95" s="1200"/>
      <c r="E95" s="1200"/>
      <c r="F95" s="1200"/>
      <c r="G95" s="1201"/>
      <c r="H95" s="1205"/>
      <c r="I95" s="1206"/>
      <c r="J95" s="1206"/>
      <c r="K95" s="1206"/>
      <c r="L95" s="1206"/>
      <c r="M95" s="1206"/>
      <c r="N95" s="1206"/>
      <c r="O95" s="1206"/>
      <c r="P95" s="1206"/>
      <c r="Q95" s="1171" t="s">
        <v>1300</v>
      </c>
      <c r="R95" s="1172"/>
      <c r="S95" s="1172"/>
      <c r="T95" s="1172"/>
      <c r="U95" s="1172"/>
      <c r="V95" s="1172"/>
      <c r="W95" s="1207"/>
      <c r="X95" s="1171" t="s">
        <v>1301</v>
      </c>
      <c r="Y95" s="1172"/>
      <c r="Z95" s="1172"/>
      <c r="AA95" s="1172"/>
      <c r="AB95" s="1172"/>
      <c r="AC95" s="1172"/>
      <c r="AD95" s="1207"/>
      <c r="AE95" s="1171" t="s">
        <v>1302</v>
      </c>
      <c r="AF95" s="1172"/>
      <c r="AG95" s="1172"/>
      <c r="AH95" s="1172"/>
      <c r="AI95" s="1172"/>
      <c r="AJ95" s="1172"/>
      <c r="AK95" s="1207"/>
      <c r="AL95" s="1171" t="s">
        <v>1303</v>
      </c>
      <c r="AM95" s="1172"/>
      <c r="AN95" s="1172"/>
      <c r="AO95" s="1172"/>
      <c r="AP95" s="1172"/>
      <c r="AQ95" s="1172"/>
      <c r="AR95" s="1207"/>
      <c r="AS95" s="1171" t="s">
        <v>513</v>
      </c>
      <c r="AT95" s="1172"/>
      <c r="AU95" s="1172"/>
      <c r="AV95" s="1172"/>
      <c r="AW95" s="1172"/>
      <c r="AX95" s="1172"/>
      <c r="AY95" s="1173"/>
      <c r="BG95">
        <v>21</v>
      </c>
    </row>
    <row r="96" spans="1:59" ht="21" customHeight="1">
      <c r="B96" s="1107"/>
      <c r="C96" s="1108"/>
      <c r="D96" s="1108"/>
      <c r="E96" s="1108"/>
      <c r="F96" s="1108"/>
      <c r="G96" s="1109"/>
      <c r="H96" s="1174" t="s">
        <v>5</v>
      </c>
      <c r="I96" s="1175"/>
      <c r="J96" s="1180" t="s">
        <v>6</v>
      </c>
      <c r="K96" s="1181"/>
      <c r="L96" s="1181"/>
      <c r="M96" s="1181"/>
      <c r="N96" s="1181"/>
      <c r="O96" s="1181"/>
      <c r="P96" s="1182"/>
      <c r="Q96" s="1311">
        <v>1082</v>
      </c>
      <c r="R96" s="1311"/>
      <c r="S96" s="1311"/>
      <c r="T96" s="1311"/>
      <c r="U96" s="1311"/>
      <c r="V96" s="1311"/>
      <c r="W96" s="1311"/>
      <c r="X96" s="1311">
        <v>973</v>
      </c>
      <c r="Y96" s="1311"/>
      <c r="Z96" s="1311"/>
      <c r="AA96" s="1311"/>
      <c r="AB96" s="1311"/>
      <c r="AC96" s="1311"/>
      <c r="AD96" s="1311"/>
      <c r="AE96" s="1311">
        <v>891</v>
      </c>
      <c r="AF96" s="1311"/>
      <c r="AG96" s="1311"/>
      <c r="AH96" s="1311"/>
      <c r="AI96" s="1311"/>
      <c r="AJ96" s="1311"/>
      <c r="AK96" s="1311"/>
      <c r="AL96" s="1311">
        <v>824</v>
      </c>
      <c r="AM96" s="1311"/>
      <c r="AN96" s="1311"/>
      <c r="AO96" s="1311"/>
      <c r="AP96" s="1311"/>
      <c r="AQ96" s="1311"/>
      <c r="AR96" s="1311"/>
      <c r="AS96" s="1161">
        <v>767</v>
      </c>
      <c r="AT96" s="1161"/>
      <c r="AU96" s="1161"/>
      <c r="AV96" s="1161"/>
      <c r="AW96" s="1161"/>
      <c r="AX96" s="1161"/>
      <c r="AY96" s="1473"/>
      <c r="BG96">
        <v>21</v>
      </c>
    </row>
    <row r="97" spans="1:59" ht="21" customHeight="1">
      <c r="B97" s="1107"/>
      <c r="C97" s="1108"/>
      <c r="D97" s="1108"/>
      <c r="E97" s="1108"/>
      <c r="F97" s="1108"/>
      <c r="G97" s="1109"/>
      <c r="H97" s="1176"/>
      <c r="I97" s="1177"/>
      <c r="J97" s="1186" t="s">
        <v>7</v>
      </c>
      <c r="K97" s="1187"/>
      <c r="L97" s="1187"/>
      <c r="M97" s="1187"/>
      <c r="N97" s="1187"/>
      <c r="O97" s="1187"/>
      <c r="P97" s="1188"/>
      <c r="Q97" s="1135" t="s">
        <v>816</v>
      </c>
      <c r="R97" s="1135"/>
      <c r="S97" s="1135"/>
      <c r="T97" s="1135"/>
      <c r="U97" s="1135"/>
      <c r="V97" s="1135"/>
      <c r="W97" s="1135"/>
      <c r="X97" s="1135" t="s">
        <v>816</v>
      </c>
      <c r="Y97" s="1135"/>
      <c r="Z97" s="1135"/>
      <c r="AA97" s="1135"/>
      <c r="AB97" s="1135"/>
      <c r="AC97" s="1135"/>
      <c r="AD97" s="1135"/>
      <c r="AE97" s="1135" t="s">
        <v>816</v>
      </c>
      <c r="AF97" s="1135"/>
      <c r="AG97" s="1135"/>
      <c r="AH97" s="1135"/>
      <c r="AI97" s="1135"/>
      <c r="AJ97" s="1135"/>
      <c r="AK97" s="1135"/>
      <c r="AL97" s="1135"/>
      <c r="AM97" s="1135"/>
      <c r="AN97" s="1135"/>
      <c r="AO97" s="1135"/>
      <c r="AP97" s="1135"/>
      <c r="AQ97" s="1135"/>
      <c r="AR97" s="1135"/>
      <c r="AS97" s="1479"/>
      <c r="AT97" s="1479"/>
      <c r="AU97" s="1479"/>
      <c r="AV97" s="1479"/>
      <c r="AW97" s="1479"/>
      <c r="AX97" s="1479"/>
      <c r="AY97" s="1480"/>
      <c r="BG97">
        <v>21</v>
      </c>
    </row>
    <row r="98" spans="1:59" ht="24.75" customHeight="1">
      <c r="B98" s="1107"/>
      <c r="C98" s="1108"/>
      <c r="D98" s="1108"/>
      <c r="E98" s="1108"/>
      <c r="F98" s="1108"/>
      <c r="G98" s="1109"/>
      <c r="H98" s="1176"/>
      <c r="I98" s="1177"/>
      <c r="J98" s="1186" t="s">
        <v>8</v>
      </c>
      <c r="K98" s="1187"/>
      <c r="L98" s="1187"/>
      <c r="M98" s="1187"/>
      <c r="N98" s="1187"/>
      <c r="O98" s="1187"/>
      <c r="P98" s="1188"/>
      <c r="Q98" s="1135" t="s">
        <v>816</v>
      </c>
      <c r="R98" s="1135"/>
      <c r="S98" s="1135"/>
      <c r="T98" s="1135"/>
      <c r="U98" s="1135"/>
      <c r="V98" s="1135"/>
      <c r="W98" s="1135"/>
      <c r="X98" s="1135" t="s">
        <v>816</v>
      </c>
      <c r="Y98" s="1135"/>
      <c r="Z98" s="1135"/>
      <c r="AA98" s="1135"/>
      <c r="AB98" s="1135"/>
      <c r="AC98" s="1135"/>
      <c r="AD98" s="1135"/>
      <c r="AE98" s="1135" t="s">
        <v>816</v>
      </c>
      <c r="AF98" s="1135"/>
      <c r="AG98" s="1135"/>
      <c r="AH98" s="1135"/>
      <c r="AI98" s="1135"/>
      <c r="AJ98" s="1135"/>
      <c r="AK98" s="1135"/>
      <c r="AL98" s="1135"/>
      <c r="AM98" s="1135"/>
      <c r="AN98" s="1135"/>
      <c r="AO98" s="1135"/>
      <c r="AP98" s="1135"/>
      <c r="AQ98" s="1135"/>
      <c r="AR98" s="1135"/>
      <c r="AS98" s="1479"/>
      <c r="AT98" s="1479"/>
      <c r="AU98" s="1479"/>
      <c r="AV98" s="1479"/>
      <c r="AW98" s="1479"/>
      <c r="AX98" s="1479"/>
      <c r="AY98" s="1480"/>
      <c r="BG98">
        <v>24.75</v>
      </c>
    </row>
    <row r="99" spans="1:59" ht="24.75" customHeight="1">
      <c r="B99" s="1107"/>
      <c r="C99" s="1108"/>
      <c r="D99" s="1108"/>
      <c r="E99" s="1108"/>
      <c r="F99" s="1108"/>
      <c r="G99" s="1109"/>
      <c r="H99" s="1178"/>
      <c r="I99" s="1179"/>
      <c r="J99" s="1209" t="s">
        <v>26</v>
      </c>
      <c r="K99" s="1210"/>
      <c r="L99" s="1210"/>
      <c r="M99" s="1210"/>
      <c r="N99" s="1210"/>
      <c r="O99" s="1210"/>
      <c r="P99" s="1211"/>
      <c r="Q99" s="1143">
        <v>1082</v>
      </c>
      <c r="R99" s="1143"/>
      <c r="S99" s="1143"/>
      <c r="T99" s="1143"/>
      <c r="U99" s="1143"/>
      <c r="V99" s="1143"/>
      <c r="W99" s="1143"/>
      <c r="X99" s="1143">
        <v>973</v>
      </c>
      <c r="Y99" s="1143"/>
      <c r="Z99" s="1143"/>
      <c r="AA99" s="1143"/>
      <c r="AB99" s="1143"/>
      <c r="AC99" s="1143"/>
      <c r="AD99" s="1143"/>
      <c r="AE99" s="1143">
        <v>891</v>
      </c>
      <c r="AF99" s="1143"/>
      <c r="AG99" s="1143"/>
      <c r="AH99" s="1143"/>
      <c r="AI99" s="1143"/>
      <c r="AJ99" s="1143"/>
      <c r="AK99" s="1143"/>
      <c r="AL99" s="1143">
        <v>824</v>
      </c>
      <c r="AM99" s="1143"/>
      <c r="AN99" s="1143"/>
      <c r="AO99" s="1143"/>
      <c r="AP99" s="1143"/>
      <c r="AQ99" s="1143"/>
      <c r="AR99" s="1143"/>
      <c r="AS99" s="1144">
        <v>767</v>
      </c>
      <c r="AT99" s="1144"/>
      <c r="AU99" s="1144"/>
      <c r="AV99" s="1144"/>
      <c r="AW99" s="1144"/>
      <c r="AX99" s="1144"/>
      <c r="AY99" s="1477"/>
      <c r="BG99">
        <v>24.75</v>
      </c>
    </row>
    <row r="100" spans="1:59" ht="24.75" customHeight="1">
      <c r="B100" s="1107"/>
      <c r="C100" s="1108"/>
      <c r="D100" s="1108"/>
      <c r="E100" s="1108"/>
      <c r="F100" s="1108"/>
      <c r="G100" s="1109"/>
      <c r="H100" s="1192" t="s">
        <v>9</v>
      </c>
      <c r="I100" s="1193"/>
      <c r="J100" s="1193"/>
      <c r="K100" s="1193"/>
      <c r="L100" s="1193"/>
      <c r="M100" s="1193"/>
      <c r="N100" s="1193"/>
      <c r="O100" s="1193"/>
      <c r="P100" s="1193"/>
      <c r="Q100" s="1166">
        <v>967</v>
      </c>
      <c r="R100" s="1166"/>
      <c r="S100" s="1166"/>
      <c r="T100" s="1166"/>
      <c r="U100" s="1166"/>
      <c r="V100" s="1166"/>
      <c r="W100" s="1166"/>
      <c r="X100" s="1166">
        <v>925</v>
      </c>
      <c r="Y100" s="1166"/>
      <c r="Z100" s="1166"/>
      <c r="AA100" s="1166"/>
      <c r="AB100" s="1166"/>
      <c r="AC100" s="1166"/>
      <c r="AD100" s="1166"/>
      <c r="AE100" s="1166">
        <v>850</v>
      </c>
      <c r="AF100" s="1166"/>
      <c r="AG100" s="1166"/>
      <c r="AH100" s="1166"/>
      <c r="AI100" s="1166"/>
      <c r="AJ100" s="1166"/>
      <c r="AK100" s="1166"/>
      <c r="AL100" s="1474"/>
      <c r="AM100" s="1474"/>
      <c r="AN100" s="1474"/>
      <c r="AO100" s="1474"/>
      <c r="AP100" s="1474"/>
      <c r="AQ100" s="1474"/>
      <c r="AR100" s="1474"/>
      <c r="AS100" s="1474"/>
      <c r="AT100" s="1474"/>
      <c r="AU100" s="1474"/>
      <c r="AV100" s="1474"/>
      <c r="AW100" s="1474"/>
      <c r="AX100" s="1474"/>
      <c r="AY100" s="1475"/>
      <c r="BG100">
        <v>24.75</v>
      </c>
    </row>
    <row r="101" spans="1:59" ht="24.75" customHeight="1">
      <c r="B101" s="1202"/>
      <c r="C101" s="1203"/>
      <c r="D101" s="1203"/>
      <c r="E101" s="1203"/>
      <c r="F101" s="1203"/>
      <c r="G101" s="1204"/>
      <c r="H101" s="1192" t="s">
        <v>10</v>
      </c>
      <c r="I101" s="1193"/>
      <c r="J101" s="1193"/>
      <c r="K101" s="1193"/>
      <c r="L101" s="1193"/>
      <c r="M101" s="1193"/>
      <c r="N101" s="1193"/>
      <c r="O101" s="1193"/>
      <c r="P101" s="1193"/>
      <c r="Q101" s="1476">
        <v>89.4</v>
      </c>
      <c r="R101" s="1476"/>
      <c r="S101" s="1476"/>
      <c r="T101" s="1476"/>
      <c r="U101" s="1476"/>
      <c r="V101" s="1476"/>
      <c r="W101" s="1476"/>
      <c r="X101" s="1476">
        <v>95</v>
      </c>
      <c r="Y101" s="1476"/>
      <c r="Z101" s="1476"/>
      <c r="AA101" s="1476"/>
      <c r="AB101" s="1476"/>
      <c r="AC101" s="1476"/>
      <c r="AD101" s="1476"/>
      <c r="AE101" s="1476">
        <v>95.4</v>
      </c>
      <c r="AF101" s="1476"/>
      <c r="AG101" s="1476"/>
      <c r="AH101" s="1476"/>
      <c r="AI101" s="1476"/>
      <c r="AJ101" s="1476"/>
      <c r="AK101" s="1476"/>
      <c r="AL101" s="1190"/>
      <c r="AM101" s="1190"/>
      <c r="AN101" s="1190"/>
      <c r="AO101" s="1190"/>
      <c r="AP101" s="1190"/>
      <c r="AQ101" s="1190"/>
      <c r="AR101" s="1190"/>
      <c r="AS101" s="1190"/>
      <c r="AT101" s="1190"/>
      <c r="AU101" s="1190"/>
      <c r="AV101" s="1190"/>
      <c r="AW101" s="1190"/>
      <c r="AX101" s="1190"/>
      <c r="AY101" s="1191"/>
      <c r="BG101">
        <v>24.75</v>
      </c>
    </row>
    <row r="102" spans="1:59" ht="23.1" customHeight="1">
      <c r="B102" s="1145" t="s">
        <v>99</v>
      </c>
      <c r="C102" s="1146"/>
      <c r="D102" s="1151" t="s">
        <v>23</v>
      </c>
      <c r="E102" s="1152"/>
      <c r="F102" s="1152"/>
      <c r="G102" s="1152"/>
      <c r="H102" s="1152"/>
      <c r="I102" s="1152"/>
      <c r="J102" s="1152"/>
      <c r="K102" s="1152"/>
      <c r="L102" s="1153"/>
      <c r="M102" s="1154" t="s">
        <v>92</v>
      </c>
      <c r="N102" s="1154"/>
      <c r="O102" s="1154"/>
      <c r="P102" s="1154"/>
      <c r="Q102" s="1154"/>
      <c r="R102" s="1154"/>
      <c r="S102" s="1155" t="s">
        <v>513</v>
      </c>
      <c r="T102" s="1155"/>
      <c r="U102" s="1155"/>
      <c r="V102" s="1155"/>
      <c r="W102" s="1155"/>
      <c r="X102" s="1155"/>
      <c r="Y102" s="1156"/>
      <c r="Z102" s="1152"/>
      <c r="AA102" s="1152"/>
      <c r="AB102" s="1152"/>
      <c r="AC102" s="1152"/>
      <c r="AD102" s="1152"/>
      <c r="AE102" s="1152"/>
      <c r="AF102" s="1152"/>
      <c r="AG102" s="1152"/>
      <c r="AH102" s="1152"/>
      <c r="AI102" s="1152"/>
      <c r="AJ102" s="1152"/>
      <c r="AK102" s="1152"/>
      <c r="AL102" s="1152"/>
      <c r="AM102" s="1152"/>
      <c r="AN102" s="1152"/>
      <c r="AO102" s="1152"/>
      <c r="AP102" s="1152"/>
      <c r="AQ102" s="1152"/>
      <c r="AR102" s="1152"/>
      <c r="AS102" s="1152"/>
      <c r="AT102" s="1152"/>
      <c r="AU102" s="1152"/>
      <c r="AV102" s="1152"/>
      <c r="AW102" s="1152"/>
      <c r="AX102" s="1152"/>
      <c r="AY102" s="1157"/>
      <c r="BG102">
        <v>23</v>
      </c>
    </row>
    <row r="103" spans="1:59" ht="23.1" customHeight="1">
      <c r="B103" s="1147"/>
      <c r="C103" s="1148"/>
      <c r="D103" s="1467" t="s">
        <v>176</v>
      </c>
      <c r="E103" s="1468"/>
      <c r="F103" s="1468"/>
      <c r="G103" s="1468"/>
      <c r="H103" s="1468"/>
      <c r="I103" s="1468"/>
      <c r="J103" s="1468"/>
      <c r="K103" s="1468"/>
      <c r="L103" s="1469"/>
      <c r="M103" s="1470">
        <v>387</v>
      </c>
      <c r="N103" s="1471"/>
      <c r="O103" s="1471"/>
      <c r="P103" s="1471"/>
      <c r="Q103" s="1471"/>
      <c r="R103" s="1472"/>
      <c r="S103" s="1161">
        <v>409</v>
      </c>
      <c r="T103" s="1161"/>
      <c r="U103" s="1161"/>
      <c r="V103" s="1161"/>
      <c r="W103" s="1161"/>
      <c r="X103" s="1161"/>
      <c r="Y103" s="1162"/>
      <c r="Z103" s="1163"/>
      <c r="AA103" s="1163"/>
      <c r="AB103" s="1163"/>
      <c r="AC103" s="1163"/>
      <c r="AD103" s="1163"/>
      <c r="AE103" s="1163"/>
      <c r="AF103" s="1163"/>
      <c r="AG103" s="1163"/>
      <c r="AH103" s="1163"/>
      <c r="AI103" s="1163"/>
      <c r="AJ103" s="1163"/>
      <c r="AK103" s="1163"/>
      <c r="AL103" s="1163"/>
      <c r="AM103" s="1163"/>
      <c r="AN103" s="1163"/>
      <c r="AO103" s="1163"/>
      <c r="AP103" s="1163"/>
      <c r="AQ103" s="1163"/>
      <c r="AR103" s="1163"/>
      <c r="AS103" s="1163"/>
      <c r="AT103" s="1163"/>
      <c r="AU103" s="1163"/>
      <c r="AV103" s="1163"/>
      <c r="AW103" s="1163"/>
      <c r="AX103" s="1163"/>
      <c r="AY103" s="1164"/>
      <c r="BG103">
        <v>23</v>
      </c>
    </row>
    <row r="104" spans="1:59" ht="23.1" customHeight="1">
      <c r="B104" s="1147"/>
      <c r="C104" s="1148"/>
      <c r="D104" s="1464" t="s">
        <v>1367</v>
      </c>
      <c r="E104" s="1465"/>
      <c r="F104" s="1465"/>
      <c r="G104" s="1465"/>
      <c r="H104" s="1465"/>
      <c r="I104" s="1465"/>
      <c r="J104" s="1465"/>
      <c r="K104" s="1465"/>
      <c r="L104" s="1466"/>
      <c r="M104" s="1135">
        <v>287</v>
      </c>
      <c r="N104" s="1135"/>
      <c r="O104" s="1135"/>
      <c r="P104" s="1135"/>
      <c r="Q104" s="1135"/>
      <c r="R104" s="1135"/>
      <c r="S104" s="1136">
        <v>217</v>
      </c>
      <c r="T104" s="1136"/>
      <c r="U104" s="1136"/>
      <c r="V104" s="1136"/>
      <c r="W104" s="1136"/>
      <c r="X104" s="1136"/>
      <c r="Y104" s="1137"/>
      <c r="Z104" s="1138"/>
      <c r="AA104" s="1138"/>
      <c r="AB104" s="1138"/>
      <c r="AC104" s="1138"/>
      <c r="AD104" s="1138"/>
      <c r="AE104" s="1138"/>
      <c r="AF104" s="1138"/>
      <c r="AG104" s="1138"/>
      <c r="AH104" s="1138"/>
      <c r="AI104" s="1138"/>
      <c r="AJ104" s="1138"/>
      <c r="AK104" s="1138"/>
      <c r="AL104" s="1138"/>
      <c r="AM104" s="1138"/>
      <c r="AN104" s="1138"/>
      <c r="AO104" s="1138"/>
      <c r="AP104" s="1138"/>
      <c r="AQ104" s="1138"/>
      <c r="AR104" s="1138"/>
      <c r="AS104" s="1138"/>
      <c r="AT104" s="1138"/>
      <c r="AU104" s="1138"/>
      <c r="AV104" s="1138"/>
      <c r="AW104" s="1138"/>
      <c r="AX104" s="1138"/>
      <c r="AY104" s="1139"/>
      <c r="BG104">
        <v>23</v>
      </c>
    </row>
    <row r="105" spans="1:59" ht="23.1" customHeight="1">
      <c r="B105" s="1147"/>
      <c r="C105" s="1148"/>
      <c r="D105" s="1464" t="s">
        <v>1368</v>
      </c>
      <c r="E105" s="1465"/>
      <c r="F105" s="1465"/>
      <c r="G105" s="1465"/>
      <c r="H105" s="1465"/>
      <c r="I105" s="1465"/>
      <c r="J105" s="1465"/>
      <c r="K105" s="1465"/>
      <c r="L105" s="1466"/>
      <c r="M105" s="1135">
        <v>136</v>
      </c>
      <c r="N105" s="1135"/>
      <c r="O105" s="1135"/>
      <c r="P105" s="1135"/>
      <c r="Q105" s="1135"/>
      <c r="R105" s="1135"/>
      <c r="S105" s="1136">
        <v>133</v>
      </c>
      <c r="T105" s="1136"/>
      <c r="U105" s="1136"/>
      <c r="V105" s="1136"/>
      <c r="W105" s="1136"/>
      <c r="X105" s="1136"/>
      <c r="Y105" s="1137"/>
      <c r="Z105" s="1138"/>
      <c r="AA105" s="1138"/>
      <c r="AB105" s="1138"/>
      <c r="AC105" s="1138"/>
      <c r="AD105" s="1138"/>
      <c r="AE105" s="1138"/>
      <c r="AF105" s="1138"/>
      <c r="AG105" s="1138"/>
      <c r="AH105" s="1138"/>
      <c r="AI105" s="1138"/>
      <c r="AJ105" s="1138"/>
      <c r="AK105" s="1138"/>
      <c r="AL105" s="1138"/>
      <c r="AM105" s="1138"/>
      <c r="AN105" s="1138"/>
      <c r="AO105" s="1138"/>
      <c r="AP105" s="1138"/>
      <c r="AQ105" s="1138"/>
      <c r="AR105" s="1138"/>
      <c r="AS105" s="1138"/>
      <c r="AT105" s="1138"/>
      <c r="AU105" s="1138"/>
      <c r="AV105" s="1138"/>
      <c r="AW105" s="1138"/>
      <c r="AX105" s="1138"/>
      <c r="AY105" s="1139"/>
      <c r="BG105">
        <v>23</v>
      </c>
    </row>
    <row r="106" spans="1:59" ht="23.1" customHeight="1">
      <c r="B106" s="1147"/>
      <c r="C106" s="1148"/>
      <c r="D106" s="1464" t="s">
        <v>177</v>
      </c>
      <c r="E106" s="1465"/>
      <c r="F106" s="1465"/>
      <c r="G106" s="1465"/>
      <c r="H106" s="1465"/>
      <c r="I106" s="1465"/>
      <c r="J106" s="1465"/>
      <c r="K106" s="1465"/>
      <c r="L106" s="1466"/>
      <c r="M106" s="1135">
        <v>14</v>
      </c>
      <c r="N106" s="1135"/>
      <c r="O106" s="1135"/>
      <c r="P106" s="1135"/>
      <c r="Q106" s="1135"/>
      <c r="R106" s="1135"/>
      <c r="S106" s="1136">
        <v>8</v>
      </c>
      <c r="T106" s="1136"/>
      <c r="U106" s="1136"/>
      <c r="V106" s="1136"/>
      <c r="W106" s="1136"/>
      <c r="X106" s="1136"/>
      <c r="Y106" s="1137"/>
      <c r="Z106" s="1138"/>
      <c r="AA106" s="1138"/>
      <c r="AB106" s="1138"/>
      <c r="AC106" s="1138"/>
      <c r="AD106" s="1138"/>
      <c r="AE106" s="1138"/>
      <c r="AF106" s="1138"/>
      <c r="AG106" s="1138"/>
      <c r="AH106" s="1138"/>
      <c r="AI106" s="1138"/>
      <c r="AJ106" s="1138"/>
      <c r="AK106" s="1138"/>
      <c r="AL106" s="1138"/>
      <c r="AM106" s="1138"/>
      <c r="AN106" s="1138"/>
      <c r="AO106" s="1138"/>
      <c r="AP106" s="1138"/>
      <c r="AQ106" s="1138"/>
      <c r="AR106" s="1138"/>
      <c r="AS106" s="1138"/>
      <c r="AT106" s="1138"/>
      <c r="AU106" s="1138"/>
      <c r="AV106" s="1138"/>
      <c r="AW106" s="1138"/>
      <c r="AX106" s="1138"/>
      <c r="AY106" s="1139"/>
      <c r="BG106">
        <v>23</v>
      </c>
    </row>
    <row r="107" spans="1:59" ht="23.1" customHeight="1">
      <c r="B107" s="1147"/>
      <c r="C107" s="1148"/>
      <c r="D107" s="1464"/>
      <c r="E107" s="1465"/>
      <c r="F107" s="1465"/>
      <c r="G107" s="1465"/>
      <c r="H107" s="1465"/>
      <c r="I107" s="1465"/>
      <c r="J107" s="1465"/>
      <c r="K107" s="1465"/>
      <c r="L107" s="1466"/>
      <c r="M107" s="1135"/>
      <c r="N107" s="1135"/>
      <c r="O107" s="1135"/>
      <c r="P107" s="1135"/>
      <c r="Q107" s="1135"/>
      <c r="R107" s="1135"/>
      <c r="S107" s="1136"/>
      <c r="T107" s="1136"/>
      <c r="U107" s="1136"/>
      <c r="V107" s="1136"/>
      <c r="W107" s="1136"/>
      <c r="X107" s="1136"/>
      <c r="Y107" s="1137"/>
      <c r="Z107" s="1138"/>
      <c r="AA107" s="1138"/>
      <c r="AB107" s="1138"/>
      <c r="AC107" s="1138"/>
      <c r="AD107" s="1138"/>
      <c r="AE107" s="1138"/>
      <c r="AF107" s="1138"/>
      <c r="AG107" s="1138"/>
      <c r="AH107" s="1138"/>
      <c r="AI107" s="1138"/>
      <c r="AJ107" s="1138"/>
      <c r="AK107" s="1138"/>
      <c r="AL107" s="1138"/>
      <c r="AM107" s="1138"/>
      <c r="AN107" s="1138"/>
      <c r="AO107" s="1138"/>
      <c r="AP107" s="1138"/>
      <c r="AQ107" s="1138"/>
      <c r="AR107" s="1138"/>
      <c r="AS107" s="1138"/>
      <c r="AT107" s="1138"/>
      <c r="AU107" s="1138"/>
      <c r="AV107" s="1138"/>
      <c r="AW107" s="1138"/>
      <c r="AX107" s="1138"/>
      <c r="AY107" s="1139"/>
      <c r="BG107">
        <v>23</v>
      </c>
    </row>
    <row r="108" spans="1:59" ht="23.1" customHeight="1">
      <c r="B108" s="1147"/>
      <c r="C108" s="1148"/>
      <c r="D108" s="1464"/>
      <c r="E108" s="1465"/>
      <c r="F108" s="1465"/>
      <c r="G108" s="1465"/>
      <c r="H108" s="1465"/>
      <c r="I108" s="1465"/>
      <c r="J108" s="1465"/>
      <c r="K108" s="1465"/>
      <c r="L108" s="1466"/>
      <c r="M108" s="1135"/>
      <c r="N108" s="1135"/>
      <c r="O108" s="1135"/>
      <c r="P108" s="1135"/>
      <c r="Q108" s="1135"/>
      <c r="R108" s="1135"/>
      <c r="S108" s="1136"/>
      <c r="T108" s="1136"/>
      <c r="U108" s="1136"/>
      <c r="V108" s="1136"/>
      <c r="W108" s="1136"/>
      <c r="X108" s="1136"/>
      <c r="Y108" s="1137"/>
      <c r="Z108" s="1138"/>
      <c r="AA108" s="1138"/>
      <c r="AB108" s="1138"/>
      <c r="AC108" s="1138"/>
      <c r="AD108" s="1138"/>
      <c r="AE108" s="1138"/>
      <c r="AF108" s="1138"/>
      <c r="AG108" s="1138"/>
      <c r="AH108" s="1138"/>
      <c r="AI108" s="1138"/>
      <c r="AJ108" s="1138"/>
      <c r="AK108" s="1138"/>
      <c r="AL108" s="1138"/>
      <c r="AM108" s="1138"/>
      <c r="AN108" s="1138"/>
      <c r="AO108" s="1138"/>
      <c r="AP108" s="1138"/>
      <c r="AQ108" s="1138"/>
      <c r="AR108" s="1138"/>
      <c r="AS108" s="1138"/>
      <c r="AT108" s="1138"/>
      <c r="AU108" s="1138"/>
      <c r="AV108" s="1138"/>
      <c r="AW108" s="1138"/>
      <c r="AX108" s="1138"/>
      <c r="AY108" s="1139"/>
      <c r="BG108">
        <v>23</v>
      </c>
    </row>
    <row r="109" spans="1:59" ht="23.1" customHeight="1">
      <c r="B109" s="1147"/>
      <c r="C109" s="1148"/>
      <c r="D109" s="1140"/>
      <c r="E109" s="1141"/>
      <c r="F109" s="1141"/>
      <c r="G109" s="1141"/>
      <c r="H109" s="1141"/>
      <c r="I109" s="1141"/>
      <c r="J109" s="1141"/>
      <c r="K109" s="1141"/>
      <c r="L109" s="1142"/>
      <c r="M109" s="1143"/>
      <c r="N109" s="1143"/>
      <c r="O109" s="1143"/>
      <c r="P109" s="1143"/>
      <c r="Q109" s="1143"/>
      <c r="R109" s="1143"/>
      <c r="S109" s="1144"/>
      <c r="T109" s="1144"/>
      <c r="U109" s="1144"/>
      <c r="V109" s="1144"/>
      <c r="W109" s="1144"/>
      <c r="X109" s="1144"/>
      <c r="Y109" s="1137"/>
      <c r="Z109" s="1138"/>
      <c r="AA109" s="1138"/>
      <c r="AB109" s="1138"/>
      <c r="AC109" s="1138"/>
      <c r="AD109" s="1138"/>
      <c r="AE109" s="1138"/>
      <c r="AF109" s="1138"/>
      <c r="AG109" s="1138"/>
      <c r="AH109" s="1138"/>
      <c r="AI109" s="1138"/>
      <c r="AJ109" s="1138"/>
      <c r="AK109" s="1138"/>
      <c r="AL109" s="1138"/>
      <c r="AM109" s="1138"/>
      <c r="AN109" s="1138"/>
      <c r="AO109" s="1138"/>
      <c r="AP109" s="1138"/>
      <c r="AQ109" s="1138"/>
      <c r="AR109" s="1138"/>
      <c r="AS109" s="1138"/>
      <c r="AT109" s="1138"/>
      <c r="AU109" s="1138"/>
      <c r="AV109" s="1138"/>
      <c r="AW109" s="1138"/>
      <c r="AX109" s="1138"/>
      <c r="AY109" s="1139"/>
      <c r="BG109">
        <v>23</v>
      </c>
    </row>
    <row r="110" spans="1:59" ht="23.1" customHeight="1">
      <c r="B110" s="1149"/>
      <c r="C110" s="1150"/>
      <c r="D110" s="1165" t="s">
        <v>26</v>
      </c>
      <c r="E110" s="1094"/>
      <c r="F110" s="1094"/>
      <c r="G110" s="1094"/>
      <c r="H110" s="1094"/>
      <c r="I110" s="1094"/>
      <c r="J110" s="1094"/>
      <c r="K110" s="1094"/>
      <c r="L110" s="1095"/>
      <c r="M110" s="1166">
        <v>824</v>
      </c>
      <c r="N110" s="1166"/>
      <c r="O110" s="1166"/>
      <c r="P110" s="1166"/>
      <c r="Q110" s="1166"/>
      <c r="R110" s="1166"/>
      <c r="S110" s="1167">
        <f>SUM(S103:X109)</f>
        <v>767</v>
      </c>
      <c r="T110" s="1167"/>
      <c r="U110" s="1167"/>
      <c r="V110" s="1167"/>
      <c r="W110" s="1167"/>
      <c r="X110" s="1167"/>
      <c r="Y110" s="1168"/>
      <c r="Z110" s="1169"/>
      <c r="AA110" s="1169"/>
      <c r="AB110" s="1169"/>
      <c r="AC110" s="1169"/>
      <c r="AD110" s="1169"/>
      <c r="AE110" s="1169"/>
      <c r="AF110" s="1169"/>
      <c r="AG110" s="1169"/>
      <c r="AH110" s="1169"/>
      <c r="AI110" s="1169"/>
      <c r="AJ110" s="1169"/>
      <c r="AK110" s="1169"/>
      <c r="AL110" s="1169"/>
      <c r="AM110" s="1169"/>
      <c r="AN110" s="1169"/>
      <c r="AO110" s="1169"/>
      <c r="AP110" s="1169"/>
      <c r="AQ110" s="1169"/>
      <c r="AR110" s="1169"/>
      <c r="AS110" s="1169"/>
      <c r="AT110" s="1169"/>
      <c r="AU110" s="1169"/>
      <c r="AV110" s="1169"/>
      <c r="AW110" s="1169"/>
      <c r="AX110" s="1169"/>
      <c r="AY110" s="1170"/>
      <c r="BG110">
        <v>23</v>
      </c>
    </row>
    <row r="111" spans="1:59" ht="24.75" customHeight="1">
      <c r="B111" s="141"/>
      <c r="C111" s="141"/>
      <c r="D111" s="141"/>
      <c r="E111" s="141"/>
      <c r="F111" s="141"/>
      <c r="G111" s="141"/>
      <c r="H111" s="142"/>
      <c r="I111" s="142"/>
      <c r="J111" s="142"/>
      <c r="K111" s="142"/>
      <c r="L111" s="142"/>
      <c r="M111" s="142"/>
      <c r="N111" s="142"/>
      <c r="O111" s="142"/>
      <c r="P111" s="142"/>
      <c r="Q111" s="143"/>
      <c r="R111" s="143"/>
      <c r="S111" s="143"/>
      <c r="T111" s="143"/>
      <c r="U111" s="143"/>
      <c r="V111" s="143"/>
      <c r="W111" s="143"/>
      <c r="X111" s="143"/>
      <c r="Y111" s="143"/>
      <c r="Z111" s="143"/>
      <c r="AA111" s="143"/>
      <c r="AB111" s="143"/>
      <c r="AC111" s="143"/>
      <c r="AD111" s="143"/>
      <c r="AE111" s="143"/>
      <c r="AF111" s="143"/>
      <c r="AG111" s="143"/>
      <c r="AH111" s="143"/>
      <c r="AI111" s="143"/>
      <c r="AJ111" s="143"/>
      <c r="AK111" s="143"/>
      <c r="AL111" s="143"/>
      <c r="AM111" s="143"/>
      <c r="AN111" s="143"/>
      <c r="AO111" s="143"/>
      <c r="AP111" s="143"/>
      <c r="AQ111" s="143"/>
      <c r="AR111" s="143"/>
      <c r="AS111" s="143"/>
      <c r="AT111" s="143"/>
      <c r="AU111" s="143"/>
      <c r="AV111" s="143"/>
      <c r="AW111" s="143"/>
      <c r="AX111" s="143"/>
      <c r="AY111" s="143"/>
      <c r="BG111">
        <v>24.75</v>
      </c>
    </row>
    <row r="112" spans="1:59" ht="23.25" customHeight="1" thickBot="1">
      <c r="A112" s="130"/>
      <c r="B112" s="1130" t="s">
        <v>100</v>
      </c>
      <c r="C112" s="1131"/>
      <c r="D112" s="1131"/>
      <c r="E112" s="1131"/>
      <c r="F112" s="1131"/>
      <c r="G112" s="1131"/>
      <c r="H112" s="1131" t="s">
        <v>1361</v>
      </c>
      <c r="I112" s="1131"/>
      <c r="J112" s="1131"/>
      <c r="K112" s="1131"/>
      <c r="L112" s="1131"/>
      <c r="M112" s="1131"/>
      <c r="N112" s="1131"/>
      <c r="O112" s="1131"/>
      <c r="P112" s="1131"/>
      <c r="Q112" s="1131"/>
      <c r="R112" s="1131"/>
      <c r="S112" s="1131"/>
      <c r="T112" s="1131"/>
      <c r="U112" s="1131"/>
      <c r="V112" s="1131"/>
      <c r="W112" s="1131"/>
      <c r="X112" s="1131"/>
      <c r="Y112" s="1131"/>
      <c r="Z112" s="1131"/>
      <c r="AA112" s="1131"/>
      <c r="AB112" s="1131"/>
      <c r="AC112" s="1131"/>
      <c r="AD112" s="1131"/>
      <c r="AE112" s="1131"/>
      <c r="AF112" s="1131"/>
      <c r="AG112" s="1131"/>
      <c r="AH112" s="1131"/>
      <c r="AI112" s="1131"/>
      <c r="AJ112" s="1131"/>
      <c r="AK112" s="1131"/>
      <c r="AL112" s="1131"/>
      <c r="AM112" s="1131"/>
      <c r="AN112" s="1131"/>
      <c r="AO112" s="1131"/>
      <c r="AP112" s="1131"/>
      <c r="AQ112" s="1131"/>
      <c r="AR112" s="1131"/>
      <c r="AS112" s="1131"/>
      <c r="AT112" s="1131"/>
      <c r="AU112" s="1131"/>
      <c r="AV112" s="1131"/>
      <c r="AW112" s="1131"/>
      <c r="AX112" s="1131"/>
      <c r="AY112" s="1131"/>
      <c r="BG112">
        <v>23.25</v>
      </c>
    </row>
    <row r="113" spans="2:59" ht="15" customHeight="1" thickBot="1">
      <c r="B113" s="1432" t="s">
        <v>1369</v>
      </c>
      <c r="C113" s="1433"/>
      <c r="D113" s="1433"/>
      <c r="E113" s="1433"/>
      <c r="F113" s="1433"/>
      <c r="G113" s="1434"/>
      <c r="H113" s="144"/>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6"/>
      <c r="AK113" s="146"/>
      <c r="AL113" s="146"/>
      <c r="AM113" s="145"/>
      <c r="AN113" s="145"/>
      <c r="AO113" s="145"/>
      <c r="AP113" s="145"/>
      <c r="AQ113" s="145"/>
      <c r="AR113" s="145"/>
      <c r="AS113" s="145"/>
      <c r="AT113" s="145"/>
      <c r="AU113" s="145"/>
      <c r="AV113" s="145"/>
      <c r="AW113" s="145"/>
      <c r="AX113" s="145"/>
      <c r="AY113" s="147"/>
      <c r="BG113">
        <v>15</v>
      </c>
    </row>
    <row r="114" spans="2:59" ht="15" customHeight="1">
      <c r="B114" s="1435"/>
      <c r="C114" s="1436"/>
      <c r="D114" s="1436"/>
      <c r="E114" s="1436"/>
      <c r="F114" s="1436"/>
      <c r="G114" s="1437"/>
      <c r="H114" s="148"/>
      <c r="I114" s="130"/>
      <c r="J114" s="130"/>
      <c r="K114" s="130"/>
      <c r="L114" s="130"/>
      <c r="M114" s="130"/>
      <c r="N114" s="130"/>
      <c r="O114" s="130"/>
      <c r="P114" s="130"/>
      <c r="Q114" s="130"/>
      <c r="R114" s="130"/>
      <c r="S114" s="130"/>
      <c r="T114" s="130"/>
      <c r="U114" s="130"/>
      <c r="V114" s="130"/>
      <c r="W114" s="130"/>
      <c r="X114" s="149"/>
      <c r="Y114" s="1410" t="s">
        <v>1370</v>
      </c>
      <c r="Z114" s="1411"/>
      <c r="AA114" s="1411"/>
      <c r="AB114" s="1411"/>
      <c r="AC114" s="1411"/>
      <c r="AD114" s="1411"/>
      <c r="AE114" s="1411"/>
      <c r="AF114" s="1411"/>
      <c r="AG114" s="1411"/>
      <c r="AH114" s="1411"/>
      <c r="AI114" s="1411"/>
      <c r="AJ114" s="1412"/>
      <c r="AK114" s="150"/>
      <c r="AL114" s="150"/>
      <c r="AM114" s="150"/>
      <c r="AN114" s="150"/>
      <c r="AO114" s="150"/>
      <c r="AP114" s="150"/>
      <c r="AQ114" s="150"/>
      <c r="AR114" s="150"/>
      <c r="AS114" s="150"/>
      <c r="AT114" s="150"/>
      <c r="AU114" s="150"/>
      <c r="AV114" s="150"/>
      <c r="AW114" s="149"/>
      <c r="AX114" s="149"/>
      <c r="AY114" s="151"/>
      <c r="BG114">
        <v>15</v>
      </c>
    </row>
    <row r="115" spans="2:59" ht="15" customHeight="1">
      <c r="B115" s="1435"/>
      <c r="C115" s="1436"/>
      <c r="D115" s="1436"/>
      <c r="E115" s="1436"/>
      <c r="F115" s="1436"/>
      <c r="G115" s="1437"/>
      <c r="H115" s="148"/>
      <c r="I115" s="130"/>
      <c r="J115" s="130"/>
      <c r="K115" s="130"/>
      <c r="L115" s="130"/>
      <c r="M115" s="130"/>
      <c r="N115" s="130"/>
      <c r="O115" s="130"/>
      <c r="P115" s="130"/>
      <c r="Q115" s="130"/>
      <c r="R115" s="130"/>
      <c r="S115" s="130"/>
      <c r="T115" s="130"/>
      <c r="U115" s="130"/>
      <c r="V115" s="130"/>
      <c r="W115" s="130"/>
      <c r="X115" s="130"/>
      <c r="Y115" s="1413"/>
      <c r="Z115" s="1409"/>
      <c r="AA115" s="1409"/>
      <c r="AB115" s="1409"/>
      <c r="AC115" s="1409"/>
      <c r="AD115" s="1409"/>
      <c r="AE115" s="1409"/>
      <c r="AF115" s="1409"/>
      <c r="AG115" s="1409"/>
      <c r="AH115" s="1409"/>
      <c r="AI115" s="1409"/>
      <c r="AJ115" s="1414"/>
      <c r="AK115" s="152"/>
      <c r="AL115" s="152"/>
      <c r="AM115" s="152"/>
      <c r="AN115" s="152"/>
      <c r="AO115" s="152"/>
      <c r="AP115" s="152"/>
      <c r="AQ115" s="152"/>
      <c r="AR115" s="152"/>
      <c r="AS115" s="152"/>
      <c r="AT115" s="152"/>
      <c r="AU115" s="152"/>
      <c r="AV115" s="152"/>
      <c r="AW115" s="149"/>
      <c r="AX115" s="130"/>
      <c r="AY115" s="135"/>
      <c r="BG115">
        <v>15</v>
      </c>
    </row>
    <row r="116" spans="2:59" ht="15" customHeight="1">
      <c r="B116" s="1435"/>
      <c r="C116" s="1436"/>
      <c r="D116" s="1436"/>
      <c r="E116" s="1436"/>
      <c r="F116" s="1436"/>
      <c r="G116" s="1437"/>
      <c r="H116" s="148"/>
      <c r="I116" s="130"/>
      <c r="J116" s="130"/>
      <c r="K116" s="130"/>
      <c r="L116" s="130"/>
      <c r="M116" s="130"/>
      <c r="N116" s="130"/>
      <c r="O116" s="130"/>
      <c r="P116" s="130"/>
      <c r="Q116" s="130"/>
      <c r="R116" s="130"/>
      <c r="S116" s="130"/>
      <c r="T116" s="130"/>
      <c r="U116" s="130"/>
      <c r="V116" s="130"/>
      <c r="W116" s="130"/>
      <c r="X116" s="130"/>
      <c r="Y116" s="1441" t="s">
        <v>1371</v>
      </c>
      <c r="Z116" s="1442"/>
      <c r="AA116" s="1442"/>
      <c r="AB116" s="1442"/>
      <c r="AC116" s="1442"/>
      <c r="AD116" s="1442"/>
      <c r="AE116" s="1442"/>
      <c r="AF116" s="1442"/>
      <c r="AG116" s="1442"/>
      <c r="AH116" s="1442"/>
      <c r="AI116" s="1442"/>
      <c r="AJ116" s="1443"/>
      <c r="AK116" s="130"/>
      <c r="AL116" s="130"/>
      <c r="AM116" s="130"/>
      <c r="AN116" s="130"/>
      <c r="AO116" s="149"/>
      <c r="AP116" s="149"/>
      <c r="AQ116" s="149"/>
      <c r="AR116" s="149"/>
      <c r="AS116" s="149"/>
      <c r="AT116" s="149"/>
      <c r="AU116" s="149"/>
      <c r="AV116" s="149"/>
      <c r="AW116" s="149"/>
      <c r="AX116" s="130"/>
      <c r="AY116" s="135"/>
      <c r="BG116">
        <v>15</v>
      </c>
    </row>
    <row r="117" spans="2:59" ht="15" customHeight="1" thickBot="1">
      <c r="B117" s="1435"/>
      <c r="C117" s="1436"/>
      <c r="D117" s="1436"/>
      <c r="E117" s="1436"/>
      <c r="F117" s="1436"/>
      <c r="G117" s="1437"/>
      <c r="H117" s="148"/>
      <c r="I117" s="130"/>
      <c r="J117" s="130"/>
      <c r="K117" s="130"/>
      <c r="L117" s="130"/>
      <c r="M117" s="130"/>
      <c r="N117" s="130"/>
      <c r="O117" s="130"/>
      <c r="P117" s="130"/>
      <c r="Q117" s="130"/>
      <c r="R117" s="130"/>
      <c r="S117" s="130"/>
      <c r="T117" s="130"/>
      <c r="U117" s="130"/>
      <c r="V117" s="130"/>
      <c r="W117" s="130"/>
      <c r="X117" s="130"/>
      <c r="Y117" s="1444"/>
      <c r="Z117" s="1445"/>
      <c r="AA117" s="1445"/>
      <c r="AB117" s="1445"/>
      <c r="AC117" s="1445"/>
      <c r="AD117" s="1445"/>
      <c r="AE117" s="1445"/>
      <c r="AF117" s="1445"/>
      <c r="AG117" s="1445"/>
      <c r="AH117" s="1445"/>
      <c r="AI117" s="1445"/>
      <c r="AJ117" s="1446"/>
      <c r="AK117" s="130"/>
      <c r="AL117" s="130"/>
      <c r="AM117" s="130"/>
      <c r="AN117" s="130"/>
      <c r="AO117" s="149"/>
      <c r="AP117" s="149"/>
      <c r="AQ117" s="149"/>
      <c r="AR117" s="149"/>
      <c r="AS117" s="149"/>
      <c r="AT117" s="149"/>
      <c r="AU117" s="149"/>
      <c r="AV117" s="149"/>
      <c r="AW117" s="149"/>
      <c r="AX117" s="130"/>
      <c r="AY117" s="135"/>
      <c r="BG117">
        <v>15</v>
      </c>
    </row>
    <row r="118" spans="2:59" ht="15" customHeight="1">
      <c r="B118" s="1435"/>
      <c r="C118" s="1436"/>
      <c r="D118" s="1436"/>
      <c r="E118" s="1436"/>
      <c r="F118" s="1436"/>
      <c r="G118" s="1437"/>
      <c r="H118" s="148"/>
      <c r="I118" s="130"/>
      <c r="J118" s="130"/>
      <c r="K118" s="130"/>
      <c r="L118" s="130"/>
      <c r="M118" s="130"/>
      <c r="N118" s="130"/>
      <c r="O118" s="130"/>
      <c r="P118" s="130"/>
      <c r="Q118" s="130"/>
      <c r="R118" s="130"/>
      <c r="S118" s="130"/>
      <c r="T118" s="130"/>
      <c r="U118" s="130"/>
      <c r="V118" s="130"/>
      <c r="W118" s="130"/>
      <c r="X118" s="130"/>
      <c r="Y118" s="130"/>
      <c r="Z118" s="130"/>
      <c r="AA118" s="153"/>
      <c r="AB118" s="153"/>
      <c r="AC118" s="153"/>
      <c r="AD118" s="154"/>
      <c r="AE118" s="155"/>
      <c r="AF118" s="155"/>
      <c r="AG118" s="153"/>
      <c r="AH118" s="153"/>
      <c r="AI118" s="130"/>
      <c r="AJ118" s="130"/>
      <c r="AK118" s="130"/>
      <c r="AL118" s="130"/>
      <c r="AM118" s="130"/>
      <c r="AN118" s="130"/>
      <c r="AO118" s="149"/>
      <c r="AP118" s="149"/>
      <c r="AQ118" s="149"/>
      <c r="AR118" s="149"/>
      <c r="AS118" s="149"/>
      <c r="AT118" s="149"/>
      <c r="AU118" s="149"/>
      <c r="AV118" s="149"/>
      <c r="AW118" s="149"/>
      <c r="AX118" s="130"/>
      <c r="AY118" s="135"/>
      <c r="BG118">
        <v>15</v>
      </c>
    </row>
    <row r="119" spans="2:59" ht="15" customHeight="1">
      <c r="B119" s="1435"/>
      <c r="C119" s="1436"/>
      <c r="D119" s="1436"/>
      <c r="E119" s="1436"/>
      <c r="F119" s="1436"/>
      <c r="G119" s="1437"/>
      <c r="H119" s="148"/>
      <c r="I119" s="130"/>
      <c r="J119" s="130"/>
      <c r="K119" s="130"/>
      <c r="W119" s="130"/>
      <c r="X119" s="130"/>
      <c r="Y119" s="130"/>
      <c r="Z119" s="130"/>
      <c r="AD119" s="156"/>
      <c r="AE119" s="130"/>
      <c r="AF119" s="130"/>
      <c r="AI119" s="130"/>
      <c r="AJ119" s="130"/>
      <c r="AK119" s="130"/>
      <c r="AL119" s="130"/>
      <c r="AX119" s="130"/>
      <c r="AY119" s="135"/>
      <c r="BG119">
        <v>15</v>
      </c>
    </row>
    <row r="120" spans="2:59" ht="15" customHeight="1" thickBot="1">
      <c r="B120" s="1435"/>
      <c r="C120" s="1436"/>
      <c r="D120" s="1436"/>
      <c r="E120" s="1436"/>
      <c r="F120" s="1436"/>
      <c r="G120" s="1437"/>
      <c r="H120" s="148"/>
      <c r="I120" s="130"/>
      <c r="J120" s="1431" t="s">
        <v>1372</v>
      </c>
      <c r="K120" s="1431"/>
      <c r="L120" s="1431"/>
      <c r="M120" s="1431"/>
      <c r="N120" s="1431"/>
      <c r="O120" s="1431"/>
      <c r="P120" s="1431"/>
      <c r="Q120" s="1431"/>
      <c r="R120" s="1431"/>
      <c r="S120" s="1431"/>
      <c r="T120" s="1431"/>
      <c r="U120" s="1431"/>
      <c r="V120" s="1431"/>
      <c r="W120" s="1431"/>
      <c r="X120" s="1431"/>
      <c r="Y120" s="1431"/>
      <c r="Z120" s="1431"/>
      <c r="AA120" s="152"/>
      <c r="AB120" s="152"/>
      <c r="AC120" s="152"/>
      <c r="AD120" s="157"/>
      <c r="AE120" s="152"/>
      <c r="AF120" s="152"/>
      <c r="AG120" s="152"/>
      <c r="AH120" s="152"/>
      <c r="AI120" s="1447" t="s">
        <v>1373</v>
      </c>
      <c r="AJ120" s="1447"/>
      <c r="AK120" s="1447"/>
      <c r="AL120" s="1447"/>
      <c r="AM120" s="1447"/>
      <c r="AN120" s="1447"/>
      <c r="AO120" s="1447"/>
      <c r="AP120" s="1447"/>
      <c r="AQ120" s="1447"/>
      <c r="AR120" s="1447"/>
      <c r="AS120" s="1447"/>
      <c r="AT120" s="1447"/>
      <c r="AU120" s="1447"/>
      <c r="AV120" s="1447"/>
      <c r="AW120" s="1447"/>
      <c r="AX120" s="130"/>
      <c r="AY120" s="135"/>
      <c r="BG120">
        <v>15</v>
      </c>
    </row>
    <row r="121" spans="2:59" ht="15" customHeight="1">
      <c r="B121" s="1435"/>
      <c r="C121" s="1436"/>
      <c r="D121" s="1436"/>
      <c r="E121" s="1436"/>
      <c r="F121" s="1436"/>
      <c r="G121" s="1437"/>
      <c r="H121" s="148"/>
      <c r="I121" s="130"/>
      <c r="J121" s="1410" t="s">
        <v>1374</v>
      </c>
      <c r="K121" s="1411"/>
      <c r="L121" s="1411"/>
      <c r="M121" s="1411"/>
      <c r="N121" s="1411"/>
      <c r="O121" s="1411"/>
      <c r="P121" s="1411"/>
      <c r="Q121" s="1411"/>
      <c r="R121" s="1411"/>
      <c r="S121" s="1411"/>
      <c r="T121" s="1411"/>
      <c r="U121" s="1411"/>
      <c r="V121" s="1411"/>
      <c r="W121" s="1411"/>
      <c r="X121" s="1411"/>
      <c r="Y121" s="1411"/>
      <c r="Z121" s="1412"/>
      <c r="AA121" s="152"/>
      <c r="AB121" s="152"/>
      <c r="AC121" s="152"/>
      <c r="AD121" s="157"/>
      <c r="AE121" s="152"/>
      <c r="AF121" s="152"/>
      <c r="AG121" s="152"/>
      <c r="AH121" s="152"/>
      <c r="AI121" s="1410" t="s">
        <v>1375</v>
      </c>
      <c r="AJ121" s="1411"/>
      <c r="AK121" s="1411"/>
      <c r="AL121" s="1411"/>
      <c r="AM121" s="1411"/>
      <c r="AN121" s="1411"/>
      <c r="AO121" s="1411"/>
      <c r="AP121" s="1411"/>
      <c r="AQ121" s="1411"/>
      <c r="AR121" s="1411"/>
      <c r="AS121" s="1411"/>
      <c r="AT121" s="1411"/>
      <c r="AU121" s="1411"/>
      <c r="AV121" s="1411"/>
      <c r="AW121" s="1412"/>
      <c r="AX121" s="130"/>
      <c r="AY121" s="135"/>
      <c r="BG121">
        <v>15</v>
      </c>
    </row>
    <row r="122" spans="2:59" ht="15" customHeight="1">
      <c r="B122" s="1435"/>
      <c r="C122" s="1436"/>
      <c r="D122" s="1436"/>
      <c r="E122" s="1436"/>
      <c r="F122" s="1436"/>
      <c r="G122" s="1437"/>
      <c r="H122" s="148"/>
      <c r="I122" s="130"/>
      <c r="J122" s="1413"/>
      <c r="K122" s="1409"/>
      <c r="L122" s="1409"/>
      <c r="M122" s="1409"/>
      <c r="N122" s="1409"/>
      <c r="O122" s="1409"/>
      <c r="P122" s="1409"/>
      <c r="Q122" s="1409"/>
      <c r="R122" s="1409"/>
      <c r="S122" s="1409"/>
      <c r="T122" s="1409"/>
      <c r="U122" s="1409"/>
      <c r="V122" s="1409"/>
      <c r="W122" s="1409"/>
      <c r="X122" s="1409"/>
      <c r="Y122" s="1409"/>
      <c r="Z122" s="1414"/>
      <c r="AA122" s="152"/>
      <c r="AB122" s="152"/>
      <c r="AC122" s="152"/>
      <c r="AD122" s="157"/>
      <c r="AE122" s="152"/>
      <c r="AF122" s="152"/>
      <c r="AG122" s="152"/>
      <c r="AH122" s="152"/>
      <c r="AI122" s="1413"/>
      <c r="AJ122" s="1409"/>
      <c r="AK122" s="1409"/>
      <c r="AL122" s="1409"/>
      <c r="AM122" s="1409"/>
      <c r="AN122" s="1409"/>
      <c r="AO122" s="1409"/>
      <c r="AP122" s="1409"/>
      <c r="AQ122" s="1409"/>
      <c r="AR122" s="1409"/>
      <c r="AS122" s="1409"/>
      <c r="AT122" s="1409"/>
      <c r="AU122" s="1409"/>
      <c r="AV122" s="1409"/>
      <c r="AW122" s="1414"/>
      <c r="AX122" s="130"/>
      <c r="AY122" s="135"/>
      <c r="BG122">
        <v>15</v>
      </c>
    </row>
    <row r="123" spans="2:59" ht="15" customHeight="1">
      <c r="B123" s="1435"/>
      <c r="C123" s="1436"/>
      <c r="D123" s="1436"/>
      <c r="E123" s="1436"/>
      <c r="F123" s="1436"/>
      <c r="G123" s="1437"/>
      <c r="H123" s="148"/>
      <c r="I123" s="130"/>
      <c r="J123" s="1421" t="s">
        <v>1376</v>
      </c>
      <c r="K123" s="1422"/>
      <c r="L123" s="1422"/>
      <c r="M123" s="1422"/>
      <c r="N123" s="1422"/>
      <c r="O123" s="1422"/>
      <c r="P123" s="1422"/>
      <c r="Q123" s="1422"/>
      <c r="R123" s="1422"/>
      <c r="S123" s="1422"/>
      <c r="T123" s="1422"/>
      <c r="U123" s="1422"/>
      <c r="V123" s="1422"/>
      <c r="W123" s="1422"/>
      <c r="X123" s="1422"/>
      <c r="Y123" s="1422"/>
      <c r="Z123" s="1423"/>
      <c r="AA123" s="158"/>
      <c r="AB123" s="159"/>
      <c r="AC123" s="159"/>
      <c r="AD123" s="160"/>
      <c r="AE123" s="159"/>
      <c r="AF123" s="159"/>
      <c r="AG123" s="159"/>
      <c r="AH123" s="135"/>
      <c r="AI123" s="1448" t="s">
        <v>1377</v>
      </c>
      <c r="AJ123" s="1449"/>
      <c r="AK123" s="1449"/>
      <c r="AL123" s="1449"/>
      <c r="AM123" s="1449"/>
      <c r="AN123" s="1449"/>
      <c r="AO123" s="1449"/>
      <c r="AP123" s="1449"/>
      <c r="AQ123" s="1449"/>
      <c r="AR123" s="1449"/>
      <c r="AS123" s="1449"/>
      <c r="AT123" s="1449"/>
      <c r="AU123" s="1449"/>
      <c r="AV123" s="1449"/>
      <c r="AW123" s="1450"/>
      <c r="AX123" s="130"/>
      <c r="AY123" s="135"/>
      <c r="BG123">
        <v>15</v>
      </c>
    </row>
    <row r="124" spans="2:59" ht="15" customHeight="1" thickBot="1">
      <c r="B124" s="1435"/>
      <c r="C124" s="1436"/>
      <c r="D124" s="1436"/>
      <c r="E124" s="1436"/>
      <c r="F124" s="1436"/>
      <c r="G124" s="1437"/>
      <c r="H124" s="148"/>
      <c r="I124" s="130"/>
      <c r="J124" s="1424"/>
      <c r="K124" s="1425"/>
      <c r="L124" s="1425"/>
      <c r="M124" s="1425"/>
      <c r="N124" s="1425"/>
      <c r="O124" s="1425"/>
      <c r="P124" s="1425"/>
      <c r="Q124" s="1425"/>
      <c r="R124" s="1425"/>
      <c r="S124" s="1425"/>
      <c r="T124" s="1425"/>
      <c r="U124" s="1425"/>
      <c r="V124" s="1425"/>
      <c r="W124" s="1425"/>
      <c r="X124" s="1425"/>
      <c r="Y124" s="1425"/>
      <c r="Z124" s="1426"/>
      <c r="AA124" s="158"/>
      <c r="AB124" s="159"/>
      <c r="AC124" s="159"/>
      <c r="AD124" s="160"/>
      <c r="AE124" s="159"/>
      <c r="AF124" s="159"/>
      <c r="AG124" s="159"/>
      <c r="AH124" s="161"/>
      <c r="AI124" s="1451"/>
      <c r="AJ124" s="1452"/>
      <c r="AK124" s="1452"/>
      <c r="AL124" s="1452"/>
      <c r="AM124" s="1452"/>
      <c r="AN124" s="1452"/>
      <c r="AO124" s="1452"/>
      <c r="AP124" s="1452"/>
      <c r="AQ124" s="1452"/>
      <c r="AR124" s="1452"/>
      <c r="AS124" s="1452"/>
      <c r="AT124" s="1452"/>
      <c r="AU124" s="1452"/>
      <c r="AV124" s="1452"/>
      <c r="AW124" s="1453"/>
      <c r="AX124" s="130"/>
      <c r="AY124" s="135"/>
      <c r="BG124">
        <v>15</v>
      </c>
    </row>
    <row r="125" spans="2:59" ht="15" customHeight="1">
      <c r="B125" s="1435"/>
      <c r="C125" s="1436"/>
      <c r="D125" s="1436"/>
      <c r="E125" s="1436"/>
      <c r="F125" s="1436"/>
      <c r="G125" s="1437"/>
      <c r="H125" s="148"/>
      <c r="I125" s="130"/>
      <c r="J125" s="130"/>
      <c r="K125" s="130"/>
      <c r="L125" s="150"/>
      <c r="M125" s="150"/>
      <c r="N125" s="150"/>
      <c r="O125" s="150"/>
      <c r="P125" s="150"/>
      <c r="Q125" s="150"/>
      <c r="R125" s="150"/>
      <c r="S125" s="150"/>
      <c r="T125" s="150"/>
      <c r="U125" s="150"/>
      <c r="V125" s="149"/>
      <c r="W125" s="149"/>
      <c r="X125" s="149"/>
      <c r="Y125" s="149"/>
      <c r="Z125" s="152"/>
      <c r="AA125" s="152"/>
      <c r="AB125" s="152"/>
      <c r="AC125" s="152"/>
      <c r="AD125" s="157"/>
      <c r="AE125" s="152"/>
      <c r="AF125" s="152"/>
      <c r="AG125" s="152"/>
      <c r="AH125" s="152"/>
      <c r="AI125" s="152"/>
      <c r="AJ125" s="149"/>
      <c r="AK125" s="149"/>
      <c r="AL125" s="149"/>
      <c r="AM125" s="149"/>
      <c r="AN125" s="150"/>
      <c r="AO125" s="150"/>
      <c r="AP125" s="150"/>
      <c r="AQ125" s="150"/>
      <c r="AR125" s="150"/>
      <c r="AS125" s="150"/>
      <c r="AT125" s="150"/>
      <c r="AU125" s="150"/>
      <c r="AV125" s="150"/>
      <c r="AW125" s="150"/>
      <c r="AX125" s="130"/>
      <c r="AY125" s="135"/>
      <c r="BG125">
        <v>15</v>
      </c>
    </row>
    <row r="126" spans="2:59" ht="15" customHeight="1">
      <c r="B126" s="1435"/>
      <c r="C126" s="1436"/>
      <c r="D126" s="1436"/>
      <c r="E126" s="1436"/>
      <c r="F126" s="1436"/>
      <c r="G126" s="1437"/>
      <c r="H126" s="148"/>
      <c r="I126" s="130"/>
      <c r="J126" s="130"/>
      <c r="K126" s="130"/>
      <c r="L126" s="150"/>
      <c r="M126" s="150"/>
      <c r="N126" s="150"/>
      <c r="O126" s="150"/>
      <c r="P126" s="150"/>
      <c r="Q126" s="150"/>
      <c r="R126" s="150"/>
      <c r="S126" s="150"/>
      <c r="T126" s="150"/>
      <c r="U126" s="150"/>
      <c r="V126" s="149"/>
      <c r="W126" s="149"/>
      <c r="X126" s="149"/>
      <c r="Y126" s="149"/>
      <c r="Z126" s="152"/>
      <c r="AA126" s="152"/>
      <c r="AB126" s="152"/>
      <c r="AC126" s="152"/>
      <c r="AD126" s="157"/>
      <c r="AE126" s="152"/>
      <c r="AF126" s="152"/>
      <c r="AG126" s="152"/>
      <c r="AH126" s="152"/>
      <c r="AI126" s="152"/>
      <c r="AJ126" s="149"/>
      <c r="AK126" s="149"/>
      <c r="AL126" s="149"/>
      <c r="AM126" s="149"/>
      <c r="AO126" s="150"/>
      <c r="AP126" s="150"/>
      <c r="AQ126" s="150"/>
      <c r="AR126" s="150"/>
      <c r="AS126" s="150"/>
      <c r="AT126" s="150"/>
      <c r="AU126" s="150"/>
      <c r="AV126" s="150"/>
      <c r="AW126" s="150"/>
      <c r="AX126" s="130"/>
      <c r="AY126" s="135"/>
      <c r="BG126">
        <v>15</v>
      </c>
    </row>
    <row r="127" spans="2:59" ht="15" customHeight="1">
      <c r="B127" s="1435"/>
      <c r="C127" s="1436"/>
      <c r="D127" s="1436"/>
      <c r="E127" s="1436"/>
      <c r="F127" s="1436"/>
      <c r="G127" s="1437"/>
      <c r="H127" s="148"/>
      <c r="I127" s="130"/>
      <c r="J127" s="130"/>
      <c r="K127" s="130"/>
      <c r="L127" s="150"/>
      <c r="M127" s="150"/>
      <c r="N127" s="150"/>
      <c r="O127" s="150"/>
      <c r="P127" s="150"/>
      <c r="Q127" s="150"/>
      <c r="R127" s="150"/>
      <c r="S127" s="150"/>
      <c r="T127" s="150"/>
      <c r="U127" s="150"/>
      <c r="V127" s="149"/>
      <c r="W127" s="149"/>
      <c r="X127" s="149"/>
      <c r="Y127" s="149"/>
      <c r="Z127" s="152"/>
      <c r="AA127" s="152"/>
      <c r="AB127" s="152"/>
      <c r="AC127" s="152"/>
      <c r="AD127" s="157"/>
      <c r="AE127" s="152"/>
      <c r="AF127" s="152"/>
      <c r="AG127" s="152"/>
      <c r="AH127" s="152"/>
      <c r="AI127" s="152"/>
      <c r="AJ127" s="149"/>
      <c r="AK127" s="149"/>
      <c r="AL127" s="149"/>
      <c r="AM127" s="149"/>
      <c r="AN127" s="150"/>
      <c r="AO127" s="150"/>
      <c r="AP127" s="150"/>
      <c r="AQ127" s="150"/>
      <c r="AR127" s="150"/>
      <c r="AS127" s="150"/>
      <c r="AT127" s="150"/>
      <c r="AU127" s="150"/>
      <c r="AV127" s="150"/>
      <c r="AW127" s="150"/>
      <c r="AX127" s="130"/>
      <c r="AY127" s="135"/>
      <c r="BG127">
        <v>15</v>
      </c>
    </row>
    <row r="128" spans="2:59" ht="15" customHeight="1">
      <c r="B128" s="1435"/>
      <c r="C128" s="1436"/>
      <c r="D128" s="1436"/>
      <c r="E128" s="1436"/>
      <c r="F128" s="1436"/>
      <c r="G128" s="1437"/>
      <c r="H128" s="148"/>
      <c r="I128" s="130"/>
      <c r="J128" s="130"/>
      <c r="K128" s="130"/>
      <c r="V128" s="130"/>
      <c r="W128" s="130"/>
      <c r="X128" s="130"/>
      <c r="Y128" s="130"/>
      <c r="Z128" s="152"/>
      <c r="AA128" s="152"/>
      <c r="AB128" s="152"/>
      <c r="AC128" s="152"/>
      <c r="AD128" s="157"/>
      <c r="AE128" s="152"/>
      <c r="AF128" s="152"/>
      <c r="AG128" s="152"/>
      <c r="AH128" s="152"/>
      <c r="AI128" s="152"/>
      <c r="AJ128" s="130"/>
      <c r="AK128" s="130"/>
      <c r="AL128" s="130"/>
      <c r="AM128" s="130"/>
      <c r="AX128" s="130"/>
      <c r="AY128" s="135"/>
      <c r="BG128">
        <v>15</v>
      </c>
    </row>
    <row r="129" spans="2:59" ht="15" customHeight="1">
      <c r="B129" s="1435"/>
      <c r="C129" s="1436"/>
      <c r="D129" s="1436"/>
      <c r="E129" s="1436"/>
      <c r="F129" s="1436"/>
      <c r="G129" s="1437"/>
      <c r="H129" s="148"/>
      <c r="I129" s="130"/>
      <c r="J129" s="130"/>
      <c r="K129" s="130"/>
      <c r="L129" s="150"/>
      <c r="V129" s="130"/>
      <c r="W129" s="130"/>
      <c r="X129" s="130"/>
      <c r="Y129" s="130"/>
      <c r="Z129" s="152"/>
      <c r="AA129" s="152"/>
      <c r="AB129" s="152"/>
      <c r="AC129" s="152"/>
      <c r="AD129" s="157"/>
      <c r="AE129" s="152"/>
      <c r="AF129" s="152"/>
      <c r="AG129" s="152"/>
      <c r="AH129" s="152"/>
      <c r="AI129" s="152"/>
      <c r="AJ129" s="130"/>
      <c r="AK129" s="130"/>
      <c r="AL129" s="130"/>
      <c r="AM129" s="130"/>
      <c r="AX129" s="130"/>
      <c r="AY129" s="135"/>
      <c r="BG129">
        <v>15</v>
      </c>
    </row>
    <row r="130" spans="2:59" ht="15" customHeight="1" thickBot="1">
      <c r="B130" s="1435"/>
      <c r="C130" s="1436"/>
      <c r="D130" s="1436"/>
      <c r="E130" s="1436"/>
      <c r="F130" s="1436"/>
      <c r="G130" s="1437"/>
      <c r="H130" s="148"/>
      <c r="I130" s="130"/>
      <c r="J130" s="1409" t="s">
        <v>1373</v>
      </c>
      <c r="K130" s="1409"/>
      <c r="L130" s="1409"/>
      <c r="M130" s="1409"/>
      <c r="N130" s="1409"/>
      <c r="O130" s="1409"/>
      <c r="P130" s="1409"/>
      <c r="Q130" s="1409"/>
      <c r="R130" s="1409"/>
      <c r="S130" s="1409"/>
      <c r="T130" s="1409"/>
      <c r="U130" s="1409"/>
      <c r="V130" s="1409"/>
      <c r="W130" s="1409"/>
      <c r="X130" s="1409"/>
      <c r="Y130" s="1409"/>
      <c r="Z130" s="1409"/>
      <c r="AA130" s="152"/>
      <c r="AB130" s="152"/>
      <c r="AC130" s="152"/>
      <c r="AD130" s="157"/>
      <c r="AE130" s="152"/>
      <c r="AF130" s="152"/>
      <c r="AG130" s="152"/>
      <c r="AH130" s="152"/>
      <c r="AI130" s="1431" t="s">
        <v>1373</v>
      </c>
      <c r="AJ130" s="1431"/>
      <c r="AK130" s="1431"/>
      <c r="AL130" s="1431"/>
      <c r="AM130" s="1431"/>
      <c r="AN130" s="1431"/>
      <c r="AO130" s="1431"/>
      <c r="AP130" s="1431"/>
      <c r="AQ130" s="1431"/>
      <c r="AR130" s="1431"/>
      <c r="AS130" s="1431"/>
      <c r="AT130" s="1431"/>
      <c r="AU130" s="1431"/>
      <c r="AV130" s="1431"/>
      <c r="AW130" s="1431"/>
      <c r="AX130" s="130"/>
      <c r="AY130" s="135"/>
      <c r="BG130">
        <v>15</v>
      </c>
    </row>
    <row r="131" spans="2:59" ht="15" customHeight="1">
      <c r="B131" s="1435"/>
      <c r="C131" s="1436"/>
      <c r="D131" s="1436"/>
      <c r="E131" s="1436"/>
      <c r="F131" s="1436"/>
      <c r="G131" s="1437"/>
      <c r="H131" s="148"/>
      <c r="I131" s="130"/>
      <c r="J131" s="1410" t="s">
        <v>1378</v>
      </c>
      <c r="K131" s="1411"/>
      <c r="L131" s="1411"/>
      <c r="M131" s="1411"/>
      <c r="N131" s="1411"/>
      <c r="O131" s="1411"/>
      <c r="P131" s="1411"/>
      <c r="Q131" s="1411"/>
      <c r="R131" s="1411"/>
      <c r="S131" s="1411"/>
      <c r="T131" s="1411"/>
      <c r="U131" s="1411"/>
      <c r="V131" s="1411"/>
      <c r="W131" s="1411"/>
      <c r="X131" s="1411"/>
      <c r="Y131" s="1411"/>
      <c r="Z131" s="1412"/>
      <c r="AA131" s="152"/>
      <c r="AB131" s="152"/>
      <c r="AC131" s="152"/>
      <c r="AD131" s="157"/>
      <c r="AE131" s="152"/>
      <c r="AF131" s="152"/>
      <c r="AG131" s="152"/>
      <c r="AH131" s="152"/>
      <c r="AI131" s="1410" t="s">
        <v>1379</v>
      </c>
      <c r="AJ131" s="1411"/>
      <c r="AK131" s="1411"/>
      <c r="AL131" s="1411"/>
      <c r="AM131" s="1411"/>
      <c r="AN131" s="1411"/>
      <c r="AO131" s="1411"/>
      <c r="AP131" s="1411"/>
      <c r="AQ131" s="1411"/>
      <c r="AR131" s="1411"/>
      <c r="AS131" s="1411"/>
      <c r="AT131" s="1411"/>
      <c r="AU131" s="1411"/>
      <c r="AV131" s="1411"/>
      <c r="AW131" s="1412"/>
      <c r="AX131" s="130"/>
      <c r="AY131" s="135"/>
      <c r="BG131">
        <v>15</v>
      </c>
    </row>
    <row r="132" spans="2:59" ht="15" customHeight="1">
      <c r="B132" s="1435"/>
      <c r="C132" s="1436"/>
      <c r="D132" s="1436"/>
      <c r="E132" s="1436"/>
      <c r="F132" s="1436"/>
      <c r="G132" s="1437"/>
      <c r="H132" s="148"/>
      <c r="I132" s="130"/>
      <c r="J132" s="1413"/>
      <c r="K132" s="1409"/>
      <c r="L132" s="1409"/>
      <c r="M132" s="1409"/>
      <c r="N132" s="1409"/>
      <c r="O132" s="1409"/>
      <c r="P132" s="1409"/>
      <c r="Q132" s="1409"/>
      <c r="R132" s="1409"/>
      <c r="S132" s="1409"/>
      <c r="T132" s="1409"/>
      <c r="U132" s="1409"/>
      <c r="V132" s="1409"/>
      <c r="W132" s="1409"/>
      <c r="X132" s="1409"/>
      <c r="Y132" s="1409"/>
      <c r="Z132" s="1414"/>
      <c r="AA132" s="152"/>
      <c r="AB132" s="152"/>
      <c r="AC132" s="152"/>
      <c r="AD132" s="157"/>
      <c r="AE132" s="152"/>
      <c r="AF132" s="152"/>
      <c r="AG132" s="152"/>
      <c r="AH132" s="152"/>
      <c r="AI132" s="1413"/>
      <c r="AJ132" s="1409"/>
      <c r="AK132" s="1409"/>
      <c r="AL132" s="1409"/>
      <c r="AM132" s="1409"/>
      <c r="AN132" s="1409"/>
      <c r="AO132" s="1409"/>
      <c r="AP132" s="1409"/>
      <c r="AQ132" s="1409"/>
      <c r="AR132" s="1409"/>
      <c r="AS132" s="1409"/>
      <c r="AT132" s="1409"/>
      <c r="AU132" s="1409"/>
      <c r="AV132" s="1409"/>
      <c r="AW132" s="1414"/>
      <c r="AX132" s="130"/>
      <c r="AY132" s="135"/>
      <c r="BG132">
        <v>15</v>
      </c>
    </row>
    <row r="133" spans="2:59" ht="15" customHeight="1">
      <c r="B133" s="1435"/>
      <c r="C133" s="1436"/>
      <c r="D133" s="1436"/>
      <c r="E133" s="1436"/>
      <c r="F133" s="1436"/>
      <c r="G133" s="1437"/>
      <c r="H133" s="148"/>
      <c r="I133" s="130"/>
      <c r="J133" s="1421" t="s">
        <v>1380</v>
      </c>
      <c r="K133" s="1422"/>
      <c r="L133" s="1422"/>
      <c r="M133" s="1422"/>
      <c r="N133" s="1422"/>
      <c r="O133" s="1422"/>
      <c r="P133" s="1422"/>
      <c r="Q133" s="1422"/>
      <c r="R133" s="1422"/>
      <c r="S133" s="1422"/>
      <c r="T133" s="1422"/>
      <c r="U133" s="1422"/>
      <c r="V133" s="1422"/>
      <c r="W133" s="1422"/>
      <c r="X133" s="1422"/>
      <c r="Y133" s="1422"/>
      <c r="Z133" s="1423"/>
      <c r="AA133" s="158"/>
      <c r="AB133" s="159"/>
      <c r="AC133" s="159"/>
      <c r="AD133" s="160"/>
      <c r="AE133" s="159"/>
      <c r="AF133" s="159"/>
      <c r="AG133" s="159"/>
      <c r="AH133" s="135"/>
      <c r="AI133" s="1403" t="s">
        <v>1381</v>
      </c>
      <c r="AJ133" s="1404"/>
      <c r="AK133" s="1404"/>
      <c r="AL133" s="1404"/>
      <c r="AM133" s="1404"/>
      <c r="AN133" s="1404"/>
      <c r="AO133" s="1404"/>
      <c r="AP133" s="1404"/>
      <c r="AQ133" s="1404"/>
      <c r="AR133" s="1404"/>
      <c r="AS133" s="1404"/>
      <c r="AT133" s="1404"/>
      <c r="AU133" s="1404"/>
      <c r="AV133" s="1404"/>
      <c r="AW133" s="1405"/>
      <c r="AX133" s="130"/>
      <c r="AY133" s="135"/>
      <c r="BG133">
        <v>15</v>
      </c>
    </row>
    <row r="134" spans="2:59" ht="15" customHeight="1" thickBot="1">
      <c r="B134" s="1435"/>
      <c r="C134" s="1436"/>
      <c r="D134" s="1436"/>
      <c r="E134" s="1436"/>
      <c r="F134" s="1436"/>
      <c r="G134" s="1437"/>
      <c r="H134" s="148"/>
      <c r="I134" s="130"/>
      <c r="J134" s="1424"/>
      <c r="K134" s="1425"/>
      <c r="L134" s="1425"/>
      <c r="M134" s="1425"/>
      <c r="N134" s="1425"/>
      <c r="O134" s="1425"/>
      <c r="P134" s="1425"/>
      <c r="Q134" s="1425"/>
      <c r="R134" s="1425"/>
      <c r="S134" s="1425"/>
      <c r="T134" s="1425"/>
      <c r="U134" s="1425"/>
      <c r="V134" s="1425"/>
      <c r="W134" s="1425"/>
      <c r="X134" s="1425"/>
      <c r="Y134" s="1425"/>
      <c r="Z134" s="1426"/>
      <c r="AA134" s="158"/>
      <c r="AB134" s="159"/>
      <c r="AC134" s="159"/>
      <c r="AD134" s="160"/>
      <c r="AE134" s="159"/>
      <c r="AF134" s="159"/>
      <c r="AG134" s="159"/>
      <c r="AH134" s="161"/>
      <c r="AI134" s="1406"/>
      <c r="AJ134" s="1407"/>
      <c r="AK134" s="1407"/>
      <c r="AL134" s="1407"/>
      <c r="AM134" s="1407"/>
      <c r="AN134" s="1407"/>
      <c r="AO134" s="1407"/>
      <c r="AP134" s="1407"/>
      <c r="AQ134" s="1407"/>
      <c r="AR134" s="1407"/>
      <c r="AS134" s="1407"/>
      <c r="AT134" s="1407"/>
      <c r="AU134" s="1407"/>
      <c r="AV134" s="1407"/>
      <c r="AW134" s="1408"/>
      <c r="AX134" s="130"/>
      <c r="AY134" s="135"/>
      <c r="BG134">
        <v>15</v>
      </c>
    </row>
    <row r="135" spans="2:59" ht="15" customHeight="1">
      <c r="B135" s="1435"/>
      <c r="C135" s="1436"/>
      <c r="D135" s="1436"/>
      <c r="E135" s="1436"/>
      <c r="F135" s="1436"/>
      <c r="G135" s="1437"/>
      <c r="H135" s="148"/>
      <c r="I135" s="130"/>
      <c r="J135" s="130"/>
      <c r="K135" s="130"/>
      <c r="L135" s="149"/>
      <c r="M135" s="149"/>
      <c r="N135" s="149"/>
      <c r="O135" s="149"/>
      <c r="P135" s="149"/>
      <c r="Q135" s="149"/>
      <c r="R135" s="149"/>
      <c r="S135" s="149"/>
      <c r="T135" s="149"/>
      <c r="U135" s="149"/>
      <c r="V135" s="149"/>
      <c r="W135" s="149"/>
      <c r="X135" s="149"/>
      <c r="Y135" s="149"/>
      <c r="Z135" s="162"/>
      <c r="AA135" s="162"/>
      <c r="AB135" s="162"/>
      <c r="AC135" s="162"/>
      <c r="AD135" s="163"/>
      <c r="AE135" s="162"/>
      <c r="AF135" s="162"/>
      <c r="AG135" s="162"/>
      <c r="AH135" s="162"/>
      <c r="AI135" s="162"/>
      <c r="AJ135" s="149"/>
      <c r="AK135" s="149"/>
      <c r="AL135" s="149"/>
      <c r="AM135" s="149"/>
      <c r="AN135" s="149"/>
      <c r="AO135" s="149"/>
      <c r="AP135" s="149"/>
      <c r="AQ135" s="149"/>
      <c r="AR135" s="149"/>
      <c r="AS135" s="149"/>
      <c r="AT135" s="149"/>
      <c r="AU135" s="149"/>
      <c r="AV135" s="149"/>
      <c r="AW135" s="149"/>
      <c r="AX135" s="130"/>
      <c r="AY135" s="135"/>
      <c r="BG135">
        <v>15</v>
      </c>
    </row>
    <row r="136" spans="2:59" ht="15" customHeight="1">
      <c r="B136" s="1435"/>
      <c r="C136" s="1436"/>
      <c r="D136" s="1436"/>
      <c r="E136" s="1436"/>
      <c r="F136" s="1436"/>
      <c r="G136" s="1437"/>
      <c r="H136" s="148"/>
      <c r="I136" s="130"/>
      <c r="J136" s="130"/>
      <c r="K136" s="130"/>
      <c r="L136" s="149"/>
      <c r="M136" s="149"/>
      <c r="N136" s="149"/>
      <c r="O136" s="149"/>
      <c r="P136" s="149"/>
      <c r="Q136" s="149"/>
      <c r="R136" s="149"/>
      <c r="S136" s="149"/>
      <c r="T136" s="149"/>
      <c r="U136" s="149"/>
      <c r="V136" s="149"/>
      <c r="W136" s="149"/>
      <c r="X136" s="149"/>
      <c r="Y136" s="149"/>
      <c r="Z136" s="162"/>
      <c r="AA136" s="162"/>
      <c r="AB136" s="162"/>
      <c r="AC136" s="162"/>
      <c r="AD136" s="163"/>
      <c r="AE136" s="162"/>
      <c r="AF136" s="162"/>
      <c r="AG136" s="162"/>
      <c r="AH136" s="162"/>
      <c r="AI136" s="162"/>
      <c r="AJ136" s="149"/>
      <c r="AK136" s="149"/>
      <c r="AL136" s="149"/>
      <c r="AM136" s="149"/>
      <c r="AN136" s="149"/>
      <c r="AO136" s="149"/>
      <c r="AP136" s="149"/>
      <c r="AQ136" s="149"/>
      <c r="AR136" s="149"/>
      <c r="AS136" s="149"/>
      <c r="AT136" s="149"/>
      <c r="AU136" s="149"/>
      <c r="AV136" s="149"/>
      <c r="AW136" s="149"/>
      <c r="AX136" s="130"/>
      <c r="AY136" s="135"/>
      <c r="BG136">
        <v>15</v>
      </c>
    </row>
    <row r="137" spans="2:59" ht="15" customHeight="1">
      <c r="B137" s="1435"/>
      <c r="C137" s="1436"/>
      <c r="D137" s="1436"/>
      <c r="E137" s="1436"/>
      <c r="F137" s="1436"/>
      <c r="G137" s="1437"/>
      <c r="H137" s="148"/>
      <c r="I137" s="130"/>
      <c r="J137" s="130"/>
      <c r="K137" s="130"/>
      <c r="L137" s="149"/>
      <c r="M137" s="149"/>
      <c r="N137" s="149"/>
      <c r="O137" s="149"/>
      <c r="P137" s="149"/>
      <c r="Q137" s="149"/>
      <c r="R137" s="149"/>
      <c r="S137" s="149"/>
      <c r="T137" s="149"/>
      <c r="U137" s="149"/>
      <c r="V137" s="149"/>
      <c r="W137" s="149"/>
      <c r="X137" s="149"/>
      <c r="Y137" s="149"/>
      <c r="Z137" s="162"/>
      <c r="AA137" s="162"/>
      <c r="AB137" s="162"/>
      <c r="AC137" s="162"/>
      <c r="AD137" s="163"/>
      <c r="AE137" s="162"/>
      <c r="AF137" s="162"/>
      <c r="AG137" s="162"/>
      <c r="AH137" s="162"/>
      <c r="AI137" s="162"/>
      <c r="AJ137" s="149"/>
      <c r="AK137" s="149"/>
      <c r="AL137" s="149"/>
      <c r="AM137" s="149"/>
      <c r="AN137" s="149"/>
      <c r="AO137" s="149"/>
      <c r="AP137" s="149"/>
      <c r="AQ137" s="149"/>
      <c r="AR137" s="149"/>
      <c r="AS137" s="149"/>
      <c r="AT137" s="149"/>
      <c r="AU137" s="149"/>
      <c r="AV137" s="149"/>
      <c r="AW137" s="149"/>
      <c r="AX137" s="130"/>
      <c r="AY137" s="135"/>
      <c r="BG137">
        <v>15</v>
      </c>
    </row>
    <row r="138" spans="2:59" ht="15" customHeight="1">
      <c r="B138" s="1435"/>
      <c r="C138" s="1436"/>
      <c r="D138" s="1436"/>
      <c r="E138" s="1436"/>
      <c r="F138" s="1436"/>
      <c r="G138" s="1437"/>
      <c r="H138" s="148"/>
      <c r="I138" s="130"/>
      <c r="J138" s="130"/>
      <c r="K138" s="130"/>
      <c r="V138" s="130"/>
      <c r="W138" s="130"/>
      <c r="X138" s="130"/>
      <c r="Y138" s="130"/>
      <c r="Z138" s="152"/>
      <c r="AA138" s="152"/>
      <c r="AB138" s="152"/>
      <c r="AC138" s="152"/>
      <c r="AD138" s="157"/>
      <c r="AE138" s="152"/>
      <c r="AF138" s="152"/>
      <c r="AG138" s="152"/>
      <c r="AH138" s="152"/>
      <c r="AI138" s="152"/>
      <c r="AJ138" s="130"/>
      <c r="AK138" s="130"/>
      <c r="AL138" s="130"/>
      <c r="AM138" s="130"/>
      <c r="AX138" s="130"/>
      <c r="AY138" s="135"/>
      <c r="BG138">
        <v>15</v>
      </c>
    </row>
    <row r="139" spans="2:59" ht="15" customHeight="1">
      <c r="B139" s="1435"/>
      <c r="C139" s="1436"/>
      <c r="D139" s="1436"/>
      <c r="E139" s="1436"/>
      <c r="F139" s="1436"/>
      <c r="G139" s="1437"/>
      <c r="H139" s="148"/>
      <c r="I139" s="130"/>
      <c r="J139" s="130"/>
      <c r="K139" s="130"/>
      <c r="V139" s="130"/>
      <c r="W139" s="130"/>
      <c r="X139" s="130"/>
      <c r="Y139" s="130"/>
      <c r="Z139" s="162"/>
      <c r="AA139" s="152"/>
      <c r="AB139" s="152"/>
      <c r="AC139" s="152"/>
      <c r="AD139" s="157"/>
      <c r="AE139" s="152"/>
      <c r="AF139" s="152"/>
      <c r="AG139" s="152"/>
      <c r="AH139" s="152"/>
      <c r="AI139" s="152"/>
      <c r="AJ139" s="130"/>
      <c r="AK139" s="130"/>
      <c r="AL139" s="130"/>
      <c r="AM139" s="130"/>
      <c r="AN139" s="149"/>
      <c r="AO139" s="130"/>
      <c r="AP139" s="130"/>
      <c r="AX139" s="130"/>
      <c r="AY139" s="135"/>
      <c r="BG139">
        <v>15</v>
      </c>
    </row>
    <row r="140" spans="2:59" ht="15" customHeight="1">
      <c r="B140" s="1435"/>
      <c r="C140" s="1436"/>
      <c r="D140" s="1436"/>
      <c r="E140" s="1436"/>
      <c r="F140" s="1436"/>
      <c r="G140" s="1437"/>
      <c r="H140" s="148"/>
      <c r="I140" s="130"/>
      <c r="J140" s="130"/>
      <c r="K140" s="130"/>
      <c r="V140" s="130"/>
      <c r="W140" s="130"/>
      <c r="X140" s="130"/>
      <c r="Y140" s="130"/>
      <c r="Z140" s="152"/>
      <c r="AA140" s="152"/>
      <c r="AB140" s="152"/>
      <c r="AC140" s="152"/>
      <c r="AD140" s="157"/>
      <c r="AE140" s="152"/>
      <c r="AF140" s="152"/>
      <c r="AG140" s="152"/>
      <c r="AH140" s="152"/>
      <c r="AI140" s="152"/>
      <c r="AJ140" s="130"/>
      <c r="AK140" s="130"/>
      <c r="AL140" s="130"/>
      <c r="AM140" s="130"/>
      <c r="AN140" s="130"/>
      <c r="AO140" s="130"/>
      <c r="AP140" s="130"/>
      <c r="AX140" s="130"/>
      <c r="AY140" s="135"/>
      <c r="BG140">
        <v>15</v>
      </c>
    </row>
    <row r="141" spans="2:59" ht="15" customHeight="1" thickBot="1">
      <c r="B141" s="1435"/>
      <c r="C141" s="1436"/>
      <c r="D141" s="1436"/>
      <c r="E141" s="1436"/>
      <c r="F141" s="1436"/>
      <c r="G141" s="1437"/>
      <c r="H141" s="148"/>
      <c r="I141" s="130"/>
      <c r="J141" s="1409" t="s">
        <v>1382</v>
      </c>
      <c r="K141" s="1409"/>
      <c r="L141" s="1409"/>
      <c r="M141" s="1409"/>
      <c r="N141" s="1409"/>
      <c r="O141" s="1409"/>
      <c r="P141" s="1409"/>
      <c r="Q141" s="1409"/>
      <c r="R141" s="1409"/>
      <c r="S141" s="1409"/>
      <c r="T141" s="1409"/>
      <c r="U141" s="1409"/>
      <c r="V141" s="1409"/>
      <c r="W141" s="1409"/>
      <c r="X141" s="1409"/>
      <c r="Y141" s="1409"/>
      <c r="Z141" s="1409"/>
      <c r="AA141" s="152"/>
      <c r="AB141" s="152"/>
      <c r="AC141" s="152"/>
      <c r="AD141" s="157"/>
      <c r="AE141" s="152"/>
      <c r="AF141" s="152"/>
      <c r="AG141" s="152"/>
      <c r="AH141" s="152"/>
      <c r="AI141" s="1409" t="s">
        <v>1373</v>
      </c>
      <c r="AJ141" s="1409"/>
      <c r="AK141" s="1409"/>
      <c r="AL141" s="1409"/>
      <c r="AM141" s="1409"/>
      <c r="AN141" s="1409"/>
      <c r="AO141" s="1409"/>
      <c r="AP141" s="1409"/>
      <c r="AQ141" s="1409"/>
      <c r="AR141" s="1409"/>
      <c r="AS141" s="1409"/>
      <c r="AT141" s="1409"/>
      <c r="AU141" s="1409"/>
      <c r="AV141" s="1409"/>
      <c r="AW141" s="1409"/>
      <c r="AX141" s="130"/>
      <c r="AY141" s="135"/>
      <c r="BG141">
        <v>15</v>
      </c>
    </row>
    <row r="142" spans="2:59" ht="15" customHeight="1">
      <c r="B142" s="1435"/>
      <c r="C142" s="1436"/>
      <c r="D142" s="1436"/>
      <c r="E142" s="1436"/>
      <c r="F142" s="1436"/>
      <c r="G142" s="1437"/>
      <c r="H142" s="148"/>
      <c r="I142" s="130"/>
      <c r="J142" s="1410" t="s">
        <v>1383</v>
      </c>
      <c r="K142" s="1411"/>
      <c r="L142" s="1411"/>
      <c r="M142" s="1411"/>
      <c r="N142" s="1411"/>
      <c r="O142" s="1411"/>
      <c r="P142" s="1411"/>
      <c r="Q142" s="1411"/>
      <c r="R142" s="1411"/>
      <c r="S142" s="1411"/>
      <c r="T142" s="1411"/>
      <c r="U142" s="1411"/>
      <c r="V142" s="1411"/>
      <c r="W142" s="1411"/>
      <c r="X142" s="1411"/>
      <c r="Y142" s="1411"/>
      <c r="Z142" s="1412"/>
      <c r="AA142" s="152"/>
      <c r="AB142" s="152"/>
      <c r="AC142" s="152"/>
      <c r="AD142" s="157"/>
      <c r="AE142" s="152"/>
      <c r="AF142" s="152"/>
      <c r="AG142" s="152"/>
      <c r="AH142" s="152"/>
      <c r="AI142" s="1410" t="s">
        <v>1384</v>
      </c>
      <c r="AJ142" s="1411"/>
      <c r="AK142" s="1411"/>
      <c r="AL142" s="1411"/>
      <c r="AM142" s="1411"/>
      <c r="AN142" s="1411"/>
      <c r="AO142" s="1411"/>
      <c r="AP142" s="1411"/>
      <c r="AQ142" s="1411"/>
      <c r="AR142" s="1411"/>
      <c r="AS142" s="1411"/>
      <c r="AT142" s="1411"/>
      <c r="AU142" s="1411"/>
      <c r="AV142" s="1411"/>
      <c r="AW142" s="1412"/>
      <c r="AX142" s="130"/>
      <c r="AY142" s="135"/>
      <c r="BG142">
        <v>15</v>
      </c>
    </row>
    <row r="143" spans="2:59" ht="15" customHeight="1">
      <c r="B143" s="1435"/>
      <c r="C143" s="1436"/>
      <c r="D143" s="1436"/>
      <c r="E143" s="1436"/>
      <c r="F143" s="1436"/>
      <c r="G143" s="1437"/>
      <c r="H143" s="148"/>
      <c r="I143" s="130"/>
      <c r="J143" s="1413"/>
      <c r="K143" s="1409"/>
      <c r="L143" s="1409"/>
      <c r="M143" s="1409"/>
      <c r="N143" s="1409"/>
      <c r="O143" s="1409"/>
      <c r="P143" s="1409"/>
      <c r="Q143" s="1409"/>
      <c r="R143" s="1409"/>
      <c r="S143" s="1409"/>
      <c r="T143" s="1409"/>
      <c r="U143" s="1409"/>
      <c r="V143" s="1409"/>
      <c r="W143" s="1409"/>
      <c r="X143" s="1409"/>
      <c r="Y143" s="1409"/>
      <c r="Z143" s="1414"/>
      <c r="AA143" s="152"/>
      <c r="AB143" s="152"/>
      <c r="AC143" s="152"/>
      <c r="AD143" s="157"/>
      <c r="AE143" s="152"/>
      <c r="AF143" s="152"/>
      <c r="AG143" s="152"/>
      <c r="AH143" s="152"/>
      <c r="AI143" s="1413"/>
      <c r="AJ143" s="1409"/>
      <c r="AK143" s="1409"/>
      <c r="AL143" s="1409"/>
      <c r="AM143" s="1409"/>
      <c r="AN143" s="1409"/>
      <c r="AO143" s="1409"/>
      <c r="AP143" s="1409"/>
      <c r="AQ143" s="1409"/>
      <c r="AR143" s="1409"/>
      <c r="AS143" s="1409"/>
      <c r="AT143" s="1409"/>
      <c r="AU143" s="1409"/>
      <c r="AV143" s="1409"/>
      <c r="AW143" s="1414"/>
      <c r="AX143" s="130"/>
      <c r="AY143" s="135"/>
      <c r="BG143">
        <v>15</v>
      </c>
    </row>
    <row r="144" spans="2:59" ht="15" customHeight="1">
      <c r="B144" s="1435"/>
      <c r="C144" s="1436"/>
      <c r="D144" s="1436"/>
      <c r="E144" s="1436"/>
      <c r="F144" s="1436"/>
      <c r="G144" s="1437"/>
      <c r="H144" s="148"/>
      <c r="I144" s="149"/>
      <c r="J144" s="1421" t="s">
        <v>1385</v>
      </c>
      <c r="K144" s="1422"/>
      <c r="L144" s="1422"/>
      <c r="M144" s="1422"/>
      <c r="N144" s="1422"/>
      <c r="O144" s="1422"/>
      <c r="P144" s="1422"/>
      <c r="Q144" s="1422"/>
      <c r="R144" s="1422"/>
      <c r="S144" s="1422"/>
      <c r="T144" s="1422"/>
      <c r="U144" s="1422"/>
      <c r="V144" s="1422"/>
      <c r="W144" s="1422"/>
      <c r="X144" s="1422"/>
      <c r="Y144" s="1422"/>
      <c r="Z144" s="1423"/>
      <c r="AA144" s="158"/>
      <c r="AB144" s="159"/>
      <c r="AC144" s="159"/>
      <c r="AD144" s="160"/>
      <c r="AE144" s="159"/>
      <c r="AF144" s="159"/>
      <c r="AG144" s="159"/>
      <c r="AH144" s="135"/>
      <c r="AI144" s="1403" t="s">
        <v>1386</v>
      </c>
      <c r="AJ144" s="1404"/>
      <c r="AK144" s="1404"/>
      <c r="AL144" s="1404"/>
      <c r="AM144" s="1404"/>
      <c r="AN144" s="1404"/>
      <c r="AO144" s="1404"/>
      <c r="AP144" s="1404"/>
      <c r="AQ144" s="1404"/>
      <c r="AR144" s="1404"/>
      <c r="AS144" s="1404"/>
      <c r="AT144" s="1404"/>
      <c r="AU144" s="1404"/>
      <c r="AV144" s="1404"/>
      <c r="AW144" s="1405"/>
      <c r="AX144" s="130"/>
      <c r="AY144" s="135"/>
      <c r="BG144">
        <v>15</v>
      </c>
    </row>
    <row r="145" spans="2:59" ht="15" customHeight="1" thickBot="1">
      <c r="B145" s="1435"/>
      <c r="C145" s="1436"/>
      <c r="D145" s="1436"/>
      <c r="E145" s="1436"/>
      <c r="F145" s="1436"/>
      <c r="G145" s="1437"/>
      <c r="H145" s="148"/>
      <c r="I145" s="130"/>
      <c r="J145" s="1424"/>
      <c r="K145" s="1425"/>
      <c r="L145" s="1425"/>
      <c r="M145" s="1425"/>
      <c r="N145" s="1425"/>
      <c r="O145" s="1425"/>
      <c r="P145" s="1425"/>
      <c r="Q145" s="1425"/>
      <c r="R145" s="1425"/>
      <c r="S145" s="1425"/>
      <c r="T145" s="1425"/>
      <c r="U145" s="1425"/>
      <c r="V145" s="1425"/>
      <c r="W145" s="1425"/>
      <c r="X145" s="1425"/>
      <c r="Y145" s="1425"/>
      <c r="Z145" s="1426"/>
      <c r="AA145" s="158"/>
      <c r="AB145" s="159"/>
      <c r="AC145" s="159"/>
      <c r="AD145" s="160"/>
      <c r="AE145" s="159"/>
      <c r="AF145" s="159"/>
      <c r="AG145" s="159"/>
      <c r="AH145" s="161"/>
      <c r="AI145" s="1406"/>
      <c r="AJ145" s="1407"/>
      <c r="AK145" s="1407"/>
      <c r="AL145" s="1407"/>
      <c r="AM145" s="1407"/>
      <c r="AN145" s="1407"/>
      <c r="AO145" s="1407"/>
      <c r="AP145" s="1407"/>
      <c r="AQ145" s="1407"/>
      <c r="AR145" s="1407"/>
      <c r="AS145" s="1407"/>
      <c r="AT145" s="1407"/>
      <c r="AU145" s="1407"/>
      <c r="AV145" s="1407"/>
      <c r="AW145" s="1408"/>
      <c r="AX145" s="130"/>
      <c r="AY145" s="135"/>
      <c r="BG145">
        <v>15</v>
      </c>
    </row>
    <row r="146" spans="2:59" ht="15" customHeight="1">
      <c r="B146" s="1435"/>
      <c r="C146" s="1436"/>
      <c r="D146" s="1436"/>
      <c r="E146" s="1436"/>
      <c r="F146" s="1436"/>
      <c r="G146" s="1437"/>
      <c r="H146" s="148"/>
      <c r="I146" s="130"/>
      <c r="J146" s="130"/>
      <c r="K146" s="130"/>
      <c r="M146" s="149"/>
      <c r="N146" s="149"/>
      <c r="O146" s="149"/>
      <c r="P146" s="149"/>
      <c r="Q146" s="149"/>
      <c r="R146" s="149"/>
      <c r="S146" s="149"/>
      <c r="T146" s="149"/>
      <c r="U146" s="149"/>
      <c r="V146" s="149"/>
      <c r="W146" s="149"/>
      <c r="X146" s="149"/>
      <c r="Y146" s="149"/>
      <c r="Z146" s="162"/>
      <c r="AA146" s="162"/>
      <c r="AB146" s="162"/>
      <c r="AC146" s="162"/>
      <c r="AD146" s="163"/>
      <c r="AE146" s="162"/>
      <c r="AF146" s="162"/>
      <c r="AG146" s="162"/>
      <c r="AH146" s="162"/>
      <c r="AI146" s="162"/>
      <c r="AJ146" s="149"/>
      <c r="AK146" s="149"/>
      <c r="AL146" s="149"/>
      <c r="AM146" s="149"/>
      <c r="AN146" s="149"/>
      <c r="AO146" s="149"/>
      <c r="AP146" s="149"/>
      <c r="AQ146" s="149"/>
      <c r="AR146" s="149"/>
      <c r="AS146" s="149"/>
      <c r="AT146" s="149"/>
      <c r="AU146" s="149"/>
      <c r="AV146" s="149"/>
      <c r="AW146" s="149"/>
      <c r="AX146" s="130"/>
      <c r="AY146" s="135"/>
      <c r="BG146">
        <v>15</v>
      </c>
    </row>
    <row r="147" spans="2:59" ht="15" customHeight="1">
      <c r="B147" s="1435"/>
      <c r="C147" s="1436"/>
      <c r="D147" s="1436"/>
      <c r="E147" s="1436"/>
      <c r="F147" s="1436"/>
      <c r="G147" s="1437"/>
      <c r="H147" s="148"/>
      <c r="I147" s="130"/>
      <c r="J147" s="130"/>
      <c r="K147" s="130"/>
      <c r="M147" s="149"/>
      <c r="N147" s="149"/>
      <c r="O147" s="149"/>
      <c r="P147" s="149"/>
      <c r="Q147" s="149"/>
      <c r="R147" s="149"/>
      <c r="S147" s="149"/>
      <c r="T147" s="149"/>
      <c r="U147" s="149"/>
      <c r="V147" s="149"/>
      <c r="W147" s="149"/>
      <c r="X147" s="149"/>
      <c r="Y147" s="149"/>
      <c r="Z147" s="162"/>
      <c r="AA147" s="162"/>
      <c r="AB147" s="162"/>
      <c r="AC147" s="162"/>
      <c r="AD147" s="163"/>
      <c r="AE147" s="162"/>
      <c r="AF147" s="162"/>
      <c r="AG147" s="162"/>
      <c r="AH147" s="162"/>
      <c r="AI147" s="162"/>
      <c r="AJ147" s="149"/>
      <c r="AK147" s="149"/>
      <c r="AL147" s="149"/>
      <c r="AM147" s="149"/>
      <c r="AN147" s="149"/>
      <c r="AO147" s="149"/>
      <c r="AP147" s="149"/>
      <c r="AQ147" s="149"/>
      <c r="AR147" s="149"/>
      <c r="AS147" s="149"/>
      <c r="AT147" s="149"/>
      <c r="AU147" s="149"/>
      <c r="AV147" s="149"/>
      <c r="AW147" s="149"/>
      <c r="AX147" s="130"/>
      <c r="AY147" s="135"/>
      <c r="BG147">
        <v>15</v>
      </c>
    </row>
    <row r="148" spans="2:59" ht="15" customHeight="1">
      <c r="B148" s="1435"/>
      <c r="C148" s="1436"/>
      <c r="D148" s="1436"/>
      <c r="E148" s="1436"/>
      <c r="F148" s="1436"/>
      <c r="G148" s="1437"/>
      <c r="H148" s="148"/>
      <c r="I148" s="130"/>
      <c r="J148" s="130"/>
      <c r="K148" s="130"/>
      <c r="M148" s="149"/>
      <c r="N148" s="149"/>
      <c r="O148" s="149"/>
      <c r="P148" s="149"/>
      <c r="Q148" s="149"/>
      <c r="R148" s="149"/>
      <c r="S148" s="149"/>
      <c r="T148" s="149"/>
      <c r="U148" s="149"/>
      <c r="V148" s="149"/>
      <c r="W148" s="149"/>
      <c r="X148" s="149"/>
      <c r="Y148" s="149"/>
      <c r="Z148" s="152"/>
      <c r="AA148" s="162"/>
      <c r="AB148" s="162"/>
      <c r="AC148" s="162"/>
      <c r="AD148" s="163"/>
      <c r="AE148" s="162"/>
      <c r="AF148" s="162"/>
      <c r="AG148" s="162"/>
      <c r="AH148" s="162"/>
      <c r="AI148" s="162"/>
      <c r="AJ148" s="149"/>
      <c r="AK148" s="149"/>
      <c r="AL148" s="149"/>
      <c r="AM148" s="149"/>
      <c r="AN148" s="149"/>
      <c r="AO148" s="149"/>
      <c r="AP148" s="149"/>
      <c r="AQ148" s="149"/>
      <c r="AR148" s="149"/>
      <c r="AS148" s="149"/>
      <c r="AT148" s="149"/>
      <c r="AU148" s="149"/>
      <c r="AV148" s="149"/>
      <c r="AW148" s="149"/>
      <c r="AX148" s="130"/>
      <c r="AY148" s="135"/>
      <c r="BG148">
        <v>15</v>
      </c>
    </row>
    <row r="149" spans="2:59" ht="15" customHeight="1">
      <c r="B149" s="1435"/>
      <c r="C149" s="1436"/>
      <c r="D149" s="1436"/>
      <c r="E149" s="1436"/>
      <c r="F149" s="1436"/>
      <c r="G149" s="1437"/>
      <c r="H149" s="148"/>
      <c r="I149" s="130"/>
      <c r="J149" s="130"/>
      <c r="K149" s="130"/>
      <c r="L149" s="149"/>
      <c r="M149" s="149"/>
      <c r="N149" s="149"/>
      <c r="O149" s="149"/>
      <c r="P149" s="149"/>
      <c r="Q149" s="149"/>
      <c r="R149" s="149"/>
      <c r="S149" s="149"/>
      <c r="T149" s="149"/>
      <c r="U149" s="149"/>
      <c r="V149" s="149"/>
      <c r="W149" s="149"/>
      <c r="X149" s="149"/>
      <c r="Y149" s="149"/>
      <c r="Z149" s="162"/>
      <c r="AA149" s="162"/>
      <c r="AB149" s="162"/>
      <c r="AC149" s="162"/>
      <c r="AD149" s="163"/>
      <c r="AE149" s="162"/>
      <c r="AF149" s="162"/>
      <c r="AG149" s="162"/>
      <c r="AH149" s="162"/>
      <c r="AI149" s="162"/>
      <c r="AJ149" s="149"/>
      <c r="AK149" s="149"/>
      <c r="AL149" s="149"/>
      <c r="AM149" s="149"/>
      <c r="AN149" s="149" t="s">
        <v>1387</v>
      </c>
      <c r="AO149" s="149"/>
      <c r="AP149" s="149"/>
      <c r="AQ149" s="149"/>
      <c r="AR149" s="149"/>
      <c r="AS149" s="149"/>
      <c r="AT149" s="149"/>
      <c r="AU149" s="149"/>
      <c r="AV149" s="149"/>
      <c r="AW149" s="149"/>
      <c r="AX149" s="130"/>
      <c r="AY149" s="135"/>
      <c r="BG149">
        <v>15</v>
      </c>
    </row>
    <row r="150" spans="2:59" ht="15" customHeight="1">
      <c r="B150" s="1435"/>
      <c r="C150" s="1436"/>
      <c r="D150" s="1436"/>
      <c r="E150" s="1436"/>
      <c r="F150" s="1436"/>
      <c r="G150" s="1437"/>
      <c r="H150" s="148"/>
      <c r="I150" s="130"/>
      <c r="J150" s="130"/>
      <c r="K150" s="130"/>
      <c r="M150" s="150"/>
      <c r="N150" s="150"/>
      <c r="O150" s="150"/>
      <c r="P150" s="150"/>
      <c r="Q150" s="150"/>
      <c r="R150" s="150"/>
      <c r="S150" s="150"/>
      <c r="T150" s="150"/>
      <c r="U150" s="150"/>
      <c r="V150" s="149"/>
      <c r="W150" s="149"/>
      <c r="X150" s="149"/>
      <c r="Y150" s="149"/>
      <c r="Z150" s="152"/>
      <c r="AA150" s="152"/>
      <c r="AB150" s="152"/>
      <c r="AC150" s="152"/>
      <c r="AD150" s="157"/>
      <c r="AE150" s="152"/>
      <c r="AF150" s="152"/>
      <c r="AG150" s="152"/>
      <c r="AH150" s="152"/>
      <c r="AI150" s="152"/>
      <c r="AJ150" s="149"/>
      <c r="AK150" s="149"/>
      <c r="AL150" s="149"/>
      <c r="AM150" s="149"/>
      <c r="AX150" s="130"/>
      <c r="AY150" s="135"/>
      <c r="BG150">
        <v>15</v>
      </c>
    </row>
    <row r="151" spans="2:59" ht="15" customHeight="1" thickBot="1">
      <c r="B151" s="1435"/>
      <c r="C151" s="1436"/>
      <c r="D151" s="1436"/>
      <c r="E151" s="1436"/>
      <c r="F151" s="1436"/>
      <c r="G151" s="1437"/>
      <c r="H151" s="148"/>
      <c r="I151" s="130"/>
      <c r="J151" s="1409" t="s">
        <v>1382</v>
      </c>
      <c r="K151" s="1409"/>
      <c r="L151" s="1409"/>
      <c r="M151" s="1409"/>
      <c r="N151" s="1409"/>
      <c r="O151" s="1409"/>
      <c r="P151" s="1409"/>
      <c r="Q151" s="1409"/>
      <c r="R151" s="1409"/>
      <c r="S151" s="1409"/>
      <c r="T151" s="1409"/>
      <c r="U151" s="1409"/>
      <c r="V151" s="1409"/>
      <c r="W151" s="1409"/>
      <c r="X151" s="1409"/>
      <c r="Y151" s="1409"/>
      <c r="Z151" s="1409"/>
      <c r="AA151" s="152"/>
      <c r="AB151" s="152"/>
      <c r="AC151" s="152"/>
      <c r="AD151" s="157"/>
      <c r="AE151" s="152"/>
      <c r="AF151" s="152"/>
      <c r="AG151" s="152"/>
      <c r="AH151" s="152"/>
      <c r="AI151" s="1409" t="s">
        <v>1373</v>
      </c>
      <c r="AJ151" s="1409"/>
      <c r="AK151" s="1409"/>
      <c r="AL151" s="1409"/>
      <c r="AM151" s="1409"/>
      <c r="AN151" s="1409"/>
      <c r="AO151" s="1409"/>
      <c r="AP151" s="1409"/>
      <c r="AQ151" s="1409"/>
      <c r="AR151" s="1409"/>
      <c r="AS151" s="1409"/>
      <c r="AT151" s="1409"/>
      <c r="AU151" s="1409"/>
      <c r="AV151" s="1409"/>
      <c r="AW151" s="1409"/>
      <c r="AX151" s="130"/>
      <c r="AY151" s="135"/>
      <c r="BG151">
        <v>15</v>
      </c>
    </row>
    <row r="152" spans="2:59" ht="15" customHeight="1">
      <c r="B152" s="1435"/>
      <c r="C152" s="1436"/>
      <c r="D152" s="1436"/>
      <c r="E152" s="1436"/>
      <c r="F152" s="1436"/>
      <c r="G152" s="1437"/>
      <c r="H152" s="148"/>
      <c r="I152" s="130"/>
      <c r="J152" s="1410" t="s">
        <v>1388</v>
      </c>
      <c r="K152" s="1411"/>
      <c r="L152" s="1411"/>
      <c r="M152" s="1411"/>
      <c r="N152" s="1411"/>
      <c r="O152" s="1411"/>
      <c r="P152" s="1411"/>
      <c r="Q152" s="1411"/>
      <c r="R152" s="1411"/>
      <c r="S152" s="1411"/>
      <c r="T152" s="1411"/>
      <c r="U152" s="1411"/>
      <c r="V152" s="1411"/>
      <c r="W152" s="1411"/>
      <c r="X152" s="1411"/>
      <c r="Y152" s="1411"/>
      <c r="Z152" s="1412"/>
      <c r="AA152" s="152"/>
      <c r="AB152" s="152"/>
      <c r="AC152" s="152"/>
      <c r="AD152" s="157"/>
      <c r="AE152" s="152"/>
      <c r="AF152" s="152"/>
      <c r="AG152" s="152"/>
      <c r="AH152" s="152"/>
      <c r="AI152" s="1415" t="s">
        <v>1389</v>
      </c>
      <c r="AJ152" s="1416"/>
      <c r="AK152" s="1416"/>
      <c r="AL152" s="1416"/>
      <c r="AM152" s="1416"/>
      <c r="AN152" s="1416"/>
      <c r="AO152" s="1416"/>
      <c r="AP152" s="1416"/>
      <c r="AQ152" s="1416"/>
      <c r="AR152" s="1416"/>
      <c r="AS152" s="1416"/>
      <c r="AT152" s="1416"/>
      <c r="AU152" s="1416"/>
      <c r="AV152" s="1416"/>
      <c r="AW152" s="1417"/>
      <c r="AX152" s="130"/>
      <c r="AY152" s="135"/>
      <c r="BG152">
        <v>15</v>
      </c>
    </row>
    <row r="153" spans="2:59" ht="15" customHeight="1">
      <c r="B153" s="1435"/>
      <c r="C153" s="1436"/>
      <c r="D153" s="1436"/>
      <c r="E153" s="1436"/>
      <c r="F153" s="1436"/>
      <c r="G153" s="1437"/>
      <c r="H153" s="148"/>
      <c r="I153" s="130"/>
      <c r="J153" s="1413"/>
      <c r="K153" s="1409"/>
      <c r="L153" s="1409"/>
      <c r="M153" s="1409"/>
      <c r="N153" s="1409"/>
      <c r="O153" s="1409"/>
      <c r="P153" s="1409"/>
      <c r="Q153" s="1409"/>
      <c r="R153" s="1409"/>
      <c r="S153" s="1409"/>
      <c r="T153" s="1409"/>
      <c r="U153" s="1409"/>
      <c r="V153" s="1409"/>
      <c r="W153" s="1409"/>
      <c r="X153" s="1409"/>
      <c r="Y153" s="1409"/>
      <c r="Z153" s="1414"/>
      <c r="AA153" s="152"/>
      <c r="AB153" s="152"/>
      <c r="AC153" s="152"/>
      <c r="AD153" s="157"/>
      <c r="AE153" s="152"/>
      <c r="AF153" s="152"/>
      <c r="AG153" s="152"/>
      <c r="AH153" s="152"/>
      <c r="AI153" s="1418"/>
      <c r="AJ153" s="1419"/>
      <c r="AK153" s="1419"/>
      <c r="AL153" s="1419"/>
      <c r="AM153" s="1419"/>
      <c r="AN153" s="1419"/>
      <c r="AO153" s="1419"/>
      <c r="AP153" s="1419"/>
      <c r="AQ153" s="1419"/>
      <c r="AR153" s="1419"/>
      <c r="AS153" s="1419"/>
      <c r="AT153" s="1419"/>
      <c r="AU153" s="1419"/>
      <c r="AV153" s="1419"/>
      <c r="AW153" s="1420"/>
      <c r="AX153" s="130"/>
      <c r="AY153" s="135"/>
      <c r="BG153">
        <v>15</v>
      </c>
    </row>
    <row r="154" spans="2:59" ht="15" customHeight="1">
      <c r="B154" s="1435"/>
      <c r="C154" s="1436"/>
      <c r="D154" s="1436"/>
      <c r="E154" s="1436"/>
      <c r="F154" s="1436"/>
      <c r="G154" s="1437"/>
      <c r="H154" s="148"/>
      <c r="I154" s="130"/>
      <c r="J154" s="1421" t="s">
        <v>1390</v>
      </c>
      <c r="K154" s="1422"/>
      <c r="L154" s="1422"/>
      <c r="M154" s="1422"/>
      <c r="N154" s="1422"/>
      <c r="O154" s="1422"/>
      <c r="P154" s="1422"/>
      <c r="Q154" s="1422"/>
      <c r="R154" s="1422"/>
      <c r="S154" s="1422"/>
      <c r="T154" s="1422"/>
      <c r="U154" s="1422"/>
      <c r="V154" s="1422"/>
      <c r="W154" s="1422"/>
      <c r="X154" s="1422"/>
      <c r="Y154" s="1422"/>
      <c r="Z154" s="1423"/>
      <c r="AA154" s="158"/>
      <c r="AB154" s="159"/>
      <c r="AC154" s="159"/>
      <c r="AD154" s="160"/>
      <c r="AE154" s="159"/>
      <c r="AF154" s="159"/>
      <c r="AG154" s="159"/>
      <c r="AH154" s="135"/>
      <c r="AI154" s="1403" t="s">
        <v>1391</v>
      </c>
      <c r="AJ154" s="1419"/>
      <c r="AK154" s="1419"/>
      <c r="AL154" s="1419"/>
      <c r="AM154" s="1419"/>
      <c r="AN154" s="1419"/>
      <c r="AO154" s="1419"/>
      <c r="AP154" s="1419"/>
      <c r="AQ154" s="1419"/>
      <c r="AR154" s="1419"/>
      <c r="AS154" s="1419"/>
      <c r="AT154" s="1419"/>
      <c r="AU154" s="1419"/>
      <c r="AV154" s="1419"/>
      <c r="AW154" s="1420"/>
      <c r="AX154" s="130"/>
      <c r="AY154" s="135"/>
      <c r="BG154">
        <v>15</v>
      </c>
    </row>
    <row r="155" spans="2:59" ht="15" customHeight="1" thickBot="1">
      <c r="B155" s="1435"/>
      <c r="C155" s="1436"/>
      <c r="D155" s="1436"/>
      <c r="E155" s="1436"/>
      <c r="F155" s="1436"/>
      <c r="G155" s="1437"/>
      <c r="H155" s="148"/>
      <c r="I155" s="130"/>
      <c r="J155" s="1424"/>
      <c r="K155" s="1425"/>
      <c r="L155" s="1425"/>
      <c r="M155" s="1425"/>
      <c r="N155" s="1425"/>
      <c r="O155" s="1425"/>
      <c r="P155" s="1425"/>
      <c r="Q155" s="1425"/>
      <c r="R155" s="1425"/>
      <c r="S155" s="1425"/>
      <c r="T155" s="1425"/>
      <c r="U155" s="1425"/>
      <c r="V155" s="1425"/>
      <c r="W155" s="1425"/>
      <c r="X155" s="1425"/>
      <c r="Y155" s="1425"/>
      <c r="Z155" s="1426"/>
      <c r="AA155" s="158"/>
      <c r="AB155" s="159"/>
      <c r="AC155" s="159"/>
      <c r="AD155" s="160"/>
      <c r="AE155" s="159"/>
      <c r="AF155" s="159"/>
      <c r="AG155" s="159"/>
      <c r="AH155" s="161"/>
      <c r="AI155" s="1427"/>
      <c r="AJ155" s="1428"/>
      <c r="AK155" s="1428"/>
      <c r="AL155" s="1428"/>
      <c r="AM155" s="1428"/>
      <c r="AN155" s="1428"/>
      <c r="AO155" s="1428"/>
      <c r="AP155" s="1428"/>
      <c r="AQ155" s="1428"/>
      <c r="AR155" s="1428"/>
      <c r="AS155" s="1428"/>
      <c r="AT155" s="1428"/>
      <c r="AU155" s="1428"/>
      <c r="AV155" s="1428"/>
      <c r="AW155" s="1429"/>
      <c r="AX155" s="130"/>
      <c r="AY155" s="135"/>
      <c r="BG155">
        <v>15</v>
      </c>
    </row>
    <row r="156" spans="2:59" ht="15" customHeight="1">
      <c r="B156" s="1435"/>
      <c r="C156" s="1436"/>
      <c r="D156" s="1436"/>
      <c r="E156" s="1436"/>
      <c r="F156" s="1436"/>
      <c r="G156" s="1437"/>
      <c r="H156" s="148"/>
      <c r="I156" s="130"/>
      <c r="J156" s="130"/>
      <c r="K156" s="130"/>
      <c r="L156" s="150"/>
      <c r="M156" s="150"/>
      <c r="N156" s="150"/>
      <c r="O156" s="150"/>
      <c r="P156" s="150"/>
      <c r="Q156" s="150"/>
      <c r="R156" s="150"/>
      <c r="S156" s="150"/>
      <c r="T156" s="150"/>
      <c r="U156" s="150"/>
      <c r="V156" s="149"/>
      <c r="W156" s="149"/>
      <c r="X156" s="149"/>
      <c r="Y156" s="149"/>
      <c r="Z156" s="152"/>
      <c r="AA156" s="152"/>
      <c r="AB156" s="152"/>
      <c r="AC156" s="152"/>
      <c r="AD156" s="157"/>
      <c r="AE156" s="152"/>
      <c r="AF156" s="152"/>
      <c r="AG156" s="152"/>
      <c r="AH156" s="152"/>
      <c r="AI156" s="152"/>
      <c r="AJ156" s="149"/>
      <c r="AK156" s="149"/>
      <c r="AL156" s="149"/>
      <c r="AM156" s="149"/>
      <c r="AN156" s="150"/>
      <c r="AO156" s="150"/>
      <c r="AP156" s="150"/>
      <c r="AQ156" s="150"/>
      <c r="AR156" s="150"/>
      <c r="AS156" s="150"/>
      <c r="AT156" s="150"/>
      <c r="AU156" s="150"/>
      <c r="AV156" s="150"/>
      <c r="AW156" s="150"/>
      <c r="AX156" s="130"/>
      <c r="AY156" s="135"/>
      <c r="BG156">
        <v>15</v>
      </c>
    </row>
    <row r="157" spans="2:59" ht="15" customHeight="1">
      <c r="B157" s="1435"/>
      <c r="C157" s="1436"/>
      <c r="D157" s="1436"/>
      <c r="E157" s="1436"/>
      <c r="F157" s="1436"/>
      <c r="G157" s="1437"/>
      <c r="H157" s="148"/>
      <c r="I157" s="130"/>
      <c r="J157" s="130"/>
      <c r="K157" s="130"/>
      <c r="V157" s="130"/>
      <c r="W157" s="130"/>
      <c r="X157" s="130"/>
      <c r="Y157" s="130"/>
      <c r="Z157" s="152"/>
      <c r="AA157" s="152"/>
      <c r="AB157" s="152"/>
      <c r="AC157" s="152"/>
      <c r="AD157" s="157"/>
      <c r="AE157" s="152"/>
      <c r="AF157" s="152"/>
      <c r="AG157" s="152"/>
      <c r="AH157" s="152"/>
      <c r="AI157" s="152"/>
      <c r="AJ157" s="130"/>
      <c r="AK157" s="130"/>
      <c r="AL157" s="130"/>
      <c r="AM157" s="130"/>
      <c r="AX157" s="130"/>
      <c r="AY157" s="135"/>
      <c r="BG157">
        <v>15</v>
      </c>
    </row>
    <row r="158" spans="2:59" ht="15" customHeight="1">
      <c r="B158" s="1435"/>
      <c r="C158" s="1436"/>
      <c r="D158" s="1436"/>
      <c r="E158" s="1436"/>
      <c r="F158" s="1436"/>
      <c r="G158" s="1437"/>
      <c r="H158" s="148"/>
      <c r="I158" s="130"/>
      <c r="J158" s="130"/>
      <c r="K158" s="130"/>
      <c r="V158" s="130"/>
      <c r="W158" s="130"/>
      <c r="X158" s="130"/>
      <c r="Y158" s="130"/>
      <c r="Z158" s="152"/>
      <c r="AA158" s="152"/>
      <c r="AB158" s="152"/>
      <c r="AC158" s="152"/>
      <c r="AD158" s="157"/>
      <c r="AE158" s="152"/>
      <c r="AF158" s="152"/>
      <c r="AG158" s="152"/>
      <c r="AH158" s="152"/>
      <c r="AI158" s="152"/>
      <c r="AJ158" s="130"/>
      <c r="AK158" s="130"/>
      <c r="AL158" s="130"/>
      <c r="AM158" s="130"/>
      <c r="AN158" s="150"/>
      <c r="AX158" s="130"/>
      <c r="AY158" s="135"/>
      <c r="BG158">
        <v>15</v>
      </c>
    </row>
    <row r="159" spans="2:59" ht="15" customHeight="1">
      <c r="B159" s="1435"/>
      <c r="C159" s="1436"/>
      <c r="D159" s="1436"/>
      <c r="E159" s="1436"/>
      <c r="F159" s="1436"/>
      <c r="G159" s="1437"/>
      <c r="H159" s="148"/>
      <c r="I159" s="130"/>
      <c r="J159" s="150"/>
      <c r="K159" s="130"/>
      <c r="V159" s="130"/>
      <c r="W159" s="130"/>
      <c r="X159" s="130"/>
      <c r="Y159" s="130"/>
      <c r="Z159" s="152"/>
      <c r="AA159" s="152"/>
      <c r="AB159" s="152"/>
      <c r="AC159" s="152"/>
      <c r="AD159" s="157"/>
      <c r="AE159" s="152"/>
      <c r="AF159" s="152"/>
      <c r="AG159" s="152"/>
      <c r="AH159" s="152"/>
      <c r="AI159" s="152"/>
      <c r="AJ159" s="130"/>
      <c r="AK159" s="130"/>
      <c r="AL159" s="130"/>
      <c r="AM159" s="130"/>
      <c r="AX159" s="130"/>
      <c r="AY159" s="135"/>
      <c r="BG159">
        <v>15</v>
      </c>
    </row>
    <row r="160" spans="2:59" ht="15" customHeight="1" thickBot="1">
      <c r="B160" s="1435"/>
      <c r="C160" s="1436"/>
      <c r="D160" s="1436"/>
      <c r="E160" s="1436"/>
      <c r="F160" s="1436"/>
      <c r="G160" s="1437"/>
      <c r="H160" s="148"/>
      <c r="I160" s="130"/>
      <c r="J160" s="1409" t="s">
        <v>1373</v>
      </c>
      <c r="K160" s="1409"/>
      <c r="L160" s="1409"/>
      <c r="M160" s="1409"/>
      <c r="N160" s="1409"/>
      <c r="O160" s="1409"/>
      <c r="P160" s="1409"/>
      <c r="Q160" s="1409"/>
      <c r="R160" s="1409"/>
      <c r="S160" s="1409"/>
      <c r="T160" s="1409"/>
      <c r="U160" s="1409"/>
      <c r="V160" s="1409"/>
      <c r="W160" s="1409"/>
      <c r="X160" s="1409"/>
      <c r="Y160" s="1409"/>
      <c r="Z160" s="1409"/>
      <c r="AA160" s="152"/>
      <c r="AB160" s="152"/>
      <c r="AC160" s="152"/>
      <c r="AD160" s="157"/>
      <c r="AE160" s="152"/>
      <c r="AF160" s="152"/>
      <c r="AG160" s="152"/>
      <c r="AH160" s="152"/>
      <c r="AI160" s="1409" t="s">
        <v>1373</v>
      </c>
      <c r="AJ160" s="1409"/>
      <c r="AK160" s="1409"/>
      <c r="AL160" s="1409"/>
      <c r="AM160" s="1409"/>
      <c r="AN160" s="1409"/>
      <c r="AO160" s="1409"/>
      <c r="AP160" s="1409"/>
      <c r="AQ160" s="1409"/>
      <c r="AR160" s="1409"/>
      <c r="AS160" s="1409"/>
      <c r="AT160" s="1409"/>
      <c r="AU160" s="1409"/>
      <c r="AV160" s="1409"/>
      <c r="AW160" s="1409"/>
      <c r="AX160" s="130"/>
      <c r="AY160" s="135"/>
      <c r="BG160">
        <v>15</v>
      </c>
    </row>
    <row r="161" spans="2:59" ht="15" customHeight="1">
      <c r="B161" s="1435"/>
      <c r="C161" s="1436"/>
      <c r="D161" s="1436"/>
      <c r="E161" s="1436"/>
      <c r="F161" s="1436"/>
      <c r="G161" s="1437"/>
      <c r="H161" s="148"/>
      <c r="I161" s="130"/>
      <c r="J161" s="1415" t="s">
        <v>1392</v>
      </c>
      <c r="K161" s="1454"/>
      <c r="L161" s="1454"/>
      <c r="M161" s="1454"/>
      <c r="N161" s="1454"/>
      <c r="O161" s="1454"/>
      <c r="P161" s="1454"/>
      <c r="Q161" s="1454"/>
      <c r="R161" s="1454"/>
      <c r="S161" s="1454"/>
      <c r="T161" s="1454"/>
      <c r="U161" s="1454"/>
      <c r="V161" s="1454"/>
      <c r="W161" s="1454"/>
      <c r="X161" s="1454"/>
      <c r="Y161" s="1454"/>
      <c r="Z161" s="1455"/>
      <c r="AA161" s="152"/>
      <c r="AB161" s="152"/>
      <c r="AC161" s="152"/>
      <c r="AD161" s="157"/>
      <c r="AE161" s="152"/>
      <c r="AF161" s="152"/>
      <c r="AG161" s="152"/>
      <c r="AH161" s="152"/>
      <c r="AI161" s="1459" t="s">
        <v>1393</v>
      </c>
      <c r="AJ161" s="1460"/>
      <c r="AK161" s="1460"/>
      <c r="AL161" s="1460"/>
      <c r="AM161" s="1460"/>
      <c r="AN161" s="1460"/>
      <c r="AO161" s="1460"/>
      <c r="AP161" s="1460"/>
      <c r="AQ161" s="1460"/>
      <c r="AR161" s="1460"/>
      <c r="AS161" s="1460"/>
      <c r="AT161" s="1460"/>
      <c r="AU161" s="1460"/>
      <c r="AV161" s="1460"/>
      <c r="AW161" s="1461"/>
      <c r="AX161" s="130"/>
      <c r="AY161" s="135"/>
      <c r="BG161">
        <v>15</v>
      </c>
    </row>
    <row r="162" spans="2:59" ht="15" customHeight="1">
      <c r="B162" s="1435"/>
      <c r="C162" s="1436"/>
      <c r="D162" s="1436"/>
      <c r="E162" s="1436"/>
      <c r="F162" s="1436"/>
      <c r="G162" s="1437"/>
      <c r="H162" s="148"/>
      <c r="I162" s="130"/>
      <c r="J162" s="1456"/>
      <c r="K162" s="1457"/>
      <c r="L162" s="1457"/>
      <c r="M162" s="1457"/>
      <c r="N162" s="1457"/>
      <c r="O162" s="1457"/>
      <c r="P162" s="1457"/>
      <c r="Q162" s="1457"/>
      <c r="R162" s="1457"/>
      <c r="S162" s="1457"/>
      <c r="T162" s="1457"/>
      <c r="U162" s="1457"/>
      <c r="V162" s="1457"/>
      <c r="W162" s="1457"/>
      <c r="X162" s="1457"/>
      <c r="Y162" s="1457"/>
      <c r="Z162" s="1458"/>
      <c r="AA162" s="152"/>
      <c r="AB162" s="152"/>
      <c r="AC162" s="152"/>
      <c r="AD162" s="157"/>
      <c r="AE162" s="152"/>
      <c r="AF162" s="152"/>
      <c r="AG162" s="152"/>
      <c r="AH162" s="152"/>
      <c r="AI162" s="1462"/>
      <c r="AJ162" s="1447"/>
      <c r="AK162" s="1447"/>
      <c r="AL162" s="1447"/>
      <c r="AM162" s="1447"/>
      <c r="AN162" s="1447"/>
      <c r="AO162" s="1447"/>
      <c r="AP162" s="1447"/>
      <c r="AQ162" s="1447"/>
      <c r="AR162" s="1447"/>
      <c r="AS162" s="1447"/>
      <c r="AT162" s="1447"/>
      <c r="AU162" s="1447"/>
      <c r="AV162" s="1447"/>
      <c r="AW162" s="1463"/>
      <c r="AX162" s="130"/>
      <c r="AY162" s="135"/>
      <c r="BG162">
        <v>15</v>
      </c>
    </row>
    <row r="163" spans="2:59" ht="15" customHeight="1">
      <c r="B163" s="1435"/>
      <c r="C163" s="1436"/>
      <c r="D163" s="1436"/>
      <c r="E163" s="1436"/>
      <c r="F163" s="1436"/>
      <c r="G163" s="1437"/>
      <c r="H163" s="148"/>
      <c r="I163" s="130"/>
      <c r="J163" s="1421" t="s">
        <v>1394</v>
      </c>
      <c r="K163" s="1422"/>
      <c r="L163" s="1422"/>
      <c r="M163" s="1422"/>
      <c r="N163" s="1422"/>
      <c r="O163" s="1422"/>
      <c r="P163" s="1422"/>
      <c r="Q163" s="1422"/>
      <c r="R163" s="1422"/>
      <c r="S163" s="1422"/>
      <c r="T163" s="1422"/>
      <c r="U163" s="1422"/>
      <c r="V163" s="1422"/>
      <c r="W163" s="1422"/>
      <c r="X163" s="1422"/>
      <c r="Y163" s="1422"/>
      <c r="Z163" s="1423"/>
      <c r="AA163" s="158"/>
      <c r="AB163" s="159"/>
      <c r="AC163" s="159"/>
      <c r="AD163" s="160"/>
      <c r="AE163" s="159"/>
      <c r="AF163" s="159"/>
      <c r="AG163" s="159"/>
      <c r="AH163" s="135"/>
      <c r="AI163" s="1403" t="s">
        <v>1395</v>
      </c>
      <c r="AJ163" s="1404"/>
      <c r="AK163" s="1404"/>
      <c r="AL163" s="1404"/>
      <c r="AM163" s="1404"/>
      <c r="AN163" s="1404"/>
      <c r="AO163" s="1404"/>
      <c r="AP163" s="1404"/>
      <c r="AQ163" s="1404"/>
      <c r="AR163" s="1404"/>
      <c r="AS163" s="1404"/>
      <c r="AT163" s="1404"/>
      <c r="AU163" s="1404"/>
      <c r="AV163" s="1404"/>
      <c r="AW163" s="1405"/>
      <c r="AX163" s="130"/>
      <c r="AY163" s="135"/>
      <c r="BG163">
        <v>15</v>
      </c>
    </row>
    <row r="164" spans="2:59" ht="15" customHeight="1" thickBot="1">
      <c r="B164" s="1435"/>
      <c r="C164" s="1436"/>
      <c r="D164" s="1436"/>
      <c r="E164" s="1436"/>
      <c r="F164" s="1436"/>
      <c r="G164" s="1437"/>
      <c r="H164" s="148"/>
      <c r="I164" s="130"/>
      <c r="J164" s="1424"/>
      <c r="K164" s="1425"/>
      <c r="L164" s="1425"/>
      <c r="M164" s="1425"/>
      <c r="N164" s="1425"/>
      <c r="O164" s="1425"/>
      <c r="P164" s="1425"/>
      <c r="Q164" s="1425"/>
      <c r="R164" s="1425"/>
      <c r="S164" s="1425"/>
      <c r="T164" s="1425"/>
      <c r="U164" s="1425"/>
      <c r="V164" s="1425"/>
      <c r="W164" s="1425"/>
      <c r="X164" s="1425"/>
      <c r="Y164" s="1425"/>
      <c r="Z164" s="1426"/>
      <c r="AA164" s="158"/>
      <c r="AB164" s="159"/>
      <c r="AC164" s="159"/>
      <c r="AD164" s="160"/>
      <c r="AE164" s="159"/>
      <c r="AF164" s="159"/>
      <c r="AG164" s="159"/>
      <c r="AH164" s="161"/>
      <c r="AI164" s="1406"/>
      <c r="AJ164" s="1407"/>
      <c r="AK164" s="1407"/>
      <c r="AL164" s="1407"/>
      <c r="AM164" s="1407"/>
      <c r="AN164" s="1407"/>
      <c r="AO164" s="1407"/>
      <c r="AP164" s="1407"/>
      <c r="AQ164" s="1407"/>
      <c r="AR164" s="1407"/>
      <c r="AS164" s="1407"/>
      <c r="AT164" s="1407"/>
      <c r="AU164" s="1407"/>
      <c r="AV164" s="1407"/>
      <c r="AW164" s="1408"/>
      <c r="AX164" s="130"/>
      <c r="AY164" s="135"/>
      <c r="BG164">
        <v>15</v>
      </c>
    </row>
    <row r="165" spans="2:59" ht="15" customHeight="1">
      <c r="B165" s="1435"/>
      <c r="C165" s="1436"/>
      <c r="D165" s="1436"/>
      <c r="E165" s="1436"/>
      <c r="F165" s="1436"/>
      <c r="G165" s="1437"/>
      <c r="H165" s="148"/>
      <c r="I165" s="130"/>
      <c r="J165" s="130"/>
      <c r="K165" s="130"/>
      <c r="L165" s="150"/>
      <c r="M165" s="150"/>
      <c r="N165" s="150"/>
      <c r="O165" s="150"/>
      <c r="P165" s="150"/>
      <c r="Q165" s="150"/>
      <c r="R165" s="150"/>
      <c r="S165" s="150"/>
      <c r="T165" s="150"/>
      <c r="U165" s="150"/>
      <c r="V165" s="149"/>
      <c r="W165" s="149"/>
      <c r="X165" s="149"/>
      <c r="Y165" s="149"/>
      <c r="Z165" s="152"/>
      <c r="AA165" s="152"/>
      <c r="AB165" s="152"/>
      <c r="AC165" s="152"/>
      <c r="AD165" s="157"/>
      <c r="AE165" s="152"/>
      <c r="AF165" s="152"/>
      <c r="AG165" s="152"/>
      <c r="AH165" s="152"/>
      <c r="AI165" s="152"/>
      <c r="AJ165" s="149"/>
      <c r="AK165" s="149"/>
      <c r="AL165" s="149"/>
      <c r="AM165" s="149"/>
      <c r="AN165" s="150"/>
      <c r="AO165" s="150"/>
      <c r="AP165" s="150"/>
      <c r="AQ165" s="150"/>
      <c r="AR165" s="150"/>
      <c r="AS165" s="150"/>
      <c r="AT165" s="150"/>
      <c r="AU165" s="150"/>
      <c r="AV165" s="150"/>
      <c r="AW165" s="150"/>
      <c r="AX165" s="130"/>
      <c r="AY165" s="135"/>
      <c r="BG165">
        <v>15</v>
      </c>
    </row>
    <row r="166" spans="2:59" ht="15" customHeight="1">
      <c r="B166" s="1435"/>
      <c r="C166" s="1436"/>
      <c r="D166" s="1436"/>
      <c r="E166" s="1436"/>
      <c r="F166" s="1436"/>
      <c r="G166" s="1437"/>
      <c r="H166" s="148"/>
      <c r="I166" s="130"/>
      <c r="J166" s="130"/>
      <c r="K166" s="130"/>
      <c r="V166" s="130"/>
      <c r="W166" s="130"/>
      <c r="X166" s="130"/>
      <c r="Y166" s="130"/>
      <c r="Z166" s="152"/>
      <c r="AA166" s="152"/>
      <c r="AB166" s="152"/>
      <c r="AC166" s="152"/>
      <c r="AD166" s="157"/>
      <c r="AE166" s="152"/>
      <c r="AF166" s="152"/>
      <c r="AG166" s="152"/>
      <c r="AH166" s="152"/>
      <c r="AI166" s="152"/>
      <c r="AJ166" s="130"/>
      <c r="AK166" s="130"/>
      <c r="AL166" s="130"/>
      <c r="AM166" s="130"/>
      <c r="AP166" s="150"/>
      <c r="AQ166" s="150"/>
      <c r="AR166" s="150"/>
      <c r="AS166" s="150"/>
      <c r="AT166" s="150"/>
      <c r="AU166" s="150"/>
      <c r="AV166" s="150"/>
      <c r="AW166" s="150"/>
      <c r="AX166" s="130"/>
      <c r="AY166" s="135"/>
      <c r="BG166">
        <v>15</v>
      </c>
    </row>
    <row r="167" spans="2:59" ht="15" customHeight="1">
      <c r="B167" s="1435"/>
      <c r="C167" s="1436"/>
      <c r="D167" s="1436"/>
      <c r="E167" s="1436"/>
      <c r="F167" s="1436"/>
      <c r="G167" s="1437"/>
      <c r="V167" s="130"/>
      <c r="W167" s="130"/>
      <c r="X167" s="130"/>
      <c r="Y167" s="130"/>
      <c r="Z167" s="152"/>
      <c r="AA167" s="152"/>
      <c r="AB167" s="152"/>
      <c r="AC167" s="152"/>
      <c r="AD167" s="157"/>
      <c r="AE167" s="152"/>
      <c r="AF167" s="152"/>
      <c r="AG167" s="152"/>
      <c r="AH167" s="152"/>
      <c r="AI167" s="152"/>
      <c r="AJ167" s="130"/>
      <c r="AK167" s="130"/>
      <c r="AL167" s="130"/>
      <c r="AM167" s="130"/>
      <c r="AY167" s="135"/>
      <c r="BG167">
        <v>15</v>
      </c>
    </row>
    <row r="168" spans="2:59" ht="15" customHeight="1">
      <c r="B168" s="1435"/>
      <c r="C168" s="1436"/>
      <c r="D168" s="1436"/>
      <c r="E168" s="1436"/>
      <c r="F168" s="1436"/>
      <c r="G168" s="1437"/>
      <c r="H168" s="148"/>
      <c r="I168" s="130"/>
      <c r="J168" s="130"/>
      <c r="K168" s="130"/>
      <c r="V168" s="130"/>
      <c r="W168" s="130"/>
      <c r="X168" s="130"/>
      <c r="Y168" s="130"/>
      <c r="Z168" s="152"/>
      <c r="AA168" s="152"/>
      <c r="AB168" s="152"/>
      <c r="AC168" s="152"/>
      <c r="AD168" s="157"/>
      <c r="AE168" s="152"/>
      <c r="AF168" s="152"/>
      <c r="AG168" s="152"/>
      <c r="AH168" s="152"/>
      <c r="AI168" s="152"/>
      <c r="AJ168" s="130"/>
      <c r="AK168" s="130"/>
      <c r="AL168" s="130"/>
      <c r="AM168" s="130"/>
      <c r="AX168" s="130"/>
      <c r="AY168" s="135"/>
      <c r="BG168">
        <v>15</v>
      </c>
    </row>
    <row r="169" spans="2:59" ht="15" customHeight="1">
      <c r="B169" s="1435"/>
      <c r="C169" s="1436"/>
      <c r="D169" s="1436"/>
      <c r="E169" s="1436"/>
      <c r="F169" s="1436"/>
      <c r="G169" s="1437"/>
      <c r="H169" s="148"/>
      <c r="I169" s="130"/>
      <c r="J169" s="130"/>
      <c r="K169" s="130"/>
      <c r="L169" s="150"/>
      <c r="M169" s="150"/>
      <c r="N169" s="150"/>
      <c r="O169" s="150"/>
      <c r="P169" s="150"/>
      <c r="Q169" s="150"/>
      <c r="R169" s="150"/>
      <c r="S169" s="150"/>
      <c r="T169" s="150"/>
      <c r="U169" s="150"/>
      <c r="V169" s="149"/>
      <c r="W169" s="149"/>
      <c r="X169" s="149"/>
      <c r="Y169" s="149"/>
      <c r="Z169" s="152"/>
      <c r="AA169" s="152"/>
      <c r="AB169" s="152"/>
      <c r="AC169" s="152"/>
      <c r="AD169" s="157"/>
      <c r="AE169" s="152"/>
      <c r="AF169" s="152"/>
      <c r="AG169" s="152"/>
      <c r="AH169" s="152"/>
      <c r="AI169" s="152"/>
      <c r="AJ169" s="149"/>
      <c r="AK169" s="149"/>
      <c r="AL169" s="149"/>
      <c r="AM169" s="149"/>
      <c r="AN169" s="150"/>
      <c r="AO169" s="150"/>
      <c r="AX169" s="130"/>
      <c r="AY169" s="135"/>
      <c r="BG169">
        <v>15</v>
      </c>
    </row>
    <row r="170" spans="2:59" ht="15" customHeight="1">
      <c r="B170" s="1435"/>
      <c r="C170" s="1436"/>
      <c r="D170" s="1436"/>
      <c r="E170" s="1436"/>
      <c r="F170" s="1436"/>
      <c r="G170" s="1437"/>
      <c r="H170" s="148"/>
      <c r="I170" s="130"/>
      <c r="J170" s="130"/>
      <c r="K170" s="130"/>
      <c r="V170" s="130"/>
      <c r="W170" s="130"/>
      <c r="X170" s="130"/>
      <c r="Y170" s="130"/>
      <c r="Z170" s="152"/>
      <c r="AA170" s="152"/>
      <c r="AB170" s="152"/>
      <c r="AC170" s="152"/>
      <c r="AD170" s="157"/>
      <c r="AE170" s="152"/>
      <c r="AF170" s="152"/>
      <c r="AG170" s="152"/>
      <c r="AH170" s="152"/>
      <c r="AI170" s="152"/>
      <c r="AJ170" s="130"/>
      <c r="AK170" s="130"/>
      <c r="AL170" s="130"/>
      <c r="AM170" s="130"/>
      <c r="AO170" s="149"/>
      <c r="AP170" s="149"/>
      <c r="AQ170" s="149"/>
      <c r="AR170" s="149"/>
      <c r="AS170" s="149"/>
      <c r="AT170" s="149"/>
      <c r="AU170" s="149"/>
      <c r="AV170" s="149"/>
      <c r="AW170" s="149"/>
      <c r="AX170" s="130"/>
      <c r="AY170" s="135"/>
      <c r="BG170">
        <v>15</v>
      </c>
    </row>
    <row r="171" spans="2:59" ht="15" customHeight="1" thickBot="1">
      <c r="B171" s="1435"/>
      <c r="C171" s="1436"/>
      <c r="D171" s="1436"/>
      <c r="E171" s="1436"/>
      <c r="F171" s="1436"/>
      <c r="G171" s="1437"/>
      <c r="H171" s="148"/>
      <c r="I171" s="130"/>
      <c r="J171" s="1409" t="s">
        <v>1373</v>
      </c>
      <c r="K171" s="1409"/>
      <c r="L171" s="1409"/>
      <c r="M171" s="1409"/>
      <c r="N171" s="1409"/>
      <c r="O171" s="1409"/>
      <c r="P171" s="1409"/>
      <c r="Q171" s="1409"/>
      <c r="R171" s="1409"/>
      <c r="S171" s="1409"/>
      <c r="T171" s="1409"/>
      <c r="U171" s="1409"/>
      <c r="V171" s="1409"/>
      <c r="W171" s="1409"/>
      <c r="X171" s="1409"/>
      <c r="Y171" s="1409"/>
      <c r="Z171" s="1409"/>
      <c r="AA171" s="152"/>
      <c r="AB171" s="152"/>
      <c r="AC171" s="152"/>
      <c r="AD171" s="157"/>
      <c r="AE171" s="152"/>
      <c r="AF171" s="152"/>
      <c r="AG171" s="152"/>
      <c r="AH171" s="152"/>
      <c r="AI171" s="1409" t="s">
        <v>1373</v>
      </c>
      <c r="AJ171" s="1409"/>
      <c r="AK171" s="1409"/>
      <c r="AL171" s="1409"/>
      <c r="AM171" s="1409"/>
      <c r="AN171" s="1409"/>
      <c r="AO171" s="1409"/>
      <c r="AP171" s="1409"/>
      <c r="AQ171" s="1409"/>
      <c r="AR171" s="1409"/>
      <c r="AS171" s="1409"/>
      <c r="AT171" s="1409"/>
      <c r="AU171" s="1409"/>
      <c r="AV171" s="1409"/>
      <c r="AW171" s="1409"/>
      <c r="AX171" s="130"/>
      <c r="AY171" s="135"/>
      <c r="BG171">
        <v>15</v>
      </c>
    </row>
    <row r="172" spans="2:59" ht="15" customHeight="1">
      <c r="B172" s="1435"/>
      <c r="C172" s="1436"/>
      <c r="D172" s="1436"/>
      <c r="E172" s="1436"/>
      <c r="F172" s="1436"/>
      <c r="G172" s="1437"/>
      <c r="H172" s="148"/>
      <c r="I172" s="149"/>
      <c r="J172" s="1410" t="s">
        <v>1396</v>
      </c>
      <c r="K172" s="1411"/>
      <c r="L172" s="1411"/>
      <c r="M172" s="1411"/>
      <c r="N172" s="1411"/>
      <c r="O172" s="1411"/>
      <c r="P172" s="1411"/>
      <c r="Q172" s="1411"/>
      <c r="R172" s="1411"/>
      <c r="S172" s="1411"/>
      <c r="T172" s="1411"/>
      <c r="U172" s="1411"/>
      <c r="V172" s="1411"/>
      <c r="W172" s="1411"/>
      <c r="X172" s="1411"/>
      <c r="Y172" s="1411"/>
      <c r="Z172" s="1412"/>
      <c r="AA172" s="152"/>
      <c r="AB172" s="152"/>
      <c r="AC172" s="152"/>
      <c r="AD172" s="157"/>
      <c r="AE172" s="152"/>
      <c r="AF172" s="152"/>
      <c r="AG172" s="152"/>
      <c r="AH172" s="152"/>
      <c r="AI172" s="1410" t="s">
        <v>1397</v>
      </c>
      <c r="AJ172" s="1411"/>
      <c r="AK172" s="1411"/>
      <c r="AL172" s="1411"/>
      <c r="AM172" s="1411"/>
      <c r="AN172" s="1411"/>
      <c r="AO172" s="1411"/>
      <c r="AP172" s="1411"/>
      <c r="AQ172" s="1411"/>
      <c r="AR172" s="1411"/>
      <c r="AS172" s="1411"/>
      <c r="AT172" s="1411"/>
      <c r="AU172" s="1411"/>
      <c r="AV172" s="1411"/>
      <c r="AW172" s="1412"/>
      <c r="AX172" s="149"/>
      <c r="AY172" s="151"/>
      <c r="BG172">
        <v>15</v>
      </c>
    </row>
    <row r="173" spans="2:59" ht="15" customHeight="1">
      <c r="B173" s="1435"/>
      <c r="C173" s="1436"/>
      <c r="D173" s="1436"/>
      <c r="E173" s="1436"/>
      <c r="F173" s="1436"/>
      <c r="G173" s="1437"/>
      <c r="H173" s="148"/>
      <c r="I173" s="149"/>
      <c r="J173" s="1413"/>
      <c r="K173" s="1409"/>
      <c r="L173" s="1409"/>
      <c r="M173" s="1409"/>
      <c r="N173" s="1409"/>
      <c r="O173" s="1409"/>
      <c r="P173" s="1409"/>
      <c r="Q173" s="1409"/>
      <c r="R173" s="1409"/>
      <c r="S173" s="1409"/>
      <c r="T173" s="1409"/>
      <c r="U173" s="1409"/>
      <c r="V173" s="1409"/>
      <c r="W173" s="1409"/>
      <c r="X173" s="1409"/>
      <c r="Y173" s="1409"/>
      <c r="Z173" s="1414"/>
      <c r="AA173" s="152"/>
      <c r="AB173" s="152"/>
      <c r="AC173" s="152"/>
      <c r="AD173" s="157"/>
      <c r="AE173" s="152"/>
      <c r="AF173" s="152"/>
      <c r="AG173" s="152"/>
      <c r="AH173" s="152"/>
      <c r="AI173" s="1413"/>
      <c r="AJ173" s="1409"/>
      <c r="AK173" s="1409"/>
      <c r="AL173" s="1409"/>
      <c r="AM173" s="1409"/>
      <c r="AN173" s="1409"/>
      <c r="AO173" s="1409"/>
      <c r="AP173" s="1409"/>
      <c r="AQ173" s="1409"/>
      <c r="AR173" s="1409"/>
      <c r="AS173" s="1409"/>
      <c r="AT173" s="1409"/>
      <c r="AU173" s="1409"/>
      <c r="AV173" s="1409"/>
      <c r="AW173" s="1414"/>
      <c r="AX173" s="149"/>
      <c r="AY173" s="151"/>
      <c r="BG173">
        <v>15</v>
      </c>
    </row>
    <row r="174" spans="2:59" ht="15" customHeight="1">
      <c r="B174" s="1435"/>
      <c r="C174" s="1436"/>
      <c r="D174" s="1436"/>
      <c r="E174" s="1436"/>
      <c r="F174" s="1436"/>
      <c r="G174" s="1437"/>
      <c r="H174" s="148"/>
      <c r="I174" s="149"/>
      <c r="J174" s="1403" t="s">
        <v>1385</v>
      </c>
      <c r="K174" s="1404"/>
      <c r="L174" s="1404"/>
      <c r="M174" s="1404"/>
      <c r="N174" s="1404"/>
      <c r="O174" s="1404"/>
      <c r="P174" s="1404"/>
      <c r="Q174" s="1404"/>
      <c r="R174" s="1404"/>
      <c r="S174" s="1404"/>
      <c r="T174" s="1404"/>
      <c r="U174" s="1404"/>
      <c r="V174" s="1404"/>
      <c r="W174" s="1404"/>
      <c r="X174" s="1404"/>
      <c r="Y174" s="1404"/>
      <c r="Z174" s="1405"/>
      <c r="AA174" s="158"/>
      <c r="AB174" s="159"/>
      <c r="AC174" s="159"/>
      <c r="AD174" s="160"/>
      <c r="AE174" s="159"/>
      <c r="AF174" s="159"/>
      <c r="AG174" s="159"/>
      <c r="AH174" s="135"/>
      <c r="AI174" s="1403" t="s">
        <v>1398</v>
      </c>
      <c r="AJ174" s="1404"/>
      <c r="AK174" s="1404"/>
      <c r="AL174" s="1404"/>
      <c r="AM174" s="1404"/>
      <c r="AN174" s="1404"/>
      <c r="AO174" s="1404"/>
      <c r="AP174" s="1404"/>
      <c r="AQ174" s="1404"/>
      <c r="AR174" s="1404"/>
      <c r="AS174" s="1404"/>
      <c r="AT174" s="1404"/>
      <c r="AU174" s="1404"/>
      <c r="AV174" s="1404"/>
      <c r="AW174" s="1405"/>
      <c r="AX174" s="149"/>
      <c r="AY174" s="151"/>
      <c r="BG174">
        <v>15</v>
      </c>
    </row>
    <row r="175" spans="2:59" ht="15" customHeight="1" thickBot="1">
      <c r="B175" s="1435"/>
      <c r="C175" s="1436"/>
      <c r="D175" s="1436"/>
      <c r="E175" s="1436"/>
      <c r="F175" s="1436"/>
      <c r="G175" s="1437"/>
      <c r="H175" s="148"/>
      <c r="I175" s="149"/>
      <c r="J175" s="1406"/>
      <c r="K175" s="1407"/>
      <c r="L175" s="1407"/>
      <c r="M175" s="1407"/>
      <c r="N175" s="1407"/>
      <c r="O175" s="1407"/>
      <c r="P175" s="1407"/>
      <c r="Q175" s="1407"/>
      <c r="R175" s="1407"/>
      <c r="S175" s="1407"/>
      <c r="T175" s="1407"/>
      <c r="U175" s="1407"/>
      <c r="V175" s="1407"/>
      <c r="W175" s="1407"/>
      <c r="X175" s="1407"/>
      <c r="Y175" s="1407"/>
      <c r="Z175" s="1408"/>
      <c r="AA175" s="158"/>
      <c r="AB175" s="159"/>
      <c r="AC175" s="159"/>
      <c r="AD175" s="160"/>
      <c r="AE175" s="159"/>
      <c r="AF175" s="159"/>
      <c r="AG175" s="159"/>
      <c r="AH175" s="161"/>
      <c r="AI175" s="1406"/>
      <c r="AJ175" s="1407"/>
      <c r="AK175" s="1407"/>
      <c r="AL175" s="1407"/>
      <c r="AM175" s="1407"/>
      <c r="AN175" s="1407"/>
      <c r="AO175" s="1407"/>
      <c r="AP175" s="1407"/>
      <c r="AQ175" s="1407"/>
      <c r="AR175" s="1407"/>
      <c r="AS175" s="1407"/>
      <c r="AT175" s="1407"/>
      <c r="AU175" s="1407"/>
      <c r="AV175" s="1407"/>
      <c r="AW175" s="1408"/>
      <c r="AX175" s="149"/>
      <c r="AY175" s="151"/>
      <c r="BG175">
        <v>15</v>
      </c>
    </row>
    <row r="176" spans="2:59" ht="15" customHeight="1">
      <c r="B176" s="1435"/>
      <c r="C176" s="1436"/>
      <c r="D176" s="1436"/>
      <c r="E176" s="1436"/>
      <c r="F176" s="1436"/>
      <c r="G176" s="1437"/>
      <c r="H176" s="148"/>
      <c r="I176" s="149"/>
      <c r="J176" s="149"/>
      <c r="K176" s="149"/>
      <c r="L176" s="150"/>
      <c r="M176" s="150"/>
      <c r="N176" s="150"/>
      <c r="O176" s="150"/>
      <c r="P176" s="150"/>
      <c r="Q176" s="150"/>
      <c r="R176" s="150"/>
      <c r="S176" s="150"/>
      <c r="T176" s="150"/>
      <c r="U176" s="150"/>
      <c r="V176" s="149"/>
      <c r="W176" s="149"/>
      <c r="X176" s="149"/>
      <c r="Y176" s="149"/>
      <c r="Z176" s="152"/>
      <c r="AA176" s="152"/>
      <c r="AB176" s="152"/>
      <c r="AC176" s="152"/>
      <c r="AD176" s="157"/>
      <c r="AE176" s="152"/>
      <c r="AF176" s="152"/>
      <c r="AG176" s="152"/>
      <c r="AH176" s="152"/>
      <c r="AI176" s="152"/>
      <c r="AJ176" s="149"/>
      <c r="AK176" s="149"/>
      <c r="AL176" s="149"/>
      <c r="AM176" s="149"/>
      <c r="AN176" s="150"/>
      <c r="AO176" s="150"/>
      <c r="AP176" s="150"/>
      <c r="AQ176" s="150"/>
      <c r="AR176" s="150"/>
      <c r="AS176" s="150"/>
      <c r="AT176" s="150"/>
      <c r="AU176" s="150"/>
      <c r="AV176" s="150"/>
      <c r="AW176" s="150"/>
      <c r="AX176" s="149"/>
      <c r="AY176" s="151"/>
      <c r="BG176">
        <v>15</v>
      </c>
    </row>
    <row r="177" spans="2:59" ht="15" customHeight="1">
      <c r="B177" s="1435"/>
      <c r="C177" s="1436"/>
      <c r="D177" s="1436"/>
      <c r="E177" s="1436"/>
      <c r="F177" s="1436"/>
      <c r="G177" s="1437"/>
      <c r="H177" s="148"/>
      <c r="I177" s="149"/>
      <c r="J177" s="149"/>
      <c r="K177" s="149"/>
      <c r="V177" s="130"/>
      <c r="W177" s="130"/>
      <c r="X177" s="130"/>
      <c r="Y177" s="130"/>
      <c r="Z177" s="152"/>
      <c r="AA177" s="152"/>
      <c r="AB177" s="152"/>
      <c r="AC177" s="152"/>
      <c r="AD177" s="157"/>
      <c r="AE177" s="152"/>
      <c r="AF177" s="152"/>
      <c r="AG177" s="152"/>
      <c r="AH177" s="152"/>
      <c r="AI177" s="152"/>
      <c r="AJ177" s="130"/>
      <c r="AK177" s="130"/>
      <c r="AL177" s="130"/>
      <c r="AM177" s="130"/>
      <c r="AX177" s="149"/>
      <c r="AY177" s="151"/>
      <c r="BG177">
        <v>15</v>
      </c>
    </row>
    <row r="178" spans="2:59" ht="15" customHeight="1">
      <c r="B178" s="1435"/>
      <c r="C178" s="1436"/>
      <c r="D178" s="1436"/>
      <c r="E178" s="1436"/>
      <c r="F178" s="1436"/>
      <c r="G178" s="1437"/>
      <c r="H178" s="148"/>
      <c r="I178" s="149"/>
      <c r="J178" s="149"/>
      <c r="K178" s="149"/>
      <c r="L178" s="150"/>
      <c r="M178" s="149"/>
      <c r="N178" s="149"/>
      <c r="O178" s="149"/>
      <c r="P178" s="149"/>
      <c r="Q178" s="149"/>
      <c r="R178" s="149"/>
      <c r="S178" s="149"/>
      <c r="T178" s="149"/>
      <c r="U178" s="149"/>
      <c r="V178" s="149"/>
      <c r="W178" s="149"/>
      <c r="X178" s="149"/>
      <c r="Y178" s="149"/>
      <c r="Z178" s="162"/>
      <c r="AA178" s="162"/>
      <c r="AB178" s="162"/>
      <c r="AC178" s="162"/>
      <c r="AD178" s="163"/>
      <c r="AE178" s="162"/>
      <c r="AF178" s="162"/>
      <c r="AG178" s="162"/>
      <c r="AH178" s="162"/>
      <c r="AI178" s="162"/>
      <c r="AJ178" s="149"/>
      <c r="AK178" s="149"/>
      <c r="AL178" s="150"/>
      <c r="AM178" s="149"/>
      <c r="AN178" s="149"/>
      <c r="AO178" s="149"/>
      <c r="AP178" s="149"/>
      <c r="AQ178" s="149"/>
      <c r="AR178" s="149"/>
      <c r="AS178" s="149"/>
      <c r="AT178" s="149"/>
      <c r="AU178" s="149"/>
      <c r="AV178" s="149"/>
      <c r="AW178" s="149"/>
      <c r="AX178" s="149"/>
      <c r="AY178" s="151"/>
      <c r="BG178">
        <v>15</v>
      </c>
    </row>
    <row r="179" spans="2:59" ht="15" customHeight="1">
      <c r="B179" s="1435"/>
      <c r="C179" s="1436"/>
      <c r="D179" s="1436"/>
      <c r="E179" s="1436"/>
      <c r="F179" s="1436"/>
      <c r="G179" s="1437"/>
      <c r="H179" s="148"/>
      <c r="I179" s="149"/>
      <c r="J179" s="149"/>
      <c r="K179" s="149"/>
      <c r="L179" s="149"/>
      <c r="M179" s="149"/>
      <c r="N179" s="149"/>
      <c r="O179" s="150"/>
      <c r="P179" s="150"/>
      <c r="Q179" s="150"/>
      <c r="R179" s="150"/>
      <c r="S179" s="149"/>
      <c r="T179" s="149"/>
      <c r="U179" s="149"/>
      <c r="V179" s="149"/>
      <c r="W179" s="149"/>
      <c r="X179" s="149"/>
      <c r="Y179" s="149"/>
      <c r="Z179" s="152"/>
      <c r="AA179" s="152"/>
      <c r="AB179" s="152"/>
      <c r="AC179" s="152"/>
      <c r="AD179" s="157"/>
      <c r="AE179" s="152"/>
      <c r="AF179" s="152"/>
      <c r="AG179" s="152"/>
      <c r="AH179" s="152"/>
      <c r="AI179" s="152"/>
      <c r="AJ179" s="130"/>
      <c r="AK179" s="130"/>
      <c r="AL179" s="130"/>
      <c r="AM179" s="130"/>
      <c r="AX179" s="149"/>
      <c r="AY179" s="151"/>
      <c r="BG179">
        <v>15</v>
      </c>
    </row>
    <row r="180" spans="2:59" ht="15" customHeight="1" thickBot="1">
      <c r="B180" s="1435"/>
      <c r="C180" s="1436"/>
      <c r="D180" s="1436"/>
      <c r="E180" s="1436"/>
      <c r="F180" s="1436"/>
      <c r="G180" s="1437"/>
      <c r="H180" s="148"/>
      <c r="I180" s="149"/>
      <c r="J180" s="149"/>
      <c r="K180" s="149"/>
      <c r="L180" s="150"/>
      <c r="M180" s="150"/>
      <c r="N180" s="150"/>
      <c r="O180" s="150"/>
      <c r="P180" s="150"/>
      <c r="Q180" s="150"/>
      <c r="R180" s="150"/>
      <c r="S180" s="150"/>
      <c r="T180" s="150"/>
      <c r="U180" s="150"/>
      <c r="V180" s="149"/>
      <c r="W180" s="149"/>
      <c r="X180" s="149"/>
      <c r="Y180" s="149"/>
      <c r="Z180" s="152"/>
      <c r="AA180" s="152"/>
      <c r="AB180" s="152"/>
      <c r="AC180" s="152"/>
      <c r="AD180" s="157"/>
      <c r="AE180" s="152"/>
      <c r="AF180" s="152"/>
      <c r="AG180" s="152"/>
      <c r="AH180" s="152"/>
      <c r="AI180" s="1409" t="s">
        <v>1382</v>
      </c>
      <c r="AJ180" s="1409"/>
      <c r="AK180" s="1409"/>
      <c r="AL180" s="1409"/>
      <c r="AM180" s="1409"/>
      <c r="AN180" s="1409"/>
      <c r="AO180" s="1409"/>
      <c r="AP180" s="1409"/>
      <c r="AQ180" s="1409"/>
      <c r="AR180" s="1409"/>
      <c r="AS180" s="1409"/>
      <c r="AT180" s="1409"/>
      <c r="AU180" s="1409"/>
      <c r="AV180" s="1409"/>
      <c r="AW180" s="1409"/>
      <c r="AX180" s="149"/>
      <c r="AY180" s="151"/>
      <c r="BG180">
        <v>15</v>
      </c>
    </row>
    <row r="181" spans="2:59" ht="15" customHeight="1">
      <c r="B181" s="1435"/>
      <c r="C181" s="1436"/>
      <c r="D181" s="1436"/>
      <c r="E181" s="1436"/>
      <c r="F181" s="1436"/>
      <c r="G181" s="1437"/>
      <c r="H181" s="148"/>
      <c r="I181" s="149"/>
      <c r="J181" s="149"/>
      <c r="K181" s="149"/>
      <c r="L181" s="150"/>
      <c r="M181" s="150"/>
      <c r="N181" s="150"/>
      <c r="O181" s="150"/>
      <c r="P181" s="150"/>
      <c r="Q181" s="150"/>
      <c r="R181" s="150"/>
      <c r="S181" s="150"/>
      <c r="T181" s="150"/>
      <c r="U181" s="150"/>
      <c r="V181" s="149"/>
      <c r="W181" s="149"/>
      <c r="X181" s="150"/>
      <c r="Y181" s="149"/>
      <c r="Z181" s="152"/>
      <c r="AA181" s="152"/>
      <c r="AB181" s="152"/>
      <c r="AC181" s="152"/>
      <c r="AD181" s="157"/>
      <c r="AE181" s="152"/>
      <c r="AF181" s="152"/>
      <c r="AG181" s="152"/>
      <c r="AH181" s="152"/>
      <c r="AI181" s="1410" t="s">
        <v>1399</v>
      </c>
      <c r="AJ181" s="1411"/>
      <c r="AK181" s="1411"/>
      <c r="AL181" s="1411"/>
      <c r="AM181" s="1411"/>
      <c r="AN181" s="1411"/>
      <c r="AO181" s="1411"/>
      <c r="AP181" s="1411"/>
      <c r="AQ181" s="1411"/>
      <c r="AR181" s="1411"/>
      <c r="AS181" s="1411"/>
      <c r="AT181" s="1411"/>
      <c r="AU181" s="1411"/>
      <c r="AV181" s="1411"/>
      <c r="AW181" s="1412"/>
      <c r="AX181" s="149"/>
      <c r="AY181" s="151"/>
      <c r="BG181">
        <v>15</v>
      </c>
    </row>
    <row r="182" spans="2:59" ht="15" customHeight="1">
      <c r="B182" s="1435"/>
      <c r="C182" s="1436"/>
      <c r="D182" s="1436"/>
      <c r="E182" s="1436"/>
      <c r="F182" s="1436"/>
      <c r="G182" s="1437"/>
      <c r="H182" s="148"/>
      <c r="I182" s="149"/>
      <c r="J182" s="149"/>
      <c r="K182" s="149"/>
      <c r="L182" s="150"/>
      <c r="M182" s="150"/>
      <c r="N182" s="150"/>
      <c r="O182" s="150"/>
      <c r="P182" s="150"/>
      <c r="Q182" s="150"/>
      <c r="R182" s="150"/>
      <c r="S182" s="150"/>
      <c r="T182" s="150"/>
      <c r="U182" s="150"/>
      <c r="V182" s="149"/>
      <c r="W182" s="149"/>
      <c r="X182" s="149"/>
      <c r="Y182" s="149"/>
      <c r="Z182" s="152"/>
      <c r="AA182" s="152"/>
      <c r="AB182" s="152"/>
      <c r="AC182" s="152"/>
      <c r="AD182" s="157"/>
      <c r="AE182" s="152"/>
      <c r="AF182" s="152"/>
      <c r="AG182" s="152"/>
      <c r="AH182" s="152"/>
      <c r="AI182" s="1413"/>
      <c r="AJ182" s="1409"/>
      <c r="AK182" s="1409"/>
      <c r="AL182" s="1409"/>
      <c r="AM182" s="1409"/>
      <c r="AN182" s="1409"/>
      <c r="AO182" s="1409"/>
      <c r="AP182" s="1409"/>
      <c r="AQ182" s="1409"/>
      <c r="AR182" s="1409"/>
      <c r="AS182" s="1409"/>
      <c r="AT182" s="1409"/>
      <c r="AU182" s="1409"/>
      <c r="AV182" s="1409"/>
      <c r="AW182" s="1414"/>
      <c r="AX182" s="149"/>
      <c r="AY182" s="151"/>
      <c r="BG182">
        <v>15</v>
      </c>
    </row>
    <row r="183" spans="2:59" ht="15" customHeight="1">
      <c r="B183" s="1435"/>
      <c r="C183" s="1436"/>
      <c r="D183" s="1436"/>
      <c r="E183" s="1436"/>
      <c r="F183" s="1436"/>
      <c r="G183" s="1437"/>
      <c r="H183" s="148"/>
      <c r="I183" s="149"/>
      <c r="J183" s="149"/>
      <c r="K183" s="149"/>
      <c r="L183" s="150"/>
      <c r="M183" s="150"/>
      <c r="N183" s="150"/>
      <c r="O183" s="150"/>
      <c r="P183" s="150"/>
      <c r="Q183" s="150"/>
      <c r="R183" s="150"/>
      <c r="S183" s="150"/>
      <c r="T183" s="150"/>
      <c r="U183" s="150"/>
      <c r="V183" s="149"/>
      <c r="W183" s="149"/>
      <c r="X183" s="149"/>
      <c r="Y183" s="149"/>
      <c r="Z183" s="164"/>
      <c r="AA183" s="164"/>
      <c r="AB183" s="164"/>
      <c r="AC183" s="164"/>
      <c r="AD183" s="164"/>
      <c r="AE183" s="164"/>
      <c r="AF183" s="164"/>
      <c r="AG183" s="164"/>
      <c r="AH183" s="165"/>
      <c r="AI183" s="1403" t="s">
        <v>1400</v>
      </c>
      <c r="AJ183" s="1404"/>
      <c r="AK183" s="1404"/>
      <c r="AL183" s="1404"/>
      <c r="AM183" s="1404"/>
      <c r="AN183" s="1404"/>
      <c r="AO183" s="1404"/>
      <c r="AP183" s="1404"/>
      <c r="AQ183" s="1404"/>
      <c r="AR183" s="1404"/>
      <c r="AS183" s="1404"/>
      <c r="AT183" s="1404"/>
      <c r="AU183" s="1404"/>
      <c r="AV183" s="1404"/>
      <c r="AW183" s="1405"/>
      <c r="AX183" s="149"/>
      <c r="AY183" s="151"/>
      <c r="BG183">
        <v>15</v>
      </c>
    </row>
    <row r="184" spans="2:59" ht="15" customHeight="1" thickBot="1">
      <c r="B184" s="1435"/>
      <c r="C184" s="1436"/>
      <c r="D184" s="1436"/>
      <c r="E184" s="1436"/>
      <c r="F184" s="1436"/>
      <c r="G184" s="1437"/>
      <c r="H184" s="166"/>
      <c r="I184" s="167"/>
      <c r="J184" s="167"/>
      <c r="K184" s="167"/>
      <c r="L184" s="150"/>
      <c r="M184" s="150"/>
      <c r="N184" s="150"/>
      <c r="O184" s="150"/>
      <c r="P184" s="150"/>
      <c r="Q184" s="150"/>
      <c r="R184" s="150"/>
      <c r="S184" s="150"/>
      <c r="T184" s="150"/>
      <c r="U184" s="150"/>
      <c r="V184" s="149"/>
      <c r="W184" s="149"/>
      <c r="X184" s="149"/>
      <c r="Y184" s="149"/>
      <c r="Z184" s="164"/>
      <c r="AA184" s="164"/>
      <c r="AB184" s="164"/>
      <c r="AC184" s="164"/>
      <c r="AD184" s="164"/>
      <c r="AE184" s="164"/>
      <c r="AF184" s="164"/>
      <c r="AG184" s="164"/>
      <c r="AH184" s="165"/>
      <c r="AI184" s="1406"/>
      <c r="AJ184" s="1407"/>
      <c r="AK184" s="1407"/>
      <c r="AL184" s="1407"/>
      <c r="AM184" s="1407"/>
      <c r="AN184" s="1407"/>
      <c r="AO184" s="1407"/>
      <c r="AP184" s="1407"/>
      <c r="AQ184" s="1407"/>
      <c r="AR184" s="1407"/>
      <c r="AS184" s="1407"/>
      <c r="AT184" s="1407"/>
      <c r="AU184" s="1407"/>
      <c r="AV184" s="1407"/>
      <c r="AW184" s="1408"/>
      <c r="AX184" s="167"/>
      <c r="AY184" s="168"/>
      <c r="BG184">
        <v>15</v>
      </c>
    </row>
    <row r="185" spans="2:59" ht="15" customHeight="1">
      <c r="B185" s="1435"/>
      <c r="C185" s="1436"/>
      <c r="D185" s="1436"/>
      <c r="E185" s="1436"/>
      <c r="F185" s="1436"/>
      <c r="G185" s="1437"/>
      <c r="H185" s="166"/>
      <c r="I185" s="167"/>
      <c r="J185" s="167"/>
      <c r="K185" s="167"/>
      <c r="L185" s="150"/>
      <c r="M185" s="150"/>
      <c r="N185" s="150"/>
      <c r="O185" s="150"/>
      <c r="P185" s="150"/>
      <c r="Q185" s="150"/>
      <c r="R185" s="150"/>
      <c r="S185" s="150"/>
      <c r="T185" s="150"/>
      <c r="U185" s="150"/>
      <c r="V185" s="149"/>
      <c r="W185" s="149"/>
      <c r="X185" s="149"/>
      <c r="Y185" s="149"/>
      <c r="Z185" s="150"/>
      <c r="AA185" s="150"/>
      <c r="AB185" s="150"/>
      <c r="AC185" s="150"/>
      <c r="AD185" s="150"/>
      <c r="AE185" s="150"/>
      <c r="AF185" s="150"/>
      <c r="AG185" s="150"/>
      <c r="AH185" s="150"/>
      <c r="AI185" s="150"/>
      <c r="AJ185" s="149"/>
      <c r="AK185" s="149"/>
      <c r="AL185" s="149"/>
      <c r="AM185" s="149"/>
      <c r="AN185" s="150"/>
      <c r="AO185" s="150"/>
      <c r="AP185" s="150"/>
      <c r="AQ185" s="150"/>
      <c r="AR185" s="150"/>
      <c r="AS185" s="150"/>
      <c r="AT185" s="150"/>
      <c r="AU185" s="150"/>
      <c r="AV185" s="150"/>
      <c r="AW185" s="150"/>
      <c r="AX185" s="167"/>
      <c r="AY185" s="168"/>
      <c r="BG185">
        <v>15</v>
      </c>
    </row>
    <row r="186" spans="2:59" ht="15" customHeight="1">
      <c r="B186" s="1435"/>
      <c r="C186" s="1436"/>
      <c r="D186" s="1436"/>
      <c r="E186" s="1436"/>
      <c r="F186" s="1436"/>
      <c r="G186" s="1437"/>
      <c r="H186" s="166"/>
      <c r="I186" s="167"/>
      <c r="J186" s="167"/>
      <c r="K186" s="167"/>
      <c r="L186" s="150"/>
      <c r="M186" s="150"/>
      <c r="N186" s="150"/>
      <c r="O186" s="150"/>
      <c r="P186" s="150"/>
      <c r="Q186" s="150"/>
      <c r="R186" s="150"/>
      <c r="S186" s="150"/>
      <c r="T186" s="150"/>
      <c r="U186" s="150"/>
      <c r="V186" s="149"/>
      <c r="W186" s="149"/>
      <c r="X186" s="149"/>
      <c r="Y186" s="149"/>
      <c r="Z186" s="150"/>
      <c r="AA186" s="150"/>
      <c r="AB186" s="150"/>
      <c r="AC186" s="150"/>
      <c r="AD186" s="150"/>
      <c r="AE186" s="150"/>
      <c r="AF186" s="150"/>
      <c r="AG186" s="150"/>
      <c r="AH186" s="150"/>
      <c r="AI186" s="150"/>
      <c r="AJ186" s="149"/>
      <c r="AK186" s="149"/>
      <c r="AL186" s="149"/>
      <c r="AM186" s="149"/>
      <c r="AN186" s="150"/>
      <c r="AO186" s="150"/>
      <c r="AP186" s="150"/>
      <c r="AQ186" s="150"/>
      <c r="AR186" s="150"/>
      <c r="AS186" s="150"/>
      <c r="AT186" s="150"/>
      <c r="AU186" s="150"/>
      <c r="AV186" s="150"/>
      <c r="AW186" s="150"/>
      <c r="AX186" s="167"/>
      <c r="AY186" s="168"/>
      <c r="BG186">
        <v>15</v>
      </c>
    </row>
    <row r="187" spans="2:59" ht="15" customHeight="1">
      <c r="B187" s="1435"/>
      <c r="C187" s="1436"/>
      <c r="D187" s="1436"/>
      <c r="E187" s="1436"/>
      <c r="F187" s="1436"/>
      <c r="G187" s="1437"/>
      <c r="H187" s="166"/>
      <c r="I187" s="167"/>
      <c r="J187" s="167"/>
      <c r="K187" s="167"/>
      <c r="L187" s="150"/>
      <c r="M187" s="150"/>
      <c r="N187" s="150"/>
      <c r="O187" s="150"/>
      <c r="P187" s="150"/>
      <c r="Q187" s="150"/>
      <c r="R187" s="150"/>
      <c r="S187" s="150"/>
      <c r="T187" s="150"/>
      <c r="U187" s="150"/>
      <c r="V187" s="149"/>
      <c r="W187" s="149"/>
      <c r="X187" s="149"/>
      <c r="Y187" s="149"/>
      <c r="Z187" s="150"/>
      <c r="AA187" s="150"/>
      <c r="AB187" s="150"/>
      <c r="AC187" s="150"/>
      <c r="AD187" s="150"/>
      <c r="AE187" s="150"/>
      <c r="AF187" s="150"/>
      <c r="AG187" s="150"/>
      <c r="AH187" s="150"/>
      <c r="AI187" s="150"/>
      <c r="AJ187" s="149"/>
      <c r="AK187" s="149"/>
      <c r="AL187" s="149"/>
      <c r="AM187" s="149"/>
      <c r="AN187" s="150"/>
      <c r="AO187" s="150"/>
      <c r="AP187" s="150"/>
      <c r="AQ187" s="150"/>
      <c r="AR187" s="150"/>
      <c r="AS187" s="150"/>
      <c r="AT187" s="150"/>
      <c r="AU187" s="150"/>
      <c r="AV187" s="150"/>
      <c r="AW187" s="150"/>
      <c r="AX187" s="167"/>
      <c r="AY187" s="168"/>
      <c r="BG187">
        <v>15</v>
      </c>
    </row>
    <row r="188" spans="2:59" ht="15" customHeight="1" thickBot="1">
      <c r="B188" s="1438"/>
      <c r="C188" s="1439"/>
      <c r="D188" s="1439"/>
      <c r="E188" s="1439"/>
      <c r="F188" s="1439"/>
      <c r="G188" s="1440"/>
      <c r="H188" s="169"/>
      <c r="I188" s="170"/>
      <c r="J188" s="170"/>
      <c r="K188" s="170"/>
      <c r="L188" s="170"/>
      <c r="M188" s="170"/>
      <c r="N188" s="170"/>
      <c r="O188" s="170"/>
      <c r="P188" s="170"/>
      <c r="Q188" s="170"/>
      <c r="R188" s="170"/>
      <c r="S188" s="170"/>
      <c r="T188" s="170"/>
      <c r="U188" s="170"/>
      <c r="V188" s="170"/>
      <c r="W188" s="170"/>
      <c r="X188" s="170"/>
      <c r="Y188" s="170"/>
      <c r="Z188" s="170"/>
      <c r="AA188" s="170"/>
      <c r="AB188" s="170"/>
      <c r="AC188" s="170"/>
      <c r="AD188" s="170"/>
      <c r="AE188" s="170"/>
      <c r="AF188" s="170"/>
      <c r="AG188" s="170"/>
      <c r="AH188" s="170"/>
      <c r="AI188" s="170"/>
      <c r="AJ188" s="170"/>
      <c r="AK188" s="170"/>
      <c r="AL188" s="170"/>
      <c r="AM188" s="171"/>
      <c r="AN188" s="170"/>
      <c r="AO188" s="170"/>
      <c r="AP188" s="170"/>
      <c r="AQ188" s="172"/>
      <c r="AR188" s="170"/>
      <c r="AS188" s="170"/>
      <c r="AT188" s="170"/>
      <c r="AU188" s="170"/>
      <c r="AV188" s="170"/>
      <c r="AW188" s="170"/>
      <c r="AX188" s="170"/>
      <c r="AY188" s="173"/>
      <c r="BG188">
        <v>15</v>
      </c>
    </row>
    <row r="189" spans="2:59" ht="30" customHeight="1" thickBot="1">
      <c r="B189" s="1113" t="s">
        <v>100</v>
      </c>
      <c r="C189" s="1113"/>
      <c r="D189" s="1113"/>
      <c r="E189" s="1113"/>
      <c r="F189" s="1032"/>
      <c r="G189" s="1032"/>
      <c r="H189" s="1114" t="s">
        <v>1361</v>
      </c>
      <c r="I189" s="1114"/>
      <c r="J189" s="1114"/>
      <c r="K189" s="1114"/>
      <c r="L189" s="1114"/>
      <c r="M189" s="1114"/>
      <c r="N189" s="1114"/>
      <c r="O189" s="1114"/>
      <c r="P189" s="1114"/>
      <c r="Q189" s="1114"/>
      <c r="R189" s="1114"/>
      <c r="S189" s="1114"/>
      <c r="T189" s="1114"/>
      <c r="U189" s="1114"/>
      <c r="V189" s="1114"/>
      <c r="W189" s="1114"/>
      <c r="X189" s="1114"/>
      <c r="Y189" s="1114"/>
      <c r="Z189" s="1114"/>
      <c r="AA189" s="1114"/>
      <c r="AB189" s="1114"/>
      <c r="AC189" s="1114"/>
      <c r="AD189" s="1114"/>
      <c r="AE189" s="1114"/>
      <c r="AF189" s="1114"/>
      <c r="AG189" s="1114"/>
      <c r="AH189" s="1114"/>
      <c r="AI189" s="1114"/>
      <c r="AJ189" s="1114"/>
      <c r="AK189" s="1114"/>
      <c r="AL189" s="1114"/>
      <c r="AM189" s="1114"/>
      <c r="AN189" s="1114"/>
      <c r="AO189" s="1114"/>
      <c r="AP189" s="1114"/>
      <c r="AQ189" s="1114"/>
      <c r="AR189" s="1114"/>
      <c r="AS189" s="1114"/>
      <c r="AT189" s="1114"/>
      <c r="AU189" s="1114"/>
      <c r="AV189" s="1114"/>
      <c r="AW189" s="1114"/>
      <c r="AX189" s="1114"/>
      <c r="AY189" s="1114"/>
      <c r="BG189">
        <v>30</v>
      </c>
    </row>
    <row r="190" spans="2:59" ht="24.75" customHeight="1">
      <c r="B190" s="1115" t="s">
        <v>1401</v>
      </c>
      <c r="C190" s="1116"/>
      <c r="D190" s="1116"/>
      <c r="E190" s="1116"/>
      <c r="F190" s="1116"/>
      <c r="G190" s="1117"/>
      <c r="H190" s="1124" t="s">
        <v>1402</v>
      </c>
      <c r="I190" s="1125"/>
      <c r="J190" s="1125"/>
      <c r="K190" s="1125"/>
      <c r="L190" s="1125"/>
      <c r="M190" s="1125"/>
      <c r="N190" s="1125"/>
      <c r="O190" s="1125"/>
      <c r="P190" s="1125"/>
      <c r="Q190" s="1125"/>
      <c r="R190" s="1125"/>
      <c r="S190" s="1125"/>
      <c r="T190" s="1125"/>
      <c r="U190" s="1125"/>
      <c r="V190" s="1125"/>
      <c r="W190" s="1125"/>
      <c r="X190" s="1125"/>
      <c r="Y190" s="1125"/>
      <c r="Z190" s="1125"/>
      <c r="AA190" s="1125"/>
      <c r="AB190" s="1125"/>
      <c r="AC190" s="1126"/>
      <c r="AD190" s="1124" t="s">
        <v>1403</v>
      </c>
      <c r="AE190" s="1125"/>
      <c r="AF190" s="1125"/>
      <c r="AG190" s="1125"/>
      <c r="AH190" s="1125"/>
      <c r="AI190" s="1125"/>
      <c r="AJ190" s="1125"/>
      <c r="AK190" s="1125"/>
      <c r="AL190" s="1125"/>
      <c r="AM190" s="1125"/>
      <c r="AN190" s="1125"/>
      <c r="AO190" s="1125"/>
      <c r="AP190" s="1125"/>
      <c r="AQ190" s="1125"/>
      <c r="AR190" s="1125"/>
      <c r="AS190" s="1125"/>
      <c r="AT190" s="1125"/>
      <c r="AU190" s="1125"/>
      <c r="AV190" s="1125"/>
      <c r="AW190" s="1125"/>
      <c r="AX190" s="1125"/>
      <c r="AY190" s="1127"/>
      <c r="BG190">
        <v>24.75</v>
      </c>
    </row>
    <row r="191" spans="2:59" ht="24.75" customHeight="1">
      <c r="B191" s="1118"/>
      <c r="C191" s="1119"/>
      <c r="D191" s="1119"/>
      <c r="E191" s="1119"/>
      <c r="F191" s="1119"/>
      <c r="G191" s="1120"/>
      <c r="H191" s="1128" t="s">
        <v>23</v>
      </c>
      <c r="I191" s="1094"/>
      <c r="J191" s="1094"/>
      <c r="K191" s="1094"/>
      <c r="L191" s="1095"/>
      <c r="M191" s="1079" t="s">
        <v>24</v>
      </c>
      <c r="N191" s="1094"/>
      <c r="O191" s="1094"/>
      <c r="P191" s="1094"/>
      <c r="Q191" s="1094"/>
      <c r="R191" s="1094"/>
      <c r="S191" s="1094"/>
      <c r="T191" s="1094"/>
      <c r="U191" s="1094"/>
      <c r="V191" s="1094"/>
      <c r="W191" s="1094"/>
      <c r="X191" s="1094"/>
      <c r="Y191" s="1095"/>
      <c r="Z191" s="1082" t="s">
        <v>25</v>
      </c>
      <c r="AA191" s="1096"/>
      <c r="AB191" s="1096"/>
      <c r="AC191" s="1129"/>
      <c r="AD191" s="1128" t="s">
        <v>23</v>
      </c>
      <c r="AE191" s="1094"/>
      <c r="AF191" s="1094"/>
      <c r="AG191" s="1094"/>
      <c r="AH191" s="1095"/>
      <c r="AI191" s="1079" t="s">
        <v>24</v>
      </c>
      <c r="AJ191" s="1094"/>
      <c r="AK191" s="1094"/>
      <c r="AL191" s="1094"/>
      <c r="AM191" s="1094"/>
      <c r="AN191" s="1094"/>
      <c r="AO191" s="1094"/>
      <c r="AP191" s="1094"/>
      <c r="AQ191" s="1094"/>
      <c r="AR191" s="1094"/>
      <c r="AS191" s="1094"/>
      <c r="AT191" s="1094"/>
      <c r="AU191" s="1095"/>
      <c r="AV191" s="1082" t="s">
        <v>25</v>
      </c>
      <c r="AW191" s="1096"/>
      <c r="AX191" s="1096"/>
      <c r="AY191" s="1097"/>
      <c r="BG191">
        <v>24.75</v>
      </c>
    </row>
    <row r="192" spans="2:59" ht="24.75" customHeight="1">
      <c r="B192" s="1118"/>
      <c r="C192" s="1119"/>
      <c r="D192" s="1119"/>
      <c r="E192" s="1119"/>
      <c r="F192" s="1119"/>
      <c r="G192" s="1120"/>
      <c r="H192" s="1063" t="s">
        <v>176</v>
      </c>
      <c r="I192" s="1064"/>
      <c r="J192" s="1064"/>
      <c r="K192" s="1064"/>
      <c r="L192" s="1065"/>
      <c r="M192" s="1066" t="s">
        <v>1404</v>
      </c>
      <c r="N192" s="1101"/>
      <c r="O192" s="1101"/>
      <c r="P192" s="1101"/>
      <c r="Q192" s="1101"/>
      <c r="R192" s="1101"/>
      <c r="S192" s="1101"/>
      <c r="T192" s="1101"/>
      <c r="U192" s="1101"/>
      <c r="V192" s="1101"/>
      <c r="W192" s="1101"/>
      <c r="X192" s="1101"/>
      <c r="Y192" s="1102"/>
      <c r="Z192" s="1398">
        <v>205.2</v>
      </c>
      <c r="AA192" s="1399"/>
      <c r="AB192" s="1399"/>
      <c r="AC192" s="1430"/>
      <c r="AD192" s="1397" t="s">
        <v>1405</v>
      </c>
      <c r="AE192" s="1099"/>
      <c r="AF192" s="1099"/>
      <c r="AG192" s="1099"/>
      <c r="AH192" s="1100"/>
      <c r="AI192" s="1066" t="s">
        <v>1406</v>
      </c>
      <c r="AJ192" s="1101"/>
      <c r="AK192" s="1101"/>
      <c r="AL192" s="1101"/>
      <c r="AM192" s="1101"/>
      <c r="AN192" s="1101"/>
      <c r="AO192" s="1101"/>
      <c r="AP192" s="1101"/>
      <c r="AQ192" s="1101"/>
      <c r="AR192" s="1101"/>
      <c r="AS192" s="1101"/>
      <c r="AT192" s="1101"/>
      <c r="AU192" s="1102"/>
      <c r="AV192" s="1069">
        <v>6.2</v>
      </c>
      <c r="AW192" s="1070"/>
      <c r="AX192" s="1070"/>
      <c r="AY192" s="1072"/>
      <c r="BG192">
        <v>24.75</v>
      </c>
    </row>
    <row r="193" spans="2:59" ht="24.75" customHeight="1">
      <c r="B193" s="1118"/>
      <c r="C193" s="1119"/>
      <c r="D193" s="1119"/>
      <c r="E193" s="1119"/>
      <c r="F193" s="1119"/>
      <c r="G193" s="1120"/>
      <c r="H193" s="1053" t="s">
        <v>1407</v>
      </c>
      <c r="I193" s="1054"/>
      <c r="J193" s="1054"/>
      <c r="K193" s="1054"/>
      <c r="L193" s="1055"/>
      <c r="M193" s="1056" t="s">
        <v>1408</v>
      </c>
      <c r="N193" s="1057"/>
      <c r="O193" s="1057"/>
      <c r="P193" s="1057"/>
      <c r="Q193" s="1057"/>
      <c r="R193" s="1057"/>
      <c r="S193" s="1057"/>
      <c r="T193" s="1057"/>
      <c r="U193" s="1057"/>
      <c r="V193" s="1057"/>
      <c r="W193" s="1057"/>
      <c r="X193" s="1057"/>
      <c r="Y193" s="1058"/>
      <c r="Z193" s="1394">
        <v>42</v>
      </c>
      <c r="AA193" s="1395"/>
      <c r="AB193" s="1395"/>
      <c r="AC193" s="1396"/>
      <c r="AD193" s="1053"/>
      <c r="AE193" s="1054"/>
      <c r="AF193" s="1054"/>
      <c r="AG193" s="1054"/>
      <c r="AH193" s="1055"/>
      <c r="AI193" s="1056"/>
      <c r="AJ193" s="1057"/>
      <c r="AK193" s="1057"/>
      <c r="AL193" s="1057"/>
      <c r="AM193" s="1057"/>
      <c r="AN193" s="1057"/>
      <c r="AO193" s="1057"/>
      <c r="AP193" s="1057"/>
      <c r="AQ193" s="1057"/>
      <c r="AR193" s="1057"/>
      <c r="AS193" s="1057"/>
      <c r="AT193" s="1057"/>
      <c r="AU193" s="1058"/>
      <c r="AV193" s="1059"/>
      <c r="AW193" s="1060"/>
      <c r="AX193" s="1060"/>
      <c r="AY193" s="1061"/>
      <c r="BG193">
        <v>24.75</v>
      </c>
    </row>
    <row r="194" spans="2:59" ht="24.75" customHeight="1">
      <c r="B194" s="1118"/>
      <c r="C194" s="1119"/>
      <c r="D194" s="1119"/>
      <c r="E194" s="1119"/>
      <c r="F194" s="1119"/>
      <c r="G194" s="1120"/>
      <c r="H194" s="1053" t="s">
        <v>1407</v>
      </c>
      <c r="I194" s="1054"/>
      <c r="J194" s="1054"/>
      <c r="K194" s="1054"/>
      <c r="L194" s="1055"/>
      <c r="M194" s="1056" t="s">
        <v>1409</v>
      </c>
      <c r="N194" s="1057"/>
      <c r="O194" s="1057"/>
      <c r="P194" s="1057"/>
      <c r="Q194" s="1057"/>
      <c r="R194" s="1057"/>
      <c r="S194" s="1057"/>
      <c r="T194" s="1057"/>
      <c r="U194" s="1057"/>
      <c r="V194" s="1057"/>
      <c r="W194" s="1057"/>
      <c r="X194" s="1057"/>
      <c r="Y194" s="1058"/>
      <c r="Z194" s="1394">
        <v>17</v>
      </c>
      <c r="AA194" s="1395"/>
      <c r="AB194" s="1395"/>
      <c r="AC194" s="1396"/>
      <c r="AD194" s="1053"/>
      <c r="AE194" s="1054"/>
      <c r="AF194" s="1054"/>
      <c r="AG194" s="1054"/>
      <c r="AH194" s="1055"/>
      <c r="AI194" s="1056"/>
      <c r="AJ194" s="1057"/>
      <c r="AK194" s="1057"/>
      <c r="AL194" s="1057"/>
      <c r="AM194" s="1057"/>
      <c r="AN194" s="1057"/>
      <c r="AO194" s="1057"/>
      <c r="AP194" s="1057"/>
      <c r="AQ194" s="1057"/>
      <c r="AR194" s="1057"/>
      <c r="AS194" s="1057"/>
      <c r="AT194" s="1057"/>
      <c r="AU194" s="1058"/>
      <c r="AV194" s="1059"/>
      <c r="AW194" s="1060"/>
      <c r="AX194" s="1060"/>
      <c r="AY194" s="1061"/>
      <c r="BG194">
        <v>24.75</v>
      </c>
    </row>
    <row r="195" spans="2:59" ht="24.75" customHeight="1">
      <c r="B195" s="1118"/>
      <c r="C195" s="1119"/>
      <c r="D195" s="1119"/>
      <c r="E195" s="1119"/>
      <c r="F195" s="1119"/>
      <c r="G195" s="1120"/>
      <c r="H195" s="1053" t="s">
        <v>1407</v>
      </c>
      <c r="I195" s="1054"/>
      <c r="J195" s="1054"/>
      <c r="K195" s="1054"/>
      <c r="L195" s="1055"/>
      <c r="M195" s="1056" t="s">
        <v>1410</v>
      </c>
      <c r="N195" s="1057"/>
      <c r="O195" s="1057"/>
      <c r="P195" s="1057"/>
      <c r="Q195" s="1057"/>
      <c r="R195" s="1057"/>
      <c r="S195" s="1057"/>
      <c r="T195" s="1057"/>
      <c r="U195" s="1057"/>
      <c r="V195" s="1057"/>
      <c r="W195" s="1057"/>
      <c r="X195" s="1057"/>
      <c r="Y195" s="1058"/>
      <c r="Z195" s="1394">
        <v>7</v>
      </c>
      <c r="AA195" s="1395"/>
      <c r="AB195" s="1395"/>
      <c r="AC195" s="1396"/>
      <c r="AD195" s="1053"/>
      <c r="AE195" s="1054"/>
      <c r="AF195" s="1054"/>
      <c r="AG195" s="1054"/>
      <c r="AH195" s="1055"/>
      <c r="AI195" s="1056"/>
      <c r="AJ195" s="1057"/>
      <c r="AK195" s="1057"/>
      <c r="AL195" s="1057"/>
      <c r="AM195" s="1057"/>
      <c r="AN195" s="1057"/>
      <c r="AO195" s="1057"/>
      <c r="AP195" s="1057"/>
      <c r="AQ195" s="1057"/>
      <c r="AR195" s="1057"/>
      <c r="AS195" s="1057"/>
      <c r="AT195" s="1057"/>
      <c r="AU195" s="1058"/>
      <c r="AV195" s="1059"/>
      <c r="AW195" s="1060"/>
      <c r="AX195" s="1060"/>
      <c r="AY195" s="1061"/>
      <c r="BG195">
        <v>24.75</v>
      </c>
    </row>
    <row r="196" spans="2:59" ht="24.75" customHeight="1">
      <c r="B196" s="1118"/>
      <c r="C196" s="1119"/>
      <c r="D196" s="1119"/>
      <c r="E196" s="1119"/>
      <c r="F196" s="1119"/>
      <c r="G196" s="1120"/>
      <c r="H196" s="1053" t="s">
        <v>1407</v>
      </c>
      <c r="I196" s="1054"/>
      <c r="J196" s="1054"/>
      <c r="K196" s="1054"/>
      <c r="L196" s="1055"/>
      <c r="M196" s="1056" t="s">
        <v>1411</v>
      </c>
      <c r="N196" s="1057"/>
      <c r="O196" s="1057"/>
      <c r="P196" s="1057"/>
      <c r="Q196" s="1057"/>
      <c r="R196" s="1057"/>
      <c r="S196" s="1057"/>
      <c r="T196" s="1057"/>
      <c r="U196" s="1057"/>
      <c r="V196" s="1057"/>
      <c r="W196" s="1057"/>
      <c r="X196" s="1057"/>
      <c r="Y196" s="1058"/>
      <c r="Z196" s="1394">
        <v>9</v>
      </c>
      <c r="AA196" s="1395"/>
      <c r="AB196" s="1395"/>
      <c r="AC196" s="1395"/>
      <c r="AD196" s="1053"/>
      <c r="AE196" s="1054"/>
      <c r="AF196" s="1054"/>
      <c r="AG196" s="1054"/>
      <c r="AH196" s="1055"/>
      <c r="AI196" s="1056"/>
      <c r="AJ196" s="1057"/>
      <c r="AK196" s="1057"/>
      <c r="AL196" s="1057"/>
      <c r="AM196" s="1057"/>
      <c r="AN196" s="1057"/>
      <c r="AO196" s="1057"/>
      <c r="AP196" s="1057"/>
      <c r="AQ196" s="1057"/>
      <c r="AR196" s="1057"/>
      <c r="AS196" s="1057"/>
      <c r="AT196" s="1057"/>
      <c r="AU196" s="1058"/>
      <c r="AV196" s="1059"/>
      <c r="AW196" s="1060"/>
      <c r="AX196" s="1060"/>
      <c r="AY196" s="1061"/>
      <c r="BG196">
        <v>24.75</v>
      </c>
    </row>
    <row r="197" spans="2:59" ht="24.75" customHeight="1">
      <c r="B197" s="1118"/>
      <c r="C197" s="1119"/>
      <c r="D197" s="1119"/>
      <c r="E197" s="1119"/>
      <c r="F197" s="1119"/>
      <c r="G197" s="1120"/>
      <c r="H197" s="1053" t="s">
        <v>1407</v>
      </c>
      <c r="I197" s="1054"/>
      <c r="J197" s="1054"/>
      <c r="K197" s="1054"/>
      <c r="L197" s="1055"/>
      <c r="M197" s="1056" t="s">
        <v>1412</v>
      </c>
      <c r="N197" s="1057"/>
      <c r="O197" s="1057"/>
      <c r="P197" s="1057"/>
      <c r="Q197" s="1057"/>
      <c r="R197" s="1057"/>
      <c r="S197" s="1057"/>
      <c r="T197" s="1057"/>
      <c r="U197" s="1057"/>
      <c r="V197" s="1057"/>
      <c r="W197" s="1057"/>
      <c r="X197" s="1057"/>
      <c r="Y197" s="1058"/>
      <c r="Z197" s="1394">
        <v>6</v>
      </c>
      <c r="AA197" s="1395"/>
      <c r="AB197" s="1395"/>
      <c r="AC197" s="1395"/>
      <c r="AD197" s="1053"/>
      <c r="AE197" s="1054"/>
      <c r="AF197" s="1054"/>
      <c r="AG197" s="1054"/>
      <c r="AH197" s="1055"/>
      <c r="AI197" s="1056"/>
      <c r="AJ197" s="1057"/>
      <c r="AK197" s="1057"/>
      <c r="AL197" s="1057"/>
      <c r="AM197" s="1057"/>
      <c r="AN197" s="1057"/>
      <c r="AO197" s="1057"/>
      <c r="AP197" s="1057"/>
      <c r="AQ197" s="1057"/>
      <c r="AR197" s="1057"/>
      <c r="AS197" s="1057"/>
      <c r="AT197" s="1057"/>
      <c r="AU197" s="1058"/>
      <c r="AV197" s="1059"/>
      <c r="AW197" s="1060"/>
      <c r="AX197" s="1060"/>
      <c r="AY197" s="1061"/>
      <c r="BG197">
        <v>24.75</v>
      </c>
    </row>
    <row r="198" spans="2:59" ht="24.75" customHeight="1">
      <c r="B198" s="1118"/>
      <c r="C198" s="1119"/>
      <c r="D198" s="1119"/>
      <c r="E198" s="1119"/>
      <c r="F198" s="1119"/>
      <c r="G198" s="1120"/>
      <c r="H198" s="1053"/>
      <c r="I198" s="1054"/>
      <c r="J198" s="1054"/>
      <c r="K198" s="1054"/>
      <c r="L198" s="1055"/>
      <c r="M198" s="1056"/>
      <c r="N198" s="1057"/>
      <c r="O198" s="1057"/>
      <c r="P198" s="1057"/>
      <c r="Q198" s="1057"/>
      <c r="R198" s="1057"/>
      <c r="S198" s="1057"/>
      <c r="T198" s="1057"/>
      <c r="U198" s="1057"/>
      <c r="V198" s="1057"/>
      <c r="W198" s="1057"/>
      <c r="X198" s="1057"/>
      <c r="Y198" s="1058"/>
      <c r="Z198" s="1394"/>
      <c r="AA198" s="1395"/>
      <c r="AB198" s="1395"/>
      <c r="AC198" s="1395"/>
      <c r="AD198" s="1053"/>
      <c r="AE198" s="1054"/>
      <c r="AF198" s="1054"/>
      <c r="AG198" s="1054"/>
      <c r="AH198" s="1055"/>
      <c r="AI198" s="1056"/>
      <c r="AJ198" s="1057"/>
      <c r="AK198" s="1057"/>
      <c r="AL198" s="1057"/>
      <c r="AM198" s="1057"/>
      <c r="AN198" s="1057"/>
      <c r="AO198" s="1057"/>
      <c r="AP198" s="1057"/>
      <c r="AQ198" s="1057"/>
      <c r="AR198" s="1057"/>
      <c r="AS198" s="1057"/>
      <c r="AT198" s="1057"/>
      <c r="AU198" s="1058"/>
      <c r="AV198" s="1059"/>
      <c r="AW198" s="1060"/>
      <c r="AX198" s="1060"/>
      <c r="AY198" s="1061"/>
      <c r="BG198">
        <v>24.75</v>
      </c>
    </row>
    <row r="199" spans="2:59" ht="24.75" customHeight="1">
      <c r="B199" s="1118"/>
      <c r="C199" s="1119"/>
      <c r="D199" s="1119"/>
      <c r="E199" s="1119"/>
      <c r="F199" s="1119"/>
      <c r="G199" s="1120"/>
      <c r="H199" s="1044"/>
      <c r="I199" s="1045"/>
      <c r="J199" s="1045"/>
      <c r="K199" s="1045"/>
      <c r="L199" s="1046"/>
      <c r="M199" s="1047"/>
      <c r="N199" s="1048"/>
      <c r="O199" s="1048"/>
      <c r="P199" s="1048"/>
      <c r="Q199" s="1048"/>
      <c r="R199" s="1048"/>
      <c r="S199" s="1048"/>
      <c r="T199" s="1048"/>
      <c r="U199" s="1048"/>
      <c r="V199" s="1048"/>
      <c r="W199" s="1048"/>
      <c r="X199" s="1048"/>
      <c r="Y199" s="1049"/>
      <c r="Z199" s="1401"/>
      <c r="AA199" s="1402"/>
      <c r="AB199" s="1402"/>
      <c r="AC199" s="1402"/>
      <c r="AD199" s="1044"/>
      <c r="AE199" s="1045"/>
      <c r="AF199" s="1045"/>
      <c r="AG199" s="1045"/>
      <c r="AH199" s="1046"/>
      <c r="AI199" s="1047"/>
      <c r="AJ199" s="1048"/>
      <c r="AK199" s="1048"/>
      <c r="AL199" s="1048"/>
      <c r="AM199" s="1048"/>
      <c r="AN199" s="1048"/>
      <c r="AO199" s="1048"/>
      <c r="AP199" s="1048"/>
      <c r="AQ199" s="1048"/>
      <c r="AR199" s="1048"/>
      <c r="AS199" s="1048"/>
      <c r="AT199" s="1048"/>
      <c r="AU199" s="1049"/>
      <c r="AV199" s="1050"/>
      <c r="AW199" s="1051"/>
      <c r="AX199" s="1051"/>
      <c r="AY199" s="1052"/>
      <c r="BG199">
        <v>24.75</v>
      </c>
    </row>
    <row r="200" spans="2:59" ht="24.75" customHeight="1">
      <c r="B200" s="1118"/>
      <c r="C200" s="1119"/>
      <c r="D200" s="1119"/>
      <c r="E200" s="1119"/>
      <c r="F200" s="1119"/>
      <c r="G200" s="1120"/>
      <c r="H200" s="1086" t="s">
        <v>26</v>
      </c>
      <c r="I200" s="1080"/>
      <c r="J200" s="1080"/>
      <c r="K200" s="1080"/>
      <c r="L200" s="1080"/>
      <c r="M200" s="1087"/>
      <c r="N200" s="1088"/>
      <c r="O200" s="1088"/>
      <c r="P200" s="1088"/>
      <c r="Q200" s="1088"/>
      <c r="R200" s="1088"/>
      <c r="S200" s="1088"/>
      <c r="T200" s="1088"/>
      <c r="U200" s="1088"/>
      <c r="V200" s="1088"/>
      <c r="W200" s="1088"/>
      <c r="X200" s="1088"/>
      <c r="Y200" s="1089"/>
      <c r="Z200" s="1390">
        <f>SUM(Z192:AC199)</f>
        <v>286.2</v>
      </c>
      <c r="AA200" s="1391"/>
      <c r="AB200" s="1391"/>
      <c r="AC200" s="1392"/>
      <c r="AD200" s="1086" t="s">
        <v>26</v>
      </c>
      <c r="AE200" s="1080"/>
      <c r="AF200" s="1080"/>
      <c r="AG200" s="1080"/>
      <c r="AH200" s="1080"/>
      <c r="AI200" s="1087"/>
      <c r="AJ200" s="1088"/>
      <c r="AK200" s="1088"/>
      <c r="AL200" s="1088"/>
      <c r="AM200" s="1088"/>
      <c r="AN200" s="1088"/>
      <c r="AO200" s="1088"/>
      <c r="AP200" s="1088"/>
      <c r="AQ200" s="1088"/>
      <c r="AR200" s="1088"/>
      <c r="AS200" s="1088"/>
      <c r="AT200" s="1088"/>
      <c r="AU200" s="1089"/>
      <c r="AV200" s="1090">
        <f>SUM(AV192:AY199)</f>
        <v>6.2</v>
      </c>
      <c r="AW200" s="1091"/>
      <c r="AX200" s="1091"/>
      <c r="AY200" s="1093"/>
      <c r="BG200">
        <v>24.75</v>
      </c>
    </row>
    <row r="201" spans="2:59" ht="24.75" customHeight="1">
      <c r="B201" s="1118"/>
      <c r="C201" s="1119"/>
      <c r="D201" s="1119"/>
      <c r="E201" s="1119"/>
      <c r="F201" s="1119"/>
      <c r="G201" s="1120"/>
      <c r="H201" s="1073" t="s">
        <v>1413</v>
      </c>
      <c r="I201" s="1373"/>
      <c r="J201" s="1373"/>
      <c r="K201" s="1373"/>
      <c r="L201" s="1373"/>
      <c r="M201" s="1373"/>
      <c r="N201" s="1373"/>
      <c r="O201" s="1373"/>
      <c r="P201" s="1373"/>
      <c r="Q201" s="1373"/>
      <c r="R201" s="1373"/>
      <c r="S201" s="1373"/>
      <c r="T201" s="1373"/>
      <c r="U201" s="1373"/>
      <c r="V201" s="1373"/>
      <c r="W201" s="1373"/>
      <c r="X201" s="1373"/>
      <c r="Y201" s="1373"/>
      <c r="Z201" s="1373"/>
      <c r="AA201" s="1373"/>
      <c r="AB201" s="1373"/>
      <c r="AC201" s="1374"/>
      <c r="AD201" s="1073" t="s">
        <v>1414</v>
      </c>
      <c r="AE201" s="1373"/>
      <c r="AF201" s="1373"/>
      <c r="AG201" s="1373"/>
      <c r="AH201" s="1373"/>
      <c r="AI201" s="1373"/>
      <c r="AJ201" s="1373"/>
      <c r="AK201" s="1373"/>
      <c r="AL201" s="1373"/>
      <c r="AM201" s="1373"/>
      <c r="AN201" s="1373"/>
      <c r="AO201" s="1373"/>
      <c r="AP201" s="1373"/>
      <c r="AQ201" s="1373"/>
      <c r="AR201" s="1373"/>
      <c r="AS201" s="1373"/>
      <c r="AT201" s="1373"/>
      <c r="AU201" s="1373"/>
      <c r="AV201" s="1373"/>
      <c r="AW201" s="1373"/>
      <c r="AX201" s="1373"/>
      <c r="AY201" s="1389"/>
      <c r="BG201">
        <v>24.75</v>
      </c>
    </row>
    <row r="202" spans="2:59" ht="24.75" customHeight="1">
      <c r="B202" s="1118"/>
      <c r="C202" s="1119"/>
      <c r="D202" s="1119"/>
      <c r="E202" s="1119"/>
      <c r="F202" s="1119"/>
      <c r="G202" s="1120"/>
      <c r="H202" s="1077" t="s">
        <v>23</v>
      </c>
      <c r="I202" s="1078"/>
      <c r="J202" s="1078"/>
      <c r="K202" s="1078"/>
      <c r="L202" s="1078"/>
      <c r="M202" s="1079" t="s">
        <v>24</v>
      </c>
      <c r="N202" s="1080"/>
      <c r="O202" s="1080"/>
      <c r="P202" s="1080"/>
      <c r="Q202" s="1080"/>
      <c r="R202" s="1080"/>
      <c r="S202" s="1080"/>
      <c r="T202" s="1080"/>
      <c r="U202" s="1080"/>
      <c r="V202" s="1080"/>
      <c r="W202" s="1080"/>
      <c r="X202" s="1080"/>
      <c r="Y202" s="1081"/>
      <c r="Z202" s="1082" t="s">
        <v>25</v>
      </c>
      <c r="AA202" s="1083"/>
      <c r="AB202" s="1083"/>
      <c r="AC202" s="1084"/>
      <c r="AD202" s="1077" t="s">
        <v>23</v>
      </c>
      <c r="AE202" s="1078"/>
      <c r="AF202" s="1078"/>
      <c r="AG202" s="1078"/>
      <c r="AH202" s="1078"/>
      <c r="AI202" s="1079" t="s">
        <v>24</v>
      </c>
      <c r="AJ202" s="1080"/>
      <c r="AK202" s="1080"/>
      <c r="AL202" s="1080"/>
      <c r="AM202" s="1080"/>
      <c r="AN202" s="1080"/>
      <c r="AO202" s="1080"/>
      <c r="AP202" s="1080"/>
      <c r="AQ202" s="1080"/>
      <c r="AR202" s="1080"/>
      <c r="AS202" s="1080"/>
      <c r="AT202" s="1080"/>
      <c r="AU202" s="1081"/>
      <c r="AV202" s="1082" t="s">
        <v>25</v>
      </c>
      <c r="AW202" s="1083"/>
      <c r="AX202" s="1083"/>
      <c r="AY202" s="1085"/>
      <c r="BG202">
        <v>24.75</v>
      </c>
    </row>
    <row r="203" spans="2:59" ht="24.75" customHeight="1">
      <c r="B203" s="1118"/>
      <c r="C203" s="1119"/>
      <c r="D203" s="1119"/>
      <c r="E203" s="1119"/>
      <c r="F203" s="1119"/>
      <c r="G203" s="1120"/>
      <c r="H203" s="1397" t="s">
        <v>1405</v>
      </c>
      <c r="I203" s="1099"/>
      <c r="J203" s="1099"/>
      <c r="K203" s="1099"/>
      <c r="L203" s="1100"/>
      <c r="M203" s="1066" t="s">
        <v>1415</v>
      </c>
      <c r="N203" s="1067"/>
      <c r="O203" s="1067"/>
      <c r="P203" s="1067"/>
      <c r="Q203" s="1067"/>
      <c r="R203" s="1067"/>
      <c r="S203" s="1067"/>
      <c r="T203" s="1067"/>
      <c r="U203" s="1067"/>
      <c r="V203" s="1067"/>
      <c r="W203" s="1067"/>
      <c r="X203" s="1067"/>
      <c r="Y203" s="1068"/>
      <c r="Z203" s="1398">
        <v>203</v>
      </c>
      <c r="AA203" s="1399"/>
      <c r="AB203" s="1399"/>
      <c r="AC203" s="1400"/>
      <c r="AD203" s="1063" t="s">
        <v>176</v>
      </c>
      <c r="AE203" s="1064"/>
      <c r="AF203" s="1064"/>
      <c r="AG203" s="1064"/>
      <c r="AH203" s="1065"/>
      <c r="AI203" s="1066" t="s">
        <v>1416</v>
      </c>
      <c r="AJ203" s="1067"/>
      <c r="AK203" s="1067"/>
      <c r="AL203" s="1067"/>
      <c r="AM203" s="1067"/>
      <c r="AN203" s="1067"/>
      <c r="AO203" s="1067"/>
      <c r="AP203" s="1067"/>
      <c r="AQ203" s="1067"/>
      <c r="AR203" s="1067"/>
      <c r="AS203" s="1067"/>
      <c r="AT203" s="1067"/>
      <c r="AU203" s="1068"/>
      <c r="AV203" s="1069">
        <v>189.2</v>
      </c>
      <c r="AW203" s="1070"/>
      <c r="AX203" s="1070"/>
      <c r="AY203" s="1072"/>
      <c r="BG203">
        <v>24.75</v>
      </c>
    </row>
    <row r="204" spans="2:59" ht="24.75" customHeight="1">
      <c r="B204" s="1118"/>
      <c r="C204" s="1119"/>
      <c r="D204" s="1119"/>
      <c r="E204" s="1119"/>
      <c r="F204" s="1119"/>
      <c r="G204" s="1120"/>
      <c r="H204" s="1393" t="s">
        <v>1405</v>
      </c>
      <c r="I204" s="1292"/>
      <c r="J204" s="1292"/>
      <c r="K204" s="1292"/>
      <c r="L204" s="1293"/>
      <c r="M204" s="1056" t="s">
        <v>1417</v>
      </c>
      <c r="N204" s="1057"/>
      <c r="O204" s="1057"/>
      <c r="P204" s="1057"/>
      <c r="Q204" s="1057"/>
      <c r="R204" s="1057"/>
      <c r="S204" s="1057"/>
      <c r="T204" s="1057"/>
      <c r="U204" s="1057"/>
      <c r="V204" s="1057"/>
      <c r="W204" s="1057"/>
      <c r="X204" s="1057"/>
      <c r="Y204" s="1058"/>
      <c r="Z204" s="1394">
        <v>42</v>
      </c>
      <c r="AA204" s="1395"/>
      <c r="AB204" s="1395"/>
      <c r="AC204" s="1396"/>
      <c r="AD204" s="1053"/>
      <c r="AE204" s="1054"/>
      <c r="AF204" s="1054"/>
      <c r="AG204" s="1054"/>
      <c r="AH204" s="1055"/>
      <c r="AI204" s="1056"/>
      <c r="AJ204" s="1057"/>
      <c r="AK204" s="1057"/>
      <c r="AL204" s="1057"/>
      <c r="AM204" s="1057"/>
      <c r="AN204" s="1057"/>
      <c r="AO204" s="1057"/>
      <c r="AP204" s="1057"/>
      <c r="AQ204" s="1057"/>
      <c r="AR204" s="1057"/>
      <c r="AS204" s="1057"/>
      <c r="AT204" s="1057"/>
      <c r="AU204" s="1058"/>
      <c r="AV204" s="1059"/>
      <c r="AW204" s="1060"/>
      <c r="AX204" s="1060"/>
      <c r="AY204" s="1061"/>
      <c r="BG204">
        <v>24.75</v>
      </c>
    </row>
    <row r="205" spans="2:59" ht="24.75" customHeight="1">
      <c r="B205" s="1118"/>
      <c r="C205" s="1119"/>
      <c r="D205" s="1119"/>
      <c r="E205" s="1119"/>
      <c r="F205" s="1119"/>
      <c r="G205" s="1120"/>
      <c r="H205" s="1393" t="s">
        <v>1405</v>
      </c>
      <c r="I205" s="1292"/>
      <c r="J205" s="1292"/>
      <c r="K205" s="1292"/>
      <c r="L205" s="1293"/>
      <c r="M205" s="1056" t="s">
        <v>1418</v>
      </c>
      <c r="N205" s="1057"/>
      <c r="O205" s="1057"/>
      <c r="P205" s="1057"/>
      <c r="Q205" s="1057"/>
      <c r="R205" s="1057"/>
      <c r="S205" s="1057"/>
      <c r="T205" s="1057"/>
      <c r="U205" s="1057"/>
      <c r="V205" s="1057"/>
      <c r="W205" s="1057"/>
      <c r="X205" s="1057"/>
      <c r="Y205" s="1058"/>
      <c r="Z205" s="1394">
        <v>33</v>
      </c>
      <c r="AA205" s="1395"/>
      <c r="AB205" s="1395"/>
      <c r="AC205" s="1396"/>
      <c r="AD205" s="1053"/>
      <c r="AE205" s="1054"/>
      <c r="AF205" s="1054"/>
      <c r="AG205" s="1054"/>
      <c r="AH205" s="1055"/>
      <c r="AI205" s="1056"/>
      <c r="AJ205" s="1057"/>
      <c r="AK205" s="1057"/>
      <c r="AL205" s="1057"/>
      <c r="AM205" s="1057"/>
      <c r="AN205" s="1057"/>
      <c r="AO205" s="1057"/>
      <c r="AP205" s="1057"/>
      <c r="AQ205" s="1057"/>
      <c r="AR205" s="1057"/>
      <c r="AS205" s="1057"/>
      <c r="AT205" s="1057"/>
      <c r="AU205" s="1058"/>
      <c r="AV205" s="1059"/>
      <c r="AW205" s="1060"/>
      <c r="AX205" s="1060"/>
      <c r="AY205" s="1061"/>
      <c r="BG205">
        <v>24.75</v>
      </c>
    </row>
    <row r="206" spans="2:59" ht="24.75" customHeight="1">
      <c r="B206" s="1118"/>
      <c r="C206" s="1119"/>
      <c r="D206" s="1119"/>
      <c r="E206" s="1119"/>
      <c r="F206" s="1119"/>
      <c r="G206" s="1120"/>
      <c r="H206" s="1053"/>
      <c r="I206" s="1054"/>
      <c r="J206" s="1054"/>
      <c r="K206" s="1054"/>
      <c r="L206" s="1055"/>
      <c r="M206" s="1056"/>
      <c r="N206" s="1057"/>
      <c r="O206" s="1057"/>
      <c r="P206" s="1057"/>
      <c r="Q206" s="1057"/>
      <c r="R206" s="1057"/>
      <c r="S206" s="1057"/>
      <c r="T206" s="1057"/>
      <c r="U206" s="1057"/>
      <c r="V206" s="1057"/>
      <c r="W206" s="1057"/>
      <c r="X206" s="1057"/>
      <c r="Y206" s="1058"/>
      <c r="Z206" s="1059"/>
      <c r="AA206" s="1060"/>
      <c r="AB206" s="1060"/>
      <c r="AC206" s="1062"/>
      <c r="AD206" s="1053"/>
      <c r="AE206" s="1054"/>
      <c r="AF206" s="1054"/>
      <c r="AG206" s="1054"/>
      <c r="AH206" s="1055"/>
      <c r="AI206" s="1056"/>
      <c r="AJ206" s="1057"/>
      <c r="AK206" s="1057"/>
      <c r="AL206" s="1057"/>
      <c r="AM206" s="1057"/>
      <c r="AN206" s="1057"/>
      <c r="AO206" s="1057"/>
      <c r="AP206" s="1057"/>
      <c r="AQ206" s="1057"/>
      <c r="AR206" s="1057"/>
      <c r="AS206" s="1057"/>
      <c r="AT206" s="1057"/>
      <c r="AU206" s="1058"/>
      <c r="AV206" s="1059"/>
      <c r="AW206" s="1060"/>
      <c r="AX206" s="1060"/>
      <c r="AY206" s="1061"/>
      <c r="BG206">
        <v>24.75</v>
      </c>
    </row>
    <row r="207" spans="2:59" ht="24.75" customHeight="1">
      <c r="B207" s="1118"/>
      <c r="C207" s="1119"/>
      <c r="D207" s="1119"/>
      <c r="E207" s="1119"/>
      <c r="F207" s="1119"/>
      <c r="G207" s="1120"/>
      <c r="H207" s="1053"/>
      <c r="I207" s="1054"/>
      <c r="J207" s="1054"/>
      <c r="K207" s="1054"/>
      <c r="L207" s="1055"/>
      <c r="M207" s="1056"/>
      <c r="N207" s="1057"/>
      <c r="O207" s="1057"/>
      <c r="P207" s="1057"/>
      <c r="Q207" s="1057"/>
      <c r="R207" s="1057"/>
      <c r="S207" s="1057"/>
      <c r="T207" s="1057"/>
      <c r="U207" s="1057"/>
      <c r="V207" s="1057"/>
      <c r="W207" s="1057"/>
      <c r="X207" s="1057"/>
      <c r="Y207" s="1058"/>
      <c r="Z207" s="1059"/>
      <c r="AA207" s="1060"/>
      <c r="AB207" s="1060"/>
      <c r="AC207" s="1060"/>
      <c r="AD207" s="1053"/>
      <c r="AE207" s="1054"/>
      <c r="AF207" s="1054"/>
      <c r="AG207" s="1054"/>
      <c r="AH207" s="1055"/>
      <c r="AI207" s="1056"/>
      <c r="AJ207" s="1057"/>
      <c r="AK207" s="1057"/>
      <c r="AL207" s="1057"/>
      <c r="AM207" s="1057"/>
      <c r="AN207" s="1057"/>
      <c r="AO207" s="1057"/>
      <c r="AP207" s="1057"/>
      <c r="AQ207" s="1057"/>
      <c r="AR207" s="1057"/>
      <c r="AS207" s="1057"/>
      <c r="AT207" s="1057"/>
      <c r="AU207" s="1058"/>
      <c r="AV207" s="1059"/>
      <c r="AW207" s="1060"/>
      <c r="AX207" s="1060"/>
      <c r="AY207" s="1061"/>
      <c r="BG207">
        <v>24.75</v>
      </c>
    </row>
    <row r="208" spans="2:59" ht="24.75" customHeight="1">
      <c r="B208" s="1118"/>
      <c r="C208" s="1119"/>
      <c r="D208" s="1119"/>
      <c r="E208" s="1119"/>
      <c r="F208" s="1119"/>
      <c r="G208" s="1120"/>
      <c r="H208" s="1053"/>
      <c r="I208" s="1054"/>
      <c r="J208" s="1054"/>
      <c r="K208" s="1054"/>
      <c r="L208" s="1055"/>
      <c r="M208" s="1056"/>
      <c r="N208" s="1057"/>
      <c r="O208" s="1057"/>
      <c r="P208" s="1057"/>
      <c r="Q208" s="1057"/>
      <c r="R208" s="1057"/>
      <c r="S208" s="1057"/>
      <c r="T208" s="1057"/>
      <c r="U208" s="1057"/>
      <c r="V208" s="1057"/>
      <c r="W208" s="1057"/>
      <c r="X208" s="1057"/>
      <c r="Y208" s="1058"/>
      <c r="Z208" s="1059"/>
      <c r="AA208" s="1060"/>
      <c r="AB208" s="1060"/>
      <c r="AC208" s="1060"/>
      <c r="AD208" s="1053"/>
      <c r="AE208" s="1054"/>
      <c r="AF208" s="1054"/>
      <c r="AG208" s="1054"/>
      <c r="AH208" s="1055"/>
      <c r="AI208" s="1056"/>
      <c r="AJ208" s="1057"/>
      <c r="AK208" s="1057"/>
      <c r="AL208" s="1057"/>
      <c r="AM208" s="1057"/>
      <c r="AN208" s="1057"/>
      <c r="AO208" s="1057"/>
      <c r="AP208" s="1057"/>
      <c r="AQ208" s="1057"/>
      <c r="AR208" s="1057"/>
      <c r="AS208" s="1057"/>
      <c r="AT208" s="1057"/>
      <c r="AU208" s="1058"/>
      <c r="AV208" s="1059"/>
      <c r="AW208" s="1060"/>
      <c r="AX208" s="1060"/>
      <c r="AY208" s="1061"/>
      <c r="BG208">
        <v>24.75</v>
      </c>
    </row>
    <row r="209" spans="2:59" ht="24.75" customHeight="1">
      <c r="B209" s="1118"/>
      <c r="C209" s="1119"/>
      <c r="D209" s="1119"/>
      <c r="E209" s="1119"/>
      <c r="F209" s="1119"/>
      <c r="G209" s="1120"/>
      <c r="H209" s="1053"/>
      <c r="I209" s="1054"/>
      <c r="J209" s="1054"/>
      <c r="K209" s="1054"/>
      <c r="L209" s="1055"/>
      <c r="M209" s="1056"/>
      <c r="N209" s="1057"/>
      <c r="O209" s="1057"/>
      <c r="P209" s="1057"/>
      <c r="Q209" s="1057"/>
      <c r="R209" s="1057"/>
      <c r="S209" s="1057"/>
      <c r="T209" s="1057"/>
      <c r="U209" s="1057"/>
      <c r="V209" s="1057"/>
      <c r="W209" s="1057"/>
      <c r="X209" s="1057"/>
      <c r="Y209" s="1058"/>
      <c r="Z209" s="1059"/>
      <c r="AA209" s="1060"/>
      <c r="AB209" s="1060"/>
      <c r="AC209" s="1060"/>
      <c r="AD209" s="1053"/>
      <c r="AE209" s="1054"/>
      <c r="AF209" s="1054"/>
      <c r="AG209" s="1054"/>
      <c r="AH209" s="1055"/>
      <c r="AI209" s="1056"/>
      <c r="AJ209" s="1057"/>
      <c r="AK209" s="1057"/>
      <c r="AL209" s="1057"/>
      <c r="AM209" s="1057"/>
      <c r="AN209" s="1057"/>
      <c r="AO209" s="1057"/>
      <c r="AP209" s="1057"/>
      <c r="AQ209" s="1057"/>
      <c r="AR209" s="1057"/>
      <c r="AS209" s="1057"/>
      <c r="AT209" s="1057"/>
      <c r="AU209" s="1058"/>
      <c r="AV209" s="1059"/>
      <c r="AW209" s="1060"/>
      <c r="AX209" s="1060"/>
      <c r="AY209" s="1061"/>
      <c r="BG209">
        <v>24.75</v>
      </c>
    </row>
    <row r="210" spans="2:59" ht="24.75" customHeight="1">
      <c r="B210" s="1118"/>
      <c r="C210" s="1119"/>
      <c r="D210" s="1119"/>
      <c r="E210" s="1119"/>
      <c r="F210" s="1119"/>
      <c r="G210" s="1120"/>
      <c r="H210" s="1044"/>
      <c r="I210" s="1045"/>
      <c r="J210" s="1045"/>
      <c r="K210" s="1045"/>
      <c r="L210" s="1046"/>
      <c r="M210" s="1047"/>
      <c r="N210" s="1048"/>
      <c r="O210" s="1048"/>
      <c r="P210" s="1048"/>
      <c r="Q210" s="1048"/>
      <c r="R210" s="1048"/>
      <c r="S210" s="1048"/>
      <c r="T210" s="1048"/>
      <c r="U210" s="1048"/>
      <c r="V210" s="1048"/>
      <c r="W210" s="1048"/>
      <c r="X210" s="1048"/>
      <c r="Y210" s="1049"/>
      <c r="Z210" s="1050"/>
      <c r="AA210" s="1051"/>
      <c r="AB210" s="1051"/>
      <c r="AC210" s="1051"/>
      <c r="AD210" s="1044"/>
      <c r="AE210" s="1045"/>
      <c r="AF210" s="1045"/>
      <c r="AG210" s="1045"/>
      <c r="AH210" s="1046"/>
      <c r="AI210" s="1047"/>
      <c r="AJ210" s="1048"/>
      <c r="AK210" s="1048"/>
      <c r="AL210" s="1048"/>
      <c r="AM210" s="1048"/>
      <c r="AN210" s="1048"/>
      <c r="AO210" s="1048"/>
      <c r="AP210" s="1048"/>
      <c r="AQ210" s="1048"/>
      <c r="AR210" s="1048"/>
      <c r="AS210" s="1048"/>
      <c r="AT210" s="1048"/>
      <c r="AU210" s="1049"/>
      <c r="AV210" s="1050"/>
      <c r="AW210" s="1051"/>
      <c r="AX210" s="1051"/>
      <c r="AY210" s="1052"/>
      <c r="BG210">
        <v>24.75</v>
      </c>
    </row>
    <row r="211" spans="2:59" ht="24.75" customHeight="1">
      <c r="B211" s="1118"/>
      <c r="C211" s="1119"/>
      <c r="D211" s="1119"/>
      <c r="E211" s="1119"/>
      <c r="F211" s="1119"/>
      <c r="G211" s="1120"/>
      <c r="H211" s="1086" t="s">
        <v>26</v>
      </c>
      <c r="I211" s="1080"/>
      <c r="J211" s="1080"/>
      <c r="K211" s="1080"/>
      <c r="L211" s="1080"/>
      <c r="M211" s="1087"/>
      <c r="N211" s="1088"/>
      <c r="O211" s="1088"/>
      <c r="P211" s="1088"/>
      <c r="Q211" s="1088"/>
      <c r="R211" s="1088"/>
      <c r="S211" s="1088"/>
      <c r="T211" s="1088"/>
      <c r="U211" s="1088"/>
      <c r="V211" s="1088"/>
      <c r="W211" s="1088"/>
      <c r="X211" s="1088"/>
      <c r="Y211" s="1089"/>
      <c r="Z211" s="1390">
        <f>SUM(Z203:AC210)</f>
        <v>278</v>
      </c>
      <c r="AA211" s="1391"/>
      <c r="AB211" s="1391"/>
      <c r="AC211" s="1392"/>
      <c r="AD211" s="1086" t="s">
        <v>26</v>
      </c>
      <c r="AE211" s="1080"/>
      <c r="AF211" s="1080"/>
      <c r="AG211" s="1080"/>
      <c r="AH211" s="1080"/>
      <c r="AI211" s="1087"/>
      <c r="AJ211" s="1088"/>
      <c r="AK211" s="1088"/>
      <c r="AL211" s="1088"/>
      <c r="AM211" s="1088"/>
      <c r="AN211" s="1088"/>
      <c r="AO211" s="1088"/>
      <c r="AP211" s="1088"/>
      <c r="AQ211" s="1088"/>
      <c r="AR211" s="1088"/>
      <c r="AS211" s="1088"/>
      <c r="AT211" s="1088"/>
      <c r="AU211" s="1089"/>
      <c r="AV211" s="1090">
        <f>SUM(AV203:AY210)</f>
        <v>189.2</v>
      </c>
      <c r="AW211" s="1091"/>
      <c r="AX211" s="1091"/>
      <c r="AY211" s="1093"/>
      <c r="BG211">
        <v>24.75</v>
      </c>
    </row>
    <row r="212" spans="2:59" ht="24.75" customHeight="1">
      <c r="B212" s="1118"/>
      <c r="C212" s="1119"/>
      <c r="D212" s="1119"/>
      <c r="E212" s="1119"/>
      <c r="F212" s="1119"/>
      <c r="G212" s="1120"/>
      <c r="H212" s="1073" t="s">
        <v>1419</v>
      </c>
      <c r="I212" s="1373"/>
      <c r="J212" s="1373"/>
      <c r="K212" s="1373"/>
      <c r="L212" s="1373"/>
      <c r="M212" s="1373"/>
      <c r="N212" s="1373"/>
      <c r="O212" s="1373"/>
      <c r="P212" s="1373"/>
      <c r="Q212" s="1373"/>
      <c r="R212" s="1373"/>
      <c r="S212" s="1373"/>
      <c r="T212" s="1373"/>
      <c r="U212" s="1373"/>
      <c r="V212" s="1373"/>
      <c r="W212" s="1373"/>
      <c r="X212" s="1373"/>
      <c r="Y212" s="1373"/>
      <c r="Z212" s="1373"/>
      <c r="AA212" s="1373"/>
      <c r="AB212" s="1373"/>
      <c r="AC212" s="1374"/>
      <c r="AD212" s="1073" t="s">
        <v>1420</v>
      </c>
      <c r="AE212" s="1373"/>
      <c r="AF212" s="1373"/>
      <c r="AG212" s="1373"/>
      <c r="AH212" s="1373"/>
      <c r="AI212" s="1373"/>
      <c r="AJ212" s="1373"/>
      <c r="AK212" s="1373"/>
      <c r="AL212" s="1373"/>
      <c r="AM212" s="1373"/>
      <c r="AN212" s="1373"/>
      <c r="AO212" s="1373"/>
      <c r="AP212" s="1373"/>
      <c r="AQ212" s="1373"/>
      <c r="AR212" s="1373"/>
      <c r="AS212" s="1373"/>
      <c r="AT212" s="1373"/>
      <c r="AU212" s="1373"/>
      <c r="AV212" s="1373"/>
      <c r="AW212" s="1373"/>
      <c r="AX212" s="1373"/>
      <c r="AY212" s="1389"/>
      <c r="BG212">
        <v>24.75</v>
      </c>
    </row>
    <row r="213" spans="2:59" ht="24.75" customHeight="1">
      <c r="B213" s="1118"/>
      <c r="C213" s="1119"/>
      <c r="D213" s="1119"/>
      <c r="E213" s="1119"/>
      <c r="F213" s="1119"/>
      <c r="G213" s="1120"/>
      <c r="H213" s="1077" t="s">
        <v>23</v>
      </c>
      <c r="I213" s="1078"/>
      <c r="J213" s="1078"/>
      <c r="K213" s="1078"/>
      <c r="L213" s="1078"/>
      <c r="M213" s="1079" t="s">
        <v>24</v>
      </c>
      <c r="N213" s="1080"/>
      <c r="O213" s="1080"/>
      <c r="P213" s="1080"/>
      <c r="Q213" s="1080"/>
      <c r="R213" s="1080"/>
      <c r="S213" s="1080"/>
      <c r="T213" s="1080"/>
      <c r="U213" s="1080"/>
      <c r="V213" s="1080"/>
      <c r="W213" s="1080"/>
      <c r="X213" s="1080"/>
      <c r="Y213" s="1081"/>
      <c r="Z213" s="1082" t="s">
        <v>25</v>
      </c>
      <c r="AA213" s="1083"/>
      <c r="AB213" s="1083"/>
      <c r="AC213" s="1084"/>
      <c r="AD213" s="1077" t="s">
        <v>23</v>
      </c>
      <c r="AE213" s="1078"/>
      <c r="AF213" s="1078"/>
      <c r="AG213" s="1078"/>
      <c r="AH213" s="1078"/>
      <c r="AI213" s="1079" t="s">
        <v>24</v>
      </c>
      <c r="AJ213" s="1080"/>
      <c r="AK213" s="1080"/>
      <c r="AL213" s="1080"/>
      <c r="AM213" s="1080"/>
      <c r="AN213" s="1080"/>
      <c r="AO213" s="1080"/>
      <c r="AP213" s="1080"/>
      <c r="AQ213" s="1080"/>
      <c r="AR213" s="1080"/>
      <c r="AS213" s="1080"/>
      <c r="AT213" s="1080"/>
      <c r="AU213" s="1081"/>
      <c r="AV213" s="1082" t="s">
        <v>25</v>
      </c>
      <c r="AW213" s="1083"/>
      <c r="AX213" s="1083"/>
      <c r="AY213" s="1085"/>
      <c r="BG213">
        <v>24.75</v>
      </c>
    </row>
    <row r="214" spans="2:59" ht="24.75" customHeight="1">
      <c r="B214" s="1118"/>
      <c r="C214" s="1119"/>
      <c r="D214" s="1119"/>
      <c r="E214" s="1119"/>
      <c r="F214" s="1119"/>
      <c r="G214" s="1120"/>
      <c r="H214" s="1063" t="s">
        <v>1407</v>
      </c>
      <c r="I214" s="1064"/>
      <c r="J214" s="1064"/>
      <c r="K214" s="1064"/>
      <c r="L214" s="1065"/>
      <c r="M214" s="1066" t="s">
        <v>1421</v>
      </c>
      <c r="N214" s="1067"/>
      <c r="O214" s="1067"/>
      <c r="P214" s="1067"/>
      <c r="Q214" s="1067"/>
      <c r="R214" s="1067"/>
      <c r="S214" s="1067"/>
      <c r="T214" s="1067"/>
      <c r="U214" s="1067"/>
      <c r="V214" s="1067"/>
      <c r="W214" s="1067"/>
      <c r="X214" s="1067"/>
      <c r="Y214" s="1068"/>
      <c r="Z214" s="1069">
        <v>74</v>
      </c>
      <c r="AA214" s="1070"/>
      <c r="AB214" s="1070"/>
      <c r="AC214" s="1071"/>
      <c r="AD214" s="1063" t="s">
        <v>176</v>
      </c>
      <c r="AE214" s="1064"/>
      <c r="AF214" s="1064"/>
      <c r="AG214" s="1064"/>
      <c r="AH214" s="1065"/>
      <c r="AI214" s="1066" t="s">
        <v>1422</v>
      </c>
      <c r="AJ214" s="1067"/>
      <c r="AK214" s="1067"/>
      <c r="AL214" s="1067"/>
      <c r="AM214" s="1067"/>
      <c r="AN214" s="1067"/>
      <c r="AO214" s="1067"/>
      <c r="AP214" s="1067"/>
      <c r="AQ214" s="1067"/>
      <c r="AR214" s="1067"/>
      <c r="AS214" s="1067"/>
      <c r="AT214" s="1067"/>
      <c r="AU214" s="1068"/>
      <c r="AV214" s="1069">
        <v>4.5999999999999996</v>
      </c>
      <c r="AW214" s="1070"/>
      <c r="AX214" s="1070"/>
      <c r="AY214" s="1072"/>
      <c r="BG214">
        <v>24.75</v>
      </c>
    </row>
    <row r="215" spans="2:59" ht="24.75" customHeight="1">
      <c r="B215" s="1118"/>
      <c r="C215" s="1119"/>
      <c r="D215" s="1119"/>
      <c r="E215" s="1119"/>
      <c r="F215" s="1119"/>
      <c r="G215" s="1120"/>
      <c r="H215" s="1053"/>
      <c r="I215" s="1054"/>
      <c r="J215" s="1054"/>
      <c r="K215" s="1054"/>
      <c r="L215" s="1055"/>
      <c r="M215" s="1056"/>
      <c r="N215" s="1057"/>
      <c r="O215" s="1057"/>
      <c r="P215" s="1057"/>
      <c r="Q215" s="1057"/>
      <c r="R215" s="1057"/>
      <c r="S215" s="1057"/>
      <c r="T215" s="1057"/>
      <c r="U215" s="1057"/>
      <c r="V215" s="1057"/>
      <c r="W215" s="1057"/>
      <c r="X215" s="1057"/>
      <c r="Y215" s="1058"/>
      <c r="Z215" s="1059"/>
      <c r="AA215" s="1060"/>
      <c r="AB215" s="1060"/>
      <c r="AC215" s="1062"/>
      <c r="AD215" s="1053"/>
      <c r="AE215" s="1054"/>
      <c r="AF215" s="1054"/>
      <c r="AG215" s="1054"/>
      <c r="AH215" s="1055"/>
      <c r="AI215" s="1056"/>
      <c r="AJ215" s="1057"/>
      <c r="AK215" s="1057"/>
      <c r="AL215" s="1057"/>
      <c r="AM215" s="1057"/>
      <c r="AN215" s="1057"/>
      <c r="AO215" s="1057"/>
      <c r="AP215" s="1057"/>
      <c r="AQ215" s="1057"/>
      <c r="AR215" s="1057"/>
      <c r="AS215" s="1057"/>
      <c r="AT215" s="1057"/>
      <c r="AU215" s="1058"/>
      <c r="AV215" s="1059"/>
      <c r="AW215" s="1060"/>
      <c r="AX215" s="1060"/>
      <c r="AY215" s="1061"/>
      <c r="BG215">
        <v>24.75</v>
      </c>
    </row>
    <row r="216" spans="2:59" ht="24.75" customHeight="1">
      <c r="B216" s="1118"/>
      <c r="C216" s="1119"/>
      <c r="D216" s="1119"/>
      <c r="E216" s="1119"/>
      <c r="F216" s="1119"/>
      <c r="G216" s="1120"/>
      <c r="H216" s="1053"/>
      <c r="I216" s="1054"/>
      <c r="J216" s="1054"/>
      <c r="K216" s="1054"/>
      <c r="L216" s="1055"/>
      <c r="M216" s="1056"/>
      <c r="N216" s="1057"/>
      <c r="O216" s="1057"/>
      <c r="P216" s="1057"/>
      <c r="Q216" s="1057"/>
      <c r="R216" s="1057"/>
      <c r="S216" s="1057"/>
      <c r="T216" s="1057"/>
      <c r="U216" s="1057"/>
      <c r="V216" s="1057"/>
      <c r="W216" s="1057"/>
      <c r="X216" s="1057"/>
      <c r="Y216" s="1058"/>
      <c r="Z216" s="1059"/>
      <c r="AA216" s="1060"/>
      <c r="AB216" s="1060"/>
      <c r="AC216" s="1062"/>
      <c r="AD216" s="1053"/>
      <c r="AE216" s="1054"/>
      <c r="AF216" s="1054"/>
      <c r="AG216" s="1054"/>
      <c r="AH216" s="1055"/>
      <c r="AI216" s="1056"/>
      <c r="AJ216" s="1057"/>
      <c r="AK216" s="1057"/>
      <c r="AL216" s="1057"/>
      <c r="AM216" s="1057"/>
      <c r="AN216" s="1057"/>
      <c r="AO216" s="1057"/>
      <c r="AP216" s="1057"/>
      <c r="AQ216" s="1057"/>
      <c r="AR216" s="1057"/>
      <c r="AS216" s="1057"/>
      <c r="AT216" s="1057"/>
      <c r="AU216" s="1058"/>
      <c r="AV216" s="1059"/>
      <c r="AW216" s="1060"/>
      <c r="AX216" s="1060"/>
      <c r="AY216" s="1061"/>
      <c r="BG216">
        <v>24.75</v>
      </c>
    </row>
    <row r="217" spans="2:59" ht="24.75" customHeight="1">
      <c r="B217" s="1118"/>
      <c r="C217" s="1119"/>
      <c r="D217" s="1119"/>
      <c r="E217" s="1119"/>
      <c r="F217" s="1119"/>
      <c r="G217" s="1120"/>
      <c r="H217" s="1053"/>
      <c r="I217" s="1054"/>
      <c r="J217" s="1054"/>
      <c r="K217" s="1054"/>
      <c r="L217" s="1055"/>
      <c r="M217" s="1056"/>
      <c r="N217" s="1057"/>
      <c r="O217" s="1057"/>
      <c r="P217" s="1057"/>
      <c r="Q217" s="1057"/>
      <c r="R217" s="1057"/>
      <c r="S217" s="1057"/>
      <c r="T217" s="1057"/>
      <c r="U217" s="1057"/>
      <c r="V217" s="1057"/>
      <c r="W217" s="1057"/>
      <c r="X217" s="1057"/>
      <c r="Y217" s="1058"/>
      <c r="Z217" s="1059"/>
      <c r="AA217" s="1060"/>
      <c r="AB217" s="1060"/>
      <c r="AC217" s="1062"/>
      <c r="AD217" s="1053"/>
      <c r="AE217" s="1054"/>
      <c r="AF217" s="1054"/>
      <c r="AG217" s="1054"/>
      <c r="AH217" s="1055"/>
      <c r="AI217" s="1056"/>
      <c r="AJ217" s="1057"/>
      <c r="AK217" s="1057"/>
      <c r="AL217" s="1057"/>
      <c r="AM217" s="1057"/>
      <c r="AN217" s="1057"/>
      <c r="AO217" s="1057"/>
      <c r="AP217" s="1057"/>
      <c r="AQ217" s="1057"/>
      <c r="AR217" s="1057"/>
      <c r="AS217" s="1057"/>
      <c r="AT217" s="1057"/>
      <c r="AU217" s="1058"/>
      <c r="AV217" s="1059"/>
      <c r="AW217" s="1060"/>
      <c r="AX217" s="1060"/>
      <c r="AY217" s="1061"/>
      <c r="BG217">
        <v>24.75</v>
      </c>
    </row>
    <row r="218" spans="2:59" ht="24.75" customHeight="1">
      <c r="B218" s="1118"/>
      <c r="C218" s="1119"/>
      <c r="D218" s="1119"/>
      <c r="E218" s="1119"/>
      <c r="F218" s="1119"/>
      <c r="G218" s="1120"/>
      <c r="H218" s="1053"/>
      <c r="I218" s="1054"/>
      <c r="J218" s="1054"/>
      <c r="K218" s="1054"/>
      <c r="L218" s="1055"/>
      <c r="M218" s="1056"/>
      <c r="N218" s="1057"/>
      <c r="O218" s="1057"/>
      <c r="P218" s="1057"/>
      <c r="Q218" s="1057"/>
      <c r="R218" s="1057"/>
      <c r="S218" s="1057"/>
      <c r="T218" s="1057"/>
      <c r="U218" s="1057"/>
      <c r="V218" s="1057"/>
      <c r="W218" s="1057"/>
      <c r="X218" s="1057"/>
      <c r="Y218" s="1058"/>
      <c r="Z218" s="1059"/>
      <c r="AA218" s="1060"/>
      <c r="AB218" s="1060"/>
      <c r="AC218" s="1060"/>
      <c r="AD218" s="1053"/>
      <c r="AE218" s="1054"/>
      <c r="AF218" s="1054"/>
      <c r="AG218" s="1054"/>
      <c r="AH218" s="1055"/>
      <c r="AI218" s="1056"/>
      <c r="AJ218" s="1057"/>
      <c r="AK218" s="1057"/>
      <c r="AL218" s="1057"/>
      <c r="AM218" s="1057"/>
      <c r="AN218" s="1057"/>
      <c r="AO218" s="1057"/>
      <c r="AP218" s="1057"/>
      <c r="AQ218" s="1057"/>
      <c r="AR218" s="1057"/>
      <c r="AS218" s="1057"/>
      <c r="AT218" s="1057"/>
      <c r="AU218" s="1058"/>
      <c r="AV218" s="1059"/>
      <c r="AW218" s="1060"/>
      <c r="AX218" s="1060"/>
      <c r="AY218" s="1061"/>
      <c r="BG218">
        <v>24.75</v>
      </c>
    </row>
    <row r="219" spans="2:59" ht="24.75" customHeight="1">
      <c r="B219" s="1118"/>
      <c r="C219" s="1119"/>
      <c r="D219" s="1119"/>
      <c r="E219" s="1119"/>
      <c r="F219" s="1119"/>
      <c r="G219" s="1120"/>
      <c r="H219" s="1053"/>
      <c r="I219" s="1054"/>
      <c r="J219" s="1054"/>
      <c r="K219" s="1054"/>
      <c r="L219" s="1055"/>
      <c r="M219" s="1056"/>
      <c r="N219" s="1057"/>
      <c r="O219" s="1057"/>
      <c r="P219" s="1057"/>
      <c r="Q219" s="1057"/>
      <c r="R219" s="1057"/>
      <c r="S219" s="1057"/>
      <c r="T219" s="1057"/>
      <c r="U219" s="1057"/>
      <c r="V219" s="1057"/>
      <c r="W219" s="1057"/>
      <c r="X219" s="1057"/>
      <c r="Y219" s="1058"/>
      <c r="Z219" s="1059"/>
      <c r="AA219" s="1060"/>
      <c r="AB219" s="1060"/>
      <c r="AC219" s="1060"/>
      <c r="AD219" s="1053"/>
      <c r="AE219" s="1054"/>
      <c r="AF219" s="1054"/>
      <c r="AG219" s="1054"/>
      <c r="AH219" s="1055"/>
      <c r="AI219" s="1056"/>
      <c r="AJ219" s="1057"/>
      <c r="AK219" s="1057"/>
      <c r="AL219" s="1057"/>
      <c r="AM219" s="1057"/>
      <c r="AN219" s="1057"/>
      <c r="AO219" s="1057"/>
      <c r="AP219" s="1057"/>
      <c r="AQ219" s="1057"/>
      <c r="AR219" s="1057"/>
      <c r="AS219" s="1057"/>
      <c r="AT219" s="1057"/>
      <c r="AU219" s="1058"/>
      <c r="AV219" s="1059"/>
      <c r="AW219" s="1060"/>
      <c r="AX219" s="1060"/>
      <c r="AY219" s="1061"/>
      <c r="BG219">
        <v>24.75</v>
      </c>
    </row>
    <row r="220" spans="2:59" ht="24.75" customHeight="1">
      <c r="B220" s="1118"/>
      <c r="C220" s="1119"/>
      <c r="D220" s="1119"/>
      <c r="E220" s="1119"/>
      <c r="F220" s="1119"/>
      <c r="G220" s="1120"/>
      <c r="H220" s="1053"/>
      <c r="I220" s="1054"/>
      <c r="J220" s="1054"/>
      <c r="K220" s="1054"/>
      <c r="L220" s="1055"/>
      <c r="M220" s="1056"/>
      <c r="N220" s="1057"/>
      <c r="O220" s="1057"/>
      <c r="P220" s="1057"/>
      <c r="Q220" s="1057"/>
      <c r="R220" s="1057"/>
      <c r="S220" s="1057"/>
      <c r="T220" s="1057"/>
      <c r="U220" s="1057"/>
      <c r="V220" s="1057"/>
      <c r="W220" s="1057"/>
      <c r="X220" s="1057"/>
      <c r="Y220" s="1058"/>
      <c r="Z220" s="1059"/>
      <c r="AA220" s="1060"/>
      <c r="AB220" s="1060"/>
      <c r="AC220" s="1060"/>
      <c r="AD220" s="1053"/>
      <c r="AE220" s="1054"/>
      <c r="AF220" s="1054"/>
      <c r="AG220" s="1054"/>
      <c r="AH220" s="1055"/>
      <c r="AI220" s="1056"/>
      <c r="AJ220" s="1057"/>
      <c r="AK220" s="1057"/>
      <c r="AL220" s="1057"/>
      <c r="AM220" s="1057"/>
      <c r="AN220" s="1057"/>
      <c r="AO220" s="1057"/>
      <c r="AP220" s="1057"/>
      <c r="AQ220" s="1057"/>
      <c r="AR220" s="1057"/>
      <c r="AS220" s="1057"/>
      <c r="AT220" s="1057"/>
      <c r="AU220" s="1058"/>
      <c r="AV220" s="1059"/>
      <c r="AW220" s="1060"/>
      <c r="AX220" s="1060"/>
      <c r="AY220" s="1061"/>
      <c r="BG220">
        <v>24.75</v>
      </c>
    </row>
    <row r="221" spans="2:59" ht="24.75" customHeight="1">
      <c r="B221" s="1118"/>
      <c r="C221" s="1119"/>
      <c r="D221" s="1119"/>
      <c r="E221" s="1119"/>
      <c r="F221" s="1119"/>
      <c r="G221" s="1120"/>
      <c r="H221" s="1044"/>
      <c r="I221" s="1045"/>
      <c r="J221" s="1045"/>
      <c r="K221" s="1045"/>
      <c r="L221" s="1046"/>
      <c r="M221" s="1047"/>
      <c r="N221" s="1048"/>
      <c r="O221" s="1048"/>
      <c r="P221" s="1048"/>
      <c r="Q221" s="1048"/>
      <c r="R221" s="1048"/>
      <c r="S221" s="1048"/>
      <c r="T221" s="1048"/>
      <c r="U221" s="1048"/>
      <c r="V221" s="1048"/>
      <c r="W221" s="1048"/>
      <c r="X221" s="1048"/>
      <c r="Y221" s="1049"/>
      <c r="Z221" s="1050"/>
      <c r="AA221" s="1051"/>
      <c r="AB221" s="1051"/>
      <c r="AC221" s="1051"/>
      <c r="AD221" s="1044"/>
      <c r="AE221" s="1045"/>
      <c r="AF221" s="1045"/>
      <c r="AG221" s="1045"/>
      <c r="AH221" s="1046"/>
      <c r="AI221" s="1047"/>
      <c r="AJ221" s="1048"/>
      <c r="AK221" s="1048"/>
      <c r="AL221" s="1048"/>
      <c r="AM221" s="1048"/>
      <c r="AN221" s="1048"/>
      <c r="AO221" s="1048"/>
      <c r="AP221" s="1048"/>
      <c r="AQ221" s="1048"/>
      <c r="AR221" s="1048"/>
      <c r="AS221" s="1048"/>
      <c r="AT221" s="1048"/>
      <c r="AU221" s="1049"/>
      <c r="AV221" s="1050"/>
      <c r="AW221" s="1051"/>
      <c r="AX221" s="1051"/>
      <c r="AY221" s="1052"/>
      <c r="BG221">
        <v>24.75</v>
      </c>
    </row>
    <row r="222" spans="2:59" ht="24.75" customHeight="1">
      <c r="B222" s="1118"/>
      <c r="C222" s="1119"/>
      <c r="D222" s="1119"/>
      <c r="E222" s="1119"/>
      <c r="F222" s="1119"/>
      <c r="G222" s="1120"/>
      <c r="H222" s="1086" t="s">
        <v>26</v>
      </c>
      <c r="I222" s="1080"/>
      <c r="J222" s="1080"/>
      <c r="K222" s="1080"/>
      <c r="L222" s="1080"/>
      <c r="M222" s="1087"/>
      <c r="N222" s="1088"/>
      <c r="O222" s="1088"/>
      <c r="P222" s="1088"/>
      <c r="Q222" s="1088"/>
      <c r="R222" s="1088"/>
      <c r="S222" s="1088"/>
      <c r="T222" s="1088"/>
      <c r="U222" s="1088"/>
      <c r="V222" s="1088"/>
      <c r="W222" s="1088"/>
      <c r="X222" s="1088"/>
      <c r="Y222" s="1089"/>
      <c r="Z222" s="1090">
        <f>SUM(Z214:AC221)</f>
        <v>74</v>
      </c>
      <c r="AA222" s="1091"/>
      <c r="AB222" s="1091"/>
      <c r="AC222" s="1092"/>
      <c r="AD222" s="1086" t="s">
        <v>26</v>
      </c>
      <c r="AE222" s="1080"/>
      <c r="AF222" s="1080"/>
      <c r="AG222" s="1080"/>
      <c r="AH222" s="1080"/>
      <c r="AI222" s="1087"/>
      <c r="AJ222" s="1088"/>
      <c r="AK222" s="1088"/>
      <c r="AL222" s="1088"/>
      <c r="AM222" s="1088"/>
      <c r="AN222" s="1088"/>
      <c r="AO222" s="1088"/>
      <c r="AP222" s="1088"/>
      <c r="AQ222" s="1088"/>
      <c r="AR222" s="1088"/>
      <c r="AS222" s="1088"/>
      <c r="AT222" s="1088"/>
      <c r="AU222" s="1089"/>
      <c r="AV222" s="1090">
        <f>SUM(AV214:AY221)</f>
        <v>4.5999999999999996</v>
      </c>
      <c r="AW222" s="1091"/>
      <c r="AX222" s="1091"/>
      <c r="AY222" s="1093"/>
      <c r="BG222">
        <v>24.75</v>
      </c>
    </row>
    <row r="223" spans="2:59" ht="24.75" customHeight="1">
      <c r="B223" s="1118"/>
      <c r="C223" s="1119"/>
      <c r="D223" s="1119"/>
      <c r="E223" s="1119"/>
      <c r="F223" s="1119"/>
      <c r="G223" s="1120"/>
      <c r="H223" s="1073" t="s">
        <v>1423</v>
      </c>
      <c r="I223" s="1373"/>
      <c r="J223" s="1373"/>
      <c r="K223" s="1373"/>
      <c r="L223" s="1373"/>
      <c r="M223" s="1373"/>
      <c r="N223" s="1373"/>
      <c r="O223" s="1373"/>
      <c r="P223" s="1373"/>
      <c r="Q223" s="1373"/>
      <c r="R223" s="1373"/>
      <c r="S223" s="1373"/>
      <c r="T223" s="1373"/>
      <c r="U223" s="1373"/>
      <c r="V223" s="1373"/>
      <c r="W223" s="1373"/>
      <c r="X223" s="1373"/>
      <c r="Y223" s="1373"/>
      <c r="Z223" s="1373"/>
      <c r="AA223" s="1373"/>
      <c r="AB223" s="1373"/>
      <c r="AC223" s="1374"/>
      <c r="AD223" s="1073" t="s">
        <v>1424</v>
      </c>
      <c r="AE223" s="1373"/>
      <c r="AF223" s="1373"/>
      <c r="AG223" s="1373"/>
      <c r="AH223" s="1373"/>
      <c r="AI223" s="1373"/>
      <c r="AJ223" s="1373"/>
      <c r="AK223" s="1373"/>
      <c r="AL223" s="1373"/>
      <c r="AM223" s="1373"/>
      <c r="AN223" s="1373"/>
      <c r="AO223" s="1373"/>
      <c r="AP223" s="1373"/>
      <c r="AQ223" s="1373"/>
      <c r="AR223" s="1373"/>
      <c r="AS223" s="1373"/>
      <c r="AT223" s="1373"/>
      <c r="AU223" s="1373"/>
      <c r="AV223" s="1373"/>
      <c r="AW223" s="1373"/>
      <c r="AX223" s="1373"/>
      <c r="AY223" s="1389"/>
      <c r="BG223">
        <v>24.75</v>
      </c>
    </row>
    <row r="224" spans="2:59" ht="24.75" customHeight="1">
      <c r="B224" s="1118"/>
      <c r="C224" s="1119"/>
      <c r="D224" s="1119"/>
      <c r="E224" s="1119"/>
      <c r="F224" s="1119"/>
      <c r="G224" s="1120"/>
      <c r="H224" s="1077" t="s">
        <v>23</v>
      </c>
      <c r="I224" s="1078"/>
      <c r="J224" s="1078"/>
      <c r="K224" s="1078"/>
      <c r="L224" s="1078"/>
      <c r="M224" s="1079" t="s">
        <v>24</v>
      </c>
      <c r="N224" s="1080"/>
      <c r="O224" s="1080"/>
      <c r="P224" s="1080"/>
      <c r="Q224" s="1080"/>
      <c r="R224" s="1080"/>
      <c r="S224" s="1080"/>
      <c r="T224" s="1080"/>
      <c r="U224" s="1080"/>
      <c r="V224" s="1080"/>
      <c r="W224" s="1080"/>
      <c r="X224" s="1080"/>
      <c r="Y224" s="1081"/>
      <c r="Z224" s="1082" t="s">
        <v>25</v>
      </c>
      <c r="AA224" s="1083"/>
      <c r="AB224" s="1083"/>
      <c r="AC224" s="1084"/>
      <c r="AD224" s="1077" t="s">
        <v>23</v>
      </c>
      <c r="AE224" s="1078"/>
      <c r="AF224" s="1078"/>
      <c r="AG224" s="1078"/>
      <c r="AH224" s="1078"/>
      <c r="AI224" s="1079" t="s">
        <v>24</v>
      </c>
      <c r="AJ224" s="1080"/>
      <c r="AK224" s="1080"/>
      <c r="AL224" s="1080"/>
      <c r="AM224" s="1080"/>
      <c r="AN224" s="1080"/>
      <c r="AO224" s="1080"/>
      <c r="AP224" s="1080"/>
      <c r="AQ224" s="1080"/>
      <c r="AR224" s="1080"/>
      <c r="AS224" s="1080"/>
      <c r="AT224" s="1080"/>
      <c r="AU224" s="1081"/>
      <c r="AV224" s="1082" t="s">
        <v>25</v>
      </c>
      <c r="AW224" s="1083"/>
      <c r="AX224" s="1083"/>
      <c r="AY224" s="1085"/>
      <c r="BG224">
        <v>24.75</v>
      </c>
    </row>
    <row r="225" spans="2:59" ht="24.75" customHeight="1">
      <c r="B225" s="1118"/>
      <c r="C225" s="1119"/>
      <c r="D225" s="1119"/>
      <c r="E225" s="1119"/>
      <c r="F225" s="1119"/>
      <c r="G225" s="1120"/>
      <c r="H225" s="1063"/>
      <c r="I225" s="1064"/>
      <c r="J225" s="1064"/>
      <c r="K225" s="1064"/>
      <c r="L225" s="1065"/>
      <c r="M225" s="1066"/>
      <c r="N225" s="1067"/>
      <c r="O225" s="1067"/>
      <c r="P225" s="1067"/>
      <c r="Q225" s="1067"/>
      <c r="R225" s="1067"/>
      <c r="S225" s="1067"/>
      <c r="T225" s="1067"/>
      <c r="U225" s="1067"/>
      <c r="V225" s="1067"/>
      <c r="W225" s="1067"/>
      <c r="X225" s="1067"/>
      <c r="Y225" s="1068"/>
      <c r="Z225" s="1069"/>
      <c r="AA225" s="1070"/>
      <c r="AB225" s="1070"/>
      <c r="AC225" s="1071"/>
      <c r="AD225" s="1063" t="s">
        <v>1407</v>
      </c>
      <c r="AE225" s="1064"/>
      <c r="AF225" s="1064"/>
      <c r="AG225" s="1064"/>
      <c r="AH225" s="1065"/>
      <c r="AI225" s="1066" t="s">
        <v>1425</v>
      </c>
      <c r="AJ225" s="1067"/>
      <c r="AK225" s="1067"/>
      <c r="AL225" s="1067"/>
      <c r="AM225" s="1067"/>
      <c r="AN225" s="1067"/>
      <c r="AO225" s="1067"/>
      <c r="AP225" s="1067"/>
      <c r="AQ225" s="1067"/>
      <c r="AR225" s="1067"/>
      <c r="AS225" s="1067"/>
      <c r="AT225" s="1067"/>
      <c r="AU225" s="1068"/>
      <c r="AV225" s="1069">
        <v>1.2</v>
      </c>
      <c r="AW225" s="1070"/>
      <c r="AX225" s="1070"/>
      <c r="AY225" s="1072"/>
      <c r="BG225">
        <v>24.75</v>
      </c>
    </row>
    <row r="226" spans="2:59" ht="24.75" customHeight="1">
      <c r="B226" s="1118"/>
      <c r="C226" s="1119"/>
      <c r="D226" s="1119"/>
      <c r="E226" s="1119"/>
      <c r="F226" s="1119"/>
      <c r="G226" s="1120"/>
      <c r="H226" s="1053"/>
      <c r="I226" s="1054"/>
      <c r="J226" s="1054"/>
      <c r="K226" s="1054"/>
      <c r="L226" s="1055"/>
      <c r="M226" s="1056"/>
      <c r="N226" s="1057"/>
      <c r="O226" s="1057"/>
      <c r="P226" s="1057"/>
      <c r="Q226" s="1057"/>
      <c r="R226" s="1057"/>
      <c r="S226" s="1057"/>
      <c r="T226" s="1057"/>
      <c r="U226" s="1057"/>
      <c r="V226" s="1057"/>
      <c r="W226" s="1057"/>
      <c r="X226" s="1057"/>
      <c r="Y226" s="1058"/>
      <c r="Z226" s="1059"/>
      <c r="AA226" s="1060"/>
      <c r="AB226" s="1060"/>
      <c r="AC226" s="1062"/>
      <c r="AD226" s="1053"/>
      <c r="AE226" s="1054"/>
      <c r="AF226" s="1054"/>
      <c r="AG226" s="1054"/>
      <c r="AH226" s="1055"/>
      <c r="AI226" s="1056"/>
      <c r="AJ226" s="1057"/>
      <c r="AK226" s="1057"/>
      <c r="AL226" s="1057"/>
      <c r="AM226" s="1057"/>
      <c r="AN226" s="1057"/>
      <c r="AO226" s="1057"/>
      <c r="AP226" s="1057"/>
      <c r="AQ226" s="1057"/>
      <c r="AR226" s="1057"/>
      <c r="AS226" s="1057"/>
      <c r="AT226" s="1057"/>
      <c r="AU226" s="1058"/>
      <c r="AV226" s="1059"/>
      <c r="AW226" s="1060"/>
      <c r="AX226" s="1060"/>
      <c r="AY226" s="1061"/>
      <c r="BG226">
        <v>24.75</v>
      </c>
    </row>
    <row r="227" spans="2:59" ht="24.75" customHeight="1">
      <c r="B227" s="1118"/>
      <c r="C227" s="1119"/>
      <c r="D227" s="1119"/>
      <c r="E227" s="1119"/>
      <c r="F227" s="1119"/>
      <c r="G227" s="1120"/>
      <c r="H227" s="1053"/>
      <c r="I227" s="1054"/>
      <c r="J227" s="1054"/>
      <c r="K227" s="1054"/>
      <c r="L227" s="1055"/>
      <c r="M227" s="1056"/>
      <c r="N227" s="1057"/>
      <c r="O227" s="1057"/>
      <c r="P227" s="1057"/>
      <c r="Q227" s="1057"/>
      <c r="R227" s="1057"/>
      <c r="S227" s="1057"/>
      <c r="T227" s="1057"/>
      <c r="U227" s="1057"/>
      <c r="V227" s="1057"/>
      <c r="W227" s="1057"/>
      <c r="X227" s="1057"/>
      <c r="Y227" s="1058"/>
      <c r="Z227" s="1059"/>
      <c r="AA227" s="1060"/>
      <c r="AB227" s="1060"/>
      <c r="AC227" s="1062"/>
      <c r="AD227" s="1053"/>
      <c r="AE227" s="1054"/>
      <c r="AF227" s="1054"/>
      <c r="AG227" s="1054"/>
      <c r="AH227" s="1055"/>
      <c r="AI227" s="1056"/>
      <c r="AJ227" s="1057"/>
      <c r="AK227" s="1057"/>
      <c r="AL227" s="1057"/>
      <c r="AM227" s="1057"/>
      <c r="AN227" s="1057"/>
      <c r="AO227" s="1057"/>
      <c r="AP227" s="1057"/>
      <c r="AQ227" s="1057"/>
      <c r="AR227" s="1057"/>
      <c r="AS227" s="1057"/>
      <c r="AT227" s="1057"/>
      <c r="AU227" s="1058"/>
      <c r="AV227" s="1059"/>
      <c r="AW227" s="1060"/>
      <c r="AX227" s="1060"/>
      <c r="AY227" s="1061"/>
      <c r="BG227">
        <v>24.75</v>
      </c>
    </row>
    <row r="228" spans="2:59" ht="24.75" customHeight="1">
      <c r="B228" s="1118"/>
      <c r="C228" s="1119"/>
      <c r="D228" s="1119"/>
      <c r="E228" s="1119"/>
      <c r="F228" s="1119"/>
      <c r="G228" s="1120"/>
      <c r="H228" s="1053"/>
      <c r="I228" s="1054"/>
      <c r="J228" s="1054"/>
      <c r="K228" s="1054"/>
      <c r="L228" s="1055"/>
      <c r="M228" s="1056"/>
      <c r="N228" s="1057"/>
      <c r="O228" s="1057"/>
      <c r="P228" s="1057"/>
      <c r="Q228" s="1057"/>
      <c r="R228" s="1057"/>
      <c r="S228" s="1057"/>
      <c r="T228" s="1057"/>
      <c r="U228" s="1057"/>
      <c r="V228" s="1057"/>
      <c r="W228" s="1057"/>
      <c r="X228" s="1057"/>
      <c r="Y228" s="1058"/>
      <c r="Z228" s="1059"/>
      <c r="AA228" s="1060"/>
      <c r="AB228" s="1060"/>
      <c r="AC228" s="1062"/>
      <c r="AD228" s="1053"/>
      <c r="AE228" s="1054"/>
      <c r="AF228" s="1054"/>
      <c r="AG228" s="1054"/>
      <c r="AH228" s="1055"/>
      <c r="AI228" s="1056"/>
      <c r="AJ228" s="1057"/>
      <c r="AK228" s="1057"/>
      <c r="AL228" s="1057"/>
      <c r="AM228" s="1057"/>
      <c r="AN228" s="1057"/>
      <c r="AO228" s="1057"/>
      <c r="AP228" s="1057"/>
      <c r="AQ228" s="1057"/>
      <c r="AR228" s="1057"/>
      <c r="AS228" s="1057"/>
      <c r="AT228" s="1057"/>
      <c r="AU228" s="1058"/>
      <c r="AV228" s="1059"/>
      <c r="AW228" s="1060"/>
      <c r="AX228" s="1060"/>
      <c r="AY228" s="1061"/>
      <c r="BG228">
        <v>24.75</v>
      </c>
    </row>
    <row r="229" spans="2:59" ht="24.75" customHeight="1">
      <c r="B229" s="1118"/>
      <c r="C229" s="1119"/>
      <c r="D229" s="1119"/>
      <c r="E229" s="1119"/>
      <c r="F229" s="1119"/>
      <c r="G229" s="1120"/>
      <c r="H229" s="1053"/>
      <c r="I229" s="1054"/>
      <c r="J229" s="1054"/>
      <c r="K229" s="1054"/>
      <c r="L229" s="1055"/>
      <c r="M229" s="1056"/>
      <c r="N229" s="1057"/>
      <c r="O229" s="1057"/>
      <c r="P229" s="1057"/>
      <c r="Q229" s="1057"/>
      <c r="R229" s="1057"/>
      <c r="S229" s="1057"/>
      <c r="T229" s="1057"/>
      <c r="U229" s="1057"/>
      <c r="V229" s="1057"/>
      <c r="W229" s="1057"/>
      <c r="X229" s="1057"/>
      <c r="Y229" s="1058"/>
      <c r="Z229" s="1059"/>
      <c r="AA229" s="1060"/>
      <c r="AB229" s="1060"/>
      <c r="AC229" s="1060"/>
      <c r="AD229" s="1053"/>
      <c r="AE229" s="1054"/>
      <c r="AF229" s="1054"/>
      <c r="AG229" s="1054"/>
      <c r="AH229" s="1055"/>
      <c r="AI229" s="1056"/>
      <c r="AJ229" s="1057"/>
      <c r="AK229" s="1057"/>
      <c r="AL229" s="1057"/>
      <c r="AM229" s="1057"/>
      <c r="AN229" s="1057"/>
      <c r="AO229" s="1057"/>
      <c r="AP229" s="1057"/>
      <c r="AQ229" s="1057"/>
      <c r="AR229" s="1057"/>
      <c r="AS229" s="1057"/>
      <c r="AT229" s="1057"/>
      <c r="AU229" s="1058"/>
      <c r="AV229" s="1059"/>
      <c r="AW229" s="1060"/>
      <c r="AX229" s="1060"/>
      <c r="AY229" s="1061"/>
      <c r="BG229">
        <v>24.75</v>
      </c>
    </row>
    <row r="230" spans="2:59" ht="24.75" customHeight="1">
      <c r="B230" s="1118"/>
      <c r="C230" s="1119"/>
      <c r="D230" s="1119"/>
      <c r="E230" s="1119"/>
      <c r="F230" s="1119"/>
      <c r="G230" s="1120"/>
      <c r="H230" s="1053"/>
      <c r="I230" s="1054"/>
      <c r="J230" s="1054"/>
      <c r="K230" s="1054"/>
      <c r="L230" s="1055"/>
      <c r="M230" s="1056"/>
      <c r="N230" s="1057"/>
      <c r="O230" s="1057"/>
      <c r="P230" s="1057"/>
      <c r="Q230" s="1057"/>
      <c r="R230" s="1057"/>
      <c r="S230" s="1057"/>
      <c r="T230" s="1057"/>
      <c r="U230" s="1057"/>
      <c r="V230" s="1057"/>
      <c r="W230" s="1057"/>
      <c r="X230" s="1057"/>
      <c r="Y230" s="1058"/>
      <c r="Z230" s="1059"/>
      <c r="AA230" s="1060"/>
      <c r="AB230" s="1060"/>
      <c r="AC230" s="1060"/>
      <c r="AD230" s="1053"/>
      <c r="AE230" s="1054"/>
      <c r="AF230" s="1054"/>
      <c r="AG230" s="1054"/>
      <c r="AH230" s="1055"/>
      <c r="AI230" s="1056"/>
      <c r="AJ230" s="1057"/>
      <c r="AK230" s="1057"/>
      <c r="AL230" s="1057"/>
      <c r="AM230" s="1057"/>
      <c r="AN230" s="1057"/>
      <c r="AO230" s="1057"/>
      <c r="AP230" s="1057"/>
      <c r="AQ230" s="1057"/>
      <c r="AR230" s="1057"/>
      <c r="AS230" s="1057"/>
      <c r="AT230" s="1057"/>
      <c r="AU230" s="1058"/>
      <c r="AV230" s="1059"/>
      <c r="AW230" s="1060"/>
      <c r="AX230" s="1060"/>
      <c r="AY230" s="1061"/>
      <c r="BG230">
        <v>24.75</v>
      </c>
    </row>
    <row r="231" spans="2:59" ht="24.75" customHeight="1">
      <c r="B231" s="1118"/>
      <c r="C231" s="1119"/>
      <c r="D231" s="1119"/>
      <c r="E231" s="1119"/>
      <c r="F231" s="1119"/>
      <c r="G231" s="1120"/>
      <c r="H231" s="1053"/>
      <c r="I231" s="1054"/>
      <c r="J231" s="1054"/>
      <c r="K231" s="1054"/>
      <c r="L231" s="1055"/>
      <c r="M231" s="1056"/>
      <c r="N231" s="1057"/>
      <c r="O231" s="1057"/>
      <c r="P231" s="1057"/>
      <c r="Q231" s="1057"/>
      <c r="R231" s="1057"/>
      <c r="S231" s="1057"/>
      <c r="T231" s="1057"/>
      <c r="U231" s="1057"/>
      <c r="V231" s="1057"/>
      <c r="W231" s="1057"/>
      <c r="X231" s="1057"/>
      <c r="Y231" s="1058"/>
      <c r="Z231" s="1059"/>
      <c r="AA231" s="1060"/>
      <c r="AB231" s="1060"/>
      <c r="AC231" s="1060"/>
      <c r="AD231" s="1053"/>
      <c r="AE231" s="1054"/>
      <c r="AF231" s="1054"/>
      <c r="AG231" s="1054"/>
      <c r="AH231" s="1055"/>
      <c r="AI231" s="1056"/>
      <c r="AJ231" s="1057"/>
      <c r="AK231" s="1057"/>
      <c r="AL231" s="1057"/>
      <c r="AM231" s="1057"/>
      <c r="AN231" s="1057"/>
      <c r="AO231" s="1057"/>
      <c r="AP231" s="1057"/>
      <c r="AQ231" s="1057"/>
      <c r="AR231" s="1057"/>
      <c r="AS231" s="1057"/>
      <c r="AT231" s="1057"/>
      <c r="AU231" s="1058"/>
      <c r="AV231" s="1059"/>
      <c r="AW231" s="1060"/>
      <c r="AX231" s="1060"/>
      <c r="AY231" s="1061"/>
      <c r="BG231">
        <v>24.75</v>
      </c>
    </row>
    <row r="232" spans="2:59" ht="24.75" customHeight="1">
      <c r="B232" s="1118"/>
      <c r="C232" s="1119"/>
      <c r="D232" s="1119"/>
      <c r="E232" s="1119"/>
      <c r="F232" s="1119"/>
      <c r="G232" s="1120"/>
      <c r="H232" s="1044"/>
      <c r="I232" s="1045"/>
      <c r="J232" s="1045"/>
      <c r="K232" s="1045"/>
      <c r="L232" s="1046"/>
      <c r="M232" s="1047"/>
      <c r="N232" s="1048"/>
      <c r="O232" s="1048"/>
      <c r="P232" s="1048"/>
      <c r="Q232" s="1048"/>
      <c r="R232" s="1048"/>
      <c r="S232" s="1048"/>
      <c r="T232" s="1048"/>
      <c r="U232" s="1048"/>
      <c r="V232" s="1048"/>
      <c r="W232" s="1048"/>
      <c r="X232" s="1048"/>
      <c r="Y232" s="1049"/>
      <c r="Z232" s="1050"/>
      <c r="AA232" s="1051"/>
      <c r="AB232" s="1051"/>
      <c r="AC232" s="1051"/>
      <c r="AD232" s="1044"/>
      <c r="AE232" s="1045"/>
      <c r="AF232" s="1045"/>
      <c r="AG232" s="1045"/>
      <c r="AH232" s="1046"/>
      <c r="AI232" s="1047"/>
      <c r="AJ232" s="1048"/>
      <c r="AK232" s="1048"/>
      <c r="AL232" s="1048"/>
      <c r="AM232" s="1048"/>
      <c r="AN232" s="1048"/>
      <c r="AO232" s="1048"/>
      <c r="AP232" s="1048"/>
      <c r="AQ232" s="1048"/>
      <c r="AR232" s="1048"/>
      <c r="AS232" s="1048"/>
      <c r="AT232" s="1048"/>
      <c r="AU232" s="1049"/>
      <c r="AV232" s="1050"/>
      <c r="AW232" s="1051"/>
      <c r="AX232" s="1051"/>
      <c r="AY232" s="1052"/>
      <c r="BG232">
        <v>24.75</v>
      </c>
    </row>
    <row r="233" spans="2:59" ht="24.75" customHeight="1" thickBot="1">
      <c r="B233" s="1121"/>
      <c r="C233" s="1122"/>
      <c r="D233" s="1122"/>
      <c r="E233" s="1122"/>
      <c r="F233" s="1122"/>
      <c r="G233" s="1123"/>
      <c r="H233" s="1035" t="s">
        <v>26</v>
      </c>
      <c r="I233" s="1036"/>
      <c r="J233" s="1036"/>
      <c r="K233" s="1036"/>
      <c r="L233" s="1036"/>
      <c r="M233" s="1037"/>
      <c r="N233" s="1038"/>
      <c r="O233" s="1038"/>
      <c r="P233" s="1038"/>
      <c r="Q233" s="1038"/>
      <c r="R233" s="1038"/>
      <c r="S233" s="1038"/>
      <c r="T233" s="1038"/>
      <c r="U233" s="1038"/>
      <c r="V233" s="1038"/>
      <c r="W233" s="1038"/>
      <c r="X233" s="1038"/>
      <c r="Y233" s="1039"/>
      <c r="Z233" s="1040">
        <f>SUM(Z225:AC232)</f>
        <v>0</v>
      </c>
      <c r="AA233" s="1041"/>
      <c r="AB233" s="1041"/>
      <c r="AC233" s="1042"/>
      <c r="AD233" s="1035" t="s">
        <v>26</v>
      </c>
      <c r="AE233" s="1036"/>
      <c r="AF233" s="1036"/>
      <c r="AG233" s="1036"/>
      <c r="AH233" s="1036"/>
      <c r="AI233" s="1037"/>
      <c r="AJ233" s="1038"/>
      <c r="AK233" s="1038"/>
      <c r="AL233" s="1038"/>
      <c r="AM233" s="1038"/>
      <c r="AN233" s="1038"/>
      <c r="AO233" s="1038"/>
      <c r="AP233" s="1038"/>
      <c r="AQ233" s="1038"/>
      <c r="AR233" s="1038"/>
      <c r="AS233" s="1038"/>
      <c r="AT233" s="1038"/>
      <c r="AU233" s="1039"/>
      <c r="AV233" s="1040">
        <f>SUM(AV225:AV232)</f>
        <v>1.2</v>
      </c>
      <c r="AW233" s="1041"/>
      <c r="AX233" s="1041"/>
      <c r="AY233" s="1043"/>
      <c r="BG233">
        <v>24.75</v>
      </c>
    </row>
    <row r="234" spans="2:59" ht="24.75" customHeight="1">
      <c r="B234" s="1115" t="s">
        <v>1401</v>
      </c>
      <c r="C234" s="1116"/>
      <c r="D234" s="1116"/>
      <c r="E234" s="1116"/>
      <c r="F234" s="1116"/>
      <c r="G234" s="1117"/>
      <c r="H234" s="1124" t="s">
        <v>1426</v>
      </c>
      <c r="I234" s="1125"/>
      <c r="J234" s="1125"/>
      <c r="K234" s="1125"/>
      <c r="L234" s="1125"/>
      <c r="M234" s="1125"/>
      <c r="N234" s="1125"/>
      <c r="O234" s="1125"/>
      <c r="P234" s="1125"/>
      <c r="Q234" s="1125"/>
      <c r="R234" s="1125"/>
      <c r="S234" s="1125"/>
      <c r="T234" s="1125"/>
      <c r="U234" s="1125"/>
      <c r="V234" s="1125"/>
      <c r="W234" s="1125"/>
      <c r="X234" s="1125"/>
      <c r="Y234" s="1125"/>
      <c r="Z234" s="1125"/>
      <c r="AA234" s="1125"/>
      <c r="AB234" s="1125"/>
      <c r="AC234" s="1127"/>
      <c r="AD234" s="1124" t="s">
        <v>1396</v>
      </c>
      <c r="AE234" s="1125"/>
      <c r="AF234" s="1125"/>
      <c r="AG234" s="1125"/>
      <c r="AH234" s="1125"/>
      <c r="AI234" s="1125"/>
      <c r="AJ234" s="1125"/>
      <c r="AK234" s="1125"/>
      <c r="AL234" s="1125"/>
      <c r="AM234" s="1125"/>
      <c r="AN234" s="1125"/>
      <c r="AO234" s="1125"/>
      <c r="AP234" s="1125"/>
      <c r="AQ234" s="1125"/>
      <c r="AR234" s="1125"/>
      <c r="AS234" s="1125"/>
      <c r="AT234" s="1125"/>
      <c r="AU234" s="1125"/>
      <c r="AV234" s="1125"/>
      <c r="AW234" s="1125"/>
      <c r="AX234" s="1125"/>
      <c r="AY234" s="1127"/>
      <c r="BG234">
        <v>24.75</v>
      </c>
    </row>
    <row r="235" spans="2:59" ht="24.75" customHeight="1">
      <c r="B235" s="1118"/>
      <c r="C235" s="1119"/>
      <c r="D235" s="1119"/>
      <c r="E235" s="1119"/>
      <c r="F235" s="1119"/>
      <c r="G235" s="1120"/>
      <c r="H235" s="1128" t="s">
        <v>23</v>
      </c>
      <c r="I235" s="1094"/>
      <c r="J235" s="1094"/>
      <c r="K235" s="1094"/>
      <c r="L235" s="1095"/>
      <c r="M235" s="1079" t="s">
        <v>24</v>
      </c>
      <c r="N235" s="1094"/>
      <c r="O235" s="1094"/>
      <c r="P235" s="1094"/>
      <c r="Q235" s="1094"/>
      <c r="R235" s="1094"/>
      <c r="S235" s="1094"/>
      <c r="T235" s="1094"/>
      <c r="U235" s="1094"/>
      <c r="V235" s="1094"/>
      <c r="W235" s="1094"/>
      <c r="X235" s="1094"/>
      <c r="Y235" s="1095"/>
      <c r="Z235" s="1082" t="s">
        <v>25</v>
      </c>
      <c r="AA235" s="1096"/>
      <c r="AB235" s="1096"/>
      <c r="AC235" s="1129"/>
      <c r="AD235" s="1128" t="s">
        <v>23</v>
      </c>
      <c r="AE235" s="1094"/>
      <c r="AF235" s="1094"/>
      <c r="AG235" s="1094"/>
      <c r="AH235" s="1095"/>
      <c r="AI235" s="1079" t="s">
        <v>24</v>
      </c>
      <c r="AJ235" s="1094"/>
      <c r="AK235" s="1094"/>
      <c r="AL235" s="1094"/>
      <c r="AM235" s="1094"/>
      <c r="AN235" s="1094"/>
      <c r="AO235" s="1094"/>
      <c r="AP235" s="1094"/>
      <c r="AQ235" s="1094"/>
      <c r="AR235" s="1094"/>
      <c r="AS235" s="1094"/>
      <c r="AT235" s="1094"/>
      <c r="AU235" s="1095"/>
      <c r="AV235" s="1082" t="s">
        <v>25</v>
      </c>
      <c r="AW235" s="1096"/>
      <c r="AX235" s="1096"/>
      <c r="AY235" s="1097"/>
      <c r="BG235">
        <v>24.75</v>
      </c>
    </row>
    <row r="236" spans="2:59" ht="24.75" customHeight="1">
      <c r="B236" s="1118"/>
      <c r="C236" s="1119"/>
      <c r="D236" s="1119"/>
      <c r="E236" s="1119"/>
      <c r="F236" s="1119"/>
      <c r="G236" s="1120"/>
      <c r="H236" s="1063"/>
      <c r="I236" s="1064"/>
      <c r="J236" s="1064"/>
      <c r="K236" s="1064"/>
      <c r="L236" s="1065"/>
      <c r="M236" s="1066"/>
      <c r="N236" s="1101"/>
      <c r="O236" s="1101"/>
      <c r="P236" s="1101"/>
      <c r="Q236" s="1101"/>
      <c r="R236" s="1101"/>
      <c r="S236" s="1101"/>
      <c r="T236" s="1101"/>
      <c r="U236" s="1101"/>
      <c r="V236" s="1101"/>
      <c r="W236" s="1101"/>
      <c r="X236" s="1101"/>
      <c r="Y236" s="1102"/>
      <c r="Z236" s="1069"/>
      <c r="AA236" s="1070"/>
      <c r="AB236" s="1070"/>
      <c r="AC236" s="1103"/>
      <c r="AD236" s="1063"/>
      <c r="AE236" s="1064"/>
      <c r="AF236" s="1064"/>
      <c r="AG236" s="1064"/>
      <c r="AH236" s="1065"/>
      <c r="AI236" s="1066"/>
      <c r="AJ236" s="1101"/>
      <c r="AK236" s="1101"/>
      <c r="AL236" s="1101"/>
      <c r="AM236" s="1101"/>
      <c r="AN236" s="1101"/>
      <c r="AO236" s="1101"/>
      <c r="AP236" s="1101"/>
      <c r="AQ236" s="1101"/>
      <c r="AR236" s="1101"/>
      <c r="AS236" s="1101"/>
      <c r="AT236" s="1101"/>
      <c r="AU236" s="1102"/>
      <c r="AV236" s="1386"/>
      <c r="AW236" s="1387"/>
      <c r="AX236" s="1387"/>
      <c r="AY236" s="1388"/>
      <c r="BG236">
        <v>24.75</v>
      </c>
    </row>
    <row r="237" spans="2:59" ht="24.75" customHeight="1">
      <c r="B237" s="1118"/>
      <c r="C237" s="1119"/>
      <c r="D237" s="1119"/>
      <c r="E237" s="1119"/>
      <c r="F237" s="1119"/>
      <c r="G237" s="1120"/>
      <c r="H237" s="1053"/>
      <c r="I237" s="1054"/>
      <c r="J237" s="1054"/>
      <c r="K237" s="1054"/>
      <c r="L237" s="1055"/>
      <c r="M237" s="1056"/>
      <c r="N237" s="1057"/>
      <c r="O237" s="1057"/>
      <c r="P237" s="1057"/>
      <c r="Q237" s="1057"/>
      <c r="R237" s="1057"/>
      <c r="S237" s="1057"/>
      <c r="T237" s="1057"/>
      <c r="U237" s="1057"/>
      <c r="V237" s="1057"/>
      <c r="W237" s="1057"/>
      <c r="X237" s="1057"/>
      <c r="Y237" s="1058"/>
      <c r="Z237" s="1059"/>
      <c r="AA237" s="1060"/>
      <c r="AB237" s="1060"/>
      <c r="AC237" s="1062"/>
      <c r="AD237" s="1053"/>
      <c r="AE237" s="1054"/>
      <c r="AF237" s="1054"/>
      <c r="AG237" s="1054"/>
      <c r="AH237" s="1055"/>
      <c r="AI237" s="1056"/>
      <c r="AJ237" s="1057"/>
      <c r="AK237" s="1057"/>
      <c r="AL237" s="1057"/>
      <c r="AM237" s="1057"/>
      <c r="AN237" s="1057"/>
      <c r="AO237" s="1057"/>
      <c r="AP237" s="1057"/>
      <c r="AQ237" s="1057"/>
      <c r="AR237" s="1057"/>
      <c r="AS237" s="1057"/>
      <c r="AT237" s="1057"/>
      <c r="AU237" s="1058"/>
      <c r="AV237" s="1380"/>
      <c r="AW237" s="1381"/>
      <c r="AX237" s="1381"/>
      <c r="AY237" s="1385"/>
      <c r="BG237">
        <v>24.75</v>
      </c>
    </row>
    <row r="238" spans="2:59" ht="24.75" customHeight="1">
      <c r="B238" s="1118"/>
      <c r="C238" s="1119"/>
      <c r="D238" s="1119"/>
      <c r="E238" s="1119"/>
      <c r="F238" s="1119"/>
      <c r="G238" s="1120"/>
      <c r="H238" s="1053"/>
      <c r="I238" s="1054"/>
      <c r="J238" s="1054"/>
      <c r="K238" s="1054"/>
      <c r="L238" s="1055"/>
      <c r="M238" s="1056"/>
      <c r="N238" s="1057"/>
      <c r="O238" s="1057"/>
      <c r="P238" s="1057"/>
      <c r="Q238" s="1057"/>
      <c r="R238" s="1057"/>
      <c r="S238" s="1057"/>
      <c r="T238" s="1057"/>
      <c r="U238" s="1057"/>
      <c r="V238" s="1057"/>
      <c r="W238" s="1057"/>
      <c r="X238" s="1057"/>
      <c r="Y238" s="1058"/>
      <c r="Z238" s="1059"/>
      <c r="AA238" s="1060"/>
      <c r="AB238" s="1060"/>
      <c r="AC238" s="1062"/>
      <c r="AD238" s="1053"/>
      <c r="AE238" s="1054"/>
      <c r="AF238" s="1054"/>
      <c r="AG238" s="1054"/>
      <c r="AH238" s="1055"/>
      <c r="AI238" s="1056"/>
      <c r="AJ238" s="1057"/>
      <c r="AK238" s="1057"/>
      <c r="AL238" s="1057"/>
      <c r="AM238" s="1057"/>
      <c r="AN238" s="1057"/>
      <c r="AO238" s="1057"/>
      <c r="AP238" s="1057"/>
      <c r="AQ238" s="1057"/>
      <c r="AR238" s="1057"/>
      <c r="AS238" s="1057"/>
      <c r="AT238" s="1057"/>
      <c r="AU238" s="1058"/>
      <c r="AV238" s="1380"/>
      <c r="AW238" s="1381"/>
      <c r="AX238" s="1381"/>
      <c r="AY238" s="1385"/>
      <c r="BG238">
        <v>24.75</v>
      </c>
    </row>
    <row r="239" spans="2:59" ht="24.75" customHeight="1">
      <c r="B239" s="1118"/>
      <c r="C239" s="1119"/>
      <c r="D239" s="1119"/>
      <c r="E239" s="1119"/>
      <c r="F239" s="1119"/>
      <c r="G239" s="1120"/>
      <c r="H239" s="1053"/>
      <c r="I239" s="1054"/>
      <c r="J239" s="1054"/>
      <c r="K239" s="1054"/>
      <c r="L239" s="1055"/>
      <c r="M239" s="1056"/>
      <c r="N239" s="1057"/>
      <c r="O239" s="1057"/>
      <c r="P239" s="1057"/>
      <c r="Q239" s="1057"/>
      <c r="R239" s="1057"/>
      <c r="S239" s="1057"/>
      <c r="T239" s="1057"/>
      <c r="U239" s="1057"/>
      <c r="V239" s="1057"/>
      <c r="W239" s="1057"/>
      <c r="X239" s="1057"/>
      <c r="Y239" s="1058"/>
      <c r="Z239" s="1059"/>
      <c r="AA239" s="1060"/>
      <c r="AB239" s="1060"/>
      <c r="AC239" s="1062"/>
      <c r="AD239" s="1053"/>
      <c r="AE239" s="1054"/>
      <c r="AF239" s="1054"/>
      <c r="AG239" s="1054"/>
      <c r="AH239" s="1055"/>
      <c r="AI239" s="1056"/>
      <c r="AJ239" s="1057"/>
      <c r="AK239" s="1057"/>
      <c r="AL239" s="1057"/>
      <c r="AM239" s="1057"/>
      <c r="AN239" s="1057"/>
      <c r="AO239" s="1057"/>
      <c r="AP239" s="1057"/>
      <c r="AQ239" s="1057"/>
      <c r="AR239" s="1057"/>
      <c r="AS239" s="1057"/>
      <c r="AT239" s="1057"/>
      <c r="AU239" s="1058"/>
      <c r="AV239" s="1380"/>
      <c r="AW239" s="1381"/>
      <c r="AX239" s="1381"/>
      <c r="AY239" s="1385"/>
      <c r="BG239">
        <v>24.75</v>
      </c>
    </row>
    <row r="240" spans="2:59" ht="24.75" customHeight="1">
      <c r="B240" s="1118"/>
      <c r="C240" s="1119"/>
      <c r="D240" s="1119"/>
      <c r="E240" s="1119"/>
      <c r="F240" s="1119"/>
      <c r="G240" s="1120"/>
      <c r="H240" s="1053"/>
      <c r="I240" s="1054"/>
      <c r="J240" s="1054"/>
      <c r="K240" s="1054"/>
      <c r="L240" s="1055"/>
      <c r="M240" s="1056"/>
      <c r="N240" s="1057"/>
      <c r="O240" s="1057"/>
      <c r="P240" s="1057"/>
      <c r="Q240" s="1057"/>
      <c r="R240" s="1057"/>
      <c r="S240" s="1057"/>
      <c r="T240" s="1057"/>
      <c r="U240" s="1057"/>
      <c r="V240" s="1057"/>
      <c r="W240" s="1057"/>
      <c r="X240" s="1057"/>
      <c r="Y240" s="1058"/>
      <c r="Z240" s="1059"/>
      <c r="AA240" s="1060"/>
      <c r="AB240" s="1060"/>
      <c r="AC240" s="1060"/>
      <c r="AD240" s="1053"/>
      <c r="AE240" s="1054"/>
      <c r="AF240" s="1054"/>
      <c r="AG240" s="1054"/>
      <c r="AH240" s="1055"/>
      <c r="AI240" s="1056"/>
      <c r="AJ240" s="1057"/>
      <c r="AK240" s="1057"/>
      <c r="AL240" s="1057"/>
      <c r="AM240" s="1057"/>
      <c r="AN240" s="1057"/>
      <c r="AO240" s="1057"/>
      <c r="AP240" s="1057"/>
      <c r="AQ240" s="1057"/>
      <c r="AR240" s="1057"/>
      <c r="AS240" s="1057"/>
      <c r="AT240" s="1057"/>
      <c r="AU240" s="1058"/>
      <c r="AV240" s="1380"/>
      <c r="AW240" s="1381"/>
      <c r="AX240" s="1381"/>
      <c r="AY240" s="1385"/>
      <c r="BG240">
        <v>24.75</v>
      </c>
    </row>
    <row r="241" spans="2:59" ht="24.75" customHeight="1">
      <c r="B241" s="1118"/>
      <c r="C241" s="1119"/>
      <c r="D241" s="1119"/>
      <c r="E241" s="1119"/>
      <c r="F241" s="1119"/>
      <c r="G241" s="1120"/>
      <c r="H241" s="1053"/>
      <c r="I241" s="1054"/>
      <c r="J241" s="1054"/>
      <c r="K241" s="1054"/>
      <c r="L241" s="1055"/>
      <c r="M241" s="1056"/>
      <c r="N241" s="1057"/>
      <c r="O241" s="1057"/>
      <c r="P241" s="1057"/>
      <c r="Q241" s="1057"/>
      <c r="R241" s="1057"/>
      <c r="S241" s="1057"/>
      <c r="T241" s="1057"/>
      <c r="U241" s="1057"/>
      <c r="V241" s="1057"/>
      <c r="W241" s="1057"/>
      <c r="X241" s="1057"/>
      <c r="Y241" s="1058"/>
      <c r="Z241" s="1059"/>
      <c r="AA241" s="1060"/>
      <c r="AB241" s="1060"/>
      <c r="AC241" s="1060"/>
      <c r="AD241" s="1053"/>
      <c r="AE241" s="1054"/>
      <c r="AF241" s="1054"/>
      <c r="AG241" s="1054"/>
      <c r="AH241" s="1055"/>
      <c r="AI241" s="1056"/>
      <c r="AJ241" s="1057"/>
      <c r="AK241" s="1057"/>
      <c r="AL241" s="1057"/>
      <c r="AM241" s="1057"/>
      <c r="AN241" s="1057"/>
      <c r="AO241" s="1057"/>
      <c r="AP241" s="1057"/>
      <c r="AQ241" s="1057"/>
      <c r="AR241" s="1057"/>
      <c r="AS241" s="1057"/>
      <c r="AT241" s="1057"/>
      <c r="AU241" s="1058"/>
      <c r="AV241" s="1380"/>
      <c r="AW241" s="1381"/>
      <c r="AX241" s="1381"/>
      <c r="AY241" s="1385"/>
      <c r="BG241">
        <v>24.75</v>
      </c>
    </row>
    <row r="242" spans="2:59" ht="24.75" customHeight="1">
      <c r="B242" s="1118"/>
      <c r="C242" s="1119"/>
      <c r="D242" s="1119"/>
      <c r="E242" s="1119"/>
      <c r="F242" s="1119"/>
      <c r="G242" s="1120"/>
      <c r="H242" s="1053"/>
      <c r="I242" s="1054"/>
      <c r="J242" s="1054"/>
      <c r="K242" s="1054"/>
      <c r="L242" s="1055"/>
      <c r="M242" s="1056"/>
      <c r="N242" s="1057"/>
      <c r="O242" s="1057"/>
      <c r="P242" s="1057"/>
      <c r="Q242" s="1057"/>
      <c r="R242" s="1057"/>
      <c r="S242" s="1057"/>
      <c r="T242" s="1057"/>
      <c r="U242" s="1057"/>
      <c r="V242" s="1057"/>
      <c r="W242" s="1057"/>
      <c r="X242" s="1057"/>
      <c r="Y242" s="1058"/>
      <c r="Z242" s="1059"/>
      <c r="AA242" s="1060"/>
      <c r="AB242" s="1060"/>
      <c r="AC242" s="1060"/>
      <c r="AD242" s="1053"/>
      <c r="AE242" s="1054"/>
      <c r="AF242" s="1054"/>
      <c r="AG242" s="1054"/>
      <c r="AH242" s="1055"/>
      <c r="AI242" s="1056"/>
      <c r="AJ242" s="1057"/>
      <c r="AK242" s="1057"/>
      <c r="AL242" s="1057"/>
      <c r="AM242" s="1057"/>
      <c r="AN242" s="1057"/>
      <c r="AO242" s="1057"/>
      <c r="AP242" s="1057"/>
      <c r="AQ242" s="1057"/>
      <c r="AR242" s="1057"/>
      <c r="AS242" s="1057"/>
      <c r="AT242" s="1057"/>
      <c r="AU242" s="1058"/>
      <c r="AV242" s="1380"/>
      <c r="AW242" s="1381"/>
      <c r="AX242" s="1381"/>
      <c r="AY242" s="1385"/>
      <c r="BG242">
        <v>24.75</v>
      </c>
    </row>
    <row r="243" spans="2:59" ht="24.75" customHeight="1">
      <c r="B243" s="1118"/>
      <c r="C243" s="1119"/>
      <c r="D243" s="1119"/>
      <c r="E243" s="1119"/>
      <c r="F243" s="1119"/>
      <c r="G243" s="1120"/>
      <c r="H243" s="1044"/>
      <c r="I243" s="1045"/>
      <c r="J243" s="1045"/>
      <c r="K243" s="1045"/>
      <c r="L243" s="1046"/>
      <c r="M243" s="1047"/>
      <c r="N243" s="1048"/>
      <c r="O243" s="1048"/>
      <c r="P243" s="1048"/>
      <c r="Q243" s="1048"/>
      <c r="R243" s="1048"/>
      <c r="S243" s="1048"/>
      <c r="T243" s="1048"/>
      <c r="U243" s="1048"/>
      <c r="V243" s="1048"/>
      <c r="W243" s="1048"/>
      <c r="X243" s="1048"/>
      <c r="Y243" s="1049"/>
      <c r="Z243" s="1050"/>
      <c r="AA243" s="1051"/>
      <c r="AB243" s="1051"/>
      <c r="AC243" s="1051"/>
      <c r="AD243" s="1044"/>
      <c r="AE243" s="1045"/>
      <c r="AF243" s="1045"/>
      <c r="AG243" s="1045"/>
      <c r="AH243" s="1046"/>
      <c r="AI243" s="1047"/>
      <c r="AJ243" s="1048"/>
      <c r="AK243" s="1048"/>
      <c r="AL243" s="1048"/>
      <c r="AM243" s="1048"/>
      <c r="AN243" s="1048"/>
      <c r="AO243" s="1048"/>
      <c r="AP243" s="1048"/>
      <c r="AQ243" s="1048"/>
      <c r="AR243" s="1048"/>
      <c r="AS243" s="1048"/>
      <c r="AT243" s="1048"/>
      <c r="AU243" s="1049"/>
      <c r="AV243" s="1378"/>
      <c r="AW243" s="1379"/>
      <c r="AX243" s="1379"/>
      <c r="AY243" s="1384"/>
      <c r="BG243">
        <v>24.75</v>
      </c>
    </row>
    <row r="244" spans="2:59" ht="24.75" customHeight="1">
      <c r="B244" s="1118"/>
      <c r="C244" s="1119"/>
      <c r="D244" s="1119"/>
      <c r="E244" s="1119"/>
      <c r="F244" s="1119"/>
      <c r="G244" s="1120"/>
      <c r="H244" s="1086" t="s">
        <v>26</v>
      </c>
      <c r="I244" s="1080"/>
      <c r="J244" s="1080"/>
      <c r="K244" s="1080"/>
      <c r="L244" s="1080"/>
      <c r="M244" s="1087"/>
      <c r="N244" s="1088"/>
      <c r="O244" s="1088"/>
      <c r="P244" s="1088"/>
      <c r="Q244" s="1088"/>
      <c r="R244" s="1088"/>
      <c r="S244" s="1088"/>
      <c r="T244" s="1088"/>
      <c r="U244" s="1088"/>
      <c r="V244" s="1088"/>
      <c r="W244" s="1088"/>
      <c r="X244" s="1088"/>
      <c r="Y244" s="1089"/>
      <c r="Z244" s="1090">
        <f>SUM(Z236:AC243)</f>
        <v>0</v>
      </c>
      <c r="AA244" s="1091"/>
      <c r="AB244" s="1091"/>
      <c r="AC244" s="1092"/>
      <c r="AD244" s="1086" t="s">
        <v>26</v>
      </c>
      <c r="AE244" s="1080"/>
      <c r="AF244" s="1080"/>
      <c r="AG244" s="1080"/>
      <c r="AH244" s="1080"/>
      <c r="AI244" s="1087"/>
      <c r="AJ244" s="1088"/>
      <c r="AK244" s="1088"/>
      <c r="AL244" s="1088"/>
      <c r="AM244" s="1088"/>
      <c r="AN244" s="1088"/>
      <c r="AO244" s="1088"/>
      <c r="AP244" s="1088"/>
      <c r="AQ244" s="1088"/>
      <c r="AR244" s="1088"/>
      <c r="AS244" s="1088"/>
      <c r="AT244" s="1088"/>
      <c r="AU244" s="1089"/>
      <c r="AV244" s="1375">
        <v>0</v>
      </c>
      <c r="AW244" s="1376"/>
      <c r="AX244" s="1376"/>
      <c r="AY244" s="1383"/>
      <c r="BG244">
        <v>24.75</v>
      </c>
    </row>
    <row r="245" spans="2:59" ht="24.75" customHeight="1">
      <c r="B245" s="1118"/>
      <c r="C245" s="1119"/>
      <c r="D245" s="1119"/>
      <c r="E245" s="1119"/>
      <c r="F245" s="1119"/>
      <c r="G245" s="1120"/>
      <c r="H245" s="1073" t="s">
        <v>1427</v>
      </c>
      <c r="I245" s="1373"/>
      <c r="J245" s="1373"/>
      <c r="K245" s="1373"/>
      <c r="L245" s="1373"/>
      <c r="M245" s="1373"/>
      <c r="N245" s="1373"/>
      <c r="O245" s="1373"/>
      <c r="P245" s="1373"/>
      <c r="Q245" s="1373"/>
      <c r="R245" s="1373"/>
      <c r="S245" s="1373"/>
      <c r="T245" s="1373"/>
      <c r="U245" s="1373"/>
      <c r="V245" s="1373"/>
      <c r="W245" s="1373"/>
      <c r="X245" s="1373"/>
      <c r="Y245" s="1373"/>
      <c r="Z245" s="1373"/>
      <c r="AA245" s="1373"/>
      <c r="AB245" s="1373"/>
      <c r="AC245" s="1374"/>
      <c r="AD245" s="1073" t="s">
        <v>1428</v>
      </c>
      <c r="AE245" s="1074"/>
      <c r="AF245" s="1074"/>
      <c r="AG245" s="1074"/>
      <c r="AH245" s="1074"/>
      <c r="AI245" s="1074"/>
      <c r="AJ245" s="1074"/>
      <c r="AK245" s="1074"/>
      <c r="AL245" s="1074"/>
      <c r="AM245" s="1074"/>
      <c r="AN245" s="1074"/>
      <c r="AO245" s="1074"/>
      <c r="AP245" s="1074"/>
      <c r="AQ245" s="1074"/>
      <c r="AR245" s="1074"/>
      <c r="AS245" s="1074"/>
      <c r="AT245" s="1074"/>
      <c r="AU245" s="1074"/>
      <c r="AV245" s="1074"/>
      <c r="AW245" s="1074"/>
      <c r="AX245" s="1074"/>
      <c r="AY245" s="1076"/>
      <c r="BG245">
        <v>24.75</v>
      </c>
    </row>
    <row r="246" spans="2:59" ht="24.75" customHeight="1">
      <c r="B246" s="1118"/>
      <c r="C246" s="1119"/>
      <c r="D246" s="1119"/>
      <c r="E246" s="1119"/>
      <c r="F246" s="1119"/>
      <c r="G246" s="1120"/>
      <c r="H246" s="1077" t="s">
        <v>23</v>
      </c>
      <c r="I246" s="1078"/>
      <c r="J246" s="1078"/>
      <c r="K246" s="1078"/>
      <c r="L246" s="1078"/>
      <c r="M246" s="1079" t="s">
        <v>24</v>
      </c>
      <c r="N246" s="1080"/>
      <c r="O246" s="1080"/>
      <c r="P246" s="1080"/>
      <c r="Q246" s="1080"/>
      <c r="R246" s="1080"/>
      <c r="S246" s="1080"/>
      <c r="T246" s="1080"/>
      <c r="U246" s="1080"/>
      <c r="V246" s="1080"/>
      <c r="W246" s="1080"/>
      <c r="X246" s="1080"/>
      <c r="Y246" s="1081"/>
      <c r="Z246" s="1082" t="s">
        <v>25</v>
      </c>
      <c r="AA246" s="1083"/>
      <c r="AB246" s="1083"/>
      <c r="AC246" s="1084"/>
      <c r="AD246" s="1077" t="s">
        <v>23</v>
      </c>
      <c r="AE246" s="1078"/>
      <c r="AF246" s="1078"/>
      <c r="AG246" s="1078"/>
      <c r="AH246" s="1078"/>
      <c r="AI246" s="1079" t="s">
        <v>24</v>
      </c>
      <c r="AJ246" s="1080"/>
      <c r="AK246" s="1080"/>
      <c r="AL246" s="1080"/>
      <c r="AM246" s="1080"/>
      <c r="AN246" s="1080"/>
      <c r="AO246" s="1080"/>
      <c r="AP246" s="1080"/>
      <c r="AQ246" s="1080"/>
      <c r="AR246" s="1080"/>
      <c r="AS246" s="1080"/>
      <c r="AT246" s="1080"/>
      <c r="AU246" s="1081"/>
      <c r="AV246" s="1082" t="s">
        <v>25</v>
      </c>
      <c r="AW246" s="1083"/>
      <c r="AX246" s="1083"/>
      <c r="AY246" s="1085"/>
      <c r="BG246">
        <v>24.75</v>
      </c>
    </row>
    <row r="247" spans="2:59" ht="24.75" customHeight="1">
      <c r="B247" s="1118"/>
      <c r="C247" s="1119"/>
      <c r="D247" s="1119"/>
      <c r="E247" s="1119"/>
      <c r="F247" s="1119"/>
      <c r="G247" s="1120"/>
      <c r="H247" s="1063"/>
      <c r="I247" s="1064"/>
      <c r="J247" s="1064"/>
      <c r="K247" s="1064"/>
      <c r="L247" s="1065"/>
      <c r="M247" s="1066"/>
      <c r="N247" s="1067"/>
      <c r="O247" s="1067"/>
      <c r="P247" s="1067"/>
      <c r="Q247" s="1067"/>
      <c r="R247" s="1067"/>
      <c r="S247" s="1067"/>
      <c r="T247" s="1067"/>
      <c r="U247" s="1067"/>
      <c r="V247" s="1067"/>
      <c r="W247" s="1067"/>
      <c r="X247" s="1067"/>
      <c r="Y247" s="1068"/>
      <c r="Z247" s="1380"/>
      <c r="AA247" s="1381"/>
      <c r="AB247" s="1381"/>
      <c r="AC247" s="1382"/>
      <c r="AD247" s="1063"/>
      <c r="AE247" s="1064"/>
      <c r="AF247" s="1064"/>
      <c r="AG247" s="1064"/>
      <c r="AH247" s="1065"/>
      <c r="AI247" s="1066"/>
      <c r="AJ247" s="1067"/>
      <c r="AK247" s="1067"/>
      <c r="AL247" s="1067"/>
      <c r="AM247" s="1067"/>
      <c r="AN247" s="1067"/>
      <c r="AO247" s="1067"/>
      <c r="AP247" s="1067"/>
      <c r="AQ247" s="1067"/>
      <c r="AR247" s="1067"/>
      <c r="AS247" s="1067"/>
      <c r="AT247" s="1067"/>
      <c r="AU247" s="1068"/>
      <c r="AV247" s="1069"/>
      <c r="AW247" s="1070"/>
      <c r="AX247" s="1070"/>
      <c r="AY247" s="1072"/>
      <c r="BG247">
        <v>24.75</v>
      </c>
    </row>
    <row r="248" spans="2:59" ht="24.75" customHeight="1">
      <c r="B248" s="1118"/>
      <c r="C248" s="1119"/>
      <c r="D248" s="1119"/>
      <c r="E248" s="1119"/>
      <c r="F248" s="1119"/>
      <c r="G248" s="1120"/>
      <c r="H248" s="1053"/>
      <c r="I248" s="1054"/>
      <c r="J248" s="1054"/>
      <c r="K248" s="1054"/>
      <c r="L248" s="1055"/>
      <c r="M248" s="1056"/>
      <c r="N248" s="1057"/>
      <c r="O248" s="1057"/>
      <c r="P248" s="1057"/>
      <c r="Q248" s="1057"/>
      <c r="R248" s="1057"/>
      <c r="S248" s="1057"/>
      <c r="T248" s="1057"/>
      <c r="U248" s="1057"/>
      <c r="V248" s="1057"/>
      <c r="W248" s="1057"/>
      <c r="X248" s="1057"/>
      <c r="Y248" s="1058"/>
      <c r="Z248" s="1380"/>
      <c r="AA248" s="1381"/>
      <c r="AB248" s="1381"/>
      <c r="AC248" s="1382"/>
      <c r="AD248" s="1053"/>
      <c r="AE248" s="1054"/>
      <c r="AF248" s="1054"/>
      <c r="AG248" s="1054"/>
      <c r="AH248" s="1055"/>
      <c r="AI248" s="1056"/>
      <c r="AJ248" s="1057"/>
      <c r="AK248" s="1057"/>
      <c r="AL248" s="1057"/>
      <c r="AM248" s="1057"/>
      <c r="AN248" s="1057"/>
      <c r="AO248" s="1057"/>
      <c r="AP248" s="1057"/>
      <c r="AQ248" s="1057"/>
      <c r="AR248" s="1057"/>
      <c r="AS248" s="1057"/>
      <c r="AT248" s="1057"/>
      <c r="AU248" s="1058"/>
      <c r="AV248" s="1059"/>
      <c r="AW248" s="1060"/>
      <c r="AX248" s="1060"/>
      <c r="AY248" s="1061"/>
      <c r="BG248">
        <v>24.75</v>
      </c>
    </row>
    <row r="249" spans="2:59" ht="24.75" customHeight="1">
      <c r="B249" s="1118"/>
      <c r="C249" s="1119"/>
      <c r="D249" s="1119"/>
      <c r="E249" s="1119"/>
      <c r="F249" s="1119"/>
      <c r="G249" s="1120"/>
      <c r="H249" s="1053"/>
      <c r="I249" s="1054"/>
      <c r="J249" s="1054"/>
      <c r="K249" s="1054"/>
      <c r="L249" s="1055"/>
      <c r="M249" s="1056"/>
      <c r="N249" s="1057"/>
      <c r="O249" s="1057"/>
      <c r="P249" s="1057"/>
      <c r="Q249" s="1057"/>
      <c r="R249" s="1057"/>
      <c r="S249" s="1057"/>
      <c r="T249" s="1057"/>
      <c r="U249" s="1057"/>
      <c r="V249" s="1057"/>
      <c r="W249" s="1057"/>
      <c r="X249" s="1057"/>
      <c r="Y249" s="1058"/>
      <c r="Z249" s="1380"/>
      <c r="AA249" s="1381"/>
      <c r="AB249" s="1381"/>
      <c r="AC249" s="1382"/>
      <c r="AD249" s="1053"/>
      <c r="AE249" s="1054"/>
      <c r="AF249" s="1054"/>
      <c r="AG249" s="1054"/>
      <c r="AH249" s="1055"/>
      <c r="AI249" s="1056"/>
      <c r="AJ249" s="1057"/>
      <c r="AK249" s="1057"/>
      <c r="AL249" s="1057"/>
      <c r="AM249" s="1057"/>
      <c r="AN249" s="1057"/>
      <c r="AO249" s="1057"/>
      <c r="AP249" s="1057"/>
      <c r="AQ249" s="1057"/>
      <c r="AR249" s="1057"/>
      <c r="AS249" s="1057"/>
      <c r="AT249" s="1057"/>
      <c r="AU249" s="1058"/>
      <c r="AV249" s="1059"/>
      <c r="AW249" s="1060"/>
      <c r="AX249" s="1060"/>
      <c r="AY249" s="1061"/>
      <c r="BG249">
        <v>24.75</v>
      </c>
    </row>
    <row r="250" spans="2:59" ht="24.75" customHeight="1">
      <c r="B250" s="1118"/>
      <c r="C250" s="1119"/>
      <c r="D250" s="1119"/>
      <c r="E250" s="1119"/>
      <c r="F250" s="1119"/>
      <c r="G250" s="1120"/>
      <c r="H250" s="1053"/>
      <c r="I250" s="1054"/>
      <c r="J250" s="1054"/>
      <c r="K250" s="1054"/>
      <c r="L250" s="1055"/>
      <c r="M250" s="1056"/>
      <c r="N250" s="1057"/>
      <c r="O250" s="1057"/>
      <c r="P250" s="1057"/>
      <c r="Q250" s="1057"/>
      <c r="R250" s="1057"/>
      <c r="S250" s="1057"/>
      <c r="T250" s="1057"/>
      <c r="U250" s="1057"/>
      <c r="V250" s="1057"/>
      <c r="W250" s="1057"/>
      <c r="X250" s="1057"/>
      <c r="Y250" s="1058"/>
      <c r="Z250" s="1380"/>
      <c r="AA250" s="1381"/>
      <c r="AB250" s="1381"/>
      <c r="AC250" s="1382"/>
      <c r="AD250" s="1053"/>
      <c r="AE250" s="1054"/>
      <c r="AF250" s="1054"/>
      <c r="AG250" s="1054"/>
      <c r="AH250" s="1055"/>
      <c r="AI250" s="1056"/>
      <c r="AJ250" s="1057"/>
      <c r="AK250" s="1057"/>
      <c r="AL250" s="1057"/>
      <c r="AM250" s="1057"/>
      <c r="AN250" s="1057"/>
      <c r="AO250" s="1057"/>
      <c r="AP250" s="1057"/>
      <c r="AQ250" s="1057"/>
      <c r="AR250" s="1057"/>
      <c r="AS250" s="1057"/>
      <c r="AT250" s="1057"/>
      <c r="AU250" s="1058"/>
      <c r="AV250" s="1059"/>
      <c r="AW250" s="1060"/>
      <c r="AX250" s="1060"/>
      <c r="AY250" s="1061"/>
      <c r="BG250">
        <v>24.75</v>
      </c>
    </row>
    <row r="251" spans="2:59" ht="24.75" customHeight="1">
      <c r="B251" s="1118"/>
      <c r="C251" s="1119"/>
      <c r="D251" s="1119"/>
      <c r="E251" s="1119"/>
      <c r="F251" s="1119"/>
      <c r="G251" s="1120"/>
      <c r="H251" s="1053"/>
      <c r="I251" s="1054"/>
      <c r="J251" s="1054"/>
      <c r="K251" s="1054"/>
      <c r="L251" s="1055"/>
      <c r="M251" s="1056"/>
      <c r="N251" s="1057"/>
      <c r="O251" s="1057"/>
      <c r="P251" s="1057"/>
      <c r="Q251" s="1057"/>
      <c r="R251" s="1057"/>
      <c r="S251" s="1057"/>
      <c r="T251" s="1057"/>
      <c r="U251" s="1057"/>
      <c r="V251" s="1057"/>
      <c r="W251" s="1057"/>
      <c r="X251" s="1057"/>
      <c r="Y251" s="1058"/>
      <c r="Z251" s="1380"/>
      <c r="AA251" s="1381"/>
      <c r="AB251" s="1381"/>
      <c r="AC251" s="1381"/>
      <c r="AD251" s="1053"/>
      <c r="AE251" s="1054"/>
      <c r="AF251" s="1054"/>
      <c r="AG251" s="1054"/>
      <c r="AH251" s="1055"/>
      <c r="AI251" s="1056"/>
      <c r="AJ251" s="1057"/>
      <c r="AK251" s="1057"/>
      <c r="AL251" s="1057"/>
      <c r="AM251" s="1057"/>
      <c r="AN251" s="1057"/>
      <c r="AO251" s="1057"/>
      <c r="AP251" s="1057"/>
      <c r="AQ251" s="1057"/>
      <c r="AR251" s="1057"/>
      <c r="AS251" s="1057"/>
      <c r="AT251" s="1057"/>
      <c r="AU251" s="1058"/>
      <c r="AV251" s="1059"/>
      <c r="AW251" s="1060"/>
      <c r="AX251" s="1060"/>
      <c r="AY251" s="1061"/>
      <c r="BG251">
        <v>24.75</v>
      </c>
    </row>
    <row r="252" spans="2:59" ht="24.75" customHeight="1">
      <c r="B252" s="1118"/>
      <c r="C252" s="1119"/>
      <c r="D252" s="1119"/>
      <c r="E252" s="1119"/>
      <c r="F252" s="1119"/>
      <c r="G252" s="1120"/>
      <c r="H252" s="1053"/>
      <c r="I252" s="1054"/>
      <c r="J252" s="1054"/>
      <c r="K252" s="1054"/>
      <c r="L252" s="1055"/>
      <c r="M252" s="1056"/>
      <c r="N252" s="1057"/>
      <c r="O252" s="1057"/>
      <c r="P252" s="1057"/>
      <c r="Q252" s="1057"/>
      <c r="R252" s="1057"/>
      <c r="S252" s="1057"/>
      <c r="T252" s="1057"/>
      <c r="U252" s="1057"/>
      <c r="V252" s="1057"/>
      <c r="W252" s="1057"/>
      <c r="X252" s="1057"/>
      <c r="Y252" s="1058"/>
      <c r="Z252" s="1380"/>
      <c r="AA252" s="1381"/>
      <c r="AB252" s="1381"/>
      <c r="AC252" s="1381"/>
      <c r="AD252" s="1053"/>
      <c r="AE252" s="1054"/>
      <c r="AF252" s="1054"/>
      <c r="AG252" s="1054"/>
      <c r="AH252" s="1055"/>
      <c r="AI252" s="1056"/>
      <c r="AJ252" s="1057"/>
      <c r="AK252" s="1057"/>
      <c r="AL252" s="1057"/>
      <c r="AM252" s="1057"/>
      <c r="AN252" s="1057"/>
      <c r="AO252" s="1057"/>
      <c r="AP252" s="1057"/>
      <c r="AQ252" s="1057"/>
      <c r="AR252" s="1057"/>
      <c r="AS252" s="1057"/>
      <c r="AT252" s="1057"/>
      <c r="AU252" s="1058"/>
      <c r="AV252" s="1059"/>
      <c r="AW252" s="1060"/>
      <c r="AX252" s="1060"/>
      <c r="AY252" s="1061"/>
      <c r="BG252">
        <v>24.75</v>
      </c>
    </row>
    <row r="253" spans="2:59" ht="24.75" customHeight="1">
      <c r="B253" s="1118"/>
      <c r="C253" s="1119"/>
      <c r="D253" s="1119"/>
      <c r="E253" s="1119"/>
      <c r="F253" s="1119"/>
      <c r="G253" s="1120"/>
      <c r="H253" s="1053"/>
      <c r="I253" s="1054"/>
      <c r="J253" s="1054"/>
      <c r="K253" s="1054"/>
      <c r="L253" s="1055"/>
      <c r="M253" s="1056"/>
      <c r="N253" s="1057"/>
      <c r="O253" s="1057"/>
      <c r="P253" s="1057"/>
      <c r="Q253" s="1057"/>
      <c r="R253" s="1057"/>
      <c r="S253" s="1057"/>
      <c r="T253" s="1057"/>
      <c r="U253" s="1057"/>
      <c r="V253" s="1057"/>
      <c r="W253" s="1057"/>
      <c r="X253" s="1057"/>
      <c r="Y253" s="1058"/>
      <c r="Z253" s="1380"/>
      <c r="AA253" s="1381"/>
      <c r="AB253" s="1381"/>
      <c r="AC253" s="1381"/>
      <c r="AD253" s="1053"/>
      <c r="AE253" s="1054"/>
      <c r="AF253" s="1054"/>
      <c r="AG253" s="1054"/>
      <c r="AH253" s="1055"/>
      <c r="AI253" s="1056"/>
      <c r="AJ253" s="1057"/>
      <c r="AK253" s="1057"/>
      <c r="AL253" s="1057"/>
      <c r="AM253" s="1057"/>
      <c r="AN253" s="1057"/>
      <c r="AO253" s="1057"/>
      <c r="AP253" s="1057"/>
      <c r="AQ253" s="1057"/>
      <c r="AR253" s="1057"/>
      <c r="AS253" s="1057"/>
      <c r="AT253" s="1057"/>
      <c r="AU253" s="1058"/>
      <c r="AV253" s="1059"/>
      <c r="AW253" s="1060"/>
      <c r="AX253" s="1060"/>
      <c r="AY253" s="1061"/>
      <c r="BG253">
        <v>24.75</v>
      </c>
    </row>
    <row r="254" spans="2:59" ht="24.75" customHeight="1">
      <c r="B254" s="1118"/>
      <c r="C254" s="1119"/>
      <c r="D254" s="1119"/>
      <c r="E254" s="1119"/>
      <c r="F254" s="1119"/>
      <c r="G254" s="1120"/>
      <c r="H254" s="1044"/>
      <c r="I254" s="1045"/>
      <c r="J254" s="1045"/>
      <c r="K254" s="1045"/>
      <c r="L254" s="1046"/>
      <c r="M254" s="1047"/>
      <c r="N254" s="1048"/>
      <c r="O254" s="1048"/>
      <c r="P254" s="1048"/>
      <c r="Q254" s="1048"/>
      <c r="R254" s="1048"/>
      <c r="S254" s="1048"/>
      <c r="T254" s="1048"/>
      <c r="U254" s="1048"/>
      <c r="V254" s="1048"/>
      <c r="W254" s="1048"/>
      <c r="X254" s="1048"/>
      <c r="Y254" s="1049"/>
      <c r="Z254" s="1378"/>
      <c r="AA254" s="1379"/>
      <c r="AB254" s="1379"/>
      <c r="AC254" s="1379"/>
      <c r="AD254" s="1044"/>
      <c r="AE254" s="1045"/>
      <c r="AF254" s="1045"/>
      <c r="AG254" s="1045"/>
      <c r="AH254" s="1046"/>
      <c r="AI254" s="1047"/>
      <c r="AJ254" s="1048"/>
      <c r="AK254" s="1048"/>
      <c r="AL254" s="1048"/>
      <c r="AM254" s="1048"/>
      <c r="AN254" s="1048"/>
      <c r="AO254" s="1048"/>
      <c r="AP254" s="1048"/>
      <c r="AQ254" s="1048"/>
      <c r="AR254" s="1048"/>
      <c r="AS254" s="1048"/>
      <c r="AT254" s="1048"/>
      <c r="AU254" s="1049"/>
      <c r="AV254" s="1050"/>
      <c r="AW254" s="1051"/>
      <c r="AX254" s="1051"/>
      <c r="AY254" s="1052"/>
      <c r="BG254">
        <v>24.75</v>
      </c>
    </row>
    <row r="255" spans="2:59" ht="24.75" customHeight="1">
      <c r="B255" s="1118"/>
      <c r="C255" s="1119"/>
      <c r="D255" s="1119"/>
      <c r="E255" s="1119"/>
      <c r="F255" s="1119"/>
      <c r="G255" s="1120"/>
      <c r="H255" s="1086" t="s">
        <v>26</v>
      </c>
      <c r="I255" s="1080"/>
      <c r="J255" s="1080"/>
      <c r="K255" s="1080"/>
      <c r="L255" s="1080"/>
      <c r="M255" s="1087"/>
      <c r="N255" s="1088"/>
      <c r="O255" s="1088"/>
      <c r="P255" s="1088"/>
      <c r="Q255" s="1088"/>
      <c r="R255" s="1088"/>
      <c r="S255" s="1088"/>
      <c r="T255" s="1088"/>
      <c r="U255" s="1088"/>
      <c r="V255" s="1088"/>
      <c r="W255" s="1088"/>
      <c r="X255" s="1088"/>
      <c r="Y255" s="1089"/>
      <c r="Z255" s="1375">
        <v>0</v>
      </c>
      <c r="AA255" s="1376"/>
      <c r="AB255" s="1376"/>
      <c r="AC255" s="1377"/>
      <c r="AD255" s="1086" t="s">
        <v>26</v>
      </c>
      <c r="AE255" s="1080"/>
      <c r="AF255" s="1080"/>
      <c r="AG255" s="1080"/>
      <c r="AH255" s="1080"/>
      <c r="AI255" s="1087"/>
      <c r="AJ255" s="1088"/>
      <c r="AK255" s="1088"/>
      <c r="AL255" s="1088"/>
      <c r="AM255" s="1088"/>
      <c r="AN255" s="1088"/>
      <c r="AO255" s="1088"/>
      <c r="AP255" s="1088"/>
      <c r="AQ255" s="1088"/>
      <c r="AR255" s="1088"/>
      <c r="AS255" s="1088"/>
      <c r="AT255" s="1088"/>
      <c r="AU255" s="1089"/>
      <c r="AV255" s="1090">
        <f>SUM(AV247:AY254)</f>
        <v>0</v>
      </c>
      <c r="AW255" s="1091"/>
      <c r="AX255" s="1091"/>
      <c r="AY255" s="1093"/>
      <c r="BG255">
        <v>24.75</v>
      </c>
    </row>
    <row r="256" spans="2:59" ht="24.75" customHeight="1">
      <c r="B256" s="1118"/>
      <c r="C256" s="1119"/>
      <c r="D256" s="1119"/>
      <c r="E256" s="1119"/>
      <c r="F256" s="1119"/>
      <c r="G256" s="1120"/>
      <c r="H256" s="1073" t="s">
        <v>1429</v>
      </c>
      <c r="I256" s="1373"/>
      <c r="J256" s="1373"/>
      <c r="K256" s="1373"/>
      <c r="L256" s="1373"/>
      <c r="M256" s="1373"/>
      <c r="N256" s="1373"/>
      <c r="O256" s="1373"/>
      <c r="P256" s="1373"/>
      <c r="Q256" s="1373"/>
      <c r="R256" s="1373"/>
      <c r="S256" s="1373"/>
      <c r="T256" s="1373"/>
      <c r="U256" s="1373"/>
      <c r="V256" s="1373"/>
      <c r="W256" s="1373"/>
      <c r="X256" s="1373"/>
      <c r="Y256" s="1373"/>
      <c r="Z256" s="1373"/>
      <c r="AA256" s="1373"/>
      <c r="AB256" s="1373"/>
      <c r="AC256" s="1374"/>
      <c r="AD256" s="1073" t="s">
        <v>1430</v>
      </c>
      <c r="AE256" s="1074"/>
      <c r="AF256" s="1074"/>
      <c r="AG256" s="1074"/>
      <c r="AH256" s="1074"/>
      <c r="AI256" s="1074"/>
      <c r="AJ256" s="1074"/>
      <c r="AK256" s="1074"/>
      <c r="AL256" s="1074"/>
      <c r="AM256" s="1074"/>
      <c r="AN256" s="1074"/>
      <c r="AO256" s="1074"/>
      <c r="AP256" s="1074"/>
      <c r="AQ256" s="1074"/>
      <c r="AR256" s="1074"/>
      <c r="AS256" s="1074"/>
      <c r="AT256" s="1074"/>
      <c r="AU256" s="1074"/>
      <c r="AV256" s="1074"/>
      <c r="AW256" s="1074"/>
      <c r="AX256" s="1074"/>
      <c r="AY256" s="1076"/>
      <c r="BG256">
        <v>24.75</v>
      </c>
    </row>
    <row r="257" spans="2:59" ht="24.75" customHeight="1">
      <c r="B257" s="1118"/>
      <c r="C257" s="1119"/>
      <c r="D257" s="1119"/>
      <c r="E257" s="1119"/>
      <c r="F257" s="1119"/>
      <c r="G257" s="1120"/>
      <c r="H257" s="1077" t="s">
        <v>23</v>
      </c>
      <c r="I257" s="1078"/>
      <c r="J257" s="1078"/>
      <c r="K257" s="1078"/>
      <c r="L257" s="1078"/>
      <c r="M257" s="1079" t="s">
        <v>24</v>
      </c>
      <c r="N257" s="1080"/>
      <c r="O257" s="1080"/>
      <c r="P257" s="1080"/>
      <c r="Q257" s="1080"/>
      <c r="R257" s="1080"/>
      <c r="S257" s="1080"/>
      <c r="T257" s="1080"/>
      <c r="U257" s="1080"/>
      <c r="V257" s="1080"/>
      <c r="W257" s="1080"/>
      <c r="X257" s="1080"/>
      <c r="Y257" s="1081"/>
      <c r="Z257" s="1082" t="s">
        <v>25</v>
      </c>
      <c r="AA257" s="1083"/>
      <c r="AB257" s="1083"/>
      <c r="AC257" s="1084"/>
      <c r="AD257" s="1077" t="s">
        <v>23</v>
      </c>
      <c r="AE257" s="1078"/>
      <c r="AF257" s="1078"/>
      <c r="AG257" s="1078"/>
      <c r="AH257" s="1078"/>
      <c r="AI257" s="1079" t="s">
        <v>24</v>
      </c>
      <c r="AJ257" s="1080"/>
      <c r="AK257" s="1080"/>
      <c r="AL257" s="1080"/>
      <c r="AM257" s="1080"/>
      <c r="AN257" s="1080"/>
      <c r="AO257" s="1080"/>
      <c r="AP257" s="1080"/>
      <c r="AQ257" s="1080"/>
      <c r="AR257" s="1080"/>
      <c r="AS257" s="1080"/>
      <c r="AT257" s="1080"/>
      <c r="AU257" s="1081"/>
      <c r="AV257" s="1082" t="s">
        <v>25</v>
      </c>
      <c r="AW257" s="1083"/>
      <c r="AX257" s="1083"/>
      <c r="AY257" s="1085"/>
      <c r="BG257">
        <v>24.75</v>
      </c>
    </row>
    <row r="258" spans="2:59" ht="24.75" customHeight="1">
      <c r="B258" s="1118"/>
      <c r="C258" s="1119"/>
      <c r="D258" s="1119"/>
      <c r="E258" s="1119"/>
      <c r="F258" s="1119"/>
      <c r="G258" s="1120"/>
      <c r="H258" s="1063" t="s">
        <v>177</v>
      </c>
      <c r="I258" s="1064"/>
      <c r="J258" s="1064"/>
      <c r="K258" s="1064"/>
      <c r="L258" s="1065"/>
      <c r="M258" s="1066" t="s">
        <v>1431</v>
      </c>
      <c r="N258" s="1067"/>
      <c r="O258" s="1067"/>
      <c r="P258" s="1067"/>
      <c r="Q258" s="1067"/>
      <c r="R258" s="1067"/>
      <c r="S258" s="1067"/>
      <c r="T258" s="1067"/>
      <c r="U258" s="1067"/>
      <c r="V258" s="1067"/>
      <c r="W258" s="1067"/>
      <c r="X258" s="1067"/>
      <c r="Y258" s="1068"/>
      <c r="Z258" s="1069">
        <v>4.0999999999999996</v>
      </c>
      <c r="AA258" s="1070"/>
      <c r="AB258" s="1070"/>
      <c r="AC258" s="1071"/>
      <c r="AD258" s="1063"/>
      <c r="AE258" s="1064"/>
      <c r="AF258" s="1064"/>
      <c r="AG258" s="1064"/>
      <c r="AH258" s="1065"/>
      <c r="AI258" s="1066"/>
      <c r="AJ258" s="1067"/>
      <c r="AK258" s="1067"/>
      <c r="AL258" s="1067"/>
      <c r="AM258" s="1067"/>
      <c r="AN258" s="1067"/>
      <c r="AO258" s="1067"/>
      <c r="AP258" s="1067"/>
      <c r="AQ258" s="1067"/>
      <c r="AR258" s="1067"/>
      <c r="AS258" s="1067"/>
      <c r="AT258" s="1067"/>
      <c r="AU258" s="1068"/>
      <c r="AV258" s="1069"/>
      <c r="AW258" s="1070"/>
      <c r="AX258" s="1070"/>
      <c r="AY258" s="1072"/>
      <c r="BG258">
        <v>24.75</v>
      </c>
    </row>
    <row r="259" spans="2:59" ht="24.75" customHeight="1">
      <c r="B259" s="1118"/>
      <c r="C259" s="1119"/>
      <c r="D259" s="1119"/>
      <c r="E259" s="1119"/>
      <c r="F259" s="1119"/>
      <c r="G259" s="1120"/>
      <c r="H259" s="1053"/>
      <c r="I259" s="1054"/>
      <c r="J259" s="1054"/>
      <c r="K259" s="1054"/>
      <c r="L259" s="1055"/>
      <c r="M259" s="1056"/>
      <c r="N259" s="1057"/>
      <c r="O259" s="1057"/>
      <c r="P259" s="1057"/>
      <c r="Q259" s="1057"/>
      <c r="R259" s="1057"/>
      <c r="S259" s="1057"/>
      <c r="T259" s="1057"/>
      <c r="U259" s="1057"/>
      <c r="V259" s="1057"/>
      <c r="W259" s="1057"/>
      <c r="X259" s="1057"/>
      <c r="Y259" s="1058"/>
      <c r="Z259" s="1059"/>
      <c r="AA259" s="1060"/>
      <c r="AB259" s="1060"/>
      <c r="AC259" s="1062"/>
      <c r="AD259" s="1053"/>
      <c r="AE259" s="1054"/>
      <c r="AF259" s="1054"/>
      <c r="AG259" s="1054"/>
      <c r="AH259" s="1055"/>
      <c r="AI259" s="1056"/>
      <c r="AJ259" s="1057"/>
      <c r="AK259" s="1057"/>
      <c r="AL259" s="1057"/>
      <c r="AM259" s="1057"/>
      <c r="AN259" s="1057"/>
      <c r="AO259" s="1057"/>
      <c r="AP259" s="1057"/>
      <c r="AQ259" s="1057"/>
      <c r="AR259" s="1057"/>
      <c r="AS259" s="1057"/>
      <c r="AT259" s="1057"/>
      <c r="AU259" s="1058"/>
      <c r="AV259" s="1059"/>
      <c r="AW259" s="1060"/>
      <c r="AX259" s="1060"/>
      <c r="AY259" s="1061"/>
      <c r="BG259">
        <v>24.75</v>
      </c>
    </row>
    <row r="260" spans="2:59" ht="24.75" customHeight="1">
      <c r="B260" s="1118"/>
      <c r="C260" s="1119"/>
      <c r="D260" s="1119"/>
      <c r="E260" s="1119"/>
      <c r="F260" s="1119"/>
      <c r="G260" s="1120"/>
      <c r="H260" s="1053"/>
      <c r="I260" s="1054"/>
      <c r="J260" s="1054"/>
      <c r="K260" s="1054"/>
      <c r="L260" s="1055"/>
      <c r="M260" s="1056"/>
      <c r="N260" s="1057"/>
      <c r="O260" s="1057"/>
      <c r="P260" s="1057"/>
      <c r="Q260" s="1057"/>
      <c r="R260" s="1057"/>
      <c r="S260" s="1057"/>
      <c r="T260" s="1057"/>
      <c r="U260" s="1057"/>
      <c r="V260" s="1057"/>
      <c r="W260" s="1057"/>
      <c r="X260" s="1057"/>
      <c r="Y260" s="1058"/>
      <c r="Z260" s="1059"/>
      <c r="AA260" s="1060"/>
      <c r="AB260" s="1060"/>
      <c r="AC260" s="1062"/>
      <c r="AD260" s="1053"/>
      <c r="AE260" s="1054"/>
      <c r="AF260" s="1054"/>
      <c r="AG260" s="1054"/>
      <c r="AH260" s="1055"/>
      <c r="AI260" s="1056"/>
      <c r="AJ260" s="1057"/>
      <c r="AK260" s="1057"/>
      <c r="AL260" s="1057"/>
      <c r="AM260" s="1057"/>
      <c r="AN260" s="1057"/>
      <c r="AO260" s="1057"/>
      <c r="AP260" s="1057"/>
      <c r="AQ260" s="1057"/>
      <c r="AR260" s="1057"/>
      <c r="AS260" s="1057"/>
      <c r="AT260" s="1057"/>
      <c r="AU260" s="1058"/>
      <c r="AV260" s="1059"/>
      <c r="AW260" s="1060"/>
      <c r="AX260" s="1060"/>
      <c r="AY260" s="1061"/>
      <c r="BG260">
        <v>24.75</v>
      </c>
    </row>
    <row r="261" spans="2:59" ht="24.75" customHeight="1">
      <c r="B261" s="1118"/>
      <c r="C261" s="1119"/>
      <c r="D261" s="1119"/>
      <c r="E261" s="1119"/>
      <c r="F261" s="1119"/>
      <c r="G261" s="1120"/>
      <c r="H261" s="1053"/>
      <c r="I261" s="1054"/>
      <c r="J261" s="1054"/>
      <c r="K261" s="1054"/>
      <c r="L261" s="1055"/>
      <c r="M261" s="1056"/>
      <c r="N261" s="1057"/>
      <c r="O261" s="1057"/>
      <c r="P261" s="1057"/>
      <c r="Q261" s="1057"/>
      <c r="R261" s="1057"/>
      <c r="S261" s="1057"/>
      <c r="T261" s="1057"/>
      <c r="U261" s="1057"/>
      <c r="V261" s="1057"/>
      <c r="W261" s="1057"/>
      <c r="X261" s="1057"/>
      <c r="Y261" s="1058"/>
      <c r="Z261" s="1059"/>
      <c r="AA261" s="1060"/>
      <c r="AB261" s="1060"/>
      <c r="AC261" s="1062"/>
      <c r="AD261" s="1053"/>
      <c r="AE261" s="1054"/>
      <c r="AF261" s="1054"/>
      <c r="AG261" s="1054"/>
      <c r="AH261" s="1055"/>
      <c r="AI261" s="1056"/>
      <c r="AJ261" s="1057"/>
      <c r="AK261" s="1057"/>
      <c r="AL261" s="1057"/>
      <c r="AM261" s="1057"/>
      <c r="AN261" s="1057"/>
      <c r="AO261" s="1057"/>
      <c r="AP261" s="1057"/>
      <c r="AQ261" s="1057"/>
      <c r="AR261" s="1057"/>
      <c r="AS261" s="1057"/>
      <c r="AT261" s="1057"/>
      <c r="AU261" s="1058"/>
      <c r="AV261" s="1059"/>
      <c r="AW261" s="1060"/>
      <c r="AX261" s="1060"/>
      <c r="AY261" s="1061"/>
      <c r="BG261">
        <v>24.75</v>
      </c>
    </row>
    <row r="262" spans="2:59" ht="24.75" customHeight="1">
      <c r="B262" s="1118"/>
      <c r="C262" s="1119"/>
      <c r="D262" s="1119"/>
      <c r="E262" s="1119"/>
      <c r="F262" s="1119"/>
      <c r="G262" s="1120"/>
      <c r="H262" s="1053"/>
      <c r="I262" s="1054"/>
      <c r="J262" s="1054"/>
      <c r="K262" s="1054"/>
      <c r="L262" s="1055"/>
      <c r="M262" s="1056"/>
      <c r="N262" s="1057"/>
      <c r="O262" s="1057"/>
      <c r="P262" s="1057"/>
      <c r="Q262" s="1057"/>
      <c r="R262" s="1057"/>
      <c r="S262" s="1057"/>
      <c r="T262" s="1057"/>
      <c r="U262" s="1057"/>
      <c r="V262" s="1057"/>
      <c r="W262" s="1057"/>
      <c r="X262" s="1057"/>
      <c r="Y262" s="1058"/>
      <c r="Z262" s="1059"/>
      <c r="AA262" s="1060"/>
      <c r="AB262" s="1060"/>
      <c r="AC262" s="1060"/>
      <c r="AD262" s="1053"/>
      <c r="AE262" s="1054"/>
      <c r="AF262" s="1054"/>
      <c r="AG262" s="1054"/>
      <c r="AH262" s="1055"/>
      <c r="AI262" s="1056"/>
      <c r="AJ262" s="1057"/>
      <c r="AK262" s="1057"/>
      <c r="AL262" s="1057"/>
      <c r="AM262" s="1057"/>
      <c r="AN262" s="1057"/>
      <c r="AO262" s="1057"/>
      <c r="AP262" s="1057"/>
      <c r="AQ262" s="1057"/>
      <c r="AR262" s="1057"/>
      <c r="AS262" s="1057"/>
      <c r="AT262" s="1057"/>
      <c r="AU262" s="1058"/>
      <c r="AV262" s="1059"/>
      <c r="AW262" s="1060"/>
      <c r="AX262" s="1060"/>
      <c r="AY262" s="1061"/>
      <c r="BG262">
        <v>24.75</v>
      </c>
    </row>
    <row r="263" spans="2:59" ht="24.75" customHeight="1">
      <c r="B263" s="1118"/>
      <c r="C263" s="1119"/>
      <c r="D263" s="1119"/>
      <c r="E263" s="1119"/>
      <c r="F263" s="1119"/>
      <c r="G263" s="1120"/>
      <c r="H263" s="1053"/>
      <c r="I263" s="1054"/>
      <c r="J263" s="1054"/>
      <c r="K263" s="1054"/>
      <c r="L263" s="1055"/>
      <c r="M263" s="1056"/>
      <c r="N263" s="1057"/>
      <c r="O263" s="1057"/>
      <c r="P263" s="1057"/>
      <c r="Q263" s="1057"/>
      <c r="R263" s="1057"/>
      <c r="S263" s="1057"/>
      <c r="T263" s="1057"/>
      <c r="U263" s="1057"/>
      <c r="V263" s="1057"/>
      <c r="W263" s="1057"/>
      <c r="X263" s="1057"/>
      <c r="Y263" s="1058"/>
      <c r="Z263" s="1059"/>
      <c r="AA263" s="1060"/>
      <c r="AB263" s="1060"/>
      <c r="AC263" s="1060"/>
      <c r="AD263" s="1053"/>
      <c r="AE263" s="1054"/>
      <c r="AF263" s="1054"/>
      <c r="AG263" s="1054"/>
      <c r="AH263" s="1055"/>
      <c r="AI263" s="1056"/>
      <c r="AJ263" s="1057"/>
      <c r="AK263" s="1057"/>
      <c r="AL263" s="1057"/>
      <c r="AM263" s="1057"/>
      <c r="AN263" s="1057"/>
      <c r="AO263" s="1057"/>
      <c r="AP263" s="1057"/>
      <c r="AQ263" s="1057"/>
      <c r="AR263" s="1057"/>
      <c r="AS263" s="1057"/>
      <c r="AT263" s="1057"/>
      <c r="AU263" s="1058"/>
      <c r="AV263" s="1059"/>
      <c r="AW263" s="1060"/>
      <c r="AX263" s="1060"/>
      <c r="AY263" s="1061"/>
      <c r="BG263">
        <v>24.75</v>
      </c>
    </row>
    <row r="264" spans="2:59" ht="24.75" customHeight="1">
      <c r="B264" s="1118"/>
      <c r="C264" s="1119"/>
      <c r="D264" s="1119"/>
      <c r="E264" s="1119"/>
      <c r="F264" s="1119"/>
      <c r="G264" s="1120"/>
      <c r="H264" s="1053"/>
      <c r="I264" s="1054"/>
      <c r="J264" s="1054"/>
      <c r="K264" s="1054"/>
      <c r="L264" s="1055"/>
      <c r="M264" s="1056"/>
      <c r="N264" s="1057"/>
      <c r="O264" s="1057"/>
      <c r="P264" s="1057"/>
      <c r="Q264" s="1057"/>
      <c r="R264" s="1057"/>
      <c r="S264" s="1057"/>
      <c r="T264" s="1057"/>
      <c r="U264" s="1057"/>
      <c r="V264" s="1057"/>
      <c r="W264" s="1057"/>
      <c r="X264" s="1057"/>
      <c r="Y264" s="1058"/>
      <c r="Z264" s="1059"/>
      <c r="AA264" s="1060"/>
      <c r="AB264" s="1060"/>
      <c r="AC264" s="1060"/>
      <c r="AD264" s="1053"/>
      <c r="AE264" s="1054"/>
      <c r="AF264" s="1054"/>
      <c r="AG264" s="1054"/>
      <c r="AH264" s="1055"/>
      <c r="AI264" s="1056"/>
      <c r="AJ264" s="1057"/>
      <c r="AK264" s="1057"/>
      <c r="AL264" s="1057"/>
      <c r="AM264" s="1057"/>
      <c r="AN264" s="1057"/>
      <c r="AO264" s="1057"/>
      <c r="AP264" s="1057"/>
      <c r="AQ264" s="1057"/>
      <c r="AR264" s="1057"/>
      <c r="AS264" s="1057"/>
      <c r="AT264" s="1057"/>
      <c r="AU264" s="1058"/>
      <c r="AV264" s="1059"/>
      <c r="AW264" s="1060"/>
      <c r="AX264" s="1060"/>
      <c r="AY264" s="1061"/>
      <c r="BG264">
        <v>24.75</v>
      </c>
    </row>
    <row r="265" spans="2:59" ht="24.75" customHeight="1">
      <c r="B265" s="1118"/>
      <c r="C265" s="1119"/>
      <c r="D265" s="1119"/>
      <c r="E265" s="1119"/>
      <c r="F265" s="1119"/>
      <c r="G265" s="1120"/>
      <c r="H265" s="1044"/>
      <c r="I265" s="1045"/>
      <c r="J265" s="1045"/>
      <c r="K265" s="1045"/>
      <c r="L265" s="1046"/>
      <c r="M265" s="1047"/>
      <c r="N265" s="1048"/>
      <c r="O265" s="1048"/>
      <c r="P265" s="1048"/>
      <c r="Q265" s="1048"/>
      <c r="R265" s="1048"/>
      <c r="S265" s="1048"/>
      <c r="T265" s="1048"/>
      <c r="U265" s="1048"/>
      <c r="V265" s="1048"/>
      <c r="W265" s="1048"/>
      <c r="X265" s="1048"/>
      <c r="Y265" s="1049"/>
      <c r="Z265" s="1050"/>
      <c r="AA265" s="1051"/>
      <c r="AB265" s="1051"/>
      <c r="AC265" s="1051"/>
      <c r="AD265" s="1044"/>
      <c r="AE265" s="1045"/>
      <c r="AF265" s="1045"/>
      <c r="AG265" s="1045"/>
      <c r="AH265" s="1046"/>
      <c r="AI265" s="1047"/>
      <c r="AJ265" s="1048"/>
      <c r="AK265" s="1048"/>
      <c r="AL265" s="1048"/>
      <c r="AM265" s="1048"/>
      <c r="AN265" s="1048"/>
      <c r="AO265" s="1048"/>
      <c r="AP265" s="1048"/>
      <c r="AQ265" s="1048"/>
      <c r="AR265" s="1048"/>
      <c r="AS265" s="1048"/>
      <c r="AT265" s="1048"/>
      <c r="AU265" s="1049"/>
      <c r="AV265" s="1050"/>
      <c r="AW265" s="1051"/>
      <c r="AX265" s="1051"/>
      <c r="AY265" s="1052"/>
      <c r="BG265">
        <v>24.75</v>
      </c>
    </row>
    <row r="266" spans="2:59" ht="24.75" customHeight="1">
      <c r="B266" s="1118"/>
      <c r="C266" s="1119"/>
      <c r="D266" s="1119"/>
      <c r="E266" s="1119"/>
      <c r="F266" s="1119"/>
      <c r="G266" s="1120"/>
      <c r="H266" s="1086" t="s">
        <v>26</v>
      </c>
      <c r="I266" s="1080"/>
      <c r="J266" s="1080"/>
      <c r="K266" s="1080"/>
      <c r="L266" s="1080"/>
      <c r="M266" s="1087"/>
      <c r="N266" s="1088"/>
      <c r="O266" s="1088"/>
      <c r="P266" s="1088"/>
      <c r="Q266" s="1088"/>
      <c r="R266" s="1088"/>
      <c r="S266" s="1088"/>
      <c r="T266" s="1088"/>
      <c r="U266" s="1088"/>
      <c r="V266" s="1088"/>
      <c r="W266" s="1088"/>
      <c r="X266" s="1088"/>
      <c r="Y266" s="1089"/>
      <c r="Z266" s="1090">
        <f>SUM(Z258:AC265)</f>
        <v>4.0999999999999996</v>
      </c>
      <c r="AA266" s="1091"/>
      <c r="AB266" s="1091"/>
      <c r="AC266" s="1092"/>
      <c r="AD266" s="1086" t="s">
        <v>26</v>
      </c>
      <c r="AE266" s="1080"/>
      <c r="AF266" s="1080"/>
      <c r="AG266" s="1080"/>
      <c r="AH266" s="1080"/>
      <c r="AI266" s="1087"/>
      <c r="AJ266" s="1088"/>
      <c r="AK266" s="1088"/>
      <c r="AL266" s="1088"/>
      <c r="AM266" s="1088"/>
      <c r="AN266" s="1088"/>
      <c r="AO266" s="1088"/>
      <c r="AP266" s="1088"/>
      <c r="AQ266" s="1088"/>
      <c r="AR266" s="1088"/>
      <c r="AS266" s="1088"/>
      <c r="AT266" s="1088"/>
      <c r="AU266" s="1089"/>
      <c r="AV266" s="1090">
        <f>SUM(AV258:AY265)</f>
        <v>0</v>
      </c>
      <c r="AW266" s="1091"/>
      <c r="AX266" s="1091"/>
      <c r="AY266" s="1093"/>
      <c r="BG266">
        <v>24.75</v>
      </c>
    </row>
    <row r="267" spans="2:59" ht="24.75" customHeight="1">
      <c r="B267" s="1118"/>
      <c r="C267" s="1119"/>
      <c r="D267" s="1119"/>
      <c r="E267" s="1119"/>
      <c r="F267" s="1119"/>
      <c r="G267" s="1120"/>
      <c r="H267" s="1073" t="s">
        <v>1432</v>
      </c>
      <c r="I267" s="1373"/>
      <c r="J267" s="1373"/>
      <c r="K267" s="1373"/>
      <c r="L267" s="1373"/>
      <c r="M267" s="1373"/>
      <c r="N267" s="1373"/>
      <c r="O267" s="1373"/>
      <c r="P267" s="1373"/>
      <c r="Q267" s="1373"/>
      <c r="R267" s="1373"/>
      <c r="S267" s="1373"/>
      <c r="T267" s="1373"/>
      <c r="U267" s="1373"/>
      <c r="V267" s="1373"/>
      <c r="W267" s="1373"/>
      <c r="X267" s="1373"/>
      <c r="Y267" s="1373"/>
      <c r="Z267" s="1373"/>
      <c r="AA267" s="1373"/>
      <c r="AB267" s="1373"/>
      <c r="AC267" s="1374"/>
      <c r="AD267" s="1073" t="s">
        <v>1433</v>
      </c>
      <c r="AE267" s="1074"/>
      <c r="AF267" s="1074"/>
      <c r="AG267" s="1074"/>
      <c r="AH267" s="1074"/>
      <c r="AI267" s="1074"/>
      <c r="AJ267" s="1074"/>
      <c r="AK267" s="1074"/>
      <c r="AL267" s="1074"/>
      <c r="AM267" s="1074"/>
      <c r="AN267" s="1074"/>
      <c r="AO267" s="1074"/>
      <c r="AP267" s="1074"/>
      <c r="AQ267" s="1074"/>
      <c r="AR267" s="1074"/>
      <c r="AS267" s="1074"/>
      <c r="AT267" s="1074"/>
      <c r="AU267" s="1074"/>
      <c r="AV267" s="1074"/>
      <c r="AW267" s="1074"/>
      <c r="AX267" s="1074"/>
      <c r="AY267" s="1076"/>
      <c r="BG267">
        <v>24.75</v>
      </c>
    </row>
    <row r="268" spans="2:59" ht="24.75" customHeight="1">
      <c r="B268" s="1118"/>
      <c r="C268" s="1119"/>
      <c r="D268" s="1119"/>
      <c r="E268" s="1119"/>
      <c r="F268" s="1119"/>
      <c r="G268" s="1120"/>
      <c r="H268" s="1077" t="s">
        <v>23</v>
      </c>
      <c r="I268" s="1078"/>
      <c r="J268" s="1078"/>
      <c r="K268" s="1078"/>
      <c r="L268" s="1078"/>
      <c r="M268" s="1079" t="s">
        <v>24</v>
      </c>
      <c r="N268" s="1080"/>
      <c r="O268" s="1080"/>
      <c r="P268" s="1080"/>
      <c r="Q268" s="1080"/>
      <c r="R268" s="1080"/>
      <c r="S268" s="1080"/>
      <c r="T268" s="1080"/>
      <c r="U268" s="1080"/>
      <c r="V268" s="1080"/>
      <c r="W268" s="1080"/>
      <c r="X268" s="1080"/>
      <c r="Y268" s="1081"/>
      <c r="Z268" s="1082" t="s">
        <v>25</v>
      </c>
      <c r="AA268" s="1083"/>
      <c r="AB268" s="1083"/>
      <c r="AC268" s="1084"/>
      <c r="AD268" s="1077" t="s">
        <v>23</v>
      </c>
      <c r="AE268" s="1078"/>
      <c r="AF268" s="1078"/>
      <c r="AG268" s="1078"/>
      <c r="AH268" s="1078"/>
      <c r="AI268" s="1079" t="s">
        <v>24</v>
      </c>
      <c r="AJ268" s="1080"/>
      <c r="AK268" s="1080"/>
      <c r="AL268" s="1080"/>
      <c r="AM268" s="1080"/>
      <c r="AN268" s="1080"/>
      <c r="AO268" s="1080"/>
      <c r="AP268" s="1080"/>
      <c r="AQ268" s="1080"/>
      <c r="AR268" s="1080"/>
      <c r="AS268" s="1080"/>
      <c r="AT268" s="1080"/>
      <c r="AU268" s="1081"/>
      <c r="AV268" s="1082" t="s">
        <v>25</v>
      </c>
      <c r="AW268" s="1083"/>
      <c r="AX268" s="1083"/>
      <c r="AY268" s="1085"/>
      <c r="BG268">
        <v>24.75</v>
      </c>
    </row>
    <row r="269" spans="2:59" ht="24.75" customHeight="1">
      <c r="B269" s="1118"/>
      <c r="C269" s="1119"/>
      <c r="D269" s="1119"/>
      <c r="E269" s="1119"/>
      <c r="F269" s="1119"/>
      <c r="G269" s="1120"/>
      <c r="H269" s="1063"/>
      <c r="I269" s="1064"/>
      <c r="J269" s="1064"/>
      <c r="K269" s="1064"/>
      <c r="L269" s="1065"/>
      <c r="M269" s="1066"/>
      <c r="N269" s="1067"/>
      <c r="O269" s="1067"/>
      <c r="P269" s="1067"/>
      <c r="Q269" s="1067"/>
      <c r="R269" s="1067"/>
      <c r="S269" s="1067"/>
      <c r="T269" s="1067"/>
      <c r="U269" s="1067"/>
      <c r="V269" s="1067"/>
      <c r="W269" s="1067"/>
      <c r="X269" s="1067"/>
      <c r="Y269" s="1068"/>
      <c r="Z269" s="1370"/>
      <c r="AA269" s="1371"/>
      <c r="AB269" s="1371"/>
      <c r="AC269" s="1372"/>
      <c r="AD269" s="1063"/>
      <c r="AE269" s="1064"/>
      <c r="AF269" s="1064"/>
      <c r="AG269" s="1064"/>
      <c r="AH269" s="1065"/>
      <c r="AI269" s="1066"/>
      <c r="AJ269" s="1067"/>
      <c r="AK269" s="1067"/>
      <c r="AL269" s="1067"/>
      <c r="AM269" s="1067"/>
      <c r="AN269" s="1067"/>
      <c r="AO269" s="1067"/>
      <c r="AP269" s="1067"/>
      <c r="AQ269" s="1067"/>
      <c r="AR269" s="1067"/>
      <c r="AS269" s="1067"/>
      <c r="AT269" s="1067"/>
      <c r="AU269" s="1068"/>
      <c r="AV269" s="1069"/>
      <c r="AW269" s="1070"/>
      <c r="AX269" s="1070"/>
      <c r="AY269" s="1072"/>
      <c r="BG269">
        <v>24.75</v>
      </c>
    </row>
    <row r="270" spans="2:59" ht="24.75" customHeight="1">
      <c r="B270" s="1118"/>
      <c r="C270" s="1119"/>
      <c r="D270" s="1119"/>
      <c r="E270" s="1119"/>
      <c r="F270" s="1119"/>
      <c r="G270" s="1120"/>
      <c r="H270" s="1053"/>
      <c r="I270" s="1054"/>
      <c r="J270" s="1054"/>
      <c r="K270" s="1054"/>
      <c r="L270" s="1055"/>
      <c r="M270" s="1056"/>
      <c r="N270" s="1057"/>
      <c r="O270" s="1057"/>
      <c r="P270" s="1057"/>
      <c r="Q270" s="1057"/>
      <c r="R270" s="1057"/>
      <c r="S270" s="1057"/>
      <c r="T270" s="1057"/>
      <c r="U270" s="1057"/>
      <c r="V270" s="1057"/>
      <c r="W270" s="1057"/>
      <c r="X270" s="1057"/>
      <c r="Y270" s="1058"/>
      <c r="Z270" s="1367"/>
      <c r="AA270" s="1368"/>
      <c r="AB270" s="1368"/>
      <c r="AC270" s="1369"/>
      <c r="AD270" s="1053"/>
      <c r="AE270" s="1054"/>
      <c r="AF270" s="1054"/>
      <c r="AG270" s="1054"/>
      <c r="AH270" s="1055"/>
      <c r="AI270" s="1056"/>
      <c r="AJ270" s="1057"/>
      <c r="AK270" s="1057"/>
      <c r="AL270" s="1057"/>
      <c r="AM270" s="1057"/>
      <c r="AN270" s="1057"/>
      <c r="AO270" s="1057"/>
      <c r="AP270" s="1057"/>
      <c r="AQ270" s="1057"/>
      <c r="AR270" s="1057"/>
      <c r="AS270" s="1057"/>
      <c r="AT270" s="1057"/>
      <c r="AU270" s="1058"/>
      <c r="AV270" s="1059"/>
      <c r="AW270" s="1060"/>
      <c r="AX270" s="1060"/>
      <c r="AY270" s="1061"/>
      <c r="BG270">
        <v>24.75</v>
      </c>
    </row>
    <row r="271" spans="2:59" ht="24.75" customHeight="1">
      <c r="B271" s="1118"/>
      <c r="C271" s="1119"/>
      <c r="D271" s="1119"/>
      <c r="E271" s="1119"/>
      <c r="F271" s="1119"/>
      <c r="G271" s="1120"/>
      <c r="H271" s="1053"/>
      <c r="I271" s="1054"/>
      <c r="J271" s="1054"/>
      <c r="K271" s="1054"/>
      <c r="L271" s="1055"/>
      <c r="M271" s="1056"/>
      <c r="N271" s="1057"/>
      <c r="O271" s="1057"/>
      <c r="P271" s="1057"/>
      <c r="Q271" s="1057"/>
      <c r="R271" s="1057"/>
      <c r="S271" s="1057"/>
      <c r="T271" s="1057"/>
      <c r="U271" s="1057"/>
      <c r="V271" s="1057"/>
      <c r="W271" s="1057"/>
      <c r="X271" s="1057"/>
      <c r="Y271" s="1058"/>
      <c r="Z271" s="1367"/>
      <c r="AA271" s="1368"/>
      <c r="AB271" s="1368"/>
      <c r="AC271" s="1369"/>
      <c r="AD271" s="1053"/>
      <c r="AE271" s="1054"/>
      <c r="AF271" s="1054"/>
      <c r="AG271" s="1054"/>
      <c r="AH271" s="1055"/>
      <c r="AI271" s="1056"/>
      <c r="AJ271" s="1057"/>
      <c r="AK271" s="1057"/>
      <c r="AL271" s="1057"/>
      <c r="AM271" s="1057"/>
      <c r="AN271" s="1057"/>
      <c r="AO271" s="1057"/>
      <c r="AP271" s="1057"/>
      <c r="AQ271" s="1057"/>
      <c r="AR271" s="1057"/>
      <c r="AS271" s="1057"/>
      <c r="AT271" s="1057"/>
      <c r="AU271" s="1058"/>
      <c r="AV271" s="1059"/>
      <c r="AW271" s="1060"/>
      <c r="AX271" s="1060"/>
      <c r="AY271" s="1061"/>
      <c r="BG271">
        <v>24.75</v>
      </c>
    </row>
    <row r="272" spans="2:59" ht="24.75" customHeight="1">
      <c r="B272" s="1118"/>
      <c r="C272" s="1119"/>
      <c r="D272" s="1119"/>
      <c r="E272" s="1119"/>
      <c r="F272" s="1119"/>
      <c r="G272" s="1120"/>
      <c r="H272" s="1053"/>
      <c r="I272" s="1054"/>
      <c r="J272" s="1054"/>
      <c r="K272" s="1054"/>
      <c r="L272" s="1055"/>
      <c r="M272" s="1056"/>
      <c r="N272" s="1057"/>
      <c r="O272" s="1057"/>
      <c r="P272" s="1057"/>
      <c r="Q272" s="1057"/>
      <c r="R272" s="1057"/>
      <c r="S272" s="1057"/>
      <c r="T272" s="1057"/>
      <c r="U272" s="1057"/>
      <c r="V272" s="1057"/>
      <c r="W272" s="1057"/>
      <c r="X272" s="1057"/>
      <c r="Y272" s="1058"/>
      <c r="Z272" s="1367"/>
      <c r="AA272" s="1368"/>
      <c r="AB272" s="1368"/>
      <c r="AC272" s="1369"/>
      <c r="AD272" s="1053"/>
      <c r="AE272" s="1054"/>
      <c r="AF272" s="1054"/>
      <c r="AG272" s="1054"/>
      <c r="AH272" s="1055"/>
      <c r="AI272" s="1056"/>
      <c r="AJ272" s="1057"/>
      <c r="AK272" s="1057"/>
      <c r="AL272" s="1057"/>
      <c r="AM272" s="1057"/>
      <c r="AN272" s="1057"/>
      <c r="AO272" s="1057"/>
      <c r="AP272" s="1057"/>
      <c r="AQ272" s="1057"/>
      <c r="AR272" s="1057"/>
      <c r="AS272" s="1057"/>
      <c r="AT272" s="1057"/>
      <c r="AU272" s="1058"/>
      <c r="AV272" s="1059"/>
      <c r="AW272" s="1060"/>
      <c r="AX272" s="1060"/>
      <c r="AY272" s="1061"/>
      <c r="BG272">
        <v>24.75</v>
      </c>
    </row>
    <row r="273" spans="1:59" ht="24.75" customHeight="1">
      <c r="B273" s="1118"/>
      <c r="C273" s="1119"/>
      <c r="D273" s="1119"/>
      <c r="E273" s="1119"/>
      <c r="F273" s="1119"/>
      <c r="G273" s="1120"/>
      <c r="H273" s="1053"/>
      <c r="I273" s="1054"/>
      <c r="J273" s="1054"/>
      <c r="K273" s="1054"/>
      <c r="L273" s="1055"/>
      <c r="M273" s="1056"/>
      <c r="N273" s="1057"/>
      <c r="O273" s="1057"/>
      <c r="P273" s="1057"/>
      <c r="Q273" s="1057"/>
      <c r="R273" s="1057"/>
      <c r="S273" s="1057"/>
      <c r="T273" s="1057"/>
      <c r="U273" s="1057"/>
      <c r="V273" s="1057"/>
      <c r="W273" s="1057"/>
      <c r="X273" s="1057"/>
      <c r="Y273" s="1058"/>
      <c r="Z273" s="1367"/>
      <c r="AA273" s="1368"/>
      <c r="AB273" s="1368"/>
      <c r="AC273" s="1368"/>
      <c r="AD273" s="1053"/>
      <c r="AE273" s="1054"/>
      <c r="AF273" s="1054"/>
      <c r="AG273" s="1054"/>
      <c r="AH273" s="1055"/>
      <c r="AI273" s="1056"/>
      <c r="AJ273" s="1057"/>
      <c r="AK273" s="1057"/>
      <c r="AL273" s="1057"/>
      <c r="AM273" s="1057"/>
      <c r="AN273" s="1057"/>
      <c r="AO273" s="1057"/>
      <c r="AP273" s="1057"/>
      <c r="AQ273" s="1057"/>
      <c r="AR273" s="1057"/>
      <c r="AS273" s="1057"/>
      <c r="AT273" s="1057"/>
      <c r="AU273" s="1058"/>
      <c r="AV273" s="1059"/>
      <c r="AW273" s="1060"/>
      <c r="AX273" s="1060"/>
      <c r="AY273" s="1061"/>
      <c r="BG273">
        <v>24.75</v>
      </c>
    </row>
    <row r="274" spans="1:59" ht="24.75" customHeight="1">
      <c r="B274" s="1118"/>
      <c r="C274" s="1119"/>
      <c r="D274" s="1119"/>
      <c r="E274" s="1119"/>
      <c r="F274" s="1119"/>
      <c r="G274" s="1120"/>
      <c r="H274" s="1053"/>
      <c r="I274" s="1054"/>
      <c r="J274" s="1054"/>
      <c r="K274" s="1054"/>
      <c r="L274" s="1055"/>
      <c r="M274" s="1056"/>
      <c r="N274" s="1057"/>
      <c r="O274" s="1057"/>
      <c r="P274" s="1057"/>
      <c r="Q274" s="1057"/>
      <c r="R274" s="1057"/>
      <c r="S274" s="1057"/>
      <c r="T274" s="1057"/>
      <c r="U274" s="1057"/>
      <c r="V274" s="1057"/>
      <c r="W274" s="1057"/>
      <c r="X274" s="1057"/>
      <c r="Y274" s="1058"/>
      <c r="Z274" s="1367"/>
      <c r="AA274" s="1368"/>
      <c r="AB274" s="1368"/>
      <c r="AC274" s="1368"/>
      <c r="AD274" s="1053"/>
      <c r="AE274" s="1054"/>
      <c r="AF274" s="1054"/>
      <c r="AG274" s="1054"/>
      <c r="AH274" s="1055"/>
      <c r="AI274" s="1056"/>
      <c r="AJ274" s="1057"/>
      <c r="AK274" s="1057"/>
      <c r="AL274" s="1057"/>
      <c r="AM274" s="1057"/>
      <c r="AN274" s="1057"/>
      <c r="AO274" s="1057"/>
      <c r="AP274" s="1057"/>
      <c r="AQ274" s="1057"/>
      <c r="AR274" s="1057"/>
      <c r="AS274" s="1057"/>
      <c r="AT274" s="1057"/>
      <c r="AU274" s="1058"/>
      <c r="AV274" s="1059"/>
      <c r="AW274" s="1060"/>
      <c r="AX274" s="1060"/>
      <c r="AY274" s="1061"/>
      <c r="BG274">
        <v>24.75</v>
      </c>
    </row>
    <row r="275" spans="1:59" ht="24.75" customHeight="1">
      <c r="B275" s="1118"/>
      <c r="C275" s="1119"/>
      <c r="D275" s="1119"/>
      <c r="E275" s="1119"/>
      <c r="F275" s="1119"/>
      <c r="G275" s="1120"/>
      <c r="H275" s="1053"/>
      <c r="I275" s="1054"/>
      <c r="J275" s="1054"/>
      <c r="K275" s="1054"/>
      <c r="L275" s="1055"/>
      <c r="M275" s="1056"/>
      <c r="N275" s="1057"/>
      <c r="O275" s="1057"/>
      <c r="P275" s="1057"/>
      <c r="Q275" s="1057"/>
      <c r="R275" s="1057"/>
      <c r="S275" s="1057"/>
      <c r="T275" s="1057"/>
      <c r="U275" s="1057"/>
      <c r="V275" s="1057"/>
      <c r="W275" s="1057"/>
      <c r="X275" s="1057"/>
      <c r="Y275" s="1058"/>
      <c r="Z275" s="1367"/>
      <c r="AA275" s="1368"/>
      <c r="AB275" s="1368"/>
      <c r="AC275" s="1368"/>
      <c r="AD275" s="1053"/>
      <c r="AE275" s="1054"/>
      <c r="AF275" s="1054"/>
      <c r="AG275" s="1054"/>
      <c r="AH275" s="1055"/>
      <c r="AI275" s="1056"/>
      <c r="AJ275" s="1057"/>
      <c r="AK275" s="1057"/>
      <c r="AL275" s="1057"/>
      <c r="AM275" s="1057"/>
      <c r="AN275" s="1057"/>
      <c r="AO275" s="1057"/>
      <c r="AP275" s="1057"/>
      <c r="AQ275" s="1057"/>
      <c r="AR275" s="1057"/>
      <c r="AS275" s="1057"/>
      <c r="AT275" s="1057"/>
      <c r="AU275" s="1058"/>
      <c r="AV275" s="1059"/>
      <c r="AW275" s="1060"/>
      <c r="AX275" s="1060"/>
      <c r="AY275" s="1061"/>
      <c r="BG275">
        <v>24.75</v>
      </c>
    </row>
    <row r="276" spans="1:59" ht="24.75" customHeight="1">
      <c r="B276" s="1118"/>
      <c r="C276" s="1119"/>
      <c r="D276" s="1119"/>
      <c r="E276" s="1119"/>
      <c r="F276" s="1119"/>
      <c r="G276" s="1120"/>
      <c r="H276" s="1044"/>
      <c r="I276" s="1045"/>
      <c r="J276" s="1045"/>
      <c r="K276" s="1045"/>
      <c r="L276" s="1046"/>
      <c r="M276" s="1047"/>
      <c r="N276" s="1048"/>
      <c r="O276" s="1048"/>
      <c r="P276" s="1048"/>
      <c r="Q276" s="1048"/>
      <c r="R276" s="1048"/>
      <c r="S276" s="1048"/>
      <c r="T276" s="1048"/>
      <c r="U276" s="1048"/>
      <c r="V276" s="1048"/>
      <c r="W276" s="1048"/>
      <c r="X276" s="1048"/>
      <c r="Y276" s="1049"/>
      <c r="Z276" s="1365"/>
      <c r="AA276" s="1366"/>
      <c r="AB276" s="1366"/>
      <c r="AC276" s="1366"/>
      <c r="AD276" s="1044"/>
      <c r="AE276" s="1045"/>
      <c r="AF276" s="1045"/>
      <c r="AG276" s="1045"/>
      <c r="AH276" s="1046"/>
      <c r="AI276" s="1047"/>
      <c r="AJ276" s="1048"/>
      <c r="AK276" s="1048"/>
      <c r="AL276" s="1048"/>
      <c r="AM276" s="1048"/>
      <c r="AN276" s="1048"/>
      <c r="AO276" s="1048"/>
      <c r="AP276" s="1048"/>
      <c r="AQ276" s="1048"/>
      <c r="AR276" s="1048"/>
      <c r="AS276" s="1048"/>
      <c r="AT276" s="1048"/>
      <c r="AU276" s="1049"/>
      <c r="AV276" s="1050"/>
      <c r="AW276" s="1051"/>
      <c r="AX276" s="1051"/>
      <c r="AY276" s="1052"/>
      <c r="BG276">
        <v>24.75</v>
      </c>
    </row>
    <row r="277" spans="1:59" ht="24.75" customHeight="1" thickBot="1">
      <c r="B277" s="1121"/>
      <c r="C277" s="1122"/>
      <c r="D277" s="1122"/>
      <c r="E277" s="1122"/>
      <c r="F277" s="1122"/>
      <c r="G277" s="1123"/>
      <c r="H277" s="1035" t="s">
        <v>26</v>
      </c>
      <c r="I277" s="1036"/>
      <c r="J277" s="1036"/>
      <c r="K277" s="1036"/>
      <c r="L277" s="1036"/>
      <c r="M277" s="1037"/>
      <c r="N277" s="1038"/>
      <c r="O277" s="1038"/>
      <c r="P277" s="1038"/>
      <c r="Q277" s="1038"/>
      <c r="R277" s="1038"/>
      <c r="S277" s="1038"/>
      <c r="T277" s="1038"/>
      <c r="U277" s="1038"/>
      <c r="V277" s="1038"/>
      <c r="W277" s="1038"/>
      <c r="X277" s="1038"/>
      <c r="Y277" s="1039"/>
      <c r="Z277" s="1040">
        <v>0</v>
      </c>
      <c r="AA277" s="1041"/>
      <c r="AB277" s="1041"/>
      <c r="AC277" s="1042"/>
      <c r="AD277" s="1035" t="s">
        <v>26</v>
      </c>
      <c r="AE277" s="1036"/>
      <c r="AF277" s="1036"/>
      <c r="AG277" s="1036"/>
      <c r="AH277" s="1036"/>
      <c r="AI277" s="1037"/>
      <c r="AJ277" s="1038"/>
      <c r="AK277" s="1038"/>
      <c r="AL277" s="1038"/>
      <c r="AM277" s="1038"/>
      <c r="AN277" s="1038"/>
      <c r="AO277" s="1038"/>
      <c r="AP277" s="1038"/>
      <c r="AQ277" s="1038"/>
      <c r="AR277" s="1038"/>
      <c r="AS277" s="1038"/>
      <c r="AT277" s="1038"/>
      <c r="AU277" s="1039"/>
      <c r="AV277" s="1040">
        <f>SUM(AV269:AY276)</f>
        <v>0</v>
      </c>
      <c r="AW277" s="1041"/>
      <c r="AX277" s="1041"/>
      <c r="AY277" s="1043"/>
      <c r="BG277">
        <v>24.75</v>
      </c>
    </row>
    <row r="278" spans="1:59" ht="13.5" customHeight="1">
      <c r="BG278">
        <v>13.5</v>
      </c>
    </row>
    <row r="279" spans="1:59" ht="23.25" customHeight="1">
      <c r="B279" s="1113" t="s">
        <v>100</v>
      </c>
      <c r="C279" s="1113"/>
      <c r="D279" s="1113"/>
      <c r="E279" s="1113"/>
      <c r="F279" s="1032"/>
      <c r="G279" s="1032"/>
      <c r="H279" s="1364" t="str">
        <f>H89</f>
        <v>査証ＷＡＮに必要な経費</v>
      </c>
      <c r="I279" s="1364"/>
      <c r="J279" s="1364"/>
      <c r="K279" s="1364"/>
      <c r="L279" s="1364"/>
      <c r="M279" s="1364"/>
      <c r="N279" s="1364"/>
      <c r="O279" s="1364"/>
      <c r="P279" s="1364"/>
      <c r="Q279" s="1364"/>
      <c r="R279" s="1364"/>
      <c r="S279" s="1364"/>
      <c r="T279" s="1364"/>
      <c r="U279" s="1364"/>
      <c r="V279" s="1364"/>
      <c r="W279" s="1364"/>
      <c r="X279" s="1364"/>
      <c r="Y279" s="1364"/>
      <c r="Z279" s="1364"/>
      <c r="AA279" s="1364"/>
      <c r="AB279" s="1364"/>
      <c r="AC279" s="1364"/>
      <c r="AD279" s="1364"/>
      <c r="AE279" s="1364"/>
      <c r="AF279" s="1364"/>
      <c r="AG279" s="1364"/>
      <c r="AH279" s="1364"/>
      <c r="AI279" s="1364"/>
      <c r="AJ279" s="1364"/>
      <c r="AK279" s="1364"/>
      <c r="AL279" s="1364"/>
      <c r="AM279" s="1364"/>
      <c r="AN279" s="1364"/>
      <c r="AO279" s="1364"/>
      <c r="AP279" s="1364"/>
      <c r="AQ279" s="1364"/>
      <c r="AR279" s="1364"/>
      <c r="AS279" s="1364"/>
      <c r="AT279" s="1364"/>
      <c r="AU279" s="1364"/>
      <c r="AV279" s="1364"/>
      <c r="AW279" s="1364"/>
      <c r="AX279" s="1364"/>
      <c r="AY279" s="1364"/>
      <c r="BG279">
        <v>23.25</v>
      </c>
    </row>
    <row r="280" spans="1:59" ht="14.25" customHeight="1">
      <c r="C280" s="174" t="s">
        <v>797</v>
      </c>
      <c r="BG280">
        <v>14.25</v>
      </c>
    </row>
    <row r="281" spans="1:59" ht="13.5" customHeight="1">
      <c r="A281" s="175"/>
      <c r="B281" s="175"/>
      <c r="C281" s="175" t="s">
        <v>1375</v>
      </c>
      <c r="D281" s="175"/>
      <c r="E281" s="175"/>
      <c r="F281" s="175"/>
      <c r="G281" s="175"/>
      <c r="H281" s="175"/>
      <c r="I281" s="175"/>
      <c r="J281" s="175"/>
      <c r="K281" s="175"/>
      <c r="L281" s="175"/>
      <c r="M281" s="175"/>
      <c r="N281" s="175"/>
      <c r="O281" s="175"/>
      <c r="P281" s="175"/>
      <c r="Q281" s="175"/>
      <c r="R281" s="175"/>
      <c r="S281" s="175"/>
      <c r="T281" s="175"/>
      <c r="U281" s="175"/>
      <c r="V281" s="175"/>
      <c r="W281" s="175"/>
      <c r="X281" s="175"/>
      <c r="Y281" s="175"/>
      <c r="Z281" s="175"/>
      <c r="AA281" s="175"/>
      <c r="AB281" s="175"/>
      <c r="AC281" s="175"/>
      <c r="AD281" s="175"/>
      <c r="AE281" s="175"/>
      <c r="AF281" s="175"/>
      <c r="AG281" s="175"/>
      <c r="AH281" s="175"/>
      <c r="AI281" s="175"/>
      <c r="AJ281" s="175"/>
      <c r="AK281" s="175"/>
      <c r="AL281" s="175"/>
      <c r="AM281" s="175"/>
      <c r="AN281" s="175"/>
      <c r="AO281" s="175"/>
      <c r="AP281" s="175"/>
      <c r="AQ281" s="175"/>
      <c r="AR281" s="175"/>
      <c r="AS281" s="175"/>
      <c r="AT281" s="175"/>
      <c r="AU281" s="175"/>
      <c r="AV281" s="175"/>
      <c r="AW281" s="175"/>
      <c r="AX281" s="175"/>
      <c r="AY281" s="175"/>
      <c r="BG281">
        <v>13.5</v>
      </c>
    </row>
    <row r="282" spans="1:59" ht="34.5" customHeight="1">
      <c r="A282" s="175"/>
      <c r="B282" s="1333"/>
      <c r="C282" s="1333"/>
      <c r="D282" s="1340" t="s">
        <v>799</v>
      </c>
      <c r="E282" s="1340"/>
      <c r="F282" s="1340"/>
      <c r="G282" s="1340"/>
      <c r="H282" s="1340"/>
      <c r="I282" s="1340"/>
      <c r="J282" s="1340"/>
      <c r="K282" s="1340"/>
      <c r="L282" s="1340"/>
      <c r="M282" s="1340"/>
      <c r="N282" s="1340" t="s">
        <v>800</v>
      </c>
      <c r="O282" s="1340"/>
      <c r="P282" s="1340"/>
      <c r="Q282" s="1340"/>
      <c r="R282" s="1340"/>
      <c r="S282" s="1340"/>
      <c r="T282" s="1340"/>
      <c r="U282" s="1340"/>
      <c r="V282" s="1340"/>
      <c r="W282" s="1340"/>
      <c r="X282" s="1340"/>
      <c r="Y282" s="1340"/>
      <c r="Z282" s="1340"/>
      <c r="AA282" s="1340"/>
      <c r="AB282" s="1340"/>
      <c r="AC282" s="1340"/>
      <c r="AD282" s="1340"/>
      <c r="AE282" s="1340"/>
      <c r="AF282" s="1340"/>
      <c r="AG282" s="1340"/>
      <c r="AH282" s="1340"/>
      <c r="AI282" s="1340"/>
      <c r="AJ282" s="1340"/>
      <c r="AK282" s="1340"/>
      <c r="AL282" s="1341" t="s">
        <v>801</v>
      </c>
      <c r="AM282" s="1340"/>
      <c r="AN282" s="1340"/>
      <c r="AO282" s="1340"/>
      <c r="AP282" s="1340"/>
      <c r="AQ282" s="1340"/>
      <c r="AR282" s="1340" t="s">
        <v>27</v>
      </c>
      <c r="AS282" s="1340"/>
      <c r="AT282" s="1340"/>
      <c r="AU282" s="1340"/>
      <c r="AV282" s="1340" t="s">
        <v>28</v>
      </c>
      <c r="AW282" s="1340"/>
      <c r="AX282" s="1340"/>
      <c r="AY282" s="175"/>
      <c r="BG282">
        <v>34.5</v>
      </c>
    </row>
    <row r="283" spans="1:59" ht="24" customHeight="1">
      <c r="A283" s="175"/>
      <c r="B283" s="1333">
        <v>1</v>
      </c>
      <c r="C283" s="1333">
        <v>1</v>
      </c>
      <c r="D283" s="1334" t="s">
        <v>1434</v>
      </c>
      <c r="E283" s="1334"/>
      <c r="F283" s="1334"/>
      <c r="G283" s="1334"/>
      <c r="H283" s="1334"/>
      <c r="I283" s="1334"/>
      <c r="J283" s="1334"/>
      <c r="K283" s="1334"/>
      <c r="L283" s="1334"/>
      <c r="M283" s="1334"/>
      <c r="N283" s="1334" t="s">
        <v>1404</v>
      </c>
      <c r="O283" s="1334"/>
      <c r="P283" s="1334"/>
      <c r="Q283" s="1334"/>
      <c r="R283" s="1334"/>
      <c r="S283" s="1334"/>
      <c r="T283" s="1334"/>
      <c r="U283" s="1334"/>
      <c r="V283" s="1334"/>
      <c r="W283" s="1334"/>
      <c r="X283" s="1334"/>
      <c r="Y283" s="1334"/>
      <c r="Z283" s="1334"/>
      <c r="AA283" s="1334"/>
      <c r="AB283" s="1334"/>
      <c r="AC283" s="1334"/>
      <c r="AD283" s="1334"/>
      <c r="AE283" s="1334"/>
      <c r="AF283" s="1334"/>
      <c r="AG283" s="1334"/>
      <c r="AH283" s="1334"/>
      <c r="AI283" s="1334"/>
      <c r="AJ283" s="1334"/>
      <c r="AK283" s="1334"/>
      <c r="AL283" s="1345">
        <v>205</v>
      </c>
      <c r="AM283" s="1346"/>
      <c r="AN283" s="1346"/>
      <c r="AO283" s="1346"/>
      <c r="AP283" s="1346"/>
      <c r="AQ283" s="1346"/>
      <c r="AR283" s="1339" t="s">
        <v>224</v>
      </c>
      <c r="AS283" s="1339"/>
      <c r="AT283" s="1339"/>
      <c r="AU283" s="1339"/>
      <c r="AV283" s="1339" t="s">
        <v>816</v>
      </c>
      <c r="AW283" s="1339"/>
      <c r="AX283" s="1339"/>
      <c r="AY283" s="175"/>
      <c r="BG283">
        <v>24</v>
      </c>
    </row>
    <row r="284" spans="1:59" ht="24" customHeight="1">
      <c r="A284" s="175"/>
      <c r="B284" s="1333">
        <v>2</v>
      </c>
      <c r="C284" s="1333">
        <v>1</v>
      </c>
      <c r="D284" s="1334" t="s">
        <v>1434</v>
      </c>
      <c r="E284" s="1334"/>
      <c r="F284" s="1334"/>
      <c r="G284" s="1334"/>
      <c r="H284" s="1334"/>
      <c r="I284" s="1334"/>
      <c r="J284" s="1334"/>
      <c r="K284" s="1334"/>
      <c r="L284" s="1334"/>
      <c r="M284" s="1334"/>
      <c r="N284" s="1334" t="s">
        <v>1435</v>
      </c>
      <c r="O284" s="1334"/>
      <c r="P284" s="1334"/>
      <c r="Q284" s="1334"/>
      <c r="R284" s="1334"/>
      <c r="S284" s="1334"/>
      <c r="T284" s="1334"/>
      <c r="U284" s="1334"/>
      <c r="V284" s="1334"/>
      <c r="W284" s="1334"/>
      <c r="X284" s="1334"/>
      <c r="Y284" s="1334"/>
      <c r="Z284" s="1334"/>
      <c r="AA284" s="1334"/>
      <c r="AB284" s="1334"/>
      <c r="AC284" s="1334"/>
      <c r="AD284" s="1334"/>
      <c r="AE284" s="1334"/>
      <c r="AF284" s="1334"/>
      <c r="AG284" s="1334"/>
      <c r="AH284" s="1334"/>
      <c r="AI284" s="1334"/>
      <c r="AJ284" s="1334"/>
      <c r="AK284" s="1334"/>
      <c r="AL284" s="1345">
        <v>42</v>
      </c>
      <c r="AM284" s="1346"/>
      <c r="AN284" s="1346"/>
      <c r="AO284" s="1346"/>
      <c r="AP284" s="1346"/>
      <c r="AQ284" s="1346"/>
      <c r="AR284" s="1339" t="s">
        <v>224</v>
      </c>
      <c r="AS284" s="1339"/>
      <c r="AT284" s="1339"/>
      <c r="AU284" s="1339"/>
      <c r="AV284" s="1339" t="s">
        <v>816</v>
      </c>
      <c r="AW284" s="1339"/>
      <c r="AX284" s="1339"/>
      <c r="AY284" s="175"/>
      <c r="BG284">
        <v>24</v>
      </c>
    </row>
    <row r="285" spans="1:59" ht="24" customHeight="1">
      <c r="A285" s="175"/>
      <c r="B285" s="1333">
        <v>3</v>
      </c>
      <c r="C285" s="1333">
        <v>1</v>
      </c>
      <c r="D285" s="1334" t="s">
        <v>1434</v>
      </c>
      <c r="E285" s="1334"/>
      <c r="F285" s="1334"/>
      <c r="G285" s="1334"/>
      <c r="H285" s="1334"/>
      <c r="I285" s="1334"/>
      <c r="J285" s="1334"/>
      <c r="K285" s="1334"/>
      <c r="L285" s="1334"/>
      <c r="M285" s="1334"/>
      <c r="N285" s="1334" t="s">
        <v>1409</v>
      </c>
      <c r="O285" s="1334"/>
      <c r="P285" s="1334"/>
      <c r="Q285" s="1334"/>
      <c r="R285" s="1334"/>
      <c r="S285" s="1334"/>
      <c r="T285" s="1334"/>
      <c r="U285" s="1334"/>
      <c r="V285" s="1334"/>
      <c r="W285" s="1334"/>
      <c r="X285" s="1334"/>
      <c r="Y285" s="1334"/>
      <c r="Z285" s="1334"/>
      <c r="AA285" s="1334"/>
      <c r="AB285" s="1334"/>
      <c r="AC285" s="1334"/>
      <c r="AD285" s="1334"/>
      <c r="AE285" s="1334"/>
      <c r="AF285" s="1334"/>
      <c r="AG285" s="1334"/>
      <c r="AH285" s="1334"/>
      <c r="AI285" s="1334"/>
      <c r="AJ285" s="1334"/>
      <c r="AK285" s="1334"/>
      <c r="AL285" s="1345">
        <v>17</v>
      </c>
      <c r="AM285" s="1346"/>
      <c r="AN285" s="1346"/>
      <c r="AO285" s="1346"/>
      <c r="AP285" s="1346"/>
      <c r="AQ285" s="1346"/>
      <c r="AR285" s="1339" t="s">
        <v>224</v>
      </c>
      <c r="AS285" s="1339"/>
      <c r="AT285" s="1339"/>
      <c r="AU285" s="1339"/>
      <c r="AV285" s="1339" t="s">
        <v>816</v>
      </c>
      <c r="AW285" s="1339"/>
      <c r="AX285" s="1339"/>
      <c r="AY285" s="175"/>
      <c r="BG285">
        <v>24</v>
      </c>
    </row>
    <row r="286" spans="1:59" ht="24" customHeight="1">
      <c r="A286" s="175"/>
      <c r="B286" s="1333">
        <v>4</v>
      </c>
      <c r="C286" s="1333">
        <v>1</v>
      </c>
      <c r="D286" s="1334" t="s">
        <v>1434</v>
      </c>
      <c r="E286" s="1334"/>
      <c r="F286" s="1334"/>
      <c r="G286" s="1334"/>
      <c r="H286" s="1334"/>
      <c r="I286" s="1334"/>
      <c r="J286" s="1334"/>
      <c r="K286" s="1334"/>
      <c r="L286" s="1334"/>
      <c r="M286" s="1334"/>
      <c r="N286" s="1334" t="s">
        <v>1410</v>
      </c>
      <c r="O286" s="1334"/>
      <c r="P286" s="1334"/>
      <c r="Q286" s="1334"/>
      <c r="R286" s="1334"/>
      <c r="S286" s="1334"/>
      <c r="T286" s="1334"/>
      <c r="U286" s="1334"/>
      <c r="V286" s="1334"/>
      <c r="W286" s="1334"/>
      <c r="X286" s="1334"/>
      <c r="Y286" s="1334"/>
      <c r="Z286" s="1334"/>
      <c r="AA286" s="1334"/>
      <c r="AB286" s="1334"/>
      <c r="AC286" s="1334"/>
      <c r="AD286" s="1334"/>
      <c r="AE286" s="1334"/>
      <c r="AF286" s="1334"/>
      <c r="AG286" s="1334"/>
      <c r="AH286" s="1334"/>
      <c r="AI286" s="1334"/>
      <c r="AJ286" s="1334"/>
      <c r="AK286" s="1334"/>
      <c r="AL286" s="1345">
        <v>7</v>
      </c>
      <c r="AM286" s="1346"/>
      <c r="AN286" s="1346"/>
      <c r="AO286" s="1346"/>
      <c r="AP286" s="1346"/>
      <c r="AQ286" s="1346"/>
      <c r="AR286" s="1339" t="s">
        <v>224</v>
      </c>
      <c r="AS286" s="1339"/>
      <c r="AT286" s="1339"/>
      <c r="AU286" s="1339"/>
      <c r="AV286" s="1339" t="s">
        <v>816</v>
      </c>
      <c r="AW286" s="1339"/>
      <c r="AX286" s="1339"/>
      <c r="AY286" s="175"/>
      <c r="BG286">
        <v>24</v>
      </c>
    </row>
    <row r="287" spans="1:59" ht="24" customHeight="1">
      <c r="A287" s="175"/>
      <c r="B287" s="1333">
        <v>5</v>
      </c>
      <c r="C287" s="1333">
        <v>1</v>
      </c>
      <c r="D287" s="1334" t="s">
        <v>1434</v>
      </c>
      <c r="E287" s="1334"/>
      <c r="F287" s="1334"/>
      <c r="G287" s="1334"/>
      <c r="H287" s="1334"/>
      <c r="I287" s="1334"/>
      <c r="J287" s="1334"/>
      <c r="K287" s="1334"/>
      <c r="L287" s="1334"/>
      <c r="M287" s="1334"/>
      <c r="N287" s="1334" t="s">
        <v>1411</v>
      </c>
      <c r="O287" s="1334"/>
      <c r="P287" s="1334"/>
      <c r="Q287" s="1334"/>
      <c r="R287" s="1334"/>
      <c r="S287" s="1334"/>
      <c r="T287" s="1334"/>
      <c r="U287" s="1334"/>
      <c r="V287" s="1334"/>
      <c r="W287" s="1334"/>
      <c r="X287" s="1334"/>
      <c r="Y287" s="1334"/>
      <c r="Z287" s="1334"/>
      <c r="AA287" s="1334"/>
      <c r="AB287" s="1334"/>
      <c r="AC287" s="1334"/>
      <c r="AD287" s="1334"/>
      <c r="AE287" s="1334"/>
      <c r="AF287" s="1334"/>
      <c r="AG287" s="1334"/>
      <c r="AH287" s="1334"/>
      <c r="AI287" s="1334"/>
      <c r="AJ287" s="1334"/>
      <c r="AK287" s="1334"/>
      <c r="AL287" s="1345">
        <v>9</v>
      </c>
      <c r="AM287" s="1346"/>
      <c r="AN287" s="1346"/>
      <c r="AO287" s="1346"/>
      <c r="AP287" s="1346"/>
      <c r="AQ287" s="1346"/>
      <c r="AR287" s="1339" t="s">
        <v>224</v>
      </c>
      <c r="AS287" s="1339"/>
      <c r="AT287" s="1339"/>
      <c r="AU287" s="1339"/>
      <c r="AV287" s="1339" t="s">
        <v>816</v>
      </c>
      <c r="AW287" s="1339"/>
      <c r="AX287" s="1339"/>
      <c r="AY287" s="175"/>
      <c r="BG287">
        <v>24</v>
      </c>
    </row>
    <row r="288" spans="1:59" ht="24" customHeight="1">
      <c r="A288" s="175"/>
      <c r="B288" s="1333">
        <v>6</v>
      </c>
      <c r="C288" s="1333">
        <v>1</v>
      </c>
      <c r="D288" s="1334" t="s">
        <v>1434</v>
      </c>
      <c r="E288" s="1334"/>
      <c r="F288" s="1334"/>
      <c r="G288" s="1334"/>
      <c r="H288" s="1334"/>
      <c r="I288" s="1334"/>
      <c r="J288" s="1334"/>
      <c r="K288" s="1334"/>
      <c r="L288" s="1334"/>
      <c r="M288" s="1334"/>
      <c r="N288" s="1334" t="s">
        <v>1436</v>
      </c>
      <c r="O288" s="1334"/>
      <c r="P288" s="1334"/>
      <c r="Q288" s="1334"/>
      <c r="R288" s="1334"/>
      <c r="S288" s="1334"/>
      <c r="T288" s="1334"/>
      <c r="U288" s="1334"/>
      <c r="V288" s="1334"/>
      <c r="W288" s="1334"/>
      <c r="X288" s="1334"/>
      <c r="Y288" s="1334"/>
      <c r="Z288" s="1334"/>
      <c r="AA288" s="1334"/>
      <c r="AB288" s="1334"/>
      <c r="AC288" s="1334"/>
      <c r="AD288" s="1334"/>
      <c r="AE288" s="1334"/>
      <c r="AF288" s="1334"/>
      <c r="AG288" s="1334"/>
      <c r="AH288" s="1334"/>
      <c r="AI288" s="1334"/>
      <c r="AJ288" s="1334"/>
      <c r="AK288" s="1334"/>
      <c r="AL288" s="1345">
        <v>6</v>
      </c>
      <c r="AM288" s="1346"/>
      <c r="AN288" s="1346"/>
      <c r="AO288" s="1346"/>
      <c r="AP288" s="1346"/>
      <c r="AQ288" s="1346"/>
      <c r="AR288" s="1339" t="s">
        <v>224</v>
      </c>
      <c r="AS288" s="1339"/>
      <c r="AT288" s="1339"/>
      <c r="AU288" s="1339"/>
      <c r="AV288" s="1339" t="s">
        <v>816</v>
      </c>
      <c r="AW288" s="1339"/>
      <c r="AX288" s="1339"/>
      <c r="AY288" s="175"/>
      <c r="BG288">
        <v>24</v>
      </c>
    </row>
    <row r="289" spans="1:59" ht="24" customHeight="1">
      <c r="A289" s="175"/>
      <c r="B289" s="1333">
        <v>7</v>
      </c>
      <c r="C289" s="1333">
        <v>1</v>
      </c>
      <c r="D289" s="1334"/>
      <c r="E289" s="1334"/>
      <c r="F289" s="1334"/>
      <c r="G289" s="1334"/>
      <c r="H289" s="1334"/>
      <c r="I289" s="1334"/>
      <c r="J289" s="1334"/>
      <c r="K289" s="1334"/>
      <c r="L289" s="1334"/>
      <c r="M289" s="1334"/>
      <c r="N289" s="1334"/>
      <c r="O289" s="1334"/>
      <c r="P289" s="1334"/>
      <c r="Q289" s="1334"/>
      <c r="R289" s="1334"/>
      <c r="S289" s="1334"/>
      <c r="T289" s="1334"/>
      <c r="U289" s="1334"/>
      <c r="V289" s="1334"/>
      <c r="W289" s="1334"/>
      <c r="X289" s="1334"/>
      <c r="Y289" s="1334"/>
      <c r="Z289" s="1334"/>
      <c r="AA289" s="1334"/>
      <c r="AB289" s="1334"/>
      <c r="AC289" s="1334"/>
      <c r="AD289" s="1334"/>
      <c r="AE289" s="1334"/>
      <c r="AF289" s="1334"/>
      <c r="AG289" s="1334"/>
      <c r="AH289" s="1334"/>
      <c r="AI289" s="1334"/>
      <c r="AJ289" s="1334"/>
      <c r="AK289" s="1334"/>
      <c r="AL289" s="1345"/>
      <c r="AM289" s="1346"/>
      <c r="AN289" s="1346"/>
      <c r="AO289" s="1346"/>
      <c r="AP289" s="1346"/>
      <c r="AQ289" s="1346"/>
      <c r="AR289" s="1334"/>
      <c r="AS289" s="1334"/>
      <c r="AT289" s="1334"/>
      <c r="AU289" s="1334"/>
      <c r="AV289" s="1339"/>
      <c r="AW289" s="1339"/>
      <c r="AX289" s="1339"/>
      <c r="AY289" s="175"/>
      <c r="BG289">
        <v>24</v>
      </c>
    </row>
    <row r="290" spans="1:59" ht="24" customHeight="1">
      <c r="A290" s="175"/>
      <c r="B290" s="1333">
        <v>8</v>
      </c>
      <c r="C290" s="1333">
        <v>1</v>
      </c>
      <c r="D290" s="1334"/>
      <c r="E290" s="1334"/>
      <c r="F290" s="1334"/>
      <c r="G290" s="1334"/>
      <c r="H290" s="1334"/>
      <c r="I290" s="1334"/>
      <c r="J290" s="1334"/>
      <c r="K290" s="1334"/>
      <c r="L290" s="1334"/>
      <c r="M290" s="1334"/>
      <c r="N290" s="1334"/>
      <c r="O290" s="1334"/>
      <c r="P290" s="1334"/>
      <c r="Q290" s="1334"/>
      <c r="R290" s="1334"/>
      <c r="S290" s="1334"/>
      <c r="T290" s="1334"/>
      <c r="U290" s="1334"/>
      <c r="V290" s="1334"/>
      <c r="W290" s="1334"/>
      <c r="X290" s="1334"/>
      <c r="Y290" s="1334"/>
      <c r="Z290" s="1334"/>
      <c r="AA290" s="1334"/>
      <c r="AB290" s="1334"/>
      <c r="AC290" s="1334"/>
      <c r="AD290" s="1334"/>
      <c r="AE290" s="1334"/>
      <c r="AF290" s="1334"/>
      <c r="AG290" s="1334"/>
      <c r="AH290" s="1334"/>
      <c r="AI290" s="1334"/>
      <c r="AJ290" s="1334"/>
      <c r="AK290" s="1334"/>
      <c r="AL290" s="1345"/>
      <c r="AM290" s="1346"/>
      <c r="AN290" s="1346"/>
      <c r="AO290" s="1346"/>
      <c r="AP290" s="1346"/>
      <c r="AQ290" s="1346"/>
      <c r="AR290" s="1334"/>
      <c r="AS290" s="1334"/>
      <c r="AT290" s="1334"/>
      <c r="AU290" s="1334"/>
      <c r="AV290" s="1338"/>
      <c r="AW290" s="1334"/>
      <c r="AX290" s="1334"/>
      <c r="AY290" s="175"/>
      <c r="BG290">
        <v>24</v>
      </c>
    </row>
    <row r="291" spans="1:59" ht="24" customHeight="1">
      <c r="A291" s="175"/>
      <c r="B291" s="1333">
        <v>9</v>
      </c>
      <c r="C291" s="1333">
        <v>1</v>
      </c>
      <c r="D291" s="1337"/>
      <c r="E291" s="1337"/>
      <c r="F291" s="1337"/>
      <c r="G291" s="1337"/>
      <c r="H291" s="1337"/>
      <c r="I291" s="1337"/>
      <c r="J291" s="1337"/>
      <c r="K291" s="1337"/>
      <c r="L291" s="1337"/>
      <c r="M291" s="1337"/>
      <c r="N291" s="1334"/>
      <c r="O291" s="1334"/>
      <c r="P291" s="1334"/>
      <c r="Q291" s="1334"/>
      <c r="R291" s="1334"/>
      <c r="S291" s="1334"/>
      <c r="T291" s="1334"/>
      <c r="U291" s="1334"/>
      <c r="V291" s="1334"/>
      <c r="W291" s="1334"/>
      <c r="X291" s="1334"/>
      <c r="Y291" s="1334"/>
      <c r="Z291" s="1334"/>
      <c r="AA291" s="1334"/>
      <c r="AB291" s="1334"/>
      <c r="AC291" s="1334"/>
      <c r="AD291" s="1334"/>
      <c r="AE291" s="1334"/>
      <c r="AF291" s="1334"/>
      <c r="AG291" s="1334"/>
      <c r="AH291" s="1334"/>
      <c r="AI291" s="1334"/>
      <c r="AJ291" s="1334"/>
      <c r="AK291" s="1334"/>
      <c r="AL291" s="1345"/>
      <c r="AM291" s="1346"/>
      <c r="AN291" s="1346"/>
      <c r="AO291" s="1346"/>
      <c r="AP291" s="1346"/>
      <c r="AQ291" s="1346"/>
      <c r="AR291" s="1334"/>
      <c r="AS291" s="1334"/>
      <c r="AT291" s="1334"/>
      <c r="AU291" s="1334"/>
      <c r="AV291" s="1338"/>
      <c r="AW291" s="1334"/>
      <c r="AX291" s="1334"/>
      <c r="AY291" s="175"/>
      <c r="BG291">
        <v>24</v>
      </c>
    </row>
    <row r="292" spans="1:59" ht="24" customHeight="1">
      <c r="A292" s="175"/>
      <c r="B292" s="1333">
        <v>10</v>
      </c>
      <c r="C292" s="1333">
        <v>1</v>
      </c>
      <c r="D292" s="1334"/>
      <c r="E292" s="1334"/>
      <c r="F292" s="1334"/>
      <c r="G292" s="1334"/>
      <c r="H292" s="1334"/>
      <c r="I292" s="1334"/>
      <c r="J292" s="1334"/>
      <c r="K292" s="1334"/>
      <c r="L292" s="1334"/>
      <c r="M292" s="1334"/>
      <c r="N292" s="1334"/>
      <c r="O292" s="1334"/>
      <c r="P292" s="1334"/>
      <c r="Q292" s="1334"/>
      <c r="R292" s="1334"/>
      <c r="S292" s="1334"/>
      <c r="T292" s="1334"/>
      <c r="U292" s="1334"/>
      <c r="V292" s="1334"/>
      <c r="W292" s="1334"/>
      <c r="X292" s="1334"/>
      <c r="Y292" s="1334"/>
      <c r="Z292" s="1334"/>
      <c r="AA292" s="1334"/>
      <c r="AB292" s="1334"/>
      <c r="AC292" s="1334"/>
      <c r="AD292" s="1334"/>
      <c r="AE292" s="1334"/>
      <c r="AF292" s="1334"/>
      <c r="AG292" s="1334"/>
      <c r="AH292" s="1334"/>
      <c r="AI292" s="1334"/>
      <c r="AJ292" s="1334"/>
      <c r="AK292" s="1334"/>
      <c r="AL292" s="1345"/>
      <c r="AM292" s="1346"/>
      <c r="AN292" s="1346"/>
      <c r="AO292" s="1346"/>
      <c r="AP292" s="1346"/>
      <c r="AQ292" s="1346"/>
      <c r="AR292" s="1334"/>
      <c r="AS292" s="1334"/>
      <c r="AT292" s="1334"/>
      <c r="AU292" s="1334"/>
      <c r="AV292" s="1334"/>
      <c r="AW292" s="1334"/>
      <c r="AX292" s="1334"/>
      <c r="AY292" s="175"/>
      <c r="BG292">
        <v>24</v>
      </c>
    </row>
    <row r="293" spans="1:59" ht="13.5" customHeight="1">
      <c r="A293" s="176"/>
      <c r="B293" s="176"/>
      <c r="C293" s="176" t="s">
        <v>1379</v>
      </c>
      <c r="D293" s="176"/>
      <c r="E293" s="176"/>
      <c r="F293" s="176"/>
      <c r="G293" s="176"/>
      <c r="H293" s="176"/>
      <c r="I293" s="176"/>
      <c r="J293" s="176"/>
      <c r="K293" s="176"/>
      <c r="L293" s="176"/>
      <c r="M293" s="176"/>
      <c r="N293" s="176"/>
      <c r="O293" s="176"/>
      <c r="P293" s="176"/>
      <c r="Q293" s="176"/>
      <c r="R293" s="176"/>
      <c r="S293" s="176"/>
      <c r="T293" s="176"/>
      <c r="U293" s="176"/>
      <c r="V293" s="176"/>
      <c r="W293" s="176"/>
      <c r="X293" s="176"/>
      <c r="Y293" s="176"/>
      <c r="Z293" s="176"/>
      <c r="AA293" s="176"/>
      <c r="AB293" s="176"/>
      <c r="AC293" s="176"/>
      <c r="AD293" s="176"/>
      <c r="AE293" s="176"/>
      <c r="AF293" s="176"/>
      <c r="AG293" s="176"/>
      <c r="AH293" s="176"/>
      <c r="AI293" s="176"/>
      <c r="AJ293" s="176"/>
      <c r="AK293" s="176"/>
      <c r="AL293" s="176"/>
      <c r="AM293" s="175"/>
      <c r="AN293" s="175"/>
      <c r="AO293" s="175"/>
      <c r="AP293" s="175"/>
      <c r="AQ293" s="175"/>
      <c r="AR293" s="175"/>
      <c r="AS293" s="175"/>
      <c r="AT293" s="175"/>
      <c r="AU293" s="175"/>
      <c r="AV293" s="175"/>
      <c r="AW293" s="175"/>
      <c r="AX293" s="175"/>
      <c r="AY293" s="175"/>
      <c r="BG293">
        <v>13.5</v>
      </c>
    </row>
    <row r="294" spans="1:59" ht="34.5" customHeight="1">
      <c r="A294" s="175"/>
      <c r="B294" s="1333"/>
      <c r="C294" s="1333"/>
      <c r="D294" s="1340" t="s">
        <v>799</v>
      </c>
      <c r="E294" s="1340"/>
      <c r="F294" s="1340"/>
      <c r="G294" s="1340"/>
      <c r="H294" s="1340"/>
      <c r="I294" s="1340"/>
      <c r="J294" s="1340"/>
      <c r="K294" s="1340"/>
      <c r="L294" s="1340"/>
      <c r="M294" s="1340"/>
      <c r="N294" s="1340" t="s">
        <v>800</v>
      </c>
      <c r="O294" s="1340"/>
      <c r="P294" s="1340"/>
      <c r="Q294" s="1340"/>
      <c r="R294" s="1340"/>
      <c r="S294" s="1340"/>
      <c r="T294" s="1340"/>
      <c r="U294" s="1340"/>
      <c r="V294" s="1340"/>
      <c r="W294" s="1340"/>
      <c r="X294" s="1340"/>
      <c r="Y294" s="1340"/>
      <c r="Z294" s="1340"/>
      <c r="AA294" s="1340"/>
      <c r="AB294" s="1340"/>
      <c r="AC294" s="1340"/>
      <c r="AD294" s="1340"/>
      <c r="AE294" s="1340"/>
      <c r="AF294" s="1340"/>
      <c r="AG294" s="1340"/>
      <c r="AH294" s="1340"/>
      <c r="AI294" s="1340"/>
      <c r="AJ294" s="1340"/>
      <c r="AK294" s="1340"/>
      <c r="AL294" s="1341" t="s">
        <v>801</v>
      </c>
      <c r="AM294" s="1340"/>
      <c r="AN294" s="1340"/>
      <c r="AO294" s="1340"/>
      <c r="AP294" s="1340"/>
      <c r="AQ294" s="1340"/>
      <c r="AR294" s="1340" t="s">
        <v>27</v>
      </c>
      <c r="AS294" s="1340"/>
      <c r="AT294" s="1340"/>
      <c r="AU294" s="1340"/>
      <c r="AV294" s="1340" t="s">
        <v>28</v>
      </c>
      <c r="AW294" s="1340"/>
      <c r="AX294" s="1340"/>
      <c r="AY294" s="175"/>
      <c r="BG294">
        <v>34.5</v>
      </c>
    </row>
    <row r="295" spans="1:59" ht="24" customHeight="1">
      <c r="A295" s="175"/>
      <c r="B295" s="1333">
        <v>1</v>
      </c>
      <c r="C295" s="1333">
        <v>1</v>
      </c>
      <c r="D295" s="1363" t="s">
        <v>1437</v>
      </c>
      <c r="E295" s="1363"/>
      <c r="F295" s="1363"/>
      <c r="G295" s="1363"/>
      <c r="H295" s="1363"/>
      <c r="I295" s="1363"/>
      <c r="J295" s="1363"/>
      <c r="K295" s="1363"/>
      <c r="L295" s="1363"/>
      <c r="M295" s="1363"/>
      <c r="N295" s="1334" t="s">
        <v>1415</v>
      </c>
      <c r="O295" s="1334"/>
      <c r="P295" s="1334"/>
      <c r="Q295" s="1334"/>
      <c r="R295" s="1334"/>
      <c r="S295" s="1334"/>
      <c r="T295" s="1334"/>
      <c r="U295" s="1334"/>
      <c r="V295" s="1334"/>
      <c r="W295" s="1334"/>
      <c r="X295" s="1334"/>
      <c r="Y295" s="1334"/>
      <c r="Z295" s="1334"/>
      <c r="AA295" s="1334"/>
      <c r="AB295" s="1334"/>
      <c r="AC295" s="1334"/>
      <c r="AD295" s="1334"/>
      <c r="AE295" s="1334"/>
      <c r="AF295" s="1334"/>
      <c r="AG295" s="1334"/>
      <c r="AH295" s="1334"/>
      <c r="AI295" s="1334"/>
      <c r="AJ295" s="1334"/>
      <c r="AK295" s="1334"/>
      <c r="AL295" s="1345">
        <v>203</v>
      </c>
      <c r="AM295" s="1346"/>
      <c r="AN295" s="1346"/>
      <c r="AO295" s="1346"/>
      <c r="AP295" s="1346"/>
      <c r="AQ295" s="1346"/>
      <c r="AR295" s="1339" t="s">
        <v>224</v>
      </c>
      <c r="AS295" s="1339"/>
      <c r="AT295" s="1339"/>
      <c r="AU295" s="1339"/>
      <c r="AV295" s="1339" t="s">
        <v>816</v>
      </c>
      <c r="AW295" s="1339"/>
      <c r="AX295" s="1339"/>
      <c r="AY295" s="175"/>
      <c r="BG295">
        <v>24</v>
      </c>
    </row>
    <row r="296" spans="1:59" ht="24" customHeight="1">
      <c r="A296" s="175"/>
      <c r="B296" s="1333">
        <v>2</v>
      </c>
      <c r="C296" s="1333">
        <v>1</v>
      </c>
      <c r="D296" s="1363" t="s">
        <v>1437</v>
      </c>
      <c r="E296" s="1363"/>
      <c r="F296" s="1363"/>
      <c r="G296" s="1363"/>
      <c r="H296" s="1363"/>
      <c r="I296" s="1363"/>
      <c r="J296" s="1363"/>
      <c r="K296" s="1363"/>
      <c r="L296" s="1363"/>
      <c r="M296" s="1363"/>
      <c r="N296" s="1334" t="s">
        <v>1417</v>
      </c>
      <c r="O296" s="1334"/>
      <c r="P296" s="1334"/>
      <c r="Q296" s="1334"/>
      <c r="R296" s="1334"/>
      <c r="S296" s="1334"/>
      <c r="T296" s="1334"/>
      <c r="U296" s="1334"/>
      <c r="V296" s="1334"/>
      <c r="W296" s="1334"/>
      <c r="X296" s="1334"/>
      <c r="Y296" s="1334"/>
      <c r="Z296" s="1334"/>
      <c r="AA296" s="1334"/>
      <c r="AB296" s="1334"/>
      <c r="AC296" s="1334"/>
      <c r="AD296" s="1334"/>
      <c r="AE296" s="1334"/>
      <c r="AF296" s="1334"/>
      <c r="AG296" s="1334"/>
      <c r="AH296" s="1334"/>
      <c r="AI296" s="1334"/>
      <c r="AJ296" s="1334"/>
      <c r="AK296" s="1334"/>
      <c r="AL296" s="1345">
        <v>42</v>
      </c>
      <c r="AM296" s="1346"/>
      <c r="AN296" s="1346"/>
      <c r="AO296" s="1346"/>
      <c r="AP296" s="1346"/>
      <c r="AQ296" s="1346"/>
      <c r="AR296" s="1339" t="s">
        <v>224</v>
      </c>
      <c r="AS296" s="1339"/>
      <c r="AT296" s="1339"/>
      <c r="AU296" s="1339"/>
      <c r="AV296" s="1339" t="s">
        <v>816</v>
      </c>
      <c r="AW296" s="1339"/>
      <c r="AX296" s="1339"/>
      <c r="AY296" s="175"/>
      <c r="BG296">
        <v>24</v>
      </c>
    </row>
    <row r="297" spans="1:59" ht="24" customHeight="1">
      <c r="A297" s="175"/>
      <c r="B297" s="1333">
        <v>3</v>
      </c>
      <c r="C297" s="1333">
        <v>1</v>
      </c>
      <c r="D297" s="1363" t="s">
        <v>1437</v>
      </c>
      <c r="E297" s="1363"/>
      <c r="F297" s="1363"/>
      <c r="G297" s="1363"/>
      <c r="H297" s="1363"/>
      <c r="I297" s="1363"/>
      <c r="J297" s="1363"/>
      <c r="K297" s="1363"/>
      <c r="L297" s="1363"/>
      <c r="M297" s="1363"/>
      <c r="N297" s="1334" t="s">
        <v>1418</v>
      </c>
      <c r="O297" s="1334"/>
      <c r="P297" s="1334"/>
      <c r="Q297" s="1334"/>
      <c r="R297" s="1334"/>
      <c r="S297" s="1334"/>
      <c r="T297" s="1334"/>
      <c r="U297" s="1334"/>
      <c r="V297" s="1334"/>
      <c r="W297" s="1334"/>
      <c r="X297" s="1334"/>
      <c r="Y297" s="1334"/>
      <c r="Z297" s="1334"/>
      <c r="AA297" s="1334"/>
      <c r="AB297" s="1334"/>
      <c r="AC297" s="1334"/>
      <c r="AD297" s="1334"/>
      <c r="AE297" s="1334"/>
      <c r="AF297" s="1334"/>
      <c r="AG297" s="1334"/>
      <c r="AH297" s="1334"/>
      <c r="AI297" s="1334"/>
      <c r="AJ297" s="1334"/>
      <c r="AK297" s="1334"/>
      <c r="AL297" s="1345">
        <v>33</v>
      </c>
      <c r="AM297" s="1346"/>
      <c r="AN297" s="1346"/>
      <c r="AO297" s="1346"/>
      <c r="AP297" s="1346"/>
      <c r="AQ297" s="1346"/>
      <c r="AR297" s="1339" t="s">
        <v>224</v>
      </c>
      <c r="AS297" s="1339"/>
      <c r="AT297" s="1339"/>
      <c r="AU297" s="1339"/>
      <c r="AV297" s="1339" t="s">
        <v>816</v>
      </c>
      <c r="AW297" s="1339"/>
      <c r="AX297" s="1339"/>
      <c r="AY297" s="175"/>
      <c r="BG297">
        <v>24</v>
      </c>
    </row>
    <row r="298" spans="1:59" ht="24" customHeight="1">
      <c r="A298" s="175"/>
      <c r="B298" s="1333">
        <v>4</v>
      </c>
      <c r="C298" s="1333">
        <v>1</v>
      </c>
      <c r="D298" s="1334"/>
      <c r="E298" s="1334"/>
      <c r="F298" s="1334"/>
      <c r="G298" s="1334"/>
      <c r="H298" s="1334"/>
      <c r="I298" s="1334"/>
      <c r="J298" s="1334"/>
      <c r="K298" s="1334"/>
      <c r="L298" s="1334"/>
      <c r="M298" s="1334"/>
      <c r="N298" s="1334"/>
      <c r="O298" s="1334"/>
      <c r="P298" s="1334"/>
      <c r="Q298" s="1334"/>
      <c r="R298" s="1334"/>
      <c r="S298" s="1334"/>
      <c r="T298" s="1334"/>
      <c r="U298" s="1334"/>
      <c r="V298" s="1334"/>
      <c r="W298" s="1334"/>
      <c r="X298" s="1334"/>
      <c r="Y298" s="1334"/>
      <c r="Z298" s="1334"/>
      <c r="AA298" s="1334"/>
      <c r="AB298" s="1334"/>
      <c r="AC298" s="1334"/>
      <c r="AD298" s="1334"/>
      <c r="AE298" s="1334"/>
      <c r="AF298" s="1334"/>
      <c r="AG298" s="1334"/>
      <c r="AH298" s="1334"/>
      <c r="AI298" s="1334"/>
      <c r="AJ298" s="1334"/>
      <c r="AK298" s="1334"/>
      <c r="AL298" s="1345"/>
      <c r="AM298" s="1346"/>
      <c r="AN298" s="1346"/>
      <c r="AO298" s="1346"/>
      <c r="AP298" s="1346"/>
      <c r="AQ298" s="1346"/>
      <c r="AR298" s="1334"/>
      <c r="AS298" s="1334"/>
      <c r="AT298" s="1334"/>
      <c r="AU298" s="1334"/>
      <c r="AV298" s="1339"/>
      <c r="AW298" s="1339"/>
      <c r="AX298" s="1339"/>
      <c r="AY298" s="175"/>
      <c r="BG298">
        <v>24</v>
      </c>
    </row>
    <row r="299" spans="1:59" ht="24" customHeight="1">
      <c r="A299" s="175"/>
      <c r="B299" s="1333">
        <v>5</v>
      </c>
      <c r="C299" s="1333">
        <v>1</v>
      </c>
      <c r="D299" s="1334"/>
      <c r="E299" s="1334"/>
      <c r="F299" s="1334"/>
      <c r="G299" s="1334"/>
      <c r="H299" s="1334"/>
      <c r="I299" s="1334"/>
      <c r="J299" s="1334"/>
      <c r="K299" s="1334"/>
      <c r="L299" s="1334"/>
      <c r="M299" s="1334"/>
      <c r="N299" s="1334"/>
      <c r="O299" s="1334"/>
      <c r="P299" s="1334"/>
      <c r="Q299" s="1334"/>
      <c r="R299" s="1334"/>
      <c r="S299" s="1334"/>
      <c r="T299" s="1334"/>
      <c r="U299" s="1334"/>
      <c r="V299" s="1334"/>
      <c r="W299" s="1334"/>
      <c r="X299" s="1334"/>
      <c r="Y299" s="1334"/>
      <c r="Z299" s="1334"/>
      <c r="AA299" s="1334"/>
      <c r="AB299" s="1334"/>
      <c r="AC299" s="1334"/>
      <c r="AD299" s="1334"/>
      <c r="AE299" s="1334"/>
      <c r="AF299" s="1334"/>
      <c r="AG299" s="1334"/>
      <c r="AH299" s="1334"/>
      <c r="AI299" s="1334"/>
      <c r="AJ299" s="1334"/>
      <c r="AK299" s="1334"/>
      <c r="AL299" s="1345"/>
      <c r="AM299" s="1346"/>
      <c r="AN299" s="1346"/>
      <c r="AO299" s="1346"/>
      <c r="AP299" s="1346"/>
      <c r="AQ299" s="1346"/>
      <c r="AR299" s="1334"/>
      <c r="AS299" s="1334"/>
      <c r="AT299" s="1334"/>
      <c r="AU299" s="1334"/>
      <c r="AV299" s="1339"/>
      <c r="AW299" s="1339"/>
      <c r="AX299" s="1339"/>
      <c r="AY299" s="175"/>
      <c r="BG299">
        <v>24</v>
      </c>
    </row>
    <row r="300" spans="1:59" ht="24" customHeight="1">
      <c r="A300" s="175"/>
      <c r="B300" s="1333">
        <v>6</v>
      </c>
      <c r="C300" s="1333">
        <v>1</v>
      </c>
      <c r="D300" s="1334"/>
      <c r="E300" s="1334"/>
      <c r="F300" s="1334"/>
      <c r="G300" s="1334"/>
      <c r="H300" s="1334"/>
      <c r="I300" s="1334"/>
      <c r="J300" s="1334"/>
      <c r="K300" s="1334"/>
      <c r="L300" s="1334"/>
      <c r="M300" s="1334"/>
      <c r="N300" s="1334"/>
      <c r="O300" s="1334"/>
      <c r="P300" s="1334"/>
      <c r="Q300" s="1334"/>
      <c r="R300" s="1334"/>
      <c r="S300" s="1334"/>
      <c r="T300" s="1334"/>
      <c r="U300" s="1334"/>
      <c r="V300" s="1334"/>
      <c r="W300" s="1334"/>
      <c r="X300" s="1334"/>
      <c r="Y300" s="1334"/>
      <c r="Z300" s="1334"/>
      <c r="AA300" s="1334"/>
      <c r="AB300" s="1334"/>
      <c r="AC300" s="1334"/>
      <c r="AD300" s="1334"/>
      <c r="AE300" s="1334"/>
      <c r="AF300" s="1334"/>
      <c r="AG300" s="1334"/>
      <c r="AH300" s="1334"/>
      <c r="AI300" s="1334"/>
      <c r="AJ300" s="1334"/>
      <c r="AK300" s="1334"/>
      <c r="AL300" s="1345"/>
      <c r="AM300" s="1346"/>
      <c r="AN300" s="1346"/>
      <c r="AO300" s="1346"/>
      <c r="AP300" s="1346"/>
      <c r="AQ300" s="1346"/>
      <c r="AR300" s="1334"/>
      <c r="AS300" s="1334"/>
      <c r="AT300" s="1334"/>
      <c r="AU300" s="1334"/>
      <c r="AV300" s="1338"/>
      <c r="AW300" s="1334"/>
      <c r="AX300" s="1334"/>
      <c r="AY300" s="175"/>
      <c r="BG300">
        <v>24</v>
      </c>
    </row>
    <row r="301" spans="1:59" ht="24" customHeight="1">
      <c r="A301" s="175"/>
      <c r="B301" s="1333">
        <v>7</v>
      </c>
      <c r="C301" s="1333">
        <v>1</v>
      </c>
      <c r="D301" s="1334"/>
      <c r="E301" s="1334"/>
      <c r="F301" s="1334"/>
      <c r="G301" s="1334"/>
      <c r="H301" s="1334"/>
      <c r="I301" s="1334"/>
      <c r="J301" s="1334"/>
      <c r="K301" s="1334"/>
      <c r="L301" s="1334"/>
      <c r="M301" s="1334"/>
      <c r="N301" s="1334"/>
      <c r="O301" s="1334"/>
      <c r="P301" s="1334"/>
      <c r="Q301" s="1334"/>
      <c r="R301" s="1334"/>
      <c r="S301" s="1334"/>
      <c r="T301" s="1334"/>
      <c r="U301" s="1334"/>
      <c r="V301" s="1334"/>
      <c r="W301" s="1334"/>
      <c r="X301" s="1334"/>
      <c r="Y301" s="1334"/>
      <c r="Z301" s="1334"/>
      <c r="AA301" s="1334"/>
      <c r="AB301" s="1334"/>
      <c r="AC301" s="1334"/>
      <c r="AD301" s="1334"/>
      <c r="AE301" s="1334"/>
      <c r="AF301" s="1334"/>
      <c r="AG301" s="1334"/>
      <c r="AH301" s="1334"/>
      <c r="AI301" s="1334"/>
      <c r="AJ301" s="1334"/>
      <c r="AK301" s="1334"/>
      <c r="AL301" s="1345"/>
      <c r="AM301" s="1346"/>
      <c r="AN301" s="1346"/>
      <c r="AO301" s="1346"/>
      <c r="AP301" s="1346"/>
      <c r="AQ301" s="1346"/>
      <c r="AR301" s="1334"/>
      <c r="AS301" s="1334"/>
      <c r="AT301" s="1334"/>
      <c r="AU301" s="1334"/>
      <c r="AV301" s="1334"/>
      <c r="AW301" s="1334"/>
      <c r="AX301" s="1334"/>
      <c r="AY301" s="175"/>
      <c r="BG301">
        <v>24</v>
      </c>
    </row>
    <row r="302" spans="1:59" ht="24" customHeight="1">
      <c r="A302" s="175"/>
      <c r="B302" s="1333">
        <v>8</v>
      </c>
      <c r="C302" s="1333">
        <v>1</v>
      </c>
      <c r="D302" s="1334"/>
      <c r="E302" s="1334"/>
      <c r="F302" s="1334"/>
      <c r="G302" s="1334"/>
      <c r="H302" s="1334"/>
      <c r="I302" s="1334"/>
      <c r="J302" s="1334"/>
      <c r="K302" s="1334"/>
      <c r="L302" s="1334"/>
      <c r="M302" s="1334"/>
      <c r="N302" s="1334"/>
      <c r="O302" s="1334"/>
      <c r="P302" s="1334"/>
      <c r="Q302" s="1334"/>
      <c r="R302" s="1334"/>
      <c r="S302" s="1334"/>
      <c r="T302" s="1334"/>
      <c r="U302" s="1334"/>
      <c r="V302" s="1334"/>
      <c r="W302" s="1334"/>
      <c r="X302" s="1334"/>
      <c r="Y302" s="1334"/>
      <c r="Z302" s="1334"/>
      <c r="AA302" s="1334"/>
      <c r="AB302" s="1334"/>
      <c r="AC302" s="1334"/>
      <c r="AD302" s="1334"/>
      <c r="AE302" s="1334"/>
      <c r="AF302" s="1334"/>
      <c r="AG302" s="1334"/>
      <c r="AH302" s="1334"/>
      <c r="AI302" s="1334"/>
      <c r="AJ302" s="1334"/>
      <c r="AK302" s="1334"/>
      <c r="AL302" s="1345"/>
      <c r="AM302" s="1346"/>
      <c r="AN302" s="1346"/>
      <c r="AO302" s="1346"/>
      <c r="AP302" s="1346"/>
      <c r="AQ302" s="1346"/>
      <c r="AR302" s="1334"/>
      <c r="AS302" s="1334"/>
      <c r="AT302" s="1334"/>
      <c r="AU302" s="1334"/>
      <c r="AV302" s="1338"/>
      <c r="AW302" s="1334"/>
      <c r="AX302" s="1334"/>
      <c r="AY302" s="175"/>
      <c r="BG302">
        <v>24</v>
      </c>
    </row>
    <row r="303" spans="1:59" ht="24" customHeight="1">
      <c r="A303" s="175"/>
      <c r="B303" s="1333">
        <v>9</v>
      </c>
      <c r="C303" s="1333">
        <v>1</v>
      </c>
      <c r="D303" s="1337"/>
      <c r="E303" s="1337"/>
      <c r="F303" s="1337"/>
      <c r="G303" s="1337"/>
      <c r="H303" s="1337"/>
      <c r="I303" s="1337"/>
      <c r="J303" s="1337"/>
      <c r="K303" s="1337"/>
      <c r="L303" s="1337"/>
      <c r="M303" s="1337"/>
      <c r="N303" s="1334"/>
      <c r="O303" s="1334"/>
      <c r="P303" s="1334"/>
      <c r="Q303" s="1334"/>
      <c r="R303" s="1334"/>
      <c r="S303" s="1334"/>
      <c r="T303" s="1334"/>
      <c r="U303" s="1334"/>
      <c r="V303" s="1334"/>
      <c r="W303" s="1334"/>
      <c r="X303" s="1334"/>
      <c r="Y303" s="1334"/>
      <c r="Z303" s="1334"/>
      <c r="AA303" s="1334"/>
      <c r="AB303" s="1334"/>
      <c r="AC303" s="1334"/>
      <c r="AD303" s="1334"/>
      <c r="AE303" s="1334"/>
      <c r="AF303" s="1334"/>
      <c r="AG303" s="1334"/>
      <c r="AH303" s="1334"/>
      <c r="AI303" s="1334"/>
      <c r="AJ303" s="1334"/>
      <c r="AK303" s="1334"/>
      <c r="AL303" s="1345"/>
      <c r="AM303" s="1346"/>
      <c r="AN303" s="1346"/>
      <c r="AO303" s="1346"/>
      <c r="AP303" s="1346"/>
      <c r="AQ303" s="1346"/>
      <c r="AR303" s="1334"/>
      <c r="AS303" s="1334"/>
      <c r="AT303" s="1334"/>
      <c r="AU303" s="1334"/>
      <c r="AV303" s="1338"/>
      <c r="AW303" s="1334"/>
      <c r="AX303" s="1334"/>
      <c r="AY303" s="175"/>
      <c r="BG303">
        <v>24</v>
      </c>
    </row>
    <row r="304" spans="1:59" ht="24" customHeight="1">
      <c r="A304" s="175"/>
      <c r="B304" s="1333">
        <v>10</v>
      </c>
      <c r="C304" s="1333">
        <v>1</v>
      </c>
      <c r="D304" s="1334"/>
      <c r="E304" s="1334"/>
      <c r="F304" s="1334"/>
      <c r="G304" s="1334"/>
      <c r="H304" s="1334"/>
      <c r="I304" s="1334"/>
      <c r="J304" s="1334"/>
      <c r="K304" s="1334"/>
      <c r="L304" s="1334"/>
      <c r="M304" s="1334"/>
      <c r="N304" s="1334"/>
      <c r="O304" s="1334"/>
      <c r="P304" s="1334"/>
      <c r="Q304" s="1334"/>
      <c r="R304" s="1334"/>
      <c r="S304" s="1334"/>
      <c r="T304" s="1334"/>
      <c r="U304" s="1334"/>
      <c r="V304" s="1334"/>
      <c r="W304" s="1334"/>
      <c r="X304" s="1334"/>
      <c r="Y304" s="1334"/>
      <c r="Z304" s="1334"/>
      <c r="AA304" s="1334"/>
      <c r="AB304" s="1334"/>
      <c r="AC304" s="1334"/>
      <c r="AD304" s="1334"/>
      <c r="AE304" s="1334"/>
      <c r="AF304" s="1334"/>
      <c r="AG304" s="1334"/>
      <c r="AH304" s="1334"/>
      <c r="AI304" s="1334"/>
      <c r="AJ304" s="1334"/>
      <c r="AK304" s="1334"/>
      <c r="AL304" s="1345"/>
      <c r="AM304" s="1346"/>
      <c r="AN304" s="1346"/>
      <c r="AO304" s="1346"/>
      <c r="AP304" s="1346"/>
      <c r="AQ304" s="1346"/>
      <c r="AR304" s="1334"/>
      <c r="AS304" s="1334"/>
      <c r="AT304" s="1334"/>
      <c r="AU304" s="1334"/>
      <c r="AV304" s="1334"/>
      <c r="AW304" s="1334"/>
      <c r="AX304" s="1334"/>
      <c r="AY304" s="175"/>
      <c r="BG304">
        <v>24</v>
      </c>
    </row>
    <row r="305" spans="1:59" ht="13.5" customHeight="1">
      <c r="A305" s="175"/>
      <c r="B305" s="175"/>
      <c r="C305" s="175" t="s">
        <v>1384</v>
      </c>
      <c r="D305" s="175"/>
      <c r="E305" s="175"/>
      <c r="F305" s="175"/>
      <c r="G305" s="175"/>
      <c r="H305" s="175"/>
      <c r="I305" s="175"/>
      <c r="J305" s="175"/>
      <c r="K305" s="175"/>
      <c r="L305" s="175"/>
      <c r="M305" s="175"/>
      <c r="N305" s="175"/>
      <c r="O305" s="175"/>
      <c r="P305" s="175"/>
      <c r="Q305" s="175"/>
      <c r="R305" s="175"/>
      <c r="S305" s="175"/>
      <c r="T305" s="175"/>
      <c r="U305" s="175"/>
      <c r="V305" s="175"/>
      <c r="W305" s="175"/>
      <c r="X305" s="175"/>
      <c r="Y305" s="175"/>
      <c r="Z305" s="175"/>
      <c r="AA305" s="175"/>
      <c r="AB305" s="175"/>
      <c r="AC305" s="175"/>
      <c r="AD305" s="175"/>
      <c r="AE305" s="175"/>
      <c r="AF305" s="175"/>
      <c r="AG305" s="175"/>
      <c r="AH305" s="175"/>
      <c r="AI305" s="175"/>
      <c r="AJ305" s="175"/>
      <c r="AK305" s="175"/>
      <c r="AL305" s="175"/>
      <c r="AM305" s="175"/>
      <c r="AN305" s="175"/>
      <c r="AO305" s="175"/>
      <c r="AP305" s="175"/>
      <c r="AQ305" s="175"/>
      <c r="AR305" s="175"/>
      <c r="AS305" s="175"/>
      <c r="AT305" s="175"/>
      <c r="AU305" s="175"/>
      <c r="AV305" s="175"/>
      <c r="AW305" s="175"/>
      <c r="AX305" s="175"/>
      <c r="AY305" s="175"/>
      <c r="BG305">
        <v>13.5</v>
      </c>
    </row>
    <row r="306" spans="1:59" ht="34.5" customHeight="1">
      <c r="A306" s="175"/>
      <c r="B306" s="1333"/>
      <c r="C306" s="1333"/>
      <c r="D306" s="1340" t="s">
        <v>799</v>
      </c>
      <c r="E306" s="1340"/>
      <c r="F306" s="1340"/>
      <c r="G306" s="1340"/>
      <c r="H306" s="1340"/>
      <c r="I306" s="1340"/>
      <c r="J306" s="1340"/>
      <c r="K306" s="1340"/>
      <c r="L306" s="1340"/>
      <c r="M306" s="1340"/>
      <c r="N306" s="1340" t="s">
        <v>800</v>
      </c>
      <c r="O306" s="1340"/>
      <c r="P306" s="1340"/>
      <c r="Q306" s="1340"/>
      <c r="R306" s="1340"/>
      <c r="S306" s="1340"/>
      <c r="T306" s="1340"/>
      <c r="U306" s="1340"/>
      <c r="V306" s="1340"/>
      <c r="W306" s="1340"/>
      <c r="X306" s="1340"/>
      <c r="Y306" s="1340"/>
      <c r="Z306" s="1340"/>
      <c r="AA306" s="1340"/>
      <c r="AB306" s="1340"/>
      <c r="AC306" s="1340"/>
      <c r="AD306" s="1340"/>
      <c r="AE306" s="1340"/>
      <c r="AF306" s="1340"/>
      <c r="AG306" s="1340"/>
      <c r="AH306" s="1340"/>
      <c r="AI306" s="1340"/>
      <c r="AJ306" s="1340"/>
      <c r="AK306" s="1340"/>
      <c r="AL306" s="1341" t="s">
        <v>801</v>
      </c>
      <c r="AM306" s="1340"/>
      <c r="AN306" s="1340"/>
      <c r="AO306" s="1340"/>
      <c r="AP306" s="1340"/>
      <c r="AQ306" s="1340"/>
      <c r="AR306" s="1340" t="s">
        <v>27</v>
      </c>
      <c r="AS306" s="1340"/>
      <c r="AT306" s="1340"/>
      <c r="AU306" s="1340"/>
      <c r="AV306" s="1340" t="s">
        <v>28</v>
      </c>
      <c r="AW306" s="1340"/>
      <c r="AX306" s="1340"/>
      <c r="AY306" s="175"/>
      <c r="BG306">
        <v>34.5</v>
      </c>
    </row>
    <row r="307" spans="1:59" ht="24" customHeight="1">
      <c r="A307" s="175"/>
      <c r="B307" s="1333">
        <v>1</v>
      </c>
      <c r="C307" s="1333">
        <v>1</v>
      </c>
      <c r="D307" s="1334" t="s">
        <v>1438</v>
      </c>
      <c r="E307" s="1334"/>
      <c r="F307" s="1334"/>
      <c r="G307" s="1334"/>
      <c r="H307" s="1334"/>
      <c r="I307" s="1334"/>
      <c r="J307" s="1334"/>
      <c r="K307" s="1334"/>
      <c r="L307" s="1334"/>
      <c r="M307" s="1334"/>
      <c r="N307" s="1334" t="s">
        <v>1439</v>
      </c>
      <c r="O307" s="1334"/>
      <c r="P307" s="1334"/>
      <c r="Q307" s="1334"/>
      <c r="R307" s="1334"/>
      <c r="S307" s="1334"/>
      <c r="T307" s="1334"/>
      <c r="U307" s="1334"/>
      <c r="V307" s="1334"/>
      <c r="W307" s="1334"/>
      <c r="X307" s="1334"/>
      <c r="Y307" s="1334"/>
      <c r="Z307" s="1334"/>
      <c r="AA307" s="1334"/>
      <c r="AB307" s="1334"/>
      <c r="AC307" s="1334"/>
      <c r="AD307" s="1334"/>
      <c r="AE307" s="1334"/>
      <c r="AF307" s="1334"/>
      <c r="AG307" s="1334"/>
      <c r="AH307" s="1334"/>
      <c r="AI307" s="1334"/>
      <c r="AJ307" s="1334"/>
      <c r="AK307" s="1334"/>
      <c r="AL307" s="1345">
        <v>73</v>
      </c>
      <c r="AM307" s="1346"/>
      <c r="AN307" s="1346"/>
      <c r="AO307" s="1346"/>
      <c r="AP307" s="1346"/>
      <c r="AQ307" s="1346"/>
      <c r="AR307" s="1339" t="s">
        <v>224</v>
      </c>
      <c r="AS307" s="1339"/>
      <c r="AT307" s="1339"/>
      <c r="AU307" s="1339"/>
      <c r="AV307" s="1339" t="s">
        <v>816</v>
      </c>
      <c r="AW307" s="1339"/>
      <c r="AX307" s="1339"/>
      <c r="AY307" s="175"/>
      <c r="BG307">
        <v>24</v>
      </c>
    </row>
    <row r="308" spans="1:59" ht="24" customHeight="1">
      <c r="A308" s="175"/>
      <c r="B308" s="1333">
        <v>2</v>
      </c>
      <c r="C308" s="1333">
        <v>1</v>
      </c>
      <c r="D308" s="1334" t="s">
        <v>1438</v>
      </c>
      <c r="E308" s="1334"/>
      <c r="F308" s="1334"/>
      <c r="G308" s="1334"/>
      <c r="H308" s="1334"/>
      <c r="I308" s="1334"/>
      <c r="J308" s="1334"/>
      <c r="K308" s="1334"/>
      <c r="L308" s="1334"/>
      <c r="M308" s="1334"/>
      <c r="N308" s="1334" t="s">
        <v>1440</v>
      </c>
      <c r="O308" s="1334"/>
      <c r="P308" s="1334"/>
      <c r="Q308" s="1334"/>
      <c r="R308" s="1334"/>
      <c r="S308" s="1334"/>
      <c r="T308" s="1334"/>
      <c r="U308" s="1334"/>
      <c r="V308" s="1334"/>
      <c r="W308" s="1334"/>
      <c r="X308" s="1334"/>
      <c r="Y308" s="1334"/>
      <c r="Z308" s="1334"/>
      <c r="AA308" s="1334"/>
      <c r="AB308" s="1334"/>
      <c r="AC308" s="1334"/>
      <c r="AD308" s="1334"/>
      <c r="AE308" s="1334"/>
      <c r="AF308" s="1334"/>
      <c r="AG308" s="1334"/>
      <c r="AH308" s="1334"/>
      <c r="AI308" s="1334"/>
      <c r="AJ308" s="1334"/>
      <c r="AK308" s="1334"/>
      <c r="AL308" s="1335">
        <v>0.4</v>
      </c>
      <c r="AM308" s="1336"/>
      <c r="AN308" s="1336"/>
      <c r="AO308" s="1336"/>
      <c r="AP308" s="1336"/>
      <c r="AQ308" s="1336"/>
      <c r="AR308" s="1339" t="s">
        <v>224</v>
      </c>
      <c r="AS308" s="1339"/>
      <c r="AT308" s="1339"/>
      <c r="AU308" s="1339"/>
      <c r="AV308" s="1339" t="s">
        <v>816</v>
      </c>
      <c r="AW308" s="1339"/>
      <c r="AX308" s="1339"/>
      <c r="AY308" s="175"/>
      <c r="BG308">
        <v>24</v>
      </c>
    </row>
    <row r="309" spans="1:59" ht="24" customHeight="1">
      <c r="A309" s="175"/>
      <c r="B309" s="1333">
        <v>3</v>
      </c>
      <c r="C309" s="1333">
        <v>1</v>
      </c>
      <c r="D309" s="1334" t="s">
        <v>1438</v>
      </c>
      <c r="E309" s="1334"/>
      <c r="F309" s="1334"/>
      <c r="G309" s="1334"/>
      <c r="H309" s="1334"/>
      <c r="I309" s="1334"/>
      <c r="J309" s="1334"/>
      <c r="K309" s="1334"/>
      <c r="L309" s="1334"/>
      <c r="M309" s="1334"/>
      <c r="N309" s="1334" t="s">
        <v>1441</v>
      </c>
      <c r="O309" s="1334"/>
      <c r="P309" s="1334"/>
      <c r="Q309" s="1334"/>
      <c r="R309" s="1334"/>
      <c r="S309" s="1334"/>
      <c r="T309" s="1334"/>
      <c r="U309" s="1334"/>
      <c r="V309" s="1334"/>
      <c r="W309" s="1334"/>
      <c r="X309" s="1334"/>
      <c r="Y309" s="1334"/>
      <c r="Z309" s="1334"/>
      <c r="AA309" s="1334"/>
      <c r="AB309" s="1334"/>
      <c r="AC309" s="1334"/>
      <c r="AD309" s="1334"/>
      <c r="AE309" s="1334"/>
      <c r="AF309" s="1334"/>
      <c r="AG309" s="1334"/>
      <c r="AH309" s="1334"/>
      <c r="AI309" s="1334"/>
      <c r="AJ309" s="1334"/>
      <c r="AK309" s="1334"/>
      <c r="AL309" s="1335">
        <v>0.3</v>
      </c>
      <c r="AM309" s="1336"/>
      <c r="AN309" s="1336"/>
      <c r="AO309" s="1336"/>
      <c r="AP309" s="1336"/>
      <c r="AQ309" s="1336"/>
      <c r="AR309" s="1339" t="s">
        <v>224</v>
      </c>
      <c r="AS309" s="1339"/>
      <c r="AT309" s="1339"/>
      <c r="AU309" s="1339"/>
      <c r="AV309" s="1339" t="s">
        <v>816</v>
      </c>
      <c r="AW309" s="1339"/>
      <c r="AX309" s="1339"/>
      <c r="AY309" s="175"/>
      <c r="BG309">
        <v>24</v>
      </c>
    </row>
    <row r="310" spans="1:59" ht="24" customHeight="1">
      <c r="A310" s="175"/>
      <c r="B310" s="1333">
        <v>4</v>
      </c>
      <c r="C310" s="1333">
        <v>1</v>
      </c>
      <c r="D310" s="1334" t="s">
        <v>1438</v>
      </c>
      <c r="E310" s="1334"/>
      <c r="F310" s="1334"/>
      <c r="G310" s="1334"/>
      <c r="H310" s="1334"/>
      <c r="I310" s="1334"/>
      <c r="J310" s="1334"/>
      <c r="K310" s="1334"/>
      <c r="L310" s="1334"/>
      <c r="M310" s="1334"/>
      <c r="N310" s="1334" t="s">
        <v>1442</v>
      </c>
      <c r="O310" s="1334"/>
      <c r="P310" s="1334"/>
      <c r="Q310" s="1334"/>
      <c r="R310" s="1334"/>
      <c r="S310" s="1334"/>
      <c r="T310" s="1334"/>
      <c r="U310" s="1334"/>
      <c r="V310" s="1334"/>
      <c r="W310" s="1334"/>
      <c r="X310" s="1334"/>
      <c r="Y310" s="1334"/>
      <c r="Z310" s="1334"/>
      <c r="AA310" s="1334"/>
      <c r="AB310" s="1334"/>
      <c r="AC310" s="1334"/>
      <c r="AD310" s="1334"/>
      <c r="AE310" s="1334"/>
      <c r="AF310" s="1334"/>
      <c r="AG310" s="1334"/>
      <c r="AH310" s="1334"/>
      <c r="AI310" s="1334"/>
      <c r="AJ310" s="1334"/>
      <c r="AK310" s="1334"/>
      <c r="AL310" s="1335">
        <v>0.2</v>
      </c>
      <c r="AM310" s="1336"/>
      <c r="AN310" s="1336"/>
      <c r="AO310" s="1336"/>
      <c r="AP310" s="1336"/>
      <c r="AQ310" s="1336"/>
      <c r="AR310" s="1339" t="s">
        <v>224</v>
      </c>
      <c r="AS310" s="1339"/>
      <c r="AT310" s="1339"/>
      <c r="AU310" s="1339"/>
      <c r="AV310" s="1339" t="s">
        <v>816</v>
      </c>
      <c r="AW310" s="1339"/>
      <c r="AX310" s="1339"/>
      <c r="AY310" s="175"/>
      <c r="BG310">
        <v>24</v>
      </c>
    </row>
    <row r="311" spans="1:59" ht="24" customHeight="1">
      <c r="A311" s="175"/>
      <c r="B311" s="1333">
        <v>5</v>
      </c>
      <c r="C311" s="1333">
        <v>1</v>
      </c>
      <c r="D311" s="1334" t="s">
        <v>1438</v>
      </c>
      <c r="E311" s="1334"/>
      <c r="F311" s="1334"/>
      <c r="G311" s="1334"/>
      <c r="H311" s="1334"/>
      <c r="I311" s="1334"/>
      <c r="J311" s="1334"/>
      <c r="K311" s="1334"/>
      <c r="L311" s="1334"/>
      <c r="M311" s="1334"/>
      <c r="N311" s="1334" t="s">
        <v>1443</v>
      </c>
      <c r="O311" s="1334"/>
      <c r="P311" s="1334"/>
      <c r="Q311" s="1334"/>
      <c r="R311" s="1334"/>
      <c r="S311" s="1334"/>
      <c r="T311" s="1334"/>
      <c r="U311" s="1334"/>
      <c r="V311" s="1334"/>
      <c r="W311" s="1334"/>
      <c r="X311" s="1334"/>
      <c r="Y311" s="1334"/>
      <c r="Z311" s="1334"/>
      <c r="AA311" s="1334"/>
      <c r="AB311" s="1334"/>
      <c r="AC311" s="1334"/>
      <c r="AD311" s="1334"/>
      <c r="AE311" s="1334"/>
      <c r="AF311" s="1334"/>
      <c r="AG311" s="1334"/>
      <c r="AH311" s="1334"/>
      <c r="AI311" s="1334"/>
      <c r="AJ311" s="1334"/>
      <c r="AK311" s="1334"/>
      <c r="AL311" s="1335">
        <v>0.1</v>
      </c>
      <c r="AM311" s="1336"/>
      <c r="AN311" s="1336"/>
      <c r="AO311" s="1336"/>
      <c r="AP311" s="1336"/>
      <c r="AQ311" s="1336"/>
      <c r="AR311" s="1339" t="s">
        <v>224</v>
      </c>
      <c r="AS311" s="1339"/>
      <c r="AT311" s="1339"/>
      <c r="AU311" s="1339"/>
      <c r="AV311" s="1339" t="s">
        <v>816</v>
      </c>
      <c r="AW311" s="1339"/>
      <c r="AX311" s="1339"/>
      <c r="AY311" s="175"/>
      <c r="BG311">
        <v>24</v>
      </c>
    </row>
    <row r="312" spans="1:59" ht="24" customHeight="1">
      <c r="A312" s="175"/>
      <c r="B312" s="1333">
        <v>6</v>
      </c>
      <c r="C312" s="1333">
        <v>1</v>
      </c>
      <c r="D312" s="1334"/>
      <c r="E312" s="1334"/>
      <c r="F312" s="1334"/>
      <c r="G312" s="1334"/>
      <c r="H312" s="1334"/>
      <c r="I312" s="1334"/>
      <c r="J312" s="1334"/>
      <c r="K312" s="1334"/>
      <c r="L312" s="1334"/>
      <c r="M312" s="1334"/>
      <c r="N312" s="1334"/>
      <c r="O312" s="1334"/>
      <c r="P312" s="1334"/>
      <c r="Q312" s="1334"/>
      <c r="R312" s="1334"/>
      <c r="S312" s="1334"/>
      <c r="T312" s="1334"/>
      <c r="U312" s="1334"/>
      <c r="V312" s="1334"/>
      <c r="W312" s="1334"/>
      <c r="X312" s="1334"/>
      <c r="Y312" s="1334"/>
      <c r="Z312" s="1334"/>
      <c r="AA312" s="1334"/>
      <c r="AB312" s="1334"/>
      <c r="AC312" s="1334"/>
      <c r="AD312" s="1334"/>
      <c r="AE312" s="1334"/>
      <c r="AF312" s="1334"/>
      <c r="AG312" s="1334"/>
      <c r="AH312" s="1334"/>
      <c r="AI312" s="1334"/>
      <c r="AJ312" s="1334"/>
      <c r="AK312" s="1334"/>
      <c r="AL312" s="1345"/>
      <c r="AM312" s="1346"/>
      <c r="AN312" s="1346"/>
      <c r="AO312" s="1346"/>
      <c r="AP312" s="1346"/>
      <c r="AQ312" s="1346"/>
      <c r="AR312" s="1334"/>
      <c r="AS312" s="1334"/>
      <c r="AT312" s="1334"/>
      <c r="AU312" s="1334"/>
      <c r="AV312" s="1338"/>
      <c r="AW312" s="1334"/>
      <c r="AX312" s="1334"/>
      <c r="AY312" s="175"/>
      <c r="BG312">
        <v>24</v>
      </c>
    </row>
    <row r="313" spans="1:59" ht="24" customHeight="1">
      <c r="A313" s="175"/>
      <c r="B313" s="1333">
        <v>7</v>
      </c>
      <c r="C313" s="1333">
        <v>1</v>
      </c>
      <c r="D313" s="1334"/>
      <c r="E313" s="1334"/>
      <c r="F313" s="1334"/>
      <c r="G313" s="1334"/>
      <c r="H313" s="1334"/>
      <c r="I313" s="1334"/>
      <c r="J313" s="1334"/>
      <c r="K313" s="1334"/>
      <c r="L313" s="1334"/>
      <c r="M313" s="1334"/>
      <c r="N313" s="1334"/>
      <c r="O313" s="1334"/>
      <c r="P313" s="1334"/>
      <c r="Q313" s="1334"/>
      <c r="R313" s="1334"/>
      <c r="S313" s="1334"/>
      <c r="T313" s="1334"/>
      <c r="U313" s="1334"/>
      <c r="V313" s="1334"/>
      <c r="W313" s="1334"/>
      <c r="X313" s="1334"/>
      <c r="Y313" s="1334"/>
      <c r="Z313" s="1334"/>
      <c r="AA313" s="1334"/>
      <c r="AB313" s="1334"/>
      <c r="AC313" s="1334"/>
      <c r="AD313" s="1334"/>
      <c r="AE313" s="1334"/>
      <c r="AF313" s="1334"/>
      <c r="AG313" s="1334"/>
      <c r="AH313" s="1334"/>
      <c r="AI313" s="1334"/>
      <c r="AJ313" s="1334"/>
      <c r="AK313" s="1334"/>
      <c r="AL313" s="1345"/>
      <c r="AM313" s="1346"/>
      <c r="AN313" s="1346"/>
      <c r="AO313" s="1346"/>
      <c r="AP313" s="1346"/>
      <c r="AQ313" s="1346"/>
      <c r="AR313" s="1334"/>
      <c r="AS313" s="1334"/>
      <c r="AT313" s="1334"/>
      <c r="AU313" s="1334"/>
      <c r="AV313" s="1334"/>
      <c r="AW313" s="1334"/>
      <c r="AX313" s="1334"/>
      <c r="AY313" s="175"/>
      <c r="BG313">
        <v>24</v>
      </c>
    </row>
    <row r="314" spans="1:59" ht="24" customHeight="1">
      <c r="A314" s="175"/>
      <c r="B314" s="1333">
        <v>8</v>
      </c>
      <c r="C314" s="1333">
        <v>1</v>
      </c>
      <c r="D314" s="1334"/>
      <c r="E314" s="1334"/>
      <c r="F314" s="1334"/>
      <c r="G314" s="1334"/>
      <c r="H314" s="1334"/>
      <c r="I314" s="1334"/>
      <c r="J314" s="1334"/>
      <c r="K314" s="1334"/>
      <c r="L314" s="1334"/>
      <c r="M314" s="1334"/>
      <c r="N314" s="1334"/>
      <c r="O314" s="1334"/>
      <c r="P314" s="1334"/>
      <c r="Q314" s="1334"/>
      <c r="R314" s="1334"/>
      <c r="S314" s="1334"/>
      <c r="T314" s="1334"/>
      <c r="U314" s="1334"/>
      <c r="V314" s="1334"/>
      <c r="W314" s="1334"/>
      <c r="X314" s="1334"/>
      <c r="Y314" s="1334"/>
      <c r="Z314" s="1334"/>
      <c r="AA314" s="1334"/>
      <c r="AB314" s="1334"/>
      <c r="AC314" s="1334"/>
      <c r="AD314" s="1334"/>
      <c r="AE314" s="1334"/>
      <c r="AF314" s="1334"/>
      <c r="AG314" s="1334"/>
      <c r="AH314" s="1334"/>
      <c r="AI314" s="1334"/>
      <c r="AJ314" s="1334"/>
      <c r="AK314" s="1334"/>
      <c r="AL314" s="1345"/>
      <c r="AM314" s="1346"/>
      <c r="AN314" s="1346"/>
      <c r="AO314" s="1346"/>
      <c r="AP314" s="1346"/>
      <c r="AQ314" s="1346"/>
      <c r="AR314" s="1334"/>
      <c r="AS314" s="1334"/>
      <c r="AT314" s="1334"/>
      <c r="AU314" s="1334"/>
      <c r="AV314" s="1338"/>
      <c r="AW314" s="1334"/>
      <c r="AX314" s="1334"/>
      <c r="AY314" s="175"/>
      <c r="BG314">
        <v>24</v>
      </c>
    </row>
    <row r="315" spans="1:59" ht="24" customHeight="1">
      <c r="A315" s="175"/>
      <c r="B315" s="1333">
        <v>9</v>
      </c>
      <c r="C315" s="1333">
        <v>1</v>
      </c>
      <c r="D315" s="1337"/>
      <c r="E315" s="1337"/>
      <c r="F315" s="1337"/>
      <c r="G315" s="1337"/>
      <c r="H315" s="1337"/>
      <c r="I315" s="1337"/>
      <c r="J315" s="1337"/>
      <c r="K315" s="1337"/>
      <c r="L315" s="1337"/>
      <c r="M315" s="1337"/>
      <c r="N315" s="1334"/>
      <c r="O315" s="1334"/>
      <c r="P315" s="1334"/>
      <c r="Q315" s="1334"/>
      <c r="R315" s="1334"/>
      <c r="S315" s="1334"/>
      <c r="T315" s="1334"/>
      <c r="U315" s="1334"/>
      <c r="V315" s="1334"/>
      <c r="W315" s="1334"/>
      <c r="X315" s="1334"/>
      <c r="Y315" s="1334"/>
      <c r="Z315" s="1334"/>
      <c r="AA315" s="1334"/>
      <c r="AB315" s="1334"/>
      <c r="AC315" s="1334"/>
      <c r="AD315" s="1334"/>
      <c r="AE315" s="1334"/>
      <c r="AF315" s="1334"/>
      <c r="AG315" s="1334"/>
      <c r="AH315" s="1334"/>
      <c r="AI315" s="1334"/>
      <c r="AJ315" s="1334"/>
      <c r="AK315" s="1334"/>
      <c r="AL315" s="1345"/>
      <c r="AM315" s="1346"/>
      <c r="AN315" s="1346"/>
      <c r="AO315" s="1346"/>
      <c r="AP315" s="1346"/>
      <c r="AQ315" s="1346"/>
      <c r="AR315" s="1334"/>
      <c r="AS315" s="1334"/>
      <c r="AT315" s="1334"/>
      <c r="AU315" s="1334"/>
      <c r="AV315" s="1338"/>
      <c r="AW315" s="1334"/>
      <c r="AX315" s="1334"/>
      <c r="AY315" s="175"/>
      <c r="BG315">
        <v>24</v>
      </c>
    </row>
    <row r="316" spans="1:59" ht="24" customHeight="1">
      <c r="A316" s="175"/>
      <c r="B316" s="1333">
        <v>10</v>
      </c>
      <c r="C316" s="1333">
        <v>1</v>
      </c>
      <c r="D316" s="1334"/>
      <c r="E316" s="1334"/>
      <c r="F316" s="1334"/>
      <c r="G316" s="1334"/>
      <c r="H316" s="1334"/>
      <c r="I316" s="1334"/>
      <c r="J316" s="1334"/>
      <c r="K316" s="1334"/>
      <c r="L316" s="1334"/>
      <c r="M316" s="1334"/>
      <c r="N316" s="1334"/>
      <c r="O316" s="1334"/>
      <c r="P316" s="1334"/>
      <c r="Q316" s="1334"/>
      <c r="R316" s="1334"/>
      <c r="S316" s="1334"/>
      <c r="T316" s="1334"/>
      <c r="U316" s="1334"/>
      <c r="V316" s="1334"/>
      <c r="W316" s="1334"/>
      <c r="X316" s="1334"/>
      <c r="Y316" s="1334"/>
      <c r="Z316" s="1334"/>
      <c r="AA316" s="1334"/>
      <c r="AB316" s="1334"/>
      <c r="AC316" s="1334"/>
      <c r="AD316" s="1334"/>
      <c r="AE316" s="1334"/>
      <c r="AF316" s="1334"/>
      <c r="AG316" s="1334"/>
      <c r="AH316" s="1334"/>
      <c r="AI316" s="1334"/>
      <c r="AJ316" s="1334"/>
      <c r="AK316" s="1334"/>
      <c r="AL316" s="1345"/>
      <c r="AM316" s="1346"/>
      <c r="AN316" s="1346"/>
      <c r="AO316" s="1346"/>
      <c r="AP316" s="1346"/>
      <c r="AQ316" s="1346"/>
      <c r="AR316" s="1334"/>
      <c r="AS316" s="1334"/>
      <c r="AT316" s="1334"/>
      <c r="AU316" s="1334"/>
      <c r="AV316" s="1334"/>
      <c r="AW316" s="1334"/>
      <c r="AX316" s="1334"/>
      <c r="AY316" s="175"/>
      <c r="BG316">
        <v>24</v>
      </c>
    </row>
    <row r="317" spans="1:59" ht="13.5" customHeight="1">
      <c r="A317" s="176"/>
      <c r="B317" s="176"/>
      <c r="C317" s="176" t="s">
        <v>1444</v>
      </c>
      <c r="D317" s="176"/>
      <c r="E317" s="176"/>
      <c r="F317" s="176"/>
      <c r="G317" s="176"/>
      <c r="H317" s="176"/>
      <c r="I317" s="176"/>
      <c r="J317" s="176"/>
      <c r="K317" s="176"/>
      <c r="L317" s="176"/>
      <c r="M317" s="176"/>
      <c r="N317" s="176"/>
      <c r="O317" s="176"/>
      <c r="P317" s="176"/>
      <c r="Q317" s="176"/>
      <c r="R317" s="176"/>
      <c r="S317" s="176"/>
      <c r="T317" s="176"/>
      <c r="U317" s="176"/>
      <c r="V317" s="176"/>
      <c r="W317" s="176"/>
      <c r="X317" s="176"/>
      <c r="Y317" s="176"/>
      <c r="Z317" s="176"/>
      <c r="AA317" s="176"/>
      <c r="AB317" s="176"/>
      <c r="AC317" s="176"/>
      <c r="AD317" s="176"/>
      <c r="AE317" s="176"/>
      <c r="AF317" s="176"/>
      <c r="AG317" s="176"/>
      <c r="AH317" s="176"/>
      <c r="AI317" s="176"/>
      <c r="AJ317" s="176"/>
      <c r="AK317" s="176"/>
      <c r="AL317" s="176"/>
      <c r="AM317" s="176"/>
      <c r="AN317" s="175"/>
      <c r="AO317" s="175"/>
      <c r="AP317" s="175"/>
      <c r="AQ317" s="175"/>
      <c r="AR317" s="175"/>
      <c r="AS317" s="175"/>
      <c r="AT317" s="175"/>
      <c r="AU317" s="175"/>
      <c r="AV317" s="175"/>
      <c r="AW317" s="175"/>
      <c r="AX317" s="175"/>
      <c r="AY317" s="175"/>
      <c r="BG317">
        <v>13.5</v>
      </c>
    </row>
    <row r="318" spans="1:59" ht="34.5" customHeight="1">
      <c r="A318" s="175"/>
      <c r="B318" s="1333"/>
      <c r="C318" s="1333"/>
      <c r="D318" s="1340" t="s">
        <v>799</v>
      </c>
      <c r="E318" s="1340"/>
      <c r="F318" s="1340"/>
      <c r="G318" s="1340"/>
      <c r="H318" s="1340"/>
      <c r="I318" s="1340"/>
      <c r="J318" s="1340"/>
      <c r="K318" s="1340"/>
      <c r="L318" s="1340"/>
      <c r="M318" s="1340"/>
      <c r="N318" s="1340" t="s">
        <v>800</v>
      </c>
      <c r="O318" s="1340"/>
      <c r="P318" s="1340"/>
      <c r="Q318" s="1340"/>
      <c r="R318" s="1340"/>
      <c r="S318" s="1340"/>
      <c r="T318" s="1340"/>
      <c r="U318" s="1340"/>
      <c r="V318" s="1340"/>
      <c r="W318" s="1340"/>
      <c r="X318" s="1340"/>
      <c r="Y318" s="1340"/>
      <c r="Z318" s="1340"/>
      <c r="AA318" s="1340"/>
      <c r="AB318" s="1340"/>
      <c r="AC318" s="1340"/>
      <c r="AD318" s="1340"/>
      <c r="AE318" s="1340"/>
      <c r="AF318" s="1340"/>
      <c r="AG318" s="1340"/>
      <c r="AH318" s="1340"/>
      <c r="AI318" s="1340"/>
      <c r="AJ318" s="1340"/>
      <c r="AK318" s="1340"/>
      <c r="AL318" s="1341" t="s">
        <v>801</v>
      </c>
      <c r="AM318" s="1340"/>
      <c r="AN318" s="1340"/>
      <c r="AO318" s="1340"/>
      <c r="AP318" s="1340"/>
      <c r="AQ318" s="1340"/>
      <c r="AR318" s="1340" t="s">
        <v>27</v>
      </c>
      <c r="AS318" s="1340"/>
      <c r="AT318" s="1340"/>
      <c r="AU318" s="1340"/>
      <c r="AV318" s="1340" t="s">
        <v>28</v>
      </c>
      <c r="AW318" s="1340"/>
      <c r="AX318" s="1340"/>
      <c r="AY318" s="175"/>
      <c r="BG318">
        <v>34.5</v>
      </c>
    </row>
    <row r="319" spans="1:59" ht="24" customHeight="1">
      <c r="A319" s="175"/>
      <c r="B319" s="1333">
        <v>1</v>
      </c>
      <c r="C319" s="1333">
        <v>1</v>
      </c>
      <c r="D319" s="1337" t="s">
        <v>1445</v>
      </c>
      <c r="E319" s="1337"/>
      <c r="F319" s="1337"/>
      <c r="G319" s="1337"/>
      <c r="H319" s="1337"/>
      <c r="I319" s="1337"/>
      <c r="J319" s="1337"/>
      <c r="K319" s="1337"/>
      <c r="L319" s="1337"/>
      <c r="M319" s="1337"/>
      <c r="N319" s="1334" t="s">
        <v>1446</v>
      </c>
      <c r="O319" s="1334"/>
      <c r="P319" s="1334"/>
      <c r="Q319" s="1334"/>
      <c r="R319" s="1334"/>
      <c r="S319" s="1334"/>
      <c r="T319" s="1334"/>
      <c r="U319" s="1334"/>
      <c r="V319" s="1334"/>
      <c r="W319" s="1334"/>
      <c r="X319" s="1334"/>
      <c r="Y319" s="1334"/>
      <c r="Z319" s="1334"/>
      <c r="AA319" s="1334"/>
      <c r="AB319" s="1334"/>
      <c r="AC319" s="1334"/>
      <c r="AD319" s="1334"/>
      <c r="AE319" s="1334"/>
      <c r="AF319" s="1334"/>
      <c r="AG319" s="1334"/>
      <c r="AH319" s="1334"/>
      <c r="AI319" s="1334"/>
      <c r="AJ319" s="1334"/>
      <c r="AK319" s="1334"/>
      <c r="AL319" s="1345">
        <v>1</v>
      </c>
      <c r="AM319" s="1346"/>
      <c r="AN319" s="1346"/>
      <c r="AO319" s="1346"/>
      <c r="AP319" s="1346"/>
      <c r="AQ319" s="1346"/>
      <c r="AR319" s="1339" t="s">
        <v>224</v>
      </c>
      <c r="AS319" s="1339"/>
      <c r="AT319" s="1339"/>
      <c r="AU319" s="1339"/>
      <c r="AV319" s="1339" t="s">
        <v>816</v>
      </c>
      <c r="AW319" s="1339"/>
      <c r="AX319" s="1339"/>
      <c r="AY319" s="175"/>
      <c r="BG319">
        <v>24</v>
      </c>
    </row>
    <row r="320" spans="1:59" ht="24" customHeight="1">
      <c r="A320" s="175"/>
      <c r="B320" s="1333">
        <v>2</v>
      </c>
      <c r="C320" s="1333">
        <v>1</v>
      </c>
      <c r="D320" s="1337" t="s">
        <v>1445</v>
      </c>
      <c r="E320" s="1337"/>
      <c r="F320" s="1337"/>
      <c r="G320" s="1337"/>
      <c r="H320" s="1337"/>
      <c r="I320" s="1337"/>
      <c r="J320" s="1337"/>
      <c r="K320" s="1337"/>
      <c r="L320" s="1337"/>
      <c r="M320" s="1337"/>
      <c r="N320" s="1334" t="s">
        <v>1447</v>
      </c>
      <c r="O320" s="1334"/>
      <c r="P320" s="1334"/>
      <c r="Q320" s="1334"/>
      <c r="R320" s="1334"/>
      <c r="S320" s="1334"/>
      <c r="T320" s="1334"/>
      <c r="U320" s="1334"/>
      <c r="V320" s="1334"/>
      <c r="W320" s="1334"/>
      <c r="X320" s="1334"/>
      <c r="Y320" s="1334"/>
      <c r="Z320" s="1334"/>
      <c r="AA320" s="1334"/>
      <c r="AB320" s="1334"/>
      <c r="AC320" s="1334"/>
      <c r="AD320" s="1334"/>
      <c r="AE320" s="1334"/>
      <c r="AF320" s="1334"/>
      <c r="AG320" s="1334"/>
      <c r="AH320" s="1334"/>
      <c r="AI320" s="1334"/>
      <c r="AJ320" s="1334"/>
      <c r="AK320" s="1334"/>
      <c r="AL320" s="1335">
        <v>0.5</v>
      </c>
      <c r="AM320" s="1336"/>
      <c r="AN320" s="1336"/>
      <c r="AO320" s="1336"/>
      <c r="AP320" s="1336"/>
      <c r="AQ320" s="1336"/>
      <c r="AR320" s="1339" t="s">
        <v>224</v>
      </c>
      <c r="AS320" s="1339"/>
      <c r="AT320" s="1339"/>
      <c r="AU320" s="1339"/>
      <c r="AV320" s="1339" t="s">
        <v>816</v>
      </c>
      <c r="AW320" s="1339"/>
      <c r="AX320" s="1339"/>
      <c r="AY320" s="175"/>
      <c r="BG320">
        <v>24</v>
      </c>
    </row>
    <row r="321" spans="1:59" ht="24" customHeight="1">
      <c r="A321" s="175"/>
      <c r="B321" s="1333">
        <v>3</v>
      </c>
      <c r="C321" s="1333">
        <v>1</v>
      </c>
      <c r="D321" s="1334"/>
      <c r="E321" s="1334"/>
      <c r="F321" s="1334"/>
      <c r="G321" s="1334"/>
      <c r="H321" s="1334"/>
      <c r="I321" s="1334"/>
      <c r="J321" s="1334"/>
      <c r="K321" s="1334"/>
      <c r="L321" s="1334"/>
      <c r="M321" s="1334"/>
      <c r="N321" s="1334"/>
      <c r="O321" s="1334"/>
      <c r="P321" s="1334"/>
      <c r="Q321" s="1334"/>
      <c r="R321" s="1334"/>
      <c r="S321" s="1334"/>
      <c r="T321" s="1334"/>
      <c r="U321" s="1334"/>
      <c r="V321" s="1334"/>
      <c r="W321" s="1334"/>
      <c r="X321" s="1334"/>
      <c r="Y321" s="1334"/>
      <c r="Z321" s="1334"/>
      <c r="AA321" s="1334"/>
      <c r="AB321" s="1334"/>
      <c r="AC321" s="1334"/>
      <c r="AD321" s="1334"/>
      <c r="AE321" s="1334"/>
      <c r="AF321" s="1334"/>
      <c r="AG321" s="1334"/>
      <c r="AH321" s="1334"/>
      <c r="AI321" s="1334"/>
      <c r="AJ321" s="1334"/>
      <c r="AK321" s="1334"/>
      <c r="AL321" s="1345"/>
      <c r="AM321" s="1346"/>
      <c r="AN321" s="1346"/>
      <c r="AO321" s="1346"/>
      <c r="AP321" s="1346"/>
      <c r="AQ321" s="1346"/>
      <c r="AR321" s="1334"/>
      <c r="AS321" s="1334"/>
      <c r="AT321" s="1334"/>
      <c r="AU321" s="1334"/>
      <c r="AV321" s="1339"/>
      <c r="AW321" s="1339"/>
      <c r="AX321" s="1339"/>
      <c r="AY321" s="175"/>
      <c r="BG321">
        <v>24</v>
      </c>
    </row>
    <row r="322" spans="1:59" ht="24" customHeight="1">
      <c r="A322" s="175"/>
      <c r="B322" s="1333">
        <v>4</v>
      </c>
      <c r="C322" s="1333">
        <v>1</v>
      </c>
      <c r="D322" s="1334"/>
      <c r="E322" s="1334"/>
      <c r="F322" s="1334"/>
      <c r="G322" s="1334"/>
      <c r="H322" s="1334"/>
      <c r="I322" s="1334"/>
      <c r="J322" s="1334"/>
      <c r="K322" s="1334"/>
      <c r="L322" s="1334"/>
      <c r="M322" s="1334"/>
      <c r="N322" s="1334"/>
      <c r="O322" s="1334"/>
      <c r="P322" s="1334"/>
      <c r="Q322" s="1334"/>
      <c r="R322" s="1334"/>
      <c r="S322" s="1334"/>
      <c r="T322" s="1334"/>
      <c r="U322" s="1334"/>
      <c r="V322" s="1334"/>
      <c r="W322" s="1334"/>
      <c r="X322" s="1334"/>
      <c r="Y322" s="1334"/>
      <c r="Z322" s="1334"/>
      <c r="AA322" s="1334"/>
      <c r="AB322" s="1334"/>
      <c r="AC322" s="1334"/>
      <c r="AD322" s="1334"/>
      <c r="AE322" s="1334"/>
      <c r="AF322" s="1334"/>
      <c r="AG322" s="1334"/>
      <c r="AH322" s="1334"/>
      <c r="AI322" s="1334"/>
      <c r="AJ322" s="1334"/>
      <c r="AK322" s="1334"/>
      <c r="AL322" s="1345"/>
      <c r="AM322" s="1346"/>
      <c r="AN322" s="1346"/>
      <c r="AO322" s="1346"/>
      <c r="AP322" s="1346"/>
      <c r="AQ322" s="1346"/>
      <c r="AR322" s="1334"/>
      <c r="AS322" s="1334"/>
      <c r="AT322" s="1334"/>
      <c r="AU322" s="1334"/>
      <c r="AV322" s="1339"/>
      <c r="AW322" s="1339"/>
      <c r="AX322" s="1339"/>
      <c r="AY322" s="175"/>
      <c r="BG322">
        <v>24</v>
      </c>
    </row>
    <row r="323" spans="1:59" ht="24" customHeight="1">
      <c r="A323" s="175"/>
      <c r="B323" s="1333">
        <v>5</v>
      </c>
      <c r="C323" s="1333">
        <v>1</v>
      </c>
      <c r="D323" s="1334"/>
      <c r="E323" s="1334"/>
      <c r="F323" s="1334"/>
      <c r="G323" s="1334"/>
      <c r="H323" s="1334"/>
      <c r="I323" s="1334"/>
      <c r="J323" s="1334"/>
      <c r="K323" s="1334"/>
      <c r="L323" s="1334"/>
      <c r="M323" s="1334"/>
      <c r="N323" s="1334"/>
      <c r="O323" s="1334"/>
      <c r="P323" s="1334"/>
      <c r="Q323" s="1334"/>
      <c r="R323" s="1334"/>
      <c r="S323" s="1334"/>
      <c r="T323" s="1334"/>
      <c r="U323" s="1334"/>
      <c r="V323" s="1334"/>
      <c r="W323" s="1334"/>
      <c r="X323" s="1334"/>
      <c r="Y323" s="1334"/>
      <c r="Z323" s="1334"/>
      <c r="AA323" s="1334"/>
      <c r="AB323" s="1334"/>
      <c r="AC323" s="1334"/>
      <c r="AD323" s="1334"/>
      <c r="AE323" s="1334"/>
      <c r="AF323" s="1334"/>
      <c r="AG323" s="1334"/>
      <c r="AH323" s="1334"/>
      <c r="AI323" s="1334"/>
      <c r="AJ323" s="1334"/>
      <c r="AK323" s="1334"/>
      <c r="AL323" s="1345"/>
      <c r="AM323" s="1346"/>
      <c r="AN323" s="1346"/>
      <c r="AO323" s="1346"/>
      <c r="AP323" s="1346"/>
      <c r="AQ323" s="1346"/>
      <c r="AR323" s="1334"/>
      <c r="AS323" s="1334"/>
      <c r="AT323" s="1334"/>
      <c r="AU323" s="1334"/>
      <c r="AV323" s="1339"/>
      <c r="AW323" s="1339"/>
      <c r="AX323" s="1339"/>
      <c r="AY323" s="175"/>
      <c r="BG323">
        <v>24</v>
      </c>
    </row>
    <row r="324" spans="1:59" ht="24" customHeight="1">
      <c r="A324" s="175"/>
      <c r="B324" s="1333">
        <v>6</v>
      </c>
      <c r="C324" s="1333">
        <v>1</v>
      </c>
      <c r="D324" s="1334"/>
      <c r="E324" s="1334"/>
      <c r="F324" s="1334"/>
      <c r="G324" s="1334"/>
      <c r="H324" s="1334"/>
      <c r="I324" s="1334"/>
      <c r="J324" s="1334"/>
      <c r="K324" s="1334"/>
      <c r="L324" s="1334"/>
      <c r="M324" s="1334"/>
      <c r="N324" s="1334"/>
      <c r="O324" s="1334"/>
      <c r="P324" s="1334"/>
      <c r="Q324" s="1334"/>
      <c r="R324" s="1334"/>
      <c r="S324" s="1334"/>
      <c r="T324" s="1334"/>
      <c r="U324" s="1334"/>
      <c r="V324" s="1334"/>
      <c r="W324" s="1334"/>
      <c r="X324" s="1334"/>
      <c r="Y324" s="1334"/>
      <c r="Z324" s="1334"/>
      <c r="AA324" s="1334"/>
      <c r="AB324" s="1334"/>
      <c r="AC324" s="1334"/>
      <c r="AD324" s="1334"/>
      <c r="AE324" s="1334"/>
      <c r="AF324" s="1334"/>
      <c r="AG324" s="1334"/>
      <c r="AH324" s="1334"/>
      <c r="AI324" s="1334"/>
      <c r="AJ324" s="1334"/>
      <c r="AK324" s="1334"/>
      <c r="AL324" s="1345"/>
      <c r="AM324" s="1346"/>
      <c r="AN324" s="1346"/>
      <c r="AO324" s="1346"/>
      <c r="AP324" s="1346"/>
      <c r="AQ324" s="1346"/>
      <c r="AR324" s="1334"/>
      <c r="AS324" s="1334"/>
      <c r="AT324" s="1334"/>
      <c r="AU324" s="1334"/>
      <c r="AV324" s="1338"/>
      <c r="AW324" s="1334"/>
      <c r="AX324" s="1334"/>
      <c r="AY324" s="175"/>
      <c r="BG324">
        <v>24</v>
      </c>
    </row>
    <row r="325" spans="1:59" ht="24" customHeight="1">
      <c r="A325" s="175"/>
      <c r="B325" s="1333">
        <v>7</v>
      </c>
      <c r="C325" s="1333">
        <v>1</v>
      </c>
      <c r="D325" s="1334"/>
      <c r="E325" s="1334"/>
      <c r="F325" s="1334"/>
      <c r="G325" s="1334"/>
      <c r="H325" s="1334"/>
      <c r="I325" s="1334"/>
      <c r="J325" s="1334"/>
      <c r="K325" s="1334"/>
      <c r="L325" s="1334"/>
      <c r="M325" s="1334"/>
      <c r="N325" s="1334"/>
      <c r="O325" s="1334"/>
      <c r="P325" s="1334"/>
      <c r="Q325" s="1334"/>
      <c r="R325" s="1334"/>
      <c r="S325" s="1334"/>
      <c r="T325" s="1334"/>
      <c r="U325" s="1334"/>
      <c r="V325" s="1334"/>
      <c r="W325" s="1334"/>
      <c r="X325" s="1334"/>
      <c r="Y325" s="1334"/>
      <c r="Z325" s="1334"/>
      <c r="AA325" s="1334"/>
      <c r="AB325" s="1334"/>
      <c r="AC325" s="1334"/>
      <c r="AD325" s="1334"/>
      <c r="AE325" s="1334"/>
      <c r="AF325" s="1334"/>
      <c r="AG325" s="1334"/>
      <c r="AH325" s="1334"/>
      <c r="AI325" s="1334"/>
      <c r="AJ325" s="1334"/>
      <c r="AK325" s="1334"/>
      <c r="AL325" s="1345"/>
      <c r="AM325" s="1346"/>
      <c r="AN325" s="1346"/>
      <c r="AO325" s="1346"/>
      <c r="AP325" s="1346"/>
      <c r="AQ325" s="1346"/>
      <c r="AR325" s="1334"/>
      <c r="AS325" s="1334"/>
      <c r="AT325" s="1334"/>
      <c r="AU325" s="1334"/>
      <c r="AV325" s="1334"/>
      <c r="AW325" s="1334"/>
      <c r="AX325" s="1334"/>
      <c r="AY325" s="175"/>
      <c r="BG325">
        <v>24</v>
      </c>
    </row>
    <row r="326" spans="1:59" ht="24" customHeight="1">
      <c r="A326" s="175"/>
      <c r="B326" s="1333">
        <v>8</v>
      </c>
      <c r="C326" s="1333">
        <v>1</v>
      </c>
      <c r="D326" s="1334"/>
      <c r="E326" s="1334"/>
      <c r="F326" s="1334"/>
      <c r="G326" s="1334"/>
      <c r="H326" s="1334"/>
      <c r="I326" s="1334"/>
      <c r="J326" s="1334"/>
      <c r="K326" s="1334"/>
      <c r="L326" s="1334"/>
      <c r="M326" s="1334"/>
      <c r="N326" s="1334"/>
      <c r="O326" s="1334"/>
      <c r="P326" s="1334"/>
      <c r="Q326" s="1334"/>
      <c r="R326" s="1334"/>
      <c r="S326" s="1334"/>
      <c r="T326" s="1334"/>
      <c r="U326" s="1334"/>
      <c r="V326" s="1334"/>
      <c r="W326" s="1334"/>
      <c r="X326" s="1334"/>
      <c r="Y326" s="1334"/>
      <c r="Z326" s="1334"/>
      <c r="AA326" s="1334"/>
      <c r="AB326" s="1334"/>
      <c r="AC326" s="1334"/>
      <c r="AD326" s="1334"/>
      <c r="AE326" s="1334"/>
      <c r="AF326" s="1334"/>
      <c r="AG326" s="1334"/>
      <c r="AH326" s="1334"/>
      <c r="AI326" s="1334"/>
      <c r="AJ326" s="1334"/>
      <c r="AK326" s="1334"/>
      <c r="AL326" s="1345"/>
      <c r="AM326" s="1346"/>
      <c r="AN326" s="1346"/>
      <c r="AO326" s="1346"/>
      <c r="AP326" s="1346"/>
      <c r="AQ326" s="1346"/>
      <c r="AR326" s="1334"/>
      <c r="AS326" s="1334"/>
      <c r="AT326" s="1334"/>
      <c r="AU326" s="1334"/>
      <c r="AV326" s="1338"/>
      <c r="AW326" s="1334"/>
      <c r="AX326" s="1334"/>
      <c r="AY326" s="175"/>
      <c r="BG326">
        <v>24</v>
      </c>
    </row>
    <row r="327" spans="1:59" ht="24" customHeight="1">
      <c r="A327" s="175"/>
      <c r="B327" s="1333">
        <v>9</v>
      </c>
      <c r="C327" s="1333">
        <v>1</v>
      </c>
      <c r="D327" s="1337"/>
      <c r="E327" s="1337"/>
      <c r="F327" s="1337"/>
      <c r="G327" s="1337"/>
      <c r="H327" s="1337"/>
      <c r="I327" s="1337"/>
      <c r="J327" s="1337"/>
      <c r="K327" s="1337"/>
      <c r="L327" s="1337"/>
      <c r="M327" s="1337"/>
      <c r="N327" s="1334"/>
      <c r="O327" s="1334"/>
      <c r="P327" s="1334"/>
      <c r="Q327" s="1334"/>
      <c r="R327" s="1334"/>
      <c r="S327" s="1334"/>
      <c r="T327" s="1334"/>
      <c r="U327" s="1334"/>
      <c r="V327" s="1334"/>
      <c r="W327" s="1334"/>
      <c r="X327" s="1334"/>
      <c r="Y327" s="1334"/>
      <c r="Z327" s="1334"/>
      <c r="AA327" s="1334"/>
      <c r="AB327" s="1334"/>
      <c r="AC327" s="1334"/>
      <c r="AD327" s="1334"/>
      <c r="AE327" s="1334"/>
      <c r="AF327" s="1334"/>
      <c r="AG327" s="1334"/>
      <c r="AH327" s="1334"/>
      <c r="AI327" s="1334"/>
      <c r="AJ327" s="1334"/>
      <c r="AK327" s="1334"/>
      <c r="AL327" s="1345"/>
      <c r="AM327" s="1346"/>
      <c r="AN327" s="1346"/>
      <c r="AO327" s="1346"/>
      <c r="AP327" s="1346"/>
      <c r="AQ327" s="1346"/>
      <c r="AR327" s="1334"/>
      <c r="AS327" s="1334"/>
      <c r="AT327" s="1334"/>
      <c r="AU327" s="1334"/>
      <c r="AV327" s="1338"/>
      <c r="AW327" s="1334"/>
      <c r="AX327" s="1334"/>
      <c r="AY327" s="175"/>
      <c r="BG327">
        <v>24</v>
      </c>
    </row>
    <row r="328" spans="1:59" ht="24" customHeight="1">
      <c r="A328" s="175"/>
      <c r="B328" s="1333">
        <v>10</v>
      </c>
      <c r="C328" s="1333">
        <v>1</v>
      </c>
      <c r="D328" s="1334"/>
      <c r="E328" s="1334"/>
      <c r="F328" s="1334"/>
      <c r="G328" s="1334"/>
      <c r="H328" s="1334"/>
      <c r="I328" s="1334"/>
      <c r="J328" s="1334"/>
      <c r="K328" s="1334"/>
      <c r="L328" s="1334"/>
      <c r="M328" s="1334"/>
      <c r="N328" s="1334"/>
      <c r="O328" s="1334"/>
      <c r="P328" s="1334"/>
      <c r="Q328" s="1334"/>
      <c r="R328" s="1334"/>
      <c r="S328" s="1334"/>
      <c r="T328" s="1334"/>
      <c r="U328" s="1334"/>
      <c r="V328" s="1334"/>
      <c r="W328" s="1334"/>
      <c r="X328" s="1334"/>
      <c r="Y328" s="1334"/>
      <c r="Z328" s="1334"/>
      <c r="AA328" s="1334"/>
      <c r="AB328" s="1334"/>
      <c r="AC328" s="1334"/>
      <c r="AD328" s="1334"/>
      <c r="AE328" s="1334"/>
      <c r="AF328" s="1334"/>
      <c r="AG328" s="1334"/>
      <c r="AH328" s="1334"/>
      <c r="AI328" s="1334"/>
      <c r="AJ328" s="1334"/>
      <c r="AK328" s="1334"/>
      <c r="AL328" s="1345"/>
      <c r="AM328" s="1346"/>
      <c r="AN328" s="1346"/>
      <c r="AO328" s="1346"/>
      <c r="AP328" s="1346"/>
      <c r="AQ328" s="1346"/>
      <c r="AR328" s="1334"/>
      <c r="AS328" s="1334"/>
      <c r="AT328" s="1334"/>
      <c r="AU328" s="1334"/>
      <c r="AV328" s="1334"/>
      <c r="AW328" s="1334"/>
      <c r="AX328" s="1334"/>
      <c r="AY328" s="175"/>
      <c r="BG328">
        <v>24</v>
      </c>
    </row>
    <row r="329" spans="1:59" ht="13.5" customHeight="1">
      <c r="A329" s="176"/>
      <c r="B329" s="176"/>
      <c r="C329" s="176" t="s">
        <v>1393</v>
      </c>
      <c r="D329" s="176"/>
      <c r="E329" s="176"/>
      <c r="F329" s="176"/>
      <c r="G329" s="176"/>
      <c r="H329" s="176"/>
      <c r="I329" s="176"/>
      <c r="J329" s="176"/>
      <c r="K329" s="176"/>
      <c r="L329" s="176"/>
      <c r="M329" s="176"/>
      <c r="N329" s="176"/>
      <c r="O329" s="176"/>
      <c r="P329" s="176"/>
      <c r="Q329" s="176"/>
      <c r="R329" s="176"/>
      <c r="S329" s="176"/>
      <c r="T329" s="176"/>
      <c r="U329" s="176"/>
      <c r="V329" s="176"/>
      <c r="W329" s="176"/>
      <c r="X329" s="176"/>
      <c r="Y329" s="176"/>
      <c r="Z329" s="176"/>
      <c r="AA329" s="176"/>
      <c r="AB329" s="176"/>
      <c r="AC329" s="176"/>
      <c r="AD329" s="176"/>
      <c r="AE329" s="176"/>
      <c r="AF329" s="176"/>
      <c r="AG329" s="176"/>
      <c r="AH329" s="176"/>
      <c r="AI329" s="176"/>
      <c r="AJ329" s="176"/>
      <c r="AK329" s="176"/>
      <c r="AL329" s="176"/>
      <c r="AM329" s="175"/>
      <c r="AN329" s="175"/>
      <c r="AO329" s="175"/>
      <c r="AP329" s="175"/>
      <c r="AQ329" s="175"/>
      <c r="AR329" s="175"/>
      <c r="AS329" s="175"/>
      <c r="AT329" s="175"/>
      <c r="AU329" s="175"/>
      <c r="AV329" s="175"/>
      <c r="AW329" s="175"/>
      <c r="AX329" s="175"/>
      <c r="AY329" s="175"/>
      <c r="BG329">
        <v>13.5</v>
      </c>
    </row>
    <row r="330" spans="1:59" ht="34.5" customHeight="1">
      <c r="A330" s="175"/>
      <c r="B330" s="1333"/>
      <c r="C330" s="1333"/>
      <c r="D330" s="1340" t="s">
        <v>799</v>
      </c>
      <c r="E330" s="1340"/>
      <c r="F330" s="1340"/>
      <c r="G330" s="1340"/>
      <c r="H330" s="1340"/>
      <c r="I330" s="1340"/>
      <c r="J330" s="1340"/>
      <c r="K330" s="1340"/>
      <c r="L330" s="1340"/>
      <c r="M330" s="1340"/>
      <c r="N330" s="1340" t="s">
        <v>800</v>
      </c>
      <c r="O330" s="1340"/>
      <c r="P330" s="1340"/>
      <c r="Q330" s="1340"/>
      <c r="R330" s="1340"/>
      <c r="S330" s="1340"/>
      <c r="T330" s="1340"/>
      <c r="U330" s="1340"/>
      <c r="V330" s="1340"/>
      <c r="W330" s="1340"/>
      <c r="X330" s="1340"/>
      <c r="Y330" s="1340"/>
      <c r="Z330" s="1340"/>
      <c r="AA330" s="1340"/>
      <c r="AB330" s="1340"/>
      <c r="AC330" s="1340"/>
      <c r="AD330" s="1340"/>
      <c r="AE330" s="1340"/>
      <c r="AF330" s="1340"/>
      <c r="AG330" s="1340"/>
      <c r="AH330" s="1340"/>
      <c r="AI330" s="1340"/>
      <c r="AJ330" s="1340"/>
      <c r="AK330" s="1340"/>
      <c r="AL330" s="1341" t="s">
        <v>801</v>
      </c>
      <c r="AM330" s="1340"/>
      <c r="AN330" s="1340"/>
      <c r="AO330" s="1340"/>
      <c r="AP330" s="1340"/>
      <c r="AQ330" s="1340"/>
      <c r="AR330" s="1340" t="s">
        <v>27</v>
      </c>
      <c r="AS330" s="1340"/>
      <c r="AT330" s="1340"/>
      <c r="AU330" s="1340"/>
      <c r="AV330" s="1340" t="s">
        <v>28</v>
      </c>
      <c r="AW330" s="1340"/>
      <c r="AX330" s="1340"/>
      <c r="AY330" s="175"/>
      <c r="BG330">
        <v>34.5</v>
      </c>
    </row>
    <row r="331" spans="1:59" ht="24" customHeight="1">
      <c r="A331" s="175"/>
      <c r="B331" s="1333">
        <v>1</v>
      </c>
      <c r="C331" s="1333">
        <v>1</v>
      </c>
      <c r="D331" s="1334" t="s">
        <v>1448</v>
      </c>
      <c r="E331" s="1334"/>
      <c r="F331" s="1334"/>
      <c r="G331" s="1334"/>
      <c r="H331" s="1334"/>
      <c r="I331" s="1334"/>
      <c r="J331" s="1334"/>
      <c r="K331" s="1334"/>
      <c r="L331" s="1334"/>
      <c r="M331" s="1334"/>
      <c r="N331" s="1334" t="s">
        <v>1449</v>
      </c>
      <c r="O331" s="1334"/>
      <c r="P331" s="1334"/>
      <c r="Q331" s="1334"/>
      <c r="R331" s="1334"/>
      <c r="S331" s="1334"/>
      <c r="T331" s="1334"/>
      <c r="U331" s="1334"/>
      <c r="V331" s="1334"/>
      <c r="W331" s="1334"/>
      <c r="X331" s="1334"/>
      <c r="Y331" s="1334"/>
      <c r="Z331" s="1334"/>
      <c r="AA331" s="1334"/>
      <c r="AB331" s="1334"/>
      <c r="AC331" s="1334"/>
      <c r="AD331" s="1334"/>
      <c r="AE331" s="1334"/>
      <c r="AF331" s="1334"/>
      <c r="AG331" s="1334"/>
      <c r="AH331" s="1334"/>
      <c r="AI331" s="1334"/>
      <c r="AJ331" s="1334"/>
      <c r="AK331" s="1334"/>
      <c r="AL331" s="1345">
        <v>6</v>
      </c>
      <c r="AM331" s="1346"/>
      <c r="AN331" s="1346"/>
      <c r="AO331" s="1346"/>
      <c r="AP331" s="1346"/>
      <c r="AQ331" s="1346"/>
      <c r="AR331" s="1348" t="s">
        <v>224</v>
      </c>
      <c r="AS331" s="1349"/>
      <c r="AT331" s="1349"/>
      <c r="AU331" s="1350"/>
      <c r="AV331" s="1339" t="s">
        <v>816</v>
      </c>
      <c r="AW331" s="1339"/>
      <c r="AX331" s="1339"/>
      <c r="AY331" s="175"/>
      <c r="BG331">
        <v>24</v>
      </c>
    </row>
    <row r="332" spans="1:59" ht="24" customHeight="1">
      <c r="A332" s="175"/>
      <c r="B332" s="1333">
        <v>2</v>
      </c>
      <c r="C332" s="1333">
        <v>1</v>
      </c>
      <c r="D332" s="1334"/>
      <c r="E332" s="1334"/>
      <c r="F332" s="1334"/>
      <c r="G332" s="1334"/>
      <c r="H332" s="1334"/>
      <c r="I332" s="1334"/>
      <c r="J332" s="1334"/>
      <c r="K332" s="1334"/>
      <c r="L332" s="1334"/>
      <c r="M332" s="1334"/>
      <c r="N332" s="1334"/>
      <c r="O332" s="1334"/>
      <c r="P332" s="1334"/>
      <c r="Q332" s="1334"/>
      <c r="R332" s="1334"/>
      <c r="S332" s="1334"/>
      <c r="T332" s="1334"/>
      <c r="U332" s="1334"/>
      <c r="V332" s="1334"/>
      <c r="W332" s="1334"/>
      <c r="X332" s="1334"/>
      <c r="Y332" s="1334"/>
      <c r="Z332" s="1334"/>
      <c r="AA332" s="1334"/>
      <c r="AB332" s="1334"/>
      <c r="AC332" s="1334"/>
      <c r="AD332" s="1334"/>
      <c r="AE332" s="1334"/>
      <c r="AF332" s="1334"/>
      <c r="AG332" s="1334"/>
      <c r="AH332" s="1334"/>
      <c r="AI332" s="1334"/>
      <c r="AJ332" s="1334"/>
      <c r="AK332" s="1334"/>
      <c r="AL332" s="1345"/>
      <c r="AM332" s="1346"/>
      <c r="AN332" s="1346"/>
      <c r="AO332" s="1346"/>
      <c r="AP332" s="1346"/>
      <c r="AQ332" s="1346"/>
      <c r="AR332" s="1334"/>
      <c r="AS332" s="1334"/>
      <c r="AT332" s="1334"/>
      <c r="AU332" s="1334"/>
      <c r="AV332" s="1339"/>
      <c r="AW332" s="1339"/>
      <c r="AX332" s="1339"/>
      <c r="AY332" s="175"/>
      <c r="BG332">
        <v>24</v>
      </c>
    </row>
    <row r="333" spans="1:59" ht="24" customHeight="1">
      <c r="A333" s="175"/>
      <c r="B333" s="1333">
        <v>3</v>
      </c>
      <c r="C333" s="1333">
        <v>1</v>
      </c>
      <c r="D333" s="1334"/>
      <c r="E333" s="1334"/>
      <c r="F333" s="1334"/>
      <c r="G333" s="1334"/>
      <c r="H333" s="1334"/>
      <c r="I333" s="1334"/>
      <c r="J333" s="1334"/>
      <c r="K333" s="1334"/>
      <c r="L333" s="1334"/>
      <c r="M333" s="1334"/>
      <c r="N333" s="1334"/>
      <c r="O333" s="1334"/>
      <c r="P333" s="1334"/>
      <c r="Q333" s="1334"/>
      <c r="R333" s="1334"/>
      <c r="S333" s="1334"/>
      <c r="T333" s="1334"/>
      <c r="U333" s="1334"/>
      <c r="V333" s="1334"/>
      <c r="W333" s="1334"/>
      <c r="X333" s="1334"/>
      <c r="Y333" s="1334"/>
      <c r="Z333" s="1334"/>
      <c r="AA333" s="1334"/>
      <c r="AB333" s="1334"/>
      <c r="AC333" s="1334"/>
      <c r="AD333" s="1334"/>
      <c r="AE333" s="1334"/>
      <c r="AF333" s="1334"/>
      <c r="AG333" s="1334"/>
      <c r="AH333" s="1334"/>
      <c r="AI333" s="1334"/>
      <c r="AJ333" s="1334"/>
      <c r="AK333" s="1334"/>
      <c r="AL333" s="1345"/>
      <c r="AM333" s="1346"/>
      <c r="AN333" s="1346"/>
      <c r="AO333" s="1346"/>
      <c r="AP333" s="1346"/>
      <c r="AQ333" s="1346"/>
      <c r="AR333" s="1334"/>
      <c r="AS333" s="1334"/>
      <c r="AT333" s="1334"/>
      <c r="AU333" s="1334"/>
      <c r="AV333" s="1339"/>
      <c r="AW333" s="1339"/>
      <c r="AX333" s="1339"/>
      <c r="AY333" s="175"/>
      <c r="BG333">
        <v>24</v>
      </c>
    </row>
    <row r="334" spans="1:59" ht="24" customHeight="1">
      <c r="A334" s="175"/>
      <c r="B334" s="1333">
        <v>4</v>
      </c>
      <c r="C334" s="1333">
        <v>1</v>
      </c>
      <c r="D334" s="1334"/>
      <c r="E334" s="1334"/>
      <c r="F334" s="1334"/>
      <c r="G334" s="1334"/>
      <c r="H334" s="1334"/>
      <c r="I334" s="1334"/>
      <c r="J334" s="1334"/>
      <c r="K334" s="1334"/>
      <c r="L334" s="1334"/>
      <c r="M334" s="1334"/>
      <c r="N334" s="1334"/>
      <c r="O334" s="1334"/>
      <c r="P334" s="1334"/>
      <c r="Q334" s="1334"/>
      <c r="R334" s="1334"/>
      <c r="S334" s="1334"/>
      <c r="T334" s="1334"/>
      <c r="U334" s="1334"/>
      <c r="V334" s="1334"/>
      <c r="W334" s="1334"/>
      <c r="X334" s="1334"/>
      <c r="Y334" s="1334"/>
      <c r="Z334" s="1334"/>
      <c r="AA334" s="1334"/>
      <c r="AB334" s="1334"/>
      <c r="AC334" s="1334"/>
      <c r="AD334" s="1334"/>
      <c r="AE334" s="1334"/>
      <c r="AF334" s="1334"/>
      <c r="AG334" s="1334"/>
      <c r="AH334" s="1334"/>
      <c r="AI334" s="1334"/>
      <c r="AJ334" s="1334"/>
      <c r="AK334" s="1334"/>
      <c r="AL334" s="1345"/>
      <c r="AM334" s="1346"/>
      <c r="AN334" s="1346"/>
      <c r="AO334" s="1346"/>
      <c r="AP334" s="1346"/>
      <c r="AQ334" s="1346"/>
      <c r="AR334" s="1334"/>
      <c r="AS334" s="1334"/>
      <c r="AT334" s="1334"/>
      <c r="AU334" s="1334"/>
      <c r="AV334" s="1339"/>
      <c r="AW334" s="1339"/>
      <c r="AX334" s="1339"/>
      <c r="AY334" s="175"/>
      <c r="BG334">
        <v>24</v>
      </c>
    </row>
    <row r="335" spans="1:59" ht="24" customHeight="1">
      <c r="A335" s="175"/>
      <c r="B335" s="1333">
        <v>5</v>
      </c>
      <c r="C335" s="1333">
        <v>1</v>
      </c>
      <c r="D335" s="1334"/>
      <c r="E335" s="1334"/>
      <c r="F335" s="1334"/>
      <c r="G335" s="1334"/>
      <c r="H335" s="1334"/>
      <c r="I335" s="1334"/>
      <c r="J335" s="1334"/>
      <c r="K335" s="1334"/>
      <c r="L335" s="1334"/>
      <c r="M335" s="1334"/>
      <c r="N335" s="1334"/>
      <c r="O335" s="1334"/>
      <c r="P335" s="1334"/>
      <c r="Q335" s="1334"/>
      <c r="R335" s="1334"/>
      <c r="S335" s="1334"/>
      <c r="T335" s="1334"/>
      <c r="U335" s="1334"/>
      <c r="V335" s="1334"/>
      <c r="W335" s="1334"/>
      <c r="X335" s="1334"/>
      <c r="Y335" s="1334"/>
      <c r="Z335" s="1334"/>
      <c r="AA335" s="1334"/>
      <c r="AB335" s="1334"/>
      <c r="AC335" s="1334"/>
      <c r="AD335" s="1334"/>
      <c r="AE335" s="1334"/>
      <c r="AF335" s="1334"/>
      <c r="AG335" s="1334"/>
      <c r="AH335" s="1334"/>
      <c r="AI335" s="1334"/>
      <c r="AJ335" s="1334"/>
      <c r="AK335" s="1334"/>
      <c r="AL335" s="1345"/>
      <c r="AM335" s="1346"/>
      <c r="AN335" s="1346"/>
      <c r="AO335" s="1346"/>
      <c r="AP335" s="1346"/>
      <c r="AQ335" s="1346"/>
      <c r="AR335" s="1334"/>
      <c r="AS335" s="1334"/>
      <c r="AT335" s="1334"/>
      <c r="AU335" s="1334"/>
      <c r="AV335" s="1339"/>
      <c r="AW335" s="1339"/>
      <c r="AX335" s="1339"/>
      <c r="AY335" s="175"/>
      <c r="BG335">
        <v>24</v>
      </c>
    </row>
    <row r="336" spans="1:59" ht="24" customHeight="1">
      <c r="A336" s="175"/>
      <c r="B336" s="1333">
        <v>6</v>
      </c>
      <c r="C336" s="1333">
        <v>1</v>
      </c>
      <c r="D336" s="1334"/>
      <c r="E336" s="1334"/>
      <c r="F336" s="1334"/>
      <c r="G336" s="1334"/>
      <c r="H336" s="1334"/>
      <c r="I336" s="1334"/>
      <c r="J336" s="1334"/>
      <c r="K336" s="1334"/>
      <c r="L336" s="1334"/>
      <c r="M336" s="1334"/>
      <c r="N336" s="1334"/>
      <c r="O336" s="1334"/>
      <c r="P336" s="1334"/>
      <c r="Q336" s="1334"/>
      <c r="R336" s="1334"/>
      <c r="S336" s="1334"/>
      <c r="T336" s="1334"/>
      <c r="U336" s="1334"/>
      <c r="V336" s="1334"/>
      <c r="W336" s="1334"/>
      <c r="X336" s="1334"/>
      <c r="Y336" s="1334"/>
      <c r="Z336" s="1334"/>
      <c r="AA336" s="1334"/>
      <c r="AB336" s="1334"/>
      <c r="AC336" s="1334"/>
      <c r="AD336" s="1334"/>
      <c r="AE336" s="1334"/>
      <c r="AF336" s="1334"/>
      <c r="AG336" s="1334"/>
      <c r="AH336" s="1334"/>
      <c r="AI336" s="1334"/>
      <c r="AJ336" s="1334"/>
      <c r="AK336" s="1334"/>
      <c r="AL336" s="1345"/>
      <c r="AM336" s="1346"/>
      <c r="AN336" s="1346"/>
      <c r="AO336" s="1346"/>
      <c r="AP336" s="1346"/>
      <c r="AQ336" s="1346"/>
      <c r="AR336" s="1334"/>
      <c r="AS336" s="1334"/>
      <c r="AT336" s="1334"/>
      <c r="AU336" s="1334"/>
      <c r="AV336" s="1338"/>
      <c r="AW336" s="1334"/>
      <c r="AX336" s="1334"/>
      <c r="AY336" s="175"/>
      <c r="BG336">
        <v>24</v>
      </c>
    </row>
    <row r="337" spans="1:59" ht="24" customHeight="1">
      <c r="A337" s="175"/>
      <c r="B337" s="1333">
        <v>7</v>
      </c>
      <c r="C337" s="1333">
        <v>1</v>
      </c>
      <c r="D337" s="1334"/>
      <c r="E337" s="1334"/>
      <c r="F337" s="1334"/>
      <c r="G337" s="1334"/>
      <c r="H337" s="1334"/>
      <c r="I337" s="1334"/>
      <c r="J337" s="1334"/>
      <c r="K337" s="1334"/>
      <c r="L337" s="1334"/>
      <c r="M337" s="1334"/>
      <c r="N337" s="1334"/>
      <c r="O337" s="1334"/>
      <c r="P337" s="1334"/>
      <c r="Q337" s="1334"/>
      <c r="R337" s="1334"/>
      <c r="S337" s="1334"/>
      <c r="T337" s="1334"/>
      <c r="U337" s="1334"/>
      <c r="V337" s="1334"/>
      <c r="W337" s="1334"/>
      <c r="X337" s="1334"/>
      <c r="Y337" s="1334"/>
      <c r="Z337" s="1334"/>
      <c r="AA337" s="1334"/>
      <c r="AB337" s="1334"/>
      <c r="AC337" s="1334"/>
      <c r="AD337" s="1334"/>
      <c r="AE337" s="1334"/>
      <c r="AF337" s="1334"/>
      <c r="AG337" s="1334"/>
      <c r="AH337" s="1334"/>
      <c r="AI337" s="1334"/>
      <c r="AJ337" s="1334"/>
      <c r="AK337" s="1334"/>
      <c r="AL337" s="1345"/>
      <c r="AM337" s="1346"/>
      <c r="AN337" s="1346"/>
      <c r="AO337" s="1346"/>
      <c r="AP337" s="1346"/>
      <c r="AQ337" s="1346"/>
      <c r="AR337" s="1334"/>
      <c r="AS337" s="1334"/>
      <c r="AT337" s="1334"/>
      <c r="AU337" s="1334"/>
      <c r="AV337" s="1334"/>
      <c r="AW337" s="1334"/>
      <c r="AX337" s="1334"/>
      <c r="AY337" s="175"/>
      <c r="BG337">
        <v>24</v>
      </c>
    </row>
    <row r="338" spans="1:59" ht="24" customHeight="1">
      <c r="A338" s="175"/>
      <c r="B338" s="1333">
        <v>8</v>
      </c>
      <c r="C338" s="1333">
        <v>1</v>
      </c>
      <c r="D338" s="1334"/>
      <c r="E338" s="1334"/>
      <c r="F338" s="1334"/>
      <c r="G338" s="1334"/>
      <c r="H338" s="1334"/>
      <c r="I338" s="1334"/>
      <c r="J338" s="1334"/>
      <c r="K338" s="1334"/>
      <c r="L338" s="1334"/>
      <c r="M338" s="1334"/>
      <c r="N338" s="1334"/>
      <c r="O338" s="1334"/>
      <c r="P338" s="1334"/>
      <c r="Q338" s="1334"/>
      <c r="R338" s="1334"/>
      <c r="S338" s="1334"/>
      <c r="T338" s="1334"/>
      <c r="U338" s="1334"/>
      <c r="V338" s="1334"/>
      <c r="W338" s="1334"/>
      <c r="X338" s="1334"/>
      <c r="Y338" s="1334"/>
      <c r="Z338" s="1334"/>
      <c r="AA338" s="1334"/>
      <c r="AB338" s="1334"/>
      <c r="AC338" s="1334"/>
      <c r="AD338" s="1334"/>
      <c r="AE338" s="1334"/>
      <c r="AF338" s="1334"/>
      <c r="AG338" s="1334"/>
      <c r="AH338" s="1334"/>
      <c r="AI338" s="1334"/>
      <c r="AJ338" s="1334"/>
      <c r="AK338" s="1334"/>
      <c r="AL338" s="1345"/>
      <c r="AM338" s="1346"/>
      <c r="AN338" s="1346"/>
      <c r="AO338" s="1346"/>
      <c r="AP338" s="1346"/>
      <c r="AQ338" s="1346"/>
      <c r="AR338" s="1334"/>
      <c r="AS338" s="1334"/>
      <c r="AT338" s="1334"/>
      <c r="AU338" s="1334"/>
      <c r="AV338" s="1338"/>
      <c r="AW338" s="1334"/>
      <c r="AX338" s="1334"/>
      <c r="AY338" s="175"/>
      <c r="BG338">
        <v>24</v>
      </c>
    </row>
    <row r="339" spans="1:59" ht="24" customHeight="1">
      <c r="A339" s="175"/>
      <c r="B339" s="1333">
        <v>9</v>
      </c>
      <c r="C339" s="1333">
        <v>1</v>
      </c>
      <c r="D339" s="1337"/>
      <c r="E339" s="1337"/>
      <c r="F339" s="1337"/>
      <c r="G339" s="1337"/>
      <c r="H339" s="1337"/>
      <c r="I339" s="1337"/>
      <c r="J339" s="1337"/>
      <c r="K339" s="1337"/>
      <c r="L339" s="1337"/>
      <c r="M339" s="1337"/>
      <c r="N339" s="1334"/>
      <c r="O339" s="1334"/>
      <c r="P339" s="1334"/>
      <c r="Q339" s="1334"/>
      <c r="R339" s="1334"/>
      <c r="S339" s="1334"/>
      <c r="T339" s="1334"/>
      <c r="U339" s="1334"/>
      <c r="V339" s="1334"/>
      <c r="W339" s="1334"/>
      <c r="X339" s="1334"/>
      <c r="Y339" s="1334"/>
      <c r="Z339" s="1334"/>
      <c r="AA339" s="1334"/>
      <c r="AB339" s="1334"/>
      <c r="AC339" s="1334"/>
      <c r="AD339" s="1334"/>
      <c r="AE339" s="1334"/>
      <c r="AF339" s="1334"/>
      <c r="AG339" s="1334"/>
      <c r="AH339" s="1334"/>
      <c r="AI339" s="1334"/>
      <c r="AJ339" s="1334"/>
      <c r="AK339" s="1334"/>
      <c r="AL339" s="1345"/>
      <c r="AM339" s="1346"/>
      <c r="AN339" s="1346"/>
      <c r="AO339" s="1346"/>
      <c r="AP339" s="1346"/>
      <c r="AQ339" s="1346"/>
      <c r="AR339" s="1334"/>
      <c r="AS339" s="1334"/>
      <c r="AT339" s="1334"/>
      <c r="AU339" s="1334"/>
      <c r="AV339" s="1338"/>
      <c r="AW339" s="1334"/>
      <c r="AX339" s="1334"/>
      <c r="AY339" s="175"/>
      <c r="BG339">
        <v>24</v>
      </c>
    </row>
    <row r="340" spans="1:59" ht="24" customHeight="1">
      <c r="A340" s="175"/>
      <c r="B340" s="1333">
        <v>10</v>
      </c>
      <c r="C340" s="1333">
        <v>1</v>
      </c>
      <c r="D340" s="1334"/>
      <c r="E340" s="1334"/>
      <c r="F340" s="1334"/>
      <c r="G340" s="1334"/>
      <c r="H340" s="1334"/>
      <c r="I340" s="1334"/>
      <c r="J340" s="1334"/>
      <c r="K340" s="1334"/>
      <c r="L340" s="1334"/>
      <c r="M340" s="1334"/>
      <c r="N340" s="1334"/>
      <c r="O340" s="1334"/>
      <c r="P340" s="1334"/>
      <c r="Q340" s="1334"/>
      <c r="R340" s="1334"/>
      <c r="S340" s="1334"/>
      <c r="T340" s="1334"/>
      <c r="U340" s="1334"/>
      <c r="V340" s="1334"/>
      <c r="W340" s="1334"/>
      <c r="X340" s="1334"/>
      <c r="Y340" s="1334"/>
      <c r="Z340" s="1334"/>
      <c r="AA340" s="1334"/>
      <c r="AB340" s="1334"/>
      <c r="AC340" s="1334"/>
      <c r="AD340" s="1334"/>
      <c r="AE340" s="1334"/>
      <c r="AF340" s="1334"/>
      <c r="AG340" s="1334"/>
      <c r="AH340" s="1334"/>
      <c r="AI340" s="1334"/>
      <c r="AJ340" s="1334"/>
      <c r="AK340" s="1334"/>
      <c r="AL340" s="1345"/>
      <c r="AM340" s="1346"/>
      <c r="AN340" s="1346"/>
      <c r="AO340" s="1346"/>
      <c r="AP340" s="1346"/>
      <c r="AQ340" s="1346"/>
      <c r="AR340" s="1334"/>
      <c r="AS340" s="1334"/>
      <c r="AT340" s="1334"/>
      <c r="AU340" s="1334"/>
      <c r="AV340" s="1334"/>
      <c r="AW340" s="1334"/>
      <c r="AX340" s="1334"/>
      <c r="AY340" s="175"/>
      <c r="BG340">
        <v>24</v>
      </c>
    </row>
    <row r="341" spans="1:59" ht="13.5" customHeight="1">
      <c r="A341" s="176"/>
      <c r="B341" s="176"/>
      <c r="C341" s="176" t="s">
        <v>1397</v>
      </c>
      <c r="D341" s="176"/>
      <c r="E341" s="176"/>
      <c r="F341" s="176"/>
      <c r="G341" s="176"/>
      <c r="H341" s="176"/>
      <c r="I341" s="176"/>
      <c r="J341" s="176"/>
      <c r="K341" s="176"/>
      <c r="L341" s="176"/>
      <c r="M341" s="176"/>
      <c r="N341" s="176"/>
      <c r="O341" s="176"/>
      <c r="P341" s="176"/>
      <c r="Q341" s="176"/>
      <c r="R341" s="176"/>
      <c r="S341" s="176"/>
      <c r="T341" s="176"/>
      <c r="U341" s="176"/>
      <c r="V341" s="176"/>
      <c r="W341" s="176"/>
      <c r="X341" s="176"/>
      <c r="Y341" s="176"/>
      <c r="Z341" s="176"/>
      <c r="AA341" s="176"/>
      <c r="AB341" s="176"/>
      <c r="AC341" s="176"/>
      <c r="AD341" s="176"/>
      <c r="AE341" s="176"/>
      <c r="AF341" s="176"/>
      <c r="AG341" s="176"/>
      <c r="AH341" s="176"/>
      <c r="AI341" s="176"/>
      <c r="AJ341" s="176"/>
      <c r="AK341" s="176"/>
      <c r="AL341" s="176"/>
      <c r="AM341" s="175"/>
      <c r="AN341" s="175"/>
      <c r="AO341" s="175"/>
      <c r="AP341" s="175"/>
      <c r="AQ341" s="175"/>
      <c r="AR341" s="175"/>
      <c r="AS341" s="175"/>
      <c r="AT341" s="175"/>
      <c r="AU341" s="175"/>
      <c r="AV341" s="175"/>
      <c r="AW341" s="175"/>
      <c r="AX341" s="175"/>
      <c r="AY341" s="175"/>
      <c r="BG341">
        <v>13.5</v>
      </c>
    </row>
    <row r="342" spans="1:59" ht="34.5" customHeight="1">
      <c r="A342" s="175"/>
      <c r="B342" s="1333"/>
      <c r="C342" s="1333"/>
      <c r="D342" s="1340" t="s">
        <v>799</v>
      </c>
      <c r="E342" s="1340"/>
      <c r="F342" s="1340"/>
      <c r="G342" s="1340"/>
      <c r="H342" s="1340"/>
      <c r="I342" s="1340"/>
      <c r="J342" s="1340"/>
      <c r="K342" s="1340"/>
      <c r="L342" s="1340"/>
      <c r="M342" s="1340"/>
      <c r="N342" s="1340" t="s">
        <v>800</v>
      </c>
      <c r="O342" s="1340"/>
      <c r="P342" s="1340"/>
      <c r="Q342" s="1340"/>
      <c r="R342" s="1340"/>
      <c r="S342" s="1340"/>
      <c r="T342" s="1340"/>
      <c r="U342" s="1340"/>
      <c r="V342" s="1340"/>
      <c r="W342" s="1340"/>
      <c r="X342" s="1340"/>
      <c r="Y342" s="1340"/>
      <c r="Z342" s="1340"/>
      <c r="AA342" s="1340"/>
      <c r="AB342" s="1340"/>
      <c r="AC342" s="1340"/>
      <c r="AD342" s="1340"/>
      <c r="AE342" s="1340"/>
      <c r="AF342" s="1340"/>
      <c r="AG342" s="1340"/>
      <c r="AH342" s="1340"/>
      <c r="AI342" s="1340"/>
      <c r="AJ342" s="1340"/>
      <c r="AK342" s="1340"/>
      <c r="AL342" s="1341" t="s">
        <v>801</v>
      </c>
      <c r="AM342" s="1340"/>
      <c r="AN342" s="1340"/>
      <c r="AO342" s="1340"/>
      <c r="AP342" s="1340"/>
      <c r="AQ342" s="1340"/>
      <c r="AR342" s="1340" t="s">
        <v>27</v>
      </c>
      <c r="AS342" s="1340"/>
      <c r="AT342" s="1340"/>
      <c r="AU342" s="1340"/>
      <c r="AV342" s="1340" t="s">
        <v>28</v>
      </c>
      <c r="AW342" s="1340"/>
      <c r="AX342" s="1340"/>
      <c r="AY342" s="175"/>
      <c r="BG342">
        <v>34.5</v>
      </c>
    </row>
    <row r="343" spans="1:59" ht="24" customHeight="1">
      <c r="A343" s="175"/>
      <c r="B343" s="1333">
        <v>1</v>
      </c>
      <c r="C343" s="1333">
        <v>1</v>
      </c>
      <c r="D343" s="1342" t="s">
        <v>1450</v>
      </c>
      <c r="E343" s="1343"/>
      <c r="F343" s="1343"/>
      <c r="G343" s="1343"/>
      <c r="H343" s="1343"/>
      <c r="I343" s="1343"/>
      <c r="J343" s="1343"/>
      <c r="K343" s="1343"/>
      <c r="L343" s="1343"/>
      <c r="M343" s="1344"/>
      <c r="N343" s="1334" t="s">
        <v>1416</v>
      </c>
      <c r="O343" s="1334"/>
      <c r="P343" s="1334"/>
      <c r="Q343" s="1334"/>
      <c r="R343" s="1334"/>
      <c r="S343" s="1334"/>
      <c r="T343" s="1334"/>
      <c r="U343" s="1334"/>
      <c r="V343" s="1334"/>
      <c r="W343" s="1334"/>
      <c r="X343" s="1334"/>
      <c r="Y343" s="1334"/>
      <c r="Z343" s="1334"/>
      <c r="AA343" s="1334"/>
      <c r="AB343" s="1334"/>
      <c r="AC343" s="1334"/>
      <c r="AD343" s="1334"/>
      <c r="AE343" s="1334"/>
      <c r="AF343" s="1334"/>
      <c r="AG343" s="1334"/>
      <c r="AH343" s="1334"/>
      <c r="AI343" s="1334"/>
      <c r="AJ343" s="1334"/>
      <c r="AK343" s="1334"/>
      <c r="AL343" s="1345">
        <v>189</v>
      </c>
      <c r="AM343" s="1346"/>
      <c r="AN343" s="1346"/>
      <c r="AO343" s="1346"/>
      <c r="AP343" s="1346"/>
      <c r="AQ343" s="1346"/>
      <c r="AR343" s="1348" t="s">
        <v>224</v>
      </c>
      <c r="AS343" s="1349"/>
      <c r="AT343" s="1349"/>
      <c r="AU343" s="1350"/>
      <c r="AV343" s="1339" t="s">
        <v>816</v>
      </c>
      <c r="AW343" s="1339"/>
      <c r="AX343" s="1339"/>
      <c r="AY343" s="175"/>
      <c r="BG343">
        <v>24</v>
      </c>
    </row>
    <row r="344" spans="1:59" ht="24" customHeight="1">
      <c r="A344" s="175"/>
      <c r="B344" s="1333">
        <v>2</v>
      </c>
      <c r="C344" s="1333">
        <v>1</v>
      </c>
      <c r="D344" s="1334"/>
      <c r="E344" s="1334"/>
      <c r="F344" s="1334"/>
      <c r="G344" s="1334"/>
      <c r="H344" s="1334"/>
      <c r="I344" s="1334"/>
      <c r="J344" s="1334"/>
      <c r="K344" s="1334"/>
      <c r="L344" s="1334"/>
      <c r="M344" s="1334"/>
      <c r="N344" s="1334"/>
      <c r="O344" s="1334"/>
      <c r="P344" s="1334"/>
      <c r="Q344" s="1334"/>
      <c r="R344" s="1334"/>
      <c r="S344" s="1334"/>
      <c r="T344" s="1334"/>
      <c r="U344" s="1334"/>
      <c r="V344" s="1334"/>
      <c r="W344" s="1334"/>
      <c r="X344" s="1334"/>
      <c r="Y344" s="1334"/>
      <c r="Z344" s="1334"/>
      <c r="AA344" s="1334"/>
      <c r="AB344" s="1334"/>
      <c r="AC344" s="1334"/>
      <c r="AD344" s="1334"/>
      <c r="AE344" s="1334"/>
      <c r="AF344" s="1334"/>
      <c r="AG344" s="1334"/>
      <c r="AH344" s="1334"/>
      <c r="AI344" s="1334"/>
      <c r="AJ344" s="1334"/>
      <c r="AK344" s="1334"/>
      <c r="AL344" s="1345"/>
      <c r="AM344" s="1346"/>
      <c r="AN344" s="1346"/>
      <c r="AO344" s="1346"/>
      <c r="AP344" s="1346"/>
      <c r="AQ344" s="1346"/>
      <c r="AR344" s="1334"/>
      <c r="AS344" s="1334"/>
      <c r="AT344" s="1334"/>
      <c r="AU344" s="1334"/>
      <c r="AV344" s="1339"/>
      <c r="AW344" s="1339"/>
      <c r="AX344" s="1339"/>
      <c r="AY344" s="175"/>
      <c r="BG344">
        <v>24</v>
      </c>
    </row>
    <row r="345" spans="1:59" ht="24" customHeight="1">
      <c r="A345" s="175"/>
      <c r="B345" s="1333">
        <v>3</v>
      </c>
      <c r="C345" s="1333">
        <v>1</v>
      </c>
      <c r="D345" s="1334"/>
      <c r="E345" s="1334"/>
      <c r="F345" s="1334"/>
      <c r="G345" s="1334"/>
      <c r="H345" s="1334"/>
      <c r="I345" s="1334"/>
      <c r="J345" s="1334"/>
      <c r="K345" s="1334"/>
      <c r="L345" s="1334"/>
      <c r="M345" s="1334"/>
      <c r="N345" s="1334"/>
      <c r="O345" s="1334"/>
      <c r="P345" s="1334"/>
      <c r="Q345" s="1334"/>
      <c r="R345" s="1334"/>
      <c r="S345" s="1334"/>
      <c r="T345" s="1334"/>
      <c r="U345" s="1334"/>
      <c r="V345" s="1334"/>
      <c r="W345" s="1334"/>
      <c r="X345" s="1334"/>
      <c r="Y345" s="1334"/>
      <c r="Z345" s="1334"/>
      <c r="AA345" s="1334"/>
      <c r="AB345" s="1334"/>
      <c r="AC345" s="1334"/>
      <c r="AD345" s="1334"/>
      <c r="AE345" s="1334"/>
      <c r="AF345" s="1334"/>
      <c r="AG345" s="1334"/>
      <c r="AH345" s="1334"/>
      <c r="AI345" s="1334"/>
      <c r="AJ345" s="1334"/>
      <c r="AK345" s="1334"/>
      <c r="AL345" s="1345"/>
      <c r="AM345" s="1346"/>
      <c r="AN345" s="1346"/>
      <c r="AO345" s="1346"/>
      <c r="AP345" s="1346"/>
      <c r="AQ345" s="1346"/>
      <c r="AR345" s="1334"/>
      <c r="AS345" s="1334"/>
      <c r="AT345" s="1334"/>
      <c r="AU345" s="1334"/>
      <c r="AV345" s="1339"/>
      <c r="AW345" s="1339"/>
      <c r="AX345" s="1339"/>
      <c r="AY345" s="175"/>
      <c r="BG345">
        <v>24</v>
      </c>
    </row>
    <row r="346" spans="1:59" ht="24" customHeight="1">
      <c r="A346" s="175"/>
      <c r="B346" s="1333">
        <v>4</v>
      </c>
      <c r="C346" s="1333">
        <v>1</v>
      </c>
      <c r="D346" s="1334"/>
      <c r="E346" s="1334"/>
      <c r="F346" s="1334"/>
      <c r="G346" s="1334"/>
      <c r="H346" s="1334"/>
      <c r="I346" s="1334"/>
      <c r="J346" s="1334"/>
      <c r="K346" s="1334"/>
      <c r="L346" s="1334"/>
      <c r="M346" s="1334"/>
      <c r="N346" s="1334"/>
      <c r="O346" s="1334"/>
      <c r="P346" s="1334"/>
      <c r="Q346" s="1334"/>
      <c r="R346" s="1334"/>
      <c r="S346" s="1334"/>
      <c r="T346" s="1334"/>
      <c r="U346" s="1334"/>
      <c r="V346" s="1334"/>
      <c r="W346" s="1334"/>
      <c r="X346" s="1334"/>
      <c r="Y346" s="1334"/>
      <c r="Z346" s="1334"/>
      <c r="AA346" s="1334"/>
      <c r="AB346" s="1334"/>
      <c r="AC346" s="1334"/>
      <c r="AD346" s="1334"/>
      <c r="AE346" s="1334"/>
      <c r="AF346" s="1334"/>
      <c r="AG346" s="1334"/>
      <c r="AH346" s="1334"/>
      <c r="AI346" s="1334"/>
      <c r="AJ346" s="1334"/>
      <c r="AK346" s="1334"/>
      <c r="AL346" s="1345"/>
      <c r="AM346" s="1346"/>
      <c r="AN346" s="1346"/>
      <c r="AO346" s="1346"/>
      <c r="AP346" s="1346"/>
      <c r="AQ346" s="1346"/>
      <c r="AR346" s="1334"/>
      <c r="AS346" s="1334"/>
      <c r="AT346" s="1334"/>
      <c r="AU346" s="1334"/>
      <c r="AV346" s="1339"/>
      <c r="AW346" s="1339"/>
      <c r="AX346" s="1339"/>
      <c r="AY346" s="175"/>
      <c r="BG346">
        <v>24</v>
      </c>
    </row>
    <row r="347" spans="1:59" ht="24" customHeight="1">
      <c r="A347" s="175"/>
      <c r="B347" s="1333">
        <v>5</v>
      </c>
      <c r="C347" s="1333">
        <v>1</v>
      </c>
      <c r="D347" s="1334"/>
      <c r="E347" s="1334"/>
      <c r="F347" s="1334"/>
      <c r="G347" s="1334"/>
      <c r="H347" s="1334"/>
      <c r="I347" s="1334"/>
      <c r="J347" s="1334"/>
      <c r="K347" s="1334"/>
      <c r="L347" s="1334"/>
      <c r="M347" s="1334"/>
      <c r="N347" s="1334"/>
      <c r="O347" s="1334"/>
      <c r="P347" s="1334"/>
      <c r="Q347" s="1334"/>
      <c r="R347" s="1334"/>
      <c r="S347" s="1334"/>
      <c r="T347" s="1334"/>
      <c r="U347" s="1334"/>
      <c r="V347" s="1334"/>
      <c r="W347" s="1334"/>
      <c r="X347" s="1334"/>
      <c r="Y347" s="1334"/>
      <c r="Z347" s="1334"/>
      <c r="AA347" s="1334"/>
      <c r="AB347" s="1334"/>
      <c r="AC347" s="1334"/>
      <c r="AD347" s="1334"/>
      <c r="AE347" s="1334"/>
      <c r="AF347" s="1334"/>
      <c r="AG347" s="1334"/>
      <c r="AH347" s="1334"/>
      <c r="AI347" s="1334"/>
      <c r="AJ347" s="1334"/>
      <c r="AK347" s="1334"/>
      <c r="AL347" s="1345"/>
      <c r="AM347" s="1346"/>
      <c r="AN347" s="1346"/>
      <c r="AO347" s="1346"/>
      <c r="AP347" s="1346"/>
      <c r="AQ347" s="1346"/>
      <c r="AR347" s="1334"/>
      <c r="AS347" s="1334"/>
      <c r="AT347" s="1334"/>
      <c r="AU347" s="1334"/>
      <c r="AV347" s="1339"/>
      <c r="AW347" s="1339"/>
      <c r="AX347" s="1339"/>
      <c r="AY347" s="175"/>
      <c r="BG347">
        <v>24</v>
      </c>
    </row>
    <row r="348" spans="1:59" ht="24" customHeight="1">
      <c r="A348" s="175"/>
      <c r="B348" s="1333">
        <v>6</v>
      </c>
      <c r="C348" s="1333">
        <v>1</v>
      </c>
      <c r="D348" s="1334"/>
      <c r="E348" s="1334"/>
      <c r="F348" s="1334"/>
      <c r="G348" s="1334"/>
      <c r="H348" s="1334"/>
      <c r="I348" s="1334"/>
      <c r="J348" s="1334"/>
      <c r="K348" s="1334"/>
      <c r="L348" s="1334"/>
      <c r="M348" s="1334"/>
      <c r="N348" s="1334"/>
      <c r="O348" s="1334"/>
      <c r="P348" s="1334"/>
      <c r="Q348" s="1334"/>
      <c r="R348" s="1334"/>
      <c r="S348" s="1334"/>
      <c r="T348" s="1334"/>
      <c r="U348" s="1334"/>
      <c r="V348" s="1334"/>
      <c r="W348" s="1334"/>
      <c r="X348" s="1334"/>
      <c r="Y348" s="1334"/>
      <c r="Z348" s="1334"/>
      <c r="AA348" s="1334"/>
      <c r="AB348" s="1334"/>
      <c r="AC348" s="1334"/>
      <c r="AD348" s="1334"/>
      <c r="AE348" s="1334"/>
      <c r="AF348" s="1334"/>
      <c r="AG348" s="1334"/>
      <c r="AH348" s="1334"/>
      <c r="AI348" s="1334"/>
      <c r="AJ348" s="1334"/>
      <c r="AK348" s="1334"/>
      <c r="AL348" s="1345"/>
      <c r="AM348" s="1346"/>
      <c r="AN348" s="1346"/>
      <c r="AO348" s="1346"/>
      <c r="AP348" s="1346"/>
      <c r="AQ348" s="1346"/>
      <c r="AR348" s="1334"/>
      <c r="AS348" s="1334"/>
      <c r="AT348" s="1334"/>
      <c r="AU348" s="1334"/>
      <c r="AV348" s="1338"/>
      <c r="AW348" s="1334"/>
      <c r="AX348" s="1334"/>
      <c r="AY348" s="175"/>
      <c r="BG348">
        <v>24</v>
      </c>
    </row>
    <row r="349" spans="1:59" ht="24" customHeight="1">
      <c r="A349" s="175"/>
      <c r="B349" s="1333">
        <v>7</v>
      </c>
      <c r="C349" s="1333">
        <v>1</v>
      </c>
      <c r="D349" s="1334"/>
      <c r="E349" s="1334"/>
      <c r="F349" s="1334"/>
      <c r="G349" s="1334"/>
      <c r="H349" s="1334"/>
      <c r="I349" s="1334"/>
      <c r="J349" s="1334"/>
      <c r="K349" s="1334"/>
      <c r="L349" s="1334"/>
      <c r="M349" s="1334"/>
      <c r="N349" s="1334"/>
      <c r="O349" s="1334"/>
      <c r="P349" s="1334"/>
      <c r="Q349" s="1334"/>
      <c r="R349" s="1334"/>
      <c r="S349" s="1334"/>
      <c r="T349" s="1334"/>
      <c r="U349" s="1334"/>
      <c r="V349" s="1334"/>
      <c r="W349" s="1334"/>
      <c r="X349" s="1334"/>
      <c r="Y349" s="1334"/>
      <c r="Z349" s="1334"/>
      <c r="AA349" s="1334"/>
      <c r="AB349" s="1334"/>
      <c r="AC349" s="1334"/>
      <c r="AD349" s="1334"/>
      <c r="AE349" s="1334"/>
      <c r="AF349" s="1334"/>
      <c r="AG349" s="1334"/>
      <c r="AH349" s="1334"/>
      <c r="AI349" s="1334"/>
      <c r="AJ349" s="1334"/>
      <c r="AK349" s="1334"/>
      <c r="AL349" s="1345"/>
      <c r="AM349" s="1346"/>
      <c r="AN349" s="1346"/>
      <c r="AO349" s="1346"/>
      <c r="AP349" s="1346"/>
      <c r="AQ349" s="1346"/>
      <c r="AR349" s="1334"/>
      <c r="AS349" s="1334"/>
      <c r="AT349" s="1334"/>
      <c r="AU349" s="1334"/>
      <c r="AV349" s="1334"/>
      <c r="AW349" s="1334"/>
      <c r="AX349" s="1334"/>
      <c r="AY349" s="175"/>
      <c r="BG349">
        <v>24</v>
      </c>
    </row>
    <row r="350" spans="1:59" ht="24" customHeight="1">
      <c r="A350" s="175"/>
      <c r="B350" s="1333">
        <v>8</v>
      </c>
      <c r="C350" s="1333">
        <v>1</v>
      </c>
      <c r="D350" s="1334"/>
      <c r="E350" s="1334"/>
      <c r="F350" s="1334"/>
      <c r="G350" s="1334"/>
      <c r="H350" s="1334"/>
      <c r="I350" s="1334"/>
      <c r="J350" s="1334"/>
      <c r="K350" s="1334"/>
      <c r="L350" s="1334"/>
      <c r="M350" s="1334"/>
      <c r="N350" s="1334"/>
      <c r="O350" s="1334"/>
      <c r="P350" s="1334"/>
      <c r="Q350" s="1334"/>
      <c r="R350" s="1334"/>
      <c r="S350" s="1334"/>
      <c r="T350" s="1334"/>
      <c r="U350" s="1334"/>
      <c r="V350" s="1334"/>
      <c r="W350" s="1334"/>
      <c r="X350" s="1334"/>
      <c r="Y350" s="1334"/>
      <c r="Z350" s="1334"/>
      <c r="AA350" s="1334"/>
      <c r="AB350" s="1334"/>
      <c r="AC350" s="1334"/>
      <c r="AD350" s="1334"/>
      <c r="AE350" s="1334"/>
      <c r="AF350" s="1334"/>
      <c r="AG350" s="1334"/>
      <c r="AH350" s="1334"/>
      <c r="AI350" s="1334"/>
      <c r="AJ350" s="1334"/>
      <c r="AK350" s="1334"/>
      <c r="AL350" s="1345"/>
      <c r="AM350" s="1346"/>
      <c r="AN350" s="1346"/>
      <c r="AO350" s="1346"/>
      <c r="AP350" s="1346"/>
      <c r="AQ350" s="1346"/>
      <c r="AR350" s="1334"/>
      <c r="AS350" s="1334"/>
      <c r="AT350" s="1334"/>
      <c r="AU350" s="1334"/>
      <c r="AV350" s="1338"/>
      <c r="AW350" s="1334"/>
      <c r="AX350" s="1334"/>
      <c r="AY350" s="175"/>
      <c r="BG350">
        <v>24</v>
      </c>
    </row>
    <row r="351" spans="1:59" ht="24" customHeight="1">
      <c r="A351" s="175"/>
      <c r="B351" s="1333">
        <v>9</v>
      </c>
      <c r="C351" s="1333">
        <v>1</v>
      </c>
      <c r="D351" s="1337"/>
      <c r="E351" s="1337"/>
      <c r="F351" s="1337"/>
      <c r="G351" s="1337"/>
      <c r="H351" s="1337"/>
      <c r="I351" s="1337"/>
      <c r="J351" s="1337"/>
      <c r="K351" s="1337"/>
      <c r="L351" s="1337"/>
      <c r="M351" s="1337"/>
      <c r="N351" s="1334"/>
      <c r="O351" s="1334"/>
      <c r="P351" s="1334"/>
      <c r="Q351" s="1334"/>
      <c r="R351" s="1334"/>
      <c r="S351" s="1334"/>
      <c r="T351" s="1334"/>
      <c r="U351" s="1334"/>
      <c r="V351" s="1334"/>
      <c r="W351" s="1334"/>
      <c r="X351" s="1334"/>
      <c r="Y351" s="1334"/>
      <c r="Z351" s="1334"/>
      <c r="AA351" s="1334"/>
      <c r="AB351" s="1334"/>
      <c r="AC351" s="1334"/>
      <c r="AD351" s="1334"/>
      <c r="AE351" s="1334"/>
      <c r="AF351" s="1334"/>
      <c r="AG351" s="1334"/>
      <c r="AH351" s="1334"/>
      <c r="AI351" s="1334"/>
      <c r="AJ351" s="1334"/>
      <c r="AK351" s="1334"/>
      <c r="AL351" s="1345"/>
      <c r="AM351" s="1346"/>
      <c r="AN351" s="1346"/>
      <c r="AO351" s="1346"/>
      <c r="AP351" s="1346"/>
      <c r="AQ351" s="1346"/>
      <c r="AR351" s="1334"/>
      <c r="AS351" s="1334"/>
      <c r="AT351" s="1334"/>
      <c r="AU351" s="1334"/>
      <c r="AV351" s="1338"/>
      <c r="AW351" s="1334"/>
      <c r="AX351" s="1334"/>
      <c r="AY351" s="175"/>
      <c r="BG351">
        <v>24</v>
      </c>
    </row>
    <row r="352" spans="1:59" ht="24" customHeight="1">
      <c r="A352" s="175"/>
      <c r="B352" s="1333">
        <v>10</v>
      </c>
      <c r="C352" s="1333">
        <v>1</v>
      </c>
      <c r="D352" s="1334"/>
      <c r="E352" s="1334"/>
      <c r="F352" s="1334"/>
      <c r="G352" s="1334"/>
      <c r="H352" s="1334"/>
      <c r="I352" s="1334"/>
      <c r="J352" s="1334"/>
      <c r="K352" s="1334"/>
      <c r="L352" s="1334"/>
      <c r="M352" s="1334"/>
      <c r="N352" s="1334"/>
      <c r="O352" s="1334"/>
      <c r="P352" s="1334"/>
      <c r="Q352" s="1334"/>
      <c r="R352" s="1334"/>
      <c r="S352" s="1334"/>
      <c r="T352" s="1334"/>
      <c r="U352" s="1334"/>
      <c r="V352" s="1334"/>
      <c r="W352" s="1334"/>
      <c r="X352" s="1334"/>
      <c r="Y352" s="1334"/>
      <c r="Z352" s="1334"/>
      <c r="AA352" s="1334"/>
      <c r="AB352" s="1334"/>
      <c r="AC352" s="1334"/>
      <c r="AD352" s="1334"/>
      <c r="AE352" s="1334"/>
      <c r="AF352" s="1334"/>
      <c r="AG352" s="1334"/>
      <c r="AH352" s="1334"/>
      <c r="AI352" s="1334"/>
      <c r="AJ352" s="1334"/>
      <c r="AK352" s="1334"/>
      <c r="AL352" s="1345"/>
      <c r="AM352" s="1346"/>
      <c r="AN352" s="1346"/>
      <c r="AO352" s="1346"/>
      <c r="AP352" s="1346"/>
      <c r="AQ352" s="1346"/>
      <c r="AR352" s="1334"/>
      <c r="AS352" s="1334"/>
      <c r="AT352" s="1334"/>
      <c r="AU352" s="1334"/>
      <c r="AV352" s="1334"/>
      <c r="AW352" s="1334"/>
      <c r="AX352" s="1334"/>
      <c r="AY352" s="175"/>
      <c r="BG352">
        <v>24</v>
      </c>
    </row>
    <row r="353" spans="1:59" ht="13.5" customHeight="1">
      <c r="A353" s="176"/>
      <c r="B353" s="176"/>
      <c r="C353" s="176" t="s">
        <v>1399</v>
      </c>
      <c r="D353" s="176"/>
      <c r="E353" s="176"/>
      <c r="F353" s="176"/>
      <c r="G353" s="176"/>
      <c r="H353" s="176"/>
      <c r="I353" s="176"/>
      <c r="J353" s="176"/>
      <c r="K353" s="176"/>
      <c r="L353" s="176"/>
      <c r="M353" s="176"/>
      <c r="N353" s="176"/>
      <c r="O353" s="176"/>
      <c r="P353" s="176"/>
      <c r="Q353" s="176"/>
      <c r="R353" s="176"/>
      <c r="S353" s="176"/>
      <c r="T353" s="176"/>
      <c r="U353" s="176"/>
      <c r="V353" s="176"/>
      <c r="W353" s="176"/>
      <c r="X353" s="176"/>
      <c r="Y353" s="176"/>
      <c r="Z353" s="176"/>
      <c r="AA353" s="176"/>
      <c r="AB353" s="176"/>
      <c r="AC353" s="176"/>
      <c r="AD353" s="176"/>
      <c r="AE353" s="176"/>
      <c r="AF353" s="176"/>
      <c r="AG353" s="176"/>
      <c r="AH353" s="176"/>
      <c r="AI353" s="176"/>
      <c r="AJ353" s="176"/>
      <c r="AK353" s="176"/>
      <c r="AL353" s="176"/>
      <c r="AM353" s="176"/>
      <c r="AN353" s="175"/>
      <c r="AO353" s="175"/>
      <c r="AP353" s="175"/>
      <c r="AQ353" s="175"/>
      <c r="AR353" s="175"/>
      <c r="AS353" s="175"/>
      <c r="AT353" s="175"/>
      <c r="AU353" s="175"/>
      <c r="AV353" s="175"/>
      <c r="AW353" s="175"/>
      <c r="AX353" s="175"/>
      <c r="AY353" s="175"/>
      <c r="BG353">
        <v>13.5</v>
      </c>
    </row>
    <row r="354" spans="1:59" ht="34.5" customHeight="1">
      <c r="A354" s="175"/>
      <c r="B354" s="1333"/>
      <c r="C354" s="1333"/>
      <c r="D354" s="1340" t="s">
        <v>799</v>
      </c>
      <c r="E354" s="1340"/>
      <c r="F354" s="1340"/>
      <c r="G354" s="1340"/>
      <c r="H354" s="1340"/>
      <c r="I354" s="1340"/>
      <c r="J354" s="1340"/>
      <c r="K354" s="1340"/>
      <c r="L354" s="1340"/>
      <c r="M354" s="1340"/>
      <c r="N354" s="1340" t="s">
        <v>800</v>
      </c>
      <c r="O354" s="1340"/>
      <c r="P354" s="1340"/>
      <c r="Q354" s="1340"/>
      <c r="R354" s="1340"/>
      <c r="S354" s="1340"/>
      <c r="T354" s="1340"/>
      <c r="U354" s="1340"/>
      <c r="V354" s="1340"/>
      <c r="W354" s="1340"/>
      <c r="X354" s="1340"/>
      <c r="Y354" s="1340"/>
      <c r="Z354" s="1340"/>
      <c r="AA354" s="1340"/>
      <c r="AB354" s="1340"/>
      <c r="AC354" s="1340"/>
      <c r="AD354" s="1340"/>
      <c r="AE354" s="1340"/>
      <c r="AF354" s="1340"/>
      <c r="AG354" s="1340"/>
      <c r="AH354" s="1340"/>
      <c r="AI354" s="1340"/>
      <c r="AJ354" s="1340"/>
      <c r="AK354" s="1340"/>
      <c r="AL354" s="1341" t="s">
        <v>801</v>
      </c>
      <c r="AM354" s="1340"/>
      <c r="AN354" s="1340"/>
      <c r="AO354" s="1340"/>
      <c r="AP354" s="1340"/>
      <c r="AQ354" s="1340"/>
      <c r="AR354" s="1340" t="s">
        <v>27</v>
      </c>
      <c r="AS354" s="1340"/>
      <c r="AT354" s="1340"/>
      <c r="AU354" s="1340"/>
      <c r="AV354" s="1340" t="s">
        <v>28</v>
      </c>
      <c r="AW354" s="1340"/>
      <c r="AX354" s="1340"/>
      <c r="AY354" s="175"/>
      <c r="BG354">
        <v>34.5</v>
      </c>
    </row>
    <row r="355" spans="1:59" ht="24" customHeight="1">
      <c r="A355" s="175"/>
      <c r="B355" s="1333">
        <v>1</v>
      </c>
      <c r="C355" s="1333">
        <v>1</v>
      </c>
      <c r="D355" s="1334" t="s">
        <v>1451</v>
      </c>
      <c r="E355" s="1334"/>
      <c r="F355" s="1334"/>
      <c r="G355" s="1334"/>
      <c r="H355" s="1334"/>
      <c r="I355" s="1334"/>
      <c r="J355" s="1334"/>
      <c r="K355" s="1334"/>
      <c r="L355" s="1334"/>
      <c r="M355" s="1334"/>
      <c r="N355" s="1334" t="s">
        <v>1422</v>
      </c>
      <c r="O355" s="1334"/>
      <c r="P355" s="1334"/>
      <c r="Q355" s="1334"/>
      <c r="R355" s="1334"/>
      <c r="S355" s="1334"/>
      <c r="T355" s="1334"/>
      <c r="U355" s="1334"/>
      <c r="V355" s="1334"/>
      <c r="W355" s="1334"/>
      <c r="X355" s="1334"/>
      <c r="Y355" s="1334"/>
      <c r="Z355" s="1334"/>
      <c r="AA355" s="1334"/>
      <c r="AB355" s="1334"/>
      <c r="AC355" s="1334"/>
      <c r="AD355" s="1334"/>
      <c r="AE355" s="1334"/>
      <c r="AF355" s="1334"/>
      <c r="AG355" s="1334"/>
      <c r="AH355" s="1334"/>
      <c r="AI355" s="1334"/>
      <c r="AJ355" s="1334"/>
      <c r="AK355" s="1334"/>
      <c r="AL355" s="1345">
        <v>5</v>
      </c>
      <c r="AM355" s="1346"/>
      <c r="AN355" s="1346"/>
      <c r="AO355" s="1346"/>
      <c r="AP355" s="1346"/>
      <c r="AQ355" s="1346"/>
      <c r="AR355" s="1348" t="s">
        <v>1452</v>
      </c>
      <c r="AS355" s="1349"/>
      <c r="AT355" s="1349"/>
      <c r="AU355" s="1350"/>
      <c r="AV355" s="1362">
        <v>0.747</v>
      </c>
      <c r="AW355" s="1362"/>
      <c r="AX355" s="1362"/>
      <c r="AY355" s="175"/>
      <c r="BG355">
        <v>24</v>
      </c>
    </row>
    <row r="356" spans="1:59" ht="24" customHeight="1">
      <c r="A356" s="175"/>
      <c r="B356" s="1333">
        <v>2</v>
      </c>
      <c r="C356" s="1333">
        <v>1</v>
      </c>
      <c r="D356" s="1334"/>
      <c r="E356" s="1334"/>
      <c r="F356" s="1334"/>
      <c r="G356" s="1334"/>
      <c r="H356" s="1334"/>
      <c r="I356" s="1334"/>
      <c r="J356" s="1334"/>
      <c r="K356" s="1334"/>
      <c r="L356" s="1334"/>
      <c r="M356" s="1334"/>
      <c r="N356" s="1334"/>
      <c r="O356" s="1334"/>
      <c r="P356" s="1334"/>
      <c r="Q356" s="1334"/>
      <c r="R356" s="1334"/>
      <c r="S356" s="1334"/>
      <c r="T356" s="1334"/>
      <c r="U356" s="1334"/>
      <c r="V356" s="1334"/>
      <c r="W356" s="1334"/>
      <c r="X356" s="1334"/>
      <c r="Y356" s="1334"/>
      <c r="Z356" s="1334"/>
      <c r="AA356" s="1334"/>
      <c r="AB356" s="1334"/>
      <c r="AC356" s="1334"/>
      <c r="AD356" s="1334"/>
      <c r="AE356" s="1334"/>
      <c r="AF356" s="1334"/>
      <c r="AG356" s="1334"/>
      <c r="AH356" s="1334"/>
      <c r="AI356" s="1334"/>
      <c r="AJ356" s="1334"/>
      <c r="AK356" s="1334"/>
      <c r="AL356" s="1345"/>
      <c r="AM356" s="1346"/>
      <c r="AN356" s="1346"/>
      <c r="AO356" s="1346"/>
      <c r="AP356" s="1346"/>
      <c r="AQ356" s="1346"/>
      <c r="AR356" s="1334"/>
      <c r="AS356" s="1334"/>
      <c r="AT356" s="1334"/>
      <c r="AU356" s="1334"/>
      <c r="AV356" s="1339"/>
      <c r="AW356" s="1339"/>
      <c r="AX356" s="1339"/>
      <c r="AY356" s="175"/>
      <c r="BG356">
        <v>24</v>
      </c>
    </row>
    <row r="357" spans="1:59" ht="24" customHeight="1">
      <c r="A357" s="175"/>
      <c r="B357" s="1333">
        <v>3</v>
      </c>
      <c r="C357" s="1333">
        <v>1</v>
      </c>
      <c r="D357" s="1334"/>
      <c r="E357" s="1334"/>
      <c r="F357" s="1334"/>
      <c r="G357" s="1334"/>
      <c r="H357" s="1334"/>
      <c r="I357" s="1334"/>
      <c r="J357" s="1334"/>
      <c r="K357" s="1334"/>
      <c r="L357" s="1334"/>
      <c r="M357" s="1334"/>
      <c r="N357" s="1334"/>
      <c r="O357" s="1334"/>
      <c r="P357" s="1334"/>
      <c r="Q357" s="1334"/>
      <c r="R357" s="1334"/>
      <c r="S357" s="1334"/>
      <c r="T357" s="1334"/>
      <c r="U357" s="1334"/>
      <c r="V357" s="1334"/>
      <c r="W357" s="1334"/>
      <c r="X357" s="1334"/>
      <c r="Y357" s="1334"/>
      <c r="Z357" s="1334"/>
      <c r="AA357" s="1334"/>
      <c r="AB357" s="1334"/>
      <c r="AC357" s="1334"/>
      <c r="AD357" s="1334"/>
      <c r="AE357" s="1334"/>
      <c r="AF357" s="1334"/>
      <c r="AG357" s="1334"/>
      <c r="AH357" s="1334"/>
      <c r="AI357" s="1334"/>
      <c r="AJ357" s="1334"/>
      <c r="AK357" s="1334"/>
      <c r="AL357" s="1345"/>
      <c r="AM357" s="1346"/>
      <c r="AN357" s="1346"/>
      <c r="AO357" s="1346"/>
      <c r="AP357" s="1346"/>
      <c r="AQ357" s="1346"/>
      <c r="AR357" s="1334"/>
      <c r="AS357" s="1334"/>
      <c r="AT357" s="1334"/>
      <c r="AU357" s="1334"/>
      <c r="AV357" s="1339"/>
      <c r="AW357" s="1339"/>
      <c r="AX357" s="1339"/>
      <c r="AY357" s="175"/>
      <c r="BG357">
        <v>24</v>
      </c>
    </row>
    <row r="358" spans="1:59" ht="24" customHeight="1">
      <c r="A358" s="175"/>
      <c r="B358" s="1333">
        <v>4</v>
      </c>
      <c r="C358" s="1333">
        <v>1</v>
      </c>
      <c r="D358" s="1334"/>
      <c r="E358" s="1334"/>
      <c r="F358" s="1334"/>
      <c r="G358" s="1334"/>
      <c r="H358" s="1334"/>
      <c r="I358" s="1334"/>
      <c r="J358" s="1334"/>
      <c r="K358" s="1334"/>
      <c r="L358" s="1334"/>
      <c r="M358" s="1334"/>
      <c r="N358" s="1334"/>
      <c r="O358" s="1334"/>
      <c r="P358" s="1334"/>
      <c r="Q358" s="1334"/>
      <c r="R358" s="1334"/>
      <c r="S358" s="1334"/>
      <c r="T358" s="1334"/>
      <c r="U358" s="1334"/>
      <c r="V358" s="1334"/>
      <c r="W358" s="1334"/>
      <c r="X358" s="1334"/>
      <c r="Y358" s="1334"/>
      <c r="Z358" s="1334"/>
      <c r="AA358" s="1334"/>
      <c r="AB358" s="1334"/>
      <c r="AC358" s="1334"/>
      <c r="AD358" s="1334"/>
      <c r="AE358" s="1334"/>
      <c r="AF358" s="1334"/>
      <c r="AG358" s="1334"/>
      <c r="AH358" s="1334"/>
      <c r="AI358" s="1334"/>
      <c r="AJ358" s="1334"/>
      <c r="AK358" s="1334"/>
      <c r="AL358" s="1345"/>
      <c r="AM358" s="1346"/>
      <c r="AN358" s="1346"/>
      <c r="AO358" s="1346"/>
      <c r="AP358" s="1346"/>
      <c r="AQ358" s="1346"/>
      <c r="AR358" s="1334"/>
      <c r="AS358" s="1334"/>
      <c r="AT358" s="1334"/>
      <c r="AU358" s="1334"/>
      <c r="AV358" s="1339"/>
      <c r="AW358" s="1339"/>
      <c r="AX358" s="1339"/>
      <c r="AY358" s="175"/>
      <c r="BG358">
        <v>24</v>
      </c>
    </row>
    <row r="359" spans="1:59" ht="24" customHeight="1">
      <c r="A359" s="175"/>
      <c r="B359" s="1333">
        <v>5</v>
      </c>
      <c r="C359" s="1333">
        <v>1</v>
      </c>
      <c r="D359" s="1334"/>
      <c r="E359" s="1334"/>
      <c r="F359" s="1334"/>
      <c r="G359" s="1334"/>
      <c r="H359" s="1334"/>
      <c r="I359" s="1334"/>
      <c r="J359" s="1334"/>
      <c r="K359" s="1334"/>
      <c r="L359" s="1334"/>
      <c r="M359" s="1334"/>
      <c r="N359" s="1334"/>
      <c r="O359" s="1334"/>
      <c r="P359" s="1334"/>
      <c r="Q359" s="1334"/>
      <c r="R359" s="1334"/>
      <c r="S359" s="1334"/>
      <c r="T359" s="1334"/>
      <c r="U359" s="1334"/>
      <c r="V359" s="1334"/>
      <c r="W359" s="1334"/>
      <c r="X359" s="1334"/>
      <c r="Y359" s="1334"/>
      <c r="Z359" s="1334"/>
      <c r="AA359" s="1334"/>
      <c r="AB359" s="1334"/>
      <c r="AC359" s="1334"/>
      <c r="AD359" s="1334"/>
      <c r="AE359" s="1334"/>
      <c r="AF359" s="1334"/>
      <c r="AG359" s="1334"/>
      <c r="AH359" s="1334"/>
      <c r="AI359" s="1334"/>
      <c r="AJ359" s="1334"/>
      <c r="AK359" s="1334"/>
      <c r="AL359" s="1345"/>
      <c r="AM359" s="1346"/>
      <c r="AN359" s="1346"/>
      <c r="AO359" s="1346"/>
      <c r="AP359" s="1346"/>
      <c r="AQ359" s="1346"/>
      <c r="AR359" s="1334"/>
      <c r="AS359" s="1334"/>
      <c r="AT359" s="1334"/>
      <c r="AU359" s="1334"/>
      <c r="AV359" s="1339"/>
      <c r="AW359" s="1339"/>
      <c r="AX359" s="1339"/>
      <c r="AY359" s="175"/>
      <c r="BG359">
        <v>24</v>
      </c>
    </row>
    <row r="360" spans="1:59" ht="24" customHeight="1">
      <c r="A360" s="175"/>
      <c r="B360" s="1333">
        <v>6</v>
      </c>
      <c r="C360" s="1333">
        <v>1</v>
      </c>
      <c r="D360" s="1334"/>
      <c r="E360" s="1334"/>
      <c r="F360" s="1334"/>
      <c r="G360" s="1334"/>
      <c r="H360" s="1334"/>
      <c r="I360" s="1334"/>
      <c r="J360" s="1334"/>
      <c r="K360" s="1334"/>
      <c r="L360" s="1334"/>
      <c r="M360" s="1334"/>
      <c r="N360" s="1334"/>
      <c r="O360" s="1334"/>
      <c r="P360" s="1334"/>
      <c r="Q360" s="1334"/>
      <c r="R360" s="1334"/>
      <c r="S360" s="1334"/>
      <c r="T360" s="1334"/>
      <c r="U360" s="1334"/>
      <c r="V360" s="1334"/>
      <c r="W360" s="1334"/>
      <c r="X360" s="1334"/>
      <c r="Y360" s="1334"/>
      <c r="Z360" s="1334"/>
      <c r="AA360" s="1334"/>
      <c r="AB360" s="1334"/>
      <c r="AC360" s="1334"/>
      <c r="AD360" s="1334"/>
      <c r="AE360" s="1334"/>
      <c r="AF360" s="1334"/>
      <c r="AG360" s="1334"/>
      <c r="AH360" s="1334"/>
      <c r="AI360" s="1334"/>
      <c r="AJ360" s="1334"/>
      <c r="AK360" s="1334"/>
      <c r="AL360" s="1345"/>
      <c r="AM360" s="1346"/>
      <c r="AN360" s="1346"/>
      <c r="AO360" s="1346"/>
      <c r="AP360" s="1346"/>
      <c r="AQ360" s="1346"/>
      <c r="AR360" s="1334"/>
      <c r="AS360" s="1334"/>
      <c r="AT360" s="1334"/>
      <c r="AU360" s="1334"/>
      <c r="AV360" s="1338"/>
      <c r="AW360" s="1334"/>
      <c r="AX360" s="1334"/>
      <c r="AY360" s="175"/>
      <c r="BG360">
        <v>24</v>
      </c>
    </row>
    <row r="361" spans="1:59" ht="24" customHeight="1">
      <c r="A361" s="175"/>
      <c r="B361" s="1333">
        <v>7</v>
      </c>
      <c r="C361" s="1333">
        <v>1</v>
      </c>
      <c r="D361" s="1334"/>
      <c r="E361" s="1334"/>
      <c r="F361" s="1334"/>
      <c r="G361" s="1334"/>
      <c r="H361" s="1334"/>
      <c r="I361" s="1334"/>
      <c r="J361" s="1334"/>
      <c r="K361" s="1334"/>
      <c r="L361" s="1334"/>
      <c r="M361" s="1334"/>
      <c r="N361" s="1334"/>
      <c r="O361" s="1334"/>
      <c r="P361" s="1334"/>
      <c r="Q361" s="1334"/>
      <c r="R361" s="1334"/>
      <c r="S361" s="1334"/>
      <c r="T361" s="1334"/>
      <c r="U361" s="1334"/>
      <c r="V361" s="1334"/>
      <c r="W361" s="1334"/>
      <c r="X361" s="1334"/>
      <c r="Y361" s="1334"/>
      <c r="Z361" s="1334"/>
      <c r="AA361" s="1334"/>
      <c r="AB361" s="1334"/>
      <c r="AC361" s="1334"/>
      <c r="AD361" s="1334"/>
      <c r="AE361" s="1334"/>
      <c r="AF361" s="1334"/>
      <c r="AG361" s="1334"/>
      <c r="AH361" s="1334"/>
      <c r="AI361" s="1334"/>
      <c r="AJ361" s="1334"/>
      <c r="AK361" s="1334"/>
      <c r="AL361" s="1345"/>
      <c r="AM361" s="1346"/>
      <c r="AN361" s="1346"/>
      <c r="AO361" s="1346"/>
      <c r="AP361" s="1346"/>
      <c r="AQ361" s="1346"/>
      <c r="AR361" s="1334"/>
      <c r="AS361" s="1334"/>
      <c r="AT361" s="1334"/>
      <c r="AU361" s="1334"/>
      <c r="AV361" s="1334"/>
      <c r="AW361" s="1334"/>
      <c r="AX361" s="1334"/>
      <c r="AY361" s="175"/>
      <c r="BG361">
        <v>24</v>
      </c>
    </row>
    <row r="362" spans="1:59" ht="24" customHeight="1">
      <c r="A362" s="175"/>
      <c r="B362" s="1333">
        <v>8</v>
      </c>
      <c r="C362" s="1333">
        <v>1</v>
      </c>
      <c r="D362" s="1334"/>
      <c r="E362" s="1334"/>
      <c r="F362" s="1334"/>
      <c r="G362" s="1334"/>
      <c r="H362" s="1334"/>
      <c r="I362" s="1334"/>
      <c r="J362" s="1334"/>
      <c r="K362" s="1334"/>
      <c r="L362" s="1334"/>
      <c r="M362" s="1334"/>
      <c r="N362" s="1334"/>
      <c r="O362" s="1334"/>
      <c r="P362" s="1334"/>
      <c r="Q362" s="1334"/>
      <c r="R362" s="1334"/>
      <c r="S362" s="1334"/>
      <c r="T362" s="1334"/>
      <c r="U362" s="1334"/>
      <c r="V362" s="1334"/>
      <c r="W362" s="1334"/>
      <c r="X362" s="1334"/>
      <c r="Y362" s="1334"/>
      <c r="Z362" s="1334"/>
      <c r="AA362" s="1334"/>
      <c r="AB362" s="1334"/>
      <c r="AC362" s="1334"/>
      <c r="AD362" s="1334"/>
      <c r="AE362" s="1334"/>
      <c r="AF362" s="1334"/>
      <c r="AG362" s="1334"/>
      <c r="AH362" s="1334"/>
      <c r="AI362" s="1334"/>
      <c r="AJ362" s="1334"/>
      <c r="AK362" s="1334"/>
      <c r="AL362" s="1345"/>
      <c r="AM362" s="1346"/>
      <c r="AN362" s="1346"/>
      <c r="AO362" s="1346"/>
      <c r="AP362" s="1346"/>
      <c r="AQ362" s="1346"/>
      <c r="AR362" s="1334"/>
      <c r="AS362" s="1334"/>
      <c r="AT362" s="1334"/>
      <c r="AU362" s="1334"/>
      <c r="AV362" s="1338"/>
      <c r="AW362" s="1334"/>
      <c r="AX362" s="1334"/>
      <c r="AY362" s="175"/>
      <c r="BG362">
        <v>24</v>
      </c>
    </row>
    <row r="363" spans="1:59" ht="24" customHeight="1">
      <c r="A363" s="175"/>
      <c r="B363" s="1333">
        <v>9</v>
      </c>
      <c r="C363" s="1333">
        <v>1</v>
      </c>
      <c r="D363" s="1337"/>
      <c r="E363" s="1337"/>
      <c r="F363" s="1337"/>
      <c r="G363" s="1337"/>
      <c r="H363" s="1337"/>
      <c r="I363" s="1337"/>
      <c r="J363" s="1337"/>
      <c r="K363" s="1337"/>
      <c r="L363" s="1337"/>
      <c r="M363" s="1337"/>
      <c r="N363" s="1334"/>
      <c r="O363" s="1334"/>
      <c r="P363" s="1334"/>
      <c r="Q363" s="1334"/>
      <c r="R363" s="1334"/>
      <c r="S363" s="1334"/>
      <c r="T363" s="1334"/>
      <c r="U363" s="1334"/>
      <c r="V363" s="1334"/>
      <c r="W363" s="1334"/>
      <c r="X363" s="1334"/>
      <c r="Y363" s="1334"/>
      <c r="Z363" s="1334"/>
      <c r="AA363" s="1334"/>
      <c r="AB363" s="1334"/>
      <c r="AC363" s="1334"/>
      <c r="AD363" s="1334"/>
      <c r="AE363" s="1334"/>
      <c r="AF363" s="1334"/>
      <c r="AG363" s="1334"/>
      <c r="AH363" s="1334"/>
      <c r="AI363" s="1334"/>
      <c r="AJ363" s="1334"/>
      <c r="AK363" s="1334"/>
      <c r="AL363" s="1345"/>
      <c r="AM363" s="1346"/>
      <c r="AN363" s="1346"/>
      <c r="AO363" s="1346"/>
      <c r="AP363" s="1346"/>
      <c r="AQ363" s="1346"/>
      <c r="AR363" s="1334"/>
      <c r="AS363" s="1334"/>
      <c r="AT363" s="1334"/>
      <c r="AU363" s="1334"/>
      <c r="AV363" s="1338"/>
      <c r="AW363" s="1334"/>
      <c r="AX363" s="1334"/>
      <c r="AY363" s="175"/>
      <c r="BG363">
        <v>24</v>
      </c>
    </row>
    <row r="364" spans="1:59" ht="24" customHeight="1">
      <c r="A364" s="175"/>
      <c r="B364" s="1333">
        <v>10</v>
      </c>
      <c r="C364" s="1333">
        <v>1</v>
      </c>
      <c r="D364" s="1334"/>
      <c r="E364" s="1334"/>
      <c r="F364" s="1334"/>
      <c r="G364" s="1334"/>
      <c r="H364" s="1334"/>
      <c r="I364" s="1334"/>
      <c r="J364" s="1334"/>
      <c r="K364" s="1334"/>
      <c r="L364" s="1334"/>
      <c r="M364" s="1334"/>
      <c r="N364" s="1334"/>
      <c r="O364" s="1334"/>
      <c r="P364" s="1334"/>
      <c r="Q364" s="1334"/>
      <c r="R364" s="1334"/>
      <c r="S364" s="1334"/>
      <c r="T364" s="1334"/>
      <c r="U364" s="1334"/>
      <c r="V364" s="1334"/>
      <c r="W364" s="1334"/>
      <c r="X364" s="1334"/>
      <c r="Y364" s="1334"/>
      <c r="Z364" s="1334"/>
      <c r="AA364" s="1334"/>
      <c r="AB364" s="1334"/>
      <c r="AC364" s="1334"/>
      <c r="AD364" s="1334"/>
      <c r="AE364" s="1334"/>
      <c r="AF364" s="1334"/>
      <c r="AG364" s="1334"/>
      <c r="AH364" s="1334"/>
      <c r="AI364" s="1334"/>
      <c r="AJ364" s="1334"/>
      <c r="AK364" s="1334"/>
      <c r="AL364" s="1345"/>
      <c r="AM364" s="1346"/>
      <c r="AN364" s="1346"/>
      <c r="AO364" s="1346"/>
      <c r="AP364" s="1346"/>
      <c r="AQ364" s="1346"/>
      <c r="AR364" s="1334"/>
      <c r="AS364" s="1334"/>
      <c r="AT364" s="1334"/>
      <c r="AU364" s="1334"/>
      <c r="AV364" s="1334"/>
      <c r="AW364" s="1334"/>
      <c r="AX364" s="1334"/>
      <c r="AY364" s="175"/>
      <c r="BG364">
        <v>24</v>
      </c>
    </row>
    <row r="365" spans="1:59" ht="13.5" customHeight="1">
      <c r="A365" s="175"/>
      <c r="B365" s="176"/>
      <c r="C365" s="176" t="s">
        <v>1374</v>
      </c>
      <c r="D365" s="176"/>
      <c r="E365" s="176"/>
      <c r="F365" s="176"/>
      <c r="G365" s="176"/>
      <c r="H365" s="176"/>
      <c r="I365" s="176"/>
      <c r="J365" s="176"/>
      <c r="K365" s="176"/>
      <c r="L365" s="176"/>
      <c r="M365" s="176"/>
      <c r="N365" s="176"/>
      <c r="O365" s="176"/>
      <c r="P365" s="176"/>
      <c r="Q365" s="176"/>
      <c r="R365" s="176"/>
      <c r="S365" s="176"/>
      <c r="T365" s="176"/>
      <c r="U365" s="176"/>
      <c r="V365" s="176"/>
      <c r="W365" s="176"/>
      <c r="X365" s="176"/>
      <c r="Y365" s="176"/>
      <c r="Z365" s="176"/>
      <c r="AA365" s="176"/>
      <c r="AB365" s="176"/>
      <c r="AC365" s="176"/>
      <c r="AD365" s="176"/>
      <c r="AE365" s="176"/>
      <c r="AF365" s="176"/>
      <c r="AG365" s="176"/>
      <c r="AH365" s="176"/>
      <c r="AI365" s="176"/>
      <c r="AJ365" s="176"/>
      <c r="AK365" s="176"/>
      <c r="AL365" s="176"/>
      <c r="AM365" s="175"/>
      <c r="AN365" s="175"/>
      <c r="AO365" s="175"/>
      <c r="AP365" s="175"/>
      <c r="AQ365" s="175"/>
      <c r="AR365" s="175"/>
      <c r="AS365" s="175"/>
      <c r="AT365" s="175"/>
      <c r="AU365" s="175"/>
      <c r="AV365" s="175"/>
      <c r="AW365" s="175"/>
      <c r="AX365" s="175"/>
      <c r="AY365" s="175"/>
      <c r="BG365">
        <v>13.5</v>
      </c>
    </row>
    <row r="366" spans="1:59" ht="34.5" customHeight="1">
      <c r="A366" s="175"/>
      <c r="B366" s="1333"/>
      <c r="C366" s="1333"/>
      <c r="D366" s="1340" t="s">
        <v>799</v>
      </c>
      <c r="E366" s="1340"/>
      <c r="F366" s="1340"/>
      <c r="G366" s="1340"/>
      <c r="H366" s="1340"/>
      <c r="I366" s="1340"/>
      <c r="J366" s="1340"/>
      <c r="K366" s="1340"/>
      <c r="L366" s="1340"/>
      <c r="M366" s="1340"/>
      <c r="N366" s="1340" t="s">
        <v>800</v>
      </c>
      <c r="O366" s="1340"/>
      <c r="P366" s="1340"/>
      <c r="Q366" s="1340"/>
      <c r="R366" s="1340"/>
      <c r="S366" s="1340"/>
      <c r="T366" s="1340"/>
      <c r="U366" s="1340"/>
      <c r="V366" s="1340"/>
      <c r="W366" s="1340"/>
      <c r="X366" s="1340"/>
      <c r="Y366" s="1340"/>
      <c r="Z366" s="1340"/>
      <c r="AA366" s="1340"/>
      <c r="AB366" s="1340"/>
      <c r="AC366" s="1340"/>
      <c r="AD366" s="1340"/>
      <c r="AE366" s="1340"/>
      <c r="AF366" s="1340"/>
      <c r="AG366" s="1340"/>
      <c r="AH366" s="1340"/>
      <c r="AI366" s="1340"/>
      <c r="AJ366" s="1340"/>
      <c r="AK366" s="1340"/>
      <c r="AL366" s="1341" t="s">
        <v>801</v>
      </c>
      <c r="AM366" s="1340"/>
      <c r="AN366" s="1340"/>
      <c r="AO366" s="1340"/>
      <c r="AP366" s="1340"/>
      <c r="AQ366" s="1340"/>
      <c r="AR366" s="1340" t="s">
        <v>27</v>
      </c>
      <c r="AS366" s="1340"/>
      <c r="AT366" s="1340"/>
      <c r="AU366" s="1340"/>
      <c r="AV366" s="1340" t="s">
        <v>28</v>
      </c>
      <c r="AW366" s="1340"/>
      <c r="AX366" s="1340"/>
      <c r="AY366" s="175"/>
      <c r="BG366">
        <v>34.5</v>
      </c>
    </row>
    <row r="367" spans="1:59" ht="24" customHeight="1">
      <c r="A367" s="175"/>
      <c r="B367" s="1333">
        <v>1</v>
      </c>
      <c r="C367" s="1333">
        <v>1</v>
      </c>
      <c r="D367" s="1334" t="s">
        <v>1453</v>
      </c>
      <c r="E367" s="1334"/>
      <c r="F367" s="1334"/>
      <c r="G367" s="1334"/>
      <c r="H367" s="1334"/>
      <c r="I367" s="1334"/>
      <c r="J367" s="1334"/>
      <c r="K367" s="1334"/>
      <c r="L367" s="1334"/>
      <c r="M367" s="1334"/>
      <c r="N367" s="1334" t="s">
        <v>1425</v>
      </c>
      <c r="O367" s="1334"/>
      <c r="P367" s="1334"/>
      <c r="Q367" s="1334"/>
      <c r="R367" s="1334"/>
      <c r="S367" s="1334"/>
      <c r="T367" s="1334"/>
      <c r="U367" s="1334"/>
      <c r="V367" s="1334"/>
      <c r="W367" s="1334"/>
      <c r="X367" s="1334"/>
      <c r="Y367" s="1334"/>
      <c r="Z367" s="1334"/>
      <c r="AA367" s="1334"/>
      <c r="AB367" s="1334"/>
      <c r="AC367" s="1334"/>
      <c r="AD367" s="1334"/>
      <c r="AE367" s="1334"/>
      <c r="AF367" s="1334"/>
      <c r="AG367" s="1334"/>
      <c r="AH367" s="1334"/>
      <c r="AI367" s="1334"/>
      <c r="AJ367" s="1334"/>
      <c r="AK367" s="1334"/>
      <c r="AL367" s="1357">
        <v>1</v>
      </c>
      <c r="AM367" s="1358"/>
      <c r="AN367" s="1358"/>
      <c r="AO367" s="1358"/>
      <c r="AP367" s="1358"/>
      <c r="AQ367" s="1358"/>
      <c r="AR367" s="1339" t="s">
        <v>224</v>
      </c>
      <c r="AS367" s="1339"/>
      <c r="AT367" s="1339"/>
      <c r="AU367" s="1339"/>
      <c r="AV367" s="1347" t="s">
        <v>816</v>
      </c>
      <c r="AW367" s="1339"/>
      <c r="AX367" s="1339"/>
      <c r="AY367" s="175"/>
      <c r="BG367">
        <v>24</v>
      </c>
    </row>
    <row r="368" spans="1:59" ht="24" customHeight="1">
      <c r="A368" s="175"/>
      <c r="B368" s="1333">
        <v>2</v>
      </c>
      <c r="C368" s="1333">
        <v>1</v>
      </c>
      <c r="D368" s="1334" t="s">
        <v>1454</v>
      </c>
      <c r="E368" s="1334"/>
      <c r="F368" s="1334"/>
      <c r="G368" s="1334"/>
      <c r="H368" s="1334"/>
      <c r="I368" s="1334"/>
      <c r="J368" s="1334"/>
      <c r="K368" s="1334"/>
      <c r="L368" s="1334"/>
      <c r="M368" s="1334"/>
      <c r="N368" s="1334" t="s">
        <v>1455</v>
      </c>
      <c r="O368" s="1334"/>
      <c r="P368" s="1334"/>
      <c r="Q368" s="1334"/>
      <c r="R368" s="1334"/>
      <c r="S368" s="1334"/>
      <c r="T368" s="1334"/>
      <c r="U368" s="1334"/>
      <c r="V368" s="1334"/>
      <c r="W368" s="1334"/>
      <c r="X368" s="1334"/>
      <c r="Y368" s="1334"/>
      <c r="Z368" s="1334"/>
      <c r="AA368" s="1334"/>
      <c r="AB368" s="1334"/>
      <c r="AC368" s="1334"/>
      <c r="AD368" s="1334"/>
      <c r="AE368" s="1334"/>
      <c r="AF368" s="1334"/>
      <c r="AG368" s="1334"/>
      <c r="AH368" s="1334"/>
      <c r="AI368" s="1334"/>
      <c r="AJ368" s="1334"/>
      <c r="AK368" s="1334"/>
      <c r="AL368" s="1335">
        <v>0.6</v>
      </c>
      <c r="AM368" s="1336"/>
      <c r="AN368" s="1336"/>
      <c r="AO368" s="1336"/>
      <c r="AP368" s="1336"/>
      <c r="AQ368" s="1336"/>
      <c r="AR368" s="1339" t="s">
        <v>224</v>
      </c>
      <c r="AS368" s="1339"/>
      <c r="AT368" s="1339"/>
      <c r="AU368" s="1339"/>
      <c r="AV368" s="1347" t="s">
        <v>816</v>
      </c>
      <c r="AW368" s="1339"/>
      <c r="AX368" s="1339"/>
      <c r="AY368" s="175"/>
      <c r="BG368">
        <v>24</v>
      </c>
    </row>
    <row r="369" spans="1:59" ht="24" customHeight="1">
      <c r="A369" s="175"/>
      <c r="B369" s="1333">
        <v>3</v>
      </c>
      <c r="C369" s="1333">
        <v>1</v>
      </c>
      <c r="D369" s="1359" t="s">
        <v>1456</v>
      </c>
      <c r="E369" s="1360"/>
      <c r="F369" s="1360"/>
      <c r="G369" s="1360"/>
      <c r="H369" s="1360"/>
      <c r="I369" s="1360"/>
      <c r="J369" s="1360"/>
      <c r="K369" s="1360"/>
      <c r="L369" s="1360"/>
      <c r="M369" s="1361"/>
      <c r="N369" s="1334" t="s">
        <v>1457</v>
      </c>
      <c r="O369" s="1334"/>
      <c r="P369" s="1334"/>
      <c r="Q369" s="1334"/>
      <c r="R369" s="1334"/>
      <c r="S369" s="1334"/>
      <c r="T369" s="1334"/>
      <c r="U369" s="1334"/>
      <c r="V369" s="1334"/>
      <c r="W369" s="1334"/>
      <c r="X369" s="1334"/>
      <c r="Y369" s="1334"/>
      <c r="Z369" s="1334"/>
      <c r="AA369" s="1334"/>
      <c r="AB369" s="1334"/>
      <c r="AC369" s="1334"/>
      <c r="AD369" s="1334"/>
      <c r="AE369" s="1334"/>
      <c r="AF369" s="1334"/>
      <c r="AG369" s="1334"/>
      <c r="AH369" s="1334"/>
      <c r="AI369" s="1334"/>
      <c r="AJ369" s="1334"/>
      <c r="AK369" s="1334"/>
      <c r="AL369" s="1335">
        <v>0.5</v>
      </c>
      <c r="AM369" s="1336"/>
      <c r="AN369" s="1336"/>
      <c r="AO369" s="1336"/>
      <c r="AP369" s="1336"/>
      <c r="AQ369" s="1336"/>
      <c r="AR369" s="1339" t="s">
        <v>224</v>
      </c>
      <c r="AS369" s="1339"/>
      <c r="AT369" s="1339"/>
      <c r="AU369" s="1339"/>
      <c r="AV369" s="1347" t="s">
        <v>816</v>
      </c>
      <c r="AW369" s="1339"/>
      <c r="AX369" s="1339"/>
      <c r="AY369" s="175"/>
      <c r="BG369">
        <v>24</v>
      </c>
    </row>
    <row r="370" spans="1:59" ht="24" customHeight="1">
      <c r="A370" s="175"/>
      <c r="B370" s="1333">
        <v>4</v>
      </c>
      <c r="C370" s="1333">
        <v>1</v>
      </c>
      <c r="D370" s="1359" t="s">
        <v>1458</v>
      </c>
      <c r="E370" s="1360"/>
      <c r="F370" s="1360"/>
      <c r="G370" s="1360"/>
      <c r="H370" s="1360"/>
      <c r="I370" s="1360"/>
      <c r="J370" s="1360"/>
      <c r="K370" s="1360"/>
      <c r="L370" s="1360"/>
      <c r="M370" s="1361"/>
      <c r="N370" s="1334" t="s">
        <v>1459</v>
      </c>
      <c r="O370" s="1334"/>
      <c r="P370" s="1334"/>
      <c r="Q370" s="1334"/>
      <c r="R370" s="1334"/>
      <c r="S370" s="1334"/>
      <c r="T370" s="1334"/>
      <c r="U370" s="1334"/>
      <c r="V370" s="1334"/>
      <c r="W370" s="1334"/>
      <c r="X370" s="1334"/>
      <c r="Y370" s="1334"/>
      <c r="Z370" s="1334"/>
      <c r="AA370" s="1334"/>
      <c r="AB370" s="1334"/>
      <c r="AC370" s="1334"/>
      <c r="AD370" s="1334"/>
      <c r="AE370" s="1334"/>
      <c r="AF370" s="1334"/>
      <c r="AG370" s="1334"/>
      <c r="AH370" s="1334"/>
      <c r="AI370" s="1334"/>
      <c r="AJ370" s="1334"/>
      <c r="AK370" s="1334"/>
      <c r="AL370" s="1335">
        <v>0.2</v>
      </c>
      <c r="AM370" s="1336"/>
      <c r="AN370" s="1336"/>
      <c r="AO370" s="1336"/>
      <c r="AP370" s="1336"/>
      <c r="AQ370" s="1336"/>
      <c r="AR370" s="1339" t="s">
        <v>224</v>
      </c>
      <c r="AS370" s="1339"/>
      <c r="AT370" s="1339"/>
      <c r="AU370" s="1339"/>
      <c r="AV370" s="1347" t="s">
        <v>816</v>
      </c>
      <c r="AW370" s="1339"/>
      <c r="AX370" s="1339"/>
      <c r="AY370" s="175"/>
      <c r="BG370">
        <v>24</v>
      </c>
    </row>
    <row r="371" spans="1:59" ht="24" customHeight="1">
      <c r="A371" s="175"/>
      <c r="B371" s="1333">
        <v>5</v>
      </c>
      <c r="C371" s="1333">
        <v>1</v>
      </c>
      <c r="D371" s="1359" t="s">
        <v>1460</v>
      </c>
      <c r="E371" s="1360"/>
      <c r="F371" s="1360"/>
      <c r="G371" s="1360"/>
      <c r="H371" s="1360"/>
      <c r="I371" s="1360"/>
      <c r="J371" s="1360"/>
      <c r="K371" s="1360"/>
      <c r="L371" s="1360"/>
      <c r="M371" s="1361"/>
      <c r="N371" s="1334" t="s">
        <v>1461</v>
      </c>
      <c r="O371" s="1334"/>
      <c r="P371" s="1334"/>
      <c r="Q371" s="1334"/>
      <c r="R371" s="1334"/>
      <c r="S371" s="1334"/>
      <c r="T371" s="1334"/>
      <c r="U371" s="1334"/>
      <c r="V371" s="1334"/>
      <c r="W371" s="1334"/>
      <c r="X371" s="1334"/>
      <c r="Y371" s="1334"/>
      <c r="Z371" s="1334"/>
      <c r="AA371" s="1334"/>
      <c r="AB371" s="1334"/>
      <c r="AC371" s="1334"/>
      <c r="AD371" s="1334"/>
      <c r="AE371" s="1334"/>
      <c r="AF371" s="1334"/>
      <c r="AG371" s="1334"/>
      <c r="AH371" s="1334"/>
      <c r="AI371" s="1334"/>
      <c r="AJ371" s="1334"/>
      <c r="AK371" s="1334"/>
      <c r="AL371" s="1335">
        <v>0.2</v>
      </c>
      <c r="AM371" s="1336"/>
      <c r="AN371" s="1336"/>
      <c r="AO371" s="1336"/>
      <c r="AP371" s="1336"/>
      <c r="AQ371" s="1336"/>
      <c r="AR371" s="1339" t="s">
        <v>224</v>
      </c>
      <c r="AS371" s="1339"/>
      <c r="AT371" s="1339"/>
      <c r="AU371" s="1339"/>
      <c r="AV371" s="1347" t="s">
        <v>816</v>
      </c>
      <c r="AW371" s="1339"/>
      <c r="AX371" s="1339"/>
      <c r="AY371" s="175"/>
      <c r="BG371">
        <v>24</v>
      </c>
    </row>
    <row r="372" spans="1:59" ht="24" customHeight="1">
      <c r="A372" s="175"/>
      <c r="B372" s="1333">
        <v>6</v>
      </c>
      <c r="C372" s="1333">
        <v>1</v>
      </c>
      <c r="D372" s="1356"/>
      <c r="E372" s="1356"/>
      <c r="F372" s="1356"/>
      <c r="G372" s="1356"/>
      <c r="H372" s="1356"/>
      <c r="I372" s="1356"/>
      <c r="J372" s="1356"/>
      <c r="K372" s="1356"/>
      <c r="L372" s="1356"/>
      <c r="M372" s="1356"/>
      <c r="N372" s="1334"/>
      <c r="O372" s="1334"/>
      <c r="P372" s="1334"/>
      <c r="Q372" s="1334"/>
      <c r="R372" s="1334"/>
      <c r="S372" s="1334"/>
      <c r="T372" s="1334"/>
      <c r="U372" s="1334"/>
      <c r="V372" s="1334"/>
      <c r="W372" s="1334"/>
      <c r="X372" s="1334"/>
      <c r="Y372" s="1334"/>
      <c r="Z372" s="1334"/>
      <c r="AA372" s="1334"/>
      <c r="AB372" s="1334"/>
      <c r="AC372" s="1334"/>
      <c r="AD372" s="1334"/>
      <c r="AE372" s="1334"/>
      <c r="AF372" s="1334"/>
      <c r="AG372" s="1334"/>
      <c r="AH372" s="1334"/>
      <c r="AI372" s="1334"/>
      <c r="AJ372" s="1334"/>
      <c r="AK372" s="1334"/>
      <c r="AL372" s="1354"/>
      <c r="AM372" s="1355"/>
      <c r="AN372" s="1355"/>
      <c r="AO372" s="1355"/>
      <c r="AP372" s="1355"/>
      <c r="AQ372" s="1355"/>
      <c r="AR372" s="1334"/>
      <c r="AS372" s="1334"/>
      <c r="AT372" s="1334"/>
      <c r="AU372" s="1334"/>
      <c r="AV372" s="1338"/>
      <c r="AW372" s="1334"/>
      <c r="AX372" s="1334"/>
      <c r="AY372" s="175"/>
      <c r="BG372">
        <v>24</v>
      </c>
    </row>
    <row r="373" spans="1:59" ht="24" customHeight="1">
      <c r="A373" s="175"/>
      <c r="B373" s="1333">
        <v>7</v>
      </c>
      <c r="C373" s="1333">
        <v>1</v>
      </c>
      <c r="D373" s="1334"/>
      <c r="E373" s="1334"/>
      <c r="F373" s="1334"/>
      <c r="G373" s="1334"/>
      <c r="H373" s="1334"/>
      <c r="I373" s="1334"/>
      <c r="J373" s="1334"/>
      <c r="K373" s="1334"/>
      <c r="L373" s="1334"/>
      <c r="M373" s="1334"/>
      <c r="N373" s="1334"/>
      <c r="O373" s="1334"/>
      <c r="P373" s="1334"/>
      <c r="Q373" s="1334"/>
      <c r="R373" s="1334"/>
      <c r="S373" s="1334"/>
      <c r="T373" s="1334"/>
      <c r="U373" s="1334"/>
      <c r="V373" s="1334"/>
      <c r="W373" s="1334"/>
      <c r="X373" s="1334"/>
      <c r="Y373" s="1334"/>
      <c r="Z373" s="1334"/>
      <c r="AA373" s="1334"/>
      <c r="AB373" s="1334"/>
      <c r="AC373" s="1334"/>
      <c r="AD373" s="1334"/>
      <c r="AE373" s="1334"/>
      <c r="AF373" s="1334"/>
      <c r="AG373" s="1334"/>
      <c r="AH373" s="1334"/>
      <c r="AI373" s="1334"/>
      <c r="AJ373" s="1334"/>
      <c r="AK373" s="1334"/>
      <c r="AL373" s="1354"/>
      <c r="AM373" s="1355"/>
      <c r="AN373" s="1355"/>
      <c r="AO373" s="1355"/>
      <c r="AP373" s="1355"/>
      <c r="AQ373" s="1355"/>
      <c r="AR373" s="1334"/>
      <c r="AS373" s="1334"/>
      <c r="AT373" s="1334"/>
      <c r="AU373" s="1334"/>
      <c r="AV373" s="1334"/>
      <c r="AW373" s="1334"/>
      <c r="AX373" s="1334"/>
      <c r="AY373" s="175"/>
      <c r="BG373">
        <v>24</v>
      </c>
    </row>
    <row r="374" spans="1:59" ht="24" customHeight="1">
      <c r="A374" s="175"/>
      <c r="B374" s="1333">
        <v>8</v>
      </c>
      <c r="C374" s="1333">
        <v>1</v>
      </c>
      <c r="D374" s="1334"/>
      <c r="E374" s="1334"/>
      <c r="F374" s="1334"/>
      <c r="G374" s="1334"/>
      <c r="H374" s="1334"/>
      <c r="I374" s="1334"/>
      <c r="J374" s="1334"/>
      <c r="K374" s="1334"/>
      <c r="L374" s="1334"/>
      <c r="M374" s="1334"/>
      <c r="N374" s="1334"/>
      <c r="O374" s="1334"/>
      <c r="P374" s="1334"/>
      <c r="Q374" s="1334"/>
      <c r="R374" s="1334"/>
      <c r="S374" s="1334"/>
      <c r="T374" s="1334"/>
      <c r="U374" s="1334"/>
      <c r="V374" s="1334"/>
      <c r="W374" s="1334"/>
      <c r="X374" s="1334"/>
      <c r="Y374" s="1334"/>
      <c r="Z374" s="1334"/>
      <c r="AA374" s="1334"/>
      <c r="AB374" s="1334"/>
      <c r="AC374" s="1334"/>
      <c r="AD374" s="1334"/>
      <c r="AE374" s="1334"/>
      <c r="AF374" s="1334"/>
      <c r="AG374" s="1334"/>
      <c r="AH374" s="1334"/>
      <c r="AI374" s="1334"/>
      <c r="AJ374" s="1334"/>
      <c r="AK374" s="1334"/>
      <c r="AL374" s="1354"/>
      <c r="AM374" s="1355"/>
      <c r="AN374" s="1355"/>
      <c r="AO374" s="1355"/>
      <c r="AP374" s="1355"/>
      <c r="AQ374" s="1355"/>
      <c r="AR374" s="1334"/>
      <c r="AS374" s="1334"/>
      <c r="AT374" s="1334"/>
      <c r="AU374" s="1334"/>
      <c r="AV374" s="1338"/>
      <c r="AW374" s="1334"/>
      <c r="AX374" s="1334"/>
      <c r="AY374" s="175"/>
      <c r="BG374">
        <v>24</v>
      </c>
    </row>
    <row r="375" spans="1:59" ht="24" customHeight="1">
      <c r="A375" s="175"/>
      <c r="B375" s="1333">
        <v>9</v>
      </c>
      <c r="C375" s="1333">
        <v>1</v>
      </c>
      <c r="D375" s="1337"/>
      <c r="E375" s="1337"/>
      <c r="F375" s="1337"/>
      <c r="G375" s="1337"/>
      <c r="H375" s="1337"/>
      <c r="I375" s="1337"/>
      <c r="J375" s="1337"/>
      <c r="K375" s="1337"/>
      <c r="L375" s="1337"/>
      <c r="M375" s="1337"/>
      <c r="N375" s="1334"/>
      <c r="O375" s="1334"/>
      <c r="P375" s="1334"/>
      <c r="Q375" s="1334"/>
      <c r="R375" s="1334"/>
      <c r="S375" s="1334"/>
      <c r="T375" s="1334"/>
      <c r="U375" s="1334"/>
      <c r="V375" s="1334"/>
      <c r="W375" s="1334"/>
      <c r="X375" s="1334"/>
      <c r="Y375" s="1334"/>
      <c r="Z375" s="1334"/>
      <c r="AA375" s="1334"/>
      <c r="AB375" s="1334"/>
      <c r="AC375" s="1334"/>
      <c r="AD375" s="1334"/>
      <c r="AE375" s="1334"/>
      <c r="AF375" s="1334"/>
      <c r="AG375" s="1334"/>
      <c r="AH375" s="1334"/>
      <c r="AI375" s="1334"/>
      <c r="AJ375" s="1334"/>
      <c r="AK375" s="1334"/>
      <c r="AL375" s="1354"/>
      <c r="AM375" s="1355"/>
      <c r="AN375" s="1355"/>
      <c r="AO375" s="1355"/>
      <c r="AP375" s="1355"/>
      <c r="AQ375" s="1355"/>
      <c r="AR375" s="1334"/>
      <c r="AS375" s="1334"/>
      <c r="AT375" s="1334"/>
      <c r="AU375" s="1334"/>
      <c r="AV375" s="1338"/>
      <c r="AW375" s="1334"/>
      <c r="AX375" s="1334"/>
      <c r="AY375" s="175"/>
      <c r="BG375">
        <v>24</v>
      </c>
    </row>
    <row r="376" spans="1:59" ht="24" customHeight="1">
      <c r="A376" s="175"/>
      <c r="B376" s="1333">
        <v>10</v>
      </c>
      <c r="C376" s="1333">
        <v>1</v>
      </c>
      <c r="D376" s="1334"/>
      <c r="E376" s="1334"/>
      <c r="F376" s="1334"/>
      <c r="G376" s="1334"/>
      <c r="H376" s="1334"/>
      <c r="I376" s="1334"/>
      <c r="J376" s="1334"/>
      <c r="K376" s="1334"/>
      <c r="L376" s="1334"/>
      <c r="M376" s="1334"/>
      <c r="N376" s="1334"/>
      <c r="O376" s="1334"/>
      <c r="P376" s="1334"/>
      <c r="Q376" s="1334"/>
      <c r="R376" s="1334"/>
      <c r="S376" s="1334"/>
      <c r="T376" s="1334"/>
      <c r="U376" s="1334"/>
      <c r="V376" s="1334"/>
      <c r="W376" s="1334"/>
      <c r="X376" s="1334"/>
      <c r="Y376" s="1334"/>
      <c r="Z376" s="1334"/>
      <c r="AA376" s="1334"/>
      <c r="AB376" s="1334"/>
      <c r="AC376" s="1334"/>
      <c r="AD376" s="1334"/>
      <c r="AE376" s="1334"/>
      <c r="AF376" s="1334"/>
      <c r="AG376" s="1334"/>
      <c r="AH376" s="1334"/>
      <c r="AI376" s="1334"/>
      <c r="AJ376" s="1334"/>
      <c r="AK376" s="1334"/>
      <c r="AL376" s="1357"/>
      <c r="AM376" s="1358"/>
      <c r="AN376" s="1358"/>
      <c r="AO376" s="1358"/>
      <c r="AP376" s="1358"/>
      <c r="AQ376" s="1358"/>
      <c r="AR376" s="1334"/>
      <c r="AS376" s="1334"/>
      <c r="AT376" s="1334"/>
      <c r="AU376" s="1334"/>
      <c r="AV376" s="1334"/>
      <c r="AW376" s="1334"/>
      <c r="AX376" s="1334"/>
      <c r="AY376" s="175"/>
      <c r="BG376">
        <v>24</v>
      </c>
    </row>
    <row r="377" spans="1:59" ht="13.5" customHeight="1">
      <c r="A377" s="175"/>
      <c r="B377" s="176"/>
      <c r="C377" s="176" t="s">
        <v>1462</v>
      </c>
      <c r="D377" s="176"/>
      <c r="E377" s="176"/>
      <c r="F377" s="176"/>
      <c r="G377" s="176"/>
      <c r="H377" s="176"/>
      <c r="I377" s="176"/>
      <c r="J377" s="176"/>
      <c r="K377" s="176"/>
      <c r="L377" s="176"/>
      <c r="M377" s="176"/>
      <c r="N377" s="176"/>
      <c r="O377" s="176"/>
      <c r="P377" s="176"/>
      <c r="Q377" s="176"/>
      <c r="R377" s="176"/>
      <c r="S377" s="176"/>
      <c r="T377" s="176"/>
      <c r="U377" s="176"/>
      <c r="V377" s="176"/>
      <c r="W377" s="176"/>
      <c r="X377" s="176"/>
      <c r="Y377" s="176"/>
      <c r="Z377" s="176"/>
      <c r="AA377" s="176"/>
      <c r="AB377" s="176"/>
      <c r="AC377" s="176"/>
      <c r="AD377" s="176"/>
      <c r="AE377" s="176"/>
      <c r="AF377" s="176"/>
      <c r="AG377" s="176"/>
      <c r="AH377" s="176"/>
      <c r="AI377" s="176"/>
      <c r="AJ377" s="176"/>
      <c r="AK377" s="176"/>
      <c r="AL377" s="175"/>
      <c r="AM377" s="175"/>
      <c r="AN377" s="175"/>
      <c r="AO377" s="175"/>
      <c r="AP377" s="175"/>
      <c r="AQ377" s="175"/>
      <c r="AR377" s="175"/>
      <c r="AS377" s="175"/>
      <c r="AT377" s="175"/>
      <c r="AU377" s="175"/>
      <c r="AV377" s="175"/>
      <c r="AW377" s="175"/>
      <c r="AX377" s="175"/>
      <c r="AY377" s="175"/>
      <c r="BG377">
        <v>13.5</v>
      </c>
    </row>
    <row r="378" spans="1:59" ht="34.5" customHeight="1">
      <c r="A378" s="175"/>
      <c r="B378" s="1333"/>
      <c r="C378" s="1333"/>
      <c r="D378" s="1340" t="s">
        <v>799</v>
      </c>
      <c r="E378" s="1340"/>
      <c r="F378" s="1340"/>
      <c r="G378" s="1340"/>
      <c r="H378" s="1340"/>
      <c r="I378" s="1340"/>
      <c r="J378" s="1340"/>
      <c r="K378" s="1340"/>
      <c r="L378" s="1340"/>
      <c r="M378" s="1340"/>
      <c r="N378" s="1340" t="s">
        <v>800</v>
      </c>
      <c r="O378" s="1340"/>
      <c r="P378" s="1340"/>
      <c r="Q378" s="1340"/>
      <c r="R378" s="1340"/>
      <c r="S378" s="1340"/>
      <c r="T378" s="1340"/>
      <c r="U378" s="1340"/>
      <c r="V378" s="1340"/>
      <c r="W378" s="1340"/>
      <c r="X378" s="1340"/>
      <c r="Y378" s="1340"/>
      <c r="Z378" s="1340"/>
      <c r="AA378" s="1340"/>
      <c r="AB378" s="1340"/>
      <c r="AC378" s="1340"/>
      <c r="AD378" s="1340"/>
      <c r="AE378" s="1340"/>
      <c r="AF378" s="1340"/>
      <c r="AG378" s="1340"/>
      <c r="AH378" s="1340"/>
      <c r="AI378" s="1340"/>
      <c r="AJ378" s="1340"/>
      <c r="AK378" s="1340"/>
      <c r="AL378" s="1341" t="s">
        <v>801</v>
      </c>
      <c r="AM378" s="1340"/>
      <c r="AN378" s="1340"/>
      <c r="AO378" s="1340"/>
      <c r="AP378" s="1340"/>
      <c r="AQ378" s="1340"/>
      <c r="AR378" s="1340" t="s">
        <v>27</v>
      </c>
      <c r="AS378" s="1340"/>
      <c r="AT378" s="1340"/>
      <c r="AU378" s="1340"/>
      <c r="AV378" s="1340" t="s">
        <v>28</v>
      </c>
      <c r="AW378" s="1340"/>
      <c r="AX378" s="1340"/>
      <c r="AY378" s="175"/>
      <c r="BG378">
        <v>34.5</v>
      </c>
    </row>
    <row r="379" spans="1:59" ht="24" customHeight="1">
      <c r="A379" s="175"/>
      <c r="B379" s="1333">
        <v>1</v>
      </c>
      <c r="C379" s="1333">
        <v>1</v>
      </c>
      <c r="D379" s="1356" t="s">
        <v>1463</v>
      </c>
      <c r="E379" s="1356"/>
      <c r="F379" s="1356"/>
      <c r="G379" s="1356"/>
      <c r="H379" s="1356"/>
      <c r="I379" s="1356"/>
      <c r="J379" s="1356"/>
      <c r="K379" s="1356"/>
      <c r="L379" s="1356"/>
      <c r="M379" s="1356"/>
      <c r="N379" s="1334" t="s">
        <v>1464</v>
      </c>
      <c r="O379" s="1334"/>
      <c r="P379" s="1334"/>
      <c r="Q379" s="1334"/>
      <c r="R379" s="1334"/>
      <c r="S379" s="1334"/>
      <c r="T379" s="1334"/>
      <c r="U379" s="1334"/>
      <c r="V379" s="1334"/>
      <c r="W379" s="1334"/>
      <c r="X379" s="1334"/>
      <c r="Y379" s="1334"/>
      <c r="Z379" s="1334"/>
      <c r="AA379" s="1334"/>
      <c r="AB379" s="1334"/>
      <c r="AC379" s="1334"/>
      <c r="AD379" s="1334"/>
      <c r="AE379" s="1334"/>
      <c r="AF379" s="1334"/>
      <c r="AG379" s="1334"/>
      <c r="AH379" s="1334"/>
      <c r="AI379" s="1334"/>
      <c r="AJ379" s="1334"/>
      <c r="AK379" s="1334"/>
      <c r="AL379" s="1354">
        <v>0.4</v>
      </c>
      <c r="AM379" s="1355"/>
      <c r="AN379" s="1355"/>
      <c r="AO379" s="1355"/>
      <c r="AP379" s="1355"/>
      <c r="AQ379" s="1355"/>
      <c r="AR379" s="1339" t="s">
        <v>224</v>
      </c>
      <c r="AS379" s="1339"/>
      <c r="AT379" s="1339"/>
      <c r="AU379" s="1339"/>
      <c r="AV379" s="1348" t="s">
        <v>816</v>
      </c>
      <c r="AW379" s="1349"/>
      <c r="AX379" s="1350"/>
      <c r="AY379" s="175"/>
      <c r="BG379">
        <v>24</v>
      </c>
    </row>
    <row r="380" spans="1:59" ht="24" customHeight="1">
      <c r="A380" s="175"/>
      <c r="B380" s="1333">
        <v>2</v>
      </c>
      <c r="C380" s="1333">
        <v>1</v>
      </c>
      <c r="D380" s="1334" t="s">
        <v>1465</v>
      </c>
      <c r="E380" s="1334"/>
      <c r="F380" s="1334"/>
      <c r="G380" s="1334"/>
      <c r="H380" s="1334"/>
      <c r="I380" s="1334"/>
      <c r="J380" s="1334"/>
      <c r="K380" s="1334"/>
      <c r="L380" s="1334"/>
      <c r="M380" s="1334"/>
      <c r="N380" s="1334" t="s">
        <v>1466</v>
      </c>
      <c r="O380" s="1334"/>
      <c r="P380" s="1334"/>
      <c r="Q380" s="1334"/>
      <c r="R380" s="1334"/>
      <c r="S380" s="1334"/>
      <c r="T380" s="1334"/>
      <c r="U380" s="1334"/>
      <c r="V380" s="1334"/>
      <c r="W380" s="1334"/>
      <c r="X380" s="1334"/>
      <c r="Y380" s="1334"/>
      <c r="Z380" s="1334"/>
      <c r="AA380" s="1334"/>
      <c r="AB380" s="1334"/>
      <c r="AC380" s="1334"/>
      <c r="AD380" s="1334"/>
      <c r="AE380" s="1334"/>
      <c r="AF380" s="1334"/>
      <c r="AG380" s="1334"/>
      <c r="AH380" s="1334"/>
      <c r="AI380" s="1334"/>
      <c r="AJ380" s="1334"/>
      <c r="AK380" s="1334"/>
      <c r="AL380" s="1354">
        <v>0.3</v>
      </c>
      <c r="AM380" s="1355"/>
      <c r="AN380" s="1355"/>
      <c r="AO380" s="1355"/>
      <c r="AP380" s="1355"/>
      <c r="AQ380" s="1355"/>
      <c r="AR380" s="1339" t="s">
        <v>224</v>
      </c>
      <c r="AS380" s="1339"/>
      <c r="AT380" s="1339"/>
      <c r="AU380" s="1339"/>
      <c r="AV380" s="1348" t="s">
        <v>816</v>
      </c>
      <c r="AW380" s="1349"/>
      <c r="AX380" s="1350"/>
      <c r="AY380" s="175"/>
      <c r="BG380">
        <v>24</v>
      </c>
    </row>
    <row r="381" spans="1:59" ht="24" customHeight="1">
      <c r="A381" s="175"/>
      <c r="B381" s="1333">
        <v>3</v>
      </c>
      <c r="C381" s="1333">
        <v>1</v>
      </c>
      <c r="D381" s="1334" t="s">
        <v>1467</v>
      </c>
      <c r="E381" s="1334"/>
      <c r="F381" s="1334"/>
      <c r="G381" s="1334"/>
      <c r="H381" s="1334"/>
      <c r="I381" s="1334"/>
      <c r="J381" s="1334"/>
      <c r="K381" s="1334"/>
      <c r="L381" s="1334"/>
      <c r="M381" s="1334"/>
      <c r="N381" s="1334" t="s">
        <v>1466</v>
      </c>
      <c r="O381" s="1334"/>
      <c r="P381" s="1334"/>
      <c r="Q381" s="1334"/>
      <c r="R381" s="1334"/>
      <c r="S381" s="1334"/>
      <c r="T381" s="1334"/>
      <c r="U381" s="1334"/>
      <c r="V381" s="1334"/>
      <c r="W381" s="1334"/>
      <c r="X381" s="1334"/>
      <c r="Y381" s="1334"/>
      <c r="Z381" s="1334"/>
      <c r="AA381" s="1334"/>
      <c r="AB381" s="1334"/>
      <c r="AC381" s="1334"/>
      <c r="AD381" s="1334"/>
      <c r="AE381" s="1334"/>
      <c r="AF381" s="1334"/>
      <c r="AG381" s="1334"/>
      <c r="AH381" s="1334"/>
      <c r="AI381" s="1334"/>
      <c r="AJ381" s="1334"/>
      <c r="AK381" s="1334"/>
      <c r="AL381" s="1354">
        <v>0.3</v>
      </c>
      <c r="AM381" s="1355"/>
      <c r="AN381" s="1355"/>
      <c r="AO381" s="1355"/>
      <c r="AP381" s="1355"/>
      <c r="AQ381" s="1355"/>
      <c r="AR381" s="1339" t="s">
        <v>224</v>
      </c>
      <c r="AS381" s="1339"/>
      <c r="AT381" s="1339"/>
      <c r="AU381" s="1339"/>
      <c r="AV381" s="1348" t="s">
        <v>816</v>
      </c>
      <c r="AW381" s="1349"/>
      <c r="AX381" s="1350"/>
      <c r="AY381" s="175"/>
      <c r="BG381">
        <v>24</v>
      </c>
    </row>
    <row r="382" spans="1:59" ht="24" customHeight="1">
      <c r="A382" s="175"/>
      <c r="B382" s="1333">
        <v>4</v>
      </c>
      <c r="C382" s="1333">
        <v>1</v>
      </c>
      <c r="D382" s="1334" t="s">
        <v>1468</v>
      </c>
      <c r="E382" s="1334"/>
      <c r="F382" s="1334"/>
      <c r="G382" s="1334"/>
      <c r="H382" s="1334"/>
      <c r="I382" s="1334"/>
      <c r="J382" s="1334"/>
      <c r="K382" s="1334"/>
      <c r="L382" s="1334"/>
      <c r="M382" s="1334"/>
      <c r="N382" s="1334" t="s">
        <v>1466</v>
      </c>
      <c r="O382" s="1334"/>
      <c r="P382" s="1334"/>
      <c r="Q382" s="1334"/>
      <c r="R382" s="1334"/>
      <c r="S382" s="1334"/>
      <c r="T382" s="1334"/>
      <c r="U382" s="1334"/>
      <c r="V382" s="1334"/>
      <c r="W382" s="1334"/>
      <c r="X382" s="1334"/>
      <c r="Y382" s="1334"/>
      <c r="Z382" s="1334"/>
      <c r="AA382" s="1334"/>
      <c r="AB382" s="1334"/>
      <c r="AC382" s="1334"/>
      <c r="AD382" s="1334"/>
      <c r="AE382" s="1334"/>
      <c r="AF382" s="1334"/>
      <c r="AG382" s="1334"/>
      <c r="AH382" s="1334"/>
      <c r="AI382" s="1334"/>
      <c r="AJ382" s="1334"/>
      <c r="AK382" s="1334"/>
      <c r="AL382" s="1354">
        <v>0.2</v>
      </c>
      <c r="AM382" s="1355"/>
      <c r="AN382" s="1355"/>
      <c r="AO382" s="1355"/>
      <c r="AP382" s="1355"/>
      <c r="AQ382" s="1355"/>
      <c r="AR382" s="1339" t="s">
        <v>224</v>
      </c>
      <c r="AS382" s="1339"/>
      <c r="AT382" s="1339"/>
      <c r="AU382" s="1339"/>
      <c r="AV382" s="1348" t="s">
        <v>816</v>
      </c>
      <c r="AW382" s="1349"/>
      <c r="AX382" s="1350"/>
      <c r="AY382" s="175"/>
      <c r="BG382">
        <v>24</v>
      </c>
    </row>
    <row r="383" spans="1:59" ht="24" customHeight="1">
      <c r="A383" s="175"/>
      <c r="B383" s="1333">
        <v>5</v>
      </c>
      <c r="C383" s="1333">
        <v>1</v>
      </c>
      <c r="D383" s="1334" t="s">
        <v>1469</v>
      </c>
      <c r="E383" s="1334"/>
      <c r="F383" s="1334"/>
      <c r="G383" s="1334"/>
      <c r="H383" s="1334"/>
      <c r="I383" s="1334"/>
      <c r="J383" s="1334"/>
      <c r="K383" s="1334"/>
      <c r="L383" s="1334"/>
      <c r="M383" s="1334"/>
      <c r="N383" s="1334" t="s">
        <v>1466</v>
      </c>
      <c r="O383" s="1334"/>
      <c r="P383" s="1334"/>
      <c r="Q383" s="1334"/>
      <c r="R383" s="1334"/>
      <c r="S383" s="1334"/>
      <c r="T383" s="1334"/>
      <c r="U383" s="1334"/>
      <c r="V383" s="1334"/>
      <c r="W383" s="1334"/>
      <c r="X383" s="1334"/>
      <c r="Y383" s="1334"/>
      <c r="Z383" s="1334"/>
      <c r="AA383" s="1334"/>
      <c r="AB383" s="1334"/>
      <c r="AC383" s="1334"/>
      <c r="AD383" s="1334"/>
      <c r="AE383" s="1334"/>
      <c r="AF383" s="1334"/>
      <c r="AG383" s="1334"/>
      <c r="AH383" s="1334"/>
      <c r="AI383" s="1334"/>
      <c r="AJ383" s="1334"/>
      <c r="AK383" s="1334"/>
      <c r="AL383" s="1354">
        <v>0.2</v>
      </c>
      <c r="AM383" s="1355"/>
      <c r="AN383" s="1355"/>
      <c r="AO383" s="1355"/>
      <c r="AP383" s="1355"/>
      <c r="AQ383" s="1355"/>
      <c r="AR383" s="1339" t="s">
        <v>224</v>
      </c>
      <c r="AS383" s="1339"/>
      <c r="AT383" s="1339"/>
      <c r="AU383" s="1339"/>
      <c r="AV383" s="1348" t="s">
        <v>816</v>
      </c>
      <c r="AW383" s="1349"/>
      <c r="AX383" s="1350"/>
      <c r="AY383" s="175"/>
      <c r="BG383">
        <v>24</v>
      </c>
    </row>
    <row r="384" spans="1:59" ht="24" customHeight="1">
      <c r="A384" s="175"/>
      <c r="B384" s="1333">
        <v>6</v>
      </c>
      <c r="C384" s="1333">
        <v>1</v>
      </c>
      <c r="D384" s="1334" t="s">
        <v>1470</v>
      </c>
      <c r="E384" s="1334"/>
      <c r="F384" s="1334"/>
      <c r="G384" s="1334"/>
      <c r="H384" s="1334"/>
      <c r="I384" s="1334"/>
      <c r="J384" s="1334"/>
      <c r="K384" s="1334"/>
      <c r="L384" s="1334"/>
      <c r="M384" s="1334"/>
      <c r="N384" s="1334" t="s">
        <v>1466</v>
      </c>
      <c r="O384" s="1334"/>
      <c r="P384" s="1334"/>
      <c r="Q384" s="1334"/>
      <c r="R384" s="1334"/>
      <c r="S384" s="1334"/>
      <c r="T384" s="1334"/>
      <c r="U384" s="1334"/>
      <c r="V384" s="1334"/>
      <c r="W384" s="1334"/>
      <c r="X384" s="1334"/>
      <c r="Y384" s="1334"/>
      <c r="Z384" s="1334"/>
      <c r="AA384" s="1334"/>
      <c r="AB384" s="1334"/>
      <c r="AC384" s="1334"/>
      <c r="AD384" s="1334"/>
      <c r="AE384" s="1334"/>
      <c r="AF384" s="1334"/>
      <c r="AG384" s="1334"/>
      <c r="AH384" s="1334"/>
      <c r="AI384" s="1334"/>
      <c r="AJ384" s="1334"/>
      <c r="AK384" s="1334"/>
      <c r="AL384" s="1354">
        <v>0.2</v>
      </c>
      <c r="AM384" s="1355"/>
      <c r="AN384" s="1355"/>
      <c r="AO384" s="1355"/>
      <c r="AP384" s="1355"/>
      <c r="AQ384" s="1355"/>
      <c r="AR384" s="1339" t="s">
        <v>224</v>
      </c>
      <c r="AS384" s="1339"/>
      <c r="AT384" s="1339"/>
      <c r="AU384" s="1339"/>
      <c r="AV384" s="1353" t="s">
        <v>816</v>
      </c>
      <c r="AW384" s="1080"/>
      <c r="AX384" s="1081"/>
      <c r="AY384" s="175"/>
      <c r="BG384">
        <v>24</v>
      </c>
    </row>
    <row r="385" spans="1:59" ht="24" customHeight="1">
      <c r="A385" s="175"/>
      <c r="B385" s="1333">
        <v>7</v>
      </c>
      <c r="C385" s="1333">
        <v>1</v>
      </c>
      <c r="D385" s="1334" t="s">
        <v>1471</v>
      </c>
      <c r="E385" s="1334"/>
      <c r="F385" s="1334"/>
      <c r="G385" s="1334"/>
      <c r="H385" s="1334"/>
      <c r="I385" s="1334"/>
      <c r="J385" s="1334"/>
      <c r="K385" s="1334"/>
      <c r="L385" s="1334"/>
      <c r="M385" s="1334"/>
      <c r="N385" s="1334" t="s">
        <v>1466</v>
      </c>
      <c r="O385" s="1334"/>
      <c r="P385" s="1334"/>
      <c r="Q385" s="1334"/>
      <c r="R385" s="1334"/>
      <c r="S385" s="1334"/>
      <c r="T385" s="1334"/>
      <c r="U385" s="1334"/>
      <c r="V385" s="1334"/>
      <c r="W385" s="1334"/>
      <c r="X385" s="1334"/>
      <c r="Y385" s="1334"/>
      <c r="Z385" s="1334"/>
      <c r="AA385" s="1334"/>
      <c r="AB385" s="1334"/>
      <c r="AC385" s="1334"/>
      <c r="AD385" s="1334"/>
      <c r="AE385" s="1334"/>
      <c r="AF385" s="1334"/>
      <c r="AG385" s="1334"/>
      <c r="AH385" s="1334"/>
      <c r="AI385" s="1334"/>
      <c r="AJ385" s="1334"/>
      <c r="AK385" s="1334"/>
      <c r="AL385" s="1354">
        <v>0.2</v>
      </c>
      <c r="AM385" s="1355"/>
      <c r="AN385" s="1355"/>
      <c r="AO385" s="1355"/>
      <c r="AP385" s="1355"/>
      <c r="AQ385" s="1355"/>
      <c r="AR385" s="1339" t="s">
        <v>224</v>
      </c>
      <c r="AS385" s="1339"/>
      <c r="AT385" s="1339"/>
      <c r="AU385" s="1339"/>
      <c r="AV385" s="1348" t="s">
        <v>816</v>
      </c>
      <c r="AW385" s="1349"/>
      <c r="AX385" s="1350"/>
      <c r="AY385" s="175"/>
      <c r="BG385">
        <v>24</v>
      </c>
    </row>
    <row r="386" spans="1:59" ht="24" customHeight="1">
      <c r="A386" s="175"/>
      <c r="B386" s="1333">
        <v>8</v>
      </c>
      <c r="C386" s="1333">
        <v>1</v>
      </c>
      <c r="D386" s="1334" t="s">
        <v>1472</v>
      </c>
      <c r="E386" s="1334"/>
      <c r="F386" s="1334"/>
      <c r="G386" s="1334"/>
      <c r="H386" s="1334"/>
      <c r="I386" s="1334"/>
      <c r="J386" s="1334"/>
      <c r="K386" s="1334"/>
      <c r="L386" s="1334"/>
      <c r="M386" s="1334"/>
      <c r="N386" s="1334" t="s">
        <v>1466</v>
      </c>
      <c r="O386" s="1334"/>
      <c r="P386" s="1334"/>
      <c r="Q386" s="1334"/>
      <c r="R386" s="1334"/>
      <c r="S386" s="1334"/>
      <c r="T386" s="1334"/>
      <c r="U386" s="1334"/>
      <c r="V386" s="1334"/>
      <c r="W386" s="1334"/>
      <c r="X386" s="1334"/>
      <c r="Y386" s="1334"/>
      <c r="Z386" s="1334"/>
      <c r="AA386" s="1334"/>
      <c r="AB386" s="1334"/>
      <c r="AC386" s="1334"/>
      <c r="AD386" s="1334"/>
      <c r="AE386" s="1334"/>
      <c r="AF386" s="1334"/>
      <c r="AG386" s="1334"/>
      <c r="AH386" s="1334"/>
      <c r="AI386" s="1334"/>
      <c r="AJ386" s="1334"/>
      <c r="AK386" s="1334"/>
      <c r="AL386" s="1351">
        <v>0.1</v>
      </c>
      <c r="AM386" s="1352"/>
      <c r="AN386" s="1352"/>
      <c r="AO386" s="1352"/>
      <c r="AP386" s="1352"/>
      <c r="AQ386" s="1352"/>
      <c r="AR386" s="1339" t="s">
        <v>224</v>
      </c>
      <c r="AS386" s="1339"/>
      <c r="AT386" s="1339"/>
      <c r="AU386" s="1339"/>
      <c r="AV386" s="1353" t="s">
        <v>816</v>
      </c>
      <c r="AW386" s="1080"/>
      <c r="AX386" s="1081"/>
      <c r="AY386" s="175"/>
      <c r="BG386">
        <v>24</v>
      </c>
    </row>
    <row r="387" spans="1:59" ht="24" customHeight="1">
      <c r="A387" s="175"/>
      <c r="B387" s="1333">
        <v>9</v>
      </c>
      <c r="C387" s="1333">
        <v>1</v>
      </c>
      <c r="D387" s="1334" t="s">
        <v>1473</v>
      </c>
      <c r="E387" s="1334"/>
      <c r="F387" s="1334"/>
      <c r="G387" s="1334"/>
      <c r="H387" s="1334"/>
      <c r="I387" s="1334"/>
      <c r="J387" s="1334"/>
      <c r="K387" s="1334"/>
      <c r="L387" s="1334"/>
      <c r="M387" s="1334"/>
      <c r="N387" s="1334" t="s">
        <v>1474</v>
      </c>
      <c r="O387" s="1334"/>
      <c r="P387" s="1334"/>
      <c r="Q387" s="1334"/>
      <c r="R387" s="1334"/>
      <c r="S387" s="1334"/>
      <c r="T387" s="1334"/>
      <c r="U387" s="1334"/>
      <c r="V387" s="1334"/>
      <c r="W387" s="1334"/>
      <c r="X387" s="1334"/>
      <c r="Y387" s="1334"/>
      <c r="Z387" s="1334"/>
      <c r="AA387" s="1334"/>
      <c r="AB387" s="1334"/>
      <c r="AC387" s="1334"/>
      <c r="AD387" s="1334"/>
      <c r="AE387" s="1334"/>
      <c r="AF387" s="1334"/>
      <c r="AG387" s="1334"/>
      <c r="AH387" s="1334"/>
      <c r="AI387" s="1334"/>
      <c r="AJ387" s="1334"/>
      <c r="AK387" s="1334"/>
      <c r="AL387" s="1351">
        <v>0.1</v>
      </c>
      <c r="AM387" s="1352"/>
      <c r="AN387" s="1352"/>
      <c r="AO387" s="1352"/>
      <c r="AP387" s="1352"/>
      <c r="AQ387" s="1352"/>
      <c r="AR387" s="1339" t="s">
        <v>224</v>
      </c>
      <c r="AS387" s="1339"/>
      <c r="AT387" s="1339"/>
      <c r="AU387" s="1339"/>
      <c r="AV387" s="1353" t="s">
        <v>816</v>
      </c>
      <c r="AW387" s="1080"/>
      <c r="AX387" s="1081"/>
      <c r="AY387" s="175"/>
      <c r="BG387">
        <v>24</v>
      </c>
    </row>
    <row r="388" spans="1:59" ht="24" customHeight="1">
      <c r="A388" s="175"/>
      <c r="B388" s="1333">
        <v>10</v>
      </c>
      <c r="C388" s="1333">
        <v>1</v>
      </c>
      <c r="D388" s="1334" t="s">
        <v>1475</v>
      </c>
      <c r="E388" s="1334"/>
      <c r="F388" s="1334"/>
      <c r="G388" s="1334"/>
      <c r="H388" s="1334"/>
      <c r="I388" s="1334"/>
      <c r="J388" s="1334"/>
      <c r="K388" s="1334"/>
      <c r="L388" s="1334"/>
      <c r="M388" s="1334"/>
      <c r="N388" s="1334" t="s">
        <v>1466</v>
      </c>
      <c r="O388" s="1334"/>
      <c r="P388" s="1334"/>
      <c r="Q388" s="1334"/>
      <c r="R388" s="1334"/>
      <c r="S388" s="1334"/>
      <c r="T388" s="1334"/>
      <c r="U388" s="1334"/>
      <c r="V388" s="1334"/>
      <c r="W388" s="1334"/>
      <c r="X388" s="1334"/>
      <c r="Y388" s="1334"/>
      <c r="Z388" s="1334"/>
      <c r="AA388" s="1334"/>
      <c r="AB388" s="1334"/>
      <c r="AC388" s="1334"/>
      <c r="AD388" s="1334"/>
      <c r="AE388" s="1334"/>
      <c r="AF388" s="1334"/>
      <c r="AG388" s="1334"/>
      <c r="AH388" s="1334"/>
      <c r="AI388" s="1334"/>
      <c r="AJ388" s="1334"/>
      <c r="AK388" s="1334"/>
      <c r="AL388" s="1351">
        <v>0.1</v>
      </c>
      <c r="AM388" s="1352"/>
      <c r="AN388" s="1352"/>
      <c r="AO388" s="1352"/>
      <c r="AP388" s="1352"/>
      <c r="AQ388" s="1352"/>
      <c r="AR388" s="1339" t="s">
        <v>224</v>
      </c>
      <c r="AS388" s="1339"/>
      <c r="AT388" s="1339"/>
      <c r="AU388" s="1339"/>
      <c r="AV388" s="1353" t="s">
        <v>816</v>
      </c>
      <c r="AW388" s="1080"/>
      <c r="AX388" s="1081"/>
      <c r="AY388" s="175"/>
      <c r="BG388">
        <v>24</v>
      </c>
    </row>
    <row r="389" spans="1:59" ht="13.5" customHeight="1">
      <c r="A389" s="175"/>
      <c r="B389" s="175"/>
      <c r="C389" s="175" t="s">
        <v>1383</v>
      </c>
      <c r="D389" s="175"/>
      <c r="E389" s="175"/>
      <c r="F389" s="175"/>
      <c r="G389" s="175"/>
      <c r="H389" s="175"/>
      <c r="I389" s="175"/>
      <c r="J389" s="175"/>
      <c r="K389" s="175"/>
      <c r="L389" s="175"/>
      <c r="M389" s="175"/>
      <c r="N389" s="175"/>
      <c r="O389" s="175"/>
      <c r="P389" s="175"/>
      <c r="Q389" s="175"/>
      <c r="R389" s="175"/>
      <c r="S389" s="175"/>
      <c r="T389" s="175"/>
      <c r="U389" s="175"/>
      <c r="V389" s="175"/>
      <c r="W389" s="175"/>
      <c r="X389" s="175"/>
      <c r="Y389" s="175"/>
      <c r="Z389" s="175"/>
      <c r="AA389" s="175"/>
      <c r="AB389" s="175"/>
      <c r="AC389" s="175"/>
      <c r="AD389" s="175"/>
      <c r="AE389" s="175"/>
      <c r="AF389" s="175"/>
      <c r="AG389" s="175"/>
      <c r="AH389" s="175"/>
      <c r="AI389" s="175"/>
      <c r="AJ389" s="175"/>
      <c r="AK389" s="175"/>
      <c r="AL389" s="175"/>
      <c r="AM389" s="175"/>
      <c r="AN389" s="175"/>
      <c r="AO389" s="175"/>
      <c r="AP389" s="175"/>
      <c r="AQ389" s="175"/>
      <c r="AR389" s="175"/>
      <c r="AS389" s="175"/>
      <c r="AT389" s="175"/>
      <c r="AU389" s="175"/>
      <c r="AV389" s="175"/>
      <c r="AW389" s="175"/>
      <c r="AX389" s="175"/>
      <c r="AY389" s="175"/>
      <c r="BG389">
        <v>13.5</v>
      </c>
    </row>
    <row r="390" spans="1:59" ht="34.5" customHeight="1">
      <c r="A390" s="175"/>
      <c r="B390" s="1333"/>
      <c r="C390" s="1333"/>
      <c r="D390" s="1340" t="s">
        <v>799</v>
      </c>
      <c r="E390" s="1340"/>
      <c r="F390" s="1340"/>
      <c r="G390" s="1340"/>
      <c r="H390" s="1340"/>
      <c r="I390" s="1340"/>
      <c r="J390" s="1340"/>
      <c r="K390" s="1340"/>
      <c r="L390" s="1340"/>
      <c r="M390" s="1340"/>
      <c r="N390" s="1340" t="s">
        <v>800</v>
      </c>
      <c r="O390" s="1340"/>
      <c r="P390" s="1340"/>
      <c r="Q390" s="1340"/>
      <c r="R390" s="1340"/>
      <c r="S390" s="1340"/>
      <c r="T390" s="1340"/>
      <c r="U390" s="1340"/>
      <c r="V390" s="1340"/>
      <c r="W390" s="1340"/>
      <c r="X390" s="1340"/>
      <c r="Y390" s="1340"/>
      <c r="Z390" s="1340"/>
      <c r="AA390" s="1340"/>
      <c r="AB390" s="1340"/>
      <c r="AC390" s="1340"/>
      <c r="AD390" s="1340"/>
      <c r="AE390" s="1340"/>
      <c r="AF390" s="1340"/>
      <c r="AG390" s="1340"/>
      <c r="AH390" s="1340"/>
      <c r="AI390" s="1340"/>
      <c r="AJ390" s="1340"/>
      <c r="AK390" s="1340"/>
      <c r="AL390" s="1341" t="s">
        <v>801</v>
      </c>
      <c r="AM390" s="1340"/>
      <c r="AN390" s="1340"/>
      <c r="AO390" s="1340"/>
      <c r="AP390" s="1340"/>
      <c r="AQ390" s="1340"/>
      <c r="AR390" s="1340" t="s">
        <v>27</v>
      </c>
      <c r="AS390" s="1340"/>
      <c r="AT390" s="1340"/>
      <c r="AU390" s="1340"/>
      <c r="AV390" s="1340" t="s">
        <v>28</v>
      </c>
      <c r="AW390" s="1340"/>
      <c r="AX390" s="1340"/>
      <c r="AY390" s="175"/>
      <c r="BG390">
        <v>34.5</v>
      </c>
    </row>
    <row r="391" spans="1:59" ht="24" customHeight="1">
      <c r="A391" s="175"/>
      <c r="B391" s="1333">
        <v>1</v>
      </c>
      <c r="C391" s="1333">
        <v>1</v>
      </c>
      <c r="D391" s="1334" t="s">
        <v>1476</v>
      </c>
      <c r="E391" s="1334"/>
      <c r="F391" s="1334"/>
      <c r="G391" s="1334"/>
      <c r="H391" s="1334"/>
      <c r="I391" s="1334"/>
      <c r="J391" s="1334"/>
      <c r="K391" s="1334"/>
      <c r="L391" s="1334"/>
      <c r="M391" s="1334"/>
      <c r="N391" s="1334" t="s">
        <v>1477</v>
      </c>
      <c r="O391" s="1334"/>
      <c r="P391" s="1334"/>
      <c r="Q391" s="1334"/>
      <c r="R391" s="1334"/>
      <c r="S391" s="1334"/>
      <c r="T391" s="1334"/>
      <c r="U391" s="1334"/>
      <c r="V391" s="1334"/>
      <c r="W391" s="1334"/>
      <c r="X391" s="1334"/>
      <c r="Y391" s="1334"/>
      <c r="Z391" s="1334"/>
      <c r="AA391" s="1334"/>
      <c r="AB391" s="1334"/>
      <c r="AC391" s="1334"/>
      <c r="AD391" s="1334"/>
      <c r="AE391" s="1334"/>
      <c r="AF391" s="1334"/>
      <c r="AG391" s="1334"/>
      <c r="AH391" s="1334"/>
      <c r="AI391" s="1334"/>
      <c r="AJ391" s="1334"/>
      <c r="AK391" s="1334"/>
      <c r="AL391" s="1335">
        <v>0.5</v>
      </c>
      <c r="AM391" s="1336"/>
      <c r="AN391" s="1336"/>
      <c r="AO391" s="1336"/>
      <c r="AP391" s="1336"/>
      <c r="AQ391" s="1336"/>
      <c r="AR391" s="1348" t="s">
        <v>816</v>
      </c>
      <c r="AS391" s="1349"/>
      <c r="AT391" s="1349"/>
      <c r="AU391" s="1350"/>
      <c r="AV391" s="1339" t="s">
        <v>816</v>
      </c>
      <c r="AW391" s="1339"/>
      <c r="AX391" s="1339"/>
      <c r="AY391" s="175"/>
      <c r="BG391">
        <v>24</v>
      </c>
    </row>
    <row r="392" spans="1:59" ht="24" customHeight="1">
      <c r="A392" s="175"/>
      <c r="B392" s="1333">
        <v>2</v>
      </c>
      <c r="C392" s="1333">
        <v>1</v>
      </c>
      <c r="D392" s="1334"/>
      <c r="E392" s="1334"/>
      <c r="F392" s="1334"/>
      <c r="G392" s="1334"/>
      <c r="H392" s="1334"/>
      <c r="I392" s="1334"/>
      <c r="J392" s="1334"/>
      <c r="K392" s="1334"/>
      <c r="L392" s="1334"/>
      <c r="M392" s="1334"/>
      <c r="N392" s="1334"/>
      <c r="O392" s="1334"/>
      <c r="P392" s="1334"/>
      <c r="Q392" s="1334"/>
      <c r="R392" s="1334"/>
      <c r="S392" s="1334"/>
      <c r="T392" s="1334"/>
      <c r="U392" s="1334"/>
      <c r="V392" s="1334"/>
      <c r="W392" s="1334"/>
      <c r="X392" s="1334"/>
      <c r="Y392" s="1334"/>
      <c r="Z392" s="1334"/>
      <c r="AA392" s="1334"/>
      <c r="AB392" s="1334"/>
      <c r="AC392" s="1334"/>
      <c r="AD392" s="1334"/>
      <c r="AE392" s="1334"/>
      <c r="AF392" s="1334"/>
      <c r="AG392" s="1334"/>
      <c r="AH392" s="1334"/>
      <c r="AI392" s="1334"/>
      <c r="AJ392" s="1334"/>
      <c r="AK392" s="1334"/>
      <c r="AL392" s="1345"/>
      <c r="AM392" s="1346"/>
      <c r="AN392" s="1346"/>
      <c r="AO392" s="1346"/>
      <c r="AP392" s="1346"/>
      <c r="AQ392" s="1346"/>
      <c r="AR392" s="1334"/>
      <c r="AS392" s="1334"/>
      <c r="AT392" s="1334"/>
      <c r="AU392" s="1334"/>
      <c r="AV392" s="1339"/>
      <c r="AW392" s="1339"/>
      <c r="AX392" s="1339"/>
      <c r="AY392" s="175"/>
      <c r="BG392">
        <v>24</v>
      </c>
    </row>
    <row r="393" spans="1:59" ht="24" customHeight="1">
      <c r="A393" s="175"/>
      <c r="B393" s="1333">
        <v>3</v>
      </c>
      <c r="C393" s="1333">
        <v>1</v>
      </c>
      <c r="D393" s="1334"/>
      <c r="E393" s="1334"/>
      <c r="F393" s="1334"/>
      <c r="G393" s="1334"/>
      <c r="H393" s="1334"/>
      <c r="I393" s="1334"/>
      <c r="J393" s="1334"/>
      <c r="K393" s="1334"/>
      <c r="L393" s="1334"/>
      <c r="M393" s="1334"/>
      <c r="N393" s="1334"/>
      <c r="O393" s="1334"/>
      <c r="P393" s="1334"/>
      <c r="Q393" s="1334"/>
      <c r="R393" s="1334"/>
      <c r="S393" s="1334"/>
      <c r="T393" s="1334"/>
      <c r="U393" s="1334"/>
      <c r="V393" s="1334"/>
      <c r="W393" s="1334"/>
      <c r="X393" s="1334"/>
      <c r="Y393" s="1334"/>
      <c r="Z393" s="1334"/>
      <c r="AA393" s="1334"/>
      <c r="AB393" s="1334"/>
      <c r="AC393" s="1334"/>
      <c r="AD393" s="1334"/>
      <c r="AE393" s="1334"/>
      <c r="AF393" s="1334"/>
      <c r="AG393" s="1334"/>
      <c r="AH393" s="1334"/>
      <c r="AI393" s="1334"/>
      <c r="AJ393" s="1334"/>
      <c r="AK393" s="1334"/>
      <c r="AL393" s="1345"/>
      <c r="AM393" s="1346"/>
      <c r="AN393" s="1346"/>
      <c r="AO393" s="1346"/>
      <c r="AP393" s="1346"/>
      <c r="AQ393" s="1346"/>
      <c r="AR393" s="1334"/>
      <c r="AS393" s="1334"/>
      <c r="AT393" s="1334"/>
      <c r="AU393" s="1334"/>
      <c r="AV393" s="1339"/>
      <c r="AW393" s="1339"/>
      <c r="AX393" s="1339"/>
      <c r="AY393" s="175"/>
      <c r="BG393">
        <v>24</v>
      </c>
    </row>
    <row r="394" spans="1:59" ht="24" customHeight="1">
      <c r="A394" s="175"/>
      <c r="B394" s="1333">
        <v>4</v>
      </c>
      <c r="C394" s="1333">
        <v>1</v>
      </c>
      <c r="D394" s="1334"/>
      <c r="E394" s="1334"/>
      <c r="F394" s="1334"/>
      <c r="G394" s="1334"/>
      <c r="H394" s="1334"/>
      <c r="I394" s="1334"/>
      <c r="J394" s="1334"/>
      <c r="K394" s="1334"/>
      <c r="L394" s="1334"/>
      <c r="M394" s="1334"/>
      <c r="N394" s="1334"/>
      <c r="O394" s="1334"/>
      <c r="P394" s="1334"/>
      <c r="Q394" s="1334"/>
      <c r="R394" s="1334"/>
      <c r="S394" s="1334"/>
      <c r="T394" s="1334"/>
      <c r="U394" s="1334"/>
      <c r="V394" s="1334"/>
      <c r="W394" s="1334"/>
      <c r="X394" s="1334"/>
      <c r="Y394" s="1334"/>
      <c r="Z394" s="1334"/>
      <c r="AA394" s="1334"/>
      <c r="AB394" s="1334"/>
      <c r="AC394" s="1334"/>
      <c r="AD394" s="1334"/>
      <c r="AE394" s="1334"/>
      <c r="AF394" s="1334"/>
      <c r="AG394" s="1334"/>
      <c r="AH394" s="1334"/>
      <c r="AI394" s="1334"/>
      <c r="AJ394" s="1334"/>
      <c r="AK394" s="1334"/>
      <c r="AL394" s="1345"/>
      <c r="AM394" s="1346"/>
      <c r="AN394" s="1346"/>
      <c r="AO394" s="1346"/>
      <c r="AP394" s="1346"/>
      <c r="AQ394" s="1346"/>
      <c r="AR394" s="1334"/>
      <c r="AS394" s="1334"/>
      <c r="AT394" s="1334"/>
      <c r="AU394" s="1334"/>
      <c r="AV394" s="1339"/>
      <c r="AW394" s="1339"/>
      <c r="AX394" s="1339"/>
      <c r="AY394" s="175"/>
      <c r="BG394">
        <v>24</v>
      </c>
    </row>
    <row r="395" spans="1:59" ht="24" customHeight="1">
      <c r="A395" s="175"/>
      <c r="B395" s="1333">
        <v>5</v>
      </c>
      <c r="C395" s="1333">
        <v>1</v>
      </c>
      <c r="D395" s="1334"/>
      <c r="E395" s="1334"/>
      <c r="F395" s="1334"/>
      <c r="G395" s="1334"/>
      <c r="H395" s="1334"/>
      <c r="I395" s="1334"/>
      <c r="J395" s="1334"/>
      <c r="K395" s="1334"/>
      <c r="L395" s="1334"/>
      <c r="M395" s="1334"/>
      <c r="N395" s="1334"/>
      <c r="O395" s="1334"/>
      <c r="P395" s="1334"/>
      <c r="Q395" s="1334"/>
      <c r="R395" s="1334"/>
      <c r="S395" s="1334"/>
      <c r="T395" s="1334"/>
      <c r="U395" s="1334"/>
      <c r="V395" s="1334"/>
      <c r="W395" s="1334"/>
      <c r="X395" s="1334"/>
      <c r="Y395" s="1334"/>
      <c r="Z395" s="1334"/>
      <c r="AA395" s="1334"/>
      <c r="AB395" s="1334"/>
      <c r="AC395" s="1334"/>
      <c r="AD395" s="1334"/>
      <c r="AE395" s="1334"/>
      <c r="AF395" s="1334"/>
      <c r="AG395" s="1334"/>
      <c r="AH395" s="1334"/>
      <c r="AI395" s="1334"/>
      <c r="AJ395" s="1334"/>
      <c r="AK395" s="1334"/>
      <c r="AL395" s="1345"/>
      <c r="AM395" s="1346"/>
      <c r="AN395" s="1346"/>
      <c r="AO395" s="1346"/>
      <c r="AP395" s="1346"/>
      <c r="AQ395" s="1346"/>
      <c r="AR395" s="1334"/>
      <c r="AS395" s="1334"/>
      <c r="AT395" s="1334"/>
      <c r="AU395" s="1334"/>
      <c r="AV395" s="1339"/>
      <c r="AW395" s="1339"/>
      <c r="AX395" s="1339"/>
      <c r="AY395" s="175"/>
      <c r="BG395">
        <v>24</v>
      </c>
    </row>
    <row r="396" spans="1:59" ht="24" customHeight="1">
      <c r="A396" s="175"/>
      <c r="B396" s="1333">
        <v>6</v>
      </c>
      <c r="C396" s="1333">
        <v>1</v>
      </c>
      <c r="D396" s="1334"/>
      <c r="E396" s="1334"/>
      <c r="F396" s="1334"/>
      <c r="G396" s="1334"/>
      <c r="H396" s="1334"/>
      <c r="I396" s="1334"/>
      <c r="J396" s="1334"/>
      <c r="K396" s="1334"/>
      <c r="L396" s="1334"/>
      <c r="M396" s="1334"/>
      <c r="N396" s="1334"/>
      <c r="O396" s="1334"/>
      <c r="P396" s="1334"/>
      <c r="Q396" s="1334"/>
      <c r="R396" s="1334"/>
      <c r="S396" s="1334"/>
      <c r="T396" s="1334"/>
      <c r="U396" s="1334"/>
      <c r="V396" s="1334"/>
      <c r="W396" s="1334"/>
      <c r="X396" s="1334"/>
      <c r="Y396" s="1334"/>
      <c r="Z396" s="1334"/>
      <c r="AA396" s="1334"/>
      <c r="AB396" s="1334"/>
      <c r="AC396" s="1334"/>
      <c r="AD396" s="1334"/>
      <c r="AE396" s="1334"/>
      <c r="AF396" s="1334"/>
      <c r="AG396" s="1334"/>
      <c r="AH396" s="1334"/>
      <c r="AI396" s="1334"/>
      <c r="AJ396" s="1334"/>
      <c r="AK396" s="1334"/>
      <c r="AL396" s="1345"/>
      <c r="AM396" s="1346"/>
      <c r="AN396" s="1346"/>
      <c r="AO396" s="1346"/>
      <c r="AP396" s="1346"/>
      <c r="AQ396" s="1346"/>
      <c r="AR396" s="1334"/>
      <c r="AS396" s="1334"/>
      <c r="AT396" s="1334"/>
      <c r="AU396" s="1334"/>
      <c r="AV396" s="1338"/>
      <c r="AW396" s="1334"/>
      <c r="AX396" s="1334"/>
      <c r="AY396" s="175"/>
      <c r="BG396">
        <v>24</v>
      </c>
    </row>
    <row r="397" spans="1:59" ht="24" customHeight="1">
      <c r="A397" s="175"/>
      <c r="B397" s="1333">
        <v>7</v>
      </c>
      <c r="C397" s="1333">
        <v>1</v>
      </c>
      <c r="D397" s="1334"/>
      <c r="E397" s="1334"/>
      <c r="F397" s="1334"/>
      <c r="G397" s="1334"/>
      <c r="H397" s="1334"/>
      <c r="I397" s="1334"/>
      <c r="J397" s="1334"/>
      <c r="K397" s="1334"/>
      <c r="L397" s="1334"/>
      <c r="M397" s="1334"/>
      <c r="N397" s="1334"/>
      <c r="O397" s="1334"/>
      <c r="P397" s="1334"/>
      <c r="Q397" s="1334"/>
      <c r="R397" s="1334"/>
      <c r="S397" s="1334"/>
      <c r="T397" s="1334"/>
      <c r="U397" s="1334"/>
      <c r="V397" s="1334"/>
      <c r="W397" s="1334"/>
      <c r="X397" s="1334"/>
      <c r="Y397" s="1334"/>
      <c r="Z397" s="1334"/>
      <c r="AA397" s="1334"/>
      <c r="AB397" s="1334"/>
      <c r="AC397" s="1334"/>
      <c r="AD397" s="1334"/>
      <c r="AE397" s="1334"/>
      <c r="AF397" s="1334"/>
      <c r="AG397" s="1334"/>
      <c r="AH397" s="1334"/>
      <c r="AI397" s="1334"/>
      <c r="AJ397" s="1334"/>
      <c r="AK397" s="1334"/>
      <c r="AL397" s="1345"/>
      <c r="AM397" s="1346"/>
      <c r="AN397" s="1346"/>
      <c r="AO397" s="1346"/>
      <c r="AP397" s="1346"/>
      <c r="AQ397" s="1346"/>
      <c r="AR397" s="1334"/>
      <c r="AS397" s="1334"/>
      <c r="AT397" s="1334"/>
      <c r="AU397" s="1334"/>
      <c r="AV397" s="1334"/>
      <c r="AW397" s="1334"/>
      <c r="AX397" s="1334"/>
      <c r="AY397" s="175"/>
      <c r="BG397">
        <v>24</v>
      </c>
    </row>
    <row r="398" spans="1:59" ht="24" customHeight="1">
      <c r="A398" s="175"/>
      <c r="B398" s="1333">
        <v>8</v>
      </c>
      <c r="C398" s="1333">
        <v>1</v>
      </c>
      <c r="D398" s="1334"/>
      <c r="E398" s="1334"/>
      <c r="F398" s="1334"/>
      <c r="G398" s="1334"/>
      <c r="H398" s="1334"/>
      <c r="I398" s="1334"/>
      <c r="J398" s="1334"/>
      <c r="K398" s="1334"/>
      <c r="L398" s="1334"/>
      <c r="M398" s="1334"/>
      <c r="N398" s="1334"/>
      <c r="O398" s="1334"/>
      <c r="P398" s="1334"/>
      <c r="Q398" s="1334"/>
      <c r="R398" s="1334"/>
      <c r="S398" s="1334"/>
      <c r="T398" s="1334"/>
      <c r="U398" s="1334"/>
      <c r="V398" s="1334"/>
      <c r="W398" s="1334"/>
      <c r="X398" s="1334"/>
      <c r="Y398" s="1334"/>
      <c r="Z398" s="1334"/>
      <c r="AA398" s="1334"/>
      <c r="AB398" s="1334"/>
      <c r="AC398" s="1334"/>
      <c r="AD398" s="1334"/>
      <c r="AE398" s="1334"/>
      <c r="AF398" s="1334"/>
      <c r="AG398" s="1334"/>
      <c r="AH398" s="1334"/>
      <c r="AI398" s="1334"/>
      <c r="AJ398" s="1334"/>
      <c r="AK398" s="1334"/>
      <c r="AL398" s="1345"/>
      <c r="AM398" s="1346"/>
      <c r="AN398" s="1346"/>
      <c r="AO398" s="1346"/>
      <c r="AP398" s="1346"/>
      <c r="AQ398" s="1346"/>
      <c r="AR398" s="1334"/>
      <c r="AS398" s="1334"/>
      <c r="AT398" s="1334"/>
      <c r="AU398" s="1334"/>
      <c r="AV398" s="1338"/>
      <c r="AW398" s="1334"/>
      <c r="AX398" s="1334"/>
      <c r="AY398" s="175"/>
      <c r="BG398">
        <v>24</v>
      </c>
    </row>
    <row r="399" spans="1:59" ht="24" customHeight="1">
      <c r="A399" s="175"/>
      <c r="B399" s="1333">
        <v>9</v>
      </c>
      <c r="C399" s="1333">
        <v>1</v>
      </c>
      <c r="D399" s="1337"/>
      <c r="E399" s="1337"/>
      <c r="F399" s="1337"/>
      <c r="G399" s="1337"/>
      <c r="H399" s="1337"/>
      <c r="I399" s="1337"/>
      <c r="J399" s="1337"/>
      <c r="K399" s="1337"/>
      <c r="L399" s="1337"/>
      <c r="M399" s="1337"/>
      <c r="N399" s="1334"/>
      <c r="O399" s="1334"/>
      <c r="P399" s="1334"/>
      <c r="Q399" s="1334"/>
      <c r="R399" s="1334"/>
      <c r="S399" s="1334"/>
      <c r="T399" s="1334"/>
      <c r="U399" s="1334"/>
      <c r="V399" s="1334"/>
      <c r="W399" s="1334"/>
      <c r="X399" s="1334"/>
      <c r="Y399" s="1334"/>
      <c r="Z399" s="1334"/>
      <c r="AA399" s="1334"/>
      <c r="AB399" s="1334"/>
      <c r="AC399" s="1334"/>
      <c r="AD399" s="1334"/>
      <c r="AE399" s="1334"/>
      <c r="AF399" s="1334"/>
      <c r="AG399" s="1334"/>
      <c r="AH399" s="1334"/>
      <c r="AI399" s="1334"/>
      <c r="AJ399" s="1334"/>
      <c r="AK399" s="1334"/>
      <c r="AL399" s="1345"/>
      <c r="AM399" s="1346"/>
      <c r="AN399" s="1346"/>
      <c r="AO399" s="1346"/>
      <c r="AP399" s="1346"/>
      <c r="AQ399" s="1346"/>
      <c r="AR399" s="1334"/>
      <c r="AS399" s="1334"/>
      <c r="AT399" s="1334"/>
      <c r="AU399" s="1334"/>
      <c r="AV399" s="1338"/>
      <c r="AW399" s="1334"/>
      <c r="AX399" s="1334"/>
      <c r="AY399" s="175"/>
      <c r="BG399">
        <v>24</v>
      </c>
    </row>
    <row r="400" spans="1:59" ht="24" customHeight="1">
      <c r="A400" s="175"/>
      <c r="B400" s="1333">
        <v>10</v>
      </c>
      <c r="C400" s="1333">
        <v>1</v>
      </c>
      <c r="D400" s="1334"/>
      <c r="E400" s="1334"/>
      <c r="F400" s="1334"/>
      <c r="G400" s="1334"/>
      <c r="H400" s="1334"/>
      <c r="I400" s="1334"/>
      <c r="J400" s="1334"/>
      <c r="K400" s="1334"/>
      <c r="L400" s="1334"/>
      <c r="M400" s="1334"/>
      <c r="N400" s="1334"/>
      <c r="O400" s="1334"/>
      <c r="P400" s="1334"/>
      <c r="Q400" s="1334"/>
      <c r="R400" s="1334"/>
      <c r="S400" s="1334"/>
      <c r="T400" s="1334"/>
      <c r="U400" s="1334"/>
      <c r="V400" s="1334"/>
      <c r="W400" s="1334"/>
      <c r="X400" s="1334"/>
      <c r="Y400" s="1334"/>
      <c r="Z400" s="1334"/>
      <c r="AA400" s="1334"/>
      <c r="AB400" s="1334"/>
      <c r="AC400" s="1334"/>
      <c r="AD400" s="1334"/>
      <c r="AE400" s="1334"/>
      <c r="AF400" s="1334"/>
      <c r="AG400" s="1334"/>
      <c r="AH400" s="1334"/>
      <c r="AI400" s="1334"/>
      <c r="AJ400" s="1334"/>
      <c r="AK400" s="1334"/>
      <c r="AL400" s="1345"/>
      <c r="AM400" s="1346"/>
      <c r="AN400" s="1346"/>
      <c r="AO400" s="1346"/>
      <c r="AP400" s="1346"/>
      <c r="AQ400" s="1346"/>
      <c r="AR400" s="1334"/>
      <c r="AS400" s="1334"/>
      <c r="AT400" s="1334"/>
      <c r="AU400" s="1334"/>
      <c r="AV400" s="1334"/>
      <c r="AW400" s="1334"/>
      <c r="AX400" s="1334"/>
      <c r="AY400" s="175"/>
      <c r="BG400">
        <v>24</v>
      </c>
    </row>
    <row r="401" spans="1:59" ht="13.5" customHeight="1">
      <c r="A401" s="175"/>
      <c r="B401" s="175"/>
      <c r="C401" s="175" t="s">
        <v>1388</v>
      </c>
      <c r="D401" s="175"/>
      <c r="E401" s="175"/>
      <c r="F401" s="175"/>
      <c r="G401" s="175"/>
      <c r="H401" s="175"/>
      <c r="I401" s="175"/>
      <c r="J401" s="175"/>
      <c r="K401" s="175"/>
      <c r="L401" s="175"/>
      <c r="M401" s="175"/>
      <c r="N401" s="175"/>
      <c r="O401" s="175"/>
      <c r="P401" s="175"/>
      <c r="Q401" s="175"/>
      <c r="R401" s="175"/>
      <c r="S401" s="175"/>
      <c r="T401" s="175"/>
      <c r="U401" s="175"/>
      <c r="V401" s="175"/>
      <c r="W401" s="175"/>
      <c r="X401" s="175"/>
      <c r="Y401" s="175"/>
      <c r="Z401" s="175"/>
      <c r="AA401" s="175"/>
      <c r="AB401" s="175"/>
      <c r="AC401" s="175"/>
      <c r="AD401" s="175"/>
      <c r="AE401" s="175"/>
      <c r="AF401" s="175"/>
      <c r="AG401" s="175"/>
      <c r="AH401" s="175"/>
      <c r="AI401" s="175"/>
      <c r="AJ401" s="175"/>
      <c r="AK401" s="175"/>
      <c r="AL401" s="175"/>
      <c r="AM401" s="175"/>
      <c r="AN401" s="175"/>
      <c r="AO401" s="175"/>
      <c r="AP401" s="175"/>
      <c r="AQ401" s="175"/>
      <c r="AR401" s="175"/>
      <c r="AS401" s="175"/>
      <c r="AT401" s="175"/>
      <c r="AU401" s="175"/>
      <c r="AV401" s="175"/>
      <c r="AW401" s="175"/>
      <c r="AX401" s="175"/>
      <c r="AY401" s="175"/>
      <c r="BG401">
        <v>13.5</v>
      </c>
    </row>
    <row r="402" spans="1:59" ht="34.5" customHeight="1">
      <c r="A402" s="175"/>
      <c r="B402" s="1333"/>
      <c r="C402" s="1333"/>
      <c r="D402" s="1340" t="s">
        <v>799</v>
      </c>
      <c r="E402" s="1340"/>
      <c r="F402" s="1340"/>
      <c r="G402" s="1340"/>
      <c r="H402" s="1340"/>
      <c r="I402" s="1340"/>
      <c r="J402" s="1340"/>
      <c r="K402" s="1340"/>
      <c r="L402" s="1340"/>
      <c r="M402" s="1340"/>
      <c r="N402" s="1340" t="s">
        <v>800</v>
      </c>
      <c r="O402" s="1340"/>
      <c r="P402" s="1340"/>
      <c r="Q402" s="1340"/>
      <c r="R402" s="1340"/>
      <c r="S402" s="1340"/>
      <c r="T402" s="1340"/>
      <c r="U402" s="1340"/>
      <c r="V402" s="1340"/>
      <c r="W402" s="1340"/>
      <c r="X402" s="1340"/>
      <c r="Y402" s="1340"/>
      <c r="Z402" s="1340"/>
      <c r="AA402" s="1340"/>
      <c r="AB402" s="1340"/>
      <c r="AC402" s="1340"/>
      <c r="AD402" s="1340"/>
      <c r="AE402" s="1340"/>
      <c r="AF402" s="1340"/>
      <c r="AG402" s="1340"/>
      <c r="AH402" s="1340"/>
      <c r="AI402" s="1340"/>
      <c r="AJ402" s="1340"/>
      <c r="AK402" s="1340"/>
      <c r="AL402" s="1341" t="s">
        <v>801</v>
      </c>
      <c r="AM402" s="1340"/>
      <c r="AN402" s="1340"/>
      <c r="AO402" s="1340"/>
      <c r="AP402" s="1340"/>
      <c r="AQ402" s="1340"/>
      <c r="AR402" s="1340" t="s">
        <v>27</v>
      </c>
      <c r="AS402" s="1340"/>
      <c r="AT402" s="1340"/>
      <c r="AU402" s="1340"/>
      <c r="AV402" s="1340" t="s">
        <v>28</v>
      </c>
      <c r="AW402" s="1340"/>
      <c r="AX402" s="1340"/>
      <c r="AY402" s="175"/>
      <c r="BG402">
        <v>34.5</v>
      </c>
    </row>
    <row r="403" spans="1:59" ht="24" customHeight="1">
      <c r="A403" s="175"/>
      <c r="B403" s="1333">
        <v>1</v>
      </c>
      <c r="C403" s="1333">
        <v>1</v>
      </c>
      <c r="D403" s="1334" t="s">
        <v>1478</v>
      </c>
      <c r="E403" s="1334"/>
      <c r="F403" s="1334"/>
      <c r="G403" s="1334"/>
      <c r="H403" s="1334"/>
      <c r="I403" s="1334"/>
      <c r="J403" s="1334"/>
      <c r="K403" s="1334"/>
      <c r="L403" s="1334"/>
      <c r="M403" s="1334"/>
      <c r="N403" s="1334" t="s">
        <v>1479</v>
      </c>
      <c r="O403" s="1334"/>
      <c r="P403" s="1334"/>
      <c r="Q403" s="1334"/>
      <c r="R403" s="1334"/>
      <c r="S403" s="1334"/>
      <c r="T403" s="1334"/>
      <c r="U403" s="1334"/>
      <c r="V403" s="1334"/>
      <c r="W403" s="1334"/>
      <c r="X403" s="1334"/>
      <c r="Y403" s="1334"/>
      <c r="Z403" s="1334"/>
      <c r="AA403" s="1334"/>
      <c r="AB403" s="1334"/>
      <c r="AC403" s="1334"/>
      <c r="AD403" s="1334"/>
      <c r="AE403" s="1334"/>
      <c r="AF403" s="1334"/>
      <c r="AG403" s="1334"/>
      <c r="AH403" s="1334"/>
      <c r="AI403" s="1334"/>
      <c r="AJ403" s="1334"/>
      <c r="AK403" s="1334"/>
      <c r="AL403" s="1345">
        <v>4</v>
      </c>
      <c r="AM403" s="1346"/>
      <c r="AN403" s="1346"/>
      <c r="AO403" s="1346"/>
      <c r="AP403" s="1346"/>
      <c r="AQ403" s="1346"/>
      <c r="AR403" s="1339" t="s">
        <v>816</v>
      </c>
      <c r="AS403" s="1339"/>
      <c r="AT403" s="1339"/>
      <c r="AU403" s="1339"/>
      <c r="AV403" s="1347" t="s">
        <v>816</v>
      </c>
      <c r="AW403" s="1339"/>
      <c r="AX403" s="1339"/>
      <c r="AY403" s="175"/>
      <c r="BG403">
        <v>24</v>
      </c>
    </row>
    <row r="404" spans="1:59" ht="24" customHeight="1">
      <c r="A404" s="175"/>
      <c r="B404" s="1333">
        <v>2</v>
      </c>
      <c r="C404" s="1333">
        <v>1</v>
      </c>
      <c r="D404" s="1334"/>
      <c r="E404" s="1334"/>
      <c r="F404" s="1334"/>
      <c r="G404" s="1334"/>
      <c r="H404" s="1334"/>
      <c r="I404" s="1334"/>
      <c r="J404" s="1334"/>
      <c r="K404" s="1334"/>
      <c r="L404" s="1334"/>
      <c r="M404" s="1334"/>
      <c r="N404" s="1334"/>
      <c r="O404" s="1334"/>
      <c r="P404" s="1334"/>
      <c r="Q404" s="1334"/>
      <c r="R404" s="1334"/>
      <c r="S404" s="1334"/>
      <c r="T404" s="1334"/>
      <c r="U404" s="1334"/>
      <c r="V404" s="1334"/>
      <c r="W404" s="1334"/>
      <c r="X404" s="1334"/>
      <c r="Y404" s="1334"/>
      <c r="Z404" s="1334"/>
      <c r="AA404" s="1334"/>
      <c r="AB404" s="1334"/>
      <c r="AC404" s="1334"/>
      <c r="AD404" s="1334"/>
      <c r="AE404" s="1334"/>
      <c r="AF404" s="1334"/>
      <c r="AG404" s="1334"/>
      <c r="AH404" s="1334"/>
      <c r="AI404" s="1334"/>
      <c r="AJ404" s="1334"/>
      <c r="AK404" s="1334"/>
      <c r="AL404" s="1335"/>
      <c r="AM404" s="1336"/>
      <c r="AN404" s="1336"/>
      <c r="AO404" s="1336"/>
      <c r="AP404" s="1336"/>
      <c r="AQ404" s="1336"/>
      <c r="AR404" s="1334"/>
      <c r="AS404" s="1334"/>
      <c r="AT404" s="1334"/>
      <c r="AU404" s="1334"/>
      <c r="AV404" s="1339"/>
      <c r="AW404" s="1339"/>
      <c r="AX404" s="1339"/>
      <c r="AY404" s="175"/>
      <c r="BG404">
        <v>24</v>
      </c>
    </row>
    <row r="405" spans="1:59" ht="24" customHeight="1">
      <c r="A405" s="175"/>
      <c r="B405" s="1333">
        <v>3</v>
      </c>
      <c r="C405" s="1333">
        <v>1</v>
      </c>
      <c r="D405" s="1334"/>
      <c r="E405" s="1334"/>
      <c r="F405" s="1334"/>
      <c r="G405" s="1334"/>
      <c r="H405" s="1334"/>
      <c r="I405" s="1334"/>
      <c r="J405" s="1334"/>
      <c r="K405" s="1334"/>
      <c r="L405" s="1334"/>
      <c r="M405" s="1334"/>
      <c r="N405" s="1334"/>
      <c r="O405" s="1334"/>
      <c r="P405" s="1334"/>
      <c r="Q405" s="1334"/>
      <c r="R405" s="1334"/>
      <c r="S405" s="1334"/>
      <c r="T405" s="1334"/>
      <c r="U405" s="1334"/>
      <c r="V405" s="1334"/>
      <c r="W405" s="1334"/>
      <c r="X405" s="1334"/>
      <c r="Y405" s="1334"/>
      <c r="Z405" s="1334"/>
      <c r="AA405" s="1334"/>
      <c r="AB405" s="1334"/>
      <c r="AC405" s="1334"/>
      <c r="AD405" s="1334"/>
      <c r="AE405" s="1334"/>
      <c r="AF405" s="1334"/>
      <c r="AG405" s="1334"/>
      <c r="AH405" s="1334"/>
      <c r="AI405" s="1334"/>
      <c r="AJ405" s="1334"/>
      <c r="AK405" s="1334"/>
      <c r="AL405" s="1335"/>
      <c r="AM405" s="1336"/>
      <c r="AN405" s="1336"/>
      <c r="AO405" s="1336"/>
      <c r="AP405" s="1336"/>
      <c r="AQ405" s="1336"/>
      <c r="AR405" s="1334"/>
      <c r="AS405" s="1334"/>
      <c r="AT405" s="1334"/>
      <c r="AU405" s="1334"/>
      <c r="AV405" s="1339"/>
      <c r="AW405" s="1339"/>
      <c r="AX405" s="1339"/>
      <c r="AY405" s="175"/>
      <c r="BG405">
        <v>24</v>
      </c>
    </row>
    <row r="406" spans="1:59" ht="24" customHeight="1">
      <c r="A406" s="175"/>
      <c r="B406" s="1333">
        <v>4</v>
      </c>
      <c r="C406" s="1333">
        <v>1</v>
      </c>
      <c r="D406" s="1334"/>
      <c r="E406" s="1334"/>
      <c r="F406" s="1334"/>
      <c r="G406" s="1334"/>
      <c r="H406" s="1334"/>
      <c r="I406" s="1334"/>
      <c r="J406" s="1334"/>
      <c r="K406" s="1334"/>
      <c r="L406" s="1334"/>
      <c r="M406" s="1334"/>
      <c r="N406" s="1334"/>
      <c r="O406" s="1334"/>
      <c r="P406" s="1334"/>
      <c r="Q406" s="1334"/>
      <c r="R406" s="1334"/>
      <c r="S406" s="1334"/>
      <c r="T406" s="1334"/>
      <c r="U406" s="1334"/>
      <c r="V406" s="1334"/>
      <c r="W406" s="1334"/>
      <c r="X406" s="1334"/>
      <c r="Y406" s="1334"/>
      <c r="Z406" s="1334"/>
      <c r="AA406" s="1334"/>
      <c r="AB406" s="1334"/>
      <c r="AC406" s="1334"/>
      <c r="AD406" s="1334"/>
      <c r="AE406" s="1334"/>
      <c r="AF406" s="1334"/>
      <c r="AG406" s="1334"/>
      <c r="AH406" s="1334"/>
      <c r="AI406" s="1334"/>
      <c r="AJ406" s="1334"/>
      <c r="AK406" s="1334"/>
      <c r="AL406" s="1335"/>
      <c r="AM406" s="1336"/>
      <c r="AN406" s="1336"/>
      <c r="AO406" s="1336"/>
      <c r="AP406" s="1336"/>
      <c r="AQ406" s="1336"/>
      <c r="AR406" s="1334"/>
      <c r="AS406" s="1334"/>
      <c r="AT406" s="1334"/>
      <c r="AU406" s="1334"/>
      <c r="AV406" s="1339"/>
      <c r="AW406" s="1339"/>
      <c r="AX406" s="1339"/>
      <c r="AY406" s="175"/>
      <c r="BG406">
        <v>24</v>
      </c>
    </row>
    <row r="407" spans="1:59" ht="24" customHeight="1">
      <c r="A407" s="175"/>
      <c r="B407" s="1333">
        <v>5</v>
      </c>
      <c r="C407" s="1333">
        <v>1</v>
      </c>
      <c r="D407" s="1334"/>
      <c r="E407" s="1334"/>
      <c r="F407" s="1334"/>
      <c r="G407" s="1334"/>
      <c r="H407" s="1334"/>
      <c r="I407" s="1334"/>
      <c r="J407" s="1334"/>
      <c r="K407" s="1334"/>
      <c r="L407" s="1334"/>
      <c r="M407" s="1334"/>
      <c r="N407" s="1334"/>
      <c r="O407" s="1334"/>
      <c r="P407" s="1334"/>
      <c r="Q407" s="1334"/>
      <c r="R407" s="1334"/>
      <c r="S407" s="1334"/>
      <c r="T407" s="1334"/>
      <c r="U407" s="1334"/>
      <c r="V407" s="1334"/>
      <c r="W407" s="1334"/>
      <c r="X407" s="1334"/>
      <c r="Y407" s="1334"/>
      <c r="Z407" s="1334"/>
      <c r="AA407" s="1334"/>
      <c r="AB407" s="1334"/>
      <c r="AC407" s="1334"/>
      <c r="AD407" s="1334"/>
      <c r="AE407" s="1334"/>
      <c r="AF407" s="1334"/>
      <c r="AG407" s="1334"/>
      <c r="AH407" s="1334"/>
      <c r="AI407" s="1334"/>
      <c r="AJ407" s="1334"/>
      <c r="AK407" s="1334"/>
      <c r="AL407" s="1335"/>
      <c r="AM407" s="1336"/>
      <c r="AN407" s="1336"/>
      <c r="AO407" s="1336"/>
      <c r="AP407" s="1336"/>
      <c r="AQ407" s="1336"/>
      <c r="AR407" s="1334"/>
      <c r="AS407" s="1334"/>
      <c r="AT407" s="1334"/>
      <c r="AU407" s="1334"/>
      <c r="AV407" s="1339"/>
      <c r="AW407" s="1339"/>
      <c r="AX407" s="1339"/>
      <c r="AY407" s="175"/>
      <c r="BG407">
        <v>24</v>
      </c>
    </row>
    <row r="408" spans="1:59" ht="24" customHeight="1">
      <c r="A408" s="175"/>
      <c r="B408" s="1333">
        <v>6</v>
      </c>
      <c r="C408" s="1333">
        <v>1</v>
      </c>
      <c r="D408" s="1334"/>
      <c r="E408" s="1334"/>
      <c r="F408" s="1334"/>
      <c r="G408" s="1334"/>
      <c r="H408" s="1334"/>
      <c r="I408" s="1334"/>
      <c r="J408" s="1334"/>
      <c r="K408" s="1334"/>
      <c r="L408" s="1334"/>
      <c r="M408" s="1334"/>
      <c r="N408" s="1334"/>
      <c r="O408" s="1334"/>
      <c r="P408" s="1334"/>
      <c r="Q408" s="1334"/>
      <c r="R408" s="1334"/>
      <c r="S408" s="1334"/>
      <c r="T408" s="1334"/>
      <c r="U408" s="1334"/>
      <c r="V408" s="1334"/>
      <c r="W408" s="1334"/>
      <c r="X408" s="1334"/>
      <c r="Y408" s="1334"/>
      <c r="Z408" s="1334"/>
      <c r="AA408" s="1334"/>
      <c r="AB408" s="1334"/>
      <c r="AC408" s="1334"/>
      <c r="AD408" s="1334"/>
      <c r="AE408" s="1334"/>
      <c r="AF408" s="1334"/>
      <c r="AG408" s="1334"/>
      <c r="AH408" s="1334"/>
      <c r="AI408" s="1334"/>
      <c r="AJ408" s="1334"/>
      <c r="AK408" s="1334"/>
      <c r="AL408" s="1335"/>
      <c r="AM408" s="1336"/>
      <c r="AN408" s="1336"/>
      <c r="AO408" s="1336"/>
      <c r="AP408" s="1336"/>
      <c r="AQ408" s="1336"/>
      <c r="AR408" s="1334"/>
      <c r="AS408" s="1334"/>
      <c r="AT408" s="1334"/>
      <c r="AU408" s="1334"/>
      <c r="AV408" s="1338"/>
      <c r="AW408" s="1334"/>
      <c r="AX408" s="1334"/>
      <c r="AY408" s="175"/>
      <c r="BG408">
        <v>24</v>
      </c>
    </row>
    <row r="409" spans="1:59" ht="24" customHeight="1">
      <c r="A409" s="175"/>
      <c r="B409" s="1333">
        <v>7</v>
      </c>
      <c r="C409" s="1333">
        <v>1</v>
      </c>
      <c r="D409" s="1334"/>
      <c r="E409" s="1334"/>
      <c r="F409" s="1334"/>
      <c r="G409" s="1334"/>
      <c r="H409" s="1334"/>
      <c r="I409" s="1334"/>
      <c r="J409" s="1334"/>
      <c r="K409" s="1334"/>
      <c r="L409" s="1334"/>
      <c r="M409" s="1334"/>
      <c r="N409" s="1334"/>
      <c r="O409" s="1334"/>
      <c r="P409" s="1334"/>
      <c r="Q409" s="1334"/>
      <c r="R409" s="1334"/>
      <c r="S409" s="1334"/>
      <c r="T409" s="1334"/>
      <c r="U409" s="1334"/>
      <c r="V409" s="1334"/>
      <c r="W409" s="1334"/>
      <c r="X409" s="1334"/>
      <c r="Y409" s="1334"/>
      <c r="Z409" s="1334"/>
      <c r="AA409" s="1334"/>
      <c r="AB409" s="1334"/>
      <c r="AC409" s="1334"/>
      <c r="AD409" s="1334"/>
      <c r="AE409" s="1334"/>
      <c r="AF409" s="1334"/>
      <c r="AG409" s="1334"/>
      <c r="AH409" s="1334"/>
      <c r="AI409" s="1334"/>
      <c r="AJ409" s="1334"/>
      <c r="AK409" s="1334"/>
      <c r="AL409" s="1335"/>
      <c r="AM409" s="1336"/>
      <c r="AN409" s="1336"/>
      <c r="AO409" s="1336"/>
      <c r="AP409" s="1336"/>
      <c r="AQ409" s="1336"/>
      <c r="AR409" s="1334"/>
      <c r="AS409" s="1334"/>
      <c r="AT409" s="1334"/>
      <c r="AU409" s="1334"/>
      <c r="AV409" s="1334"/>
      <c r="AW409" s="1334"/>
      <c r="AX409" s="1334"/>
      <c r="AY409" s="175"/>
      <c r="BG409">
        <v>24</v>
      </c>
    </row>
    <row r="410" spans="1:59" ht="24" customHeight="1">
      <c r="A410" s="175"/>
      <c r="B410" s="1333">
        <v>8</v>
      </c>
      <c r="C410" s="1333">
        <v>1</v>
      </c>
      <c r="D410" s="1334"/>
      <c r="E410" s="1334"/>
      <c r="F410" s="1334"/>
      <c r="G410" s="1334"/>
      <c r="H410" s="1334"/>
      <c r="I410" s="1334"/>
      <c r="J410" s="1334"/>
      <c r="K410" s="1334"/>
      <c r="L410" s="1334"/>
      <c r="M410" s="1334"/>
      <c r="N410" s="1334"/>
      <c r="O410" s="1334"/>
      <c r="P410" s="1334"/>
      <c r="Q410" s="1334"/>
      <c r="R410" s="1334"/>
      <c r="S410" s="1334"/>
      <c r="T410" s="1334"/>
      <c r="U410" s="1334"/>
      <c r="V410" s="1334"/>
      <c r="W410" s="1334"/>
      <c r="X410" s="1334"/>
      <c r="Y410" s="1334"/>
      <c r="Z410" s="1334"/>
      <c r="AA410" s="1334"/>
      <c r="AB410" s="1334"/>
      <c r="AC410" s="1334"/>
      <c r="AD410" s="1334"/>
      <c r="AE410" s="1334"/>
      <c r="AF410" s="1334"/>
      <c r="AG410" s="1334"/>
      <c r="AH410" s="1334"/>
      <c r="AI410" s="1334"/>
      <c r="AJ410" s="1334"/>
      <c r="AK410" s="1334"/>
      <c r="AL410" s="1335"/>
      <c r="AM410" s="1336"/>
      <c r="AN410" s="1336"/>
      <c r="AO410" s="1336"/>
      <c r="AP410" s="1336"/>
      <c r="AQ410" s="1336"/>
      <c r="AR410" s="1334"/>
      <c r="AS410" s="1334"/>
      <c r="AT410" s="1334"/>
      <c r="AU410" s="1334"/>
      <c r="AV410" s="1338"/>
      <c r="AW410" s="1334"/>
      <c r="AX410" s="1334"/>
      <c r="AY410" s="175"/>
      <c r="BG410">
        <v>24</v>
      </c>
    </row>
    <row r="411" spans="1:59" ht="24" customHeight="1">
      <c r="A411" s="175"/>
      <c r="B411" s="1333">
        <v>9</v>
      </c>
      <c r="C411" s="1333">
        <v>1</v>
      </c>
      <c r="D411" s="1337"/>
      <c r="E411" s="1337"/>
      <c r="F411" s="1337"/>
      <c r="G411" s="1337"/>
      <c r="H411" s="1337"/>
      <c r="I411" s="1337"/>
      <c r="J411" s="1337"/>
      <c r="K411" s="1337"/>
      <c r="L411" s="1337"/>
      <c r="M411" s="1337"/>
      <c r="N411" s="1334"/>
      <c r="O411" s="1334"/>
      <c r="P411" s="1334"/>
      <c r="Q411" s="1334"/>
      <c r="R411" s="1334"/>
      <c r="S411" s="1334"/>
      <c r="T411" s="1334"/>
      <c r="U411" s="1334"/>
      <c r="V411" s="1334"/>
      <c r="W411" s="1334"/>
      <c r="X411" s="1334"/>
      <c r="Y411" s="1334"/>
      <c r="Z411" s="1334"/>
      <c r="AA411" s="1334"/>
      <c r="AB411" s="1334"/>
      <c r="AC411" s="1334"/>
      <c r="AD411" s="1334"/>
      <c r="AE411" s="1334"/>
      <c r="AF411" s="1334"/>
      <c r="AG411" s="1334"/>
      <c r="AH411" s="1334"/>
      <c r="AI411" s="1334"/>
      <c r="AJ411" s="1334"/>
      <c r="AK411" s="1334"/>
      <c r="AL411" s="1335"/>
      <c r="AM411" s="1336"/>
      <c r="AN411" s="1336"/>
      <c r="AO411" s="1336"/>
      <c r="AP411" s="1336"/>
      <c r="AQ411" s="1336"/>
      <c r="AR411" s="1334"/>
      <c r="AS411" s="1334"/>
      <c r="AT411" s="1334"/>
      <c r="AU411" s="1334"/>
      <c r="AV411" s="1338"/>
      <c r="AW411" s="1334"/>
      <c r="AX411" s="1334"/>
      <c r="AY411" s="175"/>
      <c r="BG411">
        <v>24</v>
      </c>
    </row>
    <row r="412" spans="1:59" ht="24" customHeight="1">
      <c r="A412" s="175"/>
      <c r="B412" s="1333">
        <v>10</v>
      </c>
      <c r="C412" s="1333">
        <v>1</v>
      </c>
      <c r="D412" s="1334"/>
      <c r="E412" s="1334"/>
      <c r="F412" s="1334"/>
      <c r="G412" s="1334"/>
      <c r="H412" s="1334"/>
      <c r="I412" s="1334"/>
      <c r="J412" s="1334"/>
      <c r="K412" s="1334"/>
      <c r="L412" s="1334"/>
      <c r="M412" s="1334"/>
      <c r="N412" s="1334"/>
      <c r="O412" s="1334"/>
      <c r="P412" s="1334"/>
      <c r="Q412" s="1334"/>
      <c r="R412" s="1334"/>
      <c r="S412" s="1334"/>
      <c r="T412" s="1334"/>
      <c r="U412" s="1334"/>
      <c r="V412" s="1334"/>
      <c r="W412" s="1334"/>
      <c r="X412" s="1334"/>
      <c r="Y412" s="1334"/>
      <c r="Z412" s="1334"/>
      <c r="AA412" s="1334"/>
      <c r="AB412" s="1334"/>
      <c r="AC412" s="1334"/>
      <c r="AD412" s="1334"/>
      <c r="AE412" s="1334"/>
      <c r="AF412" s="1334"/>
      <c r="AG412" s="1334"/>
      <c r="AH412" s="1334"/>
      <c r="AI412" s="1334"/>
      <c r="AJ412" s="1334"/>
      <c r="AK412" s="1334"/>
      <c r="AL412" s="1335"/>
      <c r="AM412" s="1336"/>
      <c r="AN412" s="1336"/>
      <c r="AO412" s="1336"/>
      <c r="AP412" s="1336"/>
      <c r="AQ412" s="1336"/>
      <c r="AR412" s="1334"/>
      <c r="AS412" s="1334"/>
      <c r="AT412" s="1334"/>
      <c r="AU412" s="1334"/>
      <c r="AV412" s="1334"/>
      <c r="AW412" s="1334"/>
      <c r="AX412" s="1334"/>
      <c r="AY412" s="175"/>
      <c r="BG412">
        <v>24</v>
      </c>
    </row>
    <row r="413" spans="1:59" ht="13.5" customHeight="1">
      <c r="A413" s="175"/>
      <c r="B413" s="176"/>
      <c r="C413" s="176" t="s">
        <v>1480</v>
      </c>
      <c r="D413" s="176"/>
      <c r="E413" s="176"/>
      <c r="F413" s="176"/>
      <c r="G413" s="176"/>
      <c r="H413" s="176"/>
      <c r="I413" s="176"/>
      <c r="J413" s="176"/>
      <c r="K413" s="176"/>
      <c r="L413" s="176"/>
      <c r="M413" s="176"/>
      <c r="N413" s="176"/>
      <c r="O413" s="176"/>
      <c r="P413" s="176"/>
      <c r="Q413" s="176"/>
      <c r="R413" s="176"/>
      <c r="S413" s="176"/>
      <c r="T413" s="176"/>
      <c r="U413" s="176"/>
      <c r="V413" s="176"/>
      <c r="W413" s="176"/>
      <c r="X413" s="176"/>
      <c r="Y413" s="176"/>
      <c r="Z413" s="176"/>
      <c r="AA413" s="176"/>
      <c r="AB413" s="176"/>
      <c r="AC413" s="176"/>
      <c r="AD413" s="176"/>
      <c r="AE413" s="176"/>
      <c r="AF413" s="176"/>
      <c r="AG413" s="176"/>
      <c r="AH413" s="176"/>
      <c r="AI413" s="176"/>
      <c r="AJ413" s="176"/>
      <c r="AK413" s="176"/>
      <c r="AL413" s="175"/>
      <c r="AM413" s="175"/>
      <c r="AN413" s="175"/>
      <c r="AO413" s="175"/>
      <c r="AP413" s="175"/>
      <c r="AQ413" s="175"/>
      <c r="AR413" s="175"/>
      <c r="AS413" s="175"/>
      <c r="AT413" s="175"/>
      <c r="AU413" s="175"/>
      <c r="AV413" s="175"/>
      <c r="AW413" s="175"/>
      <c r="AX413" s="175"/>
      <c r="AY413" s="175"/>
      <c r="BG413">
        <v>13.5</v>
      </c>
    </row>
    <row r="414" spans="1:59" ht="34.5" customHeight="1">
      <c r="A414" s="175"/>
      <c r="B414" s="1333"/>
      <c r="C414" s="1333"/>
      <c r="D414" s="1340" t="s">
        <v>799</v>
      </c>
      <c r="E414" s="1340"/>
      <c r="F414" s="1340"/>
      <c r="G414" s="1340"/>
      <c r="H414" s="1340"/>
      <c r="I414" s="1340"/>
      <c r="J414" s="1340"/>
      <c r="K414" s="1340"/>
      <c r="L414" s="1340"/>
      <c r="M414" s="1340"/>
      <c r="N414" s="1340" t="s">
        <v>800</v>
      </c>
      <c r="O414" s="1340"/>
      <c r="P414" s="1340"/>
      <c r="Q414" s="1340"/>
      <c r="R414" s="1340"/>
      <c r="S414" s="1340"/>
      <c r="T414" s="1340"/>
      <c r="U414" s="1340"/>
      <c r="V414" s="1340"/>
      <c r="W414" s="1340"/>
      <c r="X414" s="1340"/>
      <c r="Y414" s="1340"/>
      <c r="Z414" s="1340"/>
      <c r="AA414" s="1340"/>
      <c r="AB414" s="1340"/>
      <c r="AC414" s="1340"/>
      <c r="AD414" s="1340"/>
      <c r="AE414" s="1340"/>
      <c r="AF414" s="1340"/>
      <c r="AG414" s="1340"/>
      <c r="AH414" s="1340"/>
      <c r="AI414" s="1340"/>
      <c r="AJ414" s="1340"/>
      <c r="AK414" s="1340"/>
      <c r="AL414" s="1341" t="s">
        <v>801</v>
      </c>
      <c r="AM414" s="1340"/>
      <c r="AN414" s="1340"/>
      <c r="AO414" s="1340"/>
      <c r="AP414" s="1340"/>
      <c r="AQ414" s="1340"/>
      <c r="AR414" s="1340" t="s">
        <v>27</v>
      </c>
      <c r="AS414" s="1340"/>
      <c r="AT414" s="1340"/>
      <c r="AU414" s="1340"/>
      <c r="AV414" s="1340" t="s">
        <v>28</v>
      </c>
      <c r="AW414" s="1340"/>
      <c r="AX414" s="1340"/>
      <c r="AY414" s="175"/>
      <c r="BG414">
        <v>34.5</v>
      </c>
    </row>
    <row r="415" spans="1:59" ht="24" customHeight="1">
      <c r="A415" s="175"/>
      <c r="B415" s="1333">
        <v>1</v>
      </c>
      <c r="C415" s="1333">
        <v>1</v>
      </c>
      <c r="D415" s="1342" t="s">
        <v>1481</v>
      </c>
      <c r="E415" s="1343"/>
      <c r="F415" s="1343"/>
      <c r="G415" s="1343"/>
      <c r="H415" s="1343"/>
      <c r="I415" s="1343"/>
      <c r="J415" s="1343"/>
      <c r="K415" s="1343"/>
      <c r="L415" s="1343"/>
      <c r="M415" s="1344"/>
      <c r="N415" s="1334" t="s">
        <v>1482</v>
      </c>
      <c r="O415" s="1334"/>
      <c r="P415" s="1334"/>
      <c r="Q415" s="1334"/>
      <c r="R415" s="1334"/>
      <c r="S415" s="1334"/>
      <c r="T415" s="1334"/>
      <c r="U415" s="1334"/>
      <c r="V415" s="1334"/>
      <c r="W415" s="1334"/>
      <c r="X415" s="1334"/>
      <c r="Y415" s="1334"/>
      <c r="Z415" s="1334"/>
      <c r="AA415" s="1334"/>
      <c r="AB415" s="1334"/>
      <c r="AC415" s="1334"/>
      <c r="AD415" s="1334"/>
      <c r="AE415" s="1334"/>
      <c r="AF415" s="1334"/>
      <c r="AG415" s="1334"/>
      <c r="AH415" s="1334"/>
      <c r="AI415" s="1334"/>
      <c r="AJ415" s="1334"/>
      <c r="AK415" s="1334"/>
      <c r="AL415" s="1335">
        <v>0.2</v>
      </c>
      <c r="AM415" s="1336"/>
      <c r="AN415" s="1336"/>
      <c r="AO415" s="1336"/>
      <c r="AP415" s="1336"/>
      <c r="AQ415" s="1336"/>
      <c r="AR415" s="1339" t="s">
        <v>224</v>
      </c>
      <c r="AS415" s="1339"/>
      <c r="AT415" s="1339"/>
      <c r="AU415" s="1339"/>
      <c r="AV415" s="1339" t="s">
        <v>816</v>
      </c>
      <c r="AW415" s="1339"/>
      <c r="AX415" s="1339"/>
      <c r="AY415" s="175"/>
      <c r="BG415">
        <v>24</v>
      </c>
    </row>
    <row r="416" spans="1:59" ht="24" customHeight="1">
      <c r="A416" s="175"/>
      <c r="B416" s="1333">
        <v>2</v>
      </c>
      <c r="C416" s="1333">
        <v>1</v>
      </c>
      <c r="D416" s="1334"/>
      <c r="E416" s="1334"/>
      <c r="F416" s="1334"/>
      <c r="G416" s="1334"/>
      <c r="H416" s="1334"/>
      <c r="I416" s="1334"/>
      <c r="J416" s="1334"/>
      <c r="K416" s="1334"/>
      <c r="L416" s="1334"/>
      <c r="M416" s="1334"/>
      <c r="N416" s="1334"/>
      <c r="O416" s="1334"/>
      <c r="P416" s="1334"/>
      <c r="Q416" s="1334"/>
      <c r="R416" s="1334"/>
      <c r="S416" s="1334"/>
      <c r="T416" s="1334"/>
      <c r="U416" s="1334"/>
      <c r="V416" s="1334"/>
      <c r="W416" s="1334"/>
      <c r="X416" s="1334"/>
      <c r="Y416" s="1334"/>
      <c r="Z416" s="1334"/>
      <c r="AA416" s="1334"/>
      <c r="AB416" s="1334"/>
      <c r="AC416" s="1334"/>
      <c r="AD416" s="1334"/>
      <c r="AE416" s="1334"/>
      <c r="AF416" s="1334"/>
      <c r="AG416" s="1334"/>
      <c r="AH416" s="1334"/>
      <c r="AI416" s="1334"/>
      <c r="AJ416" s="1334"/>
      <c r="AK416" s="1334"/>
      <c r="AL416" s="1335"/>
      <c r="AM416" s="1336"/>
      <c r="AN416" s="1336"/>
      <c r="AO416" s="1336"/>
      <c r="AP416" s="1336"/>
      <c r="AQ416" s="1336"/>
      <c r="AR416" s="1334"/>
      <c r="AS416" s="1334"/>
      <c r="AT416" s="1334"/>
      <c r="AU416" s="1334"/>
      <c r="AV416" s="1339"/>
      <c r="AW416" s="1339"/>
      <c r="AX416" s="1339"/>
      <c r="AY416" s="175"/>
      <c r="BG416">
        <v>24</v>
      </c>
    </row>
    <row r="417" spans="1:59" ht="24" customHeight="1">
      <c r="A417" s="175"/>
      <c r="B417" s="1333">
        <v>3</v>
      </c>
      <c r="C417" s="1333">
        <v>1</v>
      </c>
      <c r="D417" s="1334"/>
      <c r="E417" s="1334"/>
      <c r="F417" s="1334"/>
      <c r="G417" s="1334"/>
      <c r="H417" s="1334"/>
      <c r="I417" s="1334"/>
      <c r="J417" s="1334"/>
      <c r="K417" s="1334"/>
      <c r="L417" s="1334"/>
      <c r="M417" s="1334"/>
      <c r="N417" s="1334"/>
      <c r="O417" s="1334"/>
      <c r="P417" s="1334"/>
      <c r="Q417" s="1334"/>
      <c r="R417" s="1334"/>
      <c r="S417" s="1334"/>
      <c r="T417" s="1334"/>
      <c r="U417" s="1334"/>
      <c r="V417" s="1334"/>
      <c r="W417" s="1334"/>
      <c r="X417" s="1334"/>
      <c r="Y417" s="1334"/>
      <c r="Z417" s="1334"/>
      <c r="AA417" s="1334"/>
      <c r="AB417" s="1334"/>
      <c r="AC417" s="1334"/>
      <c r="AD417" s="1334"/>
      <c r="AE417" s="1334"/>
      <c r="AF417" s="1334"/>
      <c r="AG417" s="1334"/>
      <c r="AH417" s="1334"/>
      <c r="AI417" s="1334"/>
      <c r="AJ417" s="1334"/>
      <c r="AK417" s="1334"/>
      <c r="AL417" s="1335"/>
      <c r="AM417" s="1336"/>
      <c r="AN417" s="1336"/>
      <c r="AO417" s="1336"/>
      <c r="AP417" s="1336"/>
      <c r="AQ417" s="1336"/>
      <c r="AR417" s="1334"/>
      <c r="AS417" s="1334"/>
      <c r="AT417" s="1334"/>
      <c r="AU417" s="1334"/>
      <c r="AV417" s="1339"/>
      <c r="AW417" s="1339"/>
      <c r="AX417" s="1339"/>
      <c r="AY417" s="175"/>
      <c r="BG417">
        <v>24</v>
      </c>
    </row>
    <row r="418" spans="1:59" ht="24" customHeight="1">
      <c r="A418" s="175"/>
      <c r="B418" s="1333">
        <v>4</v>
      </c>
      <c r="C418" s="1333">
        <v>1</v>
      </c>
      <c r="D418" s="1334"/>
      <c r="E418" s="1334"/>
      <c r="F418" s="1334"/>
      <c r="G418" s="1334"/>
      <c r="H418" s="1334"/>
      <c r="I418" s="1334"/>
      <c r="J418" s="1334"/>
      <c r="K418" s="1334"/>
      <c r="L418" s="1334"/>
      <c r="M418" s="1334"/>
      <c r="N418" s="1334"/>
      <c r="O418" s="1334"/>
      <c r="P418" s="1334"/>
      <c r="Q418" s="1334"/>
      <c r="R418" s="1334"/>
      <c r="S418" s="1334"/>
      <c r="T418" s="1334"/>
      <c r="U418" s="1334"/>
      <c r="V418" s="1334"/>
      <c r="W418" s="1334"/>
      <c r="X418" s="1334"/>
      <c r="Y418" s="1334"/>
      <c r="Z418" s="1334"/>
      <c r="AA418" s="1334"/>
      <c r="AB418" s="1334"/>
      <c r="AC418" s="1334"/>
      <c r="AD418" s="1334"/>
      <c r="AE418" s="1334"/>
      <c r="AF418" s="1334"/>
      <c r="AG418" s="1334"/>
      <c r="AH418" s="1334"/>
      <c r="AI418" s="1334"/>
      <c r="AJ418" s="1334"/>
      <c r="AK418" s="1334"/>
      <c r="AL418" s="1335"/>
      <c r="AM418" s="1336"/>
      <c r="AN418" s="1336"/>
      <c r="AO418" s="1336"/>
      <c r="AP418" s="1336"/>
      <c r="AQ418" s="1336"/>
      <c r="AR418" s="1334"/>
      <c r="AS418" s="1334"/>
      <c r="AT418" s="1334"/>
      <c r="AU418" s="1334"/>
      <c r="AV418" s="1339"/>
      <c r="AW418" s="1339"/>
      <c r="AX418" s="1339"/>
      <c r="AY418" s="175"/>
      <c r="BG418">
        <v>24</v>
      </c>
    </row>
    <row r="419" spans="1:59" ht="24" customHeight="1">
      <c r="A419" s="175"/>
      <c r="B419" s="1333">
        <v>5</v>
      </c>
      <c r="C419" s="1333">
        <v>1</v>
      </c>
      <c r="D419" s="1334"/>
      <c r="E419" s="1334"/>
      <c r="F419" s="1334"/>
      <c r="G419" s="1334"/>
      <c r="H419" s="1334"/>
      <c r="I419" s="1334"/>
      <c r="J419" s="1334"/>
      <c r="K419" s="1334"/>
      <c r="L419" s="1334"/>
      <c r="M419" s="1334"/>
      <c r="N419" s="1334"/>
      <c r="O419" s="1334"/>
      <c r="P419" s="1334"/>
      <c r="Q419" s="1334"/>
      <c r="R419" s="1334"/>
      <c r="S419" s="1334"/>
      <c r="T419" s="1334"/>
      <c r="U419" s="1334"/>
      <c r="V419" s="1334"/>
      <c r="W419" s="1334"/>
      <c r="X419" s="1334"/>
      <c r="Y419" s="1334"/>
      <c r="Z419" s="1334"/>
      <c r="AA419" s="1334"/>
      <c r="AB419" s="1334"/>
      <c r="AC419" s="1334"/>
      <c r="AD419" s="1334"/>
      <c r="AE419" s="1334"/>
      <c r="AF419" s="1334"/>
      <c r="AG419" s="1334"/>
      <c r="AH419" s="1334"/>
      <c r="AI419" s="1334"/>
      <c r="AJ419" s="1334"/>
      <c r="AK419" s="1334"/>
      <c r="AL419" s="1335"/>
      <c r="AM419" s="1336"/>
      <c r="AN419" s="1336"/>
      <c r="AO419" s="1336"/>
      <c r="AP419" s="1336"/>
      <c r="AQ419" s="1336"/>
      <c r="AR419" s="1334"/>
      <c r="AS419" s="1334"/>
      <c r="AT419" s="1334"/>
      <c r="AU419" s="1334"/>
      <c r="AV419" s="1339"/>
      <c r="AW419" s="1339"/>
      <c r="AX419" s="1339"/>
      <c r="AY419" s="175"/>
      <c r="BG419">
        <v>24</v>
      </c>
    </row>
    <row r="420" spans="1:59" ht="24" customHeight="1">
      <c r="A420" s="175"/>
      <c r="B420" s="1333">
        <v>6</v>
      </c>
      <c r="C420" s="1333">
        <v>1</v>
      </c>
      <c r="D420" s="1334"/>
      <c r="E420" s="1334"/>
      <c r="F420" s="1334"/>
      <c r="G420" s="1334"/>
      <c r="H420" s="1334"/>
      <c r="I420" s="1334"/>
      <c r="J420" s="1334"/>
      <c r="K420" s="1334"/>
      <c r="L420" s="1334"/>
      <c r="M420" s="1334"/>
      <c r="N420" s="1334"/>
      <c r="O420" s="1334"/>
      <c r="P420" s="1334"/>
      <c r="Q420" s="1334"/>
      <c r="R420" s="1334"/>
      <c r="S420" s="1334"/>
      <c r="T420" s="1334"/>
      <c r="U420" s="1334"/>
      <c r="V420" s="1334"/>
      <c r="W420" s="1334"/>
      <c r="X420" s="1334"/>
      <c r="Y420" s="1334"/>
      <c r="Z420" s="1334"/>
      <c r="AA420" s="1334"/>
      <c r="AB420" s="1334"/>
      <c r="AC420" s="1334"/>
      <c r="AD420" s="1334"/>
      <c r="AE420" s="1334"/>
      <c r="AF420" s="1334"/>
      <c r="AG420" s="1334"/>
      <c r="AH420" s="1334"/>
      <c r="AI420" s="1334"/>
      <c r="AJ420" s="1334"/>
      <c r="AK420" s="1334"/>
      <c r="AL420" s="1335"/>
      <c r="AM420" s="1336"/>
      <c r="AN420" s="1336"/>
      <c r="AO420" s="1336"/>
      <c r="AP420" s="1336"/>
      <c r="AQ420" s="1336"/>
      <c r="AR420" s="1334"/>
      <c r="AS420" s="1334"/>
      <c r="AT420" s="1334"/>
      <c r="AU420" s="1334"/>
      <c r="AV420" s="1338"/>
      <c r="AW420" s="1334"/>
      <c r="AX420" s="1334"/>
      <c r="AY420" s="175"/>
      <c r="BG420">
        <v>24</v>
      </c>
    </row>
    <row r="421" spans="1:59" ht="24" customHeight="1">
      <c r="A421" s="175"/>
      <c r="B421" s="1333">
        <v>7</v>
      </c>
      <c r="C421" s="1333">
        <v>1</v>
      </c>
      <c r="D421" s="1334"/>
      <c r="E421" s="1334"/>
      <c r="F421" s="1334"/>
      <c r="G421" s="1334"/>
      <c r="H421" s="1334"/>
      <c r="I421" s="1334"/>
      <c r="J421" s="1334"/>
      <c r="K421" s="1334"/>
      <c r="L421" s="1334"/>
      <c r="M421" s="1334"/>
      <c r="N421" s="1334"/>
      <c r="O421" s="1334"/>
      <c r="P421" s="1334"/>
      <c r="Q421" s="1334"/>
      <c r="R421" s="1334"/>
      <c r="S421" s="1334"/>
      <c r="T421" s="1334"/>
      <c r="U421" s="1334"/>
      <c r="V421" s="1334"/>
      <c r="W421" s="1334"/>
      <c r="X421" s="1334"/>
      <c r="Y421" s="1334"/>
      <c r="Z421" s="1334"/>
      <c r="AA421" s="1334"/>
      <c r="AB421" s="1334"/>
      <c r="AC421" s="1334"/>
      <c r="AD421" s="1334"/>
      <c r="AE421" s="1334"/>
      <c r="AF421" s="1334"/>
      <c r="AG421" s="1334"/>
      <c r="AH421" s="1334"/>
      <c r="AI421" s="1334"/>
      <c r="AJ421" s="1334"/>
      <c r="AK421" s="1334"/>
      <c r="AL421" s="1335"/>
      <c r="AM421" s="1336"/>
      <c r="AN421" s="1336"/>
      <c r="AO421" s="1336"/>
      <c r="AP421" s="1336"/>
      <c r="AQ421" s="1336"/>
      <c r="AR421" s="1334"/>
      <c r="AS421" s="1334"/>
      <c r="AT421" s="1334"/>
      <c r="AU421" s="1334"/>
      <c r="AV421" s="1334"/>
      <c r="AW421" s="1334"/>
      <c r="AX421" s="1334"/>
      <c r="AY421" s="175"/>
      <c r="BG421">
        <v>24</v>
      </c>
    </row>
    <row r="422" spans="1:59" ht="24" customHeight="1">
      <c r="A422" s="175"/>
      <c r="B422" s="1333">
        <v>8</v>
      </c>
      <c r="C422" s="1333">
        <v>1</v>
      </c>
      <c r="D422" s="1334"/>
      <c r="E422" s="1334"/>
      <c r="F422" s="1334"/>
      <c r="G422" s="1334"/>
      <c r="H422" s="1334"/>
      <c r="I422" s="1334"/>
      <c r="J422" s="1334"/>
      <c r="K422" s="1334"/>
      <c r="L422" s="1334"/>
      <c r="M422" s="1334"/>
      <c r="N422" s="1334"/>
      <c r="O422" s="1334"/>
      <c r="P422" s="1334"/>
      <c r="Q422" s="1334"/>
      <c r="R422" s="1334"/>
      <c r="S422" s="1334"/>
      <c r="T422" s="1334"/>
      <c r="U422" s="1334"/>
      <c r="V422" s="1334"/>
      <c r="W422" s="1334"/>
      <c r="X422" s="1334"/>
      <c r="Y422" s="1334"/>
      <c r="Z422" s="1334"/>
      <c r="AA422" s="1334"/>
      <c r="AB422" s="1334"/>
      <c r="AC422" s="1334"/>
      <c r="AD422" s="1334"/>
      <c r="AE422" s="1334"/>
      <c r="AF422" s="1334"/>
      <c r="AG422" s="1334"/>
      <c r="AH422" s="1334"/>
      <c r="AI422" s="1334"/>
      <c r="AJ422" s="1334"/>
      <c r="AK422" s="1334"/>
      <c r="AL422" s="1335"/>
      <c r="AM422" s="1336"/>
      <c r="AN422" s="1336"/>
      <c r="AO422" s="1336"/>
      <c r="AP422" s="1336"/>
      <c r="AQ422" s="1336"/>
      <c r="AR422" s="1334"/>
      <c r="AS422" s="1334"/>
      <c r="AT422" s="1334"/>
      <c r="AU422" s="1334"/>
      <c r="AV422" s="1338"/>
      <c r="AW422" s="1334"/>
      <c r="AX422" s="1334"/>
      <c r="AY422" s="175"/>
      <c r="BG422">
        <v>24</v>
      </c>
    </row>
    <row r="423" spans="1:59" ht="24" customHeight="1">
      <c r="A423" s="175"/>
      <c r="B423" s="1333">
        <v>9</v>
      </c>
      <c r="C423" s="1333">
        <v>1</v>
      </c>
      <c r="D423" s="1337"/>
      <c r="E423" s="1337"/>
      <c r="F423" s="1337"/>
      <c r="G423" s="1337"/>
      <c r="H423" s="1337"/>
      <c r="I423" s="1337"/>
      <c r="J423" s="1337"/>
      <c r="K423" s="1337"/>
      <c r="L423" s="1337"/>
      <c r="M423" s="1337"/>
      <c r="N423" s="1334"/>
      <c r="O423" s="1334"/>
      <c r="P423" s="1334"/>
      <c r="Q423" s="1334"/>
      <c r="R423" s="1334"/>
      <c r="S423" s="1334"/>
      <c r="T423" s="1334"/>
      <c r="U423" s="1334"/>
      <c r="V423" s="1334"/>
      <c r="W423" s="1334"/>
      <c r="X423" s="1334"/>
      <c r="Y423" s="1334"/>
      <c r="Z423" s="1334"/>
      <c r="AA423" s="1334"/>
      <c r="AB423" s="1334"/>
      <c r="AC423" s="1334"/>
      <c r="AD423" s="1334"/>
      <c r="AE423" s="1334"/>
      <c r="AF423" s="1334"/>
      <c r="AG423" s="1334"/>
      <c r="AH423" s="1334"/>
      <c r="AI423" s="1334"/>
      <c r="AJ423" s="1334"/>
      <c r="AK423" s="1334"/>
      <c r="AL423" s="1335"/>
      <c r="AM423" s="1336"/>
      <c r="AN423" s="1336"/>
      <c r="AO423" s="1336"/>
      <c r="AP423" s="1336"/>
      <c r="AQ423" s="1336"/>
      <c r="AR423" s="1334"/>
      <c r="AS423" s="1334"/>
      <c r="AT423" s="1334"/>
      <c r="AU423" s="1334"/>
      <c r="AV423" s="1338"/>
      <c r="AW423" s="1334"/>
      <c r="AX423" s="1334"/>
      <c r="AY423" s="175"/>
      <c r="BG423">
        <v>24</v>
      </c>
    </row>
    <row r="424" spans="1:59" ht="24" customHeight="1">
      <c r="A424" s="175"/>
      <c r="B424" s="1333">
        <v>10</v>
      </c>
      <c r="C424" s="1333">
        <v>1</v>
      </c>
      <c r="D424" s="1334"/>
      <c r="E424" s="1334"/>
      <c r="F424" s="1334"/>
      <c r="G424" s="1334"/>
      <c r="H424" s="1334"/>
      <c r="I424" s="1334"/>
      <c r="J424" s="1334"/>
      <c r="K424" s="1334"/>
      <c r="L424" s="1334"/>
      <c r="M424" s="1334"/>
      <c r="N424" s="1334"/>
      <c r="O424" s="1334"/>
      <c r="P424" s="1334"/>
      <c r="Q424" s="1334"/>
      <c r="R424" s="1334"/>
      <c r="S424" s="1334"/>
      <c r="T424" s="1334"/>
      <c r="U424" s="1334"/>
      <c r="V424" s="1334"/>
      <c r="W424" s="1334"/>
      <c r="X424" s="1334"/>
      <c r="Y424" s="1334"/>
      <c r="Z424" s="1334"/>
      <c r="AA424" s="1334"/>
      <c r="AB424" s="1334"/>
      <c r="AC424" s="1334"/>
      <c r="AD424" s="1334"/>
      <c r="AE424" s="1334"/>
      <c r="AF424" s="1334"/>
      <c r="AG424" s="1334"/>
      <c r="AH424" s="1334"/>
      <c r="AI424" s="1334"/>
      <c r="AJ424" s="1334"/>
      <c r="AK424" s="1334"/>
      <c r="AL424" s="1335"/>
      <c r="AM424" s="1336"/>
      <c r="AN424" s="1336"/>
      <c r="AO424" s="1336"/>
      <c r="AP424" s="1336"/>
      <c r="AQ424" s="1336"/>
      <c r="AR424" s="1334"/>
      <c r="AS424" s="1334"/>
      <c r="AT424" s="1334"/>
      <c r="AU424" s="1334"/>
      <c r="AV424" s="1334"/>
      <c r="AW424" s="1334"/>
      <c r="AX424" s="1334"/>
      <c r="AY424" s="175"/>
      <c r="BG424">
        <v>24</v>
      </c>
    </row>
    <row r="425" spans="1:59" ht="13.5" customHeight="1">
      <c r="A425" s="175"/>
      <c r="B425" s="176"/>
      <c r="C425" s="176" t="s">
        <v>1396</v>
      </c>
      <c r="D425" s="176"/>
      <c r="E425" s="176"/>
      <c r="F425" s="176"/>
      <c r="G425" s="176"/>
      <c r="H425" s="176"/>
      <c r="I425" s="176"/>
      <c r="J425" s="176"/>
      <c r="K425" s="176"/>
      <c r="L425" s="176"/>
      <c r="M425" s="176"/>
      <c r="N425" s="176"/>
      <c r="O425" s="176"/>
      <c r="P425" s="176"/>
      <c r="Q425" s="176"/>
      <c r="R425" s="176"/>
      <c r="S425" s="176"/>
      <c r="T425" s="176"/>
      <c r="U425" s="176"/>
      <c r="V425" s="176"/>
      <c r="W425" s="176"/>
      <c r="X425" s="176"/>
      <c r="Y425" s="176"/>
      <c r="Z425" s="176"/>
      <c r="AA425" s="176"/>
      <c r="AB425" s="176"/>
      <c r="AC425" s="176"/>
      <c r="AD425" s="176"/>
      <c r="AE425" s="176"/>
      <c r="AF425" s="176"/>
      <c r="AG425" s="176"/>
      <c r="AH425" s="176"/>
      <c r="AI425" s="176"/>
      <c r="AJ425" s="176"/>
      <c r="AK425" s="176"/>
      <c r="AL425" s="175"/>
      <c r="AM425" s="175"/>
      <c r="AN425" s="175"/>
      <c r="AO425" s="175"/>
      <c r="AP425" s="175"/>
      <c r="AQ425" s="175"/>
      <c r="AR425" s="175"/>
      <c r="AS425" s="175"/>
      <c r="AT425" s="175"/>
      <c r="AU425" s="175"/>
      <c r="AV425" s="175"/>
      <c r="AW425" s="175"/>
      <c r="AX425" s="175"/>
      <c r="AY425" s="175"/>
      <c r="BG425">
        <v>13.5</v>
      </c>
    </row>
    <row r="426" spans="1:59" ht="34.5" customHeight="1">
      <c r="A426" s="175"/>
      <c r="B426" s="1333"/>
      <c r="C426" s="1333"/>
      <c r="D426" s="1340" t="s">
        <v>799</v>
      </c>
      <c r="E426" s="1340"/>
      <c r="F426" s="1340"/>
      <c r="G426" s="1340"/>
      <c r="H426" s="1340"/>
      <c r="I426" s="1340"/>
      <c r="J426" s="1340"/>
      <c r="K426" s="1340"/>
      <c r="L426" s="1340"/>
      <c r="M426" s="1340"/>
      <c r="N426" s="1340" t="s">
        <v>800</v>
      </c>
      <c r="O426" s="1340"/>
      <c r="P426" s="1340"/>
      <c r="Q426" s="1340"/>
      <c r="R426" s="1340"/>
      <c r="S426" s="1340"/>
      <c r="T426" s="1340"/>
      <c r="U426" s="1340"/>
      <c r="V426" s="1340"/>
      <c r="W426" s="1340"/>
      <c r="X426" s="1340"/>
      <c r="Y426" s="1340"/>
      <c r="Z426" s="1340"/>
      <c r="AA426" s="1340"/>
      <c r="AB426" s="1340"/>
      <c r="AC426" s="1340"/>
      <c r="AD426" s="1340"/>
      <c r="AE426" s="1340"/>
      <c r="AF426" s="1340"/>
      <c r="AG426" s="1340"/>
      <c r="AH426" s="1340"/>
      <c r="AI426" s="1340"/>
      <c r="AJ426" s="1340"/>
      <c r="AK426" s="1340"/>
      <c r="AL426" s="1341" t="s">
        <v>801</v>
      </c>
      <c r="AM426" s="1340"/>
      <c r="AN426" s="1340"/>
      <c r="AO426" s="1340"/>
      <c r="AP426" s="1340"/>
      <c r="AQ426" s="1340"/>
      <c r="AR426" s="1340" t="s">
        <v>27</v>
      </c>
      <c r="AS426" s="1340"/>
      <c r="AT426" s="1340"/>
      <c r="AU426" s="1340"/>
      <c r="AV426" s="1340" t="s">
        <v>28</v>
      </c>
      <c r="AW426" s="1340"/>
      <c r="AX426" s="1340"/>
      <c r="AY426" s="175"/>
      <c r="BG426">
        <v>34.5</v>
      </c>
    </row>
    <row r="427" spans="1:59" ht="24" customHeight="1">
      <c r="A427" s="175"/>
      <c r="B427" s="1333">
        <v>1</v>
      </c>
      <c r="C427" s="1333">
        <v>1</v>
      </c>
      <c r="D427" s="1337" t="s">
        <v>1483</v>
      </c>
      <c r="E427" s="1337"/>
      <c r="F427" s="1337"/>
      <c r="G427" s="1337"/>
      <c r="H427" s="1337"/>
      <c r="I427" s="1337"/>
      <c r="J427" s="1337"/>
      <c r="K427" s="1337"/>
      <c r="L427" s="1337"/>
      <c r="M427" s="1337"/>
      <c r="N427" s="1334" t="s">
        <v>1482</v>
      </c>
      <c r="O427" s="1334"/>
      <c r="P427" s="1334"/>
      <c r="Q427" s="1334"/>
      <c r="R427" s="1334"/>
      <c r="S427" s="1334"/>
      <c r="T427" s="1334"/>
      <c r="U427" s="1334"/>
      <c r="V427" s="1334"/>
      <c r="W427" s="1334"/>
      <c r="X427" s="1334"/>
      <c r="Y427" s="1334"/>
      <c r="Z427" s="1334"/>
      <c r="AA427" s="1334"/>
      <c r="AB427" s="1334"/>
      <c r="AC427" s="1334"/>
      <c r="AD427" s="1334"/>
      <c r="AE427" s="1334"/>
      <c r="AF427" s="1334"/>
      <c r="AG427" s="1334"/>
      <c r="AH427" s="1334"/>
      <c r="AI427" s="1334"/>
      <c r="AJ427" s="1334"/>
      <c r="AK427" s="1334"/>
      <c r="AL427" s="1335">
        <v>0.5</v>
      </c>
      <c r="AM427" s="1336"/>
      <c r="AN427" s="1336"/>
      <c r="AO427" s="1336"/>
      <c r="AP427" s="1336"/>
      <c r="AQ427" s="1336"/>
      <c r="AR427" s="1339" t="s">
        <v>224</v>
      </c>
      <c r="AS427" s="1339"/>
      <c r="AT427" s="1339"/>
      <c r="AU427" s="1339"/>
      <c r="AV427" s="1339" t="s">
        <v>816</v>
      </c>
      <c r="AW427" s="1339"/>
      <c r="AX427" s="1339"/>
      <c r="AY427" s="175"/>
      <c r="BG427">
        <v>24</v>
      </c>
    </row>
    <row r="428" spans="1:59" ht="24" customHeight="1">
      <c r="A428" s="175"/>
      <c r="B428" s="1333">
        <v>2</v>
      </c>
      <c r="C428" s="1333">
        <v>1</v>
      </c>
      <c r="D428" s="1334"/>
      <c r="E428" s="1334"/>
      <c r="F428" s="1334"/>
      <c r="G428" s="1334"/>
      <c r="H428" s="1334"/>
      <c r="I428" s="1334"/>
      <c r="J428" s="1334"/>
      <c r="K428" s="1334"/>
      <c r="L428" s="1334"/>
      <c r="M428" s="1334"/>
      <c r="N428" s="1334"/>
      <c r="O428" s="1334"/>
      <c r="P428" s="1334"/>
      <c r="Q428" s="1334"/>
      <c r="R428" s="1334"/>
      <c r="S428" s="1334"/>
      <c r="T428" s="1334"/>
      <c r="U428" s="1334"/>
      <c r="V428" s="1334"/>
      <c r="W428" s="1334"/>
      <c r="X428" s="1334"/>
      <c r="Y428" s="1334"/>
      <c r="Z428" s="1334"/>
      <c r="AA428" s="1334"/>
      <c r="AB428" s="1334"/>
      <c r="AC428" s="1334"/>
      <c r="AD428" s="1334"/>
      <c r="AE428" s="1334"/>
      <c r="AF428" s="1334"/>
      <c r="AG428" s="1334"/>
      <c r="AH428" s="1334"/>
      <c r="AI428" s="1334"/>
      <c r="AJ428" s="1334"/>
      <c r="AK428" s="1334"/>
      <c r="AL428" s="1335"/>
      <c r="AM428" s="1336"/>
      <c r="AN428" s="1336"/>
      <c r="AO428" s="1336"/>
      <c r="AP428" s="1336"/>
      <c r="AQ428" s="1336"/>
      <c r="AR428" s="1334"/>
      <c r="AS428" s="1334"/>
      <c r="AT428" s="1334"/>
      <c r="AU428" s="1334"/>
      <c r="AV428" s="1339"/>
      <c r="AW428" s="1339"/>
      <c r="AX428" s="1339"/>
      <c r="AY428" s="175"/>
      <c r="BG428">
        <v>24</v>
      </c>
    </row>
    <row r="429" spans="1:59" ht="24" customHeight="1">
      <c r="A429" s="175"/>
      <c r="B429" s="1333">
        <v>3</v>
      </c>
      <c r="C429" s="1333">
        <v>1</v>
      </c>
      <c r="D429" s="1334"/>
      <c r="E429" s="1334"/>
      <c r="F429" s="1334"/>
      <c r="G429" s="1334"/>
      <c r="H429" s="1334"/>
      <c r="I429" s="1334"/>
      <c r="J429" s="1334"/>
      <c r="K429" s="1334"/>
      <c r="L429" s="1334"/>
      <c r="M429" s="1334"/>
      <c r="N429" s="1334"/>
      <c r="O429" s="1334"/>
      <c r="P429" s="1334"/>
      <c r="Q429" s="1334"/>
      <c r="R429" s="1334"/>
      <c r="S429" s="1334"/>
      <c r="T429" s="1334"/>
      <c r="U429" s="1334"/>
      <c r="V429" s="1334"/>
      <c r="W429" s="1334"/>
      <c r="X429" s="1334"/>
      <c r="Y429" s="1334"/>
      <c r="Z429" s="1334"/>
      <c r="AA429" s="1334"/>
      <c r="AB429" s="1334"/>
      <c r="AC429" s="1334"/>
      <c r="AD429" s="1334"/>
      <c r="AE429" s="1334"/>
      <c r="AF429" s="1334"/>
      <c r="AG429" s="1334"/>
      <c r="AH429" s="1334"/>
      <c r="AI429" s="1334"/>
      <c r="AJ429" s="1334"/>
      <c r="AK429" s="1334"/>
      <c r="AL429" s="1335"/>
      <c r="AM429" s="1336"/>
      <c r="AN429" s="1336"/>
      <c r="AO429" s="1336"/>
      <c r="AP429" s="1336"/>
      <c r="AQ429" s="1336"/>
      <c r="AR429" s="1334"/>
      <c r="AS429" s="1334"/>
      <c r="AT429" s="1334"/>
      <c r="AU429" s="1334"/>
      <c r="AV429" s="1339"/>
      <c r="AW429" s="1339"/>
      <c r="AX429" s="1339"/>
      <c r="AY429" s="175"/>
      <c r="BG429">
        <v>24</v>
      </c>
    </row>
    <row r="430" spans="1:59" ht="24" customHeight="1">
      <c r="A430" s="175"/>
      <c r="B430" s="1333">
        <v>4</v>
      </c>
      <c r="C430" s="1333">
        <v>1</v>
      </c>
      <c r="D430" s="1334"/>
      <c r="E430" s="1334"/>
      <c r="F430" s="1334"/>
      <c r="G430" s="1334"/>
      <c r="H430" s="1334"/>
      <c r="I430" s="1334"/>
      <c r="J430" s="1334"/>
      <c r="K430" s="1334"/>
      <c r="L430" s="1334"/>
      <c r="M430" s="1334"/>
      <c r="N430" s="1334"/>
      <c r="O430" s="1334"/>
      <c r="P430" s="1334"/>
      <c r="Q430" s="1334"/>
      <c r="R430" s="1334"/>
      <c r="S430" s="1334"/>
      <c r="T430" s="1334"/>
      <c r="U430" s="1334"/>
      <c r="V430" s="1334"/>
      <c r="W430" s="1334"/>
      <c r="X430" s="1334"/>
      <c r="Y430" s="1334"/>
      <c r="Z430" s="1334"/>
      <c r="AA430" s="1334"/>
      <c r="AB430" s="1334"/>
      <c r="AC430" s="1334"/>
      <c r="AD430" s="1334"/>
      <c r="AE430" s="1334"/>
      <c r="AF430" s="1334"/>
      <c r="AG430" s="1334"/>
      <c r="AH430" s="1334"/>
      <c r="AI430" s="1334"/>
      <c r="AJ430" s="1334"/>
      <c r="AK430" s="1334"/>
      <c r="AL430" s="1335"/>
      <c r="AM430" s="1336"/>
      <c r="AN430" s="1336"/>
      <c r="AO430" s="1336"/>
      <c r="AP430" s="1336"/>
      <c r="AQ430" s="1336"/>
      <c r="AR430" s="1334"/>
      <c r="AS430" s="1334"/>
      <c r="AT430" s="1334"/>
      <c r="AU430" s="1334"/>
      <c r="AV430" s="1339"/>
      <c r="AW430" s="1339"/>
      <c r="AX430" s="1339"/>
      <c r="AY430" s="175"/>
      <c r="BG430">
        <v>24</v>
      </c>
    </row>
    <row r="431" spans="1:59" ht="24" customHeight="1">
      <c r="A431" s="175"/>
      <c r="B431" s="1333">
        <v>5</v>
      </c>
      <c r="C431" s="1333">
        <v>1</v>
      </c>
      <c r="D431" s="1334"/>
      <c r="E431" s="1334"/>
      <c r="F431" s="1334"/>
      <c r="G431" s="1334"/>
      <c r="H431" s="1334"/>
      <c r="I431" s="1334"/>
      <c r="J431" s="1334"/>
      <c r="K431" s="1334"/>
      <c r="L431" s="1334"/>
      <c r="M431" s="1334"/>
      <c r="N431" s="1334"/>
      <c r="O431" s="1334"/>
      <c r="P431" s="1334"/>
      <c r="Q431" s="1334"/>
      <c r="R431" s="1334"/>
      <c r="S431" s="1334"/>
      <c r="T431" s="1334"/>
      <c r="U431" s="1334"/>
      <c r="V431" s="1334"/>
      <c r="W431" s="1334"/>
      <c r="X431" s="1334"/>
      <c r="Y431" s="1334"/>
      <c r="Z431" s="1334"/>
      <c r="AA431" s="1334"/>
      <c r="AB431" s="1334"/>
      <c r="AC431" s="1334"/>
      <c r="AD431" s="1334"/>
      <c r="AE431" s="1334"/>
      <c r="AF431" s="1334"/>
      <c r="AG431" s="1334"/>
      <c r="AH431" s="1334"/>
      <c r="AI431" s="1334"/>
      <c r="AJ431" s="1334"/>
      <c r="AK431" s="1334"/>
      <c r="AL431" s="1335"/>
      <c r="AM431" s="1336"/>
      <c r="AN431" s="1336"/>
      <c r="AO431" s="1336"/>
      <c r="AP431" s="1336"/>
      <c r="AQ431" s="1336"/>
      <c r="AR431" s="1334"/>
      <c r="AS431" s="1334"/>
      <c r="AT431" s="1334"/>
      <c r="AU431" s="1334"/>
      <c r="AV431" s="1339"/>
      <c r="AW431" s="1339"/>
      <c r="AX431" s="1339"/>
      <c r="AY431" s="175"/>
      <c r="BG431">
        <v>24</v>
      </c>
    </row>
    <row r="432" spans="1:59" ht="24" customHeight="1">
      <c r="A432" s="175"/>
      <c r="B432" s="1333">
        <v>6</v>
      </c>
      <c r="C432" s="1333">
        <v>1</v>
      </c>
      <c r="D432" s="1334"/>
      <c r="E432" s="1334"/>
      <c r="F432" s="1334"/>
      <c r="G432" s="1334"/>
      <c r="H432" s="1334"/>
      <c r="I432" s="1334"/>
      <c r="J432" s="1334"/>
      <c r="K432" s="1334"/>
      <c r="L432" s="1334"/>
      <c r="M432" s="1334"/>
      <c r="N432" s="1334"/>
      <c r="O432" s="1334"/>
      <c r="P432" s="1334"/>
      <c r="Q432" s="1334"/>
      <c r="R432" s="1334"/>
      <c r="S432" s="1334"/>
      <c r="T432" s="1334"/>
      <c r="U432" s="1334"/>
      <c r="V432" s="1334"/>
      <c r="W432" s="1334"/>
      <c r="X432" s="1334"/>
      <c r="Y432" s="1334"/>
      <c r="Z432" s="1334"/>
      <c r="AA432" s="1334"/>
      <c r="AB432" s="1334"/>
      <c r="AC432" s="1334"/>
      <c r="AD432" s="1334"/>
      <c r="AE432" s="1334"/>
      <c r="AF432" s="1334"/>
      <c r="AG432" s="1334"/>
      <c r="AH432" s="1334"/>
      <c r="AI432" s="1334"/>
      <c r="AJ432" s="1334"/>
      <c r="AK432" s="1334"/>
      <c r="AL432" s="1335"/>
      <c r="AM432" s="1336"/>
      <c r="AN432" s="1336"/>
      <c r="AO432" s="1336"/>
      <c r="AP432" s="1336"/>
      <c r="AQ432" s="1336"/>
      <c r="AR432" s="1334"/>
      <c r="AS432" s="1334"/>
      <c r="AT432" s="1334"/>
      <c r="AU432" s="1334"/>
      <c r="AV432" s="1338"/>
      <c r="AW432" s="1334"/>
      <c r="AX432" s="1334"/>
      <c r="AY432" s="175"/>
      <c r="BG432">
        <v>24</v>
      </c>
    </row>
    <row r="433" spans="1:59" ht="24" customHeight="1">
      <c r="A433" s="175"/>
      <c r="B433" s="1333">
        <v>7</v>
      </c>
      <c r="C433" s="1333">
        <v>1</v>
      </c>
      <c r="D433" s="1334"/>
      <c r="E433" s="1334"/>
      <c r="F433" s="1334"/>
      <c r="G433" s="1334"/>
      <c r="H433" s="1334"/>
      <c r="I433" s="1334"/>
      <c r="J433" s="1334"/>
      <c r="K433" s="1334"/>
      <c r="L433" s="1334"/>
      <c r="M433" s="1334"/>
      <c r="N433" s="1334"/>
      <c r="O433" s="1334"/>
      <c r="P433" s="1334"/>
      <c r="Q433" s="1334"/>
      <c r="R433" s="1334"/>
      <c r="S433" s="1334"/>
      <c r="T433" s="1334"/>
      <c r="U433" s="1334"/>
      <c r="V433" s="1334"/>
      <c r="W433" s="1334"/>
      <c r="X433" s="1334"/>
      <c r="Y433" s="1334"/>
      <c r="Z433" s="1334"/>
      <c r="AA433" s="1334"/>
      <c r="AB433" s="1334"/>
      <c r="AC433" s="1334"/>
      <c r="AD433" s="1334"/>
      <c r="AE433" s="1334"/>
      <c r="AF433" s="1334"/>
      <c r="AG433" s="1334"/>
      <c r="AH433" s="1334"/>
      <c r="AI433" s="1334"/>
      <c r="AJ433" s="1334"/>
      <c r="AK433" s="1334"/>
      <c r="AL433" s="1335"/>
      <c r="AM433" s="1336"/>
      <c r="AN433" s="1336"/>
      <c r="AO433" s="1336"/>
      <c r="AP433" s="1336"/>
      <c r="AQ433" s="1336"/>
      <c r="AR433" s="1334"/>
      <c r="AS433" s="1334"/>
      <c r="AT433" s="1334"/>
      <c r="AU433" s="1334"/>
      <c r="AV433" s="1334"/>
      <c r="AW433" s="1334"/>
      <c r="AX433" s="1334"/>
      <c r="AY433" s="175"/>
      <c r="BG433">
        <v>24</v>
      </c>
    </row>
    <row r="434" spans="1:59" ht="24" customHeight="1">
      <c r="A434" s="175"/>
      <c r="B434" s="1333">
        <v>8</v>
      </c>
      <c r="C434" s="1333">
        <v>1</v>
      </c>
      <c r="D434" s="1334"/>
      <c r="E434" s="1334"/>
      <c r="F434" s="1334"/>
      <c r="G434" s="1334"/>
      <c r="H434" s="1334"/>
      <c r="I434" s="1334"/>
      <c r="J434" s="1334"/>
      <c r="K434" s="1334"/>
      <c r="L434" s="1334"/>
      <c r="M434" s="1334"/>
      <c r="N434" s="1334"/>
      <c r="O434" s="1334"/>
      <c r="P434" s="1334"/>
      <c r="Q434" s="1334"/>
      <c r="R434" s="1334"/>
      <c r="S434" s="1334"/>
      <c r="T434" s="1334"/>
      <c r="U434" s="1334"/>
      <c r="V434" s="1334"/>
      <c r="W434" s="1334"/>
      <c r="X434" s="1334"/>
      <c r="Y434" s="1334"/>
      <c r="Z434" s="1334"/>
      <c r="AA434" s="1334"/>
      <c r="AB434" s="1334"/>
      <c r="AC434" s="1334"/>
      <c r="AD434" s="1334"/>
      <c r="AE434" s="1334"/>
      <c r="AF434" s="1334"/>
      <c r="AG434" s="1334"/>
      <c r="AH434" s="1334"/>
      <c r="AI434" s="1334"/>
      <c r="AJ434" s="1334"/>
      <c r="AK434" s="1334"/>
      <c r="AL434" s="1335"/>
      <c r="AM434" s="1336"/>
      <c r="AN434" s="1336"/>
      <c r="AO434" s="1336"/>
      <c r="AP434" s="1336"/>
      <c r="AQ434" s="1336"/>
      <c r="AR434" s="1334"/>
      <c r="AS434" s="1334"/>
      <c r="AT434" s="1334"/>
      <c r="AU434" s="1334"/>
      <c r="AV434" s="1338"/>
      <c r="AW434" s="1334"/>
      <c r="AX434" s="1334"/>
      <c r="AY434" s="175"/>
      <c r="BG434">
        <v>24</v>
      </c>
    </row>
    <row r="435" spans="1:59" ht="24" customHeight="1">
      <c r="A435" s="175"/>
      <c r="B435" s="1333">
        <v>9</v>
      </c>
      <c r="C435" s="1333">
        <v>1</v>
      </c>
      <c r="D435" s="1337"/>
      <c r="E435" s="1337"/>
      <c r="F435" s="1337"/>
      <c r="G435" s="1337"/>
      <c r="H435" s="1337"/>
      <c r="I435" s="1337"/>
      <c r="J435" s="1337"/>
      <c r="K435" s="1337"/>
      <c r="L435" s="1337"/>
      <c r="M435" s="1337"/>
      <c r="N435" s="1334"/>
      <c r="O435" s="1334"/>
      <c r="P435" s="1334"/>
      <c r="Q435" s="1334"/>
      <c r="R435" s="1334"/>
      <c r="S435" s="1334"/>
      <c r="T435" s="1334"/>
      <c r="U435" s="1334"/>
      <c r="V435" s="1334"/>
      <c r="W435" s="1334"/>
      <c r="X435" s="1334"/>
      <c r="Y435" s="1334"/>
      <c r="Z435" s="1334"/>
      <c r="AA435" s="1334"/>
      <c r="AB435" s="1334"/>
      <c r="AC435" s="1334"/>
      <c r="AD435" s="1334"/>
      <c r="AE435" s="1334"/>
      <c r="AF435" s="1334"/>
      <c r="AG435" s="1334"/>
      <c r="AH435" s="1334"/>
      <c r="AI435" s="1334"/>
      <c r="AJ435" s="1334"/>
      <c r="AK435" s="1334"/>
      <c r="AL435" s="1335"/>
      <c r="AM435" s="1336"/>
      <c r="AN435" s="1336"/>
      <c r="AO435" s="1336"/>
      <c r="AP435" s="1336"/>
      <c r="AQ435" s="1336"/>
      <c r="AR435" s="1334"/>
      <c r="AS435" s="1334"/>
      <c r="AT435" s="1334"/>
      <c r="AU435" s="1334"/>
      <c r="AV435" s="1338"/>
      <c r="AW435" s="1334"/>
      <c r="AX435" s="1334"/>
      <c r="AY435" s="175"/>
      <c r="BG435">
        <v>24</v>
      </c>
    </row>
    <row r="436" spans="1:59" ht="24" customHeight="1">
      <c r="A436" s="175"/>
      <c r="B436" s="1333">
        <v>10</v>
      </c>
      <c r="C436" s="1333">
        <v>1</v>
      </c>
      <c r="D436" s="1334"/>
      <c r="E436" s="1334"/>
      <c r="F436" s="1334"/>
      <c r="G436" s="1334"/>
      <c r="H436" s="1334"/>
      <c r="I436" s="1334"/>
      <c r="J436" s="1334"/>
      <c r="K436" s="1334"/>
      <c r="L436" s="1334"/>
      <c r="M436" s="1334"/>
      <c r="N436" s="1334"/>
      <c r="O436" s="1334"/>
      <c r="P436" s="1334"/>
      <c r="Q436" s="1334"/>
      <c r="R436" s="1334"/>
      <c r="S436" s="1334"/>
      <c r="T436" s="1334"/>
      <c r="U436" s="1334"/>
      <c r="V436" s="1334"/>
      <c r="W436" s="1334"/>
      <c r="X436" s="1334"/>
      <c r="Y436" s="1334"/>
      <c r="Z436" s="1334"/>
      <c r="AA436" s="1334"/>
      <c r="AB436" s="1334"/>
      <c r="AC436" s="1334"/>
      <c r="AD436" s="1334"/>
      <c r="AE436" s="1334"/>
      <c r="AF436" s="1334"/>
      <c r="AG436" s="1334"/>
      <c r="AH436" s="1334"/>
      <c r="AI436" s="1334"/>
      <c r="AJ436" s="1334"/>
      <c r="AK436" s="1334"/>
      <c r="AL436" s="1335"/>
      <c r="AM436" s="1336"/>
      <c r="AN436" s="1336"/>
      <c r="AO436" s="1336"/>
      <c r="AP436" s="1336"/>
      <c r="AQ436" s="1336"/>
      <c r="AR436" s="1334"/>
      <c r="AS436" s="1334"/>
      <c r="AT436" s="1334"/>
      <c r="AU436" s="1334"/>
      <c r="AV436" s="1334"/>
      <c r="AW436" s="1334"/>
      <c r="AX436" s="1334"/>
      <c r="AY436" s="175"/>
      <c r="BG436">
        <v>24</v>
      </c>
    </row>
    <row r="437" spans="1:59" ht="9.9499999999999993" customHeight="1"/>
    <row r="438" spans="1:59" ht="9.9499999999999993" customHeight="1"/>
    <row r="439" spans="1:59" ht="21.75" customHeight="1" thickBot="1">
      <c r="AK439" s="1258"/>
      <c r="AL439" s="1258"/>
      <c r="AM439" s="1258"/>
      <c r="AN439" s="1258"/>
      <c r="AO439" s="1258"/>
      <c r="AP439" s="1258"/>
      <c r="AQ439" s="1258"/>
      <c r="AR439" s="1259" t="s">
        <v>112</v>
      </c>
      <c r="AS439" s="1259"/>
      <c r="AT439" s="1259"/>
      <c r="AU439" s="1259"/>
      <c r="AV439" s="1259"/>
      <c r="AW439" s="1259"/>
      <c r="AX439" s="1259"/>
      <c r="AY439" s="1259"/>
      <c r="BG439">
        <v>21.75</v>
      </c>
    </row>
    <row r="440" spans="1:59" ht="21" customHeight="1">
      <c r="B440" s="1260" t="s">
        <v>113</v>
      </c>
      <c r="C440" s="1261"/>
      <c r="D440" s="1261"/>
      <c r="E440" s="1261"/>
      <c r="F440" s="1261"/>
      <c r="G440" s="1261"/>
      <c r="H440" s="1329" t="s">
        <v>1345</v>
      </c>
      <c r="I440" s="1330"/>
      <c r="J440" s="1330"/>
      <c r="K440" s="1330"/>
      <c r="L440" s="1330"/>
      <c r="M440" s="1330"/>
      <c r="N440" s="1330"/>
      <c r="O440" s="1330"/>
      <c r="P440" s="1330"/>
      <c r="Q440" s="1330"/>
      <c r="R440" s="1330"/>
      <c r="S440" s="1330"/>
      <c r="T440" s="1330"/>
      <c r="U440" s="1330"/>
      <c r="V440" s="1330"/>
      <c r="W440" s="1330"/>
      <c r="X440" s="1330"/>
      <c r="Y440" s="1330"/>
      <c r="Z440" s="1265" t="s">
        <v>812</v>
      </c>
      <c r="AA440" s="1266"/>
      <c r="AB440" s="1266"/>
      <c r="AC440" s="1266"/>
      <c r="AD440" s="1266"/>
      <c r="AE440" s="1267"/>
      <c r="AF440" s="1331" t="s">
        <v>101</v>
      </c>
      <c r="AG440" s="1331"/>
      <c r="AH440" s="1331"/>
      <c r="AI440" s="1331"/>
      <c r="AJ440" s="1331"/>
      <c r="AK440" s="1331"/>
      <c r="AL440" s="1331"/>
      <c r="AM440" s="1331"/>
      <c r="AN440" s="1331"/>
      <c r="AO440" s="1331"/>
      <c r="AP440" s="1331"/>
      <c r="AQ440" s="1332"/>
      <c r="AR440" s="1268" t="s">
        <v>1</v>
      </c>
      <c r="AS440" s="1266"/>
      <c r="AT440" s="1266"/>
      <c r="AU440" s="1266"/>
      <c r="AV440" s="1266"/>
      <c r="AW440" s="1266"/>
      <c r="AX440" s="1266"/>
      <c r="AY440" s="1269"/>
      <c r="BG440">
        <v>21</v>
      </c>
    </row>
    <row r="441" spans="1:59" ht="28.35" customHeight="1">
      <c r="B441" s="1235" t="s">
        <v>59</v>
      </c>
      <c r="C441" s="1236"/>
      <c r="D441" s="1236"/>
      <c r="E441" s="1236"/>
      <c r="F441" s="1236"/>
      <c r="G441" s="1237"/>
      <c r="H441" s="1238" t="s">
        <v>816</v>
      </c>
      <c r="I441" s="1239"/>
      <c r="J441" s="1239"/>
      <c r="K441" s="1239"/>
      <c r="L441" s="1239"/>
      <c r="M441" s="1239"/>
      <c r="N441" s="1239"/>
      <c r="O441" s="1239"/>
      <c r="P441" s="1239"/>
      <c r="Q441" s="1239"/>
      <c r="R441" s="1239"/>
      <c r="S441" s="1239"/>
      <c r="T441" s="1239"/>
      <c r="U441" s="1239"/>
      <c r="V441" s="1239"/>
      <c r="W441" s="1324"/>
      <c r="X441" s="1324"/>
      <c r="Y441" s="1324"/>
      <c r="Z441" s="1241" t="s">
        <v>2</v>
      </c>
      <c r="AA441" s="1242"/>
      <c r="AB441" s="1242"/>
      <c r="AC441" s="1242"/>
      <c r="AD441" s="1242"/>
      <c r="AE441" s="1243"/>
      <c r="AF441" s="1325" t="s">
        <v>1290</v>
      </c>
      <c r="AG441" s="1325"/>
      <c r="AH441" s="1325"/>
      <c r="AI441" s="1325"/>
      <c r="AJ441" s="1325"/>
      <c r="AK441" s="1325"/>
      <c r="AL441" s="1325"/>
      <c r="AM441" s="1325"/>
      <c r="AN441" s="1325"/>
      <c r="AO441" s="1325"/>
      <c r="AP441" s="1325"/>
      <c r="AQ441" s="1326"/>
      <c r="AR441" s="1244" t="s">
        <v>1363</v>
      </c>
      <c r="AS441" s="1245"/>
      <c r="AT441" s="1245"/>
      <c r="AU441" s="1245"/>
      <c r="AV441" s="1245"/>
      <c r="AW441" s="1245"/>
      <c r="AX441" s="1245"/>
      <c r="AY441" s="1246"/>
      <c r="BG441">
        <v>28.25</v>
      </c>
    </row>
    <row r="442" spans="1:59" ht="30.75" customHeight="1">
      <c r="B442" s="1247" t="s">
        <v>3</v>
      </c>
      <c r="C442" s="1248"/>
      <c r="D442" s="1248"/>
      <c r="E442" s="1248"/>
      <c r="F442" s="1248"/>
      <c r="G442" s="1248"/>
      <c r="H442" s="1249" t="s">
        <v>103</v>
      </c>
      <c r="I442" s="1250"/>
      <c r="J442" s="1250"/>
      <c r="K442" s="1250"/>
      <c r="L442" s="1250"/>
      <c r="M442" s="1250"/>
      <c r="N442" s="1250"/>
      <c r="O442" s="1250"/>
      <c r="P442" s="1250"/>
      <c r="Q442" s="1250"/>
      <c r="R442" s="1250"/>
      <c r="S442" s="1250"/>
      <c r="T442" s="1250"/>
      <c r="U442" s="1250"/>
      <c r="V442" s="1250"/>
      <c r="W442" s="1250"/>
      <c r="X442" s="1250"/>
      <c r="Y442" s="1250"/>
      <c r="Z442" s="1251" t="s">
        <v>76</v>
      </c>
      <c r="AA442" s="1252"/>
      <c r="AB442" s="1252"/>
      <c r="AC442" s="1252"/>
      <c r="AD442" s="1252"/>
      <c r="AE442" s="1253"/>
      <c r="AF442" s="1327" t="s">
        <v>108</v>
      </c>
      <c r="AG442" s="1327"/>
      <c r="AH442" s="1327"/>
      <c r="AI442" s="1327"/>
      <c r="AJ442" s="1327"/>
      <c r="AK442" s="1327"/>
      <c r="AL442" s="1327"/>
      <c r="AM442" s="1327"/>
      <c r="AN442" s="1327"/>
      <c r="AO442" s="1327"/>
      <c r="AP442" s="1327"/>
      <c r="AQ442" s="1327"/>
      <c r="AR442" s="1250"/>
      <c r="AS442" s="1250"/>
      <c r="AT442" s="1250"/>
      <c r="AU442" s="1250"/>
      <c r="AV442" s="1250"/>
      <c r="AW442" s="1250"/>
      <c r="AX442" s="1250"/>
      <c r="AY442" s="1328"/>
      <c r="BG442">
        <v>30.75</v>
      </c>
    </row>
    <row r="443" spans="1:59" ht="18" customHeight="1">
      <c r="B443" s="1212" t="s">
        <v>1291</v>
      </c>
      <c r="C443" s="1213"/>
      <c r="D443" s="1213"/>
      <c r="E443" s="1213"/>
      <c r="F443" s="1213"/>
      <c r="G443" s="1213"/>
      <c r="H443" s="1313" t="s">
        <v>1484</v>
      </c>
      <c r="I443" s="1314"/>
      <c r="J443" s="1314"/>
      <c r="K443" s="1314"/>
      <c r="L443" s="1314"/>
      <c r="M443" s="1314"/>
      <c r="N443" s="1314"/>
      <c r="O443" s="1314"/>
      <c r="P443" s="1314"/>
      <c r="Q443" s="1314"/>
      <c r="R443" s="1314"/>
      <c r="S443" s="1314"/>
      <c r="T443" s="1314"/>
      <c r="U443" s="1314"/>
      <c r="V443" s="1314"/>
      <c r="W443" s="1315"/>
      <c r="X443" s="1315"/>
      <c r="Y443" s="1315"/>
      <c r="Z443" s="1222" t="s">
        <v>815</v>
      </c>
      <c r="AA443" s="1080"/>
      <c r="AB443" s="1080"/>
      <c r="AC443" s="1080"/>
      <c r="AD443" s="1080"/>
      <c r="AE443" s="1081"/>
      <c r="AF443" s="1319" t="s">
        <v>1485</v>
      </c>
      <c r="AG443" s="1320"/>
      <c r="AH443" s="1320"/>
      <c r="AI443" s="1320"/>
      <c r="AJ443" s="1320"/>
      <c r="AK443" s="1320"/>
      <c r="AL443" s="1320"/>
      <c r="AM443" s="1320"/>
      <c r="AN443" s="1320"/>
      <c r="AO443" s="1320"/>
      <c r="AP443" s="1320"/>
      <c r="AQ443" s="1320"/>
      <c r="AR443" s="1320"/>
      <c r="AS443" s="1320"/>
      <c r="AT443" s="1320"/>
      <c r="AU443" s="1320"/>
      <c r="AV443" s="1320"/>
      <c r="AW443" s="1320"/>
      <c r="AX443" s="1320"/>
      <c r="AY443" s="1321"/>
      <c r="BG443">
        <v>18</v>
      </c>
    </row>
    <row r="444" spans="1:59" ht="24" customHeight="1">
      <c r="B444" s="1214"/>
      <c r="C444" s="1215"/>
      <c r="D444" s="1215"/>
      <c r="E444" s="1215"/>
      <c r="F444" s="1215"/>
      <c r="G444" s="1215"/>
      <c r="H444" s="1316"/>
      <c r="I444" s="1317"/>
      <c r="J444" s="1317"/>
      <c r="K444" s="1317"/>
      <c r="L444" s="1317"/>
      <c r="M444" s="1317"/>
      <c r="N444" s="1317"/>
      <c r="O444" s="1317"/>
      <c r="P444" s="1317"/>
      <c r="Q444" s="1317"/>
      <c r="R444" s="1317"/>
      <c r="S444" s="1317"/>
      <c r="T444" s="1317"/>
      <c r="U444" s="1317"/>
      <c r="V444" s="1317"/>
      <c r="W444" s="1318"/>
      <c r="X444" s="1318"/>
      <c r="Y444" s="1318"/>
      <c r="Z444" s="1223"/>
      <c r="AA444" s="1080"/>
      <c r="AB444" s="1080"/>
      <c r="AC444" s="1080"/>
      <c r="AD444" s="1080"/>
      <c r="AE444" s="1081"/>
      <c r="AF444" s="1322"/>
      <c r="AG444" s="1322"/>
      <c r="AH444" s="1322"/>
      <c r="AI444" s="1322"/>
      <c r="AJ444" s="1322"/>
      <c r="AK444" s="1322"/>
      <c r="AL444" s="1322"/>
      <c r="AM444" s="1322"/>
      <c r="AN444" s="1322"/>
      <c r="AO444" s="1322"/>
      <c r="AP444" s="1322"/>
      <c r="AQ444" s="1322"/>
      <c r="AR444" s="1322"/>
      <c r="AS444" s="1322"/>
      <c r="AT444" s="1322"/>
      <c r="AU444" s="1322"/>
      <c r="AV444" s="1322"/>
      <c r="AW444" s="1322"/>
      <c r="AX444" s="1322"/>
      <c r="AY444" s="1323"/>
      <c r="BG444">
        <v>24</v>
      </c>
    </row>
    <row r="445" spans="1:59" ht="29.25" customHeight="1">
      <c r="B445" s="1229" t="s">
        <v>4</v>
      </c>
      <c r="C445" s="1230"/>
      <c r="D445" s="1230"/>
      <c r="E445" s="1230"/>
      <c r="F445" s="1230"/>
      <c r="G445" s="1231"/>
      <c r="H445" s="1232" t="s">
        <v>133</v>
      </c>
      <c r="I445" s="1233"/>
      <c r="J445" s="1233"/>
      <c r="K445" s="1233"/>
      <c r="L445" s="1233"/>
      <c r="M445" s="1233"/>
      <c r="N445" s="1233"/>
      <c r="O445" s="1233"/>
      <c r="P445" s="1233"/>
      <c r="Q445" s="1233"/>
      <c r="R445" s="1233"/>
      <c r="S445" s="1233"/>
      <c r="T445" s="1233"/>
      <c r="U445" s="1233"/>
      <c r="V445" s="1233"/>
      <c r="W445" s="1233"/>
      <c r="X445" s="1233"/>
      <c r="Y445" s="1233"/>
      <c r="Z445" s="1233"/>
      <c r="AA445" s="1233"/>
      <c r="AB445" s="1233"/>
      <c r="AC445" s="1233"/>
      <c r="AD445" s="1233"/>
      <c r="AE445" s="1233"/>
      <c r="AF445" s="1233"/>
      <c r="AG445" s="1233"/>
      <c r="AH445" s="1233"/>
      <c r="AI445" s="1233"/>
      <c r="AJ445" s="1233"/>
      <c r="AK445" s="1233"/>
      <c r="AL445" s="1233"/>
      <c r="AM445" s="1233"/>
      <c r="AN445" s="1233"/>
      <c r="AO445" s="1233"/>
      <c r="AP445" s="1233"/>
      <c r="AQ445" s="1233"/>
      <c r="AR445" s="1233"/>
      <c r="AS445" s="1233"/>
      <c r="AT445" s="1233"/>
      <c r="AU445" s="1233"/>
      <c r="AV445" s="1233"/>
      <c r="AW445" s="1233"/>
      <c r="AX445" s="1233"/>
      <c r="AY445" s="1234"/>
      <c r="BG445">
        <v>29.25</v>
      </c>
    </row>
    <row r="446" spans="1:59" ht="21" customHeight="1">
      <c r="B446" s="1199" t="s">
        <v>1366</v>
      </c>
      <c r="C446" s="1200"/>
      <c r="D446" s="1200"/>
      <c r="E446" s="1200"/>
      <c r="F446" s="1200"/>
      <c r="G446" s="1201"/>
      <c r="H446" s="1205"/>
      <c r="I446" s="1206"/>
      <c r="J446" s="1206"/>
      <c r="K446" s="1206"/>
      <c r="L446" s="1206"/>
      <c r="M446" s="1206"/>
      <c r="N446" s="1206"/>
      <c r="O446" s="1206"/>
      <c r="P446" s="1206"/>
      <c r="Q446" s="1171" t="s">
        <v>1300</v>
      </c>
      <c r="R446" s="1172"/>
      <c r="S446" s="1172"/>
      <c r="T446" s="1172"/>
      <c r="U446" s="1172"/>
      <c r="V446" s="1172"/>
      <c r="W446" s="1207"/>
      <c r="X446" s="1171" t="s">
        <v>1301</v>
      </c>
      <c r="Y446" s="1172"/>
      <c r="Z446" s="1172"/>
      <c r="AA446" s="1172"/>
      <c r="AB446" s="1172"/>
      <c r="AC446" s="1172"/>
      <c r="AD446" s="1207"/>
      <c r="AE446" s="1171" t="s">
        <v>1302</v>
      </c>
      <c r="AF446" s="1172"/>
      <c r="AG446" s="1172"/>
      <c r="AH446" s="1172"/>
      <c r="AI446" s="1172"/>
      <c r="AJ446" s="1172"/>
      <c r="AK446" s="1207"/>
      <c r="AL446" s="1171" t="s">
        <v>1303</v>
      </c>
      <c r="AM446" s="1172"/>
      <c r="AN446" s="1172"/>
      <c r="AO446" s="1172"/>
      <c r="AP446" s="1172"/>
      <c r="AQ446" s="1172"/>
      <c r="AR446" s="1207"/>
      <c r="AS446" s="1171" t="s">
        <v>513</v>
      </c>
      <c r="AT446" s="1172"/>
      <c r="AU446" s="1172"/>
      <c r="AV446" s="1172"/>
      <c r="AW446" s="1172"/>
      <c r="AX446" s="1172"/>
      <c r="AY446" s="1173"/>
      <c r="BG446">
        <v>21</v>
      </c>
    </row>
    <row r="447" spans="1:59" ht="21" customHeight="1">
      <c r="B447" s="1107"/>
      <c r="C447" s="1108"/>
      <c r="D447" s="1108"/>
      <c r="E447" s="1108"/>
      <c r="F447" s="1108"/>
      <c r="G447" s="1109"/>
      <c r="H447" s="1174" t="s">
        <v>5</v>
      </c>
      <c r="I447" s="1175"/>
      <c r="J447" s="1180" t="s">
        <v>6</v>
      </c>
      <c r="K447" s="1181"/>
      <c r="L447" s="1181"/>
      <c r="M447" s="1181"/>
      <c r="N447" s="1181"/>
      <c r="O447" s="1181"/>
      <c r="P447" s="1182"/>
      <c r="Q447" s="1183">
        <f>ROUND(26489,1)/1000</f>
        <v>26.489000000000001</v>
      </c>
      <c r="R447" s="1183"/>
      <c r="S447" s="1183"/>
      <c r="T447" s="1183"/>
      <c r="U447" s="1183"/>
      <c r="V447" s="1183"/>
      <c r="W447" s="1183"/>
      <c r="X447" s="1183">
        <f>ROUND(25362,1)/1000</f>
        <v>25.361999999999998</v>
      </c>
      <c r="Y447" s="1183"/>
      <c r="Z447" s="1183"/>
      <c r="AA447" s="1183"/>
      <c r="AB447" s="1183"/>
      <c r="AC447" s="1183"/>
      <c r="AD447" s="1183"/>
      <c r="AE447" s="1183">
        <f>ROUND(24018,1)/1000</f>
        <v>24.018000000000001</v>
      </c>
      <c r="AF447" s="1183"/>
      <c r="AG447" s="1183"/>
      <c r="AH447" s="1183"/>
      <c r="AI447" s="1183"/>
      <c r="AJ447" s="1183"/>
      <c r="AK447" s="1183"/>
      <c r="AL447" s="1183">
        <f>ROUND(20563,1)/1000</f>
        <v>20.562999999999999</v>
      </c>
      <c r="AM447" s="1183"/>
      <c r="AN447" s="1183"/>
      <c r="AO447" s="1183"/>
      <c r="AP447" s="1183"/>
      <c r="AQ447" s="1183"/>
      <c r="AR447" s="1183"/>
      <c r="AS447" s="1184">
        <v>25</v>
      </c>
      <c r="AT447" s="1184"/>
      <c r="AU447" s="1184"/>
      <c r="AV447" s="1184"/>
      <c r="AW447" s="1184"/>
      <c r="AX447" s="1184"/>
      <c r="AY447" s="1185"/>
      <c r="BG447">
        <v>21</v>
      </c>
    </row>
    <row r="448" spans="1:59" ht="21" customHeight="1">
      <c r="B448" s="1107"/>
      <c r="C448" s="1108"/>
      <c r="D448" s="1108"/>
      <c r="E448" s="1108"/>
      <c r="F448" s="1108"/>
      <c r="G448" s="1109"/>
      <c r="H448" s="1176"/>
      <c r="I448" s="1177"/>
      <c r="J448" s="1186" t="s">
        <v>7</v>
      </c>
      <c r="K448" s="1187"/>
      <c r="L448" s="1187"/>
      <c r="M448" s="1187"/>
      <c r="N448" s="1187"/>
      <c r="O448" s="1187"/>
      <c r="P448" s="1188"/>
      <c r="Q448" s="1189" t="s">
        <v>517</v>
      </c>
      <c r="R448" s="1189"/>
      <c r="S448" s="1189"/>
      <c r="T448" s="1189"/>
      <c r="U448" s="1189"/>
      <c r="V448" s="1189"/>
      <c r="W448" s="1189"/>
      <c r="X448" s="1189" t="s">
        <v>517</v>
      </c>
      <c r="Y448" s="1189"/>
      <c r="Z448" s="1189"/>
      <c r="AA448" s="1189"/>
      <c r="AB448" s="1189"/>
      <c r="AC448" s="1189"/>
      <c r="AD448" s="1189"/>
      <c r="AE448" s="1189" t="s">
        <v>517</v>
      </c>
      <c r="AF448" s="1189"/>
      <c r="AG448" s="1189"/>
      <c r="AH448" s="1189"/>
      <c r="AI448" s="1189"/>
      <c r="AJ448" s="1189"/>
      <c r="AK448" s="1189"/>
      <c r="AL448" s="1208"/>
      <c r="AM448" s="1208"/>
      <c r="AN448" s="1208"/>
      <c r="AO448" s="1208"/>
      <c r="AP448" s="1208"/>
      <c r="AQ448" s="1208"/>
      <c r="AR448" s="1208"/>
      <c r="AS448" s="1256"/>
      <c r="AT448" s="1256"/>
      <c r="AU448" s="1256"/>
      <c r="AV448" s="1256"/>
      <c r="AW448" s="1256"/>
      <c r="AX448" s="1256"/>
      <c r="AY448" s="1257"/>
      <c r="BG448">
        <v>21</v>
      </c>
    </row>
    <row r="449" spans="1:59" ht="24.75" customHeight="1">
      <c r="B449" s="1107"/>
      <c r="C449" s="1108"/>
      <c r="D449" s="1108"/>
      <c r="E449" s="1108"/>
      <c r="F449" s="1108"/>
      <c r="G449" s="1109"/>
      <c r="H449" s="1176"/>
      <c r="I449" s="1177"/>
      <c r="J449" s="1186" t="s">
        <v>8</v>
      </c>
      <c r="K449" s="1187"/>
      <c r="L449" s="1187"/>
      <c r="M449" s="1187"/>
      <c r="N449" s="1187"/>
      <c r="O449" s="1187"/>
      <c r="P449" s="1188"/>
      <c r="Q449" s="1189" t="s">
        <v>517</v>
      </c>
      <c r="R449" s="1189"/>
      <c r="S449" s="1189"/>
      <c r="T449" s="1189"/>
      <c r="U449" s="1189"/>
      <c r="V449" s="1189"/>
      <c r="W449" s="1189"/>
      <c r="X449" s="1189" t="s">
        <v>517</v>
      </c>
      <c r="Y449" s="1189"/>
      <c r="Z449" s="1189"/>
      <c r="AA449" s="1189"/>
      <c r="AB449" s="1189"/>
      <c r="AC449" s="1189"/>
      <c r="AD449" s="1189"/>
      <c r="AE449" s="1189" t="s">
        <v>517</v>
      </c>
      <c r="AF449" s="1189"/>
      <c r="AG449" s="1189"/>
      <c r="AH449" s="1189"/>
      <c r="AI449" s="1189"/>
      <c r="AJ449" s="1189"/>
      <c r="AK449" s="1189"/>
      <c r="AL449" s="1208"/>
      <c r="AM449" s="1208"/>
      <c r="AN449" s="1208"/>
      <c r="AO449" s="1208"/>
      <c r="AP449" s="1208"/>
      <c r="AQ449" s="1208"/>
      <c r="AR449" s="1208"/>
      <c r="AS449" s="1256"/>
      <c r="AT449" s="1256"/>
      <c r="AU449" s="1256"/>
      <c r="AV449" s="1256"/>
      <c r="AW449" s="1256"/>
      <c r="AX449" s="1256"/>
      <c r="AY449" s="1257"/>
      <c r="BG449">
        <v>24.75</v>
      </c>
    </row>
    <row r="450" spans="1:59" ht="24.75" customHeight="1">
      <c r="B450" s="1107"/>
      <c r="C450" s="1108"/>
      <c r="D450" s="1108"/>
      <c r="E450" s="1108"/>
      <c r="F450" s="1108"/>
      <c r="G450" s="1109"/>
      <c r="H450" s="1178"/>
      <c r="I450" s="1179"/>
      <c r="J450" s="1209" t="s">
        <v>26</v>
      </c>
      <c r="K450" s="1210"/>
      <c r="L450" s="1210"/>
      <c r="M450" s="1210"/>
      <c r="N450" s="1210"/>
      <c r="O450" s="1210"/>
      <c r="P450" s="1211"/>
      <c r="Q450" s="1195">
        <f>SUM(Q447:W449)</f>
        <v>26.489000000000001</v>
      </c>
      <c r="R450" s="1195"/>
      <c r="S450" s="1195"/>
      <c r="T450" s="1195"/>
      <c r="U450" s="1195"/>
      <c r="V450" s="1195"/>
      <c r="W450" s="1195"/>
      <c r="X450" s="1195">
        <f>SUM(X447:AD449)</f>
        <v>25.361999999999998</v>
      </c>
      <c r="Y450" s="1195"/>
      <c r="Z450" s="1195"/>
      <c r="AA450" s="1195"/>
      <c r="AB450" s="1195"/>
      <c r="AC450" s="1195"/>
      <c r="AD450" s="1195"/>
      <c r="AE450" s="1195">
        <f>SUM(AE447:AK449)</f>
        <v>24.018000000000001</v>
      </c>
      <c r="AF450" s="1195"/>
      <c r="AG450" s="1195"/>
      <c r="AH450" s="1195"/>
      <c r="AI450" s="1195"/>
      <c r="AJ450" s="1195"/>
      <c r="AK450" s="1195"/>
      <c r="AL450" s="1195">
        <f>SUM(AL447:AR449)</f>
        <v>20.562999999999999</v>
      </c>
      <c r="AM450" s="1195"/>
      <c r="AN450" s="1195"/>
      <c r="AO450" s="1195"/>
      <c r="AP450" s="1195"/>
      <c r="AQ450" s="1195"/>
      <c r="AR450" s="1195"/>
      <c r="AS450" s="1196">
        <v>25</v>
      </c>
      <c r="AT450" s="1196"/>
      <c r="AU450" s="1196"/>
      <c r="AV450" s="1196"/>
      <c r="AW450" s="1196"/>
      <c r="AX450" s="1196"/>
      <c r="AY450" s="1197"/>
      <c r="BG450">
        <v>24.75</v>
      </c>
    </row>
    <row r="451" spans="1:59" ht="24.75" customHeight="1">
      <c r="B451" s="1107"/>
      <c r="C451" s="1108"/>
      <c r="D451" s="1108"/>
      <c r="E451" s="1108"/>
      <c r="F451" s="1108"/>
      <c r="G451" s="1109"/>
      <c r="H451" s="1192" t="s">
        <v>9</v>
      </c>
      <c r="I451" s="1193"/>
      <c r="J451" s="1193"/>
      <c r="K451" s="1193"/>
      <c r="L451" s="1193"/>
      <c r="M451" s="1193"/>
      <c r="N451" s="1193"/>
      <c r="O451" s="1193"/>
      <c r="P451" s="1193"/>
      <c r="Q451" s="1198">
        <f>ROUND(23463,1)/1000</f>
        <v>23.463000000000001</v>
      </c>
      <c r="R451" s="1198"/>
      <c r="S451" s="1198"/>
      <c r="T451" s="1198"/>
      <c r="U451" s="1198"/>
      <c r="V451" s="1198"/>
      <c r="W451" s="1198"/>
      <c r="X451" s="1198">
        <f>ROUND(21147,1)/1000</f>
        <v>21.146999999999998</v>
      </c>
      <c r="Y451" s="1198"/>
      <c r="Z451" s="1198"/>
      <c r="AA451" s="1198"/>
      <c r="AB451" s="1198"/>
      <c r="AC451" s="1198"/>
      <c r="AD451" s="1198"/>
      <c r="AE451" s="1198">
        <f>ROUND(17727,1)/1000</f>
        <v>17.727</v>
      </c>
      <c r="AF451" s="1198"/>
      <c r="AG451" s="1198"/>
      <c r="AH451" s="1198"/>
      <c r="AI451" s="1198"/>
      <c r="AJ451" s="1198"/>
      <c r="AK451" s="1198"/>
      <c r="AL451" s="1190"/>
      <c r="AM451" s="1190"/>
      <c r="AN451" s="1190"/>
      <c r="AO451" s="1190"/>
      <c r="AP451" s="1190"/>
      <c r="AQ451" s="1190"/>
      <c r="AR451" s="1190"/>
      <c r="AS451" s="1190"/>
      <c r="AT451" s="1190"/>
      <c r="AU451" s="1190"/>
      <c r="AV451" s="1190"/>
      <c r="AW451" s="1190"/>
      <c r="AX451" s="1190"/>
      <c r="AY451" s="1191"/>
      <c r="BG451">
        <v>24.75</v>
      </c>
    </row>
    <row r="452" spans="1:59" ht="24.75" customHeight="1">
      <c r="B452" s="1202"/>
      <c r="C452" s="1203"/>
      <c r="D452" s="1203"/>
      <c r="E452" s="1203"/>
      <c r="F452" s="1203"/>
      <c r="G452" s="1204"/>
      <c r="H452" s="1192" t="s">
        <v>10</v>
      </c>
      <c r="I452" s="1193"/>
      <c r="J452" s="1193"/>
      <c r="K452" s="1193"/>
      <c r="L452" s="1193"/>
      <c r="M452" s="1193"/>
      <c r="N452" s="1193"/>
      <c r="O452" s="1193"/>
      <c r="P452" s="1193"/>
      <c r="Q452" s="1194">
        <f>Q451/Q450*100</f>
        <v>88.576390199705529</v>
      </c>
      <c r="R452" s="1194"/>
      <c r="S452" s="1194"/>
      <c r="T452" s="1194"/>
      <c r="U452" s="1194"/>
      <c r="V452" s="1194"/>
      <c r="W452" s="1194"/>
      <c r="X452" s="1194">
        <f>X451/X450*100</f>
        <v>83.380648213863267</v>
      </c>
      <c r="Y452" s="1194"/>
      <c r="Z452" s="1194"/>
      <c r="AA452" s="1194"/>
      <c r="AB452" s="1194"/>
      <c r="AC452" s="1194"/>
      <c r="AD452" s="1194"/>
      <c r="AE452" s="1194">
        <f>AE451/AE450*100</f>
        <v>73.80714464151886</v>
      </c>
      <c r="AF452" s="1194"/>
      <c r="AG452" s="1194"/>
      <c r="AH452" s="1194"/>
      <c r="AI452" s="1194"/>
      <c r="AJ452" s="1194"/>
      <c r="AK452" s="1194"/>
      <c r="AL452" s="1190"/>
      <c r="AM452" s="1190"/>
      <c r="AN452" s="1190"/>
      <c r="AO452" s="1190"/>
      <c r="AP452" s="1190"/>
      <c r="AQ452" s="1190"/>
      <c r="AR452" s="1190"/>
      <c r="AS452" s="1190"/>
      <c r="AT452" s="1190"/>
      <c r="AU452" s="1190"/>
      <c r="AV452" s="1190"/>
      <c r="AW452" s="1190"/>
      <c r="AX452" s="1190"/>
      <c r="AY452" s="1191"/>
      <c r="BG452">
        <v>24.75</v>
      </c>
    </row>
    <row r="453" spans="1:59" ht="23.1" customHeight="1">
      <c r="B453" s="1145" t="s">
        <v>99</v>
      </c>
      <c r="C453" s="1146"/>
      <c r="D453" s="1151" t="s">
        <v>23</v>
      </c>
      <c r="E453" s="1152"/>
      <c r="F453" s="1152"/>
      <c r="G453" s="1152"/>
      <c r="H453" s="1152"/>
      <c r="I453" s="1152"/>
      <c r="J453" s="1152"/>
      <c r="K453" s="1152"/>
      <c r="L453" s="1153"/>
      <c r="M453" s="1310" t="s">
        <v>92</v>
      </c>
      <c r="N453" s="1310"/>
      <c r="O453" s="1310"/>
      <c r="P453" s="1310"/>
      <c r="Q453" s="1310"/>
      <c r="R453" s="1310"/>
      <c r="S453" s="1155" t="s">
        <v>513</v>
      </c>
      <c r="T453" s="1155"/>
      <c r="U453" s="1155"/>
      <c r="V453" s="1155"/>
      <c r="W453" s="1155"/>
      <c r="X453" s="1155"/>
      <c r="Y453" s="1156"/>
      <c r="Z453" s="1152"/>
      <c r="AA453" s="1152"/>
      <c r="AB453" s="1152"/>
      <c r="AC453" s="1152"/>
      <c r="AD453" s="1152"/>
      <c r="AE453" s="1152"/>
      <c r="AF453" s="1152"/>
      <c r="AG453" s="1152"/>
      <c r="AH453" s="1152"/>
      <c r="AI453" s="1152"/>
      <c r="AJ453" s="1152"/>
      <c r="AK453" s="1152"/>
      <c r="AL453" s="1152"/>
      <c r="AM453" s="1152"/>
      <c r="AN453" s="1152"/>
      <c r="AO453" s="1152"/>
      <c r="AP453" s="1152"/>
      <c r="AQ453" s="1152"/>
      <c r="AR453" s="1152"/>
      <c r="AS453" s="1152"/>
      <c r="AT453" s="1152"/>
      <c r="AU453" s="1152"/>
      <c r="AV453" s="1152"/>
      <c r="AW453" s="1152"/>
      <c r="AX453" s="1152"/>
      <c r="AY453" s="1157"/>
      <c r="BG453">
        <v>23</v>
      </c>
    </row>
    <row r="454" spans="1:59" ht="23.1" customHeight="1">
      <c r="B454" s="1147"/>
      <c r="C454" s="1148"/>
      <c r="D454" s="1158" t="s">
        <v>1486</v>
      </c>
      <c r="E454" s="1159"/>
      <c r="F454" s="1159"/>
      <c r="G454" s="1159"/>
      <c r="H454" s="1159"/>
      <c r="I454" s="1159"/>
      <c r="J454" s="1159"/>
      <c r="K454" s="1159"/>
      <c r="L454" s="1160"/>
      <c r="M454" s="1311">
        <f>ROUND(11331,1)/1000</f>
        <v>11.331</v>
      </c>
      <c r="N454" s="1311"/>
      <c r="O454" s="1311"/>
      <c r="P454" s="1311"/>
      <c r="Q454" s="1311"/>
      <c r="R454" s="1311"/>
      <c r="S454" s="1161">
        <v>11</v>
      </c>
      <c r="T454" s="1161"/>
      <c r="U454" s="1161"/>
      <c r="V454" s="1161"/>
      <c r="W454" s="1161"/>
      <c r="X454" s="1161"/>
      <c r="Y454" s="1162"/>
      <c r="Z454" s="1163"/>
      <c r="AA454" s="1163"/>
      <c r="AB454" s="1163"/>
      <c r="AC454" s="1163"/>
      <c r="AD454" s="1163"/>
      <c r="AE454" s="1163"/>
      <c r="AF454" s="1163"/>
      <c r="AG454" s="1163"/>
      <c r="AH454" s="1163"/>
      <c r="AI454" s="1163"/>
      <c r="AJ454" s="1163"/>
      <c r="AK454" s="1163"/>
      <c r="AL454" s="1163"/>
      <c r="AM454" s="1163"/>
      <c r="AN454" s="1163"/>
      <c r="AO454" s="1163"/>
      <c r="AP454" s="1163"/>
      <c r="AQ454" s="1163"/>
      <c r="AR454" s="1163"/>
      <c r="AS454" s="1163"/>
      <c r="AT454" s="1163"/>
      <c r="AU454" s="1163"/>
      <c r="AV454" s="1163"/>
      <c r="AW454" s="1163"/>
      <c r="AX454" s="1163"/>
      <c r="AY454" s="1164"/>
      <c r="BG454">
        <v>23</v>
      </c>
    </row>
    <row r="455" spans="1:59" ht="23.1" customHeight="1">
      <c r="B455" s="1147"/>
      <c r="C455" s="1148"/>
      <c r="D455" s="1300" t="s">
        <v>1487</v>
      </c>
      <c r="E455" s="1301"/>
      <c r="F455" s="1301"/>
      <c r="G455" s="1301"/>
      <c r="H455" s="1301"/>
      <c r="I455" s="1301"/>
      <c r="J455" s="1301"/>
      <c r="K455" s="1301"/>
      <c r="L455" s="1302"/>
      <c r="M455" s="1135">
        <f>ROUND(4301,1)/1000</f>
        <v>4.3010000000000002</v>
      </c>
      <c r="N455" s="1135"/>
      <c r="O455" s="1135"/>
      <c r="P455" s="1135"/>
      <c r="Q455" s="1135"/>
      <c r="R455" s="1135"/>
      <c r="S455" s="1136">
        <v>6</v>
      </c>
      <c r="T455" s="1136"/>
      <c r="U455" s="1136"/>
      <c r="V455" s="1136"/>
      <c r="W455" s="1136"/>
      <c r="X455" s="1136"/>
      <c r="Y455" s="1137"/>
      <c r="Z455" s="1138"/>
      <c r="AA455" s="1138"/>
      <c r="AB455" s="1138"/>
      <c r="AC455" s="1138"/>
      <c r="AD455" s="1138"/>
      <c r="AE455" s="1138"/>
      <c r="AF455" s="1138"/>
      <c r="AG455" s="1138"/>
      <c r="AH455" s="1138"/>
      <c r="AI455" s="1138"/>
      <c r="AJ455" s="1138"/>
      <c r="AK455" s="1138"/>
      <c r="AL455" s="1138"/>
      <c r="AM455" s="1138"/>
      <c r="AN455" s="1138"/>
      <c r="AO455" s="1138"/>
      <c r="AP455" s="1138"/>
      <c r="AQ455" s="1138"/>
      <c r="AR455" s="1138"/>
      <c r="AS455" s="1138"/>
      <c r="AT455" s="1138"/>
      <c r="AU455" s="1138"/>
      <c r="AV455" s="1138"/>
      <c r="AW455" s="1138"/>
      <c r="AX455" s="1138"/>
      <c r="AY455" s="1139"/>
      <c r="BG455">
        <v>23</v>
      </c>
    </row>
    <row r="456" spans="1:59" ht="23.1" customHeight="1">
      <c r="B456" s="1147"/>
      <c r="C456" s="1148"/>
      <c r="D456" s="1304" t="s">
        <v>1488</v>
      </c>
      <c r="E456" s="1305"/>
      <c r="F456" s="1305"/>
      <c r="G456" s="1305"/>
      <c r="H456" s="1305"/>
      <c r="I456" s="1305"/>
      <c r="J456" s="1305"/>
      <c r="K456" s="1305"/>
      <c r="L456" s="1306"/>
      <c r="M456" s="1307">
        <f>ROUND(2167,1)/1000</f>
        <v>2.1669999999999998</v>
      </c>
      <c r="N456" s="1308"/>
      <c r="O456" s="1308"/>
      <c r="P456" s="1308"/>
      <c r="Q456" s="1308"/>
      <c r="R456" s="1309"/>
      <c r="S456" s="1136">
        <v>3</v>
      </c>
      <c r="T456" s="1136"/>
      <c r="U456" s="1136"/>
      <c r="V456" s="1136"/>
      <c r="W456" s="1136"/>
      <c r="X456" s="1136"/>
      <c r="Y456" s="1137"/>
      <c r="Z456" s="1138"/>
      <c r="AA456" s="1138"/>
      <c r="AB456" s="1138"/>
      <c r="AC456" s="1138"/>
      <c r="AD456" s="1138"/>
      <c r="AE456" s="1138"/>
      <c r="AF456" s="1138"/>
      <c r="AG456" s="1138"/>
      <c r="AH456" s="1138"/>
      <c r="AI456" s="1138"/>
      <c r="AJ456" s="1138"/>
      <c r="AK456" s="1138"/>
      <c r="AL456" s="1138"/>
      <c r="AM456" s="1138"/>
      <c r="AN456" s="1138"/>
      <c r="AO456" s="1138"/>
      <c r="AP456" s="1138"/>
      <c r="AQ456" s="1138"/>
      <c r="AR456" s="1138"/>
      <c r="AS456" s="1138"/>
      <c r="AT456" s="1138"/>
      <c r="AU456" s="1138"/>
      <c r="AV456" s="1138"/>
      <c r="AW456" s="1138"/>
      <c r="AX456" s="1138"/>
      <c r="AY456" s="1139"/>
      <c r="BG456">
        <v>23</v>
      </c>
    </row>
    <row r="457" spans="1:59" ht="23.1" customHeight="1">
      <c r="B457" s="1147"/>
      <c r="C457" s="1148"/>
      <c r="D457" s="1300" t="s">
        <v>176</v>
      </c>
      <c r="E457" s="1301"/>
      <c r="F457" s="1301"/>
      <c r="G457" s="1301"/>
      <c r="H457" s="1301"/>
      <c r="I457" s="1301"/>
      <c r="J457" s="1301"/>
      <c r="K457" s="1301"/>
      <c r="L457" s="1302"/>
      <c r="M457" s="1135">
        <f>ROUND(1780,1)/1000</f>
        <v>1.78</v>
      </c>
      <c r="N457" s="1135"/>
      <c r="O457" s="1135"/>
      <c r="P457" s="1135"/>
      <c r="Q457" s="1135"/>
      <c r="R457" s="1135"/>
      <c r="S457" s="1136">
        <v>2</v>
      </c>
      <c r="T457" s="1136"/>
      <c r="U457" s="1136"/>
      <c r="V457" s="1136"/>
      <c r="W457" s="1136"/>
      <c r="X457" s="1136"/>
      <c r="Y457" s="1137"/>
      <c r="Z457" s="1138"/>
      <c r="AA457" s="1138"/>
      <c r="AB457" s="1138"/>
      <c r="AC457" s="1138"/>
      <c r="AD457" s="1138"/>
      <c r="AE457" s="1138"/>
      <c r="AF457" s="1138"/>
      <c r="AG457" s="1138"/>
      <c r="AH457" s="1138"/>
      <c r="AI457" s="1138"/>
      <c r="AJ457" s="1138"/>
      <c r="AK457" s="1138"/>
      <c r="AL457" s="1138"/>
      <c r="AM457" s="1138"/>
      <c r="AN457" s="1138"/>
      <c r="AO457" s="1138"/>
      <c r="AP457" s="1138"/>
      <c r="AQ457" s="1138"/>
      <c r="AR457" s="1138"/>
      <c r="AS457" s="1138"/>
      <c r="AT457" s="1138"/>
      <c r="AU457" s="1138"/>
      <c r="AV457" s="1138"/>
      <c r="AW457" s="1138"/>
      <c r="AX457" s="1138"/>
      <c r="AY457" s="1139"/>
      <c r="BG457">
        <v>23</v>
      </c>
    </row>
    <row r="458" spans="1:59" ht="23.1" customHeight="1">
      <c r="B458" s="1147"/>
      <c r="C458" s="1148"/>
      <c r="D458" s="1300" t="s">
        <v>177</v>
      </c>
      <c r="E458" s="1301"/>
      <c r="F458" s="1301"/>
      <c r="G458" s="1301"/>
      <c r="H458" s="1301"/>
      <c r="I458" s="1301"/>
      <c r="J458" s="1301"/>
      <c r="K458" s="1301"/>
      <c r="L458" s="1302"/>
      <c r="M458" s="1135">
        <f>ROUND(984,1)/1000</f>
        <v>0.98399999999999999</v>
      </c>
      <c r="N458" s="1135"/>
      <c r="O458" s="1135"/>
      <c r="P458" s="1135"/>
      <c r="Q458" s="1135"/>
      <c r="R458" s="1135"/>
      <c r="S458" s="1303">
        <v>0.5</v>
      </c>
      <c r="T458" s="1303"/>
      <c r="U458" s="1303"/>
      <c r="V458" s="1303"/>
      <c r="W458" s="1303"/>
      <c r="X458" s="1303"/>
      <c r="Y458" s="1137"/>
      <c r="Z458" s="1138"/>
      <c r="AA458" s="1138"/>
      <c r="AB458" s="1138"/>
      <c r="AC458" s="1138"/>
      <c r="AD458" s="1138"/>
      <c r="AE458" s="1138"/>
      <c r="AF458" s="1138"/>
      <c r="AG458" s="1138"/>
      <c r="AH458" s="1138"/>
      <c r="AI458" s="1138"/>
      <c r="AJ458" s="1138"/>
      <c r="AK458" s="1138"/>
      <c r="AL458" s="1138"/>
      <c r="AM458" s="1138"/>
      <c r="AN458" s="1138"/>
      <c r="AO458" s="1138"/>
      <c r="AP458" s="1138"/>
      <c r="AQ458" s="1138"/>
      <c r="AR458" s="1138"/>
      <c r="AS458" s="1138"/>
      <c r="AT458" s="1138"/>
      <c r="AU458" s="1138"/>
      <c r="AV458" s="1138"/>
      <c r="AW458" s="1138"/>
      <c r="AX458" s="1138"/>
      <c r="AY458" s="1139"/>
      <c r="BG458">
        <v>23</v>
      </c>
    </row>
    <row r="459" spans="1:59" ht="23.1" customHeight="1">
      <c r="B459" s="1147"/>
      <c r="C459" s="1148"/>
      <c r="D459" s="1297" t="s">
        <v>1489</v>
      </c>
      <c r="E459" s="1298"/>
      <c r="F459" s="1298"/>
      <c r="G459" s="1298"/>
      <c r="H459" s="1298"/>
      <c r="I459" s="1298"/>
      <c r="J459" s="1298"/>
      <c r="K459" s="1298"/>
      <c r="L459" s="1299"/>
      <c r="M459" s="1135"/>
      <c r="N459" s="1135"/>
      <c r="O459" s="1135"/>
      <c r="P459" s="1135"/>
      <c r="Q459" s="1135"/>
      <c r="R459" s="1135"/>
      <c r="S459" s="1136">
        <v>3</v>
      </c>
      <c r="T459" s="1136"/>
      <c r="U459" s="1136"/>
      <c r="V459" s="1136"/>
      <c r="W459" s="1136"/>
      <c r="X459" s="1136"/>
      <c r="Y459" s="1137"/>
      <c r="Z459" s="1138"/>
      <c r="AA459" s="1138"/>
      <c r="AB459" s="1138"/>
      <c r="AC459" s="1138"/>
      <c r="AD459" s="1138"/>
      <c r="AE459" s="1138"/>
      <c r="AF459" s="1138"/>
      <c r="AG459" s="1138"/>
      <c r="AH459" s="1138"/>
      <c r="AI459" s="1138"/>
      <c r="AJ459" s="1138"/>
      <c r="AK459" s="1138"/>
      <c r="AL459" s="1138"/>
      <c r="AM459" s="1138"/>
      <c r="AN459" s="1138"/>
      <c r="AO459" s="1138"/>
      <c r="AP459" s="1138"/>
      <c r="AQ459" s="1138"/>
      <c r="AR459" s="1138"/>
      <c r="AS459" s="1138"/>
      <c r="AT459" s="1138"/>
      <c r="AU459" s="1138"/>
      <c r="AV459" s="1138"/>
      <c r="AW459" s="1138"/>
      <c r="AX459" s="1138"/>
      <c r="AY459" s="1139"/>
      <c r="BG459">
        <v>23</v>
      </c>
    </row>
    <row r="460" spans="1:59" ht="23.1" customHeight="1">
      <c r="B460" s="1147"/>
      <c r="C460" s="1148"/>
      <c r="D460" s="1300"/>
      <c r="E460" s="1301"/>
      <c r="F460" s="1301"/>
      <c r="G460" s="1301"/>
      <c r="H460" s="1301"/>
      <c r="I460" s="1301"/>
      <c r="J460" s="1301"/>
      <c r="K460" s="1301"/>
      <c r="L460" s="1302"/>
      <c r="M460" s="1143"/>
      <c r="N460" s="1143"/>
      <c r="O460" s="1143"/>
      <c r="P460" s="1143"/>
      <c r="Q460" s="1143"/>
      <c r="R460" s="1143"/>
      <c r="S460" s="1144"/>
      <c r="T460" s="1144"/>
      <c r="U460" s="1144"/>
      <c r="V460" s="1144"/>
      <c r="W460" s="1144"/>
      <c r="X460" s="1144"/>
      <c r="Y460" s="1137"/>
      <c r="Z460" s="1138"/>
      <c r="AA460" s="1138"/>
      <c r="AB460" s="1138"/>
      <c r="AC460" s="1138"/>
      <c r="AD460" s="1138"/>
      <c r="AE460" s="1138"/>
      <c r="AF460" s="1138"/>
      <c r="AG460" s="1138"/>
      <c r="AH460" s="1138"/>
      <c r="AI460" s="1138"/>
      <c r="AJ460" s="1138"/>
      <c r="AK460" s="1138"/>
      <c r="AL460" s="1138"/>
      <c r="AM460" s="1138"/>
      <c r="AN460" s="1138"/>
      <c r="AO460" s="1138"/>
      <c r="AP460" s="1138"/>
      <c r="AQ460" s="1138"/>
      <c r="AR460" s="1138"/>
      <c r="AS460" s="1138"/>
      <c r="AT460" s="1138"/>
      <c r="AU460" s="1138"/>
      <c r="AV460" s="1138"/>
      <c r="AW460" s="1138"/>
      <c r="AX460" s="1138"/>
      <c r="AY460" s="1139"/>
      <c r="BG460">
        <v>23</v>
      </c>
    </row>
    <row r="461" spans="1:59" ht="23.1" customHeight="1">
      <c r="B461" s="1149"/>
      <c r="C461" s="1150"/>
      <c r="D461" s="1165" t="s">
        <v>26</v>
      </c>
      <c r="E461" s="1094"/>
      <c r="F461" s="1094"/>
      <c r="G461" s="1094"/>
      <c r="H461" s="1094"/>
      <c r="I461" s="1094"/>
      <c r="J461" s="1094"/>
      <c r="K461" s="1094"/>
      <c r="L461" s="1095"/>
      <c r="M461" s="1166">
        <v>20</v>
      </c>
      <c r="N461" s="1166"/>
      <c r="O461" s="1166"/>
      <c r="P461" s="1166"/>
      <c r="Q461" s="1166"/>
      <c r="R461" s="1166"/>
      <c r="S461" s="1312">
        <f>SUM(S454:X460)</f>
        <v>25.5</v>
      </c>
      <c r="T461" s="1312"/>
      <c r="U461" s="1312"/>
      <c r="V461" s="1312"/>
      <c r="W461" s="1312"/>
      <c r="X461" s="1312"/>
      <c r="Y461" s="1168"/>
      <c r="Z461" s="1169"/>
      <c r="AA461" s="1169"/>
      <c r="AB461" s="1169"/>
      <c r="AC461" s="1169"/>
      <c r="AD461" s="1169"/>
      <c r="AE461" s="1169"/>
      <c r="AF461" s="1169"/>
      <c r="AG461" s="1169"/>
      <c r="AH461" s="1169"/>
      <c r="AI461" s="1169"/>
      <c r="AJ461" s="1169"/>
      <c r="AK461" s="1169"/>
      <c r="AL461" s="1169"/>
      <c r="AM461" s="1169"/>
      <c r="AN461" s="1169"/>
      <c r="AO461" s="1169"/>
      <c r="AP461" s="1169"/>
      <c r="AQ461" s="1169"/>
      <c r="AR461" s="1169"/>
      <c r="AS461" s="1169"/>
      <c r="AT461" s="1169"/>
      <c r="AU461" s="1169"/>
      <c r="AV461" s="1169"/>
      <c r="AW461" s="1169"/>
      <c r="AX461" s="1169"/>
      <c r="AY461" s="1170"/>
      <c r="BG461">
        <v>23</v>
      </c>
    </row>
    <row r="462" spans="1:59" ht="24.75" customHeight="1">
      <c r="B462" s="141"/>
      <c r="C462" s="141"/>
      <c r="D462" s="141"/>
      <c r="E462" s="141"/>
      <c r="F462" s="141"/>
      <c r="G462" s="141"/>
      <c r="H462" s="142"/>
      <c r="I462" s="142"/>
      <c r="J462" s="142"/>
      <c r="K462" s="142"/>
      <c r="L462" s="142"/>
      <c r="M462" s="142"/>
      <c r="N462" s="142"/>
      <c r="O462" s="142"/>
      <c r="P462" s="142"/>
      <c r="Q462" s="143"/>
      <c r="R462" s="143"/>
      <c r="S462" s="143"/>
      <c r="T462" s="143"/>
      <c r="U462" s="143"/>
      <c r="V462" s="143"/>
      <c r="W462" s="143"/>
      <c r="X462" s="143"/>
      <c r="Y462" s="143"/>
      <c r="Z462" s="143"/>
      <c r="AA462" s="143"/>
      <c r="AB462" s="143"/>
      <c r="AC462" s="143"/>
      <c r="AD462" s="143"/>
      <c r="AE462" s="143"/>
      <c r="AF462" s="143"/>
      <c r="AG462" s="143"/>
      <c r="AH462" s="143"/>
      <c r="AI462" s="143"/>
      <c r="AJ462" s="143"/>
      <c r="AK462" s="143"/>
      <c r="AL462" s="143"/>
      <c r="AM462" s="143"/>
      <c r="AN462" s="143"/>
      <c r="AO462" s="143"/>
      <c r="AP462" s="143"/>
      <c r="AQ462" s="143"/>
      <c r="AR462" s="143"/>
      <c r="AS462" s="143"/>
      <c r="AT462" s="143"/>
      <c r="AU462" s="143"/>
      <c r="AV462" s="143"/>
      <c r="AW462" s="143"/>
      <c r="AX462" s="143"/>
      <c r="AY462" s="143"/>
      <c r="BG462">
        <v>24.75</v>
      </c>
    </row>
    <row r="463" spans="1:59" ht="20.25" customHeight="1">
      <c r="B463" s="141"/>
      <c r="C463" s="141"/>
      <c r="D463" s="141"/>
      <c r="E463" s="141"/>
      <c r="F463" s="141"/>
      <c r="G463" s="141"/>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77"/>
      <c r="AK463" s="177"/>
      <c r="AL463" s="177"/>
      <c r="AM463" s="177"/>
      <c r="AN463" s="177"/>
      <c r="AO463" s="177"/>
      <c r="AP463" s="177"/>
      <c r="AQ463" s="177"/>
      <c r="AR463" s="177"/>
      <c r="AS463" s="177"/>
      <c r="AT463" s="177"/>
      <c r="AU463" s="177"/>
      <c r="AV463" s="177"/>
      <c r="AW463" s="177"/>
      <c r="AX463" s="177"/>
      <c r="AY463" s="177"/>
      <c r="BG463">
        <v>41.25</v>
      </c>
    </row>
    <row r="464" spans="1:59" ht="23.25" customHeight="1" thickBot="1">
      <c r="A464" s="130"/>
      <c r="B464" s="1130" t="s">
        <v>100</v>
      </c>
      <c r="C464" s="1131"/>
      <c r="D464" s="1131"/>
      <c r="E464" s="1131"/>
      <c r="F464" s="1131"/>
      <c r="G464" s="1131"/>
      <c r="H464" s="1131" t="s">
        <v>1345</v>
      </c>
      <c r="I464" s="1131"/>
      <c r="J464" s="1131"/>
      <c r="K464" s="1131"/>
      <c r="L464" s="1131"/>
      <c r="M464" s="1131"/>
      <c r="N464" s="1131"/>
      <c r="O464" s="1131"/>
      <c r="P464" s="1131"/>
      <c r="Q464" s="1131"/>
      <c r="R464" s="1131"/>
      <c r="S464" s="1131"/>
      <c r="T464" s="1131"/>
      <c r="U464" s="1131"/>
      <c r="V464" s="1131"/>
      <c r="W464" s="1131"/>
      <c r="X464" s="1131"/>
      <c r="Y464" s="1131"/>
      <c r="Z464" s="1131"/>
      <c r="AA464" s="1131"/>
      <c r="AB464" s="1131"/>
      <c r="AC464" s="1131"/>
      <c r="AD464" s="1131"/>
      <c r="AE464" s="1131"/>
      <c r="AF464" s="1131"/>
      <c r="AG464" s="1131"/>
      <c r="AH464" s="1131"/>
      <c r="AI464" s="1131"/>
      <c r="AJ464" s="1131"/>
      <c r="AK464" s="1131"/>
      <c r="AL464" s="1131"/>
      <c r="AM464" s="1131"/>
      <c r="AN464" s="1131"/>
      <c r="AO464" s="1131"/>
      <c r="AP464" s="1131"/>
      <c r="AQ464" s="1131"/>
      <c r="AR464" s="1131"/>
      <c r="AS464" s="1131"/>
      <c r="AT464" s="1131"/>
      <c r="AU464" s="1131"/>
      <c r="AV464" s="1131"/>
      <c r="AW464" s="1131"/>
      <c r="AX464" s="1131"/>
      <c r="AY464" s="1131"/>
      <c r="BG464">
        <v>23.25</v>
      </c>
    </row>
    <row r="465" spans="1:59" ht="385.5" customHeight="1">
      <c r="A465" s="135"/>
      <c r="B465" s="1104" t="s">
        <v>1369</v>
      </c>
      <c r="C465" s="1105"/>
      <c r="D465" s="1105"/>
      <c r="E465" s="1105"/>
      <c r="F465" s="1105"/>
      <c r="G465" s="1106"/>
      <c r="H465" s="178" t="s">
        <v>97</v>
      </c>
      <c r="I465" s="179"/>
      <c r="J465" s="179"/>
      <c r="K465" s="179"/>
      <c r="L465" s="179"/>
      <c r="M465" s="179"/>
      <c r="N465" s="179"/>
      <c r="O465" s="179"/>
      <c r="P465" s="179"/>
      <c r="Q465" s="179"/>
      <c r="R465" s="179"/>
      <c r="S465" s="179"/>
      <c r="T465" s="179"/>
      <c r="U465" s="179"/>
      <c r="V465" s="179"/>
      <c r="W465" s="179"/>
      <c r="X465" s="179"/>
      <c r="Y465" s="179"/>
      <c r="Z465" s="179"/>
      <c r="AA465" s="179"/>
      <c r="AB465" s="179"/>
      <c r="AC465" s="179"/>
      <c r="AD465" s="179"/>
      <c r="AE465" s="179"/>
      <c r="AF465" s="179"/>
      <c r="AG465" s="179"/>
      <c r="AH465" s="179"/>
      <c r="AI465" s="179"/>
      <c r="AJ465" s="179"/>
      <c r="AK465" s="179"/>
      <c r="AL465" s="179"/>
      <c r="AM465" s="179"/>
      <c r="AN465" s="179"/>
      <c r="AO465" s="179"/>
      <c r="AP465" s="179"/>
      <c r="AQ465" s="179"/>
      <c r="AR465" s="179"/>
      <c r="AS465" s="179"/>
      <c r="AT465" s="179"/>
      <c r="AU465" s="179"/>
      <c r="AV465" s="179"/>
      <c r="AW465" s="179"/>
      <c r="AX465" s="179"/>
      <c r="AY465" s="180"/>
      <c r="BG465">
        <v>385.5</v>
      </c>
    </row>
    <row r="466" spans="1:59" ht="348.95" customHeight="1">
      <c r="B466" s="1107"/>
      <c r="C466" s="1108"/>
      <c r="D466" s="1108"/>
      <c r="E466" s="1108"/>
      <c r="F466" s="1108"/>
      <c r="G466" s="1109"/>
      <c r="H466" s="181"/>
      <c r="I466" s="177"/>
      <c r="J466" s="177"/>
      <c r="K466" s="177"/>
      <c r="L466" s="177"/>
      <c r="M466" s="177"/>
      <c r="N466" s="177"/>
      <c r="O466" s="177"/>
      <c r="P466" s="177"/>
      <c r="Q466" s="177"/>
      <c r="R466" s="177"/>
      <c r="S466" s="177"/>
      <c r="T466" s="177"/>
      <c r="U466" s="177"/>
      <c r="V466" s="177"/>
      <c r="W466" s="177"/>
      <c r="X466" s="177"/>
      <c r="Y466" s="177"/>
      <c r="Z466" s="177"/>
      <c r="AA466" s="177"/>
      <c r="AB466" s="177"/>
      <c r="AC466" s="177"/>
      <c r="AD466" s="177"/>
      <c r="AE466" s="177"/>
      <c r="AF466" s="177"/>
      <c r="AG466" s="177"/>
      <c r="AH466" s="177"/>
      <c r="AI466" s="177"/>
      <c r="AJ466" s="177"/>
      <c r="AK466" s="177"/>
      <c r="AL466" s="177"/>
      <c r="AM466" s="177"/>
      <c r="AN466" s="177"/>
      <c r="AO466" s="177"/>
      <c r="AP466" s="177"/>
      <c r="AQ466" s="177"/>
      <c r="AR466" s="177"/>
      <c r="AS466" s="177"/>
      <c r="AT466" s="177"/>
      <c r="AU466" s="177"/>
      <c r="AV466" s="177"/>
      <c r="AW466" s="177"/>
      <c r="AX466" s="177"/>
      <c r="AY466" s="182"/>
      <c r="BG466">
        <v>349</v>
      </c>
    </row>
    <row r="467" spans="1:59" ht="324" customHeight="1" thickBot="1">
      <c r="B467" s="1110"/>
      <c r="C467" s="1111"/>
      <c r="D467" s="1111"/>
      <c r="E467" s="1111"/>
      <c r="F467" s="1111"/>
      <c r="G467" s="1112"/>
      <c r="H467" s="183"/>
      <c r="I467" s="184"/>
      <c r="J467" s="184"/>
      <c r="K467" s="184"/>
      <c r="L467" s="184"/>
      <c r="M467" s="184"/>
      <c r="N467" s="184"/>
      <c r="O467" s="184"/>
      <c r="P467" s="184"/>
      <c r="Q467" s="184"/>
      <c r="R467" s="184"/>
      <c r="S467" s="184"/>
      <c r="T467" s="184"/>
      <c r="U467" s="184"/>
      <c r="V467" s="184"/>
      <c r="W467" s="184"/>
      <c r="X467" s="184"/>
      <c r="Y467" s="184"/>
      <c r="Z467" s="184"/>
      <c r="AA467" s="184"/>
      <c r="AB467" s="184"/>
      <c r="AC467" s="184"/>
      <c r="AD467" s="184"/>
      <c r="AE467" s="184"/>
      <c r="AF467" s="184"/>
      <c r="AG467" s="184"/>
      <c r="AH467" s="184"/>
      <c r="AI467" s="184"/>
      <c r="AJ467" s="184"/>
      <c r="AK467" s="184"/>
      <c r="AL467" s="184"/>
      <c r="AM467" s="184"/>
      <c r="AN467" s="184"/>
      <c r="AO467" s="184"/>
      <c r="AP467" s="184"/>
      <c r="AQ467" s="184"/>
      <c r="AR467" s="184"/>
      <c r="AS467" s="184"/>
      <c r="AT467" s="184"/>
      <c r="AU467" s="184"/>
      <c r="AV467" s="184"/>
      <c r="AW467" s="184"/>
      <c r="AX467" s="184"/>
      <c r="AY467" s="185"/>
      <c r="BG467">
        <v>324</v>
      </c>
    </row>
    <row r="468" spans="1:59" ht="41.25" customHeight="1">
      <c r="B468" s="141"/>
      <c r="C468" s="141"/>
      <c r="D468" s="141"/>
      <c r="E468" s="141"/>
      <c r="F468" s="141"/>
      <c r="G468" s="141"/>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77"/>
      <c r="AK468" s="177"/>
      <c r="AL468" s="177"/>
      <c r="AM468" s="177"/>
      <c r="AN468" s="177"/>
      <c r="AO468" s="177"/>
      <c r="AP468" s="177"/>
      <c r="AQ468" s="177"/>
      <c r="AR468" s="177"/>
      <c r="AS468" s="177"/>
      <c r="AT468" s="177"/>
      <c r="AU468" s="177"/>
      <c r="AV468" s="177"/>
      <c r="AW468" s="177"/>
      <c r="AX468" s="177"/>
      <c r="AY468" s="177"/>
      <c r="BG468">
        <v>41.25</v>
      </c>
    </row>
    <row r="469" spans="1:59" ht="30" customHeight="1" thickBot="1">
      <c r="B469" s="1113" t="s">
        <v>100</v>
      </c>
      <c r="C469" s="1113"/>
      <c r="D469" s="1113"/>
      <c r="E469" s="1113"/>
      <c r="F469" s="1032"/>
      <c r="G469" s="1032"/>
      <c r="H469" s="1114" t="str">
        <f>H464</f>
        <v>査証業務体制強化費</v>
      </c>
      <c r="I469" s="1114"/>
      <c r="J469" s="1114"/>
      <c r="K469" s="1114"/>
      <c r="L469" s="1114"/>
      <c r="M469" s="1114"/>
      <c r="N469" s="1114"/>
      <c r="O469" s="1114"/>
      <c r="P469" s="1114"/>
      <c r="Q469" s="1114"/>
      <c r="R469" s="1114"/>
      <c r="S469" s="1114"/>
      <c r="T469" s="1114"/>
      <c r="U469" s="1114"/>
      <c r="V469" s="1114"/>
      <c r="W469" s="1114"/>
      <c r="X469" s="1114"/>
      <c r="Y469" s="1114"/>
      <c r="Z469" s="1114"/>
      <c r="AA469" s="1114"/>
      <c r="AB469" s="1114"/>
      <c r="AC469" s="1114"/>
      <c r="AD469" s="1114"/>
      <c r="AE469" s="1114"/>
      <c r="AF469" s="1114"/>
      <c r="AG469" s="1114"/>
      <c r="AH469" s="1114"/>
      <c r="AI469" s="1114"/>
      <c r="AJ469" s="1114"/>
      <c r="AK469" s="1114"/>
      <c r="AL469" s="1114"/>
      <c r="AM469" s="1114"/>
      <c r="AN469" s="1114"/>
      <c r="AO469" s="1114"/>
      <c r="AP469" s="1114"/>
      <c r="AQ469" s="1114"/>
      <c r="AR469" s="1114"/>
      <c r="AS469" s="1114"/>
      <c r="AT469" s="1114"/>
      <c r="AU469" s="1114"/>
      <c r="AV469" s="1114"/>
      <c r="AW469" s="1114"/>
      <c r="AX469" s="1114"/>
      <c r="AY469" s="1114"/>
      <c r="BG469">
        <v>30</v>
      </c>
    </row>
    <row r="470" spans="1:59" ht="24.75" customHeight="1">
      <c r="B470" s="1115" t="s">
        <v>1401</v>
      </c>
      <c r="C470" s="1116"/>
      <c r="D470" s="1116"/>
      <c r="E470" s="1116"/>
      <c r="F470" s="1116"/>
      <c r="G470" s="1117"/>
      <c r="H470" s="1124" t="s">
        <v>1490</v>
      </c>
      <c r="I470" s="1125"/>
      <c r="J470" s="1125"/>
      <c r="K470" s="1125"/>
      <c r="L470" s="1125"/>
      <c r="M470" s="1125"/>
      <c r="N470" s="1125"/>
      <c r="O470" s="1125"/>
      <c r="P470" s="1125"/>
      <c r="Q470" s="1125"/>
      <c r="R470" s="1125"/>
      <c r="S470" s="1125"/>
      <c r="T470" s="1125"/>
      <c r="U470" s="1125"/>
      <c r="V470" s="1125"/>
      <c r="W470" s="1125"/>
      <c r="X470" s="1125"/>
      <c r="Y470" s="1125"/>
      <c r="Z470" s="1125"/>
      <c r="AA470" s="1125"/>
      <c r="AB470" s="1125"/>
      <c r="AC470" s="1126"/>
      <c r="AD470" s="1124" t="s">
        <v>1491</v>
      </c>
      <c r="AE470" s="1125"/>
      <c r="AF470" s="1125"/>
      <c r="AG470" s="1125"/>
      <c r="AH470" s="1125"/>
      <c r="AI470" s="1125"/>
      <c r="AJ470" s="1125"/>
      <c r="AK470" s="1125"/>
      <c r="AL470" s="1125"/>
      <c r="AM470" s="1125"/>
      <c r="AN470" s="1125"/>
      <c r="AO470" s="1125"/>
      <c r="AP470" s="1125"/>
      <c r="AQ470" s="1125"/>
      <c r="AR470" s="1125"/>
      <c r="AS470" s="1125"/>
      <c r="AT470" s="1125"/>
      <c r="AU470" s="1125"/>
      <c r="AV470" s="1125"/>
      <c r="AW470" s="1125"/>
      <c r="AX470" s="1125"/>
      <c r="AY470" s="1127"/>
      <c r="BG470">
        <v>24.75</v>
      </c>
    </row>
    <row r="471" spans="1:59" ht="24.75" customHeight="1">
      <c r="B471" s="1118"/>
      <c r="C471" s="1119"/>
      <c r="D471" s="1119"/>
      <c r="E471" s="1119"/>
      <c r="F471" s="1119"/>
      <c r="G471" s="1120"/>
      <c r="H471" s="1128" t="s">
        <v>23</v>
      </c>
      <c r="I471" s="1094"/>
      <c r="J471" s="1094"/>
      <c r="K471" s="1094"/>
      <c r="L471" s="1095"/>
      <c r="M471" s="1079" t="s">
        <v>24</v>
      </c>
      <c r="N471" s="1094"/>
      <c r="O471" s="1094"/>
      <c r="P471" s="1094"/>
      <c r="Q471" s="1094"/>
      <c r="R471" s="1094"/>
      <c r="S471" s="1094"/>
      <c r="T471" s="1094"/>
      <c r="U471" s="1094"/>
      <c r="V471" s="1094"/>
      <c r="W471" s="1094"/>
      <c r="X471" s="1094"/>
      <c r="Y471" s="1095"/>
      <c r="Z471" s="1082" t="s">
        <v>25</v>
      </c>
      <c r="AA471" s="1096"/>
      <c r="AB471" s="1096"/>
      <c r="AC471" s="1129"/>
      <c r="AD471" s="1128" t="s">
        <v>23</v>
      </c>
      <c r="AE471" s="1094"/>
      <c r="AF471" s="1094"/>
      <c r="AG471" s="1094"/>
      <c r="AH471" s="1095"/>
      <c r="AI471" s="1079" t="s">
        <v>24</v>
      </c>
      <c r="AJ471" s="1094"/>
      <c r="AK471" s="1094"/>
      <c r="AL471" s="1094"/>
      <c r="AM471" s="1094"/>
      <c r="AN471" s="1094"/>
      <c r="AO471" s="1094"/>
      <c r="AP471" s="1094"/>
      <c r="AQ471" s="1094"/>
      <c r="AR471" s="1094"/>
      <c r="AS471" s="1094"/>
      <c r="AT471" s="1094"/>
      <c r="AU471" s="1095"/>
      <c r="AV471" s="1082" t="s">
        <v>25</v>
      </c>
      <c r="AW471" s="1096"/>
      <c r="AX471" s="1096"/>
      <c r="AY471" s="1097"/>
      <c r="BG471">
        <v>24.75</v>
      </c>
    </row>
    <row r="472" spans="1:59" ht="24.75" customHeight="1">
      <c r="B472" s="1118"/>
      <c r="C472" s="1119"/>
      <c r="D472" s="1119"/>
      <c r="E472" s="1119"/>
      <c r="F472" s="1119"/>
      <c r="G472" s="1120"/>
      <c r="H472" s="1063" t="s">
        <v>176</v>
      </c>
      <c r="I472" s="1064"/>
      <c r="J472" s="1064"/>
      <c r="K472" s="1064"/>
      <c r="L472" s="1065"/>
      <c r="M472" s="1066" t="s">
        <v>1492</v>
      </c>
      <c r="N472" s="1101"/>
      <c r="O472" s="1101"/>
      <c r="P472" s="1101"/>
      <c r="Q472" s="1101"/>
      <c r="R472" s="1101"/>
      <c r="S472" s="1101"/>
      <c r="T472" s="1101"/>
      <c r="U472" s="1101"/>
      <c r="V472" s="1101"/>
      <c r="W472" s="1101"/>
      <c r="X472" s="1101"/>
      <c r="Y472" s="1102"/>
      <c r="Z472" s="1069">
        <v>1</v>
      </c>
      <c r="AA472" s="1070"/>
      <c r="AB472" s="1070"/>
      <c r="AC472" s="1103"/>
      <c r="AD472" s="1063" t="s">
        <v>1486</v>
      </c>
      <c r="AE472" s="1064"/>
      <c r="AF472" s="1064"/>
      <c r="AG472" s="1064"/>
      <c r="AH472" s="1065"/>
      <c r="AI472" s="1066" t="s">
        <v>1493</v>
      </c>
      <c r="AJ472" s="1101"/>
      <c r="AK472" s="1101"/>
      <c r="AL472" s="1101"/>
      <c r="AM472" s="1101"/>
      <c r="AN472" s="1101"/>
      <c r="AO472" s="1101"/>
      <c r="AP472" s="1101"/>
      <c r="AQ472" s="1101"/>
      <c r="AR472" s="1101"/>
      <c r="AS472" s="1101"/>
      <c r="AT472" s="1101"/>
      <c r="AU472" s="1102"/>
      <c r="AV472" s="1069">
        <v>10</v>
      </c>
      <c r="AW472" s="1070"/>
      <c r="AX472" s="1070"/>
      <c r="AY472" s="1072"/>
      <c r="BG472">
        <v>24.75</v>
      </c>
    </row>
    <row r="473" spans="1:59" ht="24.75" customHeight="1">
      <c r="B473" s="1118"/>
      <c r="C473" s="1119"/>
      <c r="D473" s="1119"/>
      <c r="E473" s="1119"/>
      <c r="F473" s="1119"/>
      <c r="G473" s="1120"/>
      <c r="H473" s="1053"/>
      <c r="I473" s="1054"/>
      <c r="J473" s="1054"/>
      <c r="K473" s="1054"/>
      <c r="L473" s="1055"/>
      <c r="M473" s="1056"/>
      <c r="N473" s="1057"/>
      <c r="O473" s="1057"/>
      <c r="P473" s="1057"/>
      <c r="Q473" s="1057"/>
      <c r="R473" s="1057"/>
      <c r="S473" s="1057"/>
      <c r="T473" s="1057"/>
      <c r="U473" s="1057"/>
      <c r="V473" s="1057"/>
      <c r="W473" s="1057"/>
      <c r="X473" s="1057"/>
      <c r="Y473" s="1058"/>
      <c r="Z473" s="1059"/>
      <c r="AA473" s="1060"/>
      <c r="AB473" s="1060"/>
      <c r="AC473" s="1062"/>
      <c r="AD473" s="1053"/>
      <c r="AE473" s="1054"/>
      <c r="AF473" s="1054"/>
      <c r="AG473" s="1054"/>
      <c r="AH473" s="1055"/>
      <c r="AI473" s="1056"/>
      <c r="AJ473" s="1057"/>
      <c r="AK473" s="1057"/>
      <c r="AL473" s="1057"/>
      <c r="AM473" s="1057"/>
      <c r="AN473" s="1057"/>
      <c r="AO473" s="1057"/>
      <c r="AP473" s="1057"/>
      <c r="AQ473" s="1057"/>
      <c r="AR473" s="1057"/>
      <c r="AS473" s="1057"/>
      <c r="AT473" s="1057"/>
      <c r="AU473" s="1058"/>
      <c r="AV473" s="1059"/>
      <c r="AW473" s="1060"/>
      <c r="AX473" s="1060"/>
      <c r="AY473" s="1061"/>
      <c r="BG473">
        <v>24.75</v>
      </c>
    </row>
    <row r="474" spans="1:59" ht="24.75" customHeight="1">
      <c r="B474" s="1118"/>
      <c r="C474" s="1119"/>
      <c r="D474" s="1119"/>
      <c r="E474" s="1119"/>
      <c r="F474" s="1119"/>
      <c r="G474" s="1120"/>
      <c r="H474" s="1053"/>
      <c r="I474" s="1054"/>
      <c r="J474" s="1054"/>
      <c r="K474" s="1054"/>
      <c r="L474" s="1055"/>
      <c r="M474" s="1056"/>
      <c r="N474" s="1057"/>
      <c r="O474" s="1057"/>
      <c r="P474" s="1057"/>
      <c r="Q474" s="1057"/>
      <c r="R474" s="1057"/>
      <c r="S474" s="1057"/>
      <c r="T474" s="1057"/>
      <c r="U474" s="1057"/>
      <c r="V474" s="1057"/>
      <c r="W474" s="1057"/>
      <c r="X474" s="1057"/>
      <c r="Y474" s="1058"/>
      <c r="Z474" s="1059"/>
      <c r="AA474" s="1060"/>
      <c r="AB474" s="1060"/>
      <c r="AC474" s="1062"/>
      <c r="AD474" s="1053"/>
      <c r="AE474" s="1054"/>
      <c r="AF474" s="1054"/>
      <c r="AG474" s="1054"/>
      <c r="AH474" s="1055"/>
      <c r="AI474" s="1056"/>
      <c r="AJ474" s="1057"/>
      <c r="AK474" s="1057"/>
      <c r="AL474" s="1057"/>
      <c r="AM474" s="1057"/>
      <c r="AN474" s="1057"/>
      <c r="AO474" s="1057"/>
      <c r="AP474" s="1057"/>
      <c r="AQ474" s="1057"/>
      <c r="AR474" s="1057"/>
      <c r="AS474" s="1057"/>
      <c r="AT474" s="1057"/>
      <c r="AU474" s="1058"/>
      <c r="AV474" s="1059"/>
      <c r="AW474" s="1060"/>
      <c r="AX474" s="1060"/>
      <c r="AY474" s="1061"/>
      <c r="BG474">
        <v>24.75</v>
      </c>
    </row>
    <row r="475" spans="1:59" ht="24.75" customHeight="1">
      <c r="B475" s="1118"/>
      <c r="C475" s="1119"/>
      <c r="D475" s="1119"/>
      <c r="E475" s="1119"/>
      <c r="F475" s="1119"/>
      <c r="G475" s="1120"/>
      <c r="H475" s="1053"/>
      <c r="I475" s="1054"/>
      <c r="J475" s="1054"/>
      <c r="K475" s="1054"/>
      <c r="L475" s="1055"/>
      <c r="M475" s="1056"/>
      <c r="N475" s="1057"/>
      <c r="O475" s="1057"/>
      <c r="P475" s="1057"/>
      <c r="Q475" s="1057"/>
      <c r="R475" s="1057"/>
      <c r="S475" s="1057"/>
      <c r="T475" s="1057"/>
      <c r="U475" s="1057"/>
      <c r="V475" s="1057"/>
      <c r="W475" s="1057"/>
      <c r="X475" s="1057"/>
      <c r="Y475" s="1058"/>
      <c r="Z475" s="1059"/>
      <c r="AA475" s="1060"/>
      <c r="AB475" s="1060"/>
      <c r="AC475" s="1062"/>
      <c r="AD475" s="1053"/>
      <c r="AE475" s="1054"/>
      <c r="AF475" s="1054"/>
      <c r="AG475" s="1054"/>
      <c r="AH475" s="1055"/>
      <c r="AI475" s="1056"/>
      <c r="AJ475" s="1057"/>
      <c r="AK475" s="1057"/>
      <c r="AL475" s="1057"/>
      <c r="AM475" s="1057"/>
      <c r="AN475" s="1057"/>
      <c r="AO475" s="1057"/>
      <c r="AP475" s="1057"/>
      <c r="AQ475" s="1057"/>
      <c r="AR475" s="1057"/>
      <c r="AS475" s="1057"/>
      <c r="AT475" s="1057"/>
      <c r="AU475" s="1058"/>
      <c r="AV475" s="1059"/>
      <c r="AW475" s="1060"/>
      <c r="AX475" s="1060"/>
      <c r="AY475" s="1061"/>
      <c r="BG475">
        <v>24.75</v>
      </c>
    </row>
    <row r="476" spans="1:59" ht="24.75" customHeight="1">
      <c r="B476" s="1118"/>
      <c r="C476" s="1119"/>
      <c r="D476" s="1119"/>
      <c r="E476" s="1119"/>
      <c r="F476" s="1119"/>
      <c r="G476" s="1120"/>
      <c r="H476" s="1053"/>
      <c r="I476" s="1054"/>
      <c r="J476" s="1054"/>
      <c r="K476" s="1054"/>
      <c r="L476" s="1055"/>
      <c r="M476" s="1056"/>
      <c r="N476" s="1057"/>
      <c r="O476" s="1057"/>
      <c r="P476" s="1057"/>
      <c r="Q476" s="1057"/>
      <c r="R476" s="1057"/>
      <c r="S476" s="1057"/>
      <c r="T476" s="1057"/>
      <c r="U476" s="1057"/>
      <c r="V476" s="1057"/>
      <c r="W476" s="1057"/>
      <c r="X476" s="1057"/>
      <c r="Y476" s="1058"/>
      <c r="Z476" s="1059"/>
      <c r="AA476" s="1060"/>
      <c r="AB476" s="1060"/>
      <c r="AC476" s="1060"/>
      <c r="AD476" s="1053"/>
      <c r="AE476" s="1054"/>
      <c r="AF476" s="1054"/>
      <c r="AG476" s="1054"/>
      <c r="AH476" s="1055"/>
      <c r="AI476" s="1056"/>
      <c r="AJ476" s="1057"/>
      <c r="AK476" s="1057"/>
      <c r="AL476" s="1057"/>
      <c r="AM476" s="1057"/>
      <c r="AN476" s="1057"/>
      <c r="AO476" s="1057"/>
      <c r="AP476" s="1057"/>
      <c r="AQ476" s="1057"/>
      <c r="AR476" s="1057"/>
      <c r="AS476" s="1057"/>
      <c r="AT476" s="1057"/>
      <c r="AU476" s="1058"/>
      <c r="AV476" s="1059"/>
      <c r="AW476" s="1060"/>
      <c r="AX476" s="1060"/>
      <c r="AY476" s="1061"/>
      <c r="BG476">
        <v>24.75</v>
      </c>
    </row>
    <row r="477" spans="1:59" ht="24.75" customHeight="1">
      <c r="B477" s="1118"/>
      <c r="C477" s="1119"/>
      <c r="D477" s="1119"/>
      <c r="E477" s="1119"/>
      <c r="F477" s="1119"/>
      <c r="G477" s="1120"/>
      <c r="H477" s="1053"/>
      <c r="I477" s="1054"/>
      <c r="J477" s="1054"/>
      <c r="K477" s="1054"/>
      <c r="L477" s="1055"/>
      <c r="M477" s="1056"/>
      <c r="N477" s="1057"/>
      <c r="O477" s="1057"/>
      <c r="P477" s="1057"/>
      <c r="Q477" s="1057"/>
      <c r="R477" s="1057"/>
      <c r="S477" s="1057"/>
      <c r="T477" s="1057"/>
      <c r="U477" s="1057"/>
      <c r="V477" s="1057"/>
      <c r="W477" s="1057"/>
      <c r="X477" s="1057"/>
      <c r="Y477" s="1058"/>
      <c r="Z477" s="1059"/>
      <c r="AA477" s="1060"/>
      <c r="AB477" s="1060"/>
      <c r="AC477" s="1060"/>
      <c r="AD477" s="1053"/>
      <c r="AE477" s="1054"/>
      <c r="AF477" s="1054"/>
      <c r="AG477" s="1054"/>
      <c r="AH477" s="1055"/>
      <c r="AI477" s="1056"/>
      <c r="AJ477" s="1057"/>
      <c r="AK477" s="1057"/>
      <c r="AL477" s="1057"/>
      <c r="AM477" s="1057"/>
      <c r="AN477" s="1057"/>
      <c r="AO477" s="1057"/>
      <c r="AP477" s="1057"/>
      <c r="AQ477" s="1057"/>
      <c r="AR477" s="1057"/>
      <c r="AS477" s="1057"/>
      <c r="AT477" s="1057"/>
      <c r="AU477" s="1058"/>
      <c r="AV477" s="1059"/>
      <c r="AW477" s="1060"/>
      <c r="AX477" s="1060"/>
      <c r="AY477" s="1061"/>
      <c r="BG477">
        <v>24.75</v>
      </c>
    </row>
    <row r="478" spans="1:59" ht="24.75" customHeight="1">
      <c r="B478" s="1118"/>
      <c r="C478" s="1119"/>
      <c r="D478" s="1119"/>
      <c r="E478" s="1119"/>
      <c r="F478" s="1119"/>
      <c r="G478" s="1120"/>
      <c r="H478" s="1053"/>
      <c r="I478" s="1054"/>
      <c r="J478" s="1054"/>
      <c r="K478" s="1054"/>
      <c r="L478" s="1055"/>
      <c r="M478" s="1056"/>
      <c r="N478" s="1057"/>
      <c r="O478" s="1057"/>
      <c r="P478" s="1057"/>
      <c r="Q478" s="1057"/>
      <c r="R478" s="1057"/>
      <c r="S478" s="1057"/>
      <c r="T478" s="1057"/>
      <c r="U478" s="1057"/>
      <c r="V478" s="1057"/>
      <c r="W478" s="1057"/>
      <c r="X478" s="1057"/>
      <c r="Y478" s="1058"/>
      <c r="Z478" s="1059"/>
      <c r="AA478" s="1060"/>
      <c r="AB478" s="1060"/>
      <c r="AC478" s="1060"/>
      <c r="AD478" s="1053"/>
      <c r="AE478" s="1054"/>
      <c r="AF478" s="1054"/>
      <c r="AG478" s="1054"/>
      <c r="AH478" s="1055"/>
      <c r="AI478" s="1056"/>
      <c r="AJ478" s="1057"/>
      <c r="AK478" s="1057"/>
      <c r="AL478" s="1057"/>
      <c r="AM478" s="1057"/>
      <c r="AN478" s="1057"/>
      <c r="AO478" s="1057"/>
      <c r="AP478" s="1057"/>
      <c r="AQ478" s="1057"/>
      <c r="AR478" s="1057"/>
      <c r="AS478" s="1057"/>
      <c r="AT478" s="1057"/>
      <c r="AU478" s="1058"/>
      <c r="AV478" s="1059"/>
      <c r="AW478" s="1060"/>
      <c r="AX478" s="1060"/>
      <c r="AY478" s="1061"/>
      <c r="BG478">
        <v>24.75</v>
      </c>
    </row>
    <row r="479" spans="1:59" ht="24.75" customHeight="1">
      <c r="B479" s="1118"/>
      <c r="C479" s="1119"/>
      <c r="D479" s="1119"/>
      <c r="E479" s="1119"/>
      <c r="F479" s="1119"/>
      <c r="G479" s="1120"/>
      <c r="H479" s="1044"/>
      <c r="I479" s="1045"/>
      <c r="J479" s="1045"/>
      <c r="K479" s="1045"/>
      <c r="L479" s="1046"/>
      <c r="M479" s="1047"/>
      <c r="N479" s="1048"/>
      <c r="O479" s="1048"/>
      <c r="P479" s="1048"/>
      <c r="Q479" s="1048"/>
      <c r="R479" s="1048"/>
      <c r="S479" s="1048"/>
      <c r="T479" s="1048"/>
      <c r="U479" s="1048"/>
      <c r="V479" s="1048"/>
      <c r="W479" s="1048"/>
      <c r="X479" s="1048"/>
      <c r="Y479" s="1049"/>
      <c r="Z479" s="1050"/>
      <c r="AA479" s="1051"/>
      <c r="AB479" s="1051"/>
      <c r="AC479" s="1051"/>
      <c r="AD479" s="1044"/>
      <c r="AE479" s="1045"/>
      <c r="AF479" s="1045"/>
      <c r="AG479" s="1045"/>
      <c r="AH479" s="1046"/>
      <c r="AI479" s="1047"/>
      <c r="AJ479" s="1048"/>
      <c r="AK479" s="1048"/>
      <c r="AL479" s="1048"/>
      <c r="AM479" s="1048"/>
      <c r="AN479" s="1048"/>
      <c r="AO479" s="1048"/>
      <c r="AP479" s="1048"/>
      <c r="AQ479" s="1048"/>
      <c r="AR479" s="1048"/>
      <c r="AS479" s="1048"/>
      <c r="AT479" s="1048"/>
      <c r="AU479" s="1049"/>
      <c r="AV479" s="1050"/>
      <c r="AW479" s="1051"/>
      <c r="AX479" s="1051"/>
      <c r="AY479" s="1052"/>
      <c r="BG479">
        <v>24.75</v>
      </c>
    </row>
    <row r="480" spans="1:59" ht="24.75" customHeight="1">
      <c r="B480" s="1118"/>
      <c r="C480" s="1119"/>
      <c r="D480" s="1119"/>
      <c r="E480" s="1119"/>
      <c r="F480" s="1119"/>
      <c r="G480" s="1120"/>
      <c r="H480" s="1086" t="s">
        <v>26</v>
      </c>
      <c r="I480" s="1080"/>
      <c r="J480" s="1080"/>
      <c r="K480" s="1080"/>
      <c r="L480" s="1080"/>
      <c r="M480" s="1087"/>
      <c r="N480" s="1088"/>
      <c r="O480" s="1088"/>
      <c r="P480" s="1088"/>
      <c r="Q480" s="1088"/>
      <c r="R480" s="1088"/>
      <c r="S480" s="1088"/>
      <c r="T480" s="1088"/>
      <c r="U480" s="1088"/>
      <c r="V480" s="1088"/>
      <c r="W480" s="1088"/>
      <c r="X480" s="1088"/>
      <c r="Y480" s="1089"/>
      <c r="Z480" s="1090">
        <f>SUM(Z472:AC479)</f>
        <v>1</v>
      </c>
      <c r="AA480" s="1091"/>
      <c r="AB480" s="1091"/>
      <c r="AC480" s="1092"/>
      <c r="AD480" s="1086" t="s">
        <v>26</v>
      </c>
      <c r="AE480" s="1080"/>
      <c r="AF480" s="1080"/>
      <c r="AG480" s="1080"/>
      <c r="AH480" s="1080"/>
      <c r="AI480" s="1087"/>
      <c r="AJ480" s="1088"/>
      <c r="AK480" s="1088"/>
      <c r="AL480" s="1088"/>
      <c r="AM480" s="1088"/>
      <c r="AN480" s="1088"/>
      <c r="AO480" s="1088"/>
      <c r="AP480" s="1088"/>
      <c r="AQ480" s="1088"/>
      <c r="AR480" s="1088"/>
      <c r="AS480" s="1088"/>
      <c r="AT480" s="1088"/>
      <c r="AU480" s="1089"/>
      <c r="AV480" s="1090">
        <f>SUM(AV472:AY479)</f>
        <v>10</v>
      </c>
      <c r="AW480" s="1091"/>
      <c r="AX480" s="1091"/>
      <c r="AY480" s="1093"/>
      <c r="BG480">
        <v>24.75</v>
      </c>
    </row>
    <row r="481" spans="2:59" ht="25.35" customHeight="1">
      <c r="B481" s="1118"/>
      <c r="C481" s="1119"/>
      <c r="D481" s="1119"/>
      <c r="E481" s="1119"/>
      <c r="F481" s="1119"/>
      <c r="G481" s="1120"/>
      <c r="H481" s="1073" t="s">
        <v>810</v>
      </c>
      <c r="I481" s="1074"/>
      <c r="J481" s="1074"/>
      <c r="K481" s="1074"/>
      <c r="L481" s="1074"/>
      <c r="M481" s="1074"/>
      <c r="N481" s="1074"/>
      <c r="O481" s="1074"/>
      <c r="P481" s="1074"/>
      <c r="Q481" s="1074"/>
      <c r="R481" s="1074"/>
      <c r="S481" s="1074"/>
      <c r="T481" s="1074"/>
      <c r="U481" s="1074"/>
      <c r="V481" s="1074"/>
      <c r="W481" s="1074"/>
      <c r="X481" s="1074"/>
      <c r="Y481" s="1074"/>
      <c r="Z481" s="1074"/>
      <c r="AA481" s="1074"/>
      <c r="AB481" s="1074"/>
      <c r="AC481" s="1075"/>
      <c r="AD481" s="1073" t="s">
        <v>846</v>
      </c>
      <c r="AE481" s="1074"/>
      <c r="AF481" s="1074"/>
      <c r="AG481" s="1074"/>
      <c r="AH481" s="1074"/>
      <c r="AI481" s="1074"/>
      <c r="AJ481" s="1074"/>
      <c r="AK481" s="1074"/>
      <c r="AL481" s="1074"/>
      <c r="AM481" s="1074"/>
      <c r="AN481" s="1074"/>
      <c r="AO481" s="1074"/>
      <c r="AP481" s="1074"/>
      <c r="AQ481" s="1074"/>
      <c r="AR481" s="1074"/>
      <c r="AS481" s="1074"/>
      <c r="AT481" s="1074"/>
      <c r="AU481" s="1074"/>
      <c r="AV481" s="1074"/>
      <c r="AW481" s="1074"/>
      <c r="AX481" s="1074"/>
      <c r="AY481" s="1076"/>
      <c r="BG481">
        <v>25.25</v>
      </c>
    </row>
    <row r="482" spans="2:59" ht="25.5" customHeight="1">
      <c r="B482" s="1118"/>
      <c r="C482" s="1119"/>
      <c r="D482" s="1119"/>
      <c r="E482" s="1119"/>
      <c r="F482" s="1119"/>
      <c r="G482" s="1120"/>
      <c r="H482" s="1077" t="s">
        <v>23</v>
      </c>
      <c r="I482" s="1078"/>
      <c r="J482" s="1078"/>
      <c r="K482" s="1078"/>
      <c r="L482" s="1078"/>
      <c r="M482" s="1079" t="s">
        <v>24</v>
      </c>
      <c r="N482" s="1080"/>
      <c r="O482" s="1080"/>
      <c r="P482" s="1080"/>
      <c r="Q482" s="1080"/>
      <c r="R482" s="1080"/>
      <c r="S482" s="1080"/>
      <c r="T482" s="1080"/>
      <c r="U482" s="1080"/>
      <c r="V482" s="1080"/>
      <c r="W482" s="1080"/>
      <c r="X482" s="1080"/>
      <c r="Y482" s="1081"/>
      <c r="Z482" s="1082" t="s">
        <v>25</v>
      </c>
      <c r="AA482" s="1083"/>
      <c r="AB482" s="1083"/>
      <c r="AC482" s="1084"/>
      <c r="AD482" s="1077" t="s">
        <v>23</v>
      </c>
      <c r="AE482" s="1078"/>
      <c r="AF482" s="1078"/>
      <c r="AG482" s="1078"/>
      <c r="AH482" s="1078"/>
      <c r="AI482" s="1079" t="s">
        <v>24</v>
      </c>
      <c r="AJ482" s="1080"/>
      <c r="AK482" s="1080"/>
      <c r="AL482" s="1080"/>
      <c r="AM482" s="1080"/>
      <c r="AN482" s="1080"/>
      <c r="AO482" s="1080"/>
      <c r="AP482" s="1080"/>
      <c r="AQ482" s="1080"/>
      <c r="AR482" s="1080"/>
      <c r="AS482" s="1080"/>
      <c r="AT482" s="1080"/>
      <c r="AU482" s="1081"/>
      <c r="AV482" s="1082" t="s">
        <v>25</v>
      </c>
      <c r="AW482" s="1083"/>
      <c r="AX482" s="1083"/>
      <c r="AY482" s="1085"/>
      <c r="BG482">
        <v>25.5</v>
      </c>
    </row>
    <row r="483" spans="2:59" ht="24.75" customHeight="1">
      <c r="B483" s="1118"/>
      <c r="C483" s="1119"/>
      <c r="D483" s="1119"/>
      <c r="E483" s="1119"/>
      <c r="F483" s="1119"/>
      <c r="G483" s="1120"/>
      <c r="H483" s="1063"/>
      <c r="I483" s="1064"/>
      <c r="J483" s="1064"/>
      <c r="K483" s="1064"/>
      <c r="L483" s="1065"/>
      <c r="M483" s="1066"/>
      <c r="N483" s="1067"/>
      <c r="O483" s="1067"/>
      <c r="P483" s="1067"/>
      <c r="Q483" s="1067"/>
      <c r="R483" s="1067"/>
      <c r="S483" s="1067"/>
      <c r="T483" s="1067"/>
      <c r="U483" s="1067"/>
      <c r="V483" s="1067"/>
      <c r="W483" s="1067"/>
      <c r="X483" s="1067"/>
      <c r="Y483" s="1068"/>
      <c r="Z483" s="1069"/>
      <c r="AA483" s="1070"/>
      <c r="AB483" s="1070"/>
      <c r="AC483" s="1071"/>
      <c r="AD483" s="1063"/>
      <c r="AE483" s="1064"/>
      <c r="AF483" s="1064"/>
      <c r="AG483" s="1064"/>
      <c r="AH483" s="1065"/>
      <c r="AI483" s="1066"/>
      <c r="AJ483" s="1067"/>
      <c r="AK483" s="1067"/>
      <c r="AL483" s="1067"/>
      <c r="AM483" s="1067"/>
      <c r="AN483" s="1067"/>
      <c r="AO483" s="1067"/>
      <c r="AP483" s="1067"/>
      <c r="AQ483" s="1067"/>
      <c r="AR483" s="1067"/>
      <c r="AS483" s="1067"/>
      <c r="AT483" s="1067"/>
      <c r="AU483" s="1068"/>
      <c r="AV483" s="1069"/>
      <c r="AW483" s="1070"/>
      <c r="AX483" s="1070"/>
      <c r="AY483" s="1072"/>
      <c r="BG483">
        <v>24.75</v>
      </c>
    </row>
    <row r="484" spans="2:59" ht="24.75" customHeight="1">
      <c r="B484" s="1118"/>
      <c r="C484" s="1119"/>
      <c r="D484" s="1119"/>
      <c r="E484" s="1119"/>
      <c r="F484" s="1119"/>
      <c r="G484" s="1120"/>
      <c r="H484" s="1053"/>
      <c r="I484" s="1054"/>
      <c r="J484" s="1054"/>
      <c r="K484" s="1054"/>
      <c r="L484" s="1055"/>
      <c r="M484" s="1056"/>
      <c r="N484" s="1057"/>
      <c r="O484" s="1057"/>
      <c r="P484" s="1057"/>
      <c r="Q484" s="1057"/>
      <c r="R484" s="1057"/>
      <c r="S484" s="1057"/>
      <c r="T484" s="1057"/>
      <c r="U484" s="1057"/>
      <c r="V484" s="1057"/>
      <c r="W484" s="1057"/>
      <c r="X484" s="1057"/>
      <c r="Y484" s="1058"/>
      <c r="Z484" s="1059"/>
      <c r="AA484" s="1060"/>
      <c r="AB484" s="1060"/>
      <c r="AC484" s="1062"/>
      <c r="AD484" s="1053"/>
      <c r="AE484" s="1054"/>
      <c r="AF484" s="1054"/>
      <c r="AG484" s="1054"/>
      <c r="AH484" s="1055"/>
      <c r="AI484" s="1056"/>
      <c r="AJ484" s="1057"/>
      <c r="AK484" s="1057"/>
      <c r="AL484" s="1057"/>
      <c r="AM484" s="1057"/>
      <c r="AN484" s="1057"/>
      <c r="AO484" s="1057"/>
      <c r="AP484" s="1057"/>
      <c r="AQ484" s="1057"/>
      <c r="AR484" s="1057"/>
      <c r="AS484" s="1057"/>
      <c r="AT484" s="1057"/>
      <c r="AU484" s="1058"/>
      <c r="AV484" s="1059"/>
      <c r="AW484" s="1060"/>
      <c r="AX484" s="1060"/>
      <c r="AY484" s="1061"/>
      <c r="BG484">
        <v>24.75</v>
      </c>
    </row>
    <row r="485" spans="2:59" ht="24.75" customHeight="1">
      <c r="B485" s="1118"/>
      <c r="C485" s="1119"/>
      <c r="D485" s="1119"/>
      <c r="E485" s="1119"/>
      <c r="F485" s="1119"/>
      <c r="G485" s="1120"/>
      <c r="H485" s="1053"/>
      <c r="I485" s="1054"/>
      <c r="J485" s="1054"/>
      <c r="K485" s="1054"/>
      <c r="L485" s="1055"/>
      <c r="M485" s="1056"/>
      <c r="N485" s="1057"/>
      <c r="O485" s="1057"/>
      <c r="P485" s="1057"/>
      <c r="Q485" s="1057"/>
      <c r="R485" s="1057"/>
      <c r="S485" s="1057"/>
      <c r="T485" s="1057"/>
      <c r="U485" s="1057"/>
      <c r="V485" s="1057"/>
      <c r="W485" s="1057"/>
      <c r="X485" s="1057"/>
      <c r="Y485" s="1058"/>
      <c r="Z485" s="1059"/>
      <c r="AA485" s="1060"/>
      <c r="AB485" s="1060"/>
      <c r="AC485" s="1062"/>
      <c r="AD485" s="1053"/>
      <c r="AE485" s="1054"/>
      <c r="AF485" s="1054"/>
      <c r="AG485" s="1054"/>
      <c r="AH485" s="1055"/>
      <c r="AI485" s="1056"/>
      <c r="AJ485" s="1057"/>
      <c r="AK485" s="1057"/>
      <c r="AL485" s="1057"/>
      <c r="AM485" s="1057"/>
      <c r="AN485" s="1057"/>
      <c r="AO485" s="1057"/>
      <c r="AP485" s="1057"/>
      <c r="AQ485" s="1057"/>
      <c r="AR485" s="1057"/>
      <c r="AS485" s="1057"/>
      <c r="AT485" s="1057"/>
      <c r="AU485" s="1058"/>
      <c r="AV485" s="1059"/>
      <c r="AW485" s="1060"/>
      <c r="AX485" s="1060"/>
      <c r="AY485" s="1061"/>
      <c r="BG485">
        <v>24.75</v>
      </c>
    </row>
    <row r="486" spans="2:59" ht="24.75" customHeight="1">
      <c r="B486" s="1118"/>
      <c r="C486" s="1119"/>
      <c r="D486" s="1119"/>
      <c r="E486" s="1119"/>
      <c r="F486" s="1119"/>
      <c r="G486" s="1120"/>
      <c r="H486" s="1053"/>
      <c r="I486" s="1054"/>
      <c r="J486" s="1054"/>
      <c r="K486" s="1054"/>
      <c r="L486" s="1055"/>
      <c r="M486" s="1056"/>
      <c r="N486" s="1057"/>
      <c r="O486" s="1057"/>
      <c r="P486" s="1057"/>
      <c r="Q486" s="1057"/>
      <c r="R486" s="1057"/>
      <c r="S486" s="1057"/>
      <c r="T486" s="1057"/>
      <c r="U486" s="1057"/>
      <c r="V486" s="1057"/>
      <c r="W486" s="1057"/>
      <c r="X486" s="1057"/>
      <c r="Y486" s="1058"/>
      <c r="Z486" s="1059"/>
      <c r="AA486" s="1060"/>
      <c r="AB486" s="1060"/>
      <c r="AC486" s="1062"/>
      <c r="AD486" s="1053"/>
      <c r="AE486" s="1054"/>
      <c r="AF486" s="1054"/>
      <c r="AG486" s="1054"/>
      <c r="AH486" s="1055"/>
      <c r="AI486" s="1056"/>
      <c r="AJ486" s="1057"/>
      <c r="AK486" s="1057"/>
      <c r="AL486" s="1057"/>
      <c r="AM486" s="1057"/>
      <c r="AN486" s="1057"/>
      <c r="AO486" s="1057"/>
      <c r="AP486" s="1057"/>
      <c r="AQ486" s="1057"/>
      <c r="AR486" s="1057"/>
      <c r="AS486" s="1057"/>
      <c r="AT486" s="1057"/>
      <c r="AU486" s="1058"/>
      <c r="AV486" s="1059"/>
      <c r="AW486" s="1060"/>
      <c r="AX486" s="1060"/>
      <c r="AY486" s="1061"/>
      <c r="BG486">
        <v>24.75</v>
      </c>
    </row>
    <row r="487" spans="2:59" ht="24.75" customHeight="1">
      <c r="B487" s="1118"/>
      <c r="C487" s="1119"/>
      <c r="D487" s="1119"/>
      <c r="E487" s="1119"/>
      <c r="F487" s="1119"/>
      <c r="G487" s="1120"/>
      <c r="H487" s="1053"/>
      <c r="I487" s="1054"/>
      <c r="J487" s="1054"/>
      <c r="K487" s="1054"/>
      <c r="L487" s="1055"/>
      <c r="M487" s="1056"/>
      <c r="N487" s="1057"/>
      <c r="O487" s="1057"/>
      <c r="P487" s="1057"/>
      <c r="Q487" s="1057"/>
      <c r="R487" s="1057"/>
      <c r="S487" s="1057"/>
      <c r="T487" s="1057"/>
      <c r="U487" s="1057"/>
      <c r="V487" s="1057"/>
      <c r="W487" s="1057"/>
      <c r="X487" s="1057"/>
      <c r="Y487" s="1058"/>
      <c r="Z487" s="1059"/>
      <c r="AA487" s="1060"/>
      <c r="AB487" s="1060"/>
      <c r="AC487" s="1060"/>
      <c r="AD487" s="1053"/>
      <c r="AE487" s="1054"/>
      <c r="AF487" s="1054"/>
      <c r="AG487" s="1054"/>
      <c r="AH487" s="1055"/>
      <c r="AI487" s="1056"/>
      <c r="AJ487" s="1057"/>
      <c r="AK487" s="1057"/>
      <c r="AL487" s="1057"/>
      <c r="AM487" s="1057"/>
      <c r="AN487" s="1057"/>
      <c r="AO487" s="1057"/>
      <c r="AP487" s="1057"/>
      <c r="AQ487" s="1057"/>
      <c r="AR487" s="1057"/>
      <c r="AS487" s="1057"/>
      <c r="AT487" s="1057"/>
      <c r="AU487" s="1058"/>
      <c r="AV487" s="1059"/>
      <c r="AW487" s="1060"/>
      <c r="AX487" s="1060"/>
      <c r="AY487" s="1061"/>
      <c r="BG487">
        <v>24.75</v>
      </c>
    </row>
    <row r="488" spans="2:59" ht="24.75" customHeight="1">
      <c r="B488" s="1118"/>
      <c r="C488" s="1119"/>
      <c r="D488" s="1119"/>
      <c r="E488" s="1119"/>
      <c r="F488" s="1119"/>
      <c r="G488" s="1120"/>
      <c r="H488" s="1053"/>
      <c r="I488" s="1054"/>
      <c r="J488" s="1054"/>
      <c r="K488" s="1054"/>
      <c r="L488" s="1055"/>
      <c r="M488" s="1056"/>
      <c r="N488" s="1057"/>
      <c r="O488" s="1057"/>
      <c r="P488" s="1057"/>
      <c r="Q488" s="1057"/>
      <c r="R488" s="1057"/>
      <c r="S488" s="1057"/>
      <c r="T488" s="1057"/>
      <c r="U488" s="1057"/>
      <c r="V488" s="1057"/>
      <c r="W488" s="1057"/>
      <c r="X488" s="1057"/>
      <c r="Y488" s="1058"/>
      <c r="Z488" s="1059"/>
      <c r="AA488" s="1060"/>
      <c r="AB488" s="1060"/>
      <c r="AC488" s="1060"/>
      <c r="AD488" s="1053"/>
      <c r="AE488" s="1054"/>
      <c r="AF488" s="1054"/>
      <c r="AG488" s="1054"/>
      <c r="AH488" s="1055"/>
      <c r="AI488" s="1056"/>
      <c r="AJ488" s="1057"/>
      <c r="AK488" s="1057"/>
      <c r="AL488" s="1057"/>
      <c r="AM488" s="1057"/>
      <c r="AN488" s="1057"/>
      <c r="AO488" s="1057"/>
      <c r="AP488" s="1057"/>
      <c r="AQ488" s="1057"/>
      <c r="AR488" s="1057"/>
      <c r="AS488" s="1057"/>
      <c r="AT488" s="1057"/>
      <c r="AU488" s="1058"/>
      <c r="AV488" s="1059"/>
      <c r="AW488" s="1060"/>
      <c r="AX488" s="1060"/>
      <c r="AY488" s="1061"/>
      <c r="BG488">
        <v>24.75</v>
      </c>
    </row>
    <row r="489" spans="2:59" ht="24.75" customHeight="1">
      <c r="B489" s="1118"/>
      <c r="C489" s="1119"/>
      <c r="D489" s="1119"/>
      <c r="E489" s="1119"/>
      <c r="F489" s="1119"/>
      <c r="G489" s="1120"/>
      <c r="H489" s="1053"/>
      <c r="I489" s="1054"/>
      <c r="J489" s="1054"/>
      <c r="K489" s="1054"/>
      <c r="L489" s="1055"/>
      <c r="M489" s="1056"/>
      <c r="N489" s="1057"/>
      <c r="O489" s="1057"/>
      <c r="P489" s="1057"/>
      <c r="Q489" s="1057"/>
      <c r="R489" s="1057"/>
      <c r="S489" s="1057"/>
      <c r="T489" s="1057"/>
      <c r="U489" s="1057"/>
      <c r="V489" s="1057"/>
      <c r="W489" s="1057"/>
      <c r="X489" s="1057"/>
      <c r="Y489" s="1058"/>
      <c r="Z489" s="1059"/>
      <c r="AA489" s="1060"/>
      <c r="AB489" s="1060"/>
      <c r="AC489" s="1060"/>
      <c r="AD489" s="1053"/>
      <c r="AE489" s="1054"/>
      <c r="AF489" s="1054"/>
      <c r="AG489" s="1054"/>
      <c r="AH489" s="1055"/>
      <c r="AI489" s="1056"/>
      <c r="AJ489" s="1057"/>
      <c r="AK489" s="1057"/>
      <c r="AL489" s="1057"/>
      <c r="AM489" s="1057"/>
      <c r="AN489" s="1057"/>
      <c r="AO489" s="1057"/>
      <c r="AP489" s="1057"/>
      <c r="AQ489" s="1057"/>
      <c r="AR489" s="1057"/>
      <c r="AS489" s="1057"/>
      <c r="AT489" s="1057"/>
      <c r="AU489" s="1058"/>
      <c r="AV489" s="1059"/>
      <c r="AW489" s="1060"/>
      <c r="AX489" s="1060"/>
      <c r="AY489" s="1061"/>
      <c r="BG489">
        <v>24.75</v>
      </c>
    </row>
    <row r="490" spans="2:59" ht="24.75" customHeight="1">
      <c r="B490" s="1118"/>
      <c r="C490" s="1119"/>
      <c r="D490" s="1119"/>
      <c r="E490" s="1119"/>
      <c r="F490" s="1119"/>
      <c r="G490" s="1120"/>
      <c r="H490" s="1044"/>
      <c r="I490" s="1045"/>
      <c r="J490" s="1045"/>
      <c r="K490" s="1045"/>
      <c r="L490" s="1046"/>
      <c r="M490" s="1047"/>
      <c r="N490" s="1048"/>
      <c r="O490" s="1048"/>
      <c r="P490" s="1048"/>
      <c r="Q490" s="1048"/>
      <c r="R490" s="1048"/>
      <c r="S490" s="1048"/>
      <c r="T490" s="1048"/>
      <c r="U490" s="1048"/>
      <c r="V490" s="1048"/>
      <c r="W490" s="1048"/>
      <c r="X490" s="1048"/>
      <c r="Y490" s="1049"/>
      <c r="Z490" s="1050"/>
      <c r="AA490" s="1051"/>
      <c r="AB490" s="1051"/>
      <c r="AC490" s="1051"/>
      <c r="AD490" s="1044"/>
      <c r="AE490" s="1045"/>
      <c r="AF490" s="1045"/>
      <c r="AG490" s="1045"/>
      <c r="AH490" s="1046"/>
      <c r="AI490" s="1047"/>
      <c r="AJ490" s="1048"/>
      <c r="AK490" s="1048"/>
      <c r="AL490" s="1048"/>
      <c r="AM490" s="1048"/>
      <c r="AN490" s="1048"/>
      <c r="AO490" s="1048"/>
      <c r="AP490" s="1048"/>
      <c r="AQ490" s="1048"/>
      <c r="AR490" s="1048"/>
      <c r="AS490" s="1048"/>
      <c r="AT490" s="1048"/>
      <c r="AU490" s="1049"/>
      <c r="AV490" s="1050"/>
      <c r="AW490" s="1051"/>
      <c r="AX490" s="1051"/>
      <c r="AY490" s="1052"/>
      <c r="BG490">
        <v>24.75</v>
      </c>
    </row>
    <row r="491" spans="2:59" ht="24.75" customHeight="1">
      <c r="B491" s="1118"/>
      <c r="C491" s="1119"/>
      <c r="D491" s="1119"/>
      <c r="E491" s="1119"/>
      <c r="F491" s="1119"/>
      <c r="G491" s="1120"/>
      <c r="H491" s="1086" t="s">
        <v>26</v>
      </c>
      <c r="I491" s="1080"/>
      <c r="J491" s="1080"/>
      <c r="K491" s="1080"/>
      <c r="L491" s="1080"/>
      <c r="M491" s="1087"/>
      <c r="N491" s="1088"/>
      <c r="O491" s="1088"/>
      <c r="P491" s="1088"/>
      <c r="Q491" s="1088"/>
      <c r="R491" s="1088"/>
      <c r="S491" s="1088"/>
      <c r="T491" s="1088"/>
      <c r="U491" s="1088"/>
      <c r="V491" s="1088"/>
      <c r="W491" s="1088"/>
      <c r="X491" s="1088"/>
      <c r="Y491" s="1089"/>
      <c r="Z491" s="1090">
        <f>SUM(Z483:AC490)</f>
        <v>0</v>
      </c>
      <c r="AA491" s="1091"/>
      <c r="AB491" s="1091"/>
      <c r="AC491" s="1092"/>
      <c r="AD491" s="1086" t="s">
        <v>26</v>
      </c>
      <c r="AE491" s="1080"/>
      <c r="AF491" s="1080"/>
      <c r="AG491" s="1080"/>
      <c r="AH491" s="1080"/>
      <c r="AI491" s="1087"/>
      <c r="AJ491" s="1088"/>
      <c r="AK491" s="1088"/>
      <c r="AL491" s="1088"/>
      <c r="AM491" s="1088"/>
      <c r="AN491" s="1088"/>
      <c r="AO491" s="1088"/>
      <c r="AP491" s="1088"/>
      <c r="AQ491" s="1088"/>
      <c r="AR491" s="1088"/>
      <c r="AS491" s="1088"/>
      <c r="AT491" s="1088"/>
      <c r="AU491" s="1089"/>
      <c r="AV491" s="1090">
        <f>SUM(AV483:AY490)</f>
        <v>0</v>
      </c>
      <c r="AW491" s="1091"/>
      <c r="AX491" s="1091"/>
      <c r="AY491" s="1093"/>
      <c r="BG491">
        <v>24.75</v>
      </c>
    </row>
    <row r="492" spans="2:59" ht="24.75" customHeight="1">
      <c r="B492" s="1118"/>
      <c r="C492" s="1119"/>
      <c r="D492" s="1119"/>
      <c r="E492" s="1119"/>
      <c r="F492" s="1119"/>
      <c r="G492" s="1120"/>
      <c r="H492" s="1073" t="s">
        <v>840</v>
      </c>
      <c r="I492" s="1074"/>
      <c r="J492" s="1074"/>
      <c r="K492" s="1074"/>
      <c r="L492" s="1074"/>
      <c r="M492" s="1074"/>
      <c r="N492" s="1074"/>
      <c r="O492" s="1074"/>
      <c r="P492" s="1074"/>
      <c r="Q492" s="1074"/>
      <c r="R492" s="1074"/>
      <c r="S492" s="1074"/>
      <c r="T492" s="1074"/>
      <c r="U492" s="1074"/>
      <c r="V492" s="1074"/>
      <c r="W492" s="1074"/>
      <c r="X492" s="1074"/>
      <c r="Y492" s="1074"/>
      <c r="Z492" s="1074"/>
      <c r="AA492" s="1074"/>
      <c r="AB492" s="1074"/>
      <c r="AC492" s="1075"/>
      <c r="AD492" s="1073" t="s">
        <v>829</v>
      </c>
      <c r="AE492" s="1074"/>
      <c r="AF492" s="1074"/>
      <c r="AG492" s="1074"/>
      <c r="AH492" s="1074"/>
      <c r="AI492" s="1074"/>
      <c r="AJ492" s="1074"/>
      <c r="AK492" s="1074"/>
      <c r="AL492" s="1074"/>
      <c r="AM492" s="1074"/>
      <c r="AN492" s="1074"/>
      <c r="AO492" s="1074"/>
      <c r="AP492" s="1074"/>
      <c r="AQ492" s="1074"/>
      <c r="AR492" s="1074"/>
      <c r="AS492" s="1074"/>
      <c r="AT492" s="1074"/>
      <c r="AU492" s="1074"/>
      <c r="AV492" s="1074"/>
      <c r="AW492" s="1074"/>
      <c r="AX492" s="1074"/>
      <c r="AY492" s="1076"/>
      <c r="BG492">
        <v>24.75</v>
      </c>
    </row>
    <row r="493" spans="2:59" ht="24.75" customHeight="1">
      <c r="B493" s="1118"/>
      <c r="C493" s="1119"/>
      <c r="D493" s="1119"/>
      <c r="E493" s="1119"/>
      <c r="F493" s="1119"/>
      <c r="G493" s="1120"/>
      <c r="H493" s="1077" t="s">
        <v>23</v>
      </c>
      <c r="I493" s="1078"/>
      <c r="J493" s="1078"/>
      <c r="K493" s="1078"/>
      <c r="L493" s="1078"/>
      <c r="M493" s="1079" t="s">
        <v>24</v>
      </c>
      <c r="N493" s="1080"/>
      <c r="O493" s="1080"/>
      <c r="P493" s="1080"/>
      <c r="Q493" s="1080"/>
      <c r="R493" s="1080"/>
      <c r="S493" s="1080"/>
      <c r="T493" s="1080"/>
      <c r="U493" s="1080"/>
      <c r="V493" s="1080"/>
      <c r="W493" s="1080"/>
      <c r="X493" s="1080"/>
      <c r="Y493" s="1081"/>
      <c r="Z493" s="1082" t="s">
        <v>25</v>
      </c>
      <c r="AA493" s="1083"/>
      <c r="AB493" s="1083"/>
      <c r="AC493" s="1084"/>
      <c r="AD493" s="1077" t="s">
        <v>23</v>
      </c>
      <c r="AE493" s="1078"/>
      <c r="AF493" s="1078"/>
      <c r="AG493" s="1078"/>
      <c r="AH493" s="1078"/>
      <c r="AI493" s="1079" t="s">
        <v>24</v>
      </c>
      <c r="AJ493" s="1080"/>
      <c r="AK493" s="1080"/>
      <c r="AL493" s="1080"/>
      <c r="AM493" s="1080"/>
      <c r="AN493" s="1080"/>
      <c r="AO493" s="1080"/>
      <c r="AP493" s="1080"/>
      <c r="AQ493" s="1080"/>
      <c r="AR493" s="1080"/>
      <c r="AS493" s="1080"/>
      <c r="AT493" s="1080"/>
      <c r="AU493" s="1081"/>
      <c r="AV493" s="1082" t="s">
        <v>25</v>
      </c>
      <c r="AW493" s="1083"/>
      <c r="AX493" s="1083"/>
      <c r="AY493" s="1085"/>
      <c r="BG493">
        <v>24.75</v>
      </c>
    </row>
    <row r="494" spans="2:59" ht="24.75" customHeight="1">
      <c r="B494" s="1118"/>
      <c r="C494" s="1119"/>
      <c r="D494" s="1119"/>
      <c r="E494" s="1119"/>
      <c r="F494" s="1119"/>
      <c r="G494" s="1120"/>
      <c r="H494" s="1063"/>
      <c r="I494" s="1064"/>
      <c r="J494" s="1064"/>
      <c r="K494" s="1064"/>
      <c r="L494" s="1065"/>
      <c r="M494" s="1066"/>
      <c r="N494" s="1067"/>
      <c r="O494" s="1067"/>
      <c r="P494" s="1067"/>
      <c r="Q494" s="1067"/>
      <c r="R494" s="1067"/>
      <c r="S494" s="1067"/>
      <c r="T494" s="1067"/>
      <c r="U494" s="1067"/>
      <c r="V494" s="1067"/>
      <c r="W494" s="1067"/>
      <c r="X494" s="1067"/>
      <c r="Y494" s="1068"/>
      <c r="Z494" s="1069"/>
      <c r="AA494" s="1070"/>
      <c r="AB494" s="1070"/>
      <c r="AC494" s="1071"/>
      <c r="AD494" s="1063"/>
      <c r="AE494" s="1064"/>
      <c r="AF494" s="1064"/>
      <c r="AG494" s="1064"/>
      <c r="AH494" s="1065"/>
      <c r="AI494" s="1066"/>
      <c r="AJ494" s="1067"/>
      <c r="AK494" s="1067"/>
      <c r="AL494" s="1067"/>
      <c r="AM494" s="1067"/>
      <c r="AN494" s="1067"/>
      <c r="AO494" s="1067"/>
      <c r="AP494" s="1067"/>
      <c r="AQ494" s="1067"/>
      <c r="AR494" s="1067"/>
      <c r="AS494" s="1067"/>
      <c r="AT494" s="1067"/>
      <c r="AU494" s="1068"/>
      <c r="AV494" s="1069"/>
      <c r="AW494" s="1070"/>
      <c r="AX494" s="1070"/>
      <c r="AY494" s="1072"/>
      <c r="BG494">
        <v>24.75</v>
      </c>
    </row>
    <row r="495" spans="2:59" ht="24.75" customHeight="1">
      <c r="B495" s="1118"/>
      <c r="C495" s="1119"/>
      <c r="D495" s="1119"/>
      <c r="E495" s="1119"/>
      <c r="F495" s="1119"/>
      <c r="G495" s="1120"/>
      <c r="H495" s="1053"/>
      <c r="I495" s="1054"/>
      <c r="J495" s="1054"/>
      <c r="K495" s="1054"/>
      <c r="L495" s="1055"/>
      <c r="M495" s="1056"/>
      <c r="N495" s="1057"/>
      <c r="O495" s="1057"/>
      <c r="P495" s="1057"/>
      <c r="Q495" s="1057"/>
      <c r="R495" s="1057"/>
      <c r="S495" s="1057"/>
      <c r="T495" s="1057"/>
      <c r="U495" s="1057"/>
      <c r="V495" s="1057"/>
      <c r="W495" s="1057"/>
      <c r="X495" s="1057"/>
      <c r="Y495" s="1058"/>
      <c r="Z495" s="1059"/>
      <c r="AA495" s="1060"/>
      <c r="AB495" s="1060"/>
      <c r="AC495" s="1062"/>
      <c r="AD495" s="1053"/>
      <c r="AE495" s="1054"/>
      <c r="AF495" s="1054"/>
      <c r="AG495" s="1054"/>
      <c r="AH495" s="1055"/>
      <c r="AI495" s="1056"/>
      <c r="AJ495" s="1057"/>
      <c r="AK495" s="1057"/>
      <c r="AL495" s="1057"/>
      <c r="AM495" s="1057"/>
      <c r="AN495" s="1057"/>
      <c r="AO495" s="1057"/>
      <c r="AP495" s="1057"/>
      <c r="AQ495" s="1057"/>
      <c r="AR495" s="1057"/>
      <c r="AS495" s="1057"/>
      <c r="AT495" s="1057"/>
      <c r="AU495" s="1058"/>
      <c r="AV495" s="1059"/>
      <c r="AW495" s="1060"/>
      <c r="AX495" s="1060"/>
      <c r="AY495" s="1061"/>
      <c r="BG495">
        <v>24.75</v>
      </c>
    </row>
    <row r="496" spans="2:59" ht="24.75" customHeight="1">
      <c r="B496" s="1118"/>
      <c r="C496" s="1119"/>
      <c r="D496" s="1119"/>
      <c r="E496" s="1119"/>
      <c r="F496" s="1119"/>
      <c r="G496" s="1120"/>
      <c r="H496" s="1053"/>
      <c r="I496" s="1054"/>
      <c r="J496" s="1054"/>
      <c r="K496" s="1054"/>
      <c r="L496" s="1055"/>
      <c r="M496" s="1056"/>
      <c r="N496" s="1057"/>
      <c r="O496" s="1057"/>
      <c r="P496" s="1057"/>
      <c r="Q496" s="1057"/>
      <c r="R496" s="1057"/>
      <c r="S496" s="1057"/>
      <c r="T496" s="1057"/>
      <c r="U496" s="1057"/>
      <c r="V496" s="1057"/>
      <c r="W496" s="1057"/>
      <c r="X496" s="1057"/>
      <c r="Y496" s="1058"/>
      <c r="Z496" s="1059"/>
      <c r="AA496" s="1060"/>
      <c r="AB496" s="1060"/>
      <c r="AC496" s="1062"/>
      <c r="AD496" s="1053"/>
      <c r="AE496" s="1054"/>
      <c r="AF496" s="1054"/>
      <c r="AG496" s="1054"/>
      <c r="AH496" s="1055"/>
      <c r="AI496" s="1056"/>
      <c r="AJ496" s="1057"/>
      <c r="AK496" s="1057"/>
      <c r="AL496" s="1057"/>
      <c r="AM496" s="1057"/>
      <c r="AN496" s="1057"/>
      <c r="AO496" s="1057"/>
      <c r="AP496" s="1057"/>
      <c r="AQ496" s="1057"/>
      <c r="AR496" s="1057"/>
      <c r="AS496" s="1057"/>
      <c r="AT496" s="1057"/>
      <c r="AU496" s="1058"/>
      <c r="AV496" s="1059"/>
      <c r="AW496" s="1060"/>
      <c r="AX496" s="1060"/>
      <c r="AY496" s="1061"/>
      <c r="BG496">
        <v>24.75</v>
      </c>
    </row>
    <row r="497" spans="2:59" ht="24.75" customHeight="1">
      <c r="B497" s="1118"/>
      <c r="C497" s="1119"/>
      <c r="D497" s="1119"/>
      <c r="E497" s="1119"/>
      <c r="F497" s="1119"/>
      <c r="G497" s="1120"/>
      <c r="H497" s="1053"/>
      <c r="I497" s="1054"/>
      <c r="J497" s="1054"/>
      <c r="K497" s="1054"/>
      <c r="L497" s="1055"/>
      <c r="M497" s="1056"/>
      <c r="N497" s="1057"/>
      <c r="O497" s="1057"/>
      <c r="P497" s="1057"/>
      <c r="Q497" s="1057"/>
      <c r="R497" s="1057"/>
      <c r="S497" s="1057"/>
      <c r="T497" s="1057"/>
      <c r="U497" s="1057"/>
      <c r="V497" s="1057"/>
      <c r="W497" s="1057"/>
      <c r="X497" s="1057"/>
      <c r="Y497" s="1058"/>
      <c r="Z497" s="1059"/>
      <c r="AA497" s="1060"/>
      <c r="AB497" s="1060"/>
      <c r="AC497" s="1062"/>
      <c r="AD497" s="1053"/>
      <c r="AE497" s="1054"/>
      <c r="AF497" s="1054"/>
      <c r="AG497" s="1054"/>
      <c r="AH497" s="1055"/>
      <c r="AI497" s="1056"/>
      <c r="AJ497" s="1057"/>
      <c r="AK497" s="1057"/>
      <c r="AL497" s="1057"/>
      <c r="AM497" s="1057"/>
      <c r="AN497" s="1057"/>
      <c r="AO497" s="1057"/>
      <c r="AP497" s="1057"/>
      <c r="AQ497" s="1057"/>
      <c r="AR497" s="1057"/>
      <c r="AS497" s="1057"/>
      <c r="AT497" s="1057"/>
      <c r="AU497" s="1058"/>
      <c r="AV497" s="1059"/>
      <c r="AW497" s="1060"/>
      <c r="AX497" s="1060"/>
      <c r="AY497" s="1061"/>
      <c r="BG497">
        <v>24.75</v>
      </c>
    </row>
    <row r="498" spans="2:59" ht="24.75" customHeight="1">
      <c r="B498" s="1118"/>
      <c r="C498" s="1119"/>
      <c r="D498" s="1119"/>
      <c r="E498" s="1119"/>
      <c r="F498" s="1119"/>
      <c r="G498" s="1120"/>
      <c r="H498" s="1053"/>
      <c r="I498" s="1054"/>
      <c r="J498" s="1054"/>
      <c r="K498" s="1054"/>
      <c r="L498" s="1055"/>
      <c r="M498" s="1056"/>
      <c r="N498" s="1057"/>
      <c r="O498" s="1057"/>
      <c r="P498" s="1057"/>
      <c r="Q498" s="1057"/>
      <c r="R498" s="1057"/>
      <c r="S498" s="1057"/>
      <c r="T498" s="1057"/>
      <c r="U498" s="1057"/>
      <c r="V498" s="1057"/>
      <c r="W498" s="1057"/>
      <c r="X498" s="1057"/>
      <c r="Y498" s="1058"/>
      <c r="Z498" s="1059"/>
      <c r="AA498" s="1060"/>
      <c r="AB498" s="1060"/>
      <c r="AC498" s="1060"/>
      <c r="AD498" s="1053"/>
      <c r="AE498" s="1054"/>
      <c r="AF498" s="1054"/>
      <c r="AG498" s="1054"/>
      <c r="AH498" s="1055"/>
      <c r="AI498" s="1056"/>
      <c r="AJ498" s="1057"/>
      <c r="AK498" s="1057"/>
      <c r="AL498" s="1057"/>
      <c r="AM498" s="1057"/>
      <c r="AN498" s="1057"/>
      <c r="AO498" s="1057"/>
      <c r="AP498" s="1057"/>
      <c r="AQ498" s="1057"/>
      <c r="AR498" s="1057"/>
      <c r="AS498" s="1057"/>
      <c r="AT498" s="1057"/>
      <c r="AU498" s="1058"/>
      <c r="AV498" s="1059"/>
      <c r="AW498" s="1060"/>
      <c r="AX498" s="1060"/>
      <c r="AY498" s="1061"/>
      <c r="BG498">
        <v>24.75</v>
      </c>
    </row>
    <row r="499" spans="2:59" ht="24.75" customHeight="1">
      <c r="B499" s="1118"/>
      <c r="C499" s="1119"/>
      <c r="D499" s="1119"/>
      <c r="E499" s="1119"/>
      <c r="F499" s="1119"/>
      <c r="G499" s="1120"/>
      <c r="H499" s="1053"/>
      <c r="I499" s="1054"/>
      <c r="J499" s="1054"/>
      <c r="K499" s="1054"/>
      <c r="L499" s="1055"/>
      <c r="M499" s="1056"/>
      <c r="N499" s="1057"/>
      <c r="O499" s="1057"/>
      <c r="P499" s="1057"/>
      <c r="Q499" s="1057"/>
      <c r="R499" s="1057"/>
      <c r="S499" s="1057"/>
      <c r="T499" s="1057"/>
      <c r="U499" s="1057"/>
      <c r="V499" s="1057"/>
      <c r="W499" s="1057"/>
      <c r="X499" s="1057"/>
      <c r="Y499" s="1058"/>
      <c r="Z499" s="1059"/>
      <c r="AA499" s="1060"/>
      <c r="AB499" s="1060"/>
      <c r="AC499" s="1060"/>
      <c r="AD499" s="1053"/>
      <c r="AE499" s="1054"/>
      <c r="AF499" s="1054"/>
      <c r="AG499" s="1054"/>
      <c r="AH499" s="1055"/>
      <c r="AI499" s="1056"/>
      <c r="AJ499" s="1057"/>
      <c r="AK499" s="1057"/>
      <c r="AL499" s="1057"/>
      <c r="AM499" s="1057"/>
      <c r="AN499" s="1057"/>
      <c r="AO499" s="1057"/>
      <c r="AP499" s="1057"/>
      <c r="AQ499" s="1057"/>
      <c r="AR499" s="1057"/>
      <c r="AS499" s="1057"/>
      <c r="AT499" s="1057"/>
      <c r="AU499" s="1058"/>
      <c r="AV499" s="1059"/>
      <c r="AW499" s="1060"/>
      <c r="AX499" s="1060"/>
      <c r="AY499" s="1061"/>
      <c r="BG499">
        <v>24.75</v>
      </c>
    </row>
    <row r="500" spans="2:59" ht="24.75" customHeight="1">
      <c r="B500" s="1118"/>
      <c r="C500" s="1119"/>
      <c r="D500" s="1119"/>
      <c r="E500" s="1119"/>
      <c r="F500" s="1119"/>
      <c r="G500" s="1120"/>
      <c r="H500" s="1053"/>
      <c r="I500" s="1054"/>
      <c r="J500" s="1054"/>
      <c r="K500" s="1054"/>
      <c r="L500" s="1055"/>
      <c r="M500" s="1056"/>
      <c r="N500" s="1057"/>
      <c r="O500" s="1057"/>
      <c r="P500" s="1057"/>
      <c r="Q500" s="1057"/>
      <c r="R500" s="1057"/>
      <c r="S500" s="1057"/>
      <c r="T500" s="1057"/>
      <c r="U500" s="1057"/>
      <c r="V500" s="1057"/>
      <c r="W500" s="1057"/>
      <c r="X500" s="1057"/>
      <c r="Y500" s="1058"/>
      <c r="Z500" s="1059"/>
      <c r="AA500" s="1060"/>
      <c r="AB500" s="1060"/>
      <c r="AC500" s="1060"/>
      <c r="AD500" s="1053"/>
      <c r="AE500" s="1054"/>
      <c r="AF500" s="1054"/>
      <c r="AG500" s="1054"/>
      <c r="AH500" s="1055"/>
      <c r="AI500" s="1056"/>
      <c r="AJ500" s="1057"/>
      <c r="AK500" s="1057"/>
      <c r="AL500" s="1057"/>
      <c r="AM500" s="1057"/>
      <c r="AN500" s="1057"/>
      <c r="AO500" s="1057"/>
      <c r="AP500" s="1057"/>
      <c r="AQ500" s="1057"/>
      <c r="AR500" s="1057"/>
      <c r="AS500" s="1057"/>
      <c r="AT500" s="1057"/>
      <c r="AU500" s="1058"/>
      <c r="AV500" s="1059"/>
      <c r="AW500" s="1060"/>
      <c r="AX500" s="1060"/>
      <c r="AY500" s="1061"/>
      <c r="BG500">
        <v>24.75</v>
      </c>
    </row>
    <row r="501" spans="2:59" ht="24.75" customHeight="1">
      <c r="B501" s="1118"/>
      <c r="C501" s="1119"/>
      <c r="D501" s="1119"/>
      <c r="E501" s="1119"/>
      <c r="F501" s="1119"/>
      <c r="G501" s="1120"/>
      <c r="H501" s="1044"/>
      <c r="I501" s="1045"/>
      <c r="J501" s="1045"/>
      <c r="K501" s="1045"/>
      <c r="L501" s="1046"/>
      <c r="M501" s="1047"/>
      <c r="N501" s="1048"/>
      <c r="O501" s="1048"/>
      <c r="P501" s="1048"/>
      <c r="Q501" s="1048"/>
      <c r="R501" s="1048"/>
      <c r="S501" s="1048"/>
      <c r="T501" s="1048"/>
      <c r="U501" s="1048"/>
      <c r="V501" s="1048"/>
      <c r="W501" s="1048"/>
      <c r="X501" s="1048"/>
      <c r="Y501" s="1049"/>
      <c r="Z501" s="1050"/>
      <c r="AA501" s="1051"/>
      <c r="AB501" s="1051"/>
      <c r="AC501" s="1051"/>
      <c r="AD501" s="1044"/>
      <c r="AE501" s="1045"/>
      <c r="AF501" s="1045"/>
      <c r="AG501" s="1045"/>
      <c r="AH501" s="1046"/>
      <c r="AI501" s="1047"/>
      <c r="AJ501" s="1048"/>
      <c r="AK501" s="1048"/>
      <c r="AL501" s="1048"/>
      <c r="AM501" s="1048"/>
      <c r="AN501" s="1048"/>
      <c r="AO501" s="1048"/>
      <c r="AP501" s="1048"/>
      <c r="AQ501" s="1048"/>
      <c r="AR501" s="1048"/>
      <c r="AS501" s="1048"/>
      <c r="AT501" s="1048"/>
      <c r="AU501" s="1049"/>
      <c r="AV501" s="1050"/>
      <c r="AW501" s="1051"/>
      <c r="AX501" s="1051"/>
      <c r="AY501" s="1052"/>
      <c r="BG501">
        <v>24.75</v>
      </c>
    </row>
    <row r="502" spans="2:59" ht="24.75" customHeight="1">
      <c r="B502" s="1118"/>
      <c r="C502" s="1119"/>
      <c r="D502" s="1119"/>
      <c r="E502" s="1119"/>
      <c r="F502" s="1119"/>
      <c r="G502" s="1120"/>
      <c r="H502" s="1086" t="s">
        <v>26</v>
      </c>
      <c r="I502" s="1080"/>
      <c r="J502" s="1080"/>
      <c r="K502" s="1080"/>
      <c r="L502" s="1080"/>
      <c r="M502" s="1087"/>
      <c r="N502" s="1088"/>
      <c r="O502" s="1088"/>
      <c r="P502" s="1088"/>
      <c r="Q502" s="1088"/>
      <c r="R502" s="1088"/>
      <c r="S502" s="1088"/>
      <c r="T502" s="1088"/>
      <c r="U502" s="1088"/>
      <c r="V502" s="1088"/>
      <c r="W502" s="1088"/>
      <c r="X502" s="1088"/>
      <c r="Y502" s="1089"/>
      <c r="Z502" s="1090">
        <f>SUM(Z494:AC501)</f>
        <v>0</v>
      </c>
      <c r="AA502" s="1091"/>
      <c r="AB502" s="1091"/>
      <c r="AC502" s="1092"/>
      <c r="AD502" s="1086" t="s">
        <v>26</v>
      </c>
      <c r="AE502" s="1080"/>
      <c r="AF502" s="1080"/>
      <c r="AG502" s="1080"/>
      <c r="AH502" s="1080"/>
      <c r="AI502" s="1087"/>
      <c r="AJ502" s="1088"/>
      <c r="AK502" s="1088"/>
      <c r="AL502" s="1088"/>
      <c r="AM502" s="1088"/>
      <c r="AN502" s="1088"/>
      <c r="AO502" s="1088"/>
      <c r="AP502" s="1088"/>
      <c r="AQ502" s="1088"/>
      <c r="AR502" s="1088"/>
      <c r="AS502" s="1088"/>
      <c r="AT502" s="1088"/>
      <c r="AU502" s="1089"/>
      <c r="AV502" s="1090">
        <f>SUM(AV494:AY501)</f>
        <v>0</v>
      </c>
      <c r="AW502" s="1091"/>
      <c r="AX502" s="1091"/>
      <c r="AY502" s="1093"/>
      <c r="BG502">
        <v>24.75</v>
      </c>
    </row>
    <row r="503" spans="2:59" ht="24.75" customHeight="1">
      <c r="B503" s="1118"/>
      <c r="C503" s="1119"/>
      <c r="D503" s="1119"/>
      <c r="E503" s="1119"/>
      <c r="F503" s="1119"/>
      <c r="G503" s="1120"/>
      <c r="H503" s="1073" t="s">
        <v>1494</v>
      </c>
      <c r="I503" s="1074"/>
      <c r="J503" s="1074"/>
      <c r="K503" s="1074"/>
      <c r="L503" s="1074"/>
      <c r="M503" s="1074"/>
      <c r="N503" s="1074"/>
      <c r="O503" s="1074"/>
      <c r="P503" s="1074"/>
      <c r="Q503" s="1074"/>
      <c r="R503" s="1074"/>
      <c r="S503" s="1074"/>
      <c r="T503" s="1074"/>
      <c r="U503" s="1074"/>
      <c r="V503" s="1074"/>
      <c r="W503" s="1074"/>
      <c r="X503" s="1074"/>
      <c r="Y503" s="1074"/>
      <c r="Z503" s="1074"/>
      <c r="AA503" s="1074"/>
      <c r="AB503" s="1074"/>
      <c r="AC503" s="1075"/>
      <c r="AD503" s="1073" t="s">
        <v>796</v>
      </c>
      <c r="AE503" s="1074"/>
      <c r="AF503" s="1074"/>
      <c r="AG503" s="1074"/>
      <c r="AH503" s="1074"/>
      <c r="AI503" s="1074"/>
      <c r="AJ503" s="1074"/>
      <c r="AK503" s="1074"/>
      <c r="AL503" s="1074"/>
      <c r="AM503" s="1074"/>
      <c r="AN503" s="1074"/>
      <c r="AO503" s="1074"/>
      <c r="AP503" s="1074"/>
      <c r="AQ503" s="1074"/>
      <c r="AR503" s="1074"/>
      <c r="AS503" s="1074"/>
      <c r="AT503" s="1074"/>
      <c r="AU503" s="1074"/>
      <c r="AV503" s="1074"/>
      <c r="AW503" s="1074"/>
      <c r="AX503" s="1074"/>
      <c r="AY503" s="1076"/>
      <c r="BG503">
        <v>24.75</v>
      </c>
    </row>
    <row r="504" spans="2:59" ht="24.75" customHeight="1">
      <c r="B504" s="1118"/>
      <c r="C504" s="1119"/>
      <c r="D504" s="1119"/>
      <c r="E504" s="1119"/>
      <c r="F504" s="1119"/>
      <c r="G504" s="1120"/>
      <c r="H504" s="1077" t="s">
        <v>23</v>
      </c>
      <c r="I504" s="1078"/>
      <c r="J504" s="1078"/>
      <c r="K504" s="1078"/>
      <c r="L504" s="1078"/>
      <c r="M504" s="1079" t="s">
        <v>24</v>
      </c>
      <c r="N504" s="1080"/>
      <c r="O504" s="1080"/>
      <c r="P504" s="1080"/>
      <c r="Q504" s="1080"/>
      <c r="R504" s="1080"/>
      <c r="S504" s="1080"/>
      <c r="T504" s="1080"/>
      <c r="U504" s="1080"/>
      <c r="V504" s="1080"/>
      <c r="W504" s="1080"/>
      <c r="X504" s="1080"/>
      <c r="Y504" s="1081"/>
      <c r="Z504" s="1082" t="s">
        <v>25</v>
      </c>
      <c r="AA504" s="1083"/>
      <c r="AB504" s="1083"/>
      <c r="AC504" s="1084"/>
      <c r="AD504" s="1077" t="s">
        <v>23</v>
      </c>
      <c r="AE504" s="1078"/>
      <c r="AF504" s="1078"/>
      <c r="AG504" s="1078"/>
      <c r="AH504" s="1078"/>
      <c r="AI504" s="1079" t="s">
        <v>24</v>
      </c>
      <c r="AJ504" s="1080"/>
      <c r="AK504" s="1080"/>
      <c r="AL504" s="1080"/>
      <c r="AM504" s="1080"/>
      <c r="AN504" s="1080"/>
      <c r="AO504" s="1080"/>
      <c r="AP504" s="1080"/>
      <c r="AQ504" s="1080"/>
      <c r="AR504" s="1080"/>
      <c r="AS504" s="1080"/>
      <c r="AT504" s="1080"/>
      <c r="AU504" s="1081"/>
      <c r="AV504" s="1082" t="s">
        <v>25</v>
      </c>
      <c r="AW504" s="1083"/>
      <c r="AX504" s="1083"/>
      <c r="AY504" s="1085"/>
      <c r="BG504">
        <v>24.75</v>
      </c>
    </row>
    <row r="505" spans="2:59" ht="50.1" customHeight="1">
      <c r="B505" s="1118"/>
      <c r="C505" s="1119"/>
      <c r="D505" s="1119"/>
      <c r="E505" s="1119"/>
      <c r="F505" s="1119"/>
      <c r="G505" s="1120"/>
      <c r="H505" s="1098" t="s">
        <v>1495</v>
      </c>
      <c r="I505" s="1099"/>
      <c r="J505" s="1099"/>
      <c r="K505" s="1099"/>
      <c r="L505" s="1100"/>
      <c r="M505" s="1066" t="s">
        <v>1496</v>
      </c>
      <c r="N505" s="1067"/>
      <c r="O505" s="1067"/>
      <c r="P505" s="1067"/>
      <c r="Q505" s="1067"/>
      <c r="R505" s="1067"/>
      <c r="S505" s="1067"/>
      <c r="T505" s="1067"/>
      <c r="U505" s="1067"/>
      <c r="V505" s="1067"/>
      <c r="W505" s="1067"/>
      <c r="X505" s="1067"/>
      <c r="Y505" s="1068"/>
      <c r="Z505" s="1069">
        <v>3</v>
      </c>
      <c r="AA505" s="1070"/>
      <c r="AB505" s="1070"/>
      <c r="AC505" s="1071"/>
      <c r="AD505" s="1063"/>
      <c r="AE505" s="1064"/>
      <c r="AF505" s="1064"/>
      <c r="AG505" s="1064"/>
      <c r="AH505" s="1065"/>
      <c r="AI505" s="1066"/>
      <c r="AJ505" s="1067"/>
      <c r="AK505" s="1067"/>
      <c r="AL505" s="1067"/>
      <c r="AM505" s="1067"/>
      <c r="AN505" s="1067"/>
      <c r="AO505" s="1067"/>
      <c r="AP505" s="1067"/>
      <c r="AQ505" s="1067"/>
      <c r="AR505" s="1067"/>
      <c r="AS505" s="1067"/>
      <c r="AT505" s="1067"/>
      <c r="AU505" s="1068"/>
      <c r="AV505" s="1069"/>
      <c r="AW505" s="1070"/>
      <c r="AX505" s="1070"/>
      <c r="AY505" s="1072"/>
      <c r="BG505">
        <v>24.75</v>
      </c>
    </row>
    <row r="506" spans="2:59" ht="50.1" customHeight="1">
      <c r="B506" s="1118"/>
      <c r="C506" s="1119"/>
      <c r="D506" s="1119"/>
      <c r="E506" s="1119"/>
      <c r="F506" s="1119"/>
      <c r="G506" s="1120"/>
      <c r="H506" s="1291" t="s">
        <v>1497</v>
      </c>
      <c r="I506" s="1292"/>
      <c r="J506" s="1292"/>
      <c r="K506" s="1292"/>
      <c r="L506" s="1293"/>
      <c r="M506" s="1294" t="s">
        <v>1498</v>
      </c>
      <c r="N506" s="1295"/>
      <c r="O506" s="1295"/>
      <c r="P506" s="1295"/>
      <c r="Q506" s="1295"/>
      <c r="R506" s="1295"/>
      <c r="S506" s="1295"/>
      <c r="T506" s="1295"/>
      <c r="U506" s="1295"/>
      <c r="V506" s="1295"/>
      <c r="W506" s="1295"/>
      <c r="X506" s="1295"/>
      <c r="Y506" s="1296"/>
      <c r="Z506" s="1059">
        <v>3</v>
      </c>
      <c r="AA506" s="1060"/>
      <c r="AB506" s="1060"/>
      <c r="AC506" s="1062"/>
      <c r="AD506" s="1053"/>
      <c r="AE506" s="1054"/>
      <c r="AF506" s="1054"/>
      <c r="AG506" s="1054"/>
      <c r="AH506" s="1055"/>
      <c r="AI506" s="1056"/>
      <c r="AJ506" s="1057"/>
      <c r="AK506" s="1057"/>
      <c r="AL506" s="1057"/>
      <c r="AM506" s="1057"/>
      <c r="AN506" s="1057"/>
      <c r="AO506" s="1057"/>
      <c r="AP506" s="1057"/>
      <c r="AQ506" s="1057"/>
      <c r="AR506" s="1057"/>
      <c r="AS506" s="1057"/>
      <c r="AT506" s="1057"/>
      <c r="AU506" s="1058"/>
      <c r="AV506" s="1059"/>
      <c r="AW506" s="1060"/>
      <c r="AX506" s="1060"/>
      <c r="AY506" s="1061"/>
      <c r="BG506">
        <v>24.75</v>
      </c>
    </row>
    <row r="507" spans="2:59" ht="24.75" customHeight="1">
      <c r="B507" s="1118"/>
      <c r="C507" s="1119"/>
      <c r="D507" s="1119"/>
      <c r="E507" s="1119"/>
      <c r="F507" s="1119"/>
      <c r="G507" s="1120"/>
      <c r="H507" s="1053"/>
      <c r="I507" s="1054"/>
      <c r="J507" s="1054"/>
      <c r="K507" s="1054"/>
      <c r="L507" s="1055"/>
      <c r="M507" s="1056"/>
      <c r="N507" s="1057"/>
      <c r="O507" s="1057"/>
      <c r="P507" s="1057"/>
      <c r="Q507" s="1057"/>
      <c r="R507" s="1057"/>
      <c r="S507" s="1057"/>
      <c r="T507" s="1057"/>
      <c r="U507" s="1057"/>
      <c r="V507" s="1057"/>
      <c r="W507" s="1057"/>
      <c r="X507" s="1057"/>
      <c r="Y507" s="1058"/>
      <c r="Z507" s="1059"/>
      <c r="AA507" s="1060"/>
      <c r="AB507" s="1060"/>
      <c r="AC507" s="1062"/>
      <c r="AD507" s="1053"/>
      <c r="AE507" s="1054"/>
      <c r="AF507" s="1054"/>
      <c r="AG507" s="1054"/>
      <c r="AH507" s="1055"/>
      <c r="AI507" s="1056"/>
      <c r="AJ507" s="1057"/>
      <c r="AK507" s="1057"/>
      <c r="AL507" s="1057"/>
      <c r="AM507" s="1057"/>
      <c r="AN507" s="1057"/>
      <c r="AO507" s="1057"/>
      <c r="AP507" s="1057"/>
      <c r="AQ507" s="1057"/>
      <c r="AR507" s="1057"/>
      <c r="AS507" s="1057"/>
      <c r="AT507" s="1057"/>
      <c r="AU507" s="1058"/>
      <c r="AV507" s="1059"/>
      <c r="AW507" s="1060"/>
      <c r="AX507" s="1060"/>
      <c r="AY507" s="1061"/>
      <c r="BG507">
        <v>24.75</v>
      </c>
    </row>
    <row r="508" spans="2:59" ht="24.75" customHeight="1">
      <c r="B508" s="1118"/>
      <c r="C508" s="1119"/>
      <c r="D508" s="1119"/>
      <c r="E508" s="1119"/>
      <c r="F508" s="1119"/>
      <c r="G508" s="1120"/>
      <c r="H508" s="1053"/>
      <c r="I508" s="1054"/>
      <c r="J508" s="1054"/>
      <c r="K508" s="1054"/>
      <c r="L508" s="1055"/>
      <c r="M508" s="1056"/>
      <c r="N508" s="1057"/>
      <c r="O508" s="1057"/>
      <c r="P508" s="1057"/>
      <c r="Q508" s="1057"/>
      <c r="R508" s="1057"/>
      <c r="S508" s="1057"/>
      <c r="T508" s="1057"/>
      <c r="U508" s="1057"/>
      <c r="V508" s="1057"/>
      <c r="W508" s="1057"/>
      <c r="X508" s="1057"/>
      <c r="Y508" s="1058"/>
      <c r="Z508" s="1059"/>
      <c r="AA508" s="1060"/>
      <c r="AB508" s="1060"/>
      <c r="AC508" s="1062"/>
      <c r="AD508" s="1053"/>
      <c r="AE508" s="1054"/>
      <c r="AF508" s="1054"/>
      <c r="AG508" s="1054"/>
      <c r="AH508" s="1055"/>
      <c r="AI508" s="1056"/>
      <c r="AJ508" s="1057"/>
      <c r="AK508" s="1057"/>
      <c r="AL508" s="1057"/>
      <c r="AM508" s="1057"/>
      <c r="AN508" s="1057"/>
      <c r="AO508" s="1057"/>
      <c r="AP508" s="1057"/>
      <c r="AQ508" s="1057"/>
      <c r="AR508" s="1057"/>
      <c r="AS508" s="1057"/>
      <c r="AT508" s="1057"/>
      <c r="AU508" s="1058"/>
      <c r="AV508" s="1059"/>
      <c r="AW508" s="1060"/>
      <c r="AX508" s="1060"/>
      <c r="AY508" s="1061"/>
      <c r="BG508">
        <v>24.75</v>
      </c>
    </row>
    <row r="509" spans="2:59" ht="24.75" customHeight="1">
      <c r="B509" s="1118"/>
      <c r="C509" s="1119"/>
      <c r="D509" s="1119"/>
      <c r="E509" s="1119"/>
      <c r="F509" s="1119"/>
      <c r="G509" s="1120"/>
      <c r="H509" s="1053"/>
      <c r="I509" s="1054"/>
      <c r="J509" s="1054"/>
      <c r="K509" s="1054"/>
      <c r="L509" s="1055"/>
      <c r="M509" s="1056"/>
      <c r="N509" s="1057"/>
      <c r="O509" s="1057"/>
      <c r="P509" s="1057"/>
      <c r="Q509" s="1057"/>
      <c r="R509" s="1057"/>
      <c r="S509" s="1057"/>
      <c r="T509" s="1057"/>
      <c r="U509" s="1057"/>
      <c r="V509" s="1057"/>
      <c r="W509" s="1057"/>
      <c r="X509" s="1057"/>
      <c r="Y509" s="1058"/>
      <c r="Z509" s="1059"/>
      <c r="AA509" s="1060"/>
      <c r="AB509" s="1060"/>
      <c r="AC509" s="1060"/>
      <c r="AD509" s="1053"/>
      <c r="AE509" s="1054"/>
      <c r="AF509" s="1054"/>
      <c r="AG509" s="1054"/>
      <c r="AH509" s="1055"/>
      <c r="AI509" s="1056"/>
      <c r="AJ509" s="1057"/>
      <c r="AK509" s="1057"/>
      <c r="AL509" s="1057"/>
      <c r="AM509" s="1057"/>
      <c r="AN509" s="1057"/>
      <c r="AO509" s="1057"/>
      <c r="AP509" s="1057"/>
      <c r="AQ509" s="1057"/>
      <c r="AR509" s="1057"/>
      <c r="AS509" s="1057"/>
      <c r="AT509" s="1057"/>
      <c r="AU509" s="1058"/>
      <c r="AV509" s="1059"/>
      <c r="AW509" s="1060"/>
      <c r="AX509" s="1060"/>
      <c r="AY509" s="1061"/>
      <c r="BG509">
        <v>24.75</v>
      </c>
    </row>
    <row r="510" spans="2:59" ht="24.75" customHeight="1">
      <c r="B510" s="1118"/>
      <c r="C510" s="1119"/>
      <c r="D510" s="1119"/>
      <c r="E510" s="1119"/>
      <c r="F510" s="1119"/>
      <c r="G510" s="1120"/>
      <c r="H510" s="1053"/>
      <c r="I510" s="1054"/>
      <c r="J510" s="1054"/>
      <c r="K510" s="1054"/>
      <c r="L510" s="1055"/>
      <c r="M510" s="1056"/>
      <c r="N510" s="1057"/>
      <c r="O510" s="1057"/>
      <c r="P510" s="1057"/>
      <c r="Q510" s="1057"/>
      <c r="R510" s="1057"/>
      <c r="S510" s="1057"/>
      <c r="T510" s="1057"/>
      <c r="U510" s="1057"/>
      <c r="V510" s="1057"/>
      <c r="W510" s="1057"/>
      <c r="X510" s="1057"/>
      <c r="Y510" s="1058"/>
      <c r="Z510" s="1059"/>
      <c r="AA510" s="1060"/>
      <c r="AB510" s="1060"/>
      <c r="AC510" s="1060"/>
      <c r="AD510" s="1053"/>
      <c r="AE510" s="1054"/>
      <c r="AF510" s="1054"/>
      <c r="AG510" s="1054"/>
      <c r="AH510" s="1055"/>
      <c r="AI510" s="1056"/>
      <c r="AJ510" s="1057"/>
      <c r="AK510" s="1057"/>
      <c r="AL510" s="1057"/>
      <c r="AM510" s="1057"/>
      <c r="AN510" s="1057"/>
      <c r="AO510" s="1057"/>
      <c r="AP510" s="1057"/>
      <c r="AQ510" s="1057"/>
      <c r="AR510" s="1057"/>
      <c r="AS510" s="1057"/>
      <c r="AT510" s="1057"/>
      <c r="AU510" s="1058"/>
      <c r="AV510" s="1059"/>
      <c r="AW510" s="1060"/>
      <c r="AX510" s="1060"/>
      <c r="AY510" s="1061"/>
      <c r="BG510">
        <v>24.75</v>
      </c>
    </row>
    <row r="511" spans="2:59" ht="24.75" customHeight="1">
      <c r="B511" s="1118"/>
      <c r="C511" s="1119"/>
      <c r="D511" s="1119"/>
      <c r="E511" s="1119"/>
      <c r="F511" s="1119"/>
      <c r="G511" s="1120"/>
      <c r="H511" s="1053"/>
      <c r="I511" s="1054"/>
      <c r="J511" s="1054"/>
      <c r="K511" s="1054"/>
      <c r="L511" s="1055"/>
      <c r="M511" s="1056"/>
      <c r="N511" s="1057"/>
      <c r="O511" s="1057"/>
      <c r="P511" s="1057"/>
      <c r="Q511" s="1057"/>
      <c r="R511" s="1057"/>
      <c r="S511" s="1057"/>
      <c r="T511" s="1057"/>
      <c r="U511" s="1057"/>
      <c r="V511" s="1057"/>
      <c r="W511" s="1057"/>
      <c r="X511" s="1057"/>
      <c r="Y511" s="1058"/>
      <c r="Z511" s="1059"/>
      <c r="AA511" s="1060"/>
      <c r="AB511" s="1060"/>
      <c r="AC511" s="1060"/>
      <c r="AD511" s="1053"/>
      <c r="AE511" s="1054"/>
      <c r="AF511" s="1054"/>
      <c r="AG511" s="1054"/>
      <c r="AH511" s="1055"/>
      <c r="AI511" s="1056"/>
      <c r="AJ511" s="1057"/>
      <c r="AK511" s="1057"/>
      <c r="AL511" s="1057"/>
      <c r="AM511" s="1057"/>
      <c r="AN511" s="1057"/>
      <c r="AO511" s="1057"/>
      <c r="AP511" s="1057"/>
      <c r="AQ511" s="1057"/>
      <c r="AR511" s="1057"/>
      <c r="AS511" s="1057"/>
      <c r="AT511" s="1057"/>
      <c r="AU511" s="1058"/>
      <c r="AV511" s="1059"/>
      <c r="AW511" s="1060"/>
      <c r="AX511" s="1060"/>
      <c r="AY511" s="1061"/>
      <c r="BG511">
        <v>24.75</v>
      </c>
    </row>
    <row r="512" spans="2:59" ht="24.75" customHeight="1">
      <c r="B512" s="1118"/>
      <c r="C512" s="1119"/>
      <c r="D512" s="1119"/>
      <c r="E512" s="1119"/>
      <c r="F512" s="1119"/>
      <c r="G512" s="1120"/>
      <c r="H512" s="1044"/>
      <c r="I512" s="1045"/>
      <c r="J512" s="1045"/>
      <c r="K512" s="1045"/>
      <c r="L512" s="1046"/>
      <c r="M512" s="1047"/>
      <c r="N512" s="1048"/>
      <c r="O512" s="1048"/>
      <c r="P512" s="1048"/>
      <c r="Q512" s="1048"/>
      <c r="R512" s="1048"/>
      <c r="S512" s="1048"/>
      <c r="T512" s="1048"/>
      <c r="U512" s="1048"/>
      <c r="V512" s="1048"/>
      <c r="W512" s="1048"/>
      <c r="X512" s="1048"/>
      <c r="Y512" s="1049"/>
      <c r="Z512" s="1050"/>
      <c r="AA512" s="1051"/>
      <c r="AB512" s="1051"/>
      <c r="AC512" s="1051"/>
      <c r="AD512" s="1044"/>
      <c r="AE512" s="1045"/>
      <c r="AF512" s="1045"/>
      <c r="AG512" s="1045"/>
      <c r="AH512" s="1046"/>
      <c r="AI512" s="1047"/>
      <c r="AJ512" s="1048"/>
      <c r="AK512" s="1048"/>
      <c r="AL512" s="1048"/>
      <c r="AM512" s="1048"/>
      <c r="AN512" s="1048"/>
      <c r="AO512" s="1048"/>
      <c r="AP512" s="1048"/>
      <c r="AQ512" s="1048"/>
      <c r="AR512" s="1048"/>
      <c r="AS512" s="1048"/>
      <c r="AT512" s="1048"/>
      <c r="AU512" s="1049"/>
      <c r="AV512" s="1050"/>
      <c r="AW512" s="1051"/>
      <c r="AX512" s="1051"/>
      <c r="AY512" s="1052"/>
      <c r="BG512">
        <v>24.75</v>
      </c>
    </row>
    <row r="513" spans="2:59" ht="24.75" customHeight="1" thickBot="1">
      <c r="B513" s="1121"/>
      <c r="C513" s="1122"/>
      <c r="D513" s="1122"/>
      <c r="E513" s="1122"/>
      <c r="F513" s="1122"/>
      <c r="G513" s="1123"/>
      <c r="H513" s="1035" t="s">
        <v>26</v>
      </c>
      <c r="I513" s="1036"/>
      <c r="J513" s="1036"/>
      <c r="K513" s="1036"/>
      <c r="L513" s="1036"/>
      <c r="M513" s="1037"/>
      <c r="N513" s="1038"/>
      <c r="O513" s="1038"/>
      <c r="P513" s="1038"/>
      <c r="Q513" s="1038"/>
      <c r="R513" s="1038"/>
      <c r="S513" s="1038"/>
      <c r="T513" s="1038"/>
      <c r="U513" s="1038"/>
      <c r="V513" s="1038"/>
      <c r="W513" s="1038"/>
      <c r="X513" s="1038"/>
      <c r="Y513" s="1039"/>
      <c r="Z513" s="1040">
        <f>SUM(Z505:AC512)</f>
        <v>6</v>
      </c>
      <c r="AA513" s="1041"/>
      <c r="AB513" s="1041"/>
      <c r="AC513" s="1042"/>
      <c r="AD513" s="1035" t="s">
        <v>26</v>
      </c>
      <c r="AE513" s="1036"/>
      <c r="AF513" s="1036"/>
      <c r="AG513" s="1036"/>
      <c r="AH513" s="1036"/>
      <c r="AI513" s="1037"/>
      <c r="AJ513" s="1038"/>
      <c r="AK513" s="1038"/>
      <c r="AL513" s="1038"/>
      <c r="AM513" s="1038"/>
      <c r="AN513" s="1038"/>
      <c r="AO513" s="1038"/>
      <c r="AP513" s="1038"/>
      <c r="AQ513" s="1038"/>
      <c r="AR513" s="1038"/>
      <c r="AS513" s="1038"/>
      <c r="AT513" s="1038"/>
      <c r="AU513" s="1039"/>
      <c r="AV513" s="1040">
        <f>SUM(AV505:AY512)</f>
        <v>0</v>
      </c>
      <c r="AW513" s="1041"/>
      <c r="AX513" s="1041"/>
      <c r="AY513" s="1043"/>
      <c r="BG513">
        <v>24.75</v>
      </c>
    </row>
    <row r="514" spans="2:59" ht="13.5" customHeight="1">
      <c r="BG514">
        <v>13.5</v>
      </c>
    </row>
    <row r="515" spans="2:59" ht="13.5" customHeight="1">
      <c r="BG515"/>
    </row>
    <row r="516" spans="2:59" ht="23.25" customHeight="1">
      <c r="B516" s="186" t="s">
        <v>100</v>
      </c>
      <c r="C516" s="186"/>
      <c r="D516" s="186"/>
      <c r="E516" s="187"/>
      <c r="F516" s="187"/>
      <c r="G516" s="1032" t="str">
        <f>H464</f>
        <v>査証業務体制強化費</v>
      </c>
      <c r="H516" s="1032"/>
      <c r="I516" s="1032"/>
      <c r="J516" s="1032"/>
      <c r="K516" s="1032"/>
      <c r="L516" s="1032"/>
      <c r="M516" s="1032"/>
      <c r="N516" s="1032"/>
      <c r="O516" s="1032"/>
      <c r="P516" s="1032"/>
      <c r="Q516" s="1032"/>
      <c r="R516" s="1032"/>
      <c r="S516" s="1032"/>
      <c r="T516" s="1032"/>
      <c r="U516" s="1032"/>
      <c r="V516" s="1032"/>
      <c r="W516" s="1032"/>
      <c r="X516" s="1032"/>
      <c r="Y516" s="1032"/>
      <c r="Z516" s="1032"/>
      <c r="AA516" s="1032"/>
      <c r="AB516" s="1032"/>
      <c r="AC516" s="1032"/>
      <c r="AD516" s="1032"/>
      <c r="AE516" s="1032"/>
      <c r="AF516" s="1032"/>
      <c r="AG516" s="1032"/>
      <c r="AH516" s="1032"/>
      <c r="AI516" s="1032"/>
      <c r="AJ516" s="1032"/>
      <c r="AK516" s="1032"/>
      <c r="AL516" s="1032"/>
      <c r="AM516" s="1032"/>
      <c r="AN516" s="1032"/>
      <c r="AO516" s="1032"/>
      <c r="AP516" s="1032"/>
      <c r="AQ516" s="1032"/>
      <c r="AR516" s="1032"/>
      <c r="AS516" s="1032"/>
      <c r="AT516" s="1032"/>
      <c r="AU516" s="1032"/>
      <c r="AV516" s="1032"/>
      <c r="AW516" s="1032"/>
      <c r="AX516" s="1032"/>
      <c r="AY516" s="187"/>
      <c r="BG516">
        <v>23.25</v>
      </c>
    </row>
    <row r="517" spans="2:59" ht="14.25" customHeight="1">
      <c r="C517" s="174" t="s">
        <v>797</v>
      </c>
      <c r="BG517">
        <v>14.25</v>
      </c>
    </row>
    <row r="518" spans="2:59" ht="13.5" customHeight="1">
      <c r="C518" s="120" t="s">
        <v>798</v>
      </c>
      <c r="D518" s="120" t="s">
        <v>1499</v>
      </c>
      <c r="BG518">
        <v>13.5</v>
      </c>
    </row>
    <row r="519" spans="2:59" ht="34.5" customHeight="1">
      <c r="B519" s="1028"/>
      <c r="C519" s="1028"/>
      <c r="D519" s="1033" t="s">
        <v>799</v>
      </c>
      <c r="E519" s="1033"/>
      <c r="F519" s="1033"/>
      <c r="G519" s="1033"/>
      <c r="H519" s="1033"/>
      <c r="I519" s="1033"/>
      <c r="J519" s="1033"/>
      <c r="K519" s="1033"/>
      <c r="L519" s="1033"/>
      <c r="M519" s="1033"/>
      <c r="N519" s="1033" t="s">
        <v>800</v>
      </c>
      <c r="O519" s="1033"/>
      <c r="P519" s="1033"/>
      <c r="Q519" s="1033"/>
      <c r="R519" s="1033"/>
      <c r="S519" s="1033"/>
      <c r="T519" s="1033"/>
      <c r="U519" s="1033"/>
      <c r="V519" s="1033"/>
      <c r="W519" s="1033"/>
      <c r="X519" s="1033"/>
      <c r="Y519" s="1033"/>
      <c r="Z519" s="1033"/>
      <c r="AA519" s="1033"/>
      <c r="AB519" s="1033"/>
      <c r="AC519" s="1033"/>
      <c r="AD519" s="1033"/>
      <c r="AE519" s="1033"/>
      <c r="AF519" s="1033"/>
      <c r="AG519" s="1033"/>
      <c r="AH519" s="1033"/>
      <c r="AI519" s="1033"/>
      <c r="AJ519" s="1033"/>
      <c r="AK519" s="1033"/>
      <c r="AL519" s="1034" t="s">
        <v>801</v>
      </c>
      <c r="AM519" s="1033"/>
      <c r="AN519" s="1033"/>
      <c r="AO519" s="1033"/>
      <c r="AP519" s="1033"/>
      <c r="AQ519" s="1033"/>
      <c r="AR519" s="1033" t="s">
        <v>27</v>
      </c>
      <c r="AS519" s="1033"/>
      <c r="AT519" s="1033"/>
      <c r="AU519" s="1033"/>
      <c r="AV519" s="1033" t="s">
        <v>28</v>
      </c>
      <c r="AW519" s="1033"/>
      <c r="AX519" s="1033"/>
      <c r="BG519">
        <v>34.5</v>
      </c>
    </row>
    <row r="520" spans="2:59" ht="24" customHeight="1">
      <c r="B520" s="1028">
        <v>1</v>
      </c>
      <c r="C520" s="1028">
        <v>1</v>
      </c>
      <c r="D520" s="1029" t="s">
        <v>1500</v>
      </c>
      <c r="E520" s="1029"/>
      <c r="F520" s="1029"/>
      <c r="G520" s="1029"/>
      <c r="H520" s="1029"/>
      <c r="I520" s="1029"/>
      <c r="J520" s="1029"/>
      <c r="K520" s="1029"/>
      <c r="L520" s="1029"/>
      <c r="M520" s="1029"/>
      <c r="N520" s="1288" t="s">
        <v>1501</v>
      </c>
      <c r="O520" s="1289"/>
      <c r="P520" s="1289"/>
      <c r="Q520" s="1289"/>
      <c r="R520" s="1289"/>
      <c r="S520" s="1289"/>
      <c r="T520" s="1289"/>
      <c r="U520" s="1289"/>
      <c r="V520" s="1289"/>
      <c r="W520" s="1289"/>
      <c r="X520" s="1289"/>
      <c r="Y520" s="1289"/>
      <c r="Z520" s="1289"/>
      <c r="AA520" s="1289"/>
      <c r="AB520" s="1289"/>
      <c r="AC520" s="1289"/>
      <c r="AD520" s="1289"/>
      <c r="AE520" s="1289"/>
      <c r="AF520" s="1289"/>
      <c r="AG520" s="1289"/>
      <c r="AH520" s="1289"/>
      <c r="AI520" s="1289"/>
      <c r="AJ520" s="1289"/>
      <c r="AK520" s="1290"/>
      <c r="AL520" s="1030">
        <v>1</v>
      </c>
      <c r="AM520" s="1029"/>
      <c r="AN520" s="1029"/>
      <c r="AO520" s="1029"/>
      <c r="AP520" s="1029"/>
      <c r="AQ520" s="1029"/>
      <c r="AR520" s="1286" t="s">
        <v>224</v>
      </c>
      <c r="AS520" s="1286"/>
      <c r="AT520" s="1286"/>
      <c r="AU520" s="1286"/>
      <c r="AV520" s="1286" t="s">
        <v>816</v>
      </c>
      <c r="AW520" s="1286"/>
      <c r="AX520" s="1286"/>
      <c r="BG520">
        <v>24</v>
      </c>
    </row>
    <row r="521" spans="2:59" ht="24" customHeight="1">
      <c r="B521" s="1028">
        <v>2</v>
      </c>
      <c r="C521" s="1028">
        <v>1</v>
      </c>
      <c r="D521" s="1029" t="s">
        <v>1502</v>
      </c>
      <c r="E521" s="1029"/>
      <c r="F521" s="1029"/>
      <c r="G521" s="1029"/>
      <c r="H521" s="1029"/>
      <c r="I521" s="1029"/>
      <c r="J521" s="1029"/>
      <c r="K521" s="1029"/>
      <c r="L521" s="1029"/>
      <c r="M521" s="1029"/>
      <c r="N521" s="1029" t="s">
        <v>1503</v>
      </c>
      <c r="O521" s="1029"/>
      <c r="P521" s="1029"/>
      <c r="Q521" s="1029"/>
      <c r="R521" s="1029"/>
      <c r="S521" s="1029"/>
      <c r="T521" s="1029"/>
      <c r="U521" s="1029"/>
      <c r="V521" s="1029"/>
      <c r="W521" s="1029"/>
      <c r="X521" s="1029"/>
      <c r="Y521" s="1029"/>
      <c r="Z521" s="1029"/>
      <c r="AA521" s="1029"/>
      <c r="AB521" s="1029"/>
      <c r="AC521" s="1029"/>
      <c r="AD521" s="1029"/>
      <c r="AE521" s="1029"/>
      <c r="AF521" s="1029"/>
      <c r="AG521" s="1029"/>
      <c r="AH521" s="1029"/>
      <c r="AI521" s="1029"/>
      <c r="AJ521" s="1029"/>
      <c r="AK521" s="1029"/>
      <c r="AL521" s="1030">
        <v>0.2</v>
      </c>
      <c r="AM521" s="1029"/>
      <c r="AN521" s="1029"/>
      <c r="AO521" s="1029"/>
      <c r="AP521" s="1029"/>
      <c r="AQ521" s="1029"/>
      <c r="AR521" s="1286" t="s">
        <v>224</v>
      </c>
      <c r="AS521" s="1286"/>
      <c r="AT521" s="1286"/>
      <c r="AU521" s="1286"/>
      <c r="AV521" s="1286" t="s">
        <v>816</v>
      </c>
      <c r="AW521" s="1286"/>
      <c r="AX521" s="1286"/>
      <c r="BG521">
        <v>24</v>
      </c>
    </row>
    <row r="522" spans="2:59" ht="24" customHeight="1">
      <c r="B522" s="1028">
        <v>3</v>
      </c>
      <c r="C522" s="1028">
        <v>1</v>
      </c>
      <c r="D522" s="1029" t="s">
        <v>1504</v>
      </c>
      <c r="E522" s="1029"/>
      <c r="F522" s="1029"/>
      <c r="G522" s="1029"/>
      <c r="H522" s="1029"/>
      <c r="I522" s="1029"/>
      <c r="J522" s="1029"/>
      <c r="K522" s="1029"/>
      <c r="L522" s="1029"/>
      <c r="M522" s="1029"/>
      <c r="N522" s="1029" t="s">
        <v>1505</v>
      </c>
      <c r="O522" s="1029"/>
      <c r="P522" s="1029"/>
      <c r="Q522" s="1029"/>
      <c r="R522" s="1029"/>
      <c r="S522" s="1029"/>
      <c r="T522" s="1029"/>
      <c r="U522" s="1029"/>
      <c r="V522" s="1029"/>
      <c r="W522" s="1029"/>
      <c r="X522" s="1029"/>
      <c r="Y522" s="1029"/>
      <c r="Z522" s="1029"/>
      <c r="AA522" s="1029"/>
      <c r="AB522" s="1029"/>
      <c r="AC522" s="1029"/>
      <c r="AD522" s="1029"/>
      <c r="AE522" s="1029"/>
      <c r="AF522" s="1029"/>
      <c r="AG522" s="1029"/>
      <c r="AH522" s="1029"/>
      <c r="AI522" s="1029"/>
      <c r="AJ522" s="1029"/>
      <c r="AK522" s="1029"/>
      <c r="AL522" s="1030">
        <v>0.1</v>
      </c>
      <c r="AM522" s="1029"/>
      <c r="AN522" s="1029"/>
      <c r="AO522" s="1029"/>
      <c r="AP522" s="1029"/>
      <c r="AQ522" s="1029"/>
      <c r="AR522" s="1286" t="s">
        <v>224</v>
      </c>
      <c r="AS522" s="1286"/>
      <c r="AT522" s="1286"/>
      <c r="AU522" s="1286"/>
      <c r="AV522" s="1286" t="s">
        <v>816</v>
      </c>
      <c r="AW522" s="1286"/>
      <c r="AX522" s="1286"/>
      <c r="BG522">
        <v>24</v>
      </c>
    </row>
    <row r="523" spans="2:59" ht="24" customHeight="1">
      <c r="B523" s="1028">
        <v>4</v>
      </c>
      <c r="C523" s="1028">
        <v>1</v>
      </c>
      <c r="D523" s="1029" t="s">
        <v>1506</v>
      </c>
      <c r="E523" s="1029"/>
      <c r="F523" s="1029"/>
      <c r="G523" s="1029"/>
      <c r="H523" s="1029"/>
      <c r="I523" s="1029"/>
      <c r="J523" s="1029"/>
      <c r="K523" s="1029"/>
      <c r="L523" s="1029"/>
      <c r="M523" s="1029"/>
      <c r="N523" s="1029" t="s">
        <v>1507</v>
      </c>
      <c r="O523" s="1029"/>
      <c r="P523" s="1029"/>
      <c r="Q523" s="1029"/>
      <c r="R523" s="1029"/>
      <c r="S523" s="1029"/>
      <c r="T523" s="1029"/>
      <c r="U523" s="1029"/>
      <c r="V523" s="1029"/>
      <c r="W523" s="1029"/>
      <c r="X523" s="1029"/>
      <c r="Y523" s="1029"/>
      <c r="Z523" s="1029"/>
      <c r="AA523" s="1029"/>
      <c r="AB523" s="1029"/>
      <c r="AC523" s="1029"/>
      <c r="AD523" s="1029"/>
      <c r="AE523" s="1029"/>
      <c r="AF523" s="1029"/>
      <c r="AG523" s="1029"/>
      <c r="AH523" s="1029"/>
      <c r="AI523" s="1029"/>
      <c r="AJ523" s="1029"/>
      <c r="AK523" s="1029"/>
      <c r="AL523" s="1030">
        <v>0.05</v>
      </c>
      <c r="AM523" s="1029"/>
      <c r="AN523" s="1029"/>
      <c r="AO523" s="1029"/>
      <c r="AP523" s="1029"/>
      <c r="AQ523" s="1029"/>
      <c r="AR523" s="1286" t="s">
        <v>224</v>
      </c>
      <c r="AS523" s="1286"/>
      <c r="AT523" s="1286"/>
      <c r="AU523" s="1286"/>
      <c r="AV523" s="1286" t="s">
        <v>816</v>
      </c>
      <c r="AW523" s="1286"/>
      <c r="AX523" s="1286"/>
      <c r="BG523">
        <v>24</v>
      </c>
    </row>
    <row r="524" spans="2:59" ht="24" customHeight="1">
      <c r="B524" s="1028">
        <v>5</v>
      </c>
      <c r="C524" s="1028">
        <v>1</v>
      </c>
      <c r="D524" s="1029" t="s">
        <v>1508</v>
      </c>
      <c r="E524" s="1029"/>
      <c r="F524" s="1029"/>
      <c r="G524" s="1029"/>
      <c r="H524" s="1029"/>
      <c r="I524" s="1029"/>
      <c r="J524" s="1029"/>
      <c r="K524" s="1029"/>
      <c r="L524" s="1029"/>
      <c r="M524" s="1029"/>
      <c r="N524" s="1029" t="s">
        <v>1507</v>
      </c>
      <c r="O524" s="1029"/>
      <c r="P524" s="1029"/>
      <c r="Q524" s="1029"/>
      <c r="R524" s="1029"/>
      <c r="S524" s="1029"/>
      <c r="T524" s="1029"/>
      <c r="U524" s="1029"/>
      <c r="V524" s="1029"/>
      <c r="W524" s="1029"/>
      <c r="X524" s="1029"/>
      <c r="Y524" s="1029"/>
      <c r="Z524" s="1029"/>
      <c r="AA524" s="1029"/>
      <c r="AB524" s="1029"/>
      <c r="AC524" s="1029"/>
      <c r="AD524" s="1029"/>
      <c r="AE524" s="1029"/>
      <c r="AF524" s="1029"/>
      <c r="AG524" s="1029"/>
      <c r="AH524" s="1029"/>
      <c r="AI524" s="1029"/>
      <c r="AJ524" s="1029"/>
      <c r="AK524" s="1029"/>
      <c r="AL524" s="1030">
        <v>0.02</v>
      </c>
      <c r="AM524" s="1029"/>
      <c r="AN524" s="1029"/>
      <c r="AO524" s="1029"/>
      <c r="AP524" s="1029"/>
      <c r="AQ524" s="1029"/>
      <c r="AR524" s="1286" t="s">
        <v>224</v>
      </c>
      <c r="AS524" s="1286"/>
      <c r="AT524" s="1286"/>
      <c r="AU524" s="1286"/>
      <c r="AV524" s="1286" t="s">
        <v>816</v>
      </c>
      <c r="AW524" s="1286"/>
      <c r="AX524" s="1286"/>
      <c r="BG524">
        <v>24</v>
      </c>
    </row>
    <row r="525" spans="2:59" ht="24" customHeight="1">
      <c r="B525" s="1028">
        <v>6</v>
      </c>
      <c r="C525" s="1028">
        <v>1</v>
      </c>
      <c r="D525" s="1029"/>
      <c r="E525" s="1029"/>
      <c r="F525" s="1029"/>
      <c r="G525" s="1029"/>
      <c r="H525" s="1029"/>
      <c r="I525" s="1029"/>
      <c r="J525" s="1029"/>
      <c r="K525" s="1029"/>
      <c r="L525" s="1029"/>
      <c r="M525" s="1029"/>
      <c r="N525" s="1029"/>
      <c r="O525" s="1029"/>
      <c r="P525" s="1029"/>
      <c r="Q525" s="1029"/>
      <c r="R525" s="1029"/>
      <c r="S525" s="1029"/>
      <c r="T525" s="1029"/>
      <c r="U525" s="1029"/>
      <c r="V525" s="1029"/>
      <c r="W525" s="1029"/>
      <c r="X525" s="1029"/>
      <c r="Y525" s="1029"/>
      <c r="Z525" s="1029"/>
      <c r="AA525" s="1029"/>
      <c r="AB525" s="1029"/>
      <c r="AC525" s="1029"/>
      <c r="AD525" s="1029"/>
      <c r="AE525" s="1029"/>
      <c r="AF525" s="1029"/>
      <c r="AG525" s="1029"/>
      <c r="AH525" s="1029"/>
      <c r="AI525" s="1029"/>
      <c r="AJ525" s="1029"/>
      <c r="AK525" s="1029"/>
      <c r="AL525" s="1030"/>
      <c r="AM525" s="1029"/>
      <c r="AN525" s="1029"/>
      <c r="AO525" s="1029"/>
      <c r="AP525" s="1029"/>
      <c r="AQ525" s="1029"/>
      <c r="AR525" s="1029"/>
      <c r="AS525" s="1029"/>
      <c r="AT525" s="1029"/>
      <c r="AU525" s="1029"/>
      <c r="AV525" s="1029"/>
      <c r="AW525" s="1029"/>
      <c r="AX525" s="1029"/>
      <c r="BG525">
        <v>24</v>
      </c>
    </row>
    <row r="526" spans="2:59" ht="24" customHeight="1">
      <c r="B526" s="1028">
        <v>7</v>
      </c>
      <c r="C526" s="1028">
        <v>1</v>
      </c>
      <c r="D526" s="1029"/>
      <c r="E526" s="1029"/>
      <c r="F526" s="1029"/>
      <c r="G526" s="1029"/>
      <c r="H526" s="1029"/>
      <c r="I526" s="1029"/>
      <c r="J526" s="1029"/>
      <c r="K526" s="1029"/>
      <c r="L526" s="1029"/>
      <c r="M526" s="1029"/>
      <c r="N526" s="1029"/>
      <c r="O526" s="1029"/>
      <c r="P526" s="1029"/>
      <c r="Q526" s="1029"/>
      <c r="R526" s="1029"/>
      <c r="S526" s="1029"/>
      <c r="T526" s="1029"/>
      <c r="U526" s="1029"/>
      <c r="V526" s="1029"/>
      <c r="W526" s="1029"/>
      <c r="X526" s="1029"/>
      <c r="Y526" s="1029"/>
      <c r="Z526" s="1029"/>
      <c r="AA526" s="1029"/>
      <c r="AB526" s="1029"/>
      <c r="AC526" s="1029"/>
      <c r="AD526" s="1029"/>
      <c r="AE526" s="1029"/>
      <c r="AF526" s="1029"/>
      <c r="AG526" s="1029"/>
      <c r="AH526" s="1029"/>
      <c r="AI526" s="1029"/>
      <c r="AJ526" s="1029"/>
      <c r="AK526" s="1029"/>
      <c r="AL526" s="1030"/>
      <c r="AM526" s="1029"/>
      <c r="AN526" s="1029"/>
      <c r="AO526" s="1029"/>
      <c r="AP526" s="1029"/>
      <c r="AQ526" s="1029"/>
      <c r="AR526" s="1029"/>
      <c r="AS526" s="1029"/>
      <c r="AT526" s="1029"/>
      <c r="AU526" s="1029"/>
      <c r="AV526" s="1029"/>
      <c r="AW526" s="1029"/>
      <c r="AX526" s="1029"/>
      <c r="BG526">
        <v>24</v>
      </c>
    </row>
    <row r="527" spans="2:59" ht="24" customHeight="1">
      <c r="B527" s="1028">
        <v>8</v>
      </c>
      <c r="C527" s="1028">
        <v>1</v>
      </c>
      <c r="D527" s="1029"/>
      <c r="E527" s="1029"/>
      <c r="F527" s="1029"/>
      <c r="G527" s="1029"/>
      <c r="H527" s="1029"/>
      <c r="I527" s="1029"/>
      <c r="J527" s="1029"/>
      <c r="K527" s="1029"/>
      <c r="L527" s="1029"/>
      <c r="M527" s="1029"/>
      <c r="N527" s="1029"/>
      <c r="O527" s="1029"/>
      <c r="P527" s="1029"/>
      <c r="Q527" s="1029"/>
      <c r="R527" s="1029"/>
      <c r="S527" s="1029"/>
      <c r="T527" s="1029"/>
      <c r="U527" s="1029"/>
      <c r="V527" s="1029"/>
      <c r="W527" s="1029"/>
      <c r="X527" s="1029"/>
      <c r="Y527" s="1029"/>
      <c r="Z527" s="1029"/>
      <c r="AA527" s="1029"/>
      <c r="AB527" s="1029"/>
      <c r="AC527" s="1029"/>
      <c r="AD527" s="1029"/>
      <c r="AE527" s="1029"/>
      <c r="AF527" s="1029"/>
      <c r="AG527" s="1029"/>
      <c r="AH527" s="1029"/>
      <c r="AI527" s="1029"/>
      <c r="AJ527" s="1029"/>
      <c r="AK527" s="1029"/>
      <c r="AL527" s="1030"/>
      <c r="AM527" s="1029"/>
      <c r="AN527" s="1029"/>
      <c r="AO527" s="1029"/>
      <c r="AP527" s="1029"/>
      <c r="AQ527" s="1029"/>
      <c r="AR527" s="1029"/>
      <c r="AS527" s="1029"/>
      <c r="AT527" s="1029"/>
      <c r="AU527" s="1029"/>
      <c r="AV527" s="1029"/>
      <c r="AW527" s="1029"/>
      <c r="AX527" s="1029"/>
      <c r="BG527">
        <v>24</v>
      </c>
    </row>
    <row r="528" spans="2:59" ht="24" customHeight="1">
      <c r="B528" s="1028">
        <v>9</v>
      </c>
      <c r="C528" s="1028">
        <v>1</v>
      </c>
      <c r="D528" s="1029"/>
      <c r="E528" s="1029"/>
      <c r="F528" s="1029"/>
      <c r="G528" s="1029"/>
      <c r="H528" s="1029"/>
      <c r="I528" s="1029"/>
      <c r="J528" s="1029"/>
      <c r="K528" s="1029"/>
      <c r="L528" s="1029"/>
      <c r="M528" s="1029"/>
      <c r="N528" s="1029"/>
      <c r="O528" s="1029"/>
      <c r="P528" s="1029"/>
      <c r="Q528" s="1029"/>
      <c r="R528" s="1029"/>
      <c r="S528" s="1029"/>
      <c r="T528" s="1029"/>
      <c r="U528" s="1029"/>
      <c r="V528" s="1029"/>
      <c r="W528" s="1029"/>
      <c r="X528" s="1029"/>
      <c r="Y528" s="1029"/>
      <c r="Z528" s="1029"/>
      <c r="AA528" s="1029"/>
      <c r="AB528" s="1029"/>
      <c r="AC528" s="1029"/>
      <c r="AD528" s="1029"/>
      <c r="AE528" s="1029"/>
      <c r="AF528" s="1029"/>
      <c r="AG528" s="1029"/>
      <c r="AH528" s="1029"/>
      <c r="AI528" s="1029"/>
      <c r="AJ528" s="1029"/>
      <c r="AK528" s="1029"/>
      <c r="AL528" s="1030"/>
      <c r="AM528" s="1029"/>
      <c r="AN528" s="1029"/>
      <c r="AO528" s="1029"/>
      <c r="AP528" s="1029"/>
      <c r="AQ528" s="1029"/>
      <c r="AR528" s="1029"/>
      <c r="AS528" s="1029"/>
      <c r="AT528" s="1029"/>
      <c r="AU528" s="1029"/>
      <c r="AV528" s="1029"/>
      <c r="AW528" s="1029"/>
      <c r="AX528" s="1029"/>
      <c r="BG528">
        <v>24</v>
      </c>
    </row>
    <row r="529" spans="2:59" ht="24" customHeight="1">
      <c r="B529" s="1028">
        <v>10</v>
      </c>
      <c r="C529" s="1028">
        <v>1</v>
      </c>
      <c r="D529" s="1029"/>
      <c r="E529" s="1029"/>
      <c r="F529" s="1029"/>
      <c r="G529" s="1029"/>
      <c r="H529" s="1029"/>
      <c r="I529" s="1029"/>
      <c r="J529" s="1029"/>
      <c r="K529" s="1029"/>
      <c r="L529" s="1029"/>
      <c r="M529" s="1029"/>
      <c r="N529" s="1029"/>
      <c r="O529" s="1029"/>
      <c r="P529" s="1029"/>
      <c r="Q529" s="1029"/>
      <c r="R529" s="1029"/>
      <c r="S529" s="1029"/>
      <c r="T529" s="1029"/>
      <c r="U529" s="1029"/>
      <c r="V529" s="1029"/>
      <c r="W529" s="1029"/>
      <c r="X529" s="1029"/>
      <c r="Y529" s="1029"/>
      <c r="Z529" s="1029"/>
      <c r="AA529" s="1029"/>
      <c r="AB529" s="1029"/>
      <c r="AC529" s="1029"/>
      <c r="AD529" s="1029"/>
      <c r="AE529" s="1029"/>
      <c r="AF529" s="1029"/>
      <c r="AG529" s="1029"/>
      <c r="AH529" s="1029"/>
      <c r="AI529" s="1029"/>
      <c r="AJ529" s="1029"/>
      <c r="AK529" s="1029"/>
      <c r="AL529" s="1030"/>
      <c r="AM529" s="1029"/>
      <c r="AN529" s="1029"/>
      <c r="AO529" s="1029"/>
      <c r="AP529" s="1029"/>
      <c r="AQ529" s="1029"/>
      <c r="AR529" s="1029"/>
      <c r="AS529" s="1029"/>
      <c r="AT529" s="1029"/>
      <c r="AU529" s="1029"/>
      <c r="AV529" s="1029"/>
      <c r="AW529" s="1029"/>
      <c r="AX529" s="1029"/>
      <c r="BG529">
        <v>24</v>
      </c>
    </row>
    <row r="530" spans="2:59" ht="13.5" customHeight="1">
      <c r="BG530">
        <v>13.5</v>
      </c>
    </row>
    <row r="531" spans="2:59" ht="13.5" customHeight="1">
      <c r="C531" s="120" t="s">
        <v>810</v>
      </c>
      <c r="D531" s="120" t="s">
        <v>1509</v>
      </c>
      <c r="BG531">
        <v>13.5</v>
      </c>
    </row>
    <row r="532" spans="2:59" ht="34.5" customHeight="1">
      <c r="B532" s="1028"/>
      <c r="C532" s="1028"/>
      <c r="D532" s="1033" t="s">
        <v>799</v>
      </c>
      <c r="E532" s="1033"/>
      <c r="F532" s="1033"/>
      <c r="G532" s="1033"/>
      <c r="H532" s="1033"/>
      <c r="I532" s="1033"/>
      <c r="J532" s="1033"/>
      <c r="K532" s="1033"/>
      <c r="L532" s="1033"/>
      <c r="M532" s="1033"/>
      <c r="N532" s="1033" t="s">
        <v>800</v>
      </c>
      <c r="O532" s="1033"/>
      <c r="P532" s="1033"/>
      <c r="Q532" s="1033"/>
      <c r="R532" s="1033"/>
      <c r="S532" s="1033"/>
      <c r="T532" s="1033"/>
      <c r="U532" s="1033"/>
      <c r="V532" s="1033"/>
      <c r="W532" s="1033"/>
      <c r="X532" s="1033"/>
      <c r="Y532" s="1033"/>
      <c r="Z532" s="1033"/>
      <c r="AA532" s="1033"/>
      <c r="AB532" s="1033"/>
      <c r="AC532" s="1033"/>
      <c r="AD532" s="1033"/>
      <c r="AE532" s="1033"/>
      <c r="AF532" s="1033"/>
      <c r="AG532" s="1033"/>
      <c r="AH532" s="1033"/>
      <c r="AI532" s="1033"/>
      <c r="AJ532" s="1033"/>
      <c r="AK532" s="1033"/>
      <c r="AL532" s="1034" t="s">
        <v>801</v>
      </c>
      <c r="AM532" s="1033"/>
      <c r="AN532" s="1033"/>
      <c r="AO532" s="1033"/>
      <c r="AP532" s="1033"/>
      <c r="AQ532" s="1033"/>
      <c r="AR532" s="1033" t="s">
        <v>27</v>
      </c>
      <c r="AS532" s="1033"/>
      <c r="AT532" s="1033"/>
      <c r="AU532" s="1033"/>
      <c r="AV532" s="1033" t="s">
        <v>28</v>
      </c>
      <c r="AW532" s="1033"/>
      <c r="AX532" s="1033"/>
      <c r="BG532">
        <v>34.5</v>
      </c>
    </row>
    <row r="533" spans="2:59" ht="24" customHeight="1">
      <c r="B533" s="1028">
        <v>1</v>
      </c>
      <c r="C533" s="1028">
        <v>1</v>
      </c>
      <c r="D533" s="1029" t="s">
        <v>1510</v>
      </c>
      <c r="E533" s="1029"/>
      <c r="F533" s="1029"/>
      <c r="G533" s="1029"/>
      <c r="H533" s="1029"/>
      <c r="I533" s="1029"/>
      <c r="J533" s="1029"/>
      <c r="K533" s="1029"/>
      <c r="L533" s="1029"/>
      <c r="M533" s="1029"/>
      <c r="N533" s="1029" t="s">
        <v>1511</v>
      </c>
      <c r="O533" s="1029"/>
      <c r="P533" s="1029"/>
      <c r="Q533" s="1029"/>
      <c r="R533" s="1029"/>
      <c r="S533" s="1029"/>
      <c r="T533" s="1029"/>
      <c r="U533" s="1029"/>
      <c r="V533" s="1029"/>
      <c r="W533" s="1029"/>
      <c r="X533" s="1029"/>
      <c r="Y533" s="1029"/>
      <c r="Z533" s="1029"/>
      <c r="AA533" s="1029"/>
      <c r="AB533" s="1029"/>
      <c r="AC533" s="1029"/>
      <c r="AD533" s="1029"/>
      <c r="AE533" s="1029"/>
      <c r="AF533" s="1029"/>
      <c r="AG533" s="1029"/>
      <c r="AH533" s="1029"/>
      <c r="AI533" s="1029"/>
      <c r="AJ533" s="1029"/>
      <c r="AK533" s="1029"/>
      <c r="AL533" s="1030">
        <v>7.0000000000000007E-2</v>
      </c>
      <c r="AM533" s="1029"/>
      <c r="AN533" s="1029"/>
      <c r="AO533" s="1029"/>
      <c r="AP533" s="1029"/>
      <c r="AQ533" s="1029"/>
      <c r="AR533" s="1286" t="s">
        <v>224</v>
      </c>
      <c r="AS533" s="1286"/>
      <c r="AT533" s="1286"/>
      <c r="AU533" s="1286"/>
      <c r="AV533" s="1286" t="s">
        <v>816</v>
      </c>
      <c r="AW533" s="1286"/>
      <c r="AX533" s="1286"/>
      <c r="BG533">
        <v>24</v>
      </c>
    </row>
    <row r="534" spans="2:59" ht="24" customHeight="1">
      <c r="B534" s="1028">
        <v>2</v>
      </c>
      <c r="C534" s="1028">
        <v>1</v>
      </c>
      <c r="D534" s="1029" t="s">
        <v>1512</v>
      </c>
      <c r="E534" s="1029"/>
      <c r="F534" s="1029"/>
      <c r="G534" s="1029"/>
      <c r="H534" s="1029"/>
      <c r="I534" s="1029"/>
      <c r="J534" s="1029"/>
      <c r="K534" s="1029"/>
      <c r="L534" s="1029"/>
      <c r="M534" s="1029"/>
      <c r="N534" s="1029" t="s">
        <v>1513</v>
      </c>
      <c r="O534" s="1029"/>
      <c r="P534" s="1029"/>
      <c r="Q534" s="1029"/>
      <c r="R534" s="1029"/>
      <c r="S534" s="1029"/>
      <c r="T534" s="1029"/>
      <c r="U534" s="1029"/>
      <c r="V534" s="1029"/>
      <c r="W534" s="1029"/>
      <c r="X534" s="1029"/>
      <c r="Y534" s="1029"/>
      <c r="Z534" s="1029"/>
      <c r="AA534" s="1029"/>
      <c r="AB534" s="1029"/>
      <c r="AC534" s="1029"/>
      <c r="AD534" s="1029"/>
      <c r="AE534" s="1029"/>
      <c r="AF534" s="1029"/>
      <c r="AG534" s="1029"/>
      <c r="AH534" s="1029"/>
      <c r="AI534" s="1029"/>
      <c r="AJ534" s="1029"/>
      <c r="AK534" s="1029"/>
      <c r="AL534" s="1030">
        <v>0.06</v>
      </c>
      <c r="AM534" s="1029"/>
      <c r="AN534" s="1029"/>
      <c r="AO534" s="1029"/>
      <c r="AP534" s="1029"/>
      <c r="AQ534" s="1029"/>
      <c r="AR534" s="1286" t="s">
        <v>224</v>
      </c>
      <c r="AS534" s="1286"/>
      <c r="AT534" s="1286"/>
      <c r="AU534" s="1286"/>
      <c r="AV534" s="1286" t="s">
        <v>816</v>
      </c>
      <c r="AW534" s="1286"/>
      <c r="AX534" s="1286"/>
      <c r="BG534">
        <v>24</v>
      </c>
    </row>
    <row r="535" spans="2:59" ht="24" customHeight="1">
      <c r="B535" s="1028">
        <v>3</v>
      </c>
      <c r="C535" s="1028">
        <v>1</v>
      </c>
      <c r="D535" s="1288" t="s">
        <v>1514</v>
      </c>
      <c r="E535" s="1289"/>
      <c r="F535" s="1289"/>
      <c r="G535" s="1289"/>
      <c r="H535" s="1289"/>
      <c r="I535" s="1289"/>
      <c r="J535" s="1289"/>
      <c r="K535" s="1289"/>
      <c r="L535" s="1289"/>
      <c r="M535" s="1290"/>
      <c r="N535" s="1029" t="s">
        <v>1515</v>
      </c>
      <c r="O535" s="1029"/>
      <c r="P535" s="1029"/>
      <c r="Q535" s="1029"/>
      <c r="R535" s="1029"/>
      <c r="S535" s="1029"/>
      <c r="T535" s="1029"/>
      <c r="U535" s="1029"/>
      <c r="V535" s="1029"/>
      <c r="W535" s="1029"/>
      <c r="X535" s="1029"/>
      <c r="Y535" s="1029"/>
      <c r="Z535" s="1029"/>
      <c r="AA535" s="1029"/>
      <c r="AB535" s="1029"/>
      <c r="AC535" s="1029"/>
      <c r="AD535" s="1029"/>
      <c r="AE535" s="1029"/>
      <c r="AF535" s="1029"/>
      <c r="AG535" s="1029"/>
      <c r="AH535" s="1029"/>
      <c r="AI535" s="1029"/>
      <c r="AJ535" s="1029"/>
      <c r="AK535" s="1029"/>
      <c r="AL535" s="1030">
        <v>0.02</v>
      </c>
      <c r="AM535" s="1029"/>
      <c r="AN535" s="1029"/>
      <c r="AO535" s="1029"/>
      <c r="AP535" s="1029"/>
      <c r="AQ535" s="1029"/>
      <c r="AR535" s="1286" t="s">
        <v>224</v>
      </c>
      <c r="AS535" s="1286"/>
      <c r="AT535" s="1286"/>
      <c r="AU535" s="1286"/>
      <c r="AV535" s="1286" t="s">
        <v>816</v>
      </c>
      <c r="AW535" s="1286"/>
      <c r="AX535" s="1286"/>
      <c r="BG535">
        <v>24</v>
      </c>
    </row>
    <row r="536" spans="2:59" ht="24" customHeight="1">
      <c r="B536" s="1028">
        <v>4</v>
      </c>
      <c r="C536" s="1028">
        <v>1</v>
      </c>
      <c r="D536" s="1029"/>
      <c r="E536" s="1029"/>
      <c r="F536" s="1029"/>
      <c r="G536" s="1029"/>
      <c r="H536" s="1029"/>
      <c r="I536" s="1029"/>
      <c r="J536" s="1029"/>
      <c r="K536" s="1029"/>
      <c r="L536" s="1029"/>
      <c r="M536" s="1029"/>
      <c r="N536" s="1029"/>
      <c r="O536" s="1029"/>
      <c r="P536" s="1029"/>
      <c r="Q536" s="1029"/>
      <c r="R536" s="1029"/>
      <c r="S536" s="1029"/>
      <c r="T536" s="1029"/>
      <c r="U536" s="1029"/>
      <c r="V536" s="1029"/>
      <c r="W536" s="1029"/>
      <c r="X536" s="1029"/>
      <c r="Y536" s="1029"/>
      <c r="Z536" s="1029"/>
      <c r="AA536" s="1029"/>
      <c r="AB536" s="1029"/>
      <c r="AC536" s="1029"/>
      <c r="AD536" s="1029"/>
      <c r="AE536" s="1029"/>
      <c r="AF536" s="1029"/>
      <c r="AG536" s="1029"/>
      <c r="AH536" s="1029"/>
      <c r="AI536" s="1029"/>
      <c r="AJ536" s="1029"/>
      <c r="AK536" s="1029"/>
      <c r="AL536" s="1030"/>
      <c r="AM536" s="1029"/>
      <c r="AN536" s="1029"/>
      <c r="AO536" s="1029"/>
      <c r="AP536" s="1029"/>
      <c r="AQ536" s="1029"/>
      <c r="AR536" s="1029"/>
      <c r="AS536" s="1029"/>
      <c r="AT536" s="1029"/>
      <c r="AU536" s="1029"/>
      <c r="AV536" s="1029"/>
      <c r="AW536" s="1029"/>
      <c r="AX536" s="1029"/>
      <c r="BG536">
        <v>24</v>
      </c>
    </row>
    <row r="537" spans="2:59" ht="24" customHeight="1">
      <c r="B537" s="1028">
        <v>5</v>
      </c>
      <c r="C537" s="1028">
        <v>1</v>
      </c>
      <c r="D537" s="1029"/>
      <c r="E537" s="1029"/>
      <c r="F537" s="1029"/>
      <c r="G537" s="1029"/>
      <c r="H537" s="1029"/>
      <c r="I537" s="1029"/>
      <c r="J537" s="1029"/>
      <c r="K537" s="1029"/>
      <c r="L537" s="1029"/>
      <c r="M537" s="1029"/>
      <c r="N537" s="1029"/>
      <c r="O537" s="1029"/>
      <c r="P537" s="1029"/>
      <c r="Q537" s="1029"/>
      <c r="R537" s="1029"/>
      <c r="S537" s="1029"/>
      <c r="T537" s="1029"/>
      <c r="U537" s="1029"/>
      <c r="V537" s="1029"/>
      <c r="W537" s="1029"/>
      <c r="X537" s="1029"/>
      <c r="Y537" s="1029"/>
      <c r="Z537" s="1029"/>
      <c r="AA537" s="1029"/>
      <c r="AB537" s="1029"/>
      <c r="AC537" s="1029"/>
      <c r="AD537" s="1029"/>
      <c r="AE537" s="1029"/>
      <c r="AF537" s="1029"/>
      <c r="AG537" s="1029"/>
      <c r="AH537" s="1029"/>
      <c r="AI537" s="1029"/>
      <c r="AJ537" s="1029"/>
      <c r="AK537" s="1029"/>
      <c r="AL537" s="1030"/>
      <c r="AM537" s="1029"/>
      <c r="AN537" s="1029"/>
      <c r="AO537" s="1029"/>
      <c r="AP537" s="1029"/>
      <c r="AQ537" s="1029"/>
      <c r="AR537" s="1029"/>
      <c r="AS537" s="1029"/>
      <c r="AT537" s="1029"/>
      <c r="AU537" s="1029"/>
      <c r="AV537" s="1029"/>
      <c r="AW537" s="1029"/>
      <c r="AX537" s="1029"/>
      <c r="BG537">
        <v>24</v>
      </c>
    </row>
    <row r="538" spans="2:59" ht="24" customHeight="1">
      <c r="B538" s="1028">
        <v>6</v>
      </c>
      <c r="C538" s="1028">
        <v>1</v>
      </c>
      <c r="D538" s="1029"/>
      <c r="E538" s="1029"/>
      <c r="F538" s="1029"/>
      <c r="G538" s="1029"/>
      <c r="H538" s="1029"/>
      <c r="I538" s="1029"/>
      <c r="J538" s="1029"/>
      <c r="K538" s="1029"/>
      <c r="L538" s="1029"/>
      <c r="M538" s="1029"/>
      <c r="N538" s="1029"/>
      <c r="O538" s="1029"/>
      <c r="P538" s="1029"/>
      <c r="Q538" s="1029"/>
      <c r="R538" s="1029"/>
      <c r="S538" s="1029"/>
      <c r="T538" s="1029"/>
      <c r="U538" s="1029"/>
      <c r="V538" s="1029"/>
      <c r="W538" s="1029"/>
      <c r="X538" s="1029"/>
      <c r="Y538" s="1029"/>
      <c r="Z538" s="1029"/>
      <c r="AA538" s="1029"/>
      <c r="AB538" s="1029"/>
      <c r="AC538" s="1029"/>
      <c r="AD538" s="1029"/>
      <c r="AE538" s="1029"/>
      <c r="AF538" s="1029"/>
      <c r="AG538" s="1029"/>
      <c r="AH538" s="1029"/>
      <c r="AI538" s="1029"/>
      <c r="AJ538" s="1029"/>
      <c r="AK538" s="1029"/>
      <c r="AL538" s="1030"/>
      <c r="AM538" s="1029"/>
      <c r="AN538" s="1029"/>
      <c r="AO538" s="1029"/>
      <c r="AP538" s="1029"/>
      <c r="AQ538" s="1029"/>
      <c r="AR538" s="1029"/>
      <c r="AS538" s="1029"/>
      <c r="AT538" s="1029"/>
      <c r="AU538" s="1029"/>
      <c r="AV538" s="1029"/>
      <c r="AW538" s="1029"/>
      <c r="AX538" s="1029"/>
      <c r="BG538">
        <v>24</v>
      </c>
    </row>
    <row r="539" spans="2:59" ht="24" customHeight="1">
      <c r="B539" s="1028">
        <v>7</v>
      </c>
      <c r="C539" s="1028">
        <v>1</v>
      </c>
      <c r="D539" s="1029"/>
      <c r="E539" s="1029"/>
      <c r="F539" s="1029"/>
      <c r="G539" s="1029"/>
      <c r="H539" s="1029"/>
      <c r="I539" s="1029"/>
      <c r="J539" s="1029"/>
      <c r="K539" s="1029"/>
      <c r="L539" s="1029"/>
      <c r="M539" s="1029"/>
      <c r="N539" s="1029"/>
      <c r="O539" s="1029"/>
      <c r="P539" s="1029"/>
      <c r="Q539" s="1029"/>
      <c r="R539" s="1029"/>
      <c r="S539" s="1029"/>
      <c r="T539" s="1029"/>
      <c r="U539" s="1029"/>
      <c r="V539" s="1029"/>
      <c r="W539" s="1029"/>
      <c r="X539" s="1029"/>
      <c r="Y539" s="1029"/>
      <c r="Z539" s="1029"/>
      <c r="AA539" s="1029"/>
      <c r="AB539" s="1029"/>
      <c r="AC539" s="1029"/>
      <c r="AD539" s="1029"/>
      <c r="AE539" s="1029"/>
      <c r="AF539" s="1029"/>
      <c r="AG539" s="1029"/>
      <c r="AH539" s="1029"/>
      <c r="AI539" s="1029"/>
      <c r="AJ539" s="1029"/>
      <c r="AK539" s="1029"/>
      <c r="AL539" s="1030"/>
      <c r="AM539" s="1029"/>
      <c r="AN539" s="1029"/>
      <c r="AO539" s="1029"/>
      <c r="AP539" s="1029"/>
      <c r="AQ539" s="1029"/>
      <c r="AR539" s="1029"/>
      <c r="AS539" s="1029"/>
      <c r="AT539" s="1029"/>
      <c r="AU539" s="1029"/>
      <c r="AV539" s="1029"/>
      <c r="AW539" s="1029"/>
      <c r="AX539" s="1029"/>
      <c r="BG539">
        <v>24</v>
      </c>
    </row>
    <row r="540" spans="2:59" ht="24" customHeight="1">
      <c r="B540" s="1028">
        <v>8</v>
      </c>
      <c r="C540" s="1028">
        <v>1</v>
      </c>
      <c r="D540" s="1029"/>
      <c r="E540" s="1029"/>
      <c r="F540" s="1029"/>
      <c r="G540" s="1029"/>
      <c r="H540" s="1029"/>
      <c r="I540" s="1029"/>
      <c r="J540" s="1029"/>
      <c r="K540" s="1029"/>
      <c r="L540" s="1029"/>
      <c r="M540" s="1029"/>
      <c r="N540" s="1029"/>
      <c r="O540" s="1029"/>
      <c r="P540" s="1029"/>
      <c r="Q540" s="1029"/>
      <c r="R540" s="1029"/>
      <c r="S540" s="1029"/>
      <c r="T540" s="1029"/>
      <c r="U540" s="1029"/>
      <c r="V540" s="1029"/>
      <c r="W540" s="1029"/>
      <c r="X540" s="1029"/>
      <c r="Y540" s="1029"/>
      <c r="Z540" s="1029"/>
      <c r="AA540" s="1029"/>
      <c r="AB540" s="1029"/>
      <c r="AC540" s="1029"/>
      <c r="AD540" s="1029"/>
      <c r="AE540" s="1029"/>
      <c r="AF540" s="1029"/>
      <c r="AG540" s="1029"/>
      <c r="AH540" s="1029"/>
      <c r="AI540" s="1029"/>
      <c r="AJ540" s="1029"/>
      <c r="AK540" s="1029"/>
      <c r="AL540" s="1030"/>
      <c r="AM540" s="1029"/>
      <c r="AN540" s="1029"/>
      <c r="AO540" s="1029"/>
      <c r="AP540" s="1029"/>
      <c r="AQ540" s="1029"/>
      <c r="AR540" s="1029"/>
      <c r="AS540" s="1029"/>
      <c r="AT540" s="1029"/>
      <c r="AU540" s="1029"/>
      <c r="AV540" s="1029"/>
      <c r="AW540" s="1029"/>
      <c r="AX540" s="1029"/>
      <c r="BG540">
        <v>24</v>
      </c>
    </row>
    <row r="541" spans="2:59" ht="24" customHeight="1">
      <c r="B541" s="1028">
        <v>9</v>
      </c>
      <c r="C541" s="1028">
        <v>1</v>
      </c>
      <c r="D541" s="1029"/>
      <c r="E541" s="1029"/>
      <c r="F541" s="1029"/>
      <c r="G541" s="1029"/>
      <c r="H541" s="1029"/>
      <c r="I541" s="1029"/>
      <c r="J541" s="1029"/>
      <c r="K541" s="1029"/>
      <c r="L541" s="1029"/>
      <c r="M541" s="1029"/>
      <c r="N541" s="1029"/>
      <c r="O541" s="1029"/>
      <c r="P541" s="1029"/>
      <c r="Q541" s="1029"/>
      <c r="R541" s="1029"/>
      <c r="S541" s="1029"/>
      <c r="T541" s="1029"/>
      <c r="U541" s="1029"/>
      <c r="V541" s="1029"/>
      <c r="W541" s="1029"/>
      <c r="X541" s="1029"/>
      <c r="Y541" s="1029"/>
      <c r="Z541" s="1029"/>
      <c r="AA541" s="1029"/>
      <c r="AB541" s="1029"/>
      <c r="AC541" s="1029"/>
      <c r="AD541" s="1029"/>
      <c r="AE541" s="1029"/>
      <c r="AF541" s="1029"/>
      <c r="AG541" s="1029"/>
      <c r="AH541" s="1029"/>
      <c r="AI541" s="1029"/>
      <c r="AJ541" s="1029"/>
      <c r="AK541" s="1029"/>
      <c r="AL541" s="1030"/>
      <c r="AM541" s="1029"/>
      <c r="AN541" s="1029"/>
      <c r="AO541" s="1029"/>
      <c r="AP541" s="1029"/>
      <c r="AQ541" s="1029"/>
      <c r="AR541" s="1029"/>
      <c r="AS541" s="1029"/>
      <c r="AT541" s="1029"/>
      <c r="AU541" s="1029"/>
      <c r="AV541" s="1029"/>
      <c r="AW541" s="1029"/>
      <c r="AX541" s="1029"/>
      <c r="BG541">
        <v>24</v>
      </c>
    </row>
    <row r="542" spans="2:59" ht="24" customHeight="1">
      <c r="B542" s="1028">
        <v>10</v>
      </c>
      <c r="C542" s="1028">
        <v>1</v>
      </c>
      <c r="D542" s="1029"/>
      <c r="E542" s="1029"/>
      <c r="F542" s="1029"/>
      <c r="G542" s="1029"/>
      <c r="H542" s="1029"/>
      <c r="I542" s="1029"/>
      <c r="J542" s="1029"/>
      <c r="K542" s="1029"/>
      <c r="L542" s="1029"/>
      <c r="M542" s="1029"/>
      <c r="N542" s="1029"/>
      <c r="O542" s="1029"/>
      <c r="P542" s="1029"/>
      <c r="Q542" s="1029"/>
      <c r="R542" s="1029"/>
      <c r="S542" s="1029"/>
      <c r="T542" s="1029"/>
      <c r="U542" s="1029"/>
      <c r="V542" s="1029"/>
      <c r="W542" s="1029"/>
      <c r="X542" s="1029"/>
      <c r="Y542" s="1029"/>
      <c r="Z542" s="1029"/>
      <c r="AA542" s="1029"/>
      <c r="AB542" s="1029"/>
      <c r="AC542" s="1029"/>
      <c r="AD542" s="1029"/>
      <c r="AE542" s="1029"/>
      <c r="AF542" s="1029"/>
      <c r="AG542" s="1029"/>
      <c r="AH542" s="1029"/>
      <c r="AI542" s="1029"/>
      <c r="AJ542" s="1029"/>
      <c r="AK542" s="1029"/>
      <c r="AL542" s="1030"/>
      <c r="AM542" s="1029"/>
      <c r="AN542" s="1029"/>
      <c r="AO542" s="1029"/>
      <c r="AP542" s="1029"/>
      <c r="AQ542" s="1029"/>
      <c r="AR542" s="1029"/>
      <c r="AS542" s="1029"/>
      <c r="AT542" s="1029"/>
      <c r="AU542" s="1029"/>
      <c r="AV542" s="1029"/>
      <c r="AW542" s="1029"/>
      <c r="AX542" s="1029"/>
      <c r="BG542">
        <v>24</v>
      </c>
    </row>
    <row r="543" spans="2:59" ht="13.5" customHeight="1">
      <c r="BG543">
        <v>13.5</v>
      </c>
    </row>
    <row r="544" spans="2:59" ht="13.5" customHeight="1">
      <c r="C544" s="120" t="s">
        <v>1516</v>
      </c>
      <c r="D544" s="120" t="s">
        <v>1517</v>
      </c>
      <c r="BG544">
        <v>13.5</v>
      </c>
    </row>
    <row r="545" spans="2:59" ht="34.5" customHeight="1">
      <c r="B545" s="1028"/>
      <c r="C545" s="1028"/>
      <c r="D545" s="1033" t="s">
        <v>799</v>
      </c>
      <c r="E545" s="1033"/>
      <c r="F545" s="1033"/>
      <c r="G545" s="1033"/>
      <c r="H545" s="1033"/>
      <c r="I545" s="1033"/>
      <c r="J545" s="1033"/>
      <c r="K545" s="1033"/>
      <c r="L545" s="1033"/>
      <c r="M545" s="1033"/>
      <c r="N545" s="1033" t="s">
        <v>800</v>
      </c>
      <c r="O545" s="1033"/>
      <c r="P545" s="1033"/>
      <c r="Q545" s="1033"/>
      <c r="R545" s="1033"/>
      <c r="S545" s="1033"/>
      <c r="T545" s="1033"/>
      <c r="U545" s="1033"/>
      <c r="V545" s="1033"/>
      <c r="W545" s="1033"/>
      <c r="X545" s="1033"/>
      <c r="Y545" s="1033"/>
      <c r="Z545" s="1033"/>
      <c r="AA545" s="1033"/>
      <c r="AB545" s="1033"/>
      <c r="AC545" s="1033"/>
      <c r="AD545" s="1033"/>
      <c r="AE545" s="1033"/>
      <c r="AF545" s="1033"/>
      <c r="AG545" s="1033"/>
      <c r="AH545" s="1033"/>
      <c r="AI545" s="1033"/>
      <c r="AJ545" s="1033"/>
      <c r="AK545" s="1033"/>
      <c r="AL545" s="1034" t="s">
        <v>801</v>
      </c>
      <c r="AM545" s="1033"/>
      <c r="AN545" s="1033"/>
      <c r="AO545" s="1033"/>
      <c r="AP545" s="1033"/>
      <c r="AQ545" s="1033"/>
      <c r="AR545" s="1033" t="s">
        <v>27</v>
      </c>
      <c r="AS545" s="1033"/>
      <c r="AT545" s="1033"/>
      <c r="AU545" s="1033"/>
      <c r="AV545" s="1033" t="s">
        <v>28</v>
      </c>
      <c r="AW545" s="1033"/>
      <c r="AX545" s="1033"/>
      <c r="BG545">
        <v>34.5</v>
      </c>
    </row>
    <row r="546" spans="2:59" ht="24" customHeight="1">
      <c r="B546" s="1028">
        <v>1</v>
      </c>
      <c r="C546" s="1028">
        <v>1</v>
      </c>
      <c r="D546" s="1029" t="s">
        <v>1517</v>
      </c>
      <c r="E546" s="1029"/>
      <c r="F546" s="1029"/>
      <c r="G546" s="1029"/>
      <c r="H546" s="1029"/>
      <c r="I546" s="1029"/>
      <c r="J546" s="1029"/>
      <c r="K546" s="1029"/>
      <c r="L546" s="1029"/>
      <c r="M546" s="1029"/>
      <c r="N546" s="1029" t="s">
        <v>1518</v>
      </c>
      <c r="O546" s="1029"/>
      <c r="P546" s="1029"/>
      <c r="Q546" s="1029"/>
      <c r="R546" s="1029"/>
      <c r="S546" s="1029"/>
      <c r="T546" s="1029"/>
      <c r="U546" s="1029"/>
      <c r="V546" s="1029"/>
      <c r="W546" s="1029"/>
      <c r="X546" s="1029"/>
      <c r="Y546" s="1029"/>
      <c r="Z546" s="1029"/>
      <c r="AA546" s="1029"/>
      <c r="AB546" s="1029"/>
      <c r="AC546" s="1029"/>
      <c r="AD546" s="1029"/>
      <c r="AE546" s="1029"/>
      <c r="AF546" s="1029"/>
      <c r="AG546" s="1029"/>
      <c r="AH546" s="1029"/>
      <c r="AI546" s="1029"/>
      <c r="AJ546" s="1029"/>
      <c r="AK546" s="1029"/>
      <c r="AL546" s="1030">
        <v>0.1</v>
      </c>
      <c r="AM546" s="1029"/>
      <c r="AN546" s="1029"/>
      <c r="AO546" s="1029"/>
      <c r="AP546" s="1029"/>
      <c r="AQ546" s="1029"/>
      <c r="AR546" s="1286" t="s">
        <v>224</v>
      </c>
      <c r="AS546" s="1286"/>
      <c r="AT546" s="1286"/>
      <c r="AU546" s="1286"/>
      <c r="AV546" s="1286" t="s">
        <v>816</v>
      </c>
      <c r="AW546" s="1286"/>
      <c r="AX546" s="1286"/>
      <c r="BG546">
        <v>24</v>
      </c>
    </row>
    <row r="547" spans="2:59" ht="24" customHeight="1">
      <c r="B547" s="1028">
        <v>2</v>
      </c>
      <c r="C547" s="1028">
        <v>1</v>
      </c>
      <c r="D547" s="1029"/>
      <c r="E547" s="1029"/>
      <c r="F547" s="1029"/>
      <c r="G547" s="1029"/>
      <c r="H547" s="1029"/>
      <c r="I547" s="1029"/>
      <c r="J547" s="1029"/>
      <c r="K547" s="1029"/>
      <c r="L547" s="1029"/>
      <c r="M547" s="1029"/>
      <c r="N547" s="1029"/>
      <c r="O547" s="1029"/>
      <c r="P547" s="1029"/>
      <c r="Q547" s="1029"/>
      <c r="R547" s="1029"/>
      <c r="S547" s="1029"/>
      <c r="T547" s="1029"/>
      <c r="U547" s="1029"/>
      <c r="V547" s="1029"/>
      <c r="W547" s="1029"/>
      <c r="X547" s="1029"/>
      <c r="Y547" s="1029"/>
      <c r="Z547" s="1029"/>
      <c r="AA547" s="1029"/>
      <c r="AB547" s="1029"/>
      <c r="AC547" s="1029"/>
      <c r="AD547" s="1029"/>
      <c r="AE547" s="1029"/>
      <c r="AF547" s="1029"/>
      <c r="AG547" s="1029"/>
      <c r="AH547" s="1029"/>
      <c r="AI547" s="1029"/>
      <c r="AJ547" s="1029"/>
      <c r="AK547" s="1029"/>
      <c r="AL547" s="1030"/>
      <c r="AM547" s="1029"/>
      <c r="AN547" s="1029"/>
      <c r="AO547" s="1029"/>
      <c r="AP547" s="1029"/>
      <c r="AQ547" s="1029"/>
      <c r="AR547" s="1286"/>
      <c r="AS547" s="1286"/>
      <c r="AT547" s="1286"/>
      <c r="AU547" s="1286"/>
      <c r="AV547" s="1286"/>
      <c r="AW547" s="1286"/>
      <c r="AX547" s="1286"/>
      <c r="BG547">
        <v>24</v>
      </c>
    </row>
    <row r="548" spans="2:59" ht="24" customHeight="1">
      <c r="B548" s="1028">
        <v>3</v>
      </c>
      <c r="C548" s="1028">
        <v>1</v>
      </c>
      <c r="D548" s="1288"/>
      <c r="E548" s="1289"/>
      <c r="F548" s="1289"/>
      <c r="G548" s="1289"/>
      <c r="H548" s="1289"/>
      <c r="I548" s="1289"/>
      <c r="J548" s="1289"/>
      <c r="K548" s="1289"/>
      <c r="L548" s="1289"/>
      <c r="M548" s="1290"/>
      <c r="N548" s="1029"/>
      <c r="O548" s="1029"/>
      <c r="P548" s="1029"/>
      <c r="Q548" s="1029"/>
      <c r="R548" s="1029"/>
      <c r="S548" s="1029"/>
      <c r="T548" s="1029"/>
      <c r="U548" s="1029"/>
      <c r="V548" s="1029"/>
      <c r="W548" s="1029"/>
      <c r="X548" s="1029"/>
      <c r="Y548" s="1029"/>
      <c r="Z548" s="1029"/>
      <c r="AA548" s="1029"/>
      <c r="AB548" s="1029"/>
      <c r="AC548" s="1029"/>
      <c r="AD548" s="1029"/>
      <c r="AE548" s="1029"/>
      <c r="AF548" s="1029"/>
      <c r="AG548" s="1029"/>
      <c r="AH548" s="1029"/>
      <c r="AI548" s="1029"/>
      <c r="AJ548" s="1029"/>
      <c r="AK548" s="1029"/>
      <c r="AL548" s="1030"/>
      <c r="AM548" s="1029"/>
      <c r="AN548" s="1029"/>
      <c r="AO548" s="1029"/>
      <c r="AP548" s="1029"/>
      <c r="AQ548" s="1029"/>
      <c r="AR548" s="1286"/>
      <c r="AS548" s="1286"/>
      <c r="AT548" s="1286"/>
      <c r="AU548" s="1286"/>
      <c r="AV548" s="1286"/>
      <c r="AW548" s="1286"/>
      <c r="AX548" s="1286"/>
      <c r="BG548">
        <v>24</v>
      </c>
    </row>
    <row r="549" spans="2:59" ht="24" customHeight="1">
      <c r="B549" s="1028">
        <v>4</v>
      </c>
      <c r="C549" s="1028">
        <v>1</v>
      </c>
      <c r="D549" s="1029"/>
      <c r="E549" s="1029"/>
      <c r="F549" s="1029"/>
      <c r="G549" s="1029"/>
      <c r="H549" s="1029"/>
      <c r="I549" s="1029"/>
      <c r="J549" s="1029"/>
      <c r="K549" s="1029"/>
      <c r="L549" s="1029"/>
      <c r="M549" s="1029"/>
      <c r="N549" s="1029"/>
      <c r="O549" s="1029"/>
      <c r="P549" s="1029"/>
      <c r="Q549" s="1029"/>
      <c r="R549" s="1029"/>
      <c r="S549" s="1029"/>
      <c r="T549" s="1029"/>
      <c r="U549" s="1029"/>
      <c r="V549" s="1029"/>
      <c r="W549" s="1029"/>
      <c r="X549" s="1029"/>
      <c r="Y549" s="1029"/>
      <c r="Z549" s="1029"/>
      <c r="AA549" s="1029"/>
      <c r="AB549" s="1029"/>
      <c r="AC549" s="1029"/>
      <c r="AD549" s="1029"/>
      <c r="AE549" s="1029"/>
      <c r="AF549" s="1029"/>
      <c r="AG549" s="1029"/>
      <c r="AH549" s="1029"/>
      <c r="AI549" s="1029"/>
      <c r="AJ549" s="1029"/>
      <c r="AK549" s="1029"/>
      <c r="AL549" s="1030"/>
      <c r="AM549" s="1029"/>
      <c r="AN549" s="1029"/>
      <c r="AO549" s="1029"/>
      <c r="AP549" s="1029"/>
      <c r="AQ549" s="1029"/>
      <c r="AR549" s="1029"/>
      <c r="AS549" s="1029"/>
      <c r="AT549" s="1029"/>
      <c r="AU549" s="1029"/>
      <c r="AV549" s="1029"/>
      <c r="AW549" s="1029"/>
      <c r="AX549" s="1029"/>
      <c r="BG549">
        <v>24</v>
      </c>
    </row>
    <row r="550" spans="2:59" ht="24" customHeight="1">
      <c r="B550" s="1028">
        <v>5</v>
      </c>
      <c r="C550" s="1028">
        <v>1</v>
      </c>
      <c r="D550" s="1029"/>
      <c r="E550" s="1029"/>
      <c r="F550" s="1029"/>
      <c r="G550" s="1029"/>
      <c r="H550" s="1029"/>
      <c r="I550" s="1029"/>
      <c r="J550" s="1029"/>
      <c r="K550" s="1029"/>
      <c r="L550" s="1029"/>
      <c r="M550" s="1029"/>
      <c r="N550" s="1029"/>
      <c r="O550" s="1029"/>
      <c r="P550" s="1029"/>
      <c r="Q550" s="1029"/>
      <c r="R550" s="1029"/>
      <c r="S550" s="1029"/>
      <c r="T550" s="1029"/>
      <c r="U550" s="1029"/>
      <c r="V550" s="1029"/>
      <c r="W550" s="1029"/>
      <c r="X550" s="1029"/>
      <c r="Y550" s="1029"/>
      <c r="Z550" s="1029"/>
      <c r="AA550" s="1029"/>
      <c r="AB550" s="1029"/>
      <c r="AC550" s="1029"/>
      <c r="AD550" s="1029"/>
      <c r="AE550" s="1029"/>
      <c r="AF550" s="1029"/>
      <c r="AG550" s="1029"/>
      <c r="AH550" s="1029"/>
      <c r="AI550" s="1029"/>
      <c r="AJ550" s="1029"/>
      <c r="AK550" s="1029"/>
      <c r="AL550" s="1030"/>
      <c r="AM550" s="1029"/>
      <c r="AN550" s="1029"/>
      <c r="AO550" s="1029"/>
      <c r="AP550" s="1029"/>
      <c r="AQ550" s="1029"/>
      <c r="AR550" s="1029"/>
      <c r="AS550" s="1029"/>
      <c r="AT550" s="1029"/>
      <c r="AU550" s="1029"/>
      <c r="AV550" s="1029"/>
      <c r="AW550" s="1029"/>
      <c r="AX550" s="1029"/>
      <c r="BG550">
        <v>24</v>
      </c>
    </row>
    <row r="551" spans="2:59" ht="24" customHeight="1">
      <c r="B551" s="1028">
        <v>6</v>
      </c>
      <c r="C551" s="1028">
        <v>1</v>
      </c>
      <c r="D551" s="1029"/>
      <c r="E551" s="1029"/>
      <c r="F551" s="1029"/>
      <c r="G551" s="1029"/>
      <c r="H551" s="1029"/>
      <c r="I551" s="1029"/>
      <c r="J551" s="1029"/>
      <c r="K551" s="1029"/>
      <c r="L551" s="1029"/>
      <c r="M551" s="1029"/>
      <c r="N551" s="1029"/>
      <c r="O551" s="1029"/>
      <c r="P551" s="1029"/>
      <c r="Q551" s="1029"/>
      <c r="R551" s="1029"/>
      <c r="S551" s="1029"/>
      <c r="T551" s="1029"/>
      <c r="U551" s="1029"/>
      <c r="V551" s="1029"/>
      <c r="W551" s="1029"/>
      <c r="X551" s="1029"/>
      <c r="Y551" s="1029"/>
      <c r="Z551" s="1029"/>
      <c r="AA551" s="1029"/>
      <c r="AB551" s="1029"/>
      <c r="AC551" s="1029"/>
      <c r="AD551" s="1029"/>
      <c r="AE551" s="1029"/>
      <c r="AF551" s="1029"/>
      <c r="AG551" s="1029"/>
      <c r="AH551" s="1029"/>
      <c r="AI551" s="1029"/>
      <c r="AJ551" s="1029"/>
      <c r="AK551" s="1029"/>
      <c r="AL551" s="1030"/>
      <c r="AM551" s="1029"/>
      <c r="AN551" s="1029"/>
      <c r="AO551" s="1029"/>
      <c r="AP551" s="1029"/>
      <c r="AQ551" s="1029"/>
      <c r="AR551" s="1029"/>
      <c r="AS551" s="1029"/>
      <c r="AT551" s="1029"/>
      <c r="AU551" s="1029"/>
      <c r="AV551" s="1029"/>
      <c r="AW551" s="1029"/>
      <c r="AX551" s="1029"/>
      <c r="BG551">
        <v>24</v>
      </c>
    </row>
    <row r="552" spans="2:59" ht="24" customHeight="1">
      <c r="B552" s="1028">
        <v>7</v>
      </c>
      <c r="C552" s="1028">
        <v>1</v>
      </c>
      <c r="D552" s="1029"/>
      <c r="E552" s="1029"/>
      <c r="F552" s="1029"/>
      <c r="G552" s="1029"/>
      <c r="H552" s="1029"/>
      <c r="I552" s="1029"/>
      <c r="J552" s="1029"/>
      <c r="K552" s="1029"/>
      <c r="L552" s="1029"/>
      <c r="M552" s="1029"/>
      <c r="N552" s="1029"/>
      <c r="O552" s="1029"/>
      <c r="P552" s="1029"/>
      <c r="Q552" s="1029"/>
      <c r="R552" s="1029"/>
      <c r="S552" s="1029"/>
      <c r="T552" s="1029"/>
      <c r="U552" s="1029"/>
      <c r="V552" s="1029"/>
      <c r="W552" s="1029"/>
      <c r="X552" s="1029"/>
      <c r="Y552" s="1029"/>
      <c r="Z552" s="1029"/>
      <c r="AA552" s="1029"/>
      <c r="AB552" s="1029"/>
      <c r="AC552" s="1029"/>
      <c r="AD552" s="1029"/>
      <c r="AE552" s="1029"/>
      <c r="AF552" s="1029"/>
      <c r="AG552" s="1029"/>
      <c r="AH552" s="1029"/>
      <c r="AI552" s="1029"/>
      <c r="AJ552" s="1029"/>
      <c r="AK552" s="1029"/>
      <c r="AL552" s="1030"/>
      <c r="AM552" s="1029"/>
      <c r="AN552" s="1029"/>
      <c r="AO552" s="1029"/>
      <c r="AP552" s="1029"/>
      <c r="AQ552" s="1029"/>
      <c r="AR552" s="1029"/>
      <c r="AS552" s="1029"/>
      <c r="AT552" s="1029"/>
      <c r="AU552" s="1029"/>
      <c r="AV552" s="1029"/>
      <c r="AW552" s="1029"/>
      <c r="AX552" s="1029"/>
      <c r="BG552">
        <v>24</v>
      </c>
    </row>
    <row r="553" spans="2:59" ht="24" customHeight="1">
      <c r="B553" s="1028">
        <v>8</v>
      </c>
      <c r="C553" s="1028">
        <v>1</v>
      </c>
      <c r="D553" s="1029"/>
      <c r="E553" s="1029"/>
      <c r="F553" s="1029"/>
      <c r="G553" s="1029"/>
      <c r="H553" s="1029"/>
      <c r="I553" s="1029"/>
      <c r="J553" s="1029"/>
      <c r="K553" s="1029"/>
      <c r="L553" s="1029"/>
      <c r="M553" s="1029"/>
      <c r="N553" s="1029"/>
      <c r="O553" s="1029"/>
      <c r="P553" s="1029"/>
      <c r="Q553" s="1029"/>
      <c r="R553" s="1029"/>
      <c r="S553" s="1029"/>
      <c r="T553" s="1029"/>
      <c r="U553" s="1029"/>
      <c r="V553" s="1029"/>
      <c r="W553" s="1029"/>
      <c r="X553" s="1029"/>
      <c r="Y553" s="1029"/>
      <c r="Z553" s="1029"/>
      <c r="AA553" s="1029"/>
      <c r="AB553" s="1029"/>
      <c r="AC553" s="1029"/>
      <c r="AD553" s="1029"/>
      <c r="AE553" s="1029"/>
      <c r="AF553" s="1029"/>
      <c r="AG553" s="1029"/>
      <c r="AH553" s="1029"/>
      <c r="AI553" s="1029"/>
      <c r="AJ553" s="1029"/>
      <c r="AK553" s="1029"/>
      <c r="AL553" s="1030"/>
      <c r="AM553" s="1029"/>
      <c r="AN553" s="1029"/>
      <c r="AO553" s="1029"/>
      <c r="AP553" s="1029"/>
      <c r="AQ553" s="1029"/>
      <c r="AR553" s="1029"/>
      <c r="AS553" s="1029"/>
      <c r="AT553" s="1029"/>
      <c r="AU553" s="1029"/>
      <c r="AV553" s="1029"/>
      <c r="AW553" s="1029"/>
      <c r="AX553" s="1029"/>
      <c r="BG553">
        <v>24</v>
      </c>
    </row>
    <row r="554" spans="2:59" ht="24" customHeight="1">
      <c r="B554" s="1028">
        <v>9</v>
      </c>
      <c r="C554" s="1028">
        <v>1</v>
      </c>
      <c r="D554" s="1029"/>
      <c r="E554" s="1029"/>
      <c r="F554" s="1029"/>
      <c r="G554" s="1029"/>
      <c r="H554" s="1029"/>
      <c r="I554" s="1029"/>
      <c r="J554" s="1029"/>
      <c r="K554" s="1029"/>
      <c r="L554" s="1029"/>
      <c r="M554" s="1029"/>
      <c r="N554" s="1029"/>
      <c r="O554" s="1029"/>
      <c r="P554" s="1029"/>
      <c r="Q554" s="1029"/>
      <c r="R554" s="1029"/>
      <c r="S554" s="1029"/>
      <c r="T554" s="1029"/>
      <c r="U554" s="1029"/>
      <c r="V554" s="1029"/>
      <c r="W554" s="1029"/>
      <c r="X554" s="1029"/>
      <c r="Y554" s="1029"/>
      <c r="Z554" s="1029"/>
      <c r="AA554" s="1029"/>
      <c r="AB554" s="1029"/>
      <c r="AC554" s="1029"/>
      <c r="AD554" s="1029"/>
      <c r="AE554" s="1029"/>
      <c r="AF554" s="1029"/>
      <c r="AG554" s="1029"/>
      <c r="AH554" s="1029"/>
      <c r="AI554" s="1029"/>
      <c r="AJ554" s="1029"/>
      <c r="AK554" s="1029"/>
      <c r="AL554" s="1030"/>
      <c r="AM554" s="1029"/>
      <c r="AN554" s="1029"/>
      <c r="AO554" s="1029"/>
      <c r="AP554" s="1029"/>
      <c r="AQ554" s="1029"/>
      <c r="AR554" s="1029"/>
      <c r="AS554" s="1029"/>
      <c r="AT554" s="1029"/>
      <c r="AU554" s="1029"/>
      <c r="AV554" s="1029"/>
      <c r="AW554" s="1029"/>
      <c r="AX554" s="1029"/>
      <c r="BG554">
        <v>24</v>
      </c>
    </row>
    <row r="555" spans="2:59" ht="24" customHeight="1">
      <c r="B555" s="1028">
        <v>10</v>
      </c>
      <c r="C555" s="1028">
        <v>1</v>
      </c>
      <c r="D555" s="1029"/>
      <c r="E555" s="1029"/>
      <c r="F555" s="1029"/>
      <c r="G555" s="1029"/>
      <c r="H555" s="1029"/>
      <c r="I555" s="1029"/>
      <c r="J555" s="1029"/>
      <c r="K555" s="1029"/>
      <c r="L555" s="1029"/>
      <c r="M555" s="1029"/>
      <c r="N555" s="1029"/>
      <c r="O555" s="1029"/>
      <c r="P555" s="1029"/>
      <c r="Q555" s="1029"/>
      <c r="R555" s="1029"/>
      <c r="S555" s="1029"/>
      <c r="T555" s="1029"/>
      <c r="U555" s="1029"/>
      <c r="V555" s="1029"/>
      <c r="W555" s="1029"/>
      <c r="X555" s="1029"/>
      <c r="Y555" s="1029"/>
      <c r="Z555" s="1029"/>
      <c r="AA555" s="1029"/>
      <c r="AB555" s="1029"/>
      <c r="AC555" s="1029"/>
      <c r="AD555" s="1029"/>
      <c r="AE555" s="1029"/>
      <c r="AF555" s="1029"/>
      <c r="AG555" s="1029"/>
      <c r="AH555" s="1029"/>
      <c r="AI555" s="1029"/>
      <c r="AJ555" s="1029"/>
      <c r="AK555" s="1029"/>
      <c r="AL555" s="1030"/>
      <c r="AM555" s="1029"/>
      <c r="AN555" s="1029"/>
      <c r="AO555" s="1029"/>
      <c r="AP555" s="1029"/>
      <c r="AQ555" s="1029"/>
      <c r="AR555" s="1029"/>
      <c r="AS555" s="1029"/>
      <c r="AT555" s="1029"/>
      <c r="AU555" s="1029"/>
      <c r="AV555" s="1029"/>
      <c r="AW555" s="1029"/>
      <c r="AX555" s="1029"/>
      <c r="BG555">
        <v>24</v>
      </c>
    </row>
    <row r="556" spans="2:59" ht="13.5" customHeight="1">
      <c r="BG556">
        <v>13.5</v>
      </c>
    </row>
    <row r="557" spans="2:59" ht="13.5" customHeight="1">
      <c r="C557" s="120" t="s">
        <v>1519</v>
      </c>
      <c r="D557" s="120" t="s">
        <v>1520</v>
      </c>
      <c r="BG557">
        <v>13.5</v>
      </c>
    </row>
    <row r="558" spans="2:59" ht="34.5" customHeight="1">
      <c r="B558" s="1028"/>
      <c r="C558" s="1028"/>
      <c r="D558" s="1033" t="s">
        <v>799</v>
      </c>
      <c r="E558" s="1033"/>
      <c r="F558" s="1033"/>
      <c r="G558" s="1033"/>
      <c r="H558" s="1033"/>
      <c r="I558" s="1033"/>
      <c r="J558" s="1033"/>
      <c r="K558" s="1033"/>
      <c r="L558" s="1033"/>
      <c r="M558" s="1033"/>
      <c r="N558" s="1033" t="s">
        <v>800</v>
      </c>
      <c r="O558" s="1033"/>
      <c r="P558" s="1033"/>
      <c r="Q558" s="1033"/>
      <c r="R558" s="1033"/>
      <c r="S558" s="1033"/>
      <c r="T558" s="1033"/>
      <c r="U558" s="1033"/>
      <c r="V558" s="1033"/>
      <c r="W558" s="1033"/>
      <c r="X558" s="1033"/>
      <c r="Y558" s="1033"/>
      <c r="Z558" s="1033"/>
      <c r="AA558" s="1033"/>
      <c r="AB558" s="1033"/>
      <c r="AC558" s="1033"/>
      <c r="AD558" s="1033"/>
      <c r="AE558" s="1033"/>
      <c r="AF558" s="1033"/>
      <c r="AG558" s="1033"/>
      <c r="AH558" s="1033"/>
      <c r="AI558" s="1033"/>
      <c r="AJ558" s="1033"/>
      <c r="AK558" s="1033"/>
      <c r="AL558" s="1034" t="s">
        <v>801</v>
      </c>
      <c r="AM558" s="1033"/>
      <c r="AN558" s="1033"/>
      <c r="AO558" s="1033"/>
      <c r="AP558" s="1033"/>
      <c r="AQ558" s="1033"/>
      <c r="AR558" s="1033" t="s">
        <v>27</v>
      </c>
      <c r="AS558" s="1033"/>
      <c r="AT558" s="1033"/>
      <c r="AU558" s="1033"/>
      <c r="AV558" s="1033" t="s">
        <v>28</v>
      </c>
      <c r="AW558" s="1033"/>
      <c r="AX558" s="1033"/>
      <c r="BG558">
        <v>34.5</v>
      </c>
    </row>
    <row r="559" spans="2:59" ht="24" customHeight="1">
      <c r="B559" s="1028">
        <v>1</v>
      </c>
      <c r="C559" s="1028">
        <v>1</v>
      </c>
      <c r="D559" s="1029" t="s">
        <v>1521</v>
      </c>
      <c r="E559" s="1029"/>
      <c r="F559" s="1029"/>
      <c r="G559" s="1029"/>
      <c r="H559" s="1029"/>
      <c r="I559" s="1029"/>
      <c r="J559" s="1029"/>
      <c r="K559" s="1029"/>
      <c r="L559" s="1029"/>
      <c r="M559" s="1029"/>
      <c r="N559" s="1287" t="s">
        <v>1522</v>
      </c>
      <c r="O559" s="1287"/>
      <c r="P559" s="1287"/>
      <c r="Q559" s="1287"/>
      <c r="R559" s="1287"/>
      <c r="S559" s="1287"/>
      <c r="T559" s="1287"/>
      <c r="U559" s="1287"/>
      <c r="V559" s="1287"/>
      <c r="W559" s="1287"/>
      <c r="X559" s="1287"/>
      <c r="Y559" s="1287"/>
      <c r="Z559" s="1287"/>
      <c r="AA559" s="1287"/>
      <c r="AB559" s="1287"/>
      <c r="AC559" s="1287"/>
      <c r="AD559" s="1287"/>
      <c r="AE559" s="1287"/>
      <c r="AF559" s="1287"/>
      <c r="AG559" s="1287"/>
      <c r="AH559" s="1287"/>
      <c r="AI559" s="1287"/>
      <c r="AJ559" s="1287"/>
      <c r="AK559" s="1287"/>
      <c r="AL559" s="1030">
        <v>0.9</v>
      </c>
      <c r="AM559" s="1029"/>
      <c r="AN559" s="1029"/>
      <c r="AO559" s="1029"/>
      <c r="AP559" s="1029"/>
      <c r="AQ559" s="1029"/>
      <c r="AR559" s="1286" t="s">
        <v>816</v>
      </c>
      <c r="AS559" s="1286"/>
      <c r="AT559" s="1286"/>
      <c r="AU559" s="1286"/>
      <c r="AV559" s="1286" t="s">
        <v>816</v>
      </c>
      <c r="AW559" s="1286"/>
      <c r="AX559" s="1286"/>
      <c r="BG559">
        <v>24</v>
      </c>
    </row>
    <row r="560" spans="2:59" ht="24" customHeight="1">
      <c r="B560" s="1028">
        <v>2</v>
      </c>
      <c r="C560" s="1028">
        <v>1</v>
      </c>
      <c r="D560" s="1029" t="s">
        <v>154</v>
      </c>
      <c r="E560" s="1029"/>
      <c r="F560" s="1029"/>
      <c r="G560" s="1029"/>
      <c r="H560" s="1029"/>
      <c r="I560" s="1029"/>
      <c r="J560" s="1029"/>
      <c r="K560" s="1029"/>
      <c r="L560" s="1029"/>
      <c r="M560" s="1029"/>
      <c r="N560" s="1287" t="s">
        <v>1522</v>
      </c>
      <c r="O560" s="1287"/>
      <c r="P560" s="1287"/>
      <c r="Q560" s="1287"/>
      <c r="R560" s="1287"/>
      <c r="S560" s="1287"/>
      <c r="T560" s="1287"/>
      <c r="U560" s="1287"/>
      <c r="V560" s="1287"/>
      <c r="W560" s="1287"/>
      <c r="X560" s="1287"/>
      <c r="Y560" s="1287"/>
      <c r="Z560" s="1287"/>
      <c r="AA560" s="1287"/>
      <c r="AB560" s="1287"/>
      <c r="AC560" s="1287"/>
      <c r="AD560" s="1287"/>
      <c r="AE560" s="1287"/>
      <c r="AF560" s="1287"/>
      <c r="AG560" s="1287"/>
      <c r="AH560" s="1287"/>
      <c r="AI560" s="1287"/>
      <c r="AJ560" s="1287"/>
      <c r="AK560" s="1287"/>
      <c r="AL560" s="1030">
        <v>0.6</v>
      </c>
      <c r="AM560" s="1029"/>
      <c r="AN560" s="1029"/>
      <c r="AO560" s="1029"/>
      <c r="AP560" s="1029"/>
      <c r="AQ560" s="1029"/>
      <c r="AR560" s="1286" t="s">
        <v>816</v>
      </c>
      <c r="AS560" s="1286"/>
      <c r="AT560" s="1286"/>
      <c r="AU560" s="1286"/>
      <c r="AV560" s="1286" t="s">
        <v>816</v>
      </c>
      <c r="AW560" s="1286"/>
      <c r="AX560" s="1286"/>
      <c r="BG560">
        <v>24</v>
      </c>
    </row>
    <row r="561" spans="2:59" ht="24" customHeight="1">
      <c r="B561" s="1028">
        <v>3</v>
      </c>
      <c r="C561" s="1028">
        <v>1</v>
      </c>
      <c r="D561" s="1029" t="s">
        <v>1523</v>
      </c>
      <c r="E561" s="1029"/>
      <c r="F561" s="1029"/>
      <c r="G561" s="1029"/>
      <c r="H561" s="1029"/>
      <c r="I561" s="1029"/>
      <c r="J561" s="1029"/>
      <c r="K561" s="1029"/>
      <c r="L561" s="1029"/>
      <c r="M561" s="1029"/>
      <c r="N561" s="1287" t="s">
        <v>1522</v>
      </c>
      <c r="O561" s="1287"/>
      <c r="P561" s="1287"/>
      <c r="Q561" s="1287"/>
      <c r="R561" s="1287"/>
      <c r="S561" s="1287"/>
      <c r="T561" s="1287"/>
      <c r="U561" s="1287"/>
      <c r="V561" s="1287"/>
      <c r="W561" s="1287"/>
      <c r="X561" s="1287"/>
      <c r="Y561" s="1287"/>
      <c r="Z561" s="1287"/>
      <c r="AA561" s="1287"/>
      <c r="AB561" s="1287"/>
      <c r="AC561" s="1287"/>
      <c r="AD561" s="1287"/>
      <c r="AE561" s="1287"/>
      <c r="AF561" s="1287"/>
      <c r="AG561" s="1287"/>
      <c r="AH561" s="1287"/>
      <c r="AI561" s="1287"/>
      <c r="AJ561" s="1287"/>
      <c r="AK561" s="1287"/>
      <c r="AL561" s="1030">
        <v>0.4</v>
      </c>
      <c r="AM561" s="1029"/>
      <c r="AN561" s="1029"/>
      <c r="AO561" s="1029"/>
      <c r="AP561" s="1029"/>
      <c r="AQ561" s="1029"/>
      <c r="AR561" s="1286" t="s">
        <v>816</v>
      </c>
      <c r="AS561" s="1286"/>
      <c r="AT561" s="1286"/>
      <c r="AU561" s="1286"/>
      <c r="AV561" s="1286" t="s">
        <v>816</v>
      </c>
      <c r="AW561" s="1286"/>
      <c r="AX561" s="1286"/>
      <c r="BG561">
        <v>24</v>
      </c>
    </row>
    <row r="562" spans="2:59" ht="24" customHeight="1">
      <c r="B562" s="1028">
        <v>4</v>
      </c>
      <c r="C562" s="1028">
        <v>1</v>
      </c>
      <c r="D562" s="1029" t="s">
        <v>1524</v>
      </c>
      <c r="E562" s="1029"/>
      <c r="F562" s="1029"/>
      <c r="G562" s="1029"/>
      <c r="H562" s="1029"/>
      <c r="I562" s="1029"/>
      <c r="J562" s="1029"/>
      <c r="K562" s="1029"/>
      <c r="L562" s="1029"/>
      <c r="M562" s="1029"/>
      <c r="N562" s="1287" t="s">
        <v>1522</v>
      </c>
      <c r="O562" s="1287"/>
      <c r="P562" s="1287"/>
      <c r="Q562" s="1287"/>
      <c r="R562" s="1287"/>
      <c r="S562" s="1287"/>
      <c r="T562" s="1287"/>
      <c r="U562" s="1287"/>
      <c r="V562" s="1287"/>
      <c r="W562" s="1287"/>
      <c r="X562" s="1287"/>
      <c r="Y562" s="1287"/>
      <c r="Z562" s="1287"/>
      <c r="AA562" s="1287"/>
      <c r="AB562" s="1287"/>
      <c r="AC562" s="1287"/>
      <c r="AD562" s="1287"/>
      <c r="AE562" s="1287"/>
      <c r="AF562" s="1287"/>
      <c r="AG562" s="1287"/>
      <c r="AH562" s="1287"/>
      <c r="AI562" s="1287"/>
      <c r="AJ562" s="1287"/>
      <c r="AK562" s="1287"/>
      <c r="AL562" s="1030">
        <v>0.3</v>
      </c>
      <c r="AM562" s="1029"/>
      <c r="AN562" s="1029"/>
      <c r="AO562" s="1029"/>
      <c r="AP562" s="1029"/>
      <c r="AQ562" s="1029"/>
      <c r="AR562" s="1286" t="s">
        <v>816</v>
      </c>
      <c r="AS562" s="1286"/>
      <c r="AT562" s="1286"/>
      <c r="AU562" s="1286"/>
      <c r="AV562" s="1286" t="s">
        <v>816</v>
      </c>
      <c r="AW562" s="1286"/>
      <c r="AX562" s="1286"/>
      <c r="BG562">
        <v>24</v>
      </c>
    </row>
    <row r="563" spans="2:59" ht="24" customHeight="1">
      <c r="B563" s="1028">
        <v>5</v>
      </c>
      <c r="C563" s="1028">
        <v>1</v>
      </c>
      <c r="D563" s="1029" t="s">
        <v>1525</v>
      </c>
      <c r="E563" s="1029"/>
      <c r="F563" s="1029"/>
      <c r="G563" s="1029"/>
      <c r="H563" s="1029"/>
      <c r="I563" s="1029"/>
      <c r="J563" s="1029"/>
      <c r="K563" s="1029"/>
      <c r="L563" s="1029"/>
      <c r="M563" s="1029"/>
      <c r="N563" s="1287" t="s">
        <v>1522</v>
      </c>
      <c r="O563" s="1287"/>
      <c r="P563" s="1287"/>
      <c r="Q563" s="1287"/>
      <c r="R563" s="1287"/>
      <c r="S563" s="1287"/>
      <c r="T563" s="1287"/>
      <c r="U563" s="1287"/>
      <c r="V563" s="1287"/>
      <c r="W563" s="1287"/>
      <c r="X563" s="1287"/>
      <c r="Y563" s="1287"/>
      <c r="Z563" s="1287"/>
      <c r="AA563" s="1287"/>
      <c r="AB563" s="1287"/>
      <c r="AC563" s="1287"/>
      <c r="AD563" s="1287"/>
      <c r="AE563" s="1287"/>
      <c r="AF563" s="1287"/>
      <c r="AG563" s="1287"/>
      <c r="AH563" s="1287"/>
      <c r="AI563" s="1287"/>
      <c r="AJ563" s="1287"/>
      <c r="AK563" s="1287"/>
      <c r="AL563" s="1030">
        <v>0.3</v>
      </c>
      <c r="AM563" s="1029"/>
      <c r="AN563" s="1029"/>
      <c r="AO563" s="1029"/>
      <c r="AP563" s="1029"/>
      <c r="AQ563" s="1029"/>
      <c r="AR563" s="1286" t="s">
        <v>816</v>
      </c>
      <c r="AS563" s="1286"/>
      <c r="AT563" s="1286"/>
      <c r="AU563" s="1286"/>
      <c r="AV563" s="1286" t="s">
        <v>816</v>
      </c>
      <c r="AW563" s="1286"/>
      <c r="AX563" s="1286"/>
      <c r="BG563">
        <v>24</v>
      </c>
    </row>
    <row r="564" spans="2:59" ht="24" customHeight="1">
      <c r="B564" s="1028">
        <v>6</v>
      </c>
      <c r="C564" s="1028">
        <v>1</v>
      </c>
      <c r="D564" s="1029" t="s">
        <v>1526</v>
      </c>
      <c r="E564" s="1029"/>
      <c r="F564" s="1029"/>
      <c r="G564" s="1029"/>
      <c r="H564" s="1029"/>
      <c r="I564" s="1029"/>
      <c r="J564" s="1029"/>
      <c r="K564" s="1029"/>
      <c r="L564" s="1029"/>
      <c r="M564" s="1029"/>
      <c r="N564" s="1287" t="s">
        <v>1522</v>
      </c>
      <c r="O564" s="1287"/>
      <c r="P564" s="1287"/>
      <c r="Q564" s="1287"/>
      <c r="R564" s="1287"/>
      <c r="S564" s="1287"/>
      <c r="T564" s="1287"/>
      <c r="U564" s="1287"/>
      <c r="V564" s="1287"/>
      <c r="W564" s="1287"/>
      <c r="X564" s="1287"/>
      <c r="Y564" s="1287"/>
      <c r="Z564" s="1287"/>
      <c r="AA564" s="1287"/>
      <c r="AB564" s="1287"/>
      <c r="AC564" s="1287"/>
      <c r="AD564" s="1287"/>
      <c r="AE564" s="1287"/>
      <c r="AF564" s="1287"/>
      <c r="AG564" s="1287"/>
      <c r="AH564" s="1287"/>
      <c r="AI564" s="1287"/>
      <c r="AJ564" s="1287"/>
      <c r="AK564" s="1287"/>
      <c r="AL564" s="1030">
        <v>0.2</v>
      </c>
      <c r="AM564" s="1029"/>
      <c r="AN564" s="1029"/>
      <c r="AO564" s="1029"/>
      <c r="AP564" s="1029"/>
      <c r="AQ564" s="1029"/>
      <c r="AR564" s="1286" t="s">
        <v>816</v>
      </c>
      <c r="AS564" s="1286"/>
      <c r="AT564" s="1286"/>
      <c r="AU564" s="1286"/>
      <c r="AV564" s="1286" t="s">
        <v>816</v>
      </c>
      <c r="AW564" s="1286"/>
      <c r="AX564" s="1286"/>
      <c r="BG564">
        <v>24</v>
      </c>
    </row>
    <row r="565" spans="2:59" ht="24" customHeight="1">
      <c r="B565" s="1028">
        <v>7</v>
      </c>
      <c r="C565" s="1028">
        <v>1</v>
      </c>
      <c r="D565" s="1029" t="s">
        <v>1527</v>
      </c>
      <c r="E565" s="1029"/>
      <c r="F565" s="1029"/>
      <c r="G565" s="1029"/>
      <c r="H565" s="1029"/>
      <c r="I565" s="1029"/>
      <c r="J565" s="1029"/>
      <c r="K565" s="1029"/>
      <c r="L565" s="1029"/>
      <c r="M565" s="1029"/>
      <c r="N565" s="1287" t="s">
        <v>1522</v>
      </c>
      <c r="O565" s="1287"/>
      <c r="P565" s="1287"/>
      <c r="Q565" s="1287"/>
      <c r="R565" s="1287"/>
      <c r="S565" s="1287"/>
      <c r="T565" s="1287"/>
      <c r="U565" s="1287"/>
      <c r="V565" s="1287"/>
      <c r="W565" s="1287"/>
      <c r="X565" s="1287"/>
      <c r="Y565" s="1287"/>
      <c r="Z565" s="1287"/>
      <c r="AA565" s="1287"/>
      <c r="AB565" s="1287"/>
      <c r="AC565" s="1287"/>
      <c r="AD565" s="1287"/>
      <c r="AE565" s="1287"/>
      <c r="AF565" s="1287"/>
      <c r="AG565" s="1287"/>
      <c r="AH565" s="1287"/>
      <c r="AI565" s="1287"/>
      <c r="AJ565" s="1287"/>
      <c r="AK565" s="1287"/>
      <c r="AL565" s="1030">
        <v>0.2</v>
      </c>
      <c r="AM565" s="1029"/>
      <c r="AN565" s="1029"/>
      <c r="AO565" s="1029"/>
      <c r="AP565" s="1029"/>
      <c r="AQ565" s="1029"/>
      <c r="AR565" s="1286" t="s">
        <v>816</v>
      </c>
      <c r="AS565" s="1286"/>
      <c r="AT565" s="1286"/>
      <c r="AU565" s="1286"/>
      <c r="AV565" s="1286" t="s">
        <v>816</v>
      </c>
      <c r="AW565" s="1286"/>
      <c r="AX565" s="1286"/>
      <c r="BG565">
        <v>24</v>
      </c>
    </row>
    <row r="566" spans="2:59" ht="24" customHeight="1">
      <c r="B566" s="1028">
        <v>8</v>
      </c>
      <c r="C566" s="1028">
        <v>1</v>
      </c>
      <c r="D566" s="1029" t="s">
        <v>1528</v>
      </c>
      <c r="E566" s="1029"/>
      <c r="F566" s="1029"/>
      <c r="G566" s="1029"/>
      <c r="H566" s="1029"/>
      <c r="I566" s="1029"/>
      <c r="J566" s="1029"/>
      <c r="K566" s="1029"/>
      <c r="L566" s="1029"/>
      <c r="M566" s="1029"/>
      <c r="N566" s="1287" t="s">
        <v>1522</v>
      </c>
      <c r="O566" s="1287"/>
      <c r="P566" s="1287"/>
      <c r="Q566" s="1287"/>
      <c r="R566" s="1287"/>
      <c r="S566" s="1287"/>
      <c r="T566" s="1287"/>
      <c r="U566" s="1287"/>
      <c r="V566" s="1287"/>
      <c r="W566" s="1287"/>
      <c r="X566" s="1287"/>
      <c r="Y566" s="1287"/>
      <c r="Z566" s="1287"/>
      <c r="AA566" s="1287"/>
      <c r="AB566" s="1287"/>
      <c r="AC566" s="1287"/>
      <c r="AD566" s="1287"/>
      <c r="AE566" s="1287"/>
      <c r="AF566" s="1287"/>
      <c r="AG566" s="1287"/>
      <c r="AH566" s="1287"/>
      <c r="AI566" s="1287"/>
      <c r="AJ566" s="1287"/>
      <c r="AK566" s="1287"/>
      <c r="AL566" s="1030">
        <v>0.1</v>
      </c>
      <c r="AM566" s="1029"/>
      <c r="AN566" s="1029"/>
      <c r="AO566" s="1029"/>
      <c r="AP566" s="1029"/>
      <c r="AQ566" s="1029"/>
      <c r="AR566" s="1286" t="s">
        <v>816</v>
      </c>
      <c r="AS566" s="1286"/>
      <c r="AT566" s="1286"/>
      <c r="AU566" s="1286"/>
      <c r="AV566" s="1286" t="s">
        <v>816</v>
      </c>
      <c r="AW566" s="1286"/>
      <c r="AX566" s="1286"/>
      <c r="BG566">
        <v>24</v>
      </c>
    </row>
    <row r="567" spans="2:59" ht="24" customHeight="1">
      <c r="B567" s="1028">
        <v>9</v>
      </c>
      <c r="C567" s="1028">
        <v>1</v>
      </c>
      <c r="D567" s="1029" t="s">
        <v>1529</v>
      </c>
      <c r="E567" s="1029"/>
      <c r="F567" s="1029"/>
      <c r="G567" s="1029"/>
      <c r="H567" s="1029"/>
      <c r="I567" s="1029"/>
      <c r="J567" s="1029"/>
      <c r="K567" s="1029"/>
      <c r="L567" s="1029"/>
      <c r="M567" s="1029"/>
      <c r="N567" s="1287" t="s">
        <v>1522</v>
      </c>
      <c r="O567" s="1287"/>
      <c r="P567" s="1287"/>
      <c r="Q567" s="1287"/>
      <c r="R567" s="1287"/>
      <c r="S567" s="1287"/>
      <c r="T567" s="1287"/>
      <c r="U567" s="1287"/>
      <c r="V567" s="1287"/>
      <c r="W567" s="1287"/>
      <c r="X567" s="1287"/>
      <c r="Y567" s="1287"/>
      <c r="Z567" s="1287"/>
      <c r="AA567" s="1287"/>
      <c r="AB567" s="1287"/>
      <c r="AC567" s="1287"/>
      <c r="AD567" s="1287"/>
      <c r="AE567" s="1287"/>
      <c r="AF567" s="1287"/>
      <c r="AG567" s="1287"/>
      <c r="AH567" s="1287"/>
      <c r="AI567" s="1287"/>
      <c r="AJ567" s="1287"/>
      <c r="AK567" s="1287"/>
      <c r="AL567" s="1030">
        <v>0.1</v>
      </c>
      <c r="AM567" s="1029"/>
      <c r="AN567" s="1029"/>
      <c r="AO567" s="1029"/>
      <c r="AP567" s="1029"/>
      <c r="AQ567" s="1029"/>
      <c r="AR567" s="1286" t="s">
        <v>816</v>
      </c>
      <c r="AS567" s="1286"/>
      <c r="AT567" s="1286"/>
      <c r="AU567" s="1286"/>
      <c r="AV567" s="1286" t="s">
        <v>816</v>
      </c>
      <c r="AW567" s="1286"/>
      <c r="AX567" s="1286"/>
      <c r="BG567">
        <v>24</v>
      </c>
    </row>
    <row r="568" spans="2:59" ht="24" customHeight="1">
      <c r="B568" s="1028">
        <v>10</v>
      </c>
      <c r="C568" s="1028">
        <v>1</v>
      </c>
      <c r="D568" s="1029" t="s">
        <v>155</v>
      </c>
      <c r="E568" s="1029"/>
      <c r="F568" s="1029"/>
      <c r="G568" s="1029"/>
      <c r="H568" s="1029"/>
      <c r="I568" s="1029"/>
      <c r="J568" s="1029"/>
      <c r="K568" s="1029"/>
      <c r="L568" s="1029"/>
      <c r="M568" s="1029"/>
      <c r="N568" s="1287" t="s">
        <v>1522</v>
      </c>
      <c r="O568" s="1287"/>
      <c r="P568" s="1287"/>
      <c r="Q568" s="1287"/>
      <c r="R568" s="1287"/>
      <c r="S568" s="1287"/>
      <c r="T568" s="1287"/>
      <c r="U568" s="1287"/>
      <c r="V568" s="1287"/>
      <c r="W568" s="1287"/>
      <c r="X568" s="1287"/>
      <c r="Y568" s="1287"/>
      <c r="Z568" s="1287"/>
      <c r="AA568" s="1287"/>
      <c r="AB568" s="1287"/>
      <c r="AC568" s="1287"/>
      <c r="AD568" s="1287"/>
      <c r="AE568" s="1287"/>
      <c r="AF568" s="1287"/>
      <c r="AG568" s="1287"/>
      <c r="AH568" s="1287"/>
      <c r="AI568" s="1287"/>
      <c r="AJ568" s="1287"/>
      <c r="AK568" s="1287"/>
      <c r="AL568" s="1030">
        <v>0.1</v>
      </c>
      <c r="AM568" s="1029"/>
      <c r="AN568" s="1029"/>
      <c r="AO568" s="1029"/>
      <c r="AP568" s="1029"/>
      <c r="AQ568" s="1029"/>
      <c r="AR568" s="1286" t="s">
        <v>816</v>
      </c>
      <c r="AS568" s="1286"/>
      <c r="AT568" s="1286"/>
      <c r="AU568" s="1286"/>
      <c r="AV568" s="1286" t="s">
        <v>816</v>
      </c>
      <c r="AW568" s="1286"/>
      <c r="AX568" s="1286"/>
      <c r="BG568">
        <v>24</v>
      </c>
    </row>
    <row r="569" spans="2:59" ht="13.5" customHeight="1">
      <c r="BG569">
        <v>13.5</v>
      </c>
    </row>
    <row r="570" spans="2:59" ht="13.5" customHeight="1">
      <c r="C570" s="120" t="s">
        <v>1530</v>
      </c>
      <c r="D570" s="120" t="s">
        <v>1531</v>
      </c>
      <c r="BG570">
        <v>13.5</v>
      </c>
    </row>
    <row r="571" spans="2:59" ht="34.5" customHeight="1">
      <c r="B571" s="1028"/>
      <c r="C571" s="1028"/>
      <c r="D571" s="1033" t="s">
        <v>799</v>
      </c>
      <c r="E571" s="1033"/>
      <c r="F571" s="1033"/>
      <c r="G571" s="1033"/>
      <c r="H571" s="1033"/>
      <c r="I571" s="1033"/>
      <c r="J571" s="1033"/>
      <c r="K571" s="1033"/>
      <c r="L571" s="1033"/>
      <c r="M571" s="1033"/>
      <c r="N571" s="1033" t="s">
        <v>800</v>
      </c>
      <c r="O571" s="1033"/>
      <c r="P571" s="1033"/>
      <c r="Q571" s="1033"/>
      <c r="R571" s="1033"/>
      <c r="S571" s="1033"/>
      <c r="T571" s="1033"/>
      <c r="U571" s="1033"/>
      <c r="V571" s="1033"/>
      <c r="W571" s="1033"/>
      <c r="X571" s="1033"/>
      <c r="Y571" s="1033"/>
      <c r="Z571" s="1033"/>
      <c r="AA571" s="1033"/>
      <c r="AB571" s="1033"/>
      <c r="AC571" s="1033"/>
      <c r="AD571" s="1033"/>
      <c r="AE571" s="1033"/>
      <c r="AF571" s="1033"/>
      <c r="AG571" s="1033"/>
      <c r="AH571" s="1033"/>
      <c r="AI571" s="1033"/>
      <c r="AJ571" s="1033"/>
      <c r="AK571" s="1033"/>
      <c r="AL571" s="1034" t="s">
        <v>801</v>
      </c>
      <c r="AM571" s="1033"/>
      <c r="AN571" s="1033"/>
      <c r="AO571" s="1033"/>
      <c r="AP571" s="1033"/>
      <c r="AQ571" s="1033"/>
      <c r="AR571" s="1033" t="s">
        <v>27</v>
      </c>
      <c r="AS571" s="1033"/>
      <c r="AT571" s="1033"/>
      <c r="AU571" s="1033"/>
      <c r="AV571" s="1033" t="s">
        <v>28</v>
      </c>
      <c r="AW571" s="1033"/>
      <c r="AX571" s="1033"/>
      <c r="BG571">
        <v>34.5</v>
      </c>
    </row>
    <row r="572" spans="2:59" ht="24" customHeight="1">
      <c r="B572" s="1028">
        <v>1</v>
      </c>
      <c r="C572" s="1028">
        <v>1</v>
      </c>
      <c r="D572" s="1029" t="s">
        <v>1532</v>
      </c>
      <c r="E572" s="1029"/>
      <c r="F572" s="1029"/>
      <c r="G572" s="1029"/>
      <c r="H572" s="1029"/>
      <c r="I572" s="1029"/>
      <c r="J572" s="1029"/>
      <c r="K572" s="1029"/>
      <c r="L572" s="1029"/>
      <c r="M572" s="1029"/>
      <c r="N572" s="1029" t="s">
        <v>1533</v>
      </c>
      <c r="O572" s="1029"/>
      <c r="P572" s="1029"/>
      <c r="Q572" s="1029"/>
      <c r="R572" s="1029"/>
      <c r="S572" s="1029"/>
      <c r="T572" s="1029"/>
      <c r="U572" s="1029"/>
      <c r="V572" s="1029"/>
      <c r="W572" s="1029"/>
      <c r="X572" s="1029"/>
      <c r="Y572" s="1029"/>
      <c r="Z572" s="1029"/>
      <c r="AA572" s="1029"/>
      <c r="AB572" s="1029"/>
      <c r="AC572" s="1029"/>
      <c r="AD572" s="1029"/>
      <c r="AE572" s="1029"/>
      <c r="AF572" s="1029"/>
      <c r="AG572" s="1029"/>
      <c r="AH572" s="1029"/>
      <c r="AI572" s="1029"/>
      <c r="AJ572" s="1029"/>
      <c r="AK572" s="1029"/>
      <c r="AL572" s="1030">
        <v>2</v>
      </c>
      <c r="AM572" s="1029"/>
      <c r="AN572" s="1029"/>
      <c r="AO572" s="1029"/>
      <c r="AP572" s="1029"/>
      <c r="AQ572" s="1029"/>
      <c r="AR572" s="1286" t="s">
        <v>816</v>
      </c>
      <c r="AS572" s="1286"/>
      <c r="AT572" s="1286"/>
      <c r="AU572" s="1286"/>
      <c r="AV572" s="1286" t="s">
        <v>816</v>
      </c>
      <c r="AW572" s="1286"/>
      <c r="AX572" s="1286"/>
      <c r="BG572">
        <v>24</v>
      </c>
    </row>
    <row r="573" spans="2:59" ht="24" customHeight="1">
      <c r="B573" s="1028">
        <v>2</v>
      </c>
      <c r="C573" s="1028">
        <v>1</v>
      </c>
      <c r="D573" s="1029" t="s">
        <v>1534</v>
      </c>
      <c r="E573" s="1029"/>
      <c r="F573" s="1029"/>
      <c r="G573" s="1029"/>
      <c r="H573" s="1029"/>
      <c r="I573" s="1029"/>
      <c r="J573" s="1029"/>
      <c r="K573" s="1029"/>
      <c r="L573" s="1029"/>
      <c r="M573" s="1029"/>
      <c r="N573" s="1029" t="s">
        <v>1535</v>
      </c>
      <c r="O573" s="1029"/>
      <c r="P573" s="1029"/>
      <c r="Q573" s="1029"/>
      <c r="R573" s="1029"/>
      <c r="S573" s="1029"/>
      <c r="T573" s="1029"/>
      <c r="U573" s="1029"/>
      <c r="V573" s="1029"/>
      <c r="W573" s="1029"/>
      <c r="X573" s="1029"/>
      <c r="Y573" s="1029"/>
      <c r="Z573" s="1029"/>
      <c r="AA573" s="1029"/>
      <c r="AB573" s="1029"/>
      <c r="AC573" s="1029"/>
      <c r="AD573" s="1029"/>
      <c r="AE573" s="1029"/>
      <c r="AF573" s="1029"/>
      <c r="AG573" s="1029"/>
      <c r="AH573" s="1029"/>
      <c r="AI573" s="1029"/>
      <c r="AJ573" s="1029"/>
      <c r="AK573" s="1029"/>
      <c r="AL573" s="1030">
        <v>2</v>
      </c>
      <c r="AM573" s="1029"/>
      <c r="AN573" s="1029"/>
      <c r="AO573" s="1029"/>
      <c r="AP573" s="1029"/>
      <c r="AQ573" s="1029"/>
      <c r="AR573" s="1286" t="s">
        <v>816</v>
      </c>
      <c r="AS573" s="1286"/>
      <c r="AT573" s="1286"/>
      <c r="AU573" s="1286"/>
      <c r="AV573" s="1286" t="s">
        <v>816</v>
      </c>
      <c r="AW573" s="1286"/>
      <c r="AX573" s="1286"/>
      <c r="BG573">
        <v>24</v>
      </c>
    </row>
    <row r="574" spans="2:59" ht="24" customHeight="1">
      <c r="B574" s="1028">
        <v>3</v>
      </c>
      <c r="C574" s="1028">
        <v>1</v>
      </c>
      <c r="D574" s="1029" t="s">
        <v>1536</v>
      </c>
      <c r="E574" s="1029"/>
      <c r="F574" s="1029"/>
      <c r="G574" s="1029"/>
      <c r="H574" s="1029"/>
      <c r="I574" s="1029"/>
      <c r="J574" s="1029"/>
      <c r="K574" s="1029"/>
      <c r="L574" s="1029"/>
      <c r="M574" s="1029"/>
      <c r="N574" s="1029" t="s">
        <v>1535</v>
      </c>
      <c r="O574" s="1029"/>
      <c r="P574" s="1029"/>
      <c r="Q574" s="1029"/>
      <c r="R574" s="1029"/>
      <c r="S574" s="1029"/>
      <c r="T574" s="1029"/>
      <c r="U574" s="1029"/>
      <c r="V574" s="1029"/>
      <c r="W574" s="1029"/>
      <c r="X574" s="1029"/>
      <c r="Y574" s="1029"/>
      <c r="Z574" s="1029"/>
      <c r="AA574" s="1029"/>
      <c r="AB574" s="1029"/>
      <c r="AC574" s="1029"/>
      <c r="AD574" s="1029"/>
      <c r="AE574" s="1029"/>
      <c r="AF574" s="1029"/>
      <c r="AG574" s="1029"/>
      <c r="AH574" s="1029"/>
      <c r="AI574" s="1029"/>
      <c r="AJ574" s="1029"/>
      <c r="AK574" s="1029"/>
      <c r="AL574" s="1030">
        <v>2</v>
      </c>
      <c r="AM574" s="1029"/>
      <c r="AN574" s="1029"/>
      <c r="AO574" s="1029"/>
      <c r="AP574" s="1029"/>
      <c r="AQ574" s="1029"/>
      <c r="AR574" s="1286" t="s">
        <v>816</v>
      </c>
      <c r="AS574" s="1286"/>
      <c r="AT574" s="1286"/>
      <c r="AU574" s="1286"/>
      <c r="AV574" s="1286" t="s">
        <v>816</v>
      </c>
      <c r="AW574" s="1286"/>
      <c r="AX574" s="1286"/>
      <c r="BG574">
        <v>24</v>
      </c>
    </row>
    <row r="575" spans="2:59" ht="24" customHeight="1">
      <c r="B575" s="1028">
        <v>4</v>
      </c>
      <c r="C575" s="1028">
        <v>1</v>
      </c>
      <c r="D575" s="1029" t="s">
        <v>1537</v>
      </c>
      <c r="E575" s="1029"/>
      <c r="F575" s="1029"/>
      <c r="G575" s="1029"/>
      <c r="H575" s="1029"/>
      <c r="I575" s="1029"/>
      <c r="J575" s="1029"/>
      <c r="K575" s="1029"/>
      <c r="L575" s="1029"/>
      <c r="M575" s="1029"/>
      <c r="N575" s="1029" t="s">
        <v>1535</v>
      </c>
      <c r="O575" s="1029"/>
      <c r="P575" s="1029"/>
      <c r="Q575" s="1029"/>
      <c r="R575" s="1029"/>
      <c r="S575" s="1029"/>
      <c r="T575" s="1029"/>
      <c r="U575" s="1029"/>
      <c r="V575" s="1029"/>
      <c r="W575" s="1029"/>
      <c r="X575" s="1029"/>
      <c r="Y575" s="1029"/>
      <c r="Z575" s="1029"/>
      <c r="AA575" s="1029"/>
      <c r="AB575" s="1029"/>
      <c r="AC575" s="1029"/>
      <c r="AD575" s="1029"/>
      <c r="AE575" s="1029"/>
      <c r="AF575" s="1029"/>
      <c r="AG575" s="1029"/>
      <c r="AH575" s="1029"/>
      <c r="AI575" s="1029"/>
      <c r="AJ575" s="1029"/>
      <c r="AK575" s="1029"/>
      <c r="AL575" s="1030">
        <v>1</v>
      </c>
      <c r="AM575" s="1029"/>
      <c r="AN575" s="1029"/>
      <c r="AO575" s="1029"/>
      <c r="AP575" s="1029"/>
      <c r="AQ575" s="1029"/>
      <c r="AR575" s="1286" t="s">
        <v>816</v>
      </c>
      <c r="AS575" s="1286"/>
      <c r="AT575" s="1286"/>
      <c r="AU575" s="1286"/>
      <c r="AV575" s="1286" t="s">
        <v>816</v>
      </c>
      <c r="AW575" s="1286"/>
      <c r="AX575" s="1286"/>
      <c r="BG575">
        <v>24</v>
      </c>
    </row>
    <row r="576" spans="2:59" ht="24" customHeight="1">
      <c r="B576" s="1028">
        <v>5</v>
      </c>
      <c r="C576" s="1028">
        <v>1</v>
      </c>
      <c r="D576" s="1029" t="s">
        <v>1538</v>
      </c>
      <c r="E576" s="1029"/>
      <c r="F576" s="1029"/>
      <c r="G576" s="1029"/>
      <c r="H576" s="1029"/>
      <c r="I576" s="1029"/>
      <c r="J576" s="1029"/>
      <c r="K576" s="1029"/>
      <c r="L576" s="1029"/>
      <c r="M576" s="1029"/>
      <c r="N576" s="1029" t="s">
        <v>1533</v>
      </c>
      <c r="O576" s="1029"/>
      <c r="P576" s="1029"/>
      <c r="Q576" s="1029"/>
      <c r="R576" s="1029"/>
      <c r="S576" s="1029"/>
      <c r="T576" s="1029"/>
      <c r="U576" s="1029"/>
      <c r="V576" s="1029"/>
      <c r="W576" s="1029"/>
      <c r="X576" s="1029"/>
      <c r="Y576" s="1029"/>
      <c r="Z576" s="1029"/>
      <c r="AA576" s="1029"/>
      <c r="AB576" s="1029"/>
      <c r="AC576" s="1029"/>
      <c r="AD576" s="1029"/>
      <c r="AE576" s="1029"/>
      <c r="AF576" s="1029"/>
      <c r="AG576" s="1029"/>
      <c r="AH576" s="1029"/>
      <c r="AI576" s="1029"/>
      <c r="AJ576" s="1029"/>
      <c r="AK576" s="1029"/>
      <c r="AL576" s="1030">
        <v>1</v>
      </c>
      <c r="AM576" s="1029"/>
      <c r="AN576" s="1029"/>
      <c r="AO576" s="1029"/>
      <c r="AP576" s="1029"/>
      <c r="AQ576" s="1029"/>
      <c r="AR576" s="1286" t="s">
        <v>816</v>
      </c>
      <c r="AS576" s="1286"/>
      <c r="AT576" s="1286"/>
      <c r="AU576" s="1286"/>
      <c r="AV576" s="1286" t="s">
        <v>816</v>
      </c>
      <c r="AW576" s="1286"/>
      <c r="AX576" s="1286"/>
      <c r="BG576">
        <v>24</v>
      </c>
    </row>
    <row r="577" spans="2:59" ht="24" customHeight="1">
      <c r="B577" s="1028">
        <v>6</v>
      </c>
      <c r="C577" s="1028">
        <v>1</v>
      </c>
      <c r="D577" s="1029" t="s">
        <v>1539</v>
      </c>
      <c r="E577" s="1029"/>
      <c r="F577" s="1029"/>
      <c r="G577" s="1029"/>
      <c r="H577" s="1029"/>
      <c r="I577" s="1029"/>
      <c r="J577" s="1029"/>
      <c r="K577" s="1029"/>
      <c r="L577" s="1029"/>
      <c r="M577" s="1029"/>
      <c r="N577" s="1029" t="s">
        <v>1533</v>
      </c>
      <c r="O577" s="1029"/>
      <c r="P577" s="1029"/>
      <c r="Q577" s="1029"/>
      <c r="R577" s="1029"/>
      <c r="S577" s="1029"/>
      <c r="T577" s="1029"/>
      <c r="U577" s="1029"/>
      <c r="V577" s="1029"/>
      <c r="W577" s="1029"/>
      <c r="X577" s="1029"/>
      <c r="Y577" s="1029"/>
      <c r="Z577" s="1029"/>
      <c r="AA577" s="1029"/>
      <c r="AB577" s="1029"/>
      <c r="AC577" s="1029"/>
      <c r="AD577" s="1029"/>
      <c r="AE577" s="1029"/>
      <c r="AF577" s="1029"/>
      <c r="AG577" s="1029"/>
      <c r="AH577" s="1029"/>
      <c r="AI577" s="1029"/>
      <c r="AJ577" s="1029"/>
      <c r="AK577" s="1029"/>
      <c r="AL577" s="1030">
        <v>0.7</v>
      </c>
      <c r="AM577" s="1029"/>
      <c r="AN577" s="1029"/>
      <c r="AO577" s="1029"/>
      <c r="AP577" s="1029"/>
      <c r="AQ577" s="1029"/>
      <c r="AR577" s="1286" t="s">
        <v>816</v>
      </c>
      <c r="AS577" s="1286"/>
      <c r="AT577" s="1286"/>
      <c r="AU577" s="1286"/>
      <c r="AV577" s="1286" t="s">
        <v>816</v>
      </c>
      <c r="AW577" s="1286"/>
      <c r="AX577" s="1286"/>
      <c r="BG577">
        <v>24</v>
      </c>
    </row>
    <row r="578" spans="2:59" ht="24" customHeight="1">
      <c r="B578" s="1028">
        <v>7</v>
      </c>
      <c r="C578" s="1028">
        <v>1</v>
      </c>
      <c r="D578" s="1029" t="s">
        <v>1540</v>
      </c>
      <c r="E578" s="1029"/>
      <c r="F578" s="1029"/>
      <c r="G578" s="1029"/>
      <c r="H578" s="1029"/>
      <c r="I578" s="1029"/>
      <c r="J578" s="1029"/>
      <c r="K578" s="1029"/>
      <c r="L578" s="1029"/>
      <c r="M578" s="1029"/>
      <c r="N578" s="1029" t="s">
        <v>1533</v>
      </c>
      <c r="O578" s="1029"/>
      <c r="P578" s="1029"/>
      <c r="Q578" s="1029"/>
      <c r="R578" s="1029"/>
      <c r="S578" s="1029"/>
      <c r="T578" s="1029"/>
      <c r="U578" s="1029"/>
      <c r="V578" s="1029"/>
      <c r="W578" s="1029"/>
      <c r="X578" s="1029"/>
      <c r="Y578" s="1029"/>
      <c r="Z578" s="1029"/>
      <c r="AA578" s="1029"/>
      <c r="AB578" s="1029"/>
      <c r="AC578" s="1029"/>
      <c r="AD578" s="1029"/>
      <c r="AE578" s="1029"/>
      <c r="AF578" s="1029"/>
      <c r="AG578" s="1029"/>
      <c r="AH578" s="1029"/>
      <c r="AI578" s="1029"/>
      <c r="AJ578" s="1029"/>
      <c r="AK578" s="1029"/>
      <c r="AL578" s="1030">
        <v>0.7</v>
      </c>
      <c r="AM578" s="1029"/>
      <c r="AN578" s="1029"/>
      <c r="AO578" s="1029"/>
      <c r="AP578" s="1029"/>
      <c r="AQ578" s="1029"/>
      <c r="AR578" s="1286" t="s">
        <v>816</v>
      </c>
      <c r="AS578" s="1286"/>
      <c r="AT578" s="1286"/>
      <c r="AU578" s="1286"/>
      <c r="AV578" s="1286" t="s">
        <v>816</v>
      </c>
      <c r="AW578" s="1286"/>
      <c r="AX578" s="1286"/>
      <c r="BG578">
        <v>24</v>
      </c>
    </row>
    <row r="579" spans="2:59" ht="24" customHeight="1">
      <c r="B579" s="1028">
        <v>8</v>
      </c>
      <c r="C579" s="1028">
        <v>1</v>
      </c>
      <c r="D579" s="1029" t="s">
        <v>1541</v>
      </c>
      <c r="E579" s="1029"/>
      <c r="F579" s="1029"/>
      <c r="G579" s="1029"/>
      <c r="H579" s="1029"/>
      <c r="I579" s="1029"/>
      <c r="J579" s="1029"/>
      <c r="K579" s="1029"/>
      <c r="L579" s="1029"/>
      <c r="M579" s="1029"/>
      <c r="N579" s="1029" t="s">
        <v>1535</v>
      </c>
      <c r="O579" s="1029"/>
      <c r="P579" s="1029"/>
      <c r="Q579" s="1029"/>
      <c r="R579" s="1029"/>
      <c r="S579" s="1029"/>
      <c r="T579" s="1029"/>
      <c r="U579" s="1029"/>
      <c r="V579" s="1029"/>
      <c r="W579" s="1029"/>
      <c r="X579" s="1029"/>
      <c r="Y579" s="1029"/>
      <c r="Z579" s="1029"/>
      <c r="AA579" s="1029"/>
      <c r="AB579" s="1029"/>
      <c r="AC579" s="1029"/>
      <c r="AD579" s="1029"/>
      <c r="AE579" s="1029"/>
      <c r="AF579" s="1029"/>
      <c r="AG579" s="1029"/>
      <c r="AH579" s="1029"/>
      <c r="AI579" s="1029"/>
      <c r="AJ579" s="1029"/>
      <c r="AK579" s="1029"/>
      <c r="AL579" s="1030">
        <v>0.6</v>
      </c>
      <c r="AM579" s="1029"/>
      <c r="AN579" s="1029"/>
      <c r="AO579" s="1029"/>
      <c r="AP579" s="1029"/>
      <c r="AQ579" s="1029"/>
      <c r="AR579" s="1286" t="s">
        <v>816</v>
      </c>
      <c r="AS579" s="1286"/>
      <c r="AT579" s="1286"/>
      <c r="AU579" s="1286"/>
      <c r="AV579" s="1286" t="s">
        <v>816</v>
      </c>
      <c r="AW579" s="1286"/>
      <c r="AX579" s="1286"/>
      <c r="BG579">
        <v>24</v>
      </c>
    </row>
    <row r="580" spans="2:59" ht="24" customHeight="1">
      <c r="B580" s="1028">
        <v>9</v>
      </c>
      <c r="C580" s="1028">
        <v>1</v>
      </c>
      <c r="D580" s="1029" t="s">
        <v>1542</v>
      </c>
      <c r="E580" s="1029"/>
      <c r="F580" s="1029"/>
      <c r="G580" s="1029"/>
      <c r="H580" s="1029"/>
      <c r="I580" s="1029"/>
      <c r="J580" s="1029"/>
      <c r="K580" s="1029"/>
      <c r="L580" s="1029"/>
      <c r="M580" s="1029"/>
      <c r="N580" s="1029" t="s">
        <v>1533</v>
      </c>
      <c r="O580" s="1029"/>
      <c r="P580" s="1029"/>
      <c r="Q580" s="1029"/>
      <c r="R580" s="1029"/>
      <c r="S580" s="1029"/>
      <c r="T580" s="1029"/>
      <c r="U580" s="1029"/>
      <c r="V580" s="1029"/>
      <c r="W580" s="1029"/>
      <c r="X580" s="1029"/>
      <c r="Y580" s="1029"/>
      <c r="Z580" s="1029"/>
      <c r="AA580" s="1029"/>
      <c r="AB580" s="1029"/>
      <c r="AC580" s="1029"/>
      <c r="AD580" s="1029"/>
      <c r="AE580" s="1029"/>
      <c r="AF580" s="1029"/>
      <c r="AG580" s="1029"/>
      <c r="AH580" s="1029"/>
      <c r="AI580" s="1029"/>
      <c r="AJ580" s="1029"/>
      <c r="AK580" s="1029"/>
      <c r="AL580" s="1030">
        <v>0.6</v>
      </c>
      <c r="AM580" s="1029"/>
      <c r="AN580" s="1029"/>
      <c r="AO580" s="1029"/>
      <c r="AP580" s="1029"/>
      <c r="AQ580" s="1029"/>
      <c r="AR580" s="1286" t="s">
        <v>816</v>
      </c>
      <c r="AS580" s="1286"/>
      <c r="AT580" s="1286"/>
      <c r="AU580" s="1286"/>
      <c r="AV580" s="1286" t="s">
        <v>816</v>
      </c>
      <c r="AW580" s="1286"/>
      <c r="AX580" s="1286"/>
      <c r="BG580">
        <v>24</v>
      </c>
    </row>
    <row r="581" spans="2:59" ht="24" customHeight="1">
      <c r="B581" s="1028">
        <v>10</v>
      </c>
      <c r="C581" s="1028">
        <v>1</v>
      </c>
      <c r="D581" s="1029" t="s">
        <v>1543</v>
      </c>
      <c r="E581" s="1029"/>
      <c r="F581" s="1029"/>
      <c r="G581" s="1029"/>
      <c r="H581" s="1029"/>
      <c r="I581" s="1029"/>
      <c r="J581" s="1029"/>
      <c r="K581" s="1029"/>
      <c r="L581" s="1029"/>
      <c r="M581" s="1029"/>
      <c r="N581" s="1029" t="s">
        <v>1533</v>
      </c>
      <c r="O581" s="1029"/>
      <c r="P581" s="1029"/>
      <c r="Q581" s="1029"/>
      <c r="R581" s="1029"/>
      <c r="S581" s="1029"/>
      <c r="T581" s="1029"/>
      <c r="U581" s="1029"/>
      <c r="V581" s="1029"/>
      <c r="W581" s="1029"/>
      <c r="X581" s="1029"/>
      <c r="Y581" s="1029"/>
      <c r="Z581" s="1029"/>
      <c r="AA581" s="1029"/>
      <c r="AB581" s="1029"/>
      <c r="AC581" s="1029"/>
      <c r="AD581" s="1029"/>
      <c r="AE581" s="1029"/>
      <c r="AF581" s="1029"/>
      <c r="AG581" s="1029"/>
      <c r="AH581" s="1029"/>
      <c r="AI581" s="1029"/>
      <c r="AJ581" s="1029"/>
      <c r="AK581" s="1029"/>
      <c r="AL581" s="1030">
        <v>0.3</v>
      </c>
      <c r="AM581" s="1029"/>
      <c r="AN581" s="1029"/>
      <c r="AO581" s="1029"/>
      <c r="AP581" s="1029"/>
      <c r="AQ581" s="1029"/>
      <c r="AR581" s="1286" t="s">
        <v>816</v>
      </c>
      <c r="AS581" s="1286"/>
      <c r="AT581" s="1286"/>
      <c r="AU581" s="1286"/>
      <c r="AV581" s="1286" t="s">
        <v>816</v>
      </c>
      <c r="AW581" s="1286"/>
      <c r="AX581" s="1286"/>
      <c r="BG581">
        <v>24</v>
      </c>
    </row>
    <row r="582" spans="2:59" ht="9.9499999999999993" customHeight="1">
      <c r="BG582">
        <v>13.5</v>
      </c>
    </row>
    <row r="583" spans="2:59" ht="9.9499999999999993" customHeight="1"/>
    <row r="584" spans="2:59" ht="21.75" customHeight="1" thickBot="1">
      <c r="AK584" s="1258"/>
      <c r="AL584" s="1258"/>
      <c r="AM584" s="1258"/>
      <c r="AN584" s="1258"/>
      <c r="AO584" s="1258"/>
      <c r="AP584" s="1258"/>
      <c r="AQ584" s="1258"/>
      <c r="AR584" s="1259" t="s">
        <v>112</v>
      </c>
      <c r="AS584" s="1259"/>
      <c r="AT584" s="1259"/>
      <c r="AU584" s="1259"/>
      <c r="AV584" s="1259"/>
      <c r="AW584" s="1259"/>
      <c r="AX584" s="1259"/>
      <c r="AY584" s="1259"/>
      <c r="BG584">
        <v>21.75</v>
      </c>
    </row>
    <row r="585" spans="2:59" ht="21" customHeight="1">
      <c r="B585" s="1260" t="s">
        <v>113</v>
      </c>
      <c r="C585" s="1261"/>
      <c r="D585" s="1261"/>
      <c r="E585" s="1261"/>
      <c r="F585" s="1261"/>
      <c r="G585" s="1261"/>
      <c r="H585" s="1284" t="s">
        <v>1346</v>
      </c>
      <c r="I585" s="1285"/>
      <c r="J585" s="1285"/>
      <c r="K585" s="1285"/>
      <c r="L585" s="1285"/>
      <c r="M585" s="1285"/>
      <c r="N585" s="1285"/>
      <c r="O585" s="1285"/>
      <c r="P585" s="1285"/>
      <c r="Q585" s="1285"/>
      <c r="R585" s="1285"/>
      <c r="S585" s="1285"/>
      <c r="T585" s="1285"/>
      <c r="U585" s="1285"/>
      <c r="V585" s="1285"/>
      <c r="W585" s="1285"/>
      <c r="X585" s="1285"/>
      <c r="Y585" s="1285"/>
      <c r="Z585" s="1265" t="s">
        <v>812</v>
      </c>
      <c r="AA585" s="1266"/>
      <c r="AB585" s="1266"/>
      <c r="AC585" s="1266"/>
      <c r="AD585" s="1266"/>
      <c r="AE585" s="1267"/>
      <c r="AF585" s="1266" t="s">
        <v>101</v>
      </c>
      <c r="AG585" s="1266"/>
      <c r="AH585" s="1266"/>
      <c r="AI585" s="1266"/>
      <c r="AJ585" s="1266"/>
      <c r="AK585" s="1266"/>
      <c r="AL585" s="1266"/>
      <c r="AM585" s="1266"/>
      <c r="AN585" s="1266"/>
      <c r="AO585" s="1266"/>
      <c r="AP585" s="1266"/>
      <c r="AQ585" s="1267"/>
      <c r="AR585" s="1268" t="s">
        <v>1</v>
      </c>
      <c r="AS585" s="1266"/>
      <c r="AT585" s="1266"/>
      <c r="AU585" s="1266"/>
      <c r="AV585" s="1266"/>
      <c r="AW585" s="1266"/>
      <c r="AX585" s="1266"/>
      <c r="AY585" s="1269"/>
      <c r="BG585">
        <v>21</v>
      </c>
    </row>
    <row r="586" spans="2:59" ht="28.35" customHeight="1">
      <c r="B586" s="1235" t="s">
        <v>59</v>
      </c>
      <c r="C586" s="1236"/>
      <c r="D586" s="1236"/>
      <c r="E586" s="1236"/>
      <c r="F586" s="1236"/>
      <c r="G586" s="1237"/>
      <c r="H586" s="1281" t="s">
        <v>1544</v>
      </c>
      <c r="I586" s="1282"/>
      <c r="J586" s="1282"/>
      <c r="K586" s="1282"/>
      <c r="L586" s="1282"/>
      <c r="M586" s="1282"/>
      <c r="N586" s="1282"/>
      <c r="O586" s="1282"/>
      <c r="P586" s="1282"/>
      <c r="Q586" s="1282"/>
      <c r="R586" s="1282"/>
      <c r="S586" s="1282"/>
      <c r="T586" s="1282"/>
      <c r="U586" s="1282"/>
      <c r="V586" s="1282"/>
      <c r="W586" s="1080"/>
      <c r="X586" s="1080"/>
      <c r="Y586" s="1080"/>
      <c r="Z586" s="1241" t="s">
        <v>2</v>
      </c>
      <c r="AA586" s="1242"/>
      <c r="AB586" s="1242"/>
      <c r="AC586" s="1242"/>
      <c r="AD586" s="1242"/>
      <c r="AE586" s="1243"/>
      <c r="AF586" s="1242" t="s">
        <v>1290</v>
      </c>
      <c r="AG586" s="1242"/>
      <c r="AH586" s="1242"/>
      <c r="AI586" s="1242"/>
      <c r="AJ586" s="1242"/>
      <c r="AK586" s="1242"/>
      <c r="AL586" s="1242"/>
      <c r="AM586" s="1242"/>
      <c r="AN586" s="1242"/>
      <c r="AO586" s="1242"/>
      <c r="AP586" s="1242"/>
      <c r="AQ586" s="1243"/>
      <c r="AR586" s="1244" t="s">
        <v>1363</v>
      </c>
      <c r="AS586" s="1245"/>
      <c r="AT586" s="1245"/>
      <c r="AU586" s="1245"/>
      <c r="AV586" s="1245"/>
      <c r="AW586" s="1245"/>
      <c r="AX586" s="1245"/>
      <c r="AY586" s="1246"/>
      <c r="BG586">
        <v>28.25</v>
      </c>
    </row>
    <row r="587" spans="2:59" ht="30.75" customHeight="1">
      <c r="B587" s="1247" t="s">
        <v>3</v>
      </c>
      <c r="C587" s="1248"/>
      <c r="D587" s="1248"/>
      <c r="E587" s="1248"/>
      <c r="F587" s="1248"/>
      <c r="G587" s="1248"/>
      <c r="H587" s="1283" t="s">
        <v>103</v>
      </c>
      <c r="I587" s="1080"/>
      <c r="J587" s="1080"/>
      <c r="K587" s="1080"/>
      <c r="L587" s="1080"/>
      <c r="M587" s="1080"/>
      <c r="N587" s="1080"/>
      <c r="O587" s="1080"/>
      <c r="P587" s="1080"/>
      <c r="Q587" s="1080"/>
      <c r="R587" s="1080"/>
      <c r="S587" s="1080"/>
      <c r="T587" s="1080"/>
      <c r="U587" s="1080"/>
      <c r="V587" s="1080"/>
      <c r="W587" s="1080"/>
      <c r="X587" s="1080"/>
      <c r="Y587" s="1080"/>
      <c r="Z587" s="1251" t="s">
        <v>76</v>
      </c>
      <c r="AA587" s="1252"/>
      <c r="AB587" s="1252"/>
      <c r="AC587" s="1252"/>
      <c r="AD587" s="1252"/>
      <c r="AE587" s="1253"/>
      <c r="AF587" s="1254" t="s">
        <v>1545</v>
      </c>
      <c r="AG587" s="1254"/>
      <c r="AH587" s="1254"/>
      <c r="AI587" s="1254"/>
      <c r="AJ587" s="1254"/>
      <c r="AK587" s="1254"/>
      <c r="AL587" s="1254"/>
      <c r="AM587" s="1254"/>
      <c r="AN587" s="1254"/>
      <c r="AO587" s="1254"/>
      <c r="AP587" s="1254"/>
      <c r="AQ587" s="1254"/>
      <c r="AR587" s="1080"/>
      <c r="AS587" s="1080"/>
      <c r="AT587" s="1080"/>
      <c r="AU587" s="1080"/>
      <c r="AV587" s="1080"/>
      <c r="AW587" s="1080"/>
      <c r="AX587" s="1080"/>
      <c r="AY587" s="1255"/>
      <c r="BG587">
        <v>30.75</v>
      </c>
    </row>
    <row r="588" spans="2:59" ht="18" customHeight="1">
      <c r="B588" s="1212" t="s">
        <v>1291</v>
      </c>
      <c r="C588" s="1213"/>
      <c r="D588" s="1213"/>
      <c r="E588" s="1213"/>
      <c r="F588" s="1213"/>
      <c r="G588" s="1213"/>
      <c r="H588" s="1216" t="s">
        <v>1546</v>
      </c>
      <c r="I588" s="1217"/>
      <c r="J588" s="1217"/>
      <c r="K588" s="1217"/>
      <c r="L588" s="1217"/>
      <c r="M588" s="1217"/>
      <c r="N588" s="1217"/>
      <c r="O588" s="1217"/>
      <c r="P588" s="1217"/>
      <c r="Q588" s="1217"/>
      <c r="R588" s="1217"/>
      <c r="S588" s="1217"/>
      <c r="T588" s="1217"/>
      <c r="U588" s="1217"/>
      <c r="V588" s="1217"/>
      <c r="W588" s="1218"/>
      <c r="X588" s="1218"/>
      <c r="Y588" s="1273"/>
      <c r="Z588" s="1222" t="s">
        <v>815</v>
      </c>
      <c r="AA588" s="1080"/>
      <c r="AB588" s="1080"/>
      <c r="AC588" s="1080"/>
      <c r="AD588" s="1080"/>
      <c r="AE588" s="1081"/>
      <c r="AF588" s="1275" t="s">
        <v>1547</v>
      </c>
      <c r="AG588" s="1276"/>
      <c r="AH588" s="1276"/>
      <c r="AI588" s="1276"/>
      <c r="AJ588" s="1276"/>
      <c r="AK588" s="1276"/>
      <c r="AL588" s="1276"/>
      <c r="AM588" s="1276"/>
      <c r="AN588" s="1276"/>
      <c r="AO588" s="1276"/>
      <c r="AP588" s="1276"/>
      <c r="AQ588" s="1276"/>
      <c r="AR588" s="1276"/>
      <c r="AS588" s="1276"/>
      <c r="AT588" s="1276"/>
      <c r="AU588" s="1276"/>
      <c r="AV588" s="1276"/>
      <c r="AW588" s="1276"/>
      <c r="AX588" s="1276"/>
      <c r="AY588" s="1277"/>
      <c r="BG588">
        <v>18</v>
      </c>
    </row>
    <row r="589" spans="2:59" ht="24" customHeight="1">
      <c r="B589" s="1214"/>
      <c r="C589" s="1215"/>
      <c r="D589" s="1215"/>
      <c r="E589" s="1215"/>
      <c r="F589" s="1215"/>
      <c r="G589" s="1215"/>
      <c r="H589" s="1219"/>
      <c r="I589" s="1220"/>
      <c r="J589" s="1220"/>
      <c r="K589" s="1220"/>
      <c r="L589" s="1220"/>
      <c r="M589" s="1220"/>
      <c r="N589" s="1220"/>
      <c r="O589" s="1220"/>
      <c r="P589" s="1220"/>
      <c r="Q589" s="1220"/>
      <c r="R589" s="1220"/>
      <c r="S589" s="1220"/>
      <c r="T589" s="1220"/>
      <c r="U589" s="1220"/>
      <c r="V589" s="1220"/>
      <c r="W589" s="1221"/>
      <c r="X589" s="1221"/>
      <c r="Y589" s="1274"/>
      <c r="Z589" s="1223"/>
      <c r="AA589" s="1080"/>
      <c r="AB589" s="1080"/>
      <c r="AC589" s="1080"/>
      <c r="AD589" s="1080"/>
      <c r="AE589" s="1081"/>
      <c r="AF589" s="1278"/>
      <c r="AG589" s="1279"/>
      <c r="AH589" s="1279"/>
      <c r="AI589" s="1279"/>
      <c r="AJ589" s="1279"/>
      <c r="AK589" s="1279"/>
      <c r="AL589" s="1279"/>
      <c r="AM589" s="1279"/>
      <c r="AN589" s="1279"/>
      <c r="AO589" s="1279"/>
      <c r="AP589" s="1279"/>
      <c r="AQ589" s="1279"/>
      <c r="AR589" s="1279"/>
      <c r="AS589" s="1279"/>
      <c r="AT589" s="1279"/>
      <c r="AU589" s="1279"/>
      <c r="AV589" s="1279"/>
      <c r="AW589" s="1279"/>
      <c r="AX589" s="1279"/>
      <c r="AY589" s="1280"/>
      <c r="BG589">
        <v>24</v>
      </c>
    </row>
    <row r="590" spans="2:59" ht="29.25" customHeight="1">
      <c r="B590" s="1229" t="s">
        <v>4</v>
      </c>
      <c r="C590" s="1230"/>
      <c r="D590" s="1230"/>
      <c r="E590" s="1230"/>
      <c r="F590" s="1230"/>
      <c r="G590" s="1231"/>
      <c r="H590" s="1232" t="s">
        <v>133</v>
      </c>
      <c r="I590" s="1233"/>
      <c r="J590" s="1233"/>
      <c r="K590" s="1233"/>
      <c r="L590" s="1233"/>
      <c r="M590" s="1233"/>
      <c r="N590" s="1233"/>
      <c r="O590" s="1233"/>
      <c r="P590" s="1233"/>
      <c r="Q590" s="1233"/>
      <c r="R590" s="1233"/>
      <c r="S590" s="1233"/>
      <c r="T590" s="1233"/>
      <c r="U590" s="1233"/>
      <c r="V590" s="1233"/>
      <c r="W590" s="1233"/>
      <c r="X590" s="1233"/>
      <c r="Y590" s="1233"/>
      <c r="Z590" s="1233"/>
      <c r="AA590" s="1233"/>
      <c r="AB590" s="1233"/>
      <c r="AC590" s="1233"/>
      <c r="AD590" s="1233"/>
      <c r="AE590" s="1233"/>
      <c r="AF590" s="1233"/>
      <c r="AG590" s="1233"/>
      <c r="AH590" s="1233"/>
      <c r="AI590" s="1233"/>
      <c r="AJ590" s="1233"/>
      <c r="AK590" s="1233"/>
      <c r="AL590" s="1233"/>
      <c r="AM590" s="1233"/>
      <c r="AN590" s="1233"/>
      <c r="AO590" s="1233"/>
      <c r="AP590" s="1233"/>
      <c r="AQ590" s="1233"/>
      <c r="AR590" s="1233"/>
      <c r="AS590" s="1233"/>
      <c r="AT590" s="1233"/>
      <c r="AU590" s="1233"/>
      <c r="AV590" s="1233"/>
      <c r="AW590" s="1233"/>
      <c r="AX590" s="1233"/>
      <c r="AY590" s="1234"/>
      <c r="BG590">
        <v>29.25</v>
      </c>
    </row>
    <row r="591" spans="2:59" ht="21" customHeight="1">
      <c r="B591" s="1199" t="s">
        <v>1366</v>
      </c>
      <c r="C591" s="1200"/>
      <c r="D591" s="1200"/>
      <c r="E591" s="1200"/>
      <c r="F591" s="1200"/>
      <c r="G591" s="1201"/>
      <c r="H591" s="1205"/>
      <c r="I591" s="1206"/>
      <c r="J591" s="1206"/>
      <c r="K591" s="1206"/>
      <c r="L591" s="1206"/>
      <c r="M591" s="1206"/>
      <c r="N591" s="1206"/>
      <c r="O591" s="1206"/>
      <c r="P591" s="1206"/>
      <c r="Q591" s="1171" t="s">
        <v>1300</v>
      </c>
      <c r="R591" s="1172"/>
      <c r="S591" s="1172"/>
      <c r="T591" s="1172"/>
      <c r="U591" s="1172"/>
      <c r="V591" s="1172"/>
      <c r="W591" s="1207"/>
      <c r="X591" s="1171" t="s">
        <v>1301</v>
      </c>
      <c r="Y591" s="1172"/>
      <c r="Z591" s="1172"/>
      <c r="AA591" s="1172"/>
      <c r="AB591" s="1172"/>
      <c r="AC591" s="1172"/>
      <c r="AD591" s="1207"/>
      <c r="AE591" s="1171" t="s">
        <v>1302</v>
      </c>
      <c r="AF591" s="1172"/>
      <c r="AG591" s="1172"/>
      <c r="AH591" s="1172"/>
      <c r="AI591" s="1172"/>
      <c r="AJ591" s="1172"/>
      <c r="AK591" s="1207"/>
      <c r="AL591" s="1171" t="s">
        <v>1303</v>
      </c>
      <c r="AM591" s="1172"/>
      <c r="AN591" s="1172"/>
      <c r="AO591" s="1172"/>
      <c r="AP591" s="1172"/>
      <c r="AQ591" s="1172"/>
      <c r="AR591" s="1207"/>
      <c r="AS591" s="1171" t="s">
        <v>513</v>
      </c>
      <c r="AT591" s="1172"/>
      <c r="AU591" s="1172"/>
      <c r="AV591" s="1172"/>
      <c r="AW591" s="1172"/>
      <c r="AX591" s="1172"/>
      <c r="AY591" s="1173"/>
      <c r="BG591">
        <v>21</v>
      </c>
    </row>
    <row r="592" spans="2:59" ht="21" customHeight="1">
      <c r="B592" s="1107"/>
      <c r="C592" s="1108"/>
      <c r="D592" s="1108"/>
      <c r="E592" s="1108"/>
      <c r="F592" s="1108"/>
      <c r="G592" s="1109"/>
      <c r="H592" s="1174" t="s">
        <v>5</v>
      </c>
      <c r="I592" s="1175"/>
      <c r="J592" s="1180" t="s">
        <v>6</v>
      </c>
      <c r="K592" s="1181"/>
      <c r="L592" s="1181"/>
      <c r="M592" s="1181"/>
      <c r="N592" s="1181"/>
      <c r="O592" s="1181"/>
      <c r="P592" s="1182"/>
      <c r="Q592" s="1183">
        <f>ROUND(8703,1)/1000</f>
        <v>8.7029999999999994</v>
      </c>
      <c r="R592" s="1183"/>
      <c r="S592" s="1183"/>
      <c r="T592" s="1183"/>
      <c r="U592" s="1183"/>
      <c r="V592" s="1183"/>
      <c r="W592" s="1183"/>
      <c r="X592" s="1183">
        <f>ROUND(11808,1)/1000</f>
        <v>11.808</v>
      </c>
      <c r="Y592" s="1183"/>
      <c r="Z592" s="1183"/>
      <c r="AA592" s="1183"/>
      <c r="AB592" s="1183"/>
      <c r="AC592" s="1183"/>
      <c r="AD592" s="1183"/>
      <c r="AE592" s="1183">
        <f>ROUND(11905,1)/1000</f>
        <v>11.904999999999999</v>
      </c>
      <c r="AF592" s="1183"/>
      <c r="AG592" s="1183"/>
      <c r="AH592" s="1183"/>
      <c r="AI592" s="1183"/>
      <c r="AJ592" s="1183"/>
      <c r="AK592" s="1183"/>
      <c r="AL592" s="1183">
        <f>ROUND(9845,1)/1000</f>
        <v>9.8450000000000006</v>
      </c>
      <c r="AM592" s="1183"/>
      <c r="AN592" s="1183"/>
      <c r="AO592" s="1183"/>
      <c r="AP592" s="1183"/>
      <c r="AQ592" s="1183"/>
      <c r="AR592" s="1183"/>
      <c r="AS592" s="1184">
        <v>10</v>
      </c>
      <c r="AT592" s="1184"/>
      <c r="AU592" s="1184"/>
      <c r="AV592" s="1184"/>
      <c r="AW592" s="1184"/>
      <c r="AX592" s="1184"/>
      <c r="AY592" s="1185"/>
      <c r="BG592">
        <v>21</v>
      </c>
    </row>
    <row r="593" spans="2:59" ht="21" customHeight="1">
      <c r="B593" s="1107"/>
      <c r="C593" s="1108"/>
      <c r="D593" s="1108"/>
      <c r="E593" s="1108"/>
      <c r="F593" s="1108"/>
      <c r="G593" s="1109"/>
      <c r="H593" s="1176"/>
      <c r="I593" s="1177"/>
      <c r="J593" s="1186" t="s">
        <v>7</v>
      </c>
      <c r="K593" s="1187"/>
      <c r="L593" s="1187"/>
      <c r="M593" s="1187"/>
      <c r="N593" s="1187"/>
      <c r="O593" s="1187"/>
      <c r="P593" s="1188"/>
      <c r="Q593" s="1189" t="s">
        <v>517</v>
      </c>
      <c r="R593" s="1189"/>
      <c r="S593" s="1189"/>
      <c r="T593" s="1189"/>
      <c r="U593" s="1189"/>
      <c r="V593" s="1189"/>
      <c r="W593" s="1189"/>
      <c r="X593" s="1189" t="s">
        <v>517</v>
      </c>
      <c r="Y593" s="1189"/>
      <c r="Z593" s="1189"/>
      <c r="AA593" s="1189"/>
      <c r="AB593" s="1189"/>
      <c r="AC593" s="1189"/>
      <c r="AD593" s="1189"/>
      <c r="AE593" s="1189" t="s">
        <v>517</v>
      </c>
      <c r="AF593" s="1189"/>
      <c r="AG593" s="1189"/>
      <c r="AH593" s="1189"/>
      <c r="AI593" s="1189"/>
      <c r="AJ593" s="1189"/>
      <c r="AK593" s="1189"/>
      <c r="AL593" s="1208"/>
      <c r="AM593" s="1208"/>
      <c r="AN593" s="1208"/>
      <c r="AO593" s="1208"/>
      <c r="AP593" s="1208"/>
      <c r="AQ593" s="1208"/>
      <c r="AR593" s="1208"/>
      <c r="AS593" s="1256"/>
      <c r="AT593" s="1256"/>
      <c r="AU593" s="1256"/>
      <c r="AV593" s="1256"/>
      <c r="AW593" s="1256"/>
      <c r="AX593" s="1256"/>
      <c r="AY593" s="1257"/>
      <c r="BG593">
        <v>21</v>
      </c>
    </row>
    <row r="594" spans="2:59" ht="24.75" customHeight="1">
      <c r="B594" s="1107"/>
      <c r="C594" s="1108"/>
      <c r="D594" s="1108"/>
      <c r="E594" s="1108"/>
      <c r="F594" s="1108"/>
      <c r="G594" s="1109"/>
      <c r="H594" s="1176"/>
      <c r="I594" s="1177"/>
      <c r="J594" s="1186" t="s">
        <v>8</v>
      </c>
      <c r="K594" s="1187"/>
      <c r="L594" s="1187"/>
      <c r="M594" s="1187"/>
      <c r="N594" s="1187"/>
      <c r="O594" s="1187"/>
      <c r="P594" s="1188"/>
      <c r="Q594" s="1189" t="s">
        <v>517</v>
      </c>
      <c r="R594" s="1189"/>
      <c r="S594" s="1189"/>
      <c r="T594" s="1189"/>
      <c r="U594" s="1189"/>
      <c r="V594" s="1189"/>
      <c r="W594" s="1189"/>
      <c r="X594" s="1189" t="s">
        <v>517</v>
      </c>
      <c r="Y594" s="1189"/>
      <c r="Z594" s="1189"/>
      <c r="AA594" s="1189"/>
      <c r="AB594" s="1189"/>
      <c r="AC594" s="1189"/>
      <c r="AD594" s="1189"/>
      <c r="AE594" s="1189" t="s">
        <v>517</v>
      </c>
      <c r="AF594" s="1189"/>
      <c r="AG594" s="1189"/>
      <c r="AH594" s="1189"/>
      <c r="AI594" s="1189"/>
      <c r="AJ594" s="1189"/>
      <c r="AK594" s="1189"/>
      <c r="AL594" s="1208"/>
      <c r="AM594" s="1208"/>
      <c r="AN594" s="1208"/>
      <c r="AO594" s="1208"/>
      <c r="AP594" s="1208"/>
      <c r="AQ594" s="1208"/>
      <c r="AR594" s="1208"/>
      <c r="AS594" s="1256"/>
      <c r="AT594" s="1256"/>
      <c r="AU594" s="1256"/>
      <c r="AV594" s="1256"/>
      <c r="AW594" s="1256"/>
      <c r="AX594" s="1256"/>
      <c r="AY594" s="1257"/>
      <c r="BG594">
        <v>24.75</v>
      </c>
    </row>
    <row r="595" spans="2:59" ht="24.75" customHeight="1">
      <c r="B595" s="1107"/>
      <c r="C595" s="1108"/>
      <c r="D595" s="1108"/>
      <c r="E595" s="1108"/>
      <c r="F595" s="1108"/>
      <c r="G595" s="1109"/>
      <c r="H595" s="1178"/>
      <c r="I595" s="1179"/>
      <c r="J595" s="1209" t="s">
        <v>26</v>
      </c>
      <c r="K595" s="1210"/>
      <c r="L595" s="1210"/>
      <c r="M595" s="1210"/>
      <c r="N595" s="1210"/>
      <c r="O595" s="1210"/>
      <c r="P595" s="1211"/>
      <c r="Q595" s="1195">
        <f>SUM(Q592:W594)</f>
        <v>8.7029999999999994</v>
      </c>
      <c r="R595" s="1195"/>
      <c r="S595" s="1195"/>
      <c r="T595" s="1195"/>
      <c r="U595" s="1195"/>
      <c r="V595" s="1195"/>
      <c r="W595" s="1195"/>
      <c r="X595" s="1195">
        <f>SUM(X592:AD594)</f>
        <v>11.808</v>
      </c>
      <c r="Y595" s="1195"/>
      <c r="Z595" s="1195"/>
      <c r="AA595" s="1195"/>
      <c r="AB595" s="1195"/>
      <c r="AC595" s="1195"/>
      <c r="AD595" s="1195"/>
      <c r="AE595" s="1195">
        <f>SUM(AE592:AK594)</f>
        <v>11.904999999999999</v>
      </c>
      <c r="AF595" s="1195"/>
      <c r="AG595" s="1195"/>
      <c r="AH595" s="1195"/>
      <c r="AI595" s="1195"/>
      <c r="AJ595" s="1195"/>
      <c r="AK595" s="1195"/>
      <c r="AL595" s="1195">
        <f>SUM(AL592:AR594)</f>
        <v>9.8450000000000006</v>
      </c>
      <c r="AM595" s="1195"/>
      <c r="AN595" s="1195"/>
      <c r="AO595" s="1195"/>
      <c r="AP595" s="1195"/>
      <c r="AQ595" s="1195"/>
      <c r="AR595" s="1195"/>
      <c r="AS595" s="1196">
        <v>10</v>
      </c>
      <c r="AT595" s="1196"/>
      <c r="AU595" s="1196"/>
      <c r="AV595" s="1196"/>
      <c r="AW595" s="1196"/>
      <c r="AX595" s="1196"/>
      <c r="AY595" s="1197"/>
      <c r="BG595">
        <v>24.75</v>
      </c>
    </row>
    <row r="596" spans="2:59" ht="24.75" customHeight="1">
      <c r="B596" s="1107"/>
      <c r="C596" s="1108"/>
      <c r="D596" s="1108"/>
      <c r="E596" s="1108"/>
      <c r="F596" s="1108"/>
      <c r="G596" s="1109"/>
      <c r="H596" s="1192" t="s">
        <v>9</v>
      </c>
      <c r="I596" s="1193"/>
      <c r="J596" s="1193"/>
      <c r="K596" s="1193"/>
      <c r="L596" s="1193"/>
      <c r="M596" s="1193"/>
      <c r="N596" s="1193"/>
      <c r="O596" s="1193"/>
      <c r="P596" s="1193"/>
      <c r="Q596" s="1198">
        <f>ROUND(7881,1)/1000</f>
        <v>7.8810000000000002</v>
      </c>
      <c r="R596" s="1198"/>
      <c r="S596" s="1198"/>
      <c r="T596" s="1198"/>
      <c r="U596" s="1198"/>
      <c r="V596" s="1198"/>
      <c r="W596" s="1198"/>
      <c r="X596" s="1198">
        <f>ROUND(10310,1)/1000</f>
        <v>10.31</v>
      </c>
      <c r="Y596" s="1198"/>
      <c r="Z596" s="1198"/>
      <c r="AA596" s="1198"/>
      <c r="AB596" s="1198"/>
      <c r="AC596" s="1198"/>
      <c r="AD596" s="1198"/>
      <c r="AE596" s="1198">
        <f>ROUND(7574,1)/1000</f>
        <v>7.5739999999999998</v>
      </c>
      <c r="AF596" s="1198"/>
      <c r="AG596" s="1198"/>
      <c r="AH596" s="1198"/>
      <c r="AI596" s="1198"/>
      <c r="AJ596" s="1198"/>
      <c r="AK596" s="1198"/>
      <c r="AL596" s="1190"/>
      <c r="AM596" s="1190"/>
      <c r="AN596" s="1190"/>
      <c r="AO596" s="1190"/>
      <c r="AP596" s="1190"/>
      <c r="AQ596" s="1190"/>
      <c r="AR596" s="1190"/>
      <c r="AS596" s="1190"/>
      <c r="AT596" s="1190"/>
      <c r="AU596" s="1190"/>
      <c r="AV596" s="1190"/>
      <c r="AW596" s="1190"/>
      <c r="AX596" s="1190"/>
      <c r="AY596" s="1191"/>
      <c r="BG596">
        <v>24.75</v>
      </c>
    </row>
    <row r="597" spans="2:59" ht="24.75" customHeight="1">
      <c r="B597" s="1202"/>
      <c r="C597" s="1203"/>
      <c r="D597" s="1203"/>
      <c r="E597" s="1203"/>
      <c r="F597" s="1203"/>
      <c r="G597" s="1204"/>
      <c r="H597" s="1192" t="s">
        <v>10</v>
      </c>
      <c r="I597" s="1193"/>
      <c r="J597" s="1193"/>
      <c r="K597" s="1193"/>
      <c r="L597" s="1193"/>
      <c r="M597" s="1193"/>
      <c r="N597" s="1193"/>
      <c r="O597" s="1193"/>
      <c r="P597" s="1193"/>
      <c r="Q597" s="1194">
        <f>Q596/Q595*100</f>
        <v>90.554981041020341</v>
      </c>
      <c r="R597" s="1194"/>
      <c r="S597" s="1194"/>
      <c r="T597" s="1194"/>
      <c r="U597" s="1194"/>
      <c r="V597" s="1194"/>
      <c r="W597" s="1194"/>
      <c r="X597" s="1194">
        <f>X596/X595*100</f>
        <v>87.313685636856377</v>
      </c>
      <c r="Y597" s="1194"/>
      <c r="Z597" s="1194"/>
      <c r="AA597" s="1194"/>
      <c r="AB597" s="1194"/>
      <c r="AC597" s="1194"/>
      <c r="AD597" s="1194"/>
      <c r="AE597" s="1194">
        <f>AE596/AE595*100</f>
        <v>63.620327593448131</v>
      </c>
      <c r="AF597" s="1194"/>
      <c r="AG597" s="1194"/>
      <c r="AH597" s="1194"/>
      <c r="AI597" s="1194"/>
      <c r="AJ597" s="1194"/>
      <c r="AK597" s="1194"/>
      <c r="AL597" s="1190"/>
      <c r="AM597" s="1190"/>
      <c r="AN597" s="1190"/>
      <c r="AO597" s="1190"/>
      <c r="AP597" s="1190"/>
      <c r="AQ597" s="1190"/>
      <c r="AR597" s="1190"/>
      <c r="AS597" s="1190"/>
      <c r="AT597" s="1190"/>
      <c r="AU597" s="1190"/>
      <c r="AV597" s="1190"/>
      <c r="AW597" s="1190"/>
      <c r="AX597" s="1190"/>
      <c r="AY597" s="1191"/>
      <c r="BG597">
        <v>24.75</v>
      </c>
    </row>
    <row r="598" spans="2:59" ht="23.1" customHeight="1">
      <c r="B598" s="1145" t="s">
        <v>99</v>
      </c>
      <c r="C598" s="1146"/>
      <c r="D598" s="1151" t="s">
        <v>23</v>
      </c>
      <c r="E598" s="1152"/>
      <c r="F598" s="1152"/>
      <c r="G598" s="1152"/>
      <c r="H598" s="1152"/>
      <c r="I598" s="1152"/>
      <c r="J598" s="1152"/>
      <c r="K598" s="1152"/>
      <c r="L598" s="1153"/>
      <c r="M598" s="1154" t="s">
        <v>92</v>
      </c>
      <c r="N598" s="1154"/>
      <c r="O598" s="1154"/>
      <c r="P598" s="1154"/>
      <c r="Q598" s="1154"/>
      <c r="R598" s="1154"/>
      <c r="S598" s="1155" t="s">
        <v>513</v>
      </c>
      <c r="T598" s="1155"/>
      <c r="U598" s="1155"/>
      <c r="V598" s="1155"/>
      <c r="W598" s="1155"/>
      <c r="X598" s="1155"/>
      <c r="Y598" s="1156"/>
      <c r="Z598" s="1152"/>
      <c r="AA598" s="1152"/>
      <c r="AB598" s="1152"/>
      <c r="AC598" s="1152"/>
      <c r="AD598" s="1152"/>
      <c r="AE598" s="1152"/>
      <c r="AF598" s="1152"/>
      <c r="AG598" s="1152"/>
      <c r="AH598" s="1152"/>
      <c r="AI598" s="1152"/>
      <c r="AJ598" s="1152"/>
      <c r="AK598" s="1152"/>
      <c r="AL598" s="1152"/>
      <c r="AM598" s="1152"/>
      <c r="AN598" s="1152"/>
      <c r="AO598" s="1152"/>
      <c r="AP598" s="1152"/>
      <c r="AQ598" s="1152"/>
      <c r="AR598" s="1152"/>
      <c r="AS598" s="1152"/>
      <c r="AT598" s="1152"/>
      <c r="AU598" s="1152"/>
      <c r="AV598" s="1152"/>
      <c r="AW598" s="1152"/>
      <c r="AX598" s="1152"/>
      <c r="AY598" s="1157"/>
      <c r="BG598">
        <v>23</v>
      </c>
    </row>
    <row r="599" spans="2:59" ht="30.75" customHeight="1">
      <c r="B599" s="1147"/>
      <c r="C599" s="1148"/>
      <c r="D599" s="1270" t="s">
        <v>1548</v>
      </c>
      <c r="E599" s="1271"/>
      <c r="F599" s="1271"/>
      <c r="G599" s="1271"/>
      <c r="H599" s="1271"/>
      <c r="I599" s="1271"/>
      <c r="J599" s="1271"/>
      <c r="K599" s="1271"/>
      <c r="L599" s="1272"/>
      <c r="M599" s="1135">
        <f>ROUND(9845,1)/1000</f>
        <v>9.8450000000000006</v>
      </c>
      <c r="N599" s="1135"/>
      <c r="O599" s="1135"/>
      <c r="P599" s="1135"/>
      <c r="Q599" s="1135"/>
      <c r="R599" s="1135"/>
      <c r="S599" s="1161">
        <v>10</v>
      </c>
      <c r="T599" s="1161"/>
      <c r="U599" s="1161"/>
      <c r="V599" s="1161"/>
      <c r="W599" s="1161"/>
      <c r="X599" s="1161"/>
      <c r="Y599" s="1162"/>
      <c r="Z599" s="1163"/>
      <c r="AA599" s="1163"/>
      <c r="AB599" s="1163"/>
      <c r="AC599" s="1163"/>
      <c r="AD599" s="1163"/>
      <c r="AE599" s="1163"/>
      <c r="AF599" s="1163"/>
      <c r="AG599" s="1163"/>
      <c r="AH599" s="1163"/>
      <c r="AI599" s="1163"/>
      <c r="AJ599" s="1163"/>
      <c r="AK599" s="1163"/>
      <c r="AL599" s="1163"/>
      <c r="AM599" s="1163"/>
      <c r="AN599" s="1163"/>
      <c r="AO599" s="1163"/>
      <c r="AP599" s="1163"/>
      <c r="AQ599" s="1163"/>
      <c r="AR599" s="1163"/>
      <c r="AS599" s="1163"/>
      <c r="AT599" s="1163"/>
      <c r="AU599" s="1163"/>
      <c r="AV599" s="1163"/>
      <c r="AW599" s="1163"/>
      <c r="AX599" s="1163"/>
      <c r="AY599" s="1164"/>
      <c r="BG599">
        <v>30.75</v>
      </c>
    </row>
    <row r="600" spans="2:59" ht="23.1" customHeight="1">
      <c r="B600" s="1147"/>
      <c r="C600" s="1148"/>
      <c r="D600" s="1132"/>
      <c r="E600" s="1133"/>
      <c r="F600" s="1133"/>
      <c r="G600" s="1133"/>
      <c r="H600" s="1133"/>
      <c r="I600" s="1133"/>
      <c r="J600" s="1133"/>
      <c r="K600" s="1133"/>
      <c r="L600" s="1134"/>
      <c r="M600" s="1135"/>
      <c r="N600" s="1135"/>
      <c r="O600" s="1135"/>
      <c r="P600" s="1135"/>
      <c r="Q600" s="1135"/>
      <c r="R600" s="1135"/>
      <c r="S600" s="1136"/>
      <c r="T600" s="1136"/>
      <c r="U600" s="1136"/>
      <c r="V600" s="1136"/>
      <c r="W600" s="1136"/>
      <c r="X600" s="1136"/>
      <c r="Y600" s="1137"/>
      <c r="Z600" s="1138"/>
      <c r="AA600" s="1138"/>
      <c r="AB600" s="1138"/>
      <c r="AC600" s="1138"/>
      <c r="AD600" s="1138"/>
      <c r="AE600" s="1138"/>
      <c r="AF600" s="1138"/>
      <c r="AG600" s="1138"/>
      <c r="AH600" s="1138"/>
      <c r="AI600" s="1138"/>
      <c r="AJ600" s="1138"/>
      <c r="AK600" s="1138"/>
      <c r="AL600" s="1138"/>
      <c r="AM600" s="1138"/>
      <c r="AN600" s="1138"/>
      <c r="AO600" s="1138"/>
      <c r="AP600" s="1138"/>
      <c r="AQ600" s="1138"/>
      <c r="AR600" s="1138"/>
      <c r="AS600" s="1138"/>
      <c r="AT600" s="1138"/>
      <c r="AU600" s="1138"/>
      <c r="AV600" s="1138"/>
      <c r="AW600" s="1138"/>
      <c r="AX600" s="1138"/>
      <c r="AY600" s="1139"/>
      <c r="BG600">
        <v>23</v>
      </c>
    </row>
    <row r="601" spans="2:59" ht="23.1" customHeight="1">
      <c r="B601" s="1147"/>
      <c r="C601" s="1148"/>
      <c r="D601" s="1132"/>
      <c r="E601" s="1133"/>
      <c r="F601" s="1133"/>
      <c r="G601" s="1133"/>
      <c r="H601" s="1133"/>
      <c r="I601" s="1133"/>
      <c r="J601" s="1133"/>
      <c r="K601" s="1133"/>
      <c r="L601" s="1134"/>
      <c r="M601" s="1135"/>
      <c r="N601" s="1135"/>
      <c r="O601" s="1135"/>
      <c r="P601" s="1135"/>
      <c r="Q601" s="1135"/>
      <c r="R601" s="1135"/>
      <c r="S601" s="1136"/>
      <c r="T601" s="1136"/>
      <c r="U601" s="1136"/>
      <c r="V601" s="1136"/>
      <c r="W601" s="1136"/>
      <c r="X601" s="1136"/>
      <c r="Y601" s="1137"/>
      <c r="Z601" s="1138"/>
      <c r="AA601" s="1138"/>
      <c r="AB601" s="1138"/>
      <c r="AC601" s="1138"/>
      <c r="AD601" s="1138"/>
      <c r="AE601" s="1138"/>
      <c r="AF601" s="1138"/>
      <c r="AG601" s="1138"/>
      <c r="AH601" s="1138"/>
      <c r="AI601" s="1138"/>
      <c r="AJ601" s="1138"/>
      <c r="AK601" s="1138"/>
      <c r="AL601" s="1138"/>
      <c r="AM601" s="1138"/>
      <c r="AN601" s="1138"/>
      <c r="AO601" s="1138"/>
      <c r="AP601" s="1138"/>
      <c r="AQ601" s="1138"/>
      <c r="AR601" s="1138"/>
      <c r="AS601" s="1138"/>
      <c r="AT601" s="1138"/>
      <c r="AU601" s="1138"/>
      <c r="AV601" s="1138"/>
      <c r="AW601" s="1138"/>
      <c r="AX601" s="1138"/>
      <c r="AY601" s="1139"/>
      <c r="BG601">
        <v>23</v>
      </c>
    </row>
    <row r="602" spans="2:59" ht="23.1" customHeight="1">
      <c r="B602" s="1147"/>
      <c r="C602" s="1148"/>
      <c r="D602" s="1132"/>
      <c r="E602" s="1133"/>
      <c r="F602" s="1133"/>
      <c r="G602" s="1133"/>
      <c r="H602" s="1133"/>
      <c r="I602" s="1133"/>
      <c r="J602" s="1133"/>
      <c r="K602" s="1133"/>
      <c r="L602" s="1134"/>
      <c r="M602" s="1135"/>
      <c r="N602" s="1135"/>
      <c r="O602" s="1135"/>
      <c r="P602" s="1135"/>
      <c r="Q602" s="1135"/>
      <c r="R602" s="1135"/>
      <c r="S602" s="1136"/>
      <c r="T602" s="1136"/>
      <c r="U602" s="1136"/>
      <c r="V602" s="1136"/>
      <c r="W602" s="1136"/>
      <c r="X602" s="1136"/>
      <c r="Y602" s="1137"/>
      <c r="Z602" s="1138"/>
      <c r="AA602" s="1138"/>
      <c r="AB602" s="1138"/>
      <c r="AC602" s="1138"/>
      <c r="AD602" s="1138"/>
      <c r="AE602" s="1138"/>
      <c r="AF602" s="1138"/>
      <c r="AG602" s="1138"/>
      <c r="AH602" s="1138"/>
      <c r="AI602" s="1138"/>
      <c r="AJ602" s="1138"/>
      <c r="AK602" s="1138"/>
      <c r="AL602" s="1138"/>
      <c r="AM602" s="1138"/>
      <c r="AN602" s="1138"/>
      <c r="AO602" s="1138"/>
      <c r="AP602" s="1138"/>
      <c r="AQ602" s="1138"/>
      <c r="AR602" s="1138"/>
      <c r="AS602" s="1138"/>
      <c r="AT602" s="1138"/>
      <c r="AU602" s="1138"/>
      <c r="AV602" s="1138"/>
      <c r="AW602" s="1138"/>
      <c r="AX602" s="1138"/>
      <c r="AY602" s="1139"/>
      <c r="BG602">
        <v>23</v>
      </c>
    </row>
    <row r="603" spans="2:59" ht="23.1" customHeight="1">
      <c r="B603" s="1147"/>
      <c r="C603" s="1148"/>
      <c r="D603" s="1132"/>
      <c r="E603" s="1133"/>
      <c r="F603" s="1133"/>
      <c r="G603" s="1133"/>
      <c r="H603" s="1133"/>
      <c r="I603" s="1133"/>
      <c r="J603" s="1133"/>
      <c r="K603" s="1133"/>
      <c r="L603" s="1134"/>
      <c r="M603" s="1135"/>
      <c r="N603" s="1135"/>
      <c r="O603" s="1135"/>
      <c r="P603" s="1135"/>
      <c r="Q603" s="1135"/>
      <c r="R603" s="1135"/>
      <c r="S603" s="1136"/>
      <c r="T603" s="1136"/>
      <c r="U603" s="1136"/>
      <c r="V603" s="1136"/>
      <c r="W603" s="1136"/>
      <c r="X603" s="1136"/>
      <c r="Y603" s="1137"/>
      <c r="Z603" s="1138"/>
      <c r="AA603" s="1138"/>
      <c r="AB603" s="1138"/>
      <c r="AC603" s="1138"/>
      <c r="AD603" s="1138"/>
      <c r="AE603" s="1138"/>
      <c r="AF603" s="1138"/>
      <c r="AG603" s="1138"/>
      <c r="AH603" s="1138"/>
      <c r="AI603" s="1138"/>
      <c r="AJ603" s="1138"/>
      <c r="AK603" s="1138"/>
      <c r="AL603" s="1138"/>
      <c r="AM603" s="1138"/>
      <c r="AN603" s="1138"/>
      <c r="AO603" s="1138"/>
      <c r="AP603" s="1138"/>
      <c r="AQ603" s="1138"/>
      <c r="AR603" s="1138"/>
      <c r="AS603" s="1138"/>
      <c r="AT603" s="1138"/>
      <c r="AU603" s="1138"/>
      <c r="AV603" s="1138"/>
      <c r="AW603" s="1138"/>
      <c r="AX603" s="1138"/>
      <c r="AY603" s="1139"/>
      <c r="BG603">
        <v>23</v>
      </c>
    </row>
    <row r="604" spans="2:59" ht="23.1" customHeight="1">
      <c r="B604" s="1147"/>
      <c r="C604" s="1148"/>
      <c r="D604" s="1132"/>
      <c r="E604" s="1133"/>
      <c r="F604" s="1133"/>
      <c r="G604" s="1133"/>
      <c r="H604" s="1133"/>
      <c r="I604" s="1133"/>
      <c r="J604" s="1133"/>
      <c r="K604" s="1133"/>
      <c r="L604" s="1134"/>
      <c r="M604" s="1135"/>
      <c r="N604" s="1135"/>
      <c r="O604" s="1135"/>
      <c r="P604" s="1135"/>
      <c r="Q604" s="1135"/>
      <c r="R604" s="1135"/>
      <c r="S604" s="1136"/>
      <c r="T604" s="1136"/>
      <c r="U604" s="1136"/>
      <c r="V604" s="1136"/>
      <c r="W604" s="1136"/>
      <c r="X604" s="1136"/>
      <c r="Y604" s="1137"/>
      <c r="Z604" s="1138"/>
      <c r="AA604" s="1138"/>
      <c r="AB604" s="1138"/>
      <c r="AC604" s="1138"/>
      <c r="AD604" s="1138"/>
      <c r="AE604" s="1138"/>
      <c r="AF604" s="1138"/>
      <c r="AG604" s="1138"/>
      <c r="AH604" s="1138"/>
      <c r="AI604" s="1138"/>
      <c r="AJ604" s="1138"/>
      <c r="AK604" s="1138"/>
      <c r="AL604" s="1138"/>
      <c r="AM604" s="1138"/>
      <c r="AN604" s="1138"/>
      <c r="AO604" s="1138"/>
      <c r="AP604" s="1138"/>
      <c r="AQ604" s="1138"/>
      <c r="AR604" s="1138"/>
      <c r="AS604" s="1138"/>
      <c r="AT604" s="1138"/>
      <c r="AU604" s="1138"/>
      <c r="AV604" s="1138"/>
      <c r="AW604" s="1138"/>
      <c r="AX604" s="1138"/>
      <c r="AY604" s="1139"/>
      <c r="BG604">
        <v>23</v>
      </c>
    </row>
    <row r="605" spans="2:59" ht="23.1" customHeight="1">
      <c r="B605" s="1147"/>
      <c r="C605" s="1148"/>
      <c r="D605" s="1140"/>
      <c r="E605" s="1141"/>
      <c r="F605" s="1141"/>
      <c r="G605" s="1141"/>
      <c r="H605" s="1141"/>
      <c r="I605" s="1141"/>
      <c r="J605" s="1141"/>
      <c r="K605" s="1141"/>
      <c r="L605" s="1142"/>
      <c r="M605" s="1143"/>
      <c r="N605" s="1143"/>
      <c r="O605" s="1143"/>
      <c r="P605" s="1143"/>
      <c r="Q605" s="1143"/>
      <c r="R605" s="1143"/>
      <c r="S605" s="1144"/>
      <c r="T605" s="1144"/>
      <c r="U605" s="1144"/>
      <c r="V605" s="1144"/>
      <c r="W605" s="1144"/>
      <c r="X605" s="1144"/>
      <c r="Y605" s="1137"/>
      <c r="Z605" s="1138"/>
      <c r="AA605" s="1138"/>
      <c r="AB605" s="1138"/>
      <c r="AC605" s="1138"/>
      <c r="AD605" s="1138"/>
      <c r="AE605" s="1138"/>
      <c r="AF605" s="1138"/>
      <c r="AG605" s="1138"/>
      <c r="AH605" s="1138"/>
      <c r="AI605" s="1138"/>
      <c r="AJ605" s="1138"/>
      <c r="AK605" s="1138"/>
      <c r="AL605" s="1138"/>
      <c r="AM605" s="1138"/>
      <c r="AN605" s="1138"/>
      <c r="AO605" s="1138"/>
      <c r="AP605" s="1138"/>
      <c r="AQ605" s="1138"/>
      <c r="AR605" s="1138"/>
      <c r="AS605" s="1138"/>
      <c r="AT605" s="1138"/>
      <c r="AU605" s="1138"/>
      <c r="AV605" s="1138"/>
      <c r="AW605" s="1138"/>
      <c r="AX605" s="1138"/>
      <c r="AY605" s="1139"/>
      <c r="BG605">
        <v>23</v>
      </c>
    </row>
    <row r="606" spans="2:59" ht="23.1" customHeight="1">
      <c r="B606" s="1149"/>
      <c r="C606" s="1150"/>
      <c r="D606" s="1165" t="s">
        <v>26</v>
      </c>
      <c r="E606" s="1094"/>
      <c r="F606" s="1094"/>
      <c r="G606" s="1094"/>
      <c r="H606" s="1094"/>
      <c r="I606" s="1094"/>
      <c r="J606" s="1094"/>
      <c r="K606" s="1094"/>
      <c r="L606" s="1095"/>
      <c r="M606" s="1166">
        <v>10</v>
      </c>
      <c r="N606" s="1166"/>
      <c r="O606" s="1166"/>
      <c r="P606" s="1166"/>
      <c r="Q606" s="1166"/>
      <c r="R606" s="1166"/>
      <c r="S606" s="1167">
        <f>SUM(S599:X605)</f>
        <v>10</v>
      </c>
      <c r="T606" s="1167"/>
      <c r="U606" s="1167"/>
      <c r="V606" s="1167"/>
      <c r="W606" s="1167"/>
      <c r="X606" s="1167"/>
      <c r="Y606" s="1168"/>
      <c r="Z606" s="1169"/>
      <c r="AA606" s="1169"/>
      <c r="AB606" s="1169"/>
      <c r="AC606" s="1169"/>
      <c r="AD606" s="1169"/>
      <c r="AE606" s="1169"/>
      <c r="AF606" s="1169"/>
      <c r="AG606" s="1169"/>
      <c r="AH606" s="1169"/>
      <c r="AI606" s="1169"/>
      <c r="AJ606" s="1169"/>
      <c r="AK606" s="1169"/>
      <c r="AL606" s="1169"/>
      <c r="AM606" s="1169"/>
      <c r="AN606" s="1169"/>
      <c r="AO606" s="1169"/>
      <c r="AP606" s="1169"/>
      <c r="AQ606" s="1169"/>
      <c r="AR606" s="1169"/>
      <c r="AS606" s="1169"/>
      <c r="AT606" s="1169"/>
      <c r="AU606" s="1169"/>
      <c r="AV606" s="1169"/>
      <c r="AW606" s="1169"/>
      <c r="AX606" s="1169"/>
      <c r="AY606" s="1170"/>
      <c r="BG606">
        <v>23</v>
      </c>
    </row>
    <row r="607" spans="2:59" ht="15" customHeight="1">
      <c r="B607" s="141"/>
      <c r="C607" s="141"/>
      <c r="D607" s="141"/>
      <c r="E607" s="141"/>
      <c r="F607" s="141"/>
      <c r="G607" s="141"/>
      <c r="H607" s="142"/>
      <c r="I607" s="142"/>
      <c r="J607" s="142"/>
      <c r="K607" s="142"/>
      <c r="L607" s="142"/>
      <c r="M607" s="142"/>
      <c r="N607" s="142"/>
      <c r="O607" s="142"/>
      <c r="P607" s="142"/>
      <c r="Q607" s="143"/>
      <c r="R607" s="143"/>
      <c r="S607" s="143"/>
      <c r="T607" s="143"/>
      <c r="U607" s="143"/>
      <c r="V607" s="143"/>
      <c r="W607" s="143"/>
      <c r="X607" s="143"/>
      <c r="Y607" s="143"/>
      <c r="Z607" s="143"/>
      <c r="AA607" s="143"/>
      <c r="AB607" s="143"/>
      <c r="AC607" s="143"/>
      <c r="AD607" s="143"/>
      <c r="AE607" s="143"/>
      <c r="AF607" s="143"/>
      <c r="AG607" s="143"/>
      <c r="AH607" s="143"/>
      <c r="AI607" s="143"/>
      <c r="AJ607" s="143"/>
      <c r="AK607" s="143"/>
      <c r="AL607" s="143"/>
      <c r="AM607" s="143"/>
      <c r="AN607" s="143"/>
      <c r="AO607" s="143"/>
      <c r="AP607" s="143"/>
      <c r="AQ607" s="143"/>
      <c r="AR607" s="143"/>
      <c r="AS607" s="143"/>
      <c r="AT607" s="143"/>
      <c r="AU607" s="143"/>
      <c r="AV607" s="143"/>
      <c r="AW607" s="143"/>
      <c r="AX607" s="143"/>
      <c r="AY607" s="143"/>
      <c r="BG607">
        <v>24.75</v>
      </c>
    </row>
    <row r="608" spans="2:59" ht="11.25" customHeight="1">
      <c r="B608" s="141"/>
      <c r="C608" s="141"/>
      <c r="D608" s="141"/>
      <c r="E608" s="141"/>
      <c r="F608" s="141"/>
      <c r="G608" s="141"/>
      <c r="H608" s="177"/>
      <c r="I608" s="177"/>
      <c r="J608" s="177"/>
      <c r="K608" s="177"/>
      <c r="L608" s="177"/>
      <c r="M608" s="177"/>
      <c r="N608" s="177"/>
      <c r="O608" s="177"/>
      <c r="P608" s="177"/>
      <c r="Q608" s="177"/>
      <c r="R608" s="177"/>
      <c r="S608" s="177"/>
      <c r="T608" s="177"/>
      <c r="U608" s="177"/>
      <c r="V608" s="177"/>
      <c r="W608" s="177"/>
      <c r="X608" s="177"/>
      <c r="Y608" s="177"/>
      <c r="Z608" s="177"/>
      <c r="AA608" s="177"/>
      <c r="AB608" s="177"/>
      <c r="AC608" s="177"/>
      <c r="AD608" s="177"/>
      <c r="AE608" s="177"/>
      <c r="AF608" s="177"/>
      <c r="AG608" s="177"/>
      <c r="AH608" s="177"/>
      <c r="AI608" s="177"/>
      <c r="AJ608" s="177"/>
      <c r="AK608" s="177"/>
      <c r="AL608" s="177"/>
      <c r="AM608" s="177"/>
      <c r="AN608" s="177"/>
      <c r="AO608" s="177"/>
      <c r="AP608" s="177"/>
      <c r="AQ608" s="177"/>
      <c r="AR608" s="177"/>
      <c r="AS608" s="177"/>
      <c r="AT608" s="177"/>
      <c r="AU608" s="177"/>
      <c r="AV608" s="177"/>
      <c r="AW608" s="177"/>
      <c r="AX608" s="177"/>
      <c r="AY608" s="177"/>
      <c r="BG608">
        <v>41.25</v>
      </c>
    </row>
    <row r="609" spans="1:59" ht="23.25" customHeight="1" thickBot="1">
      <c r="A609" s="130"/>
      <c r="B609" s="1130" t="s">
        <v>100</v>
      </c>
      <c r="C609" s="1131"/>
      <c r="D609" s="1131"/>
      <c r="E609" s="1131"/>
      <c r="F609" s="1131"/>
      <c r="G609" s="1131"/>
      <c r="H609" s="1131" t="str">
        <f>H585</f>
        <v>在外公館査証担当臨時職員等関係経費</v>
      </c>
      <c r="I609" s="1131"/>
      <c r="J609" s="1131"/>
      <c r="K609" s="1131"/>
      <c r="L609" s="1131"/>
      <c r="M609" s="1131"/>
      <c r="N609" s="1131"/>
      <c r="O609" s="1131"/>
      <c r="P609" s="1131"/>
      <c r="Q609" s="1131"/>
      <c r="R609" s="1131"/>
      <c r="S609" s="1131"/>
      <c r="T609" s="1131"/>
      <c r="U609" s="1131"/>
      <c r="V609" s="1131"/>
      <c r="W609" s="1131"/>
      <c r="X609" s="1131"/>
      <c r="Y609" s="1131"/>
      <c r="Z609" s="1131"/>
      <c r="AA609" s="1131"/>
      <c r="AB609" s="1131"/>
      <c r="AC609" s="1131"/>
      <c r="AD609" s="1131"/>
      <c r="AE609" s="1131"/>
      <c r="AF609" s="1131"/>
      <c r="AG609" s="1131"/>
      <c r="AH609" s="1131"/>
      <c r="AI609" s="1131"/>
      <c r="AJ609" s="1131"/>
      <c r="AK609" s="1131"/>
      <c r="AL609" s="1131"/>
      <c r="AM609" s="1131"/>
      <c r="AN609" s="1131"/>
      <c r="AO609" s="1131"/>
      <c r="AP609" s="1131"/>
      <c r="AQ609" s="1131"/>
      <c r="AR609" s="1131"/>
      <c r="AS609" s="1131"/>
      <c r="AT609" s="1131"/>
      <c r="AU609" s="1131"/>
      <c r="AV609" s="1131"/>
      <c r="AW609" s="1131"/>
      <c r="AX609" s="1131"/>
      <c r="AY609" s="1131"/>
      <c r="BG609">
        <v>23.25</v>
      </c>
    </row>
    <row r="610" spans="1:59" ht="385.5" customHeight="1">
      <c r="A610" s="135"/>
      <c r="B610" s="1104" t="s">
        <v>1369</v>
      </c>
      <c r="C610" s="1105"/>
      <c r="D610" s="1105"/>
      <c r="E610" s="1105"/>
      <c r="F610" s="1105"/>
      <c r="G610" s="1106"/>
      <c r="H610" s="178" t="s">
        <v>97</v>
      </c>
      <c r="I610" s="179"/>
      <c r="J610" s="179"/>
      <c r="K610" s="179"/>
      <c r="L610" s="179"/>
      <c r="M610" s="179"/>
      <c r="N610" s="179"/>
      <c r="O610" s="179"/>
      <c r="P610" s="179"/>
      <c r="Q610" s="179"/>
      <c r="R610" s="179"/>
      <c r="S610" s="179"/>
      <c r="T610" s="179"/>
      <c r="U610" s="179"/>
      <c r="V610" s="179"/>
      <c r="W610" s="179"/>
      <c r="X610" s="179"/>
      <c r="Y610" s="179"/>
      <c r="Z610" s="179"/>
      <c r="AA610" s="179"/>
      <c r="AB610" s="179"/>
      <c r="AC610" s="179"/>
      <c r="AD610" s="179"/>
      <c r="AE610" s="179"/>
      <c r="AF610" s="179"/>
      <c r="AG610" s="179"/>
      <c r="AH610" s="179"/>
      <c r="AI610" s="179"/>
      <c r="AJ610" s="179"/>
      <c r="AK610" s="179"/>
      <c r="AL610" s="179"/>
      <c r="AM610" s="179"/>
      <c r="AN610" s="179"/>
      <c r="AO610" s="179"/>
      <c r="AP610" s="179"/>
      <c r="AQ610" s="179"/>
      <c r="AR610" s="179"/>
      <c r="AS610" s="179"/>
      <c r="AT610" s="179"/>
      <c r="AU610" s="179"/>
      <c r="AV610" s="179"/>
      <c r="AW610" s="179"/>
      <c r="AX610" s="179"/>
      <c r="AY610" s="180"/>
      <c r="BG610">
        <v>385.5</v>
      </c>
    </row>
    <row r="611" spans="1:59" ht="348.95" customHeight="1">
      <c r="B611" s="1107"/>
      <c r="C611" s="1108"/>
      <c r="D611" s="1108"/>
      <c r="E611" s="1108"/>
      <c r="F611" s="1108"/>
      <c r="G611" s="1109"/>
      <c r="H611" s="181"/>
      <c r="I611" s="177"/>
      <c r="J611" s="177"/>
      <c r="K611" s="177"/>
      <c r="L611" s="177"/>
      <c r="M611" s="177"/>
      <c r="N611" s="177"/>
      <c r="O611" s="177"/>
      <c r="P611" s="177"/>
      <c r="Q611" s="177"/>
      <c r="R611" s="177"/>
      <c r="S611" s="177"/>
      <c r="T611" s="177"/>
      <c r="U611" s="177"/>
      <c r="V611" s="177"/>
      <c r="W611" s="177"/>
      <c r="X611" s="177"/>
      <c r="Y611" s="177"/>
      <c r="Z611" s="177"/>
      <c r="AA611" s="177"/>
      <c r="AB611" s="177"/>
      <c r="AC611" s="177"/>
      <c r="AD611" s="177"/>
      <c r="AE611" s="177"/>
      <c r="AF611" s="177"/>
      <c r="AG611" s="177"/>
      <c r="AH611" s="177"/>
      <c r="AI611" s="177"/>
      <c r="AJ611" s="177"/>
      <c r="AK611" s="177"/>
      <c r="AL611" s="177"/>
      <c r="AM611" s="177"/>
      <c r="AN611" s="177"/>
      <c r="AO611" s="177"/>
      <c r="AP611" s="177"/>
      <c r="AQ611" s="177"/>
      <c r="AR611" s="177"/>
      <c r="AS611" s="177"/>
      <c r="AT611" s="177"/>
      <c r="AU611" s="177"/>
      <c r="AV611" s="177"/>
      <c r="AW611" s="177"/>
      <c r="AX611" s="177"/>
      <c r="AY611" s="182"/>
      <c r="BG611">
        <v>349</v>
      </c>
    </row>
    <row r="612" spans="1:59" ht="324" customHeight="1" thickBot="1">
      <c r="B612" s="1110"/>
      <c r="C612" s="1111"/>
      <c r="D612" s="1111"/>
      <c r="E612" s="1111"/>
      <c r="F612" s="1111"/>
      <c r="G612" s="1112"/>
      <c r="H612" s="183"/>
      <c r="I612" s="184"/>
      <c r="J612" s="184"/>
      <c r="K612" s="184"/>
      <c r="L612" s="184"/>
      <c r="M612" s="184"/>
      <c r="N612" s="184"/>
      <c r="O612" s="184"/>
      <c r="P612" s="184"/>
      <c r="Q612" s="184"/>
      <c r="R612" s="184"/>
      <c r="S612" s="184"/>
      <c r="T612" s="184"/>
      <c r="U612" s="184"/>
      <c r="V612" s="184"/>
      <c r="W612" s="184"/>
      <c r="X612" s="184"/>
      <c r="Y612" s="184"/>
      <c r="Z612" s="184"/>
      <c r="AA612" s="184"/>
      <c r="AB612" s="184"/>
      <c r="AC612" s="184"/>
      <c r="AD612" s="184"/>
      <c r="AE612" s="184"/>
      <c r="AF612" s="184"/>
      <c r="AG612" s="184"/>
      <c r="AH612" s="184"/>
      <c r="AI612" s="184"/>
      <c r="AJ612" s="184"/>
      <c r="AK612" s="184"/>
      <c r="AL612" s="184"/>
      <c r="AM612" s="184"/>
      <c r="AN612" s="184"/>
      <c r="AO612" s="184"/>
      <c r="AP612" s="184"/>
      <c r="AQ612" s="184"/>
      <c r="AR612" s="184"/>
      <c r="AS612" s="184"/>
      <c r="AT612" s="184"/>
      <c r="AU612" s="184"/>
      <c r="AV612" s="184"/>
      <c r="AW612" s="184"/>
      <c r="AX612" s="184"/>
      <c r="AY612" s="185"/>
      <c r="BG612">
        <v>324</v>
      </c>
    </row>
    <row r="613" spans="1:59" ht="41.25" customHeight="1">
      <c r="B613" s="141"/>
      <c r="C613" s="141"/>
      <c r="D613" s="141"/>
      <c r="E613" s="141"/>
      <c r="F613" s="141"/>
      <c r="G613" s="141"/>
      <c r="H613" s="177"/>
      <c r="I613" s="177"/>
      <c r="J613" s="177"/>
      <c r="K613" s="177"/>
      <c r="L613" s="177"/>
      <c r="M613" s="177"/>
      <c r="N613" s="177"/>
      <c r="O613" s="177"/>
      <c r="P613" s="177"/>
      <c r="Q613" s="177"/>
      <c r="R613" s="177"/>
      <c r="S613" s="177"/>
      <c r="T613" s="177"/>
      <c r="U613" s="177"/>
      <c r="V613" s="177"/>
      <c r="W613" s="177"/>
      <c r="X613" s="177"/>
      <c r="Y613" s="177"/>
      <c r="Z613" s="177"/>
      <c r="AA613" s="177"/>
      <c r="AB613" s="177"/>
      <c r="AC613" s="177"/>
      <c r="AD613" s="177"/>
      <c r="AE613" s="177"/>
      <c r="AF613" s="177"/>
      <c r="AG613" s="177"/>
      <c r="AH613" s="177"/>
      <c r="AI613" s="177"/>
      <c r="AJ613" s="177"/>
      <c r="AK613" s="177"/>
      <c r="AL613" s="177"/>
      <c r="AM613" s="177"/>
      <c r="AN613" s="177"/>
      <c r="AO613" s="177"/>
      <c r="AP613" s="177"/>
      <c r="AQ613" s="177"/>
      <c r="AR613" s="177"/>
      <c r="AS613" s="177"/>
      <c r="AT613" s="177"/>
      <c r="AU613" s="177"/>
      <c r="AV613" s="177"/>
      <c r="AW613" s="177"/>
      <c r="AX613" s="177"/>
      <c r="AY613" s="177"/>
      <c r="BG613">
        <v>41.25</v>
      </c>
    </row>
    <row r="614" spans="1:59" ht="30" customHeight="1" thickBot="1">
      <c r="B614" s="1113" t="s">
        <v>100</v>
      </c>
      <c r="C614" s="1113"/>
      <c r="D614" s="1113"/>
      <c r="E614" s="1113"/>
      <c r="F614" s="1032"/>
      <c r="G614" s="1032"/>
      <c r="H614" s="1114" t="str">
        <f>H609</f>
        <v>在外公館査証担当臨時職員等関係経費</v>
      </c>
      <c r="I614" s="1114"/>
      <c r="J614" s="1114"/>
      <c r="K614" s="1114"/>
      <c r="L614" s="1114"/>
      <c r="M614" s="1114"/>
      <c r="N614" s="1114"/>
      <c r="O614" s="1114"/>
      <c r="P614" s="1114"/>
      <c r="Q614" s="1114"/>
      <c r="R614" s="1114"/>
      <c r="S614" s="1114"/>
      <c r="T614" s="1114"/>
      <c r="U614" s="1114"/>
      <c r="V614" s="1114"/>
      <c r="W614" s="1114"/>
      <c r="X614" s="1114"/>
      <c r="Y614" s="1114"/>
      <c r="Z614" s="1114"/>
      <c r="AA614" s="1114"/>
      <c r="AB614" s="1114"/>
      <c r="AC614" s="1114"/>
      <c r="AD614" s="1114"/>
      <c r="AE614" s="1114"/>
      <c r="AF614" s="1114"/>
      <c r="AG614" s="1114"/>
      <c r="AH614" s="1114"/>
      <c r="AI614" s="1114"/>
      <c r="AJ614" s="1114"/>
      <c r="AK614" s="1114"/>
      <c r="AL614" s="1114"/>
      <c r="AM614" s="1114"/>
      <c r="AN614" s="1114"/>
      <c r="AO614" s="1114"/>
      <c r="AP614" s="1114"/>
      <c r="AQ614" s="1114"/>
      <c r="AR614" s="1114"/>
      <c r="AS614" s="1114"/>
      <c r="AT614" s="1114"/>
      <c r="AU614" s="1114"/>
      <c r="AV614" s="1114"/>
      <c r="AW614" s="1114"/>
      <c r="AX614" s="1114"/>
      <c r="AY614" s="1114"/>
      <c r="BG614">
        <v>30</v>
      </c>
    </row>
    <row r="615" spans="1:59" ht="24.75" customHeight="1">
      <c r="B615" s="1115" t="s">
        <v>1401</v>
      </c>
      <c r="C615" s="1116"/>
      <c r="D615" s="1116"/>
      <c r="E615" s="1116"/>
      <c r="F615" s="1116"/>
      <c r="G615" s="1117"/>
      <c r="H615" s="1124" t="s">
        <v>798</v>
      </c>
      <c r="I615" s="1125"/>
      <c r="J615" s="1125"/>
      <c r="K615" s="1125"/>
      <c r="L615" s="1125"/>
      <c r="M615" s="1125"/>
      <c r="N615" s="1125"/>
      <c r="O615" s="1125"/>
      <c r="P615" s="1125"/>
      <c r="Q615" s="1125"/>
      <c r="R615" s="1125"/>
      <c r="S615" s="1125"/>
      <c r="T615" s="1125"/>
      <c r="U615" s="1125"/>
      <c r="V615" s="1125"/>
      <c r="W615" s="1125"/>
      <c r="X615" s="1125"/>
      <c r="Y615" s="1125"/>
      <c r="Z615" s="1125"/>
      <c r="AA615" s="1125"/>
      <c r="AB615" s="1125"/>
      <c r="AC615" s="1126"/>
      <c r="AD615" s="1124" t="s">
        <v>821</v>
      </c>
      <c r="AE615" s="1125"/>
      <c r="AF615" s="1125"/>
      <c r="AG615" s="1125"/>
      <c r="AH615" s="1125"/>
      <c r="AI615" s="1125"/>
      <c r="AJ615" s="1125"/>
      <c r="AK615" s="1125"/>
      <c r="AL615" s="1125"/>
      <c r="AM615" s="1125"/>
      <c r="AN615" s="1125"/>
      <c r="AO615" s="1125"/>
      <c r="AP615" s="1125"/>
      <c r="AQ615" s="1125"/>
      <c r="AR615" s="1125"/>
      <c r="AS615" s="1125"/>
      <c r="AT615" s="1125"/>
      <c r="AU615" s="1125"/>
      <c r="AV615" s="1125"/>
      <c r="AW615" s="1125"/>
      <c r="AX615" s="1125"/>
      <c r="AY615" s="1127"/>
      <c r="BG615">
        <v>24.75</v>
      </c>
    </row>
    <row r="616" spans="1:59" ht="24.75" customHeight="1">
      <c r="B616" s="1118"/>
      <c r="C616" s="1119"/>
      <c r="D616" s="1119"/>
      <c r="E616" s="1119"/>
      <c r="F616" s="1119"/>
      <c r="G616" s="1120"/>
      <c r="H616" s="1128" t="s">
        <v>23</v>
      </c>
      <c r="I616" s="1094"/>
      <c r="J616" s="1094"/>
      <c r="K616" s="1094"/>
      <c r="L616" s="1095"/>
      <c r="M616" s="1079" t="s">
        <v>24</v>
      </c>
      <c r="N616" s="1094"/>
      <c r="O616" s="1094"/>
      <c r="P616" s="1094"/>
      <c r="Q616" s="1094"/>
      <c r="R616" s="1094"/>
      <c r="S616" s="1094"/>
      <c r="T616" s="1094"/>
      <c r="U616" s="1094"/>
      <c r="V616" s="1094"/>
      <c r="W616" s="1094"/>
      <c r="X616" s="1094"/>
      <c r="Y616" s="1095"/>
      <c r="Z616" s="1082" t="s">
        <v>25</v>
      </c>
      <c r="AA616" s="1096"/>
      <c r="AB616" s="1096"/>
      <c r="AC616" s="1129"/>
      <c r="AD616" s="1128" t="s">
        <v>23</v>
      </c>
      <c r="AE616" s="1094"/>
      <c r="AF616" s="1094"/>
      <c r="AG616" s="1094"/>
      <c r="AH616" s="1095"/>
      <c r="AI616" s="1079" t="s">
        <v>24</v>
      </c>
      <c r="AJ616" s="1094"/>
      <c r="AK616" s="1094"/>
      <c r="AL616" s="1094"/>
      <c r="AM616" s="1094"/>
      <c r="AN616" s="1094"/>
      <c r="AO616" s="1094"/>
      <c r="AP616" s="1094"/>
      <c r="AQ616" s="1094"/>
      <c r="AR616" s="1094"/>
      <c r="AS616" s="1094"/>
      <c r="AT616" s="1094"/>
      <c r="AU616" s="1095"/>
      <c r="AV616" s="1082" t="s">
        <v>25</v>
      </c>
      <c r="AW616" s="1096"/>
      <c r="AX616" s="1096"/>
      <c r="AY616" s="1097"/>
      <c r="BG616">
        <v>24.75</v>
      </c>
    </row>
    <row r="617" spans="1:59" ht="30" customHeight="1">
      <c r="B617" s="1118"/>
      <c r="C617" s="1119"/>
      <c r="D617" s="1119"/>
      <c r="E617" s="1119"/>
      <c r="F617" s="1119"/>
      <c r="G617" s="1120"/>
      <c r="H617" s="1098" t="s">
        <v>1549</v>
      </c>
      <c r="I617" s="1099"/>
      <c r="J617" s="1099"/>
      <c r="K617" s="1099"/>
      <c r="L617" s="1100"/>
      <c r="M617" s="1066" t="s">
        <v>1550</v>
      </c>
      <c r="N617" s="1101"/>
      <c r="O617" s="1101"/>
      <c r="P617" s="1101"/>
      <c r="Q617" s="1101"/>
      <c r="R617" s="1101"/>
      <c r="S617" s="1101"/>
      <c r="T617" s="1101"/>
      <c r="U617" s="1101"/>
      <c r="V617" s="1101"/>
      <c r="W617" s="1101"/>
      <c r="X617" s="1101"/>
      <c r="Y617" s="1102"/>
      <c r="Z617" s="1069">
        <v>8</v>
      </c>
      <c r="AA617" s="1070"/>
      <c r="AB617" s="1070"/>
      <c r="AC617" s="1103"/>
      <c r="AD617" s="1063"/>
      <c r="AE617" s="1064"/>
      <c r="AF617" s="1064"/>
      <c r="AG617" s="1064"/>
      <c r="AH617" s="1065"/>
      <c r="AI617" s="1066"/>
      <c r="AJ617" s="1101"/>
      <c r="AK617" s="1101"/>
      <c r="AL617" s="1101"/>
      <c r="AM617" s="1101"/>
      <c r="AN617" s="1101"/>
      <c r="AO617" s="1101"/>
      <c r="AP617" s="1101"/>
      <c r="AQ617" s="1101"/>
      <c r="AR617" s="1101"/>
      <c r="AS617" s="1101"/>
      <c r="AT617" s="1101"/>
      <c r="AU617" s="1102"/>
      <c r="AV617" s="1069"/>
      <c r="AW617" s="1070"/>
      <c r="AX617" s="1070"/>
      <c r="AY617" s="1072"/>
      <c r="BG617">
        <v>24.75</v>
      </c>
    </row>
    <row r="618" spans="1:59" ht="24.75" customHeight="1">
      <c r="B618" s="1118"/>
      <c r="C618" s="1119"/>
      <c r="D618" s="1119"/>
      <c r="E618" s="1119"/>
      <c r="F618" s="1119"/>
      <c r="G618" s="1120"/>
      <c r="H618" s="1053"/>
      <c r="I618" s="1054"/>
      <c r="J618" s="1054"/>
      <c r="K618" s="1054"/>
      <c r="L618" s="1055"/>
      <c r="M618" s="1056"/>
      <c r="N618" s="1057"/>
      <c r="O618" s="1057"/>
      <c r="P618" s="1057"/>
      <c r="Q618" s="1057"/>
      <c r="R618" s="1057"/>
      <c r="S618" s="1057"/>
      <c r="T618" s="1057"/>
      <c r="U618" s="1057"/>
      <c r="V618" s="1057"/>
      <c r="W618" s="1057"/>
      <c r="X618" s="1057"/>
      <c r="Y618" s="1058"/>
      <c r="Z618" s="1059"/>
      <c r="AA618" s="1060"/>
      <c r="AB618" s="1060"/>
      <c r="AC618" s="1062"/>
      <c r="AD618" s="1053"/>
      <c r="AE618" s="1054"/>
      <c r="AF618" s="1054"/>
      <c r="AG618" s="1054"/>
      <c r="AH618" s="1055"/>
      <c r="AI618" s="1056"/>
      <c r="AJ618" s="1057"/>
      <c r="AK618" s="1057"/>
      <c r="AL618" s="1057"/>
      <c r="AM618" s="1057"/>
      <c r="AN618" s="1057"/>
      <c r="AO618" s="1057"/>
      <c r="AP618" s="1057"/>
      <c r="AQ618" s="1057"/>
      <c r="AR618" s="1057"/>
      <c r="AS618" s="1057"/>
      <c r="AT618" s="1057"/>
      <c r="AU618" s="1058"/>
      <c r="AV618" s="1059"/>
      <c r="AW618" s="1060"/>
      <c r="AX618" s="1060"/>
      <c r="AY618" s="1061"/>
      <c r="BG618">
        <v>24.75</v>
      </c>
    </row>
    <row r="619" spans="1:59" ht="24.75" customHeight="1">
      <c r="B619" s="1118"/>
      <c r="C619" s="1119"/>
      <c r="D619" s="1119"/>
      <c r="E619" s="1119"/>
      <c r="F619" s="1119"/>
      <c r="G619" s="1120"/>
      <c r="H619" s="1053"/>
      <c r="I619" s="1054"/>
      <c r="J619" s="1054"/>
      <c r="K619" s="1054"/>
      <c r="L619" s="1055"/>
      <c r="M619" s="1056"/>
      <c r="N619" s="1057"/>
      <c r="O619" s="1057"/>
      <c r="P619" s="1057"/>
      <c r="Q619" s="1057"/>
      <c r="R619" s="1057"/>
      <c r="S619" s="1057"/>
      <c r="T619" s="1057"/>
      <c r="U619" s="1057"/>
      <c r="V619" s="1057"/>
      <c r="W619" s="1057"/>
      <c r="X619" s="1057"/>
      <c r="Y619" s="1058"/>
      <c r="Z619" s="1059"/>
      <c r="AA619" s="1060"/>
      <c r="AB619" s="1060"/>
      <c r="AC619" s="1062"/>
      <c r="AD619" s="1053"/>
      <c r="AE619" s="1054"/>
      <c r="AF619" s="1054"/>
      <c r="AG619" s="1054"/>
      <c r="AH619" s="1055"/>
      <c r="AI619" s="1056"/>
      <c r="AJ619" s="1057"/>
      <c r="AK619" s="1057"/>
      <c r="AL619" s="1057"/>
      <c r="AM619" s="1057"/>
      <c r="AN619" s="1057"/>
      <c r="AO619" s="1057"/>
      <c r="AP619" s="1057"/>
      <c r="AQ619" s="1057"/>
      <c r="AR619" s="1057"/>
      <c r="AS619" s="1057"/>
      <c r="AT619" s="1057"/>
      <c r="AU619" s="1058"/>
      <c r="AV619" s="1059"/>
      <c r="AW619" s="1060"/>
      <c r="AX619" s="1060"/>
      <c r="AY619" s="1061"/>
      <c r="BG619">
        <v>24.75</v>
      </c>
    </row>
    <row r="620" spans="1:59" ht="24.75" customHeight="1">
      <c r="B620" s="1118"/>
      <c r="C620" s="1119"/>
      <c r="D620" s="1119"/>
      <c r="E620" s="1119"/>
      <c r="F620" s="1119"/>
      <c r="G620" s="1120"/>
      <c r="H620" s="1053"/>
      <c r="I620" s="1054"/>
      <c r="J620" s="1054"/>
      <c r="K620" s="1054"/>
      <c r="L620" s="1055"/>
      <c r="M620" s="1056"/>
      <c r="N620" s="1057"/>
      <c r="O620" s="1057"/>
      <c r="P620" s="1057"/>
      <c r="Q620" s="1057"/>
      <c r="R620" s="1057"/>
      <c r="S620" s="1057"/>
      <c r="T620" s="1057"/>
      <c r="U620" s="1057"/>
      <c r="V620" s="1057"/>
      <c r="W620" s="1057"/>
      <c r="X620" s="1057"/>
      <c r="Y620" s="1058"/>
      <c r="Z620" s="1059"/>
      <c r="AA620" s="1060"/>
      <c r="AB620" s="1060"/>
      <c r="AC620" s="1062"/>
      <c r="AD620" s="1053"/>
      <c r="AE620" s="1054"/>
      <c r="AF620" s="1054"/>
      <c r="AG620" s="1054"/>
      <c r="AH620" s="1055"/>
      <c r="AI620" s="1056"/>
      <c r="AJ620" s="1057"/>
      <c r="AK620" s="1057"/>
      <c r="AL620" s="1057"/>
      <c r="AM620" s="1057"/>
      <c r="AN620" s="1057"/>
      <c r="AO620" s="1057"/>
      <c r="AP620" s="1057"/>
      <c r="AQ620" s="1057"/>
      <c r="AR620" s="1057"/>
      <c r="AS620" s="1057"/>
      <c r="AT620" s="1057"/>
      <c r="AU620" s="1058"/>
      <c r="AV620" s="1059"/>
      <c r="AW620" s="1060"/>
      <c r="AX620" s="1060"/>
      <c r="AY620" s="1061"/>
      <c r="BG620">
        <v>24.75</v>
      </c>
    </row>
    <row r="621" spans="1:59" ht="24.75" customHeight="1">
      <c r="B621" s="1118"/>
      <c r="C621" s="1119"/>
      <c r="D621" s="1119"/>
      <c r="E621" s="1119"/>
      <c r="F621" s="1119"/>
      <c r="G621" s="1120"/>
      <c r="H621" s="1053"/>
      <c r="I621" s="1054"/>
      <c r="J621" s="1054"/>
      <c r="K621" s="1054"/>
      <c r="L621" s="1055"/>
      <c r="M621" s="1056"/>
      <c r="N621" s="1057"/>
      <c r="O621" s="1057"/>
      <c r="P621" s="1057"/>
      <c r="Q621" s="1057"/>
      <c r="R621" s="1057"/>
      <c r="S621" s="1057"/>
      <c r="T621" s="1057"/>
      <c r="U621" s="1057"/>
      <c r="V621" s="1057"/>
      <c r="W621" s="1057"/>
      <c r="X621" s="1057"/>
      <c r="Y621" s="1058"/>
      <c r="Z621" s="1059"/>
      <c r="AA621" s="1060"/>
      <c r="AB621" s="1060"/>
      <c r="AC621" s="1060"/>
      <c r="AD621" s="1053"/>
      <c r="AE621" s="1054"/>
      <c r="AF621" s="1054"/>
      <c r="AG621" s="1054"/>
      <c r="AH621" s="1055"/>
      <c r="AI621" s="1056"/>
      <c r="AJ621" s="1057"/>
      <c r="AK621" s="1057"/>
      <c r="AL621" s="1057"/>
      <c r="AM621" s="1057"/>
      <c r="AN621" s="1057"/>
      <c r="AO621" s="1057"/>
      <c r="AP621" s="1057"/>
      <c r="AQ621" s="1057"/>
      <c r="AR621" s="1057"/>
      <c r="AS621" s="1057"/>
      <c r="AT621" s="1057"/>
      <c r="AU621" s="1058"/>
      <c r="AV621" s="1059"/>
      <c r="AW621" s="1060"/>
      <c r="AX621" s="1060"/>
      <c r="AY621" s="1061"/>
      <c r="BG621">
        <v>24.75</v>
      </c>
    </row>
    <row r="622" spans="1:59" ht="24.75" customHeight="1">
      <c r="B622" s="1118"/>
      <c r="C622" s="1119"/>
      <c r="D622" s="1119"/>
      <c r="E622" s="1119"/>
      <c r="F622" s="1119"/>
      <c r="G622" s="1120"/>
      <c r="H622" s="1053"/>
      <c r="I622" s="1054"/>
      <c r="J622" s="1054"/>
      <c r="K622" s="1054"/>
      <c r="L622" s="1055"/>
      <c r="M622" s="1056"/>
      <c r="N622" s="1057"/>
      <c r="O622" s="1057"/>
      <c r="P622" s="1057"/>
      <c r="Q622" s="1057"/>
      <c r="R622" s="1057"/>
      <c r="S622" s="1057"/>
      <c r="T622" s="1057"/>
      <c r="U622" s="1057"/>
      <c r="V622" s="1057"/>
      <c r="W622" s="1057"/>
      <c r="X622" s="1057"/>
      <c r="Y622" s="1058"/>
      <c r="Z622" s="1059"/>
      <c r="AA622" s="1060"/>
      <c r="AB622" s="1060"/>
      <c r="AC622" s="1060"/>
      <c r="AD622" s="1053"/>
      <c r="AE622" s="1054"/>
      <c r="AF622" s="1054"/>
      <c r="AG622" s="1054"/>
      <c r="AH622" s="1055"/>
      <c r="AI622" s="1056"/>
      <c r="AJ622" s="1057"/>
      <c r="AK622" s="1057"/>
      <c r="AL622" s="1057"/>
      <c r="AM622" s="1057"/>
      <c r="AN622" s="1057"/>
      <c r="AO622" s="1057"/>
      <c r="AP622" s="1057"/>
      <c r="AQ622" s="1057"/>
      <c r="AR622" s="1057"/>
      <c r="AS622" s="1057"/>
      <c r="AT622" s="1057"/>
      <c r="AU622" s="1058"/>
      <c r="AV622" s="1059"/>
      <c r="AW622" s="1060"/>
      <c r="AX622" s="1060"/>
      <c r="AY622" s="1061"/>
      <c r="BG622">
        <v>24.75</v>
      </c>
    </row>
    <row r="623" spans="1:59" ht="24.75" customHeight="1">
      <c r="B623" s="1118"/>
      <c r="C623" s="1119"/>
      <c r="D623" s="1119"/>
      <c r="E623" s="1119"/>
      <c r="F623" s="1119"/>
      <c r="G623" s="1120"/>
      <c r="H623" s="1053"/>
      <c r="I623" s="1054"/>
      <c r="J623" s="1054"/>
      <c r="K623" s="1054"/>
      <c r="L623" s="1055"/>
      <c r="M623" s="1056"/>
      <c r="N623" s="1057"/>
      <c r="O623" s="1057"/>
      <c r="P623" s="1057"/>
      <c r="Q623" s="1057"/>
      <c r="R623" s="1057"/>
      <c r="S623" s="1057"/>
      <c r="T623" s="1057"/>
      <c r="U623" s="1057"/>
      <c r="V623" s="1057"/>
      <c r="W623" s="1057"/>
      <c r="X623" s="1057"/>
      <c r="Y623" s="1058"/>
      <c r="Z623" s="1059"/>
      <c r="AA623" s="1060"/>
      <c r="AB623" s="1060"/>
      <c r="AC623" s="1060"/>
      <c r="AD623" s="1053"/>
      <c r="AE623" s="1054"/>
      <c r="AF623" s="1054"/>
      <c r="AG623" s="1054"/>
      <c r="AH623" s="1055"/>
      <c r="AI623" s="1056"/>
      <c r="AJ623" s="1057"/>
      <c r="AK623" s="1057"/>
      <c r="AL623" s="1057"/>
      <c r="AM623" s="1057"/>
      <c r="AN623" s="1057"/>
      <c r="AO623" s="1057"/>
      <c r="AP623" s="1057"/>
      <c r="AQ623" s="1057"/>
      <c r="AR623" s="1057"/>
      <c r="AS623" s="1057"/>
      <c r="AT623" s="1057"/>
      <c r="AU623" s="1058"/>
      <c r="AV623" s="1059"/>
      <c r="AW623" s="1060"/>
      <c r="AX623" s="1060"/>
      <c r="AY623" s="1061"/>
      <c r="BG623">
        <v>24.75</v>
      </c>
    </row>
    <row r="624" spans="1:59" ht="24.75" customHeight="1">
      <c r="B624" s="1118"/>
      <c r="C624" s="1119"/>
      <c r="D624" s="1119"/>
      <c r="E624" s="1119"/>
      <c r="F624" s="1119"/>
      <c r="G624" s="1120"/>
      <c r="H624" s="1044"/>
      <c r="I624" s="1045"/>
      <c r="J624" s="1045"/>
      <c r="K624" s="1045"/>
      <c r="L624" s="1046"/>
      <c r="M624" s="1047"/>
      <c r="N624" s="1048"/>
      <c r="O624" s="1048"/>
      <c r="P624" s="1048"/>
      <c r="Q624" s="1048"/>
      <c r="R624" s="1048"/>
      <c r="S624" s="1048"/>
      <c r="T624" s="1048"/>
      <c r="U624" s="1048"/>
      <c r="V624" s="1048"/>
      <c r="W624" s="1048"/>
      <c r="X624" s="1048"/>
      <c r="Y624" s="1049"/>
      <c r="Z624" s="1050"/>
      <c r="AA624" s="1051"/>
      <c r="AB624" s="1051"/>
      <c r="AC624" s="1051"/>
      <c r="AD624" s="1044"/>
      <c r="AE624" s="1045"/>
      <c r="AF624" s="1045"/>
      <c r="AG624" s="1045"/>
      <c r="AH624" s="1046"/>
      <c r="AI624" s="1047"/>
      <c r="AJ624" s="1048"/>
      <c r="AK624" s="1048"/>
      <c r="AL624" s="1048"/>
      <c r="AM624" s="1048"/>
      <c r="AN624" s="1048"/>
      <c r="AO624" s="1048"/>
      <c r="AP624" s="1048"/>
      <c r="AQ624" s="1048"/>
      <c r="AR624" s="1048"/>
      <c r="AS624" s="1048"/>
      <c r="AT624" s="1048"/>
      <c r="AU624" s="1049"/>
      <c r="AV624" s="1050"/>
      <c r="AW624" s="1051"/>
      <c r="AX624" s="1051"/>
      <c r="AY624" s="1052"/>
      <c r="BG624">
        <v>24.75</v>
      </c>
    </row>
    <row r="625" spans="2:59" ht="24.75" customHeight="1">
      <c r="B625" s="1118"/>
      <c r="C625" s="1119"/>
      <c r="D625" s="1119"/>
      <c r="E625" s="1119"/>
      <c r="F625" s="1119"/>
      <c r="G625" s="1120"/>
      <c r="H625" s="1086" t="s">
        <v>26</v>
      </c>
      <c r="I625" s="1080"/>
      <c r="J625" s="1080"/>
      <c r="K625" s="1080"/>
      <c r="L625" s="1080"/>
      <c r="M625" s="1087"/>
      <c r="N625" s="1088"/>
      <c r="O625" s="1088"/>
      <c r="P625" s="1088"/>
      <c r="Q625" s="1088"/>
      <c r="R625" s="1088"/>
      <c r="S625" s="1088"/>
      <c r="T625" s="1088"/>
      <c r="U625" s="1088"/>
      <c r="V625" s="1088"/>
      <c r="W625" s="1088"/>
      <c r="X625" s="1088"/>
      <c r="Y625" s="1089"/>
      <c r="Z625" s="1090">
        <f>SUM(Z617:AC624)</f>
        <v>8</v>
      </c>
      <c r="AA625" s="1091"/>
      <c r="AB625" s="1091"/>
      <c r="AC625" s="1092"/>
      <c r="AD625" s="1086" t="s">
        <v>26</v>
      </c>
      <c r="AE625" s="1080"/>
      <c r="AF625" s="1080"/>
      <c r="AG625" s="1080"/>
      <c r="AH625" s="1080"/>
      <c r="AI625" s="1087"/>
      <c r="AJ625" s="1088"/>
      <c r="AK625" s="1088"/>
      <c r="AL625" s="1088"/>
      <c r="AM625" s="1088"/>
      <c r="AN625" s="1088"/>
      <c r="AO625" s="1088"/>
      <c r="AP625" s="1088"/>
      <c r="AQ625" s="1088"/>
      <c r="AR625" s="1088"/>
      <c r="AS625" s="1088"/>
      <c r="AT625" s="1088"/>
      <c r="AU625" s="1089"/>
      <c r="AV625" s="1090">
        <f>SUM(AV617:AY624)</f>
        <v>0</v>
      </c>
      <c r="AW625" s="1091"/>
      <c r="AX625" s="1091"/>
      <c r="AY625" s="1093"/>
      <c r="BG625">
        <v>24.75</v>
      </c>
    </row>
    <row r="626" spans="2:59" ht="25.35" customHeight="1">
      <c r="B626" s="1118"/>
      <c r="C626" s="1119"/>
      <c r="D626" s="1119"/>
      <c r="E626" s="1119"/>
      <c r="F626" s="1119"/>
      <c r="G626" s="1120"/>
      <c r="H626" s="1073" t="s">
        <v>810</v>
      </c>
      <c r="I626" s="1074"/>
      <c r="J626" s="1074"/>
      <c r="K626" s="1074"/>
      <c r="L626" s="1074"/>
      <c r="M626" s="1074"/>
      <c r="N626" s="1074"/>
      <c r="O626" s="1074"/>
      <c r="P626" s="1074"/>
      <c r="Q626" s="1074"/>
      <c r="R626" s="1074"/>
      <c r="S626" s="1074"/>
      <c r="T626" s="1074"/>
      <c r="U626" s="1074"/>
      <c r="V626" s="1074"/>
      <c r="W626" s="1074"/>
      <c r="X626" s="1074"/>
      <c r="Y626" s="1074"/>
      <c r="Z626" s="1074"/>
      <c r="AA626" s="1074"/>
      <c r="AB626" s="1074"/>
      <c r="AC626" s="1075"/>
      <c r="AD626" s="1073" t="s">
        <v>846</v>
      </c>
      <c r="AE626" s="1074"/>
      <c r="AF626" s="1074"/>
      <c r="AG626" s="1074"/>
      <c r="AH626" s="1074"/>
      <c r="AI626" s="1074"/>
      <c r="AJ626" s="1074"/>
      <c r="AK626" s="1074"/>
      <c r="AL626" s="1074"/>
      <c r="AM626" s="1074"/>
      <c r="AN626" s="1074"/>
      <c r="AO626" s="1074"/>
      <c r="AP626" s="1074"/>
      <c r="AQ626" s="1074"/>
      <c r="AR626" s="1074"/>
      <c r="AS626" s="1074"/>
      <c r="AT626" s="1074"/>
      <c r="AU626" s="1074"/>
      <c r="AV626" s="1074"/>
      <c r="AW626" s="1074"/>
      <c r="AX626" s="1074"/>
      <c r="AY626" s="1076"/>
      <c r="BG626">
        <v>25.25</v>
      </c>
    </row>
    <row r="627" spans="2:59" ht="25.5" customHeight="1">
      <c r="B627" s="1118"/>
      <c r="C627" s="1119"/>
      <c r="D627" s="1119"/>
      <c r="E627" s="1119"/>
      <c r="F627" s="1119"/>
      <c r="G627" s="1120"/>
      <c r="H627" s="1077" t="s">
        <v>23</v>
      </c>
      <c r="I627" s="1078"/>
      <c r="J627" s="1078"/>
      <c r="K627" s="1078"/>
      <c r="L627" s="1078"/>
      <c r="M627" s="1079" t="s">
        <v>24</v>
      </c>
      <c r="N627" s="1080"/>
      <c r="O627" s="1080"/>
      <c r="P627" s="1080"/>
      <c r="Q627" s="1080"/>
      <c r="R627" s="1080"/>
      <c r="S627" s="1080"/>
      <c r="T627" s="1080"/>
      <c r="U627" s="1080"/>
      <c r="V627" s="1080"/>
      <c r="W627" s="1080"/>
      <c r="X627" s="1080"/>
      <c r="Y627" s="1081"/>
      <c r="Z627" s="1082" t="s">
        <v>25</v>
      </c>
      <c r="AA627" s="1083"/>
      <c r="AB627" s="1083"/>
      <c r="AC627" s="1084"/>
      <c r="AD627" s="1077" t="s">
        <v>23</v>
      </c>
      <c r="AE627" s="1078"/>
      <c r="AF627" s="1078"/>
      <c r="AG627" s="1078"/>
      <c r="AH627" s="1078"/>
      <c r="AI627" s="1079" t="s">
        <v>24</v>
      </c>
      <c r="AJ627" s="1080"/>
      <c r="AK627" s="1080"/>
      <c r="AL627" s="1080"/>
      <c r="AM627" s="1080"/>
      <c r="AN627" s="1080"/>
      <c r="AO627" s="1080"/>
      <c r="AP627" s="1080"/>
      <c r="AQ627" s="1080"/>
      <c r="AR627" s="1080"/>
      <c r="AS627" s="1080"/>
      <c r="AT627" s="1080"/>
      <c r="AU627" s="1081"/>
      <c r="AV627" s="1082" t="s">
        <v>25</v>
      </c>
      <c r="AW627" s="1083"/>
      <c r="AX627" s="1083"/>
      <c r="AY627" s="1085"/>
      <c r="BG627">
        <v>25.5</v>
      </c>
    </row>
    <row r="628" spans="2:59" ht="24.75" customHeight="1">
      <c r="B628" s="1118"/>
      <c r="C628" s="1119"/>
      <c r="D628" s="1119"/>
      <c r="E628" s="1119"/>
      <c r="F628" s="1119"/>
      <c r="G628" s="1120"/>
      <c r="H628" s="1063"/>
      <c r="I628" s="1064"/>
      <c r="J628" s="1064"/>
      <c r="K628" s="1064"/>
      <c r="L628" s="1065"/>
      <c r="M628" s="1066"/>
      <c r="N628" s="1067"/>
      <c r="O628" s="1067"/>
      <c r="P628" s="1067"/>
      <c r="Q628" s="1067"/>
      <c r="R628" s="1067"/>
      <c r="S628" s="1067"/>
      <c r="T628" s="1067"/>
      <c r="U628" s="1067"/>
      <c r="V628" s="1067"/>
      <c r="W628" s="1067"/>
      <c r="X628" s="1067"/>
      <c r="Y628" s="1068"/>
      <c r="Z628" s="1069"/>
      <c r="AA628" s="1070"/>
      <c r="AB628" s="1070"/>
      <c r="AC628" s="1071"/>
      <c r="AD628" s="1063"/>
      <c r="AE628" s="1064"/>
      <c r="AF628" s="1064"/>
      <c r="AG628" s="1064"/>
      <c r="AH628" s="1065"/>
      <c r="AI628" s="1066"/>
      <c r="AJ628" s="1067"/>
      <c r="AK628" s="1067"/>
      <c r="AL628" s="1067"/>
      <c r="AM628" s="1067"/>
      <c r="AN628" s="1067"/>
      <c r="AO628" s="1067"/>
      <c r="AP628" s="1067"/>
      <c r="AQ628" s="1067"/>
      <c r="AR628" s="1067"/>
      <c r="AS628" s="1067"/>
      <c r="AT628" s="1067"/>
      <c r="AU628" s="1068"/>
      <c r="AV628" s="1069"/>
      <c r="AW628" s="1070"/>
      <c r="AX628" s="1070"/>
      <c r="AY628" s="1072"/>
      <c r="BG628">
        <v>24.75</v>
      </c>
    </row>
    <row r="629" spans="2:59" ht="24.75" customHeight="1">
      <c r="B629" s="1118"/>
      <c r="C629" s="1119"/>
      <c r="D629" s="1119"/>
      <c r="E629" s="1119"/>
      <c r="F629" s="1119"/>
      <c r="G629" s="1120"/>
      <c r="H629" s="1053"/>
      <c r="I629" s="1054"/>
      <c r="J629" s="1054"/>
      <c r="K629" s="1054"/>
      <c r="L629" s="1055"/>
      <c r="M629" s="1056"/>
      <c r="N629" s="1057"/>
      <c r="O629" s="1057"/>
      <c r="P629" s="1057"/>
      <c r="Q629" s="1057"/>
      <c r="R629" s="1057"/>
      <c r="S629" s="1057"/>
      <c r="T629" s="1057"/>
      <c r="U629" s="1057"/>
      <c r="V629" s="1057"/>
      <c r="W629" s="1057"/>
      <c r="X629" s="1057"/>
      <c r="Y629" s="1058"/>
      <c r="Z629" s="1059"/>
      <c r="AA629" s="1060"/>
      <c r="AB629" s="1060"/>
      <c r="AC629" s="1062"/>
      <c r="AD629" s="1053"/>
      <c r="AE629" s="1054"/>
      <c r="AF629" s="1054"/>
      <c r="AG629" s="1054"/>
      <c r="AH629" s="1055"/>
      <c r="AI629" s="1056"/>
      <c r="AJ629" s="1057"/>
      <c r="AK629" s="1057"/>
      <c r="AL629" s="1057"/>
      <c r="AM629" s="1057"/>
      <c r="AN629" s="1057"/>
      <c r="AO629" s="1057"/>
      <c r="AP629" s="1057"/>
      <c r="AQ629" s="1057"/>
      <c r="AR629" s="1057"/>
      <c r="AS629" s="1057"/>
      <c r="AT629" s="1057"/>
      <c r="AU629" s="1058"/>
      <c r="AV629" s="1059"/>
      <c r="AW629" s="1060"/>
      <c r="AX629" s="1060"/>
      <c r="AY629" s="1061"/>
      <c r="BG629">
        <v>24.75</v>
      </c>
    </row>
    <row r="630" spans="2:59" ht="24.75" customHeight="1">
      <c r="B630" s="1118"/>
      <c r="C630" s="1119"/>
      <c r="D630" s="1119"/>
      <c r="E630" s="1119"/>
      <c r="F630" s="1119"/>
      <c r="G630" s="1120"/>
      <c r="H630" s="1053"/>
      <c r="I630" s="1054"/>
      <c r="J630" s="1054"/>
      <c r="K630" s="1054"/>
      <c r="L630" s="1055"/>
      <c r="M630" s="1056"/>
      <c r="N630" s="1057"/>
      <c r="O630" s="1057"/>
      <c r="P630" s="1057"/>
      <c r="Q630" s="1057"/>
      <c r="R630" s="1057"/>
      <c r="S630" s="1057"/>
      <c r="T630" s="1057"/>
      <c r="U630" s="1057"/>
      <c r="V630" s="1057"/>
      <c r="W630" s="1057"/>
      <c r="X630" s="1057"/>
      <c r="Y630" s="1058"/>
      <c r="Z630" s="1059"/>
      <c r="AA630" s="1060"/>
      <c r="AB630" s="1060"/>
      <c r="AC630" s="1062"/>
      <c r="AD630" s="1053"/>
      <c r="AE630" s="1054"/>
      <c r="AF630" s="1054"/>
      <c r="AG630" s="1054"/>
      <c r="AH630" s="1055"/>
      <c r="AI630" s="1056"/>
      <c r="AJ630" s="1057"/>
      <c r="AK630" s="1057"/>
      <c r="AL630" s="1057"/>
      <c r="AM630" s="1057"/>
      <c r="AN630" s="1057"/>
      <c r="AO630" s="1057"/>
      <c r="AP630" s="1057"/>
      <c r="AQ630" s="1057"/>
      <c r="AR630" s="1057"/>
      <c r="AS630" s="1057"/>
      <c r="AT630" s="1057"/>
      <c r="AU630" s="1058"/>
      <c r="AV630" s="1059"/>
      <c r="AW630" s="1060"/>
      <c r="AX630" s="1060"/>
      <c r="AY630" s="1061"/>
      <c r="BG630">
        <v>24.75</v>
      </c>
    </row>
    <row r="631" spans="2:59" ht="24.75" customHeight="1">
      <c r="B631" s="1118"/>
      <c r="C631" s="1119"/>
      <c r="D631" s="1119"/>
      <c r="E631" s="1119"/>
      <c r="F631" s="1119"/>
      <c r="G631" s="1120"/>
      <c r="H631" s="1053"/>
      <c r="I631" s="1054"/>
      <c r="J631" s="1054"/>
      <c r="K631" s="1054"/>
      <c r="L631" s="1055"/>
      <c r="M631" s="1056"/>
      <c r="N631" s="1057"/>
      <c r="O631" s="1057"/>
      <c r="P631" s="1057"/>
      <c r="Q631" s="1057"/>
      <c r="R631" s="1057"/>
      <c r="S631" s="1057"/>
      <c r="T631" s="1057"/>
      <c r="U631" s="1057"/>
      <c r="V631" s="1057"/>
      <c r="W631" s="1057"/>
      <c r="X631" s="1057"/>
      <c r="Y631" s="1058"/>
      <c r="Z631" s="1059"/>
      <c r="AA631" s="1060"/>
      <c r="AB631" s="1060"/>
      <c r="AC631" s="1062"/>
      <c r="AD631" s="1053"/>
      <c r="AE631" s="1054"/>
      <c r="AF631" s="1054"/>
      <c r="AG631" s="1054"/>
      <c r="AH631" s="1055"/>
      <c r="AI631" s="1056"/>
      <c r="AJ631" s="1057"/>
      <c r="AK631" s="1057"/>
      <c r="AL631" s="1057"/>
      <c r="AM631" s="1057"/>
      <c r="AN631" s="1057"/>
      <c r="AO631" s="1057"/>
      <c r="AP631" s="1057"/>
      <c r="AQ631" s="1057"/>
      <c r="AR631" s="1057"/>
      <c r="AS631" s="1057"/>
      <c r="AT631" s="1057"/>
      <c r="AU631" s="1058"/>
      <c r="AV631" s="1059"/>
      <c r="AW631" s="1060"/>
      <c r="AX631" s="1060"/>
      <c r="AY631" s="1061"/>
      <c r="BG631">
        <v>24.75</v>
      </c>
    </row>
    <row r="632" spans="2:59" ht="24.75" customHeight="1">
      <c r="B632" s="1118"/>
      <c r="C632" s="1119"/>
      <c r="D632" s="1119"/>
      <c r="E632" s="1119"/>
      <c r="F632" s="1119"/>
      <c r="G632" s="1120"/>
      <c r="H632" s="1053"/>
      <c r="I632" s="1054"/>
      <c r="J632" s="1054"/>
      <c r="K632" s="1054"/>
      <c r="L632" s="1055"/>
      <c r="M632" s="1056"/>
      <c r="N632" s="1057"/>
      <c r="O632" s="1057"/>
      <c r="P632" s="1057"/>
      <c r="Q632" s="1057"/>
      <c r="R632" s="1057"/>
      <c r="S632" s="1057"/>
      <c r="T632" s="1057"/>
      <c r="U632" s="1057"/>
      <c r="V632" s="1057"/>
      <c r="W632" s="1057"/>
      <c r="X632" s="1057"/>
      <c r="Y632" s="1058"/>
      <c r="Z632" s="1059"/>
      <c r="AA632" s="1060"/>
      <c r="AB632" s="1060"/>
      <c r="AC632" s="1060"/>
      <c r="AD632" s="1053"/>
      <c r="AE632" s="1054"/>
      <c r="AF632" s="1054"/>
      <c r="AG632" s="1054"/>
      <c r="AH632" s="1055"/>
      <c r="AI632" s="1056"/>
      <c r="AJ632" s="1057"/>
      <c r="AK632" s="1057"/>
      <c r="AL632" s="1057"/>
      <c r="AM632" s="1057"/>
      <c r="AN632" s="1057"/>
      <c r="AO632" s="1057"/>
      <c r="AP632" s="1057"/>
      <c r="AQ632" s="1057"/>
      <c r="AR632" s="1057"/>
      <c r="AS632" s="1057"/>
      <c r="AT632" s="1057"/>
      <c r="AU632" s="1058"/>
      <c r="AV632" s="1059"/>
      <c r="AW632" s="1060"/>
      <c r="AX632" s="1060"/>
      <c r="AY632" s="1061"/>
      <c r="BG632">
        <v>24.75</v>
      </c>
    </row>
    <row r="633" spans="2:59" ht="24.75" customHeight="1">
      <c r="B633" s="1118"/>
      <c r="C633" s="1119"/>
      <c r="D633" s="1119"/>
      <c r="E633" s="1119"/>
      <c r="F633" s="1119"/>
      <c r="G633" s="1120"/>
      <c r="H633" s="1053"/>
      <c r="I633" s="1054"/>
      <c r="J633" s="1054"/>
      <c r="K633" s="1054"/>
      <c r="L633" s="1055"/>
      <c r="M633" s="1056"/>
      <c r="N633" s="1057"/>
      <c r="O633" s="1057"/>
      <c r="P633" s="1057"/>
      <c r="Q633" s="1057"/>
      <c r="R633" s="1057"/>
      <c r="S633" s="1057"/>
      <c r="T633" s="1057"/>
      <c r="U633" s="1057"/>
      <c r="V633" s="1057"/>
      <c r="W633" s="1057"/>
      <c r="X633" s="1057"/>
      <c r="Y633" s="1058"/>
      <c r="Z633" s="1059"/>
      <c r="AA633" s="1060"/>
      <c r="AB633" s="1060"/>
      <c r="AC633" s="1060"/>
      <c r="AD633" s="1053"/>
      <c r="AE633" s="1054"/>
      <c r="AF633" s="1054"/>
      <c r="AG633" s="1054"/>
      <c r="AH633" s="1055"/>
      <c r="AI633" s="1056"/>
      <c r="AJ633" s="1057"/>
      <c r="AK633" s="1057"/>
      <c r="AL633" s="1057"/>
      <c r="AM633" s="1057"/>
      <c r="AN633" s="1057"/>
      <c r="AO633" s="1057"/>
      <c r="AP633" s="1057"/>
      <c r="AQ633" s="1057"/>
      <c r="AR633" s="1057"/>
      <c r="AS633" s="1057"/>
      <c r="AT633" s="1057"/>
      <c r="AU633" s="1058"/>
      <c r="AV633" s="1059"/>
      <c r="AW633" s="1060"/>
      <c r="AX633" s="1060"/>
      <c r="AY633" s="1061"/>
      <c r="BG633">
        <v>24.75</v>
      </c>
    </row>
    <row r="634" spans="2:59" ht="24.75" customHeight="1">
      <c r="B634" s="1118"/>
      <c r="C634" s="1119"/>
      <c r="D634" s="1119"/>
      <c r="E634" s="1119"/>
      <c r="F634" s="1119"/>
      <c r="G634" s="1120"/>
      <c r="H634" s="1053"/>
      <c r="I634" s="1054"/>
      <c r="J634" s="1054"/>
      <c r="K634" s="1054"/>
      <c r="L634" s="1055"/>
      <c r="M634" s="1056"/>
      <c r="N634" s="1057"/>
      <c r="O634" s="1057"/>
      <c r="P634" s="1057"/>
      <c r="Q634" s="1057"/>
      <c r="R634" s="1057"/>
      <c r="S634" s="1057"/>
      <c r="T634" s="1057"/>
      <c r="U634" s="1057"/>
      <c r="V634" s="1057"/>
      <c r="W634" s="1057"/>
      <c r="X634" s="1057"/>
      <c r="Y634" s="1058"/>
      <c r="Z634" s="1059"/>
      <c r="AA634" s="1060"/>
      <c r="AB634" s="1060"/>
      <c r="AC634" s="1060"/>
      <c r="AD634" s="1053"/>
      <c r="AE634" s="1054"/>
      <c r="AF634" s="1054"/>
      <c r="AG634" s="1054"/>
      <c r="AH634" s="1055"/>
      <c r="AI634" s="1056"/>
      <c r="AJ634" s="1057"/>
      <c r="AK634" s="1057"/>
      <c r="AL634" s="1057"/>
      <c r="AM634" s="1057"/>
      <c r="AN634" s="1057"/>
      <c r="AO634" s="1057"/>
      <c r="AP634" s="1057"/>
      <c r="AQ634" s="1057"/>
      <c r="AR634" s="1057"/>
      <c r="AS634" s="1057"/>
      <c r="AT634" s="1057"/>
      <c r="AU634" s="1058"/>
      <c r="AV634" s="1059"/>
      <c r="AW634" s="1060"/>
      <c r="AX634" s="1060"/>
      <c r="AY634" s="1061"/>
      <c r="BG634">
        <v>24.75</v>
      </c>
    </row>
    <row r="635" spans="2:59" ht="24.75" customHeight="1">
      <c r="B635" s="1118"/>
      <c r="C635" s="1119"/>
      <c r="D635" s="1119"/>
      <c r="E635" s="1119"/>
      <c r="F635" s="1119"/>
      <c r="G635" s="1120"/>
      <c r="H635" s="1044"/>
      <c r="I635" s="1045"/>
      <c r="J635" s="1045"/>
      <c r="K635" s="1045"/>
      <c r="L635" s="1046"/>
      <c r="M635" s="1047"/>
      <c r="N635" s="1048"/>
      <c r="O635" s="1048"/>
      <c r="P635" s="1048"/>
      <c r="Q635" s="1048"/>
      <c r="R635" s="1048"/>
      <c r="S635" s="1048"/>
      <c r="T635" s="1048"/>
      <c r="U635" s="1048"/>
      <c r="V635" s="1048"/>
      <c r="W635" s="1048"/>
      <c r="X635" s="1048"/>
      <c r="Y635" s="1049"/>
      <c r="Z635" s="1050"/>
      <c r="AA635" s="1051"/>
      <c r="AB635" s="1051"/>
      <c r="AC635" s="1051"/>
      <c r="AD635" s="1044"/>
      <c r="AE635" s="1045"/>
      <c r="AF635" s="1045"/>
      <c r="AG635" s="1045"/>
      <c r="AH635" s="1046"/>
      <c r="AI635" s="1047"/>
      <c r="AJ635" s="1048"/>
      <c r="AK635" s="1048"/>
      <c r="AL635" s="1048"/>
      <c r="AM635" s="1048"/>
      <c r="AN635" s="1048"/>
      <c r="AO635" s="1048"/>
      <c r="AP635" s="1048"/>
      <c r="AQ635" s="1048"/>
      <c r="AR635" s="1048"/>
      <c r="AS635" s="1048"/>
      <c r="AT635" s="1048"/>
      <c r="AU635" s="1049"/>
      <c r="AV635" s="1050"/>
      <c r="AW635" s="1051"/>
      <c r="AX635" s="1051"/>
      <c r="AY635" s="1052"/>
      <c r="BG635">
        <v>24.75</v>
      </c>
    </row>
    <row r="636" spans="2:59" ht="24.75" customHeight="1">
      <c r="B636" s="1118"/>
      <c r="C636" s="1119"/>
      <c r="D636" s="1119"/>
      <c r="E636" s="1119"/>
      <c r="F636" s="1119"/>
      <c r="G636" s="1120"/>
      <c r="H636" s="1086" t="s">
        <v>26</v>
      </c>
      <c r="I636" s="1080"/>
      <c r="J636" s="1080"/>
      <c r="K636" s="1080"/>
      <c r="L636" s="1080"/>
      <c r="M636" s="1087"/>
      <c r="N636" s="1088"/>
      <c r="O636" s="1088"/>
      <c r="P636" s="1088"/>
      <c r="Q636" s="1088"/>
      <c r="R636" s="1088"/>
      <c r="S636" s="1088"/>
      <c r="T636" s="1088"/>
      <c r="U636" s="1088"/>
      <c r="V636" s="1088"/>
      <c r="W636" s="1088"/>
      <c r="X636" s="1088"/>
      <c r="Y636" s="1089"/>
      <c r="Z636" s="1090">
        <f>SUM(Z628:AC635)</f>
        <v>0</v>
      </c>
      <c r="AA636" s="1091"/>
      <c r="AB636" s="1091"/>
      <c r="AC636" s="1092"/>
      <c r="AD636" s="1086" t="s">
        <v>26</v>
      </c>
      <c r="AE636" s="1080"/>
      <c r="AF636" s="1080"/>
      <c r="AG636" s="1080"/>
      <c r="AH636" s="1080"/>
      <c r="AI636" s="1087"/>
      <c r="AJ636" s="1088"/>
      <c r="AK636" s="1088"/>
      <c r="AL636" s="1088"/>
      <c r="AM636" s="1088"/>
      <c r="AN636" s="1088"/>
      <c r="AO636" s="1088"/>
      <c r="AP636" s="1088"/>
      <c r="AQ636" s="1088"/>
      <c r="AR636" s="1088"/>
      <c r="AS636" s="1088"/>
      <c r="AT636" s="1088"/>
      <c r="AU636" s="1089"/>
      <c r="AV636" s="1090">
        <f>SUM(AV628:AY635)</f>
        <v>0</v>
      </c>
      <c r="AW636" s="1091"/>
      <c r="AX636" s="1091"/>
      <c r="AY636" s="1093"/>
      <c r="BG636">
        <v>24.75</v>
      </c>
    </row>
    <row r="637" spans="2:59" ht="24.75" customHeight="1">
      <c r="B637" s="1118"/>
      <c r="C637" s="1119"/>
      <c r="D637" s="1119"/>
      <c r="E637" s="1119"/>
      <c r="F637" s="1119"/>
      <c r="G637" s="1120"/>
      <c r="H637" s="1073" t="s">
        <v>840</v>
      </c>
      <c r="I637" s="1074"/>
      <c r="J637" s="1074"/>
      <c r="K637" s="1074"/>
      <c r="L637" s="1074"/>
      <c r="M637" s="1074"/>
      <c r="N637" s="1074"/>
      <c r="O637" s="1074"/>
      <c r="P637" s="1074"/>
      <c r="Q637" s="1074"/>
      <c r="R637" s="1074"/>
      <c r="S637" s="1074"/>
      <c r="T637" s="1074"/>
      <c r="U637" s="1074"/>
      <c r="V637" s="1074"/>
      <c r="W637" s="1074"/>
      <c r="X637" s="1074"/>
      <c r="Y637" s="1074"/>
      <c r="Z637" s="1074"/>
      <c r="AA637" s="1074"/>
      <c r="AB637" s="1074"/>
      <c r="AC637" s="1075"/>
      <c r="AD637" s="1073" t="s">
        <v>829</v>
      </c>
      <c r="AE637" s="1074"/>
      <c r="AF637" s="1074"/>
      <c r="AG637" s="1074"/>
      <c r="AH637" s="1074"/>
      <c r="AI637" s="1074"/>
      <c r="AJ637" s="1074"/>
      <c r="AK637" s="1074"/>
      <c r="AL637" s="1074"/>
      <c r="AM637" s="1074"/>
      <c r="AN637" s="1074"/>
      <c r="AO637" s="1074"/>
      <c r="AP637" s="1074"/>
      <c r="AQ637" s="1074"/>
      <c r="AR637" s="1074"/>
      <c r="AS637" s="1074"/>
      <c r="AT637" s="1074"/>
      <c r="AU637" s="1074"/>
      <c r="AV637" s="1074"/>
      <c r="AW637" s="1074"/>
      <c r="AX637" s="1074"/>
      <c r="AY637" s="1076"/>
      <c r="BG637">
        <v>24.75</v>
      </c>
    </row>
    <row r="638" spans="2:59" ht="24.75" customHeight="1">
      <c r="B638" s="1118"/>
      <c r="C638" s="1119"/>
      <c r="D638" s="1119"/>
      <c r="E638" s="1119"/>
      <c r="F638" s="1119"/>
      <c r="G638" s="1120"/>
      <c r="H638" s="1077" t="s">
        <v>23</v>
      </c>
      <c r="I638" s="1078"/>
      <c r="J638" s="1078"/>
      <c r="K638" s="1078"/>
      <c r="L638" s="1078"/>
      <c r="M638" s="1079" t="s">
        <v>24</v>
      </c>
      <c r="N638" s="1080"/>
      <c r="O638" s="1080"/>
      <c r="P638" s="1080"/>
      <c r="Q638" s="1080"/>
      <c r="R638" s="1080"/>
      <c r="S638" s="1080"/>
      <c r="T638" s="1080"/>
      <c r="U638" s="1080"/>
      <c r="V638" s="1080"/>
      <c r="W638" s="1080"/>
      <c r="X638" s="1080"/>
      <c r="Y638" s="1081"/>
      <c r="Z638" s="1082" t="s">
        <v>25</v>
      </c>
      <c r="AA638" s="1083"/>
      <c r="AB638" s="1083"/>
      <c r="AC638" s="1084"/>
      <c r="AD638" s="1077" t="s">
        <v>23</v>
      </c>
      <c r="AE638" s="1078"/>
      <c r="AF638" s="1078"/>
      <c r="AG638" s="1078"/>
      <c r="AH638" s="1078"/>
      <c r="AI638" s="1079" t="s">
        <v>24</v>
      </c>
      <c r="AJ638" s="1080"/>
      <c r="AK638" s="1080"/>
      <c r="AL638" s="1080"/>
      <c r="AM638" s="1080"/>
      <c r="AN638" s="1080"/>
      <c r="AO638" s="1080"/>
      <c r="AP638" s="1080"/>
      <c r="AQ638" s="1080"/>
      <c r="AR638" s="1080"/>
      <c r="AS638" s="1080"/>
      <c r="AT638" s="1080"/>
      <c r="AU638" s="1081"/>
      <c r="AV638" s="1082" t="s">
        <v>25</v>
      </c>
      <c r="AW638" s="1083"/>
      <c r="AX638" s="1083"/>
      <c r="AY638" s="1085"/>
      <c r="BG638">
        <v>24.75</v>
      </c>
    </row>
    <row r="639" spans="2:59" ht="24.75" customHeight="1">
      <c r="B639" s="1118"/>
      <c r="C639" s="1119"/>
      <c r="D639" s="1119"/>
      <c r="E639" s="1119"/>
      <c r="F639" s="1119"/>
      <c r="G639" s="1120"/>
      <c r="H639" s="1063"/>
      <c r="I639" s="1064"/>
      <c r="J639" s="1064"/>
      <c r="K639" s="1064"/>
      <c r="L639" s="1065"/>
      <c r="M639" s="1066"/>
      <c r="N639" s="1067"/>
      <c r="O639" s="1067"/>
      <c r="P639" s="1067"/>
      <c r="Q639" s="1067"/>
      <c r="R639" s="1067"/>
      <c r="S639" s="1067"/>
      <c r="T639" s="1067"/>
      <c r="U639" s="1067"/>
      <c r="V639" s="1067"/>
      <c r="W639" s="1067"/>
      <c r="X639" s="1067"/>
      <c r="Y639" s="1068"/>
      <c r="Z639" s="1069"/>
      <c r="AA639" s="1070"/>
      <c r="AB639" s="1070"/>
      <c r="AC639" s="1071"/>
      <c r="AD639" s="1063"/>
      <c r="AE639" s="1064"/>
      <c r="AF639" s="1064"/>
      <c r="AG639" s="1064"/>
      <c r="AH639" s="1065"/>
      <c r="AI639" s="1066"/>
      <c r="AJ639" s="1067"/>
      <c r="AK639" s="1067"/>
      <c r="AL639" s="1067"/>
      <c r="AM639" s="1067"/>
      <c r="AN639" s="1067"/>
      <c r="AO639" s="1067"/>
      <c r="AP639" s="1067"/>
      <c r="AQ639" s="1067"/>
      <c r="AR639" s="1067"/>
      <c r="AS639" s="1067"/>
      <c r="AT639" s="1067"/>
      <c r="AU639" s="1068"/>
      <c r="AV639" s="1069"/>
      <c r="AW639" s="1070"/>
      <c r="AX639" s="1070"/>
      <c r="AY639" s="1072"/>
      <c r="BG639">
        <v>24.75</v>
      </c>
    </row>
    <row r="640" spans="2:59" ht="24.75" customHeight="1">
      <c r="B640" s="1118"/>
      <c r="C640" s="1119"/>
      <c r="D640" s="1119"/>
      <c r="E640" s="1119"/>
      <c r="F640" s="1119"/>
      <c r="G640" s="1120"/>
      <c r="H640" s="1053"/>
      <c r="I640" s="1054"/>
      <c r="J640" s="1054"/>
      <c r="K640" s="1054"/>
      <c r="L640" s="1055"/>
      <c r="M640" s="1056"/>
      <c r="N640" s="1057"/>
      <c r="O640" s="1057"/>
      <c r="P640" s="1057"/>
      <c r="Q640" s="1057"/>
      <c r="R640" s="1057"/>
      <c r="S640" s="1057"/>
      <c r="T640" s="1057"/>
      <c r="U640" s="1057"/>
      <c r="V640" s="1057"/>
      <c r="W640" s="1057"/>
      <c r="X640" s="1057"/>
      <c r="Y640" s="1058"/>
      <c r="Z640" s="1059"/>
      <c r="AA640" s="1060"/>
      <c r="AB640" s="1060"/>
      <c r="AC640" s="1062"/>
      <c r="AD640" s="1053"/>
      <c r="AE640" s="1054"/>
      <c r="AF640" s="1054"/>
      <c r="AG640" s="1054"/>
      <c r="AH640" s="1055"/>
      <c r="AI640" s="1056"/>
      <c r="AJ640" s="1057"/>
      <c r="AK640" s="1057"/>
      <c r="AL640" s="1057"/>
      <c r="AM640" s="1057"/>
      <c r="AN640" s="1057"/>
      <c r="AO640" s="1057"/>
      <c r="AP640" s="1057"/>
      <c r="AQ640" s="1057"/>
      <c r="AR640" s="1057"/>
      <c r="AS640" s="1057"/>
      <c r="AT640" s="1057"/>
      <c r="AU640" s="1058"/>
      <c r="AV640" s="1059"/>
      <c r="AW640" s="1060"/>
      <c r="AX640" s="1060"/>
      <c r="AY640" s="1061"/>
      <c r="BG640">
        <v>24.75</v>
      </c>
    </row>
    <row r="641" spans="2:59" ht="24.75" customHeight="1">
      <c r="B641" s="1118"/>
      <c r="C641" s="1119"/>
      <c r="D641" s="1119"/>
      <c r="E641" s="1119"/>
      <c r="F641" s="1119"/>
      <c r="G641" s="1120"/>
      <c r="H641" s="1053"/>
      <c r="I641" s="1054"/>
      <c r="J641" s="1054"/>
      <c r="K641" s="1054"/>
      <c r="L641" s="1055"/>
      <c r="M641" s="1056"/>
      <c r="N641" s="1057"/>
      <c r="O641" s="1057"/>
      <c r="P641" s="1057"/>
      <c r="Q641" s="1057"/>
      <c r="R641" s="1057"/>
      <c r="S641" s="1057"/>
      <c r="T641" s="1057"/>
      <c r="U641" s="1057"/>
      <c r="V641" s="1057"/>
      <c r="W641" s="1057"/>
      <c r="X641" s="1057"/>
      <c r="Y641" s="1058"/>
      <c r="Z641" s="1059"/>
      <c r="AA641" s="1060"/>
      <c r="AB641" s="1060"/>
      <c r="AC641" s="1062"/>
      <c r="AD641" s="1053"/>
      <c r="AE641" s="1054"/>
      <c r="AF641" s="1054"/>
      <c r="AG641" s="1054"/>
      <c r="AH641" s="1055"/>
      <c r="AI641" s="1056"/>
      <c r="AJ641" s="1057"/>
      <c r="AK641" s="1057"/>
      <c r="AL641" s="1057"/>
      <c r="AM641" s="1057"/>
      <c r="AN641" s="1057"/>
      <c r="AO641" s="1057"/>
      <c r="AP641" s="1057"/>
      <c r="AQ641" s="1057"/>
      <c r="AR641" s="1057"/>
      <c r="AS641" s="1057"/>
      <c r="AT641" s="1057"/>
      <c r="AU641" s="1058"/>
      <c r="AV641" s="1059"/>
      <c r="AW641" s="1060"/>
      <c r="AX641" s="1060"/>
      <c r="AY641" s="1061"/>
      <c r="BG641">
        <v>24.75</v>
      </c>
    </row>
    <row r="642" spans="2:59" ht="24.75" customHeight="1">
      <c r="B642" s="1118"/>
      <c r="C642" s="1119"/>
      <c r="D642" s="1119"/>
      <c r="E642" s="1119"/>
      <c r="F642" s="1119"/>
      <c r="G642" s="1120"/>
      <c r="H642" s="1053"/>
      <c r="I642" s="1054"/>
      <c r="J642" s="1054"/>
      <c r="K642" s="1054"/>
      <c r="L642" s="1055"/>
      <c r="M642" s="1056"/>
      <c r="N642" s="1057"/>
      <c r="O642" s="1057"/>
      <c r="P642" s="1057"/>
      <c r="Q642" s="1057"/>
      <c r="R642" s="1057"/>
      <c r="S642" s="1057"/>
      <c r="T642" s="1057"/>
      <c r="U642" s="1057"/>
      <c r="V642" s="1057"/>
      <c r="W642" s="1057"/>
      <c r="X642" s="1057"/>
      <c r="Y642" s="1058"/>
      <c r="Z642" s="1059"/>
      <c r="AA642" s="1060"/>
      <c r="AB642" s="1060"/>
      <c r="AC642" s="1062"/>
      <c r="AD642" s="1053"/>
      <c r="AE642" s="1054"/>
      <c r="AF642" s="1054"/>
      <c r="AG642" s="1054"/>
      <c r="AH642" s="1055"/>
      <c r="AI642" s="1056"/>
      <c r="AJ642" s="1057"/>
      <c r="AK642" s="1057"/>
      <c r="AL642" s="1057"/>
      <c r="AM642" s="1057"/>
      <c r="AN642" s="1057"/>
      <c r="AO642" s="1057"/>
      <c r="AP642" s="1057"/>
      <c r="AQ642" s="1057"/>
      <c r="AR642" s="1057"/>
      <c r="AS642" s="1057"/>
      <c r="AT642" s="1057"/>
      <c r="AU642" s="1058"/>
      <c r="AV642" s="1059"/>
      <c r="AW642" s="1060"/>
      <c r="AX642" s="1060"/>
      <c r="AY642" s="1061"/>
      <c r="BG642">
        <v>24.75</v>
      </c>
    </row>
    <row r="643" spans="2:59" ht="24.75" customHeight="1">
      <c r="B643" s="1118"/>
      <c r="C643" s="1119"/>
      <c r="D643" s="1119"/>
      <c r="E643" s="1119"/>
      <c r="F643" s="1119"/>
      <c r="G643" s="1120"/>
      <c r="H643" s="1053"/>
      <c r="I643" s="1054"/>
      <c r="J643" s="1054"/>
      <c r="K643" s="1054"/>
      <c r="L643" s="1055"/>
      <c r="M643" s="1056"/>
      <c r="N643" s="1057"/>
      <c r="O643" s="1057"/>
      <c r="P643" s="1057"/>
      <c r="Q643" s="1057"/>
      <c r="R643" s="1057"/>
      <c r="S643" s="1057"/>
      <c r="T643" s="1057"/>
      <c r="U643" s="1057"/>
      <c r="V643" s="1057"/>
      <c r="W643" s="1057"/>
      <c r="X643" s="1057"/>
      <c r="Y643" s="1058"/>
      <c r="Z643" s="1059"/>
      <c r="AA643" s="1060"/>
      <c r="AB643" s="1060"/>
      <c r="AC643" s="1060"/>
      <c r="AD643" s="1053"/>
      <c r="AE643" s="1054"/>
      <c r="AF643" s="1054"/>
      <c r="AG643" s="1054"/>
      <c r="AH643" s="1055"/>
      <c r="AI643" s="1056"/>
      <c r="AJ643" s="1057"/>
      <c r="AK643" s="1057"/>
      <c r="AL643" s="1057"/>
      <c r="AM643" s="1057"/>
      <c r="AN643" s="1057"/>
      <c r="AO643" s="1057"/>
      <c r="AP643" s="1057"/>
      <c r="AQ643" s="1057"/>
      <c r="AR643" s="1057"/>
      <c r="AS643" s="1057"/>
      <c r="AT643" s="1057"/>
      <c r="AU643" s="1058"/>
      <c r="AV643" s="1059"/>
      <c r="AW643" s="1060"/>
      <c r="AX643" s="1060"/>
      <c r="AY643" s="1061"/>
      <c r="BG643">
        <v>24.75</v>
      </c>
    </row>
    <row r="644" spans="2:59" ht="24.75" customHeight="1">
      <c r="B644" s="1118"/>
      <c r="C644" s="1119"/>
      <c r="D644" s="1119"/>
      <c r="E644" s="1119"/>
      <c r="F644" s="1119"/>
      <c r="G644" s="1120"/>
      <c r="H644" s="1053"/>
      <c r="I644" s="1054"/>
      <c r="J644" s="1054"/>
      <c r="K644" s="1054"/>
      <c r="L644" s="1055"/>
      <c r="M644" s="1056"/>
      <c r="N644" s="1057"/>
      <c r="O644" s="1057"/>
      <c r="P644" s="1057"/>
      <c r="Q644" s="1057"/>
      <c r="R644" s="1057"/>
      <c r="S644" s="1057"/>
      <c r="T644" s="1057"/>
      <c r="U644" s="1057"/>
      <c r="V644" s="1057"/>
      <c r="W644" s="1057"/>
      <c r="X644" s="1057"/>
      <c r="Y644" s="1058"/>
      <c r="Z644" s="1059"/>
      <c r="AA644" s="1060"/>
      <c r="AB644" s="1060"/>
      <c r="AC644" s="1060"/>
      <c r="AD644" s="1053"/>
      <c r="AE644" s="1054"/>
      <c r="AF644" s="1054"/>
      <c r="AG644" s="1054"/>
      <c r="AH644" s="1055"/>
      <c r="AI644" s="1056"/>
      <c r="AJ644" s="1057"/>
      <c r="AK644" s="1057"/>
      <c r="AL644" s="1057"/>
      <c r="AM644" s="1057"/>
      <c r="AN644" s="1057"/>
      <c r="AO644" s="1057"/>
      <c r="AP644" s="1057"/>
      <c r="AQ644" s="1057"/>
      <c r="AR644" s="1057"/>
      <c r="AS644" s="1057"/>
      <c r="AT644" s="1057"/>
      <c r="AU644" s="1058"/>
      <c r="AV644" s="1059"/>
      <c r="AW644" s="1060"/>
      <c r="AX644" s="1060"/>
      <c r="AY644" s="1061"/>
      <c r="BG644">
        <v>24.75</v>
      </c>
    </row>
    <row r="645" spans="2:59" ht="24.75" customHeight="1">
      <c r="B645" s="1118"/>
      <c r="C645" s="1119"/>
      <c r="D645" s="1119"/>
      <c r="E645" s="1119"/>
      <c r="F645" s="1119"/>
      <c r="G645" s="1120"/>
      <c r="H645" s="1053"/>
      <c r="I645" s="1054"/>
      <c r="J645" s="1054"/>
      <c r="K645" s="1054"/>
      <c r="L645" s="1055"/>
      <c r="M645" s="1056"/>
      <c r="N645" s="1057"/>
      <c r="O645" s="1057"/>
      <c r="P645" s="1057"/>
      <c r="Q645" s="1057"/>
      <c r="R645" s="1057"/>
      <c r="S645" s="1057"/>
      <c r="T645" s="1057"/>
      <c r="U645" s="1057"/>
      <c r="V645" s="1057"/>
      <c r="W645" s="1057"/>
      <c r="X645" s="1057"/>
      <c r="Y645" s="1058"/>
      <c r="Z645" s="1059"/>
      <c r="AA645" s="1060"/>
      <c r="AB645" s="1060"/>
      <c r="AC645" s="1060"/>
      <c r="AD645" s="1053"/>
      <c r="AE645" s="1054"/>
      <c r="AF645" s="1054"/>
      <c r="AG645" s="1054"/>
      <c r="AH645" s="1055"/>
      <c r="AI645" s="1056"/>
      <c r="AJ645" s="1057"/>
      <c r="AK645" s="1057"/>
      <c r="AL645" s="1057"/>
      <c r="AM645" s="1057"/>
      <c r="AN645" s="1057"/>
      <c r="AO645" s="1057"/>
      <c r="AP645" s="1057"/>
      <c r="AQ645" s="1057"/>
      <c r="AR645" s="1057"/>
      <c r="AS645" s="1057"/>
      <c r="AT645" s="1057"/>
      <c r="AU645" s="1058"/>
      <c r="AV645" s="1059"/>
      <c r="AW645" s="1060"/>
      <c r="AX645" s="1060"/>
      <c r="AY645" s="1061"/>
      <c r="BG645">
        <v>24.75</v>
      </c>
    </row>
    <row r="646" spans="2:59" ht="24.75" customHeight="1">
      <c r="B646" s="1118"/>
      <c r="C646" s="1119"/>
      <c r="D646" s="1119"/>
      <c r="E646" s="1119"/>
      <c r="F646" s="1119"/>
      <c r="G646" s="1120"/>
      <c r="H646" s="1044"/>
      <c r="I646" s="1045"/>
      <c r="J646" s="1045"/>
      <c r="K646" s="1045"/>
      <c r="L646" s="1046"/>
      <c r="M646" s="1047"/>
      <c r="N646" s="1048"/>
      <c r="O646" s="1048"/>
      <c r="P646" s="1048"/>
      <c r="Q646" s="1048"/>
      <c r="R646" s="1048"/>
      <c r="S646" s="1048"/>
      <c r="T646" s="1048"/>
      <c r="U646" s="1048"/>
      <c r="V646" s="1048"/>
      <c r="W646" s="1048"/>
      <c r="X646" s="1048"/>
      <c r="Y646" s="1049"/>
      <c r="Z646" s="1050"/>
      <c r="AA646" s="1051"/>
      <c r="AB646" s="1051"/>
      <c r="AC646" s="1051"/>
      <c r="AD646" s="1044"/>
      <c r="AE646" s="1045"/>
      <c r="AF646" s="1045"/>
      <c r="AG646" s="1045"/>
      <c r="AH646" s="1046"/>
      <c r="AI646" s="1047"/>
      <c r="AJ646" s="1048"/>
      <c r="AK646" s="1048"/>
      <c r="AL646" s="1048"/>
      <c r="AM646" s="1048"/>
      <c r="AN646" s="1048"/>
      <c r="AO646" s="1048"/>
      <c r="AP646" s="1048"/>
      <c r="AQ646" s="1048"/>
      <c r="AR646" s="1048"/>
      <c r="AS646" s="1048"/>
      <c r="AT646" s="1048"/>
      <c r="AU646" s="1049"/>
      <c r="AV646" s="1050"/>
      <c r="AW646" s="1051"/>
      <c r="AX646" s="1051"/>
      <c r="AY646" s="1052"/>
      <c r="BG646">
        <v>24.75</v>
      </c>
    </row>
    <row r="647" spans="2:59" ht="24.75" customHeight="1">
      <c r="B647" s="1118"/>
      <c r="C647" s="1119"/>
      <c r="D647" s="1119"/>
      <c r="E647" s="1119"/>
      <c r="F647" s="1119"/>
      <c r="G647" s="1120"/>
      <c r="H647" s="1086" t="s">
        <v>26</v>
      </c>
      <c r="I647" s="1080"/>
      <c r="J647" s="1080"/>
      <c r="K647" s="1080"/>
      <c r="L647" s="1080"/>
      <c r="M647" s="1087"/>
      <c r="N647" s="1088"/>
      <c r="O647" s="1088"/>
      <c r="P647" s="1088"/>
      <c r="Q647" s="1088"/>
      <c r="R647" s="1088"/>
      <c r="S647" s="1088"/>
      <c r="T647" s="1088"/>
      <c r="U647" s="1088"/>
      <c r="V647" s="1088"/>
      <c r="W647" s="1088"/>
      <c r="X647" s="1088"/>
      <c r="Y647" s="1089"/>
      <c r="Z647" s="1090">
        <f>SUM(Z639:AC646)</f>
        <v>0</v>
      </c>
      <c r="AA647" s="1091"/>
      <c r="AB647" s="1091"/>
      <c r="AC647" s="1092"/>
      <c r="AD647" s="1086" t="s">
        <v>26</v>
      </c>
      <c r="AE647" s="1080"/>
      <c r="AF647" s="1080"/>
      <c r="AG647" s="1080"/>
      <c r="AH647" s="1080"/>
      <c r="AI647" s="1087"/>
      <c r="AJ647" s="1088"/>
      <c r="AK647" s="1088"/>
      <c r="AL647" s="1088"/>
      <c r="AM647" s="1088"/>
      <c r="AN647" s="1088"/>
      <c r="AO647" s="1088"/>
      <c r="AP647" s="1088"/>
      <c r="AQ647" s="1088"/>
      <c r="AR647" s="1088"/>
      <c r="AS647" s="1088"/>
      <c r="AT647" s="1088"/>
      <c r="AU647" s="1089"/>
      <c r="AV647" s="1090">
        <f>SUM(AV639:AY646)</f>
        <v>0</v>
      </c>
      <c r="AW647" s="1091"/>
      <c r="AX647" s="1091"/>
      <c r="AY647" s="1093"/>
      <c r="BG647">
        <v>24.75</v>
      </c>
    </row>
    <row r="648" spans="2:59" ht="24.75" customHeight="1">
      <c r="B648" s="1118"/>
      <c r="C648" s="1119"/>
      <c r="D648" s="1119"/>
      <c r="E648" s="1119"/>
      <c r="F648" s="1119"/>
      <c r="G648" s="1120"/>
      <c r="H648" s="1073" t="s">
        <v>795</v>
      </c>
      <c r="I648" s="1074"/>
      <c r="J648" s="1074"/>
      <c r="K648" s="1074"/>
      <c r="L648" s="1074"/>
      <c r="M648" s="1074"/>
      <c r="N648" s="1074"/>
      <c r="O648" s="1074"/>
      <c r="P648" s="1074"/>
      <c r="Q648" s="1074"/>
      <c r="R648" s="1074"/>
      <c r="S648" s="1074"/>
      <c r="T648" s="1074"/>
      <c r="U648" s="1074"/>
      <c r="V648" s="1074"/>
      <c r="W648" s="1074"/>
      <c r="X648" s="1074"/>
      <c r="Y648" s="1074"/>
      <c r="Z648" s="1074"/>
      <c r="AA648" s="1074"/>
      <c r="AB648" s="1074"/>
      <c r="AC648" s="1075"/>
      <c r="AD648" s="1073" t="s">
        <v>796</v>
      </c>
      <c r="AE648" s="1074"/>
      <c r="AF648" s="1074"/>
      <c r="AG648" s="1074"/>
      <c r="AH648" s="1074"/>
      <c r="AI648" s="1074"/>
      <c r="AJ648" s="1074"/>
      <c r="AK648" s="1074"/>
      <c r="AL648" s="1074"/>
      <c r="AM648" s="1074"/>
      <c r="AN648" s="1074"/>
      <c r="AO648" s="1074"/>
      <c r="AP648" s="1074"/>
      <c r="AQ648" s="1074"/>
      <c r="AR648" s="1074"/>
      <c r="AS648" s="1074"/>
      <c r="AT648" s="1074"/>
      <c r="AU648" s="1074"/>
      <c r="AV648" s="1074"/>
      <c r="AW648" s="1074"/>
      <c r="AX648" s="1074"/>
      <c r="AY648" s="1076"/>
      <c r="BG648">
        <v>24.75</v>
      </c>
    </row>
    <row r="649" spans="2:59" ht="24.75" customHeight="1">
      <c r="B649" s="1118"/>
      <c r="C649" s="1119"/>
      <c r="D649" s="1119"/>
      <c r="E649" s="1119"/>
      <c r="F649" s="1119"/>
      <c r="G649" s="1120"/>
      <c r="H649" s="1077" t="s">
        <v>23</v>
      </c>
      <c r="I649" s="1078"/>
      <c r="J649" s="1078"/>
      <c r="K649" s="1078"/>
      <c r="L649" s="1078"/>
      <c r="M649" s="1079" t="s">
        <v>24</v>
      </c>
      <c r="N649" s="1080"/>
      <c r="O649" s="1080"/>
      <c r="P649" s="1080"/>
      <c r="Q649" s="1080"/>
      <c r="R649" s="1080"/>
      <c r="S649" s="1080"/>
      <c r="T649" s="1080"/>
      <c r="U649" s="1080"/>
      <c r="V649" s="1080"/>
      <c r="W649" s="1080"/>
      <c r="X649" s="1080"/>
      <c r="Y649" s="1081"/>
      <c r="Z649" s="1082" t="s">
        <v>25</v>
      </c>
      <c r="AA649" s="1083"/>
      <c r="AB649" s="1083"/>
      <c r="AC649" s="1084"/>
      <c r="AD649" s="1077" t="s">
        <v>23</v>
      </c>
      <c r="AE649" s="1078"/>
      <c r="AF649" s="1078"/>
      <c r="AG649" s="1078"/>
      <c r="AH649" s="1078"/>
      <c r="AI649" s="1079" t="s">
        <v>24</v>
      </c>
      <c r="AJ649" s="1080"/>
      <c r="AK649" s="1080"/>
      <c r="AL649" s="1080"/>
      <c r="AM649" s="1080"/>
      <c r="AN649" s="1080"/>
      <c r="AO649" s="1080"/>
      <c r="AP649" s="1080"/>
      <c r="AQ649" s="1080"/>
      <c r="AR649" s="1080"/>
      <c r="AS649" s="1080"/>
      <c r="AT649" s="1080"/>
      <c r="AU649" s="1081"/>
      <c r="AV649" s="1082" t="s">
        <v>25</v>
      </c>
      <c r="AW649" s="1083"/>
      <c r="AX649" s="1083"/>
      <c r="AY649" s="1085"/>
      <c r="BG649">
        <v>24.75</v>
      </c>
    </row>
    <row r="650" spans="2:59" ht="24.75" customHeight="1">
      <c r="B650" s="1118"/>
      <c r="C650" s="1119"/>
      <c r="D650" s="1119"/>
      <c r="E650" s="1119"/>
      <c r="F650" s="1119"/>
      <c r="G650" s="1120"/>
      <c r="H650" s="1063"/>
      <c r="I650" s="1064"/>
      <c r="J650" s="1064"/>
      <c r="K650" s="1064"/>
      <c r="L650" s="1065"/>
      <c r="M650" s="1066"/>
      <c r="N650" s="1067"/>
      <c r="O650" s="1067"/>
      <c r="P650" s="1067"/>
      <c r="Q650" s="1067"/>
      <c r="R650" s="1067"/>
      <c r="S650" s="1067"/>
      <c r="T650" s="1067"/>
      <c r="U650" s="1067"/>
      <c r="V650" s="1067"/>
      <c r="W650" s="1067"/>
      <c r="X650" s="1067"/>
      <c r="Y650" s="1068"/>
      <c r="Z650" s="1069"/>
      <c r="AA650" s="1070"/>
      <c r="AB650" s="1070"/>
      <c r="AC650" s="1071"/>
      <c r="AD650" s="1063"/>
      <c r="AE650" s="1064"/>
      <c r="AF650" s="1064"/>
      <c r="AG650" s="1064"/>
      <c r="AH650" s="1065"/>
      <c r="AI650" s="1066"/>
      <c r="AJ650" s="1067"/>
      <c r="AK650" s="1067"/>
      <c r="AL650" s="1067"/>
      <c r="AM650" s="1067"/>
      <c r="AN650" s="1067"/>
      <c r="AO650" s="1067"/>
      <c r="AP650" s="1067"/>
      <c r="AQ650" s="1067"/>
      <c r="AR650" s="1067"/>
      <c r="AS650" s="1067"/>
      <c r="AT650" s="1067"/>
      <c r="AU650" s="1068"/>
      <c r="AV650" s="1069"/>
      <c r="AW650" s="1070"/>
      <c r="AX650" s="1070"/>
      <c r="AY650" s="1072"/>
      <c r="BG650">
        <v>24.75</v>
      </c>
    </row>
    <row r="651" spans="2:59" ht="24.75" customHeight="1">
      <c r="B651" s="1118"/>
      <c r="C651" s="1119"/>
      <c r="D651" s="1119"/>
      <c r="E651" s="1119"/>
      <c r="F651" s="1119"/>
      <c r="G651" s="1120"/>
      <c r="H651" s="1053"/>
      <c r="I651" s="1054"/>
      <c r="J651" s="1054"/>
      <c r="K651" s="1054"/>
      <c r="L651" s="1055"/>
      <c r="M651" s="1056"/>
      <c r="N651" s="1057"/>
      <c r="O651" s="1057"/>
      <c r="P651" s="1057"/>
      <c r="Q651" s="1057"/>
      <c r="R651" s="1057"/>
      <c r="S651" s="1057"/>
      <c r="T651" s="1057"/>
      <c r="U651" s="1057"/>
      <c r="V651" s="1057"/>
      <c r="W651" s="1057"/>
      <c r="X651" s="1057"/>
      <c r="Y651" s="1058"/>
      <c r="Z651" s="1059"/>
      <c r="AA651" s="1060"/>
      <c r="AB651" s="1060"/>
      <c r="AC651" s="1062"/>
      <c r="AD651" s="1053"/>
      <c r="AE651" s="1054"/>
      <c r="AF651" s="1054"/>
      <c r="AG651" s="1054"/>
      <c r="AH651" s="1055"/>
      <c r="AI651" s="1056"/>
      <c r="AJ651" s="1057"/>
      <c r="AK651" s="1057"/>
      <c r="AL651" s="1057"/>
      <c r="AM651" s="1057"/>
      <c r="AN651" s="1057"/>
      <c r="AO651" s="1057"/>
      <c r="AP651" s="1057"/>
      <c r="AQ651" s="1057"/>
      <c r="AR651" s="1057"/>
      <c r="AS651" s="1057"/>
      <c r="AT651" s="1057"/>
      <c r="AU651" s="1058"/>
      <c r="AV651" s="1059"/>
      <c r="AW651" s="1060"/>
      <c r="AX651" s="1060"/>
      <c r="AY651" s="1061"/>
      <c r="BG651">
        <v>24.75</v>
      </c>
    </row>
    <row r="652" spans="2:59" ht="24.75" customHeight="1">
      <c r="B652" s="1118"/>
      <c r="C652" s="1119"/>
      <c r="D652" s="1119"/>
      <c r="E652" s="1119"/>
      <c r="F652" s="1119"/>
      <c r="G652" s="1120"/>
      <c r="H652" s="1053"/>
      <c r="I652" s="1054"/>
      <c r="J652" s="1054"/>
      <c r="K652" s="1054"/>
      <c r="L652" s="1055"/>
      <c r="M652" s="1056"/>
      <c r="N652" s="1057"/>
      <c r="O652" s="1057"/>
      <c r="P652" s="1057"/>
      <c r="Q652" s="1057"/>
      <c r="R652" s="1057"/>
      <c r="S652" s="1057"/>
      <c r="T652" s="1057"/>
      <c r="U652" s="1057"/>
      <c r="V652" s="1057"/>
      <c r="W652" s="1057"/>
      <c r="X652" s="1057"/>
      <c r="Y652" s="1058"/>
      <c r="Z652" s="1059"/>
      <c r="AA652" s="1060"/>
      <c r="AB652" s="1060"/>
      <c r="AC652" s="1062"/>
      <c r="AD652" s="1053"/>
      <c r="AE652" s="1054"/>
      <c r="AF652" s="1054"/>
      <c r="AG652" s="1054"/>
      <c r="AH652" s="1055"/>
      <c r="AI652" s="1056"/>
      <c r="AJ652" s="1057"/>
      <c r="AK652" s="1057"/>
      <c r="AL652" s="1057"/>
      <c r="AM652" s="1057"/>
      <c r="AN652" s="1057"/>
      <c r="AO652" s="1057"/>
      <c r="AP652" s="1057"/>
      <c r="AQ652" s="1057"/>
      <c r="AR652" s="1057"/>
      <c r="AS652" s="1057"/>
      <c r="AT652" s="1057"/>
      <c r="AU652" s="1058"/>
      <c r="AV652" s="1059"/>
      <c r="AW652" s="1060"/>
      <c r="AX652" s="1060"/>
      <c r="AY652" s="1061"/>
      <c r="BG652">
        <v>24.75</v>
      </c>
    </row>
    <row r="653" spans="2:59" ht="24.75" customHeight="1">
      <c r="B653" s="1118"/>
      <c r="C653" s="1119"/>
      <c r="D653" s="1119"/>
      <c r="E653" s="1119"/>
      <c r="F653" s="1119"/>
      <c r="G653" s="1120"/>
      <c r="H653" s="1053"/>
      <c r="I653" s="1054"/>
      <c r="J653" s="1054"/>
      <c r="K653" s="1054"/>
      <c r="L653" s="1055"/>
      <c r="M653" s="1056"/>
      <c r="N653" s="1057"/>
      <c r="O653" s="1057"/>
      <c r="P653" s="1057"/>
      <c r="Q653" s="1057"/>
      <c r="R653" s="1057"/>
      <c r="S653" s="1057"/>
      <c r="T653" s="1057"/>
      <c r="U653" s="1057"/>
      <c r="V653" s="1057"/>
      <c r="W653" s="1057"/>
      <c r="X653" s="1057"/>
      <c r="Y653" s="1058"/>
      <c r="Z653" s="1059"/>
      <c r="AA653" s="1060"/>
      <c r="AB653" s="1060"/>
      <c r="AC653" s="1062"/>
      <c r="AD653" s="1053"/>
      <c r="AE653" s="1054"/>
      <c r="AF653" s="1054"/>
      <c r="AG653" s="1054"/>
      <c r="AH653" s="1055"/>
      <c r="AI653" s="1056"/>
      <c r="AJ653" s="1057"/>
      <c r="AK653" s="1057"/>
      <c r="AL653" s="1057"/>
      <c r="AM653" s="1057"/>
      <c r="AN653" s="1057"/>
      <c r="AO653" s="1057"/>
      <c r="AP653" s="1057"/>
      <c r="AQ653" s="1057"/>
      <c r="AR653" s="1057"/>
      <c r="AS653" s="1057"/>
      <c r="AT653" s="1057"/>
      <c r="AU653" s="1058"/>
      <c r="AV653" s="1059"/>
      <c r="AW653" s="1060"/>
      <c r="AX653" s="1060"/>
      <c r="AY653" s="1061"/>
      <c r="BG653">
        <v>24.75</v>
      </c>
    </row>
    <row r="654" spans="2:59" ht="24.75" customHeight="1">
      <c r="B654" s="1118"/>
      <c r="C654" s="1119"/>
      <c r="D654" s="1119"/>
      <c r="E654" s="1119"/>
      <c r="F654" s="1119"/>
      <c r="G654" s="1120"/>
      <c r="H654" s="1053"/>
      <c r="I654" s="1054"/>
      <c r="J654" s="1054"/>
      <c r="K654" s="1054"/>
      <c r="L654" s="1055"/>
      <c r="M654" s="1056"/>
      <c r="N654" s="1057"/>
      <c r="O654" s="1057"/>
      <c r="P654" s="1057"/>
      <c r="Q654" s="1057"/>
      <c r="R654" s="1057"/>
      <c r="S654" s="1057"/>
      <c r="T654" s="1057"/>
      <c r="U654" s="1057"/>
      <c r="V654" s="1057"/>
      <c r="W654" s="1057"/>
      <c r="X654" s="1057"/>
      <c r="Y654" s="1058"/>
      <c r="Z654" s="1059"/>
      <c r="AA654" s="1060"/>
      <c r="AB654" s="1060"/>
      <c r="AC654" s="1060"/>
      <c r="AD654" s="1053"/>
      <c r="AE654" s="1054"/>
      <c r="AF654" s="1054"/>
      <c r="AG654" s="1054"/>
      <c r="AH654" s="1055"/>
      <c r="AI654" s="1056"/>
      <c r="AJ654" s="1057"/>
      <c r="AK654" s="1057"/>
      <c r="AL654" s="1057"/>
      <c r="AM654" s="1057"/>
      <c r="AN654" s="1057"/>
      <c r="AO654" s="1057"/>
      <c r="AP654" s="1057"/>
      <c r="AQ654" s="1057"/>
      <c r="AR654" s="1057"/>
      <c r="AS654" s="1057"/>
      <c r="AT654" s="1057"/>
      <c r="AU654" s="1058"/>
      <c r="AV654" s="1059"/>
      <c r="AW654" s="1060"/>
      <c r="AX654" s="1060"/>
      <c r="AY654" s="1061"/>
      <c r="BG654">
        <v>24.75</v>
      </c>
    </row>
    <row r="655" spans="2:59" ht="24.75" customHeight="1">
      <c r="B655" s="1118"/>
      <c r="C655" s="1119"/>
      <c r="D655" s="1119"/>
      <c r="E655" s="1119"/>
      <c r="F655" s="1119"/>
      <c r="G655" s="1120"/>
      <c r="H655" s="1053"/>
      <c r="I655" s="1054"/>
      <c r="J655" s="1054"/>
      <c r="K655" s="1054"/>
      <c r="L655" s="1055"/>
      <c r="M655" s="1056"/>
      <c r="N655" s="1057"/>
      <c r="O655" s="1057"/>
      <c r="P655" s="1057"/>
      <c r="Q655" s="1057"/>
      <c r="R655" s="1057"/>
      <c r="S655" s="1057"/>
      <c r="T655" s="1057"/>
      <c r="U655" s="1057"/>
      <c r="V655" s="1057"/>
      <c r="W655" s="1057"/>
      <c r="X655" s="1057"/>
      <c r="Y655" s="1058"/>
      <c r="Z655" s="1059"/>
      <c r="AA655" s="1060"/>
      <c r="AB655" s="1060"/>
      <c r="AC655" s="1060"/>
      <c r="AD655" s="1053"/>
      <c r="AE655" s="1054"/>
      <c r="AF655" s="1054"/>
      <c r="AG655" s="1054"/>
      <c r="AH655" s="1055"/>
      <c r="AI655" s="1056"/>
      <c r="AJ655" s="1057"/>
      <c r="AK655" s="1057"/>
      <c r="AL655" s="1057"/>
      <c r="AM655" s="1057"/>
      <c r="AN655" s="1057"/>
      <c r="AO655" s="1057"/>
      <c r="AP655" s="1057"/>
      <c r="AQ655" s="1057"/>
      <c r="AR655" s="1057"/>
      <c r="AS655" s="1057"/>
      <c r="AT655" s="1057"/>
      <c r="AU655" s="1058"/>
      <c r="AV655" s="1059"/>
      <c r="AW655" s="1060"/>
      <c r="AX655" s="1060"/>
      <c r="AY655" s="1061"/>
      <c r="BG655">
        <v>24.75</v>
      </c>
    </row>
    <row r="656" spans="2:59" ht="24.75" customHeight="1">
      <c r="B656" s="1118"/>
      <c r="C656" s="1119"/>
      <c r="D656" s="1119"/>
      <c r="E656" s="1119"/>
      <c r="F656" s="1119"/>
      <c r="G656" s="1120"/>
      <c r="H656" s="1053"/>
      <c r="I656" s="1054"/>
      <c r="J656" s="1054"/>
      <c r="K656" s="1054"/>
      <c r="L656" s="1055"/>
      <c r="M656" s="1056"/>
      <c r="N656" s="1057"/>
      <c r="O656" s="1057"/>
      <c r="P656" s="1057"/>
      <c r="Q656" s="1057"/>
      <c r="R656" s="1057"/>
      <c r="S656" s="1057"/>
      <c r="T656" s="1057"/>
      <c r="U656" s="1057"/>
      <c r="V656" s="1057"/>
      <c r="W656" s="1057"/>
      <c r="X656" s="1057"/>
      <c r="Y656" s="1058"/>
      <c r="Z656" s="1059"/>
      <c r="AA656" s="1060"/>
      <c r="AB656" s="1060"/>
      <c r="AC656" s="1060"/>
      <c r="AD656" s="1053"/>
      <c r="AE656" s="1054"/>
      <c r="AF656" s="1054"/>
      <c r="AG656" s="1054"/>
      <c r="AH656" s="1055"/>
      <c r="AI656" s="1056"/>
      <c r="AJ656" s="1057"/>
      <c r="AK656" s="1057"/>
      <c r="AL656" s="1057"/>
      <c r="AM656" s="1057"/>
      <c r="AN656" s="1057"/>
      <c r="AO656" s="1057"/>
      <c r="AP656" s="1057"/>
      <c r="AQ656" s="1057"/>
      <c r="AR656" s="1057"/>
      <c r="AS656" s="1057"/>
      <c r="AT656" s="1057"/>
      <c r="AU656" s="1058"/>
      <c r="AV656" s="1059"/>
      <c r="AW656" s="1060"/>
      <c r="AX656" s="1060"/>
      <c r="AY656" s="1061"/>
      <c r="BG656">
        <v>24.75</v>
      </c>
    </row>
    <row r="657" spans="2:59" ht="24.75" customHeight="1">
      <c r="B657" s="1118"/>
      <c r="C657" s="1119"/>
      <c r="D657" s="1119"/>
      <c r="E657" s="1119"/>
      <c r="F657" s="1119"/>
      <c r="G657" s="1120"/>
      <c r="H657" s="1044"/>
      <c r="I657" s="1045"/>
      <c r="J657" s="1045"/>
      <c r="K657" s="1045"/>
      <c r="L657" s="1046"/>
      <c r="M657" s="1047"/>
      <c r="N657" s="1048"/>
      <c r="O657" s="1048"/>
      <c r="P657" s="1048"/>
      <c r="Q657" s="1048"/>
      <c r="R657" s="1048"/>
      <c r="S657" s="1048"/>
      <c r="T657" s="1048"/>
      <c r="U657" s="1048"/>
      <c r="V657" s="1048"/>
      <c r="W657" s="1048"/>
      <c r="X657" s="1048"/>
      <c r="Y657" s="1049"/>
      <c r="Z657" s="1050"/>
      <c r="AA657" s="1051"/>
      <c r="AB657" s="1051"/>
      <c r="AC657" s="1051"/>
      <c r="AD657" s="1044"/>
      <c r="AE657" s="1045"/>
      <c r="AF657" s="1045"/>
      <c r="AG657" s="1045"/>
      <c r="AH657" s="1046"/>
      <c r="AI657" s="1047"/>
      <c r="AJ657" s="1048"/>
      <c r="AK657" s="1048"/>
      <c r="AL657" s="1048"/>
      <c r="AM657" s="1048"/>
      <c r="AN657" s="1048"/>
      <c r="AO657" s="1048"/>
      <c r="AP657" s="1048"/>
      <c r="AQ657" s="1048"/>
      <c r="AR657" s="1048"/>
      <c r="AS657" s="1048"/>
      <c r="AT657" s="1048"/>
      <c r="AU657" s="1049"/>
      <c r="AV657" s="1050"/>
      <c r="AW657" s="1051"/>
      <c r="AX657" s="1051"/>
      <c r="AY657" s="1052"/>
      <c r="BG657">
        <v>24.75</v>
      </c>
    </row>
    <row r="658" spans="2:59" ht="24.75" customHeight="1" thickBot="1">
      <c r="B658" s="1121"/>
      <c r="C658" s="1122"/>
      <c r="D658" s="1122"/>
      <c r="E658" s="1122"/>
      <c r="F658" s="1122"/>
      <c r="G658" s="1123"/>
      <c r="H658" s="1035" t="s">
        <v>26</v>
      </c>
      <c r="I658" s="1036"/>
      <c r="J658" s="1036"/>
      <c r="K658" s="1036"/>
      <c r="L658" s="1036"/>
      <c r="M658" s="1037"/>
      <c r="N658" s="1038"/>
      <c r="O658" s="1038"/>
      <c r="P658" s="1038"/>
      <c r="Q658" s="1038"/>
      <c r="R658" s="1038"/>
      <c r="S658" s="1038"/>
      <c r="T658" s="1038"/>
      <c r="U658" s="1038"/>
      <c r="V658" s="1038"/>
      <c r="W658" s="1038"/>
      <c r="X658" s="1038"/>
      <c r="Y658" s="1039"/>
      <c r="Z658" s="1040">
        <f>SUM(Z650:AC657)</f>
        <v>0</v>
      </c>
      <c r="AA658" s="1041"/>
      <c r="AB658" s="1041"/>
      <c r="AC658" s="1042"/>
      <c r="AD658" s="1035" t="s">
        <v>26</v>
      </c>
      <c r="AE658" s="1036"/>
      <c r="AF658" s="1036"/>
      <c r="AG658" s="1036"/>
      <c r="AH658" s="1036"/>
      <c r="AI658" s="1037"/>
      <c r="AJ658" s="1038"/>
      <c r="AK658" s="1038"/>
      <c r="AL658" s="1038"/>
      <c r="AM658" s="1038"/>
      <c r="AN658" s="1038"/>
      <c r="AO658" s="1038"/>
      <c r="AP658" s="1038"/>
      <c r="AQ658" s="1038"/>
      <c r="AR658" s="1038"/>
      <c r="AS658" s="1038"/>
      <c r="AT658" s="1038"/>
      <c r="AU658" s="1039"/>
      <c r="AV658" s="1040">
        <f>SUM(AV650:AY657)</f>
        <v>0</v>
      </c>
      <c r="AW658" s="1041"/>
      <c r="AX658" s="1041"/>
      <c r="AY658" s="1043"/>
      <c r="BG658">
        <v>24.75</v>
      </c>
    </row>
    <row r="659" spans="2:59" ht="13.5" customHeight="1">
      <c r="BG659">
        <v>13.5</v>
      </c>
    </row>
    <row r="660" spans="2:59" ht="23.25" customHeight="1">
      <c r="B660" s="186" t="s">
        <v>100</v>
      </c>
      <c r="C660" s="186"/>
      <c r="D660" s="186"/>
      <c r="E660" s="187"/>
      <c r="F660" s="187"/>
      <c r="G660" s="1032" t="str">
        <f>H614</f>
        <v>在外公館査証担当臨時職員等関係経費</v>
      </c>
      <c r="H660" s="1032"/>
      <c r="I660" s="1032"/>
      <c r="J660" s="1032"/>
      <c r="K660" s="1032"/>
      <c r="L660" s="1032"/>
      <c r="M660" s="1032"/>
      <c r="N660" s="1032"/>
      <c r="O660" s="1032"/>
      <c r="P660" s="1032"/>
      <c r="Q660" s="1032"/>
      <c r="R660" s="1032"/>
      <c r="S660" s="1032"/>
      <c r="T660" s="1032"/>
      <c r="U660" s="1032"/>
      <c r="V660" s="1032"/>
      <c r="W660" s="1032"/>
      <c r="X660" s="1032"/>
      <c r="Y660" s="1032"/>
      <c r="Z660" s="1032"/>
      <c r="AA660" s="1032"/>
      <c r="AB660" s="1032"/>
      <c r="AC660" s="1032"/>
      <c r="AD660" s="1032"/>
      <c r="AE660" s="1032"/>
      <c r="AF660" s="1032"/>
      <c r="AG660" s="1032"/>
      <c r="AH660" s="1032"/>
      <c r="AI660" s="1032"/>
      <c r="AJ660" s="1032"/>
      <c r="AK660" s="1032"/>
      <c r="AL660" s="1032"/>
      <c r="AM660" s="1032"/>
      <c r="AN660" s="1032"/>
      <c r="AO660" s="1032"/>
      <c r="AP660" s="1032"/>
      <c r="AQ660" s="1032"/>
      <c r="AR660" s="1032"/>
      <c r="AS660" s="1032"/>
      <c r="AT660" s="1032"/>
      <c r="AU660" s="1032"/>
      <c r="AV660" s="1032"/>
      <c r="AW660" s="1032"/>
      <c r="AX660" s="1032"/>
      <c r="AY660" s="187"/>
      <c r="BG660">
        <v>23.25</v>
      </c>
    </row>
    <row r="661" spans="2:59" ht="14.25" customHeight="1">
      <c r="C661" s="174" t="s">
        <v>797</v>
      </c>
      <c r="BG661">
        <v>14.25</v>
      </c>
    </row>
    <row r="662" spans="2:59" ht="13.5" customHeight="1">
      <c r="BG662">
        <v>13.5</v>
      </c>
    </row>
    <row r="663" spans="2:59" ht="34.5" customHeight="1">
      <c r="B663" s="1028"/>
      <c r="C663" s="1028"/>
      <c r="D663" s="1033" t="s">
        <v>799</v>
      </c>
      <c r="E663" s="1033"/>
      <c r="F663" s="1033"/>
      <c r="G663" s="1033"/>
      <c r="H663" s="1033"/>
      <c r="I663" s="1033"/>
      <c r="J663" s="1033"/>
      <c r="K663" s="1033"/>
      <c r="L663" s="1033"/>
      <c r="M663" s="1033"/>
      <c r="N663" s="1033" t="s">
        <v>800</v>
      </c>
      <c r="O663" s="1033"/>
      <c r="P663" s="1033"/>
      <c r="Q663" s="1033"/>
      <c r="R663" s="1033"/>
      <c r="S663" s="1033"/>
      <c r="T663" s="1033"/>
      <c r="U663" s="1033"/>
      <c r="V663" s="1033"/>
      <c r="W663" s="1033"/>
      <c r="X663" s="1033"/>
      <c r="Y663" s="1033"/>
      <c r="Z663" s="1033"/>
      <c r="AA663" s="1033"/>
      <c r="AB663" s="1033"/>
      <c r="AC663" s="1033"/>
      <c r="AD663" s="1033"/>
      <c r="AE663" s="1033"/>
      <c r="AF663" s="1033"/>
      <c r="AG663" s="1033"/>
      <c r="AH663" s="1033"/>
      <c r="AI663" s="1033"/>
      <c r="AJ663" s="1033"/>
      <c r="AK663" s="1033"/>
      <c r="AL663" s="1034" t="s">
        <v>801</v>
      </c>
      <c r="AM663" s="1033"/>
      <c r="AN663" s="1033"/>
      <c r="AO663" s="1033"/>
      <c r="AP663" s="1033"/>
      <c r="AQ663" s="1033"/>
      <c r="AR663" s="1033" t="s">
        <v>27</v>
      </c>
      <c r="AS663" s="1033"/>
      <c r="AT663" s="1033"/>
      <c r="AU663" s="1033"/>
      <c r="AV663" s="1033" t="s">
        <v>28</v>
      </c>
      <c r="AW663" s="1033"/>
      <c r="AX663" s="1033"/>
      <c r="BG663">
        <v>34.5</v>
      </c>
    </row>
    <row r="664" spans="2:59" ht="24" customHeight="1">
      <c r="B664" s="1028">
        <v>1</v>
      </c>
      <c r="C664" s="1028">
        <v>1</v>
      </c>
      <c r="D664" s="1029" t="s">
        <v>1551</v>
      </c>
      <c r="E664" s="1029"/>
      <c r="F664" s="1029"/>
      <c r="G664" s="1029"/>
      <c r="H664" s="1029"/>
      <c r="I664" s="1029"/>
      <c r="J664" s="1029"/>
      <c r="K664" s="1029"/>
      <c r="L664" s="1029"/>
      <c r="M664" s="1029"/>
      <c r="N664" s="1029" t="s">
        <v>1552</v>
      </c>
      <c r="O664" s="1029"/>
      <c r="P664" s="1029"/>
      <c r="Q664" s="1029"/>
      <c r="R664" s="1029"/>
      <c r="S664" s="1029"/>
      <c r="T664" s="1029"/>
      <c r="U664" s="1029"/>
      <c r="V664" s="1029"/>
      <c r="W664" s="1029"/>
      <c r="X664" s="1029"/>
      <c r="Y664" s="1029"/>
      <c r="Z664" s="1029"/>
      <c r="AA664" s="1029"/>
      <c r="AB664" s="1029"/>
      <c r="AC664" s="1029"/>
      <c r="AD664" s="1029"/>
      <c r="AE664" s="1029"/>
      <c r="AF664" s="1029"/>
      <c r="AG664" s="1029"/>
      <c r="AH664" s="1029"/>
      <c r="AI664" s="1029"/>
      <c r="AJ664" s="1029"/>
      <c r="AK664" s="1029"/>
      <c r="AL664" s="1030">
        <v>1</v>
      </c>
      <c r="AM664" s="1029"/>
      <c r="AN664" s="1029"/>
      <c r="AO664" s="1029"/>
      <c r="AP664" s="1029"/>
      <c r="AQ664" s="1029"/>
      <c r="AR664" s="1031" t="s">
        <v>816</v>
      </c>
      <c r="AS664" s="1031"/>
      <c r="AT664" s="1031"/>
      <c r="AU664" s="1031"/>
      <c r="AV664" s="1031" t="s">
        <v>816</v>
      </c>
      <c r="AW664" s="1031"/>
      <c r="AX664" s="1031"/>
      <c r="BG664">
        <v>24</v>
      </c>
    </row>
    <row r="665" spans="2:59" ht="24" customHeight="1">
      <c r="B665" s="1028">
        <v>2</v>
      </c>
      <c r="C665" s="1028">
        <v>1</v>
      </c>
      <c r="D665" s="1029" t="s">
        <v>1553</v>
      </c>
      <c r="E665" s="1029"/>
      <c r="F665" s="1029"/>
      <c r="G665" s="1029"/>
      <c r="H665" s="1029"/>
      <c r="I665" s="1029"/>
      <c r="J665" s="1029"/>
      <c r="K665" s="1029"/>
      <c r="L665" s="1029"/>
      <c r="M665" s="1029"/>
      <c r="N665" s="1029" t="s">
        <v>1554</v>
      </c>
      <c r="O665" s="1029"/>
      <c r="P665" s="1029"/>
      <c r="Q665" s="1029"/>
      <c r="R665" s="1029"/>
      <c r="S665" s="1029"/>
      <c r="T665" s="1029"/>
      <c r="U665" s="1029"/>
      <c r="V665" s="1029"/>
      <c r="W665" s="1029"/>
      <c r="X665" s="1029"/>
      <c r="Y665" s="1029"/>
      <c r="Z665" s="1029"/>
      <c r="AA665" s="1029"/>
      <c r="AB665" s="1029"/>
      <c r="AC665" s="1029"/>
      <c r="AD665" s="1029"/>
      <c r="AE665" s="1029"/>
      <c r="AF665" s="1029"/>
      <c r="AG665" s="1029"/>
      <c r="AH665" s="1029"/>
      <c r="AI665" s="1029"/>
      <c r="AJ665" s="1029"/>
      <c r="AK665" s="1029"/>
      <c r="AL665" s="1030">
        <v>1</v>
      </c>
      <c r="AM665" s="1029"/>
      <c r="AN665" s="1029"/>
      <c r="AO665" s="1029"/>
      <c r="AP665" s="1029"/>
      <c r="AQ665" s="1029"/>
      <c r="AR665" s="1031" t="s">
        <v>816</v>
      </c>
      <c r="AS665" s="1031"/>
      <c r="AT665" s="1031"/>
      <c r="AU665" s="1031"/>
      <c r="AV665" s="1031" t="s">
        <v>816</v>
      </c>
      <c r="AW665" s="1031"/>
      <c r="AX665" s="1031"/>
      <c r="BG665">
        <v>24</v>
      </c>
    </row>
    <row r="666" spans="2:59" ht="24" customHeight="1">
      <c r="B666" s="1028">
        <v>3</v>
      </c>
      <c r="C666" s="1028">
        <v>1</v>
      </c>
      <c r="D666" s="1029" t="s">
        <v>1555</v>
      </c>
      <c r="E666" s="1029"/>
      <c r="F666" s="1029"/>
      <c r="G666" s="1029"/>
      <c r="H666" s="1029"/>
      <c r="I666" s="1029"/>
      <c r="J666" s="1029"/>
      <c r="K666" s="1029"/>
      <c r="L666" s="1029"/>
      <c r="M666" s="1029"/>
      <c r="N666" s="1029" t="s">
        <v>1554</v>
      </c>
      <c r="O666" s="1029"/>
      <c r="P666" s="1029"/>
      <c r="Q666" s="1029"/>
      <c r="R666" s="1029"/>
      <c r="S666" s="1029"/>
      <c r="T666" s="1029"/>
      <c r="U666" s="1029"/>
      <c r="V666" s="1029"/>
      <c r="W666" s="1029"/>
      <c r="X666" s="1029"/>
      <c r="Y666" s="1029"/>
      <c r="Z666" s="1029"/>
      <c r="AA666" s="1029"/>
      <c r="AB666" s="1029"/>
      <c r="AC666" s="1029"/>
      <c r="AD666" s="1029"/>
      <c r="AE666" s="1029"/>
      <c r="AF666" s="1029"/>
      <c r="AG666" s="1029"/>
      <c r="AH666" s="1029"/>
      <c r="AI666" s="1029"/>
      <c r="AJ666" s="1029"/>
      <c r="AK666" s="1029"/>
      <c r="AL666" s="1030">
        <v>1</v>
      </c>
      <c r="AM666" s="1029"/>
      <c r="AN666" s="1029"/>
      <c r="AO666" s="1029"/>
      <c r="AP666" s="1029"/>
      <c r="AQ666" s="1029"/>
      <c r="AR666" s="1031" t="s">
        <v>816</v>
      </c>
      <c r="AS666" s="1031"/>
      <c r="AT666" s="1031"/>
      <c r="AU666" s="1031"/>
      <c r="AV666" s="1031" t="s">
        <v>816</v>
      </c>
      <c r="AW666" s="1031"/>
      <c r="AX666" s="1031"/>
      <c r="BG666">
        <v>24</v>
      </c>
    </row>
    <row r="667" spans="2:59" ht="24" customHeight="1">
      <c r="B667" s="1028">
        <v>4</v>
      </c>
      <c r="C667" s="1028">
        <v>1</v>
      </c>
      <c r="D667" s="1029" t="s">
        <v>1556</v>
      </c>
      <c r="E667" s="1029"/>
      <c r="F667" s="1029"/>
      <c r="G667" s="1029"/>
      <c r="H667" s="1029"/>
      <c r="I667" s="1029"/>
      <c r="J667" s="1029"/>
      <c r="K667" s="1029"/>
      <c r="L667" s="1029"/>
      <c r="M667" s="1029"/>
      <c r="N667" s="1029" t="s">
        <v>1557</v>
      </c>
      <c r="O667" s="1029"/>
      <c r="P667" s="1029"/>
      <c r="Q667" s="1029"/>
      <c r="R667" s="1029"/>
      <c r="S667" s="1029"/>
      <c r="T667" s="1029"/>
      <c r="U667" s="1029"/>
      <c r="V667" s="1029"/>
      <c r="W667" s="1029"/>
      <c r="X667" s="1029"/>
      <c r="Y667" s="1029"/>
      <c r="Z667" s="1029"/>
      <c r="AA667" s="1029"/>
      <c r="AB667" s="1029"/>
      <c r="AC667" s="1029"/>
      <c r="AD667" s="1029"/>
      <c r="AE667" s="1029"/>
      <c r="AF667" s="1029"/>
      <c r="AG667" s="1029"/>
      <c r="AH667" s="1029"/>
      <c r="AI667" s="1029"/>
      <c r="AJ667" s="1029"/>
      <c r="AK667" s="1029"/>
      <c r="AL667" s="1030">
        <v>0.9</v>
      </c>
      <c r="AM667" s="1029"/>
      <c r="AN667" s="1029"/>
      <c r="AO667" s="1029"/>
      <c r="AP667" s="1029"/>
      <c r="AQ667" s="1029"/>
      <c r="AR667" s="1031" t="s">
        <v>816</v>
      </c>
      <c r="AS667" s="1031"/>
      <c r="AT667" s="1031"/>
      <c r="AU667" s="1031"/>
      <c r="AV667" s="1031" t="s">
        <v>816</v>
      </c>
      <c r="AW667" s="1031"/>
      <c r="AX667" s="1031"/>
      <c r="BG667">
        <v>24</v>
      </c>
    </row>
    <row r="668" spans="2:59" ht="24" customHeight="1">
      <c r="B668" s="1028">
        <v>5</v>
      </c>
      <c r="C668" s="1028">
        <v>1</v>
      </c>
      <c r="D668" s="1029" t="s">
        <v>1558</v>
      </c>
      <c r="E668" s="1029"/>
      <c r="F668" s="1029"/>
      <c r="G668" s="1029"/>
      <c r="H668" s="1029"/>
      <c r="I668" s="1029"/>
      <c r="J668" s="1029"/>
      <c r="K668" s="1029"/>
      <c r="L668" s="1029"/>
      <c r="M668" s="1029"/>
      <c r="N668" s="1029" t="s">
        <v>1559</v>
      </c>
      <c r="O668" s="1029"/>
      <c r="P668" s="1029"/>
      <c r="Q668" s="1029"/>
      <c r="R668" s="1029"/>
      <c r="S668" s="1029"/>
      <c r="T668" s="1029"/>
      <c r="U668" s="1029"/>
      <c r="V668" s="1029"/>
      <c r="W668" s="1029"/>
      <c r="X668" s="1029"/>
      <c r="Y668" s="1029"/>
      <c r="Z668" s="1029"/>
      <c r="AA668" s="1029"/>
      <c r="AB668" s="1029"/>
      <c r="AC668" s="1029"/>
      <c r="AD668" s="1029"/>
      <c r="AE668" s="1029"/>
      <c r="AF668" s="1029"/>
      <c r="AG668" s="1029"/>
      <c r="AH668" s="1029"/>
      <c r="AI668" s="1029"/>
      <c r="AJ668" s="1029"/>
      <c r="AK668" s="1029"/>
      <c r="AL668" s="1030">
        <v>0.8</v>
      </c>
      <c r="AM668" s="1029"/>
      <c r="AN668" s="1029"/>
      <c r="AO668" s="1029"/>
      <c r="AP668" s="1029"/>
      <c r="AQ668" s="1029"/>
      <c r="AR668" s="1031" t="s">
        <v>816</v>
      </c>
      <c r="AS668" s="1031"/>
      <c r="AT668" s="1031"/>
      <c r="AU668" s="1031"/>
      <c r="AV668" s="1031" t="s">
        <v>816</v>
      </c>
      <c r="AW668" s="1031"/>
      <c r="AX668" s="1031"/>
      <c r="BG668">
        <v>24</v>
      </c>
    </row>
    <row r="669" spans="2:59" ht="24" customHeight="1">
      <c r="B669" s="1028">
        <v>6</v>
      </c>
      <c r="C669" s="1028">
        <v>1</v>
      </c>
      <c r="D669" s="1029" t="s">
        <v>1560</v>
      </c>
      <c r="E669" s="1029"/>
      <c r="F669" s="1029"/>
      <c r="G669" s="1029"/>
      <c r="H669" s="1029"/>
      <c r="I669" s="1029"/>
      <c r="J669" s="1029"/>
      <c r="K669" s="1029"/>
      <c r="L669" s="1029"/>
      <c r="M669" s="1029"/>
      <c r="N669" s="1029" t="s">
        <v>1561</v>
      </c>
      <c r="O669" s="1029"/>
      <c r="P669" s="1029"/>
      <c r="Q669" s="1029"/>
      <c r="R669" s="1029"/>
      <c r="S669" s="1029"/>
      <c r="T669" s="1029"/>
      <c r="U669" s="1029"/>
      <c r="V669" s="1029"/>
      <c r="W669" s="1029"/>
      <c r="X669" s="1029"/>
      <c r="Y669" s="1029"/>
      <c r="Z669" s="1029"/>
      <c r="AA669" s="1029"/>
      <c r="AB669" s="1029"/>
      <c r="AC669" s="1029"/>
      <c r="AD669" s="1029"/>
      <c r="AE669" s="1029"/>
      <c r="AF669" s="1029"/>
      <c r="AG669" s="1029"/>
      <c r="AH669" s="1029"/>
      <c r="AI669" s="1029"/>
      <c r="AJ669" s="1029"/>
      <c r="AK669" s="1029"/>
      <c r="AL669" s="1030">
        <v>0.7</v>
      </c>
      <c r="AM669" s="1029"/>
      <c r="AN669" s="1029"/>
      <c r="AO669" s="1029"/>
      <c r="AP669" s="1029"/>
      <c r="AQ669" s="1029"/>
      <c r="AR669" s="1031" t="s">
        <v>816</v>
      </c>
      <c r="AS669" s="1031"/>
      <c r="AT669" s="1031"/>
      <c r="AU669" s="1031"/>
      <c r="AV669" s="1031" t="s">
        <v>816</v>
      </c>
      <c r="AW669" s="1031"/>
      <c r="AX669" s="1031"/>
      <c r="BG669">
        <v>24</v>
      </c>
    </row>
    <row r="670" spans="2:59" ht="24" customHeight="1">
      <c r="B670" s="1028">
        <v>7</v>
      </c>
      <c r="C670" s="1028">
        <v>1</v>
      </c>
      <c r="D670" s="1029" t="s">
        <v>1562</v>
      </c>
      <c r="E670" s="1029"/>
      <c r="F670" s="1029"/>
      <c r="G670" s="1029"/>
      <c r="H670" s="1029"/>
      <c r="I670" s="1029"/>
      <c r="J670" s="1029"/>
      <c r="K670" s="1029"/>
      <c r="L670" s="1029"/>
      <c r="M670" s="1029"/>
      <c r="N670" s="1029" t="s">
        <v>1561</v>
      </c>
      <c r="O670" s="1029"/>
      <c r="P670" s="1029"/>
      <c r="Q670" s="1029"/>
      <c r="R670" s="1029"/>
      <c r="S670" s="1029"/>
      <c r="T670" s="1029"/>
      <c r="U670" s="1029"/>
      <c r="V670" s="1029"/>
      <c r="W670" s="1029"/>
      <c r="X670" s="1029"/>
      <c r="Y670" s="1029"/>
      <c r="Z670" s="1029"/>
      <c r="AA670" s="1029"/>
      <c r="AB670" s="1029"/>
      <c r="AC670" s="1029"/>
      <c r="AD670" s="1029"/>
      <c r="AE670" s="1029"/>
      <c r="AF670" s="1029"/>
      <c r="AG670" s="1029"/>
      <c r="AH670" s="1029"/>
      <c r="AI670" s="1029"/>
      <c r="AJ670" s="1029"/>
      <c r="AK670" s="1029"/>
      <c r="AL670" s="1030">
        <v>0.7</v>
      </c>
      <c r="AM670" s="1029"/>
      <c r="AN670" s="1029"/>
      <c r="AO670" s="1029"/>
      <c r="AP670" s="1029"/>
      <c r="AQ670" s="1029"/>
      <c r="AR670" s="1031" t="s">
        <v>816</v>
      </c>
      <c r="AS670" s="1031"/>
      <c r="AT670" s="1031"/>
      <c r="AU670" s="1031"/>
      <c r="AV670" s="1031" t="s">
        <v>816</v>
      </c>
      <c r="AW670" s="1031"/>
      <c r="AX670" s="1031"/>
      <c r="BG670">
        <v>24</v>
      </c>
    </row>
    <row r="671" spans="2:59" ht="24" customHeight="1">
      <c r="B671" s="1028">
        <v>8</v>
      </c>
      <c r="C671" s="1028">
        <v>1</v>
      </c>
      <c r="D671" s="1029" t="s">
        <v>1563</v>
      </c>
      <c r="E671" s="1029"/>
      <c r="F671" s="1029"/>
      <c r="G671" s="1029"/>
      <c r="H671" s="1029"/>
      <c r="I671" s="1029"/>
      <c r="J671" s="1029"/>
      <c r="K671" s="1029"/>
      <c r="L671" s="1029"/>
      <c r="M671" s="1029"/>
      <c r="N671" s="1029" t="s">
        <v>1564</v>
      </c>
      <c r="O671" s="1029"/>
      <c r="P671" s="1029"/>
      <c r="Q671" s="1029"/>
      <c r="R671" s="1029"/>
      <c r="S671" s="1029"/>
      <c r="T671" s="1029"/>
      <c r="U671" s="1029"/>
      <c r="V671" s="1029"/>
      <c r="W671" s="1029"/>
      <c r="X671" s="1029"/>
      <c r="Y671" s="1029"/>
      <c r="Z671" s="1029"/>
      <c r="AA671" s="1029"/>
      <c r="AB671" s="1029"/>
      <c r="AC671" s="1029"/>
      <c r="AD671" s="1029"/>
      <c r="AE671" s="1029"/>
      <c r="AF671" s="1029"/>
      <c r="AG671" s="1029"/>
      <c r="AH671" s="1029"/>
      <c r="AI671" s="1029"/>
      <c r="AJ671" s="1029"/>
      <c r="AK671" s="1029"/>
      <c r="AL671" s="1030">
        <v>0.6</v>
      </c>
      <c r="AM671" s="1029"/>
      <c r="AN671" s="1029"/>
      <c r="AO671" s="1029"/>
      <c r="AP671" s="1029"/>
      <c r="AQ671" s="1029"/>
      <c r="AR671" s="1031" t="s">
        <v>816</v>
      </c>
      <c r="AS671" s="1031"/>
      <c r="AT671" s="1031"/>
      <c r="AU671" s="1031"/>
      <c r="AV671" s="1031" t="s">
        <v>816</v>
      </c>
      <c r="AW671" s="1031"/>
      <c r="AX671" s="1031"/>
      <c r="BG671">
        <v>24</v>
      </c>
    </row>
    <row r="672" spans="2:59" ht="24" customHeight="1">
      <c r="B672" s="1028">
        <v>9</v>
      </c>
      <c r="C672" s="1028">
        <v>1</v>
      </c>
      <c r="D672" s="1029" t="s">
        <v>1565</v>
      </c>
      <c r="E672" s="1029"/>
      <c r="F672" s="1029"/>
      <c r="G672" s="1029"/>
      <c r="H672" s="1029"/>
      <c r="I672" s="1029"/>
      <c r="J672" s="1029"/>
      <c r="K672" s="1029"/>
      <c r="L672" s="1029"/>
      <c r="M672" s="1029"/>
      <c r="N672" s="1029" t="s">
        <v>1559</v>
      </c>
      <c r="O672" s="1029"/>
      <c r="P672" s="1029"/>
      <c r="Q672" s="1029"/>
      <c r="R672" s="1029"/>
      <c r="S672" s="1029"/>
      <c r="T672" s="1029"/>
      <c r="U672" s="1029"/>
      <c r="V672" s="1029"/>
      <c r="W672" s="1029"/>
      <c r="X672" s="1029"/>
      <c r="Y672" s="1029"/>
      <c r="Z672" s="1029"/>
      <c r="AA672" s="1029"/>
      <c r="AB672" s="1029"/>
      <c r="AC672" s="1029"/>
      <c r="AD672" s="1029"/>
      <c r="AE672" s="1029"/>
      <c r="AF672" s="1029"/>
      <c r="AG672" s="1029"/>
      <c r="AH672" s="1029"/>
      <c r="AI672" s="1029"/>
      <c r="AJ672" s="1029"/>
      <c r="AK672" s="1029"/>
      <c r="AL672" s="1030">
        <v>0.4</v>
      </c>
      <c r="AM672" s="1029"/>
      <c r="AN672" s="1029"/>
      <c r="AO672" s="1029"/>
      <c r="AP672" s="1029"/>
      <c r="AQ672" s="1029"/>
      <c r="AR672" s="1031" t="s">
        <v>816</v>
      </c>
      <c r="AS672" s="1031"/>
      <c r="AT672" s="1031"/>
      <c r="AU672" s="1031"/>
      <c r="AV672" s="1031" t="s">
        <v>816</v>
      </c>
      <c r="AW672" s="1031"/>
      <c r="AX672" s="1031"/>
      <c r="BG672">
        <v>24</v>
      </c>
    </row>
    <row r="673" spans="2:59" ht="24" customHeight="1">
      <c r="B673" s="1028">
        <v>10</v>
      </c>
      <c r="C673" s="1028">
        <v>1</v>
      </c>
      <c r="D673" s="1029" t="s">
        <v>1566</v>
      </c>
      <c r="E673" s="1029"/>
      <c r="F673" s="1029"/>
      <c r="G673" s="1029"/>
      <c r="H673" s="1029"/>
      <c r="I673" s="1029"/>
      <c r="J673" s="1029"/>
      <c r="K673" s="1029"/>
      <c r="L673" s="1029"/>
      <c r="M673" s="1029"/>
      <c r="N673" s="1029" t="s">
        <v>1567</v>
      </c>
      <c r="O673" s="1029"/>
      <c r="P673" s="1029"/>
      <c r="Q673" s="1029"/>
      <c r="R673" s="1029"/>
      <c r="S673" s="1029"/>
      <c r="T673" s="1029"/>
      <c r="U673" s="1029"/>
      <c r="V673" s="1029"/>
      <c r="W673" s="1029"/>
      <c r="X673" s="1029"/>
      <c r="Y673" s="1029"/>
      <c r="Z673" s="1029"/>
      <c r="AA673" s="1029"/>
      <c r="AB673" s="1029"/>
      <c r="AC673" s="1029"/>
      <c r="AD673" s="1029"/>
      <c r="AE673" s="1029"/>
      <c r="AF673" s="1029"/>
      <c r="AG673" s="1029"/>
      <c r="AH673" s="1029"/>
      <c r="AI673" s="1029"/>
      <c r="AJ673" s="1029"/>
      <c r="AK673" s="1029"/>
      <c r="AL673" s="1030">
        <v>0.2</v>
      </c>
      <c r="AM673" s="1029"/>
      <c r="AN673" s="1029"/>
      <c r="AO673" s="1029"/>
      <c r="AP673" s="1029"/>
      <c r="AQ673" s="1029"/>
      <c r="AR673" s="1031" t="s">
        <v>816</v>
      </c>
      <c r="AS673" s="1031"/>
      <c r="AT673" s="1031"/>
      <c r="AU673" s="1031"/>
      <c r="AV673" s="1031" t="s">
        <v>816</v>
      </c>
      <c r="AW673" s="1031"/>
      <c r="AX673" s="1031"/>
      <c r="BG673">
        <v>24</v>
      </c>
    </row>
    <row r="674" spans="2:59" ht="9.9499999999999993" customHeight="1">
      <c r="BG674">
        <v>13.5</v>
      </c>
    </row>
    <row r="675" spans="2:59" ht="9.9499999999999993" customHeight="1"/>
    <row r="676" spans="2:59" ht="21.75" customHeight="1" thickBot="1">
      <c r="AK676" s="1258"/>
      <c r="AL676" s="1258"/>
      <c r="AM676" s="1258"/>
      <c r="AN676" s="1258"/>
      <c r="AO676" s="1258"/>
      <c r="AP676" s="1258"/>
      <c r="AQ676" s="1258"/>
      <c r="AR676" s="1259" t="s">
        <v>112</v>
      </c>
      <c r="AS676" s="1259"/>
      <c r="AT676" s="1259"/>
      <c r="AU676" s="1259"/>
      <c r="AV676" s="1259"/>
      <c r="AW676" s="1259"/>
      <c r="AX676" s="1259"/>
      <c r="AY676" s="1259"/>
      <c r="BG676">
        <v>21.75</v>
      </c>
    </row>
    <row r="677" spans="2:59" ht="21" customHeight="1">
      <c r="B677" s="1260" t="s">
        <v>113</v>
      </c>
      <c r="C677" s="1261"/>
      <c r="D677" s="1261"/>
      <c r="E677" s="1261"/>
      <c r="F677" s="1261"/>
      <c r="G677" s="1261"/>
      <c r="H677" s="1262" t="s">
        <v>1568</v>
      </c>
      <c r="I677" s="1263"/>
      <c r="J677" s="1263"/>
      <c r="K677" s="1263"/>
      <c r="L677" s="1263"/>
      <c r="M677" s="1263"/>
      <c r="N677" s="1263"/>
      <c r="O677" s="1263"/>
      <c r="P677" s="1263"/>
      <c r="Q677" s="1263"/>
      <c r="R677" s="1263"/>
      <c r="S677" s="1263"/>
      <c r="T677" s="1263"/>
      <c r="U677" s="1263"/>
      <c r="V677" s="1263"/>
      <c r="W677" s="1263"/>
      <c r="X677" s="1263"/>
      <c r="Y677" s="1264"/>
      <c r="Z677" s="1265" t="s">
        <v>812</v>
      </c>
      <c r="AA677" s="1266"/>
      <c r="AB677" s="1266"/>
      <c r="AC677" s="1266"/>
      <c r="AD677" s="1266"/>
      <c r="AE677" s="1267"/>
      <c r="AF677" s="1266" t="s">
        <v>101</v>
      </c>
      <c r="AG677" s="1266"/>
      <c r="AH677" s="1266"/>
      <c r="AI677" s="1266"/>
      <c r="AJ677" s="1266"/>
      <c r="AK677" s="1266"/>
      <c r="AL677" s="1266"/>
      <c r="AM677" s="1266"/>
      <c r="AN677" s="1266"/>
      <c r="AO677" s="1266"/>
      <c r="AP677" s="1266"/>
      <c r="AQ677" s="1267"/>
      <c r="AR677" s="1268" t="s">
        <v>1</v>
      </c>
      <c r="AS677" s="1266"/>
      <c r="AT677" s="1266"/>
      <c r="AU677" s="1266"/>
      <c r="AV677" s="1266"/>
      <c r="AW677" s="1266"/>
      <c r="AX677" s="1266"/>
      <c r="AY677" s="1269"/>
      <c r="BG677">
        <v>21</v>
      </c>
    </row>
    <row r="678" spans="2:59" ht="28.35" customHeight="1">
      <c r="B678" s="1235" t="s">
        <v>59</v>
      </c>
      <c r="C678" s="1236"/>
      <c r="D678" s="1236"/>
      <c r="E678" s="1236"/>
      <c r="F678" s="1236"/>
      <c r="G678" s="1237"/>
      <c r="H678" s="1238" t="s">
        <v>816</v>
      </c>
      <c r="I678" s="1239"/>
      <c r="J678" s="1239"/>
      <c r="K678" s="1239"/>
      <c r="L678" s="1239"/>
      <c r="M678" s="1239"/>
      <c r="N678" s="1239"/>
      <c r="O678" s="1239"/>
      <c r="P678" s="1239"/>
      <c r="Q678" s="1239"/>
      <c r="R678" s="1239"/>
      <c r="S678" s="1239"/>
      <c r="T678" s="1239"/>
      <c r="U678" s="1239"/>
      <c r="V678" s="1239"/>
      <c r="W678" s="1240"/>
      <c r="X678" s="1240"/>
      <c r="Y678" s="1240"/>
      <c r="Z678" s="1241" t="s">
        <v>2</v>
      </c>
      <c r="AA678" s="1242"/>
      <c r="AB678" s="1242"/>
      <c r="AC678" s="1242"/>
      <c r="AD678" s="1242"/>
      <c r="AE678" s="1243"/>
      <c r="AF678" s="1242" t="s">
        <v>1290</v>
      </c>
      <c r="AG678" s="1242"/>
      <c r="AH678" s="1242"/>
      <c r="AI678" s="1242"/>
      <c r="AJ678" s="1242"/>
      <c r="AK678" s="1242"/>
      <c r="AL678" s="1242"/>
      <c r="AM678" s="1242"/>
      <c r="AN678" s="1242"/>
      <c r="AO678" s="1242"/>
      <c r="AP678" s="1242"/>
      <c r="AQ678" s="1243"/>
      <c r="AR678" s="1244" t="s">
        <v>1363</v>
      </c>
      <c r="AS678" s="1245"/>
      <c r="AT678" s="1245"/>
      <c r="AU678" s="1245"/>
      <c r="AV678" s="1245"/>
      <c r="AW678" s="1245"/>
      <c r="AX678" s="1245"/>
      <c r="AY678" s="1246"/>
      <c r="BG678">
        <v>28.25</v>
      </c>
    </row>
    <row r="679" spans="2:59" ht="30.75" customHeight="1">
      <c r="B679" s="1247" t="s">
        <v>3</v>
      </c>
      <c r="C679" s="1248"/>
      <c r="D679" s="1248"/>
      <c r="E679" s="1248"/>
      <c r="F679" s="1248"/>
      <c r="G679" s="1248"/>
      <c r="H679" s="1249" t="s">
        <v>103</v>
      </c>
      <c r="I679" s="1250"/>
      <c r="J679" s="1250"/>
      <c r="K679" s="1250"/>
      <c r="L679" s="1250"/>
      <c r="M679" s="1250"/>
      <c r="N679" s="1250"/>
      <c r="O679" s="1250"/>
      <c r="P679" s="1250"/>
      <c r="Q679" s="1250"/>
      <c r="R679" s="1250"/>
      <c r="S679" s="1250"/>
      <c r="T679" s="1250"/>
      <c r="U679" s="1250"/>
      <c r="V679" s="1250"/>
      <c r="W679" s="1250"/>
      <c r="X679" s="1250"/>
      <c r="Y679" s="1250"/>
      <c r="Z679" s="1251" t="s">
        <v>76</v>
      </c>
      <c r="AA679" s="1252"/>
      <c r="AB679" s="1252"/>
      <c r="AC679" s="1252"/>
      <c r="AD679" s="1252"/>
      <c r="AE679" s="1253"/>
      <c r="AF679" s="1254" t="s">
        <v>1545</v>
      </c>
      <c r="AG679" s="1254"/>
      <c r="AH679" s="1254"/>
      <c r="AI679" s="1254"/>
      <c r="AJ679" s="1254"/>
      <c r="AK679" s="1254"/>
      <c r="AL679" s="1254"/>
      <c r="AM679" s="1254"/>
      <c r="AN679" s="1254"/>
      <c r="AO679" s="1254"/>
      <c r="AP679" s="1254"/>
      <c r="AQ679" s="1254"/>
      <c r="AR679" s="1080"/>
      <c r="AS679" s="1080"/>
      <c r="AT679" s="1080"/>
      <c r="AU679" s="1080"/>
      <c r="AV679" s="1080"/>
      <c r="AW679" s="1080"/>
      <c r="AX679" s="1080"/>
      <c r="AY679" s="1255"/>
      <c r="BG679">
        <v>30.75</v>
      </c>
    </row>
    <row r="680" spans="2:59" ht="18" customHeight="1">
      <c r="B680" s="1212" t="s">
        <v>1291</v>
      </c>
      <c r="C680" s="1213"/>
      <c r="D680" s="1213"/>
      <c r="E680" s="1213"/>
      <c r="F680" s="1213"/>
      <c r="G680" s="1213"/>
      <c r="H680" s="1216" t="s">
        <v>1569</v>
      </c>
      <c r="I680" s="1217"/>
      <c r="J680" s="1217"/>
      <c r="K680" s="1217"/>
      <c r="L680" s="1217"/>
      <c r="M680" s="1217"/>
      <c r="N680" s="1217"/>
      <c r="O680" s="1217"/>
      <c r="P680" s="1217"/>
      <c r="Q680" s="1217"/>
      <c r="R680" s="1217"/>
      <c r="S680" s="1217"/>
      <c r="T680" s="1217"/>
      <c r="U680" s="1217"/>
      <c r="V680" s="1217"/>
      <c r="W680" s="1218"/>
      <c r="X680" s="1218"/>
      <c r="Y680" s="1218"/>
      <c r="Z680" s="1222" t="s">
        <v>815</v>
      </c>
      <c r="AA680" s="1080"/>
      <c r="AB680" s="1080"/>
      <c r="AC680" s="1080"/>
      <c r="AD680" s="1080"/>
      <c r="AE680" s="1081"/>
      <c r="AF680" s="1224" t="s">
        <v>816</v>
      </c>
      <c r="AG680" s="1225"/>
      <c r="AH680" s="1225"/>
      <c r="AI680" s="1225"/>
      <c r="AJ680" s="1225"/>
      <c r="AK680" s="1225"/>
      <c r="AL680" s="1225"/>
      <c r="AM680" s="1225"/>
      <c r="AN680" s="1225"/>
      <c r="AO680" s="1225"/>
      <c r="AP680" s="1225"/>
      <c r="AQ680" s="1225"/>
      <c r="AR680" s="1225"/>
      <c r="AS680" s="1225"/>
      <c r="AT680" s="1225"/>
      <c r="AU680" s="1225"/>
      <c r="AV680" s="1225"/>
      <c r="AW680" s="1225"/>
      <c r="AX680" s="1225"/>
      <c r="AY680" s="1226"/>
      <c r="BG680">
        <v>18</v>
      </c>
    </row>
    <row r="681" spans="2:59" ht="24" customHeight="1">
      <c r="B681" s="1214"/>
      <c r="C681" s="1215"/>
      <c r="D681" s="1215"/>
      <c r="E681" s="1215"/>
      <c r="F681" s="1215"/>
      <c r="G681" s="1215"/>
      <c r="H681" s="1219"/>
      <c r="I681" s="1220"/>
      <c r="J681" s="1220"/>
      <c r="K681" s="1220"/>
      <c r="L681" s="1220"/>
      <c r="M681" s="1220"/>
      <c r="N681" s="1220"/>
      <c r="O681" s="1220"/>
      <c r="P681" s="1220"/>
      <c r="Q681" s="1220"/>
      <c r="R681" s="1220"/>
      <c r="S681" s="1220"/>
      <c r="T681" s="1220"/>
      <c r="U681" s="1220"/>
      <c r="V681" s="1220"/>
      <c r="W681" s="1221"/>
      <c r="X681" s="1221"/>
      <c r="Y681" s="1221"/>
      <c r="Z681" s="1223"/>
      <c r="AA681" s="1080"/>
      <c r="AB681" s="1080"/>
      <c r="AC681" s="1080"/>
      <c r="AD681" s="1080"/>
      <c r="AE681" s="1081"/>
      <c r="AF681" s="1227"/>
      <c r="AG681" s="1227"/>
      <c r="AH681" s="1227"/>
      <c r="AI681" s="1227"/>
      <c r="AJ681" s="1227"/>
      <c r="AK681" s="1227"/>
      <c r="AL681" s="1227"/>
      <c r="AM681" s="1227"/>
      <c r="AN681" s="1227"/>
      <c r="AO681" s="1227"/>
      <c r="AP681" s="1227"/>
      <c r="AQ681" s="1227"/>
      <c r="AR681" s="1227"/>
      <c r="AS681" s="1227"/>
      <c r="AT681" s="1227"/>
      <c r="AU681" s="1227"/>
      <c r="AV681" s="1227"/>
      <c r="AW681" s="1227"/>
      <c r="AX681" s="1227"/>
      <c r="AY681" s="1228"/>
      <c r="BG681">
        <v>24</v>
      </c>
    </row>
    <row r="682" spans="2:59" ht="29.25" customHeight="1">
      <c r="B682" s="1229" t="s">
        <v>4</v>
      </c>
      <c r="C682" s="1230"/>
      <c r="D682" s="1230"/>
      <c r="E682" s="1230"/>
      <c r="F682" s="1230"/>
      <c r="G682" s="1231"/>
      <c r="H682" s="1232" t="s">
        <v>133</v>
      </c>
      <c r="I682" s="1233"/>
      <c r="J682" s="1233"/>
      <c r="K682" s="1233"/>
      <c r="L682" s="1233"/>
      <c r="M682" s="1233"/>
      <c r="N682" s="1233"/>
      <c r="O682" s="1233"/>
      <c r="P682" s="1233"/>
      <c r="Q682" s="1233"/>
      <c r="R682" s="1233"/>
      <c r="S682" s="1233"/>
      <c r="T682" s="1233"/>
      <c r="U682" s="1233"/>
      <c r="V682" s="1233"/>
      <c r="W682" s="1233"/>
      <c r="X682" s="1233"/>
      <c r="Y682" s="1233"/>
      <c r="Z682" s="1233"/>
      <c r="AA682" s="1233"/>
      <c r="AB682" s="1233"/>
      <c r="AC682" s="1233"/>
      <c r="AD682" s="1233"/>
      <c r="AE682" s="1233"/>
      <c r="AF682" s="1233"/>
      <c r="AG682" s="1233"/>
      <c r="AH682" s="1233"/>
      <c r="AI682" s="1233"/>
      <c r="AJ682" s="1233"/>
      <c r="AK682" s="1233"/>
      <c r="AL682" s="1233"/>
      <c r="AM682" s="1233"/>
      <c r="AN682" s="1233"/>
      <c r="AO682" s="1233"/>
      <c r="AP682" s="1233"/>
      <c r="AQ682" s="1233"/>
      <c r="AR682" s="1233"/>
      <c r="AS682" s="1233"/>
      <c r="AT682" s="1233"/>
      <c r="AU682" s="1233"/>
      <c r="AV682" s="1233"/>
      <c r="AW682" s="1233"/>
      <c r="AX682" s="1233"/>
      <c r="AY682" s="1234"/>
      <c r="BG682">
        <v>29.25</v>
      </c>
    </row>
    <row r="683" spans="2:59" ht="21" customHeight="1">
      <c r="B683" s="1199" t="s">
        <v>1366</v>
      </c>
      <c r="C683" s="1200"/>
      <c r="D683" s="1200"/>
      <c r="E683" s="1200"/>
      <c r="F683" s="1200"/>
      <c r="G683" s="1201"/>
      <c r="H683" s="1205"/>
      <c r="I683" s="1206"/>
      <c r="J683" s="1206"/>
      <c r="K683" s="1206"/>
      <c r="L683" s="1206"/>
      <c r="M683" s="1206"/>
      <c r="N683" s="1206"/>
      <c r="O683" s="1206"/>
      <c r="P683" s="1206"/>
      <c r="Q683" s="1171" t="s">
        <v>1300</v>
      </c>
      <c r="R683" s="1172"/>
      <c r="S683" s="1172"/>
      <c r="T683" s="1172"/>
      <c r="U683" s="1172"/>
      <c r="V683" s="1172"/>
      <c r="W683" s="1207"/>
      <c r="X683" s="1171" t="s">
        <v>1301</v>
      </c>
      <c r="Y683" s="1172"/>
      <c r="Z683" s="1172"/>
      <c r="AA683" s="1172"/>
      <c r="AB683" s="1172"/>
      <c r="AC683" s="1172"/>
      <c r="AD683" s="1207"/>
      <c r="AE683" s="1171" t="s">
        <v>1302</v>
      </c>
      <c r="AF683" s="1172"/>
      <c r="AG683" s="1172"/>
      <c r="AH683" s="1172"/>
      <c r="AI683" s="1172"/>
      <c r="AJ683" s="1172"/>
      <c r="AK683" s="1207"/>
      <c r="AL683" s="1171" t="s">
        <v>1303</v>
      </c>
      <c r="AM683" s="1172"/>
      <c r="AN683" s="1172"/>
      <c r="AO683" s="1172"/>
      <c r="AP683" s="1172"/>
      <c r="AQ683" s="1172"/>
      <c r="AR683" s="1207"/>
      <c r="AS683" s="1171" t="s">
        <v>513</v>
      </c>
      <c r="AT683" s="1172"/>
      <c r="AU683" s="1172"/>
      <c r="AV683" s="1172"/>
      <c r="AW683" s="1172"/>
      <c r="AX683" s="1172"/>
      <c r="AY683" s="1173"/>
      <c r="BG683">
        <v>21</v>
      </c>
    </row>
    <row r="684" spans="2:59" ht="21" customHeight="1">
      <c r="B684" s="1107"/>
      <c r="C684" s="1108"/>
      <c r="D684" s="1108"/>
      <c r="E684" s="1108"/>
      <c r="F684" s="1108"/>
      <c r="G684" s="1109"/>
      <c r="H684" s="1174" t="s">
        <v>5</v>
      </c>
      <c r="I684" s="1175"/>
      <c r="J684" s="1180" t="s">
        <v>6</v>
      </c>
      <c r="K684" s="1181"/>
      <c r="L684" s="1181"/>
      <c r="M684" s="1181"/>
      <c r="N684" s="1181"/>
      <c r="O684" s="1181"/>
      <c r="P684" s="1182"/>
      <c r="Q684" s="1183">
        <f>ROUND(5613,1)/1000</f>
        <v>5.6130000000000004</v>
      </c>
      <c r="R684" s="1183"/>
      <c r="S684" s="1183"/>
      <c r="T684" s="1183"/>
      <c r="U684" s="1183"/>
      <c r="V684" s="1183"/>
      <c r="W684" s="1183"/>
      <c r="X684" s="1183">
        <f>ROUND(5503,1)/1000</f>
        <v>5.5030000000000001</v>
      </c>
      <c r="Y684" s="1183"/>
      <c r="Z684" s="1183"/>
      <c r="AA684" s="1183"/>
      <c r="AB684" s="1183"/>
      <c r="AC684" s="1183"/>
      <c r="AD684" s="1183"/>
      <c r="AE684" s="1183">
        <f>ROUND(5519,1)/1000</f>
        <v>5.5190000000000001</v>
      </c>
      <c r="AF684" s="1183"/>
      <c r="AG684" s="1183"/>
      <c r="AH684" s="1183"/>
      <c r="AI684" s="1183"/>
      <c r="AJ684" s="1183"/>
      <c r="AK684" s="1183"/>
      <c r="AL684" s="1183">
        <f>ROUND(5569,1)/1000</f>
        <v>5.569</v>
      </c>
      <c r="AM684" s="1183"/>
      <c r="AN684" s="1183"/>
      <c r="AO684" s="1183"/>
      <c r="AP684" s="1183"/>
      <c r="AQ684" s="1183"/>
      <c r="AR684" s="1183"/>
      <c r="AS684" s="1184">
        <v>6</v>
      </c>
      <c r="AT684" s="1184"/>
      <c r="AU684" s="1184"/>
      <c r="AV684" s="1184"/>
      <c r="AW684" s="1184"/>
      <c r="AX684" s="1184"/>
      <c r="AY684" s="1185"/>
      <c r="BG684">
        <v>21</v>
      </c>
    </row>
    <row r="685" spans="2:59" ht="21" customHeight="1">
      <c r="B685" s="1107"/>
      <c r="C685" s="1108"/>
      <c r="D685" s="1108"/>
      <c r="E685" s="1108"/>
      <c r="F685" s="1108"/>
      <c r="G685" s="1109"/>
      <c r="H685" s="1176"/>
      <c r="I685" s="1177"/>
      <c r="J685" s="1186" t="s">
        <v>7</v>
      </c>
      <c r="K685" s="1187"/>
      <c r="L685" s="1187"/>
      <c r="M685" s="1187"/>
      <c r="N685" s="1187"/>
      <c r="O685" s="1187"/>
      <c r="P685" s="1188"/>
      <c r="Q685" s="1189" t="s">
        <v>517</v>
      </c>
      <c r="R685" s="1189"/>
      <c r="S685" s="1189"/>
      <c r="T685" s="1189"/>
      <c r="U685" s="1189"/>
      <c r="V685" s="1189"/>
      <c r="W685" s="1189"/>
      <c r="X685" s="1189" t="s">
        <v>517</v>
      </c>
      <c r="Y685" s="1189"/>
      <c r="Z685" s="1189"/>
      <c r="AA685" s="1189"/>
      <c r="AB685" s="1189"/>
      <c r="AC685" s="1189"/>
      <c r="AD685" s="1189"/>
      <c r="AE685" s="1189" t="s">
        <v>517</v>
      </c>
      <c r="AF685" s="1189"/>
      <c r="AG685" s="1189"/>
      <c r="AH685" s="1189"/>
      <c r="AI685" s="1189"/>
      <c r="AJ685" s="1189"/>
      <c r="AK685" s="1189"/>
      <c r="AL685" s="1208"/>
      <c r="AM685" s="1208"/>
      <c r="AN685" s="1208"/>
      <c r="AO685" s="1208"/>
      <c r="AP685" s="1208"/>
      <c r="AQ685" s="1208"/>
      <c r="AR685" s="1208"/>
      <c r="AS685" s="1256"/>
      <c r="AT685" s="1256"/>
      <c r="AU685" s="1256"/>
      <c r="AV685" s="1256"/>
      <c r="AW685" s="1256"/>
      <c r="AX685" s="1256"/>
      <c r="AY685" s="1257"/>
      <c r="BG685">
        <v>21</v>
      </c>
    </row>
    <row r="686" spans="2:59" ht="24.75" customHeight="1">
      <c r="B686" s="1107"/>
      <c r="C686" s="1108"/>
      <c r="D686" s="1108"/>
      <c r="E686" s="1108"/>
      <c r="F686" s="1108"/>
      <c r="G686" s="1109"/>
      <c r="H686" s="1176"/>
      <c r="I686" s="1177"/>
      <c r="J686" s="1186" t="s">
        <v>8</v>
      </c>
      <c r="K686" s="1187"/>
      <c r="L686" s="1187"/>
      <c r="M686" s="1187"/>
      <c r="N686" s="1187"/>
      <c r="O686" s="1187"/>
      <c r="P686" s="1188"/>
      <c r="Q686" s="1189" t="s">
        <v>517</v>
      </c>
      <c r="R686" s="1189"/>
      <c r="S686" s="1189"/>
      <c r="T686" s="1189"/>
      <c r="U686" s="1189"/>
      <c r="V686" s="1189"/>
      <c r="W686" s="1189"/>
      <c r="X686" s="1189" t="s">
        <v>517</v>
      </c>
      <c r="Y686" s="1189"/>
      <c r="Z686" s="1189"/>
      <c r="AA686" s="1189"/>
      <c r="AB686" s="1189"/>
      <c r="AC686" s="1189"/>
      <c r="AD686" s="1189"/>
      <c r="AE686" s="1189" t="s">
        <v>517</v>
      </c>
      <c r="AF686" s="1189"/>
      <c r="AG686" s="1189"/>
      <c r="AH686" s="1189"/>
      <c r="AI686" s="1189"/>
      <c r="AJ686" s="1189"/>
      <c r="AK686" s="1189"/>
      <c r="AL686" s="1208"/>
      <c r="AM686" s="1208"/>
      <c r="AN686" s="1208"/>
      <c r="AO686" s="1208"/>
      <c r="AP686" s="1208"/>
      <c r="AQ686" s="1208"/>
      <c r="AR686" s="1208"/>
      <c r="AS686" s="1256"/>
      <c r="AT686" s="1256"/>
      <c r="AU686" s="1256"/>
      <c r="AV686" s="1256"/>
      <c r="AW686" s="1256"/>
      <c r="AX686" s="1256"/>
      <c r="AY686" s="1257"/>
      <c r="BG686">
        <v>24.75</v>
      </c>
    </row>
    <row r="687" spans="2:59" ht="24.75" customHeight="1">
      <c r="B687" s="1107"/>
      <c r="C687" s="1108"/>
      <c r="D687" s="1108"/>
      <c r="E687" s="1108"/>
      <c r="F687" s="1108"/>
      <c r="G687" s="1109"/>
      <c r="H687" s="1178"/>
      <c r="I687" s="1179"/>
      <c r="J687" s="1209" t="s">
        <v>26</v>
      </c>
      <c r="K687" s="1210"/>
      <c r="L687" s="1210"/>
      <c r="M687" s="1210"/>
      <c r="N687" s="1210"/>
      <c r="O687" s="1210"/>
      <c r="P687" s="1211"/>
      <c r="Q687" s="1195">
        <f>SUM(Q684:W686)</f>
        <v>5.6130000000000004</v>
      </c>
      <c r="R687" s="1195"/>
      <c r="S687" s="1195"/>
      <c r="T687" s="1195"/>
      <c r="U687" s="1195"/>
      <c r="V687" s="1195"/>
      <c r="W687" s="1195"/>
      <c r="X687" s="1195">
        <f>SUM(X684:AD686)</f>
        <v>5.5030000000000001</v>
      </c>
      <c r="Y687" s="1195"/>
      <c r="Z687" s="1195"/>
      <c r="AA687" s="1195"/>
      <c r="AB687" s="1195"/>
      <c r="AC687" s="1195"/>
      <c r="AD687" s="1195"/>
      <c r="AE687" s="1195">
        <f>SUM(AE684:AK686)</f>
        <v>5.5190000000000001</v>
      </c>
      <c r="AF687" s="1195"/>
      <c r="AG687" s="1195"/>
      <c r="AH687" s="1195"/>
      <c r="AI687" s="1195"/>
      <c r="AJ687" s="1195"/>
      <c r="AK687" s="1195"/>
      <c r="AL687" s="1195">
        <f>SUM(AL684:AR686)</f>
        <v>5.569</v>
      </c>
      <c r="AM687" s="1195"/>
      <c r="AN687" s="1195"/>
      <c r="AO687" s="1195"/>
      <c r="AP687" s="1195"/>
      <c r="AQ687" s="1195"/>
      <c r="AR687" s="1195"/>
      <c r="AS687" s="1196">
        <v>6</v>
      </c>
      <c r="AT687" s="1196"/>
      <c r="AU687" s="1196"/>
      <c r="AV687" s="1196"/>
      <c r="AW687" s="1196"/>
      <c r="AX687" s="1196"/>
      <c r="AY687" s="1197"/>
      <c r="BG687">
        <v>24.75</v>
      </c>
    </row>
    <row r="688" spans="2:59" ht="24.75" customHeight="1">
      <c r="B688" s="1107"/>
      <c r="C688" s="1108"/>
      <c r="D688" s="1108"/>
      <c r="E688" s="1108"/>
      <c r="F688" s="1108"/>
      <c r="G688" s="1109"/>
      <c r="H688" s="1192" t="s">
        <v>9</v>
      </c>
      <c r="I688" s="1193"/>
      <c r="J688" s="1193"/>
      <c r="K688" s="1193"/>
      <c r="L688" s="1193"/>
      <c r="M688" s="1193"/>
      <c r="N688" s="1193"/>
      <c r="O688" s="1193"/>
      <c r="P688" s="1193"/>
      <c r="Q688" s="1198">
        <f>ROUND(5171,1)/1000</f>
        <v>5.1710000000000003</v>
      </c>
      <c r="R688" s="1198"/>
      <c r="S688" s="1198"/>
      <c r="T688" s="1198"/>
      <c r="U688" s="1198"/>
      <c r="V688" s="1198"/>
      <c r="W688" s="1198"/>
      <c r="X688" s="1198">
        <f>ROUND(5273,1)/1000</f>
        <v>5.2729999999999997</v>
      </c>
      <c r="Y688" s="1198"/>
      <c r="Z688" s="1198"/>
      <c r="AA688" s="1198"/>
      <c r="AB688" s="1198"/>
      <c r="AC688" s="1198"/>
      <c r="AD688" s="1198"/>
      <c r="AE688" s="1198">
        <f>ROUND(5131,1)/1000</f>
        <v>5.1310000000000002</v>
      </c>
      <c r="AF688" s="1198"/>
      <c r="AG688" s="1198"/>
      <c r="AH688" s="1198"/>
      <c r="AI688" s="1198"/>
      <c r="AJ688" s="1198"/>
      <c r="AK688" s="1198"/>
      <c r="AL688" s="1190"/>
      <c r="AM688" s="1190"/>
      <c r="AN688" s="1190"/>
      <c r="AO688" s="1190"/>
      <c r="AP688" s="1190"/>
      <c r="AQ688" s="1190"/>
      <c r="AR688" s="1190"/>
      <c r="AS688" s="1190"/>
      <c r="AT688" s="1190"/>
      <c r="AU688" s="1190"/>
      <c r="AV688" s="1190"/>
      <c r="AW688" s="1190"/>
      <c r="AX688" s="1190"/>
      <c r="AY688" s="1191"/>
      <c r="BG688">
        <v>24.75</v>
      </c>
    </row>
    <row r="689" spans="1:59" ht="24.75" customHeight="1">
      <c r="B689" s="1202"/>
      <c r="C689" s="1203"/>
      <c r="D689" s="1203"/>
      <c r="E689" s="1203"/>
      <c r="F689" s="1203"/>
      <c r="G689" s="1204"/>
      <c r="H689" s="1192" t="s">
        <v>10</v>
      </c>
      <c r="I689" s="1193"/>
      <c r="J689" s="1193"/>
      <c r="K689" s="1193"/>
      <c r="L689" s="1193"/>
      <c r="M689" s="1193"/>
      <c r="N689" s="1193"/>
      <c r="O689" s="1193"/>
      <c r="P689" s="1193"/>
      <c r="Q689" s="1194">
        <f>Q688/Q687*100</f>
        <v>92.125423124888655</v>
      </c>
      <c r="R689" s="1194"/>
      <c r="S689" s="1194"/>
      <c r="T689" s="1194"/>
      <c r="U689" s="1194"/>
      <c r="V689" s="1194"/>
      <c r="W689" s="1194"/>
      <c r="X689" s="1194">
        <f>X688/X687*100</f>
        <v>95.820461566418317</v>
      </c>
      <c r="Y689" s="1194"/>
      <c r="Z689" s="1194"/>
      <c r="AA689" s="1194"/>
      <c r="AB689" s="1194"/>
      <c r="AC689" s="1194"/>
      <c r="AD689" s="1194"/>
      <c r="AE689" s="1194">
        <f>AE688/AE687*100</f>
        <v>92.969740895089686</v>
      </c>
      <c r="AF689" s="1194"/>
      <c r="AG689" s="1194"/>
      <c r="AH689" s="1194"/>
      <c r="AI689" s="1194"/>
      <c r="AJ689" s="1194"/>
      <c r="AK689" s="1194"/>
      <c r="AL689" s="1190"/>
      <c r="AM689" s="1190"/>
      <c r="AN689" s="1190"/>
      <c r="AO689" s="1190"/>
      <c r="AP689" s="1190"/>
      <c r="AQ689" s="1190"/>
      <c r="AR689" s="1190"/>
      <c r="AS689" s="1190"/>
      <c r="AT689" s="1190"/>
      <c r="AU689" s="1190"/>
      <c r="AV689" s="1190"/>
      <c r="AW689" s="1190"/>
      <c r="AX689" s="1190"/>
      <c r="AY689" s="1191"/>
      <c r="BG689">
        <v>24.75</v>
      </c>
    </row>
    <row r="690" spans="1:59" ht="23.1" customHeight="1">
      <c r="B690" s="1145" t="s">
        <v>99</v>
      </c>
      <c r="C690" s="1146"/>
      <c r="D690" s="1151" t="s">
        <v>23</v>
      </c>
      <c r="E690" s="1152"/>
      <c r="F690" s="1152"/>
      <c r="G690" s="1152"/>
      <c r="H690" s="1152"/>
      <c r="I690" s="1152"/>
      <c r="J690" s="1152"/>
      <c r="K690" s="1152"/>
      <c r="L690" s="1153"/>
      <c r="M690" s="1154" t="s">
        <v>92</v>
      </c>
      <c r="N690" s="1154"/>
      <c r="O690" s="1154"/>
      <c r="P690" s="1154"/>
      <c r="Q690" s="1154"/>
      <c r="R690" s="1154"/>
      <c r="S690" s="1155" t="s">
        <v>513</v>
      </c>
      <c r="T690" s="1155"/>
      <c r="U690" s="1155"/>
      <c r="V690" s="1155"/>
      <c r="W690" s="1155"/>
      <c r="X690" s="1155"/>
      <c r="Y690" s="1156"/>
      <c r="Z690" s="1152"/>
      <c r="AA690" s="1152"/>
      <c r="AB690" s="1152"/>
      <c r="AC690" s="1152"/>
      <c r="AD690" s="1152"/>
      <c r="AE690" s="1152"/>
      <c r="AF690" s="1152"/>
      <c r="AG690" s="1152"/>
      <c r="AH690" s="1152"/>
      <c r="AI690" s="1152"/>
      <c r="AJ690" s="1152"/>
      <c r="AK690" s="1152"/>
      <c r="AL690" s="1152"/>
      <c r="AM690" s="1152"/>
      <c r="AN690" s="1152"/>
      <c r="AO690" s="1152"/>
      <c r="AP690" s="1152"/>
      <c r="AQ690" s="1152"/>
      <c r="AR690" s="1152"/>
      <c r="AS690" s="1152"/>
      <c r="AT690" s="1152"/>
      <c r="AU690" s="1152"/>
      <c r="AV690" s="1152"/>
      <c r="AW690" s="1152"/>
      <c r="AX690" s="1152"/>
      <c r="AY690" s="1157"/>
      <c r="BG690">
        <v>23</v>
      </c>
    </row>
    <row r="691" spans="1:59" ht="30.75" customHeight="1">
      <c r="B691" s="1147"/>
      <c r="C691" s="1148"/>
      <c r="D691" s="1158" t="s">
        <v>1570</v>
      </c>
      <c r="E691" s="1159"/>
      <c r="F691" s="1159"/>
      <c r="G691" s="1159"/>
      <c r="H691" s="1159"/>
      <c r="I691" s="1159"/>
      <c r="J691" s="1159"/>
      <c r="K691" s="1159"/>
      <c r="L691" s="1160"/>
      <c r="M691" s="1135">
        <f>ROUND(5569,1)/1000</f>
        <v>5.569</v>
      </c>
      <c r="N691" s="1135"/>
      <c r="O691" s="1135"/>
      <c r="P691" s="1135"/>
      <c r="Q691" s="1135"/>
      <c r="R691" s="1135"/>
      <c r="S691" s="1161">
        <v>6</v>
      </c>
      <c r="T691" s="1161"/>
      <c r="U691" s="1161"/>
      <c r="V691" s="1161"/>
      <c r="W691" s="1161"/>
      <c r="X691" s="1161"/>
      <c r="Y691" s="1162"/>
      <c r="Z691" s="1163"/>
      <c r="AA691" s="1163"/>
      <c r="AB691" s="1163"/>
      <c r="AC691" s="1163"/>
      <c r="AD691" s="1163"/>
      <c r="AE691" s="1163"/>
      <c r="AF691" s="1163"/>
      <c r="AG691" s="1163"/>
      <c r="AH691" s="1163"/>
      <c r="AI691" s="1163"/>
      <c r="AJ691" s="1163"/>
      <c r="AK691" s="1163"/>
      <c r="AL691" s="1163"/>
      <c r="AM691" s="1163"/>
      <c r="AN691" s="1163"/>
      <c r="AO691" s="1163"/>
      <c r="AP691" s="1163"/>
      <c r="AQ691" s="1163"/>
      <c r="AR691" s="1163"/>
      <c r="AS691" s="1163"/>
      <c r="AT691" s="1163"/>
      <c r="AU691" s="1163"/>
      <c r="AV691" s="1163"/>
      <c r="AW691" s="1163"/>
      <c r="AX691" s="1163"/>
      <c r="AY691" s="1164"/>
      <c r="BG691">
        <v>30.75</v>
      </c>
    </row>
    <row r="692" spans="1:59" ht="23.1" customHeight="1">
      <c r="B692" s="1147"/>
      <c r="C692" s="1148"/>
      <c r="D692" s="1132"/>
      <c r="E692" s="1133"/>
      <c r="F692" s="1133"/>
      <c r="G692" s="1133"/>
      <c r="H692" s="1133"/>
      <c r="I692" s="1133"/>
      <c r="J692" s="1133"/>
      <c r="K692" s="1133"/>
      <c r="L692" s="1134"/>
      <c r="M692" s="1135"/>
      <c r="N692" s="1135"/>
      <c r="O692" s="1135"/>
      <c r="P692" s="1135"/>
      <c r="Q692" s="1135"/>
      <c r="R692" s="1135"/>
      <c r="S692" s="1136"/>
      <c r="T692" s="1136"/>
      <c r="U692" s="1136"/>
      <c r="V692" s="1136"/>
      <c r="W692" s="1136"/>
      <c r="X692" s="1136"/>
      <c r="Y692" s="1137"/>
      <c r="Z692" s="1138"/>
      <c r="AA692" s="1138"/>
      <c r="AB692" s="1138"/>
      <c r="AC692" s="1138"/>
      <c r="AD692" s="1138"/>
      <c r="AE692" s="1138"/>
      <c r="AF692" s="1138"/>
      <c r="AG692" s="1138"/>
      <c r="AH692" s="1138"/>
      <c r="AI692" s="1138"/>
      <c r="AJ692" s="1138"/>
      <c r="AK692" s="1138"/>
      <c r="AL692" s="1138"/>
      <c r="AM692" s="1138"/>
      <c r="AN692" s="1138"/>
      <c r="AO692" s="1138"/>
      <c r="AP692" s="1138"/>
      <c r="AQ692" s="1138"/>
      <c r="AR692" s="1138"/>
      <c r="AS692" s="1138"/>
      <c r="AT692" s="1138"/>
      <c r="AU692" s="1138"/>
      <c r="AV692" s="1138"/>
      <c r="AW692" s="1138"/>
      <c r="AX692" s="1138"/>
      <c r="AY692" s="1139"/>
      <c r="BG692">
        <v>23</v>
      </c>
    </row>
    <row r="693" spans="1:59" ht="23.1" customHeight="1">
      <c r="B693" s="1147"/>
      <c r="C693" s="1148"/>
      <c r="D693" s="1132"/>
      <c r="E693" s="1133"/>
      <c r="F693" s="1133"/>
      <c r="G693" s="1133"/>
      <c r="H693" s="1133"/>
      <c r="I693" s="1133"/>
      <c r="J693" s="1133"/>
      <c r="K693" s="1133"/>
      <c r="L693" s="1134"/>
      <c r="M693" s="1135"/>
      <c r="N693" s="1135"/>
      <c r="O693" s="1135"/>
      <c r="P693" s="1135"/>
      <c r="Q693" s="1135"/>
      <c r="R693" s="1135"/>
      <c r="S693" s="1136"/>
      <c r="T693" s="1136"/>
      <c r="U693" s="1136"/>
      <c r="V693" s="1136"/>
      <c r="W693" s="1136"/>
      <c r="X693" s="1136"/>
      <c r="Y693" s="1137"/>
      <c r="Z693" s="1138"/>
      <c r="AA693" s="1138"/>
      <c r="AB693" s="1138"/>
      <c r="AC693" s="1138"/>
      <c r="AD693" s="1138"/>
      <c r="AE693" s="1138"/>
      <c r="AF693" s="1138"/>
      <c r="AG693" s="1138"/>
      <c r="AH693" s="1138"/>
      <c r="AI693" s="1138"/>
      <c r="AJ693" s="1138"/>
      <c r="AK693" s="1138"/>
      <c r="AL693" s="1138"/>
      <c r="AM693" s="1138"/>
      <c r="AN693" s="1138"/>
      <c r="AO693" s="1138"/>
      <c r="AP693" s="1138"/>
      <c r="AQ693" s="1138"/>
      <c r="AR693" s="1138"/>
      <c r="AS693" s="1138"/>
      <c r="AT693" s="1138"/>
      <c r="AU693" s="1138"/>
      <c r="AV693" s="1138"/>
      <c r="AW693" s="1138"/>
      <c r="AX693" s="1138"/>
      <c r="AY693" s="1139"/>
      <c r="BG693">
        <v>23</v>
      </c>
    </row>
    <row r="694" spans="1:59" ht="23.1" customHeight="1">
      <c r="B694" s="1147"/>
      <c r="C694" s="1148"/>
      <c r="D694" s="1132"/>
      <c r="E694" s="1133"/>
      <c r="F694" s="1133"/>
      <c r="G694" s="1133"/>
      <c r="H694" s="1133"/>
      <c r="I694" s="1133"/>
      <c r="J694" s="1133"/>
      <c r="K694" s="1133"/>
      <c r="L694" s="1134"/>
      <c r="M694" s="1135"/>
      <c r="N694" s="1135"/>
      <c r="O694" s="1135"/>
      <c r="P694" s="1135"/>
      <c r="Q694" s="1135"/>
      <c r="R694" s="1135"/>
      <c r="S694" s="1136"/>
      <c r="T694" s="1136"/>
      <c r="U694" s="1136"/>
      <c r="V694" s="1136"/>
      <c r="W694" s="1136"/>
      <c r="X694" s="1136"/>
      <c r="Y694" s="1137"/>
      <c r="Z694" s="1138"/>
      <c r="AA694" s="1138"/>
      <c r="AB694" s="1138"/>
      <c r="AC694" s="1138"/>
      <c r="AD694" s="1138"/>
      <c r="AE694" s="1138"/>
      <c r="AF694" s="1138"/>
      <c r="AG694" s="1138"/>
      <c r="AH694" s="1138"/>
      <c r="AI694" s="1138"/>
      <c r="AJ694" s="1138"/>
      <c r="AK694" s="1138"/>
      <c r="AL694" s="1138"/>
      <c r="AM694" s="1138"/>
      <c r="AN694" s="1138"/>
      <c r="AO694" s="1138"/>
      <c r="AP694" s="1138"/>
      <c r="AQ694" s="1138"/>
      <c r="AR694" s="1138"/>
      <c r="AS694" s="1138"/>
      <c r="AT694" s="1138"/>
      <c r="AU694" s="1138"/>
      <c r="AV694" s="1138"/>
      <c r="AW694" s="1138"/>
      <c r="AX694" s="1138"/>
      <c r="AY694" s="1139"/>
      <c r="BG694">
        <v>23</v>
      </c>
    </row>
    <row r="695" spans="1:59" ht="23.1" customHeight="1">
      <c r="B695" s="1147"/>
      <c r="C695" s="1148"/>
      <c r="D695" s="1132"/>
      <c r="E695" s="1133"/>
      <c r="F695" s="1133"/>
      <c r="G695" s="1133"/>
      <c r="H695" s="1133"/>
      <c r="I695" s="1133"/>
      <c r="J695" s="1133"/>
      <c r="K695" s="1133"/>
      <c r="L695" s="1134"/>
      <c r="M695" s="1135"/>
      <c r="N695" s="1135"/>
      <c r="O695" s="1135"/>
      <c r="P695" s="1135"/>
      <c r="Q695" s="1135"/>
      <c r="R695" s="1135"/>
      <c r="S695" s="1136"/>
      <c r="T695" s="1136"/>
      <c r="U695" s="1136"/>
      <c r="V695" s="1136"/>
      <c r="W695" s="1136"/>
      <c r="X695" s="1136"/>
      <c r="Y695" s="1137"/>
      <c r="Z695" s="1138"/>
      <c r="AA695" s="1138"/>
      <c r="AB695" s="1138"/>
      <c r="AC695" s="1138"/>
      <c r="AD695" s="1138"/>
      <c r="AE695" s="1138"/>
      <c r="AF695" s="1138"/>
      <c r="AG695" s="1138"/>
      <c r="AH695" s="1138"/>
      <c r="AI695" s="1138"/>
      <c r="AJ695" s="1138"/>
      <c r="AK695" s="1138"/>
      <c r="AL695" s="1138"/>
      <c r="AM695" s="1138"/>
      <c r="AN695" s="1138"/>
      <c r="AO695" s="1138"/>
      <c r="AP695" s="1138"/>
      <c r="AQ695" s="1138"/>
      <c r="AR695" s="1138"/>
      <c r="AS695" s="1138"/>
      <c r="AT695" s="1138"/>
      <c r="AU695" s="1138"/>
      <c r="AV695" s="1138"/>
      <c r="AW695" s="1138"/>
      <c r="AX695" s="1138"/>
      <c r="AY695" s="1139"/>
      <c r="BG695">
        <v>23</v>
      </c>
    </row>
    <row r="696" spans="1:59" ht="23.1" customHeight="1">
      <c r="B696" s="1147"/>
      <c r="C696" s="1148"/>
      <c r="D696" s="1132"/>
      <c r="E696" s="1133"/>
      <c r="F696" s="1133"/>
      <c r="G696" s="1133"/>
      <c r="H696" s="1133"/>
      <c r="I696" s="1133"/>
      <c r="J696" s="1133"/>
      <c r="K696" s="1133"/>
      <c r="L696" s="1134"/>
      <c r="M696" s="1135"/>
      <c r="N696" s="1135"/>
      <c r="O696" s="1135"/>
      <c r="P696" s="1135"/>
      <c r="Q696" s="1135"/>
      <c r="R696" s="1135"/>
      <c r="S696" s="1136"/>
      <c r="T696" s="1136"/>
      <c r="U696" s="1136"/>
      <c r="V696" s="1136"/>
      <c r="W696" s="1136"/>
      <c r="X696" s="1136"/>
      <c r="Y696" s="1137"/>
      <c r="Z696" s="1138"/>
      <c r="AA696" s="1138"/>
      <c r="AB696" s="1138"/>
      <c r="AC696" s="1138"/>
      <c r="AD696" s="1138"/>
      <c r="AE696" s="1138"/>
      <c r="AF696" s="1138"/>
      <c r="AG696" s="1138"/>
      <c r="AH696" s="1138"/>
      <c r="AI696" s="1138"/>
      <c r="AJ696" s="1138"/>
      <c r="AK696" s="1138"/>
      <c r="AL696" s="1138"/>
      <c r="AM696" s="1138"/>
      <c r="AN696" s="1138"/>
      <c r="AO696" s="1138"/>
      <c r="AP696" s="1138"/>
      <c r="AQ696" s="1138"/>
      <c r="AR696" s="1138"/>
      <c r="AS696" s="1138"/>
      <c r="AT696" s="1138"/>
      <c r="AU696" s="1138"/>
      <c r="AV696" s="1138"/>
      <c r="AW696" s="1138"/>
      <c r="AX696" s="1138"/>
      <c r="AY696" s="1139"/>
      <c r="BG696">
        <v>23</v>
      </c>
    </row>
    <row r="697" spans="1:59" ht="23.1" customHeight="1">
      <c r="B697" s="1147"/>
      <c r="C697" s="1148"/>
      <c r="D697" s="1140"/>
      <c r="E697" s="1141"/>
      <c r="F697" s="1141"/>
      <c r="G697" s="1141"/>
      <c r="H697" s="1141"/>
      <c r="I697" s="1141"/>
      <c r="J697" s="1141"/>
      <c r="K697" s="1141"/>
      <c r="L697" s="1142"/>
      <c r="M697" s="1143"/>
      <c r="N697" s="1143"/>
      <c r="O697" s="1143"/>
      <c r="P697" s="1143"/>
      <c r="Q697" s="1143"/>
      <c r="R697" s="1143"/>
      <c r="S697" s="1144"/>
      <c r="T697" s="1144"/>
      <c r="U697" s="1144"/>
      <c r="V697" s="1144"/>
      <c r="W697" s="1144"/>
      <c r="X697" s="1144"/>
      <c r="Y697" s="1137"/>
      <c r="Z697" s="1138"/>
      <c r="AA697" s="1138"/>
      <c r="AB697" s="1138"/>
      <c r="AC697" s="1138"/>
      <c r="AD697" s="1138"/>
      <c r="AE697" s="1138"/>
      <c r="AF697" s="1138"/>
      <c r="AG697" s="1138"/>
      <c r="AH697" s="1138"/>
      <c r="AI697" s="1138"/>
      <c r="AJ697" s="1138"/>
      <c r="AK697" s="1138"/>
      <c r="AL697" s="1138"/>
      <c r="AM697" s="1138"/>
      <c r="AN697" s="1138"/>
      <c r="AO697" s="1138"/>
      <c r="AP697" s="1138"/>
      <c r="AQ697" s="1138"/>
      <c r="AR697" s="1138"/>
      <c r="AS697" s="1138"/>
      <c r="AT697" s="1138"/>
      <c r="AU697" s="1138"/>
      <c r="AV697" s="1138"/>
      <c r="AW697" s="1138"/>
      <c r="AX697" s="1138"/>
      <c r="AY697" s="1139"/>
      <c r="BG697">
        <v>23</v>
      </c>
    </row>
    <row r="698" spans="1:59" ht="23.1" customHeight="1">
      <c r="B698" s="1149"/>
      <c r="C698" s="1150"/>
      <c r="D698" s="1165" t="s">
        <v>26</v>
      </c>
      <c r="E698" s="1094"/>
      <c r="F698" s="1094"/>
      <c r="G698" s="1094"/>
      <c r="H698" s="1094"/>
      <c r="I698" s="1094"/>
      <c r="J698" s="1094"/>
      <c r="K698" s="1094"/>
      <c r="L698" s="1095"/>
      <c r="M698" s="1166">
        <v>6</v>
      </c>
      <c r="N698" s="1166"/>
      <c r="O698" s="1166"/>
      <c r="P698" s="1166"/>
      <c r="Q698" s="1166"/>
      <c r="R698" s="1166"/>
      <c r="S698" s="1167">
        <f>SUM(S691:X697)</f>
        <v>6</v>
      </c>
      <c r="T698" s="1167"/>
      <c r="U698" s="1167"/>
      <c r="V698" s="1167"/>
      <c r="W698" s="1167"/>
      <c r="X698" s="1167"/>
      <c r="Y698" s="1168"/>
      <c r="Z698" s="1169"/>
      <c r="AA698" s="1169"/>
      <c r="AB698" s="1169"/>
      <c r="AC698" s="1169"/>
      <c r="AD698" s="1169"/>
      <c r="AE698" s="1169"/>
      <c r="AF698" s="1169"/>
      <c r="AG698" s="1169"/>
      <c r="AH698" s="1169"/>
      <c r="AI698" s="1169"/>
      <c r="AJ698" s="1169"/>
      <c r="AK698" s="1169"/>
      <c r="AL698" s="1169"/>
      <c r="AM698" s="1169"/>
      <c r="AN698" s="1169"/>
      <c r="AO698" s="1169"/>
      <c r="AP698" s="1169"/>
      <c r="AQ698" s="1169"/>
      <c r="AR698" s="1169"/>
      <c r="AS698" s="1169"/>
      <c r="AT698" s="1169"/>
      <c r="AU698" s="1169"/>
      <c r="AV698" s="1169"/>
      <c r="AW698" s="1169"/>
      <c r="AX698" s="1169"/>
      <c r="AY698" s="1170"/>
      <c r="BG698">
        <v>23</v>
      </c>
    </row>
    <row r="699" spans="1:59" ht="15.75" customHeight="1">
      <c r="B699" s="141"/>
      <c r="C699" s="141"/>
      <c r="D699" s="141"/>
      <c r="E699" s="141"/>
      <c r="F699" s="141"/>
      <c r="G699" s="141"/>
      <c r="H699" s="142"/>
      <c r="I699" s="142"/>
      <c r="J699" s="142"/>
      <c r="K699" s="142"/>
      <c r="L699" s="142"/>
      <c r="M699" s="142"/>
      <c r="N699" s="142"/>
      <c r="O699" s="142"/>
      <c r="P699" s="142"/>
      <c r="Q699" s="143"/>
      <c r="R699" s="143"/>
      <c r="S699" s="143"/>
      <c r="T699" s="143"/>
      <c r="U699" s="143"/>
      <c r="V699" s="143"/>
      <c r="W699" s="143"/>
      <c r="X699" s="143"/>
      <c r="Y699" s="143"/>
      <c r="Z699" s="143"/>
      <c r="AA699" s="143"/>
      <c r="AB699" s="143"/>
      <c r="AC699" s="143"/>
      <c r="AD699" s="143"/>
      <c r="AE699" s="143"/>
      <c r="AF699" s="143"/>
      <c r="AG699" s="143"/>
      <c r="AH699" s="143"/>
      <c r="AI699" s="143"/>
      <c r="AJ699" s="143"/>
      <c r="AK699" s="143"/>
      <c r="AL699" s="143"/>
      <c r="AM699" s="143"/>
      <c r="AN699" s="143"/>
      <c r="AO699" s="143"/>
      <c r="AP699" s="143"/>
      <c r="AQ699" s="143"/>
      <c r="AR699" s="143"/>
      <c r="AS699" s="143"/>
      <c r="AT699" s="143"/>
      <c r="AU699" s="143"/>
      <c r="AV699" s="143"/>
      <c r="AW699" s="143"/>
      <c r="AX699" s="143"/>
      <c r="AY699" s="143"/>
      <c r="BG699">
        <v>24.75</v>
      </c>
    </row>
    <row r="700" spans="1:59" ht="15" customHeight="1">
      <c r="B700" s="141"/>
      <c r="C700" s="141"/>
      <c r="D700" s="141"/>
      <c r="E700" s="141"/>
      <c r="F700" s="141"/>
      <c r="G700" s="141"/>
      <c r="H700" s="177"/>
      <c r="I700" s="177"/>
      <c r="J700" s="177"/>
      <c r="K700" s="177"/>
      <c r="L700" s="177"/>
      <c r="M700" s="177"/>
      <c r="N700" s="177"/>
      <c r="O700" s="177"/>
      <c r="P700" s="177"/>
      <c r="Q700" s="177"/>
      <c r="R700" s="177"/>
      <c r="S700" s="177"/>
      <c r="T700" s="177"/>
      <c r="U700" s="177"/>
      <c r="V700" s="177"/>
      <c r="W700" s="177"/>
      <c r="X700" s="177"/>
      <c r="Y700" s="177"/>
      <c r="Z700" s="177"/>
      <c r="AA700" s="177"/>
      <c r="AB700" s="177"/>
      <c r="AC700" s="177"/>
      <c r="AD700" s="177"/>
      <c r="AE700" s="177"/>
      <c r="AF700" s="177"/>
      <c r="AG700" s="177"/>
      <c r="AH700" s="177"/>
      <c r="AI700" s="177"/>
      <c r="AJ700" s="177"/>
      <c r="AK700" s="177"/>
      <c r="AL700" s="177"/>
      <c r="AM700" s="177"/>
      <c r="AN700" s="177"/>
      <c r="AO700" s="177"/>
      <c r="AP700" s="177"/>
      <c r="AQ700" s="177"/>
      <c r="AR700" s="177"/>
      <c r="AS700" s="177"/>
      <c r="AT700" s="177"/>
      <c r="AU700" s="177"/>
      <c r="AV700" s="177"/>
      <c r="AW700" s="177"/>
      <c r="AX700" s="177"/>
      <c r="AY700" s="177"/>
      <c r="BG700">
        <v>41.25</v>
      </c>
    </row>
    <row r="701" spans="1:59" ht="23.25" customHeight="1" thickBot="1">
      <c r="A701" s="130"/>
      <c r="B701" s="1130" t="s">
        <v>100</v>
      </c>
      <c r="C701" s="1131"/>
      <c r="D701" s="1131"/>
      <c r="E701" s="1131"/>
      <c r="F701" s="1131"/>
      <c r="G701" s="1131"/>
      <c r="H701" s="1131" t="str">
        <f>H677</f>
        <v>査証相談班運営及び難民受入審査等関係経費</v>
      </c>
      <c r="I701" s="1131"/>
      <c r="J701" s="1131"/>
      <c r="K701" s="1131"/>
      <c r="L701" s="1131"/>
      <c r="M701" s="1131"/>
      <c r="N701" s="1131"/>
      <c r="O701" s="1131"/>
      <c r="P701" s="1131"/>
      <c r="Q701" s="1131"/>
      <c r="R701" s="1131"/>
      <c r="S701" s="1131"/>
      <c r="T701" s="1131"/>
      <c r="U701" s="1131"/>
      <c r="V701" s="1131"/>
      <c r="W701" s="1131"/>
      <c r="X701" s="1131"/>
      <c r="Y701" s="1131"/>
      <c r="Z701" s="1131"/>
      <c r="AA701" s="1131"/>
      <c r="AB701" s="1131"/>
      <c r="AC701" s="1131"/>
      <c r="AD701" s="1131"/>
      <c r="AE701" s="1131"/>
      <c r="AF701" s="1131"/>
      <c r="AG701" s="1131"/>
      <c r="AH701" s="1131"/>
      <c r="AI701" s="1131"/>
      <c r="AJ701" s="1131"/>
      <c r="AK701" s="1131"/>
      <c r="AL701" s="1131"/>
      <c r="AM701" s="1131"/>
      <c r="AN701" s="1131"/>
      <c r="AO701" s="1131"/>
      <c r="AP701" s="1131"/>
      <c r="AQ701" s="1131"/>
      <c r="AR701" s="1131"/>
      <c r="AS701" s="1131"/>
      <c r="AT701" s="1131"/>
      <c r="AU701" s="1131"/>
      <c r="AV701" s="1131"/>
      <c r="AW701" s="1131"/>
      <c r="AX701" s="1131"/>
      <c r="AY701" s="1131"/>
      <c r="BG701">
        <v>23.25</v>
      </c>
    </row>
    <row r="702" spans="1:59" ht="385.5" customHeight="1">
      <c r="A702" s="135"/>
      <c r="B702" s="1104" t="s">
        <v>1369</v>
      </c>
      <c r="C702" s="1105"/>
      <c r="D702" s="1105"/>
      <c r="E702" s="1105"/>
      <c r="F702" s="1105"/>
      <c r="G702" s="1106"/>
      <c r="H702" s="178" t="s">
        <v>97</v>
      </c>
      <c r="I702" s="179"/>
      <c r="J702" s="179"/>
      <c r="K702" s="179"/>
      <c r="L702" s="179"/>
      <c r="M702" s="179"/>
      <c r="N702" s="179"/>
      <c r="O702" s="179"/>
      <c r="P702" s="179"/>
      <c r="Q702" s="179"/>
      <c r="R702" s="179"/>
      <c r="S702" s="179"/>
      <c r="T702" s="179"/>
      <c r="U702" s="179"/>
      <c r="V702" s="179"/>
      <c r="W702" s="179"/>
      <c r="X702" s="179"/>
      <c r="Y702" s="179"/>
      <c r="Z702" s="179"/>
      <c r="AA702" s="179"/>
      <c r="AB702" s="179"/>
      <c r="AC702" s="179"/>
      <c r="AD702" s="179"/>
      <c r="AE702" s="179"/>
      <c r="AF702" s="179"/>
      <c r="AG702" s="179"/>
      <c r="AH702" s="179"/>
      <c r="AI702" s="179"/>
      <c r="AJ702" s="179"/>
      <c r="AK702" s="179"/>
      <c r="AL702" s="179"/>
      <c r="AM702" s="179"/>
      <c r="AN702" s="179"/>
      <c r="AO702" s="179"/>
      <c r="AP702" s="179"/>
      <c r="AQ702" s="179"/>
      <c r="AR702" s="179"/>
      <c r="AS702" s="179"/>
      <c r="AT702" s="179"/>
      <c r="AU702" s="179"/>
      <c r="AV702" s="179"/>
      <c r="AW702" s="179"/>
      <c r="AX702" s="179"/>
      <c r="AY702" s="180"/>
      <c r="BG702">
        <v>385.5</v>
      </c>
    </row>
    <row r="703" spans="1:59" ht="348.95" customHeight="1">
      <c r="B703" s="1107"/>
      <c r="C703" s="1108"/>
      <c r="D703" s="1108"/>
      <c r="E703" s="1108"/>
      <c r="F703" s="1108"/>
      <c r="G703" s="1109"/>
      <c r="H703" s="181"/>
      <c r="I703" s="177"/>
      <c r="J703" s="177"/>
      <c r="K703" s="177"/>
      <c r="L703" s="177"/>
      <c r="M703" s="177"/>
      <c r="N703" s="177"/>
      <c r="O703" s="177"/>
      <c r="P703" s="177"/>
      <c r="Q703" s="177"/>
      <c r="R703" s="177"/>
      <c r="S703" s="177"/>
      <c r="T703" s="177"/>
      <c r="U703" s="177"/>
      <c r="V703" s="177"/>
      <c r="W703" s="177"/>
      <c r="X703" s="177"/>
      <c r="Y703" s="177"/>
      <c r="Z703" s="177"/>
      <c r="AA703" s="177"/>
      <c r="AB703" s="177"/>
      <c r="AC703" s="177"/>
      <c r="AD703" s="177"/>
      <c r="AE703" s="177"/>
      <c r="AF703" s="177"/>
      <c r="AG703" s="177"/>
      <c r="AH703" s="177"/>
      <c r="AI703" s="177"/>
      <c r="AJ703" s="177"/>
      <c r="AK703" s="177"/>
      <c r="AL703" s="177"/>
      <c r="AM703" s="177"/>
      <c r="AN703" s="177"/>
      <c r="AO703" s="177"/>
      <c r="AP703" s="177"/>
      <c r="AQ703" s="177"/>
      <c r="AR703" s="177"/>
      <c r="AS703" s="177"/>
      <c r="AT703" s="177"/>
      <c r="AU703" s="177"/>
      <c r="AV703" s="177"/>
      <c r="AW703" s="177"/>
      <c r="AX703" s="177"/>
      <c r="AY703" s="182"/>
      <c r="BG703">
        <v>349</v>
      </c>
    </row>
    <row r="704" spans="1:59" ht="324" customHeight="1" thickBot="1">
      <c r="B704" s="1110"/>
      <c r="C704" s="1111"/>
      <c r="D704" s="1111"/>
      <c r="E704" s="1111"/>
      <c r="F704" s="1111"/>
      <c r="G704" s="1112"/>
      <c r="H704" s="183"/>
      <c r="I704" s="184"/>
      <c r="J704" s="184"/>
      <c r="K704" s="184"/>
      <c r="L704" s="184"/>
      <c r="M704" s="184"/>
      <c r="N704" s="184"/>
      <c r="O704" s="184"/>
      <c r="P704" s="184"/>
      <c r="Q704" s="184"/>
      <c r="R704" s="184"/>
      <c r="S704" s="184"/>
      <c r="T704" s="184"/>
      <c r="U704" s="184"/>
      <c r="V704" s="184"/>
      <c r="W704" s="184"/>
      <c r="X704" s="184"/>
      <c r="Y704" s="184"/>
      <c r="Z704" s="184"/>
      <c r="AA704" s="184"/>
      <c r="AB704" s="184"/>
      <c r="AC704" s="184"/>
      <c r="AD704" s="184"/>
      <c r="AE704" s="184"/>
      <c r="AF704" s="184"/>
      <c r="AG704" s="184"/>
      <c r="AH704" s="184"/>
      <c r="AI704" s="184"/>
      <c r="AJ704" s="184"/>
      <c r="AK704" s="184"/>
      <c r="AL704" s="184"/>
      <c r="AM704" s="184"/>
      <c r="AN704" s="184"/>
      <c r="AO704" s="184"/>
      <c r="AP704" s="184"/>
      <c r="AQ704" s="184"/>
      <c r="AR704" s="184"/>
      <c r="AS704" s="184"/>
      <c r="AT704" s="184"/>
      <c r="AU704" s="184"/>
      <c r="AV704" s="184"/>
      <c r="AW704" s="184"/>
      <c r="AX704" s="184"/>
      <c r="AY704" s="185"/>
      <c r="BG704">
        <v>324</v>
      </c>
    </row>
    <row r="705" spans="2:59" ht="24" customHeight="1">
      <c r="B705" s="141"/>
      <c r="C705" s="141"/>
      <c r="D705" s="141"/>
      <c r="E705" s="141"/>
      <c r="F705" s="141"/>
      <c r="G705" s="141"/>
      <c r="H705" s="177"/>
      <c r="I705" s="177"/>
      <c r="J705" s="177"/>
      <c r="K705" s="177"/>
      <c r="L705" s="177"/>
      <c r="M705" s="177"/>
      <c r="N705" s="177"/>
      <c r="O705" s="177"/>
      <c r="P705" s="177"/>
      <c r="Q705" s="177"/>
      <c r="R705" s="177"/>
      <c r="S705" s="177"/>
      <c r="T705" s="177"/>
      <c r="U705" s="177"/>
      <c r="V705" s="177"/>
      <c r="W705" s="177"/>
      <c r="X705" s="177"/>
      <c r="Y705" s="177"/>
      <c r="Z705" s="177"/>
      <c r="AA705" s="177"/>
      <c r="AB705" s="177"/>
      <c r="AC705" s="177"/>
      <c r="AD705" s="177"/>
      <c r="AE705" s="177"/>
      <c r="AF705" s="177"/>
      <c r="AG705" s="177"/>
      <c r="AH705" s="177"/>
      <c r="AI705" s="177"/>
      <c r="AJ705" s="177"/>
      <c r="AK705" s="177"/>
      <c r="AL705" s="177"/>
      <c r="AM705" s="177"/>
      <c r="AN705" s="177"/>
      <c r="AO705" s="177"/>
      <c r="AP705" s="177"/>
      <c r="AQ705" s="177"/>
      <c r="AR705" s="177"/>
      <c r="AS705" s="177"/>
      <c r="AT705" s="177"/>
      <c r="AU705" s="177"/>
      <c r="AV705" s="177"/>
      <c r="AW705" s="177"/>
      <c r="AX705" s="177"/>
      <c r="AY705" s="177"/>
      <c r="BG705">
        <v>41.25</v>
      </c>
    </row>
    <row r="706" spans="2:59" ht="30" customHeight="1" thickBot="1">
      <c r="B706" s="1113" t="s">
        <v>100</v>
      </c>
      <c r="C706" s="1113"/>
      <c r="D706" s="1113"/>
      <c r="E706" s="1113"/>
      <c r="F706" s="1032"/>
      <c r="G706" s="1032"/>
      <c r="H706" s="1114" t="str">
        <f>H701</f>
        <v>査証相談班運営及び難民受入審査等関係経費</v>
      </c>
      <c r="I706" s="1114"/>
      <c r="J706" s="1114"/>
      <c r="K706" s="1114"/>
      <c r="L706" s="1114"/>
      <c r="M706" s="1114"/>
      <c r="N706" s="1114"/>
      <c r="O706" s="1114"/>
      <c r="P706" s="1114"/>
      <c r="Q706" s="1114"/>
      <c r="R706" s="1114"/>
      <c r="S706" s="1114"/>
      <c r="T706" s="1114"/>
      <c r="U706" s="1114"/>
      <c r="V706" s="1114"/>
      <c r="W706" s="1114"/>
      <c r="X706" s="1114"/>
      <c r="Y706" s="1114"/>
      <c r="Z706" s="1114"/>
      <c r="AA706" s="1114"/>
      <c r="AB706" s="1114"/>
      <c r="AC706" s="1114"/>
      <c r="AD706" s="1114"/>
      <c r="AE706" s="1114"/>
      <c r="AF706" s="1114"/>
      <c r="AG706" s="1114"/>
      <c r="AH706" s="1114"/>
      <c r="AI706" s="1114"/>
      <c r="AJ706" s="1114"/>
      <c r="AK706" s="1114"/>
      <c r="AL706" s="1114"/>
      <c r="AM706" s="1114"/>
      <c r="AN706" s="1114"/>
      <c r="AO706" s="1114"/>
      <c r="AP706" s="1114"/>
      <c r="AQ706" s="1114"/>
      <c r="AR706" s="1114"/>
      <c r="AS706" s="1114"/>
      <c r="AT706" s="1114"/>
      <c r="AU706" s="1114"/>
      <c r="AV706" s="1114"/>
      <c r="AW706" s="1114"/>
      <c r="AX706" s="1114"/>
      <c r="AY706" s="1114"/>
      <c r="BG706">
        <v>30</v>
      </c>
    </row>
    <row r="707" spans="2:59" ht="24.75" customHeight="1">
      <c r="B707" s="1115" t="s">
        <v>1401</v>
      </c>
      <c r="C707" s="1116"/>
      <c r="D707" s="1116"/>
      <c r="E707" s="1116"/>
      <c r="F707" s="1116"/>
      <c r="G707" s="1117"/>
      <c r="H707" s="1124" t="s">
        <v>798</v>
      </c>
      <c r="I707" s="1125"/>
      <c r="J707" s="1125"/>
      <c r="K707" s="1125"/>
      <c r="L707" s="1125"/>
      <c r="M707" s="1125"/>
      <c r="N707" s="1125"/>
      <c r="O707" s="1125"/>
      <c r="P707" s="1125"/>
      <c r="Q707" s="1125"/>
      <c r="R707" s="1125"/>
      <c r="S707" s="1125"/>
      <c r="T707" s="1125"/>
      <c r="U707" s="1125"/>
      <c r="V707" s="1125"/>
      <c r="W707" s="1125"/>
      <c r="X707" s="1125"/>
      <c r="Y707" s="1125"/>
      <c r="Z707" s="1125"/>
      <c r="AA707" s="1125"/>
      <c r="AB707" s="1125"/>
      <c r="AC707" s="1126"/>
      <c r="AD707" s="1124" t="s">
        <v>821</v>
      </c>
      <c r="AE707" s="1125"/>
      <c r="AF707" s="1125"/>
      <c r="AG707" s="1125"/>
      <c r="AH707" s="1125"/>
      <c r="AI707" s="1125"/>
      <c r="AJ707" s="1125"/>
      <c r="AK707" s="1125"/>
      <c r="AL707" s="1125"/>
      <c r="AM707" s="1125"/>
      <c r="AN707" s="1125"/>
      <c r="AO707" s="1125"/>
      <c r="AP707" s="1125"/>
      <c r="AQ707" s="1125"/>
      <c r="AR707" s="1125"/>
      <c r="AS707" s="1125"/>
      <c r="AT707" s="1125"/>
      <c r="AU707" s="1125"/>
      <c r="AV707" s="1125"/>
      <c r="AW707" s="1125"/>
      <c r="AX707" s="1125"/>
      <c r="AY707" s="1127"/>
      <c r="BG707">
        <v>24.75</v>
      </c>
    </row>
    <row r="708" spans="2:59" ht="24.75" customHeight="1">
      <c r="B708" s="1118"/>
      <c r="C708" s="1119"/>
      <c r="D708" s="1119"/>
      <c r="E708" s="1119"/>
      <c r="F708" s="1119"/>
      <c r="G708" s="1120"/>
      <c r="H708" s="1128" t="s">
        <v>23</v>
      </c>
      <c r="I708" s="1094"/>
      <c r="J708" s="1094"/>
      <c r="K708" s="1094"/>
      <c r="L708" s="1095"/>
      <c r="M708" s="1079" t="s">
        <v>24</v>
      </c>
      <c r="N708" s="1094"/>
      <c r="O708" s="1094"/>
      <c r="P708" s="1094"/>
      <c r="Q708" s="1094"/>
      <c r="R708" s="1094"/>
      <c r="S708" s="1094"/>
      <c r="T708" s="1094"/>
      <c r="U708" s="1094"/>
      <c r="V708" s="1094"/>
      <c r="W708" s="1094"/>
      <c r="X708" s="1094"/>
      <c r="Y708" s="1095"/>
      <c r="Z708" s="1082" t="s">
        <v>25</v>
      </c>
      <c r="AA708" s="1096"/>
      <c r="AB708" s="1096"/>
      <c r="AC708" s="1129"/>
      <c r="AD708" s="1128" t="s">
        <v>23</v>
      </c>
      <c r="AE708" s="1094"/>
      <c r="AF708" s="1094"/>
      <c r="AG708" s="1094"/>
      <c r="AH708" s="1095"/>
      <c r="AI708" s="1079" t="s">
        <v>24</v>
      </c>
      <c r="AJ708" s="1094"/>
      <c r="AK708" s="1094"/>
      <c r="AL708" s="1094"/>
      <c r="AM708" s="1094"/>
      <c r="AN708" s="1094"/>
      <c r="AO708" s="1094"/>
      <c r="AP708" s="1094"/>
      <c r="AQ708" s="1094"/>
      <c r="AR708" s="1094"/>
      <c r="AS708" s="1094"/>
      <c r="AT708" s="1094"/>
      <c r="AU708" s="1095"/>
      <c r="AV708" s="1082" t="s">
        <v>25</v>
      </c>
      <c r="AW708" s="1096"/>
      <c r="AX708" s="1096"/>
      <c r="AY708" s="1097"/>
      <c r="BG708">
        <v>24.75</v>
      </c>
    </row>
    <row r="709" spans="2:59" ht="30" customHeight="1">
      <c r="B709" s="1118"/>
      <c r="C709" s="1119"/>
      <c r="D709" s="1119"/>
      <c r="E709" s="1119"/>
      <c r="F709" s="1119"/>
      <c r="G709" s="1120"/>
      <c r="H709" s="1098" t="s">
        <v>1571</v>
      </c>
      <c r="I709" s="1099"/>
      <c r="J709" s="1099"/>
      <c r="K709" s="1099"/>
      <c r="L709" s="1100"/>
      <c r="M709" s="1066" t="s">
        <v>1572</v>
      </c>
      <c r="N709" s="1101"/>
      <c r="O709" s="1101"/>
      <c r="P709" s="1101"/>
      <c r="Q709" s="1101"/>
      <c r="R709" s="1101"/>
      <c r="S709" s="1101"/>
      <c r="T709" s="1101"/>
      <c r="U709" s="1101"/>
      <c r="V709" s="1101"/>
      <c r="W709" s="1101"/>
      <c r="X709" s="1101"/>
      <c r="Y709" s="1102"/>
      <c r="Z709" s="1069">
        <v>5</v>
      </c>
      <c r="AA709" s="1070"/>
      <c r="AB709" s="1070"/>
      <c r="AC709" s="1103"/>
      <c r="AD709" s="1063"/>
      <c r="AE709" s="1064"/>
      <c r="AF709" s="1064"/>
      <c r="AG709" s="1064"/>
      <c r="AH709" s="1065"/>
      <c r="AI709" s="1066"/>
      <c r="AJ709" s="1101"/>
      <c r="AK709" s="1101"/>
      <c r="AL709" s="1101"/>
      <c r="AM709" s="1101"/>
      <c r="AN709" s="1101"/>
      <c r="AO709" s="1101"/>
      <c r="AP709" s="1101"/>
      <c r="AQ709" s="1101"/>
      <c r="AR709" s="1101"/>
      <c r="AS709" s="1101"/>
      <c r="AT709" s="1101"/>
      <c r="AU709" s="1102"/>
      <c r="AV709" s="1069"/>
      <c r="AW709" s="1070"/>
      <c r="AX709" s="1070"/>
      <c r="AY709" s="1072"/>
      <c r="BG709">
        <v>24.75</v>
      </c>
    </row>
    <row r="710" spans="2:59" ht="24.75" customHeight="1">
      <c r="B710" s="1118"/>
      <c r="C710" s="1119"/>
      <c r="D710" s="1119"/>
      <c r="E710" s="1119"/>
      <c r="F710" s="1119"/>
      <c r="G710" s="1120"/>
      <c r="H710" s="1053"/>
      <c r="I710" s="1054"/>
      <c r="J710" s="1054"/>
      <c r="K710" s="1054"/>
      <c r="L710" s="1055"/>
      <c r="M710" s="1056"/>
      <c r="N710" s="1057"/>
      <c r="O710" s="1057"/>
      <c r="P710" s="1057"/>
      <c r="Q710" s="1057"/>
      <c r="R710" s="1057"/>
      <c r="S710" s="1057"/>
      <c r="T710" s="1057"/>
      <c r="U710" s="1057"/>
      <c r="V710" s="1057"/>
      <c r="W710" s="1057"/>
      <c r="X710" s="1057"/>
      <c r="Y710" s="1058"/>
      <c r="Z710" s="1059"/>
      <c r="AA710" s="1060"/>
      <c r="AB710" s="1060"/>
      <c r="AC710" s="1062"/>
      <c r="AD710" s="1053"/>
      <c r="AE710" s="1054"/>
      <c r="AF710" s="1054"/>
      <c r="AG710" s="1054"/>
      <c r="AH710" s="1055"/>
      <c r="AI710" s="1056"/>
      <c r="AJ710" s="1057"/>
      <c r="AK710" s="1057"/>
      <c r="AL710" s="1057"/>
      <c r="AM710" s="1057"/>
      <c r="AN710" s="1057"/>
      <c r="AO710" s="1057"/>
      <c r="AP710" s="1057"/>
      <c r="AQ710" s="1057"/>
      <c r="AR710" s="1057"/>
      <c r="AS710" s="1057"/>
      <c r="AT710" s="1057"/>
      <c r="AU710" s="1058"/>
      <c r="AV710" s="1059"/>
      <c r="AW710" s="1060"/>
      <c r="AX710" s="1060"/>
      <c r="AY710" s="1061"/>
      <c r="BG710">
        <v>24.75</v>
      </c>
    </row>
    <row r="711" spans="2:59" ht="24.75" customHeight="1">
      <c r="B711" s="1118"/>
      <c r="C711" s="1119"/>
      <c r="D711" s="1119"/>
      <c r="E711" s="1119"/>
      <c r="F711" s="1119"/>
      <c r="G711" s="1120"/>
      <c r="H711" s="1053"/>
      <c r="I711" s="1054"/>
      <c r="J711" s="1054"/>
      <c r="K711" s="1054"/>
      <c r="L711" s="1055"/>
      <c r="M711" s="1056"/>
      <c r="N711" s="1057"/>
      <c r="O711" s="1057"/>
      <c r="P711" s="1057"/>
      <c r="Q711" s="1057"/>
      <c r="R711" s="1057"/>
      <c r="S711" s="1057"/>
      <c r="T711" s="1057"/>
      <c r="U711" s="1057"/>
      <c r="V711" s="1057"/>
      <c r="W711" s="1057"/>
      <c r="X711" s="1057"/>
      <c r="Y711" s="1058"/>
      <c r="Z711" s="1059"/>
      <c r="AA711" s="1060"/>
      <c r="AB711" s="1060"/>
      <c r="AC711" s="1062"/>
      <c r="AD711" s="1053"/>
      <c r="AE711" s="1054"/>
      <c r="AF711" s="1054"/>
      <c r="AG711" s="1054"/>
      <c r="AH711" s="1055"/>
      <c r="AI711" s="1056"/>
      <c r="AJ711" s="1057"/>
      <c r="AK711" s="1057"/>
      <c r="AL711" s="1057"/>
      <c r="AM711" s="1057"/>
      <c r="AN711" s="1057"/>
      <c r="AO711" s="1057"/>
      <c r="AP711" s="1057"/>
      <c r="AQ711" s="1057"/>
      <c r="AR711" s="1057"/>
      <c r="AS711" s="1057"/>
      <c r="AT711" s="1057"/>
      <c r="AU711" s="1058"/>
      <c r="AV711" s="1059"/>
      <c r="AW711" s="1060"/>
      <c r="AX711" s="1060"/>
      <c r="AY711" s="1061"/>
      <c r="BG711">
        <v>24.75</v>
      </c>
    </row>
    <row r="712" spans="2:59" ht="24.75" customHeight="1">
      <c r="B712" s="1118"/>
      <c r="C712" s="1119"/>
      <c r="D712" s="1119"/>
      <c r="E712" s="1119"/>
      <c r="F712" s="1119"/>
      <c r="G712" s="1120"/>
      <c r="H712" s="1053"/>
      <c r="I712" s="1054"/>
      <c r="J712" s="1054"/>
      <c r="K712" s="1054"/>
      <c r="L712" s="1055"/>
      <c r="M712" s="1056"/>
      <c r="N712" s="1057"/>
      <c r="O712" s="1057"/>
      <c r="P712" s="1057"/>
      <c r="Q712" s="1057"/>
      <c r="R712" s="1057"/>
      <c r="S712" s="1057"/>
      <c r="T712" s="1057"/>
      <c r="U712" s="1057"/>
      <c r="V712" s="1057"/>
      <c r="W712" s="1057"/>
      <c r="X712" s="1057"/>
      <c r="Y712" s="1058"/>
      <c r="Z712" s="1059"/>
      <c r="AA712" s="1060"/>
      <c r="AB712" s="1060"/>
      <c r="AC712" s="1062"/>
      <c r="AD712" s="1053"/>
      <c r="AE712" s="1054"/>
      <c r="AF712" s="1054"/>
      <c r="AG712" s="1054"/>
      <c r="AH712" s="1055"/>
      <c r="AI712" s="1056"/>
      <c r="AJ712" s="1057"/>
      <c r="AK712" s="1057"/>
      <c r="AL712" s="1057"/>
      <c r="AM712" s="1057"/>
      <c r="AN712" s="1057"/>
      <c r="AO712" s="1057"/>
      <c r="AP712" s="1057"/>
      <c r="AQ712" s="1057"/>
      <c r="AR712" s="1057"/>
      <c r="AS712" s="1057"/>
      <c r="AT712" s="1057"/>
      <c r="AU712" s="1058"/>
      <c r="AV712" s="1059"/>
      <c r="AW712" s="1060"/>
      <c r="AX712" s="1060"/>
      <c r="AY712" s="1061"/>
      <c r="BG712">
        <v>24.75</v>
      </c>
    </row>
    <row r="713" spans="2:59" ht="24.75" customHeight="1">
      <c r="B713" s="1118"/>
      <c r="C713" s="1119"/>
      <c r="D713" s="1119"/>
      <c r="E713" s="1119"/>
      <c r="F713" s="1119"/>
      <c r="G713" s="1120"/>
      <c r="H713" s="1053"/>
      <c r="I713" s="1054"/>
      <c r="J713" s="1054"/>
      <c r="K713" s="1054"/>
      <c r="L713" s="1055"/>
      <c r="M713" s="1056"/>
      <c r="N713" s="1057"/>
      <c r="O713" s="1057"/>
      <c r="P713" s="1057"/>
      <c r="Q713" s="1057"/>
      <c r="R713" s="1057"/>
      <c r="S713" s="1057"/>
      <c r="T713" s="1057"/>
      <c r="U713" s="1057"/>
      <c r="V713" s="1057"/>
      <c r="W713" s="1057"/>
      <c r="X713" s="1057"/>
      <c r="Y713" s="1058"/>
      <c r="Z713" s="1059"/>
      <c r="AA713" s="1060"/>
      <c r="AB713" s="1060"/>
      <c r="AC713" s="1060"/>
      <c r="AD713" s="1053"/>
      <c r="AE713" s="1054"/>
      <c r="AF713" s="1054"/>
      <c r="AG713" s="1054"/>
      <c r="AH713" s="1055"/>
      <c r="AI713" s="1056"/>
      <c r="AJ713" s="1057"/>
      <c r="AK713" s="1057"/>
      <c r="AL713" s="1057"/>
      <c r="AM713" s="1057"/>
      <c r="AN713" s="1057"/>
      <c r="AO713" s="1057"/>
      <c r="AP713" s="1057"/>
      <c r="AQ713" s="1057"/>
      <c r="AR713" s="1057"/>
      <c r="AS713" s="1057"/>
      <c r="AT713" s="1057"/>
      <c r="AU713" s="1058"/>
      <c r="AV713" s="1059"/>
      <c r="AW713" s="1060"/>
      <c r="AX713" s="1060"/>
      <c r="AY713" s="1061"/>
      <c r="BG713">
        <v>24.75</v>
      </c>
    </row>
    <row r="714" spans="2:59" ht="24.75" customHeight="1">
      <c r="B714" s="1118"/>
      <c r="C714" s="1119"/>
      <c r="D714" s="1119"/>
      <c r="E714" s="1119"/>
      <c r="F714" s="1119"/>
      <c r="G714" s="1120"/>
      <c r="H714" s="1053"/>
      <c r="I714" s="1054"/>
      <c r="J714" s="1054"/>
      <c r="K714" s="1054"/>
      <c r="L714" s="1055"/>
      <c r="M714" s="1056"/>
      <c r="N714" s="1057"/>
      <c r="O714" s="1057"/>
      <c r="P714" s="1057"/>
      <c r="Q714" s="1057"/>
      <c r="R714" s="1057"/>
      <c r="S714" s="1057"/>
      <c r="T714" s="1057"/>
      <c r="U714" s="1057"/>
      <c r="V714" s="1057"/>
      <c r="W714" s="1057"/>
      <c r="X714" s="1057"/>
      <c r="Y714" s="1058"/>
      <c r="Z714" s="1059"/>
      <c r="AA714" s="1060"/>
      <c r="AB714" s="1060"/>
      <c r="AC714" s="1060"/>
      <c r="AD714" s="1053"/>
      <c r="AE714" s="1054"/>
      <c r="AF714" s="1054"/>
      <c r="AG714" s="1054"/>
      <c r="AH714" s="1055"/>
      <c r="AI714" s="1056"/>
      <c r="AJ714" s="1057"/>
      <c r="AK714" s="1057"/>
      <c r="AL714" s="1057"/>
      <c r="AM714" s="1057"/>
      <c r="AN714" s="1057"/>
      <c r="AO714" s="1057"/>
      <c r="AP714" s="1057"/>
      <c r="AQ714" s="1057"/>
      <c r="AR714" s="1057"/>
      <c r="AS714" s="1057"/>
      <c r="AT714" s="1057"/>
      <c r="AU714" s="1058"/>
      <c r="AV714" s="1059"/>
      <c r="AW714" s="1060"/>
      <c r="AX714" s="1060"/>
      <c r="AY714" s="1061"/>
      <c r="BG714">
        <v>24.75</v>
      </c>
    </row>
    <row r="715" spans="2:59" ht="24.75" customHeight="1">
      <c r="B715" s="1118"/>
      <c r="C715" s="1119"/>
      <c r="D715" s="1119"/>
      <c r="E715" s="1119"/>
      <c r="F715" s="1119"/>
      <c r="G715" s="1120"/>
      <c r="H715" s="1053"/>
      <c r="I715" s="1054"/>
      <c r="J715" s="1054"/>
      <c r="K715" s="1054"/>
      <c r="L715" s="1055"/>
      <c r="M715" s="1056"/>
      <c r="N715" s="1057"/>
      <c r="O715" s="1057"/>
      <c r="P715" s="1057"/>
      <c r="Q715" s="1057"/>
      <c r="R715" s="1057"/>
      <c r="S715" s="1057"/>
      <c r="T715" s="1057"/>
      <c r="U715" s="1057"/>
      <c r="V715" s="1057"/>
      <c r="W715" s="1057"/>
      <c r="X715" s="1057"/>
      <c r="Y715" s="1058"/>
      <c r="Z715" s="1059"/>
      <c r="AA715" s="1060"/>
      <c r="AB715" s="1060"/>
      <c r="AC715" s="1060"/>
      <c r="AD715" s="1053"/>
      <c r="AE715" s="1054"/>
      <c r="AF715" s="1054"/>
      <c r="AG715" s="1054"/>
      <c r="AH715" s="1055"/>
      <c r="AI715" s="1056"/>
      <c r="AJ715" s="1057"/>
      <c r="AK715" s="1057"/>
      <c r="AL715" s="1057"/>
      <c r="AM715" s="1057"/>
      <c r="AN715" s="1057"/>
      <c r="AO715" s="1057"/>
      <c r="AP715" s="1057"/>
      <c r="AQ715" s="1057"/>
      <c r="AR715" s="1057"/>
      <c r="AS715" s="1057"/>
      <c r="AT715" s="1057"/>
      <c r="AU715" s="1058"/>
      <c r="AV715" s="1059"/>
      <c r="AW715" s="1060"/>
      <c r="AX715" s="1060"/>
      <c r="AY715" s="1061"/>
      <c r="BG715">
        <v>24.75</v>
      </c>
    </row>
    <row r="716" spans="2:59" ht="24.75" customHeight="1">
      <c r="B716" s="1118"/>
      <c r="C716" s="1119"/>
      <c r="D716" s="1119"/>
      <c r="E716" s="1119"/>
      <c r="F716" s="1119"/>
      <c r="G716" s="1120"/>
      <c r="H716" s="1044"/>
      <c r="I716" s="1045"/>
      <c r="J716" s="1045"/>
      <c r="K716" s="1045"/>
      <c r="L716" s="1046"/>
      <c r="M716" s="1047"/>
      <c r="N716" s="1048"/>
      <c r="O716" s="1048"/>
      <c r="P716" s="1048"/>
      <c r="Q716" s="1048"/>
      <c r="R716" s="1048"/>
      <c r="S716" s="1048"/>
      <c r="T716" s="1048"/>
      <c r="U716" s="1048"/>
      <c r="V716" s="1048"/>
      <c r="W716" s="1048"/>
      <c r="X716" s="1048"/>
      <c r="Y716" s="1049"/>
      <c r="Z716" s="1050"/>
      <c r="AA716" s="1051"/>
      <c r="AB716" s="1051"/>
      <c r="AC716" s="1051"/>
      <c r="AD716" s="1044"/>
      <c r="AE716" s="1045"/>
      <c r="AF716" s="1045"/>
      <c r="AG716" s="1045"/>
      <c r="AH716" s="1046"/>
      <c r="AI716" s="1047"/>
      <c r="AJ716" s="1048"/>
      <c r="AK716" s="1048"/>
      <c r="AL716" s="1048"/>
      <c r="AM716" s="1048"/>
      <c r="AN716" s="1048"/>
      <c r="AO716" s="1048"/>
      <c r="AP716" s="1048"/>
      <c r="AQ716" s="1048"/>
      <c r="AR716" s="1048"/>
      <c r="AS716" s="1048"/>
      <c r="AT716" s="1048"/>
      <c r="AU716" s="1049"/>
      <c r="AV716" s="1050"/>
      <c r="AW716" s="1051"/>
      <c r="AX716" s="1051"/>
      <c r="AY716" s="1052"/>
      <c r="BG716">
        <v>24.75</v>
      </c>
    </row>
    <row r="717" spans="2:59" ht="24.75" customHeight="1">
      <c r="B717" s="1118"/>
      <c r="C717" s="1119"/>
      <c r="D717" s="1119"/>
      <c r="E717" s="1119"/>
      <c r="F717" s="1119"/>
      <c r="G717" s="1120"/>
      <c r="H717" s="1086" t="s">
        <v>26</v>
      </c>
      <c r="I717" s="1080"/>
      <c r="J717" s="1080"/>
      <c r="K717" s="1080"/>
      <c r="L717" s="1080"/>
      <c r="M717" s="1087"/>
      <c r="N717" s="1088"/>
      <c r="O717" s="1088"/>
      <c r="P717" s="1088"/>
      <c r="Q717" s="1088"/>
      <c r="R717" s="1088"/>
      <c r="S717" s="1088"/>
      <c r="T717" s="1088"/>
      <c r="U717" s="1088"/>
      <c r="V717" s="1088"/>
      <c r="W717" s="1088"/>
      <c r="X717" s="1088"/>
      <c r="Y717" s="1089"/>
      <c r="Z717" s="1090">
        <f>SUM(Z709:AC716)</f>
        <v>5</v>
      </c>
      <c r="AA717" s="1091"/>
      <c r="AB717" s="1091"/>
      <c r="AC717" s="1092"/>
      <c r="AD717" s="1086" t="s">
        <v>26</v>
      </c>
      <c r="AE717" s="1080"/>
      <c r="AF717" s="1080"/>
      <c r="AG717" s="1080"/>
      <c r="AH717" s="1080"/>
      <c r="AI717" s="1087"/>
      <c r="AJ717" s="1088"/>
      <c r="AK717" s="1088"/>
      <c r="AL717" s="1088"/>
      <c r="AM717" s="1088"/>
      <c r="AN717" s="1088"/>
      <c r="AO717" s="1088"/>
      <c r="AP717" s="1088"/>
      <c r="AQ717" s="1088"/>
      <c r="AR717" s="1088"/>
      <c r="AS717" s="1088"/>
      <c r="AT717" s="1088"/>
      <c r="AU717" s="1089"/>
      <c r="AV717" s="1090">
        <f>SUM(AV709:AY716)</f>
        <v>0</v>
      </c>
      <c r="AW717" s="1091"/>
      <c r="AX717" s="1091"/>
      <c r="AY717" s="1093"/>
      <c r="BG717">
        <v>24.75</v>
      </c>
    </row>
    <row r="718" spans="2:59" ht="25.35" customHeight="1">
      <c r="B718" s="1118"/>
      <c r="C718" s="1119"/>
      <c r="D718" s="1119"/>
      <c r="E718" s="1119"/>
      <c r="F718" s="1119"/>
      <c r="G718" s="1120"/>
      <c r="H718" s="1073" t="s">
        <v>810</v>
      </c>
      <c r="I718" s="1074"/>
      <c r="J718" s="1074"/>
      <c r="K718" s="1074"/>
      <c r="L718" s="1074"/>
      <c r="M718" s="1074"/>
      <c r="N718" s="1074"/>
      <c r="O718" s="1074"/>
      <c r="P718" s="1074"/>
      <c r="Q718" s="1074"/>
      <c r="R718" s="1074"/>
      <c r="S718" s="1074"/>
      <c r="T718" s="1074"/>
      <c r="U718" s="1074"/>
      <c r="V718" s="1074"/>
      <c r="W718" s="1074"/>
      <c r="X718" s="1074"/>
      <c r="Y718" s="1074"/>
      <c r="Z718" s="1074"/>
      <c r="AA718" s="1074"/>
      <c r="AB718" s="1074"/>
      <c r="AC718" s="1075"/>
      <c r="AD718" s="1073" t="s">
        <v>846</v>
      </c>
      <c r="AE718" s="1074"/>
      <c r="AF718" s="1074"/>
      <c r="AG718" s="1074"/>
      <c r="AH718" s="1074"/>
      <c r="AI718" s="1074"/>
      <c r="AJ718" s="1074"/>
      <c r="AK718" s="1074"/>
      <c r="AL718" s="1074"/>
      <c r="AM718" s="1074"/>
      <c r="AN718" s="1074"/>
      <c r="AO718" s="1074"/>
      <c r="AP718" s="1074"/>
      <c r="AQ718" s="1074"/>
      <c r="AR718" s="1074"/>
      <c r="AS718" s="1074"/>
      <c r="AT718" s="1074"/>
      <c r="AU718" s="1074"/>
      <c r="AV718" s="1074"/>
      <c r="AW718" s="1074"/>
      <c r="AX718" s="1074"/>
      <c r="AY718" s="1076"/>
      <c r="BG718">
        <v>25.25</v>
      </c>
    </row>
    <row r="719" spans="2:59" ht="25.5" customHeight="1">
      <c r="B719" s="1118"/>
      <c r="C719" s="1119"/>
      <c r="D719" s="1119"/>
      <c r="E719" s="1119"/>
      <c r="F719" s="1119"/>
      <c r="G719" s="1120"/>
      <c r="H719" s="1077" t="s">
        <v>23</v>
      </c>
      <c r="I719" s="1078"/>
      <c r="J719" s="1078"/>
      <c r="K719" s="1078"/>
      <c r="L719" s="1078"/>
      <c r="M719" s="1079" t="s">
        <v>24</v>
      </c>
      <c r="N719" s="1080"/>
      <c r="O719" s="1080"/>
      <c r="P719" s="1080"/>
      <c r="Q719" s="1080"/>
      <c r="R719" s="1080"/>
      <c r="S719" s="1080"/>
      <c r="T719" s="1080"/>
      <c r="U719" s="1080"/>
      <c r="V719" s="1080"/>
      <c r="W719" s="1080"/>
      <c r="X719" s="1080"/>
      <c r="Y719" s="1081"/>
      <c r="Z719" s="1082" t="s">
        <v>25</v>
      </c>
      <c r="AA719" s="1083"/>
      <c r="AB719" s="1083"/>
      <c r="AC719" s="1084"/>
      <c r="AD719" s="1077" t="s">
        <v>23</v>
      </c>
      <c r="AE719" s="1078"/>
      <c r="AF719" s="1078"/>
      <c r="AG719" s="1078"/>
      <c r="AH719" s="1078"/>
      <c r="AI719" s="1079" t="s">
        <v>24</v>
      </c>
      <c r="AJ719" s="1080"/>
      <c r="AK719" s="1080"/>
      <c r="AL719" s="1080"/>
      <c r="AM719" s="1080"/>
      <c r="AN719" s="1080"/>
      <c r="AO719" s="1080"/>
      <c r="AP719" s="1080"/>
      <c r="AQ719" s="1080"/>
      <c r="AR719" s="1080"/>
      <c r="AS719" s="1080"/>
      <c r="AT719" s="1080"/>
      <c r="AU719" s="1081"/>
      <c r="AV719" s="1082" t="s">
        <v>25</v>
      </c>
      <c r="AW719" s="1083"/>
      <c r="AX719" s="1083"/>
      <c r="AY719" s="1085"/>
      <c r="BG719">
        <v>25.5</v>
      </c>
    </row>
    <row r="720" spans="2:59" ht="24.75" customHeight="1">
      <c r="B720" s="1118"/>
      <c r="C720" s="1119"/>
      <c r="D720" s="1119"/>
      <c r="E720" s="1119"/>
      <c r="F720" s="1119"/>
      <c r="G720" s="1120"/>
      <c r="H720" s="1063"/>
      <c r="I720" s="1064"/>
      <c r="J720" s="1064"/>
      <c r="K720" s="1064"/>
      <c r="L720" s="1065"/>
      <c r="M720" s="1066"/>
      <c r="N720" s="1067"/>
      <c r="O720" s="1067"/>
      <c r="P720" s="1067"/>
      <c r="Q720" s="1067"/>
      <c r="R720" s="1067"/>
      <c r="S720" s="1067"/>
      <c r="T720" s="1067"/>
      <c r="U720" s="1067"/>
      <c r="V720" s="1067"/>
      <c r="W720" s="1067"/>
      <c r="X720" s="1067"/>
      <c r="Y720" s="1068"/>
      <c r="Z720" s="1069"/>
      <c r="AA720" s="1070"/>
      <c r="AB720" s="1070"/>
      <c r="AC720" s="1071"/>
      <c r="AD720" s="1063"/>
      <c r="AE720" s="1064"/>
      <c r="AF720" s="1064"/>
      <c r="AG720" s="1064"/>
      <c r="AH720" s="1065"/>
      <c r="AI720" s="1066"/>
      <c r="AJ720" s="1067"/>
      <c r="AK720" s="1067"/>
      <c r="AL720" s="1067"/>
      <c r="AM720" s="1067"/>
      <c r="AN720" s="1067"/>
      <c r="AO720" s="1067"/>
      <c r="AP720" s="1067"/>
      <c r="AQ720" s="1067"/>
      <c r="AR720" s="1067"/>
      <c r="AS720" s="1067"/>
      <c r="AT720" s="1067"/>
      <c r="AU720" s="1068"/>
      <c r="AV720" s="1069"/>
      <c r="AW720" s="1070"/>
      <c r="AX720" s="1070"/>
      <c r="AY720" s="1072"/>
      <c r="BG720">
        <v>24.75</v>
      </c>
    </row>
    <row r="721" spans="2:59" ht="24.75" customHeight="1">
      <c r="B721" s="1118"/>
      <c r="C721" s="1119"/>
      <c r="D721" s="1119"/>
      <c r="E721" s="1119"/>
      <c r="F721" s="1119"/>
      <c r="G721" s="1120"/>
      <c r="H721" s="1053"/>
      <c r="I721" s="1054"/>
      <c r="J721" s="1054"/>
      <c r="K721" s="1054"/>
      <c r="L721" s="1055"/>
      <c r="M721" s="1056"/>
      <c r="N721" s="1057"/>
      <c r="O721" s="1057"/>
      <c r="P721" s="1057"/>
      <c r="Q721" s="1057"/>
      <c r="R721" s="1057"/>
      <c r="S721" s="1057"/>
      <c r="T721" s="1057"/>
      <c r="U721" s="1057"/>
      <c r="V721" s="1057"/>
      <c r="W721" s="1057"/>
      <c r="X721" s="1057"/>
      <c r="Y721" s="1058"/>
      <c r="Z721" s="1059"/>
      <c r="AA721" s="1060"/>
      <c r="AB721" s="1060"/>
      <c r="AC721" s="1062"/>
      <c r="AD721" s="1053"/>
      <c r="AE721" s="1054"/>
      <c r="AF721" s="1054"/>
      <c r="AG721" s="1054"/>
      <c r="AH721" s="1055"/>
      <c r="AI721" s="1056"/>
      <c r="AJ721" s="1057"/>
      <c r="AK721" s="1057"/>
      <c r="AL721" s="1057"/>
      <c r="AM721" s="1057"/>
      <c r="AN721" s="1057"/>
      <c r="AO721" s="1057"/>
      <c r="AP721" s="1057"/>
      <c r="AQ721" s="1057"/>
      <c r="AR721" s="1057"/>
      <c r="AS721" s="1057"/>
      <c r="AT721" s="1057"/>
      <c r="AU721" s="1058"/>
      <c r="AV721" s="1059"/>
      <c r="AW721" s="1060"/>
      <c r="AX721" s="1060"/>
      <c r="AY721" s="1061"/>
      <c r="BG721">
        <v>24.75</v>
      </c>
    </row>
    <row r="722" spans="2:59" ht="24.75" customHeight="1">
      <c r="B722" s="1118"/>
      <c r="C722" s="1119"/>
      <c r="D722" s="1119"/>
      <c r="E722" s="1119"/>
      <c r="F722" s="1119"/>
      <c r="G722" s="1120"/>
      <c r="H722" s="1053"/>
      <c r="I722" s="1054"/>
      <c r="J722" s="1054"/>
      <c r="K722" s="1054"/>
      <c r="L722" s="1055"/>
      <c r="M722" s="1056"/>
      <c r="N722" s="1057"/>
      <c r="O722" s="1057"/>
      <c r="P722" s="1057"/>
      <c r="Q722" s="1057"/>
      <c r="R722" s="1057"/>
      <c r="S722" s="1057"/>
      <c r="T722" s="1057"/>
      <c r="U722" s="1057"/>
      <c r="V722" s="1057"/>
      <c r="W722" s="1057"/>
      <c r="X722" s="1057"/>
      <c r="Y722" s="1058"/>
      <c r="Z722" s="1059"/>
      <c r="AA722" s="1060"/>
      <c r="AB722" s="1060"/>
      <c r="AC722" s="1062"/>
      <c r="AD722" s="1053"/>
      <c r="AE722" s="1054"/>
      <c r="AF722" s="1054"/>
      <c r="AG722" s="1054"/>
      <c r="AH722" s="1055"/>
      <c r="AI722" s="1056"/>
      <c r="AJ722" s="1057"/>
      <c r="AK722" s="1057"/>
      <c r="AL722" s="1057"/>
      <c r="AM722" s="1057"/>
      <c r="AN722" s="1057"/>
      <c r="AO722" s="1057"/>
      <c r="AP722" s="1057"/>
      <c r="AQ722" s="1057"/>
      <c r="AR722" s="1057"/>
      <c r="AS722" s="1057"/>
      <c r="AT722" s="1057"/>
      <c r="AU722" s="1058"/>
      <c r="AV722" s="1059"/>
      <c r="AW722" s="1060"/>
      <c r="AX722" s="1060"/>
      <c r="AY722" s="1061"/>
      <c r="BG722">
        <v>24.75</v>
      </c>
    </row>
    <row r="723" spans="2:59" ht="24.75" customHeight="1">
      <c r="B723" s="1118"/>
      <c r="C723" s="1119"/>
      <c r="D723" s="1119"/>
      <c r="E723" s="1119"/>
      <c r="F723" s="1119"/>
      <c r="G723" s="1120"/>
      <c r="H723" s="1053"/>
      <c r="I723" s="1054"/>
      <c r="J723" s="1054"/>
      <c r="K723" s="1054"/>
      <c r="L723" s="1055"/>
      <c r="M723" s="1056"/>
      <c r="N723" s="1057"/>
      <c r="O723" s="1057"/>
      <c r="P723" s="1057"/>
      <c r="Q723" s="1057"/>
      <c r="R723" s="1057"/>
      <c r="S723" s="1057"/>
      <c r="T723" s="1057"/>
      <c r="U723" s="1057"/>
      <c r="V723" s="1057"/>
      <c r="W723" s="1057"/>
      <c r="X723" s="1057"/>
      <c r="Y723" s="1058"/>
      <c r="Z723" s="1059"/>
      <c r="AA723" s="1060"/>
      <c r="AB723" s="1060"/>
      <c r="AC723" s="1062"/>
      <c r="AD723" s="1053"/>
      <c r="AE723" s="1054"/>
      <c r="AF723" s="1054"/>
      <c r="AG723" s="1054"/>
      <c r="AH723" s="1055"/>
      <c r="AI723" s="1056"/>
      <c r="AJ723" s="1057"/>
      <c r="AK723" s="1057"/>
      <c r="AL723" s="1057"/>
      <c r="AM723" s="1057"/>
      <c r="AN723" s="1057"/>
      <c r="AO723" s="1057"/>
      <c r="AP723" s="1057"/>
      <c r="AQ723" s="1057"/>
      <c r="AR723" s="1057"/>
      <c r="AS723" s="1057"/>
      <c r="AT723" s="1057"/>
      <c r="AU723" s="1058"/>
      <c r="AV723" s="1059"/>
      <c r="AW723" s="1060"/>
      <c r="AX723" s="1060"/>
      <c r="AY723" s="1061"/>
      <c r="BG723">
        <v>24.75</v>
      </c>
    </row>
    <row r="724" spans="2:59" ht="24.75" customHeight="1">
      <c r="B724" s="1118"/>
      <c r="C724" s="1119"/>
      <c r="D724" s="1119"/>
      <c r="E724" s="1119"/>
      <c r="F724" s="1119"/>
      <c r="G724" s="1120"/>
      <c r="H724" s="1053"/>
      <c r="I724" s="1054"/>
      <c r="J724" s="1054"/>
      <c r="K724" s="1054"/>
      <c r="L724" s="1055"/>
      <c r="M724" s="1056"/>
      <c r="N724" s="1057"/>
      <c r="O724" s="1057"/>
      <c r="P724" s="1057"/>
      <c r="Q724" s="1057"/>
      <c r="R724" s="1057"/>
      <c r="S724" s="1057"/>
      <c r="T724" s="1057"/>
      <c r="U724" s="1057"/>
      <c r="V724" s="1057"/>
      <c r="W724" s="1057"/>
      <c r="X724" s="1057"/>
      <c r="Y724" s="1058"/>
      <c r="Z724" s="1059"/>
      <c r="AA724" s="1060"/>
      <c r="AB724" s="1060"/>
      <c r="AC724" s="1060"/>
      <c r="AD724" s="1053"/>
      <c r="AE724" s="1054"/>
      <c r="AF724" s="1054"/>
      <c r="AG724" s="1054"/>
      <c r="AH724" s="1055"/>
      <c r="AI724" s="1056"/>
      <c r="AJ724" s="1057"/>
      <c r="AK724" s="1057"/>
      <c r="AL724" s="1057"/>
      <c r="AM724" s="1057"/>
      <c r="AN724" s="1057"/>
      <c r="AO724" s="1057"/>
      <c r="AP724" s="1057"/>
      <c r="AQ724" s="1057"/>
      <c r="AR724" s="1057"/>
      <c r="AS724" s="1057"/>
      <c r="AT724" s="1057"/>
      <c r="AU724" s="1058"/>
      <c r="AV724" s="1059"/>
      <c r="AW724" s="1060"/>
      <c r="AX724" s="1060"/>
      <c r="AY724" s="1061"/>
      <c r="BG724">
        <v>24.75</v>
      </c>
    </row>
    <row r="725" spans="2:59" ht="24.75" customHeight="1">
      <c r="B725" s="1118"/>
      <c r="C725" s="1119"/>
      <c r="D725" s="1119"/>
      <c r="E725" s="1119"/>
      <c r="F725" s="1119"/>
      <c r="G725" s="1120"/>
      <c r="H725" s="1053"/>
      <c r="I725" s="1054"/>
      <c r="J725" s="1054"/>
      <c r="K725" s="1054"/>
      <c r="L725" s="1055"/>
      <c r="M725" s="1056"/>
      <c r="N725" s="1057"/>
      <c r="O725" s="1057"/>
      <c r="P725" s="1057"/>
      <c r="Q725" s="1057"/>
      <c r="R725" s="1057"/>
      <c r="S725" s="1057"/>
      <c r="T725" s="1057"/>
      <c r="U725" s="1057"/>
      <c r="V725" s="1057"/>
      <c r="W725" s="1057"/>
      <c r="X725" s="1057"/>
      <c r="Y725" s="1058"/>
      <c r="Z725" s="1059"/>
      <c r="AA725" s="1060"/>
      <c r="AB725" s="1060"/>
      <c r="AC725" s="1060"/>
      <c r="AD725" s="1053"/>
      <c r="AE725" s="1054"/>
      <c r="AF725" s="1054"/>
      <c r="AG725" s="1054"/>
      <c r="AH725" s="1055"/>
      <c r="AI725" s="1056"/>
      <c r="AJ725" s="1057"/>
      <c r="AK725" s="1057"/>
      <c r="AL725" s="1057"/>
      <c r="AM725" s="1057"/>
      <c r="AN725" s="1057"/>
      <c r="AO725" s="1057"/>
      <c r="AP725" s="1057"/>
      <c r="AQ725" s="1057"/>
      <c r="AR725" s="1057"/>
      <c r="AS725" s="1057"/>
      <c r="AT725" s="1057"/>
      <c r="AU725" s="1058"/>
      <c r="AV725" s="1059"/>
      <c r="AW725" s="1060"/>
      <c r="AX725" s="1060"/>
      <c r="AY725" s="1061"/>
      <c r="BG725">
        <v>24.75</v>
      </c>
    </row>
    <row r="726" spans="2:59" ht="24.75" customHeight="1">
      <c r="B726" s="1118"/>
      <c r="C726" s="1119"/>
      <c r="D726" s="1119"/>
      <c r="E726" s="1119"/>
      <c r="F726" s="1119"/>
      <c r="G726" s="1120"/>
      <c r="H726" s="1053"/>
      <c r="I726" s="1054"/>
      <c r="J726" s="1054"/>
      <c r="K726" s="1054"/>
      <c r="L726" s="1055"/>
      <c r="M726" s="1056"/>
      <c r="N726" s="1057"/>
      <c r="O726" s="1057"/>
      <c r="P726" s="1057"/>
      <c r="Q726" s="1057"/>
      <c r="R726" s="1057"/>
      <c r="S726" s="1057"/>
      <c r="T726" s="1057"/>
      <c r="U726" s="1057"/>
      <c r="V726" s="1057"/>
      <c r="W726" s="1057"/>
      <c r="X726" s="1057"/>
      <c r="Y726" s="1058"/>
      <c r="Z726" s="1059"/>
      <c r="AA726" s="1060"/>
      <c r="AB726" s="1060"/>
      <c r="AC726" s="1060"/>
      <c r="AD726" s="1053"/>
      <c r="AE726" s="1054"/>
      <c r="AF726" s="1054"/>
      <c r="AG726" s="1054"/>
      <c r="AH726" s="1055"/>
      <c r="AI726" s="1056"/>
      <c r="AJ726" s="1057"/>
      <c r="AK726" s="1057"/>
      <c r="AL726" s="1057"/>
      <c r="AM726" s="1057"/>
      <c r="AN726" s="1057"/>
      <c r="AO726" s="1057"/>
      <c r="AP726" s="1057"/>
      <c r="AQ726" s="1057"/>
      <c r="AR726" s="1057"/>
      <c r="AS726" s="1057"/>
      <c r="AT726" s="1057"/>
      <c r="AU726" s="1058"/>
      <c r="AV726" s="1059"/>
      <c r="AW726" s="1060"/>
      <c r="AX726" s="1060"/>
      <c r="AY726" s="1061"/>
      <c r="BG726">
        <v>24.75</v>
      </c>
    </row>
    <row r="727" spans="2:59" ht="24.75" customHeight="1">
      <c r="B727" s="1118"/>
      <c r="C727" s="1119"/>
      <c r="D727" s="1119"/>
      <c r="E727" s="1119"/>
      <c r="F727" s="1119"/>
      <c r="G727" s="1120"/>
      <c r="H727" s="1044"/>
      <c r="I727" s="1045"/>
      <c r="J727" s="1045"/>
      <c r="K727" s="1045"/>
      <c r="L727" s="1046"/>
      <c r="M727" s="1047"/>
      <c r="N727" s="1048"/>
      <c r="O727" s="1048"/>
      <c r="P727" s="1048"/>
      <c r="Q727" s="1048"/>
      <c r="R727" s="1048"/>
      <c r="S727" s="1048"/>
      <c r="T727" s="1048"/>
      <c r="U727" s="1048"/>
      <c r="V727" s="1048"/>
      <c r="W727" s="1048"/>
      <c r="X727" s="1048"/>
      <c r="Y727" s="1049"/>
      <c r="Z727" s="1050"/>
      <c r="AA727" s="1051"/>
      <c r="AB727" s="1051"/>
      <c r="AC727" s="1051"/>
      <c r="AD727" s="1044"/>
      <c r="AE727" s="1045"/>
      <c r="AF727" s="1045"/>
      <c r="AG727" s="1045"/>
      <c r="AH727" s="1046"/>
      <c r="AI727" s="1047"/>
      <c r="AJ727" s="1048"/>
      <c r="AK727" s="1048"/>
      <c r="AL727" s="1048"/>
      <c r="AM727" s="1048"/>
      <c r="AN727" s="1048"/>
      <c r="AO727" s="1048"/>
      <c r="AP727" s="1048"/>
      <c r="AQ727" s="1048"/>
      <c r="AR727" s="1048"/>
      <c r="AS727" s="1048"/>
      <c r="AT727" s="1048"/>
      <c r="AU727" s="1049"/>
      <c r="AV727" s="1050"/>
      <c r="AW727" s="1051"/>
      <c r="AX727" s="1051"/>
      <c r="AY727" s="1052"/>
      <c r="BG727">
        <v>24.75</v>
      </c>
    </row>
    <row r="728" spans="2:59" ht="24.75" customHeight="1">
      <c r="B728" s="1118"/>
      <c r="C728" s="1119"/>
      <c r="D728" s="1119"/>
      <c r="E728" s="1119"/>
      <c r="F728" s="1119"/>
      <c r="G728" s="1120"/>
      <c r="H728" s="1086" t="s">
        <v>26</v>
      </c>
      <c r="I728" s="1080"/>
      <c r="J728" s="1080"/>
      <c r="K728" s="1080"/>
      <c r="L728" s="1080"/>
      <c r="M728" s="1087"/>
      <c r="N728" s="1088"/>
      <c r="O728" s="1088"/>
      <c r="P728" s="1088"/>
      <c r="Q728" s="1088"/>
      <c r="R728" s="1088"/>
      <c r="S728" s="1088"/>
      <c r="T728" s="1088"/>
      <c r="U728" s="1088"/>
      <c r="V728" s="1088"/>
      <c r="W728" s="1088"/>
      <c r="X728" s="1088"/>
      <c r="Y728" s="1089"/>
      <c r="Z728" s="1090">
        <f>SUM(Z720:AC727)</f>
        <v>0</v>
      </c>
      <c r="AA728" s="1091"/>
      <c r="AB728" s="1091"/>
      <c r="AC728" s="1092"/>
      <c r="AD728" s="1086" t="s">
        <v>26</v>
      </c>
      <c r="AE728" s="1080"/>
      <c r="AF728" s="1080"/>
      <c r="AG728" s="1080"/>
      <c r="AH728" s="1080"/>
      <c r="AI728" s="1087"/>
      <c r="AJ728" s="1088"/>
      <c r="AK728" s="1088"/>
      <c r="AL728" s="1088"/>
      <c r="AM728" s="1088"/>
      <c r="AN728" s="1088"/>
      <c r="AO728" s="1088"/>
      <c r="AP728" s="1088"/>
      <c r="AQ728" s="1088"/>
      <c r="AR728" s="1088"/>
      <c r="AS728" s="1088"/>
      <c r="AT728" s="1088"/>
      <c r="AU728" s="1089"/>
      <c r="AV728" s="1090">
        <f>SUM(AV720:AY727)</f>
        <v>0</v>
      </c>
      <c r="AW728" s="1091"/>
      <c r="AX728" s="1091"/>
      <c r="AY728" s="1093"/>
      <c r="BG728">
        <v>24.75</v>
      </c>
    </row>
    <row r="729" spans="2:59" ht="24.75" customHeight="1">
      <c r="B729" s="1118"/>
      <c r="C729" s="1119"/>
      <c r="D729" s="1119"/>
      <c r="E729" s="1119"/>
      <c r="F729" s="1119"/>
      <c r="G729" s="1120"/>
      <c r="H729" s="1073" t="s">
        <v>840</v>
      </c>
      <c r="I729" s="1074"/>
      <c r="J729" s="1074"/>
      <c r="K729" s="1074"/>
      <c r="L729" s="1074"/>
      <c r="M729" s="1074"/>
      <c r="N729" s="1074"/>
      <c r="O729" s="1074"/>
      <c r="P729" s="1074"/>
      <c r="Q729" s="1074"/>
      <c r="R729" s="1074"/>
      <c r="S729" s="1074"/>
      <c r="T729" s="1074"/>
      <c r="U729" s="1074"/>
      <c r="V729" s="1074"/>
      <c r="W729" s="1074"/>
      <c r="X729" s="1074"/>
      <c r="Y729" s="1074"/>
      <c r="Z729" s="1074"/>
      <c r="AA729" s="1074"/>
      <c r="AB729" s="1074"/>
      <c r="AC729" s="1075"/>
      <c r="AD729" s="1073" t="s">
        <v>829</v>
      </c>
      <c r="AE729" s="1074"/>
      <c r="AF729" s="1074"/>
      <c r="AG729" s="1074"/>
      <c r="AH729" s="1074"/>
      <c r="AI729" s="1074"/>
      <c r="AJ729" s="1074"/>
      <c r="AK729" s="1074"/>
      <c r="AL729" s="1074"/>
      <c r="AM729" s="1074"/>
      <c r="AN729" s="1074"/>
      <c r="AO729" s="1074"/>
      <c r="AP729" s="1074"/>
      <c r="AQ729" s="1074"/>
      <c r="AR729" s="1074"/>
      <c r="AS729" s="1074"/>
      <c r="AT729" s="1074"/>
      <c r="AU729" s="1074"/>
      <c r="AV729" s="1074"/>
      <c r="AW729" s="1074"/>
      <c r="AX729" s="1074"/>
      <c r="AY729" s="1076"/>
      <c r="BG729">
        <v>24.75</v>
      </c>
    </row>
    <row r="730" spans="2:59" ht="24.75" customHeight="1">
      <c r="B730" s="1118"/>
      <c r="C730" s="1119"/>
      <c r="D730" s="1119"/>
      <c r="E730" s="1119"/>
      <c r="F730" s="1119"/>
      <c r="G730" s="1120"/>
      <c r="H730" s="1077" t="s">
        <v>23</v>
      </c>
      <c r="I730" s="1078"/>
      <c r="J730" s="1078"/>
      <c r="K730" s="1078"/>
      <c r="L730" s="1078"/>
      <c r="M730" s="1079" t="s">
        <v>24</v>
      </c>
      <c r="N730" s="1080"/>
      <c r="O730" s="1080"/>
      <c r="P730" s="1080"/>
      <c r="Q730" s="1080"/>
      <c r="R730" s="1080"/>
      <c r="S730" s="1080"/>
      <c r="T730" s="1080"/>
      <c r="U730" s="1080"/>
      <c r="V730" s="1080"/>
      <c r="W730" s="1080"/>
      <c r="X730" s="1080"/>
      <c r="Y730" s="1081"/>
      <c r="Z730" s="1082" t="s">
        <v>25</v>
      </c>
      <c r="AA730" s="1083"/>
      <c r="AB730" s="1083"/>
      <c r="AC730" s="1084"/>
      <c r="AD730" s="1077" t="s">
        <v>23</v>
      </c>
      <c r="AE730" s="1078"/>
      <c r="AF730" s="1078"/>
      <c r="AG730" s="1078"/>
      <c r="AH730" s="1078"/>
      <c r="AI730" s="1079" t="s">
        <v>24</v>
      </c>
      <c r="AJ730" s="1080"/>
      <c r="AK730" s="1080"/>
      <c r="AL730" s="1080"/>
      <c r="AM730" s="1080"/>
      <c r="AN730" s="1080"/>
      <c r="AO730" s="1080"/>
      <c r="AP730" s="1080"/>
      <c r="AQ730" s="1080"/>
      <c r="AR730" s="1080"/>
      <c r="AS730" s="1080"/>
      <c r="AT730" s="1080"/>
      <c r="AU730" s="1081"/>
      <c r="AV730" s="1082" t="s">
        <v>25</v>
      </c>
      <c r="AW730" s="1083"/>
      <c r="AX730" s="1083"/>
      <c r="AY730" s="1085"/>
      <c r="BG730">
        <v>24.75</v>
      </c>
    </row>
    <row r="731" spans="2:59" ht="24.75" customHeight="1">
      <c r="B731" s="1118"/>
      <c r="C731" s="1119"/>
      <c r="D731" s="1119"/>
      <c r="E731" s="1119"/>
      <c r="F731" s="1119"/>
      <c r="G731" s="1120"/>
      <c r="H731" s="1063"/>
      <c r="I731" s="1064"/>
      <c r="J731" s="1064"/>
      <c r="K731" s="1064"/>
      <c r="L731" s="1065"/>
      <c r="M731" s="1066"/>
      <c r="N731" s="1067"/>
      <c r="O731" s="1067"/>
      <c r="P731" s="1067"/>
      <c r="Q731" s="1067"/>
      <c r="R731" s="1067"/>
      <c r="S731" s="1067"/>
      <c r="T731" s="1067"/>
      <c r="U731" s="1067"/>
      <c r="V731" s="1067"/>
      <c r="W731" s="1067"/>
      <c r="X731" s="1067"/>
      <c r="Y731" s="1068"/>
      <c r="Z731" s="1069"/>
      <c r="AA731" s="1070"/>
      <c r="AB731" s="1070"/>
      <c r="AC731" s="1071"/>
      <c r="AD731" s="1063"/>
      <c r="AE731" s="1064"/>
      <c r="AF731" s="1064"/>
      <c r="AG731" s="1064"/>
      <c r="AH731" s="1065"/>
      <c r="AI731" s="1066"/>
      <c r="AJ731" s="1067"/>
      <c r="AK731" s="1067"/>
      <c r="AL731" s="1067"/>
      <c r="AM731" s="1067"/>
      <c r="AN731" s="1067"/>
      <c r="AO731" s="1067"/>
      <c r="AP731" s="1067"/>
      <c r="AQ731" s="1067"/>
      <c r="AR731" s="1067"/>
      <c r="AS731" s="1067"/>
      <c r="AT731" s="1067"/>
      <c r="AU731" s="1068"/>
      <c r="AV731" s="1069"/>
      <c r="AW731" s="1070"/>
      <c r="AX731" s="1070"/>
      <c r="AY731" s="1072"/>
      <c r="BG731">
        <v>24.75</v>
      </c>
    </row>
    <row r="732" spans="2:59" ht="24.75" customHeight="1">
      <c r="B732" s="1118"/>
      <c r="C732" s="1119"/>
      <c r="D732" s="1119"/>
      <c r="E732" s="1119"/>
      <c r="F732" s="1119"/>
      <c r="G732" s="1120"/>
      <c r="H732" s="1053"/>
      <c r="I732" s="1054"/>
      <c r="J732" s="1054"/>
      <c r="K732" s="1054"/>
      <c r="L732" s="1055"/>
      <c r="M732" s="1056"/>
      <c r="N732" s="1057"/>
      <c r="O732" s="1057"/>
      <c r="P732" s="1057"/>
      <c r="Q732" s="1057"/>
      <c r="R732" s="1057"/>
      <c r="S732" s="1057"/>
      <c r="T732" s="1057"/>
      <c r="U732" s="1057"/>
      <c r="V732" s="1057"/>
      <c r="W732" s="1057"/>
      <c r="X732" s="1057"/>
      <c r="Y732" s="1058"/>
      <c r="Z732" s="1059"/>
      <c r="AA732" s="1060"/>
      <c r="AB732" s="1060"/>
      <c r="AC732" s="1062"/>
      <c r="AD732" s="1053"/>
      <c r="AE732" s="1054"/>
      <c r="AF732" s="1054"/>
      <c r="AG732" s="1054"/>
      <c r="AH732" s="1055"/>
      <c r="AI732" s="1056"/>
      <c r="AJ732" s="1057"/>
      <c r="AK732" s="1057"/>
      <c r="AL732" s="1057"/>
      <c r="AM732" s="1057"/>
      <c r="AN732" s="1057"/>
      <c r="AO732" s="1057"/>
      <c r="AP732" s="1057"/>
      <c r="AQ732" s="1057"/>
      <c r="AR732" s="1057"/>
      <c r="AS732" s="1057"/>
      <c r="AT732" s="1057"/>
      <c r="AU732" s="1058"/>
      <c r="AV732" s="1059"/>
      <c r="AW732" s="1060"/>
      <c r="AX732" s="1060"/>
      <c r="AY732" s="1061"/>
      <c r="BG732">
        <v>24.75</v>
      </c>
    </row>
    <row r="733" spans="2:59" ht="24.75" customHeight="1">
      <c r="B733" s="1118"/>
      <c r="C733" s="1119"/>
      <c r="D733" s="1119"/>
      <c r="E733" s="1119"/>
      <c r="F733" s="1119"/>
      <c r="G733" s="1120"/>
      <c r="H733" s="1053"/>
      <c r="I733" s="1054"/>
      <c r="J733" s="1054"/>
      <c r="K733" s="1054"/>
      <c r="L733" s="1055"/>
      <c r="M733" s="1056"/>
      <c r="N733" s="1057"/>
      <c r="O733" s="1057"/>
      <c r="P733" s="1057"/>
      <c r="Q733" s="1057"/>
      <c r="R733" s="1057"/>
      <c r="S733" s="1057"/>
      <c r="T733" s="1057"/>
      <c r="U733" s="1057"/>
      <c r="V733" s="1057"/>
      <c r="W733" s="1057"/>
      <c r="X733" s="1057"/>
      <c r="Y733" s="1058"/>
      <c r="Z733" s="1059"/>
      <c r="AA733" s="1060"/>
      <c r="AB733" s="1060"/>
      <c r="AC733" s="1062"/>
      <c r="AD733" s="1053"/>
      <c r="AE733" s="1054"/>
      <c r="AF733" s="1054"/>
      <c r="AG733" s="1054"/>
      <c r="AH733" s="1055"/>
      <c r="AI733" s="1056"/>
      <c r="AJ733" s="1057"/>
      <c r="AK733" s="1057"/>
      <c r="AL733" s="1057"/>
      <c r="AM733" s="1057"/>
      <c r="AN733" s="1057"/>
      <c r="AO733" s="1057"/>
      <c r="AP733" s="1057"/>
      <c r="AQ733" s="1057"/>
      <c r="AR733" s="1057"/>
      <c r="AS733" s="1057"/>
      <c r="AT733" s="1057"/>
      <c r="AU733" s="1058"/>
      <c r="AV733" s="1059"/>
      <c r="AW733" s="1060"/>
      <c r="AX733" s="1060"/>
      <c r="AY733" s="1061"/>
      <c r="BG733">
        <v>24.75</v>
      </c>
    </row>
    <row r="734" spans="2:59" ht="24.75" customHeight="1">
      <c r="B734" s="1118"/>
      <c r="C734" s="1119"/>
      <c r="D734" s="1119"/>
      <c r="E734" s="1119"/>
      <c r="F734" s="1119"/>
      <c r="G734" s="1120"/>
      <c r="H734" s="1053"/>
      <c r="I734" s="1054"/>
      <c r="J734" s="1054"/>
      <c r="K734" s="1054"/>
      <c r="L734" s="1055"/>
      <c r="M734" s="1056"/>
      <c r="N734" s="1057"/>
      <c r="O734" s="1057"/>
      <c r="P734" s="1057"/>
      <c r="Q734" s="1057"/>
      <c r="R734" s="1057"/>
      <c r="S734" s="1057"/>
      <c r="T734" s="1057"/>
      <c r="U734" s="1057"/>
      <c r="V734" s="1057"/>
      <c r="W734" s="1057"/>
      <c r="X734" s="1057"/>
      <c r="Y734" s="1058"/>
      <c r="Z734" s="1059"/>
      <c r="AA734" s="1060"/>
      <c r="AB734" s="1060"/>
      <c r="AC734" s="1062"/>
      <c r="AD734" s="1053"/>
      <c r="AE734" s="1054"/>
      <c r="AF734" s="1054"/>
      <c r="AG734" s="1054"/>
      <c r="AH734" s="1055"/>
      <c r="AI734" s="1056"/>
      <c r="AJ734" s="1057"/>
      <c r="AK734" s="1057"/>
      <c r="AL734" s="1057"/>
      <c r="AM734" s="1057"/>
      <c r="AN734" s="1057"/>
      <c r="AO734" s="1057"/>
      <c r="AP734" s="1057"/>
      <c r="AQ734" s="1057"/>
      <c r="AR734" s="1057"/>
      <c r="AS734" s="1057"/>
      <c r="AT734" s="1057"/>
      <c r="AU734" s="1058"/>
      <c r="AV734" s="1059"/>
      <c r="AW734" s="1060"/>
      <c r="AX734" s="1060"/>
      <c r="AY734" s="1061"/>
      <c r="BG734">
        <v>24.75</v>
      </c>
    </row>
    <row r="735" spans="2:59" ht="24.75" customHeight="1">
      <c r="B735" s="1118"/>
      <c r="C735" s="1119"/>
      <c r="D735" s="1119"/>
      <c r="E735" s="1119"/>
      <c r="F735" s="1119"/>
      <c r="G735" s="1120"/>
      <c r="H735" s="1053"/>
      <c r="I735" s="1054"/>
      <c r="J735" s="1054"/>
      <c r="K735" s="1054"/>
      <c r="L735" s="1055"/>
      <c r="M735" s="1056"/>
      <c r="N735" s="1057"/>
      <c r="O735" s="1057"/>
      <c r="P735" s="1057"/>
      <c r="Q735" s="1057"/>
      <c r="R735" s="1057"/>
      <c r="S735" s="1057"/>
      <c r="T735" s="1057"/>
      <c r="U735" s="1057"/>
      <c r="V735" s="1057"/>
      <c r="W735" s="1057"/>
      <c r="X735" s="1057"/>
      <c r="Y735" s="1058"/>
      <c r="Z735" s="1059"/>
      <c r="AA735" s="1060"/>
      <c r="AB735" s="1060"/>
      <c r="AC735" s="1060"/>
      <c r="AD735" s="1053"/>
      <c r="AE735" s="1054"/>
      <c r="AF735" s="1054"/>
      <c r="AG735" s="1054"/>
      <c r="AH735" s="1055"/>
      <c r="AI735" s="1056"/>
      <c r="AJ735" s="1057"/>
      <c r="AK735" s="1057"/>
      <c r="AL735" s="1057"/>
      <c r="AM735" s="1057"/>
      <c r="AN735" s="1057"/>
      <c r="AO735" s="1057"/>
      <c r="AP735" s="1057"/>
      <c r="AQ735" s="1057"/>
      <c r="AR735" s="1057"/>
      <c r="AS735" s="1057"/>
      <c r="AT735" s="1057"/>
      <c r="AU735" s="1058"/>
      <c r="AV735" s="1059"/>
      <c r="AW735" s="1060"/>
      <c r="AX735" s="1060"/>
      <c r="AY735" s="1061"/>
      <c r="BG735">
        <v>24.75</v>
      </c>
    </row>
    <row r="736" spans="2:59" ht="24.75" customHeight="1">
      <c r="B736" s="1118"/>
      <c r="C736" s="1119"/>
      <c r="D736" s="1119"/>
      <c r="E736" s="1119"/>
      <c r="F736" s="1119"/>
      <c r="G736" s="1120"/>
      <c r="H736" s="1053"/>
      <c r="I736" s="1054"/>
      <c r="J736" s="1054"/>
      <c r="K736" s="1054"/>
      <c r="L736" s="1055"/>
      <c r="M736" s="1056"/>
      <c r="N736" s="1057"/>
      <c r="O736" s="1057"/>
      <c r="P736" s="1057"/>
      <c r="Q736" s="1057"/>
      <c r="R736" s="1057"/>
      <c r="S736" s="1057"/>
      <c r="T736" s="1057"/>
      <c r="U736" s="1057"/>
      <c r="V736" s="1057"/>
      <c r="W736" s="1057"/>
      <c r="X736" s="1057"/>
      <c r="Y736" s="1058"/>
      <c r="Z736" s="1059"/>
      <c r="AA736" s="1060"/>
      <c r="AB736" s="1060"/>
      <c r="AC736" s="1060"/>
      <c r="AD736" s="1053"/>
      <c r="AE736" s="1054"/>
      <c r="AF736" s="1054"/>
      <c r="AG736" s="1054"/>
      <c r="AH736" s="1055"/>
      <c r="AI736" s="1056"/>
      <c r="AJ736" s="1057"/>
      <c r="AK736" s="1057"/>
      <c r="AL736" s="1057"/>
      <c r="AM736" s="1057"/>
      <c r="AN736" s="1057"/>
      <c r="AO736" s="1057"/>
      <c r="AP736" s="1057"/>
      <c r="AQ736" s="1057"/>
      <c r="AR736" s="1057"/>
      <c r="AS736" s="1057"/>
      <c r="AT736" s="1057"/>
      <c r="AU736" s="1058"/>
      <c r="AV736" s="1059"/>
      <c r="AW736" s="1060"/>
      <c r="AX736" s="1060"/>
      <c r="AY736" s="1061"/>
      <c r="BG736">
        <v>24.75</v>
      </c>
    </row>
    <row r="737" spans="2:59" ht="24.75" customHeight="1">
      <c r="B737" s="1118"/>
      <c r="C737" s="1119"/>
      <c r="D737" s="1119"/>
      <c r="E737" s="1119"/>
      <c r="F737" s="1119"/>
      <c r="G737" s="1120"/>
      <c r="H737" s="1053"/>
      <c r="I737" s="1054"/>
      <c r="J737" s="1054"/>
      <c r="K737" s="1054"/>
      <c r="L737" s="1055"/>
      <c r="M737" s="1056"/>
      <c r="N737" s="1057"/>
      <c r="O737" s="1057"/>
      <c r="P737" s="1057"/>
      <c r="Q737" s="1057"/>
      <c r="R737" s="1057"/>
      <c r="S737" s="1057"/>
      <c r="T737" s="1057"/>
      <c r="U737" s="1057"/>
      <c r="V737" s="1057"/>
      <c r="W737" s="1057"/>
      <c r="X737" s="1057"/>
      <c r="Y737" s="1058"/>
      <c r="Z737" s="1059"/>
      <c r="AA737" s="1060"/>
      <c r="AB737" s="1060"/>
      <c r="AC737" s="1060"/>
      <c r="AD737" s="1053"/>
      <c r="AE737" s="1054"/>
      <c r="AF737" s="1054"/>
      <c r="AG737" s="1054"/>
      <c r="AH737" s="1055"/>
      <c r="AI737" s="1056"/>
      <c r="AJ737" s="1057"/>
      <c r="AK737" s="1057"/>
      <c r="AL737" s="1057"/>
      <c r="AM737" s="1057"/>
      <c r="AN737" s="1057"/>
      <c r="AO737" s="1057"/>
      <c r="AP737" s="1057"/>
      <c r="AQ737" s="1057"/>
      <c r="AR737" s="1057"/>
      <c r="AS737" s="1057"/>
      <c r="AT737" s="1057"/>
      <c r="AU737" s="1058"/>
      <c r="AV737" s="1059"/>
      <c r="AW737" s="1060"/>
      <c r="AX737" s="1060"/>
      <c r="AY737" s="1061"/>
      <c r="BG737">
        <v>24.75</v>
      </c>
    </row>
    <row r="738" spans="2:59" ht="24.75" customHeight="1">
      <c r="B738" s="1118"/>
      <c r="C738" s="1119"/>
      <c r="D738" s="1119"/>
      <c r="E738" s="1119"/>
      <c r="F738" s="1119"/>
      <c r="G738" s="1120"/>
      <c r="H738" s="1044"/>
      <c r="I738" s="1045"/>
      <c r="J738" s="1045"/>
      <c r="K738" s="1045"/>
      <c r="L738" s="1046"/>
      <c r="M738" s="1047"/>
      <c r="N738" s="1048"/>
      <c r="O738" s="1048"/>
      <c r="P738" s="1048"/>
      <c r="Q738" s="1048"/>
      <c r="R738" s="1048"/>
      <c r="S738" s="1048"/>
      <c r="T738" s="1048"/>
      <c r="U738" s="1048"/>
      <c r="V738" s="1048"/>
      <c r="W738" s="1048"/>
      <c r="X738" s="1048"/>
      <c r="Y738" s="1049"/>
      <c r="Z738" s="1050"/>
      <c r="AA738" s="1051"/>
      <c r="AB738" s="1051"/>
      <c r="AC738" s="1051"/>
      <c r="AD738" s="1044"/>
      <c r="AE738" s="1045"/>
      <c r="AF738" s="1045"/>
      <c r="AG738" s="1045"/>
      <c r="AH738" s="1046"/>
      <c r="AI738" s="1047"/>
      <c r="AJ738" s="1048"/>
      <c r="AK738" s="1048"/>
      <c r="AL738" s="1048"/>
      <c r="AM738" s="1048"/>
      <c r="AN738" s="1048"/>
      <c r="AO738" s="1048"/>
      <c r="AP738" s="1048"/>
      <c r="AQ738" s="1048"/>
      <c r="AR738" s="1048"/>
      <c r="AS738" s="1048"/>
      <c r="AT738" s="1048"/>
      <c r="AU738" s="1049"/>
      <c r="AV738" s="1050"/>
      <c r="AW738" s="1051"/>
      <c r="AX738" s="1051"/>
      <c r="AY738" s="1052"/>
      <c r="BG738">
        <v>24.75</v>
      </c>
    </row>
    <row r="739" spans="2:59" ht="24.75" customHeight="1">
      <c r="B739" s="1118"/>
      <c r="C739" s="1119"/>
      <c r="D739" s="1119"/>
      <c r="E739" s="1119"/>
      <c r="F739" s="1119"/>
      <c r="G739" s="1120"/>
      <c r="H739" s="1086" t="s">
        <v>26</v>
      </c>
      <c r="I739" s="1080"/>
      <c r="J739" s="1080"/>
      <c r="K739" s="1080"/>
      <c r="L739" s="1080"/>
      <c r="M739" s="1087"/>
      <c r="N739" s="1088"/>
      <c r="O739" s="1088"/>
      <c r="P739" s="1088"/>
      <c r="Q739" s="1088"/>
      <c r="R739" s="1088"/>
      <c r="S739" s="1088"/>
      <c r="T739" s="1088"/>
      <c r="U739" s="1088"/>
      <c r="V739" s="1088"/>
      <c r="W739" s="1088"/>
      <c r="X739" s="1088"/>
      <c r="Y739" s="1089"/>
      <c r="Z739" s="1090">
        <f>SUM(Z731:AC738)</f>
        <v>0</v>
      </c>
      <c r="AA739" s="1091"/>
      <c r="AB739" s="1091"/>
      <c r="AC739" s="1092"/>
      <c r="AD739" s="1086" t="s">
        <v>26</v>
      </c>
      <c r="AE739" s="1080"/>
      <c r="AF739" s="1080"/>
      <c r="AG739" s="1080"/>
      <c r="AH739" s="1080"/>
      <c r="AI739" s="1087"/>
      <c r="AJ739" s="1088"/>
      <c r="AK739" s="1088"/>
      <c r="AL739" s="1088"/>
      <c r="AM739" s="1088"/>
      <c r="AN739" s="1088"/>
      <c r="AO739" s="1088"/>
      <c r="AP739" s="1088"/>
      <c r="AQ739" s="1088"/>
      <c r="AR739" s="1088"/>
      <c r="AS739" s="1088"/>
      <c r="AT739" s="1088"/>
      <c r="AU739" s="1089"/>
      <c r="AV739" s="1090">
        <f>SUM(AV731:AY738)</f>
        <v>0</v>
      </c>
      <c r="AW739" s="1091"/>
      <c r="AX739" s="1091"/>
      <c r="AY739" s="1093"/>
      <c r="BG739">
        <v>24.75</v>
      </c>
    </row>
    <row r="740" spans="2:59" ht="24.75" customHeight="1">
      <c r="B740" s="1118"/>
      <c r="C740" s="1119"/>
      <c r="D740" s="1119"/>
      <c r="E740" s="1119"/>
      <c r="F740" s="1119"/>
      <c r="G740" s="1120"/>
      <c r="H740" s="1073" t="s">
        <v>795</v>
      </c>
      <c r="I740" s="1074"/>
      <c r="J740" s="1074"/>
      <c r="K740" s="1074"/>
      <c r="L740" s="1074"/>
      <c r="M740" s="1074"/>
      <c r="N740" s="1074"/>
      <c r="O740" s="1074"/>
      <c r="P740" s="1074"/>
      <c r="Q740" s="1074"/>
      <c r="R740" s="1074"/>
      <c r="S740" s="1074"/>
      <c r="T740" s="1074"/>
      <c r="U740" s="1074"/>
      <c r="V740" s="1074"/>
      <c r="W740" s="1074"/>
      <c r="X740" s="1074"/>
      <c r="Y740" s="1074"/>
      <c r="Z740" s="1074"/>
      <c r="AA740" s="1074"/>
      <c r="AB740" s="1074"/>
      <c r="AC740" s="1075"/>
      <c r="AD740" s="1073" t="s">
        <v>796</v>
      </c>
      <c r="AE740" s="1074"/>
      <c r="AF740" s="1074"/>
      <c r="AG740" s="1074"/>
      <c r="AH740" s="1074"/>
      <c r="AI740" s="1074"/>
      <c r="AJ740" s="1074"/>
      <c r="AK740" s="1074"/>
      <c r="AL740" s="1074"/>
      <c r="AM740" s="1074"/>
      <c r="AN740" s="1074"/>
      <c r="AO740" s="1074"/>
      <c r="AP740" s="1074"/>
      <c r="AQ740" s="1074"/>
      <c r="AR740" s="1074"/>
      <c r="AS740" s="1074"/>
      <c r="AT740" s="1074"/>
      <c r="AU740" s="1074"/>
      <c r="AV740" s="1074"/>
      <c r="AW740" s="1074"/>
      <c r="AX740" s="1074"/>
      <c r="AY740" s="1076"/>
      <c r="BG740">
        <v>24.75</v>
      </c>
    </row>
    <row r="741" spans="2:59" ht="24.75" customHeight="1">
      <c r="B741" s="1118"/>
      <c r="C741" s="1119"/>
      <c r="D741" s="1119"/>
      <c r="E741" s="1119"/>
      <c r="F741" s="1119"/>
      <c r="G741" s="1120"/>
      <c r="H741" s="1077" t="s">
        <v>23</v>
      </c>
      <c r="I741" s="1078"/>
      <c r="J741" s="1078"/>
      <c r="K741" s="1078"/>
      <c r="L741" s="1078"/>
      <c r="M741" s="1079" t="s">
        <v>24</v>
      </c>
      <c r="N741" s="1080"/>
      <c r="O741" s="1080"/>
      <c r="P741" s="1080"/>
      <c r="Q741" s="1080"/>
      <c r="R741" s="1080"/>
      <c r="S741" s="1080"/>
      <c r="T741" s="1080"/>
      <c r="U741" s="1080"/>
      <c r="V741" s="1080"/>
      <c r="W741" s="1080"/>
      <c r="X741" s="1080"/>
      <c r="Y741" s="1081"/>
      <c r="Z741" s="1082" t="s">
        <v>25</v>
      </c>
      <c r="AA741" s="1083"/>
      <c r="AB741" s="1083"/>
      <c r="AC741" s="1084"/>
      <c r="AD741" s="1077" t="s">
        <v>23</v>
      </c>
      <c r="AE741" s="1078"/>
      <c r="AF741" s="1078"/>
      <c r="AG741" s="1078"/>
      <c r="AH741" s="1078"/>
      <c r="AI741" s="1079" t="s">
        <v>24</v>
      </c>
      <c r="AJ741" s="1080"/>
      <c r="AK741" s="1080"/>
      <c r="AL741" s="1080"/>
      <c r="AM741" s="1080"/>
      <c r="AN741" s="1080"/>
      <c r="AO741" s="1080"/>
      <c r="AP741" s="1080"/>
      <c r="AQ741" s="1080"/>
      <c r="AR741" s="1080"/>
      <c r="AS741" s="1080"/>
      <c r="AT741" s="1080"/>
      <c r="AU741" s="1081"/>
      <c r="AV741" s="1082" t="s">
        <v>25</v>
      </c>
      <c r="AW741" s="1083"/>
      <c r="AX741" s="1083"/>
      <c r="AY741" s="1085"/>
      <c r="BG741">
        <v>24.75</v>
      </c>
    </row>
    <row r="742" spans="2:59" ht="24.75" customHeight="1">
      <c r="B742" s="1118"/>
      <c r="C742" s="1119"/>
      <c r="D742" s="1119"/>
      <c r="E742" s="1119"/>
      <c r="F742" s="1119"/>
      <c r="G742" s="1120"/>
      <c r="H742" s="1063"/>
      <c r="I742" s="1064"/>
      <c r="J742" s="1064"/>
      <c r="K742" s="1064"/>
      <c r="L742" s="1065"/>
      <c r="M742" s="1066"/>
      <c r="N742" s="1067"/>
      <c r="O742" s="1067"/>
      <c r="P742" s="1067"/>
      <c r="Q742" s="1067"/>
      <c r="R742" s="1067"/>
      <c r="S742" s="1067"/>
      <c r="T742" s="1067"/>
      <c r="U742" s="1067"/>
      <c r="V742" s="1067"/>
      <c r="W742" s="1067"/>
      <c r="X742" s="1067"/>
      <c r="Y742" s="1068"/>
      <c r="Z742" s="1069"/>
      <c r="AA742" s="1070"/>
      <c r="AB742" s="1070"/>
      <c r="AC742" s="1071"/>
      <c r="AD742" s="1063"/>
      <c r="AE742" s="1064"/>
      <c r="AF742" s="1064"/>
      <c r="AG742" s="1064"/>
      <c r="AH742" s="1065"/>
      <c r="AI742" s="1066"/>
      <c r="AJ742" s="1067"/>
      <c r="AK742" s="1067"/>
      <c r="AL742" s="1067"/>
      <c r="AM742" s="1067"/>
      <c r="AN742" s="1067"/>
      <c r="AO742" s="1067"/>
      <c r="AP742" s="1067"/>
      <c r="AQ742" s="1067"/>
      <c r="AR742" s="1067"/>
      <c r="AS742" s="1067"/>
      <c r="AT742" s="1067"/>
      <c r="AU742" s="1068"/>
      <c r="AV742" s="1069"/>
      <c r="AW742" s="1070"/>
      <c r="AX742" s="1070"/>
      <c r="AY742" s="1072"/>
      <c r="BG742">
        <v>24.75</v>
      </c>
    </row>
    <row r="743" spans="2:59" ht="24.75" customHeight="1">
      <c r="B743" s="1118"/>
      <c r="C743" s="1119"/>
      <c r="D743" s="1119"/>
      <c r="E743" s="1119"/>
      <c r="F743" s="1119"/>
      <c r="G743" s="1120"/>
      <c r="H743" s="1053"/>
      <c r="I743" s="1054"/>
      <c r="J743" s="1054"/>
      <c r="K743" s="1054"/>
      <c r="L743" s="1055"/>
      <c r="M743" s="1056"/>
      <c r="N743" s="1057"/>
      <c r="O743" s="1057"/>
      <c r="P743" s="1057"/>
      <c r="Q743" s="1057"/>
      <c r="R743" s="1057"/>
      <c r="S743" s="1057"/>
      <c r="T743" s="1057"/>
      <c r="U743" s="1057"/>
      <c r="V743" s="1057"/>
      <c r="W743" s="1057"/>
      <c r="X743" s="1057"/>
      <c r="Y743" s="1058"/>
      <c r="Z743" s="1059"/>
      <c r="AA743" s="1060"/>
      <c r="AB743" s="1060"/>
      <c r="AC743" s="1062"/>
      <c r="AD743" s="1053"/>
      <c r="AE743" s="1054"/>
      <c r="AF743" s="1054"/>
      <c r="AG743" s="1054"/>
      <c r="AH743" s="1055"/>
      <c r="AI743" s="1056"/>
      <c r="AJ743" s="1057"/>
      <c r="AK743" s="1057"/>
      <c r="AL743" s="1057"/>
      <c r="AM743" s="1057"/>
      <c r="AN743" s="1057"/>
      <c r="AO743" s="1057"/>
      <c r="AP743" s="1057"/>
      <c r="AQ743" s="1057"/>
      <c r="AR743" s="1057"/>
      <c r="AS743" s="1057"/>
      <c r="AT743" s="1057"/>
      <c r="AU743" s="1058"/>
      <c r="AV743" s="1059"/>
      <c r="AW743" s="1060"/>
      <c r="AX743" s="1060"/>
      <c r="AY743" s="1061"/>
      <c r="BG743">
        <v>24.75</v>
      </c>
    </row>
    <row r="744" spans="2:59" ht="24.75" customHeight="1">
      <c r="B744" s="1118"/>
      <c r="C744" s="1119"/>
      <c r="D744" s="1119"/>
      <c r="E744" s="1119"/>
      <c r="F744" s="1119"/>
      <c r="G744" s="1120"/>
      <c r="H744" s="1053"/>
      <c r="I744" s="1054"/>
      <c r="J744" s="1054"/>
      <c r="K744" s="1054"/>
      <c r="L744" s="1055"/>
      <c r="M744" s="1056"/>
      <c r="N744" s="1057"/>
      <c r="O744" s="1057"/>
      <c r="P744" s="1057"/>
      <c r="Q744" s="1057"/>
      <c r="R744" s="1057"/>
      <c r="S744" s="1057"/>
      <c r="T744" s="1057"/>
      <c r="U744" s="1057"/>
      <c r="V744" s="1057"/>
      <c r="W744" s="1057"/>
      <c r="X744" s="1057"/>
      <c r="Y744" s="1058"/>
      <c r="Z744" s="1059"/>
      <c r="AA744" s="1060"/>
      <c r="AB744" s="1060"/>
      <c r="AC744" s="1062"/>
      <c r="AD744" s="1053"/>
      <c r="AE744" s="1054"/>
      <c r="AF744" s="1054"/>
      <c r="AG744" s="1054"/>
      <c r="AH744" s="1055"/>
      <c r="AI744" s="1056"/>
      <c r="AJ744" s="1057"/>
      <c r="AK744" s="1057"/>
      <c r="AL744" s="1057"/>
      <c r="AM744" s="1057"/>
      <c r="AN744" s="1057"/>
      <c r="AO744" s="1057"/>
      <c r="AP744" s="1057"/>
      <c r="AQ744" s="1057"/>
      <c r="AR744" s="1057"/>
      <c r="AS744" s="1057"/>
      <c r="AT744" s="1057"/>
      <c r="AU744" s="1058"/>
      <c r="AV744" s="1059"/>
      <c r="AW744" s="1060"/>
      <c r="AX744" s="1060"/>
      <c r="AY744" s="1061"/>
      <c r="BG744">
        <v>24.75</v>
      </c>
    </row>
    <row r="745" spans="2:59" ht="24.75" customHeight="1">
      <c r="B745" s="1118"/>
      <c r="C745" s="1119"/>
      <c r="D745" s="1119"/>
      <c r="E745" s="1119"/>
      <c r="F745" s="1119"/>
      <c r="G745" s="1120"/>
      <c r="H745" s="1053"/>
      <c r="I745" s="1054"/>
      <c r="J745" s="1054"/>
      <c r="K745" s="1054"/>
      <c r="L745" s="1055"/>
      <c r="M745" s="1056"/>
      <c r="N745" s="1057"/>
      <c r="O745" s="1057"/>
      <c r="P745" s="1057"/>
      <c r="Q745" s="1057"/>
      <c r="R745" s="1057"/>
      <c r="S745" s="1057"/>
      <c r="T745" s="1057"/>
      <c r="U745" s="1057"/>
      <c r="V745" s="1057"/>
      <c r="W745" s="1057"/>
      <c r="X745" s="1057"/>
      <c r="Y745" s="1058"/>
      <c r="Z745" s="1059"/>
      <c r="AA745" s="1060"/>
      <c r="AB745" s="1060"/>
      <c r="AC745" s="1062"/>
      <c r="AD745" s="1053"/>
      <c r="AE745" s="1054"/>
      <c r="AF745" s="1054"/>
      <c r="AG745" s="1054"/>
      <c r="AH745" s="1055"/>
      <c r="AI745" s="1056"/>
      <c r="AJ745" s="1057"/>
      <c r="AK745" s="1057"/>
      <c r="AL745" s="1057"/>
      <c r="AM745" s="1057"/>
      <c r="AN745" s="1057"/>
      <c r="AO745" s="1057"/>
      <c r="AP745" s="1057"/>
      <c r="AQ745" s="1057"/>
      <c r="AR745" s="1057"/>
      <c r="AS745" s="1057"/>
      <c r="AT745" s="1057"/>
      <c r="AU745" s="1058"/>
      <c r="AV745" s="1059"/>
      <c r="AW745" s="1060"/>
      <c r="AX745" s="1060"/>
      <c r="AY745" s="1061"/>
      <c r="BG745">
        <v>24.75</v>
      </c>
    </row>
    <row r="746" spans="2:59" ht="24.75" customHeight="1">
      <c r="B746" s="1118"/>
      <c r="C746" s="1119"/>
      <c r="D746" s="1119"/>
      <c r="E746" s="1119"/>
      <c r="F746" s="1119"/>
      <c r="G746" s="1120"/>
      <c r="H746" s="1053"/>
      <c r="I746" s="1054"/>
      <c r="J746" s="1054"/>
      <c r="K746" s="1054"/>
      <c r="L746" s="1055"/>
      <c r="M746" s="1056"/>
      <c r="N746" s="1057"/>
      <c r="O746" s="1057"/>
      <c r="P746" s="1057"/>
      <c r="Q746" s="1057"/>
      <c r="R746" s="1057"/>
      <c r="S746" s="1057"/>
      <c r="T746" s="1057"/>
      <c r="U746" s="1057"/>
      <c r="V746" s="1057"/>
      <c r="W746" s="1057"/>
      <c r="X746" s="1057"/>
      <c r="Y746" s="1058"/>
      <c r="Z746" s="1059"/>
      <c r="AA746" s="1060"/>
      <c r="AB746" s="1060"/>
      <c r="AC746" s="1060"/>
      <c r="AD746" s="1053"/>
      <c r="AE746" s="1054"/>
      <c r="AF746" s="1054"/>
      <c r="AG746" s="1054"/>
      <c r="AH746" s="1055"/>
      <c r="AI746" s="1056"/>
      <c r="AJ746" s="1057"/>
      <c r="AK746" s="1057"/>
      <c r="AL746" s="1057"/>
      <c r="AM746" s="1057"/>
      <c r="AN746" s="1057"/>
      <c r="AO746" s="1057"/>
      <c r="AP746" s="1057"/>
      <c r="AQ746" s="1057"/>
      <c r="AR746" s="1057"/>
      <c r="AS746" s="1057"/>
      <c r="AT746" s="1057"/>
      <c r="AU746" s="1058"/>
      <c r="AV746" s="1059"/>
      <c r="AW746" s="1060"/>
      <c r="AX746" s="1060"/>
      <c r="AY746" s="1061"/>
      <c r="BG746">
        <v>24.75</v>
      </c>
    </row>
    <row r="747" spans="2:59" ht="24.75" customHeight="1">
      <c r="B747" s="1118"/>
      <c r="C747" s="1119"/>
      <c r="D747" s="1119"/>
      <c r="E747" s="1119"/>
      <c r="F747" s="1119"/>
      <c r="G747" s="1120"/>
      <c r="H747" s="1053"/>
      <c r="I747" s="1054"/>
      <c r="J747" s="1054"/>
      <c r="K747" s="1054"/>
      <c r="L747" s="1055"/>
      <c r="M747" s="1056"/>
      <c r="N747" s="1057"/>
      <c r="O747" s="1057"/>
      <c r="P747" s="1057"/>
      <c r="Q747" s="1057"/>
      <c r="R747" s="1057"/>
      <c r="S747" s="1057"/>
      <c r="T747" s="1057"/>
      <c r="U747" s="1057"/>
      <c r="V747" s="1057"/>
      <c r="W747" s="1057"/>
      <c r="X747" s="1057"/>
      <c r="Y747" s="1058"/>
      <c r="Z747" s="1059"/>
      <c r="AA747" s="1060"/>
      <c r="AB747" s="1060"/>
      <c r="AC747" s="1060"/>
      <c r="AD747" s="1053"/>
      <c r="AE747" s="1054"/>
      <c r="AF747" s="1054"/>
      <c r="AG747" s="1054"/>
      <c r="AH747" s="1055"/>
      <c r="AI747" s="1056"/>
      <c r="AJ747" s="1057"/>
      <c r="AK747" s="1057"/>
      <c r="AL747" s="1057"/>
      <c r="AM747" s="1057"/>
      <c r="AN747" s="1057"/>
      <c r="AO747" s="1057"/>
      <c r="AP747" s="1057"/>
      <c r="AQ747" s="1057"/>
      <c r="AR747" s="1057"/>
      <c r="AS747" s="1057"/>
      <c r="AT747" s="1057"/>
      <c r="AU747" s="1058"/>
      <c r="AV747" s="1059"/>
      <c r="AW747" s="1060"/>
      <c r="AX747" s="1060"/>
      <c r="AY747" s="1061"/>
      <c r="BG747">
        <v>24.75</v>
      </c>
    </row>
    <row r="748" spans="2:59" ht="24.75" customHeight="1">
      <c r="B748" s="1118"/>
      <c r="C748" s="1119"/>
      <c r="D748" s="1119"/>
      <c r="E748" s="1119"/>
      <c r="F748" s="1119"/>
      <c r="G748" s="1120"/>
      <c r="H748" s="1053"/>
      <c r="I748" s="1054"/>
      <c r="J748" s="1054"/>
      <c r="K748" s="1054"/>
      <c r="L748" s="1055"/>
      <c r="M748" s="1056"/>
      <c r="N748" s="1057"/>
      <c r="O748" s="1057"/>
      <c r="P748" s="1057"/>
      <c r="Q748" s="1057"/>
      <c r="R748" s="1057"/>
      <c r="S748" s="1057"/>
      <c r="T748" s="1057"/>
      <c r="U748" s="1057"/>
      <c r="V748" s="1057"/>
      <c r="W748" s="1057"/>
      <c r="X748" s="1057"/>
      <c r="Y748" s="1058"/>
      <c r="Z748" s="1059"/>
      <c r="AA748" s="1060"/>
      <c r="AB748" s="1060"/>
      <c r="AC748" s="1060"/>
      <c r="AD748" s="1053"/>
      <c r="AE748" s="1054"/>
      <c r="AF748" s="1054"/>
      <c r="AG748" s="1054"/>
      <c r="AH748" s="1055"/>
      <c r="AI748" s="1056"/>
      <c r="AJ748" s="1057"/>
      <c r="AK748" s="1057"/>
      <c r="AL748" s="1057"/>
      <c r="AM748" s="1057"/>
      <c r="AN748" s="1057"/>
      <c r="AO748" s="1057"/>
      <c r="AP748" s="1057"/>
      <c r="AQ748" s="1057"/>
      <c r="AR748" s="1057"/>
      <c r="AS748" s="1057"/>
      <c r="AT748" s="1057"/>
      <c r="AU748" s="1058"/>
      <c r="AV748" s="1059"/>
      <c r="AW748" s="1060"/>
      <c r="AX748" s="1060"/>
      <c r="AY748" s="1061"/>
      <c r="BG748">
        <v>24.75</v>
      </c>
    </row>
    <row r="749" spans="2:59" ht="24.75" customHeight="1">
      <c r="B749" s="1118"/>
      <c r="C749" s="1119"/>
      <c r="D749" s="1119"/>
      <c r="E749" s="1119"/>
      <c r="F749" s="1119"/>
      <c r="G749" s="1120"/>
      <c r="H749" s="1044"/>
      <c r="I749" s="1045"/>
      <c r="J749" s="1045"/>
      <c r="K749" s="1045"/>
      <c r="L749" s="1046"/>
      <c r="M749" s="1047"/>
      <c r="N749" s="1048"/>
      <c r="O749" s="1048"/>
      <c r="P749" s="1048"/>
      <c r="Q749" s="1048"/>
      <c r="R749" s="1048"/>
      <c r="S749" s="1048"/>
      <c r="T749" s="1048"/>
      <c r="U749" s="1048"/>
      <c r="V749" s="1048"/>
      <c r="W749" s="1048"/>
      <c r="X749" s="1048"/>
      <c r="Y749" s="1049"/>
      <c r="Z749" s="1050"/>
      <c r="AA749" s="1051"/>
      <c r="AB749" s="1051"/>
      <c r="AC749" s="1051"/>
      <c r="AD749" s="1044"/>
      <c r="AE749" s="1045"/>
      <c r="AF749" s="1045"/>
      <c r="AG749" s="1045"/>
      <c r="AH749" s="1046"/>
      <c r="AI749" s="1047"/>
      <c r="AJ749" s="1048"/>
      <c r="AK749" s="1048"/>
      <c r="AL749" s="1048"/>
      <c r="AM749" s="1048"/>
      <c r="AN749" s="1048"/>
      <c r="AO749" s="1048"/>
      <c r="AP749" s="1048"/>
      <c r="AQ749" s="1048"/>
      <c r="AR749" s="1048"/>
      <c r="AS749" s="1048"/>
      <c r="AT749" s="1048"/>
      <c r="AU749" s="1049"/>
      <c r="AV749" s="1050"/>
      <c r="AW749" s="1051"/>
      <c r="AX749" s="1051"/>
      <c r="AY749" s="1052"/>
      <c r="BG749">
        <v>24.75</v>
      </c>
    </row>
    <row r="750" spans="2:59" ht="24.75" customHeight="1" thickBot="1">
      <c r="B750" s="1121"/>
      <c r="C750" s="1122"/>
      <c r="D750" s="1122"/>
      <c r="E750" s="1122"/>
      <c r="F750" s="1122"/>
      <c r="G750" s="1123"/>
      <c r="H750" s="1035" t="s">
        <v>26</v>
      </c>
      <c r="I750" s="1036"/>
      <c r="J750" s="1036"/>
      <c r="K750" s="1036"/>
      <c r="L750" s="1036"/>
      <c r="M750" s="1037"/>
      <c r="N750" s="1038"/>
      <c r="O750" s="1038"/>
      <c r="P750" s="1038"/>
      <c r="Q750" s="1038"/>
      <c r="R750" s="1038"/>
      <c r="S750" s="1038"/>
      <c r="T750" s="1038"/>
      <c r="U750" s="1038"/>
      <c r="V750" s="1038"/>
      <c r="W750" s="1038"/>
      <c r="X750" s="1038"/>
      <c r="Y750" s="1039"/>
      <c r="Z750" s="1040">
        <f>SUM(Z742:AC749)</f>
        <v>0</v>
      </c>
      <c r="AA750" s="1041"/>
      <c r="AB750" s="1041"/>
      <c r="AC750" s="1042"/>
      <c r="AD750" s="1035" t="s">
        <v>26</v>
      </c>
      <c r="AE750" s="1036"/>
      <c r="AF750" s="1036"/>
      <c r="AG750" s="1036"/>
      <c r="AH750" s="1036"/>
      <c r="AI750" s="1037"/>
      <c r="AJ750" s="1038"/>
      <c r="AK750" s="1038"/>
      <c r="AL750" s="1038"/>
      <c r="AM750" s="1038"/>
      <c r="AN750" s="1038"/>
      <c r="AO750" s="1038"/>
      <c r="AP750" s="1038"/>
      <c r="AQ750" s="1038"/>
      <c r="AR750" s="1038"/>
      <c r="AS750" s="1038"/>
      <c r="AT750" s="1038"/>
      <c r="AU750" s="1039"/>
      <c r="AV750" s="1040">
        <f>SUM(AV742:AY749)</f>
        <v>0</v>
      </c>
      <c r="AW750" s="1041"/>
      <c r="AX750" s="1041"/>
      <c r="AY750" s="1043"/>
      <c r="BG750">
        <v>24.75</v>
      </c>
    </row>
    <row r="751" spans="2:59" ht="13.5" customHeight="1">
      <c r="BG751">
        <v>13.5</v>
      </c>
    </row>
    <row r="752" spans="2:59" ht="13.5" customHeight="1">
      <c r="BG752"/>
    </row>
    <row r="753" spans="2:59" ht="23.25" customHeight="1">
      <c r="B753" s="186" t="s">
        <v>100</v>
      </c>
      <c r="C753" s="186"/>
      <c r="D753" s="186"/>
      <c r="E753" s="187"/>
      <c r="F753" s="187"/>
      <c r="G753" s="1032" t="str">
        <f>H706</f>
        <v>査証相談班運営及び難民受入審査等関係経費</v>
      </c>
      <c r="H753" s="1032"/>
      <c r="I753" s="1032"/>
      <c r="J753" s="1032"/>
      <c r="K753" s="1032"/>
      <c r="L753" s="1032"/>
      <c r="M753" s="1032"/>
      <c r="N753" s="1032"/>
      <c r="O753" s="1032"/>
      <c r="P753" s="1032"/>
      <c r="Q753" s="1032"/>
      <c r="R753" s="1032"/>
      <c r="S753" s="1032"/>
      <c r="T753" s="1032"/>
      <c r="U753" s="1032"/>
      <c r="V753" s="1032"/>
      <c r="W753" s="1032"/>
      <c r="X753" s="1032"/>
      <c r="Y753" s="1032"/>
      <c r="Z753" s="1032"/>
      <c r="AA753" s="1032"/>
      <c r="AB753" s="1032"/>
      <c r="AC753" s="1032"/>
      <c r="AD753" s="1032"/>
      <c r="AE753" s="1032"/>
      <c r="AF753" s="1032"/>
      <c r="AG753" s="1032"/>
      <c r="AH753" s="1032"/>
      <c r="AI753" s="1032"/>
      <c r="AJ753" s="1032"/>
      <c r="AK753" s="1032"/>
      <c r="AL753" s="1032"/>
      <c r="AM753" s="1032"/>
      <c r="AN753" s="1032"/>
      <c r="AO753" s="1032"/>
      <c r="AP753" s="1032"/>
      <c r="AQ753" s="1032"/>
      <c r="AR753" s="1032"/>
      <c r="AS753" s="1032"/>
      <c r="AT753" s="1032"/>
      <c r="AU753" s="1032"/>
      <c r="AV753" s="1032"/>
      <c r="AW753" s="1032"/>
      <c r="AX753" s="1032"/>
      <c r="AY753" s="187"/>
      <c r="BG753">
        <v>23.25</v>
      </c>
    </row>
    <row r="754" spans="2:59" ht="14.25" customHeight="1">
      <c r="C754" s="174" t="s">
        <v>797</v>
      </c>
      <c r="BG754">
        <v>14.25</v>
      </c>
    </row>
    <row r="755" spans="2:59" ht="13.5" customHeight="1">
      <c r="BG755">
        <v>13.5</v>
      </c>
    </row>
    <row r="756" spans="2:59" ht="34.5" customHeight="1">
      <c r="B756" s="1028"/>
      <c r="C756" s="1028"/>
      <c r="D756" s="1033" t="s">
        <v>799</v>
      </c>
      <c r="E756" s="1033"/>
      <c r="F756" s="1033"/>
      <c r="G756" s="1033"/>
      <c r="H756" s="1033"/>
      <c r="I756" s="1033"/>
      <c r="J756" s="1033"/>
      <c r="K756" s="1033"/>
      <c r="L756" s="1033"/>
      <c r="M756" s="1033"/>
      <c r="N756" s="1033" t="s">
        <v>800</v>
      </c>
      <c r="O756" s="1033"/>
      <c r="P756" s="1033"/>
      <c r="Q756" s="1033"/>
      <c r="R756" s="1033"/>
      <c r="S756" s="1033"/>
      <c r="T756" s="1033"/>
      <c r="U756" s="1033"/>
      <c r="V756" s="1033"/>
      <c r="W756" s="1033"/>
      <c r="X756" s="1033"/>
      <c r="Y756" s="1033"/>
      <c r="Z756" s="1033"/>
      <c r="AA756" s="1033"/>
      <c r="AB756" s="1033"/>
      <c r="AC756" s="1033"/>
      <c r="AD756" s="1033"/>
      <c r="AE756" s="1033"/>
      <c r="AF756" s="1033"/>
      <c r="AG756" s="1033"/>
      <c r="AH756" s="1033"/>
      <c r="AI756" s="1033"/>
      <c r="AJ756" s="1033"/>
      <c r="AK756" s="1033"/>
      <c r="AL756" s="1034" t="s">
        <v>801</v>
      </c>
      <c r="AM756" s="1033"/>
      <c r="AN756" s="1033"/>
      <c r="AO756" s="1033"/>
      <c r="AP756" s="1033"/>
      <c r="AQ756" s="1033"/>
      <c r="AR756" s="1033" t="s">
        <v>27</v>
      </c>
      <c r="AS756" s="1033"/>
      <c r="AT756" s="1033"/>
      <c r="AU756" s="1033"/>
      <c r="AV756" s="1033" t="s">
        <v>28</v>
      </c>
      <c r="AW756" s="1033"/>
      <c r="AX756" s="1033"/>
      <c r="BG756">
        <v>34.5</v>
      </c>
    </row>
    <row r="757" spans="2:59" ht="24" customHeight="1">
      <c r="B757" s="1028">
        <v>1</v>
      </c>
      <c r="C757" s="1028">
        <v>1</v>
      </c>
      <c r="D757" s="1029" t="s">
        <v>1573</v>
      </c>
      <c r="E757" s="1029"/>
      <c r="F757" s="1029"/>
      <c r="G757" s="1029"/>
      <c r="H757" s="1029"/>
      <c r="I757" s="1029"/>
      <c r="J757" s="1029"/>
      <c r="K757" s="1029"/>
      <c r="L757" s="1029"/>
      <c r="M757" s="1029"/>
      <c r="N757" s="1029" t="s">
        <v>1574</v>
      </c>
      <c r="O757" s="1029"/>
      <c r="P757" s="1029"/>
      <c r="Q757" s="1029"/>
      <c r="R757" s="1029"/>
      <c r="S757" s="1029"/>
      <c r="T757" s="1029"/>
      <c r="U757" s="1029"/>
      <c r="V757" s="1029"/>
      <c r="W757" s="1029"/>
      <c r="X757" s="1029"/>
      <c r="Y757" s="1029"/>
      <c r="Z757" s="1029"/>
      <c r="AA757" s="1029"/>
      <c r="AB757" s="1029"/>
      <c r="AC757" s="1029"/>
      <c r="AD757" s="1029"/>
      <c r="AE757" s="1029"/>
      <c r="AF757" s="1029"/>
      <c r="AG757" s="1029"/>
      <c r="AH757" s="1029"/>
      <c r="AI757" s="1029"/>
      <c r="AJ757" s="1029"/>
      <c r="AK757" s="1029"/>
      <c r="AL757" s="1030">
        <v>2</v>
      </c>
      <c r="AM757" s="1029"/>
      <c r="AN757" s="1029"/>
      <c r="AO757" s="1029"/>
      <c r="AP757" s="1029"/>
      <c r="AQ757" s="1029"/>
      <c r="AR757" s="1031" t="s">
        <v>816</v>
      </c>
      <c r="AS757" s="1031"/>
      <c r="AT757" s="1031"/>
      <c r="AU757" s="1031"/>
      <c r="AV757" s="1031" t="s">
        <v>816</v>
      </c>
      <c r="AW757" s="1031"/>
      <c r="AX757" s="1031"/>
      <c r="BG757">
        <v>24</v>
      </c>
    </row>
    <row r="758" spans="2:59" ht="24" customHeight="1">
      <c r="B758" s="1028">
        <v>2</v>
      </c>
      <c r="C758" s="1028">
        <v>1</v>
      </c>
      <c r="D758" s="1029" t="s">
        <v>1575</v>
      </c>
      <c r="E758" s="1029"/>
      <c r="F758" s="1029"/>
      <c r="G758" s="1029"/>
      <c r="H758" s="1029"/>
      <c r="I758" s="1029"/>
      <c r="J758" s="1029"/>
      <c r="K758" s="1029"/>
      <c r="L758" s="1029"/>
      <c r="M758" s="1029"/>
      <c r="N758" s="1029" t="s">
        <v>1574</v>
      </c>
      <c r="O758" s="1029"/>
      <c r="P758" s="1029"/>
      <c r="Q758" s="1029"/>
      <c r="R758" s="1029"/>
      <c r="S758" s="1029"/>
      <c r="T758" s="1029"/>
      <c r="U758" s="1029"/>
      <c r="V758" s="1029"/>
      <c r="W758" s="1029"/>
      <c r="X758" s="1029"/>
      <c r="Y758" s="1029"/>
      <c r="Z758" s="1029"/>
      <c r="AA758" s="1029"/>
      <c r="AB758" s="1029"/>
      <c r="AC758" s="1029"/>
      <c r="AD758" s="1029"/>
      <c r="AE758" s="1029"/>
      <c r="AF758" s="1029"/>
      <c r="AG758" s="1029"/>
      <c r="AH758" s="1029"/>
      <c r="AI758" s="1029"/>
      <c r="AJ758" s="1029"/>
      <c r="AK758" s="1029"/>
      <c r="AL758" s="1030">
        <v>2</v>
      </c>
      <c r="AM758" s="1029"/>
      <c r="AN758" s="1029"/>
      <c r="AO758" s="1029"/>
      <c r="AP758" s="1029"/>
      <c r="AQ758" s="1029"/>
      <c r="AR758" s="1031" t="s">
        <v>816</v>
      </c>
      <c r="AS758" s="1031"/>
      <c r="AT758" s="1031"/>
      <c r="AU758" s="1031"/>
      <c r="AV758" s="1031" t="s">
        <v>816</v>
      </c>
      <c r="AW758" s="1031"/>
      <c r="AX758" s="1031"/>
      <c r="BG758">
        <v>24</v>
      </c>
    </row>
    <row r="759" spans="2:59" ht="24" customHeight="1">
      <c r="B759" s="1028">
        <v>3</v>
      </c>
      <c r="C759" s="1028">
        <v>1</v>
      </c>
      <c r="D759" s="1029" t="s">
        <v>1576</v>
      </c>
      <c r="E759" s="1029"/>
      <c r="F759" s="1029"/>
      <c r="G759" s="1029"/>
      <c r="H759" s="1029"/>
      <c r="I759" s="1029"/>
      <c r="J759" s="1029"/>
      <c r="K759" s="1029"/>
      <c r="L759" s="1029"/>
      <c r="M759" s="1029"/>
      <c r="N759" s="1029" t="s">
        <v>1574</v>
      </c>
      <c r="O759" s="1029"/>
      <c r="P759" s="1029"/>
      <c r="Q759" s="1029"/>
      <c r="R759" s="1029"/>
      <c r="S759" s="1029"/>
      <c r="T759" s="1029"/>
      <c r="U759" s="1029"/>
      <c r="V759" s="1029"/>
      <c r="W759" s="1029"/>
      <c r="X759" s="1029"/>
      <c r="Y759" s="1029"/>
      <c r="Z759" s="1029"/>
      <c r="AA759" s="1029"/>
      <c r="AB759" s="1029"/>
      <c r="AC759" s="1029"/>
      <c r="AD759" s="1029"/>
      <c r="AE759" s="1029"/>
      <c r="AF759" s="1029"/>
      <c r="AG759" s="1029"/>
      <c r="AH759" s="1029"/>
      <c r="AI759" s="1029"/>
      <c r="AJ759" s="1029"/>
      <c r="AK759" s="1029"/>
      <c r="AL759" s="1030">
        <v>1</v>
      </c>
      <c r="AM759" s="1029"/>
      <c r="AN759" s="1029"/>
      <c r="AO759" s="1029"/>
      <c r="AP759" s="1029"/>
      <c r="AQ759" s="1029"/>
      <c r="AR759" s="1031" t="s">
        <v>816</v>
      </c>
      <c r="AS759" s="1031"/>
      <c r="AT759" s="1031"/>
      <c r="AU759" s="1031"/>
      <c r="AV759" s="1031" t="s">
        <v>816</v>
      </c>
      <c r="AW759" s="1031"/>
      <c r="AX759" s="1031"/>
      <c r="BG759">
        <v>24</v>
      </c>
    </row>
    <row r="760" spans="2:59" ht="24" customHeight="1">
      <c r="B760" s="1028">
        <v>4</v>
      </c>
      <c r="C760" s="1028">
        <v>1</v>
      </c>
      <c r="D760" s="1029"/>
      <c r="E760" s="1029"/>
      <c r="F760" s="1029"/>
      <c r="G760" s="1029"/>
      <c r="H760" s="1029"/>
      <c r="I760" s="1029"/>
      <c r="J760" s="1029"/>
      <c r="K760" s="1029"/>
      <c r="L760" s="1029"/>
      <c r="M760" s="1029"/>
      <c r="N760" s="1029"/>
      <c r="O760" s="1029"/>
      <c r="P760" s="1029"/>
      <c r="Q760" s="1029"/>
      <c r="R760" s="1029"/>
      <c r="S760" s="1029"/>
      <c r="T760" s="1029"/>
      <c r="U760" s="1029"/>
      <c r="V760" s="1029"/>
      <c r="W760" s="1029"/>
      <c r="X760" s="1029"/>
      <c r="Y760" s="1029"/>
      <c r="Z760" s="1029"/>
      <c r="AA760" s="1029"/>
      <c r="AB760" s="1029"/>
      <c r="AC760" s="1029"/>
      <c r="AD760" s="1029"/>
      <c r="AE760" s="1029"/>
      <c r="AF760" s="1029"/>
      <c r="AG760" s="1029"/>
      <c r="AH760" s="1029"/>
      <c r="AI760" s="1029"/>
      <c r="AJ760" s="1029"/>
      <c r="AK760" s="1029"/>
      <c r="AL760" s="1030"/>
      <c r="AM760" s="1029"/>
      <c r="AN760" s="1029"/>
      <c r="AO760" s="1029"/>
      <c r="AP760" s="1029"/>
      <c r="AQ760" s="1029"/>
      <c r="AR760" s="1031"/>
      <c r="AS760" s="1031"/>
      <c r="AT760" s="1031"/>
      <c r="AU760" s="1031"/>
      <c r="AV760" s="1031"/>
      <c r="AW760" s="1031"/>
      <c r="AX760" s="1031"/>
      <c r="BG760">
        <v>24</v>
      </c>
    </row>
    <row r="761" spans="2:59" ht="24" customHeight="1">
      <c r="B761" s="1028">
        <v>5</v>
      </c>
      <c r="C761" s="1028">
        <v>1</v>
      </c>
      <c r="D761" s="1029"/>
      <c r="E761" s="1029"/>
      <c r="F761" s="1029"/>
      <c r="G761" s="1029"/>
      <c r="H761" s="1029"/>
      <c r="I761" s="1029"/>
      <c r="J761" s="1029"/>
      <c r="K761" s="1029"/>
      <c r="L761" s="1029"/>
      <c r="M761" s="1029"/>
      <c r="N761" s="1029"/>
      <c r="O761" s="1029"/>
      <c r="P761" s="1029"/>
      <c r="Q761" s="1029"/>
      <c r="R761" s="1029"/>
      <c r="S761" s="1029"/>
      <c r="T761" s="1029"/>
      <c r="U761" s="1029"/>
      <c r="V761" s="1029"/>
      <c r="W761" s="1029"/>
      <c r="X761" s="1029"/>
      <c r="Y761" s="1029"/>
      <c r="Z761" s="1029"/>
      <c r="AA761" s="1029"/>
      <c r="AB761" s="1029"/>
      <c r="AC761" s="1029"/>
      <c r="AD761" s="1029"/>
      <c r="AE761" s="1029"/>
      <c r="AF761" s="1029"/>
      <c r="AG761" s="1029"/>
      <c r="AH761" s="1029"/>
      <c r="AI761" s="1029"/>
      <c r="AJ761" s="1029"/>
      <c r="AK761" s="1029"/>
      <c r="AL761" s="1030"/>
      <c r="AM761" s="1029"/>
      <c r="AN761" s="1029"/>
      <c r="AO761" s="1029"/>
      <c r="AP761" s="1029"/>
      <c r="AQ761" s="1029"/>
      <c r="AR761" s="1031"/>
      <c r="AS761" s="1031"/>
      <c r="AT761" s="1031"/>
      <c r="AU761" s="1031"/>
      <c r="AV761" s="1031"/>
      <c r="AW761" s="1031"/>
      <c r="AX761" s="1031"/>
      <c r="BG761">
        <v>24</v>
      </c>
    </row>
    <row r="762" spans="2:59" ht="24" customHeight="1">
      <c r="B762" s="1028">
        <v>6</v>
      </c>
      <c r="C762" s="1028">
        <v>1</v>
      </c>
      <c r="D762" s="1029"/>
      <c r="E762" s="1029"/>
      <c r="F762" s="1029"/>
      <c r="G762" s="1029"/>
      <c r="H762" s="1029"/>
      <c r="I762" s="1029"/>
      <c r="J762" s="1029"/>
      <c r="K762" s="1029"/>
      <c r="L762" s="1029"/>
      <c r="M762" s="1029"/>
      <c r="N762" s="1029"/>
      <c r="O762" s="1029"/>
      <c r="P762" s="1029"/>
      <c r="Q762" s="1029"/>
      <c r="R762" s="1029"/>
      <c r="S762" s="1029"/>
      <c r="T762" s="1029"/>
      <c r="U762" s="1029"/>
      <c r="V762" s="1029"/>
      <c r="W762" s="1029"/>
      <c r="X762" s="1029"/>
      <c r="Y762" s="1029"/>
      <c r="Z762" s="1029"/>
      <c r="AA762" s="1029"/>
      <c r="AB762" s="1029"/>
      <c r="AC762" s="1029"/>
      <c r="AD762" s="1029"/>
      <c r="AE762" s="1029"/>
      <c r="AF762" s="1029"/>
      <c r="AG762" s="1029"/>
      <c r="AH762" s="1029"/>
      <c r="AI762" s="1029"/>
      <c r="AJ762" s="1029"/>
      <c r="AK762" s="1029"/>
      <c r="AL762" s="1030"/>
      <c r="AM762" s="1029"/>
      <c r="AN762" s="1029"/>
      <c r="AO762" s="1029"/>
      <c r="AP762" s="1029"/>
      <c r="AQ762" s="1029"/>
      <c r="AR762" s="1031"/>
      <c r="AS762" s="1031"/>
      <c r="AT762" s="1031"/>
      <c r="AU762" s="1031"/>
      <c r="AV762" s="1031"/>
      <c r="AW762" s="1031"/>
      <c r="AX762" s="1031"/>
      <c r="BG762">
        <v>24</v>
      </c>
    </row>
    <row r="763" spans="2:59" ht="24" customHeight="1">
      <c r="B763" s="1028">
        <v>7</v>
      </c>
      <c r="C763" s="1028">
        <v>1</v>
      </c>
      <c r="D763" s="1029"/>
      <c r="E763" s="1029"/>
      <c r="F763" s="1029"/>
      <c r="G763" s="1029"/>
      <c r="H763" s="1029"/>
      <c r="I763" s="1029"/>
      <c r="J763" s="1029"/>
      <c r="K763" s="1029"/>
      <c r="L763" s="1029"/>
      <c r="M763" s="1029"/>
      <c r="N763" s="1029"/>
      <c r="O763" s="1029"/>
      <c r="P763" s="1029"/>
      <c r="Q763" s="1029"/>
      <c r="R763" s="1029"/>
      <c r="S763" s="1029"/>
      <c r="T763" s="1029"/>
      <c r="U763" s="1029"/>
      <c r="V763" s="1029"/>
      <c r="W763" s="1029"/>
      <c r="X763" s="1029"/>
      <c r="Y763" s="1029"/>
      <c r="Z763" s="1029"/>
      <c r="AA763" s="1029"/>
      <c r="AB763" s="1029"/>
      <c r="AC763" s="1029"/>
      <c r="AD763" s="1029"/>
      <c r="AE763" s="1029"/>
      <c r="AF763" s="1029"/>
      <c r="AG763" s="1029"/>
      <c r="AH763" s="1029"/>
      <c r="AI763" s="1029"/>
      <c r="AJ763" s="1029"/>
      <c r="AK763" s="1029"/>
      <c r="AL763" s="1030"/>
      <c r="AM763" s="1029"/>
      <c r="AN763" s="1029"/>
      <c r="AO763" s="1029"/>
      <c r="AP763" s="1029"/>
      <c r="AQ763" s="1029"/>
      <c r="AR763" s="1031"/>
      <c r="AS763" s="1031"/>
      <c r="AT763" s="1031"/>
      <c r="AU763" s="1031"/>
      <c r="AV763" s="1031"/>
      <c r="AW763" s="1031"/>
      <c r="AX763" s="1031"/>
      <c r="BG763">
        <v>24</v>
      </c>
    </row>
    <row r="764" spans="2:59" ht="24" customHeight="1">
      <c r="B764" s="1028">
        <v>8</v>
      </c>
      <c r="C764" s="1028">
        <v>1</v>
      </c>
      <c r="D764" s="1029"/>
      <c r="E764" s="1029"/>
      <c r="F764" s="1029"/>
      <c r="G764" s="1029"/>
      <c r="H764" s="1029"/>
      <c r="I764" s="1029"/>
      <c r="J764" s="1029"/>
      <c r="K764" s="1029"/>
      <c r="L764" s="1029"/>
      <c r="M764" s="1029"/>
      <c r="N764" s="1029"/>
      <c r="O764" s="1029"/>
      <c r="P764" s="1029"/>
      <c r="Q764" s="1029"/>
      <c r="R764" s="1029"/>
      <c r="S764" s="1029"/>
      <c r="T764" s="1029"/>
      <c r="U764" s="1029"/>
      <c r="V764" s="1029"/>
      <c r="W764" s="1029"/>
      <c r="X764" s="1029"/>
      <c r="Y764" s="1029"/>
      <c r="Z764" s="1029"/>
      <c r="AA764" s="1029"/>
      <c r="AB764" s="1029"/>
      <c r="AC764" s="1029"/>
      <c r="AD764" s="1029"/>
      <c r="AE764" s="1029"/>
      <c r="AF764" s="1029"/>
      <c r="AG764" s="1029"/>
      <c r="AH764" s="1029"/>
      <c r="AI764" s="1029"/>
      <c r="AJ764" s="1029"/>
      <c r="AK764" s="1029"/>
      <c r="AL764" s="1030"/>
      <c r="AM764" s="1029"/>
      <c r="AN764" s="1029"/>
      <c r="AO764" s="1029"/>
      <c r="AP764" s="1029"/>
      <c r="AQ764" s="1029"/>
      <c r="AR764" s="1031"/>
      <c r="AS764" s="1031"/>
      <c r="AT764" s="1031"/>
      <c r="AU764" s="1031"/>
      <c r="AV764" s="1031"/>
      <c r="AW764" s="1031"/>
      <c r="AX764" s="1031"/>
      <c r="BG764">
        <v>24</v>
      </c>
    </row>
    <row r="765" spans="2:59" ht="24" customHeight="1">
      <c r="B765" s="1028">
        <v>9</v>
      </c>
      <c r="C765" s="1028">
        <v>1</v>
      </c>
      <c r="D765" s="1029"/>
      <c r="E765" s="1029"/>
      <c r="F765" s="1029"/>
      <c r="G765" s="1029"/>
      <c r="H765" s="1029"/>
      <c r="I765" s="1029"/>
      <c r="J765" s="1029"/>
      <c r="K765" s="1029"/>
      <c r="L765" s="1029"/>
      <c r="M765" s="1029"/>
      <c r="N765" s="1029"/>
      <c r="O765" s="1029"/>
      <c r="P765" s="1029"/>
      <c r="Q765" s="1029"/>
      <c r="R765" s="1029"/>
      <c r="S765" s="1029"/>
      <c r="T765" s="1029"/>
      <c r="U765" s="1029"/>
      <c r="V765" s="1029"/>
      <c r="W765" s="1029"/>
      <c r="X765" s="1029"/>
      <c r="Y765" s="1029"/>
      <c r="Z765" s="1029"/>
      <c r="AA765" s="1029"/>
      <c r="AB765" s="1029"/>
      <c r="AC765" s="1029"/>
      <c r="AD765" s="1029"/>
      <c r="AE765" s="1029"/>
      <c r="AF765" s="1029"/>
      <c r="AG765" s="1029"/>
      <c r="AH765" s="1029"/>
      <c r="AI765" s="1029"/>
      <c r="AJ765" s="1029"/>
      <c r="AK765" s="1029"/>
      <c r="AL765" s="1030"/>
      <c r="AM765" s="1029"/>
      <c r="AN765" s="1029"/>
      <c r="AO765" s="1029"/>
      <c r="AP765" s="1029"/>
      <c r="AQ765" s="1029"/>
      <c r="AR765" s="1031"/>
      <c r="AS765" s="1031"/>
      <c r="AT765" s="1031"/>
      <c r="AU765" s="1031"/>
      <c r="AV765" s="1031"/>
      <c r="AW765" s="1031"/>
      <c r="AX765" s="1031"/>
      <c r="BG765">
        <v>24</v>
      </c>
    </row>
    <row r="766" spans="2:59" ht="24" customHeight="1">
      <c r="B766" s="1028">
        <v>10</v>
      </c>
      <c r="C766" s="1028">
        <v>1</v>
      </c>
      <c r="D766" s="1029"/>
      <c r="E766" s="1029"/>
      <c r="F766" s="1029"/>
      <c r="G766" s="1029"/>
      <c r="H766" s="1029"/>
      <c r="I766" s="1029"/>
      <c r="J766" s="1029"/>
      <c r="K766" s="1029"/>
      <c r="L766" s="1029"/>
      <c r="M766" s="1029"/>
      <c r="N766" s="1029"/>
      <c r="O766" s="1029"/>
      <c r="P766" s="1029"/>
      <c r="Q766" s="1029"/>
      <c r="R766" s="1029"/>
      <c r="S766" s="1029"/>
      <c r="T766" s="1029"/>
      <c r="U766" s="1029"/>
      <c r="V766" s="1029"/>
      <c r="W766" s="1029"/>
      <c r="X766" s="1029"/>
      <c r="Y766" s="1029"/>
      <c r="Z766" s="1029"/>
      <c r="AA766" s="1029"/>
      <c r="AB766" s="1029"/>
      <c r="AC766" s="1029"/>
      <c r="AD766" s="1029"/>
      <c r="AE766" s="1029"/>
      <c r="AF766" s="1029"/>
      <c r="AG766" s="1029"/>
      <c r="AH766" s="1029"/>
      <c r="AI766" s="1029"/>
      <c r="AJ766" s="1029"/>
      <c r="AK766" s="1029"/>
      <c r="AL766" s="1030"/>
      <c r="AM766" s="1029"/>
      <c r="AN766" s="1029"/>
      <c r="AO766" s="1029"/>
      <c r="AP766" s="1029"/>
      <c r="AQ766" s="1029"/>
      <c r="AR766" s="1031"/>
      <c r="AS766" s="1031"/>
      <c r="AT766" s="1031"/>
      <c r="AU766" s="1031"/>
      <c r="AV766" s="1031"/>
      <c r="AW766" s="1031"/>
      <c r="AX766" s="1031"/>
      <c r="BG766">
        <v>24</v>
      </c>
    </row>
    <row r="767" spans="2:59" ht="13.5" customHeight="1">
      <c r="BG767">
        <v>13.5</v>
      </c>
    </row>
  </sheetData>
  <mergeCells count="3346">
    <mergeCell ref="AQ1:AW1"/>
    <mergeCell ref="AK2:AQ2"/>
    <mergeCell ref="AR2:AY2"/>
    <mergeCell ref="B3:AY3"/>
    <mergeCell ref="B4:G4"/>
    <mergeCell ref="H4:Y4"/>
    <mergeCell ref="Z4:AE4"/>
    <mergeCell ref="AF4:AQ4"/>
    <mergeCell ref="AR4:AY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AP19:AT19"/>
    <mergeCell ref="AU19:AY19"/>
    <mergeCell ref="H20:Y21"/>
    <mergeCell ref="Z20:AB20"/>
    <mergeCell ref="AC20:AE20"/>
    <mergeCell ref="AF20:AJ20"/>
    <mergeCell ref="AK20:AO20"/>
    <mergeCell ref="AP20:AT20"/>
    <mergeCell ref="AU20:AY20"/>
    <mergeCell ref="Z21:AB21"/>
    <mergeCell ref="B19:G27"/>
    <mergeCell ref="H19:Y19"/>
    <mergeCell ref="Z19:AB19"/>
    <mergeCell ref="AC19:AE19"/>
    <mergeCell ref="AF19:AJ19"/>
    <mergeCell ref="AK19:AO19"/>
    <mergeCell ref="AC21:AE21"/>
    <mergeCell ref="AF21:AJ21"/>
    <mergeCell ref="AK21:AO21"/>
    <mergeCell ref="AF23:AJ23"/>
    <mergeCell ref="AK23:AO23"/>
    <mergeCell ref="AP23:AT23"/>
    <mergeCell ref="AU23:AY23"/>
    <mergeCell ref="H24:Y25"/>
    <mergeCell ref="Z24:AB24"/>
    <mergeCell ref="AC24:AE24"/>
    <mergeCell ref="AF24:AJ24"/>
    <mergeCell ref="AK24:AO24"/>
    <mergeCell ref="AP24:AT24"/>
    <mergeCell ref="AU24:AY24"/>
    <mergeCell ref="AP21:AT21"/>
    <mergeCell ref="AU21:AY21"/>
    <mergeCell ref="H22:Y23"/>
    <mergeCell ref="AC22:AE22"/>
    <mergeCell ref="AF22:AJ22"/>
    <mergeCell ref="AK22:AO22"/>
    <mergeCell ref="AP22:AT22"/>
    <mergeCell ref="AU22:AY22"/>
    <mergeCell ref="Z23:AB23"/>
    <mergeCell ref="AC23:AE23"/>
    <mergeCell ref="AU26:AY26"/>
    <mergeCell ref="AC27:AE27"/>
    <mergeCell ref="AF27:AJ27"/>
    <mergeCell ref="AK27:AO27"/>
    <mergeCell ref="AP27:AT27"/>
    <mergeCell ref="AU27:AY27"/>
    <mergeCell ref="H26:Y27"/>
    <mergeCell ref="Z26:AB26"/>
    <mergeCell ref="AC26:AE26"/>
    <mergeCell ref="AF26:AJ26"/>
    <mergeCell ref="AK26:AO26"/>
    <mergeCell ref="AP26:AT26"/>
    <mergeCell ref="Z25:AB25"/>
    <mergeCell ref="AC25:AE25"/>
    <mergeCell ref="AF25:AJ25"/>
    <mergeCell ref="AK25:AO25"/>
    <mergeCell ref="AP25:AT25"/>
    <mergeCell ref="AU25:AY25"/>
    <mergeCell ref="AP28:AT28"/>
    <mergeCell ref="AU28:AY28"/>
    <mergeCell ref="H29:Y30"/>
    <mergeCell ref="Z29:AB30"/>
    <mergeCell ref="AC29:AE30"/>
    <mergeCell ref="AF29:AJ29"/>
    <mergeCell ref="AK29:AO29"/>
    <mergeCell ref="AP29:AT29"/>
    <mergeCell ref="AU29:AY29"/>
    <mergeCell ref="AF30:AJ30"/>
    <mergeCell ref="B28:G39"/>
    <mergeCell ref="H28:Y28"/>
    <mergeCell ref="Z28:AB28"/>
    <mergeCell ref="AC28:AE28"/>
    <mergeCell ref="AF28:AJ28"/>
    <mergeCell ref="AK28:AO28"/>
    <mergeCell ref="AK30:AO30"/>
    <mergeCell ref="H32:Y33"/>
    <mergeCell ref="Z32:AB33"/>
    <mergeCell ref="AC32:AE33"/>
    <mergeCell ref="AF32:AJ32"/>
    <mergeCell ref="AK32:AO32"/>
    <mergeCell ref="AP32:AT32"/>
    <mergeCell ref="AU32:AY32"/>
    <mergeCell ref="AF33:AJ33"/>
    <mergeCell ref="AK33:AO33"/>
    <mergeCell ref="AP33:AT33"/>
    <mergeCell ref="AU33:AY33"/>
    <mergeCell ref="AP30:AT30"/>
    <mergeCell ref="AU30:AY30"/>
    <mergeCell ref="H31:Y31"/>
    <mergeCell ref="Z31:AB31"/>
    <mergeCell ref="AC31:AE31"/>
    <mergeCell ref="AF31:AJ31"/>
    <mergeCell ref="AK31:AO31"/>
    <mergeCell ref="AP31:AT31"/>
    <mergeCell ref="AU31:AY31"/>
    <mergeCell ref="AP36:AT36"/>
    <mergeCell ref="AU36:AY36"/>
    <mergeCell ref="H37:Y37"/>
    <mergeCell ref="Z37:AB37"/>
    <mergeCell ref="AC37:AE37"/>
    <mergeCell ref="AF37:AJ37"/>
    <mergeCell ref="AK37:AO37"/>
    <mergeCell ref="AP37:AT37"/>
    <mergeCell ref="AU37:AY37"/>
    <mergeCell ref="AU34:AY34"/>
    <mergeCell ref="H35:Y36"/>
    <mergeCell ref="Z35:AB36"/>
    <mergeCell ref="AC35:AE36"/>
    <mergeCell ref="AF35:AJ35"/>
    <mergeCell ref="AK35:AO35"/>
    <mergeCell ref="AP35:AT35"/>
    <mergeCell ref="AU35:AY35"/>
    <mergeCell ref="AF36:AJ36"/>
    <mergeCell ref="AK36:AO36"/>
    <mergeCell ref="H34:Y34"/>
    <mergeCell ref="Z34:AB34"/>
    <mergeCell ref="AC34:AE34"/>
    <mergeCell ref="AF34:AJ34"/>
    <mergeCell ref="AK34:AO34"/>
    <mergeCell ref="AP34:AT34"/>
    <mergeCell ref="Z41:AB41"/>
    <mergeCell ref="AC41:AY41"/>
    <mergeCell ref="H42:Y42"/>
    <mergeCell ref="Z42:AB42"/>
    <mergeCell ref="AC42:AY42"/>
    <mergeCell ref="H43:Y43"/>
    <mergeCell ref="Z43:AB43"/>
    <mergeCell ref="AC43:AY43"/>
    <mergeCell ref="AU38:AY38"/>
    <mergeCell ref="AF39:AJ39"/>
    <mergeCell ref="AK39:AO39"/>
    <mergeCell ref="AP39:AT39"/>
    <mergeCell ref="AU39:AY39"/>
    <mergeCell ref="B40:G43"/>
    <mergeCell ref="H40:Y40"/>
    <mergeCell ref="Z40:AB40"/>
    <mergeCell ref="AC40:AY40"/>
    <mergeCell ref="H41:Y41"/>
    <mergeCell ref="H38:Y39"/>
    <mergeCell ref="Z38:AB39"/>
    <mergeCell ref="AC38:AE39"/>
    <mergeCell ref="AF38:AJ38"/>
    <mergeCell ref="AK38:AO38"/>
    <mergeCell ref="AP38:AT38"/>
    <mergeCell ref="B52:C55"/>
    <mergeCell ref="D52:AY52"/>
    <mergeCell ref="D53:AY53"/>
    <mergeCell ref="D54:AY54"/>
    <mergeCell ref="D55:AY55"/>
    <mergeCell ref="D56:AY56"/>
    <mergeCell ref="D48:L48"/>
    <mergeCell ref="M48:R48"/>
    <mergeCell ref="S48:X48"/>
    <mergeCell ref="Y48:AY48"/>
    <mergeCell ref="D49:L49"/>
    <mergeCell ref="M49:R49"/>
    <mergeCell ref="S49:X49"/>
    <mergeCell ref="Y49:AY49"/>
    <mergeCell ref="M46:R46"/>
    <mergeCell ref="S46:X46"/>
    <mergeCell ref="Y46:AY46"/>
    <mergeCell ref="D47:L47"/>
    <mergeCell ref="M47:R47"/>
    <mergeCell ref="S47:X47"/>
    <mergeCell ref="Y47:AY47"/>
    <mergeCell ref="B44:C49"/>
    <mergeCell ref="D44:L44"/>
    <mergeCell ref="M44:R44"/>
    <mergeCell ref="S44:X44"/>
    <mergeCell ref="Y44:AY44"/>
    <mergeCell ref="D45:L45"/>
    <mergeCell ref="M45:R45"/>
    <mergeCell ref="S45:X45"/>
    <mergeCell ref="Y45:AY45"/>
    <mergeCell ref="D46:L46"/>
    <mergeCell ref="AH63:AY67"/>
    <mergeCell ref="D64:G64"/>
    <mergeCell ref="H64:AG64"/>
    <mergeCell ref="D65:G65"/>
    <mergeCell ref="H65:AG65"/>
    <mergeCell ref="D66:G66"/>
    <mergeCell ref="H66:AG66"/>
    <mergeCell ref="D67:G67"/>
    <mergeCell ref="H67:AG67"/>
    <mergeCell ref="H61:AG61"/>
    <mergeCell ref="D62:G62"/>
    <mergeCell ref="H62:AG62"/>
    <mergeCell ref="B63:C67"/>
    <mergeCell ref="D63:G63"/>
    <mergeCell ref="H63:AG63"/>
    <mergeCell ref="D57:AY57"/>
    <mergeCell ref="B58:AY58"/>
    <mergeCell ref="D59:G59"/>
    <mergeCell ref="H59:AG59"/>
    <mergeCell ref="AH59:AY59"/>
    <mergeCell ref="B60:C62"/>
    <mergeCell ref="D60:G60"/>
    <mergeCell ref="H60:AG60"/>
    <mergeCell ref="AH60:AY62"/>
    <mergeCell ref="D61:G61"/>
    <mergeCell ref="D72:G72"/>
    <mergeCell ref="H72:U72"/>
    <mergeCell ref="V72:AG72"/>
    <mergeCell ref="D73:G73"/>
    <mergeCell ref="H73:AG73"/>
    <mergeCell ref="B74:C74"/>
    <mergeCell ref="D74:AY74"/>
    <mergeCell ref="B68:C73"/>
    <mergeCell ref="D68:G68"/>
    <mergeCell ref="H68:AG68"/>
    <mergeCell ref="AH68:AY73"/>
    <mergeCell ref="D69:G69"/>
    <mergeCell ref="H69:AG69"/>
    <mergeCell ref="D70:G70"/>
    <mergeCell ref="H70:AG70"/>
    <mergeCell ref="D71:G71"/>
    <mergeCell ref="H71:AG71"/>
    <mergeCell ref="M85:AA85"/>
    <mergeCell ref="AL85:AY85"/>
    <mergeCell ref="AK88:AQ88"/>
    <mergeCell ref="AR88:AY88"/>
    <mergeCell ref="B89:G89"/>
    <mergeCell ref="H89:Y89"/>
    <mergeCell ref="Z89:AE89"/>
    <mergeCell ref="AF89:AQ89"/>
    <mergeCell ref="AR89:AY89"/>
    <mergeCell ref="B80:AY80"/>
    <mergeCell ref="B81:F81"/>
    <mergeCell ref="G81:AY81"/>
    <mergeCell ref="B82:AY82"/>
    <mergeCell ref="B83:AY83"/>
    <mergeCell ref="B84:AY84"/>
    <mergeCell ref="D75:AY75"/>
    <mergeCell ref="D76:AY76"/>
    <mergeCell ref="D77:AY77"/>
    <mergeCell ref="B78:AY78"/>
    <mergeCell ref="B79:F79"/>
    <mergeCell ref="G79:AY79"/>
    <mergeCell ref="B95:G101"/>
    <mergeCell ref="H95:P95"/>
    <mergeCell ref="Q95:W95"/>
    <mergeCell ref="X95:AD95"/>
    <mergeCell ref="AE95:AK95"/>
    <mergeCell ref="AL95:AR95"/>
    <mergeCell ref="X97:AD97"/>
    <mergeCell ref="AE97:AK97"/>
    <mergeCell ref="AL97:AR97"/>
    <mergeCell ref="J99:P99"/>
    <mergeCell ref="B92:G93"/>
    <mergeCell ref="H92:Y93"/>
    <mergeCell ref="Z92:AE93"/>
    <mergeCell ref="AF92:AY93"/>
    <mergeCell ref="B94:G94"/>
    <mergeCell ref="H94:AY94"/>
    <mergeCell ref="B90:G90"/>
    <mergeCell ref="H90:Y90"/>
    <mergeCell ref="Z90:AE90"/>
    <mergeCell ref="AF90:AQ90"/>
    <mergeCell ref="AR90:AY90"/>
    <mergeCell ref="B91:G91"/>
    <mergeCell ref="H91:Y91"/>
    <mergeCell ref="Z91:AE91"/>
    <mergeCell ref="AF91:AY91"/>
    <mergeCell ref="AS97:AY97"/>
    <mergeCell ref="J98:P98"/>
    <mergeCell ref="Q98:W98"/>
    <mergeCell ref="X98:AD98"/>
    <mergeCell ref="AE98:AK98"/>
    <mergeCell ref="AL98:AR98"/>
    <mergeCell ref="AS98:AY98"/>
    <mergeCell ref="AS95:AY95"/>
    <mergeCell ref="H96:I99"/>
    <mergeCell ref="J96:P96"/>
    <mergeCell ref="Q96:W96"/>
    <mergeCell ref="X96:AD96"/>
    <mergeCell ref="AE96:AK96"/>
    <mergeCell ref="AL96:AR96"/>
    <mergeCell ref="AS96:AY96"/>
    <mergeCell ref="J97:P97"/>
    <mergeCell ref="Q97:W97"/>
    <mergeCell ref="AS100:AY100"/>
    <mergeCell ref="H101:P101"/>
    <mergeCell ref="Q101:W101"/>
    <mergeCell ref="X101:AD101"/>
    <mergeCell ref="AE101:AK101"/>
    <mergeCell ref="AL101:AR101"/>
    <mergeCell ref="AS101:AY101"/>
    <mergeCell ref="Q99:W99"/>
    <mergeCell ref="X99:AD99"/>
    <mergeCell ref="AE99:AK99"/>
    <mergeCell ref="AL99:AR99"/>
    <mergeCell ref="AS99:AY99"/>
    <mergeCell ref="H100:P100"/>
    <mergeCell ref="Q100:W100"/>
    <mergeCell ref="X100:AD100"/>
    <mergeCell ref="AE100:AK100"/>
    <mergeCell ref="AL100:AR100"/>
    <mergeCell ref="M104:R104"/>
    <mergeCell ref="S104:X104"/>
    <mergeCell ref="Y104:AY104"/>
    <mergeCell ref="D105:L105"/>
    <mergeCell ref="M105:R105"/>
    <mergeCell ref="S105:X105"/>
    <mergeCell ref="Y105:AY105"/>
    <mergeCell ref="B102:C110"/>
    <mergeCell ref="D102:L102"/>
    <mergeCell ref="M102:R102"/>
    <mergeCell ref="S102:X102"/>
    <mergeCell ref="Y102:AY102"/>
    <mergeCell ref="D103:L103"/>
    <mergeCell ref="M103:R103"/>
    <mergeCell ref="S103:X103"/>
    <mergeCell ref="Y103:AY103"/>
    <mergeCell ref="D104:L104"/>
    <mergeCell ref="D110:L110"/>
    <mergeCell ref="M110:R110"/>
    <mergeCell ref="S110:X110"/>
    <mergeCell ref="Y110:AY110"/>
    <mergeCell ref="B112:G112"/>
    <mergeCell ref="H112:AY112"/>
    <mergeCell ref="D108:L108"/>
    <mergeCell ref="M108:R108"/>
    <mergeCell ref="S108:X108"/>
    <mergeCell ref="Y108:AY108"/>
    <mergeCell ref="D109:L109"/>
    <mergeCell ref="M109:R109"/>
    <mergeCell ref="S109:X109"/>
    <mergeCell ref="Y109:AY109"/>
    <mergeCell ref="D106:L106"/>
    <mergeCell ref="M106:R106"/>
    <mergeCell ref="S106:X106"/>
    <mergeCell ref="Y106:AY106"/>
    <mergeCell ref="D107:L107"/>
    <mergeCell ref="M107:R107"/>
    <mergeCell ref="S107:X107"/>
    <mergeCell ref="Y107:AY107"/>
    <mergeCell ref="J142:Z143"/>
    <mergeCell ref="AI142:AW143"/>
    <mergeCell ref="J144:Z145"/>
    <mergeCell ref="AI144:AW145"/>
    <mergeCell ref="J151:Z151"/>
    <mergeCell ref="AI151:AW151"/>
    <mergeCell ref="AI130:AW130"/>
    <mergeCell ref="J131:Z132"/>
    <mergeCell ref="AI131:AW132"/>
    <mergeCell ref="J133:Z134"/>
    <mergeCell ref="AI133:AW134"/>
    <mergeCell ref="J141:Z141"/>
    <mergeCell ref="AI141:AW141"/>
    <mergeCell ref="B113:G188"/>
    <mergeCell ref="Y114:AJ115"/>
    <mergeCell ref="Y116:AJ117"/>
    <mergeCell ref="J120:Z120"/>
    <mergeCell ref="AI120:AW120"/>
    <mergeCell ref="J121:Z122"/>
    <mergeCell ref="AI121:AW122"/>
    <mergeCell ref="J123:Z124"/>
    <mergeCell ref="AI123:AW124"/>
    <mergeCell ref="J130:Z130"/>
    <mergeCell ref="J172:Z173"/>
    <mergeCell ref="AI172:AW173"/>
    <mergeCell ref="J174:Z175"/>
    <mergeCell ref="AI174:AW175"/>
    <mergeCell ref="AI180:AW180"/>
    <mergeCell ref="AI181:AW182"/>
    <mergeCell ref="J161:Z162"/>
    <mergeCell ref="AI161:AW162"/>
    <mergeCell ref="J163:Z164"/>
    <mergeCell ref="AI163:AW164"/>
    <mergeCell ref="J171:Z171"/>
    <mergeCell ref="AI171:AW171"/>
    <mergeCell ref="J152:Z153"/>
    <mergeCell ref="AI152:AW153"/>
    <mergeCell ref="J154:Z155"/>
    <mergeCell ref="AI154:AW155"/>
    <mergeCell ref="J160:Z160"/>
    <mergeCell ref="AI160:AW160"/>
    <mergeCell ref="AI191:AU191"/>
    <mergeCell ref="AV191:AY191"/>
    <mergeCell ref="H192:L192"/>
    <mergeCell ref="M192:Y192"/>
    <mergeCell ref="Z192:AC192"/>
    <mergeCell ref="AD192:AH192"/>
    <mergeCell ref="AI192:AU192"/>
    <mergeCell ref="AV192:AY192"/>
    <mergeCell ref="AI183:AW184"/>
    <mergeCell ref="B189:G189"/>
    <mergeCell ref="H189:AY189"/>
    <mergeCell ref="B190:G233"/>
    <mergeCell ref="H190:AC190"/>
    <mergeCell ref="AD190:AY190"/>
    <mergeCell ref="H191:L191"/>
    <mergeCell ref="M191:Y191"/>
    <mergeCell ref="Z191:AC191"/>
    <mergeCell ref="AD191:AH191"/>
    <mergeCell ref="H195:L195"/>
    <mergeCell ref="M195:Y195"/>
    <mergeCell ref="Z195:AC195"/>
    <mergeCell ref="AD195:AH195"/>
    <mergeCell ref="AI195:AU195"/>
    <mergeCell ref="AV195:AY195"/>
    <mergeCell ref="H194:L194"/>
    <mergeCell ref="M194:Y194"/>
    <mergeCell ref="Z194:AC194"/>
    <mergeCell ref="AD194:AH194"/>
    <mergeCell ref="AI194:AU194"/>
    <mergeCell ref="AV194:AY194"/>
    <mergeCell ref="H193:L193"/>
    <mergeCell ref="M193:Y193"/>
    <mergeCell ref="Z193:AC193"/>
    <mergeCell ref="AD193:AH193"/>
    <mergeCell ref="AI193:AU193"/>
    <mergeCell ref="AV193:AY193"/>
    <mergeCell ref="H198:L198"/>
    <mergeCell ref="M198:Y198"/>
    <mergeCell ref="Z198:AC198"/>
    <mergeCell ref="AD198:AH198"/>
    <mergeCell ref="AI198:AU198"/>
    <mergeCell ref="AV198:AY198"/>
    <mergeCell ref="H197:L197"/>
    <mergeCell ref="M197:Y197"/>
    <mergeCell ref="Z197:AC197"/>
    <mergeCell ref="AD197:AH197"/>
    <mergeCell ref="AI197:AU197"/>
    <mergeCell ref="AV197:AY197"/>
    <mergeCell ref="H196:L196"/>
    <mergeCell ref="M196:Y196"/>
    <mergeCell ref="Z196:AC196"/>
    <mergeCell ref="AD196:AH196"/>
    <mergeCell ref="AI196:AU196"/>
    <mergeCell ref="AV196:AY196"/>
    <mergeCell ref="H201:AC201"/>
    <mergeCell ref="AD201:AY201"/>
    <mergeCell ref="H202:L202"/>
    <mergeCell ref="M202:Y202"/>
    <mergeCell ref="Z202:AC202"/>
    <mergeCell ref="AD202:AH202"/>
    <mergeCell ref="AI202:AU202"/>
    <mergeCell ref="AV202:AY202"/>
    <mergeCell ref="H200:L200"/>
    <mergeCell ref="M200:Y200"/>
    <mergeCell ref="Z200:AC200"/>
    <mergeCell ref="AD200:AH200"/>
    <mergeCell ref="AI200:AU200"/>
    <mergeCell ref="AV200:AY200"/>
    <mergeCell ref="H199:L199"/>
    <mergeCell ref="M199:Y199"/>
    <mergeCell ref="Z199:AC199"/>
    <mergeCell ref="AD199:AH199"/>
    <mergeCell ref="AI199:AU199"/>
    <mergeCell ref="AV199:AY199"/>
    <mergeCell ref="H205:L205"/>
    <mergeCell ref="M205:Y205"/>
    <mergeCell ref="Z205:AC205"/>
    <mergeCell ref="AD205:AH205"/>
    <mergeCell ref="AI205:AU205"/>
    <mergeCell ref="AV205:AY205"/>
    <mergeCell ref="H204:L204"/>
    <mergeCell ref="M204:Y204"/>
    <mergeCell ref="Z204:AC204"/>
    <mergeCell ref="AD204:AH204"/>
    <mergeCell ref="AI204:AU204"/>
    <mergeCell ref="AV204:AY204"/>
    <mergeCell ref="H203:L203"/>
    <mergeCell ref="M203:Y203"/>
    <mergeCell ref="Z203:AC203"/>
    <mergeCell ref="AD203:AH203"/>
    <mergeCell ref="AI203:AU203"/>
    <mergeCell ref="AV203:AY203"/>
    <mergeCell ref="H208:L208"/>
    <mergeCell ref="M208:Y208"/>
    <mergeCell ref="Z208:AC208"/>
    <mergeCell ref="AD208:AH208"/>
    <mergeCell ref="AI208:AU208"/>
    <mergeCell ref="AV208:AY208"/>
    <mergeCell ref="H207:L207"/>
    <mergeCell ref="M207:Y207"/>
    <mergeCell ref="Z207:AC207"/>
    <mergeCell ref="AD207:AH207"/>
    <mergeCell ref="AI207:AU207"/>
    <mergeCell ref="AV207:AY207"/>
    <mergeCell ref="H206:L206"/>
    <mergeCell ref="M206:Y206"/>
    <mergeCell ref="Z206:AC206"/>
    <mergeCell ref="AD206:AH206"/>
    <mergeCell ref="AI206:AU206"/>
    <mergeCell ref="AV206:AY206"/>
    <mergeCell ref="H211:L211"/>
    <mergeCell ref="M211:Y211"/>
    <mergeCell ref="Z211:AC211"/>
    <mergeCell ref="AD211:AH211"/>
    <mergeCell ref="AI211:AU211"/>
    <mergeCell ref="AV211:AY211"/>
    <mergeCell ref="H210:L210"/>
    <mergeCell ref="M210:Y210"/>
    <mergeCell ref="Z210:AC210"/>
    <mergeCell ref="AD210:AH210"/>
    <mergeCell ref="AI210:AU210"/>
    <mergeCell ref="AV210:AY210"/>
    <mergeCell ref="H209:L209"/>
    <mergeCell ref="M209:Y209"/>
    <mergeCell ref="Z209:AC209"/>
    <mergeCell ref="AD209:AH209"/>
    <mergeCell ref="AI209:AU209"/>
    <mergeCell ref="AV209:AY209"/>
    <mergeCell ref="H215:L215"/>
    <mergeCell ref="M215:Y215"/>
    <mergeCell ref="Z215:AC215"/>
    <mergeCell ref="AD215:AH215"/>
    <mergeCell ref="AI215:AU215"/>
    <mergeCell ref="AV215:AY215"/>
    <mergeCell ref="H214:L214"/>
    <mergeCell ref="M214:Y214"/>
    <mergeCell ref="Z214:AC214"/>
    <mergeCell ref="AD214:AH214"/>
    <mergeCell ref="AI214:AU214"/>
    <mergeCell ref="AV214:AY214"/>
    <mergeCell ref="H212:AC212"/>
    <mergeCell ref="AD212:AY212"/>
    <mergeCell ref="H213:L213"/>
    <mergeCell ref="M213:Y213"/>
    <mergeCell ref="Z213:AC213"/>
    <mergeCell ref="AD213:AH213"/>
    <mergeCell ref="AI213:AU213"/>
    <mergeCell ref="AV213:AY213"/>
    <mergeCell ref="H218:L218"/>
    <mergeCell ref="M218:Y218"/>
    <mergeCell ref="Z218:AC218"/>
    <mergeCell ref="AD218:AH218"/>
    <mergeCell ref="AI218:AU218"/>
    <mergeCell ref="AV218:AY218"/>
    <mergeCell ref="H217:L217"/>
    <mergeCell ref="M217:Y217"/>
    <mergeCell ref="Z217:AC217"/>
    <mergeCell ref="AD217:AH217"/>
    <mergeCell ref="AI217:AU217"/>
    <mergeCell ref="AV217:AY217"/>
    <mergeCell ref="H216:L216"/>
    <mergeCell ref="M216:Y216"/>
    <mergeCell ref="Z216:AC216"/>
    <mergeCell ref="AD216:AH216"/>
    <mergeCell ref="AI216:AU216"/>
    <mergeCell ref="AV216:AY216"/>
    <mergeCell ref="H221:L221"/>
    <mergeCell ref="M221:Y221"/>
    <mergeCell ref="Z221:AC221"/>
    <mergeCell ref="AD221:AH221"/>
    <mergeCell ref="AI221:AU221"/>
    <mergeCell ref="AV221:AY221"/>
    <mergeCell ref="H220:L220"/>
    <mergeCell ref="M220:Y220"/>
    <mergeCell ref="Z220:AC220"/>
    <mergeCell ref="AD220:AH220"/>
    <mergeCell ref="AI220:AU220"/>
    <mergeCell ref="AV220:AY220"/>
    <mergeCell ref="H219:L219"/>
    <mergeCell ref="M219:Y219"/>
    <mergeCell ref="Z219:AC219"/>
    <mergeCell ref="AD219:AH219"/>
    <mergeCell ref="AI219:AU219"/>
    <mergeCell ref="AV219:AY219"/>
    <mergeCell ref="H225:L225"/>
    <mergeCell ref="M225:Y225"/>
    <mergeCell ref="Z225:AC225"/>
    <mergeCell ref="AD225:AH225"/>
    <mergeCell ref="AI225:AU225"/>
    <mergeCell ref="AV225:AY225"/>
    <mergeCell ref="H223:AC223"/>
    <mergeCell ref="AD223:AY223"/>
    <mergeCell ref="H224:L224"/>
    <mergeCell ref="M224:Y224"/>
    <mergeCell ref="Z224:AC224"/>
    <mergeCell ref="AD224:AH224"/>
    <mergeCell ref="AI224:AU224"/>
    <mergeCell ref="AV224:AY224"/>
    <mergeCell ref="H222:L222"/>
    <mergeCell ref="M222:Y222"/>
    <mergeCell ref="Z222:AC222"/>
    <mergeCell ref="AD222:AH222"/>
    <mergeCell ref="AI222:AU222"/>
    <mergeCell ref="AV222:AY222"/>
    <mergeCell ref="H228:L228"/>
    <mergeCell ref="M228:Y228"/>
    <mergeCell ref="Z228:AC228"/>
    <mergeCell ref="AD228:AH228"/>
    <mergeCell ref="AI228:AU228"/>
    <mergeCell ref="AV228:AY228"/>
    <mergeCell ref="H227:L227"/>
    <mergeCell ref="M227:Y227"/>
    <mergeCell ref="Z227:AC227"/>
    <mergeCell ref="AD227:AH227"/>
    <mergeCell ref="AI227:AU227"/>
    <mergeCell ref="AV227:AY227"/>
    <mergeCell ref="H226:L226"/>
    <mergeCell ref="M226:Y226"/>
    <mergeCell ref="Z226:AC226"/>
    <mergeCell ref="AD226:AH226"/>
    <mergeCell ref="AI226:AU226"/>
    <mergeCell ref="AV226:AY226"/>
    <mergeCell ref="H231:L231"/>
    <mergeCell ref="M231:Y231"/>
    <mergeCell ref="Z231:AC231"/>
    <mergeCell ref="AD231:AH231"/>
    <mergeCell ref="AI231:AU231"/>
    <mergeCell ref="AV231:AY231"/>
    <mergeCell ref="H230:L230"/>
    <mergeCell ref="M230:Y230"/>
    <mergeCell ref="Z230:AC230"/>
    <mergeCell ref="AD230:AH230"/>
    <mergeCell ref="AI230:AU230"/>
    <mergeCell ref="AV230:AY230"/>
    <mergeCell ref="H229:L229"/>
    <mergeCell ref="M229:Y229"/>
    <mergeCell ref="Z229:AC229"/>
    <mergeCell ref="AD229:AH229"/>
    <mergeCell ref="AI229:AU229"/>
    <mergeCell ref="AV229:AY229"/>
    <mergeCell ref="B234:G277"/>
    <mergeCell ref="H234:AC234"/>
    <mergeCell ref="AD234:AY234"/>
    <mergeCell ref="H235:L235"/>
    <mergeCell ref="M235:Y235"/>
    <mergeCell ref="Z235:AC235"/>
    <mergeCell ref="AD235:AH235"/>
    <mergeCell ref="AI235:AU235"/>
    <mergeCell ref="AV235:AY235"/>
    <mergeCell ref="H236:L236"/>
    <mergeCell ref="H233:L233"/>
    <mergeCell ref="M233:Y233"/>
    <mergeCell ref="Z233:AC233"/>
    <mergeCell ref="AD233:AH233"/>
    <mergeCell ref="AI233:AU233"/>
    <mergeCell ref="AV233:AY233"/>
    <mergeCell ref="H232:L232"/>
    <mergeCell ref="M232:Y232"/>
    <mergeCell ref="Z232:AC232"/>
    <mergeCell ref="AD232:AH232"/>
    <mergeCell ref="AI232:AU232"/>
    <mergeCell ref="AV232:AY232"/>
    <mergeCell ref="AV237:AY237"/>
    <mergeCell ref="H238:L238"/>
    <mergeCell ref="M238:Y238"/>
    <mergeCell ref="Z238:AC238"/>
    <mergeCell ref="AD238:AH238"/>
    <mergeCell ref="AI238:AU238"/>
    <mergeCell ref="AV238:AY238"/>
    <mergeCell ref="M236:Y236"/>
    <mergeCell ref="Z236:AC236"/>
    <mergeCell ref="AD236:AH236"/>
    <mergeCell ref="AI236:AU236"/>
    <mergeCell ref="AV236:AY236"/>
    <mergeCell ref="H237:L237"/>
    <mergeCell ref="M237:Y237"/>
    <mergeCell ref="Z237:AC237"/>
    <mergeCell ref="AD237:AH237"/>
    <mergeCell ref="AI237:AU237"/>
    <mergeCell ref="H241:L241"/>
    <mergeCell ref="M241:Y241"/>
    <mergeCell ref="Z241:AC241"/>
    <mergeCell ref="AD241:AH241"/>
    <mergeCell ref="AI241:AU241"/>
    <mergeCell ref="AV241:AY241"/>
    <mergeCell ref="H240:L240"/>
    <mergeCell ref="M240:Y240"/>
    <mergeCell ref="Z240:AC240"/>
    <mergeCell ref="AD240:AH240"/>
    <mergeCell ref="AI240:AU240"/>
    <mergeCell ref="AV240:AY240"/>
    <mergeCell ref="H239:L239"/>
    <mergeCell ref="M239:Y239"/>
    <mergeCell ref="Z239:AC239"/>
    <mergeCell ref="AD239:AH239"/>
    <mergeCell ref="AI239:AU239"/>
    <mergeCell ref="AV239:AY239"/>
    <mergeCell ref="H244:L244"/>
    <mergeCell ref="M244:Y244"/>
    <mergeCell ref="Z244:AC244"/>
    <mergeCell ref="AD244:AH244"/>
    <mergeCell ref="AI244:AU244"/>
    <mergeCell ref="AV244:AY244"/>
    <mergeCell ref="H243:L243"/>
    <mergeCell ref="M243:Y243"/>
    <mergeCell ref="Z243:AC243"/>
    <mergeCell ref="AD243:AH243"/>
    <mergeCell ref="AI243:AU243"/>
    <mergeCell ref="AV243:AY243"/>
    <mergeCell ref="H242:L242"/>
    <mergeCell ref="M242:Y242"/>
    <mergeCell ref="Z242:AC242"/>
    <mergeCell ref="AD242:AH242"/>
    <mergeCell ref="AI242:AU242"/>
    <mergeCell ref="AV242:AY242"/>
    <mergeCell ref="H248:L248"/>
    <mergeCell ref="M248:Y248"/>
    <mergeCell ref="Z248:AC248"/>
    <mergeCell ref="AD248:AH248"/>
    <mergeCell ref="AI248:AU248"/>
    <mergeCell ref="AV248:AY248"/>
    <mergeCell ref="H247:L247"/>
    <mergeCell ref="M247:Y247"/>
    <mergeCell ref="Z247:AC247"/>
    <mergeCell ref="AD247:AH247"/>
    <mergeCell ref="AI247:AU247"/>
    <mergeCell ref="AV247:AY247"/>
    <mergeCell ref="H245:AC245"/>
    <mergeCell ref="AD245:AY245"/>
    <mergeCell ref="H246:L246"/>
    <mergeCell ref="M246:Y246"/>
    <mergeCell ref="Z246:AC246"/>
    <mergeCell ref="AD246:AH246"/>
    <mergeCell ref="AI246:AU246"/>
    <mergeCell ref="AV246:AY246"/>
    <mergeCell ref="H251:L251"/>
    <mergeCell ref="M251:Y251"/>
    <mergeCell ref="Z251:AC251"/>
    <mergeCell ref="AD251:AH251"/>
    <mergeCell ref="AI251:AU251"/>
    <mergeCell ref="AV251:AY251"/>
    <mergeCell ref="H250:L250"/>
    <mergeCell ref="M250:Y250"/>
    <mergeCell ref="Z250:AC250"/>
    <mergeCell ref="AD250:AH250"/>
    <mergeCell ref="AI250:AU250"/>
    <mergeCell ref="AV250:AY250"/>
    <mergeCell ref="H249:L249"/>
    <mergeCell ref="M249:Y249"/>
    <mergeCell ref="Z249:AC249"/>
    <mergeCell ref="AD249:AH249"/>
    <mergeCell ref="AI249:AU249"/>
    <mergeCell ref="AV249:AY249"/>
    <mergeCell ref="H254:L254"/>
    <mergeCell ref="M254:Y254"/>
    <mergeCell ref="Z254:AC254"/>
    <mergeCell ref="AD254:AH254"/>
    <mergeCell ref="AI254:AU254"/>
    <mergeCell ref="AV254:AY254"/>
    <mergeCell ref="H253:L253"/>
    <mergeCell ref="M253:Y253"/>
    <mergeCell ref="Z253:AC253"/>
    <mergeCell ref="AD253:AH253"/>
    <mergeCell ref="AI253:AU253"/>
    <mergeCell ref="AV253:AY253"/>
    <mergeCell ref="H252:L252"/>
    <mergeCell ref="M252:Y252"/>
    <mergeCell ref="Z252:AC252"/>
    <mergeCell ref="AD252:AH252"/>
    <mergeCell ref="AI252:AU252"/>
    <mergeCell ref="AV252:AY252"/>
    <mergeCell ref="H258:L258"/>
    <mergeCell ref="M258:Y258"/>
    <mergeCell ref="Z258:AC258"/>
    <mergeCell ref="AD258:AH258"/>
    <mergeCell ref="AI258:AU258"/>
    <mergeCell ref="AV258:AY258"/>
    <mergeCell ref="H256:AC256"/>
    <mergeCell ref="AD256:AY256"/>
    <mergeCell ref="H257:L257"/>
    <mergeCell ref="M257:Y257"/>
    <mergeCell ref="Z257:AC257"/>
    <mergeCell ref="AD257:AH257"/>
    <mergeCell ref="AI257:AU257"/>
    <mergeCell ref="AV257:AY257"/>
    <mergeCell ref="H255:L255"/>
    <mergeCell ref="M255:Y255"/>
    <mergeCell ref="Z255:AC255"/>
    <mergeCell ref="AD255:AH255"/>
    <mergeCell ref="AI255:AU255"/>
    <mergeCell ref="AV255:AY255"/>
    <mergeCell ref="H261:L261"/>
    <mergeCell ref="M261:Y261"/>
    <mergeCell ref="Z261:AC261"/>
    <mergeCell ref="AD261:AH261"/>
    <mergeCell ref="AI261:AU261"/>
    <mergeCell ref="AV261:AY261"/>
    <mergeCell ref="H260:L260"/>
    <mergeCell ref="M260:Y260"/>
    <mergeCell ref="Z260:AC260"/>
    <mergeCell ref="AD260:AH260"/>
    <mergeCell ref="AI260:AU260"/>
    <mergeCell ref="AV260:AY260"/>
    <mergeCell ref="H259:L259"/>
    <mergeCell ref="M259:Y259"/>
    <mergeCell ref="Z259:AC259"/>
    <mergeCell ref="AD259:AH259"/>
    <mergeCell ref="AI259:AU259"/>
    <mergeCell ref="AV259:AY259"/>
    <mergeCell ref="H264:L264"/>
    <mergeCell ref="M264:Y264"/>
    <mergeCell ref="Z264:AC264"/>
    <mergeCell ref="AD264:AH264"/>
    <mergeCell ref="AI264:AU264"/>
    <mergeCell ref="AV264:AY264"/>
    <mergeCell ref="H263:L263"/>
    <mergeCell ref="M263:Y263"/>
    <mergeCell ref="Z263:AC263"/>
    <mergeCell ref="AD263:AH263"/>
    <mergeCell ref="AI263:AU263"/>
    <mergeCell ref="AV263:AY263"/>
    <mergeCell ref="H262:L262"/>
    <mergeCell ref="M262:Y262"/>
    <mergeCell ref="Z262:AC262"/>
    <mergeCell ref="AD262:AH262"/>
    <mergeCell ref="AI262:AU262"/>
    <mergeCell ref="AV262:AY262"/>
    <mergeCell ref="H267:AC267"/>
    <mergeCell ref="AD267:AY267"/>
    <mergeCell ref="H268:L268"/>
    <mergeCell ref="M268:Y268"/>
    <mergeCell ref="Z268:AC268"/>
    <mergeCell ref="AD268:AH268"/>
    <mergeCell ref="AI268:AU268"/>
    <mergeCell ref="AV268:AY268"/>
    <mergeCell ref="H266:L266"/>
    <mergeCell ref="M266:Y266"/>
    <mergeCell ref="Z266:AC266"/>
    <mergeCell ref="AD266:AH266"/>
    <mergeCell ref="AI266:AU266"/>
    <mergeCell ref="AV266:AY266"/>
    <mergeCell ref="H265:L265"/>
    <mergeCell ref="M265:Y265"/>
    <mergeCell ref="Z265:AC265"/>
    <mergeCell ref="AD265:AH265"/>
    <mergeCell ref="AI265:AU265"/>
    <mergeCell ref="AV265:AY265"/>
    <mergeCell ref="H271:L271"/>
    <mergeCell ref="M271:Y271"/>
    <mergeCell ref="Z271:AC271"/>
    <mergeCell ref="AD271:AH271"/>
    <mergeCell ref="AI271:AU271"/>
    <mergeCell ref="AV271:AY271"/>
    <mergeCell ref="H270:L270"/>
    <mergeCell ref="M270:Y270"/>
    <mergeCell ref="Z270:AC270"/>
    <mergeCell ref="AD270:AH270"/>
    <mergeCell ref="AI270:AU270"/>
    <mergeCell ref="AV270:AY270"/>
    <mergeCell ref="H269:L269"/>
    <mergeCell ref="M269:Y269"/>
    <mergeCell ref="Z269:AC269"/>
    <mergeCell ref="AD269:AH269"/>
    <mergeCell ref="AI269:AU269"/>
    <mergeCell ref="AV269:AY269"/>
    <mergeCell ref="H274:L274"/>
    <mergeCell ref="M274:Y274"/>
    <mergeCell ref="Z274:AC274"/>
    <mergeCell ref="AD274:AH274"/>
    <mergeCell ref="AI274:AU274"/>
    <mergeCell ref="AV274:AY274"/>
    <mergeCell ref="H273:L273"/>
    <mergeCell ref="M273:Y273"/>
    <mergeCell ref="Z273:AC273"/>
    <mergeCell ref="AD273:AH273"/>
    <mergeCell ref="AI273:AU273"/>
    <mergeCell ref="AV273:AY273"/>
    <mergeCell ref="H272:L272"/>
    <mergeCell ref="M272:Y272"/>
    <mergeCell ref="Z272:AC272"/>
    <mergeCell ref="AD272:AH272"/>
    <mergeCell ref="AI272:AU272"/>
    <mergeCell ref="AV272:AY272"/>
    <mergeCell ref="H277:L277"/>
    <mergeCell ref="M277:Y277"/>
    <mergeCell ref="Z277:AC277"/>
    <mergeCell ref="AD277:AH277"/>
    <mergeCell ref="AI277:AU277"/>
    <mergeCell ref="AV277:AY277"/>
    <mergeCell ref="H276:L276"/>
    <mergeCell ref="M276:Y276"/>
    <mergeCell ref="Z276:AC276"/>
    <mergeCell ref="AD276:AH276"/>
    <mergeCell ref="AI276:AU276"/>
    <mergeCell ref="AV276:AY276"/>
    <mergeCell ref="H275:L275"/>
    <mergeCell ref="M275:Y275"/>
    <mergeCell ref="Z275:AC275"/>
    <mergeCell ref="AD275:AH275"/>
    <mergeCell ref="AI275:AU275"/>
    <mergeCell ref="AV275:AY275"/>
    <mergeCell ref="B284:C284"/>
    <mergeCell ref="D284:M284"/>
    <mergeCell ref="N284:AK284"/>
    <mergeCell ref="AL284:AQ284"/>
    <mergeCell ref="AR284:AU284"/>
    <mergeCell ref="AV284:AX284"/>
    <mergeCell ref="B283:C283"/>
    <mergeCell ref="D283:M283"/>
    <mergeCell ref="N283:AK283"/>
    <mergeCell ref="AL283:AQ283"/>
    <mergeCell ref="AR283:AU283"/>
    <mergeCell ref="AV283:AX283"/>
    <mergeCell ref="B279:G279"/>
    <mergeCell ref="H279:AY279"/>
    <mergeCell ref="B282:C282"/>
    <mergeCell ref="D282:M282"/>
    <mergeCell ref="N282:AK282"/>
    <mergeCell ref="AL282:AQ282"/>
    <mergeCell ref="AR282:AU282"/>
    <mergeCell ref="AV282:AX282"/>
    <mergeCell ref="B287:C287"/>
    <mergeCell ref="D287:M287"/>
    <mergeCell ref="N287:AK287"/>
    <mergeCell ref="AL287:AQ287"/>
    <mergeCell ref="AR287:AU287"/>
    <mergeCell ref="AV287:AX287"/>
    <mergeCell ref="B286:C286"/>
    <mergeCell ref="D286:M286"/>
    <mergeCell ref="N286:AK286"/>
    <mergeCell ref="AL286:AQ286"/>
    <mergeCell ref="AR286:AU286"/>
    <mergeCell ref="AV286:AX286"/>
    <mergeCell ref="B285:C285"/>
    <mergeCell ref="D285:M285"/>
    <mergeCell ref="N285:AK285"/>
    <mergeCell ref="AL285:AQ285"/>
    <mergeCell ref="AR285:AU285"/>
    <mergeCell ref="AV285:AX285"/>
    <mergeCell ref="B290:C290"/>
    <mergeCell ref="D290:M290"/>
    <mergeCell ref="N290:AK290"/>
    <mergeCell ref="AL290:AQ290"/>
    <mergeCell ref="AR290:AU290"/>
    <mergeCell ref="AV290:AX290"/>
    <mergeCell ref="B289:C289"/>
    <mergeCell ref="D289:M289"/>
    <mergeCell ref="N289:AK289"/>
    <mergeCell ref="AL289:AQ289"/>
    <mergeCell ref="AR289:AU289"/>
    <mergeCell ref="AV289:AX289"/>
    <mergeCell ref="B288:C288"/>
    <mergeCell ref="D288:M288"/>
    <mergeCell ref="N288:AK288"/>
    <mergeCell ref="AL288:AQ288"/>
    <mergeCell ref="AR288:AU288"/>
    <mergeCell ref="AV288:AX288"/>
    <mergeCell ref="B294:C294"/>
    <mergeCell ref="D294:M294"/>
    <mergeCell ref="N294:AK294"/>
    <mergeCell ref="AL294:AQ294"/>
    <mergeCell ref="AR294:AU294"/>
    <mergeCell ref="AV294:AX294"/>
    <mergeCell ref="B292:C292"/>
    <mergeCell ref="D292:M292"/>
    <mergeCell ref="N292:AK292"/>
    <mergeCell ref="AL292:AQ292"/>
    <mergeCell ref="AR292:AU292"/>
    <mergeCell ref="AV292:AX292"/>
    <mergeCell ref="B291:C291"/>
    <mergeCell ref="D291:M291"/>
    <mergeCell ref="N291:AK291"/>
    <mergeCell ref="AL291:AQ291"/>
    <mergeCell ref="AR291:AU291"/>
    <mergeCell ref="AV291:AX291"/>
    <mergeCell ref="B297:C297"/>
    <mergeCell ref="D297:M297"/>
    <mergeCell ref="N297:AK297"/>
    <mergeCell ref="AL297:AQ297"/>
    <mergeCell ref="AR297:AU297"/>
    <mergeCell ref="AV297:AX297"/>
    <mergeCell ref="B296:C296"/>
    <mergeCell ref="D296:M296"/>
    <mergeCell ref="N296:AK296"/>
    <mergeCell ref="AL296:AQ296"/>
    <mergeCell ref="AR296:AU296"/>
    <mergeCell ref="AV296:AX296"/>
    <mergeCell ref="B295:C295"/>
    <mergeCell ref="D295:M295"/>
    <mergeCell ref="N295:AK295"/>
    <mergeCell ref="AL295:AQ295"/>
    <mergeCell ref="AR295:AU295"/>
    <mergeCell ref="AV295:AX295"/>
    <mergeCell ref="B300:C300"/>
    <mergeCell ref="D300:M300"/>
    <mergeCell ref="N300:AK300"/>
    <mergeCell ref="AL300:AQ300"/>
    <mergeCell ref="AR300:AU300"/>
    <mergeCell ref="AV300:AX300"/>
    <mergeCell ref="B299:C299"/>
    <mergeCell ref="D299:M299"/>
    <mergeCell ref="N299:AK299"/>
    <mergeCell ref="AL299:AQ299"/>
    <mergeCell ref="AR299:AU299"/>
    <mergeCell ref="AV299:AX299"/>
    <mergeCell ref="B298:C298"/>
    <mergeCell ref="D298:M298"/>
    <mergeCell ref="N298:AK298"/>
    <mergeCell ref="AL298:AQ298"/>
    <mergeCell ref="AR298:AU298"/>
    <mergeCell ref="AV298:AX298"/>
    <mergeCell ref="B303:C303"/>
    <mergeCell ref="D303:M303"/>
    <mergeCell ref="N303:AK303"/>
    <mergeCell ref="AL303:AQ303"/>
    <mergeCell ref="AR303:AU303"/>
    <mergeCell ref="AV303:AX303"/>
    <mergeCell ref="B302:C302"/>
    <mergeCell ref="D302:M302"/>
    <mergeCell ref="N302:AK302"/>
    <mergeCell ref="AL302:AQ302"/>
    <mergeCell ref="AR302:AU302"/>
    <mergeCell ref="AV302:AX302"/>
    <mergeCell ref="B301:C301"/>
    <mergeCell ref="D301:M301"/>
    <mergeCell ref="N301:AK301"/>
    <mergeCell ref="AL301:AQ301"/>
    <mergeCell ref="AR301:AU301"/>
    <mergeCell ref="AV301:AX301"/>
    <mergeCell ref="B307:C307"/>
    <mergeCell ref="D307:M307"/>
    <mergeCell ref="N307:AK307"/>
    <mergeCell ref="AL307:AQ307"/>
    <mergeCell ref="AR307:AU307"/>
    <mergeCell ref="AV307:AX307"/>
    <mergeCell ref="B306:C306"/>
    <mergeCell ref="D306:M306"/>
    <mergeCell ref="N306:AK306"/>
    <mergeCell ref="AL306:AQ306"/>
    <mergeCell ref="AR306:AU306"/>
    <mergeCell ref="AV306:AX306"/>
    <mergeCell ref="B304:C304"/>
    <mergeCell ref="D304:M304"/>
    <mergeCell ref="N304:AK304"/>
    <mergeCell ref="AL304:AQ304"/>
    <mergeCell ref="AR304:AU304"/>
    <mergeCell ref="AV304:AX304"/>
    <mergeCell ref="B310:C310"/>
    <mergeCell ref="D310:M310"/>
    <mergeCell ref="N310:AK310"/>
    <mergeCell ref="AL310:AQ310"/>
    <mergeCell ref="AR310:AU310"/>
    <mergeCell ref="AV310:AX310"/>
    <mergeCell ref="B309:C309"/>
    <mergeCell ref="D309:M309"/>
    <mergeCell ref="N309:AK309"/>
    <mergeCell ref="AL309:AQ309"/>
    <mergeCell ref="AR309:AU309"/>
    <mergeCell ref="AV309:AX309"/>
    <mergeCell ref="B308:C308"/>
    <mergeCell ref="D308:M308"/>
    <mergeCell ref="N308:AK308"/>
    <mergeCell ref="AL308:AQ308"/>
    <mergeCell ref="AR308:AU308"/>
    <mergeCell ref="AV308:AX308"/>
    <mergeCell ref="B313:C313"/>
    <mergeCell ref="D313:M313"/>
    <mergeCell ref="N313:AK313"/>
    <mergeCell ref="AL313:AQ313"/>
    <mergeCell ref="AR313:AU313"/>
    <mergeCell ref="AV313:AX313"/>
    <mergeCell ref="B312:C312"/>
    <mergeCell ref="D312:M312"/>
    <mergeCell ref="N312:AK312"/>
    <mergeCell ref="AL312:AQ312"/>
    <mergeCell ref="AR312:AU312"/>
    <mergeCell ref="AV312:AX312"/>
    <mergeCell ref="B311:C311"/>
    <mergeCell ref="D311:M311"/>
    <mergeCell ref="N311:AK311"/>
    <mergeCell ref="AL311:AQ311"/>
    <mergeCell ref="AR311:AU311"/>
    <mergeCell ref="AV311:AX311"/>
    <mergeCell ref="B316:C316"/>
    <mergeCell ref="D316:M316"/>
    <mergeCell ref="N316:AK316"/>
    <mergeCell ref="AL316:AQ316"/>
    <mergeCell ref="AR316:AU316"/>
    <mergeCell ref="AV316:AX316"/>
    <mergeCell ref="B315:C315"/>
    <mergeCell ref="D315:M315"/>
    <mergeCell ref="N315:AK315"/>
    <mergeCell ref="AL315:AQ315"/>
    <mergeCell ref="AR315:AU315"/>
    <mergeCell ref="AV315:AX315"/>
    <mergeCell ref="B314:C314"/>
    <mergeCell ref="D314:M314"/>
    <mergeCell ref="N314:AK314"/>
    <mergeCell ref="AL314:AQ314"/>
    <mergeCell ref="AR314:AU314"/>
    <mergeCell ref="AV314:AX314"/>
    <mergeCell ref="B320:C320"/>
    <mergeCell ref="D320:M320"/>
    <mergeCell ref="N320:AK320"/>
    <mergeCell ref="AL320:AQ320"/>
    <mergeCell ref="AR320:AU320"/>
    <mergeCell ref="AV320:AX320"/>
    <mergeCell ref="B319:C319"/>
    <mergeCell ref="D319:M319"/>
    <mergeCell ref="N319:AK319"/>
    <mergeCell ref="AL319:AQ319"/>
    <mergeCell ref="AR319:AU319"/>
    <mergeCell ref="AV319:AX319"/>
    <mergeCell ref="B318:C318"/>
    <mergeCell ref="D318:M318"/>
    <mergeCell ref="N318:AK318"/>
    <mergeCell ref="AL318:AQ318"/>
    <mergeCell ref="AR318:AU318"/>
    <mergeCell ref="AV318:AX318"/>
    <mergeCell ref="B323:C323"/>
    <mergeCell ref="D323:M323"/>
    <mergeCell ref="N323:AK323"/>
    <mergeCell ref="AL323:AQ323"/>
    <mergeCell ref="AR323:AU323"/>
    <mergeCell ref="AV323:AX323"/>
    <mergeCell ref="B322:C322"/>
    <mergeCell ref="D322:M322"/>
    <mergeCell ref="N322:AK322"/>
    <mergeCell ref="AL322:AQ322"/>
    <mergeCell ref="AR322:AU322"/>
    <mergeCell ref="AV322:AX322"/>
    <mergeCell ref="B321:C321"/>
    <mergeCell ref="D321:M321"/>
    <mergeCell ref="N321:AK321"/>
    <mergeCell ref="AL321:AQ321"/>
    <mergeCell ref="AR321:AU321"/>
    <mergeCell ref="AV321:AX321"/>
    <mergeCell ref="B326:C326"/>
    <mergeCell ref="D326:M326"/>
    <mergeCell ref="N326:AK326"/>
    <mergeCell ref="AL326:AQ326"/>
    <mergeCell ref="AR326:AU326"/>
    <mergeCell ref="AV326:AX326"/>
    <mergeCell ref="B325:C325"/>
    <mergeCell ref="D325:M325"/>
    <mergeCell ref="N325:AK325"/>
    <mergeCell ref="AL325:AQ325"/>
    <mergeCell ref="AR325:AU325"/>
    <mergeCell ref="AV325:AX325"/>
    <mergeCell ref="B324:C324"/>
    <mergeCell ref="D324:M324"/>
    <mergeCell ref="N324:AK324"/>
    <mergeCell ref="AL324:AQ324"/>
    <mergeCell ref="AR324:AU324"/>
    <mergeCell ref="AV324:AX324"/>
    <mergeCell ref="B330:C330"/>
    <mergeCell ref="D330:M330"/>
    <mergeCell ref="N330:AK330"/>
    <mergeCell ref="AL330:AQ330"/>
    <mergeCell ref="AR330:AU330"/>
    <mergeCell ref="AV330:AX330"/>
    <mergeCell ref="B328:C328"/>
    <mergeCell ref="D328:M328"/>
    <mergeCell ref="N328:AK328"/>
    <mergeCell ref="AL328:AQ328"/>
    <mergeCell ref="AR328:AU328"/>
    <mergeCell ref="AV328:AX328"/>
    <mergeCell ref="B327:C327"/>
    <mergeCell ref="D327:M327"/>
    <mergeCell ref="N327:AK327"/>
    <mergeCell ref="AL327:AQ327"/>
    <mergeCell ref="AR327:AU327"/>
    <mergeCell ref="AV327:AX327"/>
    <mergeCell ref="B333:C333"/>
    <mergeCell ref="D333:M333"/>
    <mergeCell ref="N333:AK333"/>
    <mergeCell ref="AL333:AQ333"/>
    <mergeCell ref="AR333:AU333"/>
    <mergeCell ref="AV333:AX333"/>
    <mergeCell ref="B332:C332"/>
    <mergeCell ref="D332:M332"/>
    <mergeCell ref="N332:AK332"/>
    <mergeCell ref="AL332:AQ332"/>
    <mergeCell ref="AR332:AU332"/>
    <mergeCell ref="AV332:AX332"/>
    <mergeCell ref="B331:C331"/>
    <mergeCell ref="D331:M331"/>
    <mergeCell ref="N331:AK331"/>
    <mergeCell ref="AL331:AQ331"/>
    <mergeCell ref="AR331:AU331"/>
    <mergeCell ref="AV331:AX331"/>
    <mergeCell ref="B336:C336"/>
    <mergeCell ref="D336:M336"/>
    <mergeCell ref="N336:AK336"/>
    <mergeCell ref="AL336:AQ336"/>
    <mergeCell ref="AR336:AU336"/>
    <mergeCell ref="AV336:AX336"/>
    <mergeCell ref="B335:C335"/>
    <mergeCell ref="D335:M335"/>
    <mergeCell ref="N335:AK335"/>
    <mergeCell ref="AL335:AQ335"/>
    <mergeCell ref="AR335:AU335"/>
    <mergeCell ref="AV335:AX335"/>
    <mergeCell ref="B334:C334"/>
    <mergeCell ref="D334:M334"/>
    <mergeCell ref="N334:AK334"/>
    <mergeCell ref="AL334:AQ334"/>
    <mergeCell ref="AR334:AU334"/>
    <mergeCell ref="AV334:AX334"/>
    <mergeCell ref="B339:C339"/>
    <mergeCell ref="D339:M339"/>
    <mergeCell ref="N339:AK339"/>
    <mergeCell ref="AL339:AQ339"/>
    <mergeCell ref="AR339:AU339"/>
    <mergeCell ref="AV339:AX339"/>
    <mergeCell ref="B338:C338"/>
    <mergeCell ref="D338:M338"/>
    <mergeCell ref="N338:AK338"/>
    <mergeCell ref="AL338:AQ338"/>
    <mergeCell ref="AR338:AU338"/>
    <mergeCell ref="AV338:AX338"/>
    <mergeCell ref="B337:C337"/>
    <mergeCell ref="D337:M337"/>
    <mergeCell ref="N337:AK337"/>
    <mergeCell ref="AL337:AQ337"/>
    <mergeCell ref="AR337:AU337"/>
    <mergeCell ref="AV337:AX337"/>
    <mergeCell ref="B343:C343"/>
    <mergeCell ref="D343:M343"/>
    <mergeCell ref="N343:AK343"/>
    <mergeCell ref="AL343:AQ343"/>
    <mergeCell ref="AR343:AU343"/>
    <mergeCell ref="AV343:AX343"/>
    <mergeCell ref="B342:C342"/>
    <mergeCell ref="D342:M342"/>
    <mergeCell ref="N342:AK342"/>
    <mergeCell ref="AL342:AQ342"/>
    <mergeCell ref="AR342:AU342"/>
    <mergeCell ref="AV342:AX342"/>
    <mergeCell ref="B340:C340"/>
    <mergeCell ref="D340:M340"/>
    <mergeCell ref="N340:AK340"/>
    <mergeCell ref="AL340:AQ340"/>
    <mergeCell ref="AR340:AU340"/>
    <mergeCell ref="AV340:AX340"/>
    <mergeCell ref="B346:C346"/>
    <mergeCell ref="D346:M346"/>
    <mergeCell ref="N346:AK346"/>
    <mergeCell ref="AL346:AQ346"/>
    <mergeCell ref="AR346:AU346"/>
    <mergeCell ref="AV346:AX346"/>
    <mergeCell ref="B345:C345"/>
    <mergeCell ref="D345:M345"/>
    <mergeCell ref="N345:AK345"/>
    <mergeCell ref="AL345:AQ345"/>
    <mergeCell ref="AR345:AU345"/>
    <mergeCell ref="AV345:AX345"/>
    <mergeCell ref="B344:C344"/>
    <mergeCell ref="D344:M344"/>
    <mergeCell ref="N344:AK344"/>
    <mergeCell ref="AL344:AQ344"/>
    <mergeCell ref="AR344:AU344"/>
    <mergeCell ref="AV344:AX344"/>
    <mergeCell ref="B349:C349"/>
    <mergeCell ref="D349:M349"/>
    <mergeCell ref="N349:AK349"/>
    <mergeCell ref="AL349:AQ349"/>
    <mergeCell ref="AR349:AU349"/>
    <mergeCell ref="AV349:AX349"/>
    <mergeCell ref="B348:C348"/>
    <mergeCell ref="D348:M348"/>
    <mergeCell ref="N348:AK348"/>
    <mergeCell ref="AL348:AQ348"/>
    <mergeCell ref="AR348:AU348"/>
    <mergeCell ref="AV348:AX348"/>
    <mergeCell ref="B347:C347"/>
    <mergeCell ref="D347:M347"/>
    <mergeCell ref="N347:AK347"/>
    <mergeCell ref="AL347:AQ347"/>
    <mergeCell ref="AR347:AU347"/>
    <mergeCell ref="AV347:AX347"/>
    <mergeCell ref="B352:C352"/>
    <mergeCell ref="D352:M352"/>
    <mergeCell ref="N352:AK352"/>
    <mergeCell ref="AL352:AQ352"/>
    <mergeCell ref="AR352:AU352"/>
    <mergeCell ref="AV352:AX352"/>
    <mergeCell ref="B351:C351"/>
    <mergeCell ref="D351:M351"/>
    <mergeCell ref="N351:AK351"/>
    <mergeCell ref="AL351:AQ351"/>
    <mergeCell ref="AR351:AU351"/>
    <mergeCell ref="AV351:AX351"/>
    <mergeCell ref="B350:C350"/>
    <mergeCell ref="D350:M350"/>
    <mergeCell ref="N350:AK350"/>
    <mergeCell ref="AL350:AQ350"/>
    <mergeCell ref="AR350:AU350"/>
    <mergeCell ref="AV350:AX350"/>
    <mergeCell ref="B356:C356"/>
    <mergeCell ref="D356:M356"/>
    <mergeCell ref="N356:AK356"/>
    <mergeCell ref="AL356:AQ356"/>
    <mergeCell ref="AR356:AU356"/>
    <mergeCell ref="AV356:AX356"/>
    <mergeCell ref="B355:C355"/>
    <mergeCell ref="D355:M355"/>
    <mergeCell ref="N355:AK355"/>
    <mergeCell ref="AL355:AQ355"/>
    <mergeCell ref="AR355:AU355"/>
    <mergeCell ref="AV355:AX355"/>
    <mergeCell ref="B354:C354"/>
    <mergeCell ref="D354:M354"/>
    <mergeCell ref="N354:AK354"/>
    <mergeCell ref="AL354:AQ354"/>
    <mergeCell ref="AR354:AU354"/>
    <mergeCell ref="AV354:AX354"/>
    <mergeCell ref="B359:C359"/>
    <mergeCell ref="D359:M359"/>
    <mergeCell ref="N359:AK359"/>
    <mergeCell ref="AL359:AQ359"/>
    <mergeCell ref="AR359:AU359"/>
    <mergeCell ref="AV359:AX359"/>
    <mergeCell ref="B358:C358"/>
    <mergeCell ref="D358:M358"/>
    <mergeCell ref="N358:AK358"/>
    <mergeCell ref="AL358:AQ358"/>
    <mergeCell ref="AR358:AU358"/>
    <mergeCell ref="AV358:AX358"/>
    <mergeCell ref="B357:C357"/>
    <mergeCell ref="D357:M357"/>
    <mergeCell ref="N357:AK357"/>
    <mergeCell ref="AL357:AQ357"/>
    <mergeCell ref="AR357:AU357"/>
    <mergeCell ref="AV357:AX357"/>
    <mergeCell ref="B362:C362"/>
    <mergeCell ref="D362:M362"/>
    <mergeCell ref="N362:AK362"/>
    <mergeCell ref="AL362:AQ362"/>
    <mergeCell ref="AR362:AU362"/>
    <mergeCell ref="AV362:AX362"/>
    <mergeCell ref="B361:C361"/>
    <mergeCell ref="D361:M361"/>
    <mergeCell ref="N361:AK361"/>
    <mergeCell ref="AL361:AQ361"/>
    <mergeCell ref="AR361:AU361"/>
    <mergeCell ref="AV361:AX361"/>
    <mergeCell ref="B360:C360"/>
    <mergeCell ref="D360:M360"/>
    <mergeCell ref="N360:AK360"/>
    <mergeCell ref="AL360:AQ360"/>
    <mergeCell ref="AR360:AU360"/>
    <mergeCell ref="AV360:AX360"/>
    <mergeCell ref="B366:C366"/>
    <mergeCell ref="D366:M366"/>
    <mergeCell ref="N366:AK366"/>
    <mergeCell ref="AL366:AQ366"/>
    <mergeCell ref="AR366:AU366"/>
    <mergeCell ref="AV366:AX366"/>
    <mergeCell ref="B364:C364"/>
    <mergeCell ref="D364:M364"/>
    <mergeCell ref="N364:AK364"/>
    <mergeCell ref="AL364:AQ364"/>
    <mergeCell ref="AR364:AU364"/>
    <mergeCell ref="AV364:AX364"/>
    <mergeCell ref="B363:C363"/>
    <mergeCell ref="D363:M363"/>
    <mergeCell ref="N363:AK363"/>
    <mergeCell ref="AL363:AQ363"/>
    <mergeCell ref="AR363:AU363"/>
    <mergeCell ref="AV363:AX363"/>
    <mergeCell ref="B369:C369"/>
    <mergeCell ref="D369:M369"/>
    <mergeCell ref="N369:AK369"/>
    <mergeCell ref="AL369:AQ369"/>
    <mergeCell ref="AR369:AU369"/>
    <mergeCell ref="AV369:AX369"/>
    <mergeCell ref="B368:C368"/>
    <mergeCell ref="D368:M368"/>
    <mergeCell ref="N368:AK368"/>
    <mergeCell ref="AL368:AQ368"/>
    <mergeCell ref="AR368:AU368"/>
    <mergeCell ref="AV368:AX368"/>
    <mergeCell ref="B367:C367"/>
    <mergeCell ref="D367:M367"/>
    <mergeCell ref="N367:AK367"/>
    <mergeCell ref="AL367:AQ367"/>
    <mergeCell ref="AR367:AU367"/>
    <mergeCell ref="AV367:AX367"/>
    <mergeCell ref="B372:C372"/>
    <mergeCell ref="D372:M372"/>
    <mergeCell ref="N372:AK372"/>
    <mergeCell ref="AL372:AQ372"/>
    <mergeCell ref="AR372:AU372"/>
    <mergeCell ref="AV372:AX372"/>
    <mergeCell ref="B371:C371"/>
    <mergeCell ref="D371:M371"/>
    <mergeCell ref="N371:AK371"/>
    <mergeCell ref="AL371:AQ371"/>
    <mergeCell ref="AR371:AU371"/>
    <mergeCell ref="AV371:AX371"/>
    <mergeCell ref="B370:C370"/>
    <mergeCell ref="D370:M370"/>
    <mergeCell ref="N370:AK370"/>
    <mergeCell ref="AL370:AQ370"/>
    <mergeCell ref="AR370:AU370"/>
    <mergeCell ref="AV370:AX370"/>
    <mergeCell ref="B375:C375"/>
    <mergeCell ref="D375:M375"/>
    <mergeCell ref="N375:AK375"/>
    <mergeCell ref="AL375:AQ375"/>
    <mergeCell ref="AR375:AU375"/>
    <mergeCell ref="AV375:AX375"/>
    <mergeCell ref="B374:C374"/>
    <mergeCell ref="D374:M374"/>
    <mergeCell ref="N374:AK374"/>
    <mergeCell ref="AL374:AQ374"/>
    <mergeCell ref="AR374:AU374"/>
    <mergeCell ref="AV374:AX374"/>
    <mergeCell ref="B373:C373"/>
    <mergeCell ref="D373:M373"/>
    <mergeCell ref="N373:AK373"/>
    <mergeCell ref="AL373:AQ373"/>
    <mergeCell ref="AR373:AU373"/>
    <mergeCell ref="AV373:AX373"/>
    <mergeCell ref="B379:C379"/>
    <mergeCell ref="D379:M379"/>
    <mergeCell ref="N379:AK379"/>
    <mergeCell ref="AL379:AQ379"/>
    <mergeCell ref="AR379:AU379"/>
    <mergeCell ref="AV379:AX379"/>
    <mergeCell ref="B378:C378"/>
    <mergeCell ref="D378:M378"/>
    <mergeCell ref="N378:AK378"/>
    <mergeCell ref="AL378:AQ378"/>
    <mergeCell ref="AR378:AU378"/>
    <mergeCell ref="AV378:AX378"/>
    <mergeCell ref="B376:C376"/>
    <mergeCell ref="D376:M376"/>
    <mergeCell ref="N376:AK376"/>
    <mergeCell ref="AL376:AQ376"/>
    <mergeCell ref="AR376:AU376"/>
    <mergeCell ref="AV376:AX376"/>
    <mergeCell ref="B382:C382"/>
    <mergeCell ref="D382:M382"/>
    <mergeCell ref="N382:AK382"/>
    <mergeCell ref="AL382:AQ382"/>
    <mergeCell ref="AR382:AU382"/>
    <mergeCell ref="AV382:AX382"/>
    <mergeCell ref="B381:C381"/>
    <mergeCell ref="D381:M381"/>
    <mergeCell ref="N381:AK381"/>
    <mergeCell ref="AL381:AQ381"/>
    <mergeCell ref="AR381:AU381"/>
    <mergeCell ref="AV381:AX381"/>
    <mergeCell ref="B380:C380"/>
    <mergeCell ref="D380:M380"/>
    <mergeCell ref="N380:AK380"/>
    <mergeCell ref="AL380:AQ380"/>
    <mergeCell ref="AR380:AU380"/>
    <mergeCell ref="AV380:AX380"/>
    <mergeCell ref="B385:C385"/>
    <mergeCell ref="D385:M385"/>
    <mergeCell ref="N385:AK385"/>
    <mergeCell ref="AL385:AQ385"/>
    <mergeCell ref="AR385:AU385"/>
    <mergeCell ref="AV385:AX385"/>
    <mergeCell ref="B384:C384"/>
    <mergeCell ref="D384:M384"/>
    <mergeCell ref="N384:AK384"/>
    <mergeCell ref="AL384:AQ384"/>
    <mergeCell ref="AR384:AU384"/>
    <mergeCell ref="AV384:AX384"/>
    <mergeCell ref="B383:C383"/>
    <mergeCell ref="D383:M383"/>
    <mergeCell ref="N383:AK383"/>
    <mergeCell ref="AL383:AQ383"/>
    <mergeCell ref="AR383:AU383"/>
    <mergeCell ref="AV383:AX383"/>
    <mergeCell ref="B388:C388"/>
    <mergeCell ref="D388:M388"/>
    <mergeCell ref="N388:AK388"/>
    <mergeCell ref="AL388:AQ388"/>
    <mergeCell ref="AR388:AU388"/>
    <mergeCell ref="AV388:AX388"/>
    <mergeCell ref="B387:C387"/>
    <mergeCell ref="D387:M387"/>
    <mergeCell ref="N387:AK387"/>
    <mergeCell ref="AL387:AQ387"/>
    <mergeCell ref="AR387:AU387"/>
    <mergeCell ref="AV387:AX387"/>
    <mergeCell ref="B386:C386"/>
    <mergeCell ref="D386:M386"/>
    <mergeCell ref="N386:AK386"/>
    <mergeCell ref="AL386:AQ386"/>
    <mergeCell ref="AR386:AU386"/>
    <mergeCell ref="AV386:AX386"/>
    <mergeCell ref="B392:C392"/>
    <mergeCell ref="D392:M392"/>
    <mergeCell ref="N392:AK392"/>
    <mergeCell ref="AL392:AQ392"/>
    <mergeCell ref="AR392:AU392"/>
    <mergeCell ref="AV392:AX392"/>
    <mergeCell ref="B391:C391"/>
    <mergeCell ref="D391:M391"/>
    <mergeCell ref="N391:AK391"/>
    <mergeCell ref="AL391:AQ391"/>
    <mergeCell ref="AR391:AU391"/>
    <mergeCell ref="AV391:AX391"/>
    <mergeCell ref="B390:C390"/>
    <mergeCell ref="D390:M390"/>
    <mergeCell ref="N390:AK390"/>
    <mergeCell ref="AL390:AQ390"/>
    <mergeCell ref="AR390:AU390"/>
    <mergeCell ref="AV390:AX390"/>
    <mergeCell ref="B395:C395"/>
    <mergeCell ref="D395:M395"/>
    <mergeCell ref="N395:AK395"/>
    <mergeCell ref="AL395:AQ395"/>
    <mergeCell ref="AR395:AU395"/>
    <mergeCell ref="AV395:AX395"/>
    <mergeCell ref="B394:C394"/>
    <mergeCell ref="D394:M394"/>
    <mergeCell ref="N394:AK394"/>
    <mergeCell ref="AL394:AQ394"/>
    <mergeCell ref="AR394:AU394"/>
    <mergeCell ref="AV394:AX394"/>
    <mergeCell ref="B393:C393"/>
    <mergeCell ref="D393:M393"/>
    <mergeCell ref="N393:AK393"/>
    <mergeCell ref="AL393:AQ393"/>
    <mergeCell ref="AR393:AU393"/>
    <mergeCell ref="AV393:AX393"/>
    <mergeCell ref="B398:C398"/>
    <mergeCell ref="D398:M398"/>
    <mergeCell ref="N398:AK398"/>
    <mergeCell ref="AL398:AQ398"/>
    <mergeCell ref="AR398:AU398"/>
    <mergeCell ref="AV398:AX398"/>
    <mergeCell ref="B397:C397"/>
    <mergeCell ref="D397:M397"/>
    <mergeCell ref="N397:AK397"/>
    <mergeCell ref="AL397:AQ397"/>
    <mergeCell ref="AR397:AU397"/>
    <mergeCell ref="AV397:AX397"/>
    <mergeCell ref="B396:C396"/>
    <mergeCell ref="D396:M396"/>
    <mergeCell ref="N396:AK396"/>
    <mergeCell ref="AL396:AQ396"/>
    <mergeCell ref="AR396:AU396"/>
    <mergeCell ref="AV396:AX396"/>
    <mergeCell ref="B402:C402"/>
    <mergeCell ref="D402:M402"/>
    <mergeCell ref="N402:AK402"/>
    <mergeCell ref="AL402:AQ402"/>
    <mergeCell ref="AR402:AU402"/>
    <mergeCell ref="AV402:AX402"/>
    <mergeCell ref="B400:C400"/>
    <mergeCell ref="D400:M400"/>
    <mergeCell ref="N400:AK400"/>
    <mergeCell ref="AL400:AQ400"/>
    <mergeCell ref="AR400:AU400"/>
    <mergeCell ref="AV400:AX400"/>
    <mergeCell ref="B399:C399"/>
    <mergeCell ref="D399:M399"/>
    <mergeCell ref="N399:AK399"/>
    <mergeCell ref="AL399:AQ399"/>
    <mergeCell ref="AR399:AU399"/>
    <mergeCell ref="AV399:AX399"/>
    <mergeCell ref="B405:C405"/>
    <mergeCell ref="D405:M405"/>
    <mergeCell ref="N405:AK405"/>
    <mergeCell ref="AL405:AQ405"/>
    <mergeCell ref="AR405:AU405"/>
    <mergeCell ref="AV405:AX405"/>
    <mergeCell ref="B404:C404"/>
    <mergeCell ref="D404:M404"/>
    <mergeCell ref="N404:AK404"/>
    <mergeCell ref="AL404:AQ404"/>
    <mergeCell ref="AR404:AU404"/>
    <mergeCell ref="AV404:AX404"/>
    <mergeCell ref="B403:C403"/>
    <mergeCell ref="D403:M403"/>
    <mergeCell ref="N403:AK403"/>
    <mergeCell ref="AL403:AQ403"/>
    <mergeCell ref="AR403:AU403"/>
    <mergeCell ref="AV403:AX403"/>
    <mergeCell ref="B408:C408"/>
    <mergeCell ref="D408:M408"/>
    <mergeCell ref="N408:AK408"/>
    <mergeCell ref="AL408:AQ408"/>
    <mergeCell ref="AR408:AU408"/>
    <mergeCell ref="AV408:AX408"/>
    <mergeCell ref="B407:C407"/>
    <mergeCell ref="D407:M407"/>
    <mergeCell ref="N407:AK407"/>
    <mergeCell ref="AL407:AQ407"/>
    <mergeCell ref="AR407:AU407"/>
    <mergeCell ref="AV407:AX407"/>
    <mergeCell ref="B406:C406"/>
    <mergeCell ref="D406:M406"/>
    <mergeCell ref="N406:AK406"/>
    <mergeCell ref="AL406:AQ406"/>
    <mergeCell ref="AR406:AU406"/>
    <mergeCell ref="AV406:AX406"/>
    <mergeCell ref="B411:C411"/>
    <mergeCell ref="D411:M411"/>
    <mergeCell ref="N411:AK411"/>
    <mergeCell ref="AL411:AQ411"/>
    <mergeCell ref="AR411:AU411"/>
    <mergeCell ref="AV411:AX411"/>
    <mergeCell ref="B410:C410"/>
    <mergeCell ref="D410:M410"/>
    <mergeCell ref="N410:AK410"/>
    <mergeCell ref="AL410:AQ410"/>
    <mergeCell ref="AR410:AU410"/>
    <mergeCell ref="AV410:AX410"/>
    <mergeCell ref="B409:C409"/>
    <mergeCell ref="D409:M409"/>
    <mergeCell ref="N409:AK409"/>
    <mergeCell ref="AL409:AQ409"/>
    <mergeCell ref="AR409:AU409"/>
    <mergeCell ref="AV409:AX409"/>
    <mergeCell ref="B415:C415"/>
    <mergeCell ref="D415:M415"/>
    <mergeCell ref="N415:AK415"/>
    <mergeCell ref="AL415:AQ415"/>
    <mergeCell ref="AR415:AU415"/>
    <mergeCell ref="AV415:AX415"/>
    <mergeCell ref="B414:C414"/>
    <mergeCell ref="D414:M414"/>
    <mergeCell ref="N414:AK414"/>
    <mergeCell ref="AL414:AQ414"/>
    <mergeCell ref="AR414:AU414"/>
    <mergeCell ref="AV414:AX414"/>
    <mergeCell ref="B412:C412"/>
    <mergeCell ref="D412:M412"/>
    <mergeCell ref="N412:AK412"/>
    <mergeCell ref="AL412:AQ412"/>
    <mergeCell ref="AR412:AU412"/>
    <mergeCell ref="AV412:AX412"/>
    <mergeCell ref="B418:C418"/>
    <mergeCell ref="D418:M418"/>
    <mergeCell ref="N418:AK418"/>
    <mergeCell ref="AL418:AQ418"/>
    <mergeCell ref="AR418:AU418"/>
    <mergeCell ref="AV418:AX418"/>
    <mergeCell ref="B417:C417"/>
    <mergeCell ref="D417:M417"/>
    <mergeCell ref="N417:AK417"/>
    <mergeCell ref="AL417:AQ417"/>
    <mergeCell ref="AR417:AU417"/>
    <mergeCell ref="AV417:AX417"/>
    <mergeCell ref="B416:C416"/>
    <mergeCell ref="D416:M416"/>
    <mergeCell ref="N416:AK416"/>
    <mergeCell ref="AL416:AQ416"/>
    <mergeCell ref="AR416:AU416"/>
    <mergeCell ref="AV416:AX416"/>
    <mergeCell ref="B421:C421"/>
    <mergeCell ref="D421:M421"/>
    <mergeCell ref="N421:AK421"/>
    <mergeCell ref="AL421:AQ421"/>
    <mergeCell ref="AR421:AU421"/>
    <mergeCell ref="AV421:AX421"/>
    <mergeCell ref="B420:C420"/>
    <mergeCell ref="D420:M420"/>
    <mergeCell ref="N420:AK420"/>
    <mergeCell ref="AL420:AQ420"/>
    <mergeCell ref="AR420:AU420"/>
    <mergeCell ref="AV420:AX420"/>
    <mergeCell ref="B419:C419"/>
    <mergeCell ref="D419:M419"/>
    <mergeCell ref="N419:AK419"/>
    <mergeCell ref="AL419:AQ419"/>
    <mergeCell ref="AR419:AU419"/>
    <mergeCell ref="AV419:AX419"/>
    <mergeCell ref="B424:C424"/>
    <mergeCell ref="D424:M424"/>
    <mergeCell ref="N424:AK424"/>
    <mergeCell ref="AL424:AQ424"/>
    <mergeCell ref="AR424:AU424"/>
    <mergeCell ref="AV424:AX424"/>
    <mergeCell ref="B423:C423"/>
    <mergeCell ref="D423:M423"/>
    <mergeCell ref="N423:AK423"/>
    <mergeCell ref="AL423:AQ423"/>
    <mergeCell ref="AR423:AU423"/>
    <mergeCell ref="AV423:AX423"/>
    <mergeCell ref="B422:C422"/>
    <mergeCell ref="D422:M422"/>
    <mergeCell ref="N422:AK422"/>
    <mergeCell ref="AL422:AQ422"/>
    <mergeCell ref="AR422:AU422"/>
    <mergeCell ref="AV422:AX422"/>
    <mergeCell ref="B428:C428"/>
    <mergeCell ref="D428:M428"/>
    <mergeCell ref="N428:AK428"/>
    <mergeCell ref="AL428:AQ428"/>
    <mergeCell ref="AR428:AU428"/>
    <mergeCell ref="AV428:AX428"/>
    <mergeCell ref="B427:C427"/>
    <mergeCell ref="D427:M427"/>
    <mergeCell ref="N427:AK427"/>
    <mergeCell ref="AL427:AQ427"/>
    <mergeCell ref="AR427:AU427"/>
    <mergeCell ref="AV427:AX427"/>
    <mergeCell ref="B426:C426"/>
    <mergeCell ref="D426:M426"/>
    <mergeCell ref="N426:AK426"/>
    <mergeCell ref="AL426:AQ426"/>
    <mergeCell ref="AR426:AU426"/>
    <mergeCell ref="AV426:AX426"/>
    <mergeCell ref="B431:C431"/>
    <mergeCell ref="D431:M431"/>
    <mergeCell ref="N431:AK431"/>
    <mergeCell ref="AL431:AQ431"/>
    <mergeCell ref="AR431:AU431"/>
    <mergeCell ref="AV431:AX431"/>
    <mergeCell ref="B430:C430"/>
    <mergeCell ref="D430:M430"/>
    <mergeCell ref="N430:AK430"/>
    <mergeCell ref="AL430:AQ430"/>
    <mergeCell ref="AR430:AU430"/>
    <mergeCell ref="AV430:AX430"/>
    <mergeCell ref="B429:C429"/>
    <mergeCell ref="D429:M429"/>
    <mergeCell ref="N429:AK429"/>
    <mergeCell ref="AL429:AQ429"/>
    <mergeCell ref="AR429:AU429"/>
    <mergeCell ref="AV429:AX429"/>
    <mergeCell ref="B434:C434"/>
    <mergeCell ref="D434:M434"/>
    <mergeCell ref="N434:AK434"/>
    <mergeCell ref="AL434:AQ434"/>
    <mergeCell ref="AR434:AU434"/>
    <mergeCell ref="AV434:AX434"/>
    <mergeCell ref="B433:C433"/>
    <mergeCell ref="D433:M433"/>
    <mergeCell ref="N433:AK433"/>
    <mergeCell ref="AL433:AQ433"/>
    <mergeCell ref="AR433:AU433"/>
    <mergeCell ref="AV433:AX433"/>
    <mergeCell ref="B432:C432"/>
    <mergeCell ref="D432:M432"/>
    <mergeCell ref="N432:AK432"/>
    <mergeCell ref="AL432:AQ432"/>
    <mergeCell ref="AR432:AU432"/>
    <mergeCell ref="AV432:AX432"/>
    <mergeCell ref="AK439:AQ439"/>
    <mergeCell ref="AR439:AY439"/>
    <mergeCell ref="B440:G440"/>
    <mergeCell ref="H440:Y440"/>
    <mergeCell ref="Z440:AE440"/>
    <mergeCell ref="AF440:AQ440"/>
    <mergeCell ref="AR440:AY440"/>
    <mergeCell ref="B436:C436"/>
    <mergeCell ref="D436:M436"/>
    <mergeCell ref="N436:AK436"/>
    <mergeCell ref="AL436:AQ436"/>
    <mergeCell ref="AR436:AU436"/>
    <mergeCell ref="AV436:AX436"/>
    <mergeCell ref="B435:C435"/>
    <mergeCell ref="D435:M435"/>
    <mergeCell ref="N435:AK435"/>
    <mergeCell ref="AL435:AQ435"/>
    <mergeCell ref="AR435:AU435"/>
    <mergeCell ref="AV435:AX435"/>
    <mergeCell ref="B446:G452"/>
    <mergeCell ref="H446:P446"/>
    <mergeCell ref="Q446:W446"/>
    <mergeCell ref="X446:AD446"/>
    <mergeCell ref="AE446:AK446"/>
    <mergeCell ref="AL446:AR446"/>
    <mergeCell ref="X448:AD448"/>
    <mergeCell ref="AE448:AK448"/>
    <mergeCell ref="AL448:AR448"/>
    <mergeCell ref="J450:P450"/>
    <mergeCell ref="B443:G444"/>
    <mergeCell ref="H443:Y444"/>
    <mergeCell ref="Z443:AE444"/>
    <mergeCell ref="AF443:AY444"/>
    <mergeCell ref="B445:G445"/>
    <mergeCell ref="H445:AY445"/>
    <mergeCell ref="B441:G441"/>
    <mergeCell ref="H441:Y441"/>
    <mergeCell ref="Z441:AE441"/>
    <mergeCell ref="AF441:AQ441"/>
    <mergeCell ref="AR441:AY441"/>
    <mergeCell ref="B442:G442"/>
    <mergeCell ref="H442:Y442"/>
    <mergeCell ref="Z442:AE442"/>
    <mergeCell ref="AF442:AY442"/>
    <mergeCell ref="AS448:AY448"/>
    <mergeCell ref="J449:P449"/>
    <mergeCell ref="Q449:W449"/>
    <mergeCell ref="X449:AD449"/>
    <mergeCell ref="AE449:AK449"/>
    <mergeCell ref="AL449:AR449"/>
    <mergeCell ref="AS449:AY449"/>
    <mergeCell ref="AS446:AY446"/>
    <mergeCell ref="H447:I450"/>
    <mergeCell ref="J447:P447"/>
    <mergeCell ref="Q447:W447"/>
    <mergeCell ref="X447:AD447"/>
    <mergeCell ref="AE447:AK447"/>
    <mergeCell ref="AL447:AR447"/>
    <mergeCell ref="AS447:AY447"/>
    <mergeCell ref="J448:P448"/>
    <mergeCell ref="Q448:W448"/>
    <mergeCell ref="AS451:AY451"/>
    <mergeCell ref="H452:P452"/>
    <mergeCell ref="Q452:W452"/>
    <mergeCell ref="X452:AD452"/>
    <mergeCell ref="AE452:AK452"/>
    <mergeCell ref="AL452:AR452"/>
    <mergeCell ref="AS452:AY452"/>
    <mergeCell ref="Q450:W450"/>
    <mergeCell ref="X450:AD450"/>
    <mergeCell ref="AE450:AK450"/>
    <mergeCell ref="AL450:AR450"/>
    <mergeCell ref="AS450:AY450"/>
    <mergeCell ref="H451:P451"/>
    <mergeCell ref="Q451:W451"/>
    <mergeCell ref="X451:AD451"/>
    <mergeCell ref="AE451:AK451"/>
    <mergeCell ref="AL451:AR451"/>
    <mergeCell ref="M455:R455"/>
    <mergeCell ref="S455:X455"/>
    <mergeCell ref="Y455:AY455"/>
    <mergeCell ref="D456:L456"/>
    <mergeCell ref="M456:R456"/>
    <mergeCell ref="S456:X456"/>
    <mergeCell ref="Y456:AY456"/>
    <mergeCell ref="B453:C461"/>
    <mergeCell ref="D453:L453"/>
    <mergeCell ref="M453:R453"/>
    <mergeCell ref="S453:X453"/>
    <mergeCell ref="Y453:AY453"/>
    <mergeCell ref="D454:L454"/>
    <mergeCell ref="M454:R454"/>
    <mergeCell ref="S454:X454"/>
    <mergeCell ref="Y454:AY454"/>
    <mergeCell ref="D455:L455"/>
    <mergeCell ref="D461:L461"/>
    <mergeCell ref="M461:R461"/>
    <mergeCell ref="S461:X461"/>
    <mergeCell ref="Y461:AY461"/>
    <mergeCell ref="B464:G464"/>
    <mergeCell ref="H464:AY464"/>
    <mergeCell ref="D459:L459"/>
    <mergeCell ref="M459:R459"/>
    <mergeCell ref="S459:X459"/>
    <mergeCell ref="Y459:AY459"/>
    <mergeCell ref="D460:L460"/>
    <mergeCell ref="M460:R460"/>
    <mergeCell ref="S460:X460"/>
    <mergeCell ref="Y460:AY460"/>
    <mergeCell ref="D457:L457"/>
    <mergeCell ref="M457:R457"/>
    <mergeCell ref="S457:X457"/>
    <mergeCell ref="Y457:AY457"/>
    <mergeCell ref="D458:L458"/>
    <mergeCell ref="M458:R458"/>
    <mergeCell ref="S458:X458"/>
    <mergeCell ref="Y458:AY458"/>
    <mergeCell ref="H473:L473"/>
    <mergeCell ref="M473:Y473"/>
    <mergeCell ref="Z473:AC473"/>
    <mergeCell ref="AD473:AH473"/>
    <mergeCell ref="AI473:AU473"/>
    <mergeCell ref="AV473:AY473"/>
    <mergeCell ref="AI471:AU471"/>
    <mergeCell ref="AV471:AY471"/>
    <mergeCell ref="H472:L472"/>
    <mergeCell ref="M472:Y472"/>
    <mergeCell ref="Z472:AC472"/>
    <mergeCell ref="AD472:AH472"/>
    <mergeCell ref="AI472:AU472"/>
    <mergeCell ref="AV472:AY472"/>
    <mergeCell ref="B465:G467"/>
    <mergeCell ref="B469:G469"/>
    <mergeCell ref="H469:AY469"/>
    <mergeCell ref="B470:G513"/>
    <mergeCell ref="H470:AC470"/>
    <mergeCell ref="AD470:AY470"/>
    <mergeCell ref="H471:L471"/>
    <mergeCell ref="M471:Y471"/>
    <mergeCell ref="Z471:AC471"/>
    <mergeCell ref="AD471:AH471"/>
    <mergeCell ref="H476:L476"/>
    <mergeCell ref="M476:Y476"/>
    <mergeCell ref="Z476:AC476"/>
    <mergeCell ref="AD476:AH476"/>
    <mergeCell ref="AI476:AU476"/>
    <mergeCell ref="AV476:AY476"/>
    <mergeCell ref="H475:L475"/>
    <mergeCell ref="M475:Y475"/>
    <mergeCell ref="Z475:AC475"/>
    <mergeCell ref="AD475:AH475"/>
    <mergeCell ref="AI475:AU475"/>
    <mergeCell ref="AV475:AY475"/>
    <mergeCell ref="H474:L474"/>
    <mergeCell ref="M474:Y474"/>
    <mergeCell ref="Z474:AC474"/>
    <mergeCell ref="AD474:AH474"/>
    <mergeCell ref="AI474:AU474"/>
    <mergeCell ref="AV474:AY474"/>
    <mergeCell ref="H479:L479"/>
    <mergeCell ref="M479:Y479"/>
    <mergeCell ref="Z479:AC479"/>
    <mergeCell ref="AD479:AH479"/>
    <mergeCell ref="AI479:AU479"/>
    <mergeCell ref="AV479:AY479"/>
    <mergeCell ref="H478:L478"/>
    <mergeCell ref="M478:Y478"/>
    <mergeCell ref="Z478:AC478"/>
    <mergeCell ref="AD478:AH478"/>
    <mergeCell ref="AI478:AU478"/>
    <mergeCell ref="AV478:AY478"/>
    <mergeCell ref="H477:L477"/>
    <mergeCell ref="M477:Y477"/>
    <mergeCell ref="Z477:AC477"/>
    <mergeCell ref="AD477:AH477"/>
    <mergeCell ref="AI477:AU477"/>
    <mergeCell ref="AV477:AY477"/>
    <mergeCell ref="H483:L483"/>
    <mergeCell ref="M483:Y483"/>
    <mergeCell ref="Z483:AC483"/>
    <mergeCell ref="AD483:AH483"/>
    <mergeCell ref="AI483:AU483"/>
    <mergeCell ref="AV483:AY483"/>
    <mergeCell ref="H481:AC481"/>
    <mergeCell ref="AD481:AY481"/>
    <mergeCell ref="H482:L482"/>
    <mergeCell ref="M482:Y482"/>
    <mergeCell ref="Z482:AC482"/>
    <mergeCell ref="AD482:AH482"/>
    <mergeCell ref="AI482:AU482"/>
    <mergeCell ref="AV482:AY482"/>
    <mergeCell ref="H480:L480"/>
    <mergeCell ref="M480:Y480"/>
    <mergeCell ref="Z480:AC480"/>
    <mergeCell ref="AD480:AH480"/>
    <mergeCell ref="AI480:AU480"/>
    <mergeCell ref="AV480:AY480"/>
    <mergeCell ref="H486:L486"/>
    <mergeCell ref="M486:Y486"/>
    <mergeCell ref="Z486:AC486"/>
    <mergeCell ref="AD486:AH486"/>
    <mergeCell ref="AI486:AU486"/>
    <mergeCell ref="AV486:AY486"/>
    <mergeCell ref="H485:L485"/>
    <mergeCell ref="M485:Y485"/>
    <mergeCell ref="Z485:AC485"/>
    <mergeCell ref="AD485:AH485"/>
    <mergeCell ref="AI485:AU485"/>
    <mergeCell ref="AV485:AY485"/>
    <mergeCell ref="H484:L484"/>
    <mergeCell ref="M484:Y484"/>
    <mergeCell ref="Z484:AC484"/>
    <mergeCell ref="AD484:AH484"/>
    <mergeCell ref="AI484:AU484"/>
    <mergeCell ref="AV484:AY484"/>
    <mergeCell ref="H489:L489"/>
    <mergeCell ref="M489:Y489"/>
    <mergeCell ref="Z489:AC489"/>
    <mergeCell ref="AD489:AH489"/>
    <mergeCell ref="AI489:AU489"/>
    <mergeCell ref="AV489:AY489"/>
    <mergeCell ref="H488:L488"/>
    <mergeCell ref="M488:Y488"/>
    <mergeCell ref="Z488:AC488"/>
    <mergeCell ref="AD488:AH488"/>
    <mergeCell ref="AI488:AU488"/>
    <mergeCell ref="AV488:AY488"/>
    <mergeCell ref="H487:L487"/>
    <mergeCell ref="M487:Y487"/>
    <mergeCell ref="Z487:AC487"/>
    <mergeCell ref="AD487:AH487"/>
    <mergeCell ref="AI487:AU487"/>
    <mergeCell ref="AV487:AY487"/>
    <mergeCell ref="H492:AC492"/>
    <mergeCell ref="AD492:AY492"/>
    <mergeCell ref="H493:L493"/>
    <mergeCell ref="M493:Y493"/>
    <mergeCell ref="Z493:AC493"/>
    <mergeCell ref="AD493:AH493"/>
    <mergeCell ref="AI493:AU493"/>
    <mergeCell ref="AV493:AY493"/>
    <mergeCell ref="H491:L491"/>
    <mergeCell ref="M491:Y491"/>
    <mergeCell ref="Z491:AC491"/>
    <mergeCell ref="AD491:AH491"/>
    <mergeCell ref="AI491:AU491"/>
    <mergeCell ref="AV491:AY491"/>
    <mergeCell ref="H490:L490"/>
    <mergeCell ref="M490:Y490"/>
    <mergeCell ref="Z490:AC490"/>
    <mergeCell ref="AD490:AH490"/>
    <mergeCell ref="AI490:AU490"/>
    <mergeCell ref="AV490:AY490"/>
    <mergeCell ref="H496:L496"/>
    <mergeCell ref="M496:Y496"/>
    <mergeCell ref="Z496:AC496"/>
    <mergeCell ref="AD496:AH496"/>
    <mergeCell ref="AI496:AU496"/>
    <mergeCell ref="AV496:AY496"/>
    <mergeCell ref="H495:L495"/>
    <mergeCell ref="M495:Y495"/>
    <mergeCell ref="Z495:AC495"/>
    <mergeCell ref="AD495:AH495"/>
    <mergeCell ref="AI495:AU495"/>
    <mergeCell ref="AV495:AY495"/>
    <mergeCell ref="H494:L494"/>
    <mergeCell ref="M494:Y494"/>
    <mergeCell ref="Z494:AC494"/>
    <mergeCell ref="AD494:AH494"/>
    <mergeCell ref="AI494:AU494"/>
    <mergeCell ref="AV494:AY494"/>
    <mergeCell ref="H499:L499"/>
    <mergeCell ref="M499:Y499"/>
    <mergeCell ref="Z499:AC499"/>
    <mergeCell ref="AD499:AH499"/>
    <mergeCell ref="AI499:AU499"/>
    <mergeCell ref="AV499:AY499"/>
    <mergeCell ref="H498:L498"/>
    <mergeCell ref="M498:Y498"/>
    <mergeCell ref="Z498:AC498"/>
    <mergeCell ref="AD498:AH498"/>
    <mergeCell ref="AI498:AU498"/>
    <mergeCell ref="AV498:AY498"/>
    <mergeCell ref="H497:L497"/>
    <mergeCell ref="M497:Y497"/>
    <mergeCell ref="Z497:AC497"/>
    <mergeCell ref="AD497:AH497"/>
    <mergeCell ref="AI497:AU497"/>
    <mergeCell ref="AV497:AY497"/>
    <mergeCell ref="H502:L502"/>
    <mergeCell ref="M502:Y502"/>
    <mergeCell ref="Z502:AC502"/>
    <mergeCell ref="AD502:AH502"/>
    <mergeCell ref="AI502:AU502"/>
    <mergeCell ref="AV502:AY502"/>
    <mergeCell ref="H501:L501"/>
    <mergeCell ref="M501:Y501"/>
    <mergeCell ref="Z501:AC501"/>
    <mergeCell ref="AD501:AH501"/>
    <mergeCell ref="AI501:AU501"/>
    <mergeCell ref="AV501:AY501"/>
    <mergeCell ref="H500:L500"/>
    <mergeCell ref="M500:Y500"/>
    <mergeCell ref="Z500:AC500"/>
    <mergeCell ref="AD500:AH500"/>
    <mergeCell ref="AI500:AU500"/>
    <mergeCell ref="AV500:AY500"/>
    <mergeCell ref="H506:L506"/>
    <mergeCell ref="M506:Y506"/>
    <mergeCell ref="Z506:AC506"/>
    <mergeCell ref="AD506:AH506"/>
    <mergeCell ref="AI506:AU506"/>
    <mergeCell ref="AV506:AY506"/>
    <mergeCell ref="H505:L505"/>
    <mergeCell ref="M505:Y505"/>
    <mergeCell ref="Z505:AC505"/>
    <mergeCell ref="AD505:AH505"/>
    <mergeCell ref="AI505:AU505"/>
    <mergeCell ref="AV505:AY505"/>
    <mergeCell ref="H503:AC503"/>
    <mergeCell ref="AD503:AY503"/>
    <mergeCell ref="H504:L504"/>
    <mergeCell ref="M504:Y504"/>
    <mergeCell ref="Z504:AC504"/>
    <mergeCell ref="AD504:AH504"/>
    <mergeCell ref="AI504:AU504"/>
    <mergeCell ref="AV504:AY504"/>
    <mergeCell ref="H509:L509"/>
    <mergeCell ref="M509:Y509"/>
    <mergeCell ref="Z509:AC509"/>
    <mergeCell ref="AD509:AH509"/>
    <mergeCell ref="AI509:AU509"/>
    <mergeCell ref="AV509:AY509"/>
    <mergeCell ref="H508:L508"/>
    <mergeCell ref="M508:Y508"/>
    <mergeCell ref="Z508:AC508"/>
    <mergeCell ref="AD508:AH508"/>
    <mergeCell ref="AI508:AU508"/>
    <mergeCell ref="AV508:AY508"/>
    <mergeCell ref="H507:L507"/>
    <mergeCell ref="M507:Y507"/>
    <mergeCell ref="Z507:AC507"/>
    <mergeCell ref="AD507:AH507"/>
    <mergeCell ref="AI507:AU507"/>
    <mergeCell ref="AV507:AY507"/>
    <mergeCell ref="H512:L512"/>
    <mergeCell ref="M512:Y512"/>
    <mergeCell ref="Z512:AC512"/>
    <mergeCell ref="AD512:AH512"/>
    <mergeCell ref="AI512:AU512"/>
    <mergeCell ref="AV512:AY512"/>
    <mergeCell ref="H511:L511"/>
    <mergeCell ref="M511:Y511"/>
    <mergeCell ref="Z511:AC511"/>
    <mergeCell ref="AD511:AH511"/>
    <mergeCell ref="AI511:AU511"/>
    <mergeCell ref="AV511:AY511"/>
    <mergeCell ref="H510:L510"/>
    <mergeCell ref="M510:Y510"/>
    <mergeCell ref="Z510:AC510"/>
    <mergeCell ref="AD510:AH510"/>
    <mergeCell ref="AI510:AU510"/>
    <mergeCell ref="AV510:AY510"/>
    <mergeCell ref="B520:C520"/>
    <mergeCell ref="D520:M520"/>
    <mergeCell ref="N520:AK520"/>
    <mergeCell ref="AL520:AQ520"/>
    <mergeCell ref="AR520:AU520"/>
    <mergeCell ref="AV520:AX520"/>
    <mergeCell ref="G516:AX516"/>
    <mergeCell ref="B519:C519"/>
    <mergeCell ref="D519:M519"/>
    <mergeCell ref="N519:AK519"/>
    <mergeCell ref="AL519:AQ519"/>
    <mergeCell ref="AR519:AU519"/>
    <mergeCell ref="AV519:AX519"/>
    <mergeCell ref="H513:L513"/>
    <mergeCell ref="M513:Y513"/>
    <mergeCell ref="Z513:AC513"/>
    <mergeCell ref="AD513:AH513"/>
    <mergeCell ref="AI513:AU513"/>
    <mergeCell ref="AV513:AY513"/>
    <mergeCell ref="B523:C523"/>
    <mergeCell ref="D523:M523"/>
    <mergeCell ref="N523:AK523"/>
    <mergeCell ref="AL523:AQ523"/>
    <mergeCell ref="AR523:AU523"/>
    <mergeCell ref="AV523:AX523"/>
    <mergeCell ref="B522:C522"/>
    <mergeCell ref="D522:M522"/>
    <mergeCell ref="N522:AK522"/>
    <mergeCell ref="AL522:AQ522"/>
    <mergeCell ref="AR522:AU522"/>
    <mergeCell ref="AV522:AX522"/>
    <mergeCell ref="B521:C521"/>
    <mergeCell ref="D521:M521"/>
    <mergeCell ref="N521:AK521"/>
    <mergeCell ref="AL521:AQ521"/>
    <mergeCell ref="AR521:AU521"/>
    <mergeCell ref="AV521:AX521"/>
    <mergeCell ref="B526:C526"/>
    <mergeCell ref="D526:M526"/>
    <mergeCell ref="N526:AK526"/>
    <mergeCell ref="AL526:AQ526"/>
    <mergeCell ref="AR526:AU526"/>
    <mergeCell ref="AV526:AX526"/>
    <mergeCell ref="B525:C525"/>
    <mergeCell ref="D525:M525"/>
    <mergeCell ref="N525:AK525"/>
    <mergeCell ref="AL525:AQ525"/>
    <mergeCell ref="AR525:AU525"/>
    <mergeCell ref="AV525:AX525"/>
    <mergeCell ref="B524:C524"/>
    <mergeCell ref="D524:M524"/>
    <mergeCell ref="N524:AK524"/>
    <mergeCell ref="AL524:AQ524"/>
    <mergeCell ref="AR524:AU524"/>
    <mergeCell ref="AV524:AX524"/>
    <mergeCell ref="B529:C529"/>
    <mergeCell ref="D529:M529"/>
    <mergeCell ref="N529:AK529"/>
    <mergeCell ref="AL529:AQ529"/>
    <mergeCell ref="AR529:AU529"/>
    <mergeCell ref="AV529:AX529"/>
    <mergeCell ref="B528:C528"/>
    <mergeCell ref="D528:M528"/>
    <mergeCell ref="N528:AK528"/>
    <mergeCell ref="AL528:AQ528"/>
    <mergeCell ref="AR528:AU528"/>
    <mergeCell ref="AV528:AX528"/>
    <mergeCell ref="B527:C527"/>
    <mergeCell ref="D527:M527"/>
    <mergeCell ref="N527:AK527"/>
    <mergeCell ref="AL527:AQ527"/>
    <mergeCell ref="AR527:AU527"/>
    <mergeCell ref="AV527:AX527"/>
    <mergeCell ref="B534:C534"/>
    <mergeCell ref="D534:M534"/>
    <mergeCell ref="N534:AK534"/>
    <mergeCell ref="AL534:AQ534"/>
    <mergeCell ref="AR534:AU534"/>
    <mergeCell ref="AV534:AX534"/>
    <mergeCell ref="B533:C533"/>
    <mergeCell ref="D533:M533"/>
    <mergeCell ref="N533:AK533"/>
    <mergeCell ref="AL533:AQ533"/>
    <mergeCell ref="AR533:AU533"/>
    <mergeCell ref="AV533:AX533"/>
    <mergeCell ref="B532:C532"/>
    <mergeCell ref="D532:M532"/>
    <mergeCell ref="N532:AK532"/>
    <mergeCell ref="AL532:AQ532"/>
    <mergeCell ref="AR532:AU532"/>
    <mergeCell ref="AV532:AX532"/>
    <mergeCell ref="B537:C537"/>
    <mergeCell ref="D537:M537"/>
    <mergeCell ref="N537:AK537"/>
    <mergeCell ref="AL537:AQ537"/>
    <mergeCell ref="AR537:AU537"/>
    <mergeCell ref="AV537:AX537"/>
    <mergeCell ref="B536:C536"/>
    <mergeCell ref="D536:M536"/>
    <mergeCell ref="N536:AK536"/>
    <mergeCell ref="AL536:AQ536"/>
    <mergeCell ref="AR536:AU536"/>
    <mergeCell ref="AV536:AX536"/>
    <mergeCell ref="B535:C535"/>
    <mergeCell ref="D535:M535"/>
    <mergeCell ref="N535:AK535"/>
    <mergeCell ref="AL535:AQ535"/>
    <mergeCell ref="AR535:AU535"/>
    <mergeCell ref="AV535:AX535"/>
    <mergeCell ref="B540:C540"/>
    <mergeCell ref="D540:M540"/>
    <mergeCell ref="N540:AK540"/>
    <mergeCell ref="AL540:AQ540"/>
    <mergeCell ref="AR540:AU540"/>
    <mergeCell ref="AV540:AX540"/>
    <mergeCell ref="B539:C539"/>
    <mergeCell ref="D539:M539"/>
    <mergeCell ref="N539:AK539"/>
    <mergeCell ref="AL539:AQ539"/>
    <mergeCell ref="AR539:AU539"/>
    <mergeCell ref="AV539:AX539"/>
    <mergeCell ref="B538:C538"/>
    <mergeCell ref="D538:M538"/>
    <mergeCell ref="N538:AK538"/>
    <mergeCell ref="AL538:AQ538"/>
    <mergeCell ref="AR538:AU538"/>
    <mergeCell ref="AV538:AX538"/>
    <mergeCell ref="B545:C545"/>
    <mergeCell ref="D545:M545"/>
    <mergeCell ref="N545:AK545"/>
    <mergeCell ref="AL545:AQ545"/>
    <mergeCell ref="AR545:AU545"/>
    <mergeCell ref="AV545:AX545"/>
    <mergeCell ref="B542:C542"/>
    <mergeCell ref="D542:M542"/>
    <mergeCell ref="N542:AK542"/>
    <mergeCell ref="AL542:AQ542"/>
    <mergeCell ref="AR542:AU542"/>
    <mergeCell ref="AV542:AX542"/>
    <mergeCell ref="B541:C541"/>
    <mergeCell ref="D541:M541"/>
    <mergeCell ref="N541:AK541"/>
    <mergeCell ref="AL541:AQ541"/>
    <mergeCell ref="AR541:AU541"/>
    <mergeCell ref="AV541:AX541"/>
    <mergeCell ref="B548:C548"/>
    <mergeCell ref="D548:M548"/>
    <mergeCell ref="N548:AK548"/>
    <mergeCell ref="AL548:AQ548"/>
    <mergeCell ref="AR548:AU548"/>
    <mergeCell ref="AV548:AX548"/>
    <mergeCell ref="B547:C547"/>
    <mergeCell ref="D547:M547"/>
    <mergeCell ref="N547:AK547"/>
    <mergeCell ref="AL547:AQ547"/>
    <mergeCell ref="AR547:AU547"/>
    <mergeCell ref="AV547:AX547"/>
    <mergeCell ref="B546:C546"/>
    <mergeCell ref="D546:M546"/>
    <mergeCell ref="N546:AK546"/>
    <mergeCell ref="AL546:AQ546"/>
    <mergeCell ref="AR546:AU546"/>
    <mergeCell ref="AV546:AX546"/>
    <mergeCell ref="B551:C551"/>
    <mergeCell ref="D551:M551"/>
    <mergeCell ref="N551:AK551"/>
    <mergeCell ref="AL551:AQ551"/>
    <mergeCell ref="AR551:AU551"/>
    <mergeCell ref="AV551:AX551"/>
    <mergeCell ref="B550:C550"/>
    <mergeCell ref="D550:M550"/>
    <mergeCell ref="N550:AK550"/>
    <mergeCell ref="AL550:AQ550"/>
    <mergeCell ref="AR550:AU550"/>
    <mergeCell ref="AV550:AX550"/>
    <mergeCell ref="B549:C549"/>
    <mergeCell ref="D549:M549"/>
    <mergeCell ref="N549:AK549"/>
    <mergeCell ref="AL549:AQ549"/>
    <mergeCell ref="AR549:AU549"/>
    <mergeCell ref="AV549:AX549"/>
    <mergeCell ref="B554:C554"/>
    <mergeCell ref="D554:M554"/>
    <mergeCell ref="N554:AK554"/>
    <mergeCell ref="AL554:AQ554"/>
    <mergeCell ref="AR554:AU554"/>
    <mergeCell ref="AV554:AX554"/>
    <mergeCell ref="B553:C553"/>
    <mergeCell ref="D553:M553"/>
    <mergeCell ref="N553:AK553"/>
    <mergeCell ref="AL553:AQ553"/>
    <mergeCell ref="AR553:AU553"/>
    <mergeCell ref="AV553:AX553"/>
    <mergeCell ref="B552:C552"/>
    <mergeCell ref="D552:M552"/>
    <mergeCell ref="N552:AK552"/>
    <mergeCell ref="AL552:AQ552"/>
    <mergeCell ref="AR552:AU552"/>
    <mergeCell ref="AV552:AX552"/>
    <mergeCell ref="B559:C559"/>
    <mergeCell ref="D559:M559"/>
    <mergeCell ref="N559:AK559"/>
    <mergeCell ref="AL559:AQ559"/>
    <mergeCell ref="AR559:AU559"/>
    <mergeCell ref="AV559:AX559"/>
    <mergeCell ref="B558:C558"/>
    <mergeCell ref="D558:M558"/>
    <mergeCell ref="N558:AK558"/>
    <mergeCell ref="AL558:AQ558"/>
    <mergeCell ref="AR558:AU558"/>
    <mergeCell ref="AV558:AX558"/>
    <mergeCell ref="B555:C555"/>
    <mergeCell ref="D555:M555"/>
    <mergeCell ref="N555:AK555"/>
    <mergeCell ref="AL555:AQ555"/>
    <mergeCell ref="AR555:AU555"/>
    <mergeCell ref="AV555:AX555"/>
    <mergeCell ref="B562:C562"/>
    <mergeCell ref="D562:M562"/>
    <mergeCell ref="N562:AK562"/>
    <mergeCell ref="AL562:AQ562"/>
    <mergeCell ref="AR562:AU562"/>
    <mergeCell ref="AV562:AX562"/>
    <mergeCell ref="B561:C561"/>
    <mergeCell ref="D561:M561"/>
    <mergeCell ref="N561:AK561"/>
    <mergeCell ref="AL561:AQ561"/>
    <mergeCell ref="AR561:AU561"/>
    <mergeCell ref="AV561:AX561"/>
    <mergeCell ref="B560:C560"/>
    <mergeCell ref="D560:M560"/>
    <mergeCell ref="N560:AK560"/>
    <mergeCell ref="AL560:AQ560"/>
    <mergeCell ref="AR560:AU560"/>
    <mergeCell ref="AV560:AX560"/>
    <mergeCell ref="B565:C565"/>
    <mergeCell ref="D565:M565"/>
    <mergeCell ref="N565:AK565"/>
    <mergeCell ref="AL565:AQ565"/>
    <mergeCell ref="AR565:AU565"/>
    <mergeCell ref="AV565:AX565"/>
    <mergeCell ref="B564:C564"/>
    <mergeCell ref="D564:M564"/>
    <mergeCell ref="N564:AK564"/>
    <mergeCell ref="AL564:AQ564"/>
    <mergeCell ref="AR564:AU564"/>
    <mergeCell ref="AV564:AX564"/>
    <mergeCell ref="B563:C563"/>
    <mergeCell ref="D563:M563"/>
    <mergeCell ref="N563:AK563"/>
    <mergeCell ref="AL563:AQ563"/>
    <mergeCell ref="AR563:AU563"/>
    <mergeCell ref="AV563:AX563"/>
    <mergeCell ref="B568:C568"/>
    <mergeCell ref="D568:M568"/>
    <mergeCell ref="N568:AK568"/>
    <mergeCell ref="AL568:AQ568"/>
    <mergeCell ref="AR568:AU568"/>
    <mergeCell ref="AV568:AX568"/>
    <mergeCell ref="B567:C567"/>
    <mergeCell ref="D567:M567"/>
    <mergeCell ref="N567:AK567"/>
    <mergeCell ref="AL567:AQ567"/>
    <mergeCell ref="AR567:AU567"/>
    <mergeCell ref="AV567:AX567"/>
    <mergeCell ref="B566:C566"/>
    <mergeCell ref="D566:M566"/>
    <mergeCell ref="N566:AK566"/>
    <mergeCell ref="AL566:AQ566"/>
    <mergeCell ref="AR566:AU566"/>
    <mergeCell ref="AV566:AX566"/>
    <mergeCell ref="B573:C573"/>
    <mergeCell ref="D573:M573"/>
    <mergeCell ref="N573:AK573"/>
    <mergeCell ref="AL573:AQ573"/>
    <mergeCell ref="AR573:AU573"/>
    <mergeCell ref="AV573:AX573"/>
    <mergeCell ref="B572:C572"/>
    <mergeCell ref="D572:M572"/>
    <mergeCell ref="N572:AK572"/>
    <mergeCell ref="AL572:AQ572"/>
    <mergeCell ref="AR572:AU572"/>
    <mergeCell ref="AV572:AX572"/>
    <mergeCell ref="B571:C571"/>
    <mergeCell ref="D571:M571"/>
    <mergeCell ref="N571:AK571"/>
    <mergeCell ref="AL571:AQ571"/>
    <mergeCell ref="AR571:AU571"/>
    <mergeCell ref="AV571:AX571"/>
    <mergeCell ref="B576:C576"/>
    <mergeCell ref="D576:M576"/>
    <mergeCell ref="N576:AK576"/>
    <mergeCell ref="AL576:AQ576"/>
    <mergeCell ref="AR576:AU576"/>
    <mergeCell ref="AV576:AX576"/>
    <mergeCell ref="B575:C575"/>
    <mergeCell ref="D575:M575"/>
    <mergeCell ref="N575:AK575"/>
    <mergeCell ref="AL575:AQ575"/>
    <mergeCell ref="AR575:AU575"/>
    <mergeCell ref="AV575:AX575"/>
    <mergeCell ref="B574:C574"/>
    <mergeCell ref="D574:M574"/>
    <mergeCell ref="N574:AK574"/>
    <mergeCell ref="AL574:AQ574"/>
    <mergeCell ref="AR574:AU574"/>
    <mergeCell ref="AV574:AX574"/>
    <mergeCell ref="B579:C579"/>
    <mergeCell ref="D579:M579"/>
    <mergeCell ref="N579:AK579"/>
    <mergeCell ref="AL579:AQ579"/>
    <mergeCell ref="AR579:AU579"/>
    <mergeCell ref="AV579:AX579"/>
    <mergeCell ref="B578:C578"/>
    <mergeCell ref="D578:M578"/>
    <mergeCell ref="N578:AK578"/>
    <mergeCell ref="AL578:AQ578"/>
    <mergeCell ref="AR578:AU578"/>
    <mergeCell ref="AV578:AX578"/>
    <mergeCell ref="B577:C577"/>
    <mergeCell ref="D577:M577"/>
    <mergeCell ref="N577:AK577"/>
    <mergeCell ref="AL577:AQ577"/>
    <mergeCell ref="AR577:AU577"/>
    <mergeCell ref="AV577:AX577"/>
    <mergeCell ref="AK584:AQ584"/>
    <mergeCell ref="AR584:AY584"/>
    <mergeCell ref="B585:G585"/>
    <mergeCell ref="H585:Y585"/>
    <mergeCell ref="Z585:AE585"/>
    <mergeCell ref="AF585:AQ585"/>
    <mergeCell ref="AR585:AY585"/>
    <mergeCell ref="B581:C581"/>
    <mergeCell ref="D581:M581"/>
    <mergeCell ref="N581:AK581"/>
    <mergeCell ref="AL581:AQ581"/>
    <mergeCell ref="AR581:AU581"/>
    <mergeCell ref="AV581:AX581"/>
    <mergeCell ref="B580:C580"/>
    <mergeCell ref="D580:M580"/>
    <mergeCell ref="N580:AK580"/>
    <mergeCell ref="AL580:AQ580"/>
    <mergeCell ref="AR580:AU580"/>
    <mergeCell ref="AV580:AX580"/>
    <mergeCell ref="B591:G597"/>
    <mergeCell ref="H591:P591"/>
    <mergeCell ref="Q591:W591"/>
    <mergeCell ref="X591:AD591"/>
    <mergeCell ref="AE591:AK591"/>
    <mergeCell ref="AL591:AR591"/>
    <mergeCell ref="X593:AD593"/>
    <mergeCell ref="AE593:AK593"/>
    <mergeCell ref="AL593:AR593"/>
    <mergeCell ref="J595:P595"/>
    <mergeCell ref="B588:G589"/>
    <mergeCell ref="H588:Y589"/>
    <mergeCell ref="Z588:AE589"/>
    <mergeCell ref="AF588:AY589"/>
    <mergeCell ref="B590:G590"/>
    <mergeCell ref="H590:AY590"/>
    <mergeCell ref="B586:G586"/>
    <mergeCell ref="H586:Y586"/>
    <mergeCell ref="Z586:AE586"/>
    <mergeCell ref="AF586:AQ586"/>
    <mergeCell ref="AR586:AY586"/>
    <mergeCell ref="B587:G587"/>
    <mergeCell ref="H587:Y587"/>
    <mergeCell ref="Z587:AE587"/>
    <mergeCell ref="AF587:AY587"/>
    <mergeCell ref="AS593:AY593"/>
    <mergeCell ref="J594:P594"/>
    <mergeCell ref="Q594:W594"/>
    <mergeCell ref="X594:AD594"/>
    <mergeCell ref="AE594:AK594"/>
    <mergeCell ref="AL594:AR594"/>
    <mergeCell ref="AS594:AY594"/>
    <mergeCell ref="AS591:AY591"/>
    <mergeCell ref="H592:I595"/>
    <mergeCell ref="J592:P592"/>
    <mergeCell ref="Q592:W592"/>
    <mergeCell ref="X592:AD592"/>
    <mergeCell ref="AE592:AK592"/>
    <mergeCell ref="AL592:AR592"/>
    <mergeCell ref="AS592:AY592"/>
    <mergeCell ref="J593:P593"/>
    <mergeCell ref="Q593:W593"/>
    <mergeCell ref="AS596:AY596"/>
    <mergeCell ref="H597:P597"/>
    <mergeCell ref="Q597:W597"/>
    <mergeCell ref="X597:AD597"/>
    <mergeCell ref="AE597:AK597"/>
    <mergeCell ref="AL597:AR597"/>
    <mergeCell ref="AS597:AY597"/>
    <mergeCell ref="Q595:W595"/>
    <mergeCell ref="X595:AD595"/>
    <mergeCell ref="AE595:AK595"/>
    <mergeCell ref="AL595:AR595"/>
    <mergeCell ref="AS595:AY595"/>
    <mergeCell ref="H596:P596"/>
    <mergeCell ref="Q596:W596"/>
    <mergeCell ref="X596:AD596"/>
    <mergeCell ref="AE596:AK596"/>
    <mergeCell ref="AL596:AR596"/>
    <mergeCell ref="D602:L602"/>
    <mergeCell ref="M602:R602"/>
    <mergeCell ref="S602:X602"/>
    <mergeCell ref="Y602:AY602"/>
    <mergeCell ref="D603:L603"/>
    <mergeCell ref="M603:R603"/>
    <mergeCell ref="S603:X603"/>
    <mergeCell ref="Y603:AY603"/>
    <mergeCell ref="M600:R600"/>
    <mergeCell ref="S600:X600"/>
    <mergeCell ref="Y600:AY600"/>
    <mergeCell ref="D601:L601"/>
    <mergeCell ref="M601:R601"/>
    <mergeCell ref="S601:X601"/>
    <mergeCell ref="Y601:AY601"/>
    <mergeCell ref="B598:C606"/>
    <mergeCell ref="D598:L598"/>
    <mergeCell ref="M598:R598"/>
    <mergeCell ref="S598:X598"/>
    <mergeCell ref="Y598:AY598"/>
    <mergeCell ref="D599:L599"/>
    <mergeCell ref="M599:R599"/>
    <mergeCell ref="S599:X599"/>
    <mergeCell ref="Y599:AY599"/>
    <mergeCell ref="D600:L600"/>
    <mergeCell ref="B610:G612"/>
    <mergeCell ref="B614:G614"/>
    <mergeCell ref="H614:AY614"/>
    <mergeCell ref="B615:G658"/>
    <mergeCell ref="H615:AC615"/>
    <mergeCell ref="AD615:AY615"/>
    <mergeCell ref="H616:L616"/>
    <mergeCell ref="M616:Y616"/>
    <mergeCell ref="Z616:AC616"/>
    <mergeCell ref="AD616:AH616"/>
    <mergeCell ref="D606:L606"/>
    <mergeCell ref="M606:R606"/>
    <mergeCell ref="S606:X606"/>
    <mergeCell ref="Y606:AY606"/>
    <mergeCell ref="B609:G609"/>
    <mergeCell ref="H609:AY609"/>
    <mergeCell ref="D604:L604"/>
    <mergeCell ref="M604:R604"/>
    <mergeCell ref="S604:X604"/>
    <mergeCell ref="Y604:AY604"/>
    <mergeCell ref="D605:L605"/>
    <mergeCell ref="M605:R605"/>
    <mergeCell ref="S605:X605"/>
    <mergeCell ref="Y605:AY605"/>
    <mergeCell ref="H619:L619"/>
    <mergeCell ref="M619:Y619"/>
    <mergeCell ref="Z619:AC619"/>
    <mergeCell ref="AD619:AH619"/>
    <mergeCell ref="AI619:AU619"/>
    <mergeCell ref="AV619:AY619"/>
    <mergeCell ref="H618:L618"/>
    <mergeCell ref="M618:Y618"/>
    <mergeCell ref="Z618:AC618"/>
    <mergeCell ref="AD618:AH618"/>
    <mergeCell ref="AI618:AU618"/>
    <mergeCell ref="AV618:AY618"/>
    <mergeCell ref="AI616:AU616"/>
    <mergeCell ref="AV616:AY616"/>
    <mergeCell ref="H617:L617"/>
    <mergeCell ref="M617:Y617"/>
    <mergeCell ref="Z617:AC617"/>
    <mergeCell ref="AD617:AH617"/>
    <mergeCell ref="AI617:AU617"/>
    <mergeCell ref="AV617:AY617"/>
    <mergeCell ref="H622:L622"/>
    <mergeCell ref="M622:Y622"/>
    <mergeCell ref="Z622:AC622"/>
    <mergeCell ref="AD622:AH622"/>
    <mergeCell ref="AI622:AU622"/>
    <mergeCell ref="AV622:AY622"/>
    <mergeCell ref="H621:L621"/>
    <mergeCell ref="M621:Y621"/>
    <mergeCell ref="Z621:AC621"/>
    <mergeCell ref="AD621:AH621"/>
    <mergeCell ref="AI621:AU621"/>
    <mergeCell ref="AV621:AY621"/>
    <mergeCell ref="H620:L620"/>
    <mergeCell ref="M620:Y620"/>
    <mergeCell ref="Z620:AC620"/>
    <mergeCell ref="AD620:AH620"/>
    <mergeCell ref="AI620:AU620"/>
    <mergeCell ref="AV620:AY620"/>
    <mergeCell ref="H625:L625"/>
    <mergeCell ref="M625:Y625"/>
    <mergeCell ref="Z625:AC625"/>
    <mergeCell ref="AD625:AH625"/>
    <mergeCell ref="AI625:AU625"/>
    <mergeCell ref="AV625:AY625"/>
    <mergeCell ref="H624:L624"/>
    <mergeCell ref="M624:Y624"/>
    <mergeCell ref="Z624:AC624"/>
    <mergeCell ref="AD624:AH624"/>
    <mergeCell ref="AI624:AU624"/>
    <mergeCell ref="AV624:AY624"/>
    <mergeCell ref="H623:L623"/>
    <mergeCell ref="M623:Y623"/>
    <mergeCell ref="Z623:AC623"/>
    <mergeCell ref="AD623:AH623"/>
    <mergeCell ref="AI623:AU623"/>
    <mergeCell ref="AV623:AY623"/>
    <mergeCell ref="H629:L629"/>
    <mergeCell ref="M629:Y629"/>
    <mergeCell ref="Z629:AC629"/>
    <mergeCell ref="AD629:AH629"/>
    <mergeCell ref="AI629:AU629"/>
    <mergeCell ref="AV629:AY629"/>
    <mergeCell ref="H628:L628"/>
    <mergeCell ref="M628:Y628"/>
    <mergeCell ref="Z628:AC628"/>
    <mergeCell ref="AD628:AH628"/>
    <mergeCell ref="AI628:AU628"/>
    <mergeCell ref="AV628:AY628"/>
    <mergeCell ref="H626:AC626"/>
    <mergeCell ref="AD626:AY626"/>
    <mergeCell ref="H627:L627"/>
    <mergeCell ref="M627:Y627"/>
    <mergeCell ref="Z627:AC627"/>
    <mergeCell ref="AD627:AH627"/>
    <mergeCell ref="AI627:AU627"/>
    <mergeCell ref="AV627:AY627"/>
    <mergeCell ref="H632:L632"/>
    <mergeCell ref="M632:Y632"/>
    <mergeCell ref="Z632:AC632"/>
    <mergeCell ref="AD632:AH632"/>
    <mergeCell ref="AI632:AU632"/>
    <mergeCell ref="AV632:AY632"/>
    <mergeCell ref="H631:L631"/>
    <mergeCell ref="M631:Y631"/>
    <mergeCell ref="Z631:AC631"/>
    <mergeCell ref="AD631:AH631"/>
    <mergeCell ref="AI631:AU631"/>
    <mergeCell ref="AV631:AY631"/>
    <mergeCell ref="H630:L630"/>
    <mergeCell ref="M630:Y630"/>
    <mergeCell ref="Z630:AC630"/>
    <mergeCell ref="AD630:AH630"/>
    <mergeCell ref="AI630:AU630"/>
    <mergeCell ref="AV630:AY630"/>
    <mergeCell ref="H635:L635"/>
    <mergeCell ref="M635:Y635"/>
    <mergeCell ref="Z635:AC635"/>
    <mergeCell ref="AD635:AH635"/>
    <mergeCell ref="AI635:AU635"/>
    <mergeCell ref="AV635:AY635"/>
    <mergeCell ref="H634:L634"/>
    <mergeCell ref="M634:Y634"/>
    <mergeCell ref="Z634:AC634"/>
    <mergeCell ref="AD634:AH634"/>
    <mergeCell ref="AI634:AU634"/>
    <mergeCell ref="AV634:AY634"/>
    <mergeCell ref="H633:L633"/>
    <mergeCell ref="M633:Y633"/>
    <mergeCell ref="Z633:AC633"/>
    <mergeCell ref="AD633:AH633"/>
    <mergeCell ref="AI633:AU633"/>
    <mergeCell ref="AV633:AY633"/>
    <mergeCell ref="H639:L639"/>
    <mergeCell ref="M639:Y639"/>
    <mergeCell ref="Z639:AC639"/>
    <mergeCell ref="AD639:AH639"/>
    <mergeCell ref="AI639:AU639"/>
    <mergeCell ref="AV639:AY639"/>
    <mergeCell ref="H637:AC637"/>
    <mergeCell ref="AD637:AY637"/>
    <mergeCell ref="H638:L638"/>
    <mergeCell ref="M638:Y638"/>
    <mergeCell ref="Z638:AC638"/>
    <mergeCell ref="AD638:AH638"/>
    <mergeCell ref="AI638:AU638"/>
    <mergeCell ref="AV638:AY638"/>
    <mergeCell ref="H636:L636"/>
    <mergeCell ref="M636:Y636"/>
    <mergeCell ref="Z636:AC636"/>
    <mergeCell ref="AD636:AH636"/>
    <mergeCell ref="AI636:AU636"/>
    <mergeCell ref="AV636:AY636"/>
    <mergeCell ref="H642:L642"/>
    <mergeCell ref="M642:Y642"/>
    <mergeCell ref="Z642:AC642"/>
    <mergeCell ref="AD642:AH642"/>
    <mergeCell ref="AI642:AU642"/>
    <mergeCell ref="AV642:AY642"/>
    <mergeCell ref="H641:L641"/>
    <mergeCell ref="M641:Y641"/>
    <mergeCell ref="Z641:AC641"/>
    <mergeCell ref="AD641:AH641"/>
    <mergeCell ref="AI641:AU641"/>
    <mergeCell ref="AV641:AY641"/>
    <mergeCell ref="H640:L640"/>
    <mergeCell ref="M640:Y640"/>
    <mergeCell ref="Z640:AC640"/>
    <mergeCell ref="AD640:AH640"/>
    <mergeCell ref="AI640:AU640"/>
    <mergeCell ref="AV640:AY640"/>
    <mergeCell ref="H645:L645"/>
    <mergeCell ref="M645:Y645"/>
    <mergeCell ref="Z645:AC645"/>
    <mergeCell ref="AD645:AH645"/>
    <mergeCell ref="AI645:AU645"/>
    <mergeCell ref="AV645:AY645"/>
    <mergeCell ref="H644:L644"/>
    <mergeCell ref="M644:Y644"/>
    <mergeCell ref="Z644:AC644"/>
    <mergeCell ref="AD644:AH644"/>
    <mergeCell ref="AI644:AU644"/>
    <mergeCell ref="AV644:AY644"/>
    <mergeCell ref="H643:L643"/>
    <mergeCell ref="M643:Y643"/>
    <mergeCell ref="Z643:AC643"/>
    <mergeCell ref="AD643:AH643"/>
    <mergeCell ref="AI643:AU643"/>
    <mergeCell ref="AV643:AY643"/>
    <mergeCell ref="H648:AC648"/>
    <mergeCell ref="AD648:AY648"/>
    <mergeCell ref="H649:L649"/>
    <mergeCell ref="M649:Y649"/>
    <mergeCell ref="Z649:AC649"/>
    <mergeCell ref="AD649:AH649"/>
    <mergeCell ref="AI649:AU649"/>
    <mergeCell ref="AV649:AY649"/>
    <mergeCell ref="H647:L647"/>
    <mergeCell ref="M647:Y647"/>
    <mergeCell ref="Z647:AC647"/>
    <mergeCell ref="AD647:AH647"/>
    <mergeCell ref="AI647:AU647"/>
    <mergeCell ref="AV647:AY647"/>
    <mergeCell ref="H646:L646"/>
    <mergeCell ref="M646:Y646"/>
    <mergeCell ref="Z646:AC646"/>
    <mergeCell ref="AD646:AH646"/>
    <mergeCell ref="AI646:AU646"/>
    <mergeCell ref="AV646:AY646"/>
    <mergeCell ref="H652:L652"/>
    <mergeCell ref="M652:Y652"/>
    <mergeCell ref="Z652:AC652"/>
    <mergeCell ref="AD652:AH652"/>
    <mergeCell ref="AI652:AU652"/>
    <mergeCell ref="AV652:AY652"/>
    <mergeCell ref="H651:L651"/>
    <mergeCell ref="M651:Y651"/>
    <mergeCell ref="Z651:AC651"/>
    <mergeCell ref="AD651:AH651"/>
    <mergeCell ref="AI651:AU651"/>
    <mergeCell ref="AV651:AY651"/>
    <mergeCell ref="H650:L650"/>
    <mergeCell ref="M650:Y650"/>
    <mergeCell ref="Z650:AC650"/>
    <mergeCell ref="AD650:AH650"/>
    <mergeCell ref="AI650:AU650"/>
    <mergeCell ref="AV650:AY650"/>
    <mergeCell ref="H655:L655"/>
    <mergeCell ref="M655:Y655"/>
    <mergeCell ref="Z655:AC655"/>
    <mergeCell ref="AD655:AH655"/>
    <mergeCell ref="AI655:AU655"/>
    <mergeCell ref="AV655:AY655"/>
    <mergeCell ref="H654:L654"/>
    <mergeCell ref="M654:Y654"/>
    <mergeCell ref="Z654:AC654"/>
    <mergeCell ref="AD654:AH654"/>
    <mergeCell ref="AI654:AU654"/>
    <mergeCell ref="AV654:AY654"/>
    <mergeCell ref="H653:L653"/>
    <mergeCell ref="M653:Y653"/>
    <mergeCell ref="Z653:AC653"/>
    <mergeCell ref="AD653:AH653"/>
    <mergeCell ref="AI653:AU653"/>
    <mergeCell ref="AV653:AY653"/>
    <mergeCell ref="H658:L658"/>
    <mergeCell ref="M658:Y658"/>
    <mergeCell ref="Z658:AC658"/>
    <mergeCell ref="AD658:AH658"/>
    <mergeCell ref="AI658:AU658"/>
    <mergeCell ref="AV658:AY658"/>
    <mergeCell ref="H657:L657"/>
    <mergeCell ref="M657:Y657"/>
    <mergeCell ref="Z657:AC657"/>
    <mergeCell ref="AD657:AH657"/>
    <mergeCell ref="AI657:AU657"/>
    <mergeCell ref="AV657:AY657"/>
    <mergeCell ref="H656:L656"/>
    <mergeCell ref="M656:Y656"/>
    <mergeCell ref="Z656:AC656"/>
    <mergeCell ref="AD656:AH656"/>
    <mergeCell ref="AI656:AU656"/>
    <mergeCell ref="AV656:AY656"/>
    <mergeCell ref="B665:C665"/>
    <mergeCell ref="D665:M665"/>
    <mergeCell ref="N665:AK665"/>
    <mergeCell ref="AL665:AQ665"/>
    <mergeCell ref="AR665:AU665"/>
    <mergeCell ref="AV665:AX665"/>
    <mergeCell ref="B664:C664"/>
    <mergeCell ref="D664:M664"/>
    <mergeCell ref="N664:AK664"/>
    <mergeCell ref="AL664:AQ664"/>
    <mergeCell ref="AR664:AU664"/>
    <mergeCell ref="AV664:AX664"/>
    <mergeCell ref="G660:AX660"/>
    <mergeCell ref="B663:C663"/>
    <mergeCell ref="D663:M663"/>
    <mergeCell ref="N663:AK663"/>
    <mergeCell ref="AL663:AQ663"/>
    <mergeCell ref="AR663:AU663"/>
    <mergeCell ref="AV663:AX663"/>
    <mergeCell ref="B668:C668"/>
    <mergeCell ref="D668:M668"/>
    <mergeCell ref="N668:AK668"/>
    <mergeCell ref="AL668:AQ668"/>
    <mergeCell ref="AR668:AU668"/>
    <mergeCell ref="AV668:AX668"/>
    <mergeCell ref="B667:C667"/>
    <mergeCell ref="D667:M667"/>
    <mergeCell ref="N667:AK667"/>
    <mergeCell ref="AL667:AQ667"/>
    <mergeCell ref="AR667:AU667"/>
    <mergeCell ref="AV667:AX667"/>
    <mergeCell ref="B666:C666"/>
    <mergeCell ref="D666:M666"/>
    <mergeCell ref="N666:AK666"/>
    <mergeCell ref="AL666:AQ666"/>
    <mergeCell ref="AR666:AU666"/>
    <mergeCell ref="AV666:AX666"/>
    <mergeCell ref="B671:C671"/>
    <mergeCell ref="D671:M671"/>
    <mergeCell ref="N671:AK671"/>
    <mergeCell ref="AL671:AQ671"/>
    <mergeCell ref="AR671:AU671"/>
    <mergeCell ref="AV671:AX671"/>
    <mergeCell ref="B670:C670"/>
    <mergeCell ref="D670:M670"/>
    <mergeCell ref="N670:AK670"/>
    <mergeCell ref="AL670:AQ670"/>
    <mergeCell ref="AR670:AU670"/>
    <mergeCell ref="AV670:AX670"/>
    <mergeCell ref="B669:C669"/>
    <mergeCell ref="D669:M669"/>
    <mergeCell ref="N669:AK669"/>
    <mergeCell ref="AL669:AQ669"/>
    <mergeCell ref="AR669:AU669"/>
    <mergeCell ref="AV669:AX669"/>
    <mergeCell ref="AK676:AQ676"/>
    <mergeCell ref="AR676:AY676"/>
    <mergeCell ref="B677:G677"/>
    <mergeCell ref="H677:Y677"/>
    <mergeCell ref="Z677:AE677"/>
    <mergeCell ref="AF677:AQ677"/>
    <mergeCell ref="AR677:AY677"/>
    <mergeCell ref="B673:C673"/>
    <mergeCell ref="D673:M673"/>
    <mergeCell ref="N673:AK673"/>
    <mergeCell ref="AL673:AQ673"/>
    <mergeCell ref="AR673:AU673"/>
    <mergeCell ref="AV673:AX673"/>
    <mergeCell ref="B672:C672"/>
    <mergeCell ref="D672:M672"/>
    <mergeCell ref="N672:AK672"/>
    <mergeCell ref="AL672:AQ672"/>
    <mergeCell ref="AR672:AU672"/>
    <mergeCell ref="AV672:AX672"/>
    <mergeCell ref="B683:G689"/>
    <mergeCell ref="H683:P683"/>
    <mergeCell ref="Q683:W683"/>
    <mergeCell ref="X683:AD683"/>
    <mergeCell ref="AE683:AK683"/>
    <mergeCell ref="AL683:AR683"/>
    <mergeCell ref="X685:AD685"/>
    <mergeCell ref="AE685:AK685"/>
    <mergeCell ref="AL685:AR685"/>
    <mergeCell ref="J687:P687"/>
    <mergeCell ref="B680:G681"/>
    <mergeCell ref="H680:Y681"/>
    <mergeCell ref="Z680:AE681"/>
    <mergeCell ref="AF680:AY681"/>
    <mergeCell ref="B682:G682"/>
    <mergeCell ref="H682:AY682"/>
    <mergeCell ref="B678:G678"/>
    <mergeCell ref="H678:Y678"/>
    <mergeCell ref="Z678:AE678"/>
    <mergeCell ref="AF678:AQ678"/>
    <mergeCell ref="AR678:AY678"/>
    <mergeCell ref="B679:G679"/>
    <mergeCell ref="H679:Y679"/>
    <mergeCell ref="Z679:AE679"/>
    <mergeCell ref="AF679:AY679"/>
    <mergeCell ref="AS685:AY685"/>
    <mergeCell ref="J686:P686"/>
    <mergeCell ref="Q686:W686"/>
    <mergeCell ref="X686:AD686"/>
    <mergeCell ref="AE686:AK686"/>
    <mergeCell ref="AL686:AR686"/>
    <mergeCell ref="AS686:AY686"/>
    <mergeCell ref="AS683:AY683"/>
    <mergeCell ref="H684:I687"/>
    <mergeCell ref="J684:P684"/>
    <mergeCell ref="Q684:W684"/>
    <mergeCell ref="X684:AD684"/>
    <mergeCell ref="AE684:AK684"/>
    <mergeCell ref="AL684:AR684"/>
    <mergeCell ref="AS684:AY684"/>
    <mergeCell ref="J685:P685"/>
    <mergeCell ref="Q685:W685"/>
    <mergeCell ref="AS688:AY688"/>
    <mergeCell ref="H689:P689"/>
    <mergeCell ref="Q689:W689"/>
    <mergeCell ref="X689:AD689"/>
    <mergeCell ref="AE689:AK689"/>
    <mergeCell ref="AL689:AR689"/>
    <mergeCell ref="AS689:AY689"/>
    <mergeCell ref="Q687:W687"/>
    <mergeCell ref="X687:AD687"/>
    <mergeCell ref="AE687:AK687"/>
    <mergeCell ref="AL687:AR687"/>
    <mergeCell ref="AS687:AY687"/>
    <mergeCell ref="H688:P688"/>
    <mergeCell ref="Q688:W688"/>
    <mergeCell ref="X688:AD688"/>
    <mergeCell ref="AE688:AK688"/>
    <mergeCell ref="AL688:AR688"/>
    <mergeCell ref="M692:R692"/>
    <mergeCell ref="S692:X692"/>
    <mergeCell ref="Y692:AY692"/>
    <mergeCell ref="D693:L693"/>
    <mergeCell ref="M693:R693"/>
    <mergeCell ref="S693:X693"/>
    <mergeCell ref="Y693:AY693"/>
    <mergeCell ref="B690:C698"/>
    <mergeCell ref="D690:L690"/>
    <mergeCell ref="M690:R690"/>
    <mergeCell ref="S690:X690"/>
    <mergeCell ref="Y690:AY690"/>
    <mergeCell ref="D691:L691"/>
    <mergeCell ref="M691:R691"/>
    <mergeCell ref="S691:X691"/>
    <mergeCell ref="Y691:AY691"/>
    <mergeCell ref="D692:L692"/>
    <mergeCell ref="D698:L698"/>
    <mergeCell ref="M698:R698"/>
    <mergeCell ref="S698:X698"/>
    <mergeCell ref="Y698:AY698"/>
    <mergeCell ref="B701:G701"/>
    <mergeCell ref="H701:AY701"/>
    <mergeCell ref="D696:L696"/>
    <mergeCell ref="M696:R696"/>
    <mergeCell ref="S696:X696"/>
    <mergeCell ref="Y696:AY696"/>
    <mergeCell ref="D697:L697"/>
    <mergeCell ref="M697:R697"/>
    <mergeCell ref="S697:X697"/>
    <mergeCell ref="Y697:AY697"/>
    <mergeCell ref="D694:L694"/>
    <mergeCell ref="M694:R694"/>
    <mergeCell ref="S694:X694"/>
    <mergeCell ref="Y694:AY694"/>
    <mergeCell ref="D695:L695"/>
    <mergeCell ref="M695:R695"/>
    <mergeCell ref="S695:X695"/>
    <mergeCell ref="Y695:AY695"/>
    <mergeCell ref="H710:L710"/>
    <mergeCell ref="M710:Y710"/>
    <mergeCell ref="Z710:AC710"/>
    <mergeCell ref="AD710:AH710"/>
    <mergeCell ref="AI710:AU710"/>
    <mergeCell ref="AV710:AY710"/>
    <mergeCell ref="AI708:AU708"/>
    <mergeCell ref="AV708:AY708"/>
    <mergeCell ref="H709:L709"/>
    <mergeCell ref="M709:Y709"/>
    <mergeCell ref="Z709:AC709"/>
    <mergeCell ref="AD709:AH709"/>
    <mergeCell ref="AI709:AU709"/>
    <mergeCell ref="AV709:AY709"/>
    <mergeCell ref="B702:G704"/>
    <mergeCell ref="B706:G706"/>
    <mergeCell ref="H706:AY706"/>
    <mergeCell ref="B707:G750"/>
    <mergeCell ref="H707:AC707"/>
    <mergeCell ref="AD707:AY707"/>
    <mergeCell ref="H708:L708"/>
    <mergeCell ref="M708:Y708"/>
    <mergeCell ref="Z708:AC708"/>
    <mergeCell ref="AD708:AH708"/>
    <mergeCell ref="H713:L713"/>
    <mergeCell ref="M713:Y713"/>
    <mergeCell ref="Z713:AC713"/>
    <mergeCell ref="AD713:AH713"/>
    <mergeCell ref="AI713:AU713"/>
    <mergeCell ref="AV713:AY713"/>
    <mergeCell ref="H712:L712"/>
    <mergeCell ref="M712:Y712"/>
    <mergeCell ref="Z712:AC712"/>
    <mergeCell ref="AD712:AH712"/>
    <mergeCell ref="AI712:AU712"/>
    <mergeCell ref="AV712:AY712"/>
    <mergeCell ref="H711:L711"/>
    <mergeCell ref="M711:Y711"/>
    <mergeCell ref="Z711:AC711"/>
    <mergeCell ref="AD711:AH711"/>
    <mergeCell ref="AI711:AU711"/>
    <mergeCell ref="AV711:AY711"/>
    <mergeCell ref="H716:L716"/>
    <mergeCell ref="M716:Y716"/>
    <mergeCell ref="Z716:AC716"/>
    <mergeCell ref="AD716:AH716"/>
    <mergeCell ref="AI716:AU716"/>
    <mergeCell ref="AV716:AY716"/>
    <mergeCell ref="H715:L715"/>
    <mergeCell ref="M715:Y715"/>
    <mergeCell ref="Z715:AC715"/>
    <mergeCell ref="AD715:AH715"/>
    <mergeCell ref="AI715:AU715"/>
    <mergeCell ref="AV715:AY715"/>
    <mergeCell ref="H714:L714"/>
    <mergeCell ref="M714:Y714"/>
    <mergeCell ref="Z714:AC714"/>
    <mergeCell ref="AD714:AH714"/>
    <mergeCell ref="AI714:AU714"/>
    <mergeCell ref="AV714:AY714"/>
    <mergeCell ref="H720:L720"/>
    <mergeCell ref="M720:Y720"/>
    <mergeCell ref="Z720:AC720"/>
    <mergeCell ref="AD720:AH720"/>
    <mergeCell ref="AI720:AU720"/>
    <mergeCell ref="AV720:AY720"/>
    <mergeCell ref="H718:AC718"/>
    <mergeCell ref="AD718:AY718"/>
    <mergeCell ref="H719:L719"/>
    <mergeCell ref="M719:Y719"/>
    <mergeCell ref="Z719:AC719"/>
    <mergeCell ref="AD719:AH719"/>
    <mergeCell ref="AI719:AU719"/>
    <mergeCell ref="AV719:AY719"/>
    <mergeCell ref="H717:L717"/>
    <mergeCell ref="M717:Y717"/>
    <mergeCell ref="Z717:AC717"/>
    <mergeCell ref="AD717:AH717"/>
    <mergeCell ref="AI717:AU717"/>
    <mergeCell ref="AV717:AY717"/>
    <mergeCell ref="H723:L723"/>
    <mergeCell ref="M723:Y723"/>
    <mergeCell ref="Z723:AC723"/>
    <mergeCell ref="AD723:AH723"/>
    <mergeCell ref="AI723:AU723"/>
    <mergeCell ref="AV723:AY723"/>
    <mergeCell ref="H722:L722"/>
    <mergeCell ref="M722:Y722"/>
    <mergeCell ref="Z722:AC722"/>
    <mergeCell ref="AD722:AH722"/>
    <mergeCell ref="AI722:AU722"/>
    <mergeCell ref="AV722:AY722"/>
    <mergeCell ref="H721:L721"/>
    <mergeCell ref="M721:Y721"/>
    <mergeCell ref="Z721:AC721"/>
    <mergeCell ref="AD721:AH721"/>
    <mergeCell ref="AI721:AU721"/>
    <mergeCell ref="AV721:AY721"/>
    <mergeCell ref="H726:L726"/>
    <mergeCell ref="M726:Y726"/>
    <mergeCell ref="Z726:AC726"/>
    <mergeCell ref="AD726:AH726"/>
    <mergeCell ref="AI726:AU726"/>
    <mergeCell ref="AV726:AY726"/>
    <mergeCell ref="H725:L725"/>
    <mergeCell ref="M725:Y725"/>
    <mergeCell ref="Z725:AC725"/>
    <mergeCell ref="AD725:AH725"/>
    <mergeCell ref="AI725:AU725"/>
    <mergeCell ref="AV725:AY725"/>
    <mergeCell ref="H724:L724"/>
    <mergeCell ref="M724:Y724"/>
    <mergeCell ref="Z724:AC724"/>
    <mergeCell ref="AD724:AH724"/>
    <mergeCell ref="AI724:AU724"/>
    <mergeCell ref="AV724:AY724"/>
    <mergeCell ref="H729:AC729"/>
    <mergeCell ref="AD729:AY729"/>
    <mergeCell ref="H730:L730"/>
    <mergeCell ref="M730:Y730"/>
    <mergeCell ref="Z730:AC730"/>
    <mergeCell ref="AD730:AH730"/>
    <mergeCell ref="AI730:AU730"/>
    <mergeCell ref="AV730:AY730"/>
    <mergeCell ref="H728:L728"/>
    <mergeCell ref="M728:Y728"/>
    <mergeCell ref="Z728:AC728"/>
    <mergeCell ref="AD728:AH728"/>
    <mergeCell ref="AI728:AU728"/>
    <mergeCell ref="AV728:AY728"/>
    <mergeCell ref="H727:L727"/>
    <mergeCell ref="M727:Y727"/>
    <mergeCell ref="Z727:AC727"/>
    <mergeCell ref="AD727:AH727"/>
    <mergeCell ref="AI727:AU727"/>
    <mergeCell ref="AV727:AY727"/>
    <mergeCell ref="H733:L733"/>
    <mergeCell ref="M733:Y733"/>
    <mergeCell ref="Z733:AC733"/>
    <mergeCell ref="AD733:AH733"/>
    <mergeCell ref="AI733:AU733"/>
    <mergeCell ref="AV733:AY733"/>
    <mergeCell ref="H732:L732"/>
    <mergeCell ref="M732:Y732"/>
    <mergeCell ref="Z732:AC732"/>
    <mergeCell ref="AD732:AH732"/>
    <mergeCell ref="AI732:AU732"/>
    <mergeCell ref="AV732:AY732"/>
    <mergeCell ref="H731:L731"/>
    <mergeCell ref="M731:Y731"/>
    <mergeCell ref="Z731:AC731"/>
    <mergeCell ref="AD731:AH731"/>
    <mergeCell ref="AI731:AU731"/>
    <mergeCell ref="AV731:AY731"/>
    <mergeCell ref="H736:L736"/>
    <mergeCell ref="M736:Y736"/>
    <mergeCell ref="Z736:AC736"/>
    <mergeCell ref="AD736:AH736"/>
    <mergeCell ref="AI736:AU736"/>
    <mergeCell ref="AV736:AY736"/>
    <mergeCell ref="H735:L735"/>
    <mergeCell ref="M735:Y735"/>
    <mergeCell ref="Z735:AC735"/>
    <mergeCell ref="AD735:AH735"/>
    <mergeCell ref="AI735:AU735"/>
    <mergeCell ref="AV735:AY735"/>
    <mergeCell ref="H734:L734"/>
    <mergeCell ref="M734:Y734"/>
    <mergeCell ref="Z734:AC734"/>
    <mergeCell ref="AD734:AH734"/>
    <mergeCell ref="AI734:AU734"/>
    <mergeCell ref="AV734:AY734"/>
    <mergeCell ref="H739:L739"/>
    <mergeCell ref="M739:Y739"/>
    <mergeCell ref="Z739:AC739"/>
    <mergeCell ref="AD739:AH739"/>
    <mergeCell ref="AI739:AU739"/>
    <mergeCell ref="AV739:AY739"/>
    <mergeCell ref="H738:L738"/>
    <mergeCell ref="M738:Y738"/>
    <mergeCell ref="Z738:AC738"/>
    <mergeCell ref="AD738:AH738"/>
    <mergeCell ref="AI738:AU738"/>
    <mergeCell ref="AV738:AY738"/>
    <mergeCell ref="H737:L737"/>
    <mergeCell ref="M737:Y737"/>
    <mergeCell ref="Z737:AC737"/>
    <mergeCell ref="AD737:AH737"/>
    <mergeCell ref="AI737:AU737"/>
    <mergeCell ref="AV737:AY737"/>
    <mergeCell ref="H743:L743"/>
    <mergeCell ref="M743:Y743"/>
    <mergeCell ref="Z743:AC743"/>
    <mergeCell ref="AD743:AH743"/>
    <mergeCell ref="AI743:AU743"/>
    <mergeCell ref="AV743:AY743"/>
    <mergeCell ref="H742:L742"/>
    <mergeCell ref="M742:Y742"/>
    <mergeCell ref="Z742:AC742"/>
    <mergeCell ref="AD742:AH742"/>
    <mergeCell ref="AI742:AU742"/>
    <mergeCell ref="AV742:AY742"/>
    <mergeCell ref="H740:AC740"/>
    <mergeCell ref="AD740:AY740"/>
    <mergeCell ref="H741:L741"/>
    <mergeCell ref="M741:Y741"/>
    <mergeCell ref="Z741:AC741"/>
    <mergeCell ref="AD741:AH741"/>
    <mergeCell ref="AI741:AU741"/>
    <mergeCell ref="AV741:AY741"/>
    <mergeCell ref="H746:L746"/>
    <mergeCell ref="M746:Y746"/>
    <mergeCell ref="Z746:AC746"/>
    <mergeCell ref="AD746:AH746"/>
    <mergeCell ref="AI746:AU746"/>
    <mergeCell ref="AV746:AY746"/>
    <mergeCell ref="H745:L745"/>
    <mergeCell ref="M745:Y745"/>
    <mergeCell ref="Z745:AC745"/>
    <mergeCell ref="AD745:AH745"/>
    <mergeCell ref="AI745:AU745"/>
    <mergeCell ref="AV745:AY745"/>
    <mergeCell ref="H744:L744"/>
    <mergeCell ref="M744:Y744"/>
    <mergeCell ref="Z744:AC744"/>
    <mergeCell ref="AD744:AH744"/>
    <mergeCell ref="AI744:AU744"/>
    <mergeCell ref="AV744:AY744"/>
    <mergeCell ref="H749:L749"/>
    <mergeCell ref="M749:Y749"/>
    <mergeCell ref="Z749:AC749"/>
    <mergeCell ref="AD749:AH749"/>
    <mergeCell ref="AI749:AU749"/>
    <mergeCell ref="AV749:AY749"/>
    <mergeCell ref="H748:L748"/>
    <mergeCell ref="M748:Y748"/>
    <mergeCell ref="Z748:AC748"/>
    <mergeCell ref="AD748:AH748"/>
    <mergeCell ref="AI748:AU748"/>
    <mergeCell ref="AV748:AY748"/>
    <mergeCell ref="H747:L747"/>
    <mergeCell ref="M747:Y747"/>
    <mergeCell ref="Z747:AC747"/>
    <mergeCell ref="AD747:AH747"/>
    <mergeCell ref="AI747:AU747"/>
    <mergeCell ref="AV747:AY747"/>
    <mergeCell ref="B757:C757"/>
    <mergeCell ref="D757:M757"/>
    <mergeCell ref="N757:AK757"/>
    <mergeCell ref="AL757:AQ757"/>
    <mergeCell ref="AR757:AU757"/>
    <mergeCell ref="AV757:AX757"/>
    <mergeCell ref="G753:AX753"/>
    <mergeCell ref="B756:C756"/>
    <mergeCell ref="D756:M756"/>
    <mergeCell ref="N756:AK756"/>
    <mergeCell ref="AL756:AQ756"/>
    <mergeCell ref="AR756:AU756"/>
    <mergeCell ref="AV756:AX756"/>
    <mergeCell ref="H750:L750"/>
    <mergeCell ref="M750:Y750"/>
    <mergeCell ref="Z750:AC750"/>
    <mergeCell ref="AD750:AH750"/>
    <mergeCell ref="AI750:AU750"/>
    <mergeCell ref="AV750:AY750"/>
    <mergeCell ref="B760:C760"/>
    <mergeCell ref="D760:M760"/>
    <mergeCell ref="N760:AK760"/>
    <mergeCell ref="AL760:AQ760"/>
    <mergeCell ref="AR760:AU760"/>
    <mergeCell ref="AV760:AX760"/>
    <mergeCell ref="B759:C759"/>
    <mergeCell ref="D759:M759"/>
    <mergeCell ref="N759:AK759"/>
    <mergeCell ref="AL759:AQ759"/>
    <mergeCell ref="AR759:AU759"/>
    <mergeCell ref="AV759:AX759"/>
    <mergeCell ref="B758:C758"/>
    <mergeCell ref="D758:M758"/>
    <mergeCell ref="N758:AK758"/>
    <mergeCell ref="AL758:AQ758"/>
    <mergeCell ref="AR758:AU758"/>
    <mergeCell ref="AV758:AX758"/>
    <mergeCell ref="B763:C763"/>
    <mergeCell ref="D763:M763"/>
    <mergeCell ref="N763:AK763"/>
    <mergeCell ref="AL763:AQ763"/>
    <mergeCell ref="AR763:AU763"/>
    <mergeCell ref="AV763:AX763"/>
    <mergeCell ref="B762:C762"/>
    <mergeCell ref="D762:M762"/>
    <mergeCell ref="N762:AK762"/>
    <mergeCell ref="AL762:AQ762"/>
    <mergeCell ref="AR762:AU762"/>
    <mergeCell ref="AV762:AX762"/>
    <mergeCell ref="B761:C761"/>
    <mergeCell ref="D761:M761"/>
    <mergeCell ref="N761:AK761"/>
    <mergeCell ref="AL761:AQ761"/>
    <mergeCell ref="AR761:AU761"/>
    <mergeCell ref="AV761:AX761"/>
    <mergeCell ref="B766:C766"/>
    <mergeCell ref="D766:M766"/>
    <mergeCell ref="N766:AK766"/>
    <mergeCell ref="AL766:AQ766"/>
    <mergeCell ref="AR766:AU766"/>
    <mergeCell ref="AV766:AX766"/>
    <mergeCell ref="B765:C765"/>
    <mergeCell ref="D765:M765"/>
    <mergeCell ref="N765:AK765"/>
    <mergeCell ref="AL765:AQ765"/>
    <mergeCell ref="AR765:AU765"/>
    <mergeCell ref="AV765:AX765"/>
    <mergeCell ref="B764:C764"/>
    <mergeCell ref="D764:M764"/>
    <mergeCell ref="N764:AK764"/>
    <mergeCell ref="AL764:AQ764"/>
    <mergeCell ref="AR764:AU764"/>
    <mergeCell ref="AV764:AX764"/>
  </mergeCells>
  <phoneticPr fontId="4"/>
  <pageMargins left="0.70866141732283472" right="0.39370078740157483" top="0.51181102362204722" bottom="0.15748031496062992" header="0.39370078740157483" footer="0.51181102362204722"/>
  <pageSetup paperSize="9" scale="73" fitToHeight="5" orientation="portrait" horizontalDpi="4294967294" r:id="rId1"/>
  <headerFooter differentFirst="1" alignWithMargins="0"/>
  <rowBreaks count="24" manualBreakCount="24">
    <brk id="27" max="50" man="1"/>
    <brk id="49" max="50" man="1"/>
    <brk id="73" max="50" man="1"/>
    <brk id="86" max="50" man="1"/>
    <brk id="111" max="50" man="1"/>
    <brk id="188" max="50" man="1"/>
    <brk id="233" max="50" man="1"/>
    <brk id="278" max="50" man="1"/>
    <brk id="328" max="50" man="1"/>
    <brk id="376" max="50" man="1"/>
    <brk id="424" max="50" man="1"/>
    <brk id="437" max="50" man="1"/>
    <brk id="462" max="50" man="1"/>
    <brk id="468" max="50" man="1"/>
    <brk id="514" max="50" man="1"/>
    <brk id="556" max="50" man="1"/>
    <brk id="582" max="50" man="1"/>
    <brk id="607" max="50" man="1"/>
    <brk id="613" max="50" man="1"/>
    <brk id="659" max="50" man="1"/>
    <brk id="674" max="50" man="1"/>
    <brk id="699" max="50" man="1"/>
    <brk id="705" max="50" man="1"/>
    <brk id="751" max="50" man="1"/>
  </rowBreaks>
  <drawing r:id="rId2"/>
</worksheet>
</file>

<file path=xl/worksheets/sheet4.xml><?xml version="1.0" encoding="utf-8"?>
<worksheet xmlns="http://schemas.openxmlformats.org/spreadsheetml/2006/main" xmlns:r="http://schemas.openxmlformats.org/officeDocument/2006/relationships">
  <sheetPr>
    <tabColor rgb="FF00B050"/>
  </sheetPr>
  <dimension ref="A1:BH311"/>
  <sheetViews>
    <sheetView view="pageBreakPreview" topLeftCell="A59" zoomScale="75" zoomScaleNormal="75" zoomScaleSheetLayoutView="75" zoomScalePageLayoutView="30" workbookViewId="0">
      <selection activeCell="D60" sqref="D60:AY60"/>
    </sheetView>
  </sheetViews>
  <sheetFormatPr defaultRowHeight="13.5"/>
  <cols>
    <col min="1" max="2" width="2.25" customWidth="1"/>
    <col min="3" max="3" width="3.625" customWidth="1"/>
    <col min="4" max="6" width="2.25" customWidth="1"/>
    <col min="7" max="7" width="1.625" customWidth="1"/>
    <col min="8" max="25" width="2.25" customWidth="1"/>
    <col min="26" max="28" width="2.75" customWidth="1"/>
    <col min="29" max="34" width="2.25" customWidth="1"/>
    <col min="35" max="35" width="2.625" customWidth="1"/>
    <col min="36" max="36" width="3.5" customWidth="1"/>
    <col min="37" max="46" width="2.625" customWidth="1"/>
    <col min="47" max="47" width="3.5" customWidth="1"/>
    <col min="48" max="58" width="2.25" customWidth="1"/>
    <col min="59" max="59" width="8" customWidth="1"/>
  </cols>
  <sheetData>
    <row r="1" spans="2:52" ht="23.25" customHeight="1">
      <c r="AQ1" s="912"/>
      <c r="AR1" s="912"/>
      <c r="AS1" s="912"/>
      <c r="AT1" s="912"/>
      <c r="AU1" s="912"/>
      <c r="AV1" s="912"/>
      <c r="AW1" s="912"/>
      <c r="AX1" s="24"/>
    </row>
    <row r="2" spans="2:52" ht="21.75" customHeight="1" thickBot="1">
      <c r="AK2" s="466" t="s">
        <v>0</v>
      </c>
      <c r="AL2" s="466"/>
      <c r="AM2" s="466"/>
      <c r="AN2" s="466"/>
      <c r="AO2" s="466"/>
      <c r="AP2" s="466"/>
      <c r="AQ2" s="466"/>
      <c r="AR2" s="466">
        <v>293</v>
      </c>
      <c r="AS2" s="466"/>
      <c r="AT2" s="466"/>
      <c r="AU2" s="466"/>
      <c r="AV2" s="466"/>
      <c r="AW2" s="466"/>
      <c r="AX2" s="466"/>
      <c r="AY2" s="466"/>
    </row>
    <row r="3" spans="2:52" ht="19.5" thickBot="1">
      <c r="B3" s="913" t="s">
        <v>98</v>
      </c>
      <c r="C3" s="914"/>
      <c r="D3" s="914"/>
      <c r="E3" s="914"/>
      <c r="F3" s="914"/>
      <c r="G3" s="914"/>
      <c r="H3" s="914"/>
      <c r="I3" s="914"/>
      <c r="J3" s="914"/>
      <c r="K3" s="914"/>
      <c r="L3" s="914"/>
      <c r="M3" s="914"/>
      <c r="N3" s="914"/>
      <c r="O3" s="914"/>
      <c r="P3" s="914"/>
      <c r="Q3" s="914"/>
      <c r="R3" s="914"/>
      <c r="S3" s="914"/>
      <c r="T3" s="914"/>
      <c r="U3" s="914"/>
      <c r="V3" s="914"/>
      <c r="W3" s="914"/>
      <c r="X3" s="914"/>
      <c r="Y3" s="914"/>
      <c r="Z3" s="914"/>
      <c r="AA3" s="914"/>
      <c r="AB3" s="914"/>
      <c r="AC3" s="914"/>
      <c r="AD3" s="914"/>
      <c r="AE3" s="914"/>
      <c r="AF3" s="914"/>
      <c r="AG3" s="914"/>
      <c r="AH3" s="914"/>
      <c r="AI3" s="914"/>
      <c r="AJ3" s="914"/>
      <c r="AK3" s="914"/>
      <c r="AL3" s="914"/>
      <c r="AM3" s="914"/>
      <c r="AN3" s="914"/>
      <c r="AO3" s="914"/>
      <c r="AP3" s="914"/>
      <c r="AQ3" s="914"/>
      <c r="AR3" s="914"/>
      <c r="AS3" s="914"/>
      <c r="AT3" s="914"/>
      <c r="AU3" s="914"/>
      <c r="AV3" s="914"/>
      <c r="AW3" s="914"/>
      <c r="AX3" s="914"/>
      <c r="AY3" s="915"/>
    </row>
    <row r="4" spans="2:52" ht="21" customHeight="1">
      <c r="B4" s="468" t="s">
        <v>49</v>
      </c>
      <c r="C4" s="469"/>
      <c r="D4" s="469"/>
      <c r="E4" s="469"/>
      <c r="F4" s="469"/>
      <c r="G4" s="469"/>
      <c r="H4" s="1845" t="s">
        <v>502</v>
      </c>
      <c r="I4" s="917"/>
      <c r="J4" s="917"/>
      <c r="K4" s="917"/>
      <c r="L4" s="917"/>
      <c r="M4" s="917"/>
      <c r="N4" s="917"/>
      <c r="O4" s="917"/>
      <c r="P4" s="917"/>
      <c r="Q4" s="917"/>
      <c r="R4" s="917"/>
      <c r="S4" s="917"/>
      <c r="T4" s="917"/>
      <c r="U4" s="917"/>
      <c r="V4" s="917"/>
      <c r="W4" s="917"/>
      <c r="X4" s="917"/>
      <c r="Y4" s="917"/>
      <c r="Z4" s="472" t="s">
        <v>540</v>
      </c>
      <c r="AA4" s="473"/>
      <c r="AB4" s="473"/>
      <c r="AC4" s="473"/>
      <c r="AD4" s="473"/>
      <c r="AE4" s="474"/>
      <c r="AF4" s="1846" t="s">
        <v>101</v>
      </c>
      <c r="AG4" s="1846"/>
      <c r="AH4" s="1846"/>
      <c r="AI4" s="1846"/>
      <c r="AJ4" s="1846"/>
      <c r="AK4" s="1846"/>
      <c r="AL4" s="1846"/>
      <c r="AM4" s="1846"/>
      <c r="AN4" s="1846"/>
      <c r="AO4" s="1846"/>
      <c r="AP4" s="1846"/>
      <c r="AQ4" s="1847"/>
      <c r="AR4" s="478" t="s">
        <v>1</v>
      </c>
      <c r="AS4" s="475"/>
      <c r="AT4" s="475"/>
      <c r="AU4" s="475"/>
      <c r="AV4" s="475"/>
      <c r="AW4" s="475"/>
      <c r="AX4" s="475"/>
      <c r="AY4" s="479"/>
    </row>
    <row r="5" spans="2:52" ht="28.15" customHeight="1">
      <c r="B5" s="442" t="s">
        <v>59</v>
      </c>
      <c r="C5" s="443"/>
      <c r="D5" s="443"/>
      <c r="E5" s="443"/>
      <c r="F5" s="443"/>
      <c r="G5" s="444"/>
      <c r="H5" s="445"/>
      <c r="I5" s="446"/>
      <c r="J5" s="446"/>
      <c r="K5" s="446"/>
      <c r="L5" s="446"/>
      <c r="M5" s="446"/>
      <c r="N5" s="446"/>
      <c r="O5" s="446"/>
      <c r="P5" s="446"/>
      <c r="Q5" s="446"/>
      <c r="R5" s="446"/>
      <c r="S5" s="446"/>
      <c r="T5" s="446"/>
      <c r="U5" s="446"/>
      <c r="V5" s="446"/>
      <c r="W5" s="447"/>
      <c r="X5" s="447"/>
      <c r="Y5" s="447"/>
      <c r="Z5" s="448" t="s">
        <v>2</v>
      </c>
      <c r="AA5" s="449"/>
      <c r="AB5" s="449"/>
      <c r="AC5" s="449"/>
      <c r="AD5" s="449"/>
      <c r="AE5" s="450"/>
      <c r="AF5" s="1859" t="s">
        <v>102</v>
      </c>
      <c r="AG5" s="1859"/>
      <c r="AH5" s="1859"/>
      <c r="AI5" s="1859"/>
      <c r="AJ5" s="1859"/>
      <c r="AK5" s="1859"/>
      <c r="AL5" s="1859"/>
      <c r="AM5" s="1859"/>
      <c r="AN5" s="1859"/>
      <c r="AO5" s="1859"/>
      <c r="AP5" s="1859"/>
      <c r="AQ5" s="1860"/>
      <c r="AR5" s="1861" t="s">
        <v>541</v>
      </c>
      <c r="AS5" s="1862"/>
      <c r="AT5" s="1862"/>
      <c r="AU5" s="1862"/>
      <c r="AV5" s="1862"/>
      <c r="AW5" s="1862"/>
      <c r="AX5" s="1862"/>
      <c r="AY5" s="1863"/>
    </row>
    <row r="6" spans="2:52" ht="30.75" customHeight="1">
      <c r="B6" s="454" t="s">
        <v>3</v>
      </c>
      <c r="C6" s="455"/>
      <c r="D6" s="455"/>
      <c r="E6" s="455"/>
      <c r="F6" s="455"/>
      <c r="G6" s="455"/>
      <c r="H6" s="1864" t="s">
        <v>103</v>
      </c>
      <c r="I6" s="1865"/>
      <c r="J6" s="1865"/>
      <c r="K6" s="1865"/>
      <c r="L6" s="1865"/>
      <c r="M6" s="1865"/>
      <c r="N6" s="1865"/>
      <c r="O6" s="1865"/>
      <c r="P6" s="1865"/>
      <c r="Q6" s="1865"/>
      <c r="R6" s="1865"/>
      <c r="S6" s="1865"/>
      <c r="T6" s="1865"/>
      <c r="U6" s="1865"/>
      <c r="V6" s="1865"/>
      <c r="W6" s="1865"/>
      <c r="X6" s="1865"/>
      <c r="Y6" s="1865"/>
      <c r="Z6" s="457" t="s">
        <v>76</v>
      </c>
      <c r="AA6" s="458"/>
      <c r="AB6" s="458"/>
      <c r="AC6" s="458"/>
      <c r="AD6" s="458"/>
      <c r="AE6" s="459"/>
      <c r="AF6" s="1866" t="s">
        <v>318</v>
      </c>
      <c r="AG6" s="1866"/>
      <c r="AH6" s="1866"/>
      <c r="AI6" s="1866"/>
      <c r="AJ6" s="1866"/>
      <c r="AK6" s="1866"/>
      <c r="AL6" s="1866"/>
      <c r="AM6" s="1866"/>
      <c r="AN6" s="1866"/>
      <c r="AO6" s="1866"/>
      <c r="AP6" s="1866"/>
      <c r="AQ6" s="1866"/>
      <c r="AR6" s="1865"/>
      <c r="AS6" s="1865"/>
      <c r="AT6" s="1865"/>
      <c r="AU6" s="1865"/>
      <c r="AV6" s="1865"/>
      <c r="AW6" s="1865"/>
      <c r="AX6" s="1865"/>
      <c r="AY6" s="1867"/>
    </row>
    <row r="7" spans="2:52" ht="18" customHeight="1">
      <c r="B7" s="418" t="s">
        <v>37</v>
      </c>
      <c r="C7" s="419"/>
      <c r="D7" s="419"/>
      <c r="E7" s="419"/>
      <c r="F7" s="419"/>
      <c r="G7" s="419"/>
      <c r="H7" s="1848" t="s">
        <v>542</v>
      </c>
      <c r="I7" s="1849"/>
      <c r="J7" s="1849"/>
      <c r="K7" s="1849"/>
      <c r="L7" s="1849"/>
      <c r="M7" s="1849"/>
      <c r="N7" s="1849"/>
      <c r="O7" s="1849"/>
      <c r="P7" s="1849"/>
      <c r="Q7" s="1849"/>
      <c r="R7" s="1849"/>
      <c r="S7" s="1849"/>
      <c r="T7" s="1849"/>
      <c r="U7" s="1849"/>
      <c r="V7" s="1849"/>
      <c r="W7" s="1850"/>
      <c r="X7" s="1850"/>
      <c r="Y7" s="1850"/>
      <c r="Z7" s="428" t="s">
        <v>543</v>
      </c>
      <c r="AA7" s="267"/>
      <c r="AB7" s="267"/>
      <c r="AC7" s="267"/>
      <c r="AD7" s="267"/>
      <c r="AE7" s="429"/>
      <c r="AF7" s="1854" t="s">
        <v>503</v>
      </c>
      <c r="AG7" s="1855"/>
      <c r="AH7" s="1855"/>
      <c r="AI7" s="1855"/>
      <c r="AJ7" s="1855"/>
      <c r="AK7" s="1855"/>
      <c r="AL7" s="1855"/>
      <c r="AM7" s="1855"/>
      <c r="AN7" s="1855"/>
      <c r="AO7" s="1855"/>
      <c r="AP7" s="1855"/>
      <c r="AQ7" s="1855"/>
      <c r="AR7" s="1855"/>
      <c r="AS7" s="1855"/>
      <c r="AT7" s="1855"/>
      <c r="AU7" s="1855"/>
      <c r="AV7" s="1855"/>
      <c r="AW7" s="1855"/>
      <c r="AX7" s="1855"/>
      <c r="AY7" s="1856"/>
    </row>
    <row r="8" spans="2:52" ht="60" customHeight="1">
      <c r="B8" s="420"/>
      <c r="C8" s="421"/>
      <c r="D8" s="421"/>
      <c r="E8" s="421"/>
      <c r="F8" s="421"/>
      <c r="G8" s="421"/>
      <c r="H8" s="1851"/>
      <c r="I8" s="1852"/>
      <c r="J8" s="1852"/>
      <c r="K8" s="1852"/>
      <c r="L8" s="1852"/>
      <c r="M8" s="1852"/>
      <c r="N8" s="1852"/>
      <c r="O8" s="1852"/>
      <c r="P8" s="1852"/>
      <c r="Q8" s="1852"/>
      <c r="R8" s="1852"/>
      <c r="S8" s="1852"/>
      <c r="T8" s="1852"/>
      <c r="U8" s="1852"/>
      <c r="V8" s="1852"/>
      <c r="W8" s="1853"/>
      <c r="X8" s="1853"/>
      <c r="Y8" s="1853"/>
      <c r="Z8" s="430"/>
      <c r="AA8" s="267"/>
      <c r="AB8" s="267"/>
      <c r="AC8" s="267"/>
      <c r="AD8" s="267"/>
      <c r="AE8" s="429"/>
      <c r="AF8" s="1857"/>
      <c r="AG8" s="1857"/>
      <c r="AH8" s="1857"/>
      <c r="AI8" s="1857"/>
      <c r="AJ8" s="1857"/>
      <c r="AK8" s="1857"/>
      <c r="AL8" s="1857"/>
      <c r="AM8" s="1857"/>
      <c r="AN8" s="1857"/>
      <c r="AO8" s="1857"/>
      <c r="AP8" s="1857"/>
      <c r="AQ8" s="1857"/>
      <c r="AR8" s="1857"/>
      <c r="AS8" s="1857"/>
      <c r="AT8" s="1857"/>
      <c r="AU8" s="1857"/>
      <c r="AV8" s="1857"/>
      <c r="AW8" s="1857"/>
      <c r="AX8" s="1857"/>
      <c r="AY8" s="1858"/>
    </row>
    <row r="9" spans="2:52" ht="70.5" customHeight="1">
      <c r="B9" s="436" t="s">
        <v>38</v>
      </c>
      <c r="C9" s="437"/>
      <c r="D9" s="437"/>
      <c r="E9" s="437"/>
      <c r="F9" s="437"/>
      <c r="G9" s="437"/>
      <c r="H9" s="1837" t="s">
        <v>504</v>
      </c>
      <c r="I9" s="1838"/>
      <c r="J9" s="1838"/>
      <c r="K9" s="1838"/>
      <c r="L9" s="1838"/>
      <c r="M9" s="1838"/>
      <c r="N9" s="1838"/>
      <c r="O9" s="1838"/>
      <c r="P9" s="1838"/>
      <c r="Q9" s="1838"/>
      <c r="R9" s="1838"/>
      <c r="S9" s="1838"/>
      <c r="T9" s="1838"/>
      <c r="U9" s="1838"/>
      <c r="V9" s="1838"/>
      <c r="W9" s="1838"/>
      <c r="X9" s="1838"/>
      <c r="Y9" s="1838"/>
      <c r="Z9" s="1838"/>
      <c r="AA9" s="1838"/>
      <c r="AB9" s="1838"/>
      <c r="AC9" s="1838"/>
      <c r="AD9" s="1838"/>
      <c r="AE9" s="1838"/>
      <c r="AF9" s="1838"/>
      <c r="AG9" s="1838"/>
      <c r="AH9" s="1838"/>
      <c r="AI9" s="1838"/>
      <c r="AJ9" s="1838"/>
      <c r="AK9" s="1838"/>
      <c r="AL9" s="1838"/>
      <c r="AM9" s="1838"/>
      <c r="AN9" s="1838"/>
      <c r="AO9" s="1838"/>
      <c r="AP9" s="1838"/>
      <c r="AQ9" s="1838"/>
      <c r="AR9" s="1838"/>
      <c r="AS9" s="1838"/>
      <c r="AT9" s="1838"/>
      <c r="AU9" s="1838"/>
      <c r="AV9" s="1838"/>
      <c r="AW9" s="1838"/>
      <c r="AX9" s="1838"/>
      <c r="AY9" s="1839"/>
    </row>
    <row r="10" spans="2:52" ht="93" customHeight="1">
      <c r="B10" s="436" t="s">
        <v>78</v>
      </c>
      <c r="C10" s="437"/>
      <c r="D10" s="437"/>
      <c r="E10" s="437"/>
      <c r="F10" s="437"/>
      <c r="G10" s="437"/>
      <c r="H10" s="1837" t="s">
        <v>505</v>
      </c>
      <c r="I10" s="1838"/>
      <c r="J10" s="1838"/>
      <c r="K10" s="1838"/>
      <c r="L10" s="1838"/>
      <c r="M10" s="1838"/>
      <c r="N10" s="1838"/>
      <c r="O10" s="1838"/>
      <c r="P10" s="1838"/>
      <c r="Q10" s="1838"/>
      <c r="R10" s="1838"/>
      <c r="S10" s="1838"/>
      <c r="T10" s="1838"/>
      <c r="U10" s="1838"/>
      <c r="V10" s="1838"/>
      <c r="W10" s="1838"/>
      <c r="X10" s="1838"/>
      <c r="Y10" s="1838"/>
      <c r="Z10" s="1838"/>
      <c r="AA10" s="1838"/>
      <c r="AB10" s="1838"/>
      <c r="AC10" s="1838"/>
      <c r="AD10" s="1838"/>
      <c r="AE10" s="1838"/>
      <c r="AF10" s="1838"/>
      <c r="AG10" s="1838"/>
      <c r="AH10" s="1838"/>
      <c r="AI10" s="1838"/>
      <c r="AJ10" s="1838"/>
      <c r="AK10" s="1838"/>
      <c r="AL10" s="1838"/>
      <c r="AM10" s="1838"/>
      <c r="AN10" s="1838"/>
      <c r="AO10" s="1838"/>
      <c r="AP10" s="1838"/>
      <c r="AQ10" s="1838"/>
      <c r="AR10" s="1838"/>
      <c r="AS10" s="1838"/>
      <c r="AT10" s="1838"/>
      <c r="AU10" s="1838"/>
      <c r="AV10" s="1838"/>
      <c r="AW10" s="1838"/>
      <c r="AX10" s="1838"/>
      <c r="AY10" s="1839"/>
    </row>
    <row r="11" spans="2:52" ht="29.25" customHeight="1">
      <c r="B11" s="436" t="s">
        <v>4</v>
      </c>
      <c r="C11" s="437"/>
      <c r="D11" s="437"/>
      <c r="E11" s="437"/>
      <c r="F11" s="437"/>
      <c r="G11" s="438"/>
      <c r="H11" s="439" t="s">
        <v>201</v>
      </c>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40"/>
      <c r="AO11" s="440"/>
      <c r="AP11" s="440"/>
      <c r="AQ11" s="440"/>
      <c r="AR11" s="440"/>
      <c r="AS11" s="440"/>
      <c r="AT11" s="440"/>
      <c r="AU11" s="440"/>
      <c r="AV11" s="440"/>
      <c r="AW11" s="440"/>
      <c r="AX11" s="440"/>
      <c r="AY11" s="441"/>
    </row>
    <row r="12" spans="2:52" ht="21" customHeight="1">
      <c r="B12" s="405" t="s">
        <v>39</v>
      </c>
      <c r="C12" s="406"/>
      <c r="D12" s="406"/>
      <c r="E12" s="406"/>
      <c r="F12" s="406"/>
      <c r="G12" s="407"/>
      <c r="H12" s="411"/>
      <c r="I12" s="412"/>
      <c r="J12" s="412"/>
      <c r="K12" s="412"/>
      <c r="L12" s="412"/>
      <c r="M12" s="412"/>
      <c r="N12" s="412"/>
      <c r="O12" s="412"/>
      <c r="P12" s="412"/>
      <c r="Q12" s="370" t="s">
        <v>86</v>
      </c>
      <c r="R12" s="371"/>
      <c r="S12" s="371"/>
      <c r="T12" s="371"/>
      <c r="U12" s="371"/>
      <c r="V12" s="371"/>
      <c r="W12" s="413"/>
      <c r="X12" s="370" t="s">
        <v>87</v>
      </c>
      <c r="Y12" s="371"/>
      <c r="Z12" s="371"/>
      <c r="AA12" s="371"/>
      <c r="AB12" s="371"/>
      <c r="AC12" s="371"/>
      <c r="AD12" s="413"/>
      <c r="AE12" s="370" t="s">
        <v>88</v>
      </c>
      <c r="AF12" s="371"/>
      <c r="AG12" s="371"/>
      <c r="AH12" s="371"/>
      <c r="AI12" s="371"/>
      <c r="AJ12" s="371"/>
      <c r="AK12" s="413"/>
      <c r="AL12" s="370" t="s">
        <v>90</v>
      </c>
      <c r="AM12" s="371"/>
      <c r="AN12" s="371"/>
      <c r="AO12" s="371"/>
      <c r="AP12" s="371"/>
      <c r="AQ12" s="371"/>
      <c r="AR12" s="413"/>
      <c r="AS12" s="370" t="s">
        <v>91</v>
      </c>
      <c r="AT12" s="371"/>
      <c r="AU12" s="371"/>
      <c r="AV12" s="371"/>
      <c r="AW12" s="371"/>
      <c r="AX12" s="371"/>
      <c r="AY12" s="372"/>
    </row>
    <row r="13" spans="2:52" ht="21" customHeight="1">
      <c r="B13" s="291"/>
      <c r="C13" s="292"/>
      <c r="D13" s="292"/>
      <c r="E13" s="292"/>
      <c r="F13" s="292"/>
      <c r="G13" s="293"/>
      <c r="H13" s="373" t="s">
        <v>5</v>
      </c>
      <c r="I13" s="374"/>
      <c r="J13" s="1840" t="s">
        <v>6</v>
      </c>
      <c r="K13" s="1841"/>
      <c r="L13" s="1841"/>
      <c r="M13" s="1841"/>
      <c r="N13" s="1841"/>
      <c r="O13" s="1841"/>
      <c r="P13" s="1842"/>
      <c r="Q13" s="1843">
        <v>421</v>
      </c>
      <c r="R13" s="1822"/>
      <c r="S13" s="1822"/>
      <c r="T13" s="1822"/>
      <c r="U13" s="1822"/>
      <c r="V13" s="1822"/>
      <c r="W13" s="1822"/>
      <c r="X13" s="1822">
        <v>800</v>
      </c>
      <c r="Y13" s="1822"/>
      <c r="Z13" s="1822"/>
      <c r="AA13" s="1822"/>
      <c r="AB13" s="1822"/>
      <c r="AC13" s="1822"/>
      <c r="AD13" s="1822"/>
      <c r="AE13" s="1822">
        <v>921</v>
      </c>
      <c r="AF13" s="1822"/>
      <c r="AG13" s="1822"/>
      <c r="AH13" s="1822"/>
      <c r="AI13" s="1822"/>
      <c r="AJ13" s="1822"/>
      <c r="AK13" s="1822"/>
      <c r="AL13" s="1822">
        <v>1256</v>
      </c>
      <c r="AM13" s="1822"/>
      <c r="AN13" s="1822"/>
      <c r="AO13" s="1822"/>
      <c r="AP13" s="1822"/>
      <c r="AQ13" s="1822"/>
      <c r="AR13" s="1822"/>
      <c r="AS13" s="1844">
        <v>1099</v>
      </c>
      <c r="AT13" s="384"/>
      <c r="AU13" s="384"/>
      <c r="AV13" s="384"/>
      <c r="AW13" s="384"/>
      <c r="AX13" s="384"/>
      <c r="AY13" s="385"/>
    </row>
    <row r="14" spans="2:52" ht="21" customHeight="1">
      <c r="B14" s="291"/>
      <c r="C14" s="292"/>
      <c r="D14" s="292"/>
      <c r="E14" s="292"/>
      <c r="F14" s="292"/>
      <c r="G14" s="293"/>
      <c r="H14" s="375"/>
      <c r="I14" s="376"/>
      <c r="J14" s="386" t="s">
        <v>7</v>
      </c>
      <c r="K14" s="387"/>
      <c r="L14" s="387"/>
      <c r="M14" s="387"/>
      <c r="N14" s="387"/>
      <c r="O14" s="387"/>
      <c r="P14" s="388"/>
      <c r="Q14" s="934">
        <v>0</v>
      </c>
      <c r="R14" s="934"/>
      <c r="S14" s="934"/>
      <c r="T14" s="934"/>
      <c r="U14" s="934"/>
      <c r="V14" s="934"/>
      <c r="W14" s="934"/>
      <c r="X14" s="934">
        <v>0</v>
      </c>
      <c r="Y14" s="934"/>
      <c r="Z14" s="934"/>
      <c r="AA14" s="934"/>
      <c r="AB14" s="934"/>
      <c r="AC14" s="934"/>
      <c r="AD14" s="934"/>
      <c r="AE14" s="934">
        <v>0</v>
      </c>
      <c r="AF14" s="934"/>
      <c r="AG14" s="934"/>
      <c r="AH14" s="934"/>
      <c r="AI14" s="934"/>
      <c r="AJ14" s="934"/>
      <c r="AK14" s="934"/>
      <c r="AL14" s="934">
        <v>0</v>
      </c>
      <c r="AM14" s="934"/>
      <c r="AN14" s="934"/>
      <c r="AO14" s="934"/>
      <c r="AP14" s="934"/>
      <c r="AQ14" s="934"/>
      <c r="AR14" s="934"/>
      <c r="AS14" s="464"/>
      <c r="AT14" s="464"/>
      <c r="AU14" s="464"/>
      <c r="AV14" s="464"/>
      <c r="AW14" s="464"/>
      <c r="AX14" s="464"/>
      <c r="AY14" s="465"/>
    </row>
    <row r="15" spans="2:52" ht="24.75" customHeight="1">
      <c r="B15" s="291"/>
      <c r="C15" s="292"/>
      <c r="D15" s="292"/>
      <c r="E15" s="292"/>
      <c r="F15" s="292"/>
      <c r="G15" s="293"/>
      <c r="H15" s="375"/>
      <c r="I15" s="376"/>
      <c r="J15" s="386" t="s">
        <v>8</v>
      </c>
      <c r="K15" s="387"/>
      <c r="L15" s="387"/>
      <c r="M15" s="387"/>
      <c r="N15" s="387"/>
      <c r="O15" s="387"/>
      <c r="P15" s="388"/>
      <c r="Q15" s="1822">
        <v>0</v>
      </c>
      <c r="R15" s="1822"/>
      <c r="S15" s="1822"/>
      <c r="T15" s="1822"/>
      <c r="U15" s="1822"/>
      <c r="V15" s="1822"/>
      <c r="W15" s="1822"/>
      <c r="X15" s="1822">
        <v>0</v>
      </c>
      <c r="Y15" s="1822"/>
      <c r="Z15" s="1822"/>
      <c r="AA15" s="1822"/>
      <c r="AB15" s="1822"/>
      <c r="AC15" s="1822"/>
      <c r="AD15" s="1822"/>
      <c r="AE15" s="1822">
        <v>0</v>
      </c>
      <c r="AF15" s="1822"/>
      <c r="AG15" s="1822"/>
      <c r="AH15" s="1822"/>
      <c r="AI15" s="1822"/>
      <c r="AJ15" s="1822"/>
      <c r="AK15" s="1822"/>
      <c r="AL15" s="1822">
        <v>0</v>
      </c>
      <c r="AM15" s="1822"/>
      <c r="AN15" s="1822"/>
      <c r="AO15" s="1822"/>
      <c r="AP15" s="1822"/>
      <c r="AQ15" s="1822"/>
      <c r="AR15" s="1822"/>
      <c r="AS15" s="464"/>
      <c r="AT15" s="464"/>
      <c r="AU15" s="464"/>
      <c r="AV15" s="464"/>
      <c r="AW15" s="464"/>
      <c r="AX15" s="464"/>
      <c r="AY15" s="465"/>
    </row>
    <row r="16" spans="2:52" ht="24.75" customHeight="1">
      <c r="B16" s="291"/>
      <c r="C16" s="292"/>
      <c r="D16" s="292"/>
      <c r="E16" s="292"/>
      <c r="F16" s="292"/>
      <c r="G16" s="293"/>
      <c r="H16" s="377"/>
      <c r="I16" s="378"/>
      <c r="J16" s="415" t="s">
        <v>26</v>
      </c>
      <c r="K16" s="416"/>
      <c r="L16" s="416"/>
      <c r="M16" s="416"/>
      <c r="N16" s="416"/>
      <c r="O16" s="416"/>
      <c r="P16" s="417"/>
      <c r="Q16" s="402">
        <f>SUM(Q13:W15)</f>
        <v>421</v>
      </c>
      <c r="R16" s="402"/>
      <c r="S16" s="402"/>
      <c r="T16" s="402"/>
      <c r="U16" s="402"/>
      <c r="V16" s="402"/>
      <c r="W16" s="402"/>
      <c r="X16" s="402">
        <f t="shared" ref="X16" si="0">SUM(X13:AD15)</f>
        <v>800</v>
      </c>
      <c r="Y16" s="402"/>
      <c r="Z16" s="402"/>
      <c r="AA16" s="402"/>
      <c r="AB16" s="402"/>
      <c r="AC16" s="402"/>
      <c r="AD16" s="402"/>
      <c r="AE16" s="402">
        <f t="shared" ref="AE16" si="1">SUM(AE13:AK15)</f>
        <v>921</v>
      </c>
      <c r="AF16" s="402"/>
      <c r="AG16" s="402"/>
      <c r="AH16" s="402"/>
      <c r="AI16" s="402"/>
      <c r="AJ16" s="402"/>
      <c r="AK16" s="402"/>
      <c r="AL16" s="402">
        <f t="shared" ref="AL16" si="2">SUM(AL13:AR15)</f>
        <v>1256</v>
      </c>
      <c r="AM16" s="402"/>
      <c r="AN16" s="402"/>
      <c r="AO16" s="402"/>
      <c r="AP16" s="402"/>
      <c r="AQ16" s="402"/>
      <c r="AR16" s="402"/>
      <c r="AS16" s="402">
        <v>1099</v>
      </c>
      <c r="AT16" s="402"/>
      <c r="AU16" s="402"/>
      <c r="AV16" s="402"/>
      <c r="AW16" s="402"/>
      <c r="AX16" s="402"/>
      <c r="AY16" s="403"/>
      <c r="AZ16" s="4"/>
    </row>
    <row r="17" spans="2:51" ht="24.75" customHeight="1">
      <c r="B17" s="291"/>
      <c r="C17" s="292"/>
      <c r="D17" s="292"/>
      <c r="E17" s="292"/>
      <c r="F17" s="292"/>
      <c r="G17" s="293"/>
      <c r="H17" s="392" t="s">
        <v>9</v>
      </c>
      <c r="I17" s="393"/>
      <c r="J17" s="393"/>
      <c r="K17" s="393"/>
      <c r="L17" s="393"/>
      <c r="M17" s="393"/>
      <c r="N17" s="393"/>
      <c r="O17" s="393"/>
      <c r="P17" s="393"/>
      <c r="Q17" s="931">
        <v>400</v>
      </c>
      <c r="R17" s="931"/>
      <c r="S17" s="931"/>
      <c r="T17" s="931"/>
      <c r="U17" s="931"/>
      <c r="V17" s="931"/>
      <c r="W17" s="931"/>
      <c r="X17" s="931">
        <v>612</v>
      </c>
      <c r="Y17" s="931"/>
      <c r="Z17" s="931"/>
      <c r="AA17" s="931"/>
      <c r="AB17" s="931"/>
      <c r="AC17" s="931"/>
      <c r="AD17" s="931"/>
      <c r="AE17" s="931">
        <v>899</v>
      </c>
      <c r="AF17" s="931"/>
      <c r="AG17" s="931"/>
      <c r="AH17" s="931"/>
      <c r="AI17" s="931"/>
      <c r="AJ17" s="931"/>
      <c r="AK17" s="931"/>
      <c r="AL17" s="390"/>
      <c r="AM17" s="390"/>
      <c r="AN17" s="390"/>
      <c r="AO17" s="390"/>
      <c r="AP17" s="390"/>
      <c r="AQ17" s="390"/>
      <c r="AR17" s="390"/>
      <c r="AS17" s="390"/>
      <c r="AT17" s="390"/>
      <c r="AU17" s="390"/>
      <c r="AV17" s="390"/>
      <c r="AW17" s="390"/>
      <c r="AX17" s="390"/>
      <c r="AY17" s="391"/>
    </row>
    <row r="18" spans="2:51" ht="24.75" customHeight="1">
      <c r="B18" s="408"/>
      <c r="C18" s="409"/>
      <c r="D18" s="409"/>
      <c r="E18" s="409"/>
      <c r="F18" s="409"/>
      <c r="G18" s="410"/>
      <c r="H18" s="392" t="s">
        <v>10</v>
      </c>
      <c r="I18" s="393"/>
      <c r="J18" s="393"/>
      <c r="K18" s="393"/>
      <c r="L18" s="393"/>
      <c r="M18" s="393"/>
      <c r="N18" s="393"/>
      <c r="O18" s="393"/>
      <c r="P18" s="393"/>
      <c r="Q18" s="394">
        <f>Q17/Q16</f>
        <v>0.95011876484560565</v>
      </c>
      <c r="R18" s="394"/>
      <c r="S18" s="394"/>
      <c r="T18" s="394"/>
      <c r="U18" s="394"/>
      <c r="V18" s="394"/>
      <c r="W18" s="394"/>
      <c r="X18" s="394">
        <f t="shared" ref="X18" si="3">X17/X16</f>
        <v>0.76500000000000001</v>
      </c>
      <c r="Y18" s="394"/>
      <c r="Z18" s="394"/>
      <c r="AA18" s="394"/>
      <c r="AB18" s="394"/>
      <c r="AC18" s="394"/>
      <c r="AD18" s="394"/>
      <c r="AE18" s="394">
        <f t="shared" ref="AE18" si="4">AE17/AE16</f>
        <v>0.97611292073832789</v>
      </c>
      <c r="AF18" s="394"/>
      <c r="AG18" s="394"/>
      <c r="AH18" s="394"/>
      <c r="AI18" s="394"/>
      <c r="AJ18" s="394"/>
      <c r="AK18" s="394"/>
      <c r="AL18" s="390"/>
      <c r="AM18" s="390"/>
      <c r="AN18" s="390"/>
      <c r="AO18" s="390"/>
      <c r="AP18" s="390"/>
      <c r="AQ18" s="390"/>
      <c r="AR18" s="390"/>
      <c r="AS18" s="390"/>
      <c r="AT18" s="390"/>
      <c r="AU18" s="390"/>
      <c r="AV18" s="390"/>
      <c r="AW18" s="390"/>
      <c r="AX18" s="390"/>
      <c r="AY18" s="391"/>
    </row>
    <row r="19" spans="2:51" ht="31.7" customHeight="1">
      <c r="B19" s="904" t="s">
        <v>12</v>
      </c>
      <c r="C19" s="905"/>
      <c r="D19" s="905"/>
      <c r="E19" s="905"/>
      <c r="F19" s="905"/>
      <c r="G19" s="906"/>
      <c r="H19" s="876" t="s">
        <v>85</v>
      </c>
      <c r="I19" s="877"/>
      <c r="J19" s="877"/>
      <c r="K19" s="877"/>
      <c r="L19" s="877"/>
      <c r="M19" s="877"/>
      <c r="N19" s="877"/>
      <c r="O19" s="877"/>
      <c r="P19" s="877"/>
      <c r="Q19" s="877"/>
      <c r="R19" s="877"/>
      <c r="S19" s="877"/>
      <c r="T19" s="877"/>
      <c r="U19" s="877"/>
      <c r="V19" s="877"/>
      <c r="W19" s="877"/>
      <c r="X19" s="877"/>
      <c r="Y19" s="878"/>
      <c r="Z19" s="879"/>
      <c r="AA19" s="880"/>
      <c r="AB19" s="881"/>
      <c r="AC19" s="882" t="s">
        <v>11</v>
      </c>
      <c r="AD19" s="877"/>
      <c r="AE19" s="878"/>
      <c r="AF19" s="883" t="s">
        <v>86</v>
      </c>
      <c r="AG19" s="883"/>
      <c r="AH19" s="883"/>
      <c r="AI19" s="883"/>
      <c r="AJ19" s="883"/>
      <c r="AK19" s="883" t="s">
        <v>87</v>
      </c>
      <c r="AL19" s="883"/>
      <c r="AM19" s="883"/>
      <c r="AN19" s="883"/>
      <c r="AO19" s="883"/>
      <c r="AP19" s="883" t="s">
        <v>88</v>
      </c>
      <c r="AQ19" s="883"/>
      <c r="AR19" s="883"/>
      <c r="AS19" s="883"/>
      <c r="AT19" s="883"/>
      <c r="AU19" s="887" t="s">
        <v>13</v>
      </c>
      <c r="AV19" s="883"/>
      <c r="AW19" s="883"/>
      <c r="AX19" s="883"/>
      <c r="AY19" s="888"/>
    </row>
    <row r="20" spans="2:51" ht="102" customHeight="1">
      <c r="B20" s="907"/>
      <c r="C20" s="905"/>
      <c r="D20" s="905"/>
      <c r="E20" s="905"/>
      <c r="F20" s="905"/>
      <c r="G20" s="906"/>
      <c r="H20" s="1827" t="s">
        <v>506</v>
      </c>
      <c r="I20" s="1828"/>
      <c r="J20" s="1828"/>
      <c r="K20" s="1828"/>
      <c r="L20" s="1828"/>
      <c r="M20" s="1828"/>
      <c r="N20" s="1828"/>
      <c r="O20" s="1828"/>
      <c r="P20" s="1828"/>
      <c r="Q20" s="1828"/>
      <c r="R20" s="1828"/>
      <c r="S20" s="1828"/>
      <c r="T20" s="1828"/>
      <c r="U20" s="1828"/>
      <c r="V20" s="1828"/>
      <c r="W20" s="1828"/>
      <c r="X20" s="1828"/>
      <c r="Y20" s="1829"/>
      <c r="Z20" s="1833" t="s">
        <v>14</v>
      </c>
      <c r="AA20" s="896"/>
      <c r="AB20" s="897"/>
      <c r="AC20" s="1834" t="s">
        <v>507</v>
      </c>
      <c r="AD20" s="1835"/>
      <c r="AE20" s="1836"/>
      <c r="AF20" s="1823" t="s">
        <v>508</v>
      </c>
      <c r="AG20" s="1823"/>
      <c r="AH20" s="1823"/>
      <c r="AI20" s="1823"/>
      <c r="AJ20" s="1823"/>
      <c r="AK20" s="1823" t="s">
        <v>509</v>
      </c>
      <c r="AL20" s="1823"/>
      <c r="AM20" s="1823"/>
      <c r="AN20" s="1823"/>
      <c r="AO20" s="1823"/>
      <c r="AP20" s="1823" t="s">
        <v>510</v>
      </c>
      <c r="AQ20" s="1823"/>
      <c r="AR20" s="1823"/>
      <c r="AS20" s="1823"/>
      <c r="AT20" s="1823"/>
      <c r="AU20" s="1824" t="s">
        <v>522</v>
      </c>
      <c r="AV20" s="1825"/>
      <c r="AW20" s="1825"/>
      <c r="AX20" s="1825"/>
      <c r="AY20" s="1826"/>
    </row>
    <row r="21" spans="2:51" ht="22.5" customHeight="1">
      <c r="B21" s="908"/>
      <c r="C21" s="909"/>
      <c r="D21" s="909"/>
      <c r="E21" s="909"/>
      <c r="F21" s="909"/>
      <c r="G21" s="910"/>
      <c r="H21" s="1830"/>
      <c r="I21" s="1831"/>
      <c r="J21" s="1831"/>
      <c r="K21" s="1831"/>
      <c r="L21" s="1831"/>
      <c r="M21" s="1831"/>
      <c r="N21" s="1831"/>
      <c r="O21" s="1831"/>
      <c r="P21" s="1831"/>
      <c r="Q21" s="1831"/>
      <c r="R21" s="1831"/>
      <c r="S21" s="1831"/>
      <c r="T21" s="1831"/>
      <c r="U21" s="1831"/>
      <c r="V21" s="1831"/>
      <c r="W21" s="1831"/>
      <c r="X21" s="1831"/>
      <c r="Y21" s="1832"/>
      <c r="Z21" s="882" t="s">
        <v>15</v>
      </c>
      <c r="AA21" s="877"/>
      <c r="AB21" s="878"/>
      <c r="AC21" s="1803" t="s">
        <v>544</v>
      </c>
      <c r="AD21" s="1803"/>
      <c r="AE21" s="1803"/>
      <c r="AF21" s="1802">
        <v>0.87870000000000004</v>
      </c>
      <c r="AG21" s="1803"/>
      <c r="AH21" s="1803"/>
      <c r="AI21" s="1803"/>
      <c r="AJ21" s="1803"/>
      <c r="AK21" s="1802">
        <v>0.90129999999999999</v>
      </c>
      <c r="AL21" s="1803"/>
      <c r="AM21" s="1803"/>
      <c r="AN21" s="1803"/>
      <c r="AO21" s="1803"/>
      <c r="AP21" s="1802">
        <v>0.9073</v>
      </c>
      <c r="AQ21" s="1803"/>
      <c r="AR21" s="1803"/>
      <c r="AS21" s="1803"/>
      <c r="AT21" s="1803"/>
      <c r="AU21" s="871"/>
      <c r="AV21" s="871"/>
      <c r="AW21" s="871"/>
      <c r="AX21" s="871"/>
      <c r="AY21" s="872"/>
    </row>
    <row r="22" spans="2:51" ht="31.7" customHeight="1">
      <c r="B22" s="842" t="s">
        <v>74</v>
      </c>
      <c r="C22" s="873"/>
      <c r="D22" s="873"/>
      <c r="E22" s="873"/>
      <c r="F22" s="873"/>
      <c r="G22" s="874"/>
      <c r="H22" s="876" t="s">
        <v>79</v>
      </c>
      <c r="I22" s="877"/>
      <c r="J22" s="877"/>
      <c r="K22" s="877"/>
      <c r="L22" s="877"/>
      <c r="M22" s="877"/>
      <c r="N22" s="877"/>
      <c r="O22" s="877"/>
      <c r="P22" s="877"/>
      <c r="Q22" s="877"/>
      <c r="R22" s="877"/>
      <c r="S22" s="877"/>
      <c r="T22" s="877"/>
      <c r="U22" s="877"/>
      <c r="V22" s="877"/>
      <c r="W22" s="877"/>
      <c r="X22" s="877"/>
      <c r="Y22" s="878"/>
      <c r="Z22" s="879"/>
      <c r="AA22" s="880"/>
      <c r="AB22" s="881"/>
      <c r="AC22" s="882" t="s">
        <v>11</v>
      </c>
      <c r="AD22" s="877"/>
      <c r="AE22" s="878"/>
      <c r="AF22" s="883" t="s">
        <v>86</v>
      </c>
      <c r="AG22" s="883"/>
      <c r="AH22" s="883"/>
      <c r="AI22" s="883"/>
      <c r="AJ22" s="883"/>
      <c r="AK22" s="883" t="s">
        <v>87</v>
      </c>
      <c r="AL22" s="883"/>
      <c r="AM22" s="883"/>
      <c r="AN22" s="883"/>
      <c r="AO22" s="883"/>
      <c r="AP22" s="883" t="s">
        <v>88</v>
      </c>
      <c r="AQ22" s="883"/>
      <c r="AR22" s="883"/>
      <c r="AS22" s="883"/>
      <c r="AT22" s="883"/>
      <c r="AU22" s="884" t="s">
        <v>89</v>
      </c>
      <c r="AV22" s="885"/>
      <c r="AW22" s="885"/>
      <c r="AX22" s="885"/>
      <c r="AY22" s="886"/>
    </row>
    <row r="23" spans="2:51" ht="28.5" customHeight="1">
      <c r="B23" s="308"/>
      <c r="C23" s="309"/>
      <c r="D23" s="309"/>
      <c r="E23" s="309"/>
      <c r="F23" s="309"/>
      <c r="G23" s="310"/>
      <c r="H23" s="853" t="s">
        <v>511</v>
      </c>
      <c r="I23" s="1804"/>
      <c r="J23" s="1804"/>
      <c r="K23" s="1804"/>
      <c r="L23" s="1804"/>
      <c r="M23" s="1804"/>
      <c r="N23" s="1804"/>
      <c r="O23" s="1804"/>
      <c r="P23" s="1804"/>
      <c r="Q23" s="1804"/>
      <c r="R23" s="1804"/>
      <c r="S23" s="1804"/>
      <c r="T23" s="1804"/>
      <c r="U23" s="1804"/>
      <c r="V23" s="1804"/>
      <c r="W23" s="1804"/>
      <c r="X23" s="1804"/>
      <c r="Y23" s="1805"/>
      <c r="Z23" s="859" t="s">
        <v>80</v>
      </c>
      <c r="AA23" s="860"/>
      <c r="AB23" s="861"/>
      <c r="AC23" s="1809"/>
      <c r="AD23" s="1810"/>
      <c r="AE23" s="1811"/>
      <c r="AF23" s="1815"/>
      <c r="AG23" s="1816"/>
      <c r="AH23" s="1816"/>
      <c r="AI23" s="1816"/>
      <c r="AJ23" s="1817"/>
      <c r="AK23" s="1818" t="s">
        <v>512</v>
      </c>
      <c r="AL23" s="1819"/>
      <c r="AM23" s="1819"/>
      <c r="AN23" s="1819"/>
      <c r="AO23" s="1819"/>
      <c r="AP23" s="1819"/>
      <c r="AQ23" s="1819"/>
      <c r="AR23" s="1819"/>
      <c r="AS23" s="1819"/>
      <c r="AT23" s="1820"/>
      <c r="AU23" s="834" t="s">
        <v>545</v>
      </c>
      <c r="AV23" s="258"/>
      <c r="AW23" s="258"/>
      <c r="AX23" s="258"/>
      <c r="AY23" s="835"/>
    </row>
    <row r="24" spans="2:51" ht="18" customHeight="1">
      <c r="B24" s="724"/>
      <c r="C24" s="716"/>
      <c r="D24" s="716"/>
      <c r="E24" s="716"/>
      <c r="F24" s="716"/>
      <c r="G24" s="875"/>
      <c r="H24" s="1806"/>
      <c r="I24" s="1807"/>
      <c r="J24" s="1807"/>
      <c r="K24" s="1807"/>
      <c r="L24" s="1807"/>
      <c r="M24" s="1807"/>
      <c r="N24" s="1807"/>
      <c r="O24" s="1807"/>
      <c r="P24" s="1807"/>
      <c r="Q24" s="1807"/>
      <c r="R24" s="1807"/>
      <c r="S24" s="1807"/>
      <c r="T24" s="1807"/>
      <c r="U24" s="1807"/>
      <c r="V24" s="1807"/>
      <c r="W24" s="1807"/>
      <c r="X24" s="1807"/>
      <c r="Y24" s="1808"/>
      <c r="Z24" s="862"/>
      <c r="AA24" s="863"/>
      <c r="AB24" s="864"/>
      <c r="AC24" s="1812"/>
      <c r="AD24" s="1813"/>
      <c r="AE24" s="1814"/>
      <c r="AF24" s="1821"/>
      <c r="AG24" s="961"/>
      <c r="AH24" s="961"/>
      <c r="AI24" s="961"/>
      <c r="AJ24" s="962"/>
      <c r="AK24" s="963" t="s">
        <v>546</v>
      </c>
      <c r="AL24" s="961"/>
      <c r="AM24" s="961"/>
      <c r="AN24" s="961"/>
      <c r="AO24" s="962"/>
      <c r="AP24" s="963" t="s">
        <v>546</v>
      </c>
      <c r="AQ24" s="961"/>
      <c r="AR24" s="961"/>
      <c r="AS24" s="961"/>
      <c r="AT24" s="962"/>
      <c r="AU24" s="963" t="s">
        <v>547</v>
      </c>
      <c r="AV24" s="961"/>
      <c r="AW24" s="961"/>
      <c r="AX24" s="961"/>
      <c r="AY24" s="964"/>
    </row>
    <row r="25" spans="2:51" ht="63.75" customHeight="1">
      <c r="B25" s="842" t="s">
        <v>16</v>
      </c>
      <c r="C25" s="843"/>
      <c r="D25" s="843"/>
      <c r="E25" s="843"/>
      <c r="F25" s="843"/>
      <c r="G25" s="843"/>
      <c r="H25" s="1779" t="s">
        <v>709</v>
      </c>
      <c r="I25" s="1780"/>
      <c r="J25" s="1780"/>
      <c r="K25" s="1780"/>
      <c r="L25" s="1780"/>
      <c r="M25" s="1780"/>
      <c r="N25" s="1780"/>
      <c r="O25" s="1780"/>
      <c r="P25" s="1780"/>
      <c r="Q25" s="1780"/>
      <c r="R25" s="1780"/>
      <c r="S25" s="1780"/>
      <c r="T25" s="1780"/>
      <c r="U25" s="1780"/>
      <c r="V25" s="1780"/>
      <c r="W25" s="1780"/>
      <c r="X25" s="1780"/>
      <c r="Y25" s="1781"/>
      <c r="Z25" s="847" t="s">
        <v>17</v>
      </c>
      <c r="AA25" s="848"/>
      <c r="AB25" s="849"/>
      <c r="AC25" s="1782" t="s">
        <v>548</v>
      </c>
      <c r="AD25" s="1782"/>
      <c r="AE25" s="1782"/>
      <c r="AF25" s="1782"/>
      <c r="AG25" s="1782"/>
      <c r="AH25" s="1782"/>
      <c r="AI25" s="1782"/>
      <c r="AJ25" s="1782"/>
      <c r="AK25" s="1782"/>
      <c r="AL25" s="1782"/>
      <c r="AM25" s="1782"/>
      <c r="AN25" s="1782"/>
      <c r="AO25" s="1782"/>
      <c r="AP25" s="1782"/>
      <c r="AQ25" s="1782"/>
      <c r="AR25" s="1782"/>
      <c r="AS25" s="1782"/>
      <c r="AT25" s="1782"/>
      <c r="AU25" s="1782"/>
      <c r="AV25" s="1782"/>
      <c r="AW25" s="1782"/>
      <c r="AX25" s="1782"/>
      <c r="AY25" s="1783"/>
    </row>
    <row r="26" spans="2:51" ht="23.1" customHeight="1">
      <c r="B26" s="335" t="s">
        <v>99</v>
      </c>
      <c r="C26" s="336"/>
      <c r="D26" s="341" t="s">
        <v>23</v>
      </c>
      <c r="E26" s="342"/>
      <c r="F26" s="342"/>
      <c r="G26" s="342"/>
      <c r="H26" s="342"/>
      <c r="I26" s="342"/>
      <c r="J26" s="342"/>
      <c r="K26" s="342"/>
      <c r="L26" s="343"/>
      <c r="M26" s="344" t="s">
        <v>92</v>
      </c>
      <c r="N26" s="344"/>
      <c r="O26" s="344"/>
      <c r="P26" s="344"/>
      <c r="Q26" s="344"/>
      <c r="R26" s="344"/>
      <c r="S26" s="1784" t="s">
        <v>513</v>
      </c>
      <c r="T26" s="345"/>
      <c r="U26" s="345"/>
      <c r="V26" s="345"/>
      <c r="W26" s="345"/>
      <c r="X26" s="345"/>
      <c r="Y26" s="346" t="s">
        <v>42</v>
      </c>
      <c r="Z26" s="342"/>
      <c r="AA26" s="342"/>
      <c r="AB26" s="342"/>
      <c r="AC26" s="342"/>
      <c r="AD26" s="342"/>
      <c r="AE26" s="342"/>
      <c r="AF26" s="342"/>
      <c r="AG26" s="342"/>
      <c r="AH26" s="342"/>
      <c r="AI26" s="342"/>
      <c r="AJ26" s="342"/>
      <c r="AK26" s="342"/>
      <c r="AL26" s="342"/>
      <c r="AM26" s="342"/>
      <c r="AN26" s="342"/>
      <c r="AO26" s="342"/>
      <c r="AP26" s="342"/>
      <c r="AQ26" s="342"/>
      <c r="AR26" s="342"/>
      <c r="AS26" s="342"/>
      <c r="AT26" s="342"/>
      <c r="AU26" s="342"/>
      <c r="AV26" s="342"/>
      <c r="AW26" s="342"/>
      <c r="AX26" s="342"/>
      <c r="AY26" s="347"/>
    </row>
    <row r="27" spans="2:51" ht="38.25" customHeight="1">
      <c r="B27" s="337"/>
      <c r="C27" s="338"/>
      <c r="D27" s="1785" t="s">
        <v>520</v>
      </c>
      <c r="E27" s="1786"/>
      <c r="F27" s="1786"/>
      <c r="G27" s="1786"/>
      <c r="H27" s="1786"/>
      <c r="I27" s="1786"/>
      <c r="J27" s="1786"/>
      <c r="K27" s="1786"/>
      <c r="L27" s="1787"/>
      <c r="M27" s="354">
        <v>1125</v>
      </c>
      <c r="N27" s="354"/>
      <c r="O27" s="354"/>
      <c r="P27" s="354"/>
      <c r="Q27" s="354"/>
      <c r="R27" s="354"/>
      <c r="S27" s="354">
        <v>877</v>
      </c>
      <c r="T27" s="354"/>
      <c r="U27" s="354"/>
      <c r="V27" s="354"/>
      <c r="W27" s="354"/>
      <c r="X27" s="354"/>
      <c r="Y27" s="1796"/>
      <c r="Z27" s="1797"/>
      <c r="AA27" s="1797"/>
      <c r="AB27" s="1797"/>
      <c r="AC27" s="1797"/>
      <c r="AD27" s="1797"/>
      <c r="AE27" s="1797"/>
      <c r="AF27" s="1797"/>
      <c r="AG27" s="1797"/>
      <c r="AH27" s="1797"/>
      <c r="AI27" s="1797"/>
      <c r="AJ27" s="1797"/>
      <c r="AK27" s="1797"/>
      <c r="AL27" s="1797"/>
      <c r="AM27" s="1797"/>
      <c r="AN27" s="1797"/>
      <c r="AO27" s="1797"/>
      <c r="AP27" s="1797"/>
      <c r="AQ27" s="1797"/>
      <c r="AR27" s="1797"/>
      <c r="AS27" s="1797"/>
      <c r="AT27" s="1797"/>
      <c r="AU27" s="1797"/>
      <c r="AV27" s="1797"/>
      <c r="AW27" s="1797"/>
      <c r="AX27" s="1797"/>
      <c r="AY27" s="1798"/>
    </row>
    <row r="28" spans="2:51" ht="24" customHeight="1">
      <c r="B28" s="337"/>
      <c r="C28" s="338"/>
      <c r="D28" s="1799" t="s">
        <v>521</v>
      </c>
      <c r="E28" s="1800"/>
      <c r="F28" s="1800"/>
      <c r="G28" s="1800"/>
      <c r="H28" s="1800"/>
      <c r="I28" s="1800"/>
      <c r="J28" s="1800"/>
      <c r="K28" s="1800"/>
      <c r="L28" s="1801"/>
      <c r="M28" s="324">
        <v>131</v>
      </c>
      <c r="N28" s="324"/>
      <c r="O28" s="324"/>
      <c r="P28" s="324"/>
      <c r="Q28" s="324"/>
      <c r="R28" s="324"/>
      <c r="S28" s="324">
        <v>222</v>
      </c>
      <c r="T28" s="324"/>
      <c r="U28" s="324"/>
      <c r="V28" s="324"/>
      <c r="W28" s="324"/>
      <c r="X28" s="324"/>
      <c r="Y28" s="1793"/>
      <c r="Z28" s="1794"/>
      <c r="AA28" s="1794"/>
      <c r="AB28" s="1794"/>
      <c r="AC28" s="1794"/>
      <c r="AD28" s="1794"/>
      <c r="AE28" s="1794"/>
      <c r="AF28" s="1794"/>
      <c r="AG28" s="1794"/>
      <c r="AH28" s="1794"/>
      <c r="AI28" s="1794"/>
      <c r="AJ28" s="1794"/>
      <c r="AK28" s="1794"/>
      <c r="AL28" s="1794"/>
      <c r="AM28" s="1794"/>
      <c r="AN28" s="1794"/>
      <c r="AO28" s="1794"/>
      <c r="AP28" s="1794"/>
      <c r="AQ28" s="1794"/>
      <c r="AR28" s="1794"/>
      <c r="AS28" s="1794"/>
      <c r="AT28" s="1794"/>
      <c r="AU28" s="1794"/>
      <c r="AV28" s="1794"/>
      <c r="AW28" s="1794"/>
      <c r="AX28" s="1794"/>
      <c r="AY28" s="1795"/>
    </row>
    <row r="29" spans="2:51" ht="21" customHeight="1">
      <c r="B29" s="337"/>
      <c r="C29" s="338"/>
      <c r="D29" s="1788"/>
      <c r="E29" s="1789"/>
      <c r="F29" s="1789"/>
      <c r="G29" s="1789"/>
      <c r="H29" s="1789"/>
      <c r="I29" s="1789"/>
      <c r="J29" s="1789"/>
      <c r="K29" s="1789"/>
      <c r="L29" s="1790"/>
      <c r="M29" s="1791" t="s">
        <v>549</v>
      </c>
      <c r="N29" s="1792"/>
      <c r="O29" s="1792"/>
      <c r="P29" s="1792"/>
      <c r="Q29" s="1792"/>
      <c r="R29" s="1792"/>
      <c r="S29" s="324"/>
      <c r="T29" s="324"/>
      <c r="U29" s="324"/>
      <c r="V29" s="324"/>
      <c r="W29" s="324"/>
      <c r="X29" s="324"/>
      <c r="Y29" s="1793"/>
      <c r="Z29" s="1794"/>
      <c r="AA29" s="1794"/>
      <c r="AB29" s="1794"/>
      <c r="AC29" s="1794"/>
      <c r="AD29" s="1794"/>
      <c r="AE29" s="1794"/>
      <c r="AF29" s="1794"/>
      <c r="AG29" s="1794"/>
      <c r="AH29" s="1794"/>
      <c r="AI29" s="1794"/>
      <c r="AJ29" s="1794"/>
      <c r="AK29" s="1794"/>
      <c r="AL29" s="1794"/>
      <c r="AM29" s="1794"/>
      <c r="AN29" s="1794"/>
      <c r="AO29" s="1794"/>
      <c r="AP29" s="1794"/>
      <c r="AQ29" s="1794"/>
      <c r="AR29" s="1794"/>
      <c r="AS29" s="1794"/>
      <c r="AT29" s="1794"/>
      <c r="AU29" s="1794"/>
      <c r="AV29" s="1794"/>
      <c r="AW29" s="1794"/>
      <c r="AX29" s="1794"/>
      <c r="AY29" s="1795"/>
    </row>
    <row r="30" spans="2:51" ht="21" customHeight="1">
      <c r="B30" s="337"/>
      <c r="C30" s="338"/>
      <c r="D30" s="1776" t="s">
        <v>549</v>
      </c>
      <c r="E30" s="1777"/>
      <c r="F30" s="1777"/>
      <c r="G30" s="1777"/>
      <c r="H30" s="1777"/>
      <c r="I30" s="1777"/>
      <c r="J30" s="1777"/>
      <c r="K30" s="1777"/>
      <c r="L30" s="1778"/>
      <c r="M30" s="1775" t="s">
        <v>549</v>
      </c>
      <c r="N30" s="324"/>
      <c r="O30" s="324"/>
      <c r="P30" s="324"/>
      <c r="Q30" s="324"/>
      <c r="R30" s="324"/>
      <c r="S30" s="324"/>
      <c r="T30" s="324"/>
      <c r="U30" s="324"/>
      <c r="V30" s="324"/>
      <c r="W30" s="324"/>
      <c r="X30" s="324"/>
      <c r="Y30" s="1769" t="s">
        <v>550</v>
      </c>
      <c r="Z30" s="1770"/>
      <c r="AA30" s="1770"/>
      <c r="AB30" s="1770"/>
      <c r="AC30" s="1770"/>
      <c r="AD30" s="1770"/>
      <c r="AE30" s="1770"/>
      <c r="AF30" s="1770"/>
      <c r="AG30" s="1770"/>
      <c r="AH30" s="1770"/>
      <c r="AI30" s="1770"/>
      <c r="AJ30" s="1770"/>
      <c r="AK30" s="1770"/>
      <c r="AL30" s="1770"/>
      <c r="AM30" s="1770"/>
      <c r="AN30" s="1770"/>
      <c r="AO30" s="1770"/>
      <c r="AP30" s="1770"/>
      <c r="AQ30" s="1770"/>
      <c r="AR30" s="1770"/>
      <c r="AS30" s="1770"/>
      <c r="AT30" s="1770"/>
      <c r="AU30" s="1770"/>
      <c r="AV30" s="1770"/>
      <c r="AW30" s="1770"/>
      <c r="AX30" s="1770"/>
      <c r="AY30" s="1771"/>
    </row>
    <row r="31" spans="2:51" ht="21" customHeight="1">
      <c r="B31" s="337"/>
      <c r="C31" s="338"/>
      <c r="D31" s="1772" t="s">
        <v>549</v>
      </c>
      <c r="E31" s="1773"/>
      <c r="F31" s="1773"/>
      <c r="G31" s="1773"/>
      <c r="H31" s="1773"/>
      <c r="I31" s="1773"/>
      <c r="J31" s="1773"/>
      <c r="K31" s="1773"/>
      <c r="L31" s="1774"/>
      <c r="M31" s="1775" t="s">
        <v>549</v>
      </c>
      <c r="N31" s="324"/>
      <c r="O31" s="324"/>
      <c r="P31" s="324"/>
      <c r="Q31" s="324"/>
      <c r="R31" s="324"/>
      <c r="S31" s="324"/>
      <c r="T31" s="324"/>
      <c r="U31" s="324"/>
      <c r="V31" s="324"/>
      <c r="W31" s="324"/>
      <c r="X31" s="324"/>
      <c r="Y31" s="1769" t="s">
        <v>550</v>
      </c>
      <c r="Z31" s="1770"/>
      <c r="AA31" s="1770"/>
      <c r="AB31" s="1770"/>
      <c r="AC31" s="1770"/>
      <c r="AD31" s="1770"/>
      <c r="AE31" s="1770"/>
      <c r="AF31" s="1770"/>
      <c r="AG31" s="1770"/>
      <c r="AH31" s="1770"/>
      <c r="AI31" s="1770"/>
      <c r="AJ31" s="1770"/>
      <c r="AK31" s="1770"/>
      <c r="AL31" s="1770"/>
      <c r="AM31" s="1770"/>
      <c r="AN31" s="1770"/>
      <c r="AO31" s="1770"/>
      <c r="AP31" s="1770"/>
      <c r="AQ31" s="1770"/>
      <c r="AR31" s="1770"/>
      <c r="AS31" s="1770"/>
      <c r="AT31" s="1770"/>
      <c r="AU31" s="1770"/>
      <c r="AV31" s="1770"/>
      <c r="AW31" s="1770"/>
      <c r="AX31" s="1770"/>
      <c r="AY31" s="1771"/>
    </row>
    <row r="32" spans="2:51" ht="21" customHeight="1">
      <c r="B32" s="337"/>
      <c r="C32" s="338"/>
      <c r="D32" s="1776" t="s">
        <v>549</v>
      </c>
      <c r="E32" s="1777"/>
      <c r="F32" s="1777"/>
      <c r="G32" s="1777"/>
      <c r="H32" s="1777"/>
      <c r="I32" s="1777"/>
      <c r="J32" s="1777"/>
      <c r="K32" s="1777"/>
      <c r="L32" s="1778"/>
      <c r="M32" s="1775" t="s">
        <v>549</v>
      </c>
      <c r="N32" s="324"/>
      <c r="O32" s="324"/>
      <c r="P32" s="324"/>
      <c r="Q32" s="324"/>
      <c r="R32" s="324"/>
      <c r="S32" s="324"/>
      <c r="T32" s="324"/>
      <c r="U32" s="324"/>
      <c r="V32" s="324"/>
      <c r="W32" s="324"/>
      <c r="X32" s="324"/>
      <c r="Y32" s="1769"/>
      <c r="Z32" s="1770"/>
      <c r="AA32" s="1770"/>
      <c r="AB32" s="1770"/>
      <c r="AC32" s="1770"/>
      <c r="AD32" s="1770"/>
      <c r="AE32" s="1770"/>
      <c r="AF32" s="1770"/>
      <c r="AG32" s="1770"/>
      <c r="AH32" s="1770"/>
      <c r="AI32" s="1770"/>
      <c r="AJ32" s="1770"/>
      <c r="AK32" s="1770"/>
      <c r="AL32" s="1770"/>
      <c r="AM32" s="1770"/>
      <c r="AN32" s="1770"/>
      <c r="AO32" s="1770"/>
      <c r="AP32" s="1770"/>
      <c r="AQ32" s="1770"/>
      <c r="AR32" s="1770"/>
      <c r="AS32" s="1770"/>
      <c r="AT32" s="1770"/>
      <c r="AU32" s="1770"/>
      <c r="AV32" s="1770"/>
      <c r="AW32" s="1770"/>
      <c r="AX32" s="1770"/>
      <c r="AY32" s="1771"/>
    </row>
    <row r="33" spans="1:51" ht="21" customHeight="1">
      <c r="B33" s="337"/>
      <c r="C33" s="338"/>
      <c r="D33" s="1772" t="s">
        <v>549</v>
      </c>
      <c r="E33" s="1773"/>
      <c r="F33" s="1773"/>
      <c r="G33" s="1773"/>
      <c r="H33" s="1773"/>
      <c r="I33" s="1773"/>
      <c r="J33" s="1773"/>
      <c r="K33" s="1773"/>
      <c r="L33" s="1774"/>
      <c r="M33" s="1775" t="s">
        <v>549</v>
      </c>
      <c r="N33" s="324"/>
      <c r="O33" s="324"/>
      <c r="P33" s="324"/>
      <c r="Q33" s="324"/>
      <c r="R33" s="324"/>
      <c r="S33" s="324"/>
      <c r="T33" s="324"/>
      <c r="U33" s="324"/>
      <c r="V33" s="324"/>
      <c r="W33" s="324"/>
      <c r="X33" s="324"/>
      <c r="Y33" s="1769"/>
      <c r="Z33" s="1770"/>
      <c r="AA33" s="1770"/>
      <c r="AB33" s="1770"/>
      <c r="AC33" s="1770"/>
      <c r="AD33" s="1770"/>
      <c r="AE33" s="1770"/>
      <c r="AF33" s="1770"/>
      <c r="AG33" s="1770"/>
      <c r="AH33" s="1770"/>
      <c r="AI33" s="1770"/>
      <c r="AJ33" s="1770"/>
      <c r="AK33" s="1770"/>
      <c r="AL33" s="1770"/>
      <c r="AM33" s="1770"/>
      <c r="AN33" s="1770"/>
      <c r="AO33" s="1770"/>
      <c r="AP33" s="1770"/>
      <c r="AQ33" s="1770"/>
      <c r="AR33" s="1770"/>
      <c r="AS33" s="1770"/>
      <c r="AT33" s="1770"/>
      <c r="AU33" s="1770"/>
      <c r="AV33" s="1770"/>
      <c r="AW33" s="1770"/>
      <c r="AX33" s="1770"/>
      <c r="AY33" s="1771"/>
    </row>
    <row r="34" spans="1:51" ht="21" customHeight="1">
      <c r="B34" s="337"/>
      <c r="C34" s="338"/>
      <c r="D34" s="1772" t="s">
        <v>549</v>
      </c>
      <c r="E34" s="1773"/>
      <c r="F34" s="1773"/>
      <c r="G34" s="1773"/>
      <c r="H34" s="1773"/>
      <c r="I34" s="1773"/>
      <c r="J34" s="1773"/>
      <c r="K34" s="1773"/>
      <c r="L34" s="1774"/>
      <c r="M34" s="1775" t="s">
        <v>549</v>
      </c>
      <c r="N34" s="324"/>
      <c r="O34" s="324"/>
      <c r="P34" s="324"/>
      <c r="Q34" s="324"/>
      <c r="R34" s="324"/>
      <c r="S34" s="324"/>
      <c r="T34" s="324"/>
      <c r="U34" s="324"/>
      <c r="V34" s="324"/>
      <c r="W34" s="324"/>
      <c r="X34" s="324"/>
      <c r="Y34" s="1769" t="s">
        <v>550</v>
      </c>
      <c r="Z34" s="1770"/>
      <c r="AA34" s="1770"/>
      <c r="AB34" s="1770"/>
      <c r="AC34" s="1770"/>
      <c r="AD34" s="1770"/>
      <c r="AE34" s="1770"/>
      <c r="AF34" s="1770"/>
      <c r="AG34" s="1770"/>
      <c r="AH34" s="1770"/>
      <c r="AI34" s="1770"/>
      <c r="AJ34" s="1770"/>
      <c r="AK34" s="1770"/>
      <c r="AL34" s="1770"/>
      <c r="AM34" s="1770"/>
      <c r="AN34" s="1770"/>
      <c r="AO34" s="1770"/>
      <c r="AP34" s="1770"/>
      <c r="AQ34" s="1770"/>
      <c r="AR34" s="1770"/>
      <c r="AS34" s="1770"/>
      <c r="AT34" s="1770"/>
      <c r="AU34" s="1770"/>
      <c r="AV34" s="1770"/>
      <c r="AW34" s="1770"/>
      <c r="AX34" s="1770"/>
      <c r="AY34" s="1771"/>
    </row>
    <row r="35" spans="1:51" ht="22.5" customHeight="1">
      <c r="B35" s="339"/>
      <c r="C35" s="340"/>
      <c r="D35" s="361" t="s">
        <v>26</v>
      </c>
      <c r="E35" s="362"/>
      <c r="F35" s="362"/>
      <c r="G35" s="362"/>
      <c r="H35" s="362"/>
      <c r="I35" s="362"/>
      <c r="J35" s="362"/>
      <c r="K35" s="362"/>
      <c r="L35" s="363"/>
      <c r="M35" s="923">
        <f>SUM(M27:R34)</f>
        <v>1256</v>
      </c>
      <c r="N35" s="923"/>
      <c r="O35" s="923"/>
      <c r="P35" s="923"/>
      <c r="Q35" s="923"/>
      <c r="R35" s="923"/>
      <c r="S35" s="923">
        <f>SUM(S27:X34)</f>
        <v>1099</v>
      </c>
      <c r="T35" s="923"/>
      <c r="U35" s="923"/>
      <c r="V35" s="923"/>
      <c r="W35" s="923"/>
      <c r="X35" s="923"/>
      <c r="Y35" s="367"/>
      <c r="Z35" s="368"/>
      <c r="AA35" s="368"/>
      <c r="AB35" s="368"/>
      <c r="AC35" s="368"/>
      <c r="AD35" s="368"/>
      <c r="AE35" s="368"/>
      <c r="AF35" s="368"/>
      <c r="AG35" s="368"/>
      <c r="AH35" s="368"/>
      <c r="AI35" s="368"/>
      <c r="AJ35" s="368"/>
      <c r="AK35" s="368"/>
      <c r="AL35" s="368"/>
      <c r="AM35" s="368"/>
      <c r="AN35" s="368"/>
      <c r="AO35" s="368"/>
      <c r="AP35" s="368"/>
      <c r="AQ35" s="368"/>
      <c r="AR35" s="368"/>
      <c r="AS35" s="368"/>
      <c r="AT35" s="368"/>
      <c r="AU35" s="368"/>
      <c r="AV35" s="368"/>
      <c r="AW35" s="368"/>
      <c r="AX35" s="368"/>
      <c r="AY35" s="369"/>
    </row>
    <row r="36" spans="1:51" ht="18" customHeight="1">
      <c r="A36" s="1"/>
      <c r="B36" s="6"/>
      <c r="C36" s="6"/>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row>
    <row r="37" spans="1:51" ht="18" customHeight="1" thickBot="1">
      <c r="A37" s="1"/>
      <c r="B37" s="2"/>
      <c r="C37" s="2"/>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row>
    <row r="38" spans="1:51" ht="21" hidden="1" customHeight="1">
      <c r="B38" s="806" t="s">
        <v>18</v>
      </c>
      <c r="C38" s="807"/>
      <c r="D38" s="715" t="s">
        <v>19</v>
      </c>
      <c r="E38" s="716"/>
      <c r="F38" s="716"/>
      <c r="G38" s="716"/>
      <c r="H38" s="716"/>
      <c r="I38" s="716"/>
      <c r="J38" s="716"/>
      <c r="K38" s="716"/>
      <c r="L38" s="716"/>
      <c r="M38" s="716"/>
      <c r="N38" s="716"/>
      <c r="O38" s="716"/>
      <c r="P38" s="716"/>
      <c r="Q38" s="716"/>
      <c r="R38" s="716"/>
      <c r="S38" s="716"/>
      <c r="T38" s="716"/>
      <c r="U38" s="716"/>
      <c r="V38" s="716"/>
      <c r="W38" s="716"/>
      <c r="X38" s="716"/>
      <c r="Y38" s="716"/>
      <c r="Z38" s="716"/>
      <c r="AA38" s="716"/>
      <c r="AB38" s="716"/>
      <c r="AC38" s="716"/>
      <c r="AD38" s="716"/>
      <c r="AE38" s="716"/>
      <c r="AF38" s="716"/>
      <c r="AG38" s="716"/>
      <c r="AH38" s="716"/>
      <c r="AI38" s="716"/>
      <c r="AJ38" s="716"/>
      <c r="AK38" s="716"/>
      <c r="AL38" s="716"/>
      <c r="AM38" s="716"/>
      <c r="AN38" s="716"/>
      <c r="AO38" s="716"/>
      <c r="AP38" s="716"/>
      <c r="AQ38" s="716"/>
      <c r="AR38" s="716"/>
      <c r="AS38" s="716"/>
      <c r="AT38" s="716"/>
      <c r="AU38" s="716"/>
      <c r="AV38" s="716"/>
      <c r="AW38" s="716"/>
      <c r="AX38" s="716"/>
      <c r="AY38" s="717"/>
    </row>
    <row r="39" spans="1:51" ht="203.25" hidden="1" customHeight="1">
      <c r="B39" s="806"/>
      <c r="C39" s="807"/>
      <c r="D39" s="810" t="s">
        <v>20</v>
      </c>
      <c r="E39" s="811"/>
      <c r="F39" s="811"/>
      <c r="G39" s="811"/>
      <c r="H39" s="811"/>
      <c r="I39" s="811"/>
      <c r="J39" s="811"/>
      <c r="K39" s="811"/>
      <c r="L39" s="811"/>
      <c r="M39" s="811"/>
      <c r="N39" s="811"/>
      <c r="O39" s="811"/>
      <c r="P39" s="811"/>
      <c r="Q39" s="811"/>
      <c r="R39" s="811"/>
      <c r="S39" s="811"/>
      <c r="T39" s="811"/>
      <c r="U39" s="811"/>
      <c r="V39" s="811"/>
      <c r="W39" s="811"/>
      <c r="X39" s="811"/>
      <c r="Y39" s="811"/>
      <c r="Z39" s="811"/>
      <c r="AA39" s="811"/>
      <c r="AB39" s="811"/>
      <c r="AC39" s="811"/>
      <c r="AD39" s="811"/>
      <c r="AE39" s="811"/>
      <c r="AF39" s="811"/>
      <c r="AG39" s="811"/>
      <c r="AH39" s="811"/>
      <c r="AI39" s="811"/>
      <c r="AJ39" s="811"/>
      <c r="AK39" s="811"/>
      <c r="AL39" s="811"/>
      <c r="AM39" s="811"/>
      <c r="AN39" s="811"/>
      <c r="AO39" s="811"/>
      <c r="AP39" s="811"/>
      <c r="AQ39" s="811"/>
      <c r="AR39" s="811"/>
      <c r="AS39" s="811"/>
      <c r="AT39" s="811"/>
      <c r="AU39" s="811"/>
      <c r="AV39" s="811"/>
      <c r="AW39" s="811"/>
      <c r="AX39" s="811"/>
      <c r="AY39" s="812"/>
    </row>
    <row r="40" spans="1:51" ht="20.25" hidden="1" customHeight="1">
      <c r="B40" s="806"/>
      <c r="C40" s="807"/>
      <c r="D40" s="813" t="s">
        <v>21</v>
      </c>
      <c r="E40" s="814"/>
      <c r="F40" s="814"/>
      <c r="G40" s="814"/>
      <c r="H40" s="814"/>
      <c r="I40" s="814"/>
      <c r="J40" s="814"/>
      <c r="K40" s="814"/>
      <c r="L40" s="814"/>
      <c r="M40" s="814"/>
      <c r="N40" s="814"/>
      <c r="O40" s="814"/>
      <c r="P40" s="814"/>
      <c r="Q40" s="814"/>
      <c r="R40" s="814"/>
      <c r="S40" s="814"/>
      <c r="T40" s="814"/>
      <c r="U40" s="814"/>
      <c r="V40" s="814"/>
      <c r="W40" s="814"/>
      <c r="X40" s="814"/>
      <c r="Y40" s="814"/>
      <c r="Z40" s="814"/>
      <c r="AA40" s="814"/>
      <c r="AB40" s="814"/>
      <c r="AC40" s="814"/>
      <c r="AD40" s="814"/>
      <c r="AE40" s="814"/>
      <c r="AF40" s="814"/>
      <c r="AG40" s="814"/>
      <c r="AH40" s="814"/>
      <c r="AI40" s="814"/>
      <c r="AJ40" s="814"/>
      <c r="AK40" s="814"/>
      <c r="AL40" s="814"/>
      <c r="AM40" s="814"/>
      <c r="AN40" s="814"/>
      <c r="AO40" s="814"/>
      <c r="AP40" s="814"/>
      <c r="AQ40" s="814"/>
      <c r="AR40" s="814"/>
      <c r="AS40" s="814"/>
      <c r="AT40" s="814"/>
      <c r="AU40" s="814"/>
      <c r="AV40" s="814"/>
      <c r="AW40" s="814"/>
      <c r="AX40" s="814"/>
      <c r="AY40" s="815"/>
    </row>
    <row r="41" spans="1:51" ht="100.5" hidden="1" customHeight="1" thickBot="1">
      <c r="B41" s="808"/>
      <c r="C41" s="809"/>
      <c r="D41" s="816"/>
      <c r="E41" s="817"/>
      <c r="F41" s="817"/>
      <c r="G41" s="817"/>
      <c r="H41" s="817"/>
      <c r="I41" s="817"/>
      <c r="J41" s="817"/>
      <c r="K41" s="817"/>
      <c r="L41" s="817"/>
      <c r="M41" s="817"/>
      <c r="N41" s="817"/>
      <c r="O41" s="817"/>
      <c r="P41" s="817"/>
      <c r="Q41" s="817"/>
      <c r="R41" s="817"/>
      <c r="S41" s="817"/>
      <c r="T41" s="817"/>
      <c r="U41" s="817"/>
      <c r="V41" s="817"/>
      <c r="W41" s="817"/>
      <c r="X41" s="817"/>
      <c r="Y41" s="817"/>
      <c r="Z41" s="817"/>
      <c r="AA41" s="817"/>
      <c r="AB41" s="817"/>
      <c r="AC41" s="817"/>
      <c r="AD41" s="817"/>
      <c r="AE41" s="817"/>
      <c r="AF41" s="817"/>
      <c r="AG41" s="817"/>
      <c r="AH41" s="817"/>
      <c r="AI41" s="817"/>
      <c r="AJ41" s="817"/>
      <c r="AK41" s="817"/>
      <c r="AL41" s="817"/>
      <c r="AM41" s="817"/>
      <c r="AN41" s="817"/>
      <c r="AO41" s="817"/>
      <c r="AP41" s="817"/>
      <c r="AQ41" s="817"/>
      <c r="AR41" s="817"/>
      <c r="AS41" s="817"/>
      <c r="AT41" s="817"/>
      <c r="AU41" s="817"/>
      <c r="AV41" s="817"/>
      <c r="AW41" s="817"/>
      <c r="AX41" s="817"/>
      <c r="AY41" s="818"/>
    </row>
    <row r="42" spans="1:51" ht="21" hidden="1" customHeight="1">
      <c r="A42" s="4"/>
      <c r="B42" s="16"/>
      <c r="C42" s="17"/>
      <c r="D42" s="819" t="s">
        <v>22</v>
      </c>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c r="AI42" s="820"/>
      <c r="AJ42" s="820"/>
      <c r="AK42" s="820"/>
      <c r="AL42" s="820"/>
      <c r="AM42" s="820"/>
      <c r="AN42" s="820"/>
      <c r="AO42" s="820"/>
      <c r="AP42" s="820"/>
      <c r="AQ42" s="820"/>
      <c r="AR42" s="820"/>
      <c r="AS42" s="820"/>
      <c r="AT42" s="820"/>
      <c r="AU42" s="820"/>
      <c r="AV42" s="820"/>
      <c r="AW42" s="820"/>
      <c r="AX42" s="820"/>
      <c r="AY42" s="821"/>
    </row>
    <row r="43" spans="1:51" ht="135.94999999999999" hidden="1" customHeight="1">
      <c r="A43" s="4"/>
      <c r="B43" s="18"/>
      <c r="C43" s="19"/>
      <c r="D43" s="784"/>
      <c r="E43" s="785"/>
      <c r="F43" s="785"/>
      <c r="G43" s="785"/>
      <c r="H43" s="785"/>
      <c r="I43" s="785"/>
      <c r="J43" s="785"/>
      <c r="K43" s="785"/>
      <c r="L43" s="785"/>
      <c r="M43" s="785"/>
      <c r="N43" s="785"/>
      <c r="O43" s="785"/>
      <c r="P43" s="785"/>
      <c r="Q43" s="785"/>
      <c r="R43" s="785"/>
      <c r="S43" s="785"/>
      <c r="T43" s="785"/>
      <c r="U43" s="785"/>
      <c r="V43" s="785"/>
      <c r="W43" s="785"/>
      <c r="X43" s="785"/>
      <c r="Y43" s="785"/>
      <c r="Z43" s="785"/>
      <c r="AA43" s="785"/>
      <c r="AB43" s="785"/>
      <c r="AC43" s="785"/>
      <c r="AD43" s="785"/>
      <c r="AE43" s="785"/>
      <c r="AF43" s="785"/>
      <c r="AG43" s="785"/>
      <c r="AH43" s="785"/>
      <c r="AI43" s="785"/>
      <c r="AJ43" s="785"/>
      <c r="AK43" s="785"/>
      <c r="AL43" s="785"/>
      <c r="AM43" s="785"/>
      <c r="AN43" s="785"/>
      <c r="AO43" s="785"/>
      <c r="AP43" s="785"/>
      <c r="AQ43" s="785"/>
      <c r="AR43" s="785"/>
      <c r="AS43" s="785"/>
      <c r="AT43" s="785"/>
      <c r="AU43" s="785"/>
      <c r="AV43" s="785"/>
      <c r="AW43" s="785"/>
      <c r="AX43" s="785"/>
      <c r="AY43" s="786"/>
    </row>
    <row r="44" spans="1:51" ht="21" customHeight="1">
      <c r="A44" s="4"/>
      <c r="B44" s="787" t="s">
        <v>64</v>
      </c>
      <c r="C44" s="788"/>
      <c r="D44" s="788"/>
      <c r="E44" s="788"/>
      <c r="F44" s="788"/>
      <c r="G44" s="788"/>
      <c r="H44" s="788"/>
      <c r="I44" s="788"/>
      <c r="J44" s="788"/>
      <c r="K44" s="788"/>
      <c r="L44" s="788"/>
      <c r="M44" s="788"/>
      <c r="N44" s="788"/>
      <c r="O44" s="788"/>
      <c r="P44" s="788"/>
      <c r="Q44" s="788"/>
      <c r="R44" s="788"/>
      <c r="S44" s="788"/>
      <c r="T44" s="788"/>
      <c r="U44" s="788"/>
      <c r="V44" s="788"/>
      <c r="W44" s="788"/>
      <c r="X44" s="788"/>
      <c r="Y44" s="788"/>
      <c r="Z44" s="788"/>
      <c r="AA44" s="788"/>
      <c r="AB44" s="788"/>
      <c r="AC44" s="788"/>
      <c r="AD44" s="788"/>
      <c r="AE44" s="788"/>
      <c r="AF44" s="788"/>
      <c r="AG44" s="788"/>
      <c r="AH44" s="788"/>
      <c r="AI44" s="788"/>
      <c r="AJ44" s="788"/>
      <c r="AK44" s="788"/>
      <c r="AL44" s="788"/>
      <c r="AM44" s="788"/>
      <c r="AN44" s="788"/>
      <c r="AO44" s="788"/>
      <c r="AP44" s="788"/>
      <c r="AQ44" s="788"/>
      <c r="AR44" s="788"/>
      <c r="AS44" s="788"/>
      <c r="AT44" s="788"/>
      <c r="AU44" s="788"/>
      <c r="AV44" s="788"/>
      <c r="AW44" s="788"/>
      <c r="AX44" s="788"/>
      <c r="AY44" s="789"/>
    </row>
    <row r="45" spans="1:51" ht="21" customHeight="1">
      <c r="A45" s="4"/>
      <c r="B45" s="18"/>
      <c r="C45" s="19"/>
      <c r="D45" s="790" t="s">
        <v>70</v>
      </c>
      <c r="E45" s="791"/>
      <c r="F45" s="791"/>
      <c r="G45" s="791"/>
      <c r="H45" s="792" t="s">
        <v>69</v>
      </c>
      <c r="I45" s="791"/>
      <c r="J45" s="791"/>
      <c r="K45" s="791"/>
      <c r="L45" s="791"/>
      <c r="M45" s="791"/>
      <c r="N45" s="791"/>
      <c r="O45" s="791"/>
      <c r="P45" s="791"/>
      <c r="Q45" s="791"/>
      <c r="R45" s="791"/>
      <c r="S45" s="791"/>
      <c r="T45" s="791"/>
      <c r="U45" s="791"/>
      <c r="V45" s="791"/>
      <c r="W45" s="791"/>
      <c r="X45" s="791"/>
      <c r="Y45" s="791"/>
      <c r="Z45" s="791"/>
      <c r="AA45" s="791"/>
      <c r="AB45" s="791"/>
      <c r="AC45" s="791"/>
      <c r="AD45" s="791"/>
      <c r="AE45" s="791"/>
      <c r="AF45" s="791"/>
      <c r="AG45" s="793"/>
      <c r="AH45" s="792" t="s">
        <v>93</v>
      </c>
      <c r="AI45" s="791"/>
      <c r="AJ45" s="791"/>
      <c r="AK45" s="791"/>
      <c r="AL45" s="791"/>
      <c r="AM45" s="791"/>
      <c r="AN45" s="791"/>
      <c r="AO45" s="791"/>
      <c r="AP45" s="791"/>
      <c r="AQ45" s="791"/>
      <c r="AR45" s="791"/>
      <c r="AS45" s="791"/>
      <c r="AT45" s="791"/>
      <c r="AU45" s="791"/>
      <c r="AV45" s="791"/>
      <c r="AW45" s="791"/>
      <c r="AX45" s="791"/>
      <c r="AY45" s="794"/>
    </row>
    <row r="46" spans="1:51" ht="26.25" customHeight="1">
      <c r="A46" s="4"/>
      <c r="B46" s="746" t="s">
        <v>52</v>
      </c>
      <c r="C46" s="747"/>
      <c r="D46" s="1745" t="s">
        <v>551</v>
      </c>
      <c r="E46" s="1746"/>
      <c r="F46" s="1746"/>
      <c r="G46" s="1747"/>
      <c r="H46" s="753" t="s">
        <v>63</v>
      </c>
      <c r="I46" s="571"/>
      <c r="J46" s="571"/>
      <c r="K46" s="571"/>
      <c r="L46" s="571"/>
      <c r="M46" s="571"/>
      <c r="N46" s="571"/>
      <c r="O46" s="571"/>
      <c r="P46" s="571"/>
      <c r="Q46" s="571"/>
      <c r="R46" s="571"/>
      <c r="S46" s="571"/>
      <c r="T46" s="571"/>
      <c r="U46" s="571"/>
      <c r="V46" s="571"/>
      <c r="W46" s="571"/>
      <c r="X46" s="571"/>
      <c r="Y46" s="571"/>
      <c r="Z46" s="571"/>
      <c r="AA46" s="571"/>
      <c r="AB46" s="571"/>
      <c r="AC46" s="571"/>
      <c r="AD46" s="571"/>
      <c r="AE46" s="571"/>
      <c r="AF46" s="571"/>
      <c r="AG46" s="572"/>
      <c r="AH46" s="1748" t="s">
        <v>514</v>
      </c>
      <c r="AI46" s="1749"/>
      <c r="AJ46" s="1749"/>
      <c r="AK46" s="1749"/>
      <c r="AL46" s="1749"/>
      <c r="AM46" s="1749"/>
      <c r="AN46" s="1749"/>
      <c r="AO46" s="1749"/>
      <c r="AP46" s="1749"/>
      <c r="AQ46" s="1749"/>
      <c r="AR46" s="1749"/>
      <c r="AS46" s="1749"/>
      <c r="AT46" s="1749"/>
      <c r="AU46" s="1749"/>
      <c r="AV46" s="1749"/>
      <c r="AW46" s="1749"/>
      <c r="AX46" s="1749"/>
      <c r="AY46" s="1750"/>
    </row>
    <row r="47" spans="1:51" ht="42.75" customHeight="1">
      <c r="A47" s="4"/>
      <c r="B47" s="748"/>
      <c r="C47" s="749"/>
      <c r="D47" s="1757" t="s">
        <v>551</v>
      </c>
      <c r="E47" s="1758"/>
      <c r="F47" s="1758"/>
      <c r="G47" s="1759"/>
      <c r="H47" s="781" t="s">
        <v>94</v>
      </c>
      <c r="I47" s="782"/>
      <c r="J47" s="782"/>
      <c r="K47" s="782"/>
      <c r="L47" s="782"/>
      <c r="M47" s="782"/>
      <c r="N47" s="782"/>
      <c r="O47" s="782"/>
      <c r="P47" s="782"/>
      <c r="Q47" s="782"/>
      <c r="R47" s="782"/>
      <c r="S47" s="782"/>
      <c r="T47" s="782"/>
      <c r="U47" s="782"/>
      <c r="V47" s="782"/>
      <c r="W47" s="782"/>
      <c r="X47" s="782"/>
      <c r="Y47" s="782"/>
      <c r="Z47" s="782"/>
      <c r="AA47" s="782"/>
      <c r="AB47" s="782"/>
      <c r="AC47" s="782"/>
      <c r="AD47" s="782"/>
      <c r="AE47" s="782"/>
      <c r="AF47" s="782"/>
      <c r="AG47" s="783"/>
      <c r="AH47" s="1751"/>
      <c r="AI47" s="1752"/>
      <c r="AJ47" s="1752"/>
      <c r="AK47" s="1752"/>
      <c r="AL47" s="1752"/>
      <c r="AM47" s="1752"/>
      <c r="AN47" s="1752"/>
      <c r="AO47" s="1752"/>
      <c r="AP47" s="1752"/>
      <c r="AQ47" s="1752"/>
      <c r="AR47" s="1752"/>
      <c r="AS47" s="1752"/>
      <c r="AT47" s="1752"/>
      <c r="AU47" s="1752"/>
      <c r="AV47" s="1752"/>
      <c r="AW47" s="1752"/>
      <c r="AX47" s="1752"/>
      <c r="AY47" s="1753"/>
    </row>
    <row r="48" spans="1:51" ht="26.25" customHeight="1">
      <c r="A48" s="4"/>
      <c r="B48" s="750"/>
      <c r="C48" s="751"/>
      <c r="D48" s="1742" t="s">
        <v>552</v>
      </c>
      <c r="E48" s="1743"/>
      <c r="F48" s="1743"/>
      <c r="G48" s="1744"/>
      <c r="H48" s="738" t="s">
        <v>553</v>
      </c>
      <c r="I48" s="739"/>
      <c r="J48" s="739"/>
      <c r="K48" s="739"/>
      <c r="L48" s="739"/>
      <c r="M48" s="739"/>
      <c r="N48" s="739"/>
      <c r="O48" s="739"/>
      <c r="P48" s="739"/>
      <c r="Q48" s="739"/>
      <c r="R48" s="739"/>
      <c r="S48" s="739"/>
      <c r="T48" s="739"/>
      <c r="U48" s="739"/>
      <c r="V48" s="739"/>
      <c r="W48" s="739"/>
      <c r="X48" s="739"/>
      <c r="Y48" s="739"/>
      <c r="Z48" s="739"/>
      <c r="AA48" s="739"/>
      <c r="AB48" s="739"/>
      <c r="AC48" s="739"/>
      <c r="AD48" s="739"/>
      <c r="AE48" s="739"/>
      <c r="AF48" s="739"/>
      <c r="AG48" s="740"/>
      <c r="AH48" s="1754"/>
      <c r="AI48" s="1755"/>
      <c r="AJ48" s="1755"/>
      <c r="AK48" s="1755"/>
      <c r="AL48" s="1755"/>
      <c r="AM48" s="1755"/>
      <c r="AN48" s="1755"/>
      <c r="AO48" s="1755"/>
      <c r="AP48" s="1755"/>
      <c r="AQ48" s="1755"/>
      <c r="AR48" s="1755"/>
      <c r="AS48" s="1755"/>
      <c r="AT48" s="1755"/>
      <c r="AU48" s="1755"/>
      <c r="AV48" s="1755"/>
      <c r="AW48" s="1755"/>
      <c r="AX48" s="1755"/>
      <c r="AY48" s="1756"/>
    </row>
    <row r="49" spans="1:51" ht="26.25" customHeight="1">
      <c r="A49" s="4"/>
      <c r="B49" s="748" t="s">
        <v>55</v>
      </c>
      <c r="C49" s="749"/>
      <c r="D49" s="1760" t="s">
        <v>551</v>
      </c>
      <c r="E49" s="349"/>
      <c r="F49" s="349"/>
      <c r="G49" s="350"/>
      <c r="H49" s="753" t="s">
        <v>57</v>
      </c>
      <c r="I49" s="571"/>
      <c r="J49" s="571"/>
      <c r="K49" s="571"/>
      <c r="L49" s="571"/>
      <c r="M49" s="571"/>
      <c r="N49" s="571"/>
      <c r="O49" s="571"/>
      <c r="P49" s="571"/>
      <c r="Q49" s="571"/>
      <c r="R49" s="571"/>
      <c r="S49" s="571"/>
      <c r="T49" s="571"/>
      <c r="U49" s="571"/>
      <c r="V49" s="571"/>
      <c r="W49" s="571"/>
      <c r="X49" s="571"/>
      <c r="Y49" s="571"/>
      <c r="Z49" s="571"/>
      <c r="AA49" s="571"/>
      <c r="AB49" s="571"/>
      <c r="AC49" s="571"/>
      <c r="AD49" s="571"/>
      <c r="AE49" s="571"/>
      <c r="AF49" s="571"/>
      <c r="AG49" s="572"/>
      <c r="AH49" s="1748" t="s">
        <v>515</v>
      </c>
      <c r="AI49" s="1749"/>
      <c r="AJ49" s="1749"/>
      <c r="AK49" s="1749"/>
      <c r="AL49" s="1749"/>
      <c r="AM49" s="1749"/>
      <c r="AN49" s="1749"/>
      <c r="AO49" s="1749"/>
      <c r="AP49" s="1749"/>
      <c r="AQ49" s="1749"/>
      <c r="AR49" s="1749"/>
      <c r="AS49" s="1749"/>
      <c r="AT49" s="1749"/>
      <c r="AU49" s="1749"/>
      <c r="AV49" s="1749"/>
      <c r="AW49" s="1749"/>
      <c r="AX49" s="1749"/>
      <c r="AY49" s="1750"/>
    </row>
    <row r="50" spans="1:51" ht="26.25" customHeight="1">
      <c r="A50" s="4"/>
      <c r="B50" s="748"/>
      <c r="C50" s="749"/>
      <c r="D50" s="1741" t="s">
        <v>551</v>
      </c>
      <c r="E50" s="359"/>
      <c r="F50" s="359"/>
      <c r="G50" s="360"/>
      <c r="H50" s="764" t="s">
        <v>554</v>
      </c>
      <c r="I50" s="765"/>
      <c r="J50" s="765"/>
      <c r="K50" s="765"/>
      <c r="L50" s="765"/>
      <c r="M50" s="765"/>
      <c r="N50" s="765"/>
      <c r="O50" s="765"/>
      <c r="P50" s="765"/>
      <c r="Q50" s="765"/>
      <c r="R50" s="765"/>
      <c r="S50" s="765"/>
      <c r="T50" s="765"/>
      <c r="U50" s="765"/>
      <c r="V50" s="765"/>
      <c r="W50" s="765"/>
      <c r="X50" s="765"/>
      <c r="Y50" s="765"/>
      <c r="Z50" s="765"/>
      <c r="AA50" s="765"/>
      <c r="AB50" s="765"/>
      <c r="AC50" s="765"/>
      <c r="AD50" s="765"/>
      <c r="AE50" s="765"/>
      <c r="AF50" s="765"/>
      <c r="AG50" s="766"/>
      <c r="AH50" s="1751"/>
      <c r="AI50" s="1752"/>
      <c r="AJ50" s="1752"/>
      <c r="AK50" s="1752"/>
      <c r="AL50" s="1752"/>
      <c r="AM50" s="1752"/>
      <c r="AN50" s="1752"/>
      <c r="AO50" s="1752"/>
      <c r="AP50" s="1752"/>
      <c r="AQ50" s="1752"/>
      <c r="AR50" s="1752"/>
      <c r="AS50" s="1752"/>
      <c r="AT50" s="1752"/>
      <c r="AU50" s="1752"/>
      <c r="AV50" s="1752"/>
      <c r="AW50" s="1752"/>
      <c r="AX50" s="1752"/>
      <c r="AY50" s="1753"/>
    </row>
    <row r="51" spans="1:51" ht="26.25" customHeight="1">
      <c r="A51" s="4"/>
      <c r="B51" s="748"/>
      <c r="C51" s="749"/>
      <c r="D51" s="1741" t="s">
        <v>555</v>
      </c>
      <c r="E51" s="359"/>
      <c r="F51" s="359"/>
      <c r="G51" s="360"/>
      <c r="H51" s="764" t="s">
        <v>58</v>
      </c>
      <c r="I51" s="765"/>
      <c r="J51" s="765"/>
      <c r="K51" s="765"/>
      <c r="L51" s="765"/>
      <c r="M51" s="765"/>
      <c r="N51" s="765"/>
      <c r="O51" s="765"/>
      <c r="P51" s="765"/>
      <c r="Q51" s="765"/>
      <c r="R51" s="765"/>
      <c r="S51" s="765"/>
      <c r="T51" s="765"/>
      <c r="U51" s="765"/>
      <c r="V51" s="765"/>
      <c r="W51" s="765"/>
      <c r="X51" s="765"/>
      <c r="Y51" s="765"/>
      <c r="Z51" s="765"/>
      <c r="AA51" s="765"/>
      <c r="AB51" s="765"/>
      <c r="AC51" s="765"/>
      <c r="AD51" s="765"/>
      <c r="AE51" s="765"/>
      <c r="AF51" s="765"/>
      <c r="AG51" s="766"/>
      <c r="AH51" s="1751"/>
      <c r="AI51" s="1752"/>
      <c r="AJ51" s="1752"/>
      <c r="AK51" s="1752"/>
      <c r="AL51" s="1752"/>
      <c r="AM51" s="1752"/>
      <c r="AN51" s="1752"/>
      <c r="AO51" s="1752"/>
      <c r="AP51" s="1752"/>
      <c r="AQ51" s="1752"/>
      <c r="AR51" s="1752"/>
      <c r="AS51" s="1752"/>
      <c r="AT51" s="1752"/>
      <c r="AU51" s="1752"/>
      <c r="AV51" s="1752"/>
      <c r="AW51" s="1752"/>
      <c r="AX51" s="1752"/>
      <c r="AY51" s="1753"/>
    </row>
    <row r="52" spans="1:51" ht="26.25" customHeight="1">
      <c r="A52" s="4"/>
      <c r="B52" s="748"/>
      <c r="C52" s="749"/>
      <c r="D52" s="1741" t="s">
        <v>555</v>
      </c>
      <c r="E52" s="359"/>
      <c r="F52" s="359"/>
      <c r="G52" s="360"/>
      <c r="H52" s="764" t="s">
        <v>65</v>
      </c>
      <c r="I52" s="765"/>
      <c r="J52" s="765"/>
      <c r="K52" s="765"/>
      <c r="L52" s="765"/>
      <c r="M52" s="765"/>
      <c r="N52" s="765"/>
      <c r="O52" s="765"/>
      <c r="P52" s="765"/>
      <c r="Q52" s="765"/>
      <c r="R52" s="765"/>
      <c r="S52" s="765"/>
      <c r="T52" s="765"/>
      <c r="U52" s="765"/>
      <c r="V52" s="765"/>
      <c r="W52" s="765"/>
      <c r="X52" s="765"/>
      <c r="Y52" s="765"/>
      <c r="Z52" s="765"/>
      <c r="AA52" s="765"/>
      <c r="AB52" s="765"/>
      <c r="AC52" s="765"/>
      <c r="AD52" s="765"/>
      <c r="AE52" s="765"/>
      <c r="AF52" s="765"/>
      <c r="AG52" s="766"/>
      <c r="AH52" s="1751"/>
      <c r="AI52" s="1752"/>
      <c r="AJ52" s="1752"/>
      <c r="AK52" s="1752"/>
      <c r="AL52" s="1752"/>
      <c r="AM52" s="1752"/>
      <c r="AN52" s="1752"/>
      <c r="AO52" s="1752"/>
      <c r="AP52" s="1752"/>
      <c r="AQ52" s="1752"/>
      <c r="AR52" s="1752"/>
      <c r="AS52" s="1752"/>
      <c r="AT52" s="1752"/>
      <c r="AU52" s="1752"/>
      <c r="AV52" s="1752"/>
      <c r="AW52" s="1752"/>
      <c r="AX52" s="1752"/>
      <c r="AY52" s="1753"/>
    </row>
    <row r="53" spans="1:51" ht="26.25" customHeight="1">
      <c r="A53" s="4"/>
      <c r="B53" s="750"/>
      <c r="C53" s="751"/>
      <c r="D53" s="1742" t="s">
        <v>551</v>
      </c>
      <c r="E53" s="1743"/>
      <c r="F53" s="1743"/>
      <c r="G53" s="1744"/>
      <c r="H53" s="738" t="s">
        <v>66</v>
      </c>
      <c r="I53" s="739"/>
      <c r="J53" s="739"/>
      <c r="K53" s="739"/>
      <c r="L53" s="739"/>
      <c r="M53" s="739"/>
      <c r="N53" s="739"/>
      <c r="O53" s="739"/>
      <c r="P53" s="739"/>
      <c r="Q53" s="739"/>
      <c r="R53" s="739"/>
      <c r="S53" s="739"/>
      <c r="T53" s="739"/>
      <c r="U53" s="739"/>
      <c r="V53" s="739"/>
      <c r="W53" s="739"/>
      <c r="X53" s="739"/>
      <c r="Y53" s="739"/>
      <c r="Z53" s="739"/>
      <c r="AA53" s="739"/>
      <c r="AB53" s="739"/>
      <c r="AC53" s="739"/>
      <c r="AD53" s="739"/>
      <c r="AE53" s="739"/>
      <c r="AF53" s="739"/>
      <c r="AG53" s="740"/>
      <c r="AH53" s="1754"/>
      <c r="AI53" s="1755"/>
      <c r="AJ53" s="1755"/>
      <c r="AK53" s="1755"/>
      <c r="AL53" s="1755"/>
      <c r="AM53" s="1755"/>
      <c r="AN53" s="1755"/>
      <c r="AO53" s="1755"/>
      <c r="AP53" s="1755"/>
      <c r="AQ53" s="1755"/>
      <c r="AR53" s="1755"/>
      <c r="AS53" s="1755"/>
      <c r="AT53" s="1755"/>
      <c r="AU53" s="1755"/>
      <c r="AV53" s="1755"/>
      <c r="AW53" s="1755"/>
      <c r="AX53" s="1755"/>
      <c r="AY53" s="1756"/>
    </row>
    <row r="54" spans="1:51" ht="26.25" customHeight="1">
      <c r="A54" s="4"/>
      <c r="B54" s="746" t="s">
        <v>51</v>
      </c>
      <c r="C54" s="747"/>
      <c r="D54" s="1760" t="s">
        <v>551</v>
      </c>
      <c r="E54" s="349"/>
      <c r="F54" s="349"/>
      <c r="G54" s="350"/>
      <c r="H54" s="753" t="s">
        <v>53</v>
      </c>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2"/>
      <c r="AH54" s="1006" t="s">
        <v>516</v>
      </c>
      <c r="AI54" s="1761"/>
      <c r="AJ54" s="1761"/>
      <c r="AK54" s="1761"/>
      <c r="AL54" s="1761"/>
      <c r="AM54" s="1761"/>
      <c r="AN54" s="1761"/>
      <c r="AO54" s="1761"/>
      <c r="AP54" s="1761"/>
      <c r="AQ54" s="1761"/>
      <c r="AR54" s="1761"/>
      <c r="AS54" s="1761"/>
      <c r="AT54" s="1761"/>
      <c r="AU54" s="1761"/>
      <c r="AV54" s="1761"/>
      <c r="AW54" s="1761"/>
      <c r="AX54" s="1761"/>
      <c r="AY54" s="1762"/>
    </row>
    <row r="55" spans="1:51" ht="26.25" customHeight="1">
      <c r="A55" s="4"/>
      <c r="B55" s="748"/>
      <c r="C55" s="749"/>
      <c r="D55" s="1741" t="s">
        <v>551</v>
      </c>
      <c r="E55" s="359"/>
      <c r="F55" s="359"/>
      <c r="G55" s="360"/>
      <c r="H55" s="764" t="s">
        <v>67</v>
      </c>
      <c r="I55" s="765"/>
      <c r="J55" s="765"/>
      <c r="K55" s="765"/>
      <c r="L55" s="765"/>
      <c r="M55" s="765"/>
      <c r="N55" s="765"/>
      <c r="O55" s="765"/>
      <c r="P55" s="765"/>
      <c r="Q55" s="765"/>
      <c r="R55" s="765"/>
      <c r="S55" s="765"/>
      <c r="T55" s="765"/>
      <c r="U55" s="765"/>
      <c r="V55" s="765"/>
      <c r="W55" s="765"/>
      <c r="X55" s="765"/>
      <c r="Y55" s="765"/>
      <c r="Z55" s="765"/>
      <c r="AA55" s="765"/>
      <c r="AB55" s="765"/>
      <c r="AC55" s="765"/>
      <c r="AD55" s="765"/>
      <c r="AE55" s="765"/>
      <c r="AF55" s="765"/>
      <c r="AG55" s="766"/>
      <c r="AH55" s="1763"/>
      <c r="AI55" s="1764"/>
      <c r="AJ55" s="1764"/>
      <c r="AK55" s="1764"/>
      <c r="AL55" s="1764"/>
      <c r="AM55" s="1764"/>
      <c r="AN55" s="1764"/>
      <c r="AO55" s="1764"/>
      <c r="AP55" s="1764"/>
      <c r="AQ55" s="1764"/>
      <c r="AR55" s="1764"/>
      <c r="AS55" s="1764"/>
      <c r="AT55" s="1764"/>
      <c r="AU55" s="1764"/>
      <c r="AV55" s="1764"/>
      <c r="AW55" s="1764"/>
      <c r="AX55" s="1764"/>
      <c r="AY55" s="1765"/>
    </row>
    <row r="56" spans="1:51" ht="26.25" customHeight="1">
      <c r="A56" s="4"/>
      <c r="B56" s="748"/>
      <c r="C56" s="749"/>
      <c r="D56" s="1741" t="s">
        <v>551</v>
      </c>
      <c r="E56" s="359"/>
      <c r="F56" s="359"/>
      <c r="G56" s="360"/>
      <c r="H56" s="764" t="s">
        <v>556</v>
      </c>
      <c r="I56" s="765"/>
      <c r="J56" s="765"/>
      <c r="K56" s="765"/>
      <c r="L56" s="765"/>
      <c r="M56" s="765"/>
      <c r="N56" s="765"/>
      <c r="O56" s="765"/>
      <c r="P56" s="765"/>
      <c r="Q56" s="765"/>
      <c r="R56" s="765"/>
      <c r="S56" s="765"/>
      <c r="T56" s="765"/>
      <c r="U56" s="765"/>
      <c r="V56" s="765"/>
      <c r="W56" s="765"/>
      <c r="X56" s="765"/>
      <c r="Y56" s="765"/>
      <c r="Z56" s="765"/>
      <c r="AA56" s="765"/>
      <c r="AB56" s="765"/>
      <c r="AC56" s="765"/>
      <c r="AD56" s="765"/>
      <c r="AE56" s="765"/>
      <c r="AF56" s="765"/>
      <c r="AG56" s="766"/>
      <c r="AH56" s="1763"/>
      <c r="AI56" s="1764"/>
      <c r="AJ56" s="1764"/>
      <c r="AK56" s="1764"/>
      <c r="AL56" s="1764"/>
      <c r="AM56" s="1764"/>
      <c r="AN56" s="1764"/>
      <c r="AO56" s="1764"/>
      <c r="AP56" s="1764"/>
      <c r="AQ56" s="1764"/>
      <c r="AR56" s="1764"/>
      <c r="AS56" s="1764"/>
      <c r="AT56" s="1764"/>
      <c r="AU56" s="1764"/>
      <c r="AV56" s="1764"/>
      <c r="AW56" s="1764"/>
      <c r="AX56" s="1764"/>
      <c r="AY56" s="1765"/>
    </row>
    <row r="57" spans="1:51" ht="26.25" customHeight="1">
      <c r="A57" s="4"/>
      <c r="B57" s="748"/>
      <c r="C57" s="749"/>
      <c r="D57" s="1741" t="s">
        <v>555</v>
      </c>
      <c r="E57" s="359"/>
      <c r="F57" s="359"/>
      <c r="G57" s="360"/>
      <c r="H57" s="770" t="s">
        <v>95</v>
      </c>
      <c r="I57" s="771"/>
      <c r="J57" s="771"/>
      <c r="K57" s="771"/>
      <c r="L57" s="771"/>
      <c r="M57" s="771"/>
      <c r="N57" s="771"/>
      <c r="O57" s="771"/>
      <c r="P57" s="771"/>
      <c r="Q57" s="771"/>
      <c r="R57" s="771"/>
      <c r="S57" s="771"/>
      <c r="T57" s="771"/>
      <c r="U57" s="771"/>
      <c r="V57" s="771"/>
      <c r="W57" s="771"/>
      <c r="X57" s="771"/>
      <c r="Y57" s="771"/>
      <c r="Z57" s="771"/>
      <c r="AA57" s="771"/>
      <c r="AB57" s="771"/>
      <c r="AC57" s="771"/>
      <c r="AD57" s="771"/>
      <c r="AE57" s="771"/>
      <c r="AF57" s="771"/>
      <c r="AG57" s="772"/>
      <c r="AH57" s="1763"/>
      <c r="AI57" s="1764"/>
      <c r="AJ57" s="1764"/>
      <c r="AK57" s="1764"/>
      <c r="AL57" s="1764"/>
      <c r="AM57" s="1764"/>
      <c r="AN57" s="1764"/>
      <c r="AO57" s="1764"/>
      <c r="AP57" s="1764"/>
      <c r="AQ57" s="1764"/>
      <c r="AR57" s="1764"/>
      <c r="AS57" s="1764"/>
      <c r="AT57" s="1764"/>
      <c r="AU57" s="1764"/>
      <c r="AV57" s="1764"/>
      <c r="AW57" s="1764"/>
      <c r="AX57" s="1764"/>
      <c r="AY57" s="1765"/>
    </row>
    <row r="58" spans="1:51" ht="26.25" customHeight="1">
      <c r="A58" s="4"/>
      <c r="B58" s="748"/>
      <c r="C58" s="749"/>
      <c r="D58" s="1741" t="s">
        <v>555</v>
      </c>
      <c r="E58" s="359"/>
      <c r="F58" s="359"/>
      <c r="G58" s="360"/>
      <c r="H58" s="733" t="s">
        <v>84</v>
      </c>
      <c r="I58" s="734"/>
      <c r="J58" s="734"/>
      <c r="K58" s="734"/>
      <c r="L58" s="734"/>
      <c r="M58" s="734"/>
      <c r="N58" s="734"/>
      <c r="O58" s="734"/>
      <c r="P58" s="734"/>
      <c r="Q58" s="734"/>
      <c r="R58" s="734"/>
      <c r="S58" s="734"/>
      <c r="T58" s="734"/>
      <c r="U58" s="734"/>
      <c r="V58" s="735"/>
      <c r="W58" s="735"/>
      <c r="X58" s="735"/>
      <c r="Y58" s="735"/>
      <c r="Z58" s="735"/>
      <c r="AA58" s="735"/>
      <c r="AB58" s="735"/>
      <c r="AC58" s="735"/>
      <c r="AD58" s="735"/>
      <c r="AE58" s="735"/>
      <c r="AF58" s="735"/>
      <c r="AG58" s="736"/>
      <c r="AH58" s="1763"/>
      <c r="AI58" s="1764"/>
      <c r="AJ58" s="1764"/>
      <c r="AK58" s="1764"/>
      <c r="AL58" s="1764"/>
      <c r="AM58" s="1764"/>
      <c r="AN58" s="1764"/>
      <c r="AO58" s="1764"/>
      <c r="AP58" s="1764"/>
      <c r="AQ58" s="1764"/>
      <c r="AR58" s="1764"/>
      <c r="AS58" s="1764"/>
      <c r="AT58" s="1764"/>
      <c r="AU58" s="1764"/>
      <c r="AV58" s="1764"/>
      <c r="AW58" s="1764"/>
      <c r="AX58" s="1764"/>
      <c r="AY58" s="1765"/>
    </row>
    <row r="59" spans="1:51" ht="26.25" customHeight="1">
      <c r="A59" s="4"/>
      <c r="B59" s="750"/>
      <c r="C59" s="751"/>
      <c r="D59" s="1742" t="s">
        <v>551</v>
      </c>
      <c r="E59" s="1743"/>
      <c r="F59" s="1743"/>
      <c r="G59" s="1744"/>
      <c r="H59" s="738" t="s">
        <v>68</v>
      </c>
      <c r="I59" s="739"/>
      <c r="J59" s="739"/>
      <c r="K59" s="739"/>
      <c r="L59" s="739"/>
      <c r="M59" s="739"/>
      <c r="N59" s="739"/>
      <c r="O59" s="739"/>
      <c r="P59" s="739"/>
      <c r="Q59" s="739"/>
      <c r="R59" s="739"/>
      <c r="S59" s="739"/>
      <c r="T59" s="739"/>
      <c r="U59" s="739"/>
      <c r="V59" s="739"/>
      <c r="W59" s="739"/>
      <c r="X59" s="739"/>
      <c r="Y59" s="739"/>
      <c r="Z59" s="739"/>
      <c r="AA59" s="739"/>
      <c r="AB59" s="739"/>
      <c r="AC59" s="739"/>
      <c r="AD59" s="739"/>
      <c r="AE59" s="739"/>
      <c r="AF59" s="739"/>
      <c r="AG59" s="740"/>
      <c r="AH59" s="1766"/>
      <c r="AI59" s="1767"/>
      <c r="AJ59" s="1767"/>
      <c r="AK59" s="1767"/>
      <c r="AL59" s="1767"/>
      <c r="AM59" s="1767"/>
      <c r="AN59" s="1767"/>
      <c r="AO59" s="1767"/>
      <c r="AP59" s="1767"/>
      <c r="AQ59" s="1767"/>
      <c r="AR59" s="1767"/>
      <c r="AS59" s="1767"/>
      <c r="AT59" s="1767"/>
      <c r="AU59" s="1767"/>
      <c r="AV59" s="1767"/>
      <c r="AW59" s="1767"/>
      <c r="AX59" s="1767"/>
      <c r="AY59" s="1768"/>
    </row>
    <row r="60" spans="1:51" ht="180" customHeight="1" thickBot="1">
      <c r="A60" s="4"/>
      <c r="B60" s="741" t="s">
        <v>50</v>
      </c>
      <c r="C60" s="742"/>
      <c r="D60" s="1023" t="s">
        <v>1996</v>
      </c>
      <c r="E60" s="1024"/>
      <c r="F60" s="1024"/>
      <c r="G60" s="1024"/>
      <c r="H60" s="1024"/>
      <c r="I60" s="1024"/>
      <c r="J60" s="1024"/>
      <c r="K60" s="1024"/>
      <c r="L60" s="1024"/>
      <c r="M60" s="1024"/>
      <c r="N60" s="1024"/>
      <c r="O60" s="1024"/>
      <c r="P60" s="1024"/>
      <c r="Q60" s="1024"/>
      <c r="R60" s="1024"/>
      <c r="S60" s="1024"/>
      <c r="T60" s="1024"/>
      <c r="U60" s="1024"/>
      <c r="V60" s="1024"/>
      <c r="W60" s="1024"/>
      <c r="X60" s="1024"/>
      <c r="Y60" s="1024"/>
      <c r="Z60" s="1024"/>
      <c r="AA60" s="1024"/>
      <c r="AB60" s="1024"/>
      <c r="AC60" s="1024"/>
      <c r="AD60" s="1024"/>
      <c r="AE60" s="1024"/>
      <c r="AF60" s="1024"/>
      <c r="AG60" s="1024"/>
      <c r="AH60" s="1024"/>
      <c r="AI60" s="1024"/>
      <c r="AJ60" s="1024"/>
      <c r="AK60" s="1024"/>
      <c r="AL60" s="1024"/>
      <c r="AM60" s="1024"/>
      <c r="AN60" s="1024"/>
      <c r="AO60" s="1024"/>
      <c r="AP60" s="1024"/>
      <c r="AQ60" s="1024"/>
      <c r="AR60" s="1024"/>
      <c r="AS60" s="1024"/>
      <c r="AT60" s="1024"/>
      <c r="AU60" s="1024"/>
      <c r="AV60" s="1024"/>
      <c r="AW60" s="1024"/>
      <c r="AX60" s="1024"/>
      <c r="AY60" s="1025"/>
    </row>
    <row r="61" spans="1:51" ht="21" hidden="1" customHeight="1">
      <c r="A61" s="4"/>
      <c r="B61" s="18"/>
      <c r="C61" s="19"/>
      <c r="D61" s="715" t="s">
        <v>45</v>
      </c>
      <c r="E61" s="716"/>
      <c r="F61" s="716"/>
      <c r="G61" s="716"/>
      <c r="H61" s="716"/>
      <c r="I61" s="716"/>
      <c r="J61" s="716"/>
      <c r="K61" s="716"/>
      <c r="L61" s="716"/>
      <c r="M61" s="716"/>
      <c r="N61" s="716"/>
      <c r="O61" s="716"/>
      <c r="P61" s="716"/>
      <c r="Q61" s="716"/>
      <c r="R61" s="716"/>
      <c r="S61" s="716"/>
      <c r="T61" s="716"/>
      <c r="U61" s="716"/>
      <c r="V61" s="716"/>
      <c r="W61" s="716"/>
      <c r="X61" s="716"/>
      <c r="Y61" s="716"/>
      <c r="Z61" s="716"/>
      <c r="AA61" s="716"/>
      <c r="AB61" s="716"/>
      <c r="AC61" s="716"/>
      <c r="AD61" s="716"/>
      <c r="AE61" s="716"/>
      <c r="AF61" s="716"/>
      <c r="AG61" s="716"/>
      <c r="AH61" s="716"/>
      <c r="AI61" s="716"/>
      <c r="AJ61" s="716"/>
      <c r="AK61" s="716"/>
      <c r="AL61" s="716"/>
      <c r="AM61" s="716"/>
      <c r="AN61" s="716"/>
      <c r="AO61" s="716"/>
      <c r="AP61" s="716"/>
      <c r="AQ61" s="716"/>
      <c r="AR61" s="716"/>
      <c r="AS61" s="716"/>
      <c r="AT61" s="716"/>
      <c r="AU61" s="716"/>
      <c r="AV61" s="716"/>
      <c r="AW61" s="716"/>
      <c r="AX61" s="716"/>
      <c r="AY61" s="717"/>
    </row>
    <row r="62" spans="1:51" ht="97.5" hidden="1" customHeight="1">
      <c r="A62" s="4"/>
      <c r="B62" s="18"/>
      <c r="C62" s="19"/>
      <c r="D62" s="718" t="s">
        <v>47</v>
      </c>
      <c r="E62" s="719"/>
      <c r="F62" s="719"/>
      <c r="G62" s="719"/>
      <c r="H62" s="719"/>
      <c r="I62" s="719"/>
      <c r="J62" s="719"/>
      <c r="K62" s="719"/>
      <c r="L62" s="719"/>
      <c r="M62" s="719"/>
      <c r="N62" s="719"/>
      <c r="O62" s="719"/>
      <c r="P62" s="719"/>
      <c r="Q62" s="719"/>
      <c r="R62" s="719"/>
      <c r="S62" s="719"/>
      <c r="T62" s="719"/>
      <c r="U62" s="719"/>
      <c r="V62" s="719"/>
      <c r="W62" s="719"/>
      <c r="X62" s="719"/>
      <c r="Y62" s="719"/>
      <c r="Z62" s="719"/>
      <c r="AA62" s="719"/>
      <c r="AB62" s="719"/>
      <c r="AC62" s="719"/>
      <c r="AD62" s="719"/>
      <c r="AE62" s="719"/>
      <c r="AF62" s="719"/>
      <c r="AG62" s="719"/>
      <c r="AH62" s="719"/>
      <c r="AI62" s="719"/>
      <c r="AJ62" s="719"/>
      <c r="AK62" s="719"/>
      <c r="AL62" s="719"/>
      <c r="AM62" s="719"/>
      <c r="AN62" s="719"/>
      <c r="AO62" s="719"/>
      <c r="AP62" s="719"/>
      <c r="AQ62" s="719"/>
      <c r="AR62" s="719"/>
      <c r="AS62" s="719"/>
      <c r="AT62" s="719"/>
      <c r="AU62" s="719"/>
      <c r="AV62" s="719"/>
      <c r="AW62" s="719"/>
      <c r="AX62" s="719"/>
      <c r="AY62" s="720"/>
    </row>
    <row r="63" spans="1:51" ht="119.85" hidden="1" customHeight="1">
      <c r="A63" s="4"/>
      <c r="B63" s="18"/>
      <c r="C63" s="19"/>
      <c r="D63" s="721" t="s">
        <v>46</v>
      </c>
      <c r="E63" s="722"/>
      <c r="F63" s="722"/>
      <c r="G63" s="722"/>
      <c r="H63" s="722"/>
      <c r="I63" s="722"/>
      <c r="J63" s="722"/>
      <c r="K63" s="722"/>
      <c r="L63" s="722"/>
      <c r="M63" s="722"/>
      <c r="N63" s="722"/>
      <c r="O63" s="722"/>
      <c r="P63" s="722"/>
      <c r="Q63" s="722"/>
      <c r="R63" s="722"/>
      <c r="S63" s="722"/>
      <c r="T63" s="722"/>
      <c r="U63" s="722"/>
      <c r="V63" s="722"/>
      <c r="W63" s="722"/>
      <c r="X63" s="722"/>
      <c r="Y63" s="722"/>
      <c r="Z63" s="722"/>
      <c r="AA63" s="722"/>
      <c r="AB63" s="722"/>
      <c r="AC63" s="722"/>
      <c r="AD63" s="722"/>
      <c r="AE63" s="722"/>
      <c r="AF63" s="722"/>
      <c r="AG63" s="722"/>
      <c r="AH63" s="722"/>
      <c r="AI63" s="722"/>
      <c r="AJ63" s="722"/>
      <c r="AK63" s="722"/>
      <c r="AL63" s="722"/>
      <c r="AM63" s="722"/>
      <c r="AN63" s="722"/>
      <c r="AO63" s="722"/>
      <c r="AP63" s="722"/>
      <c r="AQ63" s="722"/>
      <c r="AR63" s="722"/>
      <c r="AS63" s="722"/>
      <c r="AT63" s="722"/>
      <c r="AU63" s="722"/>
      <c r="AV63" s="722"/>
      <c r="AW63" s="722"/>
      <c r="AX63" s="722"/>
      <c r="AY63" s="723"/>
    </row>
    <row r="64" spans="1:51" ht="21" customHeight="1">
      <c r="A64" s="4"/>
      <c r="B64" s="724" t="s">
        <v>44</v>
      </c>
      <c r="C64" s="716"/>
      <c r="D64" s="716"/>
      <c r="E64" s="716"/>
      <c r="F64" s="716"/>
      <c r="G64" s="716"/>
      <c r="H64" s="716"/>
      <c r="I64" s="716"/>
      <c r="J64" s="716"/>
      <c r="K64" s="716"/>
      <c r="L64" s="716"/>
      <c r="M64" s="716"/>
      <c r="N64" s="716"/>
      <c r="O64" s="716"/>
      <c r="P64" s="716"/>
      <c r="Q64" s="716"/>
      <c r="R64" s="716"/>
      <c r="S64" s="716"/>
      <c r="T64" s="716"/>
      <c r="U64" s="716"/>
      <c r="V64" s="716"/>
      <c r="W64" s="716"/>
      <c r="X64" s="716"/>
      <c r="Y64" s="716"/>
      <c r="Z64" s="716"/>
      <c r="AA64" s="716"/>
      <c r="AB64" s="716"/>
      <c r="AC64" s="716"/>
      <c r="AD64" s="716"/>
      <c r="AE64" s="716"/>
      <c r="AF64" s="716"/>
      <c r="AG64" s="716"/>
      <c r="AH64" s="716"/>
      <c r="AI64" s="716"/>
      <c r="AJ64" s="716"/>
      <c r="AK64" s="716"/>
      <c r="AL64" s="716"/>
      <c r="AM64" s="716"/>
      <c r="AN64" s="716"/>
      <c r="AO64" s="716"/>
      <c r="AP64" s="716"/>
      <c r="AQ64" s="716"/>
      <c r="AR64" s="716"/>
      <c r="AS64" s="716"/>
      <c r="AT64" s="716"/>
      <c r="AU64" s="716"/>
      <c r="AV64" s="716"/>
      <c r="AW64" s="716"/>
      <c r="AX64" s="716"/>
      <c r="AY64" s="717"/>
    </row>
    <row r="65" spans="1:51" ht="122.45" customHeight="1" thickBot="1">
      <c r="A65" s="5"/>
      <c r="B65" s="701" t="s">
        <v>536</v>
      </c>
      <c r="C65" s="702"/>
      <c r="D65" s="702"/>
      <c r="E65" s="702"/>
      <c r="F65" s="703"/>
      <c r="G65" s="727" t="s">
        <v>1991</v>
      </c>
      <c r="H65" s="728"/>
      <c r="I65" s="728"/>
      <c r="J65" s="728"/>
      <c r="K65" s="728"/>
      <c r="L65" s="728"/>
      <c r="M65" s="728"/>
      <c r="N65" s="728"/>
      <c r="O65" s="728"/>
      <c r="P65" s="728"/>
      <c r="Q65" s="728"/>
      <c r="R65" s="728"/>
      <c r="S65" s="728"/>
      <c r="T65" s="728"/>
      <c r="U65" s="728"/>
      <c r="V65" s="728"/>
      <c r="W65" s="728"/>
      <c r="X65" s="728"/>
      <c r="Y65" s="728"/>
      <c r="Z65" s="728"/>
      <c r="AA65" s="728"/>
      <c r="AB65" s="728"/>
      <c r="AC65" s="728"/>
      <c r="AD65" s="728"/>
      <c r="AE65" s="728"/>
      <c r="AF65" s="728"/>
      <c r="AG65" s="728"/>
      <c r="AH65" s="728"/>
      <c r="AI65" s="728"/>
      <c r="AJ65" s="728"/>
      <c r="AK65" s="728"/>
      <c r="AL65" s="728"/>
      <c r="AM65" s="728"/>
      <c r="AN65" s="728"/>
      <c r="AO65" s="728"/>
      <c r="AP65" s="728"/>
      <c r="AQ65" s="728"/>
      <c r="AR65" s="728"/>
      <c r="AS65" s="728"/>
      <c r="AT65" s="728"/>
      <c r="AU65" s="728"/>
      <c r="AV65" s="728"/>
      <c r="AW65" s="728"/>
      <c r="AX65" s="728"/>
      <c r="AY65" s="729"/>
    </row>
    <row r="66" spans="1:51" ht="18.399999999999999" customHeight="1">
      <c r="A66" s="5"/>
      <c r="B66" s="698" t="s">
        <v>62</v>
      </c>
      <c r="C66" s="699"/>
      <c r="D66" s="699"/>
      <c r="E66" s="699"/>
      <c r="F66" s="699"/>
      <c r="G66" s="699"/>
      <c r="H66" s="699"/>
      <c r="I66" s="699"/>
      <c r="J66" s="699"/>
      <c r="K66" s="699"/>
      <c r="L66" s="699"/>
      <c r="M66" s="699"/>
      <c r="N66" s="699"/>
      <c r="O66" s="699"/>
      <c r="P66" s="699"/>
      <c r="Q66" s="699"/>
      <c r="R66" s="699"/>
      <c r="S66" s="699"/>
      <c r="T66" s="699"/>
      <c r="U66" s="699"/>
      <c r="V66" s="699"/>
      <c r="W66" s="699"/>
      <c r="X66" s="699"/>
      <c r="Y66" s="699"/>
      <c r="Z66" s="699"/>
      <c r="AA66" s="699"/>
      <c r="AB66" s="699"/>
      <c r="AC66" s="699"/>
      <c r="AD66" s="699"/>
      <c r="AE66" s="699"/>
      <c r="AF66" s="699"/>
      <c r="AG66" s="699"/>
      <c r="AH66" s="699"/>
      <c r="AI66" s="699"/>
      <c r="AJ66" s="699"/>
      <c r="AK66" s="699"/>
      <c r="AL66" s="699"/>
      <c r="AM66" s="699"/>
      <c r="AN66" s="699"/>
      <c r="AO66" s="699"/>
      <c r="AP66" s="699"/>
      <c r="AQ66" s="699"/>
      <c r="AR66" s="699"/>
      <c r="AS66" s="699"/>
      <c r="AT66" s="699"/>
      <c r="AU66" s="699"/>
      <c r="AV66" s="699"/>
      <c r="AW66" s="699"/>
      <c r="AX66" s="699"/>
      <c r="AY66" s="700"/>
    </row>
    <row r="67" spans="1:51" ht="119.1" customHeight="1" thickBot="1">
      <c r="A67" s="5"/>
      <c r="B67" s="701" t="s">
        <v>536</v>
      </c>
      <c r="C67" s="702"/>
      <c r="D67" s="702"/>
      <c r="E67" s="702"/>
      <c r="F67" s="703"/>
      <c r="G67" s="704" t="s">
        <v>1992</v>
      </c>
      <c r="H67" s="216"/>
      <c r="I67" s="216"/>
      <c r="J67" s="216"/>
      <c r="K67" s="216"/>
      <c r="L67" s="216"/>
      <c r="M67" s="216"/>
      <c r="N67" s="216"/>
      <c r="O67" s="216"/>
      <c r="P67" s="216"/>
      <c r="Q67" s="216"/>
      <c r="R67" s="216"/>
      <c r="S67" s="216"/>
      <c r="T67" s="216"/>
      <c r="U67" s="216"/>
      <c r="V67" s="216"/>
      <c r="W67" s="216"/>
      <c r="X67" s="216"/>
      <c r="Y67" s="216"/>
      <c r="Z67" s="216"/>
      <c r="AA67" s="216"/>
      <c r="AB67" s="216"/>
      <c r="AC67" s="216"/>
      <c r="AD67" s="216"/>
      <c r="AE67" s="216"/>
      <c r="AF67" s="216"/>
      <c r="AG67" s="216"/>
      <c r="AH67" s="216"/>
      <c r="AI67" s="216"/>
      <c r="AJ67" s="216"/>
      <c r="AK67" s="216"/>
      <c r="AL67" s="216"/>
      <c r="AM67" s="216"/>
      <c r="AN67" s="216"/>
      <c r="AO67" s="216"/>
      <c r="AP67" s="216"/>
      <c r="AQ67" s="216"/>
      <c r="AR67" s="216"/>
      <c r="AS67" s="216"/>
      <c r="AT67" s="216"/>
      <c r="AU67" s="216"/>
      <c r="AV67" s="216"/>
      <c r="AW67" s="216"/>
      <c r="AX67" s="216"/>
      <c r="AY67" s="705"/>
    </row>
    <row r="68" spans="1:51" ht="19.7" customHeight="1">
      <c r="A68" s="5"/>
      <c r="B68" s="706" t="s">
        <v>96</v>
      </c>
      <c r="C68" s="707"/>
      <c r="D68" s="707"/>
      <c r="E68" s="707"/>
      <c r="F68" s="707"/>
      <c r="G68" s="707"/>
      <c r="H68" s="707"/>
      <c r="I68" s="707"/>
      <c r="J68" s="707"/>
      <c r="K68" s="707"/>
      <c r="L68" s="707"/>
      <c r="M68" s="707"/>
      <c r="N68" s="707"/>
      <c r="O68" s="707"/>
      <c r="P68" s="707"/>
      <c r="Q68" s="707"/>
      <c r="R68" s="707"/>
      <c r="S68" s="707"/>
      <c r="T68" s="707"/>
      <c r="U68" s="707"/>
      <c r="V68" s="707"/>
      <c r="W68" s="707"/>
      <c r="X68" s="707"/>
      <c r="Y68" s="707"/>
      <c r="Z68" s="707"/>
      <c r="AA68" s="707"/>
      <c r="AB68" s="707"/>
      <c r="AC68" s="707"/>
      <c r="AD68" s="707"/>
      <c r="AE68" s="707"/>
      <c r="AF68" s="707"/>
      <c r="AG68" s="707"/>
      <c r="AH68" s="707"/>
      <c r="AI68" s="707"/>
      <c r="AJ68" s="707"/>
      <c r="AK68" s="707"/>
      <c r="AL68" s="707"/>
      <c r="AM68" s="707"/>
      <c r="AN68" s="707"/>
      <c r="AO68" s="707"/>
      <c r="AP68" s="707"/>
      <c r="AQ68" s="707"/>
      <c r="AR68" s="707"/>
      <c r="AS68" s="707"/>
      <c r="AT68" s="707"/>
      <c r="AU68" s="707"/>
      <c r="AV68" s="707"/>
      <c r="AW68" s="707"/>
      <c r="AX68" s="707"/>
      <c r="AY68" s="708"/>
    </row>
    <row r="69" spans="1:51" ht="205.15" customHeight="1" thickBot="1">
      <c r="A69" s="5"/>
      <c r="B69" s="1020"/>
      <c r="C69" s="1021"/>
      <c r="D69" s="1021"/>
      <c r="E69" s="1021"/>
      <c r="F69" s="1021"/>
      <c r="G69" s="1021"/>
      <c r="H69" s="1021"/>
      <c r="I69" s="1021"/>
      <c r="J69" s="1021"/>
      <c r="K69" s="1021"/>
      <c r="L69" s="1021"/>
      <c r="M69" s="1021"/>
      <c r="N69" s="1021"/>
      <c r="O69" s="1021"/>
      <c r="P69" s="1021"/>
      <c r="Q69" s="1021"/>
      <c r="R69" s="1021"/>
      <c r="S69" s="1021"/>
      <c r="T69" s="1021"/>
      <c r="U69" s="1021"/>
      <c r="V69" s="1021"/>
      <c r="W69" s="1021"/>
      <c r="X69" s="1021"/>
      <c r="Y69" s="1021"/>
      <c r="Z69" s="1021"/>
      <c r="AA69" s="1021"/>
      <c r="AB69" s="1021"/>
      <c r="AC69" s="1021"/>
      <c r="AD69" s="1021"/>
      <c r="AE69" s="1021"/>
      <c r="AF69" s="1021"/>
      <c r="AG69" s="1021"/>
      <c r="AH69" s="1021"/>
      <c r="AI69" s="1021"/>
      <c r="AJ69" s="1021"/>
      <c r="AK69" s="1021"/>
      <c r="AL69" s="1021"/>
      <c r="AM69" s="1021"/>
      <c r="AN69" s="1021"/>
      <c r="AO69" s="1021"/>
      <c r="AP69" s="1021"/>
      <c r="AQ69" s="1021"/>
      <c r="AR69" s="1021"/>
      <c r="AS69" s="1021"/>
      <c r="AT69" s="1021"/>
      <c r="AU69" s="1021"/>
      <c r="AV69" s="1021"/>
      <c r="AW69" s="1021"/>
      <c r="AX69" s="1021"/>
      <c r="AY69" s="1022"/>
    </row>
    <row r="70" spans="1:51" ht="19.7" customHeight="1">
      <c r="A70" s="5"/>
      <c r="B70" s="712" t="s">
        <v>81</v>
      </c>
      <c r="C70" s="713"/>
      <c r="D70" s="713"/>
      <c r="E70" s="713"/>
      <c r="F70" s="713"/>
      <c r="G70" s="713"/>
      <c r="H70" s="713"/>
      <c r="I70" s="713"/>
      <c r="J70" s="713"/>
      <c r="K70" s="713"/>
      <c r="L70" s="713"/>
      <c r="M70" s="713"/>
      <c r="N70" s="713"/>
      <c r="O70" s="713"/>
      <c r="P70" s="713"/>
      <c r="Q70" s="713"/>
      <c r="R70" s="713"/>
      <c r="S70" s="713"/>
      <c r="T70" s="713"/>
      <c r="U70" s="713"/>
      <c r="V70" s="713"/>
      <c r="W70" s="713"/>
      <c r="X70" s="713"/>
      <c r="Y70" s="713"/>
      <c r="Z70" s="713"/>
      <c r="AA70" s="713"/>
      <c r="AB70" s="713"/>
      <c r="AC70" s="713"/>
      <c r="AD70" s="713"/>
      <c r="AE70" s="713"/>
      <c r="AF70" s="713"/>
      <c r="AG70" s="713"/>
      <c r="AH70" s="713"/>
      <c r="AI70" s="713"/>
      <c r="AJ70" s="713"/>
      <c r="AK70" s="713"/>
      <c r="AL70" s="713"/>
      <c r="AM70" s="713"/>
      <c r="AN70" s="713"/>
      <c r="AO70" s="713"/>
      <c r="AP70" s="713"/>
      <c r="AQ70" s="713"/>
      <c r="AR70" s="713"/>
      <c r="AS70" s="713"/>
      <c r="AT70" s="713"/>
      <c r="AU70" s="713"/>
      <c r="AV70" s="713"/>
      <c r="AW70" s="713"/>
      <c r="AX70" s="713"/>
      <c r="AY70" s="714"/>
    </row>
    <row r="71" spans="1:51" ht="19.899999999999999" customHeight="1">
      <c r="A71" s="5"/>
      <c r="B71" s="23" t="s">
        <v>82</v>
      </c>
      <c r="C71" s="21"/>
      <c r="D71" s="21"/>
      <c r="E71" s="21"/>
      <c r="F71" s="21"/>
      <c r="G71" s="21"/>
      <c r="H71" s="21"/>
      <c r="I71" s="21"/>
      <c r="J71" s="21"/>
      <c r="K71" s="21"/>
      <c r="L71" s="22"/>
      <c r="M71" s="1740" t="s">
        <v>557</v>
      </c>
      <c r="N71" s="1017"/>
      <c r="O71" s="1017"/>
      <c r="P71" s="1017"/>
      <c r="Q71" s="1017"/>
      <c r="R71" s="1017"/>
      <c r="S71" s="1017"/>
      <c r="T71" s="1017"/>
      <c r="U71" s="1017"/>
      <c r="V71" s="1017"/>
      <c r="W71" s="1017"/>
      <c r="X71" s="1017"/>
      <c r="Y71" s="1017"/>
      <c r="Z71" s="1017"/>
      <c r="AA71" s="1018"/>
      <c r="AB71" s="21" t="s">
        <v>83</v>
      </c>
      <c r="AC71" s="21"/>
      <c r="AD71" s="21"/>
      <c r="AE71" s="21"/>
      <c r="AF71" s="21"/>
      <c r="AG71" s="21"/>
      <c r="AH71" s="21"/>
      <c r="AI71" s="21"/>
      <c r="AJ71" s="21"/>
      <c r="AK71" s="22"/>
      <c r="AL71" s="1740" t="s">
        <v>558</v>
      </c>
      <c r="AM71" s="1017"/>
      <c r="AN71" s="1017"/>
      <c r="AO71" s="1017"/>
      <c r="AP71" s="1017"/>
      <c r="AQ71" s="1017"/>
      <c r="AR71" s="1017"/>
      <c r="AS71" s="1017"/>
      <c r="AT71" s="1017"/>
      <c r="AU71" s="1017"/>
      <c r="AV71" s="1017"/>
      <c r="AW71" s="1017"/>
      <c r="AX71" s="1017"/>
      <c r="AY71" s="1019"/>
    </row>
    <row r="72" spans="1:51" ht="21.75" customHeight="1">
      <c r="AK72" s="1880"/>
      <c r="AL72" s="1880"/>
      <c r="AM72" s="1880"/>
      <c r="AN72" s="1880"/>
      <c r="AO72" s="1880"/>
      <c r="AP72" s="1880"/>
      <c r="AQ72" s="1880"/>
      <c r="AR72" s="1881" t="s">
        <v>112</v>
      </c>
      <c r="AS72" s="1881"/>
      <c r="AT72" s="1881"/>
      <c r="AU72" s="1881"/>
      <c r="AV72" s="1881"/>
      <c r="AW72" s="1881"/>
      <c r="AX72" s="1881"/>
      <c r="AY72" s="1881"/>
    </row>
    <row r="73" spans="1:51" ht="21.75" customHeight="1" thickBot="1">
      <c r="AK73" s="39"/>
      <c r="AL73" s="39"/>
      <c r="AM73" s="39"/>
      <c r="AN73" s="39"/>
      <c r="AO73" s="39"/>
      <c r="AP73" s="39"/>
      <c r="AQ73" s="39"/>
      <c r="AR73" s="40"/>
      <c r="AS73" s="40"/>
      <c r="AT73" s="40"/>
      <c r="AU73" s="40"/>
      <c r="AV73" s="40"/>
      <c r="AW73" s="40"/>
      <c r="AX73" s="40"/>
      <c r="AY73" s="40"/>
    </row>
    <row r="74" spans="1:51" ht="21" customHeight="1">
      <c r="B74" s="468" t="s">
        <v>113</v>
      </c>
      <c r="C74" s="469"/>
      <c r="D74" s="469"/>
      <c r="E74" s="469"/>
      <c r="F74" s="469"/>
      <c r="G74" s="469"/>
      <c r="H74" s="1882" t="s">
        <v>364</v>
      </c>
      <c r="I74" s="1883"/>
      <c r="J74" s="1883"/>
      <c r="K74" s="1883"/>
      <c r="L74" s="1883"/>
      <c r="M74" s="1883"/>
      <c r="N74" s="1883"/>
      <c r="O74" s="1883"/>
      <c r="P74" s="1883"/>
      <c r="Q74" s="1883"/>
      <c r="R74" s="1883"/>
      <c r="S74" s="1883"/>
      <c r="T74" s="1883"/>
      <c r="U74" s="1883"/>
      <c r="V74" s="1883"/>
      <c r="W74" s="1883"/>
      <c r="X74" s="1883"/>
      <c r="Y74" s="1883"/>
      <c r="Z74" s="472" t="s">
        <v>559</v>
      </c>
      <c r="AA74" s="473"/>
      <c r="AB74" s="473"/>
      <c r="AC74" s="473"/>
      <c r="AD74" s="473"/>
      <c r="AE74" s="474"/>
      <c r="AF74" s="1846" t="s">
        <v>101</v>
      </c>
      <c r="AG74" s="1846"/>
      <c r="AH74" s="1846"/>
      <c r="AI74" s="1846"/>
      <c r="AJ74" s="1846"/>
      <c r="AK74" s="1846"/>
      <c r="AL74" s="1846"/>
      <c r="AM74" s="1846"/>
      <c r="AN74" s="1846"/>
      <c r="AO74" s="1846"/>
      <c r="AP74" s="1846"/>
      <c r="AQ74" s="1847"/>
      <c r="AR74" s="478" t="s">
        <v>1</v>
      </c>
      <c r="AS74" s="475"/>
      <c r="AT74" s="475"/>
      <c r="AU74" s="475"/>
      <c r="AV74" s="475"/>
      <c r="AW74" s="475"/>
      <c r="AX74" s="475"/>
      <c r="AY74" s="479"/>
    </row>
    <row r="75" spans="1:51" ht="28.15" customHeight="1">
      <c r="B75" s="442" t="s">
        <v>59</v>
      </c>
      <c r="C75" s="443"/>
      <c r="D75" s="443"/>
      <c r="E75" s="443"/>
      <c r="F75" s="443"/>
      <c r="G75" s="444"/>
      <c r="H75" s="1884" t="s">
        <v>365</v>
      </c>
      <c r="I75" s="1885"/>
      <c r="J75" s="1885"/>
      <c r="K75" s="1885"/>
      <c r="L75" s="1885"/>
      <c r="M75" s="1885"/>
      <c r="N75" s="1885"/>
      <c r="O75" s="1885"/>
      <c r="P75" s="1885"/>
      <c r="Q75" s="1885"/>
      <c r="R75" s="1885"/>
      <c r="S75" s="1885"/>
      <c r="T75" s="1885"/>
      <c r="U75" s="1885"/>
      <c r="V75" s="1885"/>
      <c r="W75" s="1886"/>
      <c r="X75" s="1886"/>
      <c r="Y75" s="1886"/>
      <c r="Z75" s="448" t="s">
        <v>2</v>
      </c>
      <c r="AA75" s="449"/>
      <c r="AB75" s="449"/>
      <c r="AC75" s="449"/>
      <c r="AD75" s="449"/>
      <c r="AE75" s="450"/>
      <c r="AF75" s="1859" t="s">
        <v>102</v>
      </c>
      <c r="AG75" s="1859"/>
      <c r="AH75" s="1859"/>
      <c r="AI75" s="1859"/>
      <c r="AJ75" s="1859"/>
      <c r="AK75" s="1859"/>
      <c r="AL75" s="1859"/>
      <c r="AM75" s="1859"/>
      <c r="AN75" s="1859"/>
      <c r="AO75" s="1859"/>
      <c r="AP75" s="1859"/>
      <c r="AQ75" s="1860"/>
      <c r="AR75" s="1861" t="s">
        <v>541</v>
      </c>
      <c r="AS75" s="1862"/>
      <c r="AT75" s="1862"/>
      <c r="AU75" s="1862"/>
      <c r="AV75" s="1862"/>
      <c r="AW75" s="1862"/>
      <c r="AX75" s="1862"/>
      <c r="AY75" s="1863"/>
    </row>
    <row r="76" spans="1:51" ht="30.75" customHeight="1">
      <c r="B76" s="454" t="s">
        <v>3</v>
      </c>
      <c r="C76" s="455"/>
      <c r="D76" s="455"/>
      <c r="E76" s="455"/>
      <c r="F76" s="455"/>
      <c r="G76" s="455"/>
      <c r="H76" s="1864" t="s">
        <v>103</v>
      </c>
      <c r="I76" s="1865"/>
      <c r="J76" s="1865"/>
      <c r="K76" s="1865"/>
      <c r="L76" s="1865"/>
      <c r="M76" s="1865"/>
      <c r="N76" s="1865"/>
      <c r="O76" s="1865"/>
      <c r="P76" s="1865"/>
      <c r="Q76" s="1865"/>
      <c r="R76" s="1865"/>
      <c r="S76" s="1865"/>
      <c r="T76" s="1865"/>
      <c r="U76" s="1865"/>
      <c r="V76" s="1865"/>
      <c r="W76" s="1865"/>
      <c r="X76" s="1865"/>
      <c r="Y76" s="1865"/>
      <c r="Z76" s="457" t="s">
        <v>76</v>
      </c>
      <c r="AA76" s="458"/>
      <c r="AB76" s="458"/>
      <c r="AC76" s="458"/>
      <c r="AD76" s="458"/>
      <c r="AE76" s="459"/>
      <c r="AF76" s="1866" t="s">
        <v>318</v>
      </c>
      <c r="AG76" s="1866"/>
      <c r="AH76" s="1866"/>
      <c r="AI76" s="1866"/>
      <c r="AJ76" s="1866"/>
      <c r="AK76" s="1866"/>
      <c r="AL76" s="1866"/>
      <c r="AM76" s="1866"/>
      <c r="AN76" s="1866"/>
      <c r="AO76" s="1866"/>
      <c r="AP76" s="1866"/>
      <c r="AQ76" s="1866"/>
      <c r="AR76" s="1865"/>
      <c r="AS76" s="1865"/>
      <c r="AT76" s="1865"/>
      <c r="AU76" s="1865"/>
      <c r="AV76" s="1865"/>
      <c r="AW76" s="1865"/>
      <c r="AX76" s="1865"/>
      <c r="AY76" s="1867"/>
    </row>
    <row r="77" spans="1:51" ht="18" customHeight="1">
      <c r="B77" s="418" t="s">
        <v>37</v>
      </c>
      <c r="C77" s="419"/>
      <c r="D77" s="419"/>
      <c r="E77" s="419"/>
      <c r="F77" s="419"/>
      <c r="G77" s="419"/>
      <c r="H77" s="1869" t="s">
        <v>560</v>
      </c>
      <c r="I77" s="1870"/>
      <c r="J77" s="1870"/>
      <c r="K77" s="1870"/>
      <c r="L77" s="1870"/>
      <c r="M77" s="1870"/>
      <c r="N77" s="1870"/>
      <c r="O77" s="1870"/>
      <c r="P77" s="1870"/>
      <c r="Q77" s="1870"/>
      <c r="R77" s="1870"/>
      <c r="S77" s="1870"/>
      <c r="T77" s="1870"/>
      <c r="U77" s="1870"/>
      <c r="V77" s="1870"/>
      <c r="W77" s="1871"/>
      <c r="X77" s="1871"/>
      <c r="Y77" s="1871"/>
      <c r="Z77" s="428" t="s">
        <v>561</v>
      </c>
      <c r="AA77" s="267"/>
      <c r="AB77" s="267"/>
      <c r="AC77" s="267"/>
      <c r="AD77" s="267"/>
      <c r="AE77" s="429"/>
      <c r="AF77" s="1875" t="s">
        <v>366</v>
      </c>
      <c r="AG77" s="1876"/>
      <c r="AH77" s="1876"/>
      <c r="AI77" s="1876"/>
      <c r="AJ77" s="1876"/>
      <c r="AK77" s="1876"/>
      <c r="AL77" s="1876"/>
      <c r="AM77" s="1876"/>
      <c r="AN77" s="1876"/>
      <c r="AO77" s="1876"/>
      <c r="AP77" s="1876"/>
      <c r="AQ77" s="1876"/>
      <c r="AR77" s="1876"/>
      <c r="AS77" s="1876"/>
      <c r="AT77" s="1876"/>
      <c r="AU77" s="1876"/>
      <c r="AV77" s="1876"/>
      <c r="AW77" s="1876"/>
      <c r="AX77" s="1876"/>
      <c r="AY77" s="1877"/>
    </row>
    <row r="78" spans="1:51" ht="36.75" customHeight="1">
      <c r="B78" s="420"/>
      <c r="C78" s="421"/>
      <c r="D78" s="421"/>
      <c r="E78" s="421"/>
      <c r="F78" s="421"/>
      <c r="G78" s="421"/>
      <c r="H78" s="1872"/>
      <c r="I78" s="1873"/>
      <c r="J78" s="1873"/>
      <c r="K78" s="1873"/>
      <c r="L78" s="1873"/>
      <c r="M78" s="1873"/>
      <c r="N78" s="1873"/>
      <c r="O78" s="1873"/>
      <c r="P78" s="1873"/>
      <c r="Q78" s="1873"/>
      <c r="R78" s="1873"/>
      <c r="S78" s="1873"/>
      <c r="T78" s="1873"/>
      <c r="U78" s="1873"/>
      <c r="V78" s="1873"/>
      <c r="W78" s="1874"/>
      <c r="X78" s="1874"/>
      <c r="Y78" s="1874"/>
      <c r="Z78" s="430"/>
      <c r="AA78" s="267"/>
      <c r="AB78" s="267"/>
      <c r="AC78" s="267"/>
      <c r="AD78" s="267"/>
      <c r="AE78" s="429"/>
      <c r="AF78" s="1878"/>
      <c r="AG78" s="1878"/>
      <c r="AH78" s="1878"/>
      <c r="AI78" s="1878"/>
      <c r="AJ78" s="1878"/>
      <c r="AK78" s="1878"/>
      <c r="AL78" s="1878"/>
      <c r="AM78" s="1878"/>
      <c r="AN78" s="1878"/>
      <c r="AO78" s="1878"/>
      <c r="AP78" s="1878"/>
      <c r="AQ78" s="1878"/>
      <c r="AR78" s="1878"/>
      <c r="AS78" s="1878"/>
      <c r="AT78" s="1878"/>
      <c r="AU78" s="1878"/>
      <c r="AV78" s="1878"/>
      <c r="AW78" s="1878"/>
      <c r="AX78" s="1878"/>
      <c r="AY78" s="1879"/>
    </row>
    <row r="79" spans="1:51" ht="29.25" customHeight="1">
      <c r="B79" s="436" t="s">
        <v>4</v>
      </c>
      <c r="C79" s="437"/>
      <c r="D79" s="437"/>
      <c r="E79" s="437"/>
      <c r="F79" s="437"/>
      <c r="G79" s="438"/>
      <c r="H79" s="439" t="s">
        <v>201</v>
      </c>
      <c r="I79" s="440"/>
      <c r="J79" s="440"/>
      <c r="K79" s="440"/>
      <c r="L79" s="440"/>
      <c r="M79" s="440"/>
      <c r="N79" s="440"/>
      <c r="O79" s="440"/>
      <c r="P79" s="440"/>
      <c r="Q79" s="440"/>
      <c r="R79" s="440"/>
      <c r="S79" s="440"/>
      <c r="T79" s="440"/>
      <c r="U79" s="440"/>
      <c r="V79" s="440"/>
      <c r="W79" s="440"/>
      <c r="X79" s="440"/>
      <c r="Y79" s="440"/>
      <c r="Z79" s="440"/>
      <c r="AA79" s="440"/>
      <c r="AB79" s="440"/>
      <c r="AC79" s="440"/>
      <c r="AD79" s="440"/>
      <c r="AE79" s="440"/>
      <c r="AF79" s="440"/>
      <c r="AG79" s="440"/>
      <c r="AH79" s="440"/>
      <c r="AI79" s="440"/>
      <c r="AJ79" s="440"/>
      <c r="AK79" s="440"/>
      <c r="AL79" s="440"/>
      <c r="AM79" s="440"/>
      <c r="AN79" s="440"/>
      <c r="AO79" s="440"/>
      <c r="AP79" s="440"/>
      <c r="AQ79" s="440"/>
      <c r="AR79" s="440"/>
      <c r="AS79" s="440"/>
      <c r="AT79" s="440"/>
      <c r="AU79" s="440"/>
      <c r="AV79" s="440"/>
      <c r="AW79" s="440"/>
      <c r="AX79" s="440"/>
      <c r="AY79" s="441"/>
    </row>
    <row r="80" spans="1:51" ht="21" customHeight="1">
      <c r="B80" s="405" t="s">
        <v>39</v>
      </c>
      <c r="C80" s="406"/>
      <c r="D80" s="406"/>
      <c r="E80" s="406"/>
      <c r="F80" s="406"/>
      <c r="G80" s="407"/>
      <c r="H80" s="411"/>
      <c r="I80" s="412"/>
      <c r="J80" s="412"/>
      <c r="K80" s="412"/>
      <c r="L80" s="412"/>
      <c r="M80" s="412"/>
      <c r="N80" s="412"/>
      <c r="O80" s="412"/>
      <c r="P80" s="412"/>
      <c r="Q80" s="370" t="s">
        <v>86</v>
      </c>
      <c r="R80" s="371"/>
      <c r="S80" s="371"/>
      <c r="T80" s="371"/>
      <c r="U80" s="371"/>
      <c r="V80" s="371"/>
      <c r="W80" s="413"/>
      <c r="X80" s="370" t="s">
        <v>87</v>
      </c>
      <c r="Y80" s="371"/>
      <c r="Z80" s="371"/>
      <c r="AA80" s="371"/>
      <c r="AB80" s="371"/>
      <c r="AC80" s="371"/>
      <c r="AD80" s="413"/>
      <c r="AE80" s="370" t="s">
        <v>88</v>
      </c>
      <c r="AF80" s="371"/>
      <c r="AG80" s="371"/>
      <c r="AH80" s="371"/>
      <c r="AI80" s="371"/>
      <c r="AJ80" s="371"/>
      <c r="AK80" s="413"/>
      <c r="AL80" s="370" t="s">
        <v>90</v>
      </c>
      <c r="AM80" s="371"/>
      <c r="AN80" s="371"/>
      <c r="AO80" s="371"/>
      <c r="AP80" s="371"/>
      <c r="AQ80" s="371"/>
      <c r="AR80" s="413"/>
      <c r="AS80" s="370" t="s">
        <v>91</v>
      </c>
      <c r="AT80" s="371"/>
      <c r="AU80" s="371"/>
      <c r="AV80" s="371"/>
      <c r="AW80" s="371"/>
      <c r="AX80" s="371"/>
      <c r="AY80" s="372"/>
    </row>
    <row r="81" spans="2:60" ht="21" customHeight="1">
      <c r="B81" s="291"/>
      <c r="C81" s="292"/>
      <c r="D81" s="292"/>
      <c r="E81" s="292"/>
      <c r="F81" s="292"/>
      <c r="G81" s="293"/>
      <c r="H81" s="373" t="s">
        <v>5</v>
      </c>
      <c r="I81" s="374"/>
      <c r="J81" s="379" t="s">
        <v>6</v>
      </c>
      <c r="K81" s="380"/>
      <c r="L81" s="380"/>
      <c r="M81" s="380"/>
      <c r="N81" s="380"/>
      <c r="O81" s="380"/>
      <c r="P81" s="381"/>
      <c r="Q81" s="1888">
        <v>208</v>
      </c>
      <c r="R81" s="349"/>
      <c r="S81" s="349"/>
      <c r="T81" s="349"/>
      <c r="U81" s="349"/>
      <c r="V81" s="349"/>
      <c r="W81" s="350"/>
      <c r="X81" s="1888">
        <v>618</v>
      </c>
      <c r="Y81" s="349"/>
      <c r="Z81" s="349"/>
      <c r="AA81" s="349"/>
      <c r="AB81" s="349"/>
      <c r="AC81" s="349"/>
      <c r="AD81" s="350"/>
      <c r="AE81" s="1889">
        <v>757</v>
      </c>
      <c r="AF81" s="1889"/>
      <c r="AG81" s="1889"/>
      <c r="AH81" s="1889"/>
      <c r="AI81" s="1889"/>
      <c r="AJ81" s="1889"/>
      <c r="AK81" s="1889"/>
      <c r="AL81" s="1889">
        <v>1125</v>
      </c>
      <c r="AM81" s="1889"/>
      <c r="AN81" s="1889"/>
      <c r="AO81" s="1889"/>
      <c r="AP81" s="1889"/>
      <c r="AQ81" s="1889"/>
      <c r="AR81" s="1889"/>
      <c r="AS81" s="384">
        <v>877</v>
      </c>
      <c r="AT81" s="384"/>
      <c r="AU81" s="384"/>
      <c r="AV81" s="384"/>
      <c r="AW81" s="384"/>
      <c r="AX81" s="384"/>
      <c r="AY81" s="385"/>
    </row>
    <row r="82" spans="2:60" ht="21" customHeight="1">
      <c r="B82" s="291"/>
      <c r="C82" s="292"/>
      <c r="D82" s="292"/>
      <c r="E82" s="292"/>
      <c r="F82" s="292"/>
      <c r="G82" s="293"/>
      <c r="H82" s="375"/>
      <c r="I82" s="376"/>
      <c r="J82" s="386" t="s">
        <v>7</v>
      </c>
      <c r="K82" s="387"/>
      <c r="L82" s="387"/>
      <c r="M82" s="387"/>
      <c r="N82" s="387"/>
      <c r="O82" s="387"/>
      <c r="P82" s="388"/>
      <c r="Q82" s="1890" t="s">
        <v>562</v>
      </c>
      <c r="R82" s="359"/>
      <c r="S82" s="359"/>
      <c r="T82" s="359"/>
      <c r="U82" s="359"/>
      <c r="V82" s="359"/>
      <c r="W82" s="360"/>
      <c r="X82" s="1868" t="s">
        <v>517</v>
      </c>
      <c r="Y82" s="359"/>
      <c r="Z82" s="359"/>
      <c r="AA82" s="359"/>
      <c r="AB82" s="359"/>
      <c r="AC82" s="359"/>
      <c r="AD82" s="360"/>
      <c r="AE82" s="414" t="s">
        <v>517</v>
      </c>
      <c r="AF82" s="414"/>
      <c r="AG82" s="414"/>
      <c r="AH82" s="414"/>
      <c r="AI82" s="414"/>
      <c r="AJ82" s="414"/>
      <c r="AK82" s="414"/>
      <c r="AL82" s="414" t="s">
        <v>517</v>
      </c>
      <c r="AM82" s="414"/>
      <c r="AN82" s="414"/>
      <c r="AO82" s="414"/>
      <c r="AP82" s="414"/>
      <c r="AQ82" s="414"/>
      <c r="AR82" s="414"/>
      <c r="AS82" s="464"/>
      <c r="AT82" s="464"/>
      <c r="AU82" s="464"/>
      <c r="AV82" s="464"/>
      <c r="AW82" s="464"/>
      <c r="AX82" s="464"/>
      <c r="AY82" s="465"/>
    </row>
    <row r="83" spans="2:60" ht="24.75" customHeight="1">
      <c r="B83" s="291"/>
      <c r="C83" s="292"/>
      <c r="D83" s="292"/>
      <c r="E83" s="292"/>
      <c r="F83" s="292"/>
      <c r="G83" s="293"/>
      <c r="H83" s="375"/>
      <c r="I83" s="376"/>
      <c r="J83" s="386" t="s">
        <v>8</v>
      </c>
      <c r="K83" s="387"/>
      <c r="L83" s="387"/>
      <c r="M83" s="387"/>
      <c r="N83" s="387"/>
      <c r="O83" s="387"/>
      <c r="P83" s="388"/>
      <c r="Q83" s="1868" t="s">
        <v>517</v>
      </c>
      <c r="R83" s="359"/>
      <c r="S83" s="359"/>
      <c r="T83" s="359"/>
      <c r="U83" s="359"/>
      <c r="V83" s="359"/>
      <c r="W83" s="360"/>
      <c r="X83" s="1868" t="s">
        <v>517</v>
      </c>
      <c r="Y83" s="359"/>
      <c r="Z83" s="359"/>
      <c r="AA83" s="359"/>
      <c r="AB83" s="359"/>
      <c r="AC83" s="359"/>
      <c r="AD83" s="360"/>
      <c r="AE83" s="414" t="s">
        <v>517</v>
      </c>
      <c r="AF83" s="414"/>
      <c r="AG83" s="414"/>
      <c r="AH83" s="414"/>
      <c r="AI83" s="414"/>
      <c r="AJ83" s="414"/>
      <c r="AK83" s="414"/>
      <c r="AL83" s="414" t="s">
        <v>517</v>
      </c>
      <c r="AM83" s="414"/>
      <c r="AN83" s="414"/>
      <c r="AO83" s="414"/>
      <c r="AP83" s="414"/>
      <c r="AQ83" s="414"/>
      <c r="AR83" s="414"/>
      <c r="AS83" s="464"/>
      <c r="AT83" s="464"/>
      <c r="AU83" s="464"/>
      <c r="AV83" s="464"/>
      <c r="AW83" s="464"/>
      <c r="AX83" s="464"/>
      <c r="AY83" s="465"/>
    </row>
    <row r="84" spans="2:60" ht="24.75" customHeight="1">
      <c r="B84" s="291"/>
      <c r="C84" s="292"/>
      <c r="D84" s="292"/>
      <c r="E84" s="292"/>
      <c r="F84" s="292"/>
      <c r="G84" s="293"/>
      <c r="H84" s="377"/>
      <c r="I84" s="378"/>
      <c r="J84" s="415" t="s">
        <v>26</v>
      </c>
      <c r="K84" s="416"/>
      <c r="L84" s="416"/>
      <c r="M84" s="416"/>
      <c r="N84" s="416"/>
      <c r="O84" s="416"/>
      <c r="P84" s="417"/>
      <c r="Q84" s="402">
        <f>SUM(Q81:W83)</f>
        <v>208</v>
      </c>
      <c r="R84" s="402"/>
      <c r="S84" s="402"/>
      <c r="T84" s="402"/>
      <c r="U84" s="402"/>
      <c r="V84" s="402"/>
      <c r="W84" s="402"/>
      <c r="X84" s="402">
        <f t="shared" ref="X84" si="5">SUM(X81:AD83)</f>
        <v>618</v>
      </c>
      <c r="Y84" s="402"/>
      <c r="Z84" s="402"/>
      <c r="AA84" s="402"/>
      <c r="AB84" s="402"/>
      <c r="AC84" s="402"/>
      <c r="AD84" s="402"/>
      <c r="AE84" s="402">
        <f t="shared" ref="AE84" si="6">SUM(AE81:AK83)</f>
        <v>757</v>
      </c>
      <c r="AF84" s="402"/>
      <c r="AG84" s="402"/>
      <c r="AH84" s="402"/>
      <c r="AI84" s="402"/>
      <c r="AJ84" s="402"/>
      <c r="AK84" s="402"/>
      <c r="AL84" s="402">
        <f t="shared" ref="AL84" si="7">SUM(AL81:AR83)</f>
        <v>1125</v>
      </c>
      <c r="AM84" s="402"/>
      <c r="AN84" s="402"/>
      <c r="AO84" s="402"/>
      <c r="AP84" s="402"/>
      <c r="AQ84" s="402"/>
      <c r="AR84" s="402"/>
      <c r="AS84" s="402">
        <v>877</v>
      </c>
      <c r="AT84" s="402"/>
      <c r="AU84" s="402"/>
      <c r="AV84" s="402"/>
      <c r="AW84" s="402"/>
      <c r="AX84" s="402"/>
      <c r="AY84" s="403"/>
    </row>
    <row r="85" spans="2:60" ht="24.75" customHeight="1">
      <c r="B85" s="291"/>
      <c r="C85" s="292"/>
      <c r="D85" s="292"/>
      <c r="E85" s="292"/>
      <c r="F85" s="292"/>
      <c r="G85" s="293"/>
      <c r="H85" s="392" t="s">
        <v>9</v>
      </c>
      <c r="I85" s="393"/>
      <c r="J85" s="393"/>
      <c r="K85" s="393"/>
      <c r="L85" s="393"/>
      <c r="M85" s="393"/>
      <c r="N85" s="393"/>
      <c r="O85" s="393"/>
      <c r="P85" s="393"/>
      <c r="Q85" s="1887">
        <v>199</v>
      </c>
      <c r="R85" s="1887"/>
      <c r="S85" s="1887"/>
      <c r="T85" s="1887"/>
      <c r="U85" s="1887"/>
      <c r="V85" s="1887"/>
      <c r="W85" s="1887"/>
      <c r="X85" s="1887">
        <v>441</v>
      </c>
      <c r="Y85" s="1887"/>
      <c r="Z85" s="1887"/>
      <c r="AA85" s="1887"/>
      <c r="AB85" s="1887"/>
      <c r="AC85" s="1887"/>
      <c r="AD85" s="1887"/>
      <c r="AE85" s="1887">
        <v>756</v>
      </c>
      <c r="AF85" s="1887"/>
      <c r="AG85" s="1887"/>
      <c r="AH85" s="1887"/>
      <c r="AI85" s="1887"/>
      <c r="AJ85" s="1887"/>
      <c r="AK85" s="1887"/>
      <c r="AL85" s="390"/>
      <c r="AM85" s="390"/>
      <c r="AN85" s="390"/>
      <c r="AO85" s="390"/>
      <c r="AP85" s="390"/>
      <c r="AQ85" s="390"/>
      <c r="AR85" s="390"/>
      <c r="AS85" s="390"/>
      <c r="AT85" s="390"/>
      <c r="AU85" s="390"/>
      <c r="AV85" s="390"/>
      <c r="AW85" s="390"/>
      <c r="AX85" s="390"/>
      <c r="AY85" s="391"/>
      <c r="BH85" s="29" t="s">
        <v>114</v>
      </c>
    </row>
    <row r="86" spans="2:60" ht="24.75" customHeight="1">
      <c r="B86" s="408"/>
      <c r="C86" s="409"/>
      <c r="D86" s="409"/>
      <c r="E86" s="409"/>
      <c r="F86" s="409"/>
      <c r="G86" s="410"/>
      <c r="H86" s="392" t="s">
        <v>10</v>
      </c>
      <c r="I86" s="393"/>
      <c r="J86" s="393"/>
      <c r="K86" s="393"/>
      <c r="L86" s="393"/>
      <c r="M86" s="393"/>
      <c r="N86" s="393"/>
      <c r="O86" s="393"/>
      <c r="P86" s="393"/>
      <c r="Q86" s="394">
        <f>Q85/Q84</f>
        <v>0.95673076923076927</v>
      </c>
      <c r="R86" s="394"/>
      <c r="S86" s="394"/>
      <c r="T86" s="394"/>
      <c r="U86" s="394"/>
      <c r="V86" s="394"/>
      <c r="W86" s="394"/>
      <c r="X86" s="394">
        <f t="shared" ref="X86" si="8">X85/X84</f>
        <v>0.71359223300970875</v>
      </c>
      <c r="Y86" s="394"/>
      <c r="Z86" s="394"/>
      <c r="AA86" s="394"/>
      <c r="AB86" s="394"/>
      <c r="AC86" s="394"/>
      <c r="AD86" s="394"/>
      <c r="AE86" s="394">
        <f t="shared" ref="AE86" si="9">AE85/AE84</f>
        <v>0.99867899603698806</v>
      </c>
      <c r="AF86" s="394"/>
      <c r="AG86" s="394"/>
      <c r="AH86" s="394"/>
      <c r="AI86" s="394"/>
      <c r="AJ86" s="394"/>
      <c r="AK86" s="394"/>
      <c r="AL86" s="390"/>
      <c r="AM86" s="390"/>
      <c r="AN86" s="390"/>
      <c r="AO86" s="390"/>
      <c r="AP86" s="390"/>
      <c r="AQ86" s="390"/>
      <c r="AR86" s="390"/>
      <c r="AS86" s="390"/>
      <c r="AT86" s="390"/>
      <c r="AU86" s="390"/>
      <c r="AV86" s="390"/>
      <c r="AW86" s="390"/>
      <c r="AX86" s="390"/>
      <c r="AY86" s="391"/>
    </row>
    <row r="87" spans="2:60" ht="23.1" customHeight="1">
      <c r="B87" s="335" t="s">
        <v>99</v>
      </c>
      <c r="C87" s="336"/>
      <c r="D87" s="341" t="s">
        <v>23</v>
      </c>
      <c r="E87" s="342"/>
      <c r="F87" s="342"/>
      <c r="G87" s="342"/>
      <c r="H87" s="342"/>
      <c r="I87" s="342"/>
      <c r="J87" s="342"/>
      <c r="K87" s="342"/>
      <c r="L87" s="343"/>
      <c r="M87" s="344" t="s">
        <v>92</v>
      </c>
      <c r="N87" s="344"/>
      <c r="O87" s="344"/>
      <c r="P87" s="344"/>
      <c r="Q87" s="344"/>
      <c r="R87" s="344"/>
      <c r="S87" s="345" t="s">
        <v>91</v>
      </c>
      <c r="T87" s="345"/>
      <c r="U87" s="345"/>
      <c r="V87" s="345"/>
      <c r="W87" s="345"/>
      <c r="X87" s="345"/>
      <c r="Y87" s="346"/>
      <c r="Z87" s="342"/>
      <c r="AA87" s="342"/>
      <c r="AB87" s="342"/>
      <c r="AC87" s="342"/>
      <c r="AD87" s="342"/>
      <c r="AE87" s="342"/>
      <c r="AF87" s="342"/>
      <c r="AG87" s="342"/>
      <c r="AH87" s="342"/>
      <c r="AI87" s="342"/>
      <c r="AJ87" s="342"/>
      <c r="AK87" s="342"/>
      <c r="AL87" s="342"/>
      <c r="AM87" s="342"/>
      <c r="AN87" s="342"/>
      <c r="AO87" s="342"/>
      <c r="AP87" s="342"/>
      <c r="AQ87" s="342"/>
      <c r="AR87" s="342"/>
      <c r="AS87" s="342"/>
      <c r="AT87" s="342"/>
      <c r="AU87" s="342"/>
      <c r="AV87" s="342"/>
      <c r="AW87" s="342"/>
      <c r="AX87" s="342"/>
      <c r="AY87" s="347"/>
    </row>
    <row r="88" spans="2:60" ht="42.75" customHeight="1">
      <c r="B88" s="337"/>
      <c r="C88" s="338"/>
      <c r="D88" s="1891" t="s">
        <v>367</v>
      </c>
      <c r="E88" s="1892"/>
      <c r="F88" s="1892"/>
      <c r="G88" s="1892"/>
      <c r="H88" s="1892"/>
      <c r="I88" s="1892"/>
      <c r="J88" s="1892"/>
      <c r="K88" s="1892"/>
      <c r="L88" s="1893"/>
      <c r="M88" s="514">
        <v>514</v>
      </c>
      <c r="N88" s="514"/>
      <c r="O88" s="514"/>
      <c r="P88" s="514"/>
      <c r="Q88" s="514"/>
      <c r="R88" s="514"/>
      <c r="S88" s="354">
        <v>0</v>
      </c>
      <c r="T88" s="354"/>
      <c r="U88" s="354"/>
      <c r="V88" s="354"/>
      <c r="W88" s="354"/>
      <c r="X88" s="354"/>
      <c r="Y88" s="1894"/>
      <c r="Z88" s="1895"/>
      <c r="AA88" s="1895"/>
      <c r="AB88" s="1895"/>
      <c r="AC88" s="1895"/>
      <c r="AD88" s="1895"/>
      <c r="AE88" s="1895"/>
      <c r="AF88" s="1895"/>
      <c r="AG88" s="1895"/>
      <c r="AH88" s="1895"/>
      <c r="AI88" s="1895"/>
      <c r="AJ88" s="1895"/>
      <c r="AK88" s="1895"/>
      <c r="AL88" s="1895"/>
      <c r="AM88" s="1895"/>
      <c r="AN88" s="1895"/>
      <c r="AO88" s="1895"/>
      <c r="AP88" s="1895"/>
      <c r="AQ88" s="1895"/>
      <c r="AR88" s="1895"/>
      <c r="AS88" s="1895"/>
      <c r="AT88" s="1895"/>
      <c r="AU88" s="1895"/>
      <c r="AV88" s="1895"/>
      <c r="AW88" s="1895"/>
      <c r="AX88" s="1895"/>
      <c r="AY88" s="1896"/>
    </row>
    <row r="89" spans="2:60" ht="43.5" customHeight="1">
      <c r="B89" s="337"/>
      <c r="C89" s="338"/>
      <c r="D89" s="1772" t="s">
        <v>368</v>
      </c>
      <c r="E89" s="1773"/>
      <c r="F89" s="1773"/>
      <c r="G89" s="1773"/>
      <c r="H89" s="1773"/>
      <c r="I89" s="1773"/>
      <c r="J89" s="1773"/>
      <c r="K89" s="1773"/>
      <c r="L89" s="1774"/>
      <c r="M89" s="389">
        <v>533</v>
      </c>
      <c r="N89" s="389"/>
      <c r="O89" s="389"/>
      <c r="P89" s="389"/>
      <c r="Q89" s="389"/>
      <c r="R89" s="389"/>
      <c r="S89" s="324">
        <v>0</v>
      </c>
      <c r="T89" s="324"/>
      <c r="U89" s="324"/>
      <c r="V89" s="324"/>
      <c r="W89" s="324"/>
      <c r="X89" s="324"/>
      <c r="Y89" s="1894"/>
      <c r="Z89" s="1895"/>
      <c r="AA89" s="1895"/>
      <c r="AB89" s="1895"/>
      <c r="AC89" s="1895"/>
      <c r="AD89" s="1895"/>
      <c r="AE89" s="1895"/>
      <c r="AF89" s="1895"/>
      <c r="AG89" s="1895"/>
      <c r="AH89" s="1895"/>
      <c r="AI89" s="1895"/>
      <c r="AJ89" s="1895"/>
      <c r="AK89" s="1895"/>
      <c r="AL89" s="1895"/>
      <c r="AM89" s="1895"/>
      <c r="AN89" s="1895"/>
      <c r="AO89" s="1895"/>
      <c r="AP89" s="1895"/>
      <c r="AQ89" s="1895"/>
      <c r="AR89" s="1895"/>
      <c r="AS89" s="1895"/>
      <c r="AT89" s="1895"/>
      <c r="AU89" s="1895"/>
      <c r="AV89" s="1895"/>
      <c r="AW89" s="1895"/>
      <c r="AX89" s="1895"/>
      <c r="AY89" s="1896"/>
    </row>
    <row r="90" spans="2:60" ht="32.25" customHeight="1">
      <c r="B90" s="337"/>
      <c r="C90" s="338"/>
      <c r="D90" s="1772" t="s">
        <v>369</v>
      </c>
      <c r="E90" s="1773"/>
      <c r="F90" s="1773"/>
      <c r="G90" s="1773"/>
      <c r="H90" s="1773"/>
      <c r="I90" s="1773"/>
      <c r="J90" s="1773"/>
      <c r="K90" s="1773"/>
      <c r="L90" s="1774"/>
      <c r="M90" s="389">
        <v>44</v>
      </c>
      <c r="N90" s="389"/>
      <c r="O90" s="389"/>
      <c r="P90" s="389"/>
      <c r="Q90" s="389"/>
      <c r="R90" s="389"/>
      <c r="S90" s="324">
        <v>0</v>
      </c>
      <c r="T90" s="324"/>
      <c r="U90" s="324"/>
      <c r="V90" s="324"/>
      <c r="W90" s="324"/>
      <c r="X90" s="324"/>
      <c r="Y90" s="1897"/>
      <c r="Z90" s="1898"/>
      <c r="AA90" s="1898"/>
      <c r="AB90" s="1898"/>
      <c r="AC90" s="1898"/>
      <c r="AD90" s="1898"/>
      <c r="AE90" s="1898"/>
      <c r="AF90" s="1898"/>
      <c r="AG90" s="1898"/>
      <c r="AH90" s="1898"/>
      <c r="AI90" s="1898"/>
      <c r="AJ90" s="1898"/>
      <c r="AK90" s="1898"/>
      <c r="AL90" s="1898"/>
      <c r="AM90" s="1898"/>
      <c r="AN90" s="1898"/>
      <c r="AO90" s="1898"/>
      <c r="AP90" s="1898"/>
      <c r="AQ90" s="1898"/>
      <c r="AR90" s="1898"/>
      <c r="AS90" s="1898"/>
      <c r="AT90" s="1898"/>
      <c r="AU90" s="1898"/>
      <c r="AV90" s="1898"/>
      <c r="AW90" s="1898"/>
      <c r="AX90" s="1898"/>
      <c r="AY90" s="1899"/>
    </row>
    <row r="91" spans="2:60" ht="23.1" customHeight="1">
      <c r="B91" s="337"/>
      <c r="C91" s="338"/>
      <c r="D91" s="1772" t="s">
        <v>370</v>
      </c>
      <c r="E91" s="1773"/>
      <c r="F91" s="1773"/>
      <c r="G91" s="1773"/>
      <c r="H91" s="1773"/>
      <c r="I91" s="1773"/>
      <c r="J91" s="1773"/>
      <c r="K91" s="1773"/>
      <c r="L91" s="1774"/>
      <c r="M91" s="389">
        <v>0</v>
      </c>
      <c r="N91" s="389"/>
      <c r="O91" s="389"/>
      <c r="P91" s="389"/>
      <c r="Q91" s="389"/>
      <c r="R91" s="389"/>
      <c r="S91" s="324">
        <v>320</v>
      </c>
      <c r="T91" s="324"/>
      <c r="U91" s="324"/>
      <c r="V91" s="324"/>
      <c r="W91" s="324"/>
      <c r="X91" s="324"/>
      <c r="Y91" s="1900"/>
      <c r="Z91" s="1898"/>
      <c r="AA91" s="1898"/>
      <c r="AB91" s="1898"/>
      <c r="AC91" s="1898"/>
      <c r="AD91" s="1898"/>
      <c r="AE91" s="1898"/>
      <c r="AF91" s="1898"/>
      <c r="AG91" s="1898"/>
      <c r="AH91" s="1898"/>
      <c r="AI91" s="1898"/>
      <c r="AJ91" s="1898"/>
      <c r="AK91" s="1898"/>
      <c r="AL91" s="1898"/>
      <c r="AM91" s="1898"/>
      <c r="AN91" s="1898"/>
      <c r="AO91" s="1898"/>
      <c r="AP91" s="1898"/>
      <c r="AQ91" s="1898"/>
      <c r="AR91" s="1898"/>
      <c r="AS91" s="1898"/>
      <c r="AT91" s="1898"/>
      <c r="AU91" s="1898"/>
      <c r="AV91" s="1898"/>
      <c r="AW91" s="1898"/>
      <c r="AX91" s="1898"/>
      <c r="AY91" s="1899"/>
    </row>
    <row r="92" spans="2:60" ht="27.75" customHeight="1">
      <c r="B92" s="337"/>
      <c r="C92" s="338"/>
      <c r="D92" s="1772" t="s">
        <v>371</v>
      </c>
      <c r="E92" s="1773"/>
      <c r="F92" s="1773"/>
      <c r="G92" s="1773"/>
      <c r="H92" s="1773"/>
      <c r="I92" s="1773"/>
      <c r="J92" s="1773"/>
      <c r="K92" s="1773"/>
      <c r="L92" s="1774"/>
      <c r="M92" s="389">
        <v>34</v>
      </c>
      <c r="N92" s="389"/>
      <c r="O92" s="389"/>
      <c r="P92" s="389"/>
      <c r="Q92" s="389"/>
      <c r="R92" s="389"/>
      <c r="S92" s="324">
        <v>66</v>
      </c>
      <c r="T92" s="324"/>
      <c r="U92" s="324"/>
      <c r="V92" s="324"/>
      <c r="W92" s="324"/>
      <c r="X92" s="324"/>
      <c r="Y92" s="1901"/>
      <c r="Z92" s="1902"/>
      <c r="AA92" s="1902"/>
      <c r="AB92" s="1902"/>
      <c r="AC92" s="1902"/>
      <c r="AD92" s="1902"/>
      <c r="AE92" s="1902"/>
      <c r="AF92" s="1902"/>
      <c r="AG92" s="1902"/>
      <c r="AH92" s="1902"/>
      <c r="AI92" s="1902"/>
      <c r="AJ92" s="1902"/>
      <c r="AK92" s="1902"/>
      <c r="AL92" s="1902"/>
      <c r="AM92" s="1902"/>
      <c r="AN92" s="1902"/>
      <c r="AO92" s="1902"/>
      <c r="AP92" s="1902"/>
      <c r="AQ92" s="1902"/>
      <c r="AR92" s="1902"/>
      <c r="AS92" s="1902"/>
      <c r="AT92" s="1902"/>
      <c r="AU92" s="1902"/>
      <c r="AV92" s="1902"/>
      <c r="AW92" s="1902"/>
      <c r="AX92" s="1902"/>
      <c r="AY92" s="1903"/>
    </row>
    <row r="93" spans="2:60" ht="36" customHeight="1">
      <c r="B93" s="337"/>
      <c r="C93" s="338"/>
      <c r="D93" s="1772" t="s">
        <v>563</v>
      </c>
      <c r="E93" s="1773"/>
      <c r="F93" s="1773"/>
      <c r="G93" s="1773"/>
      <c r="H93" s="1773"/>
      <c r="I93" s="1773"/>
      <c r="J93" s="1773"/>
      <c r="K93" s="1773"/>
      <c r="L93" s="1774"/>
      <c r="M93" s="324">
        <v>0</v>
      </c>
      <c r="N93" s="324"/>
      <c r="O93" s="324"/>
      <c r="P93" s="324"/>
      <c r="Q93" s="324"/>
      <c r="R93" s="324"/>
      <c r="S93" s="324">
        <v>491</v>
      </c>
      <c r="T93" s="324"/>
      <c r="U93" s="324"/>
      <c r="V93" s="324"/>
      <c r="W93" s="324"/>
      <c r="X93" s="324"/>
      <c r="Y93" s="325"/>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7"/>
    </row>
    <row r="94" spans="2:60" ht="23.1" customHeight="1">
      <c r="B94" s="337"/>
      <c r="C94" s="338"/>
      <c r="D94" s="328"/>
      <c r="E94" s="329"/>
      <c r="F94" s="329"/>
      <c r="G94" s="329"/>
      <c r="H94" s="329"/>
      <c r="I94" s="329"/>
      <c r="J94" s="329"/>
      <c r="K94" s="329"/>
      <c r="L94" s="330"/>
      <c r="M94" s="331"/>
      <c r="N94" s="331"/>
      <c r="O94" s="331"/>
      <c r="P94" s="331"/>
      <c r="Q94" s="331"/>
      <c r="R94" s="331"/>
      <c r="S94" s="331"/>
      <c r="T94" s="331"/>
      <c r="U94" s="331"/>
      <c r="V94" s="331"/>
      <c r="W94" s="331"/>
      <c r="X94" s="331"/>
      <c r="Y94" s="325"/>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7"/>
    </row>
    <row r="95" spans="2:60" ht="23.1" customHeight="1">
      <c r="B95" s="339"/>
      <c r="C95" s="340"/>
      <c r="D95" s="361" t="s">
        <v>26</v>
      </c>
      <c r="E95" s="362"/>
      <c r="F95" s="362"/>
      <c r="G95" s="362"/>
      <c r="H95" s="362"/>
      <c r="I95" s="362"/>
      <c r="J95" s="362"/>
      <c r="K95" s="362"/>
      <c r="L95" s="363"/>
      <c r="M95" s="923">
        <f>SUM(M88:R94)</f>
        <v>1125</v>
      </c>
      <c r="N95" s="923"/>
      <c r="O95" s="923"/>
      <c r="P95" s="923"/>
      <c r="Q95" s="923"/>
      <c r="R95" s="923"/>
      <c r="S95" s="923">
        <f>SUM(S88:X94)</f>
        <v>877</v>
      </c>
      <c r="T95" s="923"/>
      <c r="U95" s="923"/>
      <c r="V95" s="923"/>
      <c r="W95" s="923"/>
      <c r="X95" s="923"/>
      <c r="Y95" s="367"/>
      <c r="Z95" s="368"/>
      <c r="AA95" s="368"/>
      <c r="AB95" s="368"/>
      <c r="AC95" s="368"/>
      <c r="AD95" s="368"/>
      <c r="AE95" s="368"/>
      <c r="AF95" s="368"/>
      <c r="AG95" s="368"/>
      <c r="AH95" s="368"/>
      <c r="AI95" s="368"/>
      <c r="AJ95" s="368"/>
      <c r="AK95" s="368"/>
      <c r="AL95" s="368"/>
      <c r="AM95" s="368"/>
      <c r="AN95" s="368"/>
      <c r="AO95" s="368"/>
      <c r="AP95" s="368"/>
      <c r="AQ95" s="368"/>
      <c r="AR95" s="368"/>
      <c r="AS95" s="368"/>
      <c r="AT95" s="368"/>
      <c r="AU95" s="368"/>
      <c r="AV95" s="368"/>
      <c r="AW95" s="368"/>
      <c r="AX95" s="368"/>
      <c r="AY95" s="369"/>
    </row>
    <row r="96" spans="2:60" ht="24.75" customHeight="1">
      <c r="B96" s="25"/>
      <c r="C96" s="25"/>
      <c r="D96" s="25"/>
      <c r="E96" s="25"/>
      <c r="F96" s="25"/>
      <c r="G96" s="25"/>
      <c r="H96" s="30"/>
      <c r="I96" s="30"/>
      <c r="J96" s="30"/>
      <c r="K96" s="30"/>
      <c r="L96" s="30"/>
      <c r="M96" s="30"/>
      <c r="N96" s="30"/>
      <c r="O96" s="30"/>
      <c r="P96" s="30"/>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row>
    <row r="97" spans="1:51" ht="22.5" customHeight="1">
      <c r="B97" s="25"/>
      <c r="C97" s="25"/>
      <c r="D97" s="25"/>
      <c r="E97" s="25"/>
      <c r="F97" s="25"/>
      <c r="G97" s="25"/>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row>
    <row r="98" spans="1:51" ht="23.25" customHeight="1" thickBot="1">
      <c r="A98" s="4"/>
      <c r="B98" s="319" t="s">
        <v>100</v>
      </c>
      <c r="C98" s="320"/>
      <c r="D98" s="320"/>
      <c r="E98" s="320"/>
      <c r="F98" s="320"/>
      <c r="G98" s="320"/>
      <c r="H98" s="320" t="s">
        <v>372</v>
      </c>
      <c r="I98" s="320"/>
      <c r="J98" s="320"/>
      <c r="K98" s="320"/>
      <c r="L98" s="320"/>
      <c r="M98" s="320"/>
      <c r="N98" s="320"/>
      <c r="O98" s="320"/>
      <c r="P98" s="320"/>
      <c r="Q98" s="320"/>
      <c r="R98" s="320"/>
      <c r="S98" s="320"/>
      <c r="T98" s="320"/>
      <c r="U98" s="320"/>
      <c r="V98" s="320"/>
      <c r="W98" s="320"/>
      <c r="X98" s="320"/>
      <c r="Y98" s="320"/>
      <c r="Z98" s="320"/>
      <c r="AA98" s="320"/>
      <c r="AB98" s="320"/>
      <c r="AC98" s="320"/>
      <c r="AD98" s="320"/>
      <c r="AE98" s="320"/>
      <c r="AF98" s="320"/>
      <c r="AG98" s="320"/>
      <c r="AH98" s="320"/>
      <c r="AI98" s="320"/>
      <c r="AJ98" s="320"/>
      <c r="AK98" s="320"/>
      <c r="AL98" s="320"/>
      <c r="AM98" s="320"/>
      <c r="AN98" s="320"/>
      <c r="AO98" s="320"/>
      <c r="AP98" s="320"/>
      <c r="AQ98" s="320"/>
      <c r="AR98" s="320"/>
      <c r="AS98" s="320"/>
      <c r="AT98" s="320"/>
      <c r="AU98" s="320"/>
      <c r="AV98" s="320"/>
      <c r="AW98" s="320"/>
      <c r="AX98" s="320"/>
      <c r="AY98" s="320"/>
    </row>
    <row r="99" spans="1:51" ht="385.5" customHeight="1">
      <c r="A99" s="5"/>
      <c r="B99" s="288" t="s">
        <v>40</v>
      </c>
      <c r="C99" s="289"/>
      <c r="D99" s="289"/>
      <c r="E99" s="289"/>
      <c r="F99" s="289"/>
      <c r="G99" s="290"/>
      <c r="H99" s="14" t="s">
        <v>97</v>
      </c>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15"/>
    </row>
    <row r="100" spans="1:51" ht="348.95" customHeight="1">
      <c r="B100" s="291"/>
      <c r="C100" s="292"/>
      <c r="D100" s="292"/>
      <c r="E100" s="292"/>
      <c r="F100" s="292"/>
      <c r="G100" s="293"/>
      <c r="H100" s="10"/>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2"/>
    </row>
    <row r="101" spans="1:51" ht="324" customHeight="1" thickBot="1">
      <c r="B101" s="294"/>
      <c r="C101" s="295"/>
      <c r="D101" s="295"/>
      <c r="E101" s="295"/>
      <c r="F101" s="295"/>
      <c r="G101" s="296"/>
      <c r="H101" s="26"/>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27"/>
    </row>
    <row r="102" spans="1:51" ht="30" customHeight="1">
      <c r="B102" s="25"/>
      <c r="C102" s="25"/>
      <c r="D102" s="25"/>
      <c r="E102" s="25"/>
      <c r="F102" s="25"/>
      <c r="G102" s="25"/>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row>
    <row r="103" spans="1:51" ht="30" customHeight="1" thickBot="1">
      <c r="B103" s="306" t="s">
        <v>100</v>
      </c>
      <c r="C103" s="306"/>
      <c r="D103" s="306"/>
      <c r="E103" s="306"/>
      <c r="F103" s="307"/>
      <c r="G103" s="307"/>
      <c r="H103" s="663" t="s">
        <v>372</v>
      </c>
      <c r="I103" s="663"/>
      <c r="J103" s="663"/>
      <c r="K103" s="663"/>
      <c r="L103" s="663"/>
      <c r="M103" s="663"/>
      <c r="N103" s="663"/>
      <c r="O103" s="663"/>
      <c r="P103" s="663"/>
      <c r="Q103" s="663"/>
      <c r="R103" s="663"/>
      <c r="S103" s="663"/>
      <c r="T103" s="663"/>
      <c r="U103" s="663"/>
      <c r="V103" s="663"/>
      <c r="W103" s="663"/>
      <c r="X103" s="663"/>
      <c r="Y103" s="663"/>
      <c r="Z103" s="663"/>
      <c r="AA103" s="663"/>
      <c r="AB103" s="663"/>
      <c r="AC103" s="663"/>
      <c r="AD103" s="663"/>
      <c r="AE103" s="663"/>
      <c r="AF103" s="663"/>
      <c r="AG103" s="663"/>
      <c r="AH103" s="663"/>
      <c r="AI103" s="663"/>
      <c r="AJ103" s="663"/>
      <c r="AK103" s="663"/>
      <c r="AL103" s="663"/>
      <c r="AM103" s="663"/>
      <c r="AN103" s="663"/>
      <c r="AO103" s="663"/>
      <c r="AP103" s="663"/>
      <c r="AQ103" s="663"/>
      <c r="AR103" s="663"/>
      <c r="AS103" s="663"/>
      <c r="AT103" s="663"/>
      <c r="AU103" s="663"/>
      <c r="AV103" s="663"/>
      <c r="AW103" s="663"/>
      <c r="AX103" s="663"/>
      <c r="AY103" s="663"/>
    </row>
    <row r="104" spans="1:51" ht="24.75" customHeight="1">
      <c r="B104" s="308" t="s">
        <v>75</v>
      </c>
      <c r="C104" s="309"/>
      <c r="D104" s="309"/>
      <c r="E104" s="309"/>
      <c r="F104" s="309"/>
      <c r="G104" s="310"/>
      <c r="H104" s="314" t="s">
        <v>564</v>
      </c>
      <c r="I104" s="315"/>
      <c r="J104" s="315"/>
      <c r="K104" s="315"/>
      <c r="L104" s="315"/>
      <c r="M104" s="315"/>
      <c r="N104" s="315"/>
      <c r="O104" s="315"/>
      <c r="P104" s="315"/>
      <c r="Q104" s="315"/>
      <c r="R104" s="315"/>
      <c r="S104" s="315"/>
      <c r="T104" s="315"/>
      <c r="U104" s="315"/>
      <c r="V104" s="315"/>
      <c r="W104" s="315"/>
      <c r="X104" s="315"/>
      <c r="Y104" s="315"/>
      <c r="Z104" s="315"/>
      <c r="AA104" s="315"/>
      <c r="AB104" s="315"/>
      <c r="AC104" s="316"/>
      <c r="AD104" s="314" t="s">
        <v>565</v>
      </c>
      <c r="AE104" s="315"/>
      <c r="AF104" s="315"/>
      <c r="AG104" s="315"/>
      <c r="AH104" s="315"/>
      <c r="AI104" s="315"/>
      <c r="AJ104" s="315"/>
      <c r="AK104" s="315"/>
      <c r="AL104" s="315"/>
      <c r="AM104" s="315"/>
      <c r="AN104" s="315"/>
      <c r="AO104" s="315"/>
      <c r="AP104" s="315"/>
      <c r="AQ104" s="315"/>
      <c r="AR104" s="315"/>
      <c r="AS104" s="315"/>
      <c r="AT104" s="315"/>
      <c r="AU104" s="315"/>
      <c r="AV104" s="315"/>
      <c r="AW104" s="315"/>
      <c r="AX104" s="315"/>
      <c r="AY104" s="317"/>
    </row>
    <row r="105" spans="1:51" ht="24.75" customHeight="1">
      <c r="B105" s="308"/>
      <c r="C105" s="309"/>
      <c r="D105" s="309"/>
      <c r="E105" s="309"/>
      <c r="F105" s="309"/>
      <c r="G105" s="310"/>
      <c r="H105" s="278" t="s">
        <v>23</v>
      </c>
      <c r="I105" s="279"/>
      <c r="J105" s="279"/>
      <c r="K105" s="279"/>
      <c r="L105" s="280"/>
      <c r="M105" s="259" t="s">
        <v>24</v>
      </c>
      <c r="N105" s="279"/>
      <c r="O105" s="279"/>
      <c r="P105" s="279"/>
      <c r="Q105" s="279"/>
      <c r="R105" s="279"/>
      <c r="S105" s="279"/>
      <c r="T105" s="279"/>
      <c r="U105" s="279"/>
      <c r="V105" s="279"/>
      <c r="W105" s="279"/>
      <c r="X105" s="279"/>
      <c r="Y105" s="280"/>
      <c r="Z105" s="262" t="s">
        <v>25</v>
      </c>
      <c r="AA105" s="281"/>
      <c r="AB105" s="281"/>
      <c r="AC105" s="318"/>
      <c r="AD105" s="278" t="s">
        <v>23</v>
      </c>
      <c r="AE105" s="279"/>
      <c r="AF105" s="279"/>
      <c r="AG105" s="279"/>
      <c r="AH105" s="280"/>
      <c r="AI105" s="259" t="s">
        <v>24</v>
      </c>
      <c r="AJ105" s="279"/>
      <c r="AK105" s="279"/>
      <c r="AL105" s="279"/>
      <c r="AM105" s="279"/>
      <c r="AN105" s="279"/>
      <c r="AO105" s="279"/>
      <c r="AP105" s="279"/>
      <c r="AQ105" s="279"/>
      <c r="AR105" s="279"/>
      <c r="AS105" s="279"/>
      <c r="AT105" s="279"/>
      <c r="AU105" s="280"/>
      <c r="AV105" s="262" t="s">
        <v>25</v>
      </c>
      <c r="AW105" s="281"/>
      <c r="AX105" s="281"/>
      <c r="AY105" s="282"/>
    </row>
    <row r="106" spans="1:51" ht="24.75" customHeight="1">
      <c r="B106" s="308"/>
      <c r="C106" s="309"/>
      <c r="D106" s="309"/>
      <c r="E106" s="309"/>
      <c r="F106" s="309"/>
      <c r="G106" s="310"/>
      <c r="H106" s="1760" t="s">
        <v>135</v>
      </c>
      <c r="I106" s="349"/>
      <c r="J106" s="349"/>
      <c r="K106" s="349"/>
      <c r="L106" s="350"/>
      <c r="M106" s="1904" t="s">
        <v>373</v>
      </c>
      <c r="N106" s="1905"/>
      <c r="O106" s="1905"/>
      <c r="P106" s="1905"/>
      <c r="Q106" s="1905"/>
      <c r="R106" s="1905"/>
      <c r="S106" s="1905"/>
      <c r="T106" s="1905"/>
      <c r="U106" s="1905"/>
      <c r="V106" s="1905"/>
      <c r="W106" s="1905"/>
      <c r="X106" s="1905"/>
      <c r="Y106" s="1906"/>
      <c r="Z106" s="1907">
        <v>33</v>
      </c>
      <c r="AA106" s="1908"/>
      <c r="AB106" s="1908"/>
      <c r="AC106" s="1909"/>
      <c r="AD106" s="243"/>
      <c r="AE106" s="244"/>
      <c r="AF106" s="244"/>
      <c r="AG106" s="244"/>
      <c r="AH106" s="245"/>
      <c r="AI106" s="246"/>
      <c r="AJ106" s="286"/>
      <c r="AK106" s="286"/>
      <c r="AL106" s="286"/>
      <c r="AM106" s="286"/>
      <c r="AN106" s="286"/>
      <c r="AO106" s="286"/>
      <c r="AP106" s="286"/>
      <c r="AQ106" s="286"/>
      <c r="AR106" s="286"/>
      <c r="AS106" s="286"/>
      <c r="AT106" s="286"/>
      <c r="AU106" s="287"/>
      <c r="AV106" s="249"/>
      <c r="AW106" s="250"/>
      <c r="AX106" s="250"/>
      <c r="AY106" s="252"/>
    </row>
    <row r="107" spans="1:51" ht="24.75" customHeight="1">
      <c r="B107" s="308"/>
      <c r="C107" s="309"/>
      <c r="D107" s="309"/>
      <c r="E107" s="309"/>
      <c r="F107" s="309"/>
      <c r="G107" s="310"/>
      <c r="H107" s="233"/>
      <c r="I107" s="234"/>
      <c r="J107" s="234"/>
      <c r="K107" s="234"/>
      <c r="L107" s="235"/>
      <c r="M107" s="236"/>
      <c r="N107" s="237"/>
      <c r="O107" s="237"/>
      <c r="P107" s="237"/>
      <c r="Q107" s="237"/>
      <c r="R107" s="237"/>
      <c r="S107" s="237"/>
      <c r="T107" s="237"/>
      <c r="U107" s="237"/>
      <c r="V107" s="237"/>
      <c r="W107" s="237"/>
      <c r="X107" s="237"/>
      <c r="Y107" s="238"/>
      <c r="Z107" s="239"/>
      <c r="AA107" s="240"/>
      <c r="AB107" s="240"/>
      <c r="AC107" s="242"/>
      <c r="AD107" s="233"/>
      <c r="AE107" s="234"/>
      <c r="AF107" s="234"/>
      <c r="AG107" s="234"/>
      <c r="AH107" s="235"/>
      <c r="AI107" s="236"/>
      <c r="AJ107" s="237"/>
      <c r="AK107" s="237"/>
      <c r="AL107" s="237"/>
      <c r="AM107" s="237"/>
      <c r="AN107" s="237"/>
      <c r="AO107" s="237"/>
      <c r="AP107" s="237"/>
      <c r="AQ107" s="237"/>
      <c r="AR107" s="237"/>
      <c r="AS107" s="237"/>
      <c r="AT107" s="237"/>
      <c r="AU107" s="238"/>
      <c r="AV107" s="239"/>
      <c r="AW107" s="240"/>
      <c r="AX107" s="240"/>
      <c r="AY107" s="241"/>
    </row>
    <row r="108" spans="1:51" ht="24.75" customHeight="1">
      <c r="B108" s="308"/>
      <c r="C108" s="309"/>
      <c r="D108" s="309"/>
      <c r="E108" s="309"/>
      <c r="F108" s="309"/>
      <c r="G108" s="310"/>
      <c r="H108" s="233"/>
      <c r="I108" s="234"/>
      <c r="J108" s="234"/>
      <c r="K108" s="234"/>
      <c r="L108" s="235"/>
      <c r="M108" s="236"/>
      <c r="N108" s="237"/>
      <c r="O108" s="237"/>
      <c r="P108" s="237"/>
      <c r="Q108" s="237"/>
      <c r="R108" s="237"/>
      <c r="S108" s="237"/>
      <c r="T108" s="237"/>
      <c r="U108" s="237"/>
      <c r="V108" s="237"/>
      <c r="W108" s="237"/>
      <c r="X108" s="237"/>
      <c r="Y108" s="238"/>
      <c r="Z108" s="239"/>
      <c r="AA108" s="240"/>
      <c r="AB108" s="240"/>
      <c r="AC108" s="242"/>
      <c r="AD108" s="233"/>
      <c r="AE108" s="234"/>
      <c r="AF108" s="234"/>
      <c r="AG108" s="234"/>
      <c r="AH108" s="235"/>
      <c r="AI108" s="236"/>
      <c r="AJ108" s="237"/>
      <c r="AK108" s="237"/>
      <c r="AL108" s="237"/>
      <c r="AM108" s="237"/>
      <c r="AN108" s="237"/>
      <c r="AO108" s="237"/>
      <c r="AP108" s="237"/>
      <c r="AQ108" s="237"/>
      <c r="AR108" s="237"/>
      <c r="AS108" s="237"/>
      <c r="AT108" s="237"/>
      <c r="AU108" s="238"/>
      <c r="AV108" s="239"/>
      <c r="AW108" s="240"/>
      <c r="AX108" s="240"/>
      <c r="AY108" s="241"/>
    </row>
    <row r="109" spans="1:51" ht="24.75" customHeight="1">
      <c r="B109" s="308"/>
      <c r="C109" s="309"/>
      <c r="D109" s="309"/>
      <c r="E109" s="309"/>
      <c r="F109" s="309"/>
      <c r="G109" s="310"/>
      <c r="H109" s="233"/>
      <c r="I109" s="234"/>
      <c r="J109" s="234"/>
      <c r="K109" s="234"/>
      <c r="L109" s="235"/>
      <c r="M109" s="236"/>
      <c r="N109" s="237"/>
      <c r="O109" s="237"/>
      <c r="P109" s="237"/>
      <c r="Q109" s="237"/>
      <c r="R109" s="237"/>
      <c r="S109" s="237"/>
      <c r="T109" s="237"/>
      <c r="U109" s="237"/>
      <c r="V109" s="237"/>
      <c r="W109" s="237"/>
      <c r="X109" s="237"/>
      <c r="Y109" s="238"/>
      <c r="Z109" s="239"/>
      <c r="AA109" s="240"/>
      <c r="AB109" s="240"/>
      <c r="AC109" s="242"/>
      <c r="AD109" s="233"/>
      <c r="AE109" s="234"/>
      <c r="AF109" s="234"/>
      <c r="AG109" s="234"/>
      <c r="AH109" s="235"/>
      <c r="AI109" s="236"/>
      <c r="AJ109" s="237"/>
      <c r="AK109" s="237"/>
      <c r="AL109" s="237"/>
      <c r="AM109" s="237"/>
      <c r="AN109" s="237"/>
      <c r="AO109" s="237"/>
      <c r="AP109" s="237"/>
      <c r="AQ109" s="237"/>
      <c r="AR109" s="237"/>
      <c r="AS109" s="237"/>
      <c r="AT109" s="237"/>
      <c r="AU109" s="238"/>
      <c r="AV109" s="239"/>
      <c r="AW109" s="240"/>
      <c r="AX109" s="240"/>
      <c r="AY109" s="241"/>
    </row>
    <row r="110" spans="1:51" ht="24.75" customHeight="1">
      <c r="B110" s="308"/>
      <c r="C110" s="309"/>
      <c r="D110" s="309"/>
      <c r="E110" s="309"/>
      <c r="F110" s="309"/>
      <c r="G110" s="310"/>
      <c r="H110" s="233"/>
      <c r="I110" s="234"/>
      <c r="J110" s="234"/>
      <c r="K110" s="234"/>
      <c r="L110" s="235"/>
      <c r="M110" s="236"/>
      <c r="N110" s="237"/>
      <c r="O110" s="237"/>
      <c r="P110" s="237"/>
      <c r="Q110" s="237"/>
      <c r="R110" s="237"/>
      <c r="S110" s="237"/>
      <c r="T110" s="237"/>
      <c r="U110" s="237"/>
      <c r="V110" s="237"/>
      <c r="W110" s="237"/>
      <c r="X110" s="237"/>
      <c r="Y110" s="238"/>
      <c r="Z110" s="239"/>
      <c r="AA110" s="240"/>
      <c r="AB110" s="240"/>
      <c r="AC110" s="240"/>
      <c r="AD110" s="233"/>
      <c r="AE110" s="234"/>
      <c r="AF110" s="234"/>
      <c r="AG110" s="234"/>
      <c r="AH110" s="235"/>
      <c r="AI110" s="236"/>
      <c r="AJ110" s="237"/>
      <c r="AK110" s="237"/>
      <c r="AL110" s="237"/>
      <c r="AM110" s="237"/>
      <c r="AN110" s="237"/>
      <c r="AO110" s="237"/>
      <c r="AP110" s="237"/>
      <c r="AQ110" s="237"/>
      <c r="AR110" s="237"/>
      <c r="AS110" s="237"/>
      <c r="AT110" s="237"/>
      <c r="AU110" s="238"/>
      <c r="AV110" s="239"/>
      <c r="AW110" s="240"/>
      <c r="AX110" s="240"/>
      <c r="AY110" s="241"/>
    </row>
    <row r="111" spans="1:51" ht="24.75" customHeight="1">
      <c r="B111" s="308"/>
      <c r="C111" s="309"/>
      <c r="D111" s="309"/>
      <c r="E111" s="309"/>
      <c r="F111" s="309"/>
      <c r="G111" s="310"/>
      <c r="H111" s="233"/>
      <c r="I111" s="234"/>
      <c r="J111" s="234"/>
      <c r="K111" s="234"/>
      <c r="L111" s="235"/>
      <c r="M111" s="236"/>
      <c r="N111" s="237"/>
      <c r="O111" s="237"/>
      <c r="P111" s="237"/>
      <c r="Q111" s="237"/>
      <c r="R111" s="237"/>
      <c r="S111" s="237"/>
      <c r="T111" s="237"/>
      <c r="U111" s="237"/>
      <c r="V111" s="237"/>
      <c r="W111" s="237"/>
      <c r="X111" s="237"/>
      <c r="Y111" s="238"/>
      <c r="Z111" s="239"/>
      <c r="AA111" s="240"/>
      <c r="AB111" s="240"/>
      <c r="AC111" s="240"/>
      <c r="AD111" s="233"/>
      <c r="AE111" s="234"/>
      <c r="AF111" s="234"/>
      <c r="AG111" s="234"/>
      <c r="AH111" s="235"/>
      <c r="AI111" s="236"/>
      <c r="AJ111" s="237"/>
      <c r="AK111" s="237"/>
      <c r="AL111" s="237"/>
      <c r="AM111" s="237"/>
      <c r="AN111" s="237"/>
      <c r="AO111" s="237"/>
      <c r="AP111" s="237"/>
      <c r="AQ111" s="237"/>
      <c r="AR111" s="237"/>
      <c r="AS111" s="237"/>
      <c r="AT111" s="237"/>
      <c r="AU111" s="238"/>
      <c r="AV111" s="239"/>
      <c r="AW111" s="240"/>
      <c r="AX111" s="240"/>
      <c r="AY111" s="241"/>
    </row>
    <row r="112" spans="1:51" ht="24.75" customHeight="1">
      <c r="B112" s="308"/>
      <c r="C112" s="309"/>
      <c r="D112" s="309"/>
      <c r="E112" s="309"/>
      <c r="F112" s="309"/>
      <c r="G112" s="310"/>
      <c r="H112" s="233"/>
      <c r="I112" s="234"/>
      <c r="J112" s="234"/>
      <c r="K112" s="234"/>
      <c r="L112" s="235"/>
      <c r="M112" s="236"/>
      <c r="N112" s="237"/>
      <c r="O112" s="237"/>
      <c r="P112" s="237"/>
      <c r="Q112" s="237"/>
      <c r="R112" s="237"/>
      <c r="S112" s="237"/>
      <c r="T112" s="237"/>
      <c r="U112" s="237"/>
      <c r="V112" s="237"/>
      <c r="W112" s="237"/>
      <c r="X112" s="237"/>
      <c r="Y112" s="238"/>
      <c r="Z112" s="239"/>
      <c r="AA112" s="240"/>
      <c r="AB112" s="240"/>
      <c r="AC112" s="240"/>
      <c r="AD112" s="233"/>
      <c r="AE112" s="234"/>
      <c r="AF112" s="234"/>
      <c r="AG112" s="234"/>
      <c r="AH112" s="235"/>
      <c r="AI112" s="236"/>
      <c r="AJ112" s="237"/>
      <c r="AK112" s="237"/>
      <c r="AL112" s="237"/>
      <c r="AM112" s="237"/>
      <c r="AN112" s="237"/>
      <c r="AO112" s="237"/>
      <c r="AP112" s="237"/>
      <c r="AQ112" s="237"/>
      <c r="AR112" s="237"/>
      <c r="AS112" s="237"/>
      <c r="AT112" s="237"/>
      <c r="AU112" s="238"/>
      <c r="AV112" s="239"/>
      <c r="AW112" s="240"/>
      <c r="AX112" s="240"/>
      <c r="AY112" s="241"/>
    </row>
    <row r="113" spans="2:51" ht="24.75" customHeight="1">
      <c r="B113" s="308"/>
      <c r="C113" s="309"/>
      <c r="D113" s="309"/>
      <c r="E113" s="309"/>
      <c r="F113" s="309"/>
      <c r="G113" s="310"/>
      <c r="H113" s="224"/>
      <c r="I113" s="225"/>
      <c r="J113" s="225"/>
      <c r="K113" s="225"/>
      <c r="L113" s="226"/>
      <c r="M113" s="227"/>
      <c r="N113" s="228"/>
      <c r="O113" s="228"/>
      <c r="P113" s="228"/>
      <c r="Q113" s="228"/>
      <c r="R113" s="228"/>
      <c r="S113" s="228"/>
      <c r="T113" s="228"/>
      <c r="U113" s="228"/>
      <c r="V113" s="228"/>
      <c r="W113" s="228"/>
      <c r="X113" s="228"/>
      <c r="Y113" s="229"/>
      <c r="Z113" s="230"/>
      <c r="AA113" s="231"/>
      <c r="AB113" s="231"/>
      <c r="AC113" s="231"/>
      <c r="AD113" s="224"/>
      <c r="AE113" s="225"/>
      <c r="AF113" s="225"/>
      <c r="AG113" s="225"/>
      <c r="AH113" s="226"/>
      <c r="AI113" s="227"/>
      <c r="AJ113" s="228"/>
      <c r="AK113" s="228"/>
      <c r="AL113" s="228"/>
      <c r="AM113" s="228"/>
      <c r="AN113" s="228"/>
      <c r="AO113" s="228"/>
      <c r="AP113" s="228"/>
      <c r="AQ113" s="228"/>
      <c r="AR113" s="228"/>
      <c r="AS113" s="228"/>
      <c r="AT113" s="228"/>
      <c r="AU113" s="229"/>
      <c r="AV113" s="230"/>
      <c r="AW113" s="231"/>
      <c r="AX113" s="231"/>
      <c r="AY113" s="232"/>
    </row>
    <row r="114" spans="2:51" ht="24.75" customHeight="1">
      <c r="B114" s="308"/>
      <c r="C114" s="309"/>
      <c r="D114" s="309"/>
      <c r="E114" s="309"/>
      <c r="F114" s="309"/>
      <c r="G114" s="310"/>
      <c r="H114" s="266" t="s">
        <v>26</v>
      </c>
      <c r="I114" s="267"/>
      <c r="J114" s="267"/>
      <c r="K114" s="267"/>
      <c r="L114" s="267"/>
      <c r="M114" s="268"/>
      <c r="N114" s="269"/>
      <c r="O114" s="269"/>
      <c r="P114" s="269"/>
      <c r="Q114" s="269"/>
      <c r="R114" s="269"/>
      <c r="S114" s="269"/>
      <c r="T114" s="269"/>
      <c r="U114" s="269"/>
      <c r="V114" s="269"/>
      <c r="W114" s="269"/>
      <c r="X114" s="269"/>
      <c r="Y114" s="270"/>
      <c r="Z114" s="271">
        <f>SUM(Z106:AC113)</f>
        <v>33</v>
      </c>
      <c r="AA114" s="272"/>
      <c r="AB114" s="272"/>
      <c r="AC114" s="273"/>
      <c r="AD114" s="266" t="s">
        <v>26</v>
      </c>
      <c r="AE114" s="267"/>
      <c r="AF114" s="267"/>
      <c r="AG114" s="267"/>
      <c r="AH114" s="267"/>
      <c r="AI114" s="268"/>
      <c r="AJ114" s="269"/>
      <c r="AK114" s="269"/>
      <c r="AL114" s="269"/>
      <c r="AM114" s="269"/>
      <c r="AN114" s="269"/>
      <c r="AO114" s="269"/>
      <c r="AP114" s="269"/>
      <c r="AQ114" s="269"/>
      <c r="AR114" s="269"/>
      <c r="AS114" s="269"/>
      <c r="AT114" s="269"/>
      <c r="AU114" s="270"/>
      <c r="AV114" s="271">
        <f>SUM(AV106:AY113)</f>
        <v>0</v>
      </c>
      <c r="AW114" s="272"/>
      <c r="AX114" s="272"/>
      <c r="AY114" s="274"/>
    </row>
    <row r="115" spans="2:51" ht="25.15" customHeight="1">
      <c r="B115" s="308"/>
      <c r="C115" s="309"/>
      <c r="D115" s="309"/>
      <c r="E115" s="309"/>
      <c r="F115" s="309"/>
      <c r="G115" s="310"/>
      <c r="H115" s="253" t="s">
        <v>566</v>
      </c>
      <c r="I115" s="254"/>
      <c r="J115" s="254"/>
      <c r="K115" s="254"/>
      <c r="L115" s="254"/>
      <c r="M115" s="254"/>
      <c r="N115" s="254"/>
      <c r="O115" s="254"/>
      <c r="P115" s="254"/>
      <c r="Q115" s="254"/>
      <c r="R115" s="254"/>
      <c r="S115" s="254"/>
      <c r="T115" s="254"/>
      <c r="U115" s="254"/>
      <c r="V115" s="254"/>
      <c r="W115" s="254"/>
      <c r="X115" s="254"/>
      <c r="Y115" s="254"/>
      <c r="Z115" s="254"/>
      <c r="AA115" s="254"/>
      <c r="AB115" s="254"/>
      <c r="AC115" s="255"/>
      <c r="AD115" s="253" t="s">
        <v>567</v>
      </c>
      <c r="AE115" s="254"/>
      <c r="AF115" s="254"/>
      <c r="AG115" s="254"/>
      <c r="AH115" s="254"/>
      <c r="AI115" s="254"/>
      <c r="AJ115" s="254"/>
      <c r="AK115" s="254"/>
      <c r="AL115" s="254"/>
      <c r="AM115" s="254"/>
      <c r="AN115" s="254"/>
      <c r="AO115" s="254"/>
      <c r="AP115" s="254"/>
      <c r="AQ115" s="254"/>
      <c r="AR115" s="254"/>
      <c r="AS115" s="254"/>
      <c r="AT115" s="254"/>
      <c r="AU115" s="254"/>
      <c r="AV115" s="254"/>
      <c r="AW115" s="254"/>
      <c r="AX115" s="254"/>
      <c r="AY115" s="256"/>
    </row>
    <row r="116" spans="2:51" ht="25.5" customHeight="1">
      <c r="B116" s="308"/>
      <c r="C116" s="309"/>
      <c r="D116" s="309"/>
      <c r="E116" s="309"/>
      <c r="F116" s="309"/>
      <c r="G116" s="310"/>
      <c r="H116" s="257" t="s">
        <v>23</v>
      </c>
      <c r="I116" s="258"/>
      <c r="J116" s="258"/>
      <c r="K116" s="258"/>
      <c r="L116" s="258"/>
      <c r="M116" s="259" t="s">
        <v>24</v>
      </c>
      <c r="N116" s="260"/>
      <c r="O116" s="260"/>
      <c r="P116" s="260"/>
      <c r="Q116" s="260"/>
      <c r="R116" s="260"/>
      <c r="S116" s="260"/>
      <c r="T116" s="260"/>
      <c r="U116" s="260"/>
      <c r="V116" s="260"/>
      <c r="W116" s="260"/>
      <c r="X116" s="260"/>
      <c r="Y116" s="261"/>
      <c r="Z116" s="262" t="s">
        <v>25</v>
      </c>
      <c r="AA116" s="263"/>
      <c r="AB116" s="263"/>
      <c r="AC116" s="264"/>
      <c r="AD116" s="257" t="s">
        <v>23</v>
      </c>
      <c r="AE116" s="258"/>
      <c r="AF116" s="258"/>
      <c r="AG116" s="258"/>
      <c r="AH116" s="258"/>
      <c r="AI116" s="259" t="s">
        <v>24</v>
      </c>
      <c r="AJ116" s="260"/>
      <c r="AK116" s="260"/>
      <c r="AL116" s="260"/>
      <c r="AM116" s="260"/>
      <c r="AN116" s="260"/>
      <c r="AO116" s="260"/>
      <c r="AP116" s="260"/>
      <c r="AQ116" s="260"/>
      <c r="AR116" s="260"/>
      <c r="AS116" s="260"/>
      <c r="AT116" s="260"/>
      <c r="AU116" s="261"/>
      <c r="AV116" s="262" t="s">
        <v>25</v>
      </c>
      <c r="AW116" s="263"/>
      <c r="AX116" s="263"/>
      <c r="AY116" s="265"/>
    </row>
    <row r="117" spans="2:51" ht="24.75" customHeight="1">
      <c r="B117" s="308"/>
      <c r="C117" s="309"/>
      <c r="D117" s="309"/>
      <c r="E117" s="309"/>
      <c r="F117" s="309"/>
      <c r="G117" s="310"/>
      <c r="H117" s="1760" t="s">
        <v>135</v>
      </c>
      <c r="I117" s="349"/>
      <c r="J117" s="349"/>
      <c r="K117" s="349"/>
      <c r="L117" s="350"/>
      <c r="M117" s="1904" t="s">
        <v>374</v>
      </c>
      <c r="N117" s="1905"/>
      <c r="O117" s="1905"/>
      <c r="P117" s="1905"/>
      <c r="Q117" s="1905"/>
      <c r="R117" s="1905"/>
      <c r="S117" s="1905"/>
      <c r="T117" s="1905"/>
      <c r="U117" s="1905"/>
      <c r="V117" s="1905"/>
      <c r="W117" s="1905"/>
      <c r="X117" s="1905"/>
      <c r="Y117" s="1906"/>
      <c r="Z117" s="1907">
        <v>82</v>
      </c>
      <c r="AA117" s="1908"/>
      <c r="AB117" s="1908"/>
      <c r="AC117" s="1909"/>
      <c r="AD117" s="243"/>
      <c r="AE117" s="244"/>
      <c r="AF117" s="244"/>
      <c r="AG117" s="244"/>
      <c r="AH117" s="245"/>
      <c r="AI117" s="246"/>
      <c r="AJ117" s="247"/>
      <c r="AK117" s="247"/>
      <c r="AL117" s="247"/>
      <c r="AM117" s="247"/>
      <c r="AN117" s="247"/>
      <c r="AO117" s="247"/>
      <c r="AP117" s="247"/>
      <c r="AQ117" s="247"/>
      <c r="AR117" s="247"/>
      <c r="AS117" s="247"/>
      <c r="AT117" s="247"/>
      <c r="AU117" s="248"/>
      <c r="AV117" s="249"/>
      <c r="AW117" s="250"/>
      <c r="AX117" s="250"/>
      <c r="AY117" s="252"/>
    </row>
    <row r="118" spans="2:51" ht="24.75" customHeight="1">
      <c r="B118" s="308"/>
      <c r="C118" s="309"/>
      <c r="D118" s="309"/>
      <c r="E118" s="309"/>
      <c r="F118" s="309"/>
      <c r="G118" s="310"/>
      <c r="H118" s="233"/>
      <c r="I118" s="234"/>
      <c r="J118" s="234"/>
      <c r="K118" s="234"/>
      <c r="L118" s="235"/>
      <c r="M118" s="236"/>
      <c r="N118" s="237"/>
      <c r="O118" s="237"/>
      <c r="P118" s="237"/>
      <c r="Q118" s="237"/>
      <c r="R118" s="237"/>
      <c r="S118" s="237"/>
      <c r="T118" s="237"/>
      <c r="U118" s="237"/>
      <c r="V118" s="237"/>
      <c r="W118" s="237"/>
      <c r="X118" s="237"/>
      <c r="Y118" s="238"/>
      <c r="Z118" s="239"/>
      <c r="AA118" s="240"/>
      <c r="AB118" s="240"/>
      <c r="AC118" s="242"/>
      <c r="AD118" s="233"/>
      <c r="AE118" s="234"/>
      <c r="AF118" s="234"/>
      <c r="AG118" s="234"/>
      <c r="AH118" s="235"/>
      <c r="AI118" s="236"/>
      <c r="AJ118" s="237"/>
      <c r="AK118" s="237"/>
      <c r="AL118" s="237"/>
      <c r="AM118" s="237"/>
      <c r="AN118" s="237"/>
      <c r="AO118" s="237"/>
      <c r="AP118" s="237"/>
      <c r="AQ118" s="237"/>
      <c r="AR118" s="237"/>
      <c r="AS118" s="237"/>
      <c r="AT118" s="237"/>
      <c r="AU118" s="238"/>
      <c r="AV118" s="239"/>
      <c r="AW118" s="240"/>
      <c r="AX118" s="240"/>
      <c r="AY118" s="241"/>
    </row>
    <row r="119" spans="2:51" ht="24.75" customHeight="1">
      <c r="B119" s="308"/>
      <c r="C119" s="309"/>
      <c r="D119" s="309"/>
      <c r="E119" s="309"/>
      <c r="F119" s="309"/>
      <c r="G119" s="310"/>
      <c r="H119" s="233"/>
      <c r="I119" s="234"/>
      <c r="J119" s="234"/>
      <c r="K119" s="234"/>
      <c r="L119" s="235"/>
      <c r="M119" s="236"/>
      <c r="N119" s="237"/>
      <c r="O119" s="237"/>
      <c r="P119" s="237"/>
      <c r="Q119" s="237"/>
      <c r="R119" s="237"/>
      <c r="S119" s="237"/>
      <c r="T119" s="237"/>
      <c r="U119" s="237"/>
      <c r="V119" s="237"/>
      <c r="W119" s="237"/>
      <c r="X119" s="237"/>
      <c r="Y119" s="238"/>
      <c r="Z119" s="239"/>
      <c r="AA119" s="240"/>
      <c r="AB119" s="240"/>
      <c r="AC119" s="242"/>
      <c r="AD119" s="233"/>
      <c r="AE119" s="234"/>
      <c r="AF119" s="234"/>
      <c r="AG119" s="234"/>
      <c r="AH119" s="235"/>
      <c r="AI119" s="236"/>
      <c r="AJ119" s="237"/>
      <c r="AK119" s="237"/>
      <c r="AL119" s="237"/>
      <c r="AM119" s="237"/>
      <c r="AN119" s="237"/>
      <c r="AO119" s="237"/>
      <c r="AP119" s="237"/>
      <c r="AQ119" s="237"/>
      <c r="AR119" s="237"/>
      <c r="AS119" s="237"/>
      <c r="AT119" s="237"/>
      <c r="AU119" s="238"/>
      <c r="AV119" s="239"/>
      <c r="AW119" s="240"/>
      <c r="AX119" s="240"/>
      <c r="AY119" s="241"/>
    </row>
    <row r="120" spans="2:51" ht="24.75" customHeight="1">
      <c r="B120" s="308"/>
      <c r="C120" s="309"/>
      <c r="D120" s="309"/>
      <c r="E120" s="309"/>
      <c r="F120" s="309"/>
      <c r="G120" s="310"/>
      <c r="H120" s="233"/>
      <c r="I120" s="234"/>
      <c r="J120" s="234"/>
      <c r="K120" s="234"/>
      <c r="L120" s="235"/>
      <c r="M120" s="236"/>
      <c r="N120" s="237"/>
      <c r="O120" s="237"/>
      <c r="P120" s="237"/>
      <c r="Q120" s="237"/>
      <c r="R120" s="237"/>
      <c r="S120" s="237"/>
      <c r="T120" s="237"/>
      <c r="U120" s="237"/>
      <c r="V120" s="237"/>
      <c r="W120" s="237"/>
      <c r="X120" s="237"/>
      <c r="Y120" s="238"/>
      <c r="Z120" s="239"/>
      <c r="AA120" s="240"/>
      <c r="AB120" s="240"/>
      <c r="AC120" s="242"/>
      <c r="AD120" s="233"/>
      <c r="AE120" s="234"/>
      <c r="AF120" s="234"/>
      <c r="AG120" s="234"/>
      <c r="AH120" s="235"/>
      <c r="AI120" s="236"/>
      <c r="AJ120" s="237"/>
      <c r="AK120" s="237"/>
      <c r="AL120" s="237"/>
      <c r="AM120" s="237"/>
      <c r="AN120" s="237"/>
      <c r="AO120" s="237"/>
      <c r="AP120" s="237"/>
      <c r="AQ120" s="237"/>
      <c r="AR120" s="237"/>
      <c r="AS120" s="237"/>
      <c r="AT120" s="237"/>
      <c r="AU120" s="238"/>
      <c r="AV120" s="239"/>
      <c r="AW120" s="240"/>
      <c r="AX120" s="240"/>
      <c r="AY120" s="241"/>
    </row>
    <row r="121" spans="2:51" ht="24.75" customHeight="1">
      <c r="B121" s="308"/>
      <c r="C121" s="309"/>
      <c r="D121" s="309"/>
      <c r="E121" s="309"/>
      <c r="F121" s="309"/>
      <c r="G121" s="310"/>
      <c r="H121" s="233"/>
      <c r="I121" s="234"/>
      <c r="J121" s="234"/>
      <c r="K121" s="234"/>
      <c r="L121" s="235"/>
      <c r="M121" s="236"/>
      <c r="N121" s="237"/>
      <c r="O121" s="237"/>
      <c r="P121" s="237"/>
      <c r="Q121" s="237"/>
      <c r="R121" s="237"/>
      <c r="S121" s="237"/>
      <c r="T121" s="237"/>
      <c r="U121" s="237"/>
      <c r="V121" s="237"/>
      <c r="W121" s="237"/>
      <c r="X121" s="237"/>
      <c r="Y121" s="238"/>
      <c r="Z121" s="239"/>
      <c r="AA121" s="240"/>
      <c r="AB121" s="240"/>
      <c r="AC121" s="240"/>
      <c r="AD121" s="233"/>
      <c r="AE121" s="234"/>
      <c r="AF121" s="234"/>
      <c r="AG121" s="234"/>
      <c r="AH121" s="235"/>
      <c r="AI121" s="236"/>
      <c r="AJ121" s="237"/>
      <c r="AK121" s="237"/>
      <c r="AL121" s="237"/>
      <c r="AM121" s="237"/>
      <c r="AN121" s="237"/>
      <c r="AO121" s="237"/>
      <c r="AP121" s="237"/>
      <c r="AQ121" s="237"/>
      <c r="AR121" s="237"/>
      <c r="AS121" s="237"/>
      <c r="AT121" s="237"/>
      <c r="AU121" s="238"/>
      <c r="AV121" s="239"/>
      <c r="AW121" s="240"/>
      <c r="AX121" s="240"/>
      <c r="AY121" s="241"/>
    </row>
    <row r="122" spans="2:51" ht="24.75" customHeight="1">
      <c r="B122" s="308"/>
      <c r="C122" s="309"/>
      <c r="D122" s="309"/>
      <c r="E122" s="309"/>
      <c r="F122" s="309"/>
      <c r="G122" s="310"/>
      <c r="H122" s="233"/>
      <c r="I122" s="234"/>
      <c r="J122" s="234"/>
      <c r="K122" s="234"/>
      <c r="L122" s="235"/>
      <c r="M122" s="236"/>
      <c r="N122" s="237"/>
      <c r="O122" s="237"/>
      <c r="P122" s="237"/>
      <c r="Q122" s="237"/>
      <c r="R122" s="237"/>
      <c r="S122" s="237"/>
      <c r="T122" s="237"/>
      <c r="U122" s="237"/>
      <c r="V122" s="237"/>
      <c r="W122" s="237"/>
      <c r="X122" s="237"/>
      <c r="Y122" s="238"/>
      <c r="Z122" s="239"/>
      <c r="AA122" s="240"/>
      <c r="AB122" s="240"/>
      <c r="AC122" s="240"/>
      <c r="AD122" s="233"/>
      <c r="AE122" s="234"/>
      <c r="AF122" s="234"/>
      <c r="AG122" s="234"/>
      <c r="AH122" s="235"/>
      <c r="AI122" s="236"/>
      <c r="AJ122" s="237"/>
      <c r="AK122" s="237"/>
      <c r="AL122" s="237"/>
      <c r="AM122" s="237"/>
      <c r="AN122" s="237"/>
      <c r="AO122" s="237"/>
      <c r="AP122" s="237"/>
      <c r="AQ122" s="237"/>
      <c r="AR122" s="237"/>
      <c r="AS122" s="237"/>
      <c r="AT122" s="237"/>
      <c r="AU122" s="238"/>
      <c r="AV122" s="239"/>
      <c r="AW122" s="240"/>
      <c r="AX122" s="240"/>
      <c r="AY122" s="241"/>
    </row>
    <row r="123" spans="2:51" ht="24.75" customHeight="1">
      <c r="B123" s="308"/>
      <c r="C123" s="309"/>
      <c r="D123" s="309"/>
      <c r="E123" s="309"/>
      <c r="F123" s="309"/>
      <c r="G123" s="310"/>
      <c r="H123" s="233"/>
      <c r="I123" s="234"/>
      <c r="J123" s="234"/>
      <c r="K123" s="234"/>
      <c r="L123" s="235"/>
      <c r="M123" s="236"/>
      <c r="N123" s="237"/>
      <c r="O123" s="237"/>
      <c r="P123" s="237"/>
      <c r="Q123" s="237"/>
      <c r="R123" s="237"/>
      <c r="S123" s="237"/>
      <c r="T123" s="237"/>
      <c r="U123" s="237"/>
      <c r="V123" s="237"/>
      <c r="W123" s="237"/>
      <c r="X123" s="237"/>
      <c r="Y123" s="238"/>
      <c r="Z123" s="239"/>
      <c r="AA123" s="240"/>
      <c r="AB123" s="240"/>
      <c r="AC123" s="240"/>
      <c r="AD123" s="233"/>
      <c r="AE123" s="234"/>
      <c r="AF123" s="234"/>
      <c r="AG123" s="234"/>
      <c r="AH123" s="235"/>
      <c r="AI123" s="236"/>
      <c r="AJ123" s="237"/>
      <c r="AK123" s="237"/>
      <c r="AL123" s="237"/>
      <c r="AM123" s="237"/>
      <c r="AN123" s="237"/>
      <c r="AO123" s="237"/>
      <c r="AP123" s="237"/>
      <c r="AQ123" s="237"/>
      <c r="AR123" s="237"/>
      <c r="AS123" s="237"/>
      <c r="AT123" s="237"/>
      <c r="AU123" s="238"/>
      <c r="AV123" s="239"/>
      <c r="AW123" s="240"/>
      <c r="AX123" s="240"/>
      <c r="AY123" s="241"/>
    </row>
    <row r="124" spans="2:51" ht="24.75" customHeight="1">
      <c r="B124" s="308"/>
      <c r="C124" s="309"/>
      <c r="D124" s="309"/>
      <c r="E124" s="309"/>
      <c r="F124" s="309"/>
      <c r="G124" s="310"/>
      <c r="H124" s="224"/>
      <c r="I124" s="225"/>
      <c r="J124" s="225"/>
      <c r="K124" s="225"/>
      <c r="L124" s="226"/>
      <c r="M124" s="227"/>
      <c r="N124" s="228"/>
      <c r="O124" s="228"/>
      <c r="P124" s="228"/>
      <c r="Q124" s="228"/>
      <c r="R124" s="228"/>
      <c r="S124" s="228"/>
      <c r="T124" s="228"/>
      <c r="U124" s="228"/>
      <c r="V124" s="228"/>
      <c r="W124" s="228"/>
      <c r="X124" s="228"/>
      <c r="Y124" s="229"/>
      <c r="Z124" s="230"/>
      <c r="AA124" s="231"/>
      <c r="AB124" s="231"/>
      <c r="AC124" s="231"/>
      <c r="AD124" s="224"/>
      <c r="AE124" s="225"/>
      <c r="AF124" s="225"/>
      <c r="AG124" s="225"/>
      <c r="AH124" s="226"/>
      <c r="AI124" s="227"/>
      <c r="AJ124" s="228"/>
      <c r="AK124" s="228"/>
      <c r="AL124" s="228"/>
      <c r="AM124" s="228"/>
      <c r="AN124" s="228"/>
      <c r="AO124" s="228"/>
      <c r="AP124" s="228"/>
      <c r="AQ124" s="228"/>
      <c r="AR124" s="228"/>
      <c r="AS124" s="228"/>
      <c r="AT124" s="228"/>
      <c r="AU124" s="229"/>
      <c r="AV124" s="230"/>
      <c r="AW124" s="231"/>
      <c r="AX124" s="231"/>
      <c r="AY124" s="232"/>
    </row>
    <row r="125" spans="2:51" ht="24.75" customHeight="1">
      <c r="B125" s="308"/>
      <c r="C125" s="309"/>
      <c r="D125" s="309"/>
      <c r="E125" s="309"/>
      <c r="F125" s="309"/>
      <c r="G125" s="310"/>
      <c r="H125" s="266" t="s">
        <v>26</v>
      </c>
      <c r="I125" s="267"/>
      <c r="J125" s="267"/>
      <c r="K125" s="267"/>
      <c r="L125" s="267"/>
      <c r="M125" s="268"/>
      <c r="N125" s="269"/>
      <c r="O125" s="269"/>
      <c r="P125" s="269"/>
      <c r="Q125" s="269"/>
      <c r="R125" s="269"/>
      <c r="S125" s="269"/>
      <c r="T125" s="269"/>
      <c r="U125" s="269"/>
      <c r="V125" s="269"/>
      <c r="W125" s="269"/>
      <c r="X125" s="269"/>
      <c r="Y125" s="270"/>
      <c r="Z125" s="271">
        <f>SUM(Z117:AC124)</f>
        <v>82</v>
      </c>
      <c r="AA125" s="272"/>
      <c r="AB125" s="272"/>
      <c r="AC125" s="273"/>
      <c r="AD125" s="266" t="s">
        <v>26</v>
      </c>
      <c r="AE125" s="267"/>
      <c r="AF125" s="267"/>
      <c r="AG125" s="267"/>
      <c r="AH125" s="267"/>
      <c r="AI125" s="268"/>
      <c r="AJ125" s="269"/>
      <c r="AK125" s="269"/>
      <c r="AL125" s="269"/>
      <c r="AM125" s="269"/>
      <c r="AN125" s="269"/>
      <c r="AO125" s="269"/>
      <c r="AP125" s="269"/>
      <c r="AQ125" s="269"/>
      <c r="AR125" s="269"/>
      <c r="AS125" s="269"/>
      <c r="AT125" s="269"/>
      <c r="AU125" s="270"/>
      <c r="AV125" s="271">
        <f>SUM(AV117:AY124)</f>
        <v>0</v>
      </c>
      <c r="AW125" s="272"/>
      <c r="AX125" s="272"/>
      <c r="AY125" s="274"/>
    </row>
    <row r="126" spans="2:51" ht="24.75" customHeight="1">
      <c r="B126" s="308"/>
      <c r="C126" s="309"/>
      <c r="D126" s="309"/>
      <c r="E126" s="309"/>
      <c r="F126" s="309"/>
      <c r="G126" s="310"/>
      <c r="H126" s="253" t="s">
        <v>568</v>
      </c>
      <c r="I126" s="254"/>
      <c r="J126" s="254"/>
      <c r="K126" s="254"/>
      <c r="L126" s="254"/>
      <c r="M126" s="254"/>
      <c r="N126" s="254"/>
      <c r="O126" s="254"/>
      <c r="P126" s="254"/>
      <c r="Q126" s="254"/>
      <c r="R126" s="254"/>
      <c r="S126" s="254"/>
      <c r="T126" s="254"/>
      <c r="U126" s="254"/>
      <c r="V126" s="254"/>
      <c r="W126" s="254"/>
      <c r="X126" s="254"/>
      <c r="Y126" s="254"/>
      <c r="Z126" s="254"/>
      <c r="AA126" s="254"/>
      <c r="AB126" s="254"/>
      <c r="AC126" s="255"/>
      <c r="AD126" s="253" t="s">
        <v>569</v>
      </c>
      <c r="AE126" s="254"/>
      <c r="AF126" s="254"/>
      <c r="AG126" s="254"/>
      <c r="AH126" s="254"/>
      <c r="AI126" s="254"/>
      <c r="AJ126" s="254"/>
      <c r="AK126" s="254"/>
      <c r="AL126" s="254"/>
      <c r="AM126" s="254"/>
      <c r="AN126" s="254"/>
      <c r="AO126" s="254"/>
      <c r="AP126" s="254"/>
      <c r="AQ126" s="254"/>
      <c r="AR126" s="254"/>
      <c r="AS126" s="254"/>
      <c r="AT126" s="254"/>
      <c r="AU126" s="254"/>
      <c r="AV126" s="254"/>
      <c r="AW126" s="254"/>
      <c r="AX126" s="254"/>
      <c r="AY126" s="256"/>
    </row>
    <row r="127" spans="2:51" ht="24.75" customHeight="1">
      <c r="B127" s="308"/>
      <c r="C127" s="309"/>
      <c r="D127" s="309"/>
      <c r="E127" s="309"/>
      <c r="F127" s="309"/>
      <c r="G127" s="310"/>
      <c r="H127" s="257" t="s">
        <v>23</v>
      </c>
      <c r="I127" s="258"/>
      <c r="J127" s="258"/>
      <c r="K127" s="258"/>
      <c r="L127" s="258"/>
      <c r="M127" s="259" t="s">
        <v>24</v>
      </c>
      <c r="N127" s="260"/>
      <c r="O127" s="260"/>
      <c r="P127" s="260"/>
      <c r="Q127" s="260"/>
      <c r="R127" s="260"/>
      <c r="S127" s="260"/>
      <c r="T127" s="260"/>
      <c r="U127" s="260"/>
      <c r="V127" s="260"/>
      <c r="W127" s="260"/>
      <c r="X127" s="260"/>
      <c r="Y127" s="261"/>
      <c r="Z127" s="262" t="s">
        <v>25</v>
      </c>
      <c r="AA127" s="263"/>
      <c r="AB127" s="263"/>
      <c r="AC127" s="264"/>
      <c r="AD127" s="257" t="s">
        <v>23</v>
      </c>
      <c r="AE127" s="258"/>
      <c r="AF127" s="258"/>
      <c r="AG127" s="258"/>
      <c r="AH127" s="258"/>
      <c r="AI127" s="259" t="s">
        <v>24</v>
      </c>
      <c r="AJ127" s="260"/>
      <c r="AK127" s="260"/>
      <c r="AL127" s="260"/>
      <c r="AM127" s="260"/>
      <c r="AN127" s="260"/>
      <c r="AO127" s="260"/>
      <c r="AP127" s="260"/>
      <c r="AQ127" s="260"/>
      <c r="AR127" s="260"/>
      <c r="AS127" s="260"/>
      <c r="AT127" s="260"/>
      <c r="AU127" s="261"/>
      <c r="AV127" s="262" t="s">
        <v>25</v>
      </c>
      <c r="AW127" s="263"/>
      <c r="AX127" s="263"/>
      <c r="AY127" s="265"/>
    </row>
    <row r="128" spans="2:51" ht="24.75" customHeight="1">
      <c r="B128" s="308"/>
      <c r="C128" s="309"/>
      <c r="D128" s="309"/>
      <c r="E128" s="309"/>
      <c r="F128" s="309"/>
      <c r="G128" s="310"/>
      <c r="H128" s="1760" t="s">
        <v>135</v>
      </c>
      <c r="I128" s="349"/>
      <c r="J128" s="349"/>
      <c r="K128" s="349"/>
      <c r="L128" s="350"/>
      <c r="M128" s="1904" t="s">
        <v>374</v>
      </c>
      <c r="N128" s="1905"/>
      <c r="O128" s="1905"/>
      <c r="P128" s="1905"/>
      <c r="Q128" s="1905"/>
      <c r="R128" s="1905"/>
      <c r="S128" s="1905"/>
      <c r="T128" s="1905"/>
      <c r="U128" s="1905"/>
      <c r="V128" s="1905"/>
      <c r="W128" s="1905"/>
      <c r="X128" s="1905"/>
      <c r="Y128" s="1906"/>
      <c r="Z128" s="1907">
        <v>641</v>
      </c>
      <c r="AA128" s="1908"/>
      <c r="AB128" s="1908"/>
      <c r="AC128" s="1909"/>
      <c r="AD128" s="243"/>
      <c r="AE128" s="244"/>
      <c r="AF128" s="244"/>
      <c r="AG128" s="244"/>
      <c r="AH128" s="245"/>
      <c r="AI128" s="246"/>
      <c r="AJ128" s="247"/>
      <c r="AK128" s="247"/>
      <c r="AL128" s="247"/>
      <c r="AM128" s="247"/>
      <c r="AN128" s="247"/>
      <c r="AO128" s="247"/>
      <c r="AP128" s="247"/>
      <c r="AQ128" s="247"/>
      <c r="AR128" s="247"/>
      <c r="AS128" s="247"/>
      <c r="AT128" s="247"/>
      <c r="AU128" s="248"/>
      <c r="AV128" s="249"/>
      <c r="AW128" s="250"/>
      <c r="AX128" s="250"/>
      <c r="AY128" s="252"/>
    </row>
    <row r="129" spans="2:51" ht="24.75" customHeight="1">
      <c r="B129" s="308"/>
      <c r="C129" s="309"/>
      <c r="D129" s="309"/>
      <c r="E129" s="309"/>
      <c r="F129" s="309"/>
      <c r="G129" s="310"/>
      <c r="H129" s="233"/>
      <c r="I129" s="234"/>
      <c r="J129" s="234"/>
      <c r="K129" s="234"/>
      <c r="L129" s="235"/>
      <c r="M129" s="236"/>
      <c r="N129" s="237"/>
      <c r="O129" s="237"/>
      <c r="P129" s="237"/>
      <c r="Q129" s="237"/>
      <c r="R129" s="237"/>
      <c r="S129" s="237"/>
      <c r="T129" s="237"/>
      <c r="U129" s="237"/>
      <c r="V129" s="237"/>
      <c r="W129" s="237"/>
      <c r="X129" s="237"/>
      <c r="Y129" s="238"/>
      <c r="Z129" s="239"/>
      <c r="AA129" s="240"/>
      <c r="AB129" s="240"/>
      <c r="AC129" s="242"/>
      <c r="AD129" s="233"/>
      <c r="AE129" s="234"/>
      <c r="AF129" s="234"/>
      <c r="AG129" s="234"/>
      <c r="AH129" s="235"/>
      <c r="AI129" s="236"/>
      <c r="AJ129" s="237"/>
      <c r="AK129" s="237"/>
      <c r="AL129" s="237"/>
      <c r="AM129" s="237"/>
      <c r="AN129" s="237"/>
      <c r="AO129" s="237"/>
      <c r="AP129" s="237"/>
      <c r="AQ129" s="237"/>
      <c r="AR129" s="237"/>
      <c r="AS129" s="237"/>
      <c r="AT129" s="237"/>
      <c r="AU129" s="238"/>
      <c r="AV129" s="239"/>
      <c r="AW129" s="240"/>
      <c r="AX129" s="240"/>
      <c r="AY129" s="241"/>
    </row>
    <row r="130" spans="2:51" ht="24.75" customHeight="1">
      <c r="B130" s="308"/>
      <c r="C130" s="309"/>
      <c r="D130" s="309"/>
      <c r="E130" s="309"/>
      <c r="F130" s="309"/>
      <c r="G130" s="310"/>
      <c r="H130" s="233"/>
      <c r="I130" s="234"/>
      <c r="J130" s="234"/>
      <c r="K130" s="234"/>
      <c r="L130" s="235"/>
      <c r="M130" s="236"/>
      <c r="N130" s="237"/>
      <c r="O130" s="237"/>
      <c r="P130" s="237"/>
      <c r="Q130" s="237"/>
      <c r="R130" s="237"/>
      <c r="S130" s="237"/>
      <c r="T130" s="237"/>
      <c r="U130" s="237"/>
      <c r="V130" s="237"/>
      <c r="W130" s="237"/>
      <c r="X130" s="237"/>
      <c r="Y130" s="238"/>
      <c r="Z130" s="239"/>
      <c r="AA130" s="240"/>
      <c r="AB130" s="240"/>
      <c r="AC130" s="242"/>
      <c r="AD130" s="233"/>
      <c r="AE130" s="234"/>
      <c r="AF130" s="234"/>
      <c r="AG130" s="234"/>
      <c r="AH130" s="235"/>
      <c r="AI130" s="236"/>
      <c r="AJ130" s="237"/>
      <c r="AK130" s="237"/>
      <c r="AL130" s="237"/>
      <c r="AM130" s="237"/>
      <c r="AN130" s="237"/>
      <c r="AO130" s="237"/>
      <c r="AP130" s="237"/>
      <c r="AQ130" s="237"/>
      <c r="AR130" s="237"/>
      <c r="AS130" s="237"/>
      <c r="AT130" s="237"/>
      <c r="AU130" s="238"/>
      <c r="AV130" s="239"/>
      <c r="AW130" s="240"/>
      <c r="AX130" s="240"/>
      <c r="AY130" s="241"/>
    </row>
    <row r="131" spans="2:51" ht="24.75" customHeight="1">
      <c r="B131" s="308"/>
      <c r="C131" s="309"/>
      <c r="D131" s="309"/>
      <c r="E131" s="309"/>
      <c r="F131" s="309"/>
      <c r="G131" s="310"/>
      <c r="H131" s="233"/>
      <c r="I131" s="234"/>
      <c r="J131" s="234"/>
      <c r="K131" s="234"/>
      <c r="L131" s="235"/>
      <c r="M131" s="236"/>
      <c r="N131" s="237"/>
      <c r="O131" s="237"/>
      <c r="P131" s="237"/>
      <c r="Q131" s="237"/>
      <c r="R131" s="237"/>
      <c r="S131" s="237"/>
      <c r="T131" s="237"/>
      <c r="U131" s="237"/>
      <c r="V131" s="237"/>
      <c r="W131" s="237"/>
      <c r="X131" s="237"/>
      <c r="Y131" s="238"/>
      <c r="Z131" s="239"/>
      <c r="AA131" s="240"/>
      <c r="AB131" s="240"/>
      <c r="AC131" s="242"/>
      <c r="AD131" s="233"/>
      <c r="AE131" s="234"/>
      <c r="AF131" s="234"/>
      <c r="AG131" s="234"/>
      <c r="AH131" s="235"/>
      <c r="AI131" s="236"/>
      <c r="AJ131" s="237"/>
      <c r="AK131" s="237"/>
      <c r="AL131" s="237"/>
      <c r="AM131" s="237"/>
      <c r="AN131" s="237"/>
      <c r="AO131" s="237"/>
      <c r="AP131" s="237"/>
      <c r="AQ131" s="237"/>
      <c r="AR131" s="237"/>
      <c r="AS131" s="237"/>
      <c r="AT131" s="237"/>
      <c r="AU131" s="238"/>
      <c r="AV131" s="239"/>
      <c r="AW131" s="240"/>
      <c r="AX131" s="240"/>
      <c r="AY131" s="241"/>
    </row>
    <row r="132" spans="2:51" ht="24.75" customHeight="1">
      <c r="B132" s="308"/>
      <c r="C132" s="309"/>
      <c r="D132" s="309"/>
      <c r="E132" s="309"/>
      <c r="F132" s="309"/>
      <c r="G132" s="310"/>
      <c r="H132" s="233"/>
      <c r="I132" s="234"/>
      <c r="J132" s="234"/>
      <c r="K132" s="234"/>
      <c r="L132" s="235"/>
      <c r="M132" s="236"/>
      <c r="N132" s="237"/>
      <c r="O132" s="237"/>
      <c r="P132" s="237"/>
      <c r="Q132" s="237"/>
      <c r="R132" s="237"/>
      <c r="S132" s="237"/>
      <c r="T132" s="237"/>
      <c r="U132" s="237"/>
      <c r="V132" s="237"/>
      <c r="W132" s="237"/>
      <c r="X132" s="237"/>
      <c r="Y132" s="238"/>
      <c r="Z132" s="239"/>
      <c r="AA132" s="240"/>
      <c r="AB132" s="240"/>
      <c r="AC132" s="240"/>
      <c r="AD132" s="233"/>
      <c r="AE132" s="234"/>
      <c r="AF132" s="234"/>
      <c r="AG132" s="234"/>
      <c r="AH132" s="235"/>
      <c r="AI132" s="236"/>
      <c r="AJ132" s="237"/>
      <c r="AK132" s="237"/>
      <c r="AL132" s="237"/>
      <c r="AM132" s="237"/>
      <c r="AN132" s="237"/>
      <c r="AO132" s="237"/>
      <c r="AP132" s="237"/>
      <c r="AQ132" s="237"/>
      <c r="AR132" s="237"/>
      <c r="AS132" s="237"/>
      <c r="AT132" s="237"/>
      <c r="AU132" s="238"/>
      <c r="AV132" s="239"/>
      <c r="AW132" s="240"/>
      <c r="AX132" s="240"/>
      <c r="AY132" s="241"/>
    </row>
    <row r="133" spans="2:51" ht="24.75" customHeight="1">
      <c r="B133" s="308"/>
      <c r="C133" s="309"/>
      <c r="D133" s="309"/>
      <c r="E133" s="309"/>
      <c r="F133" s="309"/>
      <c r="G133" s="310"/>
      <c r="H133" s="233"/>
      <c r="I133" s="234"/>
      <c r="J133" s="234"/>
      <c r="K133" s="234"/>
      <c r="L133" s="235"/>
      <c r="M133" s="236"/>
      <c r="N133" s="237"/>
      <c r="O133" s="237"/>
      <c r="P133" s="237"/>
      <c r="Q133" s="237"/>
      <c r="R133" s="237"/>
      <c r="S133" s="237"/>
      <c r="T133" s="237"/>
      <c r="U133" s="237"/>
      <c r="V133" s="237"/>
      <c r="W133" s="237"/>
      <c r="X133" s="237"/>
      <c r="Y133" s="238"/>
      <c r="Z133" s="239"/>
      <c r="AA133" s="240"/>
      <c r="AB133" s="240"/>
      <c r="AC133" s="240"/>
      <c r="AD133" s="233"/>
      <c r="AE133" s="234"/>
      <c r="AF133" s="234"/>
      <c r="AG133" s="234"/>
      <c r="AH133" s="235"/>
      <c r="AI133" s="236"/>
      <c r="AJ133" s="237"/>
      <c r="AK133" s="237"/>
      <c r="AL133" s="237"/>
      <c r="AM133" s="237"/>
      <c r="AN133" s="237"/>
      <c r="AO133" s="237"/>
      <c r="AP133" s="237"/>
      <c r="AQ133" s="237"/>
      <c r="AR133" s="237"/>
      <c r="AS133" s="237"/>
      <c r="AT133" s="237"/>
      <c r="AU133" s="238"/>
      <c r="AV133" s="239"/>
      <c r="AW133" s="240"/>
      <c r="AX133" s="240"/>
      <c r="AY133" s="241"/>
    </row>
    <row r="134" spans="2:51" ht="24.75" customHeight="1">
      <c r="B134" s="308"/>
      <c r="C134" s="309"/>
      <c r="D134" s="309"/>
      <c r="E134" s="309"/>
      <c r="F134" s="309"/>
      <c r="G134" s="310"/>
      <c r="H134" s="233"/>
      <c r="I134" s="234"/>
      <c r="J134" s="234"/>
      <c r="K134" s="234"/>
      <c r="L134" s="235"/>
      <c r="M134" s="236"/>
      <c r="N134" s="237"/>
      <c r="O134" s="237"/>
      <c r="P134" s="237"/>
      <c r="Q134" s="237"/>
      <c r="R134" s="237"/>
      <c r="S134" s="237"/>
      <c r="T134" s="237"/>
      <c r="U134" s="237"/>
      <c r="V134" s="237"/>
      <c r="W134" s="237"/>
      <c r="X134" s="237"/>
      <c r="Y134" s="238"/>
      <c r="Z134" s="239"/>
      <c r="AA134" s="240"/>
      <c r="AB134" s="240"/>
      <c r="AC134" s="240"/>
      <c r="AD134" s="233"/>
      <c r="AE134" s="234"/>
      <c r="AF134" s="234"/>
      <c r="AG134" s="234"/>
      <c r="AH134" s="235"/>
      <c r="AI134" s="236"/>
      <c r="AJ134" s="237"/>
      <c r="AK134" s="237"/>
      <c r="AL134" s="237"/>
      <c r="AM134" s="237"/>
      <c r="AN134" s="237"/>
      <c r="AO134" s="237"/>
      <c r="AP134" s="237"/>
      <c r="AQ134" s="237"/>
      <c r="AR134" s="237"/>
      <c r="AS134" s="237"/>
      <c r="AT134" s="237"/>
      <c r="AU134" s="238"/>
      <c r="AV134" s="239"/>
      <c r="AW134" s="240"/>
      <c r="AX134" s="240"/>
      <c r="AY134" s="241"/>
    </row>
    <row r="135" spans="2:51" ht="24.75" customHeight="1">
      <c r="B135" s="308"/>
      <c r="C135" s="309"/>
      <c r="D135" s="309"/>
      <c r="E135" s="309"/>
      <c r="F135" s="309"/>
      <c r="G135" s="310"/>
      <c r="H135" s="224"/>
      <c r="I135" s="225"/>
      <c r="J135" s="225"/>
      <c r="K135" s="225"/>
      <c r="L135" s="226"/>
      <c r="M135" s="227"/>
      <c r="N135" s="228"/>
      <c r="O135" s="228"/>
      <c r="P135" s="228"/>
      <c r="Q135" s="228"/>
      <c r="R135" s="228"/>
      <c r="S135" s="228"/>
      <c r="T135" s="228"/>
      <c r="U135" s="228"/>
      <c r="V135" s="228"/>
      <c r="W135" s="228"/>
      <c r="X135" s="228"/>
      <c r="Y135" s="229"/>
      <c r="Z135" s="230"/>
      <c r="AA135" s="231"/>
      <c r="AB135" s="231"/>
      <c r="AC135" s="231"/>
      <c r="AD135" s="224"/>
      <c r="AE135" s="225"/>
      <c r="AF135" s="225"/>
      <c r="AG135" s="225"/>
      <c r="AH135" s="226"/>
      <c r="AI135" s="227"/>
      <c r="AJ135" s="228"/>
      <c r="AK135" s="228"/>
      <c r="AL135" s="228"/>
      <c r="AM135" s="228"/>
      <c r="AN135" s="228"/>
      <c r="AO135" s="228"/>
      <c r="AP135" s="228"/>
      <c r="AQ135" s="228"/>
      <c r="AR135" s="228"/>
      <c r="AS135" s="228"/>
      <c r="AT135" s="228"/>
      <c r="AU135" s="229"/>
      <c r="AV135" s="230"/>
      <c r="AW135" s="231"/>
      <c r="AX135" s="231"/>
      <c r="AY135" s="232"/>
    </row>
    <row r="136" spans="2:51" ht="24.75" customHeight="1">
      <c r="B136" s="308"/>
      <c r="C136" s="309"/>
      <c r="D136" s="309"/>
      <c r="E136" s="309"/>
      <c r="F136" s="309"/>
      <c r="G136" s="310"/>
      <c r="H136" s="266" t="s">
        <v>26</v>
      </c>
      <c r="I136" s="267"/>
      <c r="J136" s="267"/>
      <c r="K136" s="267"/>
      <c r="L136" s="267"/>
      <c r="M136" s="268"/>
      <c r="N136" s="269"/>
      <c r="O136" s="269"/>
      <c r="P136" s="269"/>
      <c r="Q136" s="269"/>
      <c r="R136" s="269"/>
      <c r="S136" s="269"/>
      <c r="T136" s="269"/>
      <c r="U136" s="269"/>
      <c r="V136" s="269"/>
      <c r="W136" s="269"/>
      <c r="X136" s="269"/>
      <c r="Y136" s="270"/>
      <c r="Z136" s="271">
        <f>SUM(Z128:AC135)</f>
        <v>641</v>
      </c>
      <c r="AA136" s="272"/>
      <c r="AB136" s="272"/>
      <c r="AC136" s="273"/>
      <c r="AD136" s="266" t="s">
        <v>26</v>
      </c>
      <c r="AE136" s="267"/>
      <c r="AF136" s="267"/>
      <c r="AG136" s="267"/>
      <c r="AH136" s="267"/>
      <c r="AI136" s="268"/>
      <c r="AJ136" s="269"/>
      <c r="AK136" s="269"/>
      <c r="AL136" s="269"/>
      <c r="AM136" s="269"/>
      <c r="AN136" s="269"/>
      <c r="AO136" s="269"/>
      <c r="AP136" s="269"/>
      <c r="AQ136" s="269"/>
      <c r="AR136" s="269"/>
      <c r="AS136" s="269"/>
      <c r="AT136" s="269"/>
      <c r="AU136" s="270"/>
      <c r="AV136" s="271">
        <f>SUM(AV128:AY135)</f>
        <v>0</v>
      </c>
      <c r="AW136" s="272"/>
      <c r="AX136" s="272"/>
      <c r="AY136" s="274"/>
    </row>
    <row r="137" spans="2:51" ht="24.75" customHeight="1">
      <c r="B137" s="308"/>
      <c r="C137" s="309"/>
      <c r="D137" s="309"/>
      <c r="E137" s="309"/>
      <c r="F137" s="309"/>
      <c r="G137" s="310"/>
      <c r="H137" s="253" t="s">
        <v>570</v>
      </c>
      <c r="I137" s="254"/>
      <c r="J137" s="254"/>
      <c r="K137" s="254"/>
      <c r="L137" s="254"/>
      <c r="M137" s="254"/>
      <c r="N137" s="254"/>
      <c r="O137" s="254"/>
      <c r="P137" s="254"/>
      <c r="Q137" s="254"/>
      <c r="R137" s="254"/>
      <c r="S137" s="254"/>
      <c r="T137" s="254"/>
      <c r="U137" s="254"/>
      <c r="V137" s="254"/>
      <c r="W137" s="254"/>
      <c r="X137" s="254"/>
      <c r="Y137" s="254"/>
      <c r="Z137" s="254"/>
      <c r="AA137" s="254"/>
      <c r="AB137" s="254"/>
      <c r="AC137" s="255"/>
      <c r="AD137" s="253" t="s">
        <v>571</v>
      </c>
      <c r="AE137" s="254"/>
      <c r="AF137" s="254"/>
      <c r="AG137" s="254"/>
      <c r="AH137" s="254"/>
      <c r="AI137" s="254"/>
      <c r="AJ137" s="254"/>
      <c r="AK137" s="254"/>
      <c r="AL137" s="254"/>
      <c r="AM137" s="254"/>
      <c r="AN137" s="254"/>
      <c r="AO137" s="254"/>
      <c r="AP137" s="254"/>
      <c r="AQ137" s="254"/>
      <c r="AR137" s="254"/>
      <c r="AS137" s="254"/>
      <c r="AT137" s="254"/>
      <c r="AU137" s="254"/>
      <c r="AV137" s="254"/>
      <c r="AW137" s="254"/>
      <c r="AX137" s="254"/>
      <c r="AY137" s="256"/>
    </row>
    <row r="138" spans="2:51" ht="24.75" customHeight="1">
      <c r="B138" s="308"/>
      <c r="C138" s="309"/>
      <c r="D138" s="309"/>
      <c r="E138" s="309"/>
      <c r="F138" s="309"/>
      <c r="G138" s="310"/>
      <c r="H138" s="257" t="s">
        <v>23</v>
      </c>
      <c r="I138" s="258"/>
      <c r="J138" s="258"/>
      <c r="K138" s="258"/>
      <c r="L138" s="258"/>
      <c r="M138" s="259" t="s">
        <v>24</v>
      </c>
      <c r="N138" s="260"/>
      <c r="O138" s="260"/>
      <c r="P138" s="260"/>
      <c r="Q138" s="260"/>
      <c r="R138" s="260"/>
      <c r="S138" s="260"/>
      <c r="T138" s="260"/>
      <c r="U138" s="260"/>
      <c r="V138" s="260"/>
      <c r="W138" s="260"/>
      <c r="X138" s="260"/>
      <c r="Y138" s="261"/>
      <c r="Z138" s="262" t="s">
        <v>25</v>
      </c>
      <c r="AA138" s="263"/>
      <c r="AB138" s="263"/>
      <c r="AC138" s="264"/>
      <c r="AD138" s="257" t="s">
        <v>23</v>
      </c>
      <c r="AE138" s="258"/>
      <c r="AF138" s="258"/>
      <c r="AG138" s="258"/>
      <c r="AH138" s="258"/>
      <c r="AI138" s="259" t="s">
        <v>24</v>
      </c>
      <c r="AJ138" s="260"/>
      <c r="AK138" s="260"/>
      <c r="AL138" s="260"/>
      <c r="AM138" s="260"/>
      <c r="AN138" s="260"/>
      <c r="AO138" s="260"/>
      <c r="AP138" s="260"/>
      <c r="AQ138" s="260"/>
      <c r="AR138" s="260"/>
      <c r="AS138" s="260"/>
      <c r="AT138" s="260"/>
      <c r="AU138" s="261"/>
      <c r="AV138" s="262" t="s">
        <v>25</v>
      </c>
      <c r="AW138" s="263"/>
      <c r="AX138" s="263"/>
      <c r="AY138" s="265"/>
    </row>
    <row r="139" spans="2:51" ht="24.75" customHeight="1">
      <c r="B139" s="308"/>
      <c r="C139" s="309"/>
      <c r="D139" s="309"/>
      <c r="E139" s="309"/>
      <c r="F139" s="309"/>
      <c r="G139" s="310"/>
      <c r="H139" s="243"/>
      <c r="I139" s="244"/>
      <c r="J139" s="244"/>
      <c r="K139" s="244"/>
      <c r="L139" s="245"/>
      <c r="M139" s="246"/>
      <c r="N139" s="247"/>
      <c r="O139" s="247"/>
      <c r="P139" s="247"/>
      <c r="Q139" s="247"/>
      <c r="R139" s="247"/>
      <c r="S139" s="247"/>
      <c r="T139" s="247"/>
      <c r="U139" s="247"/>
      <c r="V139" s="247"/>
      <c r="W139" s="247"/>
      <c r="X139" s="247"/>
      <c r="Y139" s="248"/>
      <c r="Z139" s="249"/>
      <c r="AA139" s="250"/>
      <c r="AB139" s="250"/>
      <c r="AC139" s="251"/>
      <c r="AD139" s="243"/>
      <c r="AE139" s="244"/>
      <c r="AF139" s="244"/>
      <c r="AG139" s="244"/>
      <c r="AH139" s="245"/>
      <c r="AI139" s="246"/>
      <c r="AJ139" s="247"/>
      <c r="AK139" s="247"/>
      <c r="AL139" s="247"/>
      <c r="AM139" s="247"/>
      <c r="AN139" s="247"/>
      <c r="AO139" s="247"/>
      <c r="AP139" s="247"/>
      <c r="AQ139" s="247"/>
      <c r="AR139" s="247"/>
      <c r="AS139" s="247"/>
      <c r="AT139" s="247"/>
      <c r="AU139" s="248"/>
      <c r="AV139" s="249"/>
      <c r="AW139" s="250"/>
      <c r="AX139" s="250"/>
      <c r="AY139" s="252"/>
    </row>
    <row r="140" spans="2:51" ht="24.75" customHeight="1">
      <c r="B140" s="308"/>
      <c r="C140" s="309"/>
      <c r="D140" s="309"/>
      <c r="E140" s="309"/>
      <c r="F140" s="309"/>
      <c r="G140" s="310"/>
      <c r="H140" s="233"/>
      <c r="I140" s="234"/>
      <c r="J140" s="234"/>
      <c r="K140" s="234"/>
      <c r="L140" s="235"/>
      <c r="M140" s="236"/>
      <c r="N140" s="237"/>
      <c r="O140" s="237"/>
      <c r="P140" s="237"/>
      <c r="Q140" s="237"/>
      <c r="R140" s="237"/>
      <c r="S140" s="237"/>
      <c r="T140" s="237"/>
      <c r="U140" s="237"/>
      <c r="V140" s="237"/>
      <c r="W140" s="237"/>
      <c r="X140" s="237"/>
      <c r="Y140" s="238"/>
      <c r="Z140" s="239"/>
      <c r="AA140" s="240"/>
      <c r="AB140" s="240"/>
      <c r="AC140" s="242"/>
      <c r="AD140" s="233"/>
      <c r="AE140" s="234"/>
      <c r="AF140" s="234"/>
      <c r="AG140" s="234"/>
      <c r="AH140" s="235"/>
      <c r="AI140" s="236"/>
      <c r="AJ140" s="237"/>
      <c r="AK140" s="237"/>
      <c r="AL140" s="237"/>
      <c r="AM140" s="237"/>
      <c r="AN140" s="237"/>
      <c r="AO140" s="237"/>
      <c r="AP140" s="237"/>
      <c r="AQ140" s="237"/>
      <c r="AR140" s="237"/>
      <c r="AS140" s="237"/>
      <c r="AT140" s="237"/>
      <c r="AU140" s="238"/>
      <c r="AV140" s="239"/>
      <c r="AW140" s="240"/>
      <c r="AX140" s="240"/>
      <c r="AY140" s="241"/>
    </row>
    <row r="141" spans="2:51" ht="24.75" customHeight="1">
      <c r="B141" s="308"/>
      <c r="C141" s="309"/>
      <c r="D141" s="309"/>
      <c r="E141" s="309"/>
      <c r="F141" s="309"/>
      <c r="G141" s="310"/>
      <c r="H141" s="233"/>
      <c r="I141" s="234"/>
      <c r="J141" s="234"/>
      <c r="K141" s="234"/>
      <c r="L141" s="235"/>
      <c r="M141" s="236"/>
      <c r="N141" s="237"/>
      <c r="O141" s="237"/>
      <c r="P141" s="237"/>
      <c r="Q141" s="237"/>
      <c r="R141" s="237"/>
      <c r="S141" s="237"/>
      <c r="T141" s="237"/>
      <c r="U141" s="237"/>
      <c r="V141" s="237"/>
      <c r="W141" s="237"/>
      <c r="X141" s="237"/>
      <c r="Y141" s="238"/>
      <c r="Z141" s="239"/>
      <c r="AA141" s="240"/>
      <c r="AB141" s="240"/>
      <c r="AC141" s="242"/>
      <c r="AD141" s="233"/>
      <c r="AE141" s="234"/>
      <c r="AF141" s="234"/>
      <c r="AG141" s="234"/>
      <c r="AH141" s="235"/>
      <c r="AI141" s="236"/>
      <c r="AJ141" s="237"/>
      <c r="AK141" s="237"/>
      <c r="AL141" s="237"/>
      <c r="AM141" s="237"/>
      <c r="AN141" s="237"/>
      <c r="AO141" s="237"/>
      <c r="AP141" s="237"/>
      <c r="AQ141" s="237"/>
      <c r="AR141" s="237"/>
      <c r="AS141" s="237"/>
      <c r="AT141" s="237"/>
      <c r="AU141" s="238"/>
      <c r="AV141" s="239"/>
      <c r="AW141" s="240"/>
      <c r="AX141" s="240"/>
      <c r="AY141" s="241"/>
    </row>
    <row r="142" spans="2:51" ht="24.75" customHeight="1">
      <c r="B142" s="308"/>
      <c r="C142" s="309"/>
      <c r="D142" s="309"/>
      <c r="E142" s="309"/>
      <c r="F142" s="309"/>
      <c r="G142" s="310"/>
      <c r="H142" s="233"/>
      <c r="I142" s="234"/>
      <c r="J142" s="234"/>
      <c r="K142" s="234"/>
      <c r="L142" s="235"/>
      <c r="M142" s="236"/>
      <c r="N142" s="237"/>
      <c r="O142" s="237"/>
      <c r="P142" s="237"/>
      <c r="Q142" s="237"/>
      <c r="R142" s="237"/>
      <c r="S142" s="237"/>
      <c r="T142" s="237"/>
      <c r="U142" s="237"/>
      <c r="V142" s="237"/>
      <c r="W142" s="237"/>
      <c r="X142" s="237"/>
      <c r="Y142" s="238"/>
      <c r="Z142" s="239"/>
      <c r="AA142" s="240"/>
      <c r="AB142" s="240"/>
      <c r="AC142" s="242"/>
      <c r="AD142" s="233"/>
      <c r="AE142" s="234"/>
      <c r="AF142" s="234"/>
      <c r="AG142" s="234"/>
      <c r="AH142" s="235"/>
      <c r="AI142" s="236"/>
      <c r="AJ142" s="237"/>
      <c r="AK142" s="237"/>
      <c r="AL142" s="237"/>
      <c r="AM142" s="237"/>
      <c r="AN142" s="237"/>
      <c r="AO142" s="237"/>
      <c r="AP142" s="237"/>
      <c r="AQ142" s="237"/>
      <c r="AR142" s="237"/>
      <c r="AS142" s="237"/>
      <c r="AT142" s="237"/>
      <c r="AU142" s="238"/>
      <c r="AV142" s="239"/>
      <c r="AW142" s="240"/>
      <c r="AX142" s="240"/>
      <c r="AY142" s="241"/>
    </row>
    <row r="143" spans="2:51" ht="24.75" customHeight="1">
      <c r="B143" s="308"/>
      <c r="C143" s="309"/>
      <c r="D143" s="309"/>
      <c r="E143" s="309"/>
      <c r="F143" s="309"/>
      <c r="G143" s="310"/>
      <c r="H143" s="233"/>
      <c r="I143" s="234"/>
      <c r="J143" s="234"/>
      <c r="K143" s="234"/>
      <c r="L143" s="235"/>
      <c r="M143" s="236"/>
      <c r="N143" s="237"/>
      <c r="O143" s="237"/>
      <c r="P143" s="237"/>
      <c r="Q143" s="237"/>
      <c r="R143" s="237"/>
      <c r="S143" s="237"/>
      <c r="T143" s="237"/>
      <c r="U143" s="237"/>
      <c r="V143" s="237"/>
      <c r="W143" s="237"/>
      <c r="X143" s="237"/>
      <c r="Y143" s="238"/>
      <c r="Z143" s="239"/>
      <c r="AA143" s="240"/>
      <c r="AB143" s="240"/>
      <c r="AC143" s="240"/>
      <c r="AD143" s="233"/>
      <c r="AE143" s="234"/>
      <c r="AF143" s="234"/>
      <c r="AG143" s="234"/>
      <c r="AH143" s="235"/>
      <c r="AI143" s="236"/>
      <c r="AJ143" s="237"/>
      <c r="AK143" s="237"/>
      <c r="AL143" s="237"/>
      <c r="AM143" s="237"/>
      <c r="AN143" s="237"/>
      <c r="AO143" s="237"/>
      <c r="AP143" s="237"/>
      <c r="AQ143" s="237"/>
      <c r="AR143" s="237"/>
      <c r="AS143" s="237"/>
      <c r="AT143" s="237"/>
      <c r="AU143" s="238"/>
      <c r="AV143" s="239"/>
      <c r="AW143" s="240"/>
      <c r="AX143" s="240"/>
      <c r="AY143" s="241"/>
    </row>
    <row r="144" spans="2:51" ht="24.75" customHeight="1">
      <c r="B144" s="308"/>
      <c r="C144" s="309"/>
      <c r="D144" s="309"/>
      <c r="E144" s="309"/>
      <c r="F144" s="309"/>
      <c r="G144" s="310"/>
      <c r="H144" s="233"/>
      <c r="I144" s="234"/>
      <c r="J144" s="234"/>
      <c r="K144" s="234"/>
      <c r="L144" s="235"/>
      <c r="M144" s="236"/>
      <c r="N144" s="237"/>
      <c r="O144" s="237"/>
      <c r="P144" s="237"/>
      <c r="Q144" s="237"/>
      <c r="R144" s="237"/>
      <c r="S144" s="237"/>
      <c r="T144" s="237"/>
      <c r="U144" s="237"/>
      <c r="V144" s="237"/>
      <c r="W144" s="237"/>
      <c r="X144" s="237"/>
      <c r="Y144" s="238"/>
      <c r="Z144" s="239"/>
      <c r="AA144" s="240"/>
      <c r="AB144" s="240"/>
      <c r="AC144" s="240"/>
      <c r="AD144" s="233"/>
      <c r="AE144" s="234"/>
      <c r="AF144" s="234"/>
      <c r="AG144" s="234"/>
      <c r="AH144" s="235"/>
      <c r="AI144" s="236"/>
      <c r="AJ144" s="237"/>
      <c r="AK144" s="237"/>
      <c r="AL144" s="237"/>
      <c r="AM144" s="237"/>
      <c r="AN144" s="237"/>
      <c r="AO144" s="237"/>
      <c r="AP144" s="237"/>
      <c r="AQ144" s="237"/>
      <c r="AR144" s="237"/>
      <c r="AS144" s="237"/>
      <c r="AT144" s="237"/>
      <c r="AU144" s="238"/>
      <c r="AV144" s="239"/>
      <c r="AW144" s="240"/>
      <c r="AX144" s="240"/>
      <c r="AY144" s="241"/>
    </row>
    <row r="145" spans="2:51" ht="24.75" customHeight="1">
      <c r="B145" s="308"/>
      <c r="C145" s="309"/>
      <c r="D145" s="309"/>
      <c r="E145" s="309"/>
      <c r="F145" s="309"/>
      <c r="G145" s="310"/>
      <c r="H145" s="233"/>
      <c r="I145" s="234"/>
      <c r="J145" s="234"/>
      <c r="K145" s="234"/>
      <c r="L145" s="235"/>
      <c r="M145" s="236"/>
      <c r="N145" s="237"/>
      <c r="O145" s="237"/>
      <c r="P145" s="237"/>
      <c r="Q145" s="237"/>
      <c r="R145" s="237"/>
      <c r="S145" s="237"/>
      <c r="T145" s="237"/>
      <c r="U145" s="237"/>
      <c r="V145" s="237"/>
      <c r="W145" s="237"/>
      <c r="X145" s="237"/>
      <c r="Y145" s="238"/>
      <c r="Z145" s="239"/>
      <c r="AA145" s="240"/>
      <c r="AB145" s="240"/>
      <c r="AC145" s="240"/>
      <c r="AD145" s="233"/>
      <c r="AE145" s="234"/>
      <c r="AF145" s="234"/>
      <c r="AG145" s="234"/>
      <c r="AH145" s="235"/>
      <c r="AI145" s="236"/>
      <c r="AJ145" s="237"/>
      <c r="AK145" s="237"/>
      <c r="AL145" s="237"/>
      <c r="AM145" s="237"/>
      <c r="AN145" s="237"/>
      <c r="AO145" s="237"/>
      <c r="AP145" s="237"/>
      <c r="AQ145" s="237"/>
      <c r="AR145" s="237"/>
      <c r="AS145" s="237"/>
      <c r="AT145" s="237"/>
      <c r="AU145" s="238"/>
      <c r="AV145" s="239"/>
      <c r="AW145" s="240"/>
      <c r="AX145" s="240"/>
      <c r="AY145" s="241"/>
    </row>
    <row r="146" spans="2:51" ht="24.75" customHeight="1">
      <c r="B146" s="308"/>
      <c r="C146" s="309"/>
      <c r="D146" s="309"/>
      <c r="E146" s="309"/>
      <c r="F146" s="309"/>
      <c r="G146" s="310"/>
      <c r="H146" s="224"/>
      <c r="I146" s="225"/>
      <c r="J146" s="225"/>
      <c r="K146" s="225"/>
      <c r="L146" s="226"/>
      <c r="M146" s="227"/>
      <c r="N146" s="228"/>
      <c r="O146" s="228"/>
      <c r="P146" s="228"/>
      <c r="Q146" s="228"/>
      <c r="R146" s="228"/>
      <c r="S146" s="228"/>
      <c r="T146" s="228"/>
      <c r="U146" s="228"/>
      <c r="V146" s="228"/>
      <c r="W146" s="228"/>
      <c r="X146" s="228"/>
      <c r="Y146" s="229"/>
      <c r="Z146" s="230"/>
      <c r="AA146" s="231"/>
      <c r="AB146" s="231"/>
      <c r="AC146" s="231"/>
      <c r="AD146" s="224"/>
      <c r="AE146" s="225"/>
      <c r="AF146" s="225"/>
      <c r="AG146" s="225"/>
      <c r="AH146" s="226"/>
      <c r="AI146" s="227"/>
      <c r="AJ146" s="228"/>
      <c r="AK146" s="228"/>
      <c r="AL146" s="228"/>
      <c r="AM146" s="228"/>
      <c r="AN146" s="228"/>
      <c r="AO146" s="228"/>
      <c r="AP146" s="228"/>
      <c r="AQ146" s="228"/>
      <c r="AR146" s="228"/>
      <c r="AS146" s="228"/>
      <c r="AT146" s="228"/>
      <c r="AU146" s="229"/>
      <c r="AV146" s="230"/>
      <c r="AW146" s="231"/>
      <c r="AX146" s="231"/>
      <c r="AY146" s="232"/>
    </row>
    <row r="147" spans="2:51" ht="24.75" customHeight="1" thickBot="1">
      <c r="B147" s="311"/>
      <c r="C147" s="312"/>
      <c r="D147" s="312"/>
      <c r="E147" s="312"/>
      <c r="F147" s="312"/>
      <c r="G147" s="313"/>
      <c r="H147" s="215" t="s">
        <v>26</v>
      </c>
      <c r="I147" s="216"/>
      <c r="J147" s="216"/>
      <c r="K147" s="216"/>
      <c r="L147" s="216"/>
      <c r="M147" s="217"/>
      <c r="N147" s="218"/>
      <c r="O147" s="218"/>
      <c r="P147" s="218"/>
      <c r="Q147" s="218"/>
      <c r="R147" s="218"/>
      <c r="S147" s="218"/>
      <c r="T147" s="218"/>
      <c r="U147" s="218"/>
      <c r="V147" s="218"/>
      <c r="W147" s="218"/>
      <c r="X147" s="218"/>
      <c r="Y147" s="219"/>
      <c r="Z147" s="220">
        <f>SUM(Z139:AC146)</f>
        <v>0</v>
      </c>
      <c r="AA147" s="221"/>
      <c r="AB147" s="221"/>
      <c r="AC147" s="222"/>
      <c r="AD147" s="215" t="s">
        <v>26</v>
      </c>
      <c r="AE147" s="216"/>
      <c r="AF147" s="216"/>
      <c r="AG147" s="216"/>
      <c r="AH147" s="216"/>
      <c r="AI147" s="217"/>
      <c r="AJ147" s="218"/>
      <c r="AK147" s="218"/>
      <c r="AL147" s="218"/>
      <c r="AM147" s="218"/>
      <c r="AN147" s="218"/>
      <c r="AO147" s="218"/>
      <c r="AP147" s="218"/>
      <c r="AQ147" s="218"/>
      <c r="AR147" s="218"/>
      <c r="AS147" s="218"/>
      <c r="AT147" s="218"/>
      <c r="AU147" s="219"/>
      <c r="AV147" s="220">
        <f>SUM(AV139:AY146)</f>
        <v>0</v>
      </c>
      <c r="AW147" s="221"/>
      <c r="AX147" s="221"/>
      <c r="AY147" s="223"/>
    </row>
    <row r="149" spans="2:51" ht="23.25" customHeight="1">
      <c r="B149" s="28" t="s">
        <v>100</v>
      </c>
      <c r="C149" s="28"/>
      <c r="D149" s="28"/>
      <c r="E149" s="50"/>
      <c r="F149" s="50"/>
      <c r="G149" s="307" t="s">
        <v>372</v>
      </c>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c r="AJ149" s="307"/>
      <c r="AK149" s="307"/>
      <c r="AL149" s="307"/>
      <c r="AM149" s="307"/>
      <c r="AN149" s="307"/>
      <c r="AO149" s="307"/>
      <c r="AP149" s="307"/>
      <c r="AQ149" s="307"/>
      <c r="AR149" s="307"/>
      <c r="AS149" s="307"/>
      <c r="AT149" s="307"/>
      <c r="AU149" s="307"/>
      <c r="AV149" s="307"/>
      <c r="AW149" s="307"/>
      <c r="AX149" s="307"/>
      <c r="AY149" s="50"/>
    </row>
    <row r="150" spans="2:51" ht="14.25">
      <c r="C150" s="20" t="s">
        <v>572</v>
      </c>
    </row>
    <row r="151" spans="2:51">
      <c r="C151" t="s">
        <v>564</v>
      </c>
    </row>
    <row r="152" spans="2:51" ht="34.5" customHeight="1">
      <c r="B152" s="202"/>
      <c r="C152" s="202"/>
      <c r="D152" s="213" t="s">
        <v>573</v>
      </c>
      <c r="E152" s="213"/>
      <c r="F152" s="213"/>
      <c r="G152" s="213"/>
      <c r="H152" s="213"/>
      <c r="I152" s="213"/>
      <c r="J152" s="213"/>
      <c r="K152" s="213"/>
      <c r="L152" s="213"/>
      <c r="M152" s="213"/>
      <c r="N152" s="213" t="s">
        <v>574</v>
      </c>
      <c r="O152" s="213"/>
      <c r="P152" s="213"/>
      <c r="Q152" s="213"/>
      <c r="R152" s="213"/>
      <c r="S152" s="213"/>
      <c r="T152" s="213"/>
      <c r="U152" s="213"/>
      <c r="V152" s="213"/>
      <c r="W152" s="213"/>
      <c r="X152" s="213"/>
      <c r="Y152" s="213"/>
      <c r="Z152" s="213"/>
      <c r="AA152" s="213"/>
      <c r="AB152" s="213"/>
      <c r="AC152" s="213"/>
      <c r="AD152" s="213"/>
      <c r="AE152" s="213"/>
      <c r="AF152" s="213"/>
      <c r="AG152" s="213"/>
      <c r="AH152" s="213"/>
      <c r="AI152" s="213"/>
      <c r="AJ152" s="213"/>
      <c r="AK152" s="213"/>
      <c r="AL152" s="214" t="s">
        <v>575</v>
      </c>
      <c r="AM152" s="213"/>
      <c r="AN152" s="213"/>
      <c r="AO152" s="213"/>
      <c r="AP152" s="213"/>
      <c r="AQ152" s="213"/>
      <c r="AR152" s="213" t="s">
        <v>27</v>
      </c>
      <c r="AS152" s="213"/>
      <c r="AT152" s="213"/>
      <c r="AU152" s="213"/>
      <c r="AV152" s="213" t="s">
        <v>28</v>
      </c>
      <c r="AW152" s="213"/>
      <c r="AX152" s="213"/>
    </row>
    <row r="153" spans="2:51" ht="24" customHeight="1">
      <c r="B153" s="202">
        <v>1</v>
      </c>
      <c r="C153" s="202">
        <v>1</v>
      </c>
      <c r="D153" s="1912" t="s">
        <v>375</v>
      </c>
      <c r="E153" s="1913"/>
      <c r="F153" s="1913"/>
      <c r="G153" s="1913"/>
      <c r="H153" s="1913"/>
      <c r="I153" s="1913"/>
      <c r="J153" s="1913"/>
      <c r="K153" s="1913"/>
      <c r="L153" s="1913"/>
      <c r="M153" s="1914"/>
      <c r="N153" s="204" t="s">
        <v>576</v>
      </c>
      <c r="O153" s="205"/>
      <c r="P153" s="205"/>
      <c r="Q153" s="205"/>
      <c r="R153" s="205"/>
      <c r="S153" s="205"/>
      <c r="T153" s="205"/>
      <c r="U153" s="205"/>
      <c r="V153" s="205"/>
      <c r="W153" s="205"/>
      <c r="X153" s="205"/>
      <c r="Y153" s="205"/>
      <c r="Z153" s="205"/>
      <c r="AA153" s="205"/>
      <c r="AB153" s="205"/>
      <c r="AC153" s="205"/>
      <c r="AD153" s="205"/>
      <c r="AE153" s="205"/>
      <c r="AF153" s="205"/>
      <c r="AG153" s="205"/>
      <c r="AH153" s="205"/>
      <c r="AI153" s="205"/>
      <c r="AJ153" s="205"/>
      <c r="AK153" s="206"/>
      <c r="AL153" s="519">
        <v>33</v>
      </c>
      <c r="AM153" s="203"/>
      <c r="AN153" s="203"/>
      <c r="AO153" s="203"/>
      <c r="AP153" s="203"/>
      <c r="AQ153" s="203"/>
      <c r="AR153" s="519">
        <v>1</v>
      </c>
      <c r="AS153" s="203"/>
      <c r="AT153" s="203"/>
      <c r="AU153" s="203"/>
      <c r="AV153" s="1915" t="s">
        <v>577</v>
      </c>
      <c r="AW153" s="1916"/>
      <c r="AX153" s="1917"/>
    </row>
    <row r="154" spans="2:51" ht="24" customHeight="1">
      <c r="B154" s="202">
        <v>2</v>
      </c>
      <c r="C154" s="202">
        <v>1</v>
      </c>
      <c r="D154" s="208"/>
      <c r="E154" s="208"/>
      <c r="F154" s="208"/>
      <c r="G154" s="208"/>
      <c r="H154" s="208"/>
      <c r="I154" s="208"/>
      <c r="J154" s="208"/>
      <c r="K154" s="208"/>
      <c r="L154" s="208"/>
      <c r="M154" s="208"/>
      <c r="N154" s="208"/>
      <c r="O154" s="208"/>
      <c r="P154" s="208"/>
      <c r="Q154" s="208"/>
      <c r="R154" s="208"/>
      <c r="S154" s="208"/>
      <c r="T154" s="208"/>
      <c r="U154" s="208"/>
      <c r="V154" s="208"/>
      <c r="W154" s="208"/>
      <c r="X154" s="208"/>
      <c r="Y154" s="208"/>
      <c r="Z154" s="208"/>
      <c r="AA154" s="208"/>
      <c r="AB154" s="208"/>
      <c r="AC154" s="208"/>
      <c r="AD154" s="208"/>
      <c r="AE154" s="208"/>
      <c r="AF154" s="208"/>
      <c r="AG154" s="208"/>
      <c r="AH154" s="208"/>
      <c r="AI154" s="208"/>
      <c r="AJ154" s="208"/>
      <c r="AK154" s="208"/>
      <c r="AL154" s="207"/>
      <c r="AM154" s="208"/>
      <c r="AN154" s="208"/>
      <c r="AO154" s="208"/>
      <c r="AP154" s="208"/>
      <c r="AQ154" s="208"/>
      <c r="AR154" s="208"/>
      <c r="AS154" s="208"/>
      <c r="AT154" s="208"/>
      <c r="AU154" s="208"/>
      <c r="AV154" s="208"/>
      <c r="AW154" s="208"/>
      <c r="AX154" s="208"/>
    </row>
    <row r="155" spans="2:51" ht="24" customHeight="1">
      <c r="B155" s="202">
        <v>3</v>
      </c>
      <c r="C155" s="202">
        <v>1</v>
      </c>
      <c r="D155" s="208"/>
      <c r="E155" s="208"/>
      <c r="F155" s="208"/>
      <c r="G155" s="208"/>
      <c r="H155" s="208"/>
      <c r="I155" s="208"/>
      <c r="J155" s="208"/>
      <c r="K155" s="208"/>
      <c r="L155" s="208"/>
      <c r="M155" s="208"/>
      <c r="N155" s="208"/>
      <c r="O155" s="208"/>
      <c r="P155" s="208"/>
      <c r="Q155" s="208"/>
      <c r="R155" s="208"/>
      <c r="S155" s="208"/>
      <c r="T155" s="208"/>
      <c r="U155" s="208"/>
      <c r="V155" s="208"/>
      <c r="W155" s="208"/>
      <c r="X155" s="208"/>
      <c r="Y155" s="208"/>
      <c r="Z155" s="208"/>
      <c r="AA155" s="208"/>
      <c r="AB155" s="208"/>
      <c r="AC155" s="208"/>
      <c r="AD155" s="208"/>
      <c r="AE155" s="208"/>
      <c r="AF155" s="208"/>
      <c r="AG155" s="208"/>
      <c r="AH155" s="208"/>
      <c r="AI155" s="208"/>
      <c r="AJ155" s="208"/>
      <c r="AK155" s="208"/>
      <c r="AL155" s="207"/>
      <c r="AM155" s="208"/>
      <c r="AN155" s="208"/>
      <c r="AO155" s="208"/>
      <c r="AP155" s="208"/>
      <c r="AQ155" s="208"/>
      <c r="AR155" s="208"/>
      <c r="AS155" s="208"/>
      <c r="AT155" s="208"/>
      <c r="AU155" s="208"/>
      <c r="AV155" s="208"/>
      <c r="AW155" s="208"/>
      <c r="AX155" s="208"/>
    </row>
    <row r="156" spans="2:51" ht="24" customHeight="1">
      <c r="B156" s="1910">
        <v>4</v>
      </c>
      <c r="C156" s="1911"/>
      <c r="D156" s="488"/>
      <c r="E156" s="489"/>
      <c r="F156" s="489"/>
      <c r="G156" s="489"/>
      <c r="H156" s="489"/>
      <c r="I156" s="489"/>
      <c r="J156" s="489"/>
      <c r="K156" s="489"/>
      <c r="L156" s="489"/>
      <c r="M156" s="490"/>
      <c r="N156" s="488"/>
      <c r="O156" s="489"/>
      <c r="P156" s="489"/>
      <c r="Q156" s="489"/>
      <c r="R156" s="489"/>
      <c r="S156" s="489"/>
      <c r="T156" s="489"/>
      <c r="U156" s="489"/>
      <c r="V156" s="489"/>
      <c r="W156" s="489"/>
      <c r="X156" s="489"/>
      <c r="Y156" s="489"/>
      <c r="Z156" s="489"/>
      <c r="AA156" s="489"/>
      <c r="AB156" s="489"/>
      <c r="AC156" s="489"/>
      <c r="AD156" s="489"/>
      <c r="AE156" s="489"/>
      <c r="AF156" s="489"/>
      <c r="AG156" s="489"/>
      <c r="AH156" s="489"/>
      <c r="AI156" s="489"/>
      <c r="AJ156" s="489"/>
      <c r="AK156" s="490"/>
      <c r="AL156" s="480"/>
      <c r="AM156" s="481"/>
      <c r="AN156" s="481"/>
      <c r="AO156" s="481"/>
      <c r="AP156" s="481"/>
      <c r="AQ156" s="482"/>
      <c r="AR156" s="488"/>
      <c r="AS156" s="489"/>
      <c r="AT156" s="489"/>
      <c r="AU156" s="490"/>
      <c r="AV156" s="488"/>
      <c r="AW156" s="489"/>
      <c r="AX156" s="490"/>
    </row>
    <row r="157" spans="2:51" ht="24" customHeight="1">
      <c r="B157" s="1910">
        <v>5</v>
      </c>
      <c r="C157" s="1911"/>
      <c r="D157" s="488"/>
      <c r="E157" s="489"/>
      <c r="F157" s="489"/>
      <c r="G157" s="489"/>
      <c r="H157" s="489"/>
      <c r="I157" s="489"/>
      <c r="J157" s="489"/>
      <c r="K157" s="489"/>
      <c r="L157" s="489"/>
      <c r="M157" s="490"/>
      <c r="N157" s="488"/>
      <c r="O157" s="489"/>
      <c r="P157" s="489"/>
      <c r="Q157" s="489"/>
      <c r="R157" s="489"/>
      <c r="S157" s="489"/>
      <c r="T157" s="489"/>
      <c r="U157" s="489"/>
      <c r="V157" s="489"/>
      <c r="W157" s="489"/>
      <c r="X157" s="489"/>
      <c r="Y157" s="489"/>
      <c r="Z157" s="489"/>
      <c r="AA157" s="489"/>
      <c r="AB157" s="489"/>
      <c r="AC157" s="489"/>
      <c r="AD157" s="489"/>
      <c r="AE157" s="489"/>
      <c r="AF157" s="489"/>
      <c r="AG157" s="489"/>
      <c r="AH157" s="489"/>
      <c r="AI157" s="489"/>
      <c r="AJ157" s="489"/>
      <c r="AK157" s="490"/>
      <c r="AL157" s="480"/>
      <c r="AM157" s="481"/>
      <c r="AN157" s="481"/>
      <c r="AO157" s="481"/>
      <c r="AP157" s="481"/>
      <c r="AQ157" s="482"/>
      <c r="AR157" s="488"/>
      <c r="AS157" s="489"/>
      <c r="AT157" s="489"/>
      <c r="AU157" s="490"/>
      <c r="AV157" s="488"/>
      <c r="AW157" s="489"/>
      <c r="AX157" s="490"/>
    </row>
    <row r="158" spans="2:51" ht="24" customHeight="1">
      <c r="B158" s="1910">
        <v>6</v>
      </c>
      <c r="C158" s="1911"/>
      <c r="D158" s="488"/>
      <c r="E158" s="489"/>
      <c r="F158" s="489"/>
      <c r="G158" s="489"/>
      <c r="H158" s="489"/>
      <c r="I158" s="489"/>
      <c r="J158" s="489"/>
      <c r="K158" s="489"/>
      <c r="L158" s="489"/>
      <c r="M158" s="490"/>
      <c r="N158" s="488"/>
      <c r="O158" s="489"/>
      <c r="P158" s="489"/>
      <c r="Q158" s="489"/>
      <c r="R158" s="489"/>
      <c r="S158" s="489"/>
      <c r="T158" s="489"/>
      <c r="U158" s="489"/>
      <c r="V158" s="489"/>
      <c r="W158" s="489"/>
      <c r="X158" s="489"/>
      <c r="Y158" s="489"/>
      <c r="Z158" s="489"/>
      <c r="AA158" s="489"/>
      <c r="AB158" s="489"/>
      <c r="AC158" s="489"/>
      <c r="AD158" s="489"/>
      <c r="AE158" s="489"/>
      <c r="AF158" s="489"/>
      <c r="AG158" s="489"/>
      <c r="AH158" s="489"/>
      <c r="AI158" s="489"/>
      <c r="AJ158" s="489"/>
      <c r="AK158" s="490"/>
      <c r="AL158" s="480"/>
      <c r="AM158" s="481"/>
      <c r="AN158" s="481"/>
      <c r="AO158" s="481"/>
      <c r="AP158" s="481"/>
      <c r="AQ158" s="482"/>
      <c r="AR158" s="488"/>
      <c r="AS158" s="489"/>
      <c r="AT158" s="489"/>
      <c r="AU158" s="490"/>
      <c r="AV158" s="488"/>
      <c r="AW158" s="489"/>
      <c r="AX158" s="490"/>
    </row>
    <row r="159" spans="2:51" ht="24" customHeight="1">
      <c r="B159" s="1910">
        <v>7</v>
      </c>
      <c r="C159" s="1911"/>
      <c r="D159" s="488"/>
      <c r="E159" s="489"/>
      <c r="F159" s="489"/>
      <c r="G159" s="489"/>
      <c r="H159" s="489"/>
      <c r="I159" s="489"/>
      <c r="J159" s="489"/>
      <c r="K159" s="489"/>
      <c r="L159" s="489"/>
      <c r="M159" s="490"/>
      <c r="N159" s="488"/>
      <c r="O159" s="489"/>
      <c r="P159" s="489"/>
      <c r="Q159" s="489"/>
      <c r="R159" s="489"/>
      <c r="S159" s="489"/>
      <c r="T159" s="489"/>
      <c r="U159" s="489"/>
      <c r="V159" s="489"/>
      <c r="W159" s="489"/>
      <c r="X159" s="489"/>
      <c r="Y159" s="489"/>
      <c r="Z159" s="489"/>
      <c r="AA159" s="489"/>
      <c r="AB159" s="489"/>
      <c r="AC159" s="489"/>
      <c r="AD159" s="489"/>
      <c r="AE159" s="489"/>
      <c r="AF159" s="489"/>
      <c r="AG159" s="489"/>
      <c r="AH159" s="489"/>
      <c r="AI159" s="489"/>
      <c r="AJ159" s="489"/>
      <c r="AK159" s="490"/>
      <c r="AL159" s="480"/>
      <c r="AM159" s="481"/>
      <c r="AN159" s="481"/>
      <c r="AO159" s="481"/>
      <c r="AP159" s="481"/>
      <c r="AQ159" s="482"/>
      <c r="AR159" s="488"/>
      <c r="AS159" s="489"/>
      <c r="AT159" s="489"/>
      <c r="AU159" s="490"/>
      <c r="AV159" s="488"/>
      <c r="AW159" s="489"/>
      <c r="AX159" s="490"/>
    </row>
    <row r="160" spans="2:51" ht="24" customHeight="1">
      <c r="B160" s="1910">
        <v>8</v>
      </c>
      <c r="C160" s="1911"/>
      <c r="D160" s="488"/>
      <c r="E160" s="489"/>
      <c r="F160" s="489"/>
      <c r="G160" s="489"/>
      <c r="H160" s="489"/>
      <c r="I160" s="489"/>
      <c r="J160" s="489"/>
      <c r="K160" s="489"/>
      <c r="L160" s="489"/>
      <c r="M160" s="490"/>
      <c r="N160" s="488"/>
      <c r="O160" s="489"/>
      <c r="P160" s="489"/>
      <c r="Q160" s="489"/>
      <c r="R160" s="489"/>
      <c r="S160" s="489"/>
      <c r="T160" s="489"/>
      <c r="U160" s="489"/>
      <c r="V160" s="489"/>
      <c r="W160" s="489"/>
      <c r="X160" s="489"/>
      <c r="Y160" s="489"/>
      <c r="Z160" s="489"/>
      <c r="AA160" s="489"/>
      <c r="AB160" s="489"/>
      <c r="AC160" s="489"/>
      <c r="AD160" s="489"/>
      <c r="AE160" s="489"/>
      <c r="AF160" s="489"/>
      <c r="AG160" s="489"/>
      <c r="AH160" s="489"/>
      <c r="AI160" s="489"/>
      <c r="AJ160" s="489"/>
      <c r="AK160" s="490"/>
      <c r="AL160" s="480"/>
      <c r="AM160" s="481"/>
      <c r="AN160" s="481"/>
      <c r="AO160" s="481"/>
      <c r="AP160" s="481"/>
      <c r="AQ160" s="482"/>
      <c r="AR160" s="488"/>
      <c r="AS160" s="489"/>
      <c r="AT160" s="489"/>
      <c r="AU160" s="490"/>
      <c r="AV160" s="488"/>
      <c r="AW160" s="489"/>
      <c r="AX160" s="490"/>
    </row>
    <row r="161" spans="2:50" ht="24" customHeight="1">
      <c r="B161" s="1910">
        <v>9</v>
      </c>
      <c r="C161" s="1911"/>
      <c r="D161" s="488"/>
      <c r="E161" s="489"/>
      <c r="F161" s="489"/>
      <c r="G161" s="489"/>
      <c r="H161" s="489"/>
      <c r="I161" s="489"/>
      <c r="J161" s="489"/>
      <c r="K161" s="489"/>
      <c r="L161" s="489"/>
      <c r="M161" s="490"/>
      <c r="N161" s="488"/>
      <c r="O161" s="489"/>
      <c r="P161" s="489"/>
      <c r="Q161" s="489"/>
      <c r="R161" s="489"/>
      <c r="S161" s="489"/>
      <c r="T161" s="489"/>
      <c r="U161" s="489"/>
      <c r="V161" s="489"/>
      <c r="W161" s="489"/>
      <c r="X161" s="489"/>
      <c r="Y161" s="489"/>
      <c r="Z161" s="489"/>
      <c r="AA161" s="489"/>
      <c r="AB161" s="489"/>
      <c r="AC161" s="489"/>
      <c r="AD161" s="489"/>
      <c r="AE161" s="489"/>
      <c r="AF161" s="489"/>
      <c r="AG161" s="489"/>
      <c r="AH161" s="489"/>
      <c r="AI161" s="489"/>
      <c r="AJ161" s="489"/>
      <c r="AK161" s="490"/>
      <c r="AL161" s="480"/>
      <c r="AM161" s="481"/>
      <c r="AN161" s="481"/>
      <c r="AO161" s="481"/>
      <c r="AP161" s="481"/>
      <c r="AQ161" s="482"/>
      <c r="AR161" s="488"/>
      <c r="AS161" s="489"/>
      <c r="AT161" s="489"/>
      <c r="AU161" s="490"/>
      <c r="AV161" s="488"/>
      <c r="AW161" s="489"/>
      <c r="AX161" s="490"/>
    </row>
    <row r="162" spans="2:50" ht="24" customHeight="1">
      <c r="B162" s="1910">
        <v>10</v>
      </c>
      <c r="C162" s="1911"/>
      <c r="D162" s="488"/>
      <c r="E162" s="489"/>
      <c r="F162" s="489"/>
      <c r="G162" s="489"/>
      <c r="H162" s="489"/>
      <c r="I162" s="489"/>
      <c r="J162" s="489"/>
      <c r="K162" s="489"/>
      <c r="L162" s="489"/>
      <c r="M162" s="490"/>
      <c r="N162" s="488"/>
      <c r="O162" s="489"/>
      <c r="P162" s="489"/>
      <c r="Q162" s="489"/>
      <c r="R162" s="489"/>
      <c r="S162" s="489"/>
      <c r="T162" s="489"/>
      <c r="U162" s="489"/>
      <c r="V162" s="489"/>
      <c r="W162" s="489"/>
      <c r="X162" s="489"/>
      <c r="Y162" s="489"/>
      <c r="Z162" s="489"/>
      <c r="AA162" s="489"/>
      <c r="AB162" s="489"/>
      <c r="AC162" s="489"/>
      <c r="AD162" s="489"/>
      <c r="AE162" s="489"/>
      <c r="AF162" s="489"/>
      <c r="AG162" s="489"/>
      <c r="AH162" s="489"/>
      <c r="AI162" s="489"/>
      <c r="AJ162" s="489"/>
      <c r="AK162" s="490"/>
      <c r="AL162" s="480"/>
      <c r="AM162" s="481"/>
      <c r="AN162" s="481"/>
      <c r="AO162" s="481"/>
      <c r="AP162" s="481"/>
      <c r="AQ162" s="482"/>
      <c r="AR162" s="488"/>
      <c r="AS162" s="489"/>
      <c r="AT162" s="489"/>
      <c r="AU162" s="490"/>
      <c r="AV162" s="488"/>
      <c r="AW162" s="489"/>
      <c r="AX162" s="490"/>
    </row>
    <row r="164" spans="2:50" ht="23.25" hidden="1" customHeight="1">
      <c r="B164" t="s">
        <v>43</v>
      </c>
    </row>
    <row r="165" spans="2:50" ht="36" hidden="1" customHeight="1">
      <c r="B165" s="213" t="s">
        <v>29</v>
      </c>
      <c r="C165" s="213"/>
      <c r="D165" s="213"/>
      <c r="E165" s="213"/>
      <c r="F165" s="213"/>
      <c r="G165" s="213"/>
      <c r="H165" s="213"/>
      <c r="I165" s="209"/>
      <c r="J165" s="209"/>
      <c r="K165" s="209"/>
      <c r="L165" s="209"/>
      <c r="M165" s="209"/>
      <c r="N165" s="209"/>
      <c r="O165" s="209"/>
      <c r="P165" s="209"/>
      <c r="Q165" s="209"/>
      <c r="R165" s="209"/>
      <c r="S165" s="209"/>
      <c r="T165" s="209"/>
      <c r="U165" s="209"/>
      <c r="V165" s="209"/>
      <c r="W165" s="209"/>
      <c r="X165" s="209"/>
      <c r="Y165" s="209"/>
    </row>
    <row r="166" spans="2:50" ht="36" hidden="1" customHeight="1">
      <c r="B166" s="485" t="s">
        <v>41</v>
      </c>
      <c r="C166" s="486"/>
      <c r="D166" s="486"/>
      <c r="E166" s="486"/>
      <c r="F166" s="486"/>
      <c r="G166" s="486"/>
      <c r="H166" s="487"/>
      <c r="I166" s="430" t="s">
        <v>578</v>
      </c>
      <c r="J166" s="267"/>
      <c r="K166" s="267"/>
      <c r="L166" s="267"/>
      <c r="M166" s="429"/>
      <c r="N166" s="491" t="s">
        <v>30</v>
      </c>
      <c r="O166" s="486"/>
      <c r="P166" s="486"/>
      <c r="Q166" s="486"/>
      <c r="R166" s="486"/>
      <c r="S166" s="486"/>
      <c r="T166" s="487"/>
      <c r="U166" s="430" t="s">
        <v>578</v>
      </c>
      <c r="V166" s="267"/>
      <c r="W166" s="267"/>
      <c r="X166" s="267"/>
      <c r="Y166" s="429"/>
      <c r="Z166" s="491" t="s">
        <v>31</v>
      </c>
      <c r="AA166" s="486"/>
      <c r="AB166" s="486"/>
      <c r="AC166" s="486"/>
      <c r="AD166" s="486"/>
      <c r="AE166" s="486"/>
      <c r="AF166" s="487"/>
      <c r="AG166" s="430" t="s">
        <v>578</v>
      </c>
      <c r="AH166" s="267"/>
      <c r="AI166" s="267"/>
      <c r="AJ166" s="267"/>
      <c r="AK166" s="429"/>
      <c r="AL166" s="491" t="s">
        <v>32</v>
      </c>
      <c r="AM166" s="486"/>
      <c r="AN166" s="486"/>
      <c r="AO166" s="486"/>
      <c r="AP166" s="486"/>
      <c r="AQ166" s="486"/>
      <c r="AR166" s="487"/>
      <c r="AS166" s="430" t="s">
        <v>578</v>
      </c>
      <c r="AT166" s="267"/>
      <c r="AU166" s="267"/>
      <c r="AV166" s="267"/>
      <c r="AW166" s="429"/>
    </row>
    <row r="167" spans="2:50" ht="36" hidden="1" customHeight="1">
      <c r="B167" s="491" t="s">
        <v>33</v>
      </c>
      <c r="C167" s="486"/>
      <c r="D167" s="486"/>
      <c r="E167" s="486"/>
      <c r="F167" s="486"/>
      <c r="G167" s="486"/>
      <c r="H167" s="487"/>
      <c r="I167" s="488"/>
      <c r="J167" s="489"/>
      <c r="K167" s="489"/>
      <c r="L167" s="489"/>
      <c r="M167" s="490"/>
      <c r="N167" s="491" t="s">
        <v>34</v>
      </c>
      <c r="O167" s="486"/>
      <c r="P167" s="486"/>
      <c r="Q167" s="486"/>
      <c r="R167" s="486"/>
      <c r="S167" s="486"/>
      <c r="T167" s="487"/>
      <c r="U167" s="488"/>
      <c r="V167" s="489"/>
      <c r="W167" s="489"/>
      <c r="X167" s="489"/>
      <c r="Y167" s="490"/>
      <c r="Z167" s="491" t="s">
        <v>35</v>
      </c>
      <c r="AA167" s="486"/>
      <c r="AB167" s="486"/>
      <c r="AC167" s="486"/>
      <c r="AD167" s="486"/>
      <c r="AE167" s="486"/>
      <c r="AF167" s="487"/>
      <c r="AG167" s="488"/>
      <c r="AH167" s="489"/>
      <c r="AI167" s="489"/>
      <c r="AJ167" s="489"/>
      <c r="AK167" s="490"/>
      <c r="AL167" s="485" t="s">
        <v>36</v>
      </c>
      <c r="AM167" s="486"/>
      <c r="AN167" s="486"/>
      <c r="AO167" s="486"/>
      <c r="AP167" s="486"/>
      <c r="AQ167" s="486"/>
      <c r="AR167" s="487"/>
      <c r="AS167" s="488"/>
      <c r="AT167" s="489"/>
      <c r="AU167" s="489"/>
      <c r="AV167" s="489"/>
      <c r="AW167" s="490"/>
    </row>
    <row r="168" spans="2:50">
      <c r="C168" t="s">
        <v>566</v>
      </c>
    </row>
    <row r="169" spans="2:50" ht="34.5" customHeight="1">
      <c r="B169" s="202"/>
      <c r="C169" s="202"/>
      <c r="D169" s="213" t="s">
        <v>573</v>
      </c>
      <c r="E169" s="213"/>
      <c r="F169" s="213"/>
      <c r="G169" s="213"/>
      <c r="H169" s="213"/>
      <c r="I169" s="213"/>
      <c r="J169" s="213"/>
      <c r="K169" s="213"/>
      <c r="L169" s="213"/>
      <c r="M169" s="213"/>
      <c r="N169" s="213" t="s">
        <v>574</v>
      </c>
      <c r="O169" s="213"/>
      <c r="P169" s="213"/>
      <c r="Q169" s="213"/>
      <c r="R169" s="213"/>
      <c r="S169" s="213"/>
      <c r="T169" s="213"/>
      <c r="U169" s="213"/>
      <c r="V169" s="213"/>
      <c r="W169" s="213"/>
      <c r="X169" s="213"/>
      <c r="Y169" s="213"/>
      <c r="Z169" s="213"/>
      <c r="AA169" s="213"/>
      <c r="AB169" s="213"/>
      <c r="AC169" s="213"/>
      <c r="AD169" s="213"/>
      <c r="AE169" s="213"/>
      <c r="AF169" s="213"/>
      <c r="AG169" s="213"/>
      <c r="AH169" s="213"/>
      <c r="AI169" s="213"/>
      <c r="AJ169" s="213"/>
      <c r="AK169" s="213"/>
      <c r="AL169" s="214" t="s">
        <v>575</v>
      </c>
      <c r="AM169" s="213"/>
      <c r="AN169" s="213"/>
      <c r="AO169" s="213"/>
      <c r="AP169" s="213"/>
      <c r="AQ169" s="213"/>
      <c r="AR169" s="213" t="s">
        <v>27</v>
      </c>
      <c r="AS169" s="213"/>
      <c r="AT169" s="213"/>
      <c r="AU169" s="213"/>
      <c r="AV169" s="213" t="s">
        <v>28</v>
      </c>
      <c r="AW169" s="213"/>
      <c r="AX169" s="213"/>
    </row>
    <row r="170" spans="2:50" ht="24" customHeight="1">
      <c r="B170" s="202">
        <v>1</v>
      </c>
      <c r="C170" s="202">
        <v>1</v>
      </c>
      <c r="D170" s="1912" t="s">
        <v>376</v>
      </c>
      <c r="E170" s="1913"/>
      <c r="F170" s="1913"/>
      <c r="G170" s="1913"/>
      <c r="H170" s="1913"/>
      <c r="I170" s="1913"/>
      <c r="J170" s="1913"/>
      <c r="K170" s="1913"/>
      <c r="L170" s="1913"/>
      <c r="M170" s="1914"/>
      <c r="N170" s="204" t="s">
        <v>579</v>
      </c>
      <c r="O170" s="205"/>
      <c r="P170" s="205"/>
      <c r="Q170" s="205"/>
      <c r="R170" s="205"/>
      <c r="S170" s="205"/>
      <c r="T170" s="205"/>
      <c r="U170" s="205"/>
      <c r="V170" s="205"/>
      <c r="W170" s="205"/>
      <c r="X170" s="205"/>
      <c r="Y170" s="205"/>
      <c r="Z170" s="205"/>
      <c r="AA170" s="205"/>
      <c r="AB170" s="205"/>
      <c r="AC170" s="205"/>
      <c r="AD170" s="205"/>
      <c r="AE170" s="205"/>
      <c r="AF170" s="205"/>
      <c r="AG170" s="205"/>
      <c r="AH170" s="205"/>
      <c r="AI170" s="205"/>
      <c r="AJ170" s="205"/>
      <c r="AK170" s="206"/>
      <c r="AL170" s="519">
        <v>82</v>
      </c>
      <c r="AM170" s="203"/>
      <c r="AN170" s="203"/>
      <c r="AO170" s="203"/>
      <c r="AP170" s="203"/>
      <c r="AQ170" s="203"/>
      <c r="AR170" s="203">
        <v>3</v>
      </c>
      <c r="AS170" s="203"/>
      <c r="AT170" s="203"/>
      <c r="AU170" s="203"/>
      <c r="AV170" s="1918" t="s">
        <v>580</v>
      </c>
      <c r="AW170" s="1919"/>
      <c r="AX170" s="1920"/>
    </row>
    <row r="171" spans="2:50" ht="24" customHeight="1">
      <c r="B171" s="202">
        <v>2</v>
      </c>
      <c r="C171" s="202">
        <v>1</v>
      </c>
      <c r="D171" s="208"/>
      <c r="E171" s="208"/>
      <c r="F171" s="208"/>
      <c r="G171" s="208"/>
      <c r="H171" s="208"/>
      <c r="I171" s="208"/>
      <c r="J171" s="208"/>
      <c r="K171" s="208"/>
      <c r="L171" s="208"/>
      <c r="M171" s="208"/>
      <c r="N171" s="208"/>
      <c r="O171" s="208"/>
      <c r="P171" s="208"/>
      <c r="Q171" s="208"/>
      <c r="R171" s="208"/>
      <c r="S171" s="208"/>
      <c r="T171" s="208"/>
      <c r="U171" s="208"/>
      <c r="V171" s="208"/>
      <c r="W171" s="208"/>
      <c r="X171" s="208"/>
      <c r="Y171" s="208"/>
      <c r="Z171" s="208"/>
      <c r="AA171" s="208"/>
      <c r="AB171" s="208"/>
      <c r="AC171" s="208"/>
      <c r="AD171" s="208"/>
      <c r="AE171" s="208"/>
      <c r="AF171" s="208"/>
      <c r="AG171" s="208"/>
      <c r="AH171" s="208"/>
      <c r="AI171" s="208"/>
      <c r="AJ171" s="208"/>
      <c r="AK171" s="208"/>
      <c r="AL171" s="207"/>
      <c r="AM171" s="208"/>
      <c r="AN171" s="208"/>
      <c r="AO171" s="208"/>
      <c r="AP171" s="208"/>
      <c r="AQ171" s="208"/>
      <c r="AR171" s="208"/>
      <c r="AS171" s="208"/>
      <c r="AT171" s="208"/>
      <c r="AU171" s="208"/>
      <c r="AV171" s="208"/>
      <c r="AW171" s="208"/>
      <c r="AX171" s="208"/>
    </row>
    <row r="172" spans="2:50" ht="24" customHeight="1">
      <c r="B172" s="202">
        <v>3</v>
      </c>
      <c r="C172" s="202">
        <v>1</v>
      </c>
      <c r="D172" s="208"/>
      <c r="E172" s="208"/>
      <c r="F172" s="208"/>
      <c r="G172" s="208"/>
      <c r="H172" s="208"/>
      <c r="I172" s="208"/>
      <c r="J172" s="208"/>
      <c r="K172" s="208"/>
      <c r="L172" s="208"/>
      <c r="M172" s="208"/>
      <c r="N172" s="208"/>
      <c r="O172" s="208"/>
      <c r="P172" s="208"/>
      <c r="Q172" s="208"/>
      <c r="R172" s="208"/>
      <c r="S172" s="208"/>
      <c r="T172" s="208"/>
      <c r="U172" s="208"/>
      <c r="V172" s="208"/>
      <c r="W172" s="208"/>
      <c r="X172" s="208"/>
      <c r="Y172" s="208"/>
      <c r="Z172" s="208"/>
      <c r="AA172" s="208"/>
      <c r="AB172" s="208"/>
      <c r="AC172" s="208"/>
      <c r="AD172" s="208"/>
      <c r="AE172" s="208"/>
      <c r="AF172" s="208"/>
      <c r="AG172" s="208"/>
      <c r="AH172" s="208"/>
      <c r="AI172" s="208"/>
      <c r="AJ172" s="208"/>
      <c r="AK172" s="208"/>
      <c r="AL172" s="207"/>
      <c r="AM172" s="208"/>
      <c r="AN172" s="208"/>
      <c r="AO172" s="208"/>
      <c r="AP172" s="208"/>
      <c r="AQ172" s="208"/>
      <c r="AR172" s="208"/>
      <c r="AS172" s="208"/>
      <c r="AT172" s="208"/>
      <c r="AU172" s="208"/>
      <c r="AV172" s="208"/>
      <c r="AW172" s="208"/>
      <c r="AX172" s="208"/>
    </row>
    <row r="173" spans="2:50" ht="24" customHeight="1">
      <c r="B173" s="1910">
        <v>4</v>
      </c>
      <c r="C173" s="490"/>
      <c r="D173" s="488"/>
      <c r="E173" s="489"/>
      <c r="F173" s="489"/>
      <c r="G173" s="489"/>
      <c r="H173" s="489"/>
      <c r="I173" s="489"/>
      <c r="J173" s="489"/>
      <c r="K173" s="489"/>
      <c r="L173" s="489"/>
      <c r="M173" s="490"/>
      <c r="N173" s="488"/>
      <c r="O173" s="489"/>
      <c r="P173" s="489"/>
      <c r="Q173" s="489"/>
      <c r="R173" s="489"/>
      <c r="S173" s="489"/>
      <c r="T173" s="489"/>
      <c r="U173" s="489"/>
      <c r="V173" s="489"/>
      <c r="W173" s="489"/>
      <c r="X173" s="489"/>
      <c r="Y173" s="489"/>
      <c r="Z173" s="489"/>
      <c r="AA173" s="489"/>
      <c r="AB173" s="489"/>
      <c r="AC173" s="489"/>
      <c r="AD173" s="489"/>
      <c r="AE173" s="489"/>
      <c r="AF173" s="489"/>
      <c r="AG173" s="489"/>
      <c r="AH173" s="489"/>
      <c r="AI173" s="489"/>
      <c r="AJ173" s="489"/>
      <c r="AK173" s="490"/>
      <c r="AL173" s="480"/>
      <c r="AM173" s="481"/>
      <c r="AN173" s="481"/>
      <c r="AO173" s="481"/>
      <c r="AP173" s="481"/>
      <c r="AQ173" s="482"/>
      <c r="AR173" s="488"/>
      <c r="AS173" s="489"/>
      <c r="AT173" s="489"/>
      <c r="AU173" s="490"/>
      <c r="AV173" s="488"/>
      <c r="AW173" s="489"/>
      <c r="AX173" s="490"/>
    </row>
    <row r="174" spans="2:50" ht="24" customHeight="1">
      <c r="B174" s="1910">
        <v>5</v>
      </c>
      <c r="C174" s="490"/>
      <c r="D174" s="488"/>
      <c r="E174" s="489"/>
      <c r="F174" s="489"/>
      <c r="G174" s="489"/>
      <c r="H174" s="489"/>
      <c r="I174" s="489"/>
      <c r="J174" s="489"/>
      <c r="K174" s="489"/>
      <c r="L174" s="489"/>
      <c r="M174" s="490"/>
      <c r="N174" s="488"/>
      <c r="O174" s="489"/>
      <c r="P174" s="489"/>
      <c r="Q174" s="489"/>
      <c r="R174" s="489"/>
      <c r="S174" s="489"/>
      <c r="T174" s="489"/>
      <c r="U174" s="489"/>
      <c r="V174" s="489"/>
      <c r="W174" s="489"/>
      <c r="X174" s="489"/>
      <c r="Y174" s="489"/>
      <c r="Z174" s="489"/>
      <c r="AA174" s="489"/>
      <c r="AB174" s="489"/>
      <c r="AC174" s="489"/>
      <c r="AD174" s="489"/>
      <c r="AE174" s="489"/>
      <c r="AF174" s="489"/>
      <c r="AG174" s="489"/>
      <c r="AH174" s="489"/>
      <c r="AI174" s="489"/>
      <c r="AJ174" s="489"/>
      <c r="AK174" s="490"/>
      <c r="AL174" s="480"/>
      <c r="AM174" s="481"/>
      <c r="AN174" s="481"/>
      <c r="AO174" s="481"/>
      <c r="AP174" s="481"/>
      <c r="AQ174" s="482"/>
      <c r="AR174" s="488"/>
      <c r="AS174" s="489"/>
      <c r="AT174" s="489"/>
      <c r="AU174" s="490"/>
      <c r="AV174" s="488"/>
      <c r="AW174" s="489"/>
      <c r="AX174" s="490"/>
    </row>
    <row r="175" spans="2:50" ht="24" customHeight="1">
      <c r="B175" s="1910">
        <v>6</v>
      </c>
      <c r="C175" s="490"/>
      <c r="D175" s="488"/>
      <c r="E175" s="489"/>
      <c r="F175" s="489"/>
      <c r="G175" s="489"/>
      <c r="H175" s="489"/>
      <c r="I175" s="489"/>
      <c r="J175" s="489"/>
      <c r="K175" s="489"/>
      <c r="L175" s="489"/>
      <c r="M175" s="490"/>
      <c r="N175" s="488"/>
      <c r="O175" s="489"/>
      <c r="P175" s="489"/>
      <c r="Q175" s="489"/>
      <c r="R175" s="489"/>
      <c r="S175" s="489"/>
      <c r="T175" s="489"/>
      <c r="U175" s="489"/>
      <c r="V175" s="489"/>
      <c r="W175" s="489"/>
      <c r="X175" s="489"/>
      <c r="Y175" s="489"/>
      <c r="Z175" s="489"/>
      <c r="AA175" s="489"/>
      <c r="AB175" s="489"/>
      <c r="AC175" s="489"/>
      <c r="AD175" s="489"/>
      <c r="AE175" s="489"/>
      <c r="AF175" s="489"/>
      <c r="AG175" s="489"/>
      <c r="AH175" s="489"/>
      <c r="AI175" s="489"/>
      <c r="AJ175" s="489"/>
      <c r="AK175" s="490"/>
      <c r="AL175" s="480"/>
      <c r="AM175" s="481"/>
      <c r="AN175" s="481"/>
      <c r="AO175" s="481"/>
      <c r="AP175" s="481"/>
      <c r="AQ175" s="482"/>
      <c r="AR175" s="488"/>
      <c r="AS175" s="489"/>
      <c r="AT175" s="489"/>
      <c r="AU175" s="490"/>
      <c r="AV175" s="488"/>
      <c r="AW175" s="489"/>
      <c r="AX175" s="490"/>
    </row>
    <row r="176" spans="2:50" ht="24" customHeight="1">
      <c r="B176" s="1910">
        <v>7</v>
      </c>
      <c r="C176" s="490"/>
      <c r="D176" s="488"/>
      <c r="E176" s="489"/>
      <c r="F176" s="489"/>
      <c r="G176" s="489"/>
      <c r="H176" s="489"/>
      <c r="I176" s="489"/>
      <c r="J176" s="489"/>
      <c r="K176" s="489"/>
      <c r="L176" s="489"/>
      <c r="M176" s="490"/>
      <c r="N176" s="488"/>
      <c r="O176" s="489"/>
      <c r="P176" s="489"/>
      <c r="Q176" s="489"/>
      <c r="R176" s="489"/>
      <c r="S176" s="489"/>
      <c r="T176" s="489"/>
      <c r="U176" s="489"/>
      <c r="V176" s="489"/>
      <c r="W176" s="489"/>
      <c r="X176" s="489"/>
      <c r="Y176" s="489"/>
      <c r="Z176" s="489"/>
      <c r="AA176" s="489"/>
      <c r="AB176" s="489"/>
      <c r="AC176" s="489"/>
      <c r="AD176" s="489"/>
      <c r="AE176" s="489"/>
      <c r="AF176" s="489"/>
      <c r="AG176" s="489"/>
      <c r="AH176" s="489"/>
      <c r="AI176" s="489"/>
      <c r="AJ176" s="489"/>
      <c r="AK176" s="490"/>
      <c r="AL176" s="480"/>
      <c r="AM176" s="481"/>
      <c r="AN176" s="481"/>
      <c r="AO176" s="481"/>
      <c r="AP176" s="481"/>
      <c r="AQ176" s="482"/>
      <c r="AR176" s="488"/>
      <c r="AS176" s="489"/>
      <c r="AT176" s="489"/>
      <c r="AU176" s="490"/>
      <c r="AV176" s="488"/>
      <c r="AW176" s="489"/>
      <c r="AX176" s="490"/>
    </row>
    <row r="177" spans="2:50" ht="24" customHeight="1">
      <c r="B177" s="1910">
        <v>8</v>
      </c>
      <c r="C177" s="1911"/>
      <c r="D177" s="488"/>
      <c r="E177" s="489"/>
      <c r="F177" s="489"/>
      <c r="G177" s="489"/>
      <c r="H177" s="489"/>
      <c r="I177" s="489"/>
      <c r="J177" s="489"/>
      <c r="K177" s="489"/>
      <c r="L177" s="489"/>
      <c r="M177" s="490"/>
      <c r="N177" s="488"/>
      <c r="O177" s="489"/>
      <c r="P177" s="489"/>
      <c r="Q177" s="489"/>
      <c r="R177" s="489"/>
      <c r="S177" s="489"/>
      <c r="T177" s="489"/>
      <c r="U177" s="489"/>
      <c r="V177" s="489"/>
      <c r="W177" s="489"/>
      <c r="X177" s="489"/>
      <c r="Y177" s="489"/>
      <c r="Z177" s="489"/>
      <c r="AA177" s="489"/>
      <c r="AB177" s="489"/>
      <c r="AC177" s="489"/>
      <c r="AD177" s="489"/>
      <c r="AE177" s="489"/>
      <c r="AF177" s="489"/>
      <c r="AG177" s="489"/>
      <c r="AH177" s="489"/>
      <c r="AI177" s="489"/>
      <c r="AJ177" s="489"/>
      <c r="AK177" s="490"/>
      <c r="AL177" s="480"/>
      <c r="AM177" s="481"/>
      <c r="AN177" s="481"/>
      <c r="AO177" s="481"/>
      <c r="AP177" s="481"/>
      <c r="AQ177" s="482"/>
      <c r="AR177" s="488"/>
      <c r="AS177" s="489"/>
      <c r="AT177" s="489"/>
      <c r="AU177" s="490"/>
      <c r="AV177" s="488"/>
      <c r="AW177" s="489"/>
      <c r="AX177" s="490"/>
    </row>
    <row r="178" spans="2:50" ht="24" customHeight="1">
      <c r="B178" s="1910">
        <v>9</v>
      </c>
      <c r="C178" s="1911"/>
      <c r="D178" s="488"/>
      <c r="E178" s="489"/>
      <c r="F178" s="489"/>
      <c r="G178" s="489"/>
      <c r="H178" s="489"/>
      <c r="I178" s="489"/>
      <c r="J178" s="489"/>
      <c r="K178" s="489"/>
      <c r="L178" s="489"/>
      <c r="M178" s="490"/>
      <c r="N178" s="488"/>
      <c r="O178" s="489"/>
      <c r="P178" s="489"/>
      <c r="Q178" s="489"/>
      <c r="R178" s="489"/>
      <c r="S178" s="489"/>
      <c r="T178" s="489"/>
      <c r="U178" s="489"/>
      <c r="V178" s="489"/>
      <c r="W178" s="489"/>
      <c r="X178" s="489"/>
      <c r="Y178" s="489"/>
      <c r="Z178" s="489"/>
      <c r="AA178" s="489"/>
      <c r="AB178" s="489"/>
      <c r="AC178" s="489"/>
      <c r="AD178" s="489"/>
      <c r="AE178" s="489"/>
      <c r="AF178" s="489"/>
      <c r="AG178" s="489"/>
      <c r="AH178" s="489"/>
      <c r="AI178" s="489"/>
      <c r="AJ178" s="489"/>
      <c r="AK178" s="490"/>
      <c r="AL178" s="480"/>
      <c r="AM178" s="481"/>
      <c r="AN178" s="481"/>
      <c r="AO178" s="481"/>
      <c r="AP178" s="481"/>
      <c r="AQ178" s="482"/>
      <c r="AR178" s="488"/>
      <c r="AS178" s="489"/>
      <c r="AT178" s="489"/>
      <c r="AU178" s="490"/>
      <c r="AV178" s="488"/>
      <c r="AW178" s="489"/>
      <c r="AX178" s="490"/>
    </row>
    <row r="179" spans="2:50" ht="24" customHeight="1">
      <c r="B179" s="1910">
        <v>10</v>
      </c>
      <c r="C179" s="1911"/>
      <c r="D179" s="488"/>
      <c r="E179" s="489"/>
      <c r="F179" s="489"/>
      <c r="G179" s="489"/>
      <c r="H179" s="489"/>
      <c r="I179" s="489"/>
      <c r="J179" s="489"/>
      <c r="K179" s="489"/>
      <c r="L179" s="489"/>
      <c r="M179" s="490"/>
      <c r="N179" s="488"/>
      <c r="O179" s="489"/>
      <c r="P179" s="489"/>
      <c r="Q179" s="489"/>
      <c r="R179" s="489"/>
      <c r="S179" s="489"/>
      <c r="T179" s="489"/>
      <c r="U179" s="489"/>
      <c r="V179" s="489"/>
      <c r="W179" s="489"/>
      <c r="X179" s="489"/>
      <c r="Y179" s="489"/>
      <c r="Z179" s="489"/>
      <c r="AA179" s="489"/>
      <c r="AB179" s="489"/>
      <c r="AC179" s="489"/>
      <c r="AD179" s="489"/>
      <c r="AE179" s="489"/>
      <c r="AF179" s="489"/>
      <c r="AG179" s="489"/>
      <c r="AH179" s="489"/>
      <c r="AI179" s="489"/>
      <c r="AJ179" s="489"/>
      <c r="AK179" s="490"/>
      <c r="AL179" s="480"/>
      <c r="AM179" s="481"/>
      <c r="AN179" s="481"/>
      <c r="AO179" s="481"/>
      <c r="AP179" s="481"/>
      <c r="AQ179" s="482"/>
      <c r="AR179" s="488"/>
      <c r="AS179" s="489"/>
      <c r="AT179" s="489"/>
      <c r="AU179" s="490"/>
      <c r="AV179" s="488"/>
      <c r="AW179" s="489"/>
      <c r="AX179" s="490"/>
    </row>
    <row r="181" spans="2:50">
      <c r="C181" t="s">
        <v>581</v>
      </c>
    </row>
    <row r="182" spans="2:50" ht="34.5" customHeight="1">
      <c r="B182" s="202"/>
      <c r="C182" s="202"/>
      <c r="D182" s="213" t="s">
        <v>573</v>
      </c>
      <c r="E182" s="213"/>
      <c r="F182" s="213"/>
      <c r="G182" s="213"/>
      <c r="H182" s="213"/>
      <c r="I182" s="213"/>
      <c r="J182" s="213"/>
      <c r="K182" s="213"/>
      <c r="L182" s="213"/>
      <c r="M182" s="213"/>
      <c r="N182" s="213" t="s">
        <v>574</v>
      </c>
      <c r="O182" s="213"/>
      <c r="P182" s="213"/>
      <c r="Q182" s="213"/>
      <c r="R182" s="213"/>
      <c r="S182" s="213"/>
      <c r="T182" s="213"/>
      <c r="U182" s="213"/>
      <c r="V182" s="213"/>
      <c r="W182" s="213"/>
      <c r="X182" s="213"/>
      <c r="Y182" s="213"/>
      <c r="Z182" s="213"/>
      <c r="AA182" s="213"/>
      <c r="AB182" s="213"/>
      <c r="AC182" s="213"/>
      <c r="AD182" s="213"/>
      <c r="AE182" s="213"/>
      <c r="AF182" s="213"/>
      <c r="AG182" s="213"/>
      <c r="AH182" s="213"/>
      <c r="AI182" s="213"/>
      <c r="AJ182" s="213"/>
      <c r="AK182" s="213"/>
      <c r="AL182" s="214" t="s">
        <v>575</v>
      </c>
      <c r="AM182" s="213"/>
      <c r="AN182" s="213"/>
      <c r="AO182" s="213"/>
      <c r="AP182" s="213"/>
      <c r="AQ182" s="213"/>
      <c r="AR182" s="213" t="s">
        <v>27</v>
      </c>
      <c r="AS182" s="213"/>
      <c r="AT182" s="213"/>
      <c r="AU182" s="213"/>
      <c r="AV182" s="213" t="s">
        <v>28</v>
      </c>
      <c r="AW182" s="213"/>
      <c r="AX182" s="213"/>
    </row>
    <row r="183" spans="2:50" ht="24" customHeight="1">
      <c r="B183" s="202">
        <v>1</v>
      </c>
      <c r="C183" s="202">
        <v>1</v>
      </c>
      <c r="D183" s="1912" t="s">
        <v>376</v>
      </c>
      <c r="E183" s="1913"/>
      <c r="F183" s="1913"/>
      <c r="G183" s="1913"/>
      <c r="H183" s="1913"/>
      <c r="I183" s="1913"/>
      <c r="J183" s="1913"/>
      <c r="K183" s="1913"/>
      <c r="L183" s="1913"/>
      <c r="M183" s="1914"/>
      <c r="N183" s="204" t="s">
        <v>377</v>
      </c>
      <c r="O183" s="205"/>
      <c r="P183" s="205"/>
      <c r="Q183" s="205"/>
      <c r="R183" s="205"/>
      <c r="S183" s="205"/>
      <c r="T183" s="205"/>
      <c r="U183" s="205"/>
      <c r="V183" s="205"/>
      <c r="W183" s="205"/>
      <c r="X183" s="205"/>
      <c r="Y183" s="205"/>
      <c r="Z183" s="205"/>
      <c r="AA183" s="205"/>
      <c r="AB183" s="205"/>
      <c r="AC183" s="205"/>
      <c r="AD183" s="205"/>
      <c r="AE183" s="205"/>
      <c r="AF183" s="205"/>
      <c r="AG183" s="205"/>
      <c r="AH183" s="205"/>
      <c r="AI183" s="205"/>
      <c r="AJ183" s="205"/>
      <c r="AK183" s="206"/>
      <c r="AL183" s="519">
        <v>641</v>
      </c>
      <c r="AM183" s="203"/>
      <c r="AN183" s="203"/>
      <c r="AO183" s="203"/>
      <c r="AP183" s="203"/>
      <c r="AQ183" s="203"/>
      <c r="AR183" s="203">
        <v>3</v>
      </c>
      <c r="AS183" s="203"/>
      <c r="AT183" s="203"/>
      <c r="AU183" s="203"/>
      <c r="AV183" s="1918" t="s">
        <v>582</v>
      </c>
      <c r="AW183" s="1919"/>
      <c r="AX183" s="1920"/>
    </row>
    <row r="184" spans="2:50" ht="24" customHeight="1">
      <c r="B184" s="202">
        <v>2</v>
      </c>
      <c r="C184" s="202">
        <v>1</v>
      </c>
      <c r="D184" s="208"/>
      <c r="E184" s="208"/>
      <c r="F184" s="208"/>
      <c r="G184" s="208"/>
      <c r="H184" s="208"/>
      <c r="I184" s="208"/>
      <c r="J184" s="208"/>
      <c r="K184" s="208"/>
      <c r="L184" s="208"/>
      <c r="M184" s="208"/>
      <c r="N184" s="208"/>
      <c r="O184" s="208"/>
      <c r="P184" s="208"/>
      <c r="Q184" s="208"/>
      <c r="R184" s="208"/>
      <c r="S184" s="208"/>
      <c r="T184" s="208"/>
      <c r="U184" s="208"/>
      <c r="V184" s="208"/>
      <c r="W184" s="208"/>
      <c r="X184" s="208"/>
      <c r="Y184" s="208"/>
      <c r="Z184" s="208"/>
      <c r="AA184" s="208"/>
      <c r="AB184" s="208"/>
      <c r="AC184" s="208"/>
      <c r="AD184" s="208"/>
      <c r="AE184" s="208"/>
      <c r="AF184" s="208"/>
      <c r="AG184" s="208"/>
      <c r="AH184" s="208"/>
      <c r="AI184" s="208"/>
      <c r="AJ184" s="208"/>
      <c r="AK184" s="208"/>
      <c r="AL184" s="207"/>
      <c r="AM184" s="208"/>
      <c r="AN184" s="208"/>
      <c r="AO184" s="208"/>
      <c r="AP184" s="208"/>
      <c r="AQ184" s="208"/>
      <c r="AR184" s="208"/>
      <c r="AS184" s="208"/>
      <c r="AT184" s="208"/>
      <c r="AU184" s="208"/>
      <c r="AV184" s="208"/>
      <c r="AW184" s="208"/>
      <c r="AX184" s="208"/>
    </row>
    <row r="185" spans="2:50" ht="24" customHeight="1">
      <c r="B185" s="202">
        <v>3</v>
      </c>
      <c r="C185" s="202">
        <v>1</v>
      </c>
      <c r="D185" s="208"/>
      <c r="E185" s="208"/>
      <c r="F185" s="208"/>
      <c r="G185" s="208"/>
      <c r="H185" s="208"/>
      <c r="I185" s="208"/>
      <c r="J185" s="208"/>
      <c r="K185" s="208"/>
      <c r="L185" s="208"/>
      <c r="M185" s="208"/>
      <c r="N185" s="208"/>
      <c r="O185" s="208"/>
      <c r="P185" s="208"/>
      <c r="Q185" s="208"/>
      <c r="R185" s="208"/>
      <c r="S185" s="208"/>
      <c r="T185" s="208"/>
      <c r="U185" s="208"/>
      <c r="V185" s="208"/>
      <c r="W185" s="208"/>
      <c r="X185" s="208"/>
      <c r="Y185" s="208"/>
      <c r="Z185" s="208"/>
      <c r="AA185" s="208"/>
      <c r="AB185" s="208"/>
      <c r="AC185" s="208"/>
      <c r="AD185" s="208"/>
      <c r="AE185" s="208"/>
      <c r="AF185" s="208"/>
      <c r="AG185" s="208"/>
      <c r="AH185" s="208"/>
      <c r="AI185" s="208"/>
      <c r="AJ185" s="208"/>
      <c r="AK185" s="208"/>
      <c r="AL185" s="207"/>
      <c r="AM185" s="208"/>
      <c r="AN185" s="208"/>
      <c r="AO185" s="208"/>
      <c r="AP185" s="208"/>
      <c r="AQ185" s="208"/>
      <c r="AR185" s="208"/>
      <c r="AS185" s="208"/>
      <c r="AT185" s="208"/>
      <c r="AU185" s="208"/>
      <c r="AV185" s="208"/>
      <c r="AW185" s="208"/>
      <c r="AX185" s="208"/>
    </row>
    <row r="186" spans="2:50" ht="24" customHeight="1">
      <c r="B186" s="1910">
        <v>4</v>
      </c>
      <c r="C186" s="490"/>
      <c r="D186" s="488"/>
      <c r="E186" s="489"/>
      <c r="F186" s="489"/>
      <c r="G186" s="489"/>
      <c r="H186" s="489"/>
      <c r="I186" s="489"/>
      <c r="J186" s="489"/>
      <c r="K186" s="489"/>
      <c r="L186" s="489"/>
      <c r="M186" s="490"/>
      <c r="N186" s="488"/>
      <c r="O186" s="489"/>
      <c r="P186" s="489"/>
      <c r="Q186" s="489"/>
      <c r="R186" s="489"/>
      <c r="S186" s="489"/>
      <c r="T186" s="489"/>
      <c r="U186" s="489"/>
      <c r="V186" s="489"/>
      <c r="W186" s="489"/>
      <c r="X186" s="489"/>
      <c r="Y186" s="489"/>
      <c r="Z186" s="489"/>
      <c r="AA186" s="489"/>
      <c r="AB186" s="489"/>
      <c r="AC186" s="489"/>
      <c r="AD186" s="489"/>
      <c r="AE186" s="489"/>
      <c r="AF186" s="489"/>
      <c r="AG186" s="489"/>
      <c r="AH186" s="489"/>
      <c r="AI186" s="489"/>
      <c r="AJ186" s="489"/>
      <c r="AK186" s="490"/>
      <c r="AL186" s="480"/>
      <c r="AM186" s="481"/>
      <c r="AN186" s="481"/>
      <c r="AO186" s="481"/>
      <c r="AP186" s="481"/>
      <c r="AQ186" s="482"/>
      <c r="AR186" s="488"/>
      <c r="AS186" s="489"/>
      <c r="AT186" s="489"/>
      <c r="AU186" s="490"/>
      <c r="AV186" s="488"/>
      <c r="AW186" s="489"/>
      <c r="AX186" s="490"/>
    </row>
    <row r="187" spans="2:50" ht="24" customHeight="1">
      <c r="B187" s="1910">
        <v>5</v>
      </c>
      <c r="C187" s="490"/>
      <c r="D187" s="488"/>
      <c r="E187" s="489"/>
      <c r="F187" s="489"/>
      <c r="G187" s="489"/>
      <c r="H187" s="489"/>
      <c r="I187" s="489"/>
      <c r="J187" s="489"/>
      <c r="K187" s="489"/>
      <c r="L187" s="489"/>
      <c r="M187" s="490"/>
      <c r="N187" s="488"/>
      <c r="O187" s="489"/>
      <c r="P187" s="489"/>
      <c r="Q187" s="489"/>
      <c r="R187" s="489"/>
      <c r="S187" s="489"/>
      <c r="T187" s="489"/>
      <c r="U187" s="489"/>
      <c r="V187" s="489"/>
      <c r="W187" s="489"/>
      <c r="X187" s="489"/>
      <c r="Y187" s="489"/>
      <c r="Z187" s="489"/>
      <c r="AA187" s="489"/>
      <c r="AB187" s="489"/>
      <c r="AC187" s="489"/>
      <c r="AD187" s="489"/>
      <c r="AE187" s="489"/>
      <c r="AF187" s="489"/>
      <c r="AG187" s="489"/>
      <c r="AH187" s="489"/>
      <c r="AI187" s="489"/>
      <c r="AJ187" s="489"/>
      <c r="AK187" s="490"/>
      <c r="AL187" s="480"/>
      <c r="AM187" s="481"/>
      <c r="AN187" s="481"/>
      <c r="AO187" s="481"/>
      <c r="AP187" s="481"/>
      <c r="AQ187" s="482"/>
      <c r="AR187" s="488"/>
      <c r="AS187" s="489"/>
      <c r="AT187" s="489"/>
      <c r="AU187" s="490"/>
      <c r="AV187" s="488"/>
      <c r="AW187" s="489"/>
      <c r="AX187" s="490"/>
    </row>
    <row r="188" spans="2:50" ht="24" customHeight="1">
      <c r="B188" s="1910">
        <v>6</v>
      </c>
      <c r="C188" s="490"/>
      <c r="D188" s="488"/>
      <c r="E188" s="489"/>
      <c r="F188" s="489"/>
      <c r="G188" s="489"/>
      <c r="H188" s="489"/>
      <c r="I188" s="489"/>
      <c r="J188" s="489"/>
      <c r="K188" s="489"/>
      <c r="L188" s="489"/>
      <c r="M188" s="490"/>
      <c r="N188" s="488"/>
      <c r="O188" s="489"/>
      <c r="P188" s="489"/>
      <c r="Q188" s="489"/>
      <c r="R188" s="489"/>
      <c r="S188" s="489"/>
      <c r="T188" s="489"/>
      <c r="U188" s="489"/>
      <c r="V188" s="489"/>
      <c r="W188" s="489"/>
      <c r="X188" s="489"/>
      <c r="Y188" s="489"/>
      <c r="Z188" s="489"/>
      <c r="AA188" s="489"/>
      <c r="AB188" s="489"/>
      <c r="AC188" s="489"/>
      <c r="AD188" s="489"/>
      <c r="AE188" s="489"/>
      <c r="AF188" s="489"/>
      <c r="AG188" s="489"/>
      <c r="AH188" s="489"/>
      <c r="AI188" s="489"/>
      <c r="AJ188" s="489"/>
      <c r="AK188" s="490"/>
      <c r="AL188" s="480"/>
      <c r="AM188" s="481"/>
      <c r="AN188" s="481"/>
      <c r="AO188" s="481"/>
      <c r="AP188" s="481"/>
      <c r="AQ188" s="482"/>
      <c r="AR188" s="488"/>
      <c r="AS188" s="489"/>
      <c r="AT188" s="489"/>
      <c r="AU188" s="490"/>
      <c r="AV188" s="488"/>
      <c r="AW188" s="489"/>
      <c r="AX188" s="490"/>
    </row>
    <row r="189" spans="2:50" ht="24" customHeight="1">
      <c r="B189" s="1910">
        <v>7</v>
      </c>
      <c r="C189" s="490"/>
      <c r="D189" s="488"/>
      <c r="E189" s="489"/>
      <c r="F189" s="489"/>
      <c r="G189" s="489"/>
      <c r="H189" s="489"/>
      <c r="I189" s="489"/>
      <c r="J189" s="489"/>
      <c r="K189" s="489"/>
      <c r="L189" s="489"/>
      <c r="M189" s="490"/>
      <c r="N189" s="488"/>
      <c r="O189" s="489"/>
      <c r="P189" s="489"/>
      <c r="Q189" s="489"/>
      <c r="R189" s="489"/>
      <c r="S189" s="489"/>
      <c r="T189" s="489"/>
      <c r="U189" s="489"/>
      <c r="V189" s="489"/>
      <c r="W189" s="489"/>
      <c r="X189" s="489"/>
      <c r="Y189" s="489"/>
      <c r="Z189" s="489"/>
      <c r="AA189" s="489"/>
      <c r="AB189" s="489"/>
      <c r="AC189" s="489"/>
      <c r="AD189" s="489"/>
      <c r="AE189" s="489"/>
      <c r="AF189" s="489"/>
      <c r="AG189" s="489"/>
      <c r="AH189" s="489"/>
      <c r="AI189" s="489"/>
      <c r="AJ189" s="489"/>
      <c r="AK189" s="490"/>
      <c r="AL189" s="480"/>
      <c r="AM189" s="481"/>
      <c r="AN189" s="481"/>
      <c r="AO189" s="481"/>
      <c r="AP189" s="481"/>
      <c r="AQ189" s="482"/>
      <c r="AR189" s="488"/>
      <c r="AS189" s="489"/>
      <c r="AT189" s="489"/>
      <c r="AU189" s="490"/>
      <c r="AV189" s="488"/>
      <c r="AW189" s="489"/>
      <c r="AX189" s="490"/>
    </row>
    <row r="190" spans="2:50" ht="24" customHeight="1">
      <c r="B190" s="1910">
        <v>8</v>
      </c>
      <c r="C190" s="1911"/>
      <c r="D190" s="488"/>
      <c r="E190" s="489"/>
      <c r="F190" s="489"/>
      <c r="G190" s="489"/>
      <c r="H190" s="489"/>
      <c r="I190" s="489"/>
      <c r="J190" s="489"/>
      <c r="K190" s="489"/>
      <c r="L190" s="489"/>
      <c r="M190" s="490"/>
      <c r="N190" s="488"/>
      <c r="O190" s="489"/>
      <c r="P190" s="489"/>
      <c r="Q190" s="489"/>
      <c r="R190" s="489"/>
      <c r="S190" s="489"/>
      <c r="T190" s="489"/>
      <c r="U190" s="489"/>
      <c r="V190" s="489"/>
      <c r="W190" s="489"/>
      <c r="X190" s="489"/>
      <c r="Y190" s="489"/>
      <c r="Z190" s="489"/>
      <c r="AA190" s="489"/>
      <c r="AB190" s="489"/>
      <c r="AC190" s="489"/>
      <c r="AD190" s="489"/>
      <c r="AE190" s="489"/>
      <c r="AF190" s="489"/>
      <c r="AG190" s="489"/>
      <c r="AH190" s="489"/>
      <c r="AI190" s="489"/>
      <c r="AJ190" s="489"/>
      <c r="AK190" s="490"/>
      <c r="AL190" s="480"/>
      <c r="AM190" s="481"/>
      <c r="AN190" s="481"/>
      <c r="AO190" s="481"/>
      <c r="AP190" s="481"/>
      <c r="AQ190" s="482"/>
      <c r="AR190" s="488"/>
      <c r="AS190" s="489"/>
      <c r="AT190" s="489"/>
      <c r="AU190" s="490"/>
      <c r="AV190" s="488"/>
      <c r="AW190" s="489"/>
      <c r="AX190" s="490"/>
    </row>
    <row r="191" spans="2:50" ht="24" customHeight="1">
      <c r="B191" s="1910">
        <v>9</v>
      </c>
      <c r="C191" s="1911"/>
      <c r="D191" s="488"/>
      <c r="E191" s="489"/>
      <c r="F191" s="489"/>
      <c r="G191" s="489"/>
      <c r="H191" s="489"/>
      <c r="I191" s="489"/>
      <c r="J191" s="489"/>
      <c r="K191" s="489"/>
      <c r="L191" s="489"/>
      <c r="M191" s="490"/>
      <c r="N191" s="488"/>
      <c r="O191" s="489"/>
      <c r="P191" s="489"/>
      <c r="Q191" s="489"/>
      <c r="R191" s="489"/>
      <c r="S191" s="489"/>
      <c r="T191" s="489"/>
      <c r="U191" s="489"/>
      <c r="V191" s="489"/>
      <c r="W191" s="489"/>
      <c r="X191" s="489"/>
      <c r="Y191" s="489"/>
      <c r="Z191" s="489"/>
      <c r="AA191" s="489"/>
      <c r="AB191" s="489"/>
      <c r="AC191" s="489"/>
      <c r="AD191" s="489"/>
      <c r="AE191" s="489"/>
      <c r="AF191" s="489"/>
      <c r="AG191" s="489"/>
      <c r="AH191" s="489"/>
      <c r="AI191" s="489"/>
      <c r="AJ191" s="489"/>
      <c r="AK191" s="490"/>
      <c r="AL191" s="480"/>
      <c r="AM191" s="481"/>
      <c r="AN191" s="481"/>
      <c r="AO191" s="481"/>
      <c r="AP191" s="481"/>
      <c r="AQ191" s="482"/>
      <c r="AR191" s="488"/>
      <c r="AS191" s="489"/>
      <c r="AT191" s="489"/>
      <c r="AU191" s="490"/>
      <c r="AV191" s="488"/>
      <c r="AW191" s="489"/>
      <c r="AX191" s="490"/>
    </row>
    <row r="192" spans="2:50" ht="24" customHeight="1">
      <c r="B192" s="1910">
        <v>10</v>
      </c>
      <c r="C192" s="1911"/>
      <c r="D192" s="488"/>
      <c r="E192" s="489"/>
      <c r="F192" s="489"/>
      <c r="G192" s="489"/>
      <c r="H192" s="489"/>
      <c r="I192" s="489"/>
      <c r="J192" s="489"/>
      <c r="K192" s="489"/>
      <c r="L192" s="489"/>
      <c r="M192" s="490"/>
      <c r="N192" s="488"/>
      <c r="O192" s="489"/>
      <c r="P192" s="489"/>
      <c r="Q192" s="489"/>
      <c r="R192" s="489"/>
      <c r="S192" s="489"/>
      <c r="T192" s="489"/>
      <c r="U192" s="489"/>
      <c r="V192" s="489"/>
      <c r="W192" s="489"/>
      <c r="X192" s="489"/>
      <c r="Y192" s="489"/>
      <c r="Z192" s="489"/>
      <c r="AA192" s="489"/>
      <c r="AB192" s="489"/>
      <c r="AC192" s="489"/>
      <c r="AD192" s="489"/>
      <c r="AE192" s="489"/>
      <c r="AF192" s="489"/>
      <c r="AG192" s="489"/>
      <c r="AH192" s="489"/>
      <c r="AI192" s="489"/>
      <c r="AJ192" s="489"/>
      <c r="AK192" s="490"/>
      <c r="AL192" s="480"/>
      <c r="AM192" s="481"/>
      <c r="AN192" s="481"/>
      <c r="AO192" s="481"/>
      <c r="AP192" s="481"/>
      <c r="AQ192" s="482"/>
      <c r="AR192" s="488"/>
      <c r="AS192" s="489"/>
      <c r="AT192" s="489"/>
      <c r="AU192" s="490"/>
      <c r="AV192" s="488"/>
      <c r="AW192" s="489"/>
      <c r="AX192" s="490"/>
    </row>
    <row r="193" spans="2:60" ht="20.25" customHeight="1"/>
    <row r="194" spans="2:60" ht="21.75" customHeight="1" thickBot="1">
      <c r="AK194" s="466"/>
      <c r="AL194" s="466"/>
      <c r="AM194" s="466"/>
      <c r="AN194" s="466"/>
      <c r="AO194" s="466"/>
      <c r="AP194" s="466"/>
      <c r="AQ194" s="466"/>
      <c r="AR194" s="467" t="s">
        <v>112</v>
      </c>
      <c r="AS194" s="467"/>
      <c r="AT194" s="467"/>
      <c r="AU194" s="467"/>
      <c r="AV194" s="467"/>
      <c r="AW194" s="467"/>
      <c r="AX194" s="467"/>
      <c r="AY194" s="467"/>
    </row>
    <row r="195" spans="2:60" ht="21" customHeight="1">
      <c r="B195" s="468" t="s">
        <v>113</v>
      </c>
      <c r="C195" s="469"/>
      <c r="D195" s="469"/>
      <c r="E195" s="469"/>
      <c r="F195" s="469"/>
      <c r="G195" s="469"/>
      <c r="H195" s="1882" t="s">
        <v>317</v>
      </c>
      <c r="I195" s="1883"/>
      <c r="J195" s="1883"/>
      <c r="K195" s="1883"/>
      <c r="L195" s="1883"/>
      <c r="M195" s="1883"/>
      <c r="N195" s="1883"/>
      <c r="O195" s="1883"/>
      <c r="P195" s="1883"/>
      <c r="Q195" s="1883"/>
      <c r="R195" s="1883"/>
      <c r="S195" s="1883"/>
      <c r="T195" s="1883"/>
      <c r="U195" s="1883"/>
      <c r="V195" s="1883"/>
      <c r="W195" s="1883"/>
      <c r="X195" s="1883"/>
      <c r="Y195" s="1883"/>
      <c r="Z195" s="472" t="s">
        <v>559</v>
      </c>
      <c r="AA195" s="473"/>
      <c r="AB195" s="473"/>
      <c r="AC195" s="473"/>
      <c r="AD195" s="473"/>
      <c r="AE195" s="474"/>
      <c r="AF195" s="1846" t="s">
        <v>101</v>
      </c>
      <c r="AG195" s="1846"/>
      <c r="AH195" s="1846"/>
      <c r="AI195" s="1846"/>
      <c r="AJ195" s="1846"/>
      <c r="AK195" s="1846"/>
      <c r="AL195" s="1846"/>
      <c r="AM195" s="1846"/>
      <c r="AN195" s="1846"/>
      <c r="AO195" s="1846"/>
      <c r="AP195" s="1846"/>
      <c r="AQ195" s="1847"/>
      <c r="AR195" s="478" t="s">
        <v>1</v>
      </c>
      <c r="AS195" s="475"/>
      <c r="AT195" s="475"/>
      <c r="AU195" s="475"/>
      <c r="AV195" s="475"/>
      <c r="AW195" s="475"/>
      <c r="AX195" s="475"/>
      <c r="AY195" s="479"/>
    </row>
    <row r="196" spans="2:60" ht="28.15" customHeight="1">
      <c r="B196" s="442" t="s">
        <v>59</v>
      </c>
      <c r="C196" s="443"/>
      <c r="D196" s="443"/>
      <c r="E196" s="443"/>
      <c r="F196" s="443"/>
      <c r="G196" s="444"/>
      <c r="H196" s="445"/>
      <c r="I196" s="446"/>
      <c r="J196" s="446"/>
      <c r="K196" s="446"/>
      <c r="L196" s="446"/>
      <c r="M196" s="446"/>
      <c r="N196" s="446"/>
      <c r="O196" s="446"/>
      <c r="P196" s="446"/>
      <c r="Q196" s="446"/>
      <c r="R196" s="446"/>
      <c r="S196" s="446"/>
      <c r="T196" s="446"/>
      <c r="U196" s="446"/>
      <c r="V196" s="446"/>
      <c r="W196" s="447"/>
      <c r="X196" s="447"/>
      <c r="Y196" s="447"/>
      <c r="Z196" s="448" t="s">
        <v>2</v>
      </c>
      <c r="AA196" s="449"/>
      <c r="AB196" s="449"/>
      <c r="AC196" s="449"/>
      <c r="AD196" s="449"/>
      <c r="AE196" s="450"/>
      <c r="AF196" s="1859" t="s">
        <v>102</v>
      </c>
      <c r="AG196" s="1859"/>
      <c r="AH196" s="1859"/>
      <c r="AI196" s="1859"/>
      <c r="AJ196" s="1859"/>
      <c r="AK196" s="1859"/>
      <c r="AL196" s="1859"/>
      <c r="AM196" s="1859"/>
      <c r="AN196" s="1859"/>
      <c r="AO196" s="1859"/>
      <c r="AP196" s="1859"/>
      <c r="AQ196" s="1860"/>
      <c r="AR196" s="1861" t="s">
        <v>541</v>
      </c>
      <c r="AS196" s="1862"/>
      <c r="AT196" s="1862"/>
      <c r="AU196" s="1862"/>
      <c r="AV196" s="1862"/>
      <c r="AW196" s="1862"/>
      <c r="AX196" s="1862"/>
      <c r="AY196" s="1863"/>
    </row>
    <row r="197" spans="2:60" ht="30.75" customHeight="1">
      <c r="B197" s="454" t="s">
        <v>3</v>
      </c>
      <c r="C197" s="455"/>
      <c r="D197" s="455"/>
      <c r="E197" s="455"/>
      <c r="F197" s="455"/>
      <c r="G197" s="455"/>
      <c r="H197" s="1864" t="s">
        <v>103</v>
      </c>
      <c r="I197" s="1865"/>
      <c r="J197" s="1865"/>
      <c r="K197" s="1865"/>
      <c r="L197" s="1865"/>
      <c r="M197" s="1865"/>
      <c r="N197" s="1865"/>
      <c r="O197" s="1865"/>
      <c r="P197" s="1865"/>
      <c r="Q197" s="1865"/>
      <c r="R197" s="1865"/>
      <c r="S197" s="1865"/>
      <c r="T197" s="1865"/>
      <c r="U197" s="1865"/>
      <c r="V197" s="1865"/>
      <c r="W197" s="1865"/>
      <c r="X197" s="1865"/>
      <c r="Y197" s="1865"/>
      <c r="Z197" s="457" t="s">
        <v>76</v>
      </c>
      <c r="AA197" s="458"/>
      <c r="AB197" s="458"/>
      <c r="AC197" s="458"/>
      <c r="AD197" s="458"/>
      <c r="AE197" s="459"/>
      <c r="AF197" s="1866" t="s">
        <v>318</v>
      </c>
      <c r="AG197" s="1866"/>
      <c r="AH197" s="1866"/>
      <c r="AI197" s="1866"/>
      <c r="AJ197" s="1866"/>
      <c r="AK197" s="1866"/>
      <c r="AL197" s="1866"/>
      <c r="AM197" s="1866"/>
      <c r="AN197" s="1866"/>
      <c r="AO197" s="1866"/>
      <c r="AP197" s="1866"/>
      <c r="AQ197" s="1866"/>
      <c r="AR197" s="1865"/>
      <c r="AS197" s="1865"/>
      <c r="AT197" s="1865"/>
      <c r="AU197" s="1865"/>
      <c r="AV197" s="1865"/>
      <c r="AW197" s="1865"/>
      <c r="AX197" s="1865"/>
      <c r="AY197" s="1867"/>
    </row>
    <row r="198" spans="2:60" ht="18" customHeight="1">
      <c r="B198" s="418" t="s">
        <v>37</v>
      </c>
      <c r="C198" s="419"/>
      <c r="D198" s="419"/>
      <c r="E198" s="419"/>
      <c r="F198" s="419"/>
      <c r="G198" s="419"/>
      <c r="H198" s="1869" t="s">
        <v>583</v>
      </c>
      <c r="I198" s="1870"/>
      <c r="J198" s="1870"/>
      <c r="K198" s="1870"/>
      <c r="L198" s="1870"/>
      <c r="M198" s="1870"/>
      <c r="N198" s="1870"/>
      <c r="O198" s="1870"/>
      <c r="P198" s="1870"/>
      <c r="Q198" s="1870"/>
      <c r="R198" s="1870"/>
      <c r="S198" s="1870"/>
      <c r="T198" s="1870"/>
      <c r="U198" s="1870"/>
      <c r="V198" s="1870"/>
      <c r="W198" s="1871"/>
      <c r="X198" s="1871"/>
      <c r="Y198" s="1871"/>
      <c r="Z198" s="428" t="s">
        <v>561</v>
      </c>
      <c r="AA198" s="267"/>
      <c r="AB198" s="267"/>
      <c r="AC198" s="267"/>
      <c r="AD198" s="267"/>
      <c r="AE198" s="429"/>
      <c r="AF198" s="1921" t="s">
        <v>320</v>
      </c>
      <c r="AG198" s="1922"/>
      <c r="AH198" s="1922"/>
      <c r="AI198" s="1922"/>
      <c r="AJ198" s="1922"/>
      <c r="AK198" s="1922"/>
      <c r="AL198" s="1922"/>
      <c r="AM198" s="1922"/>
      <c r="AN198" s="1922"/>
      <c r="AO198" s="1922"/>
      <c r="AP198" s="1922"/>
      <c r="AQ198" s="1922"/>
      <c r="AR198" s="1922"/>
      <c r="AS198" s="1922"/>
      <c r="AT198" s="1922"/>
      <c r="AU198" s="1922"/>
      <c r="AV198" s="1922"/>
      <c r="AW198" s="1922"/>
      <c r="AX198" s="1922"/>
      <c r="AY198" s="1923"/>
    </row>
    <row r="199" spans="2:60" ht="36.75" customHeight="1">
      <c r="B199" s="420"/>
      <c r="C199" s="421"/>
      <c r="D199" s="421"/>
      <c r="E199" s="421"/>
      <c r="F199" s="421"/>
      <c r="G199" s="421"/>
      <c r="H199" s="1872"/>
      <c r="I199" s="1873"/>
      <c r="J199" s="1873"/>
      <c r="K199" s="1873"/>
      <c r="L199" s="1873"/>
      <c r="M199" s="1873"/>
      <c r="N199" s="1873"/>
      <c r="O199" s="1873"/>
      <c r="P199" s="1873"/>
      <c r="Q199" s="1873"/>
      <c r="R199" s="1873"/>
      <c r="S199" s="1873"/>
      <c r="T199" s="1873"/>
      <c r="U199" s="1873"/>
      <c r="V199" s="1873"/>
      <c r="W199" s="1874"/>
      <c r="X199" s="1874"/>
      <c r="Y199" s="1874"/>
      <c r="Z199" s="430"/>
      <c r="AA199" s="267"/>
      <c r="AB199" s="267"/>
      <c r="AC199" s="267"/>
      <c r="AD199" s="267"/>
      <c r="AE199" s="429"/>
      <c r="AF199" s="1924"/>
      <c r="AG199" s="1925"/>
      <c r="AH199" s="1925"/>
      <c r="AI199" s="1925"/>
      <c r="AJ199" s="1925"/>
      <c r="AK199" s="1925"/>
      <c r="AL199" s="1925"/>
      <c r="AM199" s="1925"/>
      <c r="AN199" s="1925"/>
      <c r="AO199" s="1925"/>
      <c r="AP199" s="1925"/>
      <c r="AQ199" s="1925"/>
      <c r="AR199" s="1925"/>
      <c r="AS199" s="1925"/>
      <c r="AT199" s="1925"/>
      <c r="AU199" s="1925"/>
      <c r="AV199" s="1925"/>
      <c r="AW199" s="1925"/>
      <c r="AX199" s="1925"/>
      <c r="AY199" s="1926"/>
    </row>
    <row r="200" spans="2:60" ht="29.25" customHeight="1">
      <c r="B200" s="436" t="s">
        <v>4</v>
      </c>
      <c r="C200" s="437"/>
      <c r="D200" s="437"/>
      <c r="E200" s="437"/>
      <c r="F200" s="437"/>
      <c r="G200" s="438"/>
      <c r="H200" s="439" t="s">
        <v>201</v>
      </c>
      <c r="I200" s="440"/>
      <c r="J200" s="440"/>
      <c r="K200" s="440"/>
      <c r="L200" s="440"/>
      <c r="M200" s="440"/>
      <c r="N200" s="440"/>
      <c r="O200" s="440"/>
      <c r="P200" s="440"/>
      <c r="Q200" s="440"/>
      <c r="R200" s="440"/>
      <c r="S200" s="440"/>
      <c r="T200" s="440"/>
      <c r="U200" s="440"/>
      <c r="V200" s="440"/>
      <c r="W200" s="440"/>
      <c r="X200" s="440"/>
      <c r="Y200" s="440"/>
      <c r="Z200" s="440"/>
      <c r="AA200" s="440"/>
      <c r="AB200" s="440"/>
      <c r="AC200" s="440"/>
      <c r="AD200" s="440"/>
      <c r="AE200" s="440"/>
      <c r="AF200" s="440"/>
      <c r="AG200" s="440"/>
      <c r="AH200" s="440"/>
      <c r="AI200" s="440"/>
      <c r="AJ200" s="440"/>
      <c r="AK200" s="440"/>
      <c r="AL200" s="440"/>
      <c r="AM200" s="440"/>
      <c r="AN200" s="440"/>
      <c r="AO200" s="440"/>
      <c r="AP200" s="440"/>
      <c r="AQ200" s="440"/>
      <c r="AR200" s="440"/>
      <c r="AS200" s="440"/>
      <c r="AT200" s="440"/>
      <c r="AU200" s="440"/>
      <c r="AV200" s="440"/>
      <c r="AW200" s="440"/>
      <c r="AX200" s="440"/>
      <c r="AY200" s="441"/>
    </row>
    <row r="201" spans="2:60" ht="21" customHeight="1">
      <c r="B201" s="405" t="s">
        <v>39</v>
      </c>
      <c r="C201" s="406"/>
      <c r="D201" s="406"/>
      <c r="E201" s="406"/>
      <c r="F201" s="406"/>
      <c r="G201" s="407"/>
      <c r="H201" s="411"/>
      <c r="I201" s="412"/>
      <c r="J201" s="412"/>
      <c r="K201" s="412"/>
      <c r="L201" s="412"/>
      <c r="M201" s="412"/>
      <c r="N201" s="412"/>
      <c r="O201" s="412"/>
      <c r="P201" s="412"/>
      <c r="Q201" s="370" t="s">
        <v>86</v>
      </c>
      <c r="R201" s="371"/>
      <c r="S201" s="371"/>
      <c r="T201" s="371"/>
      <c r="U201" s="371"/>
      <c r="V201" s="371"/>
      <c r="W201" s="413"/>
      <c r="X201" s="370" t="s">
        <v>87</v>
      </c>
      <c r="Y201" s="371"/>
      <c r="Z201" s="371"/>
      <c r="AA201" s="371"/>
      <c r="AB201" s="371"/>
      <c r="AC201" s="371"/>
      <c r="AD201" s="413"/>
      <c r="AE201" s="370" t="s">
        <v>88</v>
      </c>
      <c r="AF201" s="371"/>
      <c r="AG201" s="371"/>
      <c r="AH201" s="371"/>
      <c r="AI201" s="371"/>
      <c r="AJ201" s="371"/>
      <c r="AK201" s="413"/>
      <c r="AL201" s="370" t="s">
        <v>90</v>
      </c>
      <c r="AM201" s="371"/>
      <c r="AN201" s="371"/>
      <c r="AO201" s="371"/>
      <c r="AP201" s="371"/>
      <c r="AQ201" s="371"/>
      <c r="AR201" s="413"/>
      <c r="AS201" s="370" t="s">
        <v>91</v>
      </c>
      <c r="AT201" s="371"/>
      <c r="AU201" s="371"/>
      <c r="AV201" s="371"/>
      <c r="AW201" s="371"/>
      <c r="AX201" s="371"/>
      <c r="AY201" s="372"/>
    </row>
    <row r="202" spans="2:60" ht="21" customHeight="1">
      <c r="B202" s="291"/>
      <c r="C202" s="292"/>
      <c r="D202" s="292"/>
      <c r="E202" s="292"/>
      <c r="F202" s="292"/>
      <c r="G202" s="293"/>
      <c r="H202" s="373" t="s">
        <v>5</v>
      </c>
      <c r="I202" s="374"/>
      <c r="J202" s="379" t="s">
        <v>6</v>
      </c>
      <c r="K202" s="380"/>
      <c r="L202" s="380"/>
      <c r="M202" s="380"/>
      <c r="N202" s="380"/>
      <c r="O202" s="380"/>
      <c r="P202" s="381"/>
      <c r="Q202" s="1889">
        <v>213</v>
      </c>
      <c r="R202" s="1889"/>
      <c r="S202" s="1889"/>
      <c r="T202" s="1889"/>
      <c r="U202" s="1889"/>
      <c r="V202" s="1889"/>
      <c r="W202" s="1889"/>
      <c r="X202" s="1889">
        <v>181</v>
      </c>
      <c r="Y202" s="1889"/>
      <c r="Z202" s="1889"/>
      <c r="AA202" s="1889"/>
      <c r="AB202" s="1889"/>
      <c r="AC202" s="1889"/>
      <c r="AD202" s="1889"/>
      <c r="AE202" s="1889">
        <v>164</v>
      </c>
      <c r="AF202" s="1889"/>
      <c r="AG202" s="1889"/>
      <c r="AH202" s="1889"/>
      <c r="AI202" s="1889"/>
      <c r="AJ202" s="1889"/>
      <c r="AK202" s="1889"/>
      <c r="AL202" s="384">
        <v>131</v>
      </c>
      <c r="AM202" s="384"/>
      <c r="AN202" s="384"/>
      <c r="AO202" s="384"/>
      <c r="AP202" s="384"/>
      <c r="AQ202" s="384"/>
      <c r="AR202" s="384"/>
      <c r="AS202" s="384">
        <v>222</v>
      </c>
      <c r="AT202" s="384"/>
      <c r="AU202" s="384"/>
      <c r="AV202" s="384"/>
      <c r="AW202" s="384"/>
      <c r="AX202" s="384"/>
      <c r="AY202" s="385"/>
    </row>
    <row r="203" spans="2:60" ht="21" customHeight="1">
      <c r="B203" s="291"/>
      <c r="C203" s="292"/>
      <c r="D203" s="292"/>
      <c r="E203" s="292"/>
      <c r="F203" s="292"/>
      <c r="G203" s="293"/>
      <c r="H203" s="375"/>
      <c r="I203" s="376"/>
      <c r="J203" s="386" t="s">
        <v>7</v>
      </c>
      <c r="K203" s="387"/>
      <c r="L203" s="387"/>
      <c r="M203" s="387"/>
      <c r="N203" s="387"/>
      <c r="O203" s="387"/>
      <c r="P203" s="388"/>
      <c r="Q203" s="414" t="s">
        <v>555</v>
      </c>
      <c r="R203" s="414"/>
      <c r="S203" s="414"/>
      <c r="T203" s="414"/>
      <c r="U203" s="414"/>
      <c r="V203" s="414"/>
      <c r="W203" s="414"/>
      <c r="X203" s="414" t="s">
        <v>555</v>
      </c>
      <c r="Y203" s="414"/>
      <c r="Z203" s="414"/>
      <c r="AA203" s="414"/>
      <c r="AB203" s="414"/>
      <c r="AC203" s="414"/>
      <c r="AD203" s="414"/>
      <c r="AE203" s="414" t="s">
        <v>555</v>
      </c>
      <c r="AF203" s="414"/>
      <c r="AG203" s="414"/>
      <c r="AH203" s="414"/>
      <c r="AI203" s="414"/>
      <c r="AJ203" s="414"/>
      <c r="AK203" s="414"/>
      <c r="AL203" s="414" t="s">
        <v>555</v>
      </c>
      <c r="AM203" s="414"/>
      <c r="AN203" s="414"/>
      <c r="AO203" s="414"/>
      <c r="AP203" s="414"/>
      <c r="AQ203" s="414"/>
      <c r="AR203" s="414"/>
      <c r="AS203" s="464"/>
      <c r="AT203" s="464"/>
      <c r="AU203" s="464"/>
      <c r="AV203" s="464"/>
      <c r="AW203" s="464"/>
      <c r="AX203" s="464"/>
      <c r="AY203" s="465"/>
    </row>
    <row r="204" spans="2:60" ht="24.75" customHeight="1">
      <c r="B204" s="291"/>
      <c r="C204" s="292"/>
      <c r="D204" s="292"/>
      <c r="E204" s="292"/>
      <c r="F204" s="292"/>
      <c r="G204" s="293"/>
      <c r="H204" s="375"/>
      <c r="I204" s="376"/>
      <c r="J204" s="386" t="s">
        <v>8</v>
      </c>
      <c r="K204" s="387"/>
      <c r="L204" s="387"/>
      <c r="M204" s="387"/>
      <c r="N204" s="387"/>
      <c r="O204" s="387"/>
      <c r="P204" s="388"/>
      <c r="Q204" s="414" t="s">
        <v>555</v>
      </c>
      <c r="R204" s="414"/>
      <c r="S204" s="414"/>
      <c r="T204" s="414"/>
      <c r="U204" s="414"/>
      <c r="V204" s="414"/>
      <c r="W204" s="414"/>
      <c r="X204" s="414" t="s">
        <v>555</v>
      </c>
      <c r="Y204" s="414"/>
      <c r="Z204" s="414"/>
      <c r="AA204" s="414"/>
      <c r="AB204" s="414"/>
      <c r="AC204" s="414"/>
      <c r="AD204" s="414"/>
      <c r="AE204" s="414" t="s">
        <v>555</v>
      </c>
      <c r="AF204" s="414"/>
      <c r="AG204" s="414"/>
      <c r="AH204" s="414"/>
      <c r="AI204" s="414"/>
      <c r="AJ204" s="414"/>
      <c r="AK204" s="414"/>
      <c r="AL204" s="414" t="s">
        <v>555</v>
      </c>
      <c r="AM204" s="414"/>
      <c r="AN204" s="414"/>
      <c r="AO204" s="414"/>
      <c r="AP204" s="414"/>
      <c r="AQ204" s="414"/>
      <c r="AR204" s="414"/>
      <c r="AS204" s="464"/>
      <c r="AT204" s="464"/>
      <c r="AU204" s="464"/>
      <c r="AV204" s="464"/>
      <c r="AW204" s="464"/>
      <c r="AX204" s="464"/>
      <c r="AY204" s="465"/>
    </row>
    <row r="205" spans="2:60" ht="24.75" customHeight="1">
      <c r="B205" s="291"/>
      <c r="C205" s="292"/>
      <c r="D205" s="292"/>
      <c r="E205" s="292"/>
      <c r="F205" s="292"/>
      <c r="G205" s="293"/>
      <c r="H205" s="377"/>
      <c r="I205" s="378"/>
      <c r="J205" s="415" t="s">
        <v>26</v>
      </c>
      <c r="K205" s="416"/>
      <c r="L205" s="416"/>
      <c r="M205" s="416"/>
      <c r="N205" s="416"/>
      <c r="O205" s="416"/>
      <c r="P205" s="417"/>
      <c r="Q205" s="1927">
        <f>SUM(Q202:W204)</f>
        <v>213</v>
      </c>
      <c r="R205" s="1927"/>
      <c r="S205" s="1927"/>
      <c r="T205" s="1927"/>
      <c r="U205" s="1927"/>
      <c r="V205" s="1927"/>
      <c r="W205" s="1927"/>
      <c r="X205" s="1927">
        <f>SUM(X202:AD204)</f>
        <v>181</v>
      </c>
      <c r="Y205" s="1927"/>
      <c r="Z205" s="1927"/>
      <c r="AA205" s="1927"/>
      <c r="AB205" s="1927"/>
      <c r="AC205" s="1927"/>
      <c r="AD205" s="1927"/>
      <c r="AE205" s="1927">
        <f>SUM(AE202:AK204)</f>
        <v>164</v>
      </c>
      <c r="AF205" s="1927"/>
      <c r="AG205" s="1927"/>
      <c r="AH205" s="1927"/>
      <c r="AI205" s="1927"/>
      <c r="AJ205" s="1927"/>
      <c r="AK205" s="1927"/>
      <c r="AL205" s="402">
        <v>131</v>
      </c>
      <c r="AM205" s="402"/>
      <c r="AN205" s="402"/>
      <c r="AO205" s="402"/>
      <c r="AP205" s="402"/>
      <c r="AQ205" s="402"/>
      <c r="AR205" s="402"/>
      <c r="AS205" s="402">
        <v>222</v>
      </c>
      <c r="AT205" s="402"/>
      <c r="AU205" s="402"/>
      <c r="AV205" s="402"/>
      <c r="AW205" s="402"/>
      <c r="AX205" s="402"/>
      <c r="AY205" s="403"/>
    </row>
    <row r="206" spans="2:60" ht="24.75" customHeight="1">
      <c r="B206" s="291"/>
      <c r="C206" s="292"/>
      <c r="D206" s="292"/>
      <c r="E206" s="292"/>
      <c r="F206" s="292"/>
      <c r="G206" s="293"/>
      <c r="H206" s="392" t="s">
        <v>9</v>
      </c>
      <c r="I206" s="393"/>
      <c r="J206" s="393"/>
      <c r="K206" s="393"/>
      <c r="L206" s="393"/>
      <c r="M206" s="393"/>
      <c r="N206" s="393"/>
      <c r="O206" s="393"/>
      <c r="P206" s="393"/>
      <c r="Q206" s="1887">
        <v>201</v>
      </c>
      <c r="R206" s="1887"/>
      <c r="S206" s="1887"/>
      <c r="T206" s="1887"/>
      <c r="U206" s="1887"/>
      <c r="V206" s="1887"/>
      <c r="W206" s="1887"/>
      <c r="X206" s="1887">
        <v>171</v>
      </c>
      <c r="Y206" s="1887"/>
      <c r="Z206" s="1887"/>
      <c r="AA206" s="1887"/>
      <c r="AB206" s="1887"/>
      <c r="AC206" s="1887"/>
      <c r="AD206" s="1887"/>
      <c r="AE206" s="931">
        <v>143</v>
      </c>
      <c r="AF206" s="931"/>
      <c r="AG206" s="931"/>
      <c r="AH206" s="931"/>
      <c r="AI206" s="931"/>
      <c r="AJ206" s="931"/>
      <c r="AK206" s="931"/>
      <c r="AL206" s="390"/>
      <c r="AM206" s="390"/>
      <c r="AN206" s="390"/>
      <c r="AO206" s="390"/>
      <c r="AP206" s="390"/>
      <c r="AQ206" s="390"/>
      <c r="AR206" s="390"/>
      <c r="AS206" s="390"/>
      <c r="AT206" s="390"/>
      <c r="AU206" s="390"/>
      <c r="AV206" s="390"/>
      <c r="AW206" s="390"/>
      <c r="AX206" s="390"/>
      <c r="AY206" s="391"/>
      <c r="BH206" s="29"/>
    </row>
    <row r="207" spans="2:60" ht="24.75" customHeight="1">
      <c r="B207" s="408"/>
      <c r="C207" s="409"/>
      <c r="D207" s="409"/>
      <c r="E207" s="409"/>
      <c r="F207" s="409"/>
      <c r="G207" s="410"/>
      <c r="H207" s="392" t="s">
        <v>10</v>
      </c>
      <c r="I207" s="393"/>
      <c r="J207" s="393"/>
      <c r="K207" s="393"/>
      <c r="L207" s="393"/>
      <c r="M207" s="393"/>
      <c r="N207" s="393"/>
      <c r="O207" s="393"/>
      <c r="P207" s="393"/>
      <c r="Q207" s="394">
        <f>Q206/Q205</f>
        <v>0.94366197183098588</v>
      </c>
      <c r="R207" s="394"/>
      <c r="S207" s="394"/>
      <c r="T207" s="394"/>
      <c r="U207" s="394"/>
      <c r="V207" s="394"/>
      <c r="W207" s="394"/>
      <c r="X207" s="394">
        <f t="shared" ref="X207" si="10">X206/X205</f>
        <v>0.94475138121546964</v>
      </c>
      <c r="Y207" s="394"/>
      <c r="Z207" s="394"/>
      <c r="AA207" s="394"/>
      <c r="AB207" s="394"/>
      <c r="AC207" s="394"/>
      <c r="AD207" s="394"/>
      <c r="AE207" s="394">
        <f t="shared" ref="AE207" si="11">AE206/AE205</f>
        <v>0.87195121951219512</v>
      </c>
      <c r="AF207" s="394"/>
      <c r="AG207" s="394"/>
      <c r="AH207" s="394"/>
      <c r="AI207" s="394"/>
      <c r="AJ207" s="394"/>
      <c r="AK207" s="394"/>
      <c r="AL207" s="390"/>
      <c r="AM207" s="390"/>
      <c r="AN207" s="390"/>
      <c r="AO207" s="390"/>
      <c r="AP207" s="390"/>
      <c r="AQ207" s="390"/>
      <c r="AR207" s="390"/>
      <c r="AS207" s="390"/>
      <c r="AT207" s="390"/>
      <c r="AU207" s="390"/>
      <c r="AV207" s="390"/>
      <c r="AW207" s="390"/>
      <c r="AX207" s="390"/>
      <c r="AY207" s="391"/>
    </row>
    <row r="208" spans="2:60" ht="23.1" customHeight="1">
      <c r="B208" s="335" t="s">
        <v>99</v>
      </c>
      <c r="C208" s="336"/>
      <c r="D208" s="341" t="s">
        <v>23</v>
      </c>
      <c r="E208" s="342"/>
      <c r="F208" s="342"/>
      <c r="G208" s="342"/>
      <c r="H208" s="342"/>
      <c r="I208" s="342"/>
      <c r="J208" s="342"/>
      <c r="K208" s="342"/>
      <c r="L208" s="343"/>
      <c r="M208" s="344" t="s">
        <v>92</v>
      </c>
      <c r="N208" s="344"/>
      <c r="O208" s="344"/>
      <c r="P208" s="344"/>
      <c r="Q208" s="344"/>
      <c r="R208" s="344"/>
      <c r="S208" s="345" t="s">
        <v>91</v>
      </c>
      <c r="T208" s="345"/>
      <c r="U208" s="345"/>
      <c r="V208" s="345"/>
      <c r="W208" s="345"/>
      <c r="X208" s="345"/>
      <c r="Y208" s="346"/>
      <c r="Z208" s="342"/>
      <c r="AA208" s="342"/>
      <c r="AB208" s="342"/>
      <c r="AC208" s="342"/>
      <c r="AD208" s="342"/>
      <c r="AE208" s="342"/>
      <c r="AF208" s="342"/>
      <c r="AG208" s="342"/>
      <c r="AH208" s="342"/>
      <c r="AI208" s="342"/>
      <c r="AJ208" s="342"/>
      <c r="AK208" s="342"/>
      <c r="AL208" s="342"/>
      <c r="AM208" s="342"/>
      <c r="AN208" s="342"/>
      <c r="AO208" s="342"/>
      <c r="AP208" s="342"/>
      <c r="AQ208" s="342"/>
      <c r="AR208" s="342"/>
      <c r="AS208" s="342"/>
      <c r="AT208" s="342"/>
      <c r="AU208" s="342"/>
      <c r="AV208" s="342"/>
      <c r="AW208" s="342"/>
      <c r="AX208" s="342"/>
      <c r="AY208" s="347"/>
    </row>
    <row r="209" spans="1:51" ht="39.75" customHeight="1">
      <c r="B209" s="337"/>
      <c r="C209" s="338"/>
      <c r="D209" s="1785" t="s">
        <v>321</v>
      </c>
      <c r="E209" s="1786"/>
      <c r="F209" s="1786"/>
      <c r="G209" s="1786"/>
      <c r="H209" s="1786"/>
      <c r="I209" s="1786"/>
      <c r="J209" s="1786"/>
      <c r="K209" s="1786"/>
      <c r="L209" s="1787"/>
      <c r="M209" s="1928">
        <v>91</v>
      </c>
      <c r="N209" s="1889"/>
      <c r="O209" s="1889"/>
      <c r="P209" s="1889"/>
      <c r="Q209" s="1889"/>
      <c r="R209" s="1889"/>
      <c r="S209" s="354">
        <v>180</v>
      </c>
      <c r="T209" s="354"/>
      <c r="U209" s="354"/>
      <c r="V209" s="354"/>
      <c r="W209" s="354"/>
      <c r="X209" s="354"/>
      <c r="Y209" s="1929"/>
      <c r="Z209" s="1930"/>
      <c r="AA209" s="1930"/>
      <c r="AB209" s="1930"/>
      <c r="AC209" s="1930"/>
      <c r="AD209" s="1930"/>
      <c r="AE209" s="1930"/>
      <c r="AF209" s="1930"/>
      <c r="AG209" s="1930"/>
      <c r="AH209" s="1930"/>
      <c r="AI209" s="1930"/>
      <c r="AJ209" s="1930"/>
      <c r="AK209" s="1930"/>
      <c r="AL209" s="1930"/>
      <c r="AM209" s="1930"/>
      <c r="AN209" s="1930"/>
      <c r="AO209" s="1930"/>
      <c r="AP209" s="1930"/>
      <c r="AQ209" s="1930"/>
      <c r="AR209" s="1930"/>
      <c r="AS209" s="1930"/>
      <c r="AT209" s="1930"/>
      <c r="AU209" s="1930"/>
      <c r="AV209" s="1930"/>
      <c r="AW209" s="1930"/>
      <c r="AX209" s="1930"/>
      <c r="AY209" s="1931"/>
    </row>
    <row r="210" spans="1:51" ht="32.25" customHeight="1">
      <c r="B210" s="337"/>
      <c r="C210" s="338"/>
      <c r="D210" s="1799" t="s">
        <v>322</v>
      </c>
      <c r="E210" s="1800"/>
      <c r="F210" s="1800"/>
      <c r="G210" s="1800"/>
      <c r="H210" s="1800"/>
      <c r="I210" s="1800"/>
      <c r="J210" s="1800"/>
      <c r="K210" s="1800"/>
      <c r="L210" s="1801"/>
      <c r="M210" s="1932">
        <v>34</v>
      </c>
      <c r="N210" s="414"/>
      <c r="O210" s="414"/>
      <c r="P210" s="414"/>
      <c r="Q210" s="414"/>
      <c r="R210" s="414"/>
      <c r="S210" s="324">
        <v>36</v>
      </c>
      <c r="T210" s="324"/>
      <c r="U210" s="324"/>
      <c r="V210" s="324"/>
      <c r="W210" s="324"/>
      <c r="X210" s="324"/>
      <c r="Y210" s="1900"/>
      <c r="Z210" s="1898"/>
      <c r="AA210" s="1898"/>
      <c r="AB210" s="1898"/>
      <c r="AC210" s="1898"/>
      <c r="AD210" s="1898"/>
      <c r="AE210" s="1898"/>
      <c r="AF210" s="1898"/>
      <c r="AG210" s="1898"/>
      <c r="AH210" s="1898"/>
      <c r="AI210" s="1898"/>
      <c r="AJ210" s="1898"/>
      <c r="AK210" s="1898"/>
      <c r="AL210" s="1898"/>
      <c r="AM210" s="1898"/>
      <c r="AN210" s="1898"/>
      <c r="AO210" s="1898"/>
      <c r="AP210" s="1898"/>
      <c r="AQ210" s="1898"/>
      <c r="AR210" s="1898"/>
      <c r="AS210" s="1898"/>
      <c r="AT210" s="1898"/>
      <c r="AU210" s="1898"/>
      <c r="AV210" s="1898"/>
      <c r="AW210" s="1898"/>
      <c r="AX210" s="1898"/>
      <c r="AY210" s="1899"/>
    </row>
    <row r="211" spans="1:51" ht="23.1" customHeight="1">
      <c r="B211" s="337"/>
      <c r="C211" s="338"/>
      <c r="D211" s="1788" t="s">
        <v>323</v>
      </c>
      <c r="E211" s="1789"/>
      <c r="F211" s="1789"/>
      <c r="G211" s="1789"/>
      <c r="H211" s="1789"/>
      <c r="I211" s="1789"/>
      <c r="J211" s="1789"/>
      <c r="K211" s="1789"/>
      <c r="L211" s="1790"/>
      <c r="M211" s="1932">
        <v>6</v>
      </c>
      <c r="N211" s="414"/>
      <c r="O211" s="414"/>
      <c r="P211" s="414"/>
      <c r="Q211" s="414"/>
      <c r="R211" s="414"/>
      <c r="S211" s="324">
        <v>6</v>
      </c>
      <c r="T211" s="324"/>
      <c r="U211" s="324"/>
      <c r="V211" s="324"/>
      <c r="W211" s="324"/>
      <c r="X211" s="324"/>
      <c r="Y211" s="1900"/>
      <c r="Z211" s="1898"/>
      <c r="AA211" s="1898"/>
      <c r="AB211" s="1898"/>
      <c r="AC211" s="1898"/>
      <c r="AD211" s="1898"/>
      <c r="AE211" s="1898"/>
      <c r="AF211" s="1898"/>
      <c r="AG211" s="1898"/>
      <c r="AH211" s="1898"/>
      <c r="AI211" s="1898"/>
      <c r="AJ211" s="1898"/>
      <c r="AK211" s="1898"/>
      <c r="AL211" s="1898"/>
      <c r="AM211" s="1898"/>
      <c r="AN211" s="1898"/>
      <c r="AO211" s="1898"/>
      <c r="AP211" s="1898"/>
      <c r="AQ211" s="1898"/>
      <c r="AR211" s="1898"/>
      <c r="AS211" s="1898"/>
      <c r="AT211" s="1898"/>
      <c r="AU211" s="1898"/>
      <c r="AV211" s="1898"/>
      <c r="AW211" s="1898"/>
      <c r="AX211" s="1898"/>
      <c r="AY211" s="1899"/>
    </row>
    <row r="212" spans="1:51" ht="23.1" customHeight="1">
      <c r="B212" s="337"/>
      <c r="C212" s="338"/>
      <c r="D212" s="1772"/>
      <c r="E212" s="1773"/>
      <c r="F212" s="1773"/>
      <c r="G212" s="1773"/>
      <c r="H212" s="1773"/>
      <c r="I212" s="1773"/>
      <c r="J212" s="1773"/>
      <c r="K212" s="1773"/>
      <c r="L212" s="1774"/>
      <c r="M212" s="1933"/>
      <c r="N212" s="1933"/>
      <c r="O212" s="1933"/>
      <c r="P212" s="1933"/>
      <c r="Q212" s="1933"/>
      <c r="R212" s="1933"/>
      <c r="S212" s="324"/>
      <c r="T212" s="324"/>
      <c r="U212" s="324"/>
      <c r="V212" s="324"/>
      <c r="W212" s="324"/>
      <c r="X212" s="324"/>
      <c r="Y212" s="1900"/>
      <c r="Z212" s="1898"/>
      <c r="AA212" s="1898"/>
      <c r="AB212" s="1898"/>
      <c r="AC212" s="1898"/>
      <c r="AD212" s="1898"/>
      <c r="AE212" s="1898"/>
      <c r="AF212" s="1898"/>
      <c r="AG212" s="1898"/>
      <c r="AH212" s="1898"/>
      <c r="AI212" s="1898"/>
      <c r="AJ212" s="1898"/>
      <c r="AK212" s="1898"/>
      <c r="AL212" s="1898"/>
      <c r="AM212" s="1898"/>
      <c r="AN212" s="1898"/>
      <c r="AO212" s="1898"/>
      <c r="AP212" s="1898"/>
      <c r="AQ212" s="1898"/>
      <c r="AR212" s="1898"/>
      <c r="AS212" s="1898"/>
      <c r="AT212" s="1898"/>
      <c r="AU212" s="1898"/>
      <c r="AV212" s="1898"/>
      <c r="AW212" s="1898"/>
      <c r="AX212" s="1898"/>
      <c r="AY212" s="1899"/>
    </row>
    <row r="213" spans="1:51" ht="36" customHeight="1">
      <c r="B213" s="337"/>
      <c r="C213" s="338"/>
      <c r="D213" s="1772"/>
      <c r="E213" s="1773"/>
      <c r="F213" s="1773"/>
      <c r="G213" s="1773"/>
      <c r="H213" s="1773"/>
      <c r="I213" s="1773"/>
      <c r="J213" s="1773"/>
      <c r="K213" s="1773"/>
      <c r="L213" s="1774"/>
      <c r="M213" s="1933"/>
      <c r="N213" s="1933"/>
      <c r="O213" s="1933"/>
      <c r="P213" s="1933"/>
      <c r="Q213" s="1933"/>
      <c r="R213" s="1933"/>
      <c r="S213" s="324"/>
      <c r="T213" s="324"/>
      <c r="U213" s="324"/>
      <c r="V213" s="324"/>
      <c r="W213" s="324"/>
      <c r="X213" s="324"/>
      <c r="Y213" s="1900"/>
      <c r="Z213" s="1898"/>
      <c r="AA213" s="1898"/>
      <c r="AB213" s="1898"/>
      <c r="AC213" s="1898"/>
      <c r="AD213" s="1898"/>
      <c r="AE213" s="1898"/>
      <c r="AF213" s="1898"/>
      <c r="AG213" s="1898"/>
      <c r="AH213" s="1898"/>
      <c r="AI213" s="1898"/>
      <c r="AJ213" s="1898"/>
      <c r="AK213" s="1898"/>
      <c r="AL213" s="1898"/>
      <c r="AM213" s="1898"/>
      <c r="AN213" s="1898"/>
      <c r="AO213" s="1898"/>
      <c r="AP213" s="1898"/>
      <c r="AQ213" s="1898"/>
      <c r="AR213" s="1898"/>
      <c r="AS213" s="1898"/>
      <c r="AT213" s="1898"/>
      <c r="AU213" s="1898"/>
      <c r="AV213" s="1898"/>
      <c r="AW213" s="1898"/>
      <c r="AX213" s="1898"/>
      <c r="AY213" s="1899"/>
    </row>
    <row r="214" spans="1:51" ht="36" customHeight="1">
      <c r="B214" s="337"/>
      <c r="C214" s="338"/>
      <c r="D214" s="321"/>
      <c r="E214" s="322"/>
      <c r="F214" s="322"/>
      <c r="G214" s="322"/>
      <c r="H214" s="322"/>
      <c r="I214" s="322"/>
      <c r="J214" s="322"/>
      <c r="K214" s="322"/>
      <c r="L214" s="323"/>
      <c r="M214" s="324"/>
      <c r="N214" s="324"/>
      <c r="O214" s="324"/>
      <c r="P214" s="324"/>
      <c r="Q214" s="324"/>
      <c r="R214" s="324"/>
      <c r="S214" s="324"/>
      <c r="T214" s="324"/>
      <c r="U214" s="324"/>
      <c r="V214" s="324"/>
      <c r="W214" s="324"/>
      <c r="X214" s="324"/>
      <c r="Y214" s="325"/>
      <c r="Z214" s="326"/>
      <c r="AA214" s="326"/>
      <c r="AB214" s="326"/>
      <c r="AC214" s="326"/>
      <c r="AD214" s="326"/>
      <c r="AE214" s="326"/>
      <c r="AF214" s="326"/>
      <c r="AG214" s="326"/>
      <c r="AH214" s="326"/>
      <c r="AI214" s="326"/>
      <c r="AJ214" s="326"/>
      <c r="AK214" s="326"/>
      <c r="AL214" s="326"/>
      <c r="AM214" s="326"/>
      <c r="AN214" s="326"/>
      <c r="AO214" s="326"/>
      <c r="AP214" s="326"/>
      <c r="AQ214" s="326"/>
      <c r="AR214" s="326"/>
      <c r="AS214" s="326"/>
      <c r="AT214" s="326"/>
      <c r="AU214" s="326"/>
      <c r="AV214" s="326"/>
      <c r="AW214" s="326"/>
      <c r="AX214" s="326"/>
      <c r="AY214" s="327"/>
    </row>
    <row r="215" spans="1:51" ht="23.1" customHeight="1">
      <c r="B215" s="337"/>
      <c r="C215" s="338"/>
      <c r="D215" s="328"/>
      <c r="E215" s="329"/>
      <c r="F215" s="329"/>
      <c r="G215" s="329"/>
      <c r="H215" s="329"/>
      <c r="I215" s="329"/>
      <c r="J215" s="329"/>
      <c r="K215" s="329"/>
      <c r="L215" s="330"/>
      <c r="M215" s="331"/>
      <c r="N215" s="331"/>
      <c r="O215" s="331"/>
      <c r="P215" s="331"/>
      <c r="Q215" s="331"/>
      <c r="R215" s="331"/>
      <c r="S215" s="331"/>
      <c r="T215" s="331"/>
      <c r="U215" s="331"/>
      <c r="V215" s="331"/>
      <c r="W215" s="331"/>
      <c r="X215" s="331"/>
      <c r="Y215" s="325"/>
      <c r="Z215" s="326"/>
      <c r="AA215" s="326"/>
      <c r="AB215" s="326"/>
      <c r="AC215" s="326"/>
      <c r="AD215" s="326"/>
      <c r="AE215" s="326"/>
      <c r="AF215" s="326"/>
      <c r="AG215" s="326"/>
      <c r="AH215" s="326"/>
      <c r="AI215" s="326"/>
      <c r="AJ215" s="326"/>
      <c r="AK215" s="326"/>
      <c r="AL215" s="326"/>
      <c r="AM215" s="326"/>
      <c r="AN215" s="326"/>
      <c r="AO215" s="326"/>
      <c r="AP215" s="326"/>
      <c r="AQ215" s="326"/>
      <c r="AR215" s="326"/>
      <c r="AS215" s="326"/>
      <c r="AT215" s="326"/>
      <c r="AU215" s="326"/>
      <c r="AV215" s="326"/>
      <c r="AW215" s="326"/>
      <c r="AX215" s="326"/>
      <c r="AY215" s="327"/>
    </row>
    <row r="216" spans="1:51" ht="23.1" customHeight="1">
      <c r="B216" s="339"/>
      <c r="C216" s="340"/>
      <c r="D216" s="361" t="s">
        <v>26</v>
      </c>
      <c r="E216" s="362"/>
      <c r="F216" s="362"/>
      <c r="G216" s="362"/>
      <c r="H216" s="362"/>
      <c r="I216" s="362"/>
      <c r="J216" s="362"/>
      <c r="K216" s="362"/>
      <c r="L216" s="363"/>
      <c r="M216" s="923">
        <f>SUM(M209:R215)</f>
        <v>131</v>
      </c>
      <c r="N216" s="923"/>
      <c r="O216" s="923"/>
      <c r="P216" s="923"/>
      <c r="Q216" s="923"/>
      <c r="R216" s="923"/>
      <c r="S216" s="923">
        <f>SUM(S209:X215)</f>
        <v>222</v>
      </c>
      <c r="T216" s="923"/>
      <c r="U216" s="923"/>
      <c r="V216" s="923"/>
      <c r="W216" s="923"/>
      <c r="X216" s="923"/>
      <c r="Y216" s="367"/>
      <c r="Z216" s="368"/>
      <c r="AA216" s="368"/>
      <c r="AB216" s="368"/>
      <c r="AC216" s="368"/>
      <c r="AD216" s="368"/>
      <c r="AE216" s="368"/>
      <c r="AF216" s="368"/>
      <c r="AG216" s="368"/>
      <c r="AH216" s="368"/>
      <c r="AI216" s="368"/>
      <c r="AJ216" s="368"/>
      <c r="AK216" s="368"/>
      <c r="AL216" s="368"/>
      <c r="AM216" s="368"/>
      <c r="AN216" s="368"/>
      <c r="AO216" s="368"/>
      <c r="AP216" s="368"/>
      <c r="AQ216" s="368"/>
      <c r="AR216" s="368"/>
      <c r="AS216" s="368"/>
      <c r="AT216" s="368"/>
      <c r="AU216" s="368"/>
      <c r="AV216" s="368"/>
      <c r="AW216" s="368"/>
      <c r="AX216" s="368"/>
      <c r="AY216" s="369"/>
    </row>
    <row r="217" spans="1:51" ht="24.75" customHeight="1">
      <c r="B217" s="25"/>
      <c r="C217" s="25"/>
      <c r="D217" s="25"/>
      <c r="E217" s="25"/>
      <c r="F217" s="25"/>
      <c r="G217" s="25"/>
      <c r="H217" s="30"/>
      <c r="I217" s="30"/>
      <c r="J217" s="30"/>
      <c r="K217" s="30"/>
      <c r="L217" s="30"/>
      <c r="M217" s="30"/>
      <c r="N217" s="30"/>
      <c r="O217" s="30"/>
      <c r="P217" s="30"/>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row>
    <row r="218" spans="1:51" ht="24" customHeight="1">
      <c r="B218" s="25"/>
      <c r="C218" s="25"/>
      <c r="D218" s="25"/>
      <c r="E218" s="25"/>
      <c r="F218" s="25"/>
      <c r="G218" s="25"/>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row>
    <row r="219" spans="1:51" ht="23.25" customHeight="1" thickBot="1">
      <c r="A219" s="4"/>
      <c r="B219" s="319" t="s">
        <v>100</v>
      </c>
      <c r="C219" s="320"/>
      <c r="D219" s="320"/>
      <c r="E219" s="320"/>
      <c r="F219" s="320"/>
      <c r="G219" s="320"/>
      <c r="H219" s="320" t="s">
        <v>324</v>
      </c>
      <c r="I219" s="320"/>
      <c r="J219" s="320"/>
      <c r="K219" s="320"/>
      <c r="L219" s="320"/>
      <c r="M219" s="320"/>
      <c r="N219" s="320"/>
      <c r="O219" s="320"/>
      <c r="P219" s="320"/>
      <c r="Q219" s="320"/>
      <c r="R219" s="320"/>
      <c r="S219" s="320"/>
      <c r="T219" s="320"/>
      <c r="U219" s="320"/>
      <c r="V219" s="320"/>
      <c r="W219" s="320"/>
      <c r="X219" s="320"/>
      <c r="Y219" s="320"/>
      <c r="Z219" s="320"/>
      <c r="AA219" s="320"/>
      <c r="AB219" s="320"/>
      <c r="AC219" s="320"/>
      <c r="AD219" s="320"/>
      <c r="AE219" s="320"/>
      <c r="AF219" s="320"/>
      <c r="AG219" s="320"/>
      <c r="AH219" s="320"/>
      <c r="AI219" s="320"/>
      <c r="AJ219" s="320"/>
      <c r="AK219" s="320"/>
      <c r="AL219" s="320"/>
      <c r="AM219" s="320"/>
      <c r="AN219" s="320"/>
      <c r="AO219" s="320"/>
      <c r="AP219" s="320"/>
      <c r="AQ219" s="320"/>
      <c r="AR219" s="320"/>
      <c r="AS219" s="320"/>
      <c r="AT219" s="320"/>
      <c r="AU219" s="320"/>
      <c r="AV219" s="320"/>
      <c r="AW219" s="320"/>
      <c r="AX219" s="320"/>
      <c r="AY219" s="320"/>
    </row>
    <row r="220" spans="1:51" ht="385.5" customHeight="1">
      <c r="A220" s="5"/>
      <c r="B220" s="288" t="s">
        <v>40</v>
      </c>
      <c r="C220" s="289"/>
      <c r="D220" s="289"/>
      <c r="E220" s="289"/>
      <c r="F220" s="289"/>
      <c r="G220" s="290"/>
      <c r="H220" s="1934" t="s">
        <v>325</v>
      </c>
      <c r="I220" s="1935"/>
      <c r="J220" s="1935"/>
      <c r="K220" s="1935"/>
      <c r="L220" s="1935"/>
      <c r="M220" s="1935"/>
      <c r="N220" s="1935"/>
      <c r="O220" s="1935"/>
      <c r="P220" s="1935"/>
      <c r="Q220" s="1935"/>
      <c r="R220" s="1935"/>
      <c r="S220" s="1935"/>
      <c r="T220" s="1935"/>
      <c r="U220" s="1935"/>
      <c r="V220" s="1935"/>
      <c r="W220" s="1935"/>
      <c r="X220" s="1935"/>
      <c r="Y220" s="1935"/>
      <c r="Z220" s="1935"/>
      <c r="AA220" s="1935"/>
      <c r="AB220" s="1935"/>
      <c r="AC220" s="1935"/>
      <c r="AD220" s="1935"/>
      <c r="AE220" s="1935"/>
      <c r="AF220" s="1935"/>
      <c r="AG220" s="1935"/>
      <c r="AH220" s="1935"/>
      <c r="AI220" s="1935"/>
      <c r="AJ220" s="1935"/>
      <c r="AK220" s="1935"/>
      <c r="AL220" s="1935"/>
      <c r="AM220" s="1935"/>
      <c r="AN220" s="1935"/>
      <c r="AO220" s="1935"/>
      <c r="AP220" s="1935"/>
      <c r="AQ220" s="1935"/>
      <c r="AR220" s="1935"/>
      <c r="AS220" s="1935"/>
      <c r="AT220" s="1935"/>
      <c r="AU220" s="1935"/>
      <c r="AV220" s="1935"/>
      <c r="AW220" s="1935"/>
      <c r="AX220" s="1935"/>
      <c r="AY220" s="1936"/>
    </row>
    <row r="221" spans="1:51" ht="348.95" customHeight="1">
      <c r="B221" s="291"/>
      <c r="C221" s="292"/>
      <c r="D221" s="292"/>
      <c r="E221" s="292"/>
      <c r="F221" s="292"/>
      <c r="G221" s="293"/>
      <c r="H221" s="1937"/>
      <c r="I221" s="1938"/>
      <c r="J221" s="1938"/>
      <c r="K221" s="1938"/>
      <c r="L221" s="1938"/>
      <c r="M221" s="1938"/>
      <c r="N221" s="1938"/>
      <c r="O221" s="1938"/>
      <c r="P221" s="1938"/>
      <c r="Q221" s="1938"/>
      <c r="R221" s="1938"/>
      <c r="S221" s="1938"/>
      <c r="T221" s="1938"/>
      <c r="U221" s="1938"/>
      <c r="V221" s="1938"/>
      <c r="W221" s="1938"/>
      <c r="X221" s="1938"/>
      <c r="Y221" s="1938"/>
      <c r="Z221" s="1938"/>
      <c r="AA221" s="1938"/>
      <c r="AB221" s="1938"/>
      <c r="AC221" s="1938"/>
      <c r="AD221" s="1938"/>
      <c r="AE221" s="1938"/>
      <c r="AF221" s="1938"/>
      <c r="AG221" s="1938"/>
      <c r="AH221" s="1938"/>
      <c r="AI221" s="1938"/>
      <c r="AJ221" s="1938"/>
      <c r="AK221" s="1938"/>
      <c r="AL221" s="1938"/>
      <c r="AM221" s="1938"/>
      <c r="AN221" s="1938"/>
      <c r="AO221" s="1938"/>
      <c r="AP221" s="1938"/>
      <c r="AQ221" s="1938"/>
      <c r="AR221" s="1938"/>
      <c r="AS221" s="1938"/>
      <c r="AT221" s="1938"/>
      <c r="AU221" s="1938"/>
      <c r="AV221" s="1938"/>
      <c r="AW221" s="1938"/>
      <c r="AX221" s="1938"/>
      <c r="AY221" s="1939"/>
    </row>
    <row r="222" spans="1:51" ht="324" customHeight="1" thickBot="1">
      <c r="B222" s="294"/>
      <c r="C222" s="295"/>
      <c r="D222" s="295"/>
      <c r="E222" s="295"/>
      <c r="F222" s="295"/>
      <c r="G222" s="296"/>
      <c r="H222" s="1940"/>
      <c r="I222" s="1941"/>
      <c r="J222" s="1941"/>
      <c r="K222" s="1941"/>
      <c r="L222" s="1941"/>
      <c r="M222" s="1941"/>
      <c r="N222" s="1941"/>
      <c r="O222" s="1941"/>
      <c r="P222" s="1941"/>
      <c r="Q222" s="1941"/>
      <c r="R222" s="1941"/>
      <c r="S222" s="1941"/>
      <c r="T222" s="1941"/>
      <c r="U222" s="1941"/>
      <c r="V222" s="1941"/>
      <c r="W222" s="1941"/>
      <c r="X222" s="1941"/>
      <c r="Y222" s="1941"/>
      <c r="Z222" s="1941"/>
      <c r="AA222" s="1941"/>
      <c r="AB222" s="1941"/>
      <c r="AC222" s="1941"/>
      <c r="AD222" s="1941"/>
      <c r="AE222" s="1941"/>
      <c r="AF222" s="1941"/>
      <c r="AG222" s="1941"/>
      <c r="AH222" s="1941"/>
      <c r="AI222" s="1941"/>
      <c r="AJ222" s="1941"/>
      <c r="AK222" s="1941"/>
      <c r="AL222" s="1941"/>
      <c r="AM222" s="1941"/>
      <c r="AN222" s="1941"/>
      <c r="AO222" s="1941"/>
      <c r="AP222" s="1941"/>
      <c r="AQ222" s="1941"/>
      <c r="AR222" s="1941"/>
      <c r="AS222" s="1941"/>
      <c r="AT222" s="1941"/>
      <c r="AU222" s="1941"/>
      <c r="AV222" s="1941"/>
      <c r="AW222" s="1941"/>
      <c r="AX222" s="1941"/>
      <c r="AY222" s="1942"/>
    </row>
    <row r="223" spans="1:51" ht="25.5" customHeight="1">
      <c r="B223" s="25"/>
      <c r="C223" s="25"/>
      <c r="D223" s="25"/>
      <c r="E223" s="25"/>
      <c r="F223" s="25"/>
      <c r="G223" s="25"/>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row>
    <row r="224" spans="1:51" ht="30" customHeight="1" thickBot="1">
      <c r="B224" s="306" t="s">
        <v>100</v>
      </c>
      <c r="C224" s="306"/>
      <c r="D224" s="306"/>
      <c r="E224" s="306"/>
      <c r="F224" s="307"/>
      <c r="G224" s="307"/>
      <c r="H224" s="663" t="s">
        <v>317</v>
      </c>
      <c r="I224" s="663"/>
      <c r="J224" s="663"/>
      <c r="K224" s="663"/>
      <c r="L224" s="663"/>
      <c r="M224" s="663"/>
      <c r="N224" s="663"/>
      <c r="O224" s="663"/>
      <c r="P224" s="663"/>
      <c r="Q224" s="663"/>
      <c r="R224" s="663"/>
      <c r="S224" s="663"/>
      <c r="T224" s="663"/>
      <c r="U224" s="663"/>
      <c r="V224" s="663"/>
      <c r="W224" s="663"/>
      <c r="X224" s="663"/>
      <c r="Y224" s="663"/>
      <c r="Z224" s="663"/>
      <c r="AA224" s="663"/>
      <c r="AB224" s="663"/>
      <c r="AC224" s="663"/>
      <c r="AD224" s="663"/>
      <c r="AE224" s="663"/>
      <c r="AF224" s="663"/>
      <c r="AG224" s="663"/>
      <c r="AH224" s="663"/>
      <c r="AI224" s="663"/>
      <c r="AJ224" s="663"/>
      <c r="AK224" s="663"/>
      <c r="AL224" s="663"/>
      <c r="AM224" s="663"/>
      <c r="AN224" s="663"/>
      <c r="AO224" s="663"/>
      <c r="AP224" s="663"/>
      <c r="AQ224" s="663"/>
      <c r="AR224" s="663"/>
      <c r="AS224" s="663"/>
      <c r="AT224" s="663"/>
      <c r="AU224" s="663"/>
      <c r="AV224" s="663"/>
      <c r="AW224" s="663"/>
      <c r="AX224" s="663"/>
      <c r="AY224" s="663"/>
    </row>
    <row r="225" spans="2:51" ht="24.75" customHeight="1">
      <c r="B225" s="308" t="s">
        <v>75</v>
      </c>
      <c r="C225" s="309"/>
      <c r="D225" s="309"/>
      <c r="E225" s="309"/>
      <c r="F225" s="309"/>
      <c r="G225" s="310"/>
      <c r="H225" s="314" t="s">
        <v>326</v>
      </c>
      <c r="I225" s="315"/>
      <c r="J225" s="315"/>
      <c r="K225" s="315"/>
      <c r="L225" s="315"/>
      <c r="M225" s="315"/>
      <c r="N225" s="315"/>
      <c r="O225" s="315"/>
      <c r="P225" s="315"/>
      <c r="Q225" s="315"/>
      <c r="R225" s="315"/>
      <c r="S225" s="315"/>
      <c r="T225" s="315"/>
      <c r="U225" s="315"/>
      <c r="V225" s="315"/>
      <c r="W225" s="315"/>
      <c r="X225" s="315"/>
      <c r="Y225" s="315"/>
      <c r="Z225" s="315"/>
      <c r="AA225" s="315"/>
      <c r="AB225" s="315"/>
      <c r="AC225" s="316"/>
      <c r="AD225" s="314" t="s">
        <v>584</v>
      </c>
      <c r="AE225" s="315"/>
      <c r="AF225" s="315"/>
      <c r="AG225" s="315"/>
      <c r="AH225" s="315"/>
      <c r="AI225" s="315"/>
      <c r="AJ225" s="315"/>
      <c r="AK225" s="315"/>
      <c r="AL225" s="315"/>
      <c r="AM225" s="315"/>
      <c r="AN225" s="315"/>
      <c r="AO225" s="315"/>
      <c r="AP225" s="315"/>
      <c r="AQ225" s="315"/>
      <c r="AR225" s="315"/>
      <c r="AS225" s="315"/>
      <c r="AT225" s="315"/>
      <c r="AU225" s="315"/>
      <c r="AV225" s="315"/>
      <c r="AW225" s="315"/>
      <c r="AX225" s="315"/>
      <c r="AY225" s="317"/>
    </row>
    <row r="226" spans="2:51" ht="24.75" customHeight="1">
      <c r="B226" s="308"/>
      <c r="C226" s="309"/>
      <c r="D226" s="309"/>
      <c r="E226" s="309"/>
      <c r="F226" s="309"/>
      <c r="G226" s="310"/>
      <c r="H226" s="278" t="s">
        <v>23</v>
      </c>
      <c r="I226" s="279"/>
      <c r="J226" s="279"/>
      <c r="K226" s="279"/>
      <c r="L226" s="280"/>
      <c r="M226" s="259" t="s">
        <v>24</v>
      </c>
      <c r="N226" s="279"/>
      <c r="O226" s="279"/>
      <c r="P226" s="279"/>
      <c r="Q226" s="279"/>
      <c r="R226" s="279"/>
      <c r="S226" s="279"/>
      <c r="T226" s="279"/>
      <c r="U226" s="279"/>
      <c r="V226" s="279"/>
      <c r="W226" s="279"/>
      <c r="X226" s="279"/>
      <c r="Y226" s="280"/>
      <c r="Z226" s="262" t="s">
        <v>25</v>
      </c>
      <c r="AA226" s="281"/>
      <c r="AB226" s="281"/>
      <c r="AC226" s="318"/>
      <c r="AD226" s="278" t="s">
        <v>23</v>
      </c>
      <c r="AE226" s="279"/>
      <c r="AF226" s="279"/>
      <c r="AG226" s="279"/>
      <c r="AH226" s="280"/>
      <c r="AI226" s="259" t="s">
        <v>24</v>
      </c>
      <c r="AJ226" s="279"/>
      <c r="AK226" s="279"/>
      <c r="AL226" s="279"/>
      <c r="AM226" s="279"/>
      <c r="AN226" s="279"/>
      <c r="AO226" s="279"/>
      <c r="AP226" s="279"/>
      <c r="AQ226" s="279"/>
      <c r="AR226" s="279"/>
      <c r="AS226" s="279"/>
      <c r="AT226" s="279"/>
      <c r="AU226" s="280"/>
      <c r="AV226" s="262" t="s">
        <v>25</v>
      </c>
      <c r="AW226" s="281"/>
      <c r="AX226" s="281"/>
      <c r="AY226" s="282"/>
    </row>
    <row r="227" spans="2:51" ht="24.75" customHeight="1">
      <c r="B227" s="308"/>
      <c r="C227" s="309"/>
      <c r="D227" s="309"/>
      <c r="E227" s="309"/>
      <c r="F227" s="309"/>
      <c r="G227" s="310"/>
      <c r="H227" s="1760" t="s">
        <v>135</v>
      </c>
      <c r="I227" s="349"/>
      <c r="J227" s="349"/>
      <c r="K227" s="349"/>
      <c r="L227" s="350"/>
      <c r="M227" s="1748" t="s">
        <v>327</v>
      </c>
      <c r="N227" s="1943"/>
      <c r="O227" s="1943"/>
      <c r="P227" s="1943"/>
      <c r="Q227" s="1943"/>
      <c r="R227" s="1943"/>
      <c r="S227" s="1943"/>
      <c r="T227" s="1943"/>
      <c r="U227" s="1943"/>
      <c r="V227" s="1943"/>
      <c r="W227" s="1943"/>
      <c r="X227" s="1943"/>
      <c r="Y227" s="1944"/>
      <c r="Z227" s="1907">
        <v>3</v>
      </c>
      <c r="AA227" s="1908"/>
      <c r="AB227" s="1908"/>
      <c r="AC227" s="1909"/>
      <c r="AD227" s="243"/>
      <c r="AE227" s="244"/>
      <c r="AF227" s="244"/>
      <c r="AG227" s="244"/>
      <c r="AH227" s="245"/>
      <c r="AI227" s="246"/>
      <c r="AJ227" s="286"/>
      <c r="AK227" s="286"/>
      <c r="AL227" s="286"/>
      <c r="AM227" s="286"/>
      <c r="AN227" s="286"/>
      <c r="AO227" s="286"/>
      <c r="AP227" s="286"/>
      <c r="AQ227" s="286"/>
      <c r="AR227" s="286"/>
      <c r="AS227" s="286"/>
      <c r="AT227" s="286"/>
      <c r="AU227" s="287"/>
      <c r="AV227" s="249"/>
      <c r="AW227" s="250"/>
      <c r="AX227" s="250"/>
      <c r="AY227" s="527"/>
    </row>
    <row r="228" spans="2:51" ht="24.75" customHeight="1">
      <c r="B228" s="308"/>
      <c r="C228" s="309"/>
      <c r="D228" s="309"/>
      <c r="E228" s="309"/>
      <c r="F228" s="309"/>
      <c r="G228" s="310"/>
      <c r="H228" s="1741"/>
      <c r="I228" s="359"/>
      <c r="J228" s="359"/>
      <c r="K228" s="359"/>
      <c r="L228" s="360"/>
      <c r="M228" s="1945"/>
      <c r="N228" s="1946"/>
      <c r="O228" s="1946"/>
      <c r="P228" s="1946"/>
      <c r="Q228" s="1946"/>
      <c r="R228" s="1946"/>
      <c r="S228" s="1946"/>
      <c r="T228" s="1946"/>
      <c r="U228" s="1946"/>
      <c r="V228" s="1946"/>
      <c r="W228" s="1946"/>
      <c r="X228" s="1946"/>
      <c r="Y228" s="1947"/>
      <c r="Z228" s="1948"/>
      <c r="AA228" s="1949"/>
      <c r="AB228" s="1949"/>
      <c r="AC228" s="1950"/>
      <c r="AD228" s="233"/>
      <c r="AE228" s="234"/>
      <c r="AF228" s="234"/>
      <c r="AG228" s="234"/>
      <c r="AH228" s="235"/>
      <c r="AI228" s="236"/>
      <c r="AJ228" s="1951"/>
      <c r="AK228" s="1951"/>
      <c r="AL228" s="1951"/>
      <c r="AM228" s="1951"/>
      <c r="AN228" s="1951"/>
      <c r="AO228" s="1951"/>
      <c r="AP228" s="1951"/>
      <c r="AQ228" s="1951"/>
      <c r="AR228" s="1951"/>
      <c r="AS228" s="1951"/>
      <c r="AT228" s="1951"/>
      <c r="AU228" s="1952"/>
      <c r="AV228" s="239"/>
      <c r="AW228" s="240"/>
      <c r="AX228" s="240"/>
      <c r="AY228" s="1953"/>
    </row>
    <row r="229" spans="2:51" ht="24.75" customHeight="1">
      <c r="B229" s="308"/>
      <c r="C229" s="309"/>
      <c r="D229" s="309"/>
      <c r="E229" s="309"/>
      <c r="F229" s="309"/>
      <c r="G229" s="310"/>
      <c r="H229" s="233"/>
      <c r="I229" s="234"/>
      <c r="J229" s="234"/>
      <c r="K229" s="234"/>
      <c r="L229" s="235"/>
      <c r="M229" s="236"/>
      <c r="N229" s="237"/>
      <c r="O229" s="237"/>
      <c r="P229" s="237"/>
      <c r="Q229" s="237"/>
      <c r="R229" s="237"/>
      <c r="S229" s="237"/>
      <c r="T229" s="237"/>
      <c r="U229" s="237"/>
      <c r="V229" s="237"/>
      <c r="W229" s="237"/>
      <c r="X229" s="237"/>
      <c r="Y229" s="238"/>
      <c r="Z229" s="239"/>
      <c r="AA229" s="240"/>
      <c r="AB229" s="240"/>
      <c r="AC229" s="242"/>
      <c r="AD229" s="233"/>
      <c r="AE229" s="234"/>
      <c r="AF229" s="234"/>
      <c r="AG229" s="234"/>
      <c r="AH229" s="235"/>
      <c r="AI229" s="236"/>
      <c r="AJ229" s="237"/>
      <c r="AK229" s="237"/>
      <c r="AL229" s="237"/>
      <c r="AM229" s="237"/>
      <c r="AN229" s="237"/>
      <c r="AO229" s="237"/>
      <c r="AP229" s="237"/>
      <c r="AQ229" s="237"/>
      <c r="AR229" s="237"/>
      <c r="AS229" s="237"/>
      <c r="AT229" s="237"/>
      <c r="AU229" s="238"/>
      <c r="AV229" s="239"/>
      <c r="AW229" s="240"/>
      <c r="AX229" s="240"/>
      <c r="AY229" s="241"/>
    </row>
    <row r="230" spans="2:51" ht="24.75" customHeight="1">
      <c r="B230" s="308"/>
      <c r="C230" s="309"/>
      <c r="D230" s="309"/>
      <c r="E230" s="309"/>
      <c r="F230" s="309"/>
      <c r="G230" s="310"/>
      <c r="H230" s="233"/>
      <c r="I230" s="234"/>
      <c r="J230" s="234"/>
      <c r="K230" s="234"/>
      <c r="L230" s="235"/>
      <c r="M230" s="236"/>
      <c r="N230" s="237"/>
      <c r="O230" s="237"/>
      <c r="P230" s="237"/>
      <c r="Q230" s="237"/>
      <c r="R230" s="237"/>
      <c r="S230" s="237"/>
      <c r="T230" s="237"/>
      <c r="U230" s="237"/>
      <c r="V230" s="237"/>
      <c r="W230" s="237"/>
      <c r="X230" s="237"/>
      <c r="Y230" s="238"/>
      <c r="Z230" s="239"/>
      <c r="AA230" s="240"/>
      <c r="AB230" s="240"/>
      <c r="AC230" s="242"/>
      <c r="AD230" s="233"/>
      <c r="AE230" s="234"/>
      <c r="AF230" s="234"/>
      <c r="AG230" s="234"/>
      <c r="AH230" s="235"/>
      <c r="AI230" s="236"/>
      <c r="AJ230" s="237"/>
      <c r="AK230" s="237"/>
      <c r="AL230" s="237"/>
      <c r="AM230" s="237"/>
      <c r="AN230" s="237"/>
      <c r="AO230" s="237"/>
      <c r="AP230" s="237"/>
      <c r="AQ230" s="237"/>
      <c r="AR230" s="237"/>
      <c r="AS230" s="237"/>
      <c r="AT230" s="237"/>
      <c r="AU230" s="238"/>
      <c r="AV230" s="239"/>
      <c r="AW230" s="240"/>
      <c r="AX230" s="240"/>
      <c r="AY230" s="241"/>
    </row>
    <row r="231" spans="2:51" ht="24.75" customHeight="1">
      <c r="B231" s="308"/>
      <c r="C231" s="309"/>
      <c r="D231" s="309"/>
      <c r="E231" s="309"/>
      <c r="F231" s="309"/>
      <c r="G231" s="310"/>
      <c r="H231" s="233"/>
      <c r="I231" s="234"/>
      <c r="J231" s="234"/>
      <c r="K231" s="234"/>
      <c r="L231" s="235"/>
      <c r="M231" s="236"/>
      <c r="N231" s="237"/>
      <c r="O231" s="237"/>
      <c r="P231" s="237"/>
      <c r="Q231" s="237"/>
      <c r="R231" s="237"/>
      <c r="S231" s="237"/>
      <c r="T231" s="237"/>
      <c r="U231" s="237"/>
      <c r="V231" s="237"/>
      <c r="W231" s="237"/>
      <c r="X231" s="237"/>
      <c r="Y231" s="238"/>
      <c r="Z231" s="239"/>
      <c r="AA231" s="240"/>
      <c r="AB231" s="240"/>
      <c r="AC231" s="240"/>
      <c r="AD231" s="233"/>
      <c r="AE231" s="234"/>
      <c r="AF231" s="234"/>
      <c r="AG231" s="234"/>
      <c r="AH231" s="235"/>
      <c r="AI231" s="236"/>
      <c r="AJ231" s="237"/>
      <c r="AK231" s="237"/>
      <c r="AL231" s="237"/>
      <c r="AM231" s="237"/>
      <c r="AN231" s="237"/>
      <c r="AO231" s="237"/>
      <c r="AP231" s="237"/>
      <c r="AQ231" s="237"/>
      <c r="AR231" s="237"/>
      <c r="AS231" s="237"/>
      <c r="AT231" s="237"/>
      <c r="AU231" s="238"/>
      <c r="AV231" s="239"/>
      <c r="AW231" s="240"/>
      <c r="AX231" s="240"/>
      <c r="AY231" s="241"/>
    </row>
    <row r="232" spans="2:51" ht="24.75" customHeight="1">
      <c r="B232" s="308"/>
      <c r="C232" s="309"/>
      <c r="D232" s="309"/>
      <c r="E232" s="309"/>
      <c r="F232" s="309"/>
      <c r="G232" s="310"/>
      <c r="H232" s="233"/>
      <c r="I232" s="234"/>
      <c r="J232" s="234"/>
      <c r="K232" s="234"/>
      <c r="L232" s="235"/>
      <c r="M232" s="236"/>
      <c r="N232" s="237"/>
      <c r="O232" s="237"/>
      <c r="P232" s="237"/>
      <c r="Q232" s="237"/>
      <c r="R232" s="237"/>
      <c r="S232" s="237"/>
      <c r="T232" s="237"/>
      <c r="U232" s="237"/>
      <c r="V232" s="237"/>
      <c r="W232" s="237"/>
      <c r="X232" s="237"/>
      <c r="Y232" s="238"/>
      <c r="Z232" s="239"/>
      <c r="AA232" s="240"/>
      <c r="AB232" s="240"/>
      <c r="AC232" s="240"/>
      <c r="AD232" s="233"/>
      <c r="AE232" s="234"/>
      <c r="AF232" s="234"/>
      <c r="AG232" s="234"/>
      <c r="AH232" s="235"/>
      <c r="AI232" s="236"/>
      <c r="AJ232" s="237"/>
      <c r="AK232" s="237"/>
      <c r="AL232" s="237"/>
      <c r="AM232" s="237"/>
      <c r="AN232" s="237"/>
      <c r="AO232" s="237"/>
      <c r="AP232" s="237"/>
      <c r="AQ232" s="237"/>
      <c r="AR232" s="237"/>
      <c r="AS232" s="237"/>
      <c r="AT232" s="237"/>
      <c r="AU232" s="238"/>
      <c r="AV232" s="239"/>
      <c r="AW232" s="240"/>
      <c r="AX232" s="240"/>
      <c r="AY232" s="241"/>
    </row>
    <row r="233" spans="2:51" ht="24.75" customHeight="1">
      <c r="B233" s="308"/>
      <c r="C233" s="309"/>
      <c r="D233" s="309"/>
      <c r="E233" s="309"/>
      <c r="F233" s="309"/>
      <c r="G233" s="310"/>
      <c r="H233" s="233"/>
      <c r="I233" s="234"/>
      <c r="J233" s="234"/>
      <c r="K233" s="234"/>
      <c r="L233" s="235"/>
      <c r="M233" s="236"/>
      <c r="N233" s="237"/>
      <c r="O233" s="237"/>
      <c r="P233" s="237"/>
      <c r="Q233" s="237"/>
      <c r="R233" s="237"/>
      <c r="S233" s="237"/>
      <c r="T233" s="237"/>
      <c r="U233" s="237"/>
      <c r="V233" s="237"/>
      <c r="W233" s="237"/>
      <c r="X233" s="237"/>
      <c r="Y233" s="238"/>
      <c r="Z233" s="239"/>
      <c r="AA233" s="240"/>
      <c r="AB233" s="240"/>
      <c r="AC233" s="240"/>
      <c r="AD233" s="233"/>
      <c r="AE233" s="234"/>
      <c r="AF233" s="234"/>
      <c r="AG233" s="234"/>
      <c r="AH233" s="235"/>
      <c r="AI233" s="236"/>
      <c r="AJ233" s="237"/>
      <c r="AK233" s="237"/>
      <c r="AL233" s="237"/>
      <c r="AM233" s="237"/>
      <c r="AN233" s="237"/>
      <c r="AO233" s="237"/>
      <c r="AP233" s="237"/>
      <c r="AQ233" s="237"/>
      <c r="AR233" s="237"/>
      <c r="AS233" s="237"/>
      <c r="AT233" s="237"/>
      <c r="AU233" s="238"/>
      <c r="AV233" s="239"/>
      <c r="AW233" s="240"/>
      <c r="AX233" s="240"/>
      <c r="AY233" s="241"/>
    </row>
    <row r="234" spans="2:51" ht="24.75" customHeight="1">
      <c r="B234" s="308"/>
      <c r="C234" s="309"/>
      <c r="D234" s="309"/>
      <c r="E234" s="309"/>
      <c r="F234" s="309"/>
      <c r="G234" s="310"/>
      <c r="H234" s="224"/>
      <c r="I234" s="225"/>
      <c r="J234" s="225"/>
      <c r="K234" s="225"/>
      <c r="L234" s="226"/>
      <c r="M234" s="227"/>
      <c r="N234" s="228"/>
      <c r="O234" s="228"/>
      <c r="P234" s="228"/>
      <c r="Q234" s="228"/>
      <c r="R234" s="228"/>
      <c r="S234" s="228"/>
      <c r="T234" s="228"/>
      <c r="U234" s="228"/>
      <c r="V234" s="228"/>
      <c r="W234" s="228"/>
      <c r="X234" s="228"/>
      <c r="Y234" s="229"/>
      <c r="Z234" s="230"/>
      <c r="AA234" s="231"/>
      <c r="AB234" s="231"/>
      <c r="AC234" s="231"/>
      <c r="AD234" s="224"/>
      <c r="AE234" s="225"/>
      <c r="AF234" s="225"/>
      <c r="AG234" s="225"/>
      <c r="AH234" s="226"/>
      <c r="AI234" s="227"/>
      <c r="AJ234" s="228"/>
      <c r="AK234" s="228"/>
      <c r="AL234" s="228"/>
      <c r="AM234" s="228"/>
      <c r="AN234" s="228"/>
      <c r="AO234" s="228"/>
      <c r="AP234" s="228"/>
      <c r="AQ234" s="228"/>
      <c r="AR234" s="228"/>
      <c r="AS234" s="228"/>
      <c r="AT234" s="228"/>
      <c r="AU234" s="229"/>
      <c r="AV234" s="230"/>
      <c r="AW234" s="231"/>
      <c r="AX234" s="231"/>
      <c r="AY234" s="232"/>
    </row>
    <row r="235" spans="2:51" ht="24.75" customHeight="1">
      <c r="B235" s="308"/>
      <c r="C235" s="309"/>
      <c r="D235" s="309"/>
      <c r="E235" s="309"/>
      <c r="F235" s="309"/>
      <c r="G235" s="310"/>
      <c r="H235" s="266" t="s">
        <v>26</v>
      </c>
      <c r="I235" s="267"/>
      <c r="J235" s="267"/>
      <c r="K235" s="267"/>
      <c r="L235" s="267"/>
      <c r="M235" s="268"/>
      <c r="N235" s="269"/>
      <c r="O235" s="269"/>
      <c r="P235" s="269"/>
      <c r="Q235" s="269"/>
      <c r="R235" s="269"/>
      <c r="S235" s="269"/>
      <c r="T235" s="269"/>
      <c r="U235" s="269"/>
      <c r="V235" s="269"/>
      <c r="W235" s="269"/>
      <c r="X235" s="269"/>
      <c r="Y235" s="270"/>
      <c r="Z235" s="271">
        <f>SUM(Z227:AC234)</f>
        <v>3</v>
      </c>
      <c r="AA235" s="272"/>
      <c r="AB235" s="272"/>
      <c r="AC235" s="273"/>
      <c r="AD235" s="266" t="s">
        <v>26</v>
      </c>
      <c r="AE235" s="267"/>
      <c r="AF235" s="267"/>
      <c r="AG235" s="267"/>
      <c r="AH235" s="267"/>
      <c r="AI235" s="268"/>
      <c r="AJ235" s="269"/>
      <c r="AK235" s="269"/>
      <c r="AL235" s="269"/>
      <c r="AM235" s="269"/>
      <c r="AN235" s="269"/>
      <c r="AO235" s="269"/>
      <c r="AP235" s="269"/>
      <c r="AQ235" s="269"/>
      <c r="AR235" s="269"/>
      <c r="AS235" s="269"/>
      <c r="AT235" s="269"/>
      <c r="AU235" s="270"/>
      <c r="AV235" s="271">
        <f>SUM(AV227:AY234)</f>
        <v>0</v>
      </c>
      <c r="AW235" s="272"/>
      <c r="AX235" s="272"/>
      <c r="AY235" s="274"/>
    </row>
    <row r="236" spans="2:51" ht="25.15" customHeight="1">
      <c r="B236" s="308"/>
      <c r="C236" s="309"/>
      <c r="D236" s="309"/>
      <c r="E236" s="309"/>
      <c r="F236" s="309"/>
      <c r="G236" s="310"/>
      <c r="H236" s="253" t="s">
        <v>519</v>
      </c>
      <c r="I236" s="254"/>
      <c r="J236" s="254"/>
      <c r="K236" s="254"/>
      <c r="L236" s="254"/>
      <c r="M236" s="254"/>
      <c r="N236" s="254"/>
      <c r="O236" s="254"/>
      <c r="P236" s="254"/>
      <c r="Q236" s="254"/>
      <c r="R236" s="254"/>
      <c r="S236" s="254"/>
      <c r="T236" s="254"/>
      <c r="U236" s="254"/>
      <c r="V236" s="254"/>
      <c r="W236" s="254"/>
      <c r="X236" s="254"/>
      <c r="Y236" s="254"/>
      <c r="Z236" s="254"/>
      <c r="AA236" s="254"/>
      <c r="AB236" s="254"/>
      <c r="AC236" s="255"/>
      <c r="AD236" s="253" t="s">
        <v>585</v>
      </c>
      <c r="AE236" s="254"/>
      <c r="AF236" s="254"/>
      <c r="AG236" s="254"/>
      <c r="AH236" s="254"/>
      <c r="AI236" s="254"/>
      <c r="AJ236" s="254"/>
      <c r="AK236" s="254"/>
      <c r="AL236" s="254"/>
      <c r="AM236" s="254"/>
      <c r="AN236" s="254"/>
      <c r="AO236" s="254"/>
      <c r="AP236" s="254"/>
      <c r="AQ236" s="254"/>
      <c r="AR236" s="254"/>
      <c r="AS236" s="254"/>
      <c r="AT236" s="254"/>
      <c r="AU236" s="254"/>
      <c r="AV236" s="254"/>
      <c r="AW236" s="254"/>
      <c r="AX236" s="254"/>
      <c r="AY236" s="256"/>
    </row>
    <row r="237" spans="2:51" ht="25.5" customHeight="1">
      <c r="B237" s="308"/>
      <c r="C237" s="309"/>
      <c r="D237" s="309"/>
      <c r="E237" s="309"/>
      <c r="F237" s="309"/>
      <c r="G237" s="310"/>
      <c r="H237" s="257" t="s">
        <v>23</v>
      </c>
      <c r="I237" s="258"/>
      <c r="J237" s="258"/>
      <c r="K237" s="258"/>
      <c r="L237" s="258"/>
      <c r="M237" s="259" t="s">
        <v>24</v>
      </c>
      <c r="N237" s="260"/>
      <c r="O237" s="260"/>
      <c r="P237" s="260"/>
      <c r="Q237" s="260"/>
      <c r="R237" s="260"/>
      <c r="S237" s="260"/>
      <c r="T237" s="260"/>
      <c r="U237" s="260"/>
      <c r="V237" s="260"/>
      <c r="W237" s="260"/>
      <c r="X237" s="260"/>
      <c r="Y237" s="261"/>
      <c r="Z237" s="262" t="s">
        <v>25</v>
      </c>
      <c r="AA237" s="263"/>
      <c r="AB237" s="263"/>
      <c r="AC237" s="264"/>
      <c r="AD237" s="257" t="s">
        <v>23</v>
      </c>
      <c r="AE237" s="258"/>
      <c r="AF237" s="258"/>
      <c r="AG237" s="258"/>
      <c r="AH237" s="258"/>
      <c r="AI237" s="259" t="s">
        <v>24</v>
      </c>
      <c r="AJ237" s="260"/>
      <c r="AK237" s="260"/>
      <c r="AL237" s="260"/>
      <c r="AM237" s="260"/>
      <c r="AN237" s="260"/>
      <c r="AO237" s="260"/>
      <c r="AP237" s="260"/>
      <c r="AQ237" s="260"/>
      <c r="AR237" s="260"/>
      <c r="AS237" s="260"/>
      <c r="AT237" s="260"/>
      <c r="AU237" s="261"/>
      <c r="AV237" s="262" t="s">
        <v>25</v>
      </c>
      <c r="AW237" s="263"/>
      <c r="AX237" s="263"/>
      <c r="AY237" s="265"/>
    </row>
    <row r="238" spans="2:51" ht="24.75" customHeight="1">
      <c r="B238" s="308"/>
      <c r="C238" s="309"/>
      <c r="D238" s="309"/>
      <c r="E238" s="309"/>
      <c r="F238" s="309"/>
      <c r="G238" s="310"/>
      <c r="H238" s="1954" t="s">
        <v>328</v>
      </c>
      <c r="I238" s="1955"/>
      <c r="J238" s="1955"/>
      <c r="K238" s="1955"/>
      <c r="L238" s="1956"/>
      <c r="M238" s="1748" t="s">
        <v>329</v>
      </c>
      <c r="N238" s="1943"/>
      <c r="O238" s="1943"/>
      <c r="P238" s="1943"/>
      <c r="Q238" s="1943"/>
      <c r="R238" s="1943"/>
      <c r="S238" s="1943"/>
      <c r="T238" s="1943"/>
      <c r="U238" s="1943"/>
      <c r="V238" s="1943"/>
      <c r="W238" s="1943"/>
      <c r="X238" s="1943"/>
      <c r="Y238" s="1944"/>
      <c r="Z238" s="1907">
        <v>68.099999999999994</v>
      </c>
      <c r="AA238" s="1908"/>
      <c r="AB238" s="1908"/>
      <c r="AC238" s="1909"/>
      <c r="AD238" s="1760" t="s">
        <v>135</v>
      </c>
      <c r="AE238" s="349"/>
      <c r="AF238" s="349"/>
      <c r="AG238" s="349"/>
      <c r="AH238" s="350"/>
      <c r="AI238" s="1748" t="s">
        <v>330</v>
      </c>
      <c r="AJ238" s="1957"/>
      <c r="AK238" s="1957"/>
      <c r="AL238" s="1957"/>
      <c r="AM238" s="1957"/>
      <c r="AN238" s="1957"/>
      <c r="AO238" s="1957"/>
      <c r="AP238" s="1957"/>
      <c r="AQ238" s="1957"/>
      <c r="AR238" s="1957"/>
      <c r="AS238" s="1957"/>
      <c r="AT238" s="1957"/>
      <c r="AU238" s="1958"/>
      <c r="AV238" s="1907">
        <v>30</v>
      </c>
      <c r="AW238" s="1908"/>
      <c r="AX238" s="1908"/>
      <c r="AY238" s="1959"/>
    </row>
    <row r="239" spans="2:51" ht="24.75" customHeight="1">
      <c r="B239" s="308"/>
      <c r="C239" s="309"/>
      <c r="D239" s="309"/>
      <c r="E239" s="309"/>
      <c r="F239" s="309"/>
      <c r="G239" s="310"/>
      <c r="H239" s="649"/>
      <c r="I239" s="650"/>
      <c r="J239" s="650"/>
      <c r="K239" s="650"/>
      <c r="L239" s="651"/>
      <c r="M239" s="1945"/>
      <c r="N239" s="1946"/>
      <c r="O239" s="1946"/>
      <c r="P239" s="1946"/>
      <c r="Q239" s="1946"/>
      <c r="R239" s="1946"/>
      <c r="S239" s="1946"/>
      <c r="T239" s="1946"/>
      <c r="U239" s="1946"/>
      <c r="V239" s="1946"/>
      <c r="W239" s="1946"/>
      <c r="X239" s="1946"/>
      <c r="Y239" s="1947"/>
      <c r="Z239" s="1948"/>
      <c r="AA239" s="1949"/>
      <c r="AB239" s="1949"/>
      <c r="AC239" s="1950"/>
      <c r="AD239" s="1741"/>
      <c r="AE239" s="359"/>
      <c r="AF239" s="359"/>
      <c r="AG239" s="359"/>
      <c r="AH239" s="360"/>
      <c r="AI239" s="1945"/>
      <c r="AJ239" s="1946"/>
      <c r="AK239" s="1946"/>
      <c r="AL239" s="1946"/>
      <c r="AM239" s="1946"/>
      <c r="AN239" s="1946"/>
      <c r="AO239" s="1946"/>
      <c r="AP239" s="1946"/>
      <c r="AQ239" s="1946"/>
      <c r="AR239" s="1946"/>
      <c r="AS239" s="1946"/>
      <c r="AT239" s="1946"/>
      <c r="AU239" s="1947"/>
      <c r="AV239" s="1948"/>
      <c r="AW239" s="1949"/>
      <c r="AX239" s="1949"/>
      <c r="AY239" s="1960"/>
    </row>
    <row r="240" spans="2:51" ht="24.75" customHeight="1">
      <c r="B240" s="308"/>
      <c r="C240" s="309"/>
      <c r="D240" s="309"/>
      <c r="E240" s="309"/>
      <c r="F240" s="309"/>
      <c r="G240" s="310"/>
      <c r="H240" s="233" t="s">
        <v>586</v>
      </c>
      <c r="I240" s="234"/>
      <c r="J240" s="234"/>
      <c r="K240" s="234"/>
      <c r="L240" s="235"/>
      <c r="M240" s="236" t="s">
        <v>587</v>
      </c>
      <c r="N240" s="237"/>
      <c r="O240" s="237"/>
      <c r="P240" s="237"/>
      <c r="Q240" s="237"/>
      <c r="R240" s="237"/>
      <c r="S240" s="237"/>
      <c r="T240" s="237"/>
      <c r="U240" s="237"/>
      <c r="V240" s="237"/>
      <c r="W240" s="237"/>
      <c r="X240" s="237"/>
      <c r="Y240" s="238"/>
      <c r="Z240" s="239">
        <v>12</v>
      </c>
      <c r="AA240" s="240"/>
      <c r="AB240" s="240"/>
      <c r="AC240" s="242"/>
      <c r="AD240" s="233"/>
      <c r="AE240" s="234"/>
      <c r="AF240" s="234"/>
      <c r="AG240" s="234"/>
      <c r="AH240" s="235"/>
      <c r="AI240" s="236"/>
      <c r="AJ240" s="237"/>
      <c r="AK240" s="237"/>
      <c r="AL240" s="237"/>
      <c r="AM240" s="237"/>
      <c r="AN240" s="237"/>
      <c r="AO240" s="237"/>
      <c r="AP240" s="237"/>
      <c r="AQ240" s="237"/>
      <c r="AR240" s="237"/>
      <c r="AS240" s="237"/>
      <c r="AT240" s="237"/>
      <c r="AU240" s="238"/>
      <c r="AV240" s="239"/>
      <c r="AW240" s="240"/>
      <c r="AX240" s="240"/>
      <c r="AY240" s="241"/>
    </row>
    <row r="241" spans="2:51" ht="24.75" customHeight="1">
      <c r="B241" s="308"/>
      <c r="C241" s="309"/>
      <c r="D241" s="309"/>
      <c r="E241" s="309"/>
      <c r="F241" s="309"/>
      <c r="G241" s="310"/>
      <c r="H241" s="233"/>
      <c r="I241" s="234"/>
      <c r="J241" s="234"/>
      <c r="K241" s="234"/>
      <c r="L241" s="235"/>
      <c r="M241" s="236"/>
      <c r="N241" s="237"/>
      <c r="O241" s="237"/>
      <c r="P241" s="237"/>
      <c r="Q241" s="237"/>
      <c r="R241" s="237"/>
      <c r="S241" s="237"/>
      <c r="T241" s="237"/>
      <c r="U241" s="237"/>
      <c r="V241" s="237"/>
      <c r="W241" s="237"/>
      <c r="X241" s="237"/>
      <c r="Y241" s="238"/>
      <c r="Z241" s="239"/>
      <c r="AA241" s="240"/>
      <c r="AB241" s="240"/>
      <c r="AC241" s="242"/>
      <c r="AD241" s="233"/>
      <c r="AE241" s="234"/>
      <c r="AF241" s="234"/>
      <c r="AG241" s="234"/>
      <c r="AH241" s="235"/>
      <c r="AI241" s="236"/>
      <c r="AJ241" s="237"/>
      <c r="AK241" s="237"/>
      <c r="AL241" s="237"/>
      <c r="AM241" s="237"/>
      <c r="AN241" s="237"/>
      <c r="AO241" s="237"/>
      <c r="AP241" s="237"/>
      <c r="AQ241" s="237"/>
      <c r="AR241" s="237"/>
      <c r="AS241" s="237"/>
      <c r="AT241" s="237"/>
      <c r="AU241" s="238"/>
      <c r="AV241" s="239"/>
      <c r="AW241" s="240"/>
      <c r="AX241" s="240"/>
      <c r="AY241" s="241"/>
    </row>
    <row r="242" spans="2:51" ht="24.75" customHeight="1">
      <c r="B242" s="308"/>
      <c r="C242" s="309"/>
      <c r="D242" s="309"/>
      <c r="E242" s="309"/>
      <c r="F242" s="309"/>
      <c r="G242" s="310"/>
      <c r="H242" s="233"/>
      <c r="I242" s="234"/>
      <c r="J242" s="234"/>
      <c r="K242" s="234"/>
      <c r="L242" s="235"/>
      <c r="M242" s="236"/>
      <c r="N242" s="237"/>
      <c r="O242" s="237"/>
      <c r="P242" s="237"/>
      <c r="Q242" s="237"/>
      <c r="R242" s="237"/>
      <c r="S242" s="237"/>
      <c r="T242" s="237"/>
      <c r="U242" s="237"/>
      <c r="V242" s="237"/>
      <c r="W242" s="237"/>
      <c r="X242" s="237"/>
      <c r="Y242" s="238"/>
      <c r="Z242" s="239"/>
      <c r="AA242" s="240"/>
      <c r="AB242" s="240"/>
      <c r="AC242" s="240"/>
      <c r="AD242" s="233"/>
      <c r="AE242" s="234"/>
      <c r="AF242" s="234"/>
      <c r="AG242" s="234"/>
      <c r="AH242" s="235"/>
      <c r="AI242" s="236"/>
      <c r="AJ242" s="237"/>
      <c r="AK242" s="237"/>
      <c r="AL242" s="237"/>
      <c r="AM242" s="237"/>
      <c r="AN242" s="237"/>
      <c r="AO242" s="237"/>
      <c r="AP242" s="237"/>
      <c r="AQ242" s="237"/>
      <c r="AR242" s="237"/>
      <c r="AS242" s="237"/>
      <c r="AT242" s="237"/>
      <c r="AU242" s="238"/>
      <c r="AV242" s="239"/>
      <c r="AW242" s="240"/>
      <c r="AX242" s="240"/>
      <c r="AY242" s="241"/>
    </row>
    <row r="243" spans="2:51" ht="24.75" customHeight="1">
      <c r="B243" s="308"/>
      <c r="C243" s="309"/>
      <c r="D243" s="309"/>
      <c r="E243" s="309"/>
      <c r="F243" s="309"/>
      <c r="G243" s="310"/>
      <c r="H243" s="233"/>
      <c r="I243" s="234"/>
      <c r="J243" s="234"/>
      <c r="K243" s="234"/>
      <c r="L243" s="235"/>
      <c r="M243" s="236"/>
      <c r="N243" s="237"/>
      <c r="O243" s="237"/>
      <c r="P243" s="237"/>
      <c r="Q243" s="237"/>
      <c r="R243" s="237"/>
      <c r="S243" s="237"/>
      <c r="T243" s="237"/>
      <c r="U243" s="237"/>
      <c r="V243" s="237"/>
      <c r="W243" s="237"/>
      <c r="X243" s="237"/>
      <c r="Y243" s="238"/>
      <c r="Z243" s="239"/>
      <c r="AA243" s="240"/>
      <c r="AB243" s="240"/>
      <c r="AC243" s="240"/>
      <c r="AD243" s="233"/>
      <c r="AE243" s="234"/>
      <c r="AF243" s="234"/>
      <c r="AG243" s="234"/>
      <c r="AH243" s="235"/>
      <c r="AI243" s="236"/>
      <c r="AJ243" s="237"/>
      <c r="AK243" s="237"/>
      <c r="AL243" s="237"/>
      <c r="AM243" s="237"/>
      <c r="AN243" s="237"/>
      <c r="AO243" s="237"/>
      <c r="AP243" s="237"/>
      <c r="AQ243" s="237"/>
      <c r="AR243" s="237"/>
      <c r="AS243" s="237"/>
      <c r="AT243" s="237"/>
      <c r="AU243" s="238"/>
      <c r="AV243" s="239"/>
      <c r="AW243" s="240"/>
      <c r="AX243" s="240"/>
      <c r="AY243" s="241"/>
    </row>
    <row r="244" spans="2:51" ht="24.75" customHeight="1">
      <c r="B244" s="308"/>
      <c r="C244" s="309"/>
      <c r="D244" s="309"/>
      <c r="E244" s="309"/>
      <c r="F244" s="309"/>
      <c r="G244" s="310"/>
      <c r="H244" s="233"/>
      <c r="I244" s="234"/>
      <c r="J244" s="234"/>
      <c r="K244" s="234"/>
      <c r="L244" s="235"/>
      <c r="M244" s="236"/>
      <c r="N244" s="237"/>
      <c r="O244" s="237"/>
      <c r="P244" s="237"/>
      <c r="Q244" s="237"/>
      <c r="R244" s="237"/>
      <c r="S244" s="237"/>
      <c r="T244" s="237"/>
      <c r="U244" s="237"/>
      <c r="V244" s="237"/>
      <c r="W244" s="237"/>
      <c r="X244" s="237"/>
      <c r="Y244" s="238"/>
      <c r="Z244" s="239"/>
      <c r="AA244" s="240"/>
      <c r="AB244" s="240"/>
      <c r="AC244" s="240"/>
      <c r="AD244" s="233"/>
      <c r="AE244" s="234"/>
      <c r="AF244" s="234"/>
      <c r="AG244" s="234"/>
      <c r="AH244" s="235"/>
      <c r="AI244" s="236"/>
      <c r="AJ244" s="237"/>
      <c r="AK244" s="237"/>
      <c r="AL244" s="237"/>
      <c r="AM244" s="237"/>
      <c r="AN244" s="237"/>
      <c r="AO244" s="237"/>
      <c r="AP244" s="237"/>
      <c r="AQ244" s="237"/>
      <c r="AR244" s="237"/>
      <c r="AS244" s="237"/>
      <c r="AT244" s="237"/>
      <c r="AU244" s="238"/>
      <c r="AV244" s="239"/>
      <c r="AW244" s="240"/>
      <c r="AX244" s="240"/>
      <c r="AY244" s="241"/>
    </row>
    <row r="245" spans="2:51" ht="24.75" customHeight="1">
      <c r="B245" s="308"/>
      <c r="C245" s="309"/>
      <c r="D245" s="309"/>
      <c r="E245" s="309"/>
      <c r="F245" s="309"/>
      <c r="G245" s="310"/>
      <c r="H245" s="224"/>
      <c r="I245" s="225"/>
      <c r="J245" s="225"/>
      <c r="K245" s="225"/>
      <c r="L245" s="226"/>
      <c r="M245" s="227"/>
      <c r="N245" s="228"/>
      <c r="O245" s="228"/>
      <c r="P245" s="228"/>
      <c r="Q245" s="228"/>
      <c r="R245" s="228"/>
      <c r="S245" s="228"/>
      <c r="T245" s="228"/>
      <c r="U245" s="228"/>
      <c r="V245" s="228"/>
      <c r="W245" s="228"/>
      <c r="X245" s="228"/>
      <c r="Y245" s="229"/>
      <c r="Z245" s="230"/>
      <c r="AA245" s="231"/>
      <c r="AB245" s="231"/>
      <c r="AC245" s="231"/>
      <c r="AD245" s="224"/>
      <c r="AE245" s="225"/>
      <c r="AF245" s="225"/>
      <c r="AG245" s="225"/>
      <c r="AH245" s="226"/>
      <c r="AI245" s="227"/>
      <c r="AJ245" s="228"/>
      <c r="AK245" s="228"/>
      <c r="AL245" s="228"/>
      <c r="AM245" s="228"/>
      <c r="AN245" s="228"/>
      <c r="AO245" s="228"/>
      <c r="AP245" s="228"/>
      <c r="AQ245" s="228"/>
      <c r="AR245" s="228"/>
      <c r="AS245" s="228"/>
      <c r="AT245" s="228"/>
      <c r="AU245" s="229"/>
      <c r="AV245" s="230"/>
      <c r="AW245" s="231"/>
      <c r="AX245" s="231"/>
      <c r="AY245" s="232"/>
    </row>
    <row r="246" spans="2:51" ht="24.75" customHeight="1">
      <c r="B246" s="308"/>
      <c r="C246" s="309"/>
      <c r="D246" s="309"/>
      <c r="E246" s="309"/>
      <c r="F246" s="309"/>
      <c r="G246" s="310"/>
      <c r="H246" s="266" t="s">
        <v>26</v>
      </c>
      <c r="I246" s="267"/>
      <c r="J246" s="267"/>
      <c r="K246" s="267"/>
      <c r="L246" s="267"/>
      <c r="M246" s="268"/>
      <c r="N246" s="269"/>
      <c r="O246" s="269"/>
      <c r="P246" s="269"/>
      <c r="Q246" s="269"/>
      <c r="R246" s="269"/>
      <c r="S246" s="269"/>
      <c r="T246" s="269"/>
      <c r="U246" s="269"/>
      <c r="V246" s="269"/>
      <c r="W246" s="269"/>
      <c r="X246" s="269"/>
      <c r="Y246" s="270"/>
      <c r="Z246" s="271">
        <f>SUM(Z238:AC245)</f>
        <v>80.099999999999994</v>
      </c>
      <c r="AA246" s="272"/>
      <c r="AB246" s="272"/>
      <c r="AC246" s="273"/>
      <c r="AD246" s="266" t="s">
        <v>26</v>
      </c>
      <c r="AE246" s="267"/>
      <c r="AF246" s="267"/>
      <c r="AG246" s="267"/>
      <c r="AH246" s="267"/>
      <c r="AI246" s="268"/>
      <c r="AJ246" s="269"/>
      <c r="AK246" s="269"/>
      <c r="AL246" s="269"/>
      <c r="AM246" s="269"/>
      <c r="AN246" s="269"/>
      <c r="AO246" s="269"/>
      <c r="AP246" s="269"/>
      <c r="AQ246" s="269"/>
      <c r="AR246" s="269"/>
      <c r="AS246" s="269"/>
      <c r="AT246" s="269"/>
      <c r="AU246" s="270"/>
      <c r="AV246" s="271">
        <f>SUM(AV238:AY245)</f>
        <v>30</v>
      </c>
      <c r="AW246" s="272"/>
      <c r="AX246" s="272"/>
      <c r="AY246" s="274"/>
    </row>
    <row r="247" spans="2:51" ht="24.75" customHeight="1">
      <c r="B247" s="308"/>
      <c r="C247" s="309"/>
      <c r="D247" s="309"/>
      <c r="E247" s="309"/>
      <c r="F247" s="309"/>
      <c r="G247" s="310"/>
      <c r="H247" s="253" t="s">
        <v>588</v>
      </c>
      <c r="I247" s="254"/>
      <c r="J247" s="254"/>
      <c r="K247" s="254"/>
      <c r="L247" s="254"/>
      <c r="M247" s="254"/>
      <c r="N247" s="254"/>
      <c r="O247" s="254"/>
      <c r="P247" s="254"/>
      <c r="Q247" s="254"/>
      <c r="R247" s="254"/>
      <c r="S247" s="254"/>
      <c r="T247" s="254"/>
      <c r="U247" s="254"/>
      <c r="V247" s="254"/>
      <c r="W247" s="254"/>
      <c r="X247" s="254"/>
      <c r="Y247" s="254"/>
      <c r="Z247" s="254"/>
      <c r="AA247" s="254"/>
      <c r="AB247" s="254"/>
      <c r="AC247" s="255"/>
      <c r="AD247" s="253" t="s">
        <v>332</v>
      </c>
      <c r="AE247" s="254"/>
      <c r="AF247" s="254"/>
      <c r="AG247" s="254"/>
      <c r="AH247" s="254"/>
      <c r="AI247" s="254"/>
      <c r="AJ247" s="254"/>
      <c r="AK247" s="254"/>
      <c r="AL247" s="254"/>
      <c r="AM247" s="254"/>
      <c r="AN247" s="254"/>
      <c r="AO247" s="254"/>
      <c r="AP247" s="254"/>
      <c r="AQ247" s="254"/>
      <c r="AR247" s="254"/>
      <c r="AS247" s="254"/>
      <c r="AT247" s="254"/>
      <c r="AU247" s="254"/>
      <c r="AV247" s="254"/>
      <c r="AW247" s="254"/>
      <c r="AX247" s="254"/>
      <c r="AY247" s="256"/>
    </row>
    <row r="248" spans="2:51" ht="24.75" customHeight="1">
      <c r="B248" s="308"/>
      <c r="C248" s="309"/>
      <c r="D248" s="309"/>
      <c r="E248" s="309"/>
      <c r="F248" s="309"/>
      <c r="G248" s="310"/>
      <c r="H248" s="257" t="s">
        <v>23</v>
      </c>
      <c r="I248" s="258"/>
      <c r="J248" s="258"/>
      <c r="K248" s="258"/>
      <c r="L248" s="258"/>
      <c r="M248" s="259" t="s">
        <v>24</v>
      </c>
      <c r="N248" s="260"/>
      <c r="O248" s="260"/>
      <c r="P248" s="260"/>
      <c r="Q248" s="260"/>
      <c r="R248" s="260"/>
      <c r="S248" s="260"/>
      <c r="T248" s="260"/>
      <c r="U248" s="260"/>
      <c r="V248" s="260"/>
      <c r="W248" s="260"/>
      <c r="X248" s="260"/>
      <c r="Y248" s="261"/>
      <c r="Z248" s="262" t="s">
        <v>25</v>
      </c>
      <c r="AA248" s="263"/>
      <c r="AB248" s="263"/>
      <c r="AC248" s="264"/>
      <c r="AD248" s="257" t="s">
        <v>23</v>
      </c>
      <c r="AE248" s="258"/>
      <c r="AF248" s="258"/>
      <c r="AG248" s="258"/>
      <c r="AH248" s="258"/>
      <c r="AI248" s="259" t="s">
        <v>24</v>
      </c>
      <c r="AJ248" s="260"/>
      <c r="AK248" s="260"/>
      <c r="AL248" s="260"/>
      <c r="AM248" s="260"/>
      <c r="AN248" s="260"/>
      <c r="AO248" s="260"/>
      <c r="AP248" s="260"/>
      <c r="AQ248" s="260"/>
      <c r="AR248" s="260"/>
      <c r="AS248" s="260"/>
      <c r="AT248" s="260"/>
      <c r="AU248" s="261"/>
      <c r="AV248" s="262" t="s">
        <v>25</v>
      </c>
      <c r="AW248" s="263"/>
      <c r="AX248" s="263"/>
      <c r="AY248" s="265"/>
    </row>
    <row r="249" spans="2:51" ht="24.75" customHeight="1">
      <c r="B249" s="308"/>
      <c r="C249" s="309"/>
      <c r="D249" s="309"/>
      <c r="E249" s="309"/>
      <c r="F249" s="309"/>
      <c r="G249" s="310"/>
      <c r="H249" s="243"/>
      <c r="I249" s="244"/>
      <c r="J249" s="244"/>
      <c r="K249" s="244"/>
      <c r="L249" s="245"/>
      <c r="M249" s="246"/>
      <c r="N249" s="286"/>
      <c r="O249" s="286"/>
      <c r="P249" s="286"/>
      <c r="Q249" s="286"/>
      <c r="R249" s="286"/>
      <c r="S249" s="286"/>
      <c r="T249" s="286"/>
      <c r="U249" s="286"/>
      <c r="V249" s="286"/>
      <c r="W249" s="286"/>
      <c r="X249" s="286"/>
      <c r="Y249" s="287"/>
      <c r="Z249" s="249"/>
      <c r="AA249" s="250"/>
      <c r="AB249" s="250"/>
      <c r="AC249" s="527"/>
      <c r="AD249" s="1760" t="s">
        <v>135</v>
      </c>
      <c r="AE249" s="349"/>
      <c r="AF249" s="349"/>
      <c r="AG249" s="349"/>
      <c r="AH249" s="350"/>
      <c r="AI249" s="1748" t="s">
        <v>333</v>
      </c>
      <c r="AJ249" s="1957"/>
      <c r="AK249" s="1957"/>
      <c r="AL249" s="1957"/>
      <c r="AM249" s="1957"/>
      <c r="AN249" s="1957"/>
      <c r="AO249" s="1957"/>
      <c r="AP249" s="1957"/>
      <c r="AQ249" s="1957"/>
      <c r="AR249" s="1957"/>
      <c r="AS249" s="1957"/>
      <c r="AT249" s="1957"/>
      <c r="AU249" s="1958"/>
      <c r="AV249" s="1907">
        <v>5.5</v>
      </c>
      <c r="AW249" s="1908"/>
      <c r="AX249" s="1908"/>
      <c r="AY249" s="1959"/>
    </row>
    <row r="250" spans="2:51" ht="24.75" customHeight="1">
      <c r="B250" s="308"/>
      <c r="C250" s="309"/>
      <c r="D250" s="309"/>
      <c r="E250" s="309"/>
      <c r="F250" s="309"/>
      <c r="G250" s="310"/>
      <c r="H250" s="233"/>
      <c r="I250" s="234"/>
      <c r="J250" s="234"/>
      <c r="K250" s="234"/>
      <c r="L250" s="235"/>
      <c r="M250" s="236"/>
      <c r="N250" s="1951"/>
      <c r="O250" s="1951"/>
      <c r="P250" s="1951"/>
      <c r="Q250" s="1951"/>
      <c r="R250" s="1951"/>
      <c r="S250" s="1951"/>
      <c r="T250" s="1951"/>
      <c r="U250" s="1951"/>
      <c r="V250" s="1951"/>
      <c r="W250" s="1951"/>
      <c r="X250" s="1951"/>
      <c r="Y250" s="1952"/>
      <c r="Z250" s="239"/>
      <c r="AA250" s="240"/>
      <c r="AB250" s="240"/>
      <c r="AC250" s="1953"/>
      <c r="AD250" s="1741"/>
      <c r="AE250" s="359"/>
      <c r="AF250" s="359"/>
      <c r="AG250" s="359"/>
      <c r="AH250" s="360"/>
      <c r="AI250" s="1945"/>
      <c r="AJ250" s="1946"/>
      <c r="AK250" s="1946"/>
      <c r="AL250" s="1946"/>
      <c r="AM250" s="1946"/>
      <c r="AN250" s="1946"/>
      <c r="AO250" s="1946"/>
      <c r="AP250" s="1946"/>
      <c r="AQ250" s="1946"/>
      <c r="AR250" s="1946"/>
      <c r="AS250" s="1946"/>
      <c r="AT250" s="1946"/>
      <c r="AU250" s="1947"/>
      <c r="AV250" s="1948"/>
      <c r="AW250" s="1949"/>
      <c r="AX250" s="1949"/>
      <c r="AY250" s="1960"/>
    </row>
    <row r="251" spans="2:51" ht="24.75" customHeight="1">
      <c r="B251" s="308"/>
      <c r="C251" s="309"/>
      <c r="D251" s="309"/>
      <c r="E251" s="309"/>
      <c r="F251" s="309"/>
      <c r="G251" s="310"/>
      <c r="H251" s="233"/>
      <c r="I251" s="234"/>
      <c r="J251" s="234"/>
      <c r="K251" s="234"/>
      <c r="L251" s="235"/>
      <c r="M251" s="236"/>
      <c r="N251" s="237"/>
      <c r="O251" s="237"/>
      <c r="P251" s="237"/>
      <c r="Q251" s="237"/>
      <c r="R251" s="237"/>
      <c r="S251" s="237"/>
      <c r="T251" s="237"/>
      <c r="U251" s="237"/>
      <c r="V251" s="237"/>
      <c r="W251" s="237"/>
      <c r="X251" s="237"/>
      <c r="Y251" s="238"/>
      <c r="Z251" s="239"/>
      <c r="AA251" s="240"/>
      <c r="AB251" s="240"/>
      <c r="AC251" s="242"/>
      <c r="AD251" s="233"/>
      <c r="AE251" s="234"/>
      <c r="AF251" s="234"/>
      <c r="AG251" s="234"/>
      <c r="AH251" s="235"/>
      <c r="AI251" s="236"/>
      <c r="AJ251" s="237"/>
      <c r="AK251" s="237"/>
      <c r="AL251" s="237"/>
      <c r="AM251" s="237"/>
      <c r="AN251" s="237"/>
      <c r="AO251" s="237"/>
      <c r="AP251" s="237"/>
      <c r="AQ251" s="237"/>
      <c r="AR251" s="237"/>
      <c r="AS251" s="237"/>
      <c r="AT251" s="237"/>
      <c r="AU251" s="238"/>
      <c r="AV251" s="239"/>
      <c r="AW251" s="240"/>
      <c r="AX251" s="240"/>
      <c r="AY251" s="241"/>
    </row>
    <row r="252" spans="2:51" ht="24.75" customHeight="1">
      <c r="B252" s="308"/>
      <c r="C252" s="309"/>
      <c r="D252" s="309"/>
      <c r="E252" s="309"/>
      <c r="F252" s="309"/>
      <c r="G252" s="310"/>
      <c r="H252" s="233"/>
      <c r="I252" s="234"/>
      <c r="J252" s="234"/>
      <c r="K252" s="234"/>
      <c r="L252" s="235"/>
      <c r="M252" s="236"/>
      <c r="N252" s="237"/>
      <c r="O252" s="237"/>
      <c r="P252" s="237"/>
      <c r="Q252" s="237"/>
      <c r="R252" s="237"/>
      <c r="S252" s="237"/>
      <c r="T252" s="237"/>
      <c r="U252" s="237"/>
      <c r="V252" s="237"/>
      <c r="W252" s="237"/>
      <c r="X252" s="237"/>
      <c r="Y252" s="238"/>
      <c r="Z252" s="239"/>
      <c r="AA252" s="240"/>
      <c r="AB252" s="240"/>
      <c r="AC252" s="242"/>
      <c r="AD252" s="233"/>
      <c r="AE252" s="234"/>
      <c r="AF252" s="234"/>
      <c r="AG252" s="234"/>
      <c r="AH252" s="235"/>
      <c r="AI252" s="236"/>
      <c r="AJ252" s="237"/>
      <c r="AK252" s="237"/>
      <c r="AL252" s="237"/>
      <c r="AM252" s="237"/>
      <c r="AN252" s="237"/>
      <c r="AO252" s="237"/>
      <c r="AP252" s="237"/>
      <c r="AQ252" s="237"/>
      <c r="AR252" s="237"/>
      <c r="AS252" s="237"/>
      <c r="AT252" s="237"/>
      <c r="AU252" s="238"/>
      <c r="AV252" s="239"/>
      <c r="AW252" s="240"/>
      <c r="AX252" s="240"/>
      <c r="AY252" s="241"/>
    </row>
    <row r="253" spans="2:51" ht="24.75" customHeight="1">
      <c r="B253" s="308"/>
      <c r="C253" s="309"/>
      <c r="D253" s="309"/>
      <c r="E253" s="309"/>
      <c r="F253" s="309"/>
      <c r="G253" s="310"/>
      <c r="H253" s="233"/>
      <c r="I253" s="234"/>
      <c r="J253" s="234"/>
      <c r="K253" s="234"/>
      <c r="L253" s="235"/>
      <c r="M253" s="236"/>
      <c r="N253" s="237"/>
      <c r="O253" s="237"/>
      <c r="P253" s="237"/>
      <c r="Q253" s="237"/>
      <c r="R253" s="237"/>
      <c r="S253" s="237"/>
      <c r="T253" s="237"/>
      <c r="U253" s="237"/>
      <c r="V253" s="237"/>
      <c r="W253" s="237"/>
      <c r="X253" s="237"/>
      <c r="Y253" s="238"/>
      <c r="Z253" s="239"/>
      <c r="AA253" s="240"/>
      <c r="AB253" s="240"/>
      <c r="AC253" s="240"/>
      <c r="AD253" s="233"/>
      <c r="AE253" s="234"/>
      <c r="AF253" s="234"/>
      <c r="AG253" s="234"/>
      <c r="AH253" s="235"/>
      <c r="AI253" s="236"/>
      <c r="AJ253" s="237"/>
      <c r="AK253" s="237"/>
      <c r="AL253" s="237"/>
      <c r="AM253" s="237"/>
      <c r="AN253" s="237"/>
      <c r="AO253" s="237"/>
      <c r="AP253" s="237"/>
      <c r="AQ253" s="237"/>
      <c r="AR253" s="237"/>
      <c r="AS253" s="237"/>
      <c r="AT253" s="237"/>
      <c r="AU253" s="238"/>
      <c r="AV253" s="239"/>
      <c r="AW253" s="240"/>
      <c r="AX253" s="240"/>
      <c r="AY253" s="241"/>
    </row>
    <row r="254" spans="2:51" ht="24.75" customHeight="1">
      <c r="B254" s="308"/>
      <c r="C254" s="309"/>
      <c r="D254" s="309"/>
      <c r="E254" s="309"/>
      <c r="F254" s="309"/>
      <c r="G254" s="310"/>
      <c r="H254" s="233"/>
      <c r="I254" s="234"/>
      <c r="J254" s="234"/>
      <c r="K254" s="234"/>
      <c r="L254" s="235"/>
      <c r="M254" s="236"/>
      <c r="N254" s="237"/>
      <c r="O254" s="237"/>
      <c r="P254" s="237"/>
      <c r="Q254" s="237"/>
      <c r="R254" s="237"/>
      <c r="S254" s="237"/>
      <c r="T254" s="237"/>
      <c r="U254" s="237"/>
      <c r="V254" s="237"/>
      <c r="W254" s="237"/>
      <c r="X254" s="237"/>
      <c r="Y254" s="238"/>
      <c r="Z254" s="239"/>
      <c r="AA254" s="240"/>
      <c r="AB254" s="240"/>
      <c r="AC254" s="240"/>
      <c r="AD254" s="233"/>
      <c r="AE254" s="234"/>
      <c r="AF254" s="234"/>
      <c r="AG254" s="234"/>
      <c r="AH254" s="235"/>
      <c r="AI254" s="236"/>
      <c r="AJ254" s="237"/>
      <c r="AK254" s="237"/>
      <c r="AL254" s="237"/>
      <c r="AM254" s="237"/>
      <c r="AN254" s="237"/>
      <c r="AO254" s="237"/>
      <c r="AP254" s="237"/>
      <c r="AQ254" s="237"/>
      <c r="AR254" s="237"/>
      <c r="AS254" s="237"/>
      <c r="AT254" s="237"/>
      <c r="AU254" s="238"/>
      <c r="AV254" s="239"/>
      <c r="AW254" s="240"/>
      <c r="AX254" s="240"/>
      <c r="AY254" s="241"/>
    </row>
    <row r="255" spans="2:51" ht="24.75" customHeight="1">
      <c r="B255" s="308"/>
      <c r="C255" s="309"/>
      <c r="D255" s="309"/>
      <c r="E255" s="309"/>
      <c r="F255" s="309"/>
      <c r="G255" s="310"/>
      <c r="H255" s="233"/>
      <c r="I255" s="234"/>
      <c r="J255" s="234"/>
      <c r="K255" s="234"/>
      <c r="L255" s="235"/>
      <c r="M255" s="236"/>
      <c r="N255" s="237"/>
      <c r="O255" s="237"/>
      <c r="P255" s="237"/>
      <c r="Q255" s="237"/>
      <c r="R255" s="237"/>
      <c r="S255" s="237"/>
      <c r="T255" s="237"/>
      <c r="U255" s="237"/>
      <c r="V255" s="237"/>
      <c r="W255" s="237"/>
      <c r="X255" s="237"/>
      <c r="Y255" s="238"/>
      <c r="Z255" s="239"/>
      <c r="AA255" s="240"/>
      <c r="AB255" s="240"/>
      <c r="AC255" s="240"/>
      <c r="AD255" s="233"/>
      <c r="AE255" s="234"/>
      <c r="AF255" s="234"/>
      <c r="AG255" s="234"/>
      <c r="AH255" s="235"/>
      <c r="AI255" s="236"/>
      <c r="AJ255" s="237"/>
      <c r="AK255" s="237"/>
      <c r="AL255" s="237"/>
      <c r="AM255" s="237"/>
      <c r="AN255" s="237"/>
      <c r="AO255" s="237"/>
      <c r="AP255" s="237"/>
      <c r="AQ255" s="237"/>
      <c r="AR255" s="237"/>
      <c r="AS255" s="237"/>
      <c r="AT255" s="237"/>
      <c r="AU255" s="238"/>
      <c r="AV255" s="239"/>
      <c r="AW255" s="240"/>
      <c r="AX255" s="240"/>
      <c r="AY255" s="241"/>
    </row>
    <row r="256" spans="2:51" ht="24.75" customHeight="1">
      <c r="B256" s="308"/>
      <c r="C256" s="309"/>
      <c r="D256" s="309"/>
      <c r="E256" s="309"/>
      <c r="F256" s="309"/>
      <c r="G256" s="310"/>
      <c r="H256" s="224"/>
      <c r="I256" s="225"/>
      <c r="J256" s="225"/>
      <c r="K256" s="225"/>
      <c r="L256" s="226"/>
      <c r="M256" s="227"/>
      <c r="N256" s="228"/>
      <c r="O256" s="228"/>
      <c r="P256" s="228"/>
      <c r="Q256" s="228"/>
      <c r="R256" s="228"/>
      <c r="S256" s="228"/>
      <c r="T256" s="228"/>
      <c r="U256" s="228"/>
      <c r="V256" s="228"/>
      <c r="W256" s="228"/>
      <c r="X256" s="228"/>
      <c r="Y256" s="229"/>
      <c r="Z256" s="230"/>
      <c r="AA256" s="231"/>
      <c r="AB256" s="231"/>
      <c r="AC256" s="231"/>
      <c r="AD256" s="224"/>
      <c r="AE256" s="225"/>
      <c r="AF256" s="225"/>
      <c r="AG256" s="225"/>
      <c r="AH256" s="226"/>
      <c r="AI256" s="227"/>
      <c r="AJ256" s="228"/>
      <c r="AK256" s="228"/>
      <c r="AL256" s="228"/>
      <c r="AM256" s="228"/>
      <c r="AN256" s="228"/>
      <c r="AO256" s="228"/>
      <c r="AP256" s="228"/>
      <c r="AQ256" s="228"/>
      <c r="AR256" s="228"/>
      <c r="AS256" s="228"/>
      <c r="AT256" s="228"/>
      <c r="AU256" s="229"/>
      <c r="AV256" s="230"/>
      <c r="AW256" s="231"/>
      <c r="AX256" s="231"/>
      <c r="AY256" s="232"/>
    </row>
    <row r="257" spans="2:51" ht="24.75" customHeight="1">
      <c r="B257" s="308"/>
      <c r="C257" s="309"/>
      <c r="D257" s="309"/>
      <c r="E257" s="309"/>
      <c r="F257" s="309"/>
      <c r="G257" s="310"/>
      <c r="H257" s="266" t="s">
        <v>26</v>
      </c>
      <c r="I257" s="267"/>
      <c r="J257" s="267"/>
      <c r="K257" s="267"/>
      <c r="L257" s="267"/>
      <c r="M257" s="268"/>
      <c r="N257" s="269"/>
      <c r="O257" s="269"/>
      <c r="P257" s="269"/>
      <c r="Q257" s="269"/>
      <c r="R257" s="269"/>
      <c r="S257" s="269"/>
      <c r="T257" s="269"/>
      <c r="U257" s="269"/>
      <c r="V257" s="269"/>
      <c r="W257" s="269"/>
      <c r="X257" s="269"/>
      <c r="Y257" s="270"/>
      <c r="Z257" s="271">
        <f>SUM(Z249:AC256)</f>
        <v>0</v>
      </c>
      <c r="AA257" s="272"/>
      <c r="AB257" s="272"/>
      <c r="AC257" s="273"/>
      <c r="AD257" s="266" t="s">
        <v>26</v>
      </c>
      <c r="AE257" s="267"/>
      <c r="AF257" s="267"/>
      <c r="AG257" s="267"/>
      <c r="AH257" s="267"/>
      <c r="AI257" s="268"/>
      <c r="AJ257" s="269"/>
      <c r="AK257" s="269"/>
      <c r="AL257" s="269"/>
      <c r="AM257" s="269"/>
      <c r="AN257" s="269"/>
      <c r="AO257" s="269"/>
      <c r="AP257" s="269"/>
      <c r="AQ257" s="269"/>
      <c r="AR257" s="269"/>
      <c r="AS257" s="269"/>
      <c r="AT257" s="269"/>
      <c r="AU257" s="270"/>
      <c r="AV257" s="271">
        <f>SUM(AV249:AY256)</f>
        <v>5.5</v>
      </c>
      <c r="AW257" s="272"/>
      <c r="AX257" s="272"/>
      <c r="AY257" s="274"/>
    </row>
    <row r="258" spans="2:51" ht="24.75" customHeight="1">
      <c r="B258" s="308"/>
      <c r="C258" s="309"/>
      <c r="D258" s="309"/>
      <c r="E258" s="309"/>
      <c r="F258" s="309"/>
      <c r="G258" s="310"/>
      <c r="H258" s="253" t="s">
        <v>518</v>
      </c>
      <c r="I258" s="254"/>
      <c r="J258" s="254"/>
      <c r="K258" s="254"/>
      <c r="L258" s="254"/>
      <c r="M258" s="254"/>
      <c r="N258" s="254"/>
      <c r="O258" s="254"/>
      <c r="P258" s="254"/>
      <c r="Q258" s="254"/>
      <c r="R258" s="254"/>
      <c r="S258" s="254"/>
      <c r="T258" s="254"/>
      <c r="U258" s="254"/>
      <c r="V258" s="254"/>
      <c r="W258" s="254"/>
      <c r="X258" s="254"/>
      <c r="Y258" s="254"/>
      <c r="Z258" s="254"/>
      <c r="AA258" s="254"/>
      <c r="AB258" s="254"/>
      <c r="AC258" s="255"/>
      <c r="AD258" s="253" t="s">
        <v>589</v>
      </c>
      <c r="AE258" s="254"/>
      <c r="AF258" s="254"/>
      <c r="AG258" s="254"/>
      <c r="AH258" s="254"/>
      <c r="AI258" s="254"/>
      <c r="AJ258" s="254"/>
      <c r="AK258" s="254"/>
      <c r="AL258" s="254"/>
      <c r="AM258" s="254"/>
      <c r="AN258" s="254"/>
      <c r="AO258" s="254"/>
      <c r="AP258" s="254"/>
      <c r="AQ258" s="254"/>
      <c r="AR258" s="254"/>
      <c r="AS258" s="254"/>
      <c r="AT258" s="254"/>
      <c r="AU258" s="254"/>
      <c r="AV258" s="254"/>
      <c r="AW258" s="254"/>
      <c r="AX258" s="254"/>
      <c r="AY258" s="256"/>
    </row>
    <row r="259" spans="2:51" ht="24.75" customHeight="1">
      <c r="B259" s="308"/>
      <c r="C259" s="309"/>
      <c r="D259" s="309"/>
      <c r="E259" s="309"/>
      <c r="F259" s="309"/>
      <c r="G259" s="310"/>
      <c r="H259" s="257" t="s">
        <v>23</v>
      </c>
      <c r="I259" s="258"/>
      <c r="J259" s="258"/>
      <c r="K259" s="258"/>
      <c r="L259" s="258"/>
      <c r="M259" s="259" t="s">
        <v>24</v>
      </c>
      <c r="N259" s="260"/>
      <c r="O259" s="260"/>
      <c r="P259" s="260"/>
      <c r="Q259" s="260"/>
      <c r="R259" s="260"/>
      <c r="S259" s="260"/>
      <c r="T259" s="260"/>
      <c r="U259" s="260"/>
      <c r="V259" s="260"/>
      <c r="W259" s="260"/>
      <c r="X259" s="260"/>
      <c r="Y259" s="261"/>
      <c r="Z259" s="262" t="s">
        <v>25</v>
      </c>
      <c r="AA259" s="263"/>
      <c r="AB259" s="263"/>
      <c r="AC259" s="264"/>
      <c r="AD259" s="257" t="s">
        <v>23</v>
      </c>
      <c r="AE259" s="258"/>
      <c r="AF259" s="258"/>
      <c r="AG259" s="258"/>
      <c r="AH259" s="258"/>
      <c r="AI259" s="259" t="s">
        <v>24</v>
      </c>
      <c r="AJ259" s="260"/>
      <c r="AK259" s="260"/>
      <c r="AL259" s="260"/>
      <c r="AM259" s="260"/>
      <c r="AN259" s="260"/>
      <c r="AO259" s="260"/>
      <c r="AP259" s="260"/>
      <c r="AQ259" s="260"/>
      <c r="AR259" s="260"/>
      <c r="AS259" s="260"/>
      <c r="AT259" s="260"/>
      <c r="AU259" s="261"/>
      <c r="AV259" s="262" t="s">
        <v>25</v>
      </c>
      <c r="AW259" s="263"/>
      <c r="AX259" s="263"/>
      <c r="AY259" s="265"/>
    </row>
    <row r="260" spans="2:51" ht="24.75" customHeight="1">
      <c r="B260" s="308"/>
      <c r="C260" s="309"/>
      <c r="D260" s="309"/>
      <c r="E260" s="309"/>
      <c r="F260" s="309"/>
      <c r="G260" s="310"/>
      <c r="H260" s="1954" t="s">
        <v>328</v>
      </c>
      <c r="I260" s="1955"/>
      <c r="J260" s="1955"/>
      <c r="K260" s="1955"/>
      <c r="L260" s="1956"/>
      <c r="M260" s="1748" t="s">
        <v>334</v>
      </c>
      <c r="N260" s="1957"/>
      <c r="O260" s="1957"/>
      <c r="P260" s="1957"/>
      <c r="Q260" s="1957"/>
      <c r="R260" s="1957"/>
      <c r="S260" s="1957"/>
      <c r="T260" s="1957"/>
      <c r="U260" s="1957"/>
      <c r="V260" s="1957"/>
      <c r="W260" s="1957"/>
      <c r="X260" s="1957"/>
      <c r="Y260" s="1958"/>
      <c r="Z260" s="1907">
        <v>10</v>
      </c>
      <c r="AA260" s="1908"/>
      <c r="AB260" s="1908"/>
      <c r="AC260" s="1959"/>
      <c r="AD260" s="1760"/>
      <c r="AE260" s="349"/>
      <c r="AF260" s="349"/>
      <c r="AG260" s="349"/>
      <c r="AH260" s="350"/>
      <c r="AI260" s="246"/>
      <c r="AJ260" s="286"/>
      <c r="AK260" s="286"/>
      <c r="AL260" s="286"/>
      <c r="AM260" s="286"/>
      <c r="AN260" s="286"/>
      <c r="AO260" s="286"/>
      <c r="AP260" s="286"/>
      <c r="AQ260" s="286"/>
      <c r="AR260" s="286"/>
      <c r="AS260" s="286"/>
      <c r="AT260" s="286"/>
      <c r="AU260" s="287"/>
      <c r="AV260" s="249"/>
      <c r="AW260" s="250"/>
      <c r="AX260" s="250"/>
      <c r="AY260" s="527"/>
    </row>
    <row r="261" spans="2:51" ht="24.75" customHeight="1">
      <c r="B261" s="308"/>
      <c r="C261" s="309"/>
      <c r="D261" s="309"/>
      <c r="E261" s="309"/>
      <c r="F261" s="309"/>
      <c r="G261" s="310"/>
      <c r="H261" s="649"/>
      <c r="I261" s="650"/>
      <c r="J261" s="650"/>
      <c r="K261" s="650"/>
      <c r="L261" s="651"/>
      <c r="M261" s="1945"/>
      <c r="N261" s="1946"/>
      <c r="O261" s="1946"/>
      <c r="P261" s="1946"/>
      <c r="Q261" s="1946"/>
      <c r="R261" s="1946"/>
      <c r="S261" s="1946"/>
      <c r="T261" s="1946"/>
      <c r="U261" s="1946"/>
      <c r="V261" s="1946"/>
      <c r="W261" s="1946"/>
      <c r="X261" s="1946"/>
      <c r="Y261" s="1947"/>
      <c r="Z261" s="1948"/>
      <c r="AA261" s="1949"/>
      <c r="AB261" s="1949"/>
      <c r="AC261" s="1960"/>
      <c r="AD261" s="1741"/>
      <c r="AE261" s="359"/>
      <c r="AF261" s="359"/>
      <c r="AG261" s="359"/>
      <c r="AH261" s="360"/>
      <c r="AI261" s="236"/>
      <c r="AJ261" s="1951"/>
      <c r="AK261" s="1951"/>
      <c r="AL261" s="1951"/>
      <c r="AM261" s="1951"/>
      <c r="AN261" s="1951"/>
      <c r="AO261" s="1951"/>
      <c r="AP261" s="1951"/>
      <c r="AQ261" s="1951"/>
      <c r="AR261" s="1951"/>
      <c r="AS261" s="1951"/>
      <c r="AT261" s="1951"/>
      <c r="AU261" s="1952"/>
      <c r="AV261" s="239"/>
      <c r="AW261" s="240"/>
      <c r="AX261" s="240"/>
      <c r="AY261" s="1953"/>
    </row>
    <row r="262" spans="2:51" ht="24.75" customHeight="1">
      <c r="B262" s="308"/>
      <c r="C262" s="309"/>
      <c r="D262" s="309"/>
      <c r="E262" s="309"/>
      <c r="F262" s="309"/>
      <c r="G262" s="310"/>
      <c r="H262" s="233" t="s">
        <v>586</v>
      </c>
      <c r="I262" s="234"/>
      <c r="J262" s="234"/>
      <c r="K262" s="234"/>
      <c r="L262" s="235"/>
      <c r="M262" s="1961" t="s">
        <v>586</v>
      </c>
      <c r="N262" s="234"/>
      <c r="O262" s="234"/>
      <c r="P262" s="234"/>
      <c r="Q262" s="234"/>
      <c r="R262" s="234"/>
      <c r="S262" s="234"/>
      <c r="T262" s="234"/>
      <c r="U262" s="234"/>
      <c r="V262" s="234"/>
      <c r="W262" s="234"/>
      <c r="X262" s="234"/>
      <c r="Y262" s="235"/>
      <c r="Z262" s="239">
        <v>10</v>
      </c>
      <c r="AA262" s="240"/>
      <c r="AB262" s="240"/>
      <c r="AC262" s="242"/>
      <c r="AD262" s="233"/>
      <c r="AE262" s="234"/>
      <c r="AF262" s="234"/>
      <c r="AG262" s="234"/>
      <c r="AH262" s="235"/>
      <c r="AI262" s="236"/>
      <c r="AJ262" s="237"/>
      <c r="AK262" s="237"/>
      <c r="AL262" s="237"/>
      <c r="AM262" s="237"/>
      <c r="AN262" s="237"/>
      <c r="AO262" s="237"/>
      <c r="AP262" s="237"/>
      <c r="AQ262" s="237"/>
      <c r="AR262" s="237"/>
      <c r="AS262" s="237"/>
      <c r="AT262" s="237"/>
      <c r="AU262" s="238"/>
      <c r="AV262" s="239"/>
      <c r="AW262" s="240"/>
      <c r="AX262" s="240"/>
      <c r="AY262" s="241"/>
    </row>
    <row r="263" spans="2:51" ht="24.75" customHeight="1">
      <c r="B263" s="308"/>
      <c r="C263" s="309"/>
      <c r="D263" s="309"/>
      <c r="E263" s="309"/>
      <c r="F263" s="309"/>
      <c r="G263" s="310"/>
      <c r="H263" s="233"/>
      <c r="I263" s="234"/>
      <c r="J263" s="234"/>
      <c r="K263" s="234"/>
      <c r="L263" s="235"/>
      <c r="M263" s="236"/>
      <c r="N263" s="237"/>
      <c r="O263" s="237"/>
      <c r="P263" s="237"/>
      <c r="Q263" s="237"/>
      <c r="R263" s="237"/>
      <c r="S263" s="237"/>
      <c r="T263" s="237"/>
      <c r="U263" s="237"/>
      <c r="V263" s="237"/>
      <c r="W263" s="237"/>
      <c r="X263" s="237"/>
      <c r="Y263" s="238"/>
      <c r="Z263" s="239"/>
      <c r="AA263" s="240"/>
      <c r="AB263" s="240"/>
      <c r="AC263" s="242"/>
      <c r="AD263" s="233"/>
      <c r="AE263" s="234"/>
      <c r="AF263" s="234"/>
      <c r="AG263" s="234"/>
      <c r="AH263" s="235"/>
      <c r="AI263" s="236"/>
      <c r="AJ263" s="237"/>
      <c r="AK263" s="237"/>
      <c r="AL263" s="237"/>
      <c r="AM263" s="237"/>
      <c r="AN263" s="237"/>
      <c r="AO263" s="237"/>
      <c r="AP263" s="237"/>
      <c r="AQ263" s="237"/>
      <c r="AR263" s="237"/>
      <c r="AS263" s="237"/>
      <c r="AT263" s="237"/>
      <c r="AU263" s="238"/>
      <c r="AV263" s="239"/>
      <c r="AW263" s="240"/>
      <c r="AX263" s="240"/>
      <c r="AY263" s="241"/>
    </row>
    <row r="264" spans="2:51" ht="24.75" customHeight="1">
      <c r="B264" s="308"/>
      <c r="C264" s="309"/>
      <c r="D264" s="309"/>
      <c r="E264" s="309"/>
      <c r="F264" s="309"/>
      <c r="G264" s="310"/>
      <c r="H264" s="233"/>
      <c r="I264" s="234"/>
      <c r="J264" s="234"/>
      <c r="K264" s="234"/>
      <c r="L264" s="235"/>
      <c r="M264" s="236"/>
      <c r="N264" s="237"/>
      <c r="O264" s="237"/>
      <c r="P264" s="237"/>
      <c r="Q264" s="237"/>
      <c r="R264" s="237"/>
      <c r="S264" s="237"/>
      <c r="T264" s="237"/>
      <c r="U264" s="237"/>
      <c r="V264" s="237"/>
      <c r="W264" s="237"/>
      <c r="X264" s="237"/>
      <c r="Y264" s="238"/>
      <c r="Z264" s="239"/>
      <c r="AA264" s="240"/>
      <c r="AB264" s="240"/>
      <c r="AC264" s="240"/>
      <c r="AD264" s="233"/>
      <c r="AE264" s="234"/>
      <c r="AF264" s="234"/>
      <c r="AG264" s="234"/>
      <c r="AH264" s="235"/>
      <c r="AI264" s="236"/>
      <c r="AJ264" s="237"/>
      <c r="AK264" s="237"/>
      <c r="AL264" s="237"/>
      <c r="AM264" s="237"/>
      <c r="AN264" s="237"/>
      <c r="AO264" s="237"/>
      <c r="AP264" s="237"/>
      <c r="AQ264" s="237"/>
      <c r="AR264" s="237"/>
      <c r="AS264" s="237"/>
      <c r="AT264" s="237"/>
      <c r="AU264" s="238"/>
      <c r="AV264" s="239"/>
      <c r="AW264" s="240"/>
      <c r="AX264" s="240"/>
      <c r="AY264" s="241"/>
    </row>
    <row r="265" spans="2:51" ht="24.75" customHeight="1">
      <c r="B265" s="308"/>
      <c r="C265" s="309"/>
      <c r="D265" s="309"/>
      <c r="E265" s="309"/>
      <c r="F265" s="309"/>
      <c r="G265" s="310"/>
      <c r="H265" s="233"/>
      <c r="I265" s="234"/>
      <c r="J265" s="234"/>
      <c r="K265" s="234"/>
      <c r="L265" s="235"/>
      <c r="M265" s="236"/>
      <c r="N265" s="237"/>
      <c r="O265" s="237"/>
      <c r="P265" s="237"/>
      <c r="Q265" s="237"/>
      <c r="R265" s="237"/>
      <c r="S265" s="237"/>
      <c r="T265" s="237"/>
      <c r="U265" s="237"/>
      <c r="V265" s="237"/>
      <c r="W265" s="237"/>
      <c r="X265" s="237"/>
      <c r="Y265" s="238"/>
      <c r="Z265" s="239"/>
      <c r="AA265" s="240"/>
      <c r="AB265" s="240"/>
      <c r="AC265" s="240"/>
      <c r="AD265" s="233"/>
      <c r="AE265" s="234"/>
      <c r="AF265" s="234"/>
      <c r="AG265" s="234"/>
      <c r="AH265" s="235"/>
      <c r="AI265" s="236"/>
      <c r="AJ265" s="237"/>
      <c r="AK265" s="237"/>
      <c r="AL265" s="237"/>
      <c r="AM265" s="237"/>
      <c r="AN265" s="237"/>
      <c r="AO265" s="237"/>
      <c r="AP265" s="237"/>
      <c r="AQ265" s="237"/>
      <c r="AR265" s="237"/>
      <c r="AS265" s="237"/>
      <c r="AT265" s="237"/>
      <c r="AU265" s="238"/>
      <c r="AV265" s="239"/>
      <c r="AW265" s="240"/>
      <c r="AX265" s="240"/>
      <c r="AY265" s="241"/>
    </row>
    <row r="266" spans="2:51" ht="24.75" customHeight="1">
      <c r="B266" s="308"/>
      <c r="C266" s="309"/>
      <c r="D266" s="309"/>
      <c r="E266" s="309"/>
      <c r="F266" s="309"/>
      <c r="G266" s="310"/>
      <c r="H266" s="233"/>
      <c r="I266" s="234"/>
      <c r="J266" s="234"/>
      <c r="K266" s="234"/>
      <c r="L266" s="235"/>
      <c r="M266" s="236"/>
      <c r="N266" s="237"/>
      <c r="O266" s="237"/>
      <c r="P266" s="237"/>
      <c r="Q266" s="237"/>
      <c r="R266" s="237"/>
      <c r="S266" s="237"/>
      <c r="T266" s="237"/>
      <c r="U266" s="237"/>
      <c r="V266" s="237"/>
      <c r="W266" s="237"/>
      <c r="X266" s="237"/>
      <c r="Y266" s="238"/>
      <c r="Z266" s="239"/>
      <c r="AA266" s="240"/>
      <c r="AB266" s="240"/>
      <c r="AC266" s="240"/>
      <c r="AD266" s="233"/>
      <c r="AE266" s="234"/>
      <c r="AF266" s="234"/>
      <c r="AG266" s="234"/>
      <c r="AH266" s="235"/>
      <c r="AI266" s="236"/>
      <c r="AJ266" s="237"/>
      <c r="AK266" s="237"/>
      <c r="AL266" s="237"/>
      <c r="AM266" s="237"/>
      <c r="AN266" s="237"/>
      <c r="AO266" s="237"/>
      <c r="AP266" s="237"/>
      <c r="AQ266" s="237"/>
      <c r="AR266" s="237"/>
      <c r="AS266" s="237"/>
      <c r="AT266" s="237"/>
      <c r="AU266" s="238"/>
      <c r="AV266" s="239"/>
      <c r="AW266" s="240"/>
      <c r="AX266" s="240"/>
      <c r="AY266" s="241"/>
    </row>
    <row r="267" spans="2:51" ht="24.75" customHeight="1">
      <c r="B267" s="308"/>
      <c r="C267" s="309"/>
      <c r="D267" s="309"/>
      <c r="E267" s="309"/>
      <c r="F267" s="309"/>
      <c r="G267" s="310"/>
      <c r="H267" s="224"/>
      <c r="I267" s="225"/>
      <c r="J267" s="225"/>
      <c r="K267" s="225"/>
      <c r="L267" s="226"/>
      <c r="M267" s="227"/>
      <c r="N267" s="228"/>
      <c r="O267" s="228"/>
      <c r="P267" s="228"/>
      <c r="Q267" s="228"/>
      <c r="R267" s="228"/>
      <c r="S267" s="228"/>
      <c r="T267" s="228"/>
      <c r="U267" s="228"/>
      <c r="V267" s="228"/>
      <c r="W267" s="228"/>
      <c r="X267" s="228"/>
      <c r="Y267" s="229"/>
      <c r="Z267" s="230"/>
      <c r="AA267" s="231"/>
      <c r="AB267" s="231"/>
      <c r="AC267" s="231"/>
      <c r="AD267" s="224"/>
      <c r="AE267" s="225"/>
      <c r="AF267" s="225"/>
      <c r="AG267" s="225"/>
      <c r="AH267" s="226"/>
      <c r="AI267" s="227"/>
      <c r="AJ267" s="228"/>
      <c r="AK267" s="228"/>
      <c r="AL267" s="228"/>
      <c r="AM267" s="228"/>
      <c r="AN267" s="228"/>
      <c r="AO267" s="228"/>
      <c r="AP267" s="228"/>
      <c r="AQ267" s="228"/>
      <c r="AR267" s="228"/>
      <c r="AS267" s="228"/>
      <c r="AT267" s="228"/>
      <c r="AU267" s="229"/>
      <c r="AV267" s="230"/>
      <c r="AW267" s="231"/>
      <c r="AX267" s="231"/>
      <c r="AY267" s="232"/>
    </row>
    <row r="268" spans="2:51" ht="24.75" customHeight="1" thickBot="1">
      <c r="B268" s="311"/>
      <c r="C268" s="312"/>
      <c r="D268" s="312"/>
      <c r="E268" s="312"/>
      <c r="F268" s="312"/>
      <c r="G268" s="313"/>
      <c r="H268" s="215" t="s">
        <v>26</v>
      </c>
      <c r="I268" s="216"/>
      <c r="J268" s="216"/>
      <c r="K268" s="216"/>
      <c r="L268" s="216"/>
      <c r="M268" s="217"/>
      <c r="N268" s="218"/>
      <c r="O268" s="218"/>
      <c r="P268" s="218"/>
      <c r="Q268" s="218"/>
      <c r="R268" s="218"/>
      <c r="S268" s="218"/>
      <c r="T268" s="218"/>
      <c r="U268" s="218"/>
      <c r="V268" s="218"/>
      <c r="W268" s="218"/>
      <c r="X268" s="218"/>
      <c r="Y268" s="219"/>
      <c r="Z268" s="220">
        <f>SUM(Z260:AC267)</f>
        <v>20</v>
      </c>
      <c r="AA268" s="221"/>
      <c r="AB268" s="221"/>
      <c r="AC268" s="222"/>
      <c r="AD268" s="215" t="s">
        <v>26</v>
      </c>
      <c r="AE268" s="216"/>
      <c r="AF268" s="216"/>
      <c r="AG268" s="216"/>
      <c r="AH268" s="216"/>
      <c r="AI268" s="217"/>
      <c r="AJ268" s="218"/>
      <c r="AK268" s="218"/>
      <c r="AL268" s="218"/>
      <c r="AM268" s="218"/>
      <c r="AN268" s="218"/>
      <c r="AO268" s="218"/>
      <c r="AP268" s="218"/>
      <c r="AQ268" s="218"/>
      <c r="AR268" s="218"/>
      <c r="AS268" s="218"/>
      <c r="AT268" s="218"/>
      <c r="AU268" s="219"/>
      <c r="AV268" s="220">
        <f>SUM(AV260:AY267)</f>
        <v>0</v>
      </c>
      <c r="AW268" s="221"/>
      <c r="AX268" s="221"/>
      <c r="AY268" s="223"/>
    </row>
    <row r="270" spans="2:51" ht="23.25" customHeight="1">
      <c r="B270" s="28" t="s">
        <v>100</v>
      </c>
      <c r="C270" s="28"/>
      <c r="D270" s="28"/>
      <c r="E270" s="50"/>
      <c r="F270" s="50"/>
      <c r="G270" s="307" t="s">
        <v>317</v>
      </c>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c r="AJ270" s="307"/>
      <c r="AK270" s="307"/>
      <c r="AL270" s="307"/>
      <c r="AM270" s="307"/>
      <c r="AN270" s="307"/>
      <c r="AO270" s="307"/>
      <c r="AP270" s="307"/>
      <c r="AQ270" s="307"/>
      <c r="AR270" s="307"/>
      <c r="AS270" s="307"/>
      <c r="AT270" s="307"/>
      <c r="AU270" s="307"/>
      <c r="AV270" s="307"/>
      <c r="AW270" s="307"/>
      <c r="AX270" s="307"/>
      <c r="AY270" s="50"/>
    </row>
    <row r="271" spans="2:51" ht="14.25">
      <c r="C271" s="20" t="s">
        <v>590</v>
      </c>
    </row>
    <row r="272" spans="2:51">
      <c r="C272" t="s">
        <v>591</v>
      </c>
    </row>
    <row r="273" spans="1:50" s="35" customFormat="1" ht="33.950000000000003" customHeight="1">
      <c r="B273" s="1962"/>
      <c r="C273" s="1962"/>
      <c r="D273" s="1968" t="s">
        <v>592</v>
      </c>
      <c r="E273" s="1968"/>
      <c r="F273" s="1968"/>
      <c r="G273" s="1968"/>
      <c r="H273" s="1968"/>
      <c r="I273" s="1968"/>
      <c r="J273" s="1968"/>
      <c r="K273" s="1968"/>
      <c r="L273" s="1968"/>
      <c r="M273" s="1968"/>
      <c r="N273" s="1965" t="s">
        <v>593</v>
      </c>
      <c r="O273" s="1966"/>
      <c r="P273" s="1966"/>
      <c r="Q273" s="1966"/>
      <c r="R273" s="1966"/>
      <c r="S273" s="1966"/>
      <c r="T273" s="1966"/>
      <c r="U273" s="1966"/>
      <c r="V273" s="1966"/>
      <c r="W273" s="1966"/>
      <c r="X273" s="1966"/>
      <c r="Y273" s="1966"/>
      <c r="Z273" s="1966"/>
      <c r="AA273" s="1966"/>
      <c r="AB273" s="1966"/>
      <c r="AC273" s="1966"/>
      <c r="AD273" s="1966"/>
      <c r="AE273" s="1966"/>
      <c r="AF273" s="1966"/>
      <c r="AG273" s="1966"/>
      <c r="AH273" s="1966"/>
      <c r="AI273" s="1966"/>
      <c r="AJ273" s="1966"/>
      <c r="AK273" s="1967"/>
      <c r="AL273" s="1969" t="s">
        <v>594</v>
      </c>
      <c r="AM273" s="1968"/>
      <c r="AN273" s="1968"/>
      <c r="AO273" s="1968"/>
      <c r="AP273" s="1968"/>
      <c r="AQ273" s="1968"/>
      <c r="AR273" s="1968" t="s">
        <v>27</v>
      </c>
      <c r="AS273" s="1968"/>
      <c r="AT273" s="1968"/>
      <c r="AU273" s="1968"/>
      <c r="AV273" s="1968" t="s">
        <v>28</v>
      </c>
      <c r="AW273" s="1968"/>
      <c r="AX273" s="1968"/>
    </row>
    <row r="274" spans="1:50" s="35" customFormat="1" ht="24.95" customHeight="1">
      <c r="B274" s="1962">
        <v>1</v>
      </c>
      <c r="C274" s="1962">
        <v>1</v>
      </c>
      <c r="D274" s="203" t="s">
        <v>335</v>
      </c>
      <c r="E274" s="203"/>
      <c r="F274" s="203"/>
      <c r="G274" s="203"/>
      <c r="H274" s="203"/>
      <c r="I274" s="203"/>
      <c r="J274" s="203"/>
      <c r="K274" s="203"/>
      <c r="L274" s="203"/>
      <c r="M274" s="203"/>
      <c r="N274" s="1912" t="s">
        <v>336</v>
      </c>
      <c r="O274" s="1913"/>
      <c r="P274" s="1913"/>
      <c r="Q274" s="1913"/>
      <c r="R274" s="1913"/>
      <c r="S274" s="1913"/>
      <c r="T274" s="1913"/>
      <c r="U274" s="1913"/>
      <c r="V274" s="1913"/>
      <c r="W274" s="1913"/>
      <c r="X274" s="1913"/>
      <c r="Y274" s="1913"/>
      <c r="Z274" s="1913"/>
      <c r="AA274" s="1913"/>
      <c r="AB274" s="1913"/>
      <c r="AC274" s="1913"/>
      <c r="AD274" s="1913"/>
      <c r="AE274" s="1913"/>
      <c r="AF274" s="1913"/>
      <c r="AG274" s="1913"/>
      <c r="AH274" s="1913"/>
      <c r="AI274" s="1913"/>
      <c r="AJ274" s="1913"/>
      <c r="AK274" s="1914"/>
      <c r="AL274" s="519">
        <v>3</v>
      </c>
      <c r="AM274" s="203"/>
      <c r="AN274" s="203"/>
      <c r="AO274" s="203"/>
      <c r="AP274" s="203"/>
      <c r="AQ274" s="203"/>
      <c r="AR274" s="1887" t="s">
        <v>224</v>
      </c>
      <c r="AS274" s="1887"/>
      <c r="AT274" s="1887"/>
      <c r="AU274" s="1887"/>
      <c r="AV274" s="203">
        <v>100</v>
      </c>
      <c r="AW274" s="203"/>
      <c r="AX274" s="203"/>
    </row>
    <row r="275" spans="1:50" s="35" customFormat="1"/>
    <row r="276" spans="1:50" s="35" customFormat="1" ht="23.25" hidden="1" customHeight="1">
      <c r="B276" s="35" t="s">
        <v>43</v>
      </c>
    </row>
    <row r="277" spans="1:50" s="35" customFormat="1" ht="36" hidden="1" customHeight="1">
      <c r="B277" s="52" t="s">
        <v>29</v>
      </c>
      <c r="C277" s="52"/>
      <c r="D277" s="52"/>
      <c r="E277" s="52"/>
      <c r="F277" s="52"/>
      <c r="G277" s="52"/>
      <c r="H277" s="52"/>
      <c r="I277" s="63"/>
      <c r="J277" s="63"/>
      <c r="K277" s="63"/>
      <c r="L277" s="63"/>
      <c r="M277" s="63"/>
      <c r="N277" s="63"/>
      <c r="O277" s="63"/>
      <c r="P277" s="63"/>
      <c r="Q277" s="63"/>
      <c r="R277" s="63"/>
      <c r="S277" s="63"/>
      <c r="T277" s="63"/>
      <c r="U277" s="63"/>
      <c r="V277" s="63"/>
      <c r="W277" s="63"/>
      <c r="X277" s="63"/>
      <c r="Y277" s="63"/>
    </row>
    <row r="278" spans="1:50" s="35" customFormat="1" ht="36" hidden="1" customHeight="1">
      <c r="B278" s="59" t="s">
        <v>41</v>
      </c>
      <c r="C278" s="54"/>
      <c r="D278" s="54"/>
      <c r="E278" s="54"/>
      <c r="F278" s="54"/>
      <c r="G278" s="54"/>
      <c r="H278" s="55"/>
      <c r="I278" s="1963" t="s">
        <v>595</v>
      </c>
      <c r="J278" s="1865"/>
      <c r="K278" s="1865"/>
      <c r="L278" s="1865"/>
      <c r="M278" s="1964"/>
      <c r="N278" s="1965" t="s">
        <v>30</v>
      </c>
      <c r="O278" s="1966"/>
      <c r="P278" s="1966"/>
      <c r="Q278" s="1966"/>
      <c r="R278" s="1966"/>
      <c r="S278" s="1966"/>
      <c r="T278" s="1967"/>
      <c r="U278" s="60" t="s">
        <v>595</v>
      </c>
      <c r="V278" s="61"/>
      <c r="W278" s="61"/>
      <c r="X278" s="61"/>
      <c r="Y278" s="62"/>
      <c r="Z278" s="1965" t="s">
        <v>31</v>
      </c>
      <c r="AA278" s="1966"/>
      <c r="AB278" s="1966"/>
      <c r="AC278" s="1966"/>
      <c r="AD278" s="1966"/>
      <c r="AE278" s="1966"/>
      <c r="AF278" s="1967"/>
      <c r="AG278" s="1963" t="s">
        <v>595</v>
      </c>
      <c r="AH278" s="1865"/>
      <c r="AI278" s="1865"/>
      <c r="AJ278" s="1865"/>
      <c r="AK278" s="1964"/>
      <c r="AL278" s="1965" t="s">
        <v>32</v>
      </c>
      <c r="AM278" s="1966"/>
      <c r="AN278" s="1966"/>
      <c r="AO278" s="1966"/>
      <c r="AP278" s="1966"/>
      <c r="AQ278" s="1966"/>
      <c r="AR278" s="1967"/>
      <c r="AS278" s="1963" t="s">
        <v>595</v>
      </c>
      <c r="AT278" s="1865"/>
      <c r="AU278" s="1865"/>
      <c r="AV278" s="1865"/>
      <c r="AW278" s="1964"/>
    </row>
    <row r="279" spans="1:50" s="35" customFormat="1" ht="36" hidden="1" customHeight="1">
      <c r="B279" s="53" t="s">
        <v>33</v>
      </c>
      <c r="C279" s="54"/>
      <c r="D279" s="54"/>
      <c r="E279" s="54"/>
      <c r="F279" s="54"/>
      <c r="G279" s="54"/>
      <c r="H279" s="55"/>
      <c r="I279" s="1973"/>
      <c r="J279" s="1974"/>
      <c r="K279" s="1974"/>
      <c r="L279" s="1974"/>
      <c r="M279" s="1975"/>
      <c r="N279" s="1965" t="s">
        <v>34</v>
      </c>
      <c r="O279" s="1966"/>
      <c r="P279" s="1966"/>
      <c r="Q279" s="1966"/>
      <c r="R279" s="1966"/>
      <c r="S279" s="1966"/>
      <c r="T279" s="1967"/>
      <c r="U279" s="56"/>
      <c r="V279" s="57"/>
      <c r="W279" s="57"/>
      <c r="X279" s="57"/>
      <c r="Y279" s="58"/>
      <c r="Z279" s="1965" t="s">
        <v>35</v>
      </c>
      <c r="AA279" s="1966"/>
      <c r="AB279" s="1966"/>
      <c r="AC279" s="1966"/>
      <c r="AD279" s="1966"/>
      <c r="AE279" s="1966"/>
      <c r="AF279" s="1967"/>
      <c r="AG279" s="1973"/>
      <c r="AH279" s="1974"/>
      <c r="AI279" s="1974"/>
      <c r="AJ279" s="1974"/>
      <c r="AK279" s="1975"/>
      <c r="AL279" s="1976" t="s">
        <v>36</v>
      </c>
      <c r="AM279" s="1966"/>
      <c r="AN279" s="1966"/>
      <c r="AO279" s="1966"/>
      <c r="AP279" s="1966"/>
      <c r="AQ279" s="1966"/>
      <c r="AR279" s="1967"/>
      <c r="AS279" s="1973"/>
      <c r="AT279" s="1974"/>
      <c r="AU279" s="1974"/>
      <c r="AV279" s="1974"/>
      <c r="AW279" s="1975"/>
    </row>
    <row r="280" spans="1:50" s="35" customFormat="1">
      <c r="C280" s="35" t="s">
        <v>596</v>
      </c>
    </row>
    <row r="281" spans="1:50" s="35" customFormat="1" ht="33.950000000000003" customHeight="1">
      <c r="B281" s="1962"/>
      <c r="C281" s="1962"/>
      <c r="D281" s="1968" t="s">
        <v>592</v>
      </c>
      <c r="E281" s="1968"/>
      <c r="F281" s="1968"/>
      <c r="G281" s="1968"/>
      <c r="H281" s="1968"/>
      <c r="I281" s="1968"/>
      <c r="J281" s="1968"/>
      <c r="K281" s="1968"/>
      <c r="L281" s="1968"/>
      <c r="M281" s="1968"/>
      <c r="N281" s="1965" t="s">
        <v>593</v>
      </c>
      <c r="O281" s="1966"/>
      <c r="P281" s="1966"/>
      <c r="Q281" s="1966"/>
      <c r="R281" s="1966"/>
      <c r="S281" s="1966"/>
      <c r="T281" s="1966"/>
      <c r="U281" s="1966"/>
      <c r="V281" s="1966"/>
      <c r="W281" s="1966"/>
      <c r="X281" s="1966"/>
      <c r="Y281" s="1966"/>
      <c r="Z281" s="1966"/>
      <c r="AA281" s="1966"/>
      <c r="AB281" s="1966"/>
      <c r="AC281" s="1966"/>
      <c r="AD281" s="1966"/>
      <c r="AE281" s="1966"/>
      <c r="AF281" s="1966"/>
      <c r="AG281" s="1966"/>
      <c r="AH281" s="1966"/>
      <c r="AI281" s="1966"/>
      <c r="AJ281" s="1966"/>
      <c r="AK281" s="1967"/>
      <c r="AL281" s="1969" t="s">
        <v>594</v>
      </c>
      <c r="AM281" s="1968"/>
      <c r="AN281" s="1968"/>
      <c r="AO281" s="1968"/>
      <c r="AP281" s="1968"/>
      <c r="AQ281" s="1968"/>
      <c r="AR281" s="1968" t="s">
        <v>27</v>
      </c>
      <c r="AS281" s="1968"/>
      <c r="AT281" s="1968"/>
      <c r="AU281" s="1968"/>
      <c r="AV281" s="1968" t="s">
        <v>28</v>
      </c>
      <c r="AW281" s="1968"/>
      <c r="AX281" s="1968"/>
    </row>
    <row r="282" spans="1:50" s="35" customFormat="1" ht="24.95" customHeight="1">
      <c r="B282" s="1962">
        <v>1</v>
      </c>
      <c r="C282" s="1962">
        <v>1</v>
      </c>
      <c r="D282" s="1970" t="s">
        <v>338</v>
      </c>
      <c r="E282" s="1971"/>
      <c r="F282" s="1971"/>
      <c r="G282" s="1971"/>
      <c r="H282" s="1971"/>
      <c r="I282" s="1971"/>
      <c r="J282" s="1971"/>
      <c r="K282" s="1971"/>
      <c r="L282" s="1971"/>
      <c r="M282" s="1972"/>
      <c r="N282" s="1912" t="s">
        <v>339</v>
      </c>
      <c r="O282" s="1913"/>
      <c r="P282" s="1913"/>
      <c r="Q282" s="1913"/>
      <c r="R282" s="1913"/>
      <c r="S282" s="1913"/>
      <c r="T282" s="1913"/>
      <c r="U282" s="1913"/>
      <c r="V282" s="1913"/>
      <c r="W282" s="1913"/>
      <c r="X282" s="1913"/>
      <c r="Y282" s="1913"/>
      <c r="Z282" s="1913"/>
      <c r="AA282" s="1913"/>
      <c r="AB282" s="1913"/>
      <c r="AC282" s="1913"/>
      <c r="AD282" s="1913"/>
      <c r="AE282" s="1913"/>
      <c r="AF282" s="1913"/>
      <c r="AG282" s="1913"/>
      <c r="AH282" s="1913"/>
      <c r="AI282" s="1913"/>
      <c r="AJ282" s="1913"/>
      <c r="AK282" s="1914"/>
      <c r="AL282" s="519">
        <v>68</v>
      </c>
      <c r="AM282" s="203"/>
      <c r="AN282" s="203"/>
      <c r="AO282" s="203"/>
      <c r="AP282" s="203"/>
      <c r="AQ282" s="203"/>
      <c r="AR282" s="1887">
        <v>1</v>
      </c>
      <c r="AS282" s="1887"/>
      <c r="AT282" s="1887"/>
      <c r="AU282" s="1887"/>
      <c r="AV282" s="203">
        <v>97.9</v>
      </c>
      <c r="AW282" s="203"/>
      <c r="AX282" s="203"/>
    </row>
    <row r="283" spans="1:50" s="35" customFormat="1" ht="24.95" customHeight="1">
      <c r="B283" s="1962">
        <v>2</v>
      </c>
      <c r="C283" s="1962">
        <v>1</v>
      </c>
      <c r="D283" s="203" t="s">
        <v>340</v>
      </c>
      <c r="E283" s="203"/>
      <c r="F283" s="203"/>
      <c r="G283" s="203"/>
      <c r="H283" s="203"/>
      <c r="I283" s="203"/>
      <c r="J283" s="203"/>
      <c r="K283" s="203"/>
      <c r="L283" s="203"/>
      <c r="M283" s="203"/>
      <c r="N283" s="1912" t="s">
        <v>341</v>
      </c>
      <c r="O283" s="1913"/>
      <c r="P283" s="1913"/>
      <c r="Q283" s="1913"/>
      <c r="R283" s="1913"/>
      <c r="S283" s="1913"/>
      <c r="T283" s="1913"/>
      <c r="U283" s="1913"/>
      <c r="V283" s="1913"/>
      <c r="W283" s="1913"/>
      <c r="X283" s="1913"/>
      <c r="Y283" s="1913"/>
      <c r="Z283" s="1913"/>
      <c r="AA283" s="1913"/>
      <c r="AB283" s="1913"/>
      <c r="AC283" s="1913"/>
      <c r="AD283" s="1913"/>
      <c r="AE283" s="1913"/>
      <c r="AF283" s="1913"/>
      <c r="AG283" s="1913"/>
      <c r="AH283" s="1913"/>
      <c r="AI283" s="1913"/>
      <c r="AJ283" s="1913"/>
      <c r="AK283" s="1914"/>
      <c r="AL283" s="519">
        <v>12</v>
      </c>
      <c r="AM283" s="203"/>
      <c r="AN283" s="203"/>
      <c r="AO283" s="203"/>
      <c r="AP283" s="203"/>
      <c r="AQ283" s="203"/>
      <c r="AR283" s="1887">
        <v>2</v>
      </c>
      <c r="AS283" s="1887"/>
      <c r="AT283" s="1887"/>
      <c r="AU283" s="1887"/>
      <c r="AV283" s="203">
        <v>61.5</v>
      </c>
      <c r="AW283" s="203"/>
      <c r="AX283" s="203"/>
    </row>
    <row r="284" spans="1:50" s="35" customFormat="1" ht="24.95" customHeight="1">
      <c r="B284" s="1962">
        <v>3</v>
      </c>
      <c r="C284" s="1962">
        <v>1</v>
      </c>
      <c r="D284" s="203" t="s">
        <v>342</v>
      </c>
      <c r="E284" s="203"/>
      <c r="F284" s="203"/>
      <c r="G284" s="203"/>
      <c r="H284" s="203"/>
      <c r="I284" s="203"/>
      <c r="J284" s="203"/>
      <c r="K284" s="203"/>
      <c r="L284" s="203"/>
      <c r="M284" s="203"/>
      <c r="N284" s="1912" t="s">
        <v>343</v>
      </c>
      <c r="O284" s="1913"/>
      <c r="P284" s="1913"/>
      <c r="Q284" s="1913"/>
      <c r="R284" s="1913"/>
      <c r="S284" s="1913"/>
      <c r="T284" s="1913"/>
      <c r="U284" s="1913"/>
      <c r="V284" s="1913"/>
      <c r="W284" s="1913"/>
      <c r="X284" s="1913"/>
      <c r="Y284" s="1913"/>
      <c r="Z284" s="1913"/>
      <c r="AA284" s="1913"/>
      <c r="AB284" s="1913"/>
      <c r="AC284" s="1913"/>
      <c r="AD284" s="1913"/>
      <c r="AE284" s="1913"/>
      <c r="AF284" s="1913"/>
      <c r="AG284" s="1913"/>
      <c r="AH284" s="1913"/>
      <c r="AI284" s="1913"/>
      <c r="AJ284" s="1913"/>
      <c r="AK284" s="1914"/>
      <c r="AL284" s="519">
        <v>0.8</v>
      </c>
      <c r="AM284" s="203"/>
      <c r="AN284" s="203"/>
      <c r="AO284" s="203"/>
      <c r="AP284" s="203"/>
      <c r="AQ284" s="203"/>
      <c r="AR284" s="1887" t="s">
        <v>344</v>
      </c>
      <c r="AS284" s="1887"/>
      <c r="AT284" s="1887"/>
      <c r="AU284" s="1887"/>
      <c r="AV284" s="1977" t="s">
        <v>597</v>
      </c>
      <c r="AW284" s="1978"/>
      <c r="AX284" s="1979"/>
    </row>
    <row r="285" spans="1:50">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row>
    <row r="286" spans="1:50">
      <c r="A286" s="35"/>
      <c r="B286" s="35"/>
      <c r="C286" s="35" t="s">
        <v>598</v>
      </c>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row>
    <row r="287" spans="1:50" ht="32.25" customHeight="1">
      <c r="A287" s="35"/>
      <c r="B287" s="1962"/>
      <c r="C287" s="1962"/>
      <c r="D287" s="1968" t="s">
        <v>599</v>
      </c>
      <c r="E287" s="1968"/>
      <c r="F287" s="1968"/>
      <c r="G287" s="1968"/>
      <c r="H287" s="1968"/>
      <c r="I287" s="1968"/>
      <c r="J287" s="1968"/>
      <c r="K287" s="1968"/>
      <c r="L287" s="1968"/>
      <c r="M287" s="1968"/>
      <c r="N287" s="1965" t="s">
        <v>600</v>
      </c>
      <c r="O287" s="1966"/>
      <c r="P287" s="1966"/>
      <c r="Q287" s="1966"/>
      <c r="R287" s="1966"/>
      <c r="S287" s="1966"/>
      <c r="T287" s="1966"/>
      <c r="U287" s="1966"/>
      <c r="V287" s="1966"/>
      <c r="W287" s="1966"/>
      <c r="X287" s="1966"/>
      <c r="Y287" s="1966"/>
      <c r="Z287" s="1966"/>
      <c r="AA287" s="1966"/>
      <c r="AB287" s="1966"/>
      <c r="AC287" s="1966"/>
      <c r="AD287" s="1966"/>
      <c r="AE287" s="1966"/>
      <c r="AF287" s="1966"/>
      <c r="AG287" s="1966"/>
      <c r="AH287" s="1966"/>
      <c r="AI287" s="1966"/>
      <c r="AJ287" s="1966"/>
      <c r="AK287" s="1967"/>
      <c r="AL287" s="1969" t="s">
        <v>601</v>
      </c>
      <c r="AM287" s="1968"/>
      <c r="AN287" s="1968"/>
      <c r="AO287" s="1968"/>
      <c r="AP287" s="1968"/>
      <c r="AQ287" s="1968"/>
      <c r="AR287" s="1968" t="s">
        <v>27</v>
      </c>
      <c r="AS287" s="1968"/>
      <c r="AT287" s="1968"/>
      <c r="AU287" s="1968"/>
      <c r="AV287" s="1968" t="s">
        <v>28</v>
      </c>
      <c r="AW287" s="1968"/>
      <c r="AX287" s="1968"/>
    </row>
    <row r="288" spans="1:50" ht="24.75" customHeight="1">
      <c r="A288" s="35"/>
      <c r="B288" s="1962">
        <v>1</v>
      </c>
      <c r="C288" s="1962">
        <v>1</v>
      </c>
      <c r="D288" s="203" t="s">
        <v>340</v>
      </c>
      <c r="E288" s="203"/>
      <c r="F288" s="203"/>
      <c r="G288" s="203"/>
      <c r="H288" s="203"/>
      <c r="I288" s="203"/>
      <c r="J288" s="203"/>
      <c r="K288" s="203"/>
      <c r="L288" s="203"/>
      <c r="M288" s="203"/>
      <c r="N288" s="1912" t="s">
        <v>345</v>
      </c>
      <c r="O288" s="1913"/>
      <c r="P288" s="1913"/>
      <c r="Q288" s="1913"/>
      <c r="R288" s="1913"/>
      <c r="S288" s="1913"/>
      <c r="T288" s="1913"/>
      <c r="U288" s="1913"/>
      <c r="V288" s="1913"/>
      <c r="W288" s="1913"/>
      <c r="X288" s="1913"/>
      <c r="Y288" s="1913"/>
      <c r="Z288" s="1913"/>
      <c r="AA288" s="1913"/>
      <c r="AB288" s="1913"/>
      <c r="AC288" s="1913"/>
      <c r="AD288" s="1913"/>
      <c r="AE288" s="1913"/>
      <c r="AF288" s="1913"/>
      <c r="AG288" s="1913"/>
      <c r="AH288" s="1913"/>
      <c r="AI288" s="1913"/>
      <c r="AJ288" s="1913"/>
      <c r="AK288" s="1914"/>
      <c r="AL288" s="519">
        <v>0.9</v>
      </c>
      <c r="AM288" s="203"/>
      <c r="AN288" s="203"/>
      <c r="AO288" s="203"/>
      <c r="AP288" s="203"/>
      <c r="AQ288" s="203"/>
      <c r="AR288" s="1977" t="s">
        <v>224</v>
      </c>
      <c r="AS288" s="1978"/>
      <c r="AT288" s="1978"/>
      <c r="AU288" s="1979"/>
      <c r="AV288" s="1977" t="s">
        <v>597</v>
      </c>
      <c r="AW288" s="1978"/>
      <c r="AX288" s="1979"/>
    </row>
    <row r="289" spans="1:50">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row>
    <row r="290" spans="1:50">
      <c r="A290" s="35"/>
      <c r="B290" s="35"/>
      <c r="C290" s="35" t="s">
        <v>602</v>
      </c>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row>
    <row r="291" spans="1:50" ht="33.75" customHeight="1">
      <c r="A291" s="35"/>
      <c r="B291" s="1962"/>
      <c r="C291" s="1962"/>
      <c r="D291" s="1968" t="s">
        <v>599</v>
      </c>
      <c r="E291" s="1968"/>
      <c r="F291" s="1968"/>
      <c r="G291" s="1968"/>
      <c r="H291" s="1968"/>
      <c r="I291" s="1968"/>
      <c r="J291" s="1968"/>
      <c r="K291" s="1968"/>
      <c r="L291" s="1968"/>
      <c r="M291" s="1968"/>
      <c r="N291" s="1965" t="s">
        <v>600</v>
      </c>
      <c r="O291" s="1966"/>
      <c r="P291" s="1966"/>
      <c r="Q291" s="1966"/>
      <c r="R291" s="1966"/>
      <c r="S291" s="1966"/>
      <c r="T291" s="1966"/>
      <c r="U291" s="1966"/>
      <c r="V291" s="1966"/>
      <c r="W291" s="1966"/>
      <c r="X291" s="1966"/>
      <c r="Y291" s="1966"/>
      <c r="Z291" s="1966"/>
      <c r="AA291" s="1966"/>
      <c r="AB291" s="1966"/>
      <c r="AC291" s="1966"/>
      <c r="AD291" s="1966"/>
      <c r="AE291" s="1966"/>
      <c r="AF291" s="1966"/>
      <c r="AG291" s="1966"/>
      <c r="AH291" s="1966"/>
      <c r="AI291" s="1966"/>
      <c r="AJ291" s="1966"/>
      <c r="AK291" s="1967"/>
      <c r="AL291" s="1969" t="s">
        <v>601</v>
      </c>
      <c r="AM291" s="1968"/>
      <c r="AN291" s="1968"/>
      <c r="AO291" s="1968"/>
      <c r="AP291" s="1968"/>
      <c r="AQ291" s="1968"/>
      <c r="AR291" s="1968" t="s">
        <v>27</v>
      </c>
      <c r="AS291" s="1968"/>
      <c r="AT291" s="1968"/>
      <c r="AU291" s="1968"/>
      <c r="AV291" s="1968" t="s">
        <v>28</v>
      </c>
      <c r="AW291" s="1968"/>
      <c r="AX291" s="1968"/>
    </row>
    <row r="292" spans="1:50" ht="24.75" customHeight="1">
      <c r="A292" s="35"/>
      <c r="B292" s="1962">
        <v>1</v>
      </c>
      <c r="C292" s="1962">
        <v>1</v>
      </c>
      <c r="D292" s="203" t="s">
        <v>338</v>
      </c>
      <c r="E292" s="203"/>
      <c r="F292" s="203"/>
      <c r="G292" s="203"/>
      <c r="H292" s="203"/>
      <c r="I292" s="203"/>
      <c r="J292" s="203"/>
      <c r="K292" s="203"/>
      <c r="L292" s="203"/>
      <c r="M292" s="203"/>
      <c r="N292" s="1912" t="s">
        <v>346</v>
      </c>
      <c r="O292" s="1913"/>
      <c r="P292" s="1913"/>
      <c r="Q292" s="1913"/>
      <c r="R292" s="1913"/>
      <c r="S292" s="1913"/>
      <c r="T292" s="1913"/>
      <c r="U292" s="1913"/>
      <c r="V292" s="1913"/>
      <c r="W292" s="1913"/>
      <c r="X292" s="1913"/>
      <c r="Y292" s="1913"/>
      <c r="Z292" s="1913"/>
      <c r="AA292" s="1913"/>
      <c r="AB292" s="1913"/>
      <c r="AC292" s="1913"/>
      <c r="AD292" s="1913"/>
      <c r="AE292" s="1913"/>
      <c r="AF292" s="1913"/>
      <c r="AG292" s="1913"/>
      <c r="AH292" s="1913"/>
      <c r="AI292" s="1913"/>
      <c r="AJ292" s="1913"/>
      <c r="AK292" s="1914"/>
      <c r="AL292" s="519">
        <v>10</v>
      </c>
      <c r="AM292" s="203"/>
      <c r="AN292" s="203"/>
      <c r="AO292" s="203"/>
      <c r="AP292" s="203"/>
      <c r="AQ292" s="203"/>
      <c r="AR292" s="1981" t="s">
        <v>347</v>
      </c>
      <c r="AS292" s="1978"/>
      <c r="AT292" s="1978"/>
      <c r="AU292" s="1979"/>
      <c r="AV292" s="1981" t="s">
        <v>603</v>
      </c>
      <c r="AW292" s="1978"/>
      <c r="AX292" s="1979"/>
    </row>
    <row r="293" spans="1:50" ht="24.75" customHeight="1">
      <c r="A293" s="35"/>
      <c r="B293" s="1982">
        <v>2</v>
      </c>
      <c r="C293" s="1983"/>
      <c r="D293" s="203" t="s">
        <v>342</v>
      </c>
      <c r="E293" s="203"/>
      <c r="F293" s="203"/>
      <c r="G293" s="203"/>
      <c r="H293" s="203"/>
      <c r="I293" s="203"/>
      <c r="J293" s="203"/>
      <c r="K293" s="203"/>
      <c r="L293" s="203"/>
      <c r="M293" s="203"/>
      <c r="N293" s="1912" t="s">
        <v>348</v>
      </c>
      <c r="O293" s="1913"/>
      <c r="P293" s="1913"/>
      <c r="Q293" s="1913"/>
      <c r="R293" s="1913"/>
      <c r="S293" s="1913"/>
      <c r="T293" s="1913"/>
      <c r="U293" s="1913"/>
      <c r="V293" s="1913"/>
      <c r="W293" s="1913"/>
      <c r="X293" s="1913"/>
      <c r="Y293" s="1913"/>
      <c r="Z293" s="1913"/>
      <c r="AA293" s="1913"/>
      <c r="AB293" s="1913"/>
      <c r="AC293" s="1913"/>
      <c r="AD293" s="1913"/>
      <c r="AE293" s="1913"/>
      <c r="AF293" s="1913"/>
      <c r="AG293" s="1913"/>
      <c r="AH293" s="1913"/>
      <c r="AI293" s="1913"/>
      <c r="AJ293" s="1913"/>
      <c r="AK293" s="1914"/>
      <c r="AL293" s="204">
        <v>11</v>
      </c>
      <c r="AM293" s="205"/>
      <c r="AN293" s="205"/>
      <c r="AO293" s="205"/>
      <c r="AP293" s="205"/>
      <c r="AQ293" s="206"/>
      <c r="AR293" s="1981" t="s">
        <v>349</v>
      </c>
      <c r="AS293" s="1978"/>
      <c r="AT293" s="1978"/>
      <c r="AU293" s="1979"/>
      <c r="AV293" s="1981" t="s">
        <v>604</v>
      </c>
      <c r="AW293" s="1978"/>
      <c r="AX293" s="1979"/>
    </row>
    <row r="294" spans="1:50">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row>
    <row r="295" spans="1:50">
      <c r="A295" s="35"/>
      <c r="B295" s="35"/>
      <c r="C295" s="35" t="s">
        <v>605</v>
      </c>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row>
    <row r="296" spans="1:50" ht="33.75" customHeight="1">
      <c r="A296" s="35"/>
      <c r="B296" s="1962"/>
      <c r="C296" s="1962"/>
      <c r="D296" s="1968" t="s">
        <v>599</v>
      </c>
      <c r="E296" s="1968"/>
      <c r="F296" s="1968"/>
      <c r="G296" s="1968"/>
      <c r="H296" s="1968"/>
      <c r="I296" s="1968"/>
      <c r="J296" s="1968"/>
      <c r="K296" s="1968"/>
      <c r="L296" s="1968"/>
      <c r="M296" s="1968"/>
      <c r="N296" s="1965" t="s">
        <v>600</v>
      </c>
      <c r="O296" s="1966"/>
      <c r="P296" s="1966"/>
      <c r="Q296" s="1966"/>
      <c r="R296" s="1966"/>
      <c r="S296" s="1966"/>
      <c r="T296" s="1966"/>
      <c r="U296" s="1966"/>
      <c r="V296" s="1966"/>
      <c r="W296" s="1966"/>
      <c r="X296" s="1966"/>
      <c r="Y296" s="1966"/>
      <c r="Z296" s="1966"/>
      <c r="AA296" s="1966"/>
      <c r="AB296" s="1966"/>
      <c r="AC296" s="1966"/>
      <c r="AD296" s="1966"/>
      <c r="AE296" s="1966"/>
      <c r="AF296" s="1966"/>
      <c r="AG296" s="1966"/>
      <c r="AH296" s="1966"/>
      <c r="AI296" s="1966"/>
      <c r="AJ296" s="1966"/>
      <c r="AK296" s="1967"/>
      <c r="AL296" s="1969" t="s">
        <v>601</v>
      </c>
      <c r="AM296" s="1968"/>
      <c r="AN296" s="1968"/>
      <c r="AO296" s="1968"/>
      <c r="AP296" s="1968"/>
      <c r="AQ296" s="1968"/>
      <c r="AR296" s="1968" t="s">
        <v>27</v>
      </c>
      <c r="AS296" s="1968"/>
      <c r="AT296" s="1968"/>
      <c r="AU296" s="1968"/>
      <c r="AV296" s="1968" t="s">
        <v>28</v>
      </c>
      <c r="AW296" s="1968"/>
      <c r="AX296" s="1968"/>
    </row>
    <row r="297" spans="1:50" ht="24.75" customHeight="1">
      <c r="A297" s="35"/>
      <c r="B297" s="1962">
        <v>1</v>
      </c>
      <c r="C297" s="1962">
        <v>1</v>
      </c>
      <c r="D297" s="1980" t="s">
        <v>350</v>
      </c>
      <c r="E297" s="1980"/>
      <c r="F297" s="1980"/>
      <c r="G297" s="1980"/>
      <c r="H297" s="1980"/>
      <c r="I297" s="1980"/>
      <c r="J297" s="1980"/>
      <c r="K297" s="1980"/>
      <c r="L297" s="1980"/>
      <c r="M297" s="1980"/>
      <c r="N297" s="1912" t="s">
        <v>351</v>
      </c>
      <c r="O297" s="1913"/>
      <c r="P297" s="1913"/>
      <c r="Q297" s="1913"/>
      <c r="R297" s="1913"/>
      <c r="S297" s="1913"/>
      <c r="T297" s="1913"/>
      <c r="U297" s="1913"/>
      <c r="V297" s="1913"/>
      <c r="W297" s="1913"/>
      <c r="X297" s="1913"/>
      <c r="Y297" s="1913"/>
      <c r="Z297" s="1913"/>
      <c r="AA297" s="1913"/>
      <c r="AB297" s="1913"/>
      <c r="AC297" s="1913"/>
      <c r="AD297" s="1913"/>
      <c r="AE297" s="1913"/>
      <c r="AF297" s="1913"/>
      <c r="AG297" s="1913"/>
      <c r="AH297" s="1913"/>
      <c r="AI297" s="1913"/>
      <c r="AJ297" s="1913"/>
      <c r="AK297" s="1914"/>
      <c r="AL297" s="519">
        <v>0.5</v>
      </c>
      <c r="AM297" s="203"/>
      <c r="AN297" s="203"/>
      <c r="AO297" s="203"/>
      <c r="AP297" s="203"/>
      <c r="AQ297" s="203"/>
      <c r="AR297" s="1887" t="s">
        <v>224</v>
      </c>
      <c r="AS297" s="1887"/>
      <c r="AT297" s="1887"/>
      <c r="AU297" s="1887"/>
      <c r="AV297" s="1887" t="s">
        <v>597</v>
      </c>
      <c r="AW297" s="1887"/>
      <c r="AX297" s="1887"/>
    </row>
    <row r="298" spans="1:50" ht="24.75" customHeight="1">
      <c r="A298" s="35"/>
      <c r="B298" s="1962">
        <v>2</v>
      </c>
      <c r="C298" s="1962">
        <v>1</v>
      </c>
      <c r="D298" s="1980" t="s">
        <v>352</v>
      </c>
      <c r="E298" s="1980"/>
      <c r="F298" s="1980"/>
      <c r="G298" s="1980"/>
      <c r="H298" s="1980"/>
      <c r="I298" s="1980"/>
      <c r="J298" s="1980"/>
      <c r="K298" s="1980"/>
      <c r="L298" s="1980"/>
      <c r="M298" s="1980"/>
      <c r="N298" s="1912" t="s">
        <v>353</v>
      </c>
      <c r="O298" s="1913"/>
      <c r="P298" s="1913"/>
      <c r="Q298" s="1913"/>
      <c r="R298" s="1913"/>
      <c r="S298" s="1913"/>
      <c r="T298" s="1913"/>
      <c r="U298" s="1913"/>
      <c r="V298" s="1913"/>
      <c r="W298" s="1913"/>
      <c r="X298" s="1913"/>
      <c r="Y298" s="1913"/>
      <c r="Z298" s="1913"/>
      <c r="AA298" s="1913"/>
      <c r="AB298" s="1913"/>
      <c r="AC298" s="1913"/>
      <c r="AD298" s="1913"/>
      <c r="AE298" s="1913"/>
      <c r="AF298" s="1913"/>
      <c r="AG298" s="1913"/>
      <c r="AH298" s="1913"/>
      <c r="AI298" s="1913"/>
      <c r="AJ298" s="1913"/>
      <c r="AK298" s="1914"/>
      <c r="AL298" s="519">
        <v>0.2</v>
      </c>
      <c r="AM298" s="203"/>
      <c r="AN298" s="203"/>
      <c r="AO298" s="203"/>
      <c r="AP298" s="203"/>
      <c r="AQ298" s="203"/>
      <c r="AR298" s="1887" t="s">
        <v>224</v>
      </c>
      <c r="AS298" s="1887"/>
      <c r="AT298" s="1887"/>
      <c r="AU298" s="1887"/>
      <c r="AV298" s="1887" t="s">
        <v>597</v>
      </c>
      <c r="AW298" s="1887"/>
      <c r="AX298" s="1887"/>
    </row>
    <row r="299" spans="1:50" ht="24.75" customHeight="1">
      <c r="A299" s="35"/>
      <c r="B299" s="1962">
        <v>3</v>
      </c>
      <c r="C299" s="1962">
        <v>1</v>
      </c>
      <c r="D299" s="1980" t="s">
        <v>354</v>
      </c>
      <c r="E299" s="1980"/>
      <c r="F299" s="1980"/>
      <c r="G299" s="1980"/>
      <c r="H299" s="1980"/>
      <c r="I299" s="1980"/>
      <c r="J299" s="1980"/>
      <c r="K299" s="1980"/>
      <c r="L299" s="1980"/>
      <c r="M299" s="1980"/>
      <c r="N299" s="1912" t="s">
        <v>355</v>
      </c>
      <c r="O299" s="1913"/>
      <c r="P299" s="1913"/>
      <c r="Q299" s="1913"/>
      <c r="R299" s="1913"/>
      <c r="S299" s="1913"/>
      <c r="T299" s="1913"/>
      <c r="U299" s="1913"/>
      <c r="V299" s="1913"/>
      <c r="W299" s="1913"/>
      <c r="X299" s="1913"/>
      <c r="Y299" s="1913"/>
      <c r="Z299" s="1913"/>
      <c r="AA299" s="1913"/>
      <c r="AB299" s="1913"/>
      <c r="AC299" s="1913"/>
      <c r="AD299" s="1913"/>
      <c r="AE299" s="1913"/>
      <c r="AF299" s="1913"/>
      <c r="AG299" s="1913"/>
      <c r="AH299" s="1913"/>
      <c r="AI299" s="1913"/>
      <c r="AJ299" s="1913"/>
      <c r="AK299" s="1914"/>
      <c r="AL299" s="519">
        <v>1E-4</v>
      </c>
      <c r="AM299" s="203"/>
      <c r="AN299" s="203"/>
      <c r="AO299" s="203"/>
      <c r="AP299" s="203"/>
      <c r="AQ299" s="203"/>
      <c r="AR299" s="1887" t="s">
        <v>224</v>
      </c>
      <c r="AS299" s="1887"/>
      <c r="AT299" s="1887"/>
      <c r="AU299" s="1887"/>
      <c r="AV299" s="1887" t="s">
        <v>597</v>
      </c>
      <c r="AW299" s="1887"/>
      <c r="AX299" s="1887"/>
    </row>
    <row r="300" spans="1:50">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row>
    <row r="301" spans="1:50">
      <c r="A301" s="35"/>
      <c r="B301" s="35"/>
      <c r="C301" s="35" t="s">
        <v>606</v>
      </c>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row>
    <row r="302" spans="1:50" ht="33.75" customHeight="1">
      <c r="A302" s="35"/>
      <c r="B302" s="1962"/>
      <c r="C302" s="1962"/>
      <c r="D302" s="1968" t="s">
        <v>599</v>
      </c>
      <c r="E302" s="1968"/>
      <c r="F302" s="1968"/>
      <c r="G302" s="1968"/>
      <c r="H302" s="1968"/>
      <c r="I302" s="1968"/>
      <c r="J302" s="1968"/>
      <c r="K302" s="1968"/>
      <c r="L302" s="1968"/>
      <c r="M302" s="1968"/>
      <c r="N302" s="1965" t="s">
        <v>600</v>
      </c>
      <c r="O302" s="1966"/>
      <c r="P302" s="1966"/>
      <c r="Q302" s="1966"/>
      <c r="R302" s="1966"/>
      <c r="S302" s="1966"/>
      <c r="T302" s="1966"/>
      <c r="U302" s="1966"/>
      <c r="V302" s="1966"/>
      <c r="W302" s="1966"/>
      <c r="X302" s="1966"/>
      <c r="Y302" s="1966"/>
      <c r="Z302" s="1966"/>
      <c r="AA302" s="1966"/>
      <c r="AB302" s="1966"/>
      <c r="AC302" s="1966"/>
      <c r="AD302" s="1966"/>
      <c r="AE302" s="1966"/>
      <c r="AF302" s="1966"/>
      <c r="AG302" s="1966"/>
      <c r="AH302" s="1966"/>
      <c r="AI302" s="1966"/>
      <c r="AJ302" s="1966"/>
      <c r="AK302" s="1967"/>
      <c r="AL302" s="1969" t="s">
        <v>601</v>
      </c>
      <c r="AM302" s="1968"/>
      <c r="AN302" s="1968"/>
      <c r="AO302" s="1968"/>
      <c r="AP302" s="1968"/>
      <c r="AQ302" s="1968"/>
      <c r="AR302" s="1968" t="s">
        <v>27</v>
      </c>
      <c r="AS302" s="1968"/>
      <c r="AT302" s="1968"/>
      <c r="AU302" s="1968"/>
      <c r="AV302" s="1968" t="s">
        <v>28</v>
      </c>
      <c r="AW302" s="1968"/>
      <c r="AX302" s="1968"/>
    </row>
    <row r="303" spans="1:50" ht="24.75" customHeight="1">
      <c r="A303" s="35"/>
      <c r="B303" s="1962">
        <v>1</v>
      </c>
      <c r="C303" s="1962">
        <v>1</v>
      </c>
      <c r="D303" s="203" t="s">
        <v>357</v>
      </c>
      <c r="E303" s="203"/>
      <c r="F303" s="203"/>
      <c r="G303" s="203"/>
      <c r="H303" s="203"/>
      <c r="I303" s="203"/>
      <c r="J303" s="203"/>
      <c r="K303" s="203"/>
      <c r="L303" s="203"/>
      <c r="M303" s="203"/>
      <c r="N303" s="204" t="s">
        <v>358</v>
      </c>
      <c r="O303" s="205"/>
      <c r="P303" s="205"/>
      <c r="Q303" s="205"/>
      <c r="R303" s="205"/>
      <c r="S303" s="205"/>
      <c r="T303" s="205"/>
      <c r="U303" s="205"/>
      <c r="V303" s="205"/>
      <c r="W303" s="205"/>
      <c r="X303" s="205"/>
      <c r="Y303" s="205"/>
      <c r="Z303" s="205"/>
      <c r="AA303" s="205"/>
      <c r="AB303" s="205"/>
      <c r="AC303" s="205"/>
      <c r="AD303" s="205"/>
      <c r="AE303" s="205"/>
      <c r="AF303" s="205"/>
      <c r="AG303" s="205"/>
      <c r="AH303" s="205"/>
      <c r="AI303" s="205"/>
      <c r="AJ303" s="205"/>
      <c r="AK303" s="206"/>
      <c r="AL303" s="519">
        <v>30</v>
      </c>
      <c r="AM303" s="203"/>
      <c r="AN303" s="203"/>
      <c r="AO303" s="203"/>
      <c r="AP303" s="203"/>
      <c r="AQ303" s="203"/>
      <c r="AR303" s="1977">
        <v>1</v>
      </c>
      <c r="AS303" s="1978"/>
      <c r="AT303" s="1978"/>
      <c r="AU303" s="1979"/>
      <c r="AV303" s="1887" t="s">
        <v>359</v>
      </c>
      <c r="AW303" s="1887"/>
      <c r="AX303" s="1887"/>
    </row>
    <row r="304" spans="1:50">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row>
    <row r="305" spans="1:50">
      <c r="A305" s="35"/>
      <c r="B305" s="35"/>
      <c r="C305" s="35" t="s">
        <v>607</v>
      </c>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row>
    <row r="306" spans="1:50" ht="33.75" customHeight="1">
      <c r="A306" s="35"/>
      <c r="B306" s="1962"/>
      <c r="C306" s="1962"/>
      <c r="D306" s="1968" t="s">
        <v>599</v>
      </c>
      <c r="E306" s="1968"/>
      <c r="F306" s="1968"/>
      <c r="G306" s="1968"/>
      <c r="H306" s="1968"/>
      <c r="I306" s="1968"/>
      <c r="J306" s="1968"/>
      <c r="K306" s="1968"/>
      <c r="L306" s="1968"/>
      <c r="M306" s="1968"/>
      <c r="N306" s="1965" t="s">
        <v>600</v>
      </c>
      <c r="O306" s="1966"/>
      <c r="P306" s="1966"/>
      <c r="Q306" s="1966"/>
      <c r="R306" s="1966"/>
      <c r="S306" s="1966"/>
      <c r="T306" s="1966"/>
      <c r="U306" s="1966"/>
      <c r="V306" s="1966"/>
      <c r="W306" s="1966"/>
      <c r="X306" s="1966"/>
      <c r="Y306" s="1966"/>
      <c r="Z306" s="1966"/>
      <c r="AA306" s="1966"/>
      <c r="AB306" s="1966"/>
      <c r="AC306" s="1966"/>
      <c r="AD306" s="1966"/>
      <c r="AE306" s="1966"/>
      <c r="AF306" s="1966"/>
      <c r="AG306" s="1966"/>
      <c r="AH306" s="1966"/>
      <c r="AI306" s="1966"/>
      <c r="AJ306" s="1966"/>
      <c r="AK306" s="1967"/>
      <c r="AL306" s="1969" t="s">
        <v>601</v>
      </c>
      <c r="AM306" s="1968"/>
      <c r="AN306" s="1968"/>
      <c r="AO306" s="1968"/>
      <c r="AP306" s="1968"/>
      <c r="AQ306" s="1968"/>
      <c r="AR306" s="1968" t="s">
        <v>27</v>
      </c>
      <c r="AS306" s="1968"/>
      <c r="AT306" s="1968"/>
      <c r="AU306" s="1968"/>
      <c r="AV306" s="1968" t="s">
        <v>28</v>
      </c>
      <c r="AW306" s="1968"/>
      <c r="AX306" s="1968"/>
    </row>
    <row r="307" spans="1:50" ht="24.75" customHeight="1">
      <c r="A307" s="35"/>
      <c r="B307" s="1962">
        <v>1</v>
      </c>
      <c r="C307" s="1962">
        <v>1</v>
      </c>
      <c r="D307" s="203" t="s">
        <v>340</v>
      </c>
      <c r="E307" s="203"/>
      <c r="F307" s="203"/>
      <c r="G307" s="203"/>
      <c r="H307" s="203"/>
      <c r="I307" s="203"/>
      <c r="J307" s="203"/>
      <c r="K307" s="203"/>
      <c r="L307" s="203"/>
      <c r="M307" s="203"/>
      <c r="N307" s="1912" t="s">
        <v>361</v>
      </c>
      <c r="O307" s="1913"/>
      <c r="P307" s="1913"/>
      <c r="Q307" s="1913"/>
      <c r="R307" s="1913"/>
      <c r="S307" s="1913"/>
      <c r="T307" s="1913"/>
      <c r="U307" s="1913"/>
      <c r="V307" s="1913"/>
      <c r="W307" s="1913"/>
      <c r="X307" s="1913"/>
      <c r="Y307" s="1913"/>
      <c r="Z307" s="1913"/>
      <c r="AA307" s="1913"/>
      <c r="AB307" s="1913"/>
      <c r="AC307" s="1913"/>
      <c r="AD307" s="1913"/>
      <c r="AE307" s="1913"/>
      <c r="AF307" s="1913"/>
      <c r="AG307" s="1913"/>
      <c r="AH307" s="1913"/>
      <c r="AI307" s="1913"/>
      <c r="AJ307" s="1913"/>
      <c r="AK307" s="1914"/>
      <c r="AL307" s="519">
        <v>6</v>
      </c>
      <c r="AM307" s="203"/>
      <c r="AN307" s="203"/>
      <c r="AO307" s="203"/>
      <c r="AP307" s="203"/>
      <c r="AQ307" s="203"/>
      <c r="AR307" s="1977">
        <v>1</v>
      </c>
      <c r="AS307" s="1978"/>
      <c r="AT307" s="1978"/>
      <c r="AU307" s="1979"/>
      <c r="AV307" s="1887" t="s">
        <v>359</v>
      </c>
      <c r="AW307" s="1887"/>
      <c r="AX307" s="1887"/>
    </row>
    <row r="308" spans="1:50">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row>
    <row r="309" spans="1:50">
      <c r="A309" s="35"/>
      <c r="B309" s="35"/>
      <c r="C309" s="35" t="s">
        <v>608</v>
      </c>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row>
    <row r="310" spans="1:50" ht="33.75" customHeight="1">
      <c r="A310" s="35"/>
      <c r="B310" s="1962"/>
      <c r="C310" s="1962"/>
      <c r="D310" s="1968" t="s">
        <v>599</v>
      </c>
      <c r="E310" s="1968"/>
      <c r="F310" s="1968"/>
      <c r="G310" s="1968"/>
      <c r="H310" s="1968"/>
      <c r="I310" s="1968"/>
      <c r="J310" s="1968"/>
      <c r="K310" s="1968"/>
      <c r="L310" s="1968"/>
      <c r="M310" s="1968"/>
      <c r="N310" s="1965" t="s">
        <v>600</v>
      </c>
      <c r="O310" s="1966"/>
      <c r="P310" s="1966"/>
      <c r="Q310" s="1966"/>
      <c r="R310" s="1966"/>
      <c r="S310" s="1966"/>
      <c r="T310" s="1966"/>
      <c r="U310" s="1966"/>
      <c r="V310" s="1966"/>
      <c r="W310" s="1966"/>
      <c r="X310" s="1966"/>
      <c r="Y310" s="1966"/>
      <c r="Z310" s="1966"/>
      <c r="AA310" s="1966"/>
      <c r="AB310" s="1966"/>
      <c r="AC310" s="1966"/>
      <c r="AD310" s="1966"/>
      <c r="AE310" s="1966"/>
      <c r="AF310" s="1966"/>
      <c r="AG310" s="1966"/>
      <c r="AH310" s="1966"/>
      <c r="AI310" s="1966"/>
      <c r="AJ310" s="1966"/>
      <c r="AK310" s="1967"/>
      <c r="AL310" s="1969" t="s">
        <v>601</v>
      </c>
      <c r="AM310" s="1968"/>
      <c r="AN310" s="1968"/>
      <c r="AO310" s="1968"/>
      <c r="AP310" s="1968"/>
      <c r="AQ310" s="1968"/>
      <c r="AR310" s="1968" t="s">
        <v>27</v>
      </c>
      <c r="AS310" s="1968"/>
      <c r="AT310" s="1968"/>
      <c r="AU310" s="1968"/>
      <c r="AV310" s="1968" t="s">
        <v>28</v>
      </c>
      <c r="AW310" s="1968"/>
      <c r="AX310" s="1968"/>
    </row>
    <row r="311" spans="1:50" ht="24.75" customHeight="1">
      <c r="A311" s="35"/>
      <c r="B311" s="1962">
        <v>1</v>
      </c>
      <c r="C311" s="1962">
        <v>1</v>
      </c>
      <c r="D311" s="203" t="s">
        <v>362</v>
      </c>
      <c r="E311" s="203"/>
      <c r="F311" s="203"/>
      <c r="G311" s="203"/>
      <c r="H311" s="203"/>
      <c r="I311" s="203"/>
      <c r="J311" s="203"/>
      <c r="K311" s="203"/>
      <c r="L311" s="203"/>
      <c r="M311" s="203"/>
      <c r="N311" s="1912" t="s">
        <v>363</v>
      </c>
      <c r="O311" s="1913"/>
      <c r="P311" s="1913"/>
      <c r="Q311" s="1913"/>
      <c r="R311" s="1913"/>
      <c r="S311" s="1913"/>
      <c r="T311" s="1913"/>
      <c r="U311" s="1913"/>
      <c r="V311" s="1913"/>
      <c r="W311" s="1913"/>
      <c r="X311" s="1913"/>
      <c r="Y311" s="1913"/>
      <c r="Z311" s="1913"/>
      <c r="AA311" s="1913"/>
      <c r="AB311" s="1913"/>
      <c r="AC311" s="1913"/>
      <c r="AD311" s="1913"/>
      <c r="AE311" s="1913"/>
      <c r="AF311" s="1913"/>
      <c r="AG311" s="1913"/>
      <c r="AH311" s="1913"/>
      <c r="AI311" s="1913"/>
      <c r="AJ311" s="1913"/>
      <c r="AK311" s="1914"/>
      <c r="AL311" s="519">
        <v>0.9</v>
      </c>
      <c r="AM311" s="203"/>
      <c r="AN311" s="203"/>
      <c r="AO311" s="203"/>
      <c r="AP311" s="203"/>
      <c r="AQ311" s="203"/>
      <c r="AR311" s="1887" t="s">
        <v>609</v>
      </c>
      <c r="AS311" s="1887"/>
      <c r="AT311" s="1887"/>
      <c r="AU311" s="1887"/>
      <c r="AV311" s="1887" t="s">
        <v>597</v>
      </c>
      <c r="AW311" s="1887"/>
      <c r="AX311" s="1887"/>
    </row>
  </sheetData>
  <mergeCells count="1282">
    <mergeCell ref="B310:C310"/>
    <mergeCell ref="D310:M310"/>
    <mergeCell ref="N310:AK310"/>
    <mergeCell ref="AL310:AQ310"/>
    <mergeCell ref="AR310:AU310"/>
    <mergeCell ref="AV310:AX310"/>
    <mergeCell ref="B311:C311"/>
    <mergeCell ref="D311:M311"/>
    <mergeCell ref="N311:AK311"/>
    <mergeCell ref="AL311:AQ311"/>
    <mergeCell ref="AR311:AU311"/>
    <mergeCell ref="AV311:AX311"/>
    <mergeCell ref="B306:C306"/>
    <mergeCell ref="D306:M306"/>
    <mergeCell ref="N306:AK306"/>
    <mergeCell ref="AL306:AQ306"/>
    <mergeCell ref="AR306:AU306"/>
    <mergeCell ref="AV306:AX306"/>
    <mergeCell ref="B307:C307"/>
    <mergeCell ref="D307:M307"/>
    <mergeCell ref="N307:AK307"/>
    <mergeCell ref="AL307:AQ307"/>
    <mergeCell ref="AR307:AU307"/>
    <mergeCell ref="AV307:AX307"/>
    <mergeCell ref="B302:C302"/>
    <mergeCell ref="D302:M302"/>
    <mergeCell ref="N302:AK302"/>
    <mergeCell ref="AL302:AQ302"/>
    <mergeCell ref="AR302:AU302"/>
    <mergeCell ref="AV302:AX302"/>
    <mergeCell ref="B303:C303"/>
    <mergeCell ref="D303:M303"/>
    <mergeCell ref="N303:AK303"/>
    <mergeCell ref="AL303:AQ303"/>
    <mergeCell ref="AR303:AU303"/>
    <mergeCell ref="AV303:AX303"/>
    <mergeCell ref="B298:C298"/>
    <mergeCell ref="D298:M298"/>
    <mergeCell ref="N298:AK298"/>
    <mergeCell ref="AL298:AQ298"/>
    <mergeCell ref="AR298:AU298"/>
    <mergeCell ref="AV298:AX298"/>
    <mergeCell ref="B299:C299"/>
    <mergeCell ref="D299:M299"/>
    <mergeCell ref="N299:AK299"/>
    <mergeCell ref="AL299:AQ299"/>
    <mergeCell ref="AR299:AU299"/>
    <mergeCell ref="AV299:AX299"/>
    <mergeCell ref="B296:C296"/>
    <mergeCell ref="D296:M296"/>
    <mergeCell ref="N296:AK296"/>
    <mergeCell ref="AL296:AQ296"/>
    <mergeCell ref="AR296:AU296"/>
    <mergeCell ref="AV296:AX296"/>
    <mergeCell ref="B297:C297"/>
    <mergeCell ref="D297:M297"/>
    <mergeCell ref="N297:AK297"/>
    <mergeCell ref="AL297:AQ297"/>
    <mergeCell ref="AR297:AU297"/>
    <mergeCell ref="AV297:AX297"/>
    <mergeCell ref="B292:C292"/>
    <mergeCell ref="D292:M292"/>
    <mergeCell ref="N292:AK292"/>
    <mergeCell ref="AL292:AQ292"/>
    <mergeCell ref="AR292:AU292"/>
    <mergeCell ref="AV292:AX292"/>
    <mergeCell ref="B293:C293"/>
    <mergeCell ref="D293:M293"/>
    <mergeCell ref="N293:AK293"/>
    <mergeCell ref="AL293:AQ293"/>
    <mergeCell ref="AR293:AU293"/>
    <mergeCell ref="AV293:AX293"/>
    <mergeCell ref="B288:C288"/>
    <mergeCell ref="D288:M288"/>
    <mergeCell ref="N288:AK288"/>
    <mergeCell ref="AL288:AQ288"/>
    <mergeCell ref="AR288:AU288"/>
    <mergeCell ref="AV288:AX288"/>
    <mergeCell ref="B291:C291"/>
    <mergeCell ref="D291:M291"/>
    <mergeCell ref="N291:AK291"/>
    <mergeCell ref="AL291:AQ291"/>
    <mergeCell ref="AR291:AU291"/>
    <mergeCell ref="AV291:AX291"/>
    <mergeCell ref="B284:C284"/>
    <mergeCell ref="D284:M284"/>
    <mergeCell ref="N284:AK284"/>
    <mergeCell ref="AL284:AQ284"/>
    <mergeCell ref="AR284:AU284"/>
    <mergeCell ref="AV284:AX284"/>
    <mergeCell ref="B287:C287"/>
    <mergeCell ref="D287:M287"/>
    <mergeCell ref="N287:AK287"/>
    <mergeCell ref="AL287:AQ287"/>
    <mergeCell ref="AR287:AU287"/>
    <mergeCell ref="AV287:AX287"/>
    <mergeCell ref="B282:C282"/>
    <mergeCell ref="D282:M282"/>
    <mergeCell ref="N282:AK282"/>
    <mergeCell ref="AL282:AQ282"/>
    <mergeCell ref="AR282:AU282"/>
    <mergeCell ref="AV282:AX282"/>
    <mergeCell ref="B283:C283"/>
    <mergeCell ref="D283:M283"/>
    <mergeCell ref="N283:AK283"/>
    <mergeCell ref="AL283:AQ283"/>
    <mergeCell ref="AR283:AU283"/>
    <mergeCell ref="AV283:AX283"/>
    <mergeCell ref="I279:M279"/>
    <mergeCell ref="N279:T279"/>
    <mergeCell ref="Z279:AF279"/>
    <mergeCell ref="AG279:AK279"/>
    <mergeCell ref="AL279:AR279"/>
    <mergeCell ref="AS279:AW279"/>
    <mergeCell ref="B281:C281"/>
    <mergeCell ref="D281:M281"/>
    <mergeCell ref="N281:AK281"/>
    <mergeCell ref="AL281:AQ281"/>
    <mergeCell ref="AR281:AU281"/>
    <mergeCell ref="AV281:AX281"/>
    <mergeCell ref="B274:C274"/>
    <mergeCell ref="D274:M274"/>
    <mergeCell ref="N274:AK274"/>
    <mergeCell ref="AL274:AQ274"/>
    <mergeCell ref="AR274:AU274"/>
    <mergeCell ref="AV274:AX274"/>
    <mergeCell ref="I278:M278"/>
    <mergeCell ref="N278:T278"/>
    <mergeCell ref="Z278:AF278"/>
    <mergeCell ref="AG278:AK278"/>
    <mergeCell ref="AL278:AR278"/>
    <mergeCell ref="AS278:AW278"/>
    <mergeCell ref="H268:L268"/>
    <mergeCell ref="M268:Y268"/>
    <mergeCell ref="Z268:AC268"/>
    <mergeCell ref="AD268:AH268"/>
    <mergeCell ref="AI268:AU268"/>
    <mergeCell ref="AV268:AY268"/>
    <mergeCell ref="G270:AX270"/>
    <mergeCell ref="B273:C273"/>
    <mergeCell ref="D273:M273"/>
    <mergeCell ref="N273:AK273"/>
    <mergeCell ref="AL273:AQ273"/>
    <mergeCell ref="AR273:AU273"/>
    <mergeCell ref="AV273:AX273"/>
    <mergeCell ref="B225:G268"/>
    <mergeCell ref="H225:AC225"/>
    <mergeCell ref="AD225:AY225"/>
    <mergeCell ref="H226:L226"/>
    <mergeCell ref="M226:Y226"/>
    <mergeCell ref="Z226:AC226"/>
    <mergeCell ref="AD226:AH226"/>
    <mergeCell ref="H266:L266"/>
    <mergeCell ref="M266:Y266"/>
    <mergeCell ref="Z266:AC266"/>
    <mergeCell ref="AD266:AH266"/>
    <mergeCell ref="AI266:AU266"/>
    <mergeCell ref="AV266:AY266"/>
    <mergeCell ref="H267:L267"/>
    <mergeCell ref="M267:Y267"/>
    <mergeCell ref="Z267:AC267"/>
    <mergeCell ref="AD267:AH267"/>
    <mergeCell ref="AI267:AU267"/>
    <mergeCell ref="AV267:AY267"/>
    <mergeCell ref="H264:L264"/>
    <mergeCell ref="M264:Y264"/>
    <mergeCell ref="Z264:AC264"/>
    <mergeCell ref="AD264:AH264"/>
    <mergeCell ref="AI264:AU264"/>
    <mergeCell ref="AV264:AY264"/>
    <mergeCell ref="H265:L265"/>
    <mergeCell ref="M265:Y265"/>
    <mergeCell ref="Z265:AC265"/>
    <mergeCell ref="AD265:AH265"/>
    <mergeCell ref="AI265:AU265"/>
    <mergeCell ref="AV265:AY265"/>
    <mergeCell ref="H262:L262"/>
    <mergeCell ref="M262:Y262"/>
    <mergeCell ref="Z262:AC262"/>
    <mergeCell ref="AD262:AH262"/>
    <mergeCell ref="AI262:AU262"/>
    <mergeCell ref="AV262:AY262"/>
    <mergeCell ref="H263:L263"/>
    <mergeCell ref="M263:Y263"/>
    <mergeCell ref="Z263:AC263"/>
    <mergeCell ref="AD263:AH263"/>
    <mergeCell ref="AI263:AU263"/>
    <mergeCell ref="AV263:AY263"/>
    <mergeCell ref="H260:L261"/>
    <mergeCell ref="M260:Y261"/>
    <mergeCell ref="Z260:AC260"/>
    <mergeCell ref="AD260:AH260"/>
    <mergeCell ref="AI260:AU260"/>
    <mergeCell ref="AV260:AY260"/>
    <mergeCell ref="Z261:AC261"/>
    <mergeCell ref="AD261:AH261"/>
    <mergeCell ref="AI261:AU261"/>
    <mergeCell ref="AV261:AY261"/>
    <mergeCell ref="H257:L257"/>
    <mergeCell ref="M257:Y257"/>
    <mergeCell ref="Z257:AC257"/>
    <mergeCell ref="AD257:AH257"/>
    <mergeCell ref="AI257:AU257"/>
    <mergeCell ref="AV257:AY257"/>
    <mergeCell ref="H258:AC258"/>
    <mergeCell ref="AD258:AY258"/>
    <mergeCell ref="H259:L259"/>
    <mergeCell ref="M259:Y259"/>
    <mergeCell ref="Z259:AC259"/>
    <mergeCell ref="AD259:AH259"/>
    <mergeCell ref="AI259:AU259"/>
    <mergeCell ref="AV259:AY259"/>
    <mergeCell ref="H255:L255"/>
    <mergeCell ref="M255:Y255"/>
    <mergeCell ref="Z255:AC255"/>
    <mergeCell ref="AD255:AH255"/>
    <mergeCell ref="AI255:AU255"/>
    <mergeCell ref="AV255:AY255"/>
    <mergeCell ref="H256:L256"/>
    <mergeCell ref="M256:Y256"/>
    <mergeCell ref="Z256:AC256"/>
    <mergeCell ref="AD256:AH256"/>
    <mergeCell ref="AI256:AU256"/>
    <mergeCell ref="AV256:AY256"/>
    <mergeCell ref="H253:L253"/>
    <mergeCell ref="M253:Y253"/>
    <mergeCell ref="Z253:AC253"/>
    <mergeCell ref="AD253:AH253"/>
    <mergeCell ref="AI253:AU253"/>
    <mergeCell ref="AV253:AY253"/>
    <mergeCell ref="H254:L254"/>
    <mergeCell ref="M254:Y254"/>
    <mergeCell ref="Z254:AC254"/>
    <mergeCell ref="AD254:AH254"/>
    <mergeCell ref="AI254:AU254"/>
    <mergeCell ref="AV254:AY254"/>
    <mergeCell ref="H251:L251"/>
    <mergeCell ref="M251:Y251"/>
    <mergeCell ref="Z251:AC251"/>
    <mergeCell ref="AD251:AH251"/>
    <mergeCell ref="AI251:AU251"/>
    <mergeCell ref="AV251:AY251"/>
    <mergeCell ref="H252:L252"/>
    <mergeCell ref="M252:Y252"/>
    <mergeCell ref="Z252:AC252"/>
    <mergeCell ref="AD252:AH252"/>
    <mergeCell ref="AI252:AU252"/>
    <mergeCell ref="AV252:AY252"/>
    <mergeCell ref="H249:L249"/>
    <mergeCell ref="M249:Y249"/>
    <mergeCell ref="Z249:AC249"/>
    <mergeCell ref="AD249:AH249"/>
    <mergeCell ref="AI249:AU250"/>
    <mergeCell ref="AV249:AY249"/>
    <mergeCell ref="H250:L250"/>
    <mergeCell ref="M250:Y250"/>
    <mergeCell ref="Z250:AC250"/>
    <mergeCell ref="AD250:AH250"/>
    <mergeCell ref="AV250:AY250"/>
    <mergeCell ref="H246:L246"/>
    <mergeCell ref="M246:Y246"/>
    <mergeCell ref="Z246:AC246"/>
    <mergeCell ref="AD246:AH246"/>
    <mergeCell ref="AI246:AU246"/>
    <mergeCell ref="AV246:AY246"/>
    <mergeCell ref="H247:AC247"/>
    <mergeCell ref="AD247:AY247"/>
    <mergeCell ref="H248:L248"/>
    <mergeCell ref="M248:Y248"/>
    <mergeCell ref="Z248:AC248"/>
    <mergeCell ref="AD248:AH248"/>
    <mergeCell ref="AI248:AU248"/>
    <mergeCell ref="AV248:AY248"/>
    <mergeCell ref="H244:L244"/>
    <mergeCell ref="M244:Y244"/>
    <mergeCell ref="Z244:AC244"/>
    <mergeCell ref="AD244:AH244"/>
    <mergeCell ref="AI244:AU244"/>
    <mergeCell ref="AV244:AY244"/>
    <mergeCell ref="H245:L245"/>
    <mergeCell ref="M245:Y245"/>
    <mergeCell ref="Z245:AC245"/>
    <mergeCell ref="AD245:AH245"/>
    <mergeCell ref="AI245:AU245"/>
    <mergeCell ref="AV245:AY245"/>
    <mergeCell ref="H242:L242"/>
    <mergeCell ref="M242:Y242"/>
    <mergeCell ref="Z242:AC242"/>
    <mergeCell ref="AD242:AH242"/>
    <mergeCell ref="AI242:AU242"/>
    <mergeCell ref="AV242:AY242"/>
    <mergeCell ref="H243:L243"/>
    <mergeCell ref="M243:Y243"/>
    <mergeCell ref="Z243:AC243"/>
    <mergeCell ref="AD243:AH243"/>
    <mergeCell ref="AI243:AU243"/>
    <mergeCell ref="AV243:AY243"/>
    <mergeCell ref="H240:L240"/>
    <mergeCell ref="M240:Y240"/>
    <mergeCell ref="Z240:AC240"/>
    <mergeCell ref="AD240:AH240"/>
    <mergeCell ref="AI240:AU240"/>
    <mergeCell ref="AV240:AY240"/>
    <mergeCell ref="H241:L241"/>
    <mergeCell ref="M241:Y241"/>
    <mergeCell ref="Z241:AC241"/>
    <mergeCell ref="AD241:AH241"/>
    <mergeCell ref="AI241:AU241"/>
    <mergeCell ref="AV241:AY241"/>
    <mergeCell ref="H238:L239"/>
    <mergeCell ref="M238:Y239"/>
    <mergeCell ref="Z238:AC238"/>
    <mergeCell ref="AD238:AH238"/>
    <mergeCell ref="AI238:AU239"/>
    <mergeCell ref="AV238:AY238"/>
    <mergeCell ref="Z239:AC239"/>
    <mergeCell ref="AD239:AH239"/>
    <mergeCell ref="AV239:AY239"/>
    <mergeCell ref="H235:L235"/>
    <mergeCell ref="M235:Y235"/>
    <mergeCell ref="Z235:AC235"/>
    <mergeCell ref="AD235:AH235"/>
    <mergeCell ref="AI235:AU235"/>
    <mergeCell ref="AV235:AY235"/>
    <mergeCell ref="H232:L232"/>
    <mergeCell ref="M232:Y232"/>
    <mergeCell ref="Z232:AC232"/>
    <mergeCell ref="AD232:AH232"/>
    <mergeCell ref="AI232:AU232"/>
    <mergeCell ref="AV232:AY232"/>
    <mergeCell ref="H236:AC236"/>
    <mergeCell ref="AD236:AY236"/>
    <mergeCell ref="H237:L237"/>
    <mergeCell ref="M237:Y237"/>
    <mergeCell ref="Z237:AC237"/>
    <mergeCell ref="AD237:AH237"/>
    <mergeCell ref="AI237:AU237"/>
    <mergeCell ref="AV237:AY237"/>
    <mergeCell ref="H233:L233"/>
    <mergeCell ref="M233:Y233"/>
    <mergeCell ref="Z233:AC233"/>
    <mergeCell ref="AD233:AH233"/>
    <mergeCell ref="AI233:AU233"/>
    <mergeCell ref="AV233:AY233"/>
    <mergeCell ref="H234:L234"/>
    <mergeCell ref="M234:Y234"/>
    <mergeCell ref="Z234:AC234"/>
    <mergeCell ref="AD234:AH234"/>
    <mergeCell ref="AI234:AU234"/>
    <mergeCell ref="AV234:AY234"/>
    <mergeCell ref="AI226:AU226"/>
    <mergeCell ref="AV226:AY226"/>
    <mergeCell ref="H227:L227"/>
    <mergeCell ref="M227:Y228"/>
    <mergeCell ref="Z227:AC227"/>
    <mergeCell ref="AD227:AH227"/>
    <mergeCell ref="AI227:AU227"/>
    <mergeCell ref="AV227:AY227"/>
    <mergeCell ref="H228:L228"/>
    <mergeCell ref="Z228:AC228"/>
    <mergeCell ref="AD228:AH228"/>
    <mergeCell ref="AI228:AU228"/>
    <mergeCell ref="AV228:AY228"/>
    <mergeCell ref="H231:L231"/>
    <mergeCell ref="M231:Y231"/>
    <mergeCell ref="Z231:AC231"/>
    <mergeCell ref="AD231:AH231"/>
    <mergeCell ref="AI231:AU231"/>
    <mergeCell ref="AV231:AY231"/>
    <mergeCell ref="H229:L229"/>
    <mergeCell ref="M229:Y229"/>
    <mergeCell ref="Z229:AC229"/>
    <mergeCell ref="AD229:AH229"/>
    <mergeCell ref="AI229:AU229"/>
    <mergeCell ref="AV229:AY229"/>
    <mergeCell ref="H230:L230"/>
    <mergeCell ref="M230:Y230"/>
    <mergeCell ref="Z230:AC230"/>
    <mergeCell ref="AD230:AH230"/>
    <mergeCell ref="AI230:AU230"/>
    <mergeCell ref="AV230:AY230"/>
    <mergeCell ref="B219:G219"/>
    <mergeCell ref="H219:AY219"/>
    <mergeCell ref="M212:R212"/>
    <mergeCell ref="S212:X212"/>
    <mergeCell ref="Y212:AY212"/>
    <mergeCell ref="D213:L213"/>
    <mergeCell ref="M213:R213"/>
    <mergeCell ref="S213:X213"/>
    <mergeCell ref="Y213:AY213"/>
    <mergeCell ref="D214:L214"/>
    <mergeCell ref="M214:R214"/>
    <mergeCell ref="S214:X214"/>
    <mergeCell ref="Y214:AY214"/>
    <mergeCell ref="B220:G222"/>
    <mergeCell ref="H220:AY222"/>
    <mergeCell ref="B224:G224"/>
    <mergeCell ref="H224:AY224"/>
    <mergeCell ref="X207:AD207"/>
    <mergeCell ref="AE207:AK207"/>
    <mergeCell ref="AL207:AR207"/>
    <mergeCell ref="AS207:AY207"/>
    <mergeCell ref="B208:C216"/>
    <mergeCell ref="D208:L208"/>
    <mergeCell ref="M208:R208"/>
    <mergeCell ref="S208:X208"/>
    <mergeCell ref="Y208:AY208"/>
    <mergeCell ref="D209:L209"/>
    <mergeCell ref="M209:R209"/>
    <mergeCell ref="S209:X209"/>
    <mergeCell ref="Y209:AY209"/>
    <mergeCell ref="D210:L210"/>
    <mergeCell ref="M210:R210"/>
    <mergeCell ref="S210:X210"/>
    <mergeCell ref="Y210:AY210"/>
    <mergeCell ref="D211:L211"/>
    <mergeCell ref="M211:R211"/>
    <mergeCell ref="S211:X211"/>
    <mergeCell ref="Y211:AY211"/>
    <mergeCell ref="D212:L212"/>
    <mergeCell ref="D215:L215"/>
    <mergeCell ref="M215:R215"/>
    <mergeCell ref="S215:X215"/>
    <mergeCell ref="Y215:AY215"/>
    <mergeCell ref="D216:L216"/>
    <mergeCell ref="M216:R216"/>
    <mergeCell ref="S216:X216"/>
    <mergeCell ref="Y216:AY216"/>
    <mergeCell ref="J205:P205"/>
    <mergeCell ref="Q205:W205"/>
    <mergeCell ref="X205:AD205"/>
    <mergeCell ref="AE205:AK205"/>
    <mergeCell ref="AL205:AR205"/>
    <mergeCell ref="AS205:AY205"/>
    <mergeCell ref="H206:P206"/>
    <mergeCell ref="Q206:W206"/>
    <mergeCell ref="X206:AD206"/>
    <mergeCell ref="AE206:AK206"/>
    <mergeCell ref="AL206:AR206"/>
    <mergeCell ref="AS206:AY206"/>
    <mergeCell ref="B201:G207"/>
    <mergeCell ref="H201:P201"/>
    <mergeCell ref="Q201:W201"/>
    <mergeCell ref="X201:AD201"/>
    <mergeCell ref="AE201:AK201"/>
    <mergeCell ref="AL201:AR201"/>
    <mergeCell ref="AS201:AY201"/>
    <mergeCell ref="H202:I205"/>
    <mergeCell ref="J202:P202"/>
    <mergeCell ref="Q202:W202"/>
    <mergeCell ref="X202:AD202"/>
    <mergeCell ref="AE202:AK202"/>
    <mergeCell ref="AL202:AR202"/>
    <mergeCell ref="AS202:AY202"/>
    <mergeCell ref="J203:P203"/>
    <mergeCell ref="Q203:W203"/>
    <mergeCell ref="X203:AD203"/>
    <mergeCell ref="AE203:AK203"/>
    <mergeCell ref="H207:P207"/>
    <mergeCell ref="Q207:W207"/>
    <mergeCell ref="AL203:AR203"/>
    <mergeCell ref="AS203:AY203"/>
    <mergeCell ref="J204:P204"/>
    <mergeCell ref="Q204:W204"/>
    <mergeCell ref="X204:AD204"/>
    <mergeCell ref="AE204:AK204"/>
    <mergeCell ref="B197:G197"/>
    <mergeCell ref="H197:Y197"/>
    <mergeCell ref="Z197:AE197"/>
    <mergeCell ref="AF197:AY197"/>
    <mergeCell ref="B198:G199"/>
    <mergeCell ref="H198:Y199"/>
    <mergeCell ref="Z198:AE199"/>
    <mergeCell ref="AF198:AY199"/>
    <mergeCell ref="B200:G200"/>
    <mergeCell ref="H200:AY200"/>
    <mergeCell ref="AK194:AQ194"/>
    <mergeCell ref="AR194:AY194"/>
    <mergeCell ref="B195:G195"/>
    <mergeCell ref="H195:Y195"/>
    <mergeCell ref="Z195:AE195"/>
    <mergeCell ref="AF195:AQ195"/>
    <mergeCell ref="AR195:AY195"/>
    <mergeCell ref="B196:G196"/>
    <mergeCell ref="H196:Y196"/>
    <mergeCell ref="Z196:AE196"/>
    <mergeCell ref="AF196:AQ196"/>
    <mergeCell ref="AR196:AY196"/>
    <mergeCell ref="AL204:AR204"/>
    <mergeCell ref="AS204:AY204"/>
    <mergeCell ref="B191:C191"/>
    <mergeCell ref="D191:M191"/>
    <mergeCell ref="N191:AK191"/>
    <mergeCell ref="AL191:AQ191"/>
    <mergeCell ref="AR191:AU191"/>
    <mergeCell ref="AV191:AX191"/>
    <mergeCell ref="B192:C192"/>
    <mergeCell ref="D192:M192"/>
    <mergeCell ref="N192:AK192"/>
    <mergeCell ref="AL192:AQ192"/>
    <mergeCell ref="AR192:AU192"/>
    <mergeCell ref="AV192:AX192"/>
    <mergeCell ref="B189:C189"/>
    <mergeCell ref="D189:M189"/>
    <mergeCell ref="N189:AK189"/>
    <mergeCell ref="AL189:AQ189"/>
    <mergeCell ref="AR189:AU189"/>
    <mergeCell ref="AV189:AX189"/>
    <mergeCell ref="B190:C190"/>
    <mergeCell ref="D190:M190"/>
    <mergeCell ref="N190:AK190"/>
    <mergeCell ref="AL190:AQ190"/>
    <mergeCell ref="AR190:AU190"/>
    <mergeCell ref="AV190:AX190"/>
    <mergeCell ref="B187:C187"/>
    <mergeCell ref="D187:M187"/>
    <mergeCell ref="N187:AK187"/>
    <mergeCell ref="AL187:AQ187"/>
    <mergeCell ref="AR187:AU187"/>
    <mergeCell ref="AV187:AX187"/>
    <mergeCell ref="B188:C188"/>
    <mergeCell ref="D188:M188"/>
    <mergeCell ref="N188:AK188"/>
    <mergeCell ref="AL188:AQ188"/>
    <mergeCell ref="AR188:AU188"/>
    <mergeCell ref="AV188:AX188"/>
    <mergeCell ref="B185:C185"/>
    <mergeCell ref="D185:M185"/>
    <mergeCell ref="N185:AK185"/>
    <mergeCell ref="AL185:AQ185"/>
    <mergeCell ref="AR185:AU185"/>
    <mergeCell ref="AV185:AX185"/>
    <mergeCell ref="B186:C186"/>
    <mergeCell ref="D186:M186"/>
    <mergeCell ref="N186:AK186"/>
    <mergeCell ref="AL186:AQ186"/>
    <mergeCell ref="AR186:AU186"/>
    <mergeCell ref="AV186:AX186"/>
    <mergeCell ref="B183:C183"/>
    <mergeCell ref="D183:M183"/>
    <mergeCell ref="N183:AK183"/>
    <mergeCell ref="AL183:AQ183"/>
    <mergeCell ref="AR183:AU183"/>
    <mergeCell ref="AV183:AX183"/>
    <mergeCell ref="B184:C184"/>
    <mergeCell ref="D184:M184"/>
    <mergeCell ref="N184:AK184"/>
    <mergeCell ref="AL184:AQ184"/>
    <mergeCell ref="AR184:AU184"/>
    <mergeCell ref="AV184:AX184"/>
    <mergeCell ref="B179:C179"/>
    <mergeCell ref="D179:M179"/>
    <mergeCell ref="N179:AK179"/>
    <mergeCell ref="AL179:AQ179"/>
    <mergeCell ref="AR179:AU179"/>
    <mergeCell ref="AV179:AX179"/>
    <mergeCell ref="B182:C182"/>
    <mergeCell ref="D182:M182"/>
    <mergeCell ref="N182:AK182"/>
    <mergeCell ref="AL182:AQ182"/>
    <mergeCell ref="AR182:AU182"/>
    <mergeCell ref="AV182:AX182"/>
    <mergeCell ref="B177:C177"/>
    <mergeCell ref="D177:M177"/>
    <mergeCell ref="N177:AK177"/>
    <mergeCell ref="AL177:AQ177"/>
    <mergeCell ref="AR177:AU177"/>
    <mergeCell ref="AV177:AX177"/>
    <mergeCell ref="B178:C178"/>
    <mergeCell ref="D178:M178"/>
    <mergeCell ref="N178:AK178"/>
    <mergeCell ref="AL178:AQ178"/>
    <mergeCell ref="AR178:AU178"/>
    <mergeCell ref="AV178:AX178"/>
    <mergeCell ref="B175:C175"/>
    <mergeCell ref="D175:M175"/>
    <mergeCell ref="N175:AK175"/>
    <mergeCell ref="AL175:AQ175"/>
    <mergeCell ref="AR175:AU175"/>
    <mergeCell ref="AV175:AX175"/>
    <mergeCell ref="B176:C176"/>
    <mergeCell ref="D176:M176"/>
    <mergeCell ref="N176:AK176"/>
    <mergeCell ref="AL176:AQ176"/>
    <mergeCell ref="AR176:AU176"/>
    <mergeCell ref="AV176:AX176"/>
    <mergeCell ref="B173:C173"/>
    <mergeCell ref="D173:M173"/>
    <mergeCell ref="N173:AK173"/>
    <mergeCell ref="AL173:AQ173"/>
    <mergeCell ref="AR173:AU173"/>
    <mergeCell ref="AV173:AX173"/>
    <mergeCell ref="B174:C174"/>
    <mergeCell ref="D174:M174"/>
    <mergeCell ref="N174:AK174"/>
    <mergeCell ref="AL174:AQ174"/>
    <mergeCell ref="AR174:AU174"/>
    <mergeCell ref="AV174:AX174"/>
    <mergeCell ref="B171:C171"/>
    <mergeCell ref="D171:M171"/>
    <mergeCell ref="N171:AK171"/>
    <mergeCell ref="AL171:AQ171"/>
    <mergeCell ref="AR171:AU171"/>
    <mergeCell ref="AV171:AX171"/>
    <mergeCell ref="B172:C172"/>
    <mergeCell ref="D172:M172"/>
    <mergeCell ref="N172:AK172"/>
    <mergeCell ref="AL172:AQ172"/>
    <mergeCell ref="AR172:AU172"/>
    <mergeCell ref="AV172:AX172"/>
    <mergeCell ref="B169:C169"/>
    <mergeCell ref="D169:M169"/>
    <mergeCell ref="N169:AK169"/>
    <mergeCell ref="AL169:AQ169"/>
    <mergeCell ref="AR169:AU169"/>
    <mergeCell ref="AV169:AX169"/>
    <mergeCell ref="B170:C170"/>
    <mergeCell ref="D170:M170"/>
    <mergeCell ref="N170:AK170"/>
    <mergeCell ref="AL170:AQ170"/>
    <mergeCell ref="AR170:AU170"/>
    <mergeCell ref="AV170:AX170"/>
    <mergeCell ref="AS166:AW166"/>
    <mergeCell ref="B167:H167"/>
    <mergeCell ref="I167:M167"/>
    <mergeCell ref="N167:T167"/>
    <mergeCell ref="U167:Y167"/>
    <mergeCell ref="Z167:AF167"/>
    <mergeCell ref="AG167:AK167"/>
    <mergeCell ref="AL167:AR167"/>
    <mergeCell ref="AS167:AW167"/>
    <mergeCell ref="B165:H165"/>
    <mergeCell ref="I165:Y165"/>
    <mergeCell ref="B166:H166"/>
    <mergeCell ref="I166:M166"/>
    <mergeCell ref="N166:T166"/>
    <mergeCell ref="U166:Y166"/>
    <mergeCell ref="Z166:AF166"/>
    <mergeCell ref="AG166:AK166"/>
    <mergeCell ref="AL166:AR166"/>
    <mergeCell ref="B161:C161"/>
    <mergeCell ref="D161:M161"/>
    <mergeCell ref="N161:AK161"/>
    <mergeCell ref="AL161:AQ161"/>
    <mergeCell ref="AR161:AU161"/>
    <mergeCell ref="AV161:AX161"/>
    <mergeCell ref="B162:C162"/>
    <mergeCell ref="D162:M162"/>
    <mergeCell ref="N162:AK162"/>
    <mergeCell ref="AL162:AQ162"/>
    <mergeCell ref="AR162:AU162"/>
    <mergeCell ref="AV162:AX162"/>
    <mergeCell ref="B159:C159"/>
    <mergeCell ref="D159:M159"/>
    <mergeCell ref="N159:AK159"/>
    <mergeCell ref="AL159:AQ159"/>
    <mergeCell ref="AR159:AU159"/>
    <mergeCell ref="AV159:AX159"/>
    <mergeCell ref="B160:C160"/>
    <mergeCell ref="D160:M160"/>
    <mergeCell ref="N160:AK160"/>
    <mergeCell ref="AL160:AQ160"/>
    <mergeCell ref="AR160:AU160"/>
    <mergeCell ref="AV160:AX160"/>
    <mergeCell ref="B157:C157"/>
    <mergeCell ref="D157:M157"/>
    <mergeCell ref="N157:AK157"/>
    <mergeCell ref="AL157:AQ157"/>
    <mergeCell ref="AR157:AU157"/>
    <mergeCell ref="AV157:AX157"/>
    <mergeCell ref="B158:C158"/>
    <mergeCell ref="D158:M158"/>
    <mergeCell ref="N158:AK158"/>
    <mergeCell ref="AL158:AQ158"/>
    <mergeCell ref="AR158:AU158"/>
    <mergeCell ref="AV158:AX158"/>
    <mergeCell ref="B155:C155"/>
    <mergeCell ref="D155:M155"/>
    <mergeCell ref="N155:AK155"/>
    <mergeCell ref="AL155:AQ155"/>
    <mergeCell ref="AR155:AU155"/>
    <mergeCell ref="AV155:AX155"/>
    <mergeCell ref="B156:C156"/>
    <mergeCell ref="D156:M156"/>
    <mergeCell ref="N156:AK156"/>
    <mergeCell ref="AL156:AQ156"/>
    <mergeCell ref="AR156:AU156"/>
    <mergeCell ref="AV156:AX156"/>
    <mergeCell ref="B153:C153"/>
    <mergeCell ref="D153:M153"/>
    <mergeCell ref="N153:AK153"/>
    <mergeCell ref="AL153:AQ153"/>
    <mergeCell ref="AR153:AU153"/>
    <mergeCell ref="AV153:AX153"/>
    <mergeCell ref="B154:C154"/>
    <mergeCell ref="D154:M154"/>
    <mergeCell ref="N154:AK154"/>
    <mergeCell ref="AL154:AQ154"/>
    <mergeCell ref="AR154:AU154"/>
    <mergeCell ref="AV154:AX154"/>
    <mergeCell ref="H147:L147"/>
    <mergeCell ref="M147:Y147"/>
    <mergeCell ref="Z147:AC147"/>
    <mergeCell ref="AD147:AH147"/>
    <mergeCell ref="AI147:AU147"/>
    <mergeCell ref="AV147:AY147"/>
    <mergeCell ref="G149:AX149"/>
    <mergeCell ref="B152:C152"/>
    <mergeCell ref="D152:M152"/>
    <mergeCell ref="N152:AK152"/>
    <mergeCell ref="AL152:AQ152"/>
    <mergeCell ref="AR152:AU152"/>
    <mergeCell ref="AV152:AX152"/>
    <mergeCell ref="H145:L145"/>
    <mergeCell ref="M145:Y145"/>
    <mergeCell ref="Z145:AC145"/>
    <mergeCell ref="AD145:AH145"/>
    <mergeCell ref="AI145:AU145"/>
    <mergeCell ref="AV145:AY145"/>
    <mergeCell ref="H146:L146"/>
    <mergeCell ref="M146:Y146"/>
    <mergeCell ref="Z146:AC146"/>
    <mergeCell ref="AD146:AH146"/>
    <mergeCell ref="AI146:AU146"/>
    <mergeCell ref="AV146:AY146"/>
    <mergeCell ref="H143:L143"/>
    <mergeCell ref="M143:Y143"/>
    <mergeCell ref="Z143:AC143"/>
    <mergeCell ref="AD143:AH143"/>
    <mergeCell ref="AI143:AU143"/>
    <mergeCell ref="AV143:AY143"/>
    <mergeCell ref="H144:L144"/>
    <mergeCell ref="M144:Y144"/>
    <mergeCell ref="Z144:AC144"/>
    <mergeCell ref="AD144:AH144"/>
    <mergeCell ref="AI144:AU144"/>
    <mergeCell ref="AV144:AY144"/>
    <mergeCell ref="H141:L141"/>
    <mergeCell ref="M141:Y141"/>
    <mergeCell ref="Z141:AC141"/>
    <mergeCell ref="AD141:AH141"/>
    <mergeCell ref="AI141:AU141"/>
    <mergeCell ref="AV141:AY141"/>
    <mergeCell ref="H142:L142"/>
    <mergeCell ref="M142:Y142"/>
    <mergeCell ref="Z142:AC142"/>
    <mergeCell ref="AD142:AH142"/>
    <mergeCell ref="AI142:AU142"/>
    <mergeCell ref="AV142:AY142"/>
    <mergeCell ref="H139:L139"/>
    <mergeCell ref="M139:Y139"/>
    <mergeCell ref="Z139:AC139"/>
    <mergeCell ref="AD139:AH139"/>
    <mergeCell ref="AI139:AU139"/>
    <mergeCell ref="AV139:AY139"/>
    <mergeCell ref="H140:L140"/>
    <mergeCell ref="M140:Y140"/>
    <mergeCell ref="Z140:AC140"/>
    <mergeCell ref="AD140:AH140"/>
    <mergeCell ref="AI140:AU140"/>
    <mergeCell ref="AV140:AY140"/>
    <mergeCell ref="H136:L136"/>
    <mergeCell ref="M136:Y136"/>
    <mergeCell ref="Z136:AC136"/>
    <mergeCell ref="AD136:AH136"/>
    <mergeCell ref="AI136:AU136"/>
    <mergeCell ref="AV136:AY136"/>
    <mergeCell ref="H137:AC137"/>
    <mergeCell ref="AD137:AY137"/>
    <mergeCell ref="H138:L138"/>
    <mergeCell ref="M138:Y138"/>
    <mergeCell ref="Z138:AC138"/>
    <mergeCell ref="AD138:AH138"/>
    <mergeCell ref="AI138:AU138"/>
    <mergeCell ref="AV138:AY138"/>
    <mergeCell ref="H134:L134"/>
    <mergeCell ref="M134:Y134"/>
    <mergeCell ref="Z134:AC134"/>
    <mergeCell ref="AD134:AH134"/>
    <mergeCell ref="AI134:AU134"/>
    <mergeCell ref="AV134:AY134"/>
    <mergeCell ref="H135:L135"/>
    <mergeCell ref="M135:Y135"/>
    <mergeCell ref="Z135:AC135"/>
    <mergeCell ref="AD135:AH135"/>
    <mergeCell ref="AI135:AU135"/>
    <mergeCell ref="AV135:AY135"/>
    <mergeCell ref="H132:L132"/>
    <mergeCell ref="M132:Y132"/>
    <mergeCell ref="Z132:AC132"/>
    <mergeCell ref="AD132:AH132"/>
    <mergeCell ref="AI132:AU132"/>
    <mergeCell ref="AV132:AY132"/>
    <mergeCell ref="H133:L133"/>
    <mergeCell ref="M133:Y133"/>
    <mergeCell ref="Z133:AC133"/>
    <mergeCell ref="AD133:AH133"/>
    <mergeCell ref="AI133:AU133"/>
    <mergeCell ref="AV133:AY133"/>
    <mergeCell ref="H130:L130"/>
    <mergeCell ref="M130:Y130"/>
    <mergeCell ref="Z130:AC130"/>
    <mergeCell ref="AD130:AH130"/>
    <mergeCell ref="AI130:AU130"/>
    <mergeCell ref="AV130:AY130"/>
    <mergeCell ref="H131:L131"/>
    <mergeCell ref="M131:Y131"/>
    <mergeCell ref="Z131:AC131"/>
    <mergeCell ref="AD131:AH131"/>
    <mergeCell ref="AI131:AU131"/>
    <mergeCell ref="AV131:AY131"/>
    <mergeCell ref="H128:L128"/>
    <mergeCell ref="M128:Y128"/>
    <mergeCell ref="Z128:AC128"/>
    <mergeCell ref="AD128:AH128"/>
    <mergeCell ref="AI128:AU128"/>
    <mergeCell ref="AV128:AY128"/>
    <mergeCell ref="H129:L129"/>
    <mergeCell ref="M129:Y129"/>
    <mergeCell ref="Z129:AC129"/>
    <mergeCell ref="AD129:AH129"/>
    <mergeCell ref="AI129:AU129"/>
    <mergeCell ref="AV129:AY129"/>
    <mergeCell ref="H125:L125"/>
    <mergeCell ref="M125:Y125"/>
    <mergeCell ref="Z125:AC125"/>
    <mergeCell ref="AD125:AH125"/>
    <mergeCell ref="AI125:AU125"/>
    <mergeCell ref="AV125:AY125"/>
    <mergeCell ref="H126:AC126"/>
    <mergeCell ref="AD126:AY126"/>
    <mergeCell ref="H127:L127"/>
    <mergeCell ref="M127:Y127"/>
    <mergeCell ref="Z127:AC127"/>
    <mergeCell ref="AD127:AH127"/>
    <mergeCell ref="AI127:AU127"/>
    <mergeCell ref="AV127:AY127"/>
    <mergeCell ref="H123:L123"/>
    <mergeCell ref="M123:Y123"/>
    <mergeCell ref="Z123:AC123"/>
    <mergeCell ref="AD123:AH123"/>
    <mergeCell ref="AI123:AU123"/>
    <mergeCell ref="AV123:AY123"/>
    <mergeCell ref="H124:L124"/>
    <mergeCell ref="M124:Y124"/>
    <mergeCell ref="Z124:AC124"/>
    <mergeCell ref="AD124:AH124"/>
    <mergeCell ref="AI124:AU124"/>
    <mergeCell ref="AV124:AY124"/>
    <mergeCell ref="H121:L121"/>
    <mergeCell ref="M121:Y121"/>
    <mergeCell ref="Z121:AC121"/>
    <mergeCell ref="AD121:AH121"/>
    <mergeCell ref="AI121:AU121"/>
    <mergeCell ref="AV121:AY121"/>
    <mergeCell ref="H122:L122"/>
    <mergeCell ref="M122:Y122"/>
    <mergeCell ref="Z122:AC122"/>
    <mergeCell ref="AD122:AH122"/>
    <mergeCell ref="AI122:AU122"/>
    <mergeCell ref="AV122:AY122"/>
    <mergeCell ref="H119:L119"/>
    <mergeCell ref="M119:Y119"/>
    <mergeCell ref="Z119:AC119"/>
    <mergeCell ref="AD119:AH119"/>
    <mergeCell ref="AI119:AU119"/>
    <mergeCell ref="AV119:AY119"/>
    <mergeCell ref="H120:L120"/>
    <mergeCell ref="M120:Y120"/>
    <mergeCell ref="Z120:AC120"/>
    <mergeCell ref="AD120:AH120"/>
    <mergeCell ref="AI120:AU120"/>
    <mergeCell ref="AV120:AY120"/>
    <mergeCell ref="H117:L117"/>
    <mergeCell ref="M117:Y117"/>
    <mergeCell ref="Z117:AC117"/>
    <mergeCell ref="AD117:AH117"/>
    <mergeCell ref="AI117:AU117"/>
    <mergeCell ref="AV117:AY117"/>
    <mergeCell ref="H118:L118"/>
    <mergeCell ref="M118:Y118"/>
    <mergeCell ref="Z118:AC118"/>
    <mergeCell ref="AD118:AH118"/>
    <mergeCell ref="AI118:AU118"/>
    <mergeCell ref="AV118:AY118"/>
    <mergeCell ref="H114:L114"/>
    <mergeCell ref="M114:Y114"/>
    <mergeCell ref="Z114:AC114"/>
    <mergeCell ref="AD114:AH114"/>
    <mergeCell ref="AI114:AU114"/>
    <mergeCell ref="AV114:AY114"/>
    <mergeCell ref="H115:AC115"/>
    <mergeCell ref="AD115:AY115"/>
    <mergeCell ref="H116:L116"/>
    <mergeCell ref="M116:Y116"/>
    <mergeCell ref="Z116:AC116"/>
    <mergeCell ref="AD116:AH116"/>
    <mergeCell ref="AI116:AU116"/>
    <mergeCell ref="AV116:AY116"/>
    <mergeCell ref="H112:L112"/>
    <mergeCell ref="M112:Y112"/>
    <mergeCell ref="Z112:AC112"/>
    <mergeCell ref="AD112:AH112"/>
    <mergeCell ref="AI112:AU112"/>
    <mergeCell ref="AV112:AY112"/>
    <mergeCell ref="H113:L113"/>
    <mergeCell ref="M113:Y113"/>
    <mergeCell ref="Z113:AC113"/>
    <mergeCell ref="AD113:AH113"/>
    <mergeCell ref="AI113:AU113"/>
    <mergeCell ref="AV113:AY113"/>
    <mergeCell ref="H110:L110"/>
    <mergeCell ref="M110:Y110"/>
    <mergeCell ref="Z110:AC110"/>
    <mergeCell ref="AD110:AH110"/>
    <mergeCell ref="AI110:AU110"/>
    <mergeCell ref="AV110:AY110"/>
    <mergeCell ref="H111:L111"/>
    <mergeCell ref="M111:Y111"/>
    <mergeCell ref="Z111:AC111"/>
    <mergeCell ref="AD111:AH111"/>
    <mergeCell ref="AI111:AU111"/>
    <mergeCell ref="AV111:AY111"/>
    <mergeCell ref="H108:L108"/>
    <mergeCell ref="M108:Y108"/>
    <mergeCell ref="Z108:AC108"/>
    <mergeCell ref="AD108:AH108"/>
    <mergeCell ref="AI108:AU108"/>
    <mergeCell ref="AV108:AY108"/>
    <mergeCell ref="H109:L109"/>
    <mergeCell ref="M109:Y109"/>
    <mergeCell ref="Z109:AC109"/>
    <mergeCell ref="AD109:AH109"/>
    <mergeCell ref="AI109:AU109"/>
    <mergeCell ref="AV109:AY109"/>
    <mergeCell ref="B99:G101"/>
    <mergeCell ref="B103:G103"/>
    <mergeCell ref="H103:AY103"/>
    <mergeCell ref="B104:G147"/>
    <mergeCell ref="H104:AC104"/>
    <mergeCell ref="AD104:AY104"/>
    <mergeCell ref="H105:L105"/>
    <mergeCell ref="M105:Y105"/>
    <mergeCell ref="Z105:AC105"/>
    <mergeCell ref="AD105:AH105"/>
    <mergeCell ref="AI105:AU105"/>
    <mergeCell ref="AV105:AY105"/>
    <mergeCell ref="H106:L106"/>
    <mergeCell ref="M106:Y106"/>
    <mergeCell ref="Z106:AC106"/>
    <mergeCell ref="AD106:AH106"/>
    <mergeCell ref="AI106:AU106"/>
    <mergeCell ref="AV106:AY106"/>
    <mergeCell ref="H107:L107"/>
    <mergeCell ref="M107:Y107"/>
    <mergeCell ref="Z107:AC107"/>
    <mergeCell ref="AD107:AH107"/>
    <mergeCell ref="AI107:AU107"/>
    <mergeCell ref="AV107:AY107"/>
    <mergeCell ref="D94:L94"/>
    <mergeCell ref="M94:R94"/>
    <mergeCell ref="S94:X94"/>
    <mergeCell ref="Y94:AY94"/>
    <mergeCell ref="D95:L95"/>
    <mergeCell ref="M95:R95"/>
    <mergeCell ref="S95:X95"/>
    <mergeCell ref="Y95:AY95"/>
    <mergeCell ref="B98:G98"/>
    <mergeCell ref="H98:AY98"/>
    <mergeCell ref="M91:R91"/>
    <mergeCell ref="S91:X91"/>
    <mergeCell ref="Y91:AY91"/>
    <mergeCell ref="D92:L92"/>
    <mergeCell ref="M92:R92"/>
    <mergeCell ref="S92:X92"/>
    <mergeCell ref="Y92:AY92"/>
    <mergeCell ref="D93:L93"/>
    <mergeCell ref="M93:R93"/>
    <mergeCell ref="S93:X93"/>
    <mergeCell ref="Y93:AY93"/>
    <mergeCell ref="X86:AD86"/>
    <mergeCell ref="AE86:AK86"/>
    <mergeCell ref="AL86:AR86"/>
    <mergeCell ref="AS86:AY86"/>
    <mergeCell ref="B87:C95"/>
    <mergeCell ref="D87:L87"/>
    <mergeCell ref="M87:R87"/>
    <mergeCell ref="S87:X87"/>
    <mergeCell ref="Y87:AY87"/>
    <mergeCell ref="D88:L88"/>
    <mergeCell ref="M88:R88"/>
    <mergeCell ref="S88:X88"/>
    <mergeCell ref="Y88:AY88"/>
    <mergeCell ref="D89:L89"/>
    <mergeCell ref="M89:R89"/>
    <mergeCell ref="S89:X89"/>
    <mergeCell ref="Y89:AY89"/>
    <mergeCell ref="D90:L90"/>
    <mergeCell ref="M90:R90"/>
    <mergeCell ref="S90:X90"/>
    <mergeCell ref="Y90:AY90"/>
    <mergeCell ref="D91:L91"/>
    <mergeCell ref="J84:P84"/>
    <mergeCell ref="Q84:W84"/>
    <mergeCell ref="X84:AD84"/>
    <mergeCell ref="AE84:AK84"/>
    <mergeCell ref="AL84:AR84"/>
    <mergeCell ref="AS84:AY84"/>
    <mergeCell ref="H85:P85"/>
    <mergeCell ref="Q85:W85"/>
    <mergeCell ref="X85:AD85"/>
    <mergeCell ref="AE85:AK85"/>
    <mergeCell ref="AL85:AR85"/>
    <mergeCell ref="AS85:AY85"/>
    <mergeCell ref="B80:G86"/>
    <mergeCell ref="H80:P80"/>
    <mergeCell ref="Q80:W80"/>
    <mergeCell ref="X80:AD80"/>
    <mergeCell ref="AE80:AK80"/>
    <mergeCell ref="AL80:AR80"/>
    <mergeCell ref="AS80:AY80"/>
    <mergeCell ref="H81:I84"/>
    <mergeCell ref="J81:P81"/>
    <mergeCell ref="Q81:W81"/>
    <mergeCell ref="X81:AD81"/>
    <mergeCell ref="AE81:AK81"/>
    <mergeCell ref="AL81:AR81"/>
    <mergeCell ref="AS81:AY81"/>
    <mergeCell ref="J82:P82"/>
    <mergeCell ref="Q82:W82"/>
    <mergeCell ref="X82:AD82"/>
    <mergeCell ref="AE82:AK82"/>
    <mergeCell ref="H86:P86"/>
    <mergeCell ref="Q86:W86"/>
    <mergeCell ref="AL82:AR82"/>
    <mergeCell ref="AS82:AY82"/>
    <mergeCell ref="J83:P83"/>
    <mergeCell ref="Q83:W83"/>
    <mergeCell ref="X83:AD83"/>
    <mergeCell ref="AE83:AK83"/>
    <mergeCell ref="B76:G76"/>
    <mergeCell ref="H76:Y76"/>
    <mergeCell ref="Z76:AE76"/>
    <mergeCell ref="AF76:AY76"/>
    <mergeCell ref="B77:G78"/>
    <mergeCell ref="H77:Y78"/>
    <mergeCell ref="Z77:AE78"/>
    <mergeCell ref="AF77:AY78"/>
    <mergeCell ref="B79:G79"/>
    <mergeCell ref="H79:AY79"/>
    <mergeCell ref="AK72:AQ72"/>
    <mergeCell ref="AR72:AY72"/>
    <mergeCell ref="B74:G74"/>
    <mergeCell ref="H74:Y74"/>
    <mergeCell ref="Z74:AE74"/>
    <mergeCell ref="AF74:AQ74"/>
    <mergeCell ref="AR74:AY74"/>
    <mergeCell ref="B75:G75"/>
    <mergeCell ref="H75:Y75"/>
    <mergeCell ref="Z75:AE75"/>
    <mergeCell ref="AF75:AQ75"/>
    <mergeCell ref="AR75:AY75"/>
    <mergeCell ref="AL83:AR83"/>
    <mergeCell ref="AS83:AY83"/>
    <mergeCell ref="AQ1:AW1"/>
    <mergeCell ref="AK2:AQ2"/>
    <mergeCell ref="AR2:AY2"/>
    <mergeCell ref="B3:AY3"/>
    <mergeCell ref="B4:G4"/>
    <mergeCell ref="H4:Y4"/>
    <mergeCell ref="Z4:AE4"/>
    <mergeCell ref="AF4:AQ4"/>
    <mergeCell ref="AR4:AY4"/>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H18:P18"/>
    <mergeCell ref="Q18:W18"/>
    <mergeCell ref="X18:AD18"/>
    <mergeCell ref="AE18:AK18"/>
    <mergeCell ref="AL18:AR18"/>
    <mergeCell ref="AS18:AY18"/>
    <mergeCell ref="H17:P17"/>
    <mergeCell ref="Q17:W17"/>
    <mergeCell ref="X17:AD17"/>
    <mergeCell ref="AE17:AK17"/>
    <mergeCell ref="AL17:AR17"/>
    <mergeCell ref="AS17:AY17"/>
    <mergeCell ref="AF20:AJ20"/>
    <mergeCell ref="AK20:AO20"/>
    <mergeCell ref="AP20:AT20"/>
    <mergeCell ref="AU20:AY20"/>
    <mergeCell ref="H20:Y21"/>
    <mergeCell ref="Z20:AB20"/>
    <mergeCell ref="AC20:AE20"/>
    <mergeCell ref="Z21:AB21"/>
    <mergeCell ref="H19:Y19"/>
    <mergeCell ref="Z19:AB19"/>
    <mergeCell ref="AC19:AE19"/>
    <mergeCell ref="AF19:AJ19"/>
    <mergeCell ref="AK19:AO19"/>
    <mergeCell ref="AC21:AE21"/>
    <mergeCell ref="AF21:AJ21"/>
    <mergeCell ref="AK21:AO21"/>
    <mergeCell ref="AP21:AT21"/>
    <mergeCell ref="AU21:AY21"/>
    <mergeCell ref="B22:G24"/>
    <mergeCell ref="H22:Y22"/>
    <mergeCell ref="Z22:AB22"/>
    <mergeCell ref="AC22:AE22"/>
    <mergeCell ref="AF22:AJ22"/>
    <mergeCell ref="AK22:AO22"/>
    <mergeCell ref="AP22:AT22"/>
    <mergeCell ref="AU22:AY22"/>
    <mergeCell ref="B19:G21"/>
    <mergeCell ref="H23:Y24"/>
    <mergeCell ref="Z23:AB24"/>
    <mergeCell ref="AC23:AE24"/>
    <mergeCell ref="AF23:AJ23"/>
    <mergeCell ref="AK23:AT23"/>
    <mergeCell ref="AU23:AY23"/>
    <mergeCell ref="AF24:AJ24"/>
    <mergeCell ref="AK24:AO24"/>
    <mergeCell ref="AP24:AT24"/>
    <mergeCell ref="AU24:AY24"/>
    <mergeCell ref="AP19:AT19"/>
    <mergeCell ref="AU19:AY19"/>
    <mergeCell ref="B25:G25"/>
    <mergeCell ref="H25:Y25"/>
    <mergeCell ref="Z25:AB25"/>
    <mergeCell ref="AC25:AY25"/>
    <mergeCell ref="B26:C35"/>
    <mergeCell ref="D26:L26"/>
    <mergeCell ref="M26:R26"/>
    <mergeCell ref="S26:X26"/>
    <mergeCell ref="Y26:AY26"/>
    <mergeCell ref="D27:L27"/>
    <mergeCell ref="D29:L29"/>
    <mergeCell ref="M29:R29"/>
    <mergeCell ref="S29:X29"/>
    <mergeCell ref="Y29:AY29"/>
    <mergeCell ref="D30:L30"/>
    <mergeCell ref="M30:R30"/>
    <mergeCell ref="S30:X30"/>
    <mergeCell ref="Y30:AY30"/>
    <mergeCell ref="M27:R27"/>
    <mergeCell ref="S27:X27"/>
    <mergeCell ref="Y27:AY27"/>
    <mergeCell ref="D28:L28"/>
    <mergeCell ref="M28:R28"/>
    <mergeCell ref="S28:X28"/>
    <mergeCell ref="Y28:AY28"/>
    <mergeCell ref="D33:L33"/>
    <mergeCell ref="M33:R33"/>
    <mergeCell ref="S33:X33"/>
    <mergeCell ref="Y33:AY33"/>
    <mergeCell ref="D34:L34"/>
    <mergeCell ref="M34:R34"/>
    <mergeCell ref="S34:X34"/>
    <mergeCell ref="Y34:AY34"/>
    <mergeCell ref="D31:L31"/>
    <mergeCell ref="M31:R31"/>
    <mergeCell ref="S31:X31"/>
    <mergeCell ref="Y31:AY31"/>
    <mergeCell ref="D32:L32"/>
    <mergeCell ref="M32:R32"/>
    <mergeCell ref="S32:X32"/>
    <mergeCell ref="Y32:AY32"/>
    <mergeCell ref="D35:L35"/>
    <mergeCell ref="M35:R35"/>
    <mergeCell ref="S35:X35"/>
    <mergeCell ref="Y35:AY35"/>
    <mergeCell ref="B38:C41"/>
    <mergeCell ref="D38:AY38"/>
    <mergeCell ref="D39:AY39"/>
    <mergeCell ref="D40:AY40"/>
    <mergeCell ref="D41:AY41"/>
    <mergeCell ref="B46:C48"/>
    <mergeCell ref="D46:G46"/>
    <mergeCell ref="H46:AG46"/>
    <mergeCell ref="AH46:AY48"/>
    <mergeCell ref="D47:G47"/>
    <mergeCell ref="H47:AG47"/>
    <mergeCell ref="D48:G48"/>
    <mergeCell ref="H48:AG48"/>
    <mergeCell ref="D42:AY42"/>
    <mergeCell ref="D43:AY43"/>
    <mergeCell ref="B44:AY44"/>
    <mergeCell ref="D45:G45"/>
    <mergeCell ref="H45:AG45"/>
    <mergeCell ref="AH45:AY45"/>
    <mergeCell ref="D53:G53"/>
    <mergeCell ref="H53:AG53"/>
    <mergeCell ref="B54:C59"/>
    <mergeCell ref="D54:G54"/>
    <mergeCell ref="H54:AG54"/>
    <mergeCell ref="AH54:AY59"/>
    <mergeCell ref="D55:G55"/>
    <mergeCell ref="H55:AG55"/>
    <mergeCell ref="D56:G56"/>
    <mergeCell ref="H56:AG56"/>
    <mergeCell ref="B49:C53"/>
    <mergeCell ref="D49:G49"/>
    <mergeCell ref="H49:AG49"/>
    <mergeCell ref="AH49:AY53"/>
    <mergeCell ref="D50:G50"/>
    <mergeCell ref="H50:AG50"/>
    <mergeCell ref="D51:G51"/>
    <mergeCell ref="H51:AG51"/>
    <mergeCell ref="M71:AA71"/>
    <mergeCell ref="AL71:AY71"/>
    <mergeCell ref="B65:F65"/>
    <mergeCell ref="G65:AY65"/>
    <mergeCell ref="B66:AY66"/>
    <mergeCell ref="B67:F67"/>
    <mergeCell ref="G67:AY67"/>
    <mergeCell ref="B68:AY68"/>
    <mergeCell ref="D52:G52"/>
    <mergeCell ref="H52:AG52"/>
    <mergeCell ref="B60:C60"/>
    <mergeCell ref="D60:AY60"/>
    <mergeCell ref="D61:AY61"/>
    <mergeCell ref="D62:AY62"/>
    <mergeCell ref="D63:AY63"/>
    <mergeCell ref="B64:AY64"/>
    <mergeCell ref="D57:G57"/>
    <mergeCell ref="H57:AG57"/>
    <mergeCell ref="D58:G58"/>
    <mergeCell ref="H58:U58"/>
    <mergeCell ref="V58:AG58"/>
    <mergeCell ref="D59:G59"/>
    <mergeCell ref="H59:AG59"/>
    <mergeCell ref="B69:AY69"/>
    <mergeCell ref="B70:AY70"/>
  </mergeCells>
  <phoneticPr fontId="4"/>
  <pageMargins left="0.51181102362204722" right="0.39370078740157483" top="0.51181102362204722" bottom="0.15748031496062992" header="0.39370078740157483" footer="0.51181102362204722"/>
  <pageSetup paperSize="9" scale="71" fitToHeight="5" orientation="portrait" r:id="rId1"/>
  <headerFooter differentFirst="1" alignWithMargins="0"/>
  <rowBreaks count="9" manualBreakCount="9">
    <brk id="36" max="50" man="1"/>
    <brk id="71" max="50" man="1"/>
    <brk id="96" max="50" man="1"/>
    <brk id="102" max="50" man="1"/>
    <brk id="148" max="50" man="1"/>
    <brk id="193" max="50" man="1"/>
    <brk id="217" max="50" man="1"/>
    <brk id="223" max="50" man="1"/>
    <brk id="269" max="50" man="1"/>
  </rowBreaks>
  <drawing r:id="rId2"/>
</worksheet>
</file>

<file path=xl/worksheets/sheet5.xml><?xml version="1.0" encoding="utf-8"?>
<worksheet xmlns="http://schemas.openxmlformats.org/spreadsheetml/2006/main" xmlns:r="http://schemas.openxmlformats.org/officeDocument/2006/relationships">
  <sheetPr>
    <tabColor theme="5"/>
  </sheetPr>
  <dimension ref="A1:BW3087"/>
  <sheetViews>
    <sheetView view="pageBreakPreview" topLeftCell="A57" zoomScale="75" zoomScaleNormal="75" zoomScaleSheetLayoutView="75" zoomScalePageLayoutView="30" workbookViewId="0">
      <selection activeCell="BD63" sqref="BD63"/>
    </sheetView>
  </sheetViews>
  <sheetFormatPr defaultRowHeight="13.5"/>
  <cols>
    <col min="1" max="2" width="2.25" customWidth="1"/>
    <col min="3" max="3" width="3.625" customWidth="1"/>
    <col min="4" max="6" width="2.25" customWidth="1"/>
    <col min="7" max="7" width="1.625" customWidth="1"/>
    <col min="8" max="25" width="2.25" customWidth="1"/>
    <col min="26" max="28" width="2.75" customWidth="1"/>
    <col min="29" max="34" width="2.25" customWidth="1"/>
    <col min="35" max="35" width="2.625" customWidth="1"/>
    <col min="36" max="36" width="3.5" customWidth="1"/>
    <col min="37" max="46" width="2.625" customWidth="1"/>
    <col min="47" max="47" width="3.5" customWidth="1"/>
    <col min="48" max="58" width="2.25" customWidth="1"/>
  </cols>
  <sheetData>
    <row r="1" spans="2:51" ht="23.25" customHeight="1">
      <c r="AQ1" s="65"/>
      <c r="AR1" s="65"/>
      <c r="AS1" s="65"/>
      <c r="AT1" s="65"/>
      <c r="AU1" s="65"/>
      <c r="AV1" s="65"/>
      <c r="AW1" s="65"/>
      <c r="AX1" s="24"/>
    </row>
    <row r="2" spans="2:51" ht="21.75" customHeight="1" thickBot="1">
      <c r="AK2" s="466" t="s">
        <v>0</v>
      </c>
      <c r="AL2" s="466"/>
      <c r="AM2" s="466"/>
      <c r="AN2" s="466"/>
      <c r="AO2" s="466"/>
      <c r="AP2" s="466"/>
      <c r="AQ2" s="466"/>
      <c r="AR2" s="466">
        <v>294</v>
      </c>
      <c r="AS2" s="466"/>
      <c r="AT2" s="466"/>
      <c r="AU2" s="466"/>
      <c r="AV2" s="466"/>
      <c r="AW2" s="466"/>
      <c r="AX2" s="466"/>
      <c r="AY2" s="466"/>
    </row>
    <row r="3" spans="2:51" ht="19.5" thickBot="1">
      <c r="B3" s="913" t="s">
        <v>98</v>
      </c>
      <c r="C3" s="914"/>
      <c r="D3" s="914"/>
      <c r="E3" s="914"/>
      <c r="F3" s="914"/>
      <c r="G3" s="914"/>
      <c r="H3" s="914"/>
      <c r="I3" s="914"/>
      <c r="J3" s="914"/>
      <c r="K3" s="914"/>
      <c r="L3" s="914"/>
      <c r="M3" s="914"/>
      <c r="N3" s="914"/>
      <c r="O3" s="914"/>
      <c r="P3" s="914"/>
      <c r="Q3" s="914"/>
      <c r="R3" s="914"/>
      <c r="S3" s="914"/>
      <c r="T3" s="914"/>
      <c r="U3" s="914"/>
      <c r="V3" s="914"/>
      <c r="W3" s="914"/>
      <c r="X3" s="914"/>
      <c r="Y3" s="914"/>
      <c r="Z3" s="914"/>
      <c r="AA3" s="914"/>
      <c r="AB3" s="914"/>
      <c r="AC3" s="914"/>
      <c r="AD3" s="914"/>
      <c r="AE3" s="914"/>
      <c r="AF3" s="914"/>
      <c r="AG3" s="914"/>
      <c r="AH3" s="914"/>
      <c r="AI3" s="914"/>
      <c r="AJ3" s="914"/>
      <c r="AK3" s="914"/>
      <c r="AL3" s="914"/>
      <c r="AM3" s="914"/>
      <c r="AN3" s="914"/>
      <c r="AO3" s="914"/>
      <c r="AP3" s="914"/>
      <c r="AQ3" s="914"/>
      <c r="AR3" s="914"/>
      <c r="AS3" s="914"/>
      <c r="AT3" s="914"/>
      <c r="AU3" s="914"/>
      <c r="AV3" s="914"/>
      <c r="AW3" s="914"/>
      <c r="AX3" s="914"/>
      <c r="AY3" s="915"/>
    </row>
    <row r="4" spans="2:51" ht="21" customHeight="1">
      <c r="B4" s="468" t="s">
        <v>49</v>
      </c>
      <c r="C4" s="469"/>
      <c r="D4" s="469"/>
      <c r="E4" s="469"/>
      <c r="F4" s="469"/>
      <c r="G4" s="469"/>
      <c r="H4" s="916" t="s">
        <v>712</v>
      </c>
      <c r="I4" s="917"/>
      <c r="J4" s="917"/>
      <c r="K4" s="917"/>
      <c r="L4" s="917"/>
      <c r="M4" s="917"/>
      <c r="N4" s="917"/>
      <c r="O4" s="917"/>
      <c r="P4" s="917"/>
      <c r="Q4" s="917"/>
      <c r="R4" s="917"/>
      <c r="S4" s="917"/>
      <c r="T4" s="917"/>
      <c r="U4" s="917"/>
      <c r="V4" s="917"/>
      <c r="W4" s="917"/>
      <c r="X4" s="917"/>
      <c r="Y4" s="917"/>
      <c r="Z4" s="472" t="s">
        <v>713</v>
      </c>
      <c r="AA4" s="473"/>
      <c r="AB4" s="473"/>
      <c r="AC4" s="473"/>
      <c r="AD4" s="473"/>
      <c r="AE4" s="474"/>
      <c r="AF4" s="475" t="s">
        <v>101</v>
      </c>
      <c r="AG4" s="476"/>
      <c r="AH4" s="476"/>
      <c r="AI4" s="476"/>
      <c r="AJ4" s="476"/>
      <c r="AK4" s="476"/>
      <c r="AL4" s="476"/>
      <c r="AM4" s="476"/>
      <c r="AN4" s="476"/>
      <c r="AO4" s="476"/>
      <c r="AP4" s="476"/>
      <c r="AQ4" s="477"/>
      <c r="AR4" s="478" t="s">
        <v>1</v>
      </c>
      <c r="AS4" s="475"/>
      <c r="AT4" s="475"/>
      <c r="AU4" s="475"/>
      <c r="AV4" s="475"/>
      <c r="AW4" s="475"/>
      <c r="AX4" s="475"/>
      <c r="AY4" s="479"/>
    </row>
    <row r="5" spans="2:51" ht="28.15" customHeight="1">
      <c r="B5" s="442" t="s">
        <v>59</v>
      </c>
      <c r="C5" s="443"/>
      <c r="D5" s="443"/>
      <c r="E5" s="443"/>
      <c r="F5" s="443"/>
      <c r="G5" s="444"/>
      <c r="H5" s="445" t="s">
        <v>467</v>
      </c>
      <c r="I5" s="446"/>
      <c r="J5" s="446"/>
      <c r="K5" s="446"/>
      <c r="L5" s="446"/>
      <c r="M5" s="446"/>
      <c r="N5" s="446"/>
      <c r="O5" s="446"/>
      <c r="P5" s="446"/>
      <c r="Q5" s="446"/>
      <c r="R5" s="446"/>
      <c r="S5" s="446"/>
      <c r="T5" s="446"/>
      <c r="U5" s="446"/>
      <c r="V5" s="446"/>
      <c r="W5" s="447"/>
      <c r="X5" s="447"/>
      <c r="Y5" s="447"/>
      <c r="Z5" s="448" t="s">
        <v>2</v>
      </c>
      <c r="AA5" s="449"/>
      <c r="AB5" s="449"/>
      <c r="AC5" s="449"/>
      <c r="AD5" s="449"/>
      <c r="AE5" s="450"/>
      <c r="AF5" s="449" t="s">
        <v>714</v>
      </c>
      <c r="AG5" s="449"/>
      <c r="AH5" s="449"/>
      <c r="AI5" s="449"/>
      <c r="AJ5" s="449"/>
      <c r="AK5" s="449"/>
      <c r="AL5" s="449"/>
      <c r="AM5" s="449"/>
      <c r="AN5" s="449"/>
      <c r="AO5" s="449"/>
      <c r="AP5" s="449"/>
      <c r="AQ5" s="450"/>
      <c r="AR5" s="3009" t="s">
        <v>1990</v>
      </c>
      <c r="AS5" s="3010"/>
      <c r="AT5" s="3010"/>
      <c r="AU5" s="3010"/>
      <c r="AV5" s="3010"/>
      <c r="AW5" s="3010"/>
      <c r="AX5" s="3010"/>
      <c r="AY5" s="3011"/>
    </row>
    <row r="6" spans="2:51" ht="30.75" customHeight="1">
      <c r="B6" s="454" t="s">
        <v>3</v>
      </c>
      <c r="C6" s="455"/>
      <c r="D6" s="455"/>
      <c r="E6" s="455"/>
      <c r="F6" s="455"/>
      <c r="G6" s="455"/>
      <c r="H6" s="456" t="s">
        <v>103</v>
      </c>
      <c r="I6" s="447"/>
      <c r="J6" s="447"/>
      <c r="K6" s="447"/>
      <c r="L6" s="447"/>
      <c r="M6" s="447"/>
      <c r="N6" s="447"/>
      <c r="O6" s="447"/>
      <c r="P6" s="447"/>
      <c r="Q6" s="447"/>
      <c r="R6" s="447"/>
      <c r="S6" s="447"/>
      <c r="T6" s="447"/>
      <c r="U6" s="447"/>
      <c r="V6" s="447"/>
      <c r="W6" s="447"/>
      <c r="X6" s="447"/>
      <c r="Y6" s="447"/>
      <c r="Z6" s="457" t="s">
        <v>76</v>
      </c>
      <c r="AA6" s="458"/>
      <c r="AB6" s="458"/>
      <c r="AC6" s="458"/>
      <c r="AD6" s="458"/>
      <c r="AE6" s="459"/>
      <c r="AF6" s="941" t="s">
        <v>108</v>
      </c>
      <c r="AG6" s="941"/>
      <c r="AH6" s="941"/>
      <c r="AI6" s="941"/>
      <c r="AJ6" s="941"/>
      <c r="AK6" s="941"/>
      <c r="AL6" s="941"/>
      <c r="AM6" s="941"/>
      <c r="AN6" s="941"/>
      <c r="AO6" s="941"/>
      <c r="AP6" s="941"/>
      <c r="AQ6" s="941"/>
      <c r="AR6" s="267"/>
      <c r="AS6" s="267"/>
      <c r="AT6" s="267"/>
      <c r="AU6" s="267"/>
      <c r="AV6" s="267"/>
      <c r="AW6" s="267"/>
      <c r="AX6" s="267"/>
      <c r="AY6" s="942"/>
    </row>
    <row r="7" spans="2:51" ht="18" customHeight="1">
      <c r="B7" s="418" t="s">
        <v>37</v>
      </c>
      <c r="C7" s="419"/>
      <c r="D7" s="419"/>
      <c r="E7" s="419"/>
      <c r="F7" s="419"/>
      <c r="G7" s="419"/>
      <c r="H7" s="935" t="s">
        <v>467</v>
      </c>
      <c r="I7" s="936"/>
      <c r="J7" s="936"/>
      <c r="K7" s="936"/>
      <c r="L7" s="936"/>
      <c r="M7" s="936"/>
      <c r="N7" s="936"/>
      <c r="O7" s="936"/>
      <c r="P7" s="936"/>
      <c r="Q7" s="936"/>
      <c r="R7" s="936"/>
      <c r="S7" s="936"/>
      <c r="T7" s="936"/>
      <c r="U7" s="936"/>
      <c r="V7" s="936"/>
      <c r="W7" s="937"/>
      <c r="X7" s="937"/>
      <c r="Y7" s="937"/>
      <c r="Z7" s="428" t="s">
        <v>715</v>
      </c>
      <c r="AA7" s="267"/>
      <c r="AB7" s="267"/>
      <c r="AC7" s="267"/>
      <c r="AD7" s="267"/>
      <c r="AE7" s="429"/>
      <c r="AF7" s="1998" t="s">
        <v>467</v>
      </c>
      <c r="AG7" s="432"/>
      <c r="AH7" s="432"/>
      <c r="AI7" s="432"/>
      <c r="AJ7" s="432"/>
      <c r="AK7" s="432"/>
      <c r="AL7" s="432"/>
      <c r="AM7" s="432"/>
      <c r="AN7" s="432"/>
      <c r="AO7" s="432"/>
      <c r="AP7" s="432"/>
      <c r="AQ7" s="432"/>
      <c r="AR7" s="432"/>
      <c r="AS7" s="432"/>
      <c r="AT7" s="432"/>
      <c r="AU7" s="432"/>
      <c r="AV7" s="432"/>
      <c r="AW7" s="432"/>
      <c r="AX7" s="432"/>
      <c r="AY7" s="433"/>
    </row>
    <row r="8" spans="2:51" ht="24" customHeight="1">
      <c r="B8" s="420"/>
      <c r="C8" s="421"/>
      <c r="D8" s="421"/>
      <c r="E8" s="421"/>
      <c r="F8" s="421"/>
      <c r="G8" s="421"/>
      <c r="H8" s="938"/>
      <c r="I8" s="939"/>
      <c r="J8" s="939"/>
      <c r="K8" s="939"/>
      <c r="L8" s="939"/>
      <c r="M8" s="939"/>
      <c r="N8" s="939"/>
      <c r="O8" s="939"/>
      <c r="P8" s="939"/>
      <c r="Q8" s="939"/>
      <c r="R8" s="939"/>
      <c r="S8" s="939"/>
      <c r="T8" s="939"/>
      <c r="U8" s="939"/>
      <c r="V8" s="939"/>
      <c r="W8" s="940"/>
      <c r="X8" s="940"/>
      <c r="Y8" s="940"/>
      <c r="Z8" s="430"/>
      <c r="AA8" s="267"/>
      <c r="AB8" s="267"/>
      <c r="AC8" s="267"/>
      <c r="AD8" s="267"/>
      <c r="AE8" s="429"/>
      <c r="AF8" s="434"/>
      <c r="AG8" s="434"/>
      <c r="AH8" s="434"/>
      <c r="AI8" s="434"/>
      <c r="AJ8" s="434"/>
      <c r="AK8" s="434"/>
      <c r="AL8" s="434"/>
      <c r="AM8" s="434"/>
      <c r="AN8" s="434"/>
      <c r="AO8" s="434"/>
      <c r="AP8" s="434"/>
      <c r="AQ8" s="434"/>
      <c r="AR8" s="434"/>
      <c r="AS8" s="434"/>
      <c r="AT8" s="434"/>
      <c r="AU8" s="434"/>
      <c r="AV8" s="434"/>
      <c r="AW8" s="434"/>
      <c r="AX8" s="434"/>
      <c r="AY8" s="435"/>
    </row>
    <row r="9" spans="2:51" ht="96.75" customHeight="1">
      <c r="B9" s="436" t="s">
        <v>38</v>
      </c>
      <c r="C9" s="437"/>
      <c r="D9" s="437"/>
      <c r="E9" s="437"/>
      <c r="F9" s="437"/>
      <c r="G9" s="437"/>
      <c r="H9" s="952" t="s">
        <v>716</v>
      </c>
      <c r="I9" s="953"/>
      <c r="J9" s="953"/>
      <c r="K9" s="953"/>
      <c r="L9" s="953"/>
      <c r="M9" s="953"/>
      <c r="N9" s="953"/>
      <c r="O9" s="953"/>
      <c r="P9" s="953"/>
      <c r="Q9" s="953"/>
      <c r="R9" s="953"/>
      <c r="S9" s="953"/>
      <c r="T9" s="953"/>
      <c r="U9" s="953"/>
      <c r="V9" s="953"/>
      <c r="W9" s="953"/>
      <c r="X9" s="953"/>
      <c r="Y9" s="953"/>
      <c r="Z9" s="953"/>
      <c r="AA9" s="953"/>
      <c r="AB9" s="953"/>
      <c r="AC9" s="953"/>
      <c r="AD9" s="953"/>
      <c r="AE9" s="953"/>
      <c r="AF9" s="953"/>
      <c r="AG9" s="953"/>
      <c r="AH9" s="953"/>
      <c r="AI9" s="953"/>
      <c r="AJ9" s="953"/>
      <c r="AK9" s="953"/>
      <c r="AL9" s="953"/>
      <c r="AM9" s="953"/>
      <c r="AN9" s="953"/>
      <c r="AO9" s="953"/>
      <c r="AP9" s="953"/>
      <c r="AQ9" s="953"/>
      <c r="AR9" s="953"/>
      <c r="AS9" s="953"/>
      <c r="AT9" s="953"/>
      <c r="AU9" s="953"/>
      <c r="AV9" s="953"/>
      <c r="AW9" s="953"/>
      <c r="AX9" s="953"/>
      <c r="AY9" s="954"/>
    </row>
    <row r="10" spans="2:51" ht="137.25" customHeight="1">
      <c r="B10" s="436" t="s">
        <v>78</v>
      </c>
      <c r="C10" s="437"/>
      <c r="D10" s="437"/>
      <c r="E10" s="437"/>
      <c r="F10" s="437"/>
      <c r="G10" s="437"/>
      <c r="H10" s="952" t="s">
        <v>717</v>
      </c>
      <c r="I10" s="953"/>
      <c r="J10" s="953"/>
      <c r="K10" s="953"/>
      <c r="L10" s="953"/>
      <c r="M10" s="953"/>
      <c r="N10" s="953"/>
      <c r="O10" s="953"/>
      <c r="P10" s="953"/>
      <c r="Q10" s="953"/>
      <c r="R10" s="953"/>
      <c r="S10" s="953"/>
      <c r="T10" s="953"/>
      <c r="U10" s="953"/>
      <c r="V10" s="953"/>
      <c r="W10" s="953"/>
      <c r="X10" s="953"/>
      <c r="Y10" s="953"/>
      <c r="Z10" s="953"/>
      <c r="AA10" s="953"/>
      <c r="AB10" s="953"/>
      <c r="AC10" s="953"/>
      <c r="AD10" s="953"/>
      <c r="AE10" s="953"/>
      <c r="AF10" s="953"/>
      <c r="AG10" s="953"/>
      <c r="AH10" s="953"/>
      <c r="AI10" s="953"/>
      <c r="AJ10" s="953"/>
      <c r="AK10" s="953"/>
      <c r="AL10" s="953"/>
      <c r="AM10" s="953"/>
      <c r="AN10" s="953"/>
      <c r="AO10" s="953"/>
      <c r="AP10" s="953"/>
      <c r="AQ10" s="953"/>
      <c r="AR10" s="953"/>
      <c r="AS10" s="953"/>
      <c r="AT10" s="953"/>
      <c r="AU10" s="953"/>
      <c r="AV10" s="953"/>
      <c r="AW10" s="953"/>
      <c r="AX10" s="953"/>
      <c r="AY10" s="954"/>
    </row>
    <row r="11" spans="2:51" ht="29.25" customHeight="1">
      <c r="B11" s="436" t="s">
        <v>4</v>
      </c>
      <c r="C11" s="437"/>
      <c r="D11" s="437"/>
      <c r="E11" s="437"/>
      <c r="F11" s="437"/>
      <c r="G11" s="438"/>
      <c r="H11" s="439" t="s">
        <v>718</v>
      </c>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40"/>
      <c r="AO11" s="440"/>
      <c r="AP11" s="440"/>
      <c r="AQ11" s="440"/>
      <c r="AR11" s="440"/>
      <c r="AS11" s="440"/>
      <c r="AT11" s="440"/>
      <c r="AU11" s="440"/>
      <c r="AV11" s="440"/>
      <c r="AW11" s="440"/>
      <c r="AX11" s="440"/>
      <c r="AY11" s="441"/>
    </row>
    <row r="12" spans="2:51" ht="21" customHeight="1">
      <c r="B12" s="405" t="s">
        <v>39</v>
      </c>
      <c r="C12" s="406"/>
      <c r="D12" s="406"/>
      <c r="E12" s="406"/>
      <c r="F12" s="406"/>
      <c r="G12" s="407"/>
      <c r="H12" s="411"/>
      <c r="I12" s="412"/>
      <c r="J12" s="412"/>
      <c r="K12" s="412"/>
      <c r="L12" s="412"/>
      <c r="M12" s="412"/>
      <c r="N12" s="412"/>
      <c r="O12" s="412"/>
      <c r="P12" s="412"/>
      <c r="Q12" s="370" t="s">
        <v>86</v>
      </c>
      <c r="R12" s="371"/>
      <c r="S12" s="371"/>
      <c r="T12" s="371"/>
      <c r="U12" s="371"/>
      <c r="V12" s="371"/>
      <c r="W12" s="413"/>
      <c r="X12" s="370" t="s">
        <v>87</v>
      </c>
      <c r="Y12" s="371"/>
      <c r="Z12" s="371"/>
      <c r="AA12" s="371"/>
      <c r="AB12" s="371"/>
      <c r="AC12" s="371"/>
      <c r="AD12" s="413"/>
      <c r="AE12" s="370" t="s">
        <v>88</v>
      </c>
      <c r="AF12" s="371"/>
      <c r="AG12" s="371"/>
      <c r="AH12" s="371"/>
      <c r="AI12" s="371"/>
      <c r="AJ12" s="371"/>
      <c r="AK12" s="413"/>
      <c r="AL12" s="370" t="s">
        <v>90</v>
      </c>
      <c r="AM12" s="371"/>
      <c r="AN12" s="371"/>
      <c r="AO12" s="371"/>
      <c r="AP12" s="371"/>
      <c r="AQ12" s="371"/>
      <c r="AR12" s="413"/>
      <c r="AS12" s="370" t="s">
        <v>91</v>
      </c>
      <c r="AT12" s="371"/>
      <c r="AU12" s="371"/>
      <c r="AV12" s="371"/>
      <c r="AW12" s="371"/>
      <c r="AX12" s="371"/>
      <c r="AY12" s="372"/>
    </row>
    <row r="13" spans="2:51" ht="21" customHeight="1">
      <c r="B13" s="291"/>
      <c r="C13" s="292"/>
      <c r="D13" s="292"/>
      <c r="E13" s="292"/>
      <c r="F13" s="292"/>
      <c r="G13" s="293"/>
      <c r="H13" s="373" t="s">
        <v>5</v>
      </c>
      <c r="I13" s="374"/>
      <c r="J13" s="379" t="s">
        <v>6</v>
      </c>
      <c r="K13" s="380"/>
      <c r="L13" s="380"/>
      <c r="M13" s="380"/>
      <c r="N13" s="380"/>
      <c r="O13" s="380"/>
      <c r="P13" s="381"/>
      <c r="Q13" s="384">
        <v>817</v>
      </c>
      <c r="R13" s="384"/>
      <c r="S13" s="384"/>
      <c r="T13" s="384"/>
      <c r="U13" s="384"/>
      <c r="V13" s="384"/>
      <c r="W13" s="384"/>
      <c r="X13" s="384">
        <v>748</v>
      </c>
      <c r="Y13" s="384"/>
      <c r="Z13" s="384"/>
      <c r="AA13" s="384"/>
      <c r="AB13" s="384"/>
      <c r="AC13" s="384"/>
      <c r="AD13" s="384"/>
      <c r="AE13" s="384">
        <v>654</v>
      </c>
      <c r="AF13" s="384"/>
      <c r="AG13" s="384"/>
      <c r="AH13" s="384"/>
      <c r="AI13" s="384"/>
      <c r="AJ13" s="384"/>
      <c r="AK13" s="384"/>
      <c r="AL13" s="384">
        <v>574</v>
      </c>
      <c r="AM13" s="384"/>
      <c r="AN13" s="384"/>
      <c r="AO13" s="384"/>
      <c r="AP13" s="384"/>
      <c r="AQ13" s="384"/>
      <c r="AR13" s="384"/>
      <c r="AS13" s="384">
        <v>528</v>
      </c>
      <c r="AT13" s="384"/>
      <c r="AU13" s="384"/>
      <c r="AV13" s="384"/>
      <c r="AW13" s="384"/>
      <c r="AX13" s="384"/>
      <c r="AY13" s="385"/>
    </row>
    <row r="14" spans="2:51" ht="21" customHeight="1">
      <c r="B14" s="291"/>
      <c r="C14" s="292"/>
      <c r="D14" s="292"/>
      <c r="E14" s="292"/>
      <c r="F14" s="292"/>
      <c r="G14" s="293"/>
      <c r="H14" s="375"/>
      <c r="I14" s="376"/>
      <c r="J14" s="386" t="s">
        <v>7</v>
      </c>
      <c r="K14" s="387"/>
      <c r="L14" s="387"/>
      <c r="M14" s="387"/>
      <c r="N14" s="387"/>
      <c r="O14" s="387"/>
      <c r="P14" s="388"/>
      <c r="Q14" s="933" t="s">
        <v>719</v>
      </c>
      <c r="R14" s="934"/>
      <c r="S14" s="934"/>
      <c r="T14" s="934"/>
      <c r="U14" s="934"/>
      <c r="V14" s="934"/>
      <c r="W14" s="934"/>
      <c r="X14" s="933" t="s">
        <v>719</v>
      </c>
      <c r="Y14" s="934"/>
      <c r="Z14" s="934"/>
      <c r="AA14" s="934"/>
      <c r="AB14" s="934"/>
      <c r="AC14" s="934"/>
      <c r="AD14" s="934"/>
      <c r="AE14" s="934">
        <v>32</v>
      </c>
      <c r="AF14" s="934"/>
      <c r="AG14" s="934"/>
      <c r="AH14" s="934"/>
      <c r="AI14" s="934"/>
      <c r="AJ14" s="934"/>
      <c r="AK14" s="934"/>
      <c r="AL14" s="934"/>
      <c r="AM14" s="934"/>
      <c r="AN14" s="934"/>
      <c r="AO14" s="934"/>
      <c r="AP14" s="934"/>
      <c r="AQ14" s="934"/>
      <c r="AR14" s="934"/>
      <c r="AS14" s="464"/>
      <c r="AT14" s="464"/>
      <c r="AU14" s="464"/>
      <c r="AV14" s="464"/>
      <c r="AW14" s="464"/>
      <c r="AX14" s="464"/>
      <c r="AY14" s="465"/>
    </row>
    <row r="15" spans="2:51" ht="24.75" customHeight="1">
      <c r="B15" s="291"/>
      <c r="C15" s="292"/>
      <c r="D15" s="292"/>
      <c r="E15" s="292"/>
      <c r="F15" s="292"/>
      <c r="G15" s="293"/>
      <c r="H15" s="375"/>
      <c r="I15" s="376"/>
      <c r="J15" s="386" t="s">
        <v>8</v>
      </c>
      <c r="K15" s="387"/>
      <c r="L15" s="387"/>
      <c r="M15" s="387"/>
      <c r="N15" s="387"/>
      <c r="O15" s="387"/>
      <c r="P15" s="388"/>
      <c r="Q15" s="933" t="s">
        <v>719</v>
      </c>
      <c r="R15" s="934"/>
      <c r="S15" s="934"/>
      <c r="T15" s="934"/>
      <c r="U15" s="934"/>
      <c r="V15" s="934"/>
      <c r="W15" s="934"/>
      <c r="X15" s="933" t="s">
        <v>719</v>
      </c>
      <c r="Y15" s="934"/>
      <c r="Z15" s="934"/>
      <c r="AA15" s="934"/>
      <c r="AB15" s="934"/>
      <c r="AC15" s="934"/>
      <c r="AD15" s="934"/>
      <c r="AE15" s="933" t="s">
        <v>719</v>
      </c>
      <c r="AF15" s="934"/>
      <c r="AG15" s="934"/>
      <c r="AH15" s="934"/>
      <c r="AI15" s="934"/>
      <c r="AJ15" s="934"/>
      <c r="AK15" s="934"/>
      <c r="AL15" s="934"/>
      <c r="AM15" s="934"/>
      <c r="AN15" s="934"/>
      <c r="AO15" s="934"/>
      <c r="AP15" s="934"/>
      <c r="AQ15" s="934"/>
      <c r="AR15" s="934"/>
      <c r="AS15" s="464"/>
      <c r="AT15" s="464"/>
      <c r="AU15" s="464"/>
      <c r="AV15" s="464"/>
      <c r="AW15" s="464"/>
      <c r="AX15" s="464"/>
      <c r="AY15" s="465"/>
    </row>
    <row r="16" spans="2:51" ht="24.75" customHeight="1">
      <c r="B16" s="291"/>
      <c r="C16" s="292"/>
      <c r="D16" s="292"/>
      <c r="E16" s="292"/>
      <c r="F16" s="292"/>
      <c r="G16" s="293"/>
      <c r="H16" s="377"/>
      <c r="I16" s="378"/>
      <c r="J16" s="415" t="s">
        <v>26</v>
      </c>
      <c r="K16" s="416"/>
      <c r="L16" s="416"/>
      <c r="M16" s="416"/>
      <c r="N16" s="416"/>
      <c r="O16" s="416"/>
      <c r="P16" s="417"/>
      <c r="Q16" s="402">
        <f>SUM(Q13:W15)</f>
        <v>817</v>
      </c>
      <c r="R16" s="402"/>
      <c r="S16" s="402"/>
      <c r="T16" s="402"/>
      <c r="U16" s="402"/>
      <c r="V16" s="402"/>
      <c r="W16" s="402"/>
      <c r="X16" s="402">
        <f>SUM(X13:AD15)</f>
        <v>748</v>
      </c>
      <c r="Y16" s="402"/>
      <c r="Z16" s="402"/>
      <c r="AA16" s="402"/>
      <c r="AB16" s="402"/>
      <c r="AC16" s="402"/>
      <c r="AD16" s="402"/>
      <c r="AE16" s="402">
        <f>SUM(AE13:AK15)</f>
        <v>686</v>
      </c>
      <c r="AF16" s="402"/>
      <c r="AG16" s="402"/>
      <c r="AH16" s="402"/>
      <c r="AI16" s="402"/>
      <c r="AJ16" s="402"/>
      <c r="AK16" s="402"/>
      <c r="AL16" s="402">
        <f>SUM(AL13:AR15)</f>
        <v>574</v>
      </c>
      <c r="AM16" s="402"/>
      <c r="AN16" s="402"/>
      <c r="AO16" s="402"/>
      <c r="AP16" s="402"/>
      <c r="AQ16" s="402"/>
      <c r="AR16" s="402"/>
      <c r="AS16" s="402">
        <v>528</v>
      </c>
      <c r="AT16" s="402"/>
      <c r="AU16" s="402"/>
      <c r="AV16" s="402"/>
      <c r="AW16" s="402"/>
      <c r="AX16" s="402"/>
      <c r="AY16" s="403"/>
    </row>
    <row r="17" spans="2:51" ht="24.75" customHeight="1">
      <c r="B17" s="291"/>
      <c r="C17" s="292"/>
      <c r="D17" s="292"/>
      <c r="E17" s="292"/>
      <c r="F17" s="292"/>
      <c r="G17" s="293"/>
      <c r="H17" s="392" t="s">
        <v>9</v>
      </c>
      <c r="I17" s="393"/>
      <c r="J17" s="393"/>
      <c r="K17" s="393"/>
      <c r="L17" s="393"/>
      <c r="M17" s="393"/>
      <c r="N17" s="393"/>
      <c r="O17" s="393"/>
      <c r="P17" s="393"/>
      <c r="Q17" s="931">
        <v>652</v>
      </c>
      <c r="R17" s="931"/>
      <c r="S17" s="931"/>
      <c r="T17" s="931"/>
      <c r="U17" s="931"/>
      <c r="V17" s="931"/>
      <c r="W17" s="931"/>
      <c r="X17" s="931">
        <v>603</v>
      </c>
      <c r="Y17" s="931"/>
      <c r="Z17" s="931"/>
      <c r="AA17" s="931"/>
      <c r="AB17" s="931"/>
      <c r="AC17" s="931"/>
      <c r="AD17" s="931"/>
      <c r="AE17" s="931">
        <v>556</v>
      </c>
      <c r="AF17" s="931"/>
      <c r="AG17" s="931"/>
      <c r="AH17" s="931"/>
      <c r="AI17" s="931"/>
      <c r="AJ17" s="931"/>
      <c r="AK17" s="931"/>
      <c r="AL17" s="390"/>
      <c r="AM17" s="390"/>
      <c r="AN17" s="390"/>
      <c r="AO17" s="390"/>
      <c r="AP17" s="390"/>
      <c r="AQ17" s="390"/>
      <c r="AR17" s="390"/>
      <c r="AS17" s="390"/>
      <c r="AT17" s="390"/>
      <c r="AU17" s="390"/>
      <c r="AV17" s="390"/>
      <c r="AW17" s="390"/>
      <c r="AX17" s="390"/>
      <c r="AY17" s="391"/>
    </row>
    <row r="18" spans="2:51" ht="24.75" customHeight="1">
      <c r="B18" s="408"/>
      <c r="C18" s="409"/>
      <c r="D18" s="409"/>
      <c r="E18" s="409"/>
      <c r="F18" s="409"/>
      <c r="G18" s="410"/>
      <c r="H18" s="392" t="s">
        <v>10</v>
      </c>
      <c r="I18" s="393"/>
      <c r="J18" s="393"/>
      <c r="K18" s="393"/>
      <c r="L18" s="393"/>
      <c r="M18" s="393"/>
      <c r="N18" s="393"/>
      <c r="O18" s="393"/>
      <c r="P18" s="393"/>
      <c r="Q18" s="931">
        <f>ROUND(Q17/Q16*100,0)</f>
        <v>80</v>
      </c>
      <c r="R18" s="931"/>
      <c r="S18" s="931"/>
      <c r="T18" s="931"/>
      <c r="U18" s="931"/>
      <c r="V18" s="931"/>
      <c r="W18" s="931"/>
      <c r="X18" s="931">
        <f>ROUND(X17/X16*100,0)</f>
        <v>81</v>
      </c>
      <c r="Y18" s="931"/>
      <c r="Z18" s="931"/>
      <c r="AA18" s="931"/>
      <c r="AB18" s="931"/>
      <c r="AC18" s="931"/>
      <c r="AD18" s="931"/>
      <c r="AE18" s="931">
        <f>ROUND(AE17/AE16*100,0)</f>
        <v>81</v>
      </c>
      <c r="AF18" s="931"/>
      <c r="AG18" s="931"/>
      <c r="AH18" s="931"/>
      <c r="AI18" s="931"/>
      <c r="AJ18" s="931"/>
      <c r="AK18" s="931"/>
      <c r="AL18" s="390"/>
      <c r="AM18" s="390"/>
      <c r="AN18" s="390"/>
      <c r="AO18" s="390"/>
      <c r="AP18" s="390"/>
      <c r="AQ18" s="390"/>
      <c r="AR18" s="390"/>
      <c r="AS18" s="390"/>
      <c r="AT18" s="390"/>
      <c r="AU18" s="390"/>
      <c r="AV18" s="390"/>
      <c r="AW18" s="390"/>
      <c r="AX18" s="390"/>
      <c r="AY18" s="391"/>
    </row>
    <row r="19" spans="2:51" ht="31.7" customHeight="1">
      <c r="B19" s="904" t="s">
        <v>12</v>
      </c>
      <c r="C19" s="905"/>
      <c r="D19" s="905"/>
      <c r="E19" s="905"/>
      <c r="F19" s="905"/>
      <c r="G19" s="906"/>
      <c r="H19" s="876" t="s">
        <v>85</v>
      </c>
      <c r="I19" s="877"/>
      <c r="J19" s="877"/>
      <c r="K19" s="877"/>
      <c r="L19" s="877"/>
      <c r="M19" s="877"/>
      <c r="N19" s="877"/>
      <c r="O19" s="877"/>
      <c r="P19" s="877"/>
      <c r="Q19" s="877"/>
      <c r="R19" s="877"/>
      <c r="S19" s="877"/>
      <c r="T19" s="877"/>
      <c r="U19" s="877"/>
      <c r="V19" s="877"/>
      <c r="W19" s="877"/>
      <c r="X19" s="877"/>
      <c r="Y19" s="878"/>
      <c r="Z19" s="879"/>
      <c r="AA19" s="880"/>
      <c r="AB19" s="881"/>
      <c r="AC19" s="882" t="s">
        <v>11</v>
      </c>
      <c r="AD19" s="877"/>
      <c r="AE19" s="878"/>
      <c r="AF19" s="883" t="s">
        <v>86</v>
      </c>
      <c r="AG19" s="883"/>
      <c r="AH19" s="883"/>
      <c r="AI19" s="883"/>
      <c r="AJ19" s="883"/>
      <c r="AK19" s="883" t="s">
        <v>87</v>
      </c>
      <c r="AL19" s="883"/>
      <c r="AM19" s="883"/>
      <c r="AN19" s="883"/>
      <c r="AO19" s="883"/>
      <c r="AP19" s="883" t="s">
        <v>88</v>
      </c>
      <c r="AQ19" s="883"/>
      <c r="AR19" s="883"/>
      <c r="AS19" s="883"/>
      <c r="AT19" s="883"/>
      <c r="AU19" s="887" t="s">
        <v>13</v>
      </c>
      <c r="AV19" s="883"/>
      <c r="AW19" s="883"/>
      <c r="AX19" s="883"/>
      <c r="AY19" s="888"/>
    </row>
    <row r="20" spans="2:51" ht="51.75" customHeight="1">
      <c r="B20" s="907"/>
      <c r="C20" s="905"/>
      <c r="D20" s="905"/>
      <c r="E20" s="905"/>
      <c r="F20" s="905"/>
      <c r="G20" s="906"/>
      <c r="H20" s="2992" t="s">
        <v>720</v>
      </c>
      <c r="I20" s="2993"/>
      <c r="J20" s="2993"/>
      <c r="K20" s="2993"/>
      <c r="L20" s="2993"/>
      <c r="M20" s="2993"/>
      <c r="N20" s="2993"/>
      <c r="O20" s="2993"/>
      <c r="P20" s="2993"/>
      <c r="Q20" s="2993"/>
      <c r="R20" s="2993"/>
      <c r="S20" s="2993"/>
      <c r="T20" s="2993"/>
      <c r="U20" s="2993"/>
      <c r="V20" s="2993"/>
      <c r="W20" s="2993"/>
      <c r="X20" s="2993"/>
      <c r="Y20" s="2994"/>
      <c r="Z20" s="895" t="s">
        <v>14</v>
      </c>
      <c r="AA20" s="896"/>
      <c r="AB20" s="897"/>
      <c r="AC20" s="3006" t="s">
        <v>721</v>
      </c>
      <c r="AD20" s="3007"/>
      <c r="AE20" s="3008"/>
      <c r="AF20" s="2279" t="s">
        <v>722</v>
      </c>
      <c r="AG20" s="1017"/>
      <c r="AH20" s="1017"/>
      <c r="AI20" s="1017"/>
      <c r="AJ20" s="1018"/>
      <c r="AK20" s="2279" t="s">
        <v>723</v>
      </c>
      <c r="AL20" s="1017"/>
      <c r="AM20" s="1017"/>
      <c r="AN20" s="1017"/>
      <c r="AO20" s="1018"/>
      <c r="AP20" s="2279" t="s">
        <v>724</v>
      </c>
      <c r="AQ20" s="1017"/>
      <c r="AR20" s="1017"/>
      <c r="AS20" s="1017"/>
      <c r="AT20" s="1018"/>
      <c r="AU20" s="2279" t="s">
        <v>725</v>
      </c>
      <c r="AV20" s="1017"/>
      <c r="AW20" s="1017"/>
      <c r="AX20" s="1017"/>
      <c r="AY20" s="1019"/>
    </row>
    <row r="21" spans="2:51" ht="63.75" customHeight="1">
      <c r="B21" s="908"/>
      <c r="C21" s="909"/>
      <c r="D21" s="909"/>
      <c r="E21" s="909"/>
      <c r="F21" s="909"/>
      <c r="G21" s="910"/>
      <c r="H21" s="2995"/>
      <c r="I21" s="2996"/>
      <c r="J21" s="2996"/>
      <c r="K21" s="2996"/>
      <c r="L21" s="2996"/>
      <c r="M21" s="2996"/>
      <c r="N21" s="2996"/>
      <c r="O21" s="2996"/>
      <c r="P21" s="2996"/>
      <c r="Q21" s="2996"/>
      <c r="R21" s="2996"/>
      <c r="S21" s="2996"/>
      <c r="T21" s="2996"/>
      <c r="U21" s="2996"/>
      <c r="V21" s="2996"/>
      <c r="W21" s="2996"/>
      <c r="X21" s="2996"/>
      <c r="Y21" s="2997"/>
      <c r="Z21" s="882" t="s">
        <v>15</v>
      </c>
      <c r="AA21" s="877"/>
      <c r="AB21" s="878"/>
      <c r="AC21" s="911" t="s">
        <v>726</v>
      </c>
      <c r="AD21" s="911"/>
      <c r="AE21" s="911"/>
      <c r="AF21" s="2279" t="s">
        <v>727</v>
      </c>
      <c r="AG21" s="1017"/>
      <c r="AH21" s="1017"/>
      <c r="AI21" s="1017"/>
      <c r="AJ21" s="1018"/>
      <c r="AK21" s="2279" t="s">
        <v>727</v>
      </c>
      <c r="AL21" s="1017"/>
      <c r="AM21" s="1017"/>
      <c r="AN21" s="1017"/>
      <c r="AO21" s="1018"/>
      <c r="AP21" s="2279" t="s">
        <v>727</v>
      </c>
      <c r="AQ21" s="1017"/>
      <c r="AR21" s="1017"/>
      <c r="AS21" s="1017"/>
      <c r="AT21" s="1018"/>
      <c r="AU21" s="871"/>
      <c r="AV21" s="871"/>
      <c r="AW21" s="871"/>
      <c r="AX21" s="871"/>
      <c r="AY21" s="872"/>
    </row>
    <row r="22" spans="2:51" ht="31.7" customHeight="1">
      <c r="B22" s="842" t="s">
        <v>74</v>
      </c>
      <c r="C22" s="873"/>
      <c r="D22" s="873"/>
      <c r="E22" s="873"/>
      <c r="F22" s="873"/>
      <c r="G22" s="874"/>
      <c r="H22" s="3005" t="s">
        <v>79</v>
      </c>
      <c r="I22" s="877"/>
      <c r="J22" s="877"/>
      <c r="K22" s="877"/>
      <c r="L22" s="877"/>
      <c r="M22" s="877"/>
      <c r="N22" s="877"/>
      <c r="O22" s="877"/>
      <c r="P22" s="877"/>
      <c r="Q22" s="877"/>
      <c r="R22" s="877"/>
      <c r="S22" s="877"/>
      <c r="T22" s="877"/>
      <c r="U22" s="877"/>
      <c r="V22" s="877"/>
      <c r="W22" s="877"/>
      <c r="X22" s="877"/>
      <c r="Y22" s="878"/>
      <c r="Z22" s="879"/>
      <c r="AA22" s="880"/>
      <c r="AB22" s="881"/>
      <c r="AC22" s="882" t="s">
        <v>11</v>
      </c>
      <c r="AD22" s="877"/>
      <c r="AE22" s="878"/>
      <c r="AF22" s="883" t="s">
        <v>86</v>
      </c>
      <c r="AG22" s="883"/>
      <c r="AH22" s="883"/>
      <c r="AI22" s="883"/>
      <c r="AJ22" s="883"/>
      <c r="AK22" s="883" t="s">
        <v>87</v>
      </c>
      <c r="AL22" s="883"/>
      <c r="AM22" s="883"/>
      <c r="AN22" s="883"/>
      <c r="AO22" s="883"/>
      <c r="AP22" s="883" t="s">
        <v>88</v>
      </c>
      <c r="AQ22" s="883"/>
      <c r="AR22" s="883"/>
      <c r="AS22" s="883"/>
      <c r="AT22" s="883"/>
      <c r="AU22" s="884" t="s">
        <v>89</v>
      </c>
      <c r="AV22" s="885"/>
      <c r="AW22" s="885"/>
      <c r="AX22" s="885"/>
      <c r="AY22" s="886"/>
    </row>
    <row r="23" spans="2:51" ht="51.75" customHeight="1">
      <c r="B23" s="308"/>
      <c r="C23" s="309"/>
      <c r="D23" s="309"/>
      <c r="E23" s="309"/>
      <c r="F23" s="309"/>
      <c r="G23" s="310"/>
      <c r="H23" s="2992" t="s">
        <v>728</v>
      </c>
      <c r="I23" s="2993"/>
      <c r="J23" s="2993"/>
      <c r="K23" s="2993"/>
      <c r="L23" s="2993"/>
      <c r="M23" s="2993"/>
      <c r="N23" s="2993"/>
      <c r="O23" s="2993"/>
      <c r="P23" s="2993"/>
      <c r="Q23" s="2993"/>
      <c r="R23" s="2993"/>
      <c r="S23" s="2993"/>
      <c r="T23" s="2993"/>
      <c r="U23" s="2993"/>
      <c r="V23" s="2993"/>
      <c r="W23" s="2993"/>
      <c r="X23" s="2993"/>
      <c r="Y23" s="2994"/>
      <c r="Z23" s="859" t="s">
        <v>80</v>
      </c>
      <c r="AA23" s="860"/>
      <c r="AB23" s="861"/>
      <c r="AC23" s="957" t="s">
        <v>729</v>
      </c>
      <c r="AD23" s="2998"/>
      <c r="AE23" s="2999"/>
      <c r="AF23" s="2984" t="s">
        <v>730</v>
      </c>
      <c r="AG23" s="2985"/>
      <c r="AH23" s="2985"/>
      <c r="AI23" s="2985"/>
      <c r="AJ23" s="3003"/>
      <c r="AK23" s="2984" t="s">
        <v>731</v>
      </c>
      <c r="AL23" s="2985"/>
      <c r="AM23" s="2985"/>
      <c r="AN23" s="2985"/>
      <c r="AO23" s="3003"/>
      <c r="AP23" s="2984" t="s">
        <v>732</v>
      </c>
      <c r="AQ23" s="2985"/>
      <c r="AR23" s="2985"/>
      <c r="AS23" s="2985"/>
      <c r="AT23" s="3003"/>
      <c r="AU23" s="2984" t="s">
        <v>733</v>
      </c>
      <c r="AV23" s="2985"/>
      <c r="AW23" s="2985"/>
      <c r="AX23" s="2985"/>
      <c r="AY23" s="2986"/>
    </row>
    <row r="24" spans="2:51" ht="39.75" customHeight="1">
      <c r="B24" s="724"/>
      <c r="C24" s="716"/>
      <c r="D24" s="716"/>
      <c r="E24" s="716"/>
      <c r="F24" s="716"/>
      <c r="G24" s="875"/>
      <c r="H24" s="2995"/>
      <c r="I24" s="2996"/>
      <c r="J24" s="2996"/>
      <c r="K24" s="2996"/>
      <c r="L24" s="2996"/>
      <c r="M24" s="2996"/>
      <c r="N24" s="2996"/>
      <c r="O24" s="2996"/>
      <c r="P24" s="2996"/>
      <c r="Q24" s="2996"/>
      <c r="R24" s="2996"/>
      <c r="S24" s="2996"/>
      <c r="T24" s="2996"/>
      <c r="U24" s="2996"/>
      <c r="V24" s="2996"/>
      <c r="W24" s="2996"/>
      <c r="X24" s="2996"/>
      <c r="Y24" s="2997"/>
      <c r="Z24" s="862"/>
      <c r="AA24" s="863"/>
      <c r="AB24" s="864"/>
      <c r="AC24" s="3000"/>
      <c r="AD24" s="3001"/>
      <c r="AE24" s="3002"/>
      <c r="AF24" s="2987"/>
      <c r="AG24" s="2988"/>
      <c r="AH24" s="2988"/>
      <c r="AI24" s="2988"/>
      <c r="AJ24" s="3004"/>
      <c r="AK24" s="2987"/>
      <c r="AL24" s="2988"/>
      <c r="AM24" s="2988"/>
      <c r="AN24" s="2988"/>
      <c r="AO24" s="3004"/>
      <c r="AP24" s="2987"/>
      <c r="AQ24" s="2988"/>
      <c r="AR24" s="2988"/>
      <c r="AS24" s="2988"/>
      <c r="AT24" s="3004"/>
      <c r="AU24" s="2987"/>
      <c r="AV24" s="2988"/>
      <c r="AW24" s="2988"/>
      <c r="AX24" s="2988"/>
      <c r="AY24" s="2989"/>
    </row>
    <row r="25" spans="2:51" ht="88.5" customHeight="1">
      <c r="B25" s="842" t="s">
        <v>16</v>
      </c>
      <c r="C25" s="843"/>
      <c r="D25" s="843"/>
      <c r="E25" s="843"/>
      <c r="F25" s="843"/>
      <c r="G25" s="843"/>
      <c r="H25" s="2990" t="s">
        <v>734</v>
      </c>
      <c r="I25" s="2991"/>
      <c r="J25" s="2991"/>
      <c r="K25" s="2991"/>
      <c r="L25" s="2991"/>
      <c r="M25" s="2991"/>
      <c r="N25" s="2991"/>
      <c r="O25" s="2991"/>
      <c r="P25" s="2991"/>
      <c r="Q25" s="2991"/>
      <c r="R25" s="2991"/>
      <c r="S25" s="2991"/>
      <c r="T25" s="2991"/>
      <c r="U25" s="2991"/>
      <c r="V25" s="2991"/>
      <c r="W25" s="2991"/>
      <c r="X25" s="2991"/>
      <c r="Y25" s="2991"/>
      <c r="Z25" s="847" t="s">
        <v>17</v>
      </c>
      <c r="AA25" s="848"/>
      <c r="AB25" s="849"/>
      <c r="AC25" s="551" t="s">
        <v>735</v>
      </c>
      <c r="AD25" s="983"/>
      <c r="AE25" s="983"/>
      <c r="AF25" s="983"/>
      <c r="AG25" s="983"/>
      <c r="AH25" s="983"/>
      <c r="AI25" s="983"/>
      <c r="AJ25" s="983"/>
      <c r="AK25" s="983"/>
      <c r="AL25" s="983"/>
      <c r="AM25" s="983"/>
      <c r="AN25" s="983"/>
      <c r="AO25" s="983"/>
      <c r="AP25" s="983"/>
      <c r="AQ25" s="983"/>
      <c r="AR25" s="983"/>
      <c r="AS25" s="983"/>
      <c r="AT25" s="983"/>
      <c r="AU25" s="983"/>
      <c r="AV25" s="983"/>
      <c r="AW25" s="983"/>
      <c r="AX25" s="983"/>
      <c r="AY25" s="984"/>
    </row>
    <row r="26" spans="2:51" ht="23.1" customHeight="1">
      <c r="B26" s="335" t="s">
        <v>99</v>
      </c>
      <c r="C26" s="336"/>
      <c r="D26" s="341" t="s">
        <v>23</v>
      </c>
      <c r="E26" s="342"/>
      <c r="F26" s="342"/>
      <c r="G26" s="342"/>
      <c r="H26" s="342"/>
      <c r="I26" s="342"/>
      <c r="J26" s="342"/>
      <c r="K26" s="342"/>
      <c r="L26" s="343"/>
      <c r="M26" s="344" t="s">
        <v>92</v>
      </c>
      <c r="N26" s="344"/>
      <c r="O26" s="344"/>
      <c r="P26" s="344"/>
      <c r="Q26" s="344"/>
      <c r="R26" s="344"/>
      <c r="S26" s="345" t="s">
        <v>91</v>
      </c>
      <c r="T26" s="345"/>
      <c r="U26" s="345"/>
      <c r="V26" s="345"/>
      <c r="W26" s="345"/>
      <c r="X26" s="345"/>
      <c r="Y26" s="346" t="s">
        <v>42</v>
      </c>
      <c r="Z26" s="342"/>
      <c r="AA26" s="342"/>
      <c r="AB26" s="342"/>
      <c r="AC26" s="342"/>
      <c r="AD26" s="342"/>
      <c r="AE26" s="342"/>
      <c r="AF26" s="342"/>
      <c r="AG26" s="342"/>
      <c r="AH26" s="342"/>
      <c r="AI26" s="342"/>
      <c r="AJ26" s="342"/>
      <c r="AK26" s="342"/>
      <c r="AL26" s="342"/>
      <c r="AM26" s="342"/>
      <c r="AN26" s="342"/>
      <c r="AO26" s="342"/>
      <c r="AP26" s="342"/>
      <c r="AQ26" s="342"/>
      <c r="AR26" s="342"/>
      <c r="AS26" s="342"/>
      <c r="AT26" s="342"/>
      <c r="AU26" s="342"/>
      <c r="AV26" s="342"/>
      <c r="AW26" s="342"/>
      <c r="AX26" s="342"/>
      <c r="AY26" s="347"/>
    </row>
    <row r="27" spans="2:51" ht="23.1" customHeight="1">
      <c r="B27" s="337"/>
      <c r="C27" s="338"/>
      <c r="D27" s="924" t="s">
        <v>736</v>
      </c>
      <c r="E27" s="925"/>
      <c r="F27" s="925"/>
      <c r="G27" s="925"/>
      <c r="H27" s="925"/>
      <c r="I27" s="925"/>
      <c r="J27" s="925"/>
      <c r="K27" s="925"/>
      <c r="L27" s="926"/>
      <c r="M27" s="354">
        <v>574</v>
      </c>
      <c r="N27" s="354"/>
      <c r="O27" s="354"/>
      <c r="P27" s="354"/>
      <c r="Q27" s="354"/>
      <c r="R27" s="354"/>
      <c r="S27" s="354">
        <v>528</v>
      </c>
      <c r="T27" s="354"/>
      <c r="U27" s="354"/>
      <c r="V27" s="354"/>
      <c r="W27" s="354"/>
      <c r="X27" s="354"/>
      <c r="Y27" s="355"/>
      <c r="Z27" s="356"/>
      <c r="AA27" s="356"/>
      <c r="AB27" s="356"/>
      <c r="AC27" s="356"/>
      <c r="AD27" s="356"/>
      <c r="AE27" s="356"/>
      <c r="AF27" s="356"/>
      <c r="AG27" s="356"/>
      <c r="AH27" s="356"/>
      <c r="AI27" s="356"/>
      <c r="AJ27" s="356"/>
      <c r="AK27" s="356"/>
      <c r="AL27" s="356"/>
      <c r="AM27" s="356"/>
      <c r="AN27" s="356"/>
      <c r="AO27" s="356"/>
      <c r="AP27" s="356"/>
      <c r="AQ27" s="356"/>
      <c r="AR27" s="356"/>
      <c r="AS27" s="356"/>
      <c r="AT27" s="356"/>
      <c r="AU27" s="356"/>
      <c r="AV27" s="356"/>
      <c r="AW27" s="356"/>
      <c r="AX27" s="356"/>
      <c r="AY27" s="357"/>
    </row>
    <row r="28" spans="2:51" ht="23.1" customHeight="1">
      <c r="B28" s="337"/>
      <c r="C28" s="338"/>
      <c r="D28" s="321"/>
      <c r="E28" s="322"/>
      <c r="F28" s="322"/>
      <c r="G28" s="322"/>
      <c r="H28" s="322"/>
      <c r="I28" s="322"/>
      <c r="J28" s="322"/>
      <c r="K28" s="322"/>
      <c r="L28" s="323"/>
      <c r="M28" s="324"/>
      <c r="N28" s="324"/>
      <c r="O28" s="324"/>
      <c r="P28" s="324"/>
      <c r="Q28" s="324"/>
      <c r="R28" s="324"/>
      <c r="S28" s="324"/>
      <c r="T28" s="324"/>
      <c r="U28" s="324"/>
      <c r="V28" s="324"/>
      <c r="W28" s="324"/>
      <c r="X28" s="324"/>
      <c r="Y28" s="325"/>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7"/>
    </row>
    <row r="29" spans="2:51" ht="23.1" customHeight="1">
      <c r="B29" s="337"/>
      <c r="C29" s="338"/>
      <c r="D29" s="321"/>
      <c r="E29" s="322"/>
      <c r="F29" s="322"/>
      <c r="G29" s="322"/>
      <c r="H29" s="322"/>
      <c r="I29" s="322"/>
      <c r="J29" s="322"/>
      <c r="K29" s="322"/>
      <c r="L29" s="323"/>
      <c r="M29" s="324"/>
      <c r="N29" s="324"/>
      <c r="O29" s="324"/>
      <c r="P29" s="324"/>
      <c r="Q29" s="324"/>
      <c r="R29" s="324"/>
      <c r="S29" s="324"/>
      <c r="T29" s="324"/>
      <c r="U29" s="324"/>
      <c r="V29" s="324"/>
      <c r="W29" s="324"/>
      <c r="X29" s="324"/>
      <c r="Y29" s="325"/>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7"/>
    </row>
    <row r="30" spans="2:51" ht="23.1" customHeight="1">
      <c r="B30" s="337"/>
      <c r="C30" s="338"/>
      <c r="D30" s="321"/>
      <c r="E30" s="322"/>
      <c r="F30" s="322"/>
      <c r="G30" s="322"/>
      <c r="H30" s="322"/>
      <c r="I30" s="322"/>
      <c r="J30" s="322"/>
      <c r="K30" s="322"/>
      <c r="L30" s="323"/>
      <c r="M30" s="324"/>
      <c r="N30" s="324"/>
      <c r="O30" s="324"/>
      <c r="P30" s="324"/>
      <c r="Q30" s="324"/>
      <c r="R30" s="324"/>
      <c r="S30" s="324"/>
      <c r="T30" s="324"/>
      <c r="U30" s="324"/>
      <c r="V30" s="324"/>
      <c r="W30" s="324"/>
      <c r="X30" s="324"/>
      <c r="Y30" s="325"/>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7"/>
    </row>
    <row r="31" spans="2:51" ht="23.1" customHeight="1">
      <c r="B31" s="337"/>
      <c r="C31" s="338"/>
      <c r="D31" s="321"/>
      <c r="E31" s="322"/>
      <c r="F31" s="322"/>
      <c r="G31" s="322"/>
      <c r="H31" s="322"/>
      <c r="I31" s="322"/>
      <c r="J31" s="322"/>
      <c r="K31" s="322"/>
      <c r="L31" s="323"/>
      <c r="M31" s="324"/>
      <c r="N31" s="324"/>
      <c r="O31" s="324"/>
      <c r="P31" s="324"/>
      <c r="Q31" s="324"/>
      <c r="R31" s="324"/>
      <c r="S31" s="324"/>
      <c r="T31" s="324"/>
      <c r="U31" s="324"/>
      <c r="V31" s="324"/>
      <c r="W31" s="324"/>
      <c r="X31" s="324"/>
      <c r="Y31" s="325"/>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7"/>
    </row>
    <row r="32" spans="2:51" ht="23.1" customHeight="1">
      <c r="B32" s="337"/>
      <c r="C32" s="338"/>
      <c r="D32" s="328"/>
      <c r="E32" s="329"/>
      <c r="F32" s="329"/>
      <c r="G32" s="329"/>
      <c r="H32" s="329"/>
      <c r="I32" s="329"/>
      <c r="J32" s="329"/>
      <c r="K32" s="329"/>
      <c r="L32" s="330"/>
      <c r="M32" s="331"/>
      <c r="N32" s="331"/>
      <c r="O32" s="331"/>
      <c r="P32" s="331"/>
      <c r="Q32" s="331"/>
      <c r="R32" s="331"/>
      <c r="S32" s="331"/>
      <c r="T32" s="331"/>
      <c r="U32" s="331"/>
      <c r="V32" s="331"/>
      <c r="W32" s="331"/>
      <c r="X32" s="331"/>
      <c r="Y32" s="325"/>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7"/>
    </row>
    <row r="33" spans="1:51" ht="23.1" customHeight="1">
      <c r="B33" s="339"/>
      <c r="C33" s="340"/>
      <c r="D33" s="361" t="s">
        <v>26</v>
      </c>
      <c r="E33" s="362"/>
      <c r="F33" s="362"/>
      <c r="G33" s="362"/>
      <c r="H33" s="362"/>
      <c r="I33" s="362"/>
      <c r="J33" s="362"/>
      <c r="K33" s="362"/>
      <c r="L33" s="363"/>
      <c r="M33" s="923">
        <v>574</v>
      </c>
      <c r="N33" s="923"/>
      <c r="O33" s="923"/>
      <c r="P33" s="923"/>
      <c r="Q33" s="923"/>
      <c r="R33" s="923"/>
      <c r="S33" s="923">
        <v>528</v>
      </c>
      <c r="T33" s="923"/>
      <c r="U33" s="923"/>
      <c r="V33" s="923"/>
      <c r="W33" s="923"/>
      <c r="X33" s="923"/>
      <c r="Y33" s="367"/>
      <c r="Z33" s="368"/>
      <c r="AA33" s="368"/>
      <c r="AB33" s="368"/>
      <c r="AC33" s="368"/>
      <c r="AD33" s="368"/>
      <c r="AE33" s="368"/>
      <c r="AF33" s="368"/>
      <c r="AG33" s="368"/>
      <c r="AH33" s="368"/>
      <c r="AI33" s="368"/>
      <c r="AJ33" s="368"/>
      <c r="AK33" s="368"/>
      <c r="AL33" s="368"/>
      <c r="AM33" s="368"/>
      <c r="AN33" s="368"/>
      <c r="AO33" s="368"/>
      <c r="AP33" s="368"/>
      <c r="AQ33" s="368"/>
      <c r="AR33" s="368"/>
      <c r="AS33" s="368"/>
      <c r="AT33" s="368"/>
      <c r="AU33" s="368"/>
      <c r="AV33" s="368"/>
      <c r="AW33" s="368"/>
      <c r="AX33" s="368"/>
      <c r="AY33" s="369"/>
    </row>
    <row r="34" spans="1:51" ht="3" customHeight="1">
      <c r="A34" s="1"/>
      <c r="B34" s="6"/>
      <c r="C34" s="6"/>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row>
    <row r="35" spans="1:51" ht="3" customHeight="1" thickBot="1">
      <c r="A35" s="1"/>
      <c r="B35" s="2"/>
      <c r="C35" s="2"/>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row>
    <row r="36" spans="1:51" ht="21" hidden="1" customHeight="1">
      <c r="B36" s="806" t="s">
        <v>18</v>
      </c>
      <c r="C36" s="807"/>
      <c r="D36" s="715" t="s">
        <v>19</v>
      </c>
      <c r="E36" s="716"/>
      <c r="F36" s="716"/>
      <c r="G36" s="716"/>
      <c r="H36" s="716"/>
      <c r="I36" s="716"/>
      <c r="J36" s="716"/>
      <c r="K36" s="716"/>
      <c r="L36" s="716"/>
      <c r="M36" s="716"/>
      <c r="N36" s="716"/>
      <c r="O36" s="716"/>
      <c r="P36" s="716"/>
      <c r="Q36" s="716"/>
      <c r="R36" s="716"/>
      <c r="S36" s="716"/>
      <c r="T36" s="716"/>
      <c r="U36" s="716"/>
      <c r="V36" s="716"/>
      <c r="W36" s="716"/>
      <c r="X36" s="716"/>
      <c r="Y36" s="716"/>
      <c r="Z36" s="716"/>
      <c r="AA36" s="716"/>
      <c r="AB36" s="716"/>
      <c r="AC36" s="716"/>
      <c r="AD36" s="716"/>
      <c r="AE36" s="716"/>
      <c r="AF36" s="716"/>
      <c r="AG36" s="716"/>
      <c r="AH36" s="716"/>
      <c r="AI36" s="716"/>
      <c r="AJ36" s="716"/>
      <c r="AK36" s="716"/>
      <c r="AL36" s="716"/>
      <c r="AM36" s="716"/>
      <c r="AN36" s="716"/>
      <c r="AO36" s="716"/>
      <c r="AP36" s="716"/>
      <c r="AQ36" s="716"/>
      <c r="AR36" s="716"/>
      <c r="AS36" s="716"/>
      <c r="AT36" s="716"/>
      <c r="AU36" s="716"/>
      <c r="AV36" s="716"/>
      <c r="AW36" s="716"/>
      <c r="AX36" s="716"/>
      <c r="AY36" s="717"/>
    </row>
    <row r="37" spans="1:51" ht="203.25" hidden="1" customHeight="1">
      <c r="B37" s="806"/>
      <c r="C37" s="807"/>
      <c r="D37" s="810" t="s">
        <v>20</v>
      </c>
      <c r="E37" s="811"/>
      <c r="F37" s="811"/>
      <c r="G37" s="811"/>
      <c r="H37" s="811"/>
      <c r="I37" s="811"/>
      <c r="J37" s="811"/>
      <c r="K37" s="811"/>
      <c r="L37" s="811"/>
      <c r="M37" s="811"/>
      <c r="N37" s="811"/>
      <c r="O37" s="811"/>
      <c r="P37" s="811"/>
      <c r="Q37" s="811"/>
      <c r="R37" s="811"/>
      <c r="S37" s="811"/>
      <c r="T37" s="811"/>
      <c r="U37" s="811"/>
      <c r="V37" s="811"/>
      <c r="W37" s="811"/>
      <c r="X37" s="811"/>
      <c r="Y37" s="811"/>
      <c r="Z37" s="811"/>
      <c r="AA37" s="811"/>
      <c r="AB37" s="811"/>
      <c r="AC37" s="811"/>
      <c r="AD37" s="811"/>
      <c r="AE37" s="811"/>
      <c r="AF37" s="811"/>
      <c r="AG37" s="811"/>
      <c r="AH37" s="811"/>
      <c r="AI37" s="811"/>
      <c r="AJ37" s="811"/>
      <c r="AK37" s="811"/>
      <c r="AL37" s="811"/>
      <c r="AM37" s="811"/>
      <c r="AN37" s="811"/>
      <c r="AO37" s="811"/>
      <c r="AP37" s="811"/>
      <c r="AQ37" s="811"/>
      <c r="AR37" s="811"/>
      <c r="AS37" s="811"/>
      <c r="AT37" s="811"/>
      <c r="AU37" s="811"/>
      <c r="AV37" s="811"/>
      <c r="AW37" s="811"/>
      <c r="AX37" s="811"/>
      <c r="AY37" s="812"/>
    </row>
    <row r="38" spans="1:51" ht="20.25" hidden="1" customHeight="1">
      <c r="B38" s="806"/>
      <c r="C38" s="807"/>
      <c r="D38" s="813" t="s">
        <v>21</v>
      </c>
      <c r="E38" s="814"/>
      <c r="F38" s="814"/>
      <c r="G38" s="814"/>
      <c r="H38" s="814"/>
      <c r="I38" s="814"/>
      <c r="J38" s="814"/>
      <c r="K38" s="814"/>
      <c r="L38" s="814"/>
      <c r="M38" s="814"/>
      <c r="N38" s="814"/>
      <c r="O38" s="814"/>
      <c r="P38" s="814"/>
      <c r="Q38" s="814"/>
      <c r="R38" s="814"/>
      <c r="S38" s="814"/>
      <c r="T38" s="814"/>
      <c r="U38" s="814"/>
      <c r="V38" s="814"/>
      <c r="W38" s="814"/>
      <c r="X38" s="814"/>
      <c r="Y38" s="814"/>
      <c r="Z38" s="814"/>
      <c r="AA38" s="814"/>
      <c r="AB38" s="814"/>
      <c r="AC38" s="814"/>
      <c r="AD38" s="814"/>
      <c r="AE38" s="814"/>
      <c r="AF38" s="814"/>
      <c r="AG38" s="814"/>
      <c r="AH38" s="814"/>
      <c r="AI38" s="814"/>
      <c r="AJ38" s="814"/>
      <c r="AK38" s="814"/>
      <c r="AL38" s="814"/>
      <c r="AM38" s="814"/>
      <c r="AN38" s="814"/>
      <c r="AO38" s="814"/>
      <c r="AP38" s="814"/>
      <c r="AQ38" s="814"/>
      <c r="AR38" s="814"/>
      <c r="AS38" s="814"/>
      <c r="AT38" s="814"/>
      <c r="AU38" s="814"/>
      <c r="AV38" s="814"/>
      <c r="AW38" s="814"/>
      <c r="AX38" s="814"/>
      <c r="AY38" s="815"/>
    </row>
    <row r="39" spans="1:51" ht="100.5" hidden="1" customHeight="1" thickBot="1">
      <c r="B39" s="808"/>
      <c r="C39" s="809"/>
      <c r="D39" s="816"/>
      <c r="E39" s="817"/>
      <c r="F39" s="817"/>
      <c r="G39" s="817"/>
      <c r="H39" s="817"/>
      <c r="I39" s="817"/>
      <c r="J39" s="817"/>
      <c r="K39" s="817"/>
      <c r="L39" s="817"/>
      <c r="M39" s="817"/>
      <c r="N39" s="817"/>
      <c r="O39" s="817"/>
      <c r="P39" s="817"/>
      <c r="Q39" s="817"/>
      <c r="R39" s="817"/>
      <c r="S39" s="817"/>
      <c r="T39" s="817"/>
      <c r="U39" s="817"/>
      <c r="V39" s="817"/>
      <c r="W39" s="817"/>
      <c r="X39" s="817"/>
      <c r="Y39" s="817"/>
      <c r="Z39" s="817"/>
      <c r="AA39" s="817"/>
      <c r="AB39" s="817"/>
      <c r="AC39" s="817"/>
      <c r="AD39" s="817"/>
      <c r="AE39" s="817"/>
      <c r="AF39" s="817"/>
      <c r="AG39" s="817"/>
      <c r="AH39" s="817"/>
      <c r="AI39" s="817"/>
      <c r="AJ39" s="817"/>
      <c r="AK39" s="817"/>
      <c r="AL39" s="817"/>
      <c r="AM39" s="817"/>
      <c r="AN39" s="817"/>
      <c r="AO39" s="817"/>
      <c r="AP39" s="817"/>
      <c r="AQ39" s="817"/>
      <c r="AR39" s="817"/>
      <c r="AS39" s="817"/>
      <c r="AT39" s="817"/>
      <c r="AU39" s="817"/>
      <c r="AV39" s="817"/>
      <c r="AW39" s="817"/>
      <c r="AX39" s="817"/>
      <c r="AY39" s="818"/>
    </row>
    <row r="40" spans="1:51" ht="21" hidden="1" customHeight="1">
      <c r="A40" s="4"/>
      <c r="B40" s="16"/>
      <c r="C40" s="17"/>
      <c r="D40" s="819" t="s">
        <v>22</v>
      </c>
      <c r="E40" s="820"/>
      <c r="F40" s="820"/>
      <c r="G40" s="820"/>
      <c r="H40" s="820"/>
      <c r="I40" s="820"/>
      <c r="J40" s="820"/>
      <c r="K40" s="820"/>
      <c r="L40" s="820"/>
      <c r="M40" s="820"/>
      <c r="N40" s="820"/>
      <c r="O40" s="820"/>
      <c r="P40" s="820"/>
      <c r="Q40" s="820"/>
      <c r="R40" s="820"/>
      <c r="S40" s="820"/>
      <c r="T40" s="820"/>
      <c r="U40" s="820"/>
      <c r="V40" s="820"/>
      <c r="W40" s="820"/>
      <c r="X40" s="820"/>
      <c r="Y40" s="820"/>
      <c r="Z40" s="820"/>
      <c r="AA40" s="820"/>
      <c r="AB40" s="820"/>
      <c r="AC40" s="820"/>
      <c r="AD40" s="820"/>
      <c r="AE40" s="820"/>
      <c r="AF40" s="820"/>
      <c r="AG40" s="820"/>
      <c r="AH40" s="820"/>
      <c r="AI40" s="820"/>
      <c r="AJ40" s="820"/>
      <c r="AK40" s="820"/>
      <c r="AL40" s="820"/>
      <c r="AM40" s="820"/>
      <c r="AN40" s="820"/>
      <c r="AO40" s="820"/>
      <c r="AP40" s="820"/>
      <c r="AQ40" s="820"/>
      <c r="AR40" s="820"/>
      <c r="AS40" s="820"/>
      <c r="AT40" s="820"/>
      <c r="AU40" s="820"/>
      <c r="AV40" s="820"/>
      <c r="AW40" s="820"/>
      <c r="AX40" s="820"/>
      <c r="AY40" s="821"/>
    </row>
    <row r="41" spans="1:51" ht="135.94999999999999" hidden="1" customHeight="1">
      <c r="A41" s="4"/>
      <c r="B41" s="18"/>
      <c r="C41" s="19"/>
      <c r="D41" s="784"/>
      <c r="E41" s="785"/>
      <c r="F41" s="785"/>
      <c r="G41" s="785"/>
      <c r="H41" s="785"/>
      <c r="I41" s="785"/>
      <c r="J41" s="785"/>
      <c r="K41" s="785"/>
      <c r="L41" s="785"/>
      <c r="M41" s="785"/>
      <c r="N41" s="785"/>
      <c r="O41" s="785"/>
      <c r="P41" s="785"/>
      <c r="Q41" s="785"/>
      <c r="R41" s="785"/>
      <c r="S41" s="785"/>
      <c r="T41" s="785"/>
      <c r="U41" s="785"/>
      <c r="V41" s="785"/>
      <c r="W41" s="785"/>
      <c r="X41" s="785"/>
      <c r="Y41" s="785"/>
      <c r="Z41" s="785"/>
      <c r="AA41" s="785"/>
      <c r="AB41" s="785"/>
      <c r="AC41" s="785"/>
      <c r="AD41" s="785"/>
      <c r="AE41" s="785"/>
      <c r="AF41" s="785"/>
      <c r="AG41" s="785"/>
      <c r="AH41" s="785"/>
      <c r="AI41" s="785"/>
      <c r="AJ41" s="785"/>
      <c r="AK41" s="785"/>
      <c r="AL41" s="785"/>
      <c r="AM41" s="785"/>
      <c r="AN41" s="785"/>
      <c r="AO41" s="785"/>
      <c r="AP41" s="785"/>
      <c r="AQ41" s="785"/>
      <c r="AR41" s="785"/>
      <c r="AS41" s="785"/>
      <c r="AT41" s="785"/>
      <c r="AU41" s="785"/>
      <c r="AV41" s="785"/>
      <c r="AW41" s="785"/>
      <c r="AX41" s="785"/>
      <c r="AY41" s="786"/>
    </row>
    <row r="42" spans="1:51" ht="21" customHeight="1">
      <c r="A42" s="4"/>
      <c r="B42" s="787" t="s">
        <v>64</v>
      </c>
      <c r="C42" s="788"/>
      <c r="D42" s="788"/>
      <c r="E42" s="788"/>
      <c r="F42" s="788"/>
      <c r="G42" s="788"/>
      <c r="H42" s="788"/>
      <c r="I42" s="788"/>
      <c r="J42" s="788"/>
      <c r="K42" s="788"/>
      <c r="L42" s="788"/>
      <c r="M42" s="788"/>
      <c r="N42" s="788"/>
      <c r="O42" s="788"/>
      <c r="P42" s="788"/>
      <c r="Q42" s="788"/>
      <c r="R42" s="788"/>
      <c r="S42" s="788"/>
      <c r="T42" s="788"/>
      <c r="U42" s="788"/>
      <c r="V42" s="788"/>
      <c r="W42" s="788"/>
      <c r="X42" s="788"/>
      <c r="Y42" s="788"/>
      <c r="Z42" s="788"/>
      <c r="AA42" s="788"/>
      <c r="AB42" s="788"/>
      <c r="AC42" s="788"/>
      <c r="AD42" s="788"/>
      <c r="AE42" s="788"/>
      <c r="AF42" s="788"/>
      <c r="AG42" s="788"/>
      <c r="AH42" s="788"/>
      <c r="AI42" s="788"/>
      <c r="AJ42" s="788"/>
      <c r="AK42" s="788"/>
      <c r="AL42" s="788"/>
      <c r="AM42" s="788"/>
      <c r="AN42" s="788"/>
      <c r="AO42" s="788"/>
      <c r="AP42" s="788"/>
      <c r="AQ42" s="788"/>
      <c r="AR42" s="788"/>
      <c r="AS42" s="788"/>
      <c r="AT42" s="788"/>
      <c r="AU42" s="788"/>
      <c r="AV42" s="788"/>
      <c r="AW42" s="788"/>
      <c r="AX42" s="788"/>
      <c r="AY42" s="789"/>
    </row>
    <row r="43" spans="1:51" ht="21" customHeight="1">
      <c r="A43" s="4"/>
      <c r="B43" s="18"/>
      <c r="C43" s="19"/>
      <c r="D43" s="790" t="s">
        <v>70</v>
      </c>
      <c r="E43" s="791"/>
      <c r="F43" s="791"/>
      <c r="G43" s="791"/>
      <c r="H43" s="792" t="s">
        <v>69</v>
      </c>
      <c r="I43" s="791"/>
      <c r="J43" s="791"/>
      <c r="K43" s="791"/>
      <c r="L43" s="791"/>
      <c r="M43" s="791"/>
      <c r="N43" s="791"/>
      <c r="O43" s="791"/>
      <c r="P43" s="791"/>
      <c r="Q43" s="791"/>
      <c r="R43" s="791"/>
      <c r="S43" s="791"/>
      <c r="T43" s="791"/>
      <c r="U43" s="791"/>
      <c r="V43" s="791"/>
      <c r="W43" s="791"/>
      <c r="X43" s="791"/>
      <c r="Y43" s="791"/>
      <c r="Z43" s="791"/>
      <c r="AA43" s="791"/>
      <c r="AB43" s="791"/>
      <c r="AC43" s="791"/>
      <c r="AD43" s="791"/>
      <c r="AE43" s="791"/>
      <c r="AF43" s="791"/>
      <c r="AG43" s="793"/>
      <c r="AH43" s="792" t="s">
        <v>93</v>
      </c>
      <c r="AI43" s="791"/>
      <c r="AJ43" s="791"/>
      <c r="AK43" s="791"/>
      <c r="AL43" s="791"/>
      <c r="AM43" s="791"/>
      <c r="AN43" s="791"/>
      <c r="AO43" s="791"/>
      <c r="AP43" s="791"/>
      <c r="AQ43" s="791"/>
      <c r="AR43" s="791"/>
      <c r="AS43" s="791"/>
      <c r="AT43" s="791"/>
      <c r="AU43" s="791"/>
      <c r="AV43" s="791"/>
      <c r="AW43" s="791"/>
      <c r="AX43" s="791"/>
      <c r="AY43" s="794"/>
    </row>
    <row r="44" spans="1:51" ht="26.25" customHeight="1">
      <c r="A44" s="4"/>
      <c r="B44" s="746" t="s">
        <v>52</v>
      </c>
      <c r="C44" s="747"/>
      <c r="D44" s="795" t="s">
        <v>737</v>
      </c>
      <c r="E44" s="571"/>
      <c r="F44" s="571"/>
      <c r="G44" s="572"/>
      <c r="H44" s="753" t="s">
        <v>63</v>
      </c>
      <c r="I44" s="571"/>
      <c r="J44" s="571"/>
      <c r="K44" s="571"/>
      <c r="L44" s="571"/>
      <c r="M44" s="571"/>
      <c r="N44" s="571"/>
      <c r="O44" s="571"/>
      <c r="P44" s="571"/>
      <c r="Q44" s="571"/>
      <c r="R44" s="571"/>
      <c r="S44" s="571"/>
      <c r="T44" s="571"/>
      <c r="U44" s="571"/>
      <c r="V44" s="571"/>
      <c r="W44" s="571"/>
      <c r="X44" s="571"/>
      <c r="Y44" s="571"/>
      <c r="Z44" s="571"/>
      <c r="AA44" s="571"/>
      <c r="AB44" s="571"/>
      <c r="AC44" s="571"/>
      <c r="AD44" s="571"/>
      <c r="AE44" s="571"/>
      <c r="AF44" s="571"/>
      <c r="AG44" s="572"/>
      <c r="AH44" s="1006" t="s">
        <v>738</v>
      </c>
      <c r="AI44" s="1007"/>
      <c r="AJ44" s="1007"/>
      <c r="AK44" s="1007"/>
      <c r="AL44" s="1007"/>
      <c r="AM44" s="1007"/>
      <c r="AN44" s="1007"/>
      <c r="AO44" s="1007"/>
      <c r="AP44" s="1007"/>
      <c r="AQ44" s="1007"/>
      <c r="AR44" s="1007"/>
      <c r="AS44" s="1007"/>
      <c r="AT44" s="1007"/>
      <c r="AU44" s="1007"/>
      <c r="AV44" s="1007"/>
      <c r="AW44" s="1007"/>
      <c r="AX44" s="1007"/>
      <c r="AY44" s="1008"/>
    </row>
    <row r="45" spans="1:51" ht="33.4" customHeight="1">
      <c r="A45" s="4"/>
      <c r="B45" s="748"/>
      <c r="C45" s="749"/>
      <c r="D45" s="805" t="s">
        <v>737</v>
      </c>
      <c r="E45" s="765"/>
      <c r="F45" s="765"/>
      <c r="G45" s="766"/>
      <c r="H45" s="781" t="s">
        <v>94</v>
      </c>
      <c r="I45" s="782"/>
      <c r="J45" s="782"/>
      <c r="K45" s="782"/>
      <c r="L45" s="782"/>
      <c r="M45" s="782"/>
      <c r="N45" s="782"/>
      <c r="O45" s="782"/>
      <c r="P45" s="782"/>
      <c r="Q45" s="782"/>
      <c r="R45" s="782"/>
      <c r="S45" s="782"/>
      <c r="T45" s="782"/>
      <c r="U45" s="782"/>
      <c r="V45" s="782"/>
      <c r="W45" s="782"/>
      <c r="X45" s="782"/>
      <c r="Y45" s="782"/>
      <c r="Z45" s="782"/>
      <c r="AA45" s="782"/>
      <c r="AB45" s="782"/>
      <c r="AC45" s="782"/>
      <c r="AD45" s="782"/>
      <c r="AE45" s="782"/>
      <c r="AF45" s="782"/>
      <c r="AG45" s="783"/>
      <c r="AH45" s="1009"/>
      <c r="AI45" s="1010"/>
      <c r="AJ45" s="1010"/>
      <c r="AK45" s="1010"/>
      <c r="AL45" s="1010"/>
      <c r="AM45" s="1010"/>
      <c r="AN45" s="1010"/>
      <c r="AO45" s="1010"/>
      <c r="AP45" s="1010"/>
      <c r="AQ45" s="1010"/>
      <c r="AR45" s="1010"/>
      <c r="AS45" s="1010"/>
      <c r="AT45" s="1010"/>
      <c r="AU45" s="1010"/>
      <c r="AV45" s="1010"/>
      <c r="AW45" s="1010"/>
      <c r="AX45" s="1010"/>
      <c r="AY45" s="1011"/>
    </row>
    <row r="46" spans="1:51" ht="26.25" customHeight="1">
      <c r="A46" s="4"/>
      <c r="B46" s="750"/>
      <c r="C46" s="751"/>
      <c r="D46" s="737" t="s">
        <v>719</v>
      </c>
      <c r="E46" s="225"/>
      <c r="F46" s="225"/>
      <c r="G46" s="226"/>
      <c r="H46" s="738" t="s">
        <v>739</v>
      </c>
      <c r="I46" s="739"/>
      <c r="J46" s="739"/>
      <c r="K46" s="739"/>
      <c r="L46" s="739"/>
      <c r="M46" s="739"/>
      <c r="N46" s="739"/>
      <c r="O46" s="739"/>
      <c r="P46" s="739"/>
      <c r="Q46" s="739"/>
      <c r="R46" s="739"/>
      <c r="S46" s="739"/>
      <c r="T46" s="739"/>
      <c r="U46" s="739"/>
      <c r="V46" s="739"/>
      <c r="W46" s="739"/>
      <c r="X46" s="739"/>
      <c r="Y46" s="739"/>
      <c r="Z46" s="739"/>
      <c r="AA46" s="739"/>
      <c r="AB46" s="739"/>
      <c r="AC46" s="739"/>
      <c r="AD46" s="739"/>
      <c r="AE46" s="739"/>
      <c r="AF46" s="739"/>
      <c r="AG46" s="740"/>
      <c r="AH46" s="1012"/>
      <c r="AI46" s="1013"/>
      <c r="AJ46" s="1013"/>
      <c r="AK46" s="1013"/>
      <c r="AL46" s="1013"/>
      <c r="AM46" s="1013"/>
      <c r="AN46" s="1013"/>
      <c r="AO46" s="1013"/>
      <c r="AP46" s="1013"/>
      <c r="AQ46" s="1013"/>
      <c r="AR46" s="1013"/>
      <c r="AS46" s="1013"/>
      <c r="AT46" s="1013"/>
      <c r="AU46" s="1013"/>
      <c r="AV46" s="1013"/>
      <c r="AW46" s="1013"/>
      <c r="AX46" s="1013"/>
      <c r="AY46" s="1014"/>
    </row>
    <row r="47" spans="1:51" ht="26.25" customHeight="1">
      <c r="A47" s="4"/>
      <c r="B47" s="748" t="s">
        <v>55</v>
      </c>
      <c r="C47" s="749"/>
      <c r="D47" s="752" t="s">
        <v>737</v>
      </c>
      <c r="E47" s="244"/>
      <c r="F47" s="244"/>
      <c r="G47" s="245"/>
      <c r="H47" s="753" t="s">
        <v>57</v>
      </c>
      <c r="I47" s="571"/>
      <c r="J47" s="571"/>
      <c r="K47" s="571"/>
      <c r="L47" s="571"/>
      <c r="M47" s="571"/>
      <c r="N47" s="571"/>
      <c r="O47" s="571"/>
      <c r="P47" s="571"/>
      <c r="Q47" s="571"/>
      <c r="R47" s="571"/>
      <c r="S47" s="571"/>
      <c r="T47" s="571"/>
      <c r="U47" s="571"/>
      <c r="V47" s="571"/>
      <c r="W47" s="571"/>
      <c r="X47" s="571"/>
      <c r="Y47" s="571"/>
      <c r="Z47" s="571"/>
      <c r="AA47" s="571"/>
      <c r="AB47" s="571"/>
      <c r="AC47" s="571"/>
      <c r="AD47" s="571"/>
      <c r="AE47" s="571"/>
      <c r="AF47" s="571"/>
      <c r="AG47" s="572"/>
      <c r="AH47" s="1006" t="s">
        <v>740</v>
      </c>
      <c r="AI47" s="1007"/>
      <c r="AJ47" s="1007"/>
      <c r="AK47" s="1007"/>
      <c r="AL47" s="1007"/>
      <c r="AM47" s="1007"/>
      <c r="AN47" s="1007"/>
      <c r="AO47" s="1007"/>
      <c r="AP47" s="1007"/>
      <c r="AQ47" s="1007"/>
      <c r="AR47" s="1007"/>
      <c r="AS47" s="1007"/>
      <c r="AT47" s="1007"/>
      <c r="AU47" s="1007"/>
      <c r="AV47" s="1007"/>
      <c r="AW47" s="1007"/>
      <c r="AX47" s="1007"/>
      <c r="AY47" s="1008"/>
    </row>
    <row r="48" spans="1:51" ht="26.25" customHeight="1">
      <c r="A48" s="4"/>
      <c r="B48" s="748"/>
      <c r="C48" s="749"/>
      <c r="D48" s="763" t="s">
        <v>737</v>
      </c>
      <c r="E48" s="234"/>
      <c r="F48" s="234"/>
      <c r="G48" s="235"/>
      <c r="H48" s="764" t="s">
        <v>741</v>
      </c>
      <c r="I48" s="765"/>
      <c r="J48" s="765"/>
      <c r="K48" s="765"/>
      <c r="L48" s="765"/>
      <c r="M48" s="765"/>
      <c r="N48" s="765"/>
      <c r="O48" s="765"/>
      <c r="P48" s="765"/>
      <c r="Q48" s="765"/>
      <c r="R48" s="765"/>
      <c r="S48" s="765"/>
      <c r="T48" s="765"/>
      <c r="U48" s="765"/>
      <c r="V48" s="765"/>
      <c r="W48" s="765"/>
      <c r="X48" s="765"/>
      <c r="Y48" s="765"/>
      <c r="Z48" s="765"/>
      <c r="AA48" s="765"/>
      <c r="AB48" s="765"/>
      <c r="AC48" s="765"/>
      <c r="AD48" s="765"/>
      <c r="AE48" s="765"/>
      <c r="AF48" s="765"/>
      <c r="AG48" s="766"/>
      <c r="AH48" s="1009"/>
      <c r="AI48" s="1010"/>
      <c r="AJ48" s="1010"/>
      <c r="AK48" s="1010"/>
      <c r="AL48" s="1010"/>
      <c r="AM48" s="1010"/>
      <c r="AN48" s="1010"/>
      <c r="AO48" s="1010"/>
      <c r="AP48" s="1010"/>
      <c r="AQ48" s="1010"/>
      <c r="AR48" s="1010"/>
      <c r="AS48" s="1010"/>
      <c r="AT48" s="1010"/>
      <c r="AU48" s="1010"/>
      <c r="AV48" s="1010"/>
      <c r="AW48" s="1010"/>
      <c r="AX48" s="1010"/>
      <c r="AY48" s="1011"/>
    </row>
    <row r="49" spans="1:51" ht="26.25" customHeight="1">
      <c r="A49" s="4"/>
      <c r="B49" s="748"/>
      <c r="C49" s="749"/>
      <c r="D49" s="763" t="s">
        <v>737</v>
      </c>
      <c r="E49" s="234"/>
      <c r="F49" s="234"/>
      <c r="G49" s="235"/>
      <c r="H49" s="764" t="s">
        <v>58</v>
      </c>
      <c r="I49" s="765"/>
      <c r="J49" s="765"/>
      <c r="K49" s="765"/>
      <c r="L49" s="765"/>
      <c r="M49" s="765"/>
      <c r="N49" s="765"/>
      <c r="O49" s="765"/>
      <c r="P49" s="765"/>
      <c r="Q49" s="765"/>
      <c r="R49" s="765"/>
      <c r="S49" s="765"/>
      <c r="T49" s="765"/>
      <c r="U49" s="765"/>
      <c r="V49" s="765"/>
      <c r="W49" s="765"/>
      <c r="X49" s="765"/>
      <c r="Y49" s="765"/>
      <c r="Z49" s="765"/>
      <c r="AA49" s="765"/>
      <c r="AB49" s="765"/>
      <c r="AC49" s="765"/>
      <c r="AD49" s="765"/>
      <c r="AE49" s="765"/>
      <c r="AF49" s="765"/>
      <c r="AG49" s="766"/>
      <c r="AH49" s="1009"/>
      <c r="AI49" s="1010"/>
      <c r="AJ49" s="1010"/>
      <c r="AK49" s="1010"/>
      <c r="AL49" s="1010"/>
      <c r="AM49" s="1010"/>
      <c r="AN49" s="1010"/>
      <c r="AO49" s="1010"/>
      <c r="AP49" s="1010"/>
      <c r="AQ49" s="1010"/>
      <c r="AR49" s="1010"/>
      <c r="AS49" s="1010"/>
      <c r="AT49" s="1010"/>
      <c r="AU49" s="1010"/>
      <c r="AV49" s="1010"/>
      <c r="AW49" s="1010"/>
      <c r="AX49" s="1010"/>
      <c r="AY49" s="1011"/>
    </row>
    <row r="50" spans="1:51" ht="26.25" customHeight="1">
      <c r="A50" s="4"/>
      <c r="B50" s="748"/>
      <c r="C50" s="749"/>
      <c r="D50" s="763" t="s">
        <v>737</v>
      </c>
      <c r="E50" s="234"/>
      <c r="F50" s="234"/>
      <c r="G50" s="235"/>
      <c r="H50" s="764" t="s">
        <v>65</v>
      </c>
      <c r="I50" s="765"/>
      <c r="J50" s="765"/>
      <c r="K50" s="765"/>
      <c r="L50" s="765"/>
      <c r="M50" s="765"/>
      <c r="N50" s="765"/>
      <c r="O50" s="765"/>
      <c r="P50" s="765"/>
      <c r="Q50" s="765"/>
      <c r="R50" s="765"/>
      <c r="S50" s="765"/>
      <c r="T50" s="765"/>
      <c r="U50" s="765"/>
      <c r="V50" s="765"/>
      <c r="W50" s="765"/>
      <c r="X50" s="765"/>
      <c r="Y50" s="765"/>
      <c r="Z50" s="765"/>
      <c r="AA50" s="765"/>
      <c r="AB50" s="765"/>
      <c r="AC50" s="765"/>
      <c r="AD50" s="765"/>
      <c r="AE50" s="765"/>
      <c r="AF50" s="765"/>
      <c r="AG50" s="766"/>
      <c r="AH50" s="1009"/>
      <c r="AI50" s="1010"/>
      <c r="AJ50" s="1010"/>
      <c r="AK50" s="1010"/>
      <c r="AL50" s="1010"/>
      <c r="AM50" s="1010"/>
      <c r="AN50" s="1010"/>
      <c r="AO50" s="1010"/>
      <c r="AP50" s="1010"/>
      <c r="AQ50" s="1010"/>
      <c r="AR50" s="1010"/>
      <c r="AS50" s="1010"/>
      <c r="AT50" s="1010"/>
      <c r="AU50" s="1010"/>
      <c r="AV50" s="1010"/>
      <c r="AW50" s="1010"/>
      <c r="AX50" s="1010"/>
      <c r="AY50" s="1011"/>
    </row>
    <row r="51" spans="1:51" ht="26.25" customHeight="1">
      <c r="A51" s="4"/>
      <c r="B51" s="750"/>
      <c r="C51" s="751"/>
      <c r="D51" s="737" t="s">
        <v>737</v>
      </c>
      <c r="E51" s="225"/>
      <c r="F51" s="225"/>
      <c r="G51" s="226"/>
      <c r="H51" s="738" t="s">
        <v>66</v>
      </c>
      <c r="I51" s="739"/>
      <c r="J51" s="739"/>
      <c r="K51" s="739"/>
      <c r="L51" s="739"/>
      <c r="M51" s="739"/>
      <c r="N51" s="739"/>
      <c r="O51" s="739"/>
      <c r="P51" s="739"/>
      <c r="Q51" s="739"/>
      <c r="R51" s="739"/>
      <c r="S51" s="739"/>
      <c r="T51" s="739"/>
      <c r="U51" s="739"/>
      <c r="V51" s="739"/>
      <c r="W51" s="739"/>
      <c r="X51" s="739"/>
      <c r="Y51" s="739"/>
      <c r="Z51" s="739"/>
      <c r="AA51" s="739"/>
      <c r="AB51" s="739"/>
      <c r="AC51" s="739"/>
      <c r="AD51" s="739"/>
      <c r="AE51" s="739"/>
      <c r="AF51" s="739"/>
      <c r="AG51" s="740"/>
      <c r="AH51" s="1012"/>
      <c r="AI51" s="1013"/>
      <c r="AJ51" s="1013"/>
      <c r="AK51" s="1013"/>
      <c r="AL51" s="1013"/>
      <c r="AM51" s="1013"/>
      <c r="AN51" s="1013"/>
      <c r="AO51" s="1013"/>
      <c r="AP51" s="1013"/>
      <c r="AQ51" s="1013"/>
      <c r="AR51" s="1013"/>
      <c r="AS51" s="1013"/>
      <c r="AT51" s="1013"/>
      <c r="AU51" s="1013"/>
      <c r="AV51" s="1013"/>
      <c r="AW51" s="1013"/>
      <c r="AX51" s="1013"/>
      <c r="AY51" s="1014"/>
    </row>
    <row r="52" spans="1:51" ht="26.25" customHeight="1">
      <c r="A52" s="4"/>
      <c r="B52" s="746" t="s">
        <v>51</v>
      </c>
      <c r="C52" s="747"/>
      <c r="D52" s="752" t="s">
        <v>737</v>
      </c>
      <c r="E52" s="244"/>
      <c r="F52" s="244"/>
      <c r="G52" s="245"/>
      <c r="H52" s="753" t="s">
        <v>53</v>
      </c>
      <c r="I52" s="571"/>
      <c r="J52" s="571"/>
      <c r="K52" s="571"/>
      <c r="L52" s="571"/>
      <c r="M52" s="571"/>
      <c r="N52" s="571"/>
      <c r="O52" s="571"/>
      <c r="P52" s="571"/>
      <c r="Q52" s="571"/>
      <c r="R52" s="571"/>
      <c r="S52" s="571"/>
      <c r="T52" s="571"/>
      <c r="U52" s="571"/>
      <c r="V52" s="571"/>
      <c r="W52" s="571"/>
      <c r="X52" s="571"/>
      <c r="Y52" s="571"/>
      <c r="Z52" s="571"/>
      <c r="AA52" s="571"/>
      <c r="AB52" s="571"/>
      <c r="AC52" s="571"/>
      <c r="AD52" s="571"/>
      <c r="AE52" s="571"/>
      <c r="AF52" s="571"/>
      <c r="AG52" s="572"/>
      <c r="AH52" s="1006" t="s">
        <v>742</v>
      </c>
      <c r="AI52" s="1007"/>
      <c r="AJ52" s="1007"/>
      <c r="AK52" s="1007"/>
      <c r="AL52" s="1007"/>
      <c r="AM52" s="1007"/>
      <c r="AN52" s="1007"/>
      <c r="AO52" s="1007"/>
      <c r="AP52" s="1007"/>
      <c r="AQ52" s="1007"/>
      <c r="AR52" s="1007"/>
      <c r="AS52" s="1007"/>
      <c r="AT52" s="1007"/>
      <c r="AU52" s="1007"/>
      <c r="AV52" s="1007"/>
      <c r="AW52" s="1007"/>
      <c r="AX52" s="1007"/>
      <c r="AY52" s="1008"/>
    </row>
    <row r="53" spans="1:51" ht="26.25" customHeight="1">
      <c r="A53" s="4"/>
      <c r="B53" s="748"/>
      <c r="C53" s="749"/>
      <c r="D53" s="763" t="s">
        <v>737</v>
      </c>
      <c r="E53" s="234"/>
      <c r="F53" s="234"/>
      <c r="G53" s="235"/>
      <c r="H53" s="764" t="s">
        <v>67</v>
      </c>
      <c r="I53" s="765"/>
      <c r="J53" s="765"/>
      <c r="K53" s="765"/>
      <c r="L53" s="765"/>
      <c r="M53" s="765"/>
      <c r="N53" s="765"/>
      <c r="O53" s="765"/>
      <c r="P53" s="765"/>
      <c r="Q53" s="765"/>
      <c r="R53" s="765"/>
      <c r="S53" s="765"/>
      <c r="T53" s="765"/>
      <c r="U53" s="765"/>
      <c r="V53" s="765"/>
      <c r="W53" s="765"/>
      <c r="X53" s="765"/>
      <c r="Y53" s="765"/>
      <c r="Z53" s="765"/>
      <c r="AA53" s="765"/>
      <c r="AB53" s="765"/>
      <c r="AC53" s="765"/>
      <c r="AD53" s="765"/>
      <c r="AE53" s="765"/>
      <c r="AF53" s="765"/>
      <c r="AG53" s="766"/>
      <c r="AH53" s="1009"/>
      <c r="AI53" s="1010"/>
      <c r="AJ53" s="1010"/>
      <c r="AK53" s="1010"/>
      <c r="AL53" s="1010"/>
      <c r="AM53" s="1010"/>
      <c r="AN53" s="1010"/>
      <c r="AO53" s="1010"/>
      <c r="AP53" s="1010"/>
      <c r="AQ53" s="1010"/>
      <c r="AR53" s="1010"/>
      <c r="AS53" s="1010"/>
      <c r="AT53" s="1010"/>
      <c r="AU53" s="1010"/>
      <c r="AV53" s="1010"/>
      <c r="AW53" s="1010"/>
      <c r="AX53" s="1010"/>
      <c r="AY53" s="1011"/>
    </row>
    <row r="54" spans="1:51" ht="26.25" customHeight="1">
      <c r="A54" s="4"/>
      <c r="B54" s="748"/>
      <c r="C54" s="749"/>
      <c r="D54" s="763" t="s">
        <v>737</v>
      </c>
      <c r="E54" s="234"/>
      <c r="F54" s="234"/>
      <c r="G54" s="235"/>
      <c r="H54" s="764" t="s">
        <v>743</v>
      </c>
      <c r="I54" s="765"/>
      <c r="J54" s="765"/>
      <c r="K54" s="765"/>
      <c r="L54" s="765"/>
      <c r="M54" s="765"/>
      <c r="N54" s="765"/>
      <c r="O54" s="765"/>
      <c r="P54" s="765"/>
      <c r="Q54" s="765"/>
      <c r="R54" s="765"/>
      <c r="S54" s="765"/>
      <c r="T54" s="765"/>
      <c r="U54" s="765"/>
      <c r="V54" s="765"/>
      <c r="W54" s="765"/>
      <c r="X54" s="765"/>
      <c r="Y54" s="765"/>
      <c r="Z54" s="765"/>
      <c r="AA54" s="765"/>
      <c r="AB54" s="765"/>
      <c r="AC54" s="765"/>
      <c r="AD54" s="765"/>
      <c r="AE54" s="765"/>
      <c r="AF54" s="765"/>
      <c r="AG54" s="766"/>
      <c r="AH54" s="1009"/>
      <c r="AI54" s="1010"/>
      <c r="AJ54" s="1010"/>
      <c r="AK54" s="1010"/>
      <c r="AL54" s="1010"/>
      <c r="AM54" s="1010"/>
      <c r="AN54" s="1010"/>
      <c r="AO54" s="1010"/>
      <c r="AP54" s="1010"/>
      <c r="AQ54" s="1010"/>
      <c r="AR54" s="1010"/>
      <c r="AS54" s="1010"/>
      <c r="AT54" s="1010"/>
      <c r="AU54" s="1010"/>
      <c r="AV54" s="1010"/>
      <c r="AW54" s="1010"/>
      <c r="AX54" s="1010"/>
      <c r="AY54" s="1011"/>
    </row>
    <row r="55" spans="1:51" ht="26.25" customHeight="1">
      <c r="A55" s="4"/>
      <c r="B55" s="748"/>
      <c r="C55" s="749"/>
      <c r="D55" s="767" t="s">
        <v>737</v>
      </c>
      <c r="E55" s="768"/>
      <c r="F55" s="768"/>
      <c r="G55" s="769"/>
      <c r="H55" s="770" t="s">
        <v>95</v>
      </c>
      <c r="I55" s="771"/>
      <c r="J55" s="771"/>
      <c r="K55" s="771"/>
      <c r="L55" s="771"/>
      <c r="M55" s="771"/>
      <c r="N55" s="771"/>
      <c r="O55" s="771"/>
      <c r="P55" s="771"/>
      <c r="Q55" s="771"/>
      <c r="R55" s="771"/>
      <c r="S55" s="771"/>
      <c r="T55" s="771"/>
      <c r="U55" s="771"/>
      <c r="V55" s="771"/>
      <c r="W55" s="771"/>
      <c r="X55" s="771"/>
      <c r="Y55" s="771"/>
      <c r="Z55" s="771"/>
      <c r="AA55" s="771"/>
      <c r="AB55" s="771"/>
      <c r="AC55" s="771"/>
      <c r="AD55" s="771"/>
      <c r="AE55" s="771"/>
      <c r="AF55" s="771"/>
      <c r="AG55" s="772"/>
      <c r="AH55" s="1009"/>
      <c r="AI55" s="1010"/>
      <c r="AJ55" s="1010"/>
      <c r="AK55" s="1010"/>
      <c r="AL55" s="1010"/>
      <c r="AM55" s="1010"/>
      <c r="AN55" s="1010"/>
      <c r="AO55" s="1010"/>
      <c r="AP55" s="1010"/>
      <c r="AQ55" s="1010"/>
      <c r="AR55" s="1010"/>
      <c r="AS55" s="1010"/>
      <c r="AT55" s="1010"/>
      <c r="AU55" s="1010"/>
      <c r="AV55" s="1010"/>
      <c r="AW55" s="1010"/>
      <c r="AX55" s="1010"/>
      <c r="AY55" s="1011"/>
    </row>
    <row r="56" spans="1:51" ht="26.25" customHeight="1">
      <c r="A56" s="4"/>
      <c r="B56" s="748"/>
      <c r="C56" s="749"/>
      <c r="D56" s="730"/>
      <c r="E56" s="731"/>
      <c r="F56" s="731"/>
      <c r="G56" s="732"/>
      <c r="H56" s="733" t="s">
        <v>84</v>
      </c>
      <c r="I56" s="734"/>
      <c r="J56" s="734"/>
      <c r="K56" s="734"/>
      <c r="L56" s="734"/>
      <c r="M56" s="734"/>
      <c r="N56" s="734"/>
      <c r="O56" s="734"/>
      <c r="P56" s="734"/>
      <c r="Q56" s="734"/>
      <c r="R56" s="734"/>
      <c r="S56" s="734"/>
      <c r="T56" s="734"/>
      <c r="U56" s="734"/>
      <c r="V56" s="735"/>
      <c r="W56" s="735"/>
      <c r="X56" s="735"/>
      <c r="Y56" s="735"/>
      <c r="Z56" s="735"/>
      <c r="AA56" s="735"/>
      <c r="AB56" s="735"/>
      <c r="AC56" s="735"/>
      <c r="AD56" s="735"/>
      <c r="AE56" s="735"/>
      <c r="AF56" s="735"/>
      <c r="AG56" s="736"/>
      <c r="AH56" s="1009"/>
      <c r="AI56" s="1010"/>
      <c r="AJ56" s="1010"/>
      <c r="AK56" s="1010"/>
      <c r="AL56" s="1010"/>
      <c r="AM56" s="1010"/>
      <c r="AN56" s="1010"/>
      <c r="AO56" s="1010"/>
      <c r="AP56" s="1010"/>
      <c r="AQ56" s="1010"/>
      <c r="AR56" s="1010"/>
      <c r="AS56" s="1010"/>
      <c r="AT56" s="1010"/>
      <c r="AU56" s="1010"/>
      <c r="AV56" s="1010"/>
      <c r="AW56" s="1010"/>
      <c r="AX56" s="1010"/>
      <c r="AY56" s="1011"/>
    </row>
    <row r="57" spans="1:51" ht="26.25" customHeight="1">
      <c r="A57" s="4"/>
      <c r="B57" s="750"/>
      <c r="C57" s="751"/>
      <c r="D57" s="737" t="s">
        <v>737</v>
      </c>
      <c r="E57" s="225"/>
      <c r="F57" s="225"/>
      <c r="G57" s="226"/>
      <c r="H57" s="738" t="s">
        <v>68</v>
      </c>
      <c r="I57" s="739"/>
      <c r="J57" s="739"/>
      <c r="K57" s="739"/>
      <c r="L57" s="739"/>
      <c r="M57" s="739"/>
      <c r="N57" s="739"/>
      <c r="O57" s="739"/>
      <c r="P57" s="739"/>
      <c r="Q57" s="739"/>
      <c r="R57" s="739"/>
      <c r="S57" s="739"/>
      <c r="T57" s="739"/>
      <c r="U57" s="739"/>
      <c r="V57" s="739"/>
      <c r="W57" s="739"/>
      <c r="X57" s="739"/>
      <c r="Y57" s="739"/>
      <c r="Z57" s="739"/>
      <c r="AA57" s="739"/>
      <c r="AB57" s="739"/>
      <c r="AC57" s="739"/>
      <c r="AD57" s="739"/>
      <c r="AE57" s="739"/>
      <c r="AF57" s="739"/>
      <c r="AG57" s="740"/>
      <c r="AH57" s="1012"/>
      <c r="AI57" s="1013"/>
      <c r="AJ57" s="1013"/>
      <c r="AK57" s="1013"/>
      <c r="AL57" s="1013"/>
      <c r="AM57" s="1013"/>
      <c r="AN57" s="1013"/>
      <c r="AO57" s="1013"/>
      <c r="AP57" s="1013"/>
      <c r="AQ57" s="1013"/>
      <c r="AR57" s="1013"/>
      <c r="AS57" s="1013"/>
      <c r="AT57" s="1013"/>
      <c r="AU57" s="1013"/>
      <c r="AV57" s="1013"/>
      <c r="AW57" s="1013"/>
      <c r="AX57" s="1013"/>
      <c r="AY57" s="1014"/>
    </row>
    <row r="58" spans="1:51" ht="180" customHeight="1" thickBot="1">
      <c r="A58" s="4"/>
      <c r="B58" s="741" t="s">
        <v>50</v>
      </c>
      <c r="C58" s="742"/>
      <c r="D58" s="2981" t="s">
        <v>744</v>
      </c>
      <c r="E58" s="2982"/>
      <c r="F58" s="2982"/>
      <c r="G58" s="2982"/>
      <c r="H58" s="2982"/>
      <c r="I58" s="2982"/>
      <c r="J58" s="2982"/>
      <c r="K58" s="2982"/>
      <c r="L58" s="2982"/>
      <c r="M58" s="2982"/>
      <c r="N58" s="2982"/>
      <c r="O58" s="2982"/>
      <c r="P58" s="2982"/>
      <c r="Q58" s="2982"/>
      <c r="R58" s="2982"/>
      <c r="S58" s="2982"/>
      <c r="T58" s="2982"/>
      <c r="U58" s="2982"/>
      <c r="V58" s="2982"/>
      <c r="W58" s="2982"/>
      <c r="X58" s="2982"/>
      <c r="Y58" s="2982"/>
      <c r="Z58" s="2982"/>
      <c r="AA58" s="2982"/>
      <c r="AB58" s="2982"/>
      <c r="AC58" s="2982"/>
      <c r="AD58" s="2982"/>
      <c r="AE58" s="2982"/>
      <c r="AF58" s="2982"/>
      <c r="AG58" s="2982"/>
      <c r="AH58" s="2982"/>
      <c r="AI58" s="2982"/>
      <c r="AJ58" s="2982"/>
      <c r="AK58" s="2982"/>
      <c r="AL58" s="2982"/>
      <c r="AM58" s="2982"/>
      <c r="AN58" s="2982"/>
      <c r="AO58" s="2982"/>
      <c r="AP58" s="2982"/>
      <c r="AQ58" s="2982"/>
      <c r="AR58" s="2982"/>
      <c r="AS58" s="2982"/>
      <c r="AT58" s="2982"/>
      <c r="AU58" s="2982"/>
      <c r="AV58" s="2982"/>
      <c r="AW58" s="2982"/>
      <c r="AX58" s="2982"/>
      <c r="AY58" s="2983"/>
    </row>
    <row r="59" spans="1:51" ht="21" hidden="1" customHeight="1">
      <c r="A59" s="4"/>
      <c r="B59" s="18"/>
      <c r="C59" s="19"/>
      <c r="D59" s="715" t="s">
        <v>45</v>
      </c>
      <c r="E59" s="716"/>
      <c r="F59" s="716"/>
      <c r="G59" s="716"/>
      <c r="H59" s="716"/>
      <c r="I59" s="716"/>
      <c r="J59" s="716"/>
      <c r="K59" s="716"/>
      <c r="L59" s="716"/>
      <c r="M59" s="716"/>
      <c r="N59" s="716"/>
      <c r="O59" s="716"/>
      <c r="P59" s="716"/>
      <c r="Q59" s="716"/>
      <c r="R59" s="716"/>
      <c r="S59" s="716"/>
      <c r="T59" s="716"/>
      <c r="U59" s="716"/>
      <c r="V59" s="716"/>
      <c r="W59" s="716"/>
      <c r="X59" s="716"/>
      <c r="Y59" s="716"/>
      <c r="Z59" s="716"/>
      <c r="AA59" s="716"/>
      <c r="AB59" s="716"/>
      <c r="AC59" s="716"/>
      <c r="AD59" s="716"/>
      <c r="AE59" s="716"/>
      <c r="AF59" s="716"/>
      <c r="AG59" s="716"/>
      <c r="AH59" s="716"/>
      <c r="AI59" s="716"/>
      <c r="AJ59" s="716"/>
      <c r="AK59" s="716"/>
      <c r="AL59" s="716"/>
      <c r="AM59" s="716"/>
      <c r="AN59" s="716"/>
      <c r="AO59" s="716"/>
      <c r="AP59" s="716"/>
      <c r="AQ59" s="716"/>
      <c r="AR59" s="716"/>
      <c r="AS59" s="716"/>
      <c r="AT59" s="716"/>
      <c r="AU59" s="716"/>
      <c r="AV59" s="716"/>
      <c r="AW59" s="716"/>
      <c r="AX59" s="716"/>
      <c r="AY59" s="717"/>
    </row>
    <row r="60" spans="1:51" ht="97.5" hidden="1" customHeight="1">
      <c r="A60" s="4"/>
      <c r="B60" s="18"/>
      <c r="C60" s="19"/>
      <c r="D60" s="718" t="s">
        <v>47</v>
      </c>
      <c r="E60" s="719"/>
      <c r="F60" s="719"/>
      <c r="G60" s="719"/>
      <c r="H60" s="719"/>
      <c r="I60" s="719"/>
      <c r="J60" s="719"/>
      <c r="K60" s="719"/>
      <c r="L60" s="719"/>
      <c r="M60" s="719"/>
      <c r="N60" s="719"/>
      <c r="O60" s="719"/>
      <c r="P60" s="719"/>
      <c r="Q60" s="719"/>
      <c r="R60" s="719"/>
      <c r="S60" s="719"/>
      <c r="T60" s="719"/>
      <c r="U60" s="719"/>
      <c r="V60" s="719"/>
      <c r="W60" s="719"/>
      <c r="X60" s="719"/>
      <c r="Y60" s="719"/>
      <c r="Z60" s="719"/>
      <c r="AA60" s="719"/>
      <c r="AB60" s="719"/>
      <c r="AC60" s="719"/>
      <c r="AD60" s="719"/>
      <c r="AE60" s="719"/>
      <c r="AF60" s="719"/>
      <c r="AG60" s="719"/>
      <c r="AH60" s="719"/>
      <c r="AI60" s="719"/>
      <c r="AJ60" s="719"/>
      <c r="AK60" s="719"/>
      <c r="AL60" s="719"/>
      <c r="AM60" s="719"/>
      <c r="AN60" s="719"/>
      <c r="AO60" s="719"/>
      <c r="AP60" s="719"/>
      <c r="AQ60" s="719"/>
      <c r="AR60" s="719"/>
      <c r="AS60" s="719"/>
      <c r="AT60" s="719"/>
      <c r="AU60" s="719"/>
      <c r="AV60" s="719"/>
      <c r="AW60" s="719"/>
      <c r="AX60" s="719"/>
      <c r="AY60" s="720"/>
    </row>
    <row r="61" spans="1:51" ht="119.85" hidden="1" customHeight="1">
      <c r="A61" s="4"/>
      <c r="B61" s="18"/>
      <c r="C61" s="19"/>
      <c r="D61" s="721" t="s">
        <v>46</v>
      </c>
      <c r="E61" s="722"/>
      <c r="F61" s="722"/>
      <c r="G61" s="722"/>
      <c r="H61" s="722"/>
      <c r="I61" s="722"/>
      <c r="J61" s="722"/>
      <c r="K61" s="722"/>
      <c r="L61" s="722"/>
      <c r="M61" s="722"/>
      <c r="N61" s="722"/>
      <c r="O61" s="722"/>
      <c r="P61" s="722"/>
      <c r="Q61" s="722"/>
      <c r="R61" s="722"/>
      <c r="S61" s="722"/>
      <c r="T61" s="722"/>
      <c r="U61" s="722"/>
      <c r="V61" s="722"/>
      <c r="W61" s="722"/>
      <c r="X61" s="722"/>
      <c r="Y61" s="722"/>
      <c r="Z61" s="722"/>
      <c r="AA61" s="722"/>
      <c r="AB61" s="722"/>
      <c r="AC61" s="722"/>
      <c r="AD61" s="722"/>
      <c r="AE61" s="722"/>
      <c r="AF61" s="722"/>
      <c r="AG61" s="722"/>
      <c r="AH61" s="722"/>
      <c r="AI61" s="722"/>
      <c r="AJ61" s="722"/>
      <c r="AK61" s="722"/>
      <c r="AL61" s="722"/>
      <c r="AM61" s="722"/>
      <c r="AN61" s="722"/>
      <c r="AO61" s="722"/>
      <c r="AP61" s="722"/>
      <c r="AQ61" s="722"/>
      <c r="AR61" s="722"/>
      <c r="AS61" s="722"/>
      <c r="AT61" s="722"/>
      <c r="AU61" s="722"/>
      <c r="AV61" s="722"/>
      <c r="AW61" s="722"/>
      <c r="AX61" s="722"/>
      <c r="AY61" s="723"/>
    </row>
    <row r="62" spans="1:51" ht="21" customHeight="1">
      <c r="A62" s="4"/>
      <c r="B62" s="724" t="s">
        <v>44</v>
      </c>
      <c r="C62" s="716"/>
      <c r="D62" s="716"/>
      <c r="E62" s="716"/>
      <c r="F62" s="716"/>
      <c r="G62" s="716"/>
      <c r="H62" s="716"/>
      <c r="I62" s="716"/>
      <c r="J62" s="716"/>
      <c r="K62" s="716"/>
      <c r="L62" s="716"/>
      <c r="M62" s="716"/>
      <c r="N62" s="716"/>
      <c r="O62" s="716"/>
      <c r="P62" s="716"/>
      <c r="Q62" s="716"/>
      <c r="R62" s="716"/>
      <c r="S62" s="716"/>
      <c r="T62" s="716"/>
      <c r="U62" s="716"/>
      <c r="V62" s="716"/>
      <c r="W62" s="716"/>
      <c r="X62" s="716"/>
      <c r="Y62" s="716"/>
      <c r="Z62" s="716"/>
      <c r="AA62" s="716"/>
      <c r="AB62" s="716"/>
      <c r="AC62" s="716"/>
      <c r="AD62" s="716"/>
      <c r="AE62" s="716"/>
      <c r="AF62" s="716"/>
      <c r="AG62" s="716"/>
      <c r="AH62" s="716"/>
      <c r="AI62" s="716"/>
      <c r="AJ62" s="716"/>
      <c r="AK62" s="716"/>
      <c r="AL62" s="716"/>
      <c r="AM62" s="716"/>
      <c r="AN62" s="716"/>
      <c r="AO62" s="716"/>
      <c r="AP62" s="716"/>
      <c r="AQ62" s="716"/>
      <c r="AR62" s="716"/>
      <c r="AS62" s="716"/>
      <c r="AT62" s="716"/>
      <c r="AU62" s="716"/>
      <c r="AV62" s="716"/>
      <c r="AW62" s="716"/>
      <c r="AX62" s="716"/>
      <c r="AY62" s="717"/>
    </row>
    <row r="63" spans="1:51" ht="122.45" customHeight="1">
      <c r="A63" s="5"/>
      <c r="B63" s="725" t="s">
        <v>745</v>
      </c>
      <c r="C63" s="489"/>
      <c r="D63" s="489"/>
      <c r="E63" s="489"/>
      <c r="F63" s="726"/>
      <c r="G63" s="2975" t="s">
        <v>746</v>
      </c>
      <c r="H63" s="2976"/>
      <c r="I63" s="2976"/>
      <c r="J63" s="2976"/>
      <c r="K63" s="2976"/>
      <c r="L63" s="2976"/>
      <c r="M63" s="2976"/>
      <c r="N63" s="2976"/>
      <c r="O63" s="2976"/>
      <c r="P63" s="2976"/>
      <c r="Q63" s="2976"/>
      <c r="R63" s="2976"/>
      <c r="S63" s="2976"/>
      <c r="T63" s="2976"/>
      <c r="U63" s="2976"/>
      <c r="V63" s="2976"/>
      <c r="W63" s="2976"/>
      <c r="X63" s="2976"/>
      <c r="Y63" s="2976"/>
      <c r="Z63" s="2976"/>
      <c r="AA63" s="2976"/>
      <c r="AB63" s="2976"/>
      <c r="AC63" s="2976"/>
      <c r="AD63" s="2976"/>
      <c r="AE63" s="2976"/>
      <c r="AF63" s="2976"/>
      <c r="AG63" s="2976"/>
      <c r="AH63" s="2976"/>
      <c r="AI63" s="2976"/>
      <c r="AJ63" s="2976"/>
      <c r="AK63" s="2976"/>
      <c r="AL63" s="2976"/>
      <c r="AM63" s="2976"/>
      <c r="AN63" s="2976"/>
      <c r="AO63" s="2976"/>
      <c r="AP63" s="2976"/>
      <c r="AQ63" s="2976"/>
      <c r="AR63" s="2976"/>
      <c r="AS63" s="2976"/>
      <c r="AT63" s="2976"/>
      <c r="AU63" s="2976"/>
      <c r="AV63" s="2976"/>
      <c r="AW63" s="2976"/>
      <c r="AX63" s="2976"/>
      <c r="AY63" s="2977"/>
    </row>
    <row r="64" spans="1:51" ht="18.399999999999999" customHeight="1">
      <c r="A64" s="5"/>
      <c r="B64" s="698" t="s">
        <v>62</v>
      </c>
      <c r="C64" s="699"/>
      <c r="D64" s="699"/>
      <c r="E64" s="699"/>
      <c r="F64" s="699"/>
      <c r="G64" s="699"/>
      <c r="H64" s="699"/>
      <c r="I64" s="699"/>
      <c r="J64" s="699"/>
      <c r="K64" s="699"/>
      <c r="L64" s="699"/>
      <c r="M64" s="699"/>
      <c r="N64" s="699"/>
      <c r="O64" s="699"/>
      <c r="P64" s="699"/>
      <c r="Q64" s="699"/>
      <c r="R64" s="699"/>
      <c r="S64" s="699"/>
      <c r="T64" s="699"/>
      <c r="U64" s="699"/>
      <c r="V64" s="699"/>
      <c r="W64" s="699"/>
      <c r="X64" s="699"/>
      <c r="Y64" s="699"/>
      <c r="Z64" s="699"/>
      <c r="AA64" s="699"/>
      <c r="AB64" s="699"/>
      <c r="AC64" s="699"/>
      <c r="AD64" s="699"/>
      <c r="AE64" s="699"/>
      <c r="AF64" s="699"/>
      <c r="AG64" s="699"/>
      <c r="AH64" s="699"/>
      <c r="AI64" s="699"/>
      <c r="AJ64" s="699"/>
      <c r="AK64" s="699"/>
      <c r="AL64" s="699"/>
      <c r="AM64" s="699"/>
      <c r="AN64" s="699"/>
      <c r="AO64" s="699"/>
      <c r="AP64" s="699"/>
      <c r="AQ64" s="699"/>
      <c r="AR64" s="699"/>
      <c r="AS64" s="699"/>
      <c r="AT64" s="699"/>
      <c r="AU64" s="699"/>
      <c r="AV64" s="699"/>
      <c r="AW64" s="699"/>
      <c r="AX64" s="699"/>
      <c r="AY64" s="700"/>
    </row>
    <row r="65" spans="1:57" ht="119.1" customHeight="1" thickBot="1">
      <c r="A65" s="5"/>
      <c r="B65" s="701" t="s">
        <v>747</v>
      </c>
      <c r="C65" s="702"/>
      <c r="D65" s="702"/>
      <c r="E65" s="702"/>
      <c r="F65" s="703"/>
      <c r="G65" s="2978" t="s">
        <v>1994</v>
      </c>
      <c r="H65" s="2979"/>
      <c r="I65" s="2979"/>
      <c r="J65" s="2979"/>
      <c r="K65" s="2979"/>
      <c r="L65" s="2979"/>
      <c r="M65" s="2979"/>
      <c r="N65" s="2979"/>
      <c r="O65" s="2979"/>
      <c r="P65" s="2979"/>
      <c r="Q65" s="2979"/>
      <c r="R65" s="2979"/>
      <c r="S65" s="2979"/>
      <c r="T65" s="2979"/>
      <c r="U65" s="2979"/>
      <c r="V65" s="2979"/>
      <c r="W65" s="2979"/>
      <c r="X65" s="2979"/>
      <c r="Y65" s="2979"/>
      <c r="Z65" s="2979"/>
      <c r="AA65" s="2979"/>
      <c r="AB65" s="2979"/>
      <c r="AC65" s="2979"/>
      <c r="AD65" s="2979"/>
      <c r="AE65" s="2979"/>
      <c r="AF65" s="2979"/>
      <c r="AG65" s="2979"/>
      <c r="AH65" s="2979"/>
      <c r="AI65" s="2979"/>
      <c r="AJ65" s="2979"/>
      <c r="AK65" s="2979"/>
      <c r="AL65" s="2979"/>
      <c r="AM65" s="2979"/>
      <c r="AN65" s="2979"/>
      <c r="AO65" s="2979"/>
      <c r="AP65" s="2979"/>
      <c r="AQ65" s="2979"/>
      <c r="AR65" s="2979"/>
      <c r="AS65" s="2979"/>
      <c r="AT65" s="2979"/>
      <c r="AU65" s="2979"/>
      <c r="AV65" s="2979"/>
      <c r="AW65" s="2979"/>
      <c r="AX65" s="2979"/>
      <c r="AY65" s="2980"/>
    </row>
    <row r="66" spans="1:57" ht="19.7" customHeight="1">
      <c r="A66" s="5"/>
      <c r="B66" s="706" t="s">
        <v>96</v>
      </c>
      <c r="C66" s="707"/>
      <c r="D66" s="707"/>
      <c r="E66" s="707"/>
      <c r="F66" s="707"/>
      <c r="G66" s="707"/>
      <c r="H66" s="707"/>
      <c r="I66" s="707"/>
      <c r="J66" s="707"/>
      <c r="K66" s="707"/>
      <c r="L66" s="707"/>
      <c r="M66" s="707"/>
      <c r="N66" s="707"/>
      <c r="O66" s="707"/>
      <c r="P66" s="707"/>
      <c r="Q66" s="707"/>
      <c r="R66" s="707"/>
      <c r="S66" s="707"/>
      <c r="T66" s="707"/>
      <c r="U66" s="707"/>
      <c r="V66" s="707"/>
      <c r="W66" s="707"/>
      <c r="X66" s="707"/>
      <c r="Y66" s="707"/>
      <c r="Z66" s="707"/>
      <c r="AA66" s="707"/>
      <c r="AB66" s="707"/>
      <c r="AC66" s="707"/>
      <c r="AD66" s="707"/>
      <c r="AE66" s="707"/>
      <c r="AF66" s="707"/>
      <c r="AG66" s="707"/>
      <c r="AH66" s="707"/>
      <c r="AI66" s="707"/>
      <c r="AJ66" s="707"/>
      <c r="AK66" s="707"/>
      <c r="AL66" s="707"/>
      <c r="AM66" s="707"/>
      <c r="AN66" s="707"/>
      <c r="AO66" s="707"/>
      <c r="AP66" s="707"/>
      <c r="AQ66" s="707"/>
      <c r="AR66" s="707"/>
      <c r="AS66" s="707"/>
      <c r="AT66" s="707"/>
      <c r="AU66" s="707"/>
      <c r="AV66" s="707"/>
      <c r="AW66" s="707"/>
      <c r="AX66" s="707"/>
      <c r="AY66" s="708"/>
    </row>
    <row r="67" spans="1:57" ht="205.15" customHeight="1" thickBot="1">
      <c r="A67" s="5"/>
      <c r="B67" s="1020"/>
      <c r="C67" s="1021"/>
      <c r="D67" s="1021"/>
      <c r="E67" s="1021"/>
      <c r="F67" s="1021"/>
      <c r="G67" s="1021"/>
      <c r="H67" s="1021"/>
      <c r="I67" s="1021"/>
      <c r="J67" s="1021"/>
      <c r="K67" s="1021"/>
      <c r="L67" s="1021"/>
      <c r="M67" s="1021"/>
      <c r="N67" s="1021"/>
      <c r="O67" s="1021"/>
      <c r="P67" s="1021"/>
      <c r="Q67" s="1021"/>
      <c r="R67" s="1021"/>
      <c r="S67" s="1021"/>
      <c r="T67" s="1021"/>
      <c r="U67" s="1021"/>
      <c r="V67" s="1021"/>
      <c r="W67" s="1021"/>
      <c r="X67" s="1021"/>
      <c r="Y67" s="1021"/>
      <c r="Z67" s="1021"/>
      <c r="AA67" s="1021"/>
      <c r="AB67" s="1021"/>
      <c r="AC67" s="1021"/>
      <c r="AD67" s="1021"/>
      <c r="AE67" s="1021"/>
      <c r="AF67" s="1021"/>
      <c r="AG67" s="1021"/>
      <c r="AH67" s="1021"/>
      <c r="AI67" s="1021"/>
      <c r="AJ67" s="1021"/>
      <c r="AK67" s="1021"/>
      <c r="AL67" s="1021"/>
      <c r="AM67" s="1021"/>
      <c r="AN67" s="1021"/>
      <c r="AO67" s="1021"/>
      <c r="AP67" s="1021"/>
      <c r="AQ67" s="1021"/>
      <c r="AR67" s="1021"/>
      <c r="AS67" s="1021"/>
      <c r="AT67" s="1021"/>
      <c r="AU67" s="1021"/>
      <c r="AV67" s="1021"/>
      <c r="AW67" s="1021"/>
      <c r="AX67" s="1021"/>
      <c r="AY67" s="1022"/>
    </row>
    <row r="68" spans="1:57" ht="19.7" customHeight="1">
      <c r="A68" s="5"/>
      <c r="B68" s="712" t="s">
        <v>81</v>
      </c>
      <c r="C68" s="713"/>
      <c r="D68" s="713"/>
      <c r="E68" s="713"/>
      <c r="F68" s="713"/>
      <c r="G68" s="713"/>
      <c r="H68" s="713"/>
      <c r="I68" s="713"/>
      <c r="J68" s="713"/>
      <c r="K68" s="713"/>
      <c r="L68" s="713"/>
      <c r="M68" s="713"/>
      <c r="N68" s="713"/>
      <c r="O68" s="713"/>
      <c r="P68" s="713"/>
      <c r="Q68" s="713"/>
      <c r="R68" s="713"/>
      <c r="S68" s="713"/>
      <c r="T68" s="713"/>
      <c r="U68" s="713"/>
      <c r="V68" s="713"/>
      <c r="W68" s="713"/>
      <c r="X68" s="713"/>
      <c r="Y68" s="713"/>
      <c r="Z68" s="713"/>
      <c r="AA68" s="713"/>
      <c r="AB68" s="713"/>
      <c r="AC68" s="713"/>
      <c r="AD68" s="713"/>
      <c r="AE68" s="713"/>
      <c r="AF68" s="713"/>
      <c r="AG68" s="713"/>
      <c r="AH68" s="713"/>
      <c r="AI68" s="713"/>
      <c r="AJ68" s="713"/>
      <c r="AK68" s="713"/>
      <c r="AL68" s="713"/>
      <c r="AM68" s="713"/>
      <c r="AN68" s="713"/>
      <c r="AO68" s="713"/>
      <c r="AP68" s="713"/>
      <c r="AQ68" s="713"/>
      <c r="AR68" s="713"/>
      <c r="AS68" s="713"/>
      <c r="AT68" s="713"/>
      <c r="AU68" s="713"/>
      <c r="AV68" s="713"/>
      <c r="AW68" s="713"/>
      <c r="AX68" s="713"/>
      <c r="AY68" s="714"/>
    </row>
    <row r="69" spans="1:57" ht="44.25" customHeight="1">
      <c r="A69" s="5"/>
      <c r="B69" s="23" t="s">
        <v>82</v>
      </c>
      <c r="C69" s="21"/>
      <c r="D69" s="21"/>
      <c r="E69" s="21"/>
      <c r="F69" s="21"/>
      <c r="G69" s="21"/>
      <c r="H69" s="21"/>
      <c r="I69" s="21"/>
      <c r="J69" s="21"/>
      <c r="K69" s="21"/>
      <c r="L69" s="22"/>
      <c r="M69" s="1740"/>
      <c r="N69" s="1017"/>
      <c r="O69" s="1017"/>
      <c r="P69" s="1017"/>
      <c r="Q69" s="1017"/>
      <c r="R69" s="1017"/>
      <c r="S69" s="1017"/>
      <c r="T69" s="1017"/>
      <c r="U69" s="1017"/>
      <c r="V69" s="1017"/>
      <c r="W69" s="1017"/>
      <c r="X69" s="1017"/>
      <c r="Y69" s="1017"/>
      <c r="Z69" s="1017"/>
      <c r="AA69" s="1018"/>
      <c r="AB69" s="21" t="s">
        <v>83</v>
      </c>
      <c r="AC69" s="21"/>
      <c r="AD69" s="21"/>
      <c r="AE69" s="21"/>
      <c r="AF69" s="21"/>
      <c r="AG69" s="21"/>
      <c r="AH69" s="21"/>
      <c r="AI69" s="21"/>
      <c r="AJ69" s="21"/>
      <c r="AK69" s="22"/>
      <c r="AL69" s="2965"/>
      <c r="AM69" s="1017"/>
      <c r="AN69" s="1017"/>
      <c r="AO69" s="1017"/>
      <c r="AP69" s="1017"/>
      <c r="AQ69" s="1017"/>
      <c r="AR69" s="1017"/>
      <c r="AS69" s="1017"/>
      <c r="AT69" s="1017"/>
      <c r="AU69" s="1017"/>
      <c r="AV69" s="1017"/>
      <c r="AW69" s="1017"/>
      <c r="AX69" s="1017"/>
      <c r="AY69" s="1019"/>
    </row>
    <row r="70" spans="1:57" ht="23.1" customHeight="1">
      <c r="A70" s="4"/>
      <c r="B70" s="6"/>
      <c r="C70" s="6"/>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row>
    <row r="71" spans="1:57" ht="23.1" customHeight="1" thickBot="1">
      <c r="A71" s="4"/>
      <c r="B71" s="2966" t="s">
        <v>748</v>
      </c>
      <c r="C71" s="2966"/>
      <c r="D71" s="2966"/>
      <c r="E71" s="2966"/>
      <c r="F71" s="2966"/>
      <c r="G71" s="2966"/>
      <c r="H71" s="2966"/>
      <c r="I71" s="2966"/>
      <c r="J71" s="2966"/>
      <c r="K71" s="2966"/>
      <c r="L71" s="2966"/>
      <c r="M71" s="2966"/>
      <c r="N71" s="2966"/>
      <c r="O71" s="2966"/>
      <c r="P71" s="2966"/>
      <c r="Q71" s="2966"/>
      <c r="R71" s="2966"/>
      <c r="S71" s="2966"/>
      <c r="T71" s="2966"/>
      <c r="U71" s="2966"/>
      <c r="V71" s="2966"/>
      <c r="W71" s="2966"/>
      <c r="X71" s="2966"/>
      <c r="Y71" s="2966"/>
      <c r="Z71" s="2966"/>
      <c r="AA71" s="2966"/>
      <c r="AB71" s="2966"/>
      <c r="AC71" s="2966"/>
      <c r="AD71" s="2966"/>
      <c r="AE71" s="2966"/>
      <c r="AF71" s="2966"/>
      <c r="AG71" s="2966"/>
      <c r="AH71" s="2966"/>
      <c r="AI71" s="2966"/>
      <c r="AJ71" s="2966"/>
      <c r="AK71" s="2966"/>
      <c r="AL71" s="2966"/>
      <c r="AM71" s="2966"/>
      <c r="AN71" s="2966"/>
      <c r="AO71" s="2966"/>
      <c r="AP71" s="2966"/>
      <c r="AQ71" s="2966"/>
      <c r="AR71" s="2966"/>
      <c r="AS71" s="2966"/>
      <c r="AT71" s="2966"/>
      <c r="AU71" s="2966"/>
      <c r="AV71" s="2966"/>
      <c r="AW71" s="2966"/>
      <c r="AX71" s="2966"/>
      <c r="AY71" s="2966"/>
    </row>
    <row r="72" spans="1:57" ht="44.25" customHeight="1">
      <c r="B72" s="2967" t="s">
        <v>99</v>
      </c>
      <c r="C72" s="2968"/>
      <c r="D72" s="2969" t="s">
        <v>23</v>
      </c>
      <c r="E72" s="2970"/>
      <c r="F72" s="2970"/>
      <c r="G72" s="2970"/>
      <c r="H72" s="2970"/>
      <c r="I72" s="2970"/>
      <c r="J72" s="2970"/>
      <c r="K72" s="2970"/>
      <c r="L72" s="2970"/>
      <c r="M72" s="2970"/>
      <c r="N72" s="2970"/>
      <c r="O72" s="2970"/>
      <c r="P72" s="2970"/>
      <c r="Q72" s="2970"/>
      <c r="R72" s="2971"/>
      <c r="S72" s="2972" t="s">
        <v>92</v>
      </c>
      <c r="T72" s="2972"/>
      <c r="U72" s="2972"/>
      <c r="V72" s="2972"/>
      <c r="W72" s="2972"/>
      <c r="X72" s="2972"/>
      <c r="Y72" s="2973" t="s">
        <v>91</v>
      </c>
      <c r="Z72" s="2970"/>
      <c r="AA72" s="2970"/>
      <c r="AB72" s="2970"/>
      <c r="AC72" s="2970"/>
      <c r="AD72" s="2971"/>
      <c r="AE72" s="2973"/>
      <c r="AF72" s="2970"/>
      <c r="AG72" s="2970"/>
      <c r="AH72" s="2970"/>
      <c r="AI72" s="2970"/>
      <c r="AJ72" s="2970"/>
      <c r="AK72" s="2970"/>
      <c r="AL72" s="2970"/>
      <c r="AM72" s="2970"/>
      <c r="AN72" s="2970"/>
      <c r="AO72" s="2970"/>
      <c r="AP72" s="2970"/>
      <c r="AQ72" s="2970"/>
      <c r="AR72" s="2970"/>
      <c r="AS72" s="2970"/>
      <c r="AT72" s="2970"/>
      <c r="AU72" s="2970"/>
      <c r="AV72" s="2970"/>
      <c r="AW72" s="2970"/>
      <c r="AX72" s="2970"/>
      <c r="AY72" s="2974"/>
      <c r="AZ72" s="66"/>
      <c r="BA72" s="66"/>
      <c r="BB72" s="66"/>
      <c r="BC72" s="66"/>
      <c r="BD72" s="66"/>
      <c r="BE72" s="66"/>
    </row>
    <row r="73" spans="1:57" ht="30" customHeight="1">
      <c r="B73" s="337"/>
      <c r="C73" s="338"/>
      <c r="D73" s="2962" t="s">
        <v>749</v>
      </c>
      <c r="E73" s="2963"/>
      <c r="F73" s="2963"/>
      <c r="G73" s="2963"/>
      <c r="H73" s="2963"/>
      <c r="I73" s="2963"/>
      <c r="J73" s="2963"/>
      <c r="K73" s="2963"/>
      <c r="L73" s="2963"/>
      <c r="M73" s="2963"/>
      <c r="N73" s="2963"/>
      <c r="O73" s="2963"/>
      <c r="P73" s="2963"/>
      <c r="Q73" s="2963"/>
      <c r="R73" s="2964"/>
      <c r="S73" s="927">
        <v>152</v>
      </c>
      <c r="T73" s="928"/>
      <c r="U73" s="928"/>
      <c r="V73" s="928"/>
      <c r="W73" s="928"/>
      <c r="X73" s="929"/>
      <c r="Y73" s="927">
        <v>136</v>
      </c>
      <c r="Z73" s="928"/>
      <c r="AA73" s="928"/>
      <c r="AB73" s="928"/>
      <c r="AC73" s="928"/>
      <c r="AD73" s="929"/>
      <c r="AE73" s="355"/>
      <c r="AF73" s="356"/>
      <c r="AG73" s="356"/>
      <c r="AH73" s="356"/>
      <c r="AI73" s="356"/>
      <c r="AJ73" s="356"/>
      <c r="AK73" s="356"/>
      <c r="AL73" s="356"/>
      <c r="AM73" s="356"/>
      <c r="AN73" s="356"/>
      <c r="AO73" s="356"/>
      <c r="AP73" s="356"/>
      <c r="AQ73" s="356"/>
      <c r="AR73" s="356"/>
      <c r="AS73" s="356"/>
      <c r="AT73" s="356"/>
      <c r="AU73" s="356"/>
      <c r="AV73" s="356"/>
      <c r="AW73" s="356"/>
      <c r="AX73" s="356"/>
      <c r="AY73" s="357"/>
      <c r="AZ73" s="67"/>
      <c r="BA73" s="67"/>
      <c r="BB73" s="67"/>
      <c r="BC73" s="67"/>
      <c r="BD73" s="67"/>
      <c r="BE73" s="67"/>
    </row>
    <row r="74" spans="1:57" ht="30" customHeight="1">
      <c r="B74" s="337"/>
      <c r="C74" s="338"/>
      <c r="D74" s="2948" t="s">
        <v>750</v>
      </c>
      <c r="E74" s="2949"/>
      <c r="F74" s="2949"/>
      <c r="G74" s="2949"/>
      <c r="H74" s="2949"/>
      <c r="I74" s="2949"/>
      <c r="J74" s="2949"/>
      <c r="K74" s="2949"/>
      <c r="L74" s="2949"/>
      <c r="M74" s="2949"/>
      <c r="N74" s="2949"/>
      <c r="O74" s="2949"/>
      <c r="P74" s="2949"/>
      <c r="Q74" s="2949"/>
      <c r="R74" s="2950"/>
      <c r="S74" s="2951">
        <v>104</v>
      </c>
      <c r="T74" s="2944"/>
      <c r="U74" s="2944"/>
      <c r="V74" s="2944"/>
      <c r="W74" s="2944"/>
      <c r="X74" s="2945"/>
      <c r="Y74" s="2951">
        <v>101</v>
      </c>
      <c r="Z74" s="2944"/>
      <c r="AA74" s="2944"/>
      <c r="AB74" s="2944"/>
      <c r="AC74" s="2944"/>
      <c r="AD74" s="2945"/>
      <c r="AE74" s="325"/>
      <c r="AF74" s="326"/>
      <c r="AG74" s="326"/>
      <c r="AH74" s="326"/>
      <c r="AI74" s="326"/>
      <c r="AJ74" s="326"/>
      <c r="AK74" s="326"/>
      <c r="AL74" s="326"/>
      <c r="AM74" s="326"/>
      <c r="AN74" s="326"/>
      <c r="AO74" s="326"/>
      <c r="AP74" s="326"/>
      <c r="AQ74" s="326"/>
      <c r="AR74" s="326"/>
      <c r="AS74" s="326"/>
      <c r="AT74" s="326"/>
      <c r="AU74" s="326"/>
      <c r="AV74" s="326"/>
      <c r="AW74" s="326"/>
      <c r="AX74" s="326"/>
      <c r="AY74" s="327"/>
      <c r="AZ74" s="67"/>
      <c r="BA74" s="67"/>
      <c r="BB74" s="67"/>
      <c r="BC74" s="67"/>
      <c r="BD74" s="67"/>
      <c r="BE74" s="67"/>
    </row>
    <row r="75" spans="1:57" ht="30" customHeight="1">
      <c r="B75" s="337"/>
      <c r="C75" s="338"/>
      <c r="D75" s="2948" t="s">
        <v>751</v>
      </c>
      <c r="E75" s="2949"/>
      <c r="F75" s="2949"/>
      <c r="G75" s="2949"/>
      <c r="H75" s="2949"/>
      <c r="I75" s="2949"/>
      <c r="J75" s="2949"/>
      <c r="K75" s="2949"/>
      <c r="L75" s="2949"/>
      <c r="M75" s="2949"/>
      <c r="N75" s="2949"/>
      <c r="O75" s="2949"/>
      <c r="P75" s="2949"/>
      <c r="Q75" s="2949"/>
      <c r="R75" s="2950"/>
      <c r="S75" s="2951">
        <v>107</v>
      </c>
      <c r="T75" s="2944"/>
      <c r="U75" s="2944"/>
      <c r="V75" s="2944"/>
      <c r="W75" s="2944"/>
      <c r="X75" s="2945"/>
      <c r="Y75" s="2951">
        <v>106</v>
      </c>
      <c r="Z75" s="2944"/>
      <c r="AA75" s="2944"/>
      <c r="AB75" s="2944"/>
      <c r="AC75" s="2944"/>
      <c r="AD75" s="2945"/>
      <c r="AE75" s="325"/>
      <c r="AF75" s="326"/>
      <c r="AG75" s="326"/>
      <c r="AH75" s="326"/>
      <c r="AI75" s="326"/>
      <c r="AJ75" s="326"/>
      <c r="AK75" s="326"/>
      <c r="AL75" s="326"/>
      <c r="AM75" s="326"/>
      <c r="AN75" s="326"/>
      <c r="AO75" s="326"/>
      <c r="AP75" s="326"/>
      <c r="AQ75" s="326"/>
      <c r="AR75" s="326"/>
      <c r="AS75" s="326"/>
      <c r="AT75" s="326"/>
      <c r="AU75" s="326"/>
      <c r="AV75" s="326"/>
      <c r="AW75" s="326"/>
      <c r="AX75" s="326"/>
      <c r="AY75" s="327"/>
      <c r="AZ75" s="67"/>
      <c r="BA75" s="67"/>
      <c r="BB75" s="67"/>
      <c r="BC75" s="67"/>
      <c r="BD75" s="67"/>
      <c r="BE75" s="67"/>
    </row>
    <row r="76" spans="1:57" ht="30" customHeight="1">
      <c r="B76" s="337"/>
      <c r="C76" s="338"/>
      <c r="D76" s="2948" t="s">
        <v>752</v>
      </c>
      <c r="E76" s="2949"/>
      <c r="F76" s="2949"/>
      <c r="G76" s="2949"/>
      <c r="H76" s="2949"/>
      <c r="I76" s="2949"/>
      <c r="J76" s="2949"/>
      <c r="K76" s="2949"/>
      <c r="L76" s="2949"/>
      <c r="M76" s="2949"/>
      <c r="N76" s="2949"/>
      <c r="O76" s="2949"/>
      <c r="P76" s="2949"/>
      <c r="Q76" s="2949"/>
      <c r="R76" s="2950"/>
      <c r="S76" s="2951">
        <v>11</v>
      </c>
      <c r="T76" s="2944"/>
      <c r="U76" s="2944"/>
      <c r="V76" s="2944"/>
      <c r="W76" s="2944"/>
      <c r="X76" s="2945"/>
      <c r="Y76" s="2951">
        <v>7</v>
      </c>
      <c r="Z76" s="2944"/>
      <c r="AA76" s="2944"/>
      <c r="AB76" s="2944"/>
      <c r="AC76" s="2944"/>
      <c r="AD76" s="2945"/>
      <c r="AE76" s="325"/>
      <c r="AF76" s="326"/>
      <c r="AG76" s="326"/>
      <c r="AH76" s="326"/>
      <c r="AI76" s="326"/>
      <c r="AJ76" s="326"/>
      <c r="AK76" s="326"/>
      <c r="AL76" s="326"/>
      <c r="AM76" s="326"/>
      <c r="AN76" s="326"/>
      <c r="AO76" s="326"/>
      <c r="AP76" s="326"/>
      <c r="AQ76" s="326"/>
      <c r="AR76" s="326"/>
      <c r="AS76" s="326"/>
      <c r="AT76" s="326"/>
      <c r="AU76" s="326"/>
      <c r="AV76" s="326"/>
      <c r="AW76" s="326"/>
      <c r="AX76" s="326"/>
      <c r="AY76" s="327"/>
      <c r="AZ76" s="67"/>
      <c r="BA76" s="67"/>
      <c r="BB76" s="67"/>
      <c r="BC76" s="67"/>
      <c r="BD76" s="67"/>
      <c r="BE76" s="67"/>
    </row>
    <row r="77" spans="1:57" ht="30" customHeight="1">
      <c r="B77" s="337"/>
      <c r="C77" s="338"/>
      <c r="D77" s="2948" t="s">
        <v>753</v>
      </c>
      <c r="E77" s="2949"/>
      <c r="F77" s="2949"/>
      <c r="G77" s="2949"/>
      <c r="H77" s="2949"/>
      <c r="I77" s="2949"/>
      <c r="J77" s="2949"/>
      <c r="K77" s="2949"/>
      <c r="L77" s="2949"/>
      <c r="M77" s="2949"/>
      <c r="N77" s="2949"/>
      <c r="O77" s="2949"/>
      <c r="P77" s="2949"/>
      <c r="Q77" s="2949"/>
      <c r="R77" s="2950"/>
      <c r="S77" s="2951">
        <v>28</v>
      </c>
      <c r="T77" s="2944"/>
      <c r="U77" s="2944"/>
      <c r="V77" s="2944"/>
      <c r="W77" s="2944"/>
      <c r="X77" s="2945"/>
      <c r="Y77" s="2951">
        <v>24</v>
      </c>
      <c r="Z77" s="2944"/>
      <c r="AA77" s="2944"/>
      <c r="AB77" s="2944"/>
      <c r="AC77" s="2944"/>
      <c r="AD77" s="2945"/>
      <c r="AE77" s="325"/>
      <c r="AF77" s="2946"/>
      <c r="AG77" s="2946"/>
      <c r="AH77" s="2946"/>
      <c r="AI77" s="2946"/>
      <c r="AJ77" s="2946"/>
      <c r="AK77" s="2946"/>
      <c r="AL77" s="2946"/>
      <c r="AM77" s="2946"/>
      <c r="AN77" s="2946"/>
      <c r="AO77" s="2946"/>
      <c r="AP77" s="2946"/>
      <c r="AQ77" s="2946"/>
      <c r="AR77" s="2946"/>
      <c r="AS77" s="2946"/>
      <c r="AT77" s="2946"/>
      <c r="AU77" s="2946"/>
      <c r="AV77" s="2946"/>
      <c r="AW77" s="2946"/>
      <c r="AX77" s="2946"/>
      <c r="AY77" s="2947"/>
      <c r="AZ77" s="67"/>
      <c r="BA77" s="67"/>
      <c r="BB77" s="67"/>
      <c r="BC77" s="67"/>
      <c r="BD77" s="67"/>
      <c r="BE77" s="67"/>
    </row>
    <row r="78" spans="1:57" ht="30" customHeight="1">
      <c r="B78" s="337"/>
      <c r="C78" s="338"/>
      <c r="D78" s="2948" t="s">
        <v>754</v>
      </c>
      <c r="E78" s="2949"/>
      <c r="F78" s="2949"/>
      <c r="G78" s="2949"/>
      <c r="H78" s="2949"/>
      <c r="I78" s="2949"/>
      <c r="J78" s="2949"/>
      <c r="K78" s="2949"/>
      <c r="L78" s="2949"/>
      <c r="M78" s="2949"/>
      <c r="N78" s="2949"/>
      <c r="O78" s="2949"/>
      <c r="P78" s="2949"/>
      <c r="Q78" s="2949"/>
      <c r="R78" s="2950"/>
      <c r="S78" s="2951">
        <v>26</v>
      </c>
      <c r="T78" s="2944"/>
      <c r="U78" s="2944"/>
      <c r="V78" s="2944"/>
      <c r="W78" s="2944"/>
      <c r="X78" s="2945"/>
      <c r="Y78" s="2951">
        <v>24</v>
      </c>
      <c r="Z78" s="2944"/>
      <c r="AA78" s="2944"/>
      <c r="AB78" s="2944"/>
      <c r="AC78" s="2944"/>
      <c r="AD78" s="2945"/>
      <c r="AE78" s="325"/>
      <c r="AF78" s="2946"/>
      <c r="AG78" s="2946"/>
      <c r="AH78" s="2946"/>
      <c r="AI78" s="2946"/>
      <c r="AJ78" s="2946"/>
      <c r="AK78" s="2946"/>
      <c r="AL78" s="2946"/>
      <c r="AM78" s="2946"/>
      <c r="AN78" s="2946"/>
      <c r="AO78" s="2946"/>
      <c r="AP78" s="2946"/>
      <c r="AQ78" s="2946"/>
      <c r="AR78" s="2946"/>
      <c r="AS78" s="2946"/>
      <c r="AT78" s="2946"/>
      <c r="AU78" s="2946"/>
      <c r="AV78" s="2946"/>
      <c r="AW78" s="2946"/>
      <c r="AX78" s="2946"/>
      <c r="AY78" s="2947"/>
      <c r="AZ78" s="67"/>
      <c r="BA78" s="67"/>
      <c r="BB78" s="67"/>
      <c r="BC78" s="67"/>
      <c r="BD78" s="67"/>
      <c r="BE78" s="67"/>
    </row>
    <row r="79" spans="1:57" ht="30" customHeight="1">
      <c r="B79" s="337"/>
      <c r="C79" s="338"/>
      <c r="D79" s="2948" t="s">
        <v>755</v>
      </c>
      <c r="E79" s="2949"/>
      <c r="F79" s="2949"/>
      <c r="G79" s="2949"/>
      <c r="H79" s="2949"/>
      <c r="I79" s="2949"/>
      <c r="J79" s="2949"/>
      <c r="K79" s="2949"/>
      <c r="L79" s="2949"/>
      <c r="M79" s="2949"/>
      <c r="N79" s="2949"/>
      <c r="O79" s="2949"/>
      <c r="P79" s="2949"/>
      <c r="Q79" s="2949"/>
      <c r="R79" s="2950"/>
      <c r="S79" s="2951">
        <v>25</v>
      </c>
      <c r="T79" s="2944"/>
      <c r="U79" s="2944"/>
      <c r="V79" s="2944"/>
      <c r="W79" s="2944"/>
      <c r="X79" s="2945"/>
      <c r="Y79" s="2943">
        <v>25</v>
      </c>
      <c r="Z79" s="2944"/>
      <c r="AA79" s="2944"/>
      <c r="AB79" s="2944"/>
      <c r="AC79" s="2944"/>
      <c r="AD79" s="2945"/>
      <c r="AE79" s="325"/>
      <c r="AF79" s="2946"/>
      <c r="AG79" s="2946"/>
      <c r="AH79" s="2946"/>
      <c r="AI79" s="2946"/>
      <c r="AJ79" s="2946"/>
      <c r="AK79" s="2946"/>
      <c r="AL79" s="2946"/>
      <c r="AM79" s="2946"/>
      <c r="AN79" s="2946"/>
      <c r="AO79" s="2946"/>
      <c r="AP79" s="2946"/>
      <c r="AQ79" s="2946"/>
      <c r="AR79" s="2946"/>
      <c r="AS79" s="2946"/>
      <c r="AT79" s="2946"/>
      <c r="AU79" s="2946"/>
      <c r="AV79" s="2946"/>
      <c r="AW79" s="2946"/>
      <c r="AX79" s="2946"/>
      <c r="AY79" s="2947"/>
      <c r="AZ79" s="67"/>
      <c r="BA79" s="67"/>
      <c r="BB79" s="67"/>
      <c r="BC79" s="67"/>
      <c r="BD79" s="67"/>
      <c r="BE79" s="67"/>
    </row>
    <row r="80" spans="1:57" ht="30" customHeight="1">
      <c r="B80" s="337"/>
      <c r="C80" s="338"/>
      <c r="D80" s="2948" t="s">
        <v>756</v>
      </c>
      <c r="E80" s="2949"/>
      <c r="F80" s="2949"/>
      <c r="G80" s="2949"/>
      <c r="H80" s="2949"/>
      <c r="I80" s="2949"/>
      <c r="J80" s="2949"/>
      <c r="K80" s="2949"/>
      <c r="L80" s="2949"/>
      <c r="M80" s="2949"/>
      <c r="N80" s="2949"/>
      <c r="O80" s="2949"/>
      <c r="P80" s="2949"/>
      <c r="Q80" s="2949"/>
      <c r="R80" s="2950"/>
      <c r="S80" s="2951">
        <v>23</v>
      </c>
      <c r="T80" s="2944"/>
      <c r="U80" s="2944"/>
      <c r="V80" s="2944"/>
      <c r="W80" s="2944"/>
      <c r="X80" s="2945"/>
      <c r="Y80" s="2951">
        <v>22</v>
      </c>
      <c r="Z80" s="2944"/>
      <c r="AA80" s="2944"/>
      <c r="AB80" s="2944"/>
      <c r="AC80" s="2944"/>
      <c r="AD80" s="2945"/>
      <c r="AE80" s="325"/>
      <c r="AF80" s="2946"/>
      <c r="AG80" s="2946"/>
      <c r="AH80" s="2946"/>
      <c r="AI80" s="2946"/>
      <c r="AJ80" s="2946"/>
      <c r="AK80" s="2946"/>
      <c r="AL80" s="2946"/>
      <c r="AM80" s="2946"/>
      <c r="AN80" s="2946"/>
      <c r="AO80" s="2946"/>
      <c r="AP80" s="2946"/>
      <c r="AQ80" s="2946"/>
      <c r="AR80" s="2946"/>
      <c r="AS80" s="2946"/>
      <c r="AT80" s="2946"/>
      <c r="AU80" s="2946"/>
      <c r="AV80" s="2946"/>
      <c r="AW80" s="2946"/>
      <c r="AX80" s="2946"/>
      <c r="AY80" s="2947"/>
      <c r="AZ80" s="67"/>
      <c r="BA80" s="67"/>
      <c r="BB80" s="67"/>
      <c r="BC80" s="67"/>
      <c r="BD80" s="67"/>
      <c r="BE80" s="67"/>
    </row>
    <row r="81" spans="2:57" ht="30" customHeight="1">
      <c r="B81" s="337"/>
      <c r="C81" s="338"/>
      <c r="D81" s="2948" t="s">
        <v>757</v>
      </c>
      <c r="E81" s="2949"/>
      <c r="F81" s="2949"/>
      <c r="G81" s="2949"/>
      <c r="H81" s="2949"/>
      <c r="I81" s="2949"/>
      <c r="J81" s="2949"/>
      <c r="K81" s="2949"/>
      <c r="L81" s="2949"/>
      <c r="M81" s="2949"/>
      <c r="N81" s="2949"/>
      <c r="O81" s="2949"/>
      <c r="P81" s="2949"/>
      <c r="Q81" s="2949"/>
      <c r="R81" s="2950"/>
      <c r="S81" s="2951">
        <v>22</v>
      </c>
      <c r="T81" s="2944"/>
      <c r="U81" s="2944"/>
      <c r="V81" s="2944"/>
      <c r="W81" s="2944"/>
      <c r="X81" s="2945"/>
      <c r="Y81" s="2951">
        <v>22</v>
      </c>
      <c r="Z81" s="2944"/>
      <c r="AA81" s="2944"/>
      <c r="AB81" s="2944"/>
      <c r="AC81" s="2944"/>
      <c r="AD81" s="2945"/>
      <c r="AE81" s="325"/>
      <c r="AF81" s="2946"/>
      <c r="AG81" s="2946"/>
      <c r="AH81" s="2946"/>
      <c r="AI81" s="2946"/>
      <c r="AJ81" s="2946"/>
      <c r="AK81" s="2946"/>
      <c r="AL81" s="2946"/>
      <c r="AM81" s="2946"/>
      <c r="AN81" s="2946"/>
      <c r="AO81" s="2946"/>
      <c r="AP81" s="2946"/>
      <c r="AQ81" s="2946"/>
      <c r="AR81" s="2946"/>
      <c r="AS81" s="2946"/>
      <c r="AT81" s="2946"/>
      <c r="AU81" s="2946"/>
      <c r="AV81" s="2946"/>
      <c r="AW81" s="2946"/>
      <c r="AX81" s="2946"/>
      <c r="AY81" s="2947"/>
      <c r="AZ81" s="67"/>
      <c r="BA81" s="67"/>
      <c r="BB81" s="67"/>
      <c r="BC81" s="67"/>
      <c r="BD81" s="67"/>
      <c r="BE81" s="67"/>
    </row>
    <row r="82" spans="2:57" ht="30" customHeight="1">
      <c r="B82" s="337"/>
      <c r="C82" s="338"/>
      <c r="D82" s="2948" t="s">
        <v>758</v>
      </c>
      <c r="E82" s="2949"/>
      <c r="F82" s="2949"/>
      <c r="G82" s="2949"/>
      <c r="H82" s="2949"/>
      <c r="I82" s="2949"/>
      <c r="J82" s="2949"/>
      <c r="K82" s="2949"/>
      <c r="L82" s="2949"/>
      <c r="M82" s="2949"/>
      <c r="N82" s="2949"/>
      <c r="O82" s="2949"/>
      <c r="P82" s="2949"/>
      <c r="Q82" s="2949"/>
      <c r="R82" s="2950"/>
      <c r="S82" s="2943" t="s">
        <v>719</v>
      </c>
      <c r="T82" s="2944"/>
      <c r="U82" s="2944"/>
      <c r="V82" s="2944"/>
      <c r="W82" s="2944"/>
      <c r="X82" s="2945"/>
      <c r="Y82" s="2943" t="s">
        <v>759</v>
      </c>
      <c r="Z82" s="2944"/>
      <c r="AA82" s="2944"/>
      <c r="AB82" s="2944"/>
      <c r="AC82" s="2944"/>
      <c r="AD82" s="2945"/>
      <c r="AE82" s="325"/>
      <c r="AF82" s="2946"/>
      <c r="AG82" s="2946"/>
      <c r="AH82" s="2946"/>
      <c r="AI82" s="2946"/>
      <c r="AJ82" s="2946"/>
      <c r="AK82" s="2946"/>
      <c r="AL82" s="2946"/>
      <c r="AM82" s="2946"/>
      <c r="AN82" s="2946"/>
      <c r="AO82" s="2946"/>
      <c r="AP82" s="2946"/>
      <c r="AQ82" s="2946"/>
      <c r="AR82" s="2946"/>
      <c r="AS82" s="2946"/>
      <c r="AT82" s="2946"/>
      <c r="AU82" s="2946"/>
      <c r="AV82" s="2946"/>
      <c r="AW82" s="2946"/>
      <c r="AX82" s="2946"/>
      <c r="AY82" s="2947"/>
      <c r="AZ82" s="67"/>
      <c r="BA82" s="67"/>
      <c r="BB82" s="67"/>
      <c r="BC82" s="67"/>
      <c r="BD82" s="67"/>
      <c r="BE82" s="67"/>
    </row>
    <row r="83" spans="2:57" ht="30" customHeight="1">
      <c r="B83" s="337"/>
      <c r="C83" s="338"/>
      <c r="D83" s="2948" t="s">
        <v>760</v>
      </c>
      <c r="E83" s="2949"/>
      <c r="F83" s="2949"/>
      <c r="G83" s="2949"/>
      <c r="H83" s="2949"/>
      <c r="I83" s="2949"/>
      <c r="J83" s="2949"/>
      <c r="K83" s="2949"/>
      <c r="L83" s="2949"/>
      <c r="M83" s="2949"/>
      <c r="N83" s="2949"/>
      <c r="O83" s="2949"/>
      <c r="P83" s="2949"/>
      <c r="Q83" s="2949"/>
      <c r="R83" s="2950"/>
      <c r="S83" s="2951">
        <v>19</v>
      </c>
      <c r="T83" s="2944"/>
      <c r="U83" s="2944"/>
      <c r="V83" s="2944"/>
      <c r="W83" s="2944"/>
      <c r="X83" s="2945"/>
      <c r="Y83" s="2951">
        <v>18</v>
      </c>
      <c r="Z83" s="2944"/>
      <c r="AA83" s="2944"/>
      <c r="AB83" s="2944"/>
      <c r="AC83" s="2944"/>
      <c r="AD83" s="2945"/>
      <c r="AE83" s="325"/>
      <c r="AF83" s="2946"/>
      <c r="AG83" s="2946"/>
      <c r="AH83" s="2946"/>
      <c r="AI83" s="2946"/>
      <c r="AJ83" s="2946"/>
      <c r="AK83" s="2946"/>
      <c r="AL83" s="2946"/>
      <c r="AM83" s="2946"/>
      <c r="AN83" s="2946"/>
      <c r="AO83" s="2946"/>
      <c r="AP83" s="2946"/>
      <c r="AQ83" s="2946"/>
      <c r="AR83" s="2946"/>
      <c r="AS83" s="2946"/>
      <c r="AT83" s="2946"/>
      <c r="AU83" s="2946"/>
      <c r="AV83" s="2946"/>
      <c r="AW83" s="2946"/>
      <c r="AX83" s="2946"/>
      <c r="AY83" s="2947"/>
      <c r="AZ83" s="67"/>
      <c r="BA83" s="67"/>
      <c r="BB83" s="67"/>
      <c r="BC83" s="67"/>
      <c r="BD83" s="67"/>
      <c r="BE83" s="67"/>
    </row>
    <row r="84" spans="2:57" ht="30" customHeight="1">
      <c r="B84" s="337"/>
      <c r="C84" s="338"/>
      <c r="D84" s="2948" t="s">
        <v>761</v>
      </c>
      <c r="E84" s="2949"/>
      <c r="F84" s="2949"/>
      <c r="G84" s="2949"/>
      <c r="H84" s="2949"/>
      <c r="I84" s="2949"/>
      <c r="J84" s="2949"/>
      <c r="K84" s="2949"/>
      <c r="L84" s="2949"/>
      <c r="M84" s="2949"/>
      <c r="N84" s="2949"/>
      <c r="O84" s="2949"/>
      <c r="P84" s="2949"/>
      <c r="Q84" s="2949"/>
      <c r="R84" s="2950"/>
      <c r="S84" s="2951">
        <v>11</v>
      </c>
      <c r="T84" s="2944"/>
      <c r="U84" s="2944"/>
      <c r="V84" s="2944"/>
      <c r="W84" s="2944"/>
      <c r="X84" s="2945"/>
      <c r="Y84" s="2951">
        <v>11</v>
      </c>
      <c r="Z84" s="2944"/>
      <c r="AA84" s="2944"/>
      <c r="AB84" s="2944"/>
      <c r="AC84" s="2944"/>
      <c r="AD84" s="2945"/>
      <c r="AE84" s="325"/>
      <c r="AF84" s="2946"/>
      <c r="AG84" s="2946"/>
      <c r="AH84" s="2946"/>
      <c r="AI84" s="2946"/>
      <c r="AJ84" s="2946"/>
      <c r="AK84" s="2946"/>
      <c r="AL84" s="2946"/>
      <c r="AM84" s="2946"/>
      <c r="AN84" s="2946"/>
      <c r="AO84" s="2946"/>
      <c r="AP84" s="2946"/>
      <c r="AQ84" s="2946"/>
      <c r="AR84" s="2946"/>
      <c r="AS84" s="2946"/>
      <c r="AT84" s="2946"/>
      <c r="AU84" s="2946"/>
      <c r="AV84" s="2946"/>
      <c r="AW84" s="2946"/>
      <c r="AX84" s="2946"/>
      <c r="AY84" s="2947"/>
      <c r="AZ84" s="67"/>
      <c r="BA84" s="67"/>
      <c r="BB84" s="67"/>
      <c r="BC84" s="67"/>
      <c r="BD84" s="67"/>
      <c r="BE84" s="67"/>
    </row>
    <row r="85" spans="2:57" ht="30" customHeight="1">
      <c r="B85" s="337"/>
      <c r="C85" s="338"/>
      <c r="D85" s="2948" t="s">
        <v>762</v>
      </c>
      <c r="E85" s="2949"/>
      <c r="F85" s="2949"/>
      <c r="G85" s="2949"/>
      <c r="H85" s="2949"/>
      <c r="I85" s="2949"/>
      <c r="J85" s="2949"/>
      <c r="K85" s="2949"/>
      <c r="L85" s="2949"/>
      <c r="M85" s="2949"/>
      <c r="N85" s="2949"/>
      <c r="O85" s="2949"/>
      <c r="P85" s="2949"/>
      <c r="Q85" s="2949"/>
      <c r="R85" s="2950"/>
      <c r="S85" s="2951">
        <v>11</v>
      </c>
      <c r="T85" s="2944"/>
      <c r="U85" s="2944"/>
      <c r="V85" s="2944"/>
      <c r="W85" s="2944"/>
      <c r="X85" s="2945"/>
      <c r="Y85" s="2951">
        <v>4</v>
      </c>
      <c r="Z85" s="2944"/>
      <c r="AA85" s="2944"/>
      <c r="AB85" s="2944"/>
      <c r="AC85" s="2944"/>
      <c r="AD85" s="2945"/>
      <c r="AE85" s="325"/>
      <c r="AF85" s="2946"/>
      <c r="AG85" s="2946"/>
      <c r="AH85" s="2946"/>
      <c r="AI85" s="2946"/>
      <c r="AJ85" s="2946"/>
      <c r="AK85" s="2946"/>
      <c r="AL85" s="2946"/>
      <c r="AM85" s="2946"/>
      <c r="AN85" s="2946"/>
      <c r="AO85" s="2946"/>
      <c r="AP85" s="2946"/>
      <c r="AQ85" s="2946"/>
      <c r="AR85" s="2946"/>
      <c r="AS85" s="2946"/>
      <c r="AT85" s="2946"/>
      <c r="AU85" s="2946"/>
      <c r="AV85" s="2946"/>
      <c r="AW85" s="2946"/>
      <c r="AX85" s="2946"/>
      <c r="AY85" s="2947"/>
      <c r="AZ85" s="67"/>
      <c r="BA85" s="67"/>
      <c r="BB85" s="67"/>
      <c r="BC85" s="67"/>
      <c r="BD85" s="67"/>
      <c r="BE85" s="67"/>
    </row>
    <row r="86" spans="2:57" ht="30" customHeight="1">
      <c r="B86" s="337"/>
      <c r="C86" s="338"/>
      <c r="D86" s="2948" t="s">
        <v>763</v>
      </c>
      <c r="E86" s="2949"/>
      <c r="F86" s="2949"/>
      <c r="G86" s="2949"/>
      <c r="H86" s="2949"/>
      <c r="I86" s="2949"/>
      <c r="J86" s="2949"/>
      <c r="K86" s="2949"/>
      <c r="L86" s="2949"/>
      <c r="M86" s="2949"/>
      <c r="N86" s="2949"/>
      <c r="O86" s="2949"/>
      <c r="P86" s="2949"/>
      <c r="Q86" s="2949"/>
      <c r="R86" s="2950"/>
      <c r="S86" s="2951">
        <v>10</v>
      </c>
      <c r="T86" s="2944"/>
      <c r="U86" s="2944"/>
      <c r="V86" s="2944"/>
      <c r="W86" s="2944"/>
      <c r="X86" s="2945"/>
      <c r="Y86" s="2951">
        <v>9</v>
      </c>
      <c r="Z86" s="2944"/>
      <c r="AA86" s="2944"/>
      <c r="AB86" s="2944"/>
      <c r="AC86" s="2944"/>
      <c r="AD86" s="2945"/>
      <c r="AE86" s="325"/>
      <c r="AF86" s="2946"/>
      <c r="AG86" s="2946"/>
      <c r="AH86" s="2946"/>
      <c r="AI86" s="2946"/>
      <c r="AJ86" s="2946"/>
      <c r="AK86" s="2946"/>
      <c r="AL86" s="2946"/>
      <c r="AM86" s="2946"/>
      <c r="AN86" s="2946"/>
      <c r="AO86" s="2946"/>
      <c r="AP86" s="2946"/>
      <c r="AQ86" s="2946"/>
      <c r="AR86" s="2946"/>
      <c r="AS86" s="2946"/>
      <c r="AT86" s="2946"/>
      <c r="AU86" s="2946"/>
      <c r="AV86" s="2946"/>
      <c r="AW86" s="2946"/>
      <c r="AX86" s="2946"/>
      <c r="AY86" s="2947"/>
      <c r="AZ86" s="67"/>
      <c r="BA86" s="67"/>
      <c r="BB86" s="67"/>
      <c r="BC86" s="67"/>
      <c r="BD86" s="67"/>
      <c r="BE86" s="67"/>
    </row>
    <row r="87" spans="2:57" ht="30" customHeight="1">
      <c r="B87" s="337"/>
      <c r="C87" s="338"/>
      <c r="D87" s="2948" t="s">
        <v>764</v>
      </c>
      <c r="E87" s="2949"/>
      <c r="F87" s="2949"/>
      <c r="G87" s="2949"/>
      <c r="H87" s="2949"/>
      <c r="I87" s="2949"/>
      <c r="J87" s="2949"/>
      <c r="K87" s="2949"/>
      <c r="L87" s="2949"/>
      <c r="M87" s="2949"/>
      <c r="N87" s="2949"/>
      <c r="O87" s="2949"/>
      <c r="P87" s="2949"/>
      <c r="Q87" s="2949"/>
      <c r="R87" s="2950"/>
      <c r="S87" s="2951">
        <v>6</v>
      </c>
      <c r="T87" s="2944"/>
      <c r="U87" s="2944"/>
      <c r="V87" s="2944"/>
      <c r="W87" s="2944"/>
      <c r="X87" s="2945"/>
      <c r="Y87" s="2951">
        <v>1</v>
      </c>
      <c r="Z87" s="2944"/>
      <c r="AA87" s="2944"/>
      <c r="AB87" s="2944"/>
      <c r="AC87" s="2944"/>
      <c r="AD87" s="2945"/>
      <c r="AE87" s="325"/>
      <c r="AF87" s="2946"/>
      <c r="AG87" s="2946"/>
      <c r="AH87" s="2946"/>
      <c r="AI87" s="2946"/>
      <c r="AJ87" s="2946"/>
      <c r="AK87" s="2946"/>
      <c r="AL87" s="2946"/>
      <c r="AM87" s="2946"/>
      <c r="AN87" s="2946"/>
      <c r="AO87" s="2946"/>
      <c r="AP87" s="2946"/>
      <c r="AQ87" s="2946"/>
      <c r="AR87" s="2946"/>
      <c r="AS87" s="2946"/>
      <c r="AT87" s="2946"/>
      <c r="AU87" s="2946"/>
      <c r="AV87" s="2946"/>
      <c r="AW87" s="2946"/>
      <c r="AX87" s="2946"/>
      <c r="AY87" s="2947"/>
      <c r="AZ87" s="67"/>
      <c r="BA87" s="67"/>
      <c r="BB87" s="67"/>
      <c r="BC87" s="67"/>
      <c r="BD87" s="67"/>
      <c r="BE87" s="67"/>
    </row>
    <row r="88" spans="2:57" ht="30" customHeight="1">
      <c r="B88" s="337"/>
      <c r="C88" s="338"/>
      <c r="D88" s="2948" t="s">
        <v>765</v>
      </c>
      <c r="E88" s="2949"/>
      <c r="F88" s="2949"/>
      <c r="G88" s="2949"/>
      <c r="H88" s="2949"/>
      <c r="I88" s="2949"/>
      <c r="J88" s="2949"/>
      <c r="K88" s="2949"/>
      <c r="L88" s="2949"/>
      <c r="M88" s="2949"/>
      <c r="N88" s="2949"/>
      <c r="O88" s="2949"/>
      <c r="P88" s="2949"/>
      <c r="Q88" s="2949"/>
      <c r="R88" s="2950"/>
      <c r="S88" s="2951">
        <v>7</v>
      </c>
      <c r="T88" s="2944"/>
      <c r="U88" s="2944"/>
      <c r="V88" s="2944"/>
      <c r="W88" s="2944"/>
      <c r="X88" s="2945"/>
      <c r="Y88" s="2951">
        <v>7</v>
      </c>
      <c r="Z88" s="2944"/>
      <c r="AA88" s="2944"/>
      <c r="AB88" s="2944"/>
      <c r="AC88" s="2944"/>
      <c r="AD88" s="2945"/>
      <c r="AE88" s="325"/>
      <c r="AF88" s="2946"/>
      <c r="AG88" s="2946"/>
      <c r="AH88" s="2946"/>
      <c r="AI88" s="2946"/>
      <c r="AJ88" s="2946"/>
      <c r="AK88" s="2946"/>
      <c r="AL88" s="2946"/>
      <c r="AM88" s="2946"/>
      <c r="AN88" s="2946"/>
      <c r="AO88" s="2946"/>
      <c r="AP88" s="2946"/>
      <c r="AQ88" s="2946"/>
      <c r="AR88" s="2946"/>
      <c r="AS88" s="2946"/>
      <c r="AT88" s="2946"/>
      <c r="AU88" s="2946"/>
      <c r="AV88" s="2946"/>
      <c r="AW88" s="2946"/>
      <c r="AX88" s="2946"/>
      <c r="AY88" s="2947"/>
      <c r="AZ88" s="67"/>
      <c r="BA88" s="67"/>
      <c r="BB88" s="67"/>
      <c r="BC88" s="67"/>
      <c r="BD88" s="67"/>
      <c r="BE88" s="67"/>
    </row>
    <row r="89" spans="2:57" ht="30" customHeight="1">
      <c r="B89" s="337"/>
      <c r="C89" s="338"/>
      <c r="D89" s="2948" t="s">
        <v>766</v>
      </c>
      <c r="E89" s="2949"/>
      <c r="F89" s="2949"/>
      <c r="G89" s="2949"/>
      <c r="H89" s="2949"/>
      <c r="I89" s="2949"/>
      <c r="J89" s="2949"/>
      <c r="K89" s="2949"/>
      <c r="L89" s="2949"/>
      <c r="M89" s="2949"/>
      <c r="N89" s="2949"/>
      <c r="O89" s="2949"/>
      <c r="P89" s="2949"/>
      <c r="Q89" s="2949"/>
      <c r="R89" s="2950"/>
      <c r="S89" s="2951">
        <v>4</v>
      </c>
      <c r="T89" s="2944"/>
      <c r="U89" s="2944"/>
      <c r="V89" s="2944"/>
      <c r="W89" s="2944"/>
      <c r="X89" s="2945"/>
      <c r="Y89" s="2951">
        <v>4</v>
      </c>
      <c r="Z89" s="2944"/>
      <c r="AA89" s="2944"/>
      <c r="AB89" s="2944"/>
      <c r="AC89" s="2944"/>
      <c r="AD89" s="2945"/>
      <c r="AE89" s="325"/>
      <c r="AF89" s="2946"/>
      <c r="AG89" s="2946"/>
      <c r="AH89" s="2946"/>
      <c r="AI89" s="2946"/>
      <c r="AJ89" s="2946"/>
      <c r="AK89" s="2946"/>
      <c r="AL89" s="2946"/>
      <c r="AM89" s="2946"/>
      <c r="AN89" s="2946"/>
      <c r="AO89" s="2946"/>
      <c r="AP89" s="2946"/>
      <c r="AQ89" s="2946"/>
      <c r="AR89" s="2946"/>
      <c r="AS89" s="2946"/>
      <c r="AT89" s="2946"/>
      <c r="AU89" s="2946"/>
      <c r="AV89" s="2946"/>
      <c r="AW89" s="2946"/>
      <c r="AX89" s="2946"/>
      <c r="AY89" s="2947"/>
      <c r="AZ89" s="67"/>
      <c r="BA89" s="67"/>
      <c r="BB89" s="67"/>
      <c r="BC89" s="67"/>
      <c r="BD89" s="67"/>
      <c r="BE89" s="67"/>
    </row>
    <row r="90" spans="2:57" ht="30" customHeight="1">
      <c r="B90" s="337"/>
      <c r="C90" s="338"/>
      <c r="D90" s="2948" t="s">
        <v>767</v>
      </c>
      <c r="E90" s="2949"/>
      <c r="F90" s="2949"/>
      <c r="G90" s="2949"/>
      <c r="H90" s="2949"/>
      <c r="I90" s="2949"/>
      <c r="J90" s="2949"/>
      <c r="K90" s="2949"/>
      <c r="L90" s="2949"/>
      <c r="M90" s="2949"/>
      <c r="N90" s="2949"/>
      <c r="O90" s="2949"/>
      <c r="P90" s="2949"/>
      <c r="Q90" s="2949"/>
      <c r="R90" s="2950"/>
      <c r="S90" s="2951">
        <v>3</v>
      </c>
      <c r="T90" s="2944"/>
      <c r="U90" s="2944"/>
      <c r="V90" s="2944"/>
      <c r="W90" s="2944"/>
      <c r="X90" s="2945"/>
      <c r="Y90" s="2951">
        <v>3</v>
      </c>
      <c r="Z90" s="2944"/>
      <c r="AA90" s="2944"/>
      <c r="AB90" s="2944"/>
      <c r="AC90" s="2944"/>
      <c r="AD90" s="2945"/>
      <c r="AE90" s="325"/>
      <c r="AF90" s="2946"/>
      <c r="AG90" s="2946"/>
      <c r="AH90" s="2946"/>
      <c r="AI90" s="2946"/>
      <c r="AJ90" s="2946"/>
      <c r="AK90" s="2946"/>
      <c r="AL90" s="2946"/>
      <c r="AM90" s="2946"/>
      <c r="AN90" s="2946"/>
      <c r="AO90" s="2946"/>
      <c r="AP90" s="2946"/>
      <c r="AQ90" s="2946"/>
      <c r="AR90" s="2946"/>
      <c r="AS90" s="2946"/>
      <c r="AT90" s="2946"/>
      <c r="AU90" s="2946"/>
      <c r="AV90" s="2946"/>
      <c r="AW90" s="2946"/>
      <c r="AX90" s="2946"/>
      <c r="AY90" s="2947"/>
      <c r="AZ90" s="67"/>
      <c r="BA90" s="67"/>
      <c r="BB90" s="67"/>
      <c r="BC90" s="67"/>
      <c r="BD90" s="67"/>
      <c r="BE90" s="67"/>
    </row>
    <row r="91" spans="2:57" ht="30" customHeight="1">
      <c r="B91" s="337"/>
      <c r="C91" s="338"/>
      <c r="D91" s="2948" t="s">
        <v>768</v>
      </c>
      <c r="E91" s="2949"/>
      <c r="F91" s="2949"/>
      <c r="G91" s="2949"/>
      <c r="H91" s="2949"/>
      <c r="I91" s="2949"/>
      <c r="J91" s="2949"/>
      <c r="K91" s="2949"/>
      <c r="L91" s="2949"/>
      <c r="M91" s="2949"/>
      <c r="N91" s="2949"/>
      <c r="O91" s="2949"/>
      <c r="P91" s="2949"/>
      <c r="Q91" s="2949"/>
      <c r="R91" s="2950"/>
      <c r="S91" s="2951">
        <v>1</v>
      </c>
      <c r="T91" s="2944"/>
      <c r="U91" s="2944"/>
      <c r="V91" s="2944"/>
      <c r="W91" s="2944"/>
      <c r="X91" s="2945"/>
      <c r="Y91" s="2951">
        <v>1</v>
      </c>
      <c r="Z91" s="2944"/>
      <c r="AA91" s="2944"/>
      <c r="AB91" s="2944"/>
      <c r="AC91" s="2944"/>
      <c r="AD91" s="2945"/>
      <c r="AE91" s="325"/>
      <c r="AF91" s="2946"/>
      <c r="AG91" s="2946"/>
      <c r="AH91" s="2946"/>
      <c r="AI91" s="2946"/>
      <c r="AJ91" s="2946"/>
      <c r="AK91" s="2946"/>
      <c r="AL91" s="2946"/>
      <c r="AM91" s="2946"/>
      <c r="AN91" s="2946"/>
      <c r="AO91" s="2946"/>
      <c r="AP91" s="2946"/>
      <c r="AQ91" s="2946"/>
      <c r="AR91" s="2946"/>
      <c r="AS91" s="2946"/>
      <c r="AT91" s="2946"/>
      <c r="AU91" s="2946"/>
      <c r="AV91" s="2946"/>
      <c r="AW91" s="2946"/>
      <c r="AX91" s="2946"/>
      <c r="AY91" s="2947"/>
      <c r="AZ91" s="67"/>
      <c r="BA91" s="67"/>
      <c r="BB91" s="67"/>
      <c r="BC91" s="67"/>
      <c r="BD91" s="67"/>
      <c r="BE91" s="67"/>
    </row>
    <row r="92" spans="2:57" ht="30" customHeight="1">
      <c r="B92" s="337"/>
      <c r="C92" s="338"/>
      <c r="D92" s="2948" t="s">
        <v>769</v>
      </c>
      <c r="E92" s="2949"/>
      <c r="F92" s="2949"/>
      <c r="G92" s="2949"/>
      <c r="H92" s="2949"/>
      <c r="I92" s="2949"/>
      <c r="J92" s="2949"/>
      <c r="K92" s="2949"/>
      <c r="L92" s="2949"/>
      <c r="M92" s="2949"/>
      <c r="N92" s="2949"/>
      <c r="O92" s="2949"/>
      <c r="P92" s="2949"/>
      <c r="Q92" s="2949"/>
      <c r="R92" s="2950"/>
      <c r="S92" s="2952">
        <v>0.9</v>
      </c>
      <c r="T92" s="2953"/>
      <c r="U92" s="2953"/>
      <c r="V92" s="2953"/>
      <c r="W92" s="2953"/>
      <c r="X92" s="2954"/>
      <c r="Y92" s="2951">
        <v>1</v>
      </c>
      <c r="Z92" s="2944"/>
      <c r="AA92" s="2944"/>
      <c r="AB92" s="2944"/>
      <c r="AC92" s="2944"/>
      <c r="AD92" s="2945"/>
      <c r="AE92" s="325"/>
      <c r="AF92" s="2946"/>
      <c r="AG92" s="2946"/>
      <c r="AH92" s="2946"/>
      <c r="AI92" s="2946"/>
      <c r="AJ92" s="2946"/>
      <c r="AK92" s="2946"/>
      <c r="AL92" s="2946"/>
      <c r="AM92" s="2946"/>
      <c r="AN92" s="2946"/>
      <c r="AO92" s="2946"/>
      <c r="AP92" s="2946"/>
      <c r="AQ92" s="2946"/>
      <c r="AR92" s="2946"/>
      <c r="AS92" s="2946"/>
      <c r="AT92" s="2946"/>
      <c r="AU92" s="2946"/>
      <c r="AV92" s="2946"/>
      <c r="AW92" s="2946"/>
      <c r="AX92" s="2946"/>
      <c r="AY92" s="2947"/>
      <c r="AZ92" s="67"/>
      <c r="BA92" s="67"/>
      <c r="BB92" s="67"/>
      <c r="BC92" s="67"/>
      <c r="BD92" s="67"/>
      <c r="BE92" s="67"/>
    </row>
    <row r="93" spans="2:57" ht="30" customHeight="1">
      <c r="B93" s="337"/>
      <c r="C93" s="338"/>
      <c r="D93" s="2948" t="s">
        <v>770</v>
      </c>
      <c r="E93" s="2949"/>
      <c r="F93" s="2949"/>
      <c r="G93" s="2949"/>
      <c r="H93" s="2949"/>
      <c r="I93" s="2949"/>
      <c r="J93" s="2949"/>
      <c r="K93" s="2949"/>
      <c r="L93" s="2949"/>
      <c r="M93" s="2949"/>
      <c r="N93" s="2949"/>
      <c r="O93" s="2949"/>
      <c r="P93" s="2949"/>
      <c r="Q93" s="2949"/>
      <c r="R93" s="2950"/>
      <c r="S93" s="2951">
        <v>1</v>
      </c>
      <c r="T93" s="2944"/>
      <c r="U93" s="2944"/>
      <c r="V93" s="2944"/>
      <c r="W93" s="2944"/>
      <c r="X93" s="2945"/>
      <c r="Y93" s="2951">
        <v>1</v>
      </c>
      <c r="Z93" s="2944"/>
      <c r="AA93" s="2944"/>
      <c r="AB93" s="2944"/>
      <c r="AC93" s="2944"/>
      <c r="AD93" s="2945"/>
      <c r="AE93" s="325"/>
      <c r="AF93" s="2946"/>
      <c r="AG93" s="2946"/>
      <c r="AH93" s="2946"/>
      <c r="AI93" s="2946"/>
      <c r="AJ93" s="2946"/>
      <c r="AK93" s="2946"/>
      <c r="AL93" s="2946"/>
      <c r="AM93" s="2946"/>
      <c r="AN93" s="2946"/>
      <c r="AO93" s="2946"/>
      <c r="AP93" s="2946"/>
      <c r="AQ93" s="2946"/>
      <c r="AR93" s="2946"/>
      <c r="AS93" s="2946"/>
      <c r="AT93" s="2946"/>
      <c r="AU93" s="2946"/>
      <c r="AV93" s="2946"/>
      <c r="AW93" s="2946"/>
      <c r="AX93" s="2946"/>
      <c r="AY93" s="2947"/>
      <c r="AZ93" s="67"/>
      <c r="BA93" s="67"/>
      <c r="BB93" s="67"/>
      <c r="BC93" s="67"/>
      <c r="BD93" s="67"/>
      <c r="BE93" s="67"/>
    </row>
    <row r="94" spans="2:57" ht="30" customHeight="1">
      <c r="B94" s="337"/>
      <c r="C94" s="338"/>
      <c r="D94" s="2948" t="s">
        <v>771</v>
      </c>
      <c r="E94" s="2949"/>
      <c r="F94" s="2949"/>
      <c r="G94" s="2949"/>
      <c r="H94" s="2949"/>
      <c r="I94" s="2949"/>
      <c r="J94" s="2949"/>
      <c r="K94" s="2949"/>
      <c r="L94" s="2949"/>
      <c r="M94" s="2949"/>
      <c r="N94" s="2949"/>
      <c r="O94" s="2949"/>
      <c r="P94" s="2949"/>
      <c r="Q94" s="2949"/>
      <c r="R94" s="2950"/>
      <c r="S94" s="2952">
        <v>0.5</v>
      </c>
      <c r="T94" s="2953"/>
      <c r="U94" s="2953"/>
      <c r="V94" s="2953"/>
      <c r="W94" s="2953"/>
      <c r="X94" s="2954"/>
      <c r="Y94" s="2955">
        <v>0.3</v>
      </c>
      <c r="Z94" s="2953"/>
      <c r="AA94" s="2953"/>
      <c r="AB94" s="2953"/>
      <c r="AC94" s="2953"/>
      <c r="AD94" s="2954"/>
      <c r="AE94" s="325"/>
      <c r="AF94" s="2946"/>
      <c r="AG94" s="2946"/>
      <c r="AH94" s="2946"/>
      <c r="AI94" s="2946"/>
      <c r="AJ94" s="2946"/>
      <c r="AK94" s="2946"/>
      <c r="AL94" s="2946"/>
      <c r="AM94" s="2946"/>
      <c r="AN94" s="2946"/>
      <c r="AO94" s="2946"/>
      <c r="AP94" s="2946"/>
      <c r="AQ94" s="2946"/>
      <c r="AR94" s="2946"/>
      <c r="AS94" s="2946"/>
      <c r="AT94" s="2946"/>
      <c r="AU94" s="2946"/>
      <c r="AV94" s="2946"/>
      <c r="AW94" s="2946"/>
      <c r="AX94" s="2946"/>
      <c r="AY94" s="2947"/>
      <c r="AZ94" s="67"/>
      <c r="BA94" s="67"/>
      <c r="BB94" s="67"/>
      <c r="BC94" s="67"/>
      <c r="BD94" s="67"/>
      <c r="BE94" s="67"/>
    </row>
    <row r="95" spans="2:57" ht="30" customHeight="1">
      <c r="B95" s="337"/>
      <c r="C95" s="338"/>
      <c r="D95" s="2948" t="s">
        <v>772</v>
      </c>
      <c r="E95" s="2949"/>
      <c r="F95" s="2949"/>
      <c r="G95" s="2949"/>
      <c r="H95" s="2949"/>
      <c r="I95" s="2949"/>
      <c r="J95" s="2949"/>
      <c r="K95" s="2949"/>
      <c r="L95" s="2949"/>
      <c r="M95" s="2949"/>
      <c r="N95" s="2949"/>
      <c r="O95" s="2949"/>
      <c r="P95" s="2949"/>
      <c r="Q95" s="2949"/>
      <c r="R95" s="2950"/>
      <c r="S95" s="2951">
        <v>1</v>
      </c>
      <c r="T95" s="2944"/>
      <c r="U95" s="2944"/>
      <c r="V95" s="2944"/>
      <c r="W95" s="2944"/>
      <c r="X95" s="2945"/>
      <c r="Y95" s="2951">
        <v>1</v>
      </c>
      <c r="Z95" s="2944"/>
      <c r="AA95" s="2944"/>
      <c r="AB95" s="2944"/>
      <c r="AC95" s="2944"/>
      <c r="AD95" s="2945"/>
      <c r="AE95" s="325"/>
      <c r="AF95" s="2946"/>
      <c r="AG95" s="2946"/>
      <c r="AH95" s="2946"/>
      <c r="AI95" s="2946"/>
      <c r="AJ95" s="2946"/>
      <c r="AK95" s="2946"/>
      <c r="AL95" s="2946"/>
      <c r="AM95" s="2946"/>
      <c r="AN95" s="2946"/>
      <c r="AO95" s="2946"/>
      <c r="AP95" s="2946"/>
      <c r="AQ95" s="2946"/>
      <c r="AR95" s="2946"/>
      <c r="AS95" s="2946"/>
      <c r="AT95" s="2946"/>
      <c r="AU95" s="2946"/>
      <c r="AV95" s="2946"/>
      <c r="AW95" s="2946"/>
      <c r="AX95" s="2946"/>
      <c r="AY95" s="2947"/>
      <c r="AZ95" s="67"/>
      <c r="BA95" s="67"/>
      <c r="BB95" s="67"/>
      <c r="BC95" s="67"/>
      <c r="BD95" s="67"/>
      <c r="BE95" s="67"/>
    </row>
    <row r="96" spans="2:57" ht="30" customHeight="1">
      <c r="B96" s="337"/>
      <c r="C96" s="338"/>
      <c r="D96" s="2948" t="s">
        <v>773</v>
      </c>
      <c r="E96" s="2949"/>
      <c r="F96" s="2949"/>
      <c r="G96" s="2949"/>
      <c r="H96" s="2949"/>
      <c r="I96" s="2949"/>
      <c r="J96" s="2949"/>
      <c r="K96" s="2949"/>
      <c r="L96" s="2949"/>
      <c r="M96" s="2949"/>
      <c r="N96" s="2949"/>
      <c r="O96" s="2949"/>
      <c r="P96" s="2949"/>
      <c r="Q96" s="2949"/>
      <c r="R96" s="2950"/>
      <c r="S96" s="2952">
        <v>0.4</v>
      </c>
      <c r="T96" s="2953"/>
      <c r="U96" s="2953"/>
      <c r="V96" s="2953"/>
      <c r="W96" s="2953"/>
      <c r="X96" s="2954"/>
      <c r="Y96" s="2943" t="s">
        <v>759</v>
      </c>
      <c r="Z96" s="2944"/>
      <c r="AA96" s="2944"/>
      <c r="AB96" s="2944"/>
      <c r="AC96" s="2944"/>
      <c r="AD96" s="2945"/>
      <c r="AE96" s="325"/>
      <c r="AF96" s="2946"/>
      <c r="AG96" s="2946"/>
      <c r="AH96" s="2946"/>
      <c r="AI96" s="2946"/>
      <c r="AJ96" s="2946"/>
      <c r="AK96" s="2946"/>
      <c r="AL96" s="2946"/>
      <c r="AM96" s="2946"/>
      <c r="AN96" s="2946"/>
      <c r="AO96" s="2946"/>
      <c r="AP96" s="2946"/>
      <c r="AQ96" s="2946"/>
      <c r="AR96" s="2946"/>
      <c r="AS96" s="2946"/>
      <c r="AT96" s="2946"/>
      <c r="AU96" s="2946"/>
      <c r="AV96" s="2946"/>
      <c r="AW96" s="2946"/>
      <c r="AX96" s="2946"/>
      <c r="AY96" s="2947"/>
      <c r="AZ96" s="67"/>
      <c r="BA96" s="67"/>
      <c r="BB96" s="67"/>
      <c r="BC96" s="67"/>
      <c r="BD96" s="67"/>
      <c r="BE96" s="67"/>
    </row>
    <row r="97" spans="2:57" ht="30" customHeight="1">
      <c r="B97" s="337"/>
      <c r="C97" s="338"/>
      <c r="D97" s="2948" t="s">
        <v>774</v>
      </c>
      <c r="E97" s="2949"/>
      <c r="F97" s="2949"/>
      <c r="G97" s="2949"/>
      <c r="H97" s="2949"/>
      <c r="I97" s="2949"/>
      <c r="J97" s="2949"/>
      <c r="K97" s="2949"/>
      <c r="L97" s="2949"/>
      <c r="M97" s="2949"/>
      <c r="N97" s="2949"/>
      <c r="O97" s="2949"/>
      <c r="P97" s="2949"/>
      <c r="Q97" s="2949"/>
      <c r="R97" s="2950"/>
      <c r="S97" s="2952">
        <v>0.3</v>
      </c>
      <c r="T97" s="2953"/>
      <c r="U97" s="2953"/>
      <c r="V97" s="2953"/>
      <c r="W97" s="2953"/>
      <c r="X97" s="2954"/>
      <c r="Y97" s="2955">
        <v>0.2</v>
      </c>
      <c r="Z97" s="2953"/>
      <c r="AA97" s="2953"/>
      <c r="AB97" s="2953"/>
      <c r="AC97" s="2953"/>
      <c r="AD97" s="2954"/>
      <c r="AE97" s="325"/>
      <c r="AF97" s="2946"/>
      <c r="AG97" s="2946"/>
      <c r="AH97" s="2946"/>
      <c r="AI97" s="2946"/>
      <c r="AJ97" s="2946"/>
      <c r="AK97" s="2946"/>
      <c r="AL97" s="2946"/>
      <c r="AM97" s="2946"/>
      <c r="AN97" s="2946"/>
      <c r="AO97" s="2946"/>
      <c r="AP97" s="2946"/>
      <c r="AQ97" s="2946"/>
      <c r="AR97" s="2946"/>
      <c r="AS97" s="2946"/>
      <c r="AT97" s="2946"/>
      <c r="AU97" s="2946"/>
      <c r="AV97" s="2946"/>
      <c r="AW97" s="2946"/>
      <c r="AX97" s="2946"/>
      <c r="AY97" s="2947"/>
      <c r="AZ97" s="67"/>
      <c r="BA97" s="67"/>
      <c r="BB97" s="67"/>
      <c r="BC97" s="67"/>
      <c r="BD97" s="67"/>
      <c r="BE97" s="67"/>
    </row>
    <row r="98" spans="2:57" ht="30" customHeight="1">
      <c r="B98" s="337"/>
      <c r="C98" s="338"/>
      <c r="D98" s="2956" t="s">
        <v>775</v>
      </c>
      <c r="E98" s="2957"/>
      <c r="F98" s="2957"/>
      <c r="G98" s="2957"/>
      <c r="H98" s="2957"/>
      <c r="I98" s="2957"/>
      <c r="J98" s="2957"/>
      <c r="K98" s="2957"/>
      <c r="L98" s="2957"/>
      <c r="M98" s="2957"/>
      <c r="N98" s="2957"/>
      <c r="O98" s="2957"/>
      <c r="P98" s="2957"/>
      <c r="Q98" s="2957"/>
      <c r="R98" s="2958"/>
      <c r="S98" s="2959" t="s">
        <v>719</v>
      </c>
      <c r="T98" s="2960"/>
      <c r="U98" s="2960"/>
      <c r="V98" s="2960"/>
      <c r="W98" s="2960"/>
      <c r="X98" s="2961"/>
      <c r="Y98" s="2959" t="s">
        <v>759</v>
      </c>
      <c r="Z98" s="2960"/>
      <c r="AA98" s="2960"/>
      <c r="AB98" s="2960"/>
      <c r="AC98" s="2960"/>
      <c r="AD98" s="2961"/>
      <c r="AE98" s="325"/>
      <c r="AF98" s="2946"/>
      <c r="AG98" s="2946"/>
      <c r="AH98" s="2946"/>
      <c r="AI98" s="2946"/>
      <c r="AJ98" s="2946"/>
      <c r="AK98" s="2946"/>
      <c r="AL98" s="2946"/>
      <c r="AM98" s="2946"/>
      <c r="AN98" s="2946"/>
      <c r="AO98" s="2946"/>
      <c r="AP98" s="2946"/>
      <c r="AQ98" s="2946"/>
      <c r="AR98" s="2946"/>
      <c r="AS98" s="2946"/>
      <c r="AT98" s="2946"/>
      <c r="AU98" s="2946"/>
      <c r="AV98" s="2946"/>
      <c r="AW98" s="2946"/>
      <c r="AX98" s="2946"/>
      <c r="AY98" s="2947"/>
      <c r="AZ98" s="67"/>
      <c r="BA98" s="67"/>
      <c r="BB98" s="67"/>
      <c r="BC98" s="67"/>
      <c r="BD98" s="67"/>
      <c r="BE98" s="67"/>
    </row>
    <row r="99" spans="2:57" ht="23.1" customHeight="1" thickBot="1">
      <c r="B99" s="985"/>
      <c r="C99" s="986"/>
      <c r="D99" s="990" t="s">
        <v>26</v>
      </c>
      <c r="E99" s="991"/>
      <c r="F99" s="991"/>
      <c r="G99" s="991"/>
      <c r="H99" s="991"/>
      <c r="I99" s="991"/>
      <c r="J99" s="991"/>
      <c r="K99" s="991"/>
      <c r="L99" s="991"/>
      <c r="M99" s="2940"/>
      <c r="N99" s="993"/>
      <c r="O99" s="993"/>
      <c r="P99" s="993"/>
      <c r="Q99" s="993"/>
      <c r="R99" s="993"/>
      <c r="S99" s="2941">
        <f>SUM(S73:X98)</f>
        <v>574.09999999999991</v>
      </c>
      <c r="T99" s="2942"/>
      <c r="U99" s="2942"/>
      <c r="V99" s="2942"/>
      <c r="W99" s="2942"/>
      <c r="X99" s="2940"/>
      <c r="Y99" s="2941">
        <v>528</v>
      </c>
      <c r="Z99" s="2942"/>
      <c r="AA99" s="2942"/>
      <c r="AB99" s="2942"/>
      <c r="AC99" s="2942"/>
      <c r="AD99" s="2940"/>
      <c r="AE99" s="994"/>
      <c r="AF99" s="995"/>
      <c r="AG99" s="995"/>
      <c r="AH99" s="995"/>
      <c r="AI99" s="995"/>
      <c r="AJ99" s="995"/>
      <c r="AK99" s="995"/>
      <c r="AL99" s="995"/>
      <c r="AM99" s="995"/>
      <c r="AN99" s="995"/>
      <c r="AO99" s="995"/>
      <c r="AP99" s="995"/>
      <c r="AQ99" s="995"/>
      <c r="AR99" s="995"/>
      <c r="AS99" s="995"/>
      <c r="AT99" s="995"/>
      <c r="AU99" s="995"/>
      <c r="AV99" s="995"/>
      <c r="AW99" s="995"/>
      <c r="AX99" s="995"/>
      <c r="AY99" s="996"/>
      <c r="AZ99" s="67"/>
      <c r="BA99" s="67"/>
      <c r="BB99" s="67"/>
      <c r="BC99" s="67"/>
      <c r="BD99" s="67"/>
      <c r="BE99" s="67"/>
    </row>
    <row r="102" spans="2:57" ht="21.75" customHeight="1" thickBot="1">
      <c r="AK102" s="466"/>
      <c r="AL102" s="466"/>
      <c r="AM102" s="466"/>
      <c r="AN102" s="466"/>
      <c r="AO102" s="466"/>
      <c r="AP102" s="466"/>
      <c r="AQ102" s="466"/>
      <c r="AR102" s="467" t="s">
        <v>112</v>
      </c>
      <c r="AS102" s="467"/>
      <c r="AT102" s="467"/>
      <c r="AU102" s="467"/>
      <c r="AV102" s="467"/>
      <c r="AW102" s="467"/>
      <c r="AX102" s="467"/>
      <c r="AY102" s="467"/>
    </row>
    <row r="103" spans="2:57" ht="21" customHeight="1">
      <c r="B103" s="468" t="s">
        <v>113</v>
      </c>
      <c r="C103" s="469"/>
      <c r="D103" s="469"/>
      <c r="E103" s="469"/>
      <c r="F103" s="469"/>
      <c r="G103" s="469"/>
      <c r="H103" s="916" t="s">
        <v>776</v>
      </c>
      <c r="I103" s="917"/>
      <c r="J103" s="917"/>
      <c r="K103" s="917"/>
      <c r="L103" s="917"/>
      <c r="M103" s="917"/>
      <c r="N103" s="917"/>
      <c r="O103" s="917"/>
      <c r="P103" s="917"/>
      <c r="Q103" s="917"/>
      <c r="R103" s="917"/>
      <c r="S103" s="917"/>
      <c r="T103" s="917"/>
      <c r="U103" s="917"/>
      <c r="V103" s="917"/>
      <c r="W103" s="917"/>
      <c r="X103" s="917"/>
      <c r="Y103" s="917"/>
      <c r="Z103" s="472" t="s">
        <v>777</v>
      </c>
      <c r="AA103" s="473"/>
      <c r="AB103" s="473"/>
      <c r="AC103" s="473"/>
      <c r="AD103" s="473"/>
      <c r="AE103" s="474"/>
      <c r="AF103" s="475" t="s">
        <v>101</v>
      </c>
      <c r="AG103" s="476"/>
      <c r="AH103" s="476"/>
      <c r="AI103" s="476"/>
      <c r="AJ103" s="476"/>
      <c r="AK103" s="476"/>
      <c r="AL103" s="476"/>
      <c r="AM103" s="476"/>
      <c r="AN103" s="476"/>
      <c r="AO103" s="476"/>
      <c r="AP103" s="476"/>
      <c r="AQ103" s="477"/>
      <c r="AR103" s="478" t="s">
        <v>1</v>
      </c>
      <c r="AS103" s="475"/>
      <c r="AT103" s="475"/>
      <c r="AU103" s="475"/>
      <c r="AV103" s="475"/>
      <c r="AW103" s="475"/>
      <c r="AX103" s="475"/>
      <c r="AY103" s="479"/>
    </row>
    <row r="104" spans="2:57" ht="28.15" customHeight="1">
      <c r="B104" s="442" t="s">
        <v>59</v>
      </c>
      <c r="C104" s="443"/>
      <c r="D104" s="443"/>
      <c r="E104" s="443"/>
      <c r="F104" s="443"/>
      <c r="G104" s="444"/>
      <c r="H104" s="445" t="s">
        <v>778</v>
      </c>
      <c r="I104" s="446"/>
      <c r="J104" s="446"/>
      <c r="K104" s="446"/>
      <c r="L104" s="446"/>
      <c r="M104" s="446"/>
      <c r="N104" s="446"/>
      <c r="O104" s="446"/>
      <c r="P104" s="446"/>
      <c r="Q104" s="446"/>
      <c r="R104" s="446"/>
      <c r="S104" s="446"/>
      <c r="T104" s="446"/>
      <c r="U104" s="446"/>
      <c r="V104" s="446"/>
      <c r="W104" s="447"/>
      <c r="X104" s="447"/>
      <c r="Y104" s="447"/>
      <c r="Z104" s="448" t="s">
        <v>2</v>
      </c>
      <c r="AA104" s="449"/>
      <c r="AB104" s="449"/>
      <c r="AC104" s="449"/>
      <c r="AD104" s="449"/>
      <c r="AE104" s="450"/>
      <c r="AF104" s="449" t="s">
        <v>779</v>
      </c>
      <c r="AG104" s="449"/>
      <c r="AH104" s="449"/>
      <c r="AI104" s="449"/>
      <c r="AJ104" s="449"/>
      <c r="AK104" s="449"/>
      <c r="AL104" s="449"/>
      <c r="AM104" s="449"/>
      <c r="AN104" s="449"/>
      <c r="AO104" s="449"/>
      <c r="AP104" s="449"/>
      <c r="AQ104" s="450"/>
      <c r="AR104" s="451" t="s">
        <v>780</v>
      </c>
      <c r="AS104" s="452"/>
      <c r="AT104" s="452"/>
      <c r="AU104" s="452"/>
      <c r="AV104" s="452"/>
      <c r="AW104" s="452"/>
      <c r="AX104" s="452"/>
      <c r="AY104" s="453"/>
    </row>
    <row r="105" spans="2:57" ht="30.75" customHeight="1">
      <c r="B105" s="454" t="s">
        <v>3</v>
      </c>
      <c r="C105" s="455"/>
      <c r="D105" s="455"/>
      <c r="E105" s="455"/>
      <c r="F105" s="455"/>
      <c r="G105" s="455"/>
      <c r="H105" s="456" t="s">
        <v>103</v>
      </c>
      <c r="I105" s="447"/>
      <c r="J105" s="447"/>
      <c r="K105" s="447"/>
      <c r="L105" s="447"/>
      <c r="M105" s="447"/>
      <c r="N105" s="447"/>
      <c r="O105" s="447"/>
      <c r="P105" s="447"/>
      <c r="Q105" s="447"/>
      <c r="R105" s="447"/>
      <c r="S105" s="447"/>
      <c r="T105" s="447"/>
      <c r="U105" s="447"/>
      <c r="V105" s="447"/>
      <c r="W105" s="447"/>
      <c r="X105" s="447"/>
      <c r="Y105" s="447"/>
      <c r="Z105" s="457" t="s">
        <v>76</v>
      </c>
      <c r="AA105" s="458"/>
      <c r="AB105" s="458"/>
      <c r="AC105" s="458"/>
      <c r="AD105" s="458"/>
      <c r="AE105" s="459"/>
      <c r="AF105" s="941" t="s">
        <v>108</v>
      </c>
      <c r="AG105" s="941"/>
      <c r="AH105" s="941"/>
      <c r="AI105" s="941"/>
      <c r="AJ105" s="941"/>
      <c r="AK105" s="941"/>
      <c r="AL105" s="941"/>
      <c r="AM105" s="941"/>
      <c r="AN105" s="941"/>
      <c r="AO105" s="941"/>
      <c r="AP105" s="941"/>
      <c r="AQ105" s="941"/>
      <c r="AR105" s="267"/>
      <c r="AS105" s="267"/>
      <c r="AT105" s="267"/>
      <c r="AU105" s="267"/>
      <c r="AV105" s="267"/>
      <c r="AW105" s="267"/>
      <c r="AX105" s="267"/>
      <c r="AY105" s="942"/>
    </row>
    <row r="106" spans="2:57" ht="18" customHeight="1">
      <c r="B106" s="418" t="s">
        <v>37</v>
      </c>
      <c r="C106" s="419"/>
      <c r="D106" s="419"/>
      <c r="E106" s="419"/>
      <c r="F106" s="419"/>
      <c r="G106" s="419"/>
      <c r="H106" s="935" t="s">
        <v>781</v>
      </c>
      <c r="I106" s="936"/>
      <c r="J106" s="936"/>
      <c r="K106" s="936"/>
      <c r="L106" s="936"/>
      <c r="M106" s="936"/>
      <c r="N106" s="936"/>
      <c r="O106" s="936"/>
      <c r="P106" s="936"/>
      <c r="Q106" s="936"/>
      <c r="R106" s="936"/>
      <c r="S106" s="936"/>
      <c r="T106" s="936"/>
      <c r="U106" s="936"/>
      <c r="V106" s="936"/>
      <c r="W106" s="937"/>
      <c r="X106" s="937"/>
      <c r="Y106" s="937"/>
      <c r="Z106" s="428" t="s">
        <v>715</v>
      </c>
      <c r="AA106" s="267"/>
      <c r="AB106" s="267"/>
      <c r="AC106" s="267"/>
      <c r="AD106" s="267"/>
      <c r="AE106" s="429"/>
      <c r="AF106" s="1998"/>
      <c r="AG106" s="432"/>
      <c r="AH106" s="432"/>
      <c r="AI106" s="432"/>
      <c r="AJ106" s="432"/>
      <c r="AK106" s="432"/>
      <c r="AL106" s="432"/>
      <c r="AM106" s="432"/>
      <c r="AN106" s="432"/>
      <c r="AO106" s="432"/>
      <c r="AP106" s="432"/>
      <c r="AQ106" s="432"/>
      <c r="AR106" s="432"/>
      <c r="AS106" s="432"/>
      <c r="AT106" s="432"/>
      <c r="AU106" s="432"/>
      <c r="AV106" s="432"/>
      <c r="AW106" s="432"/>
      <c r="AX106" s="432"/>
      <c r="AY106" s="433"/>
    </row>
    <row r="107" spans="2:57" ht="24" customHeight="1">
      <c r="B107" s="420"/>
      <c r="C107" s="421"/>
      <c r="D107" s="421"/>
      <c r="E107" s="421"/>
      <c r="F107" s="421"/>
      <c r="G107" s="421"/>
      <c r="H107" s="938"/>
      <c r="I107" s="939"/>
      <c r="J107" s="939"/>
      <c r="K107" s="939"/>
      <c r="L107" s="939"/>
      <c r="M107" s="939"/>
      <c r="N107" s="939"/>
      <c r="O107" s="939"/>
      <c r="P107" s="939"/>
      <c r="Q107" s="939"/>
      <c r="R107" s="939"/>
      <c r="S107" s="939"/>
      <c r="T107" s="939"/>
      <c r="U107" s="939"/>
      <c r="V107" s="939"/>
      <c r="W107" s="940"/>
      <c r="X107" s="940"/>
      <c r="Y107" s="940"/>
      <c r="Z107" s="430"/>
      <c r="AA107" s="267"/>
      <c r="AB107" s="267"/>
      <c r="AC107" s="267"/>
      <c r="AD107" s="267"/>
      <c r="AE107" s="429"/>
      <c r="AF107" s="434"/>
      <c r="AG107" s="434"/>
      <c r="AH107" s="434"/>
      <c r="AI107" s="434"/>
      <c r="AJ107" s="434"/>
      <c r="AK107" s="434"/>
      <c r="AL107" s="434"/>
      <c r="AM107" s="434"/>
      <c r="AN107" s="434"/>
      <c r="AO107" s="434"/>
      <c r="AP107" s="434"/>
      <c r="AQ107" s="434"/>
      <c r="AR107" s="434"/>
      <c r="AS107" s="434"/>
      <c r="AT107" s="434"/>
      <c r="AU107" s="434"/>
      <c r="AV107" s="434"/>
      <c r="AW107" s="434"/>
      <c r="AX107" s="434"/>
      <c r="AY107" s="435"/>
    </row>
    <row r="108" spans="2:57" ht="29.25" customHeight="1">
      <c r="B108" s="436" t="s">
        <v>4</v>
      </c>
      <c r="C108" s="437"/>
      <c r="D108" s="437"/>
      <c r="E108" s="437"/>
      <c r="F108" s="437"/>
      <c r="G108" s="438"/>
      <c r="H108" s="439" t="s">
        <v>201</v>
      </c>
      <c r="I108" s="440"/>
      <c r="J108" s="440"/>
      <c r="K108" s="440"/>
      <c r="L108" s="440"/>
      <c r="M108" s="440"/>
      <c r="N108" s="440"/>
      <c r="O108" s="440"/>
      <c r="P108" s="440"/>
      <c r="Q108" s="440"/>
      <c r="R108" s="440"/>
      <c r="S108" s="440"/>
      <c r="T108" s="440"/>
      <c r="U108" s="440"/>
      <c r="V108" s="440"/>
      <c r="W108" s="440"/>
      <c r="X108" s="440"/>
      <c r="Y108" s="440"/>
      <c r="Z108" s="440"/>
      <c r="AA108" s="440"/>
      <c r="AB108" s="440"/>
      <c r="AC108" s="440"/>
      <c r="AD108" s="440"/>
      <c r="AE108" s="440"/>
      <c r="AF108" s="440"/>
      <c r="AG108" s="440"/>
      <c r="AH108" s="440"/>
      <c r="AI108" s="440"/>
      <c r="AJ108" s="440"/>
      <c r="AK108" s="440"/>
      <c r="AL108" s="440"/>
      <c r="AM108" s="440"/>
      <c r="AN108" s="440"/>
      <c r="AO108" s="440"/>
      <c r="AP108" s="440"/>
      <c r="AQ108" s="440"/>
      <c r="AR108" s="440"/>
      <c r="AS108" s="440"/>
      <c r="AT108" s="440"/>
      <c r="AU108" s="440"/>
      <c r="AV108" s="440"/>
      <c r="AW108" s="440"/>
      <c r="AX108" s="440"/>
      <c r="AY108" s="441"/>
    </row>
    <row r="109" spans="2:57" ht="21" customHeight="1">
      <c r="B109" s="405" t="s">
        <v>39</v>
      </c>
      <c r="C109" s="406"/>
      <c r="D109" s="406"/>
      <c r="E109" s="406"/>
      <c r="F109" s="406"/>
      <c r="G109" s="407"/>
      <c r="H109" s="411"/>
      <c r="I109" s="412"/>
      <c r="J109" s="412"/>
      <c r="K109" s="412"/>
      <c r="L109" s="412"/>
      <c r="M109" s="412"/>
      <c r="N109" s="412"/>
      <c r="O109" s="412"/>
      <c r="P109" s="412"/>
      <c r="Q109" s="370" t="s">
        <v>86</v>
      </c>
      <c r="R109" s="371"/>
      <c r="S109" s="371"/>
      <c r="T109" s="371"/>
      <c r="U109" s="371"/>
      <c r="V109" s="371"/>
      <c r="W109" s="413"/>
      <c r="X109" s="370" t="s">
        <v>87</v>
      </c>
      <c r="Y109" s="371"/>
      <c r="Z109" s="371"/>
      <c r="AA109" s="371"/>
      <c r="AB109" s="371"/>
      <c r="AC109" s="371"/>
      <c r="AD109" s="413"/>
      <c r="AE109" s="370" t="s">
        <v>88</v>
      </c>
      <c r="AF109" s="371"/>
      <c r="AG109" s="371"/>
      <c r="AH109" s="371"/>
      <c r="AI109" s="371"/>
      <c r="AJ109" s="371"/>
      <c r="AK109" s="413"/>
      <c r="AL109" s="370" t="s">
        <v>90</v>
      </c>
      <c r="AM109" s="371"/>
      <c r="AN109" s="371"/>
      <c r="AO109" s="371"/>
      <c r="AP109" s="371"/>
      <c r="AQ109" s="371"/>
      <c r="AR109" s="413"/>
      <c r="AS109" s="370" t="s">
        <v>91</v>
      </c>
      <c r="AT109" s="371"/>
      <c r="AU109" s="371"/>
      <c r="AV109" s="371"/>
      <c r="AW109" s="371"/>
      <c r="AX109" s="371"/>
      <c r="AY109" s="372"/>
    </row>
    <row r="110" spans="2:57" ht="21" customHeight="1">
      <c r="B110" s="291"/>
      <c r="C110" s="292"/>
      <c r="D110" s="292"/>
      <c r="E110" s="292"/>
      <c r="F110" s="292"/>
      <c r="G110" s="293"/>
      <c r="H110" s="373" t="s">
        <v>5</v>
      </c>
      <c r="I110" s="374"/>
      <c r="J110" s="379" t="s">
        <v>6</v>
      </c>
      <c r="K110" s="380"/>
      <c r="L110" s="380"/>
      <c r="M110" s="380"/>
      <c r="N110" s="380"/>
      <c r="O110" s="380"/>
      <c r="P110" s="381"/>
      <c r="Q110" s="384">
        <v>212</v>
      </c>
      <c r="R110" s="384"/>
      <c r="S110" s="384"/>
      <c r="T110" s="384"/>
      <c r="U110" s="384"/>
      <c r="V110" s="384"/>
      <c r="W110" s="384"/>
      <c r="X110" s="384">
        <v>206</v>
      </c>
      <c r="Y110" s="384"/>
      <c r="Z110" s="384"/>
      <c r="AA110" s="384"/>
      <c r="AB110" s="384"/>
      <c r="AC110" s="384"/>
      <c r="AD110" s="384"/>
      <c r="AE110" s="384">
        <v>191</v>
      </c>
      <c r="AF110" s="384"/>
      <c r="AG110" s="384"/>
      <c r="AH110" s="384"/>
      <c r="AI110" s="384"/>
      <c r="AJ110" s="384"/>
      <c r="AK110" s="384"/>
      <c r="AL110" s="384">
        <v>152</v>
      </c>
      <c r="AM110" s="384"/>
      <c r="AN110" s="384"/>
      <c r="AO110" s="384"/>
      <c r="AP110" s="384"/>
      <c r="AQ110" s="384"/>
      <c r="AR110" s="384"/>
      <c r="AS110" s="384">
        <v>136</v>
      </c>
      <c r="AT110" s="384"/>
      <c r="AU110" s="384"/>
      <c r="AV110" s="384"/>
      <c r="AW110" s="384"/>
      <c r="AX110" s="384"/>
      <c r="AY110" s="385"/>
    </row>
    <row r="111" spans="2:57" ht="21" customHeight="1">
      <c r="B111" s="291"/>
      <c r="C111" s="292"/>
      <c r="D111" s="292"/>
      <c r="E111" s="292"/>
      <c r="F111" s="292"/>
      <c r="G111" s="293"/>
      <c r="H111" s="375"/>
      <c r="I111" s="376"/>
      <c r="J111" s="386" t="s">
        <v>7</v>
      </c>
      <c r="K111" s="387"/>
      <c r="L111" s="387"/>
      <c r="M111" s="387"/>
      <c r="N111" s="387"/>
      <c r="O111" s="387"/>
      <c r="P111" s="388"/>
      <c r="Q111" s="933" t="s">
        <v>719</v>
      </c>
      <c r="R111" s="934"/>
      <c r="S111" s="934"/>
      <c r="T111" s="934"/>
      <c r="U111" s="934"/>
      <c r="V111" s="934"/>
      <c r="W111" s="934"/>
      <c r="X111" s="933" t="s">
        <v>719</v>
      </c>
      <c r="Y111" s="934"/>
      <c r="Z111" s="934"/>
      <c r="AA111" s="934"/>
      <c r="AB111" s="934"/>
      <c r="AC111" s="934"/>
      <c r="AD111" s="934"/>
      <c r="AE111" s="933" t="s">
        <v>719</v>
      </c>
      <c r="AF111" s="934"/>
      <c r="AG111" s="934"/>
      <c r="AH111" s="934"/>
      <c r="AI111" s="934"/>
      <c r="AJ111" s="934"/>
      <c r="AK111" s="934"/>
      <c r="AL111" s="933" t="s">
        <v>759</v>
      </c>
      <c r="AM111" s="934"/>
      <c r="AN111" s="934"/>
      <c r="AO111" s="934"/>
      <c r="AP111" s="934"/>
      <c r="AQ111" s="934"/>
      <c r="AR111" s="934"/>
      <c r="AS111" s="464"/>
      <c r="AT111" s="464"/>
      <c r="AU111" s="464"/>
      <c r="AV111" s="464"/>
      <c r="AW111" s="464"/>
      <c r="AX111" s="464"/>
      <c r="AY111" s="465"/>
    </row>
    <row r="112" spans="2:57" ht="24.75" customHeight="1">
      <c r="B112" s="291"/>
      <c r="C112" s="292"/>
      <c r="D112" s="292"/>
      <c r="E112" s="292"/>
      <c r="F112" s="292"/>
      <c r="G112" s="293"/>
      <c r="H112" s="375"/>
      <c r="I112" s="376"/>
      <c r="J112" s="386" t="s">
        <v>8</v>
      </c>
      <c r="K112" s="387"/>
      <c r="L112" s="387"/>
      <c r="M112" s="387"/>
      <c r="N112" s="387"/>
      <c r="O112" s="387"/>
      <c r="P112" s="388"/>
      <c r="Q112" s="933" t="s">
        <v>719</v>
      </c>
      <c r="R112" s="934"/>
      <c r="S112" s="934"/>
      <c r="T112" s="934"/>
      <c r="U112" s="934"/>
      <c r="V112" s="934"/>
      <c r="W112" s="934"/>
      <c r="X112" s="933" t="s">
        <v>759</v>
      </c>
      <c r="Y112" s="934"/>
      <c r="Z112" s="934"/>
      <c r="AA112" s="934"/>
      <c r="AB112" s="934"/>
      <c r="AC112" s="934"/>
      <c r="AD112" s="934"/>
      <c r="AE112" s="933" t="s">
        <v>759</v>
      </c>
      <c r="AF112" s="934"/>
      <c r="AG112" s="934"/>
      <c r="AH112" s="934"/>
      <c r="AI112" s="934"/>
      <c r="AJ112" s="934"/>
      <c r="AK112" s="934"/>
      <c r="AL112" s="933" t="s">
        <v>759</v>
      </c>
      <c r="AM112" s="934"/>
      <c r="AN112" s="934"/>
      <c r="AO112" s="934"/>
      <c r="AP112" s="934"/>
      <c r="AQ112" s="934"/>
      <c r="AR112" s="934"/>
      <c r="AS112" s="464"/>
      <c r="AT112" s="464"/>
      <c r="AU112" s="464"/>
      <c r="AV112" s="464"/>
      <c r="AW112" s="464"/>
      <c r="AX112" s="464"/>
      <c r="AY112" s="465"/>
    </row>
    <row r="113" spans="2:51" ht="24.75" customHeight="1">
      <c r="B113" s="291"/>
      <c r="C113" s="292"/>
      <c r="D113" s="292"/>
      <c r="E113" s="292"/>
      <c r="F113" s="292"/>
      <c r="G113" s="293"/>
      <c r="H113" s="377"/>
      <c r="I113" s="378"/>
      <c r="J113" s="415" t="s">
        <v>26</v>
      </c>
      <c r="K113" s="416"/>
      <c r="L113" s="416"/>
      <c r="M113" s="416"/>
      <c r="N113" s="416"/>
      <c r="O113" s="416"/>
      <c r="P113" s="417"/>
      <c r="Q113" s="402">
        <v>212</v>
      </c>
      <c r="R113" s="402"/>
      <c r="S113" s="402"/>
      <c r="T113" s="402"/>
      <c r="U113" s="402"/>
      <c r="V113" s="402"/>
      <c r="W113" s="402"/>
      <c r="X113" s="402">
        <v>206</v>
      </c>
      <c r="Y113" s="402"/>
      <c r="Z113" s="402"/>
      <c r="AA113" s="402"/>
      <c r="AB113" s="402"/>
      <c r="AC113" s="402"/>
      <c r="AD113" s="402"/>
      <c r="AE113" s="402">
        <v>191</v>
      </c>
      <c r="AF113" s="402"/>
      <c r="AG113" s="402"/>
      <c r="AH113" s="402"/>
      <c r="AI113" s="402"/>
      <c r="AJ113" s="402"/>
      <c r="AK113" s="402"/>
      <c r="AL113" s="402">
        <v>152</v>
      </c>
      <c r="AM113" s="402"/>
      <c r="AN113" s="402"/>
      <c r="AO113" s="402"/>
      <c r="AP113" s="402"/>
      <c r="AQ113" s="402"/>
      <c r="AR113" s="402"/>
      <c r="AS113" s="402">
        <v>136</v>
      </c>
      <c r="AT113" s="402"/>
      <c r="AU113" s="402"/>
      <c r="AV113" s="402"/>
      <c r="AW113" s="402"/>
      <c r="AX113" s="402"/>
      <c r="AY113" s="402"/>
    </row>
    <row r="114" spans="2:51" ht="24.75" customHeight="1">
      <c r="B114" s="291"/>
      <c r="C114" s="292"/>
      <c r="D114" s="292"/>
      <c r="E114" s="292"/>
      <c r="F114" s="292"/>
      <c r="G114" s="293"/>
      <c r="H114" s="392" t="s">
        <v>9</v>
      </c>
      <c r="I114" s="393"/>
      <c r="J114" s="393"/>
      <c r="K114" s="393"/>
      <c r="L114" s="393"/>
      <c r="M114" s="393"/>
      <c r="N114" s="393"/>
      <c r="O114" s="393"/>
      <c r="P114" s="393"/>
      <c r="Q114" s="931">
        <v>198</v>
      </c>
      <c r="R114" s="931"/>
      <c r="S114" s="931"/>
      <c r="T114" s="931"/>
      <c r="U114" s="931"/>
      <c r="V114" s="931"/>
      <c r="W114" s="931"/>
      <c r="X114" s="931">
        <v>159</v>
      </c>
      <c r="Y114" s="931"/>
      <c r="Z114" s="931"/>
      <c r="AA114" s="931"/>
      <c r="AB114" s="931"/>
      <c r="AC114" s="931"/>
      <c r="AD114" s="931"/>
      <c r="AE114" s="931">
        <v>146</v>
      </c>
      <c r="AF114" s="931"/>
      <c r="AG114" s="931"/>
      <c r="AH114" s="931"/>
      <c r="AI114" s="931"/>
      <c r="AJ114" s="931"/>
      <c r="AK114" s="931"/>
      <c r="AL114" s="390"/>
      <c r="AM114" s="390"/>
      <c r="AN114" s="390"/>
      <c r="AO114" s="390"/>
      <c r="AP114" s="390"/>
      <c r="AQ114" s="390"/>
      <c r="AR114" s="390"/>
      <c r="AS114" s="390"/>
      <c r="AT114" s="390"/>
      <c r="AU114" s="390"/>
      <c r="AV114" s="390"/>
      <c r="AW114" s="390"/>
      <c r="AX114" s="390"/>
      <c r="AY114" s="391"/>
    </row>
    <row r="115" spans="2:51" ht="24.75" customHeight="1">
      <c r="B115" s="408"/>
      <c r="C115" s="409"/>
      <c r="D115" s="409"/>
      <c r="E115" s="409"/>
      <c r="F115" s="409"/>
      <c r="G115" s="410"/>
      <c r="H115" s="392" t="s">
        <v>10</v>
      </c>
      <c r="I115" s="393"/>
      <c r="J115" s="393"/>
      <c r="K115" s="393"/>
      <c r="L115" s="393"/>
      <c r="M115" s="393"/>
      <c r="N115" s="393"/>
      <c r="O115" s="393"/>
      <c r="P115" s="393"/>
      <c r="Q115" s="931">
        <v>93</v>
      </c>
      <c r="R115" s="931"/>
      <c r="S115" s="931"/>
      <c r="T115" s="931"/>
      <c r="U115" s="931"/>
      <c r="V115" s="931"/>
      <c r="W115" s="931"/>
      <c r="X115" s="931">
        <v>77</v>
      </c>
      <c r="Y115" s="931"/>
      <c r="Z115" s="931"/>
      <c r="AA115" s="931"/>
      <c r="AB115" s="931"/>
      <c r="AC115" s="931"/>
      <c r="AD115" s="931"/>
      <c r="AE115" s="931">
        <v>76</v>
      </c>
      <c r="AF115" s="931"/>
      <c r="AG115" s="931"/>
      <c r="AH115" s="931"/>
      <c r="AI115" s="931"/>
      <c r="AJ115" s="931"/>
      <c r="AK115" s="931"/>
      <c r="AL115" s="390"/>
      <c r="AM115" s="390"/>
      <c r="AN115" s="390"/>
      <c r="AO115" s="390"/>
      <c r="AP115" s="390"/>
      <c r="AQ115" s="390"/>
      <c r="AR115" s="390"/>
      <c r="AS115" s="390"/>
      <c r="AT115" s="390"/>
      <c r="AU115" s="390"/>
      <c r="AV115" s="390"/>
      <c r="AW115" s="390"/>
      <c r="AX115" s="390"/>
      <c r="AY115" s="391"/>
    </row>
    <row r="116" spans="2:51" ht="23.1" customHeight="1">
      <c r="B116" s="335" t="s">
        <v>99</v>
      </c>
      <c r="C116" s="336"/>
      <c r="D116" s="341" t="s">
        <v>23</v>
      </c>
      <c r="E116" s="342"/>
      <c r="F116" s="342"/>
      <c r="G116" s="342"/>
      <c r="H116" s="342"/>
      <c r="I116" s="342"/>
      <c r="J116" s="342"/>
      <c r="K116" s="342"/>
      <c r="L116" s="343"/>
      <c r="M116" s="344" t="s">
        <v>92</v>
      </c>
      <c r="N116" s="344"/>
      <c r="O116" s="344"/>
      <c r="P116" s="344"/>
      <c r="Q116" s="344"/>
      <c r="R116" s="344"/>
      <c r="S116" s="345" t="s">
        <v>91</v>
      </c>
      <c r="T116" s="345"/>
      <c r="U116" s="345"/>
      <c r="V116" s="345"/>
      <c r="W116" s="345"/>
      <c r="X116" s="345"/>
      <c r="Y116" s="346"/>
      <c r="Z116" s="342"/>
      <c r="AA116" s="342"/>
      <c r="AB116" s="342"/>
      <c r="AC116" s="342"/>
      <c r="AD116" s="342"/>
      <c r="AE116" s="342"/>
      <c r="AF116" s="342"/>
      <c r="AG116" s="342"/>
      <c r="AH116" s="342"/>
      <c r="AI116" s="342"/>
      <c r="AJ116" s="342"/>
      <c r="AK116" s="342"/>
      <c r="AL116" s="342"/>
      <c r="AM116" s="342"/>
      <c r="AN116" s="342"/>
      <c r="AO116" s="342"/>
      <c r="AP116" s="342"/>
      <c r="AQ116" s="342"/>
      <c r="AR116" s="342"/>
      <c r="AS116" s="342"/>
      <c r="AT116" s="342"/>
      <c r="AU116" s="342"/>
      <c r="AV116" s="342"/>
      <c r="AW116" s="342"/>
      <c r="AX116" s="342"/>
      <c r="AY116" s="347"/>
    </row>
    <row r="117" spans="2:51" ht="23.1" customHeight="1">
      <c r="B117" s="337"/>
      <c r="C117" s="338"/>
      <c r="D117" s="2293" t="s">
        <v>782</v>
      </c>
      <c r="E117" s="2294"/>
      <c r="F117" s="2294"/>
      <c r="G117" s="2294"/>
      <c r="H117" s="2294"/>
      <c r="I117" s="2294"/>
      <c r="J117" s="2294"/>
      <c r="K117" s="2294"/>
      <c r="L117" s="2295"/>
      <c r="M117" s="927">
        <v>151</v>
      </c>
      <c r="N117" s="928"/>
      <c r="O117" s="928"/>
      <c r="P117" s="928"/>
      <c r="Q117" s="928"/>
      <c r="R117" s="929"/>
      <c r="S117" s="354">
        <v>136</v>
      </c>
      <c r="T117" s="354"/>
      <c r="U117" s="354"/>
      <c r="V117" s="354"/>
      <c r="W117" s="354"/>
      <c r="X117" s="354"/>
      <c r="Y117" s="355"/>
      <c r="Z117" s="356"/>
      <c r="AA117" s="356"/>
      <c r="AB117" s="356"/>
      <c r="AC117" s="356"/>
      <c r="AD117" s="356"/>
      <c r="AE117" s="356"/>
      <c r="AF117" s="356"/>
      <c r="AG117" s="356"/>
      <c r="AH117" s="356"/>
      <c r="AI117" s="356"/>
      <c r="AJ117" s="356"/>
      <c r="AK117" s="356"/>
      <c r="AL117" s="356"/>
      <c r="AM117" s="356"/>
      <c r="AN117" s="356"/>
      <c r="AO117" s="356"/>
      <c r="AP117" s="356"/>
      <c r="AQ117" s="356"/>
      <c r="AR117" s="356"/>
      <c r="AS117" s="356"/>
      <c r="AT117" s="356"/>
      <c r="AU117" s="356"/>
      <c r="AV117" s="356"/>
      <c r="AW117" s="356"/>
      <c r="AX117" s="356"/>
      <c r="AY117" s="357"/>
    </row>
    <row r="118" spans="2:51" ht="23.1" customHeight="1">
      <c r="B118" s="337"/>
      <c r="C118" s="338"/>
      <c r="D118" s="321"/>
      <c r="E118" s="322"/>
      <c r="F118" s="322"/>
      <c r="G118" s="322"/>
      <c r="H118" s="322"/>
      <c r="I118" s="322"/>
      <c r="J118" s="322"/>
      <c r="K118" s="322"/>
      <c r="L118" s="323"/>
      <c r="M118" s="324"/>
      <c r="N118" s="324"/>
      <c r="O118" s="324"/>
      <c r="P118" s="324"/>
      <c r="Q118" s="324"/>
      <c r="R118" s="324"/>
      <c r="S118" s="324"/>
      <c r="T118" s="324"/>
      <c r="U118" s="324"/>
      <c r="V118" s="324"/>
      <c r="W118" s="324"/>
      <c r="X118" s="324"/>
      <c r="Y118" s="325"/>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7"/>
    </row>
    <row r="119" spans="2:51" ht="23.1" customHeight="1">
      <c r="B119" s="337"/>
      <c r="C119" s="338"/>
      <c r="D119" s="321"/>
      <c r="E119" s="322"/>
      <c r="F119" s="322"/>
      <c r="G119" s="322"/>
      <c r="H119" s="322"/>
      <c r="I119" s="322"/>
      <c r="J119" s="322"/>
      <c r="K119" s="322"/>
      <c r="L119" s="323"/>
      <c r="M119" s="324"/>
      <c r="N119" s="324"/>
      <c r="O119" s="324"/>
      <c r="P119" s="324"/>
      <c r="Q119" s="324"/>
      <c r="R119" s="324"/>
      <c r="S119" s="324"/>
      <c r="T119" s="324"/>
      <c r="U119" s="324"/>
      <c r="V119" s="324"/>
      <c r="W119" s="324"/>
      <c r="X119" s="324"/>
      <c r="Y119" s="325"/>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7"/>
    </row>
    <row r="120" spans="2:51" ht="23.1" customHeight="1">
      <c r="B120" s="337"/>
      <c r="C120" s="338"/>
      <c r="D120" s="321"/>
      <c r="E120" s="322"/>
      <c r="F120" s="322"/>
      <c r="G120" s="322"/>
      <c r="H120" s="322"/>
      <c r="I120" s="322"/>
      <c r="J120" s="322"/>
      <c r="K120" s="322"/>
      <c r="L120" s="323"/>
      <c r="M120" s="324"/>
      <c r="N120" s="324"/>
      <c r="O120" s="324"/>
      <c r="P120" s="324"/>
      <c r="Q120" s="324"/>
      <c r="R120" s="324"/>
      <c r="S120" s="324"/>
      <c r="T120" s="324"/>
      <c r="U120" s="324"/>
      <c r="V120" s="324"/>
      <c r="W120" s="324"/>
      <c r="X120" s="324"/>
      <c r="Y120" s="325"/>
      <c r="Z120" s="326"/>
      <c r="AA120" s="326"/>
      <c r="AB120" s="326"/>
      <c r="AC120" s="326"/>
      <c r="AD120" s="326"/>
      <c r="AE120" s="326"/>
      <c r="AF120" s="326"/>
      <c r="AG120" s="326"/>
      <c r="AH120" s="326"/>
      <c r="AI120" s="326"/>
      <c r="AJ120" s="326"/>
      <c r="AK120" s="326"/>
      <c r="AL120" s="326"/>
      <c r="AM120" s="326"/>
      <c r="AN120" s="326"/>
      <c r="AO120" s="326"/>
      <c r="AP120" s="326"/>
      <c r="AQ120" s="326"/>
      <c r="AR120" s="326"/>
      <c r="AS120" s="326"/>
      <c r="AT120" s="326"/>
      <c r="AU120" s="326"/>
      <c r="AV120" s="326"/>
      <c r="AW120" s="326"/>
      <c r="AX120" s="326"/>
      <c r="AY120" s="327"/>
    </row>
    <row r="121" spans="2:51" ht="23.1" customHeight="1">
      <c r="B121" s="337"/>
      <c r="C121" s="338"/>
      <c r="D121" s="321"/>
      <c r="E121" s="322"/>
      <c r="F121" s="322"/>
      <c r="G121" s="322"/>
      <c r="H121" s="322"/>
      <c r="I121" s="322"/>
      <c r="J121" s="322"/>
      <c r="K121" s="322"/>
      <c r="L121" s="323"/>
      <c r="M121" s="324"/>
      <c r="N121" s="324"/>
      <c r="O121" s="324"/>
      <c r="P121" s="324"/>
      <c r="Q121" s="324"/>
      <c r="R121" s="324"/>
      <c r="S121" s="324"/>
      <c r="T121" s="324"/>
      <c r="U121" s="324"/>
      <c r="V121" s="324"/>
      <c r="W121" s="324"/>
      <c r="X121" s="324"/>
      <c r="Y121" s="325"/>
      <c r="Z121" s="326"/>
      <c r="AA121" s="326"/>
      <c r="AB121" s="326"/>
      <c r="AC121" s="326"/>
      <c r="AD121" s="326"/>
      <c r="AE121" s="326"/>
      <c r="AF121" s="326"/>
      <c r="AG121" s="326"/>
      <c r="AH121" s="326"/>
      <c r="AI121" s="326"/>
      <c r="AJ121" s="326"/>
      <c r="AK121" s="326"/>
      <c r="AL121" s="326"/>
      <c r="AM121" s="326"/>
      <c r="AN121" s="326"/>
      <c r="AO121" s="326"/>
      <c r="AP121" s="326"/>
      <c r="AQ121" s="326"/>
      <c r="AR121" s="326"/>
      <c r="AS121" s="326"/>
      <c r="AT121" s="326"/>
      <c r="AU121" s="326"/>
      <c r="AV121" s="326"/>
      <c r="AW121" s="326"/>
      <c r="AX121" s="326"/>
      <c r="AY121" s="327"/>
    </row>
    <row r="122" spans="2:51" ht="23.1" customHeight="1">
      <c r="B122" s="337"/>
      <c r="C122" s="338"/>
      <c r="D122" s="321"/>
      <c r="E122" s="322"/>
      <c r="F122" s="322"/>
      <c r="G122" s="322"/>
      <c r="H122" s="322"/>
      <c r="I122" s="322"/>
      <c r="J122" s="322"/>
      <c r="K122" s="322"/>
      <c r="L122" s="323"/>
      <c r="M122" s="324"/>
      <c r="N122" s="324"/>
      <c r="O122" s="324"/>
      <c r="P122" s="324"/>
      <c r="Q122" s="324"/>
      <c r="R122" s="324"/>
      <c r="S122" s="324"/>
      <c r="T122" s="324"/>
      <c r="U122" s="324"/>
      <c r="V122" s="324"/>
      <c r="W122" s="324"/>
      <c r="X122" s="324"/>
      <c r="Y122" s="325"/>
      <c r="Z122" s="326"/>
      <c r="AA122" s="326"/>
      <c r="AB122" s="326"/>
      <c r="AC122" s="326"/>
      <c r="AD122" s="326"/>
      <c r="AE122" s="326"/>
      <c r="AF122" s="326"/>
      <c r="AG122" s="326"/>
      <c r="AH122" s="326"/>
      <c r="AI122" s="326"/>
      <c r="AJ122" s="326"/>
      <c r="AK122" s="326"/>
      <c r="AL122" s="326"/>
      <c r="AM122" s="326"/>
      <c r="AN122" s="326"/>
      <c r="AO122" s="326"/>
      <c r="AP122" s="326"/>
      <c r="AQ122" s="326"/>
      <c r="AR122" s="326"/>
      <c r="AS122" s="326"/>
      <c r="AT122" s="326"/>
      <c r="AU122" s="326"/>
      <c r="AV122" s="326"/>
      <c r="AW122" s="326"/>
      <c r="AX122" s="326"/>
      <c r="AY122" s="327"/>
    </row>
    <row r="123" spans="2:51" ht="23.1" customHeight="1">
      <c r="B123" s="337"/>
      <c r="C123" s="338"/>
      <c r="D123" s="328"/>
      <c r="E123" s="329"/>
      <c r="F123" s="329"/>
      <c r="G123" s="329"/>
      <c r="H123" s="329"/>
      <c r="I123" s="329"/>
      <c r="J123" s="329"/>
      <c r="K123" s="329"/>
      <c r="L123" s="330"/>
      <c r="M123" s="331"/>
      <c r="N123" s="331"/>
      <c r="O123" s="331"/>
      <c r="P123" s="331"/>
      <c r="Q123" s="331"/>
      <c r="R123" s="331"/>
      <c r="S123" s="331"/>
      <c r="T123" s="331"/>
      <c r="U123" s="331"/>
      <c r="V123" s="331"/>
      <c r="W123" s="331"/>
      <c r="X123" s="331"/>
      <c r="Y123" s="325"/>
      <c r="Z123" s="326"/>
      <c r="AA123" s="326"/>
      <c r="AB123" s="326"/>
      <c r="AC123" s="326"/>
      <c r="AD123" s="326"/>
      <c r="AE123" s="326"/>
      <c r="AF123" s="326"/>
      <c r="AG123" s="326"/>
      <c r="AH123" s="326"/>
      <c r="AI123" s="326"/>
      <c r="AJ123" s="326"/>
      <c r="AK123" s="326"/>
      <c r="AL123" s="326"/>
      <c r="AM123" s="326"/>
      <c r="AN123" s="326"/>
      <c r="AO123" s="326"/>
      <c r="AP123" s="326"/>
      <c r="AQ123" s="326"/>
      <c r="AR123" s="326"/>
      <c r="AS123" s="326"/>
      <c r="AT123" s="326"/>
      <c r="AU123" s="326"/>
      <c r="AV123" s="326"/>
      <c r="AW123" s="326"/>
      <c r="AX123" s="326"/>
      <c r="AY123" s="327"/>
    </row>
    <row r="124" spans="2:51" ht="23.1" customHeight="1">
      <c r="B124" s="339"/>
      <c r="C124" s="340"/>
      <c r="D124" s="361" t="s">
        <v>26</v>
      </c>
      <c r="E124" s="362"/>
      <c r="F124" s="362"/>
      <c r="G124" s="362"/>
      <c r="H124" s="362"/>
      <c r="I124" s="362"/>
      <c r="J124" s="362"/>
      <c r="K124" s="362"/>
      <c r="L124" s="363"/>
      <c r="M124" s="923">
        <v>151</v>
      </c>
      <c r="N124" s="923"/>
      <c r="O124" s="923"/>
      <c r="P124" s="923"/>
      <c r="Q124" s="923"/>
      <c r="R124" s="923"/>
      <c r="S124" s="923">
        <v>136</v>
      </c>
      <c r="T124" s="923"/>
      <c r="U124" s="923"/>
      <c r="V124" s="923"/>
      <c r="W124" s="923"/>
      <c r="X124" s="923"/>
      <c r="Y124" s="367"/>
      <c r="Z124" s="368"/>
      <c r="AA124" s="368"/>
      <c r="AB124" s="368"/>
      <c r="AC124" s="368"/>
      <c r="AD124" s="368"/>
      <c r="AE124" s="368"/>
      <c r="AF124" s="368"/>
      <c r="AG124" s="368"/>
      <c r="AH124" s="368"/>
      <c r="AI124" s="368"/>
      <c r="AJ124" s="368"/>
      <c r="AK124" s="368"/>
      <c r="AL124" s="368"/>
      <c r="AM124" s="368"/>
      <c r="AN124" s="368"/>
      <c r="AO124" s="368"/>
      <c r="AP124" s="368"/>
      <c r="AQ124" s="368"/>
      <c r="AR124" s="368"/>
      <c r="AS124" s="368"/>
      <c r="AT124" s="368"/>
      <c r="AU124" s="368"/>
      <c r="AV124" s="368"/>
      <c r="AW124" s="368"/>
      <c r="AX124" s="368"/>
      <c r="AY124" s="369"/>
    </row>
    <row r="125" spans="2:51" ht="24.75" hidden="1" customHeight="1">
      <c r="B125" s="25"/>
      <c r="C125" s="25"/>
      <c r="D125" s="25"/>
      <c r="E125" s="25"/>
      <c r="F125" s="25"/>
      <c r="G125" s="25"/>
      <c r="H125" s="30"/>
      <c r="I125" s="30"/>
      <c r="J125" s="30"/>
      <c r="K125" s="30"/>
      <c r="L125" s="30"/>
      <c r="M125" s="30"/>
      <c r="N125" s="30"/>
      <c r="O125" s="30"/>
      <c r="P125" s="30"/>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row>
    <row r="126" spans="2:51" ht="21" hidden="1" customHeight="1">
      <c r="B126" s="468" t="s">
        <v>113</v>
      </c>
      <c r="C126" s="469"/>
      <c r="D126" s="469"/>
      <c r="E126" s="469"/>
      <c r="F126" s="469"/>
      <c r="G126" s="469"/>
      <c r="H126" s="916"/>
      <c r="I126" s="917"/>
      <c r="J126" s="917"/>
      <c r="K126" s="917"/>
      <c r="L126" s="917"/>
      <c r="M126" s="917"/>
      <c r="N126" s="917"/>
      <c r="O126" s="917"/>
      <c r="P126" s="917"/>
      <c r="Q126" s="917"/>
      <c r="R126" s="917"/>
      <c r="S126" s="917"/>
      <c r="T126" s="917"/>
      <c r="U126" s="917"/>
      <c r="V126" s="917"/>
      <c r="W126" s="917"/>
      <c r="X126" s="917"/>
      <c r="Y126" s="917"/>
      <c r="Z126" s="472" t="s">
        <v>777</v>
      </c>
      <c r="AA126" s="473"/>
      <c r="AB126" s="473"/>
      <c r="AC126" s="473"/>
      <c r="AD126" s="473"/>
      <c r="AE126" s="474"/>
      <c r="AF126" s="476"/>
      <c r="AG126" s="476"/>
      <c r="AH126" s="476"/>
      <c r="AI126" s="476"/>
      <c r="AJ126" s="476"/>
      <c r="AK126" s="476"/>
      <c r="AL126" s="476"/>
      <c r="AM126" s="476"/>
      <c r="AN126" s="476"/>
      <c r="AO126" s="476"/>
      <c r="AP126" s="476"/>
      <c r="AQ126" s="477"/>
      <c r="AR126" s="478" t="s">
        <v>1</v>
      </c>
      <c r="AS126" s="475"/>
      <c r="AT126" s="475"/>
      <c r="AU126" s="475"/>
      <c r="AV126" s="475"/>
      <c r="AW126" s="475"/>
      <c r="AX126" s="475"/>
      <c r="AY126" s="479"/>
    </row>
    <row r="127" spans="2:51" ht="28.15" hidden="1" customHeight="1">
      <c r="B127" s="442" t="s">
        <v>59</v>
      </c>
      <c r="C127" s="443"/>
      <c r="D127" s="443"/>
      <c r="E127" s="443"/>
      <c r="F127" s="443"/>
      <c r="G127" s="444"/>
      <c r="H127" s="445"/>
      <c r="I127" s="446"/>
      <c r="J127" s="446"/>
      <c r="K127" s="446"/>
      <c r="L127" s="446"/>
      <c r="M127" s="446"/>
      <c r="N127" s="446"/>
      <c r="O127" s="446"/>
      <c r="P127" s="446"/>
      <c r="Q127" s="446"/>
      <c r="R127" s="446"/>
      <c r="S127" s="446"/>
      <c r="T127" s="446"/>
      <c r="U127" s="446"/>
      <c r="V127" s="446"/>
      <c r="W127" s="447"/>
      <c r="X127" s="447"/>
      <c r="Y127" s="447"/>
      <c r="Z127" s="448" t="s">
        <v>2</v>
      </c>
      <c r="AA127" s="449"/>
      <c r="AB127" s="449"/>
      <c r="AC127" s="449"/>
      <c r="AD127" s="449"/>
      <c r="AE127" s="450"/>
      <c r="AF127" s="449"/>
      <c r="AG127" s="449"/>
      <c r="AH127" s="449"/>
      <c r="AI127" s="449"/>
      <c r="AJ127" s="449"/>
      <c r="AK127" s="449"/>
      <c r="AL127" s="449"/>
      <c r="AM127" s="449"/>
      <c r="AN127" s="449"/>
      <c r="AO127" s="449"/>
      <c r="AP127" s="449"/>
      <c r="AQ127" s="450"/>
      <c r="AR127" s="451"/>
      <c r="AS127" s="452"/>
      <c r="AT127" s="452"/>
      <c r="AU127" s="452"/>
      <c r="AV127" s="452"/>
      <c r="AW127" s="452"/>
      <c r="AX127" s="452"/>
      <c r="AY127" s="453"/>
    </row>
    <row r="128" spans="2:51" ht="30.75" hidden="1" customHeight="1">
      <c r="B128" s="454" t="s">
        <v>3</v>
      </c>
      <c r="C128" s="455"/>
      <c r="D128" s="455"/>
      <c r="E128" s="455"/>
      <c r="F128" s="455"/>
      <c r="G128" s="455"/>
      <c r="H128" s="456"/>
      <c r="I128" s="447"/>
      <c r="J128" s="447"/>
      <c r="K128" s="447"/>
      <c r="L128" s="447"/>
      <c r="M128" s="447"/>
      <c r="N128" s="447"/>
      <c r="O128" s="447"/>
      <c r="P128" s="447"/>
      <c r="Q128" s="447"/>
      <c r="R128" s="447"/>
      <c r="S128" s="447"/>
      <c r="T128" s="447"/>
      <c r="U128" s="447"/>
      <c r="V128" s="447"/>
      <c r="W128" s="447"/>
      <c r="X128" s="447"/>
      <c r="Y128" s="447"/>
      <c r="Z128" s="457" t="s">
        <v>76</v>
      </c>
      <c r="AA128" s="458"/>
      <c r="AB128" s="458"/>
      <c r="AC128" s="458"/>
      <c r="AD128" s="458"/>
      <c r="AE128" s="459"/>
      <c r="AF128" s="941"/>
      <c r="AG128" s="941"/>
      <c r="AH128" s="941"/>
      <c r="AI128" s="941"/>
      <c r="AJ128" s="941"/>
      <c r="AK128" s="941"/>
      <c r="AL128" s="941"/>
      <c r="AM128" s="941"/>
      <c r="AN128" s="941"/>
      <c r="AO128" s="941"/>
      <c r="AP128" s="941"/>
      <c r="AQ128" s="941"/>
      <c r="AR128" s="267"/>
      <c r="AS128" s="267"/>
      <c r="AT128" s="267"/>
      <c r="AU128" s="267"/>
      <c r="AV128" s="267"/>
      <c r="AW128" s="267"/>
      <c r="AX128" s="267"/>
      <c r="AY128" s="942"/>
    </row>
    <row r="129" spans="2:51" ht="18" hidden="1" customHeight="1">
      <c r="B129" s="418" t="s">
        <v>37</v>
      </c>
      <c r="C129" s="419"/>
      <c r="D129" s="419"/>
      <c r="E129" s="419"/>
      <c r="F129" s="419"/>
      <c r="G129" s="419"/>
      <c r="H129" s="2939"/>
      <c r="I129" s="936"/>
      <c r="J129" s="936"/>
      <c r="K129" s="936"/>
      <c r="L129" s="936"/>
      <c r="M129" s="936"/>
      <c r="N129" s="936"/>
      <c r="O129" s="936"/>
      <c r="P129" s="936"/>
      <c r="Q129" s="936"/>
      <c r="R129" s="936"/>
      <c r="S129" s="936"/>
      <c r="T129" s="936"/>
      <c r="U129" s="936"/>
      <c r="V129" s="936"/>
      <c r="W129" s="937"/>
      <c r="X129" s="937"/>
      <c r="Y129" s="937"/>
      <c r="Z129" s="428" t="s">
        <v>715</v>
      </c>
      <c r="AA129" s="267"/>
      <c r="AB129" s="267"/>
      <c r="AC129" s="267"/>
      <c r="AD129" s="267"/>
      <c r="AE129" s="429"/>
      <c r="AF129" s="431"/>
      <c r="AG129" s="432"/>
      <c r="AH129" s="432"/>
      <c r="AI129" s="432"/>
      <c r="AJ129" s="432"/>
      <c r="AK129" s="432"/>
      <c r="AL129" s="432"/>
      <c r="AM129" s="432"/>
      <c r="AN129" s="432"/>
      <c r="AO129" s="432"/>
      <c r="AP129" s="432"/>
      <c r="AQ129" s="432"/>
      <c r="AR129" s="432"/>
      <c r="AS129" s="432"/>
      <c r="AT129" s="432"/>
      <c r="AU129" s="432"/>
      <c r="AV129" s="432"/>
      <c r="AW129" s="432"/>
      <c r="AX129" s="432"/>
      <c r="AY129" s="433"/>
    </row>
    <row r="130" spans="2:51" ht="24" hidden="1" customHeight="1">
      <c r="B130" s="420"/>
      <c r="C130" s="421"/>
      <c r="D130" s="421"/>
      <c r="E130" s="421"/>
      <c r="F130" s="421"/>
      <c r="G130" s="421"/>
      <c r="H130" s="938"/>
      <c r="I130" s="939"/>
      <c r="J130" s="939"/>
      <c r="K130" s="939"/>
      <c r="L130" s="939"/>
      <c r="M130" s="939"/>
      <c r="N130" s="939"/>
      <c r="O130" s="939"/>
      <c r="P130" s="939"/>
      <c r="Q130" s="939"/>
      <c r="R130" s="939"/>
      <c r="S130" s="939"/>
      <c r="T130" s="939"/>
      <c r="U130" s="939"/>
      <c r="V130" s="939"/>
      <c r="W130" s="940"/>
      <c r="X130" s="940"/>
      <c r="Y130" s="940"/>
      <c r="Z130" s="430"/>
      <c r="AA130" s="267"/>
      <c r="AB130" s="267"/>
      <c r="AC130" s="267"/>
      <c r="AD130" s="267"/>
      <c r="AE130" s="429"/>
      <c r="AF130" s="434"/>
      <c r="AG130" s="434"/>
      <c r="AH130" s="434"/>
      <c r="AI130" s="434"/>
      <c r="AJ130" s="434"/>
      <c r="AK130" s="434"/>
      <c r="AL130" s="434"/>
      <c r="AM130" s="434"/>
      <c r="AN130" s="434"/>
      <c r="AO130" s="434"/>
      <c r="AP130" s="434"/>
      <c r="AQ130" s="434"/>
      <c r="AR130" s="434"/>
      <c r="AS130" s="434"/>
      <c r="AT130" s="434"/>
      <c r="AU130" s="434"/>
      <c r="AV130" s="434"/>
      <c r="AW130" s="434"/>
      <c r="AX130" s="434"/>
      <c r="AY130" s="435"/>
    </row>
    <row r="131" spans="2:51" ht="29.25" hidden="1" customHeight="1">
      <c r="B131" s="436" t="s">
        <v>4</v>
      </c>
      <c r="C131" s="437"/>
      <c r="D131" s="437"/>
      <c r="E131" s="437"/>
      <c r="F131" s="437"/>
      <c r="G131" s="438"/>
      <c r="H131" s="439" t="s">
        <v>718</v>
      </c>
      <c r="I131" s="440"/>
      <c r="J131" s="440"/>
      <c r="K131" s="440"/>
      <c r="L131" s="440"/>
      <c r="M131" s="440"/>
      <c r="N131" s="440"/>
      <c r="O131" s="440"/>
      <c r="P131" s="440"/>
      <c r="Q131" s="440"/>
      <c r="R131" s="440"/>
      <c r="S131" s="440"/>
      <c r="T131" s="440"/>
      <c r="U131" s="440"/>
      <c r="V131" s="440"/>
      <c r="W131" s="440"/>
      <c r="X131" s="440"/>
      <c r="Y131" s="440"/>
      <c r="Z131" s="440"/>
      <c r="AA131" s="440"/>
      <c r="AB131" s="440"/>
      <c r="AC131" s="440"/>
      <c r="AD131" s="440"/>
      <c r="AE131" s="440"/>
      <c r="AF131" s="440"/>
      <c r="AG131" s="440"/>
      <c r="AH131" s="440"/>
      <c r="AI131" s="440"/>
      <c r="AJ131" s="440"/>
      <c r="AK131" s="440"/>
      <c r="AL131" s="440"/>
      <c r="AM131" s="440"/>
      <c r="AN131" s="440"/>
      <c r="AO131" s="440"/>
      <c r="AP131" s="440"/>
      <c r="AQ131" s="440"/>
      <c r="AR131" s="440"/>
      <c r="AS131" s="440"/>
      <c r="AT131" s="440"/>
      <c r="AU131" s="440"/>
      <c r="AV131" s="440"/>
      <c r="AW131" s="440"/>
      <c r="AX131" s="440"/>
      <c r="AY131" s="441"/>
    </row>
    <row r="132" spans="2:51" ht="21" hidden="1" customHeight="1">
      <c r="B132" s="405" t="s">
        <v>39</v>
      </c>
      <c r="C132" s="406"/>
      <c r="D132" s="406"/>
      <c r="E132" s="406"/>
      <c r="F132" s="406"/>
      <c r="G132" s="407"/>
      <c r="H132" s="411"/>
      <c r="I132" s="412"/>
      <c r="J132" s="412"/>
      <c r="K132" s="412"/>
      <c r="L132" s="412"/>
      <c r="M132" s="412"/>
      <c r="N132" s="412"/>
      <c r="O132" s="412"/>
      <c r="P132" s="412"/>
      <c r="Q132" s="370" t="s">
        <v>86</v>
      </c>
      <c r="R132" s="371"/>
      <c r="S132" s="371"/>
      <c r="T132" s="371"/>
      <c r="U132" s="371"/>
      <c r="V132" s="371"/>
      <c r="W132" s="413"/>
      <c r="X132" s="370" t="s">
        <v>87</v>
      </c>
      <c r="Y132" s="371"/>
      <c r="Z132" s="371"/>
      <c r="AA132" s="371"/>
      <c r="AB132" s="371"/>
      <c r="AC132" s="371"/>
      <c r="AD132" s="413"/>
      <c r="AE132" s="370" t="s">
        <v>88</v>
      </c>
      <c r="AF132" s="371"/>
      <c r="AG132" s="371"/>
      <c r="AH132" s="371"/>
      <c r="AI132" s="371"/>
      <c r="AJ132" s="371"/>
      <c r="AK132" s="413"/>
      <c r="AL132" s="370" t="s">
        <v>90</v>
      </c>
      <c r="AM132" s="371"/>
      <c r="AN132" s="371"/>
      <c r="AO132" s="371"/>
      <c r="AP132" s="371"/>
      <c r="AQ132" s="371"/>
      <c r="AR132" s="413"/>
      <c r="AS132" s="370" t="s">
        <v>91</v>
      </c>
      <c r="AT132" s="371"/>
      <c r="AU132" s="371"/>
      <c r="AV132" s="371"/>
      <c r="AW132" s="371"/>
      <c r="AX132" s="371"/>
      <c r="AY132" s="372"/>
    </row>
    <row r="133" spans="2:51" ht="21" hidden="1" customHeight="1">
      <c r="B133" s="291"/>
      <c r="C133" s="292"/>
      <c r="D133" s="292"/>
      <c r="E133" s="292"/>
      <c r="F133" s="292"/>
      <c r="G133" s="293"/>
      <c r="H133" s="373" t="s">
        <v>5</v>
      </c>
      <c r="I133" s="374"/>
      <c r="J133" s="379" t="s">
        <v>6</v>
      </c>
      <c r="K133" s="380"/>
      <c r="L133" s="380"/>
      <c r="M133" s="380"/>
      <c r="N133" s="380"/>
      <c r="O133" s="380"/>
      <c r="P133" s="381"/>
      <c r="Q133" s="384"/>
      <c r="R133" s="384"/>
      <c r="S133" s="384"/>
      <c r="T133" s="384"/>
      <c r="U133" s="384"/>
      <c r="V133" s="384"/>
      <c r="W133" s="384"/>
      <c r="X133" s="384"/>
      <c r="Y133" s="384"/>
      <c r="Z133" s="384"/>
      <c r="AA133" s="384"/>
      <c r="AB133" s="384"/>
      <c r="AC133" s="384"/>
      <c r="AD133" s="384"/>
      <c r="AE133" s="384"/>
      <c r="AF133" s="384"/>
      <c r="AG133" s="384"/>
      <c r="AH133" s="384"/>
      <c r="AI133" s="384"/>
      <c r="AJ133" s="384"/>
      <c r="AK133" s="384"/>
      <c r="AL133" s="384"/>
      <c r="AM133" s="384"/>
      <c r="AN133" s="384"/>
      <c r="AO133" s="384"/>
      <c r="AP133" s="384"/>
      <c r="AQ133" s="384"/>
      <c r="AR133" s="384"/>
      <c r="AS133" s="384"/>
      <c r="AT133" s="384"/>
      <c r="AU133" s="384"/>
      <c r="AV133" s="384"/>
      <c r="AW133" s="384"/>
      <c r="AX133" s="384"/>
      <c r="AY133" s="385"/>
    </row>
    <row r="134" spans="2:51" ht="21" hidden="1" customHeight="1">
      <c r="B134" s="291"/>
      <c r="C134" s="292"/>
      <c r="D134" s="292"/>
      <c r="E134" s="292"/>
      <c r="F134" s="292"/>
      <c r="G134" s="293"/>
      <c r="H134" s="375"/>
      <c r="I134" s="376"/>
      <c r="J134" s="386" t="s">
        <v>7</v>
      </c>
      <c r="K134" s="387"/>
      <c r="L134" s="387"/>
      <c r="M134" s="387"/>
      <c r="N134" s="387"/>
      <c r="O134" s="387"/>
      <c r="P134" s="388"/>
      <c r="Q134" s="934"/>
      <c r="R134" s="934"/>
      <c r="S134" s="934"/>
      <c r="T134" s="934"/>
      <c r="U134" s="934"/>
      <c r="V134" s="934"/>
      <c r="W134" s="934"/>
      <c r="X134" s="934"/>
      <c r="Y134" s="934"/>
      <c r="Z134" s="934"/>
      <c r="AA134" s="934"/>
      <c r="AB134" s="934"/>
      <c r="AC134" s="934"/>
      <c r="AD134" s="934"/>
      <c r="AE134" s="934"/>
      <c r="AF134" s="934"/>
      <c r="AG134" s="934"/>
      <c r="AH134" s="934"/>
      <c r="AI134" s="934"/>
      <c r="AJ134" s="934"/>
      <c r="AK134" s="934"/>
      <c r="AL134" s="934"/>
      <c r="AM134" s="934"/>
      <c r="AN134" s="934"/>
      <c r="AO134" s="934"/>
      <c r="AP134" s="934"/>
      <c r="AQ134" s="934"/>
      <c r="AR134" s="934"/>
      <c r="AS134" s="464"/>
      <c r="AT134" s="464"/>
      <c r="AU134" s="464"/>
      <c r="AV134" s="464"/>
      <c r="AW134" s="464"/>
      <c r="AX134" s="464"/>
      <c r="AY134" s="465"/>
    </row>
    <row r="135" spans="2:51" ht="24.75" hidden="1" customHeight="1">
      <c r="B135" s="291"/>
      <c r="C135" s="292"/>
      <c r="D135" s="292"/>
      <c r="E135" s="292"/>
      <c r="F135" s="292"/>
      <c r="G135" s="293"/>
      <c r="H135" s="375"/>
      <c r="I135" s="376"/>
      <c r="J135" s="386" t="s">
        <v>8</v>
      </c>
      <c r="K135" s="387"/>
      <c r="L135" s="387"/>
      <c r="M135" s="387"/>
      <c r="N135" s="387"/>
      <c r="O135" s="387"/>
      <c r="P135" s="388"/>
      <c r="Q135" s="934"/>
      <c r="R135" s="934"/>
      <c r="S135" s="934"/>
      <c r="T135" s="934"/>
      <c r="U135" s="934"/>
      <c r="V135" s="934"/>
      <c r="W135" s="934"/>
      <c r="X135" s="934"/>
      <c r="Y135" s="934"/>
      <c r="Z135" s="934"/>
      <c r="AA135" s="934"/>
      <c r="AB135" s="934"/>
      <c r="AC135" s="934"/>
      <c r="AD135" s="934"/>
      <c r="AE135" s="934"/>
      <c r="AF135" s="934"/>
      <c r="AG135" s="934"/>
      <c r="AH135" s="934"/>
      <c r="AI135" s="934"/>
      <c r="AJ135" s="934"/>
      <c r="AK135" s="934"/>
      <c r="AL135" s="934"/>
      <c r="AM135" s="934"/>
      <c r="AN135" s="934"/>
      <c r="AO135" s="934"/>
      <c r="AP135" s="934"/>
      <c r="AQ135" s="934"/>
      <c r="AR135" s="934"/>
      <c r="AS135" s="464"/>
      <c r="AT135" s="464"/>
      <c r="AU135" s="464"/>
      <c r="AV135" s="464"/>
      <c r="AW135" s="464"/>
      <c r="AX135" s="464"/>
      <c r="AY135" s="465"/>
    </row>
    <row r="136" spans="2:51" ht="24.75" hidden="1" customHeight="1">
      <c r="B136" s="291"/>
      <c r="C136" s="292"/>
      <c r="D136" s="292"/>
      <c r="E136" s="292"/>
      <c r="F136" s="292"/>
      <c r="G136" s="293"/>
      <c r="H136" s="377"/>
      <c r="I136" s="378"/>
      <c r="J136" s="415" t="s">
        <v>26</v>
      </c>
      <c r="K136" s="416"/>
      <c r="L136" s="416"/>
      <c r="M136" s="416"/>
      <c r="N136" s="416"/>
      <c r="O136" s="416"/>
      <c r="P136" s="417"/>
      <c r="Q136" s="402"/>
      <c r="R136" s="402"/>
      <c r="S136" s="402"/>
      <c r="T136" s="402"/>
      <c r="U136" s="402"/>
      <c r="V136" s="402"/>
      <c r="W136" s="402"/>
      <c r="X136" s="402"/>
      <c r="Y136" s="402"/>
      <c r="Z136" s="402"/>
      <c r="AA136" s="402"/>
      <c r="AB136" s="402"/>
      <c r="AC136" s="402"/>
      <c r="AD136" s="402"/>
      <c r="AE136" s="402"/>
      <c r="AF136" s="402"/>
      <c r="AG136" s="402"/>
      <c r="AH136" s="402"/>
      <c r="AI136" s="402"/>
      <c r="AJ136" s="402"/>
      <c r="AK136" s="402"/>
      <c r="AL136" s="402"/>
      <c r="AM136" s="402"/>
      <c r="AN136" s="402"/>
      <c r="AO136" s="402"/>
      <c r="AP136" s="402"/>
      <c r="AQ136" s="402"/>
      <c r="AR136" s="402"/>
      <c r="AS136" s="402"/>
      <c r="AT136" s="402"/>
      <c r="AU136" s="402"/>
      <c r="AV136" s="402"/>
      <c r="AW136" s="402"/>
      <c r="AX136" s="402"/>
      <c r="AY136" s="402"/>
    </row>
    <row r="137" spans="2:51" ht="24.75" hidden="1" customHeight="1">
      <c r="B137" s="291"/>
      <c r="C137" s="292"/>
      <c r="D137" s="292"/>
      <c r="E137" s="292"/>
      <c r="F137" s="292"/>
      <c r="G137" s="293"/>
      <c r="H137" s="392" t="s">
        <v>9</v>
      </c>
      <c r="I137" s="393"/>
      <c r="J137" s="393"/>
      <c r="K137" s="393"/>
      <c r="L137" s="393"/>
      <c r="M137" s="393"/>
      <c r="N137" s="393"/>
      <c r="O137" s="393"/>
      <c r="P137" s="393"/>
      <c r="Q137" s="931"/>
      <c r="R137" s="931"/>
      <c r="S137" s="931"/>
      <c r="T137" s="931"/>
      <c r="U137" s="931"/>
      <c r="V137" s="931"/>
      <c r="W137" s="931"/>
      <c r="X137" s="931"/>
      <c r="Y137" s="931"/>
      <c r="Z137" s="931"/>
      <c r="AA137" s="931"/>
      <c r="AB137" s="931"/>
      <c r="AC137" s="931"/>
      <c r="AD137" s="931"/>
      <c r="AE137" s="931"/>
      <c r="AF137" s="931"/>
      <c r="AG137" s="931"/>
      <c r="AH137" s="931"/>
      <c r="AI137" s="931"/>
      <c r="AJ137" s="931"/>
      <c r="AK137" s="931"/>
      <c r="AL137" s="390"/>
      <c r="AM137" s="390"/>
      <c r="AN137" s="390"/>
      <c r="AO137" s="390"/>
      <c r="AP137" s="390"/>
      <c r="AQ137" s="390"/>
      <c r="AR137" s="390"/>
      <c r="AS137" s="390"/>
      <c r="AT137" s="390"/>
      <c r="AU137" s="390"/>
      <c r="AV137" s="390"/>
      <c r="AW137" s="390"/>
      <c r="AX137" s="390"/>
      <c r="AY137" s="391"/>
    </row>
    <row r="138" spans="2:51" ht="24.75" hidden="1" customHeight="1">
      <c r="B138" s="408"/>
      <c r="C138" s="409"/>
      <c r="D138" s="409"/>
      <c r="E138" s="409"/>
      <c r="F138" s="409"/>
      <c r="G138" s="410"/>
      <c r="H138" s="392" t="s">
        <v>10</v>
      </c>
      <c r="I138" s="393"/>
      <c r="J138" s="393"/>
      <c r="K138" s="393"/>
      <c r="L138" s="393"/>
      <c r="M138" s="393"/>
      <c r="N138" s="393"/>
      <c r="O138" s="393"/>
      <c r="P138" s="393"/>
      <c r="Q138" s="931"/>
      <c r="R138" s="931"/>
      <c r="S138" s="931"/>
      <c r="T138" s="931"/>
      <c r="U138" s="931"/>
      <c r="V138" s="931"/>
      <c r="W138" s="931"/>
      <c r="X138" s="931"/>
      <c r="Y138" s="931"/>
      <c r="Z138" s="931"/>
      <c r="AA138" s="931"/>
      <c r="AB138" s="931"/>
      <c r="AC138" s="931"/>
      <c r="AD138" s="931"/>
      <c r="AE138" s="931"/>
      <c r="AF138" s="931"/>
      <c r="AG138" s="931"/>
      <c r="AH138" s="931"/>
      <c r="AI138" s="931"/>
      <c r="AJ138" s="931"/>
      <c r="AK138" s="931"/>
      <c r="AL138" s="390"/>
      <c r="AM138" s="390"/>
      <c r="AN138" s="390"/>
      <c r="AO138" s="390"/>
      <c r="AP138" s="390"/>
      <c r="AQ138" s="390"/>
      <c r="AR138" s="390"/>
      <c r="AS138" s="390"/>
      <c r="AT138" s="390"/>
      <c r="AU138" s="390"/>
      <c r="AV138" s="390"/>
      <c r="AW138" s="390"/>
      <c r="AX138" s="390"/>
      <c r="AY138" s="391"/>
    </row>
    <row r="139" spans="2:51" ht="23.1" hidden="1" customHeight="1">
      <c r="B139" s="335" t="s">
        <v>99</v>
      </c>
      <c r="C139" s="336"/>
      <c r="D139" s="341" t="s">
        <v>23</v>
      </c>
      <c r="E139" s="342"/>
      <c r="F139" s="342"/>
      <c r="G139" s="342"/>
      <c r="H139" s="342"/>
      <c r="I139" s="342"/>
      <c r="J139" s="342"/>
      <c r="K139" s="342"/>
      <c r="L139" s="343"/>
      <c r="M139" s="344" t="s">
        <v>92</v>
      </c>
      <c r="N139" s="344"/>
      <c r="O139" s="344"/>
      <c r="P139" s="344"/>
      <c r="Q139" s="344"/>
      <c r="R139" s="344"/>
      <c r="S139" s="345" t="s">
        <v>91</v>
      </c>
      <c r="T139" s="345"/>
      <c r="U139" s="345"/>
      <c r="V139" s="345"/>
      <c r="W139" s="345"/>
      <c r="X139" s="345"/>
      <c r="Y139" s="346" t="s">
        <v>42</v>
      </c>
      <c r="Z139" s="342"/>
      <c r="AA139" s="342"/>
      <c r="AB139" s="342"/>
      <c r="AC139" s="342"/>
      <c r="AD139" s="342"/>
      <c r="AE139" s="342"/>
      <c r="AF139" s="342"/>
      <c r="AG139" s="342"/>
      <c r="AH139" s="342"/>
      <c r="AI139" s="342"/>
      <c r="AJ139" s="342"/>
      <c r="AK139" s="342"/>
      <c r="AL139" s="342"/>
      <c r="AM139" s="342"/>
      <c r="AN139" s="342"/>
      <c r="AO139" s="342"/>
      <c r="AP139" s="342"/>
      <c r="AQ139" s="342"/>
      <c r="AR139" s="342"/>
      <c r="AS139" s="342"/>
      <c r="AT139" s="342"/>
      <c r="AU139" s="342"/>
      <c r="AV139" s="342"/>
      <c r="AW139" s="342"/>
      <c r="AX139" s="342"/>
      <c r="AY139" s="347"/>
    </row>
    <row r="140" spans="2:51" ht="23.1" hidden="1" customHeight="1">
      <c r="B140" s="337"/>
      <c r="C140" s="338"/>
      <c r="D140" s="924"/>
      <c r="E140" s="925"/>
      <c r="F140" s="925"/>
      <c r="G140" s="925"/>
      <c r="H140" s="925"/>
      <c r="I140" s="925"/>
      <c r="J140" s="925"/>
      <c r="K140" s="925"/>
      <c r="L140" s="926"/>
      <c r="M140" s="354"/>
      <c r="N140" s="354"/>
      <c r="O140" s="354"/>
      <c r="P140" s="354"/>
      <c r="Q140" s="354"/>
      <c r="R140" s="354"/>
      <c r="S140" s="354"/>
      <c r="T140" s="354"/>
      <c r="U140" s="354"/>
      <c r="V140" s="354"/>
      <c r="W140" s="354"/>
      <c r="X140" s="354"/>
      <c r="Y140" s="355"/>
      <c r="Z140" s="356"/>
      <c r="AA140" s="356"/>
      <c r="AB140" s="356"/>
      <c r="AC140" s="356"/>
      <c r="AD140" s="356"/>
      <c r="AE140" s="356"/>
      <c r="AF140" s="356"/>
      <c r="AG140" s="356"/>
      <c r="AH140" s="356"/>
      <c r="AI140" s="356"/>
      <c r="AJ140" s="356"/>
      <c r="AK140" s="356"/>
      <c r="AL140" s="356"/>
      <c r="AM140" s="356"/>
      <c r="AN140" s="356"/>
      <c r="AO140" s="356"/>
      <c r="AP140" s="356"/>
      <c r="AQ140" s="356"/>
      <c r="AR140" s="356"/>
      <c r="AS140" s="356"/>
      <c r="AT140" s="356"/>
      <c r="AU140" s="356"/>
      <c r="AV140" s="356"/>
      <c r="AW140" s="356"/>
      <c r="AX140" s="356"/>
      <c r="AY140" s="357"/>
    </row>
    <row r="141" spans="2:51" ht="23.1" hidden="1" customHeight="1">
      <c r="B141" s="337"/>
      <c r="C141" s="338"/>
      <c r="D141" s="321"/>
      <c r="E141" s="322"/>
      <c r="F141" s="322"/>
      <c r="G141" s="322"/>
      <c r="H141" s="322"/>
      <c r="I141" s="322"/>
      <c r="J141" s="322"/>
      <c r="K141" s="322"/>
      <c r="L141" s="323"/>
      <c r="M141" s="324"/>
      <c r="N141" s="324"/>
      <c r="O141" s="324"/>
      <c r="P141" s="324"/>
      <c r="Q141" s="324"/>
      <c r="R141" s="324"/>
      <c r="S141" s="324"/>
      <c r="T141" s="324"/>
      <c r="U141" s="324"/>
      <c r="V141" s="324"/>
      <c r="W141" s="324"/>
      <c r="X141" s="324"/>
      <c r="Y141" s="325"/>
      <c r="Z141" s="326"/>
      <c r="AA141" s="326"/>
      <c r="AB141" s="326"/>
      <c r="AC141" s="326"/>
      <c r="AD141" s="326"/>
      <c r="AE141" s="326"/>
      <c r="AF141" s="326"/>
      <c r="AG141" s="326"/>
      <c r="AH141" s="326"/>
      <c r="AI141" s="326"/>
      <c r="AJ141" s="326"/>
      <c r="AK141" s="326"/>
      <c r="AL141" s="326"/>
      <c r="AM141" s="326"/>
      <c r="AN141" s="326"/>
      <c r="AO141" s="326"/>
      <c r="AP141" s="326"/>
      <c r="AQ141" s="326"/>
      <c r="AR141" s="326"/>
      <c r="AS141" s="326"/>
      <c r="AT141" s="326"/>
      <c r="AU141" s="326"/>
      <c r="AV141" s="326"/>
      <c r="AW141" s="326"/>
      <c r="AX141" s="326"/>
      <c r="AY141" s="327"/>
    </row>
    <row r="142" spans="2:51" ht="23.1" hidden="1" customHeight="1">
      <c r="B142" s="337"/>
      <c r="C142" s="338"/>
      <c r="D142" s="321"/>
      <c r="E142" s="322"/>
      <c r="F142" s="322"/>
      <c r="G142" s="322"/>
      <c r="H142" s="322"/>
      <c r="I142" s="322"/>
      <c r="J142" s="322"/>
      <c r="K142" s="322"/>
      <c r="L142" s="323"/>
      <c r="M142" s="324"/>
      <c r="N142" s="324"/>
      <c r="O142" s="324"/>
      <c r="P142" s="324"/>
      <c r="Q142" s="324"/>
      <c r="R142" s="324"/>
      <c r="S142" s="324"/>
      <c r="T142" s="324"/>
      <c r="U142" s="324"/>
      <c r="V142" s="324"/>
      <c r="W142" s="324"/>
      <c r="X142" s="324"/>
      <c r="Y142" s="325"/>
      <c r="Z142" s="326"/>
      <c r="AA142" s="326"/>
      <c r="AB142" s="326"/>
      <c r="AC142" s="326"/>
      <c r="AD142" s="326"/>
      <c r="AE142" s="326"/>
      <c r="AF142" s="326"/>
      <c r="AG142" s="326"/>
      <c r="AH142" s="326"/>
      <c r="AI142" s="326"/>
      <c r="AJ142" s="326"/>
      <c r="AK142" s="326"/>
      <c r="AL142" s="326"/>
      <c r="AM142" s="326"/>
      <c r="AN142" s="326"/>
      <c r="AO142" s="326"/>
      <c r="AP142" s="326"/>
      <c r="AQ142" s="326"/>
      <c r="AR142" s="326"/>
      <c r="AS142" s="326"/>
      <c r="AT142" s="326"/>
      <c r="AU142" s="326"/>
      <c r="AV142" s="326"/>
      <c r="AW142" s="326"/>
      <c r="AX142" s="326"/>
      <c r="AY142" s="327"/>
    </row>
    <row r="143" spans="2:51" ht="23.1" hidden="1" customHeight="1">
      <c r="B143" s="337"/>
      <c r="C143" s="338"/>
      <c r="D143" s="321"/>
      <c r="E143" s="322"/>
      <c r="F143" s="322"/>
      <c r="G143" s="322"/>
      <c r="H143" s="322"/>
      <c r="I143" s="322"/>
      <c r="J143" s="322"/>
      <c r="K143" s="322"/>
      <c r="L143" s="323"/>
      <c r="M143" s="324"/>
      <c r="N143" s="324"/>
      <c r="O143" s="324"/>
      <c r="P143" s="324"/>
      <c r="Q143" s="324"/>
      <c r="R143" s="324"/>
      <c r="S143" s="324"/>
      <c r="T143" s="324"/>
      <c r="U143" s="324"/>
      <c r="V143" s="324"/>
      <c r="W143" s="324"/>
      <c r="X143" s="324"/>
      <c r="Y143" s="325"/>
      <c r="Z143" s="326"/>
      <c r="AA143" s="326"/>
      <c r="AB143" s="326"/>
      <c r="AC143" s="326"/>
      <c r="AD143" s="326"/>
      <c r="AE143" s="326"/>
      <c r="AF143" s="326"/>
      <c r="AG143" s="326"/>
      <c r="AH143" s="326"/>
      <c r="AI143" s="326"/>
      <c r="AJ143" s="326"/>
      <c r="AK143" s="326"/>
      <c r="AL143" s="326"/>
      <c r="AM143" s="326"/>
      <c r="AN143" s="326"/>
      <c r="AO143" s="326"/>
      <c r="AP143" s="326"/>
      <c r="AQ143" s="326"/>
      <c r="AR143" s="326"/>
      <c r="AS143" s="326"/>
      <c r="AT143" s="326"/>
      <c r="AU143" s="326"/>
      <c r="AV143" s="326"/>
      <c r="AW143" s="326"/>
      <c r="AX143" s="326"/>
      <c r="AY143" s="327"/>
    </row>
    <row r="144" spans="2:51" ht="23.1" hidden="1" customHeight="1">
      <c r="B144" s="337"/>
      <c r="C144" s="338"/>
      <c r="D144" s="321"/>
      <c r="E144" s="322"/>
      <c r="F144" s="322"/>
      <c r="G144" s="322"/>
      <c r="H144" s="322"/>
      <c r="I144" s="322"/>
      <c r="J144" s="322"/>
      <c r="K144" s="322"/>
      <c r="L144" s="323"/>
      <c r="M144" s="324"/>
      <c r="N144" s="324"/>
      <c r="O144" s="324"/>
      <c r="P144" s="324"/>
      <c r="Q144" s="324"/>
      <c r="R144" s="324"/>
      <c r="S144" s="324"/>
      <c r="T144" s="324"/>
      <c r="U144" s="324"/>
      <c r="V144" s="324"/>
      <c r="W144" s="324"/>
      <c r="X144" s="324"/>
      <c r="Y144" s="325"/>
      <c r="Z144" s="326"/>
      <c r="AA144" s="326"/>
      <c r="AB144" s="326"/>
      <c r="AC144" s="326"/>
      <c r="AD144" s="326"/>
      <c r="AE144" s="326"/>
      <c r="AF144" s="326"/>
      <c r="AG144" s="326"/>
      <c r="AH144" s="326"/>
      <c r="AI144" s="326"/>
      <c r="AJ144" s="326"/>
      <c r="AK144" s="326"/>
      <c r="AL144" s="326"/>
      <c r="AM144" s="326"/>
      <c r="AN144" s="326"/>
      <c r="AO144" s="326"/>
      <c r="AP144" s="326"/>
      <c r="AQ144" s="326"/>
      <c r="AR144" s="326"/>
      <c r="AS144" s="326"/>
      <c r="AT144" s="326"/>
      <c r="AU144" s="326"/>
      <c r="AV144" s="326"/>
      <c r="AW144" s="326"/>
      <c r="AX144" s="326"/>
      <c r="AY144" s="327"/>
    </row>
    <row r="145" spans="1:51" ht="23.1" hidden="1" customHeight="1">
      <c r="B145" s="337"/>
      <c r="C145" s="338"/>
      <c r="D145" s="321"/>
      <c r="E145" s="322"/>
      <c r="F145" s="322"/>
      <c r="G145" s="322"/>
      <c r="H145" s="322"/>
      <c r="I145" s="322"/>
      <c r="J145" s="322"/>
      <c r="K145" s="322"/>
      <c r="L145" s="323"/>
      <c r="M145" s="324"/>
      <c r="N145" s="324"/>
      <c r="O145" s="324"/>
      <c r="P145" s="324"/>
      <c r="Q145" s="324"/>
      <c r="R145" s="324"/>
      <c r="S145" s="324"/>
      <c r="T145" s="324"/>
      <c r="U145" s="324"/>
      <c r="V145" s="324"/>
      <c r="W145" s="324"/>
      <c r="X145" s="324"/>
      <c r="Y145" s="325"/>
      <c r="Z145" s="326"/>
      <c r="AA145" s="326"/>
      <c r="AB145" s="326"/>
      <c r="AC145" s="326"/>
      <c r="AD145" s="326"/>
      <c r="AE145" s="326"/>
      <c r="AF145" s="326"/>
      <c r="AG145" s="326"/>
      <c r="AH145" s="326"/>
      <c r="AI145" s="326"/>
      <c r="AJ145" s="326"/>
      <c r="AK145" s="326"/>
      <c r="AL145" s="326"/>
      <c r="AM145" s="326"/>
      <c r="AN145" s="326"/>
      <c r="AO145" s="326"/>
      <c r="AP145" s="326"/>
      <c r="AQ145" s="326"/>
      <c r="AR145" s="326"/>
      <c r="AS145" s="326"/>
      <c r="AT145" s="326"/>
      <c r="AU145" s="326"/>
      <c r="AV145" s="326"/>
      <c r="AW145" s="326"/>
      <c r="AX145" s="326"/>
      <c r="AY145" s="327"/>
    </row>
    <row r="146" spans="1:51" ht="23.1" hidden="1" customHeight="1">
      <c r="B146" s="337"/>
      <c r="C146" s="338"/>
      <c r="D146" s="328"/>
      <c r="E146" s="329"/>
      <c r="F146" s="329"/>
      <c r="G146" s="329"/>
      <c r="H146" s="329"/>
      <c r="I146" s="329"/>
      <c r="J146" s="329"/>
      <c r="K146" s="329"/>
      <c r="L146" s="330"/>
      <c r="M146" s="331"/>
      <c r="N146" s="331"/>
      <c r="O146" s="331"/>
      <c r="P146" s="331"/>
      <c r="Q146" s="331"/>
      <c r="R146" s="331"/>
      <c r="S146" s="331"/>
      <c r="T146" s="331"/>
      <c r="U146" s="331"/>
      <c r="V146" s="331"/>
      <c r="W146" s="331"/>
      <c r="X146" s="331"/>
      <c r="Y146" s="325"/>
      <c r="Z146" s="326"/>
      <c r="AA146" s="326"/>
      <c r="AB146" s="326"/>
      <c r="AC146" s="326"/>
      <c r="AD146" s="326"/>
      <c r="AE146" s="326"/>
      <c r="AF146" s="326"/>
      <c r="AG146" s="326"/>
      <c r="AH146" s="326"/>
      <c r="AI146" s="326"/>
      <c r="AJ146" s="326"/>
      <c r="AK146" s="326"/>
      <c r="AL146" s="326"/>
      <c r="AM146" s="326"/>
      <c r="AN146" s="326"/>
      <c r="AO146" s="326"/>
      <c r="AP146" s="326"/>
      <c r="AQ146" s="326"/>
      <c r="AR146" s="326"/>
      <c r="AS146" s="326"/>
      <c r="AT146" s="326"/>
      <c r="AU146" s="326"/>
      <c r="AV146" s="326"/>
      <c r="AW146" s="326"/>
      <c r="AX146" s="326"/>
      <c r="AY146" s="327"/>
    </row>
    <row r="147" spans="1:51" ht="23.1" hidden="1" customHeight="1">
      <c r="B147" s="339"/>
      <c r="C147" s="340"/>
      <c r="D147" s="361" t="s">
        <v>26</v>
      </c>
      <c r="E147" s="362"/>
      <c r="F147" s="362"/>
      <c r="G147" s="362"/>
      <c r="H147" s="362"/>
      <c r="I147" s="362"/>
      <c r="J147" s="362"/>
      <c r="K147" s="362"/>
      <c r="L147" s="363"/>
      <c r="M147" s="923"/>
      <c r="N147" s="923"/>
      <c r="O147" s="923"/>
      <c r="P147" s="923"/>
      <c r="Q147" s="923"/>
      <c r="R147" s="923"/>
      <c r="S147" s="923"/>
      <c r="T147" s="923"/>
      <c r="U147" s="923"/>
      <c r="V147" s="923"/>
      <c r="W147" s="923"/>
      <c r="X147" s="923"/>
      <c r="Y147" s="367"/>
      <c r="Z147" s="368"/>
      <c r="AA147" s="368"/>
      <c r="AB147" s="368"/>
      <c r="AC147" s="368"/>
      <c r="AD147" s="368"/>
      <c r="AE147" s="368"/>
      <c r="AF147" s="368"/>
      <c r="AG147" s="368"/>
      <c r="AH147" s="368"/>
      <c r="AI147" s="368"/>
      <c r="AJ147" s="368"/>
      <c r="AK147" s="368"/>
      <c r="AL147" s="368"/>
      <c r="AM147" s="368"/>
      <c r="AN147" s="368"/>
      <c r="AO147" s="368"/>
      <c r="AP147" s="368"/>
      <c r="AQ147" s="368"/>
      <c r="AR147" s="368"/>
      <c r="AS147" s="368"/>
      <c r="AT147" s="368"/>
      <c r="AU147" s="368"/>
      <c r="AV147" s="368"/>
      <c r="AW147" s="368"/>
      <c r="AX147" s="368"/>
      <c r="AY147" s="369"/>
    </row>
    <row r="148" spans="1:51" ht="41.25" customHeight="1">
      <c r="B148" s="25"/>
      <c r="C148" s="25"/>
      <c r="D148" s="25"/>
      <c r="E148" s="25"/>
      <c r="F148" s="25"/>
      <c r="G148" s="25"/>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row>
    <row r="149" spans="1:51" ht="23.25" customHeight="1" thickBot="1">
      <c r="A149" s="4"/>
      <c r="B149" s="319" t="s">
        <v>100</v>
      </c>
      <c r="C149" s="320"/>
      <c r="D149" s="320"/>
      <c r="E149" s="320"/>
      <c r="F149" s="320"/>
      <c r="G149" s="320"/>
      <c r="H149" s="212" t="s">
        <v>776</v>
      </c>
      <c r="I149" s="212"/>
      <c r="J149" s="212"/>
      <c r="K149" s="212"/>
      <c r="L149" s="212"/>
      <c r="M149" s="212"/>
      <c r="N149" s="212"/>
      <c r="O149" s="212"/>
      <c r="P149" s="212"/>
      <c r="Q149" s="212"/>
      <c r="R149" s="212"/>
      <c r="S149" s="212"/>
      <c r="T149" s="212"/>
      <c r="U149" s="212"/>
      <c r="V149" s="212"/>
      <c r="W149" s="212"/>
      <c r="X149" s="212"/>
      <c r="Y149" s="212"/>
      <c r="Z149" s="212"/>
      <c r="AA149" s="212"/>
      <c r="AB149" s="212"/>
      <c r="AC149" s="212"/>
      <c r="AD149" s="212"/>
      <c r="AE149" s="212"/>
      <c r="AF149" s="212"/>
      <c r="AG149" s="212"/>
      <c r="AH149" s="212"/>
      <c r="AI149" s="212"/>
      <c r="AJ149" s="212"/>
      <c r="AK149" s="212"/>
      <c r="AL149" s="212"/>
      <c r="AM149" s="212"/>
      <c r="AN149" s="212"/>
      <c r="AO149" s="212"/>
      <c r="AP149" s="212"/>
      <c r="AQ149" s="212"/>
      <c r="AR149" s="212"/>
      <c r="AS149" s="212"/>
      <c r="AT149" s="212"/>
      <c r="AU149" s="212"/>
      <c r="AV149" s="212"/>
      <c r="AW149" s="212"/>
      <c r="AX149" s="212"/>
      <c r="AY149" s="212"/>
    </row>
    <row r="150" spans="1:51" ht="385.5" customHeight="1">
      <c r="A150" s="5"/>
      <c r="B150" s="288" t="s">
        <v>40</v>
      </c>
      <c r="C150" s="289"/>
      <c r="D150" s="289"/>
      <c r="E150" s="289"/>
      <c r="F150" s="289"/>
      <c r="G150" s="290"/>
      <c r="H150" s="14" t="s">
        <v>97</v>
      </c>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15"/>
    </row>
    <row r="151" spans="1:51" ht="348.95" customHeight="1">
      <c r="B151" s="291"/>
      <c r="C151" s="292"/>
      <c r="D151" s="292"/>
      <c r="E151" s="292"/>
      <c r="F151" s="292"/>
      <c r="G151" s="293"/>
      <c r="H151" s="10"/>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2"/>
    </row>
    <row r="152" spans="1:51" ht="324" customHeight="1" thickBot="1">
      <c r="B152" s="294"/>
      <c r="C152" s="295"/>
      <c r="D152" s="295"/>
      <c r="E152" s="295"/>
      <c r="F152" s="295"/>
      <c r="G152" s="296"/>
      <c r="H152" s="26"/>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27"/>
    </row>
    <row r="153" spans="1:51" ht="41.25" customHeight="1">
      <c r="B153" s="25"/>
      <c r="C153" s="25"/>
      <c r="D153" s="25"/>
      <c r="E153" s="25"/>
      <c r="F153" s="25"/>
      <c r="G153" s="25"/>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row>
    <row r="154" spans="1:51" ht="30" customHeight="1" thickBot="1">
      <c r="B154" s="306" t="s">
        <v>100</v>
      </c>
      <c r="C154" s="306"/>
      <c r="D154" s="306"/>
      <c r="E154" s="306"/>
      <c r="F154" s="307"/>
      <c r="G154" s="307"/>
      <c r="H154" s="507" t="s">
        <v>776</v>
      </c>
      <c r="I154" s="507"/>
      <c r="J154" s="507"/>
      <c r="K154" s="507"/>
      <c r="L154" s="507"/>
      <c r="M154" s="507"/>
      <c r="N154" s="507"/>
      <c r="O154" s="507"/>
      <c r="P154" s="507"/>
      <c r="Q154" s="507"/>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c r="AM154" s="507"/>
      <c r="AN154" s="507"/>
      <c r="AO154" s="507"/>
      <c r="AP154" s="507"/>
      <c r="AQ154" s="507"/>
      <c r="AR154" s="507"/>
      <c r="AS154" s="507"/>
      <c r="AT154" s="507"/>
      <c r="AU154" s="507"/>
      <c r="AV154" s="507"/>
      <c r="AW154" s="507"/>
      <c r="AX154" s="507"/>
      <c r="AY154" s="507"/>
    </row>
    <row r="155" spans="1:51" ht="24.75" customHeight="1">
      <c r="B155" s="308" t="s">
        <v>75</v>
      </c>
      <c r="C155" s="309"/>
      <c r="D155" s="309"/>
      <c r="E155" s="309"/>
      <c r="F155" s="309"/>
      <c r="G155" s="310"/>
      <c r="H155" s="314" t="s">
        <v>783</v>
      </c>
      <c r="I155" s="315"/>
      <c r="J155" s="315"/>
      <c r="K155" s="315"/>
      <c r="L155" s="315"/>
      <c r="M155" s="315"/>
      <c r="N155" s="315"/>
      <c r="O155" s="315"/>
      <c r="P155" s="315"/>
      <c r="Q155" s="315"/>
      <c r="R155" s="315"/>
      <c r="S155" s="315"/>
      <c r="T155" s="315"/>
      <c r="U155" s="315"/>
      <c r="V155" s="315"/>
      <c r="W155" s="315"/>
      <c r="X155" s="315"/>
      <c r="Y155" s="315"/>
      <c r="Z155" s="315"/>
      <c r="AA155" s="315"/>
      <c r="AB155" s="315"/>
      <c r="AC155" s="316"/>
      <c r="AD155" s="314" t="s">
        <v>784</v>
      </c>
      <c r="AE155" s="315"/>
      <c r="AF155" s="315"/>
      <c r="AG155" s="315"/>
      <c r="AH155" s="315"/>
      <c r="AI155" s="315"/>
      <c r="AJ155" s="315"/>
      <c r="AK155" s="315"/>
      <c r="AL155" s="315"/>
      <c r="AM155" s="315"/>
      <c r="AN155" s="315"/>
      <c r="AO155" s="315"/>
      <c r="AP155" s="315"/>
      <c r="AQ155" s="315"/>
      <c r="AR155" s="315"/>
      <c r="AS155" s="315"/>
      <c r="AT155" s="315"/>
      <c r="AU155" s="315"/>
      <c r="AV155" s="315"/>
      <c r="AW155" s="315"/>
      <c r="AX155" s="315"/>
      <c r="AY155" s="317"/>
    </row>
    <row r="156" spans="1:51" ht="24.75" customHeight="1">
      <c r="B156" s="308"/>
      <c r="C156" s="309"/>
      <c r="D156" s="309"/>
      <c r="E156" s="309"/>
      <c r="F156" s="309"/>
      <c r="G156" s="310"/>
      <c r="H156" s="278" t="s">
        <v>23</v>
      </c>
      <c r="I156" s="279"/>
      <c r="J156" s="279"/>
      <c r="K156" s="279"/>
      <c r="L156" s="280"/>
      <c r="M156" s="259" t="s">
        <v>24</v>
      </c>
      <c r="N156" s="279"/>
      <c r="O156" s="279"/>
      <c r="P156" s="279"/>
      <c r="Q156" s="279"/>
      <c r="R156" s="279"/>
      <c r="S156" s="279"/>
      <c r="T156" s="279"/>
      <c r="U156" s="279"/>
      <c r="V156" s="279"/>
      <c r="W156" s="279"/>
      <c r="X156" s="279"/>
      <c r="Y156" s="280"/>
      <c r="Z156" s="262" t="s">
        <v>25</v>
      </c>
      <c r="AA156" s="281"/>
      <c r="AB156" s="281"/>
      <c r="AC156" s="318"/>
      <c r="AD156" s="278" t="s">
        <v>23</v>
      </c>
      <c r="AE156" s="279"/>
      <c r="AF156" s="279"/>
      <c r="AG156" s="279"/>
      <c r="AH156" s="280"/>
      <c r="AI156" s="259" t="s">
        <v>24</v>
      </c>
      <c r="AJ156" s="279"/>
      <c r="AK156" s="279"/>
      <c r="AL156" s="279"/>
      <c r="AM156" s="279"/>
      <c r="AN156" s="279"/>
      <c r="AO156" s="279"/>
      <c r="AP156" s="279"/>
      <c r="AQ156" s="279"/>
      <c r="AR156" s="279"/>
      <c r="AS156" s="279"/>
      <c r="AT156" s="279"/>
      <c r="AU156" s="280"/>
      <c r="AV156" s="262" t="s">
        <v>25</v>
      </c>
      <c r="AW156" s="281"/>
      <c r="AX156" s="281"/>
      <c r="AY156" s="282"/>
    </row>
    <row r="157" spans="1:51" ht="24.75" customHeight="1">
      <c r="B157" s="308"/>
      <c r="C157" s="309"/>
      <c r="D157" s="309"/>
      <c r="E157" s="309"/>
      <c r="F157" s="309"/>
      <c r="G157" s="310"/>
      <c r="H157" s="243" t="s">
        <v>210</v>
      </c>
      <c r="I157" s="244"/>
      <c r="J157" s="244"/>
      <c r="K157" s="244"/>
      <c r="L157" s="245"/>
      <c r="M157" s="246" t="s">
        <v>785</v>
      </c>
      <c r="N157" s="286"/>
      <c r="O157" s="286"/>
      <c r="P157" s="286"/>
      <c r="Q157" s="286"/>
      <c r="R157" s="286"/>
      <c r="S157" s="286"/>
      <c r="T157" s="286"/>
      <c r="U157" s="286"/>
      <c r="V157" s="286"/>
      <c r="W157" s="286"/>
      <c r="X157" s="286"/>
      <c r="Y157" s="287"/>
      <c r="Z157" s="249">
        <v>63</v>
      </c>
      <c r="AA157" s="250"/>
      <c r="AB157" s="250"/>
      <c r="AC157" s="527"/>
      <c r="AD157" s="243"/>
      <c r="AE157" s="244"/>
      <c r="AF157" s="244"/>
      <c r="AG157" s="244"/>
      <c r="AH157" s="245"/>
      <c r="AI157" s="246"/>
      <c r="AJ157" s="286"/>
      <c r="AK157" s="286"/>
      <c r="AL157" s="286"/>
      <c r="AM157" s="286"/>
      <c r="AN157" s="286"/>
      <c r="AO157" s="286"/>
      <c r="AP157" s="286"/>
      <c r="AQ157" s="286"/>
      <c r="AR157" s="286"/>
      <c r="AS157" s="286"/>
      <c r="AT157" s="286"/>
      <c r="AU157" s="287"/>
      <c r="AV157" s="249"/>
      <c r="AW157" s="250"/>
      <c r="AX157" s="250"/>
      <c r="AY157" s="252"/>
    </row>
    <row r="158" spans="1:51" ht="24.75" customHeight="1">
      <c r="B158" s="308"/>
      <c r="C158" s="309"/>
      <c r="D158" s="309"/>
      <c r="E158" s="309"/>
      <c r="F158" s="309"/>
      <c r="G158" s="310"/>
      <c r="H158" s="233" t="s">
        <v>210</v>
      </c>
      <c r="I158" s="234"/>
      <c r="J158" s="234"/>
      <c r="K158" s="234"/>
      <c r="L158" s="235"/>
      <c r="M158" s="236" t="s">
        <v>786</v>
      </c>
      <c r="N158" s="237"/>
      <c r="O158" s="237"/>
      <c r="P158" s="237"/>
      <c r="Q158" s="237"/>
      <c r="R158" s="237"/>
      <c r="S158" s="237"/>
      <c r="T158" s="237"/>
      <c r="U158" s="237"/>
      <c r="V158" s="237"/>
      <c r="W158" s="237"/>
      <c r="X158" s="237"/>
      <c r="Y158" s="238"/>
      <c r="Z158" s="239">
        <v>58</v>
      </c>
      <c r="AA158" s="240"/>
      <c r="AB158" s="240"/>
      <c r="AC158" s="242"/>
      <c r="AD158" s="233"/>
      <c r="AE158" s="234"/>
      <c r="AF158" s="234"/>
      <c r="AG158" s="234"/>
      <c r="AH158" s="235"/>
      <c r="AI158" s="236"/>
      <c r="AJ158" s="237"/>
      <c r="AK158" s="237"/>
      <c r="AL158" s="237"/>
      <c r="AM158" s="237"/>
      <c r="AN158" s="237"/>
      <c r="AO158" s="237"/>
      <c r="AP158" s="237"/>
      <c r="AQ158" s="237"/>
      <c r="AR158" s="237"/>
      <c r="AS158" s="237"/>
      <c r="AT158" s="237"/>
      <c r="AU158" s="238"/>
      <c r="AV158" s="239"/>
      <c r="AW158" s="240"/>
      <c r="AX158" s="240"/>
      <c r="AY158" s="241"/>
    </row>
    <row r="159" spans="1:51" ht="24.75" customHeight="1">
      <c r="B159" s="308"/>
      <c r="C159" s="309"/>
      <c r="D159" s="309"/>
      <c r="E159" s="309"/>
      <c r="F159" s="309"/>
      <c r="G159" s="310"/>
      <c r="H159" s="233" t="s">
        <v>210</v>
      </c>
      <c r="I159" s="234"/>
      <c r="J159" s="234"/>
      <c r="K159" s="234"/>
      <c r="L159" s="235"/>
      <c r="M159" s="236" t="s">
        <v>787</v>
      </c>
      <c r="N159" s="237"/>
      <c r="O159" s="237"/>
      <c r="P159" s="237"/>
      <c r="Q159" s="237"/>
      <c r="R159" s="237"/>
      <c r="S159" s="237"/>
      <c r="T159" s="237"/>
      <c r="U159" s="237"/>
      <c r="V159" s="237"/>
      <c r="W159" s="237"/>
      <c r="X159" s="237"/>
      <c r="Y159" s="238"/>
      <c r="Z159" s="239">
        <v>14</v>
      </c>
      <c r="AA159" s="240"/>
      <c r="AB159" s="240"/>
      <c r="AC159" s="242"/>
      <c r="AD159" s="233"/>
      <c r="AE159" s="234"/>
      <c r="AF159" s="234"/>
      <c r="AG159" s="234"/>
      <c r="AH159" s="235"/>
      <c r="AI159" s="236"/>
      <c r="AJ159" s="237"/>
      <c r="AK159" s="237"/>
      <c r="AL159" s="237"/>
      <c r="AM159" s="237"/>
      <c r="AN159" s="237"/>
      <c r="AO159" s="237"/>
      <c r="AP159" s="237"/>
      <c r="AQ159" s="237"/>
      <c r="AR159" s="237"/>
      <c r="AS159" s="237"/>
      <c r="AT159" s="237"/>
      <c r="AU159" s="238"/>
      <c r="AV159" s="239"/>
      <c r="AW159" s="240"/>
      <c r="AX159" s="240"/>
      <c r="AY159" s="241"/>
    </row>
    <row r="160" spans="1:51" ht="24.75" customHeight="1">
      <c r="B160" s="308"/>
      <c r="C160" s="309"/>
      <c r="D160" s="309"/>
      <c r="E160" s="309"/>
      <c r="F160" s="309"/>
      <c r="G160" s="310"/>
      <c r="H160" s="233" t="s">
        <v>210</v>
      </c>
      <c r="I160" s="234"/>
      <c r="J160" s="234"/>
      <c r="K160" s="234"/>
      <c r="L160" s="235"/>
      <c r="M160" s="236" t="s">
        <v>788</v>
      </c>
      <c r="N160" s="237"/>
      <c r="O160" s="237"/>
      <c r="P160" s="237"/>
      <c r="Q160" s="237"/>
      <c r="R160" s="237"/>
      <c r="S160" s="237"/>
      <c r="T160" s="237"/>
      <c r="U160" s="237"/>
      <c r="V160" s="237"/>
      <c r="W160" s="237"/>
      <c r="X160" s="237"/>
      <c r="Y160" s="238"/>
      <c r="Z160" s="239">
        <v>4</v>
      </c>
      <c r="AA160" s="240"/>
      <c r="AB160" s="240"/>
      <c r="AC160" s="242"/>
      <c r="AD160" s="233"/>
      <c r="AE160" s="234"/>
      <c r="AF160" s="234"/>
      <c r="AG160" s="234"/>
      <c r="AH160" s="235"/>
      <c r="AI160" s="236"/>
      <c r="AJ160" s="237"/>
      <c r="AK160" s="237"/>
      <c r="AL160" s="237"/>
      <c r="AM160" s="237"/>
      <c r="AN160" s="237"/>
      <c r="AO160" s="237"/>
      <c r="AP160" s="237"/>
      <c r="AQ160" s="237"/>
      <c r="AR160" s="237"/>
      <c r="AS160" s="237"/>
      <c r="AT160" s="237"/>
      <c r="AU160" s="238"/>
      <c r="AV160" s="239"/>
      <c r="AW160" s="240"/>
      <c r="AX160" s="240"/>
      <c r="AY160" s="241"/>
    </row>
    <row r="161" spans="2:51" ht="24.75" customHeight="1">
      <c r="B161" s="308"/>
      <c r="C161" s="309"/>
      <c r="D161" s="309"/>
      <c r="E161" s="309"/>
      <c r="F161" s="309"/>
      <c r="G161" s="310"/>
      <c r="H161" s="233" t="s">
        <v>210</v>
      </c>
      <c r="I161" s="234"/>
      <c r="J161" s="234"/>
      <c r="K161" s="234"/>
      <c r="L161" s="235"/>
      <c r="M161" s="236" t="s">
        <v>789</v>
      </c>
      <c r="N161" s="237"/>
      <c r="O161" s="237"/>
      <c r="P161" s="237"/>
      <c r="Q161" s="237"/>
      <c r="R161" s="237"/>
      <c r="S161" s="237"/>
      <c r="T161" s="237"/>
      <c r="U161" s="237"/>
      <c r="V161" s="237"/>
      <c r="W161" s="237"/>
      <c r="X161" s="237"/>
      <c r="Y161" s="238"/>
      <c r="Z161" s="239">
        <v>2</v>
      </c>
      <c r="AA161" s="240"/>
      <c r="AB161" s="240"/>
      <c r="AC161" s="240"/>
      <c r="AD161" s="233"/>
      <c r="AE161" s="234"/>
      <c r="AF161" s="234"/>
      <c r="AG161" s="234"/>
      <c r="AH161" s="235"/>
      <c r="AI161" s="236"/>
      <c r="AJ161" s="237"/>
      <c r="AK161" s="237"/>
      <c r="AL161" s="237"/>
      <c r="AM161" s="237"/>
      <c r="AN161" s="237"/>
      <c r="AO161" s="237"/>
      <c r="AP161" s="237"/>
      <c r="AQ161" s="237"/>
      <c r="AR161" s="237"/>
      <c r="AS161" s="237"/>
      <c r="AT161" s="237"/>
      <c r="AU161" s="238"/>
      <c r="AV161" s="239"/>
      <c r="AW161" s="240"/>
      <c r="AX161" s="240"/>
      <c r="AY161" s="241"/>
    </row>
    <row r="162" spans="2:51" ht="24.75" customHeight="1">
      <c r="B162" s="308"/>
      <c r="C162" s="309"/>
      <c r="D162" s="309"/>
      <c r="E162" s="309"/>
      <c r="F162" s="309"/>
      <c r="G162" s="310"/>
      <c r="H162" s="233"/>
      <c r="I162" s="234"/>
      <c r="J162" s="234"/>
      <c r="K162" s="234"/>
      <c r="L162" s="235"/>
      <c r="M162" s="236" t="s">
        <v>790</v>
      </c>
      <c r="N162" s="237"/>
      <c r="O162" s="237"/>
      <c r="P162" s="237"/>
      <c r="Q162" s="237"/>
      <c r="R162" s="237"/>
      <c r="S162" s="237"/>
      <c r="T162" s="237"/>
      <c r="U162" s="237"/>
      <c r="V162" s="237"/>
      <c r="W162" s="237"/>
      <c r="X162" s="237"/>
      <c r="Y162" s="238"/>
      <c r="Z162" s="239"/>
      <c r="AA162" s="240"/>
      <c r="AB162" s="240"/>
      <c r="AC162" s="240"/>
      <c r="AD162" s="233"/>
      <c r="AE162" s="234"/>
      <c r="AF162" s="234"/>
      <c r="AG162" s="234"/>
      <c r="AH162" s="235"/>
      <c r="AI162" s="236"/>
      <c r="AJ162" s="237"/>
      <c r="AK162" s="237"/>
      <c r="AL162" s="237"/>
      <c r="AM162" s="237"/>
      <c r="AN162" s="237"/>
      <c r="AO162" s="237"/>
      <c r="AP162" s="237"/>
      <c r="AQ162" s="237"/>
      <c r="AR162" s="237"/>
      <c r="AS162" s="237"/>
      <c r="AT162" s="237"/>
      <c r="AU162" s="238"/>
      <c r="AV162" s="239"/>
      <c r="AW162" s="240"/>
      <c r="AX162" s="240"/>
      <c r="AY162" s="241"/>
    </row>
    <row r="163" spans="2:51" ht="24.75" customHeight="1">
      <c r="B163" s="308"/>
      <c r="C163" s="309"/>
      <c r="D163" s="309"/>
      <c r="E163" s="309"/>
      <c r="F163" s="309"/>
      <c r="G163" s="310"/>
      <c r="H163" s="233"/>
      <c r="I163" s="234"/>
      <c r="J163" s="234"/>
      <c r="K163" s="234"/>
      <c r="L163" s="235"/>
      <c r="M163" s="236"/>
      <c r="N163" s="237"/>
      <c r="O163" s="237"/>
      <c r="P163" s="237"/>
      <c r="Q163" s="237"/>
      <c r="R163" s="237"/>
      <c r="S163" s="237"/>
      <c r="T163" s="237"/>
      <c r="U163" s="237"/>
      <c r="V163" s="237"/>
      <c r="W163" s="237"/>
      <c r="X163" s="237"/>
      <c r="Y163" s="238"/>
      <c r="Z163" s="239"/>
      <c r="AA163" s="240"/>
      <c r="AB163" s="240"/>
      <c r="AC163" s="240"/>
      <c r="AD163" s="233"/>
      <c r="AE163" s="234"/>
      <c r="AF163" s="234"/>
      <c r="AG163" s="234"/>
      <c r="AH163" s="235"/>
      <c r="AI163" s="236"/>
      <c r="AJ163" s="237"/>
      <c r="AK163" s="237"/>
      <c r="AL163" s="237"/>
      <c r="AM163" s="237"/>
      <c r="AN163" s="237"/>
      <c r="AO163" s="237"/>
      <c r="AP163" s="237"/>
      <c r="AQ163" s="237"/>
      <c r="AR163" s="237"/>
      <c r="AS163" s="237"/>
      <c r="AT163" s="237"/>
      <c r="AU163" s="238"/>
      <c r="AV163" s="239"/>
      <c r="AW163" s="240"/>
      <c r="AX163" s="240"/>
      <c r="AY163" s="241"/>
    </row>
    <row r="164" spans="2:51" ht="24.75" customHeight="1">
      <c r="B164" s="308"/>
      <c r="C164" s="309"/>
      <c r="D164" s="309"/>
      <c r="E164" s="309"/>
      <c r="F164" s="309"/>
      <c r="G164" s="310"/>
      <c r="H164" s="224"/>
      <c r="I164" s="225"/>
      <c r="J164" s="225"/>
      <c r="K164" s="225"/>
      <c r="L164" s="226"/>
      <c r="M164" s="227"/>
      <c r="N164" s="228"/>
      <c r="O164" s="228"/>
      <c r="P164" s="228"/>
      <c r="Q164" s="228"/>
      <c r="R164" s="228"/>
      <c r="S164" s="228"/>
      <c r="T164" s="228"/>
      <c r="U164" s="228"/>
      <c r="V164" s="228"/>
      <c r="W164" s="228"/>
      <c r="X164" s="228"/>
      <c r="Y164" s="229"/>
      <c r="Z164" s="230"/>
      <c r="AA164" s="231"/>
      <c r="AB164" s="231"/>
      <c r="AC164" s="231"/>
      <c r="AD164" s="224"/>
      <c r="AE164" s="225"/>
      <c r="AF164" s="225"/>
      <c r="AG164" s="225"/>
      <c r="AH164" s="226"/>
      <c r="AI164" s="227"/>
      <c r="AJ164" s="228"/>
      <c r="AK164" s="228"/>
      <c r="AL164" s="228"/>
      <c r="AM164" s="228"/>
      <c r="AN164" s="228"/>
      <c r="AO164" s="228"/>
      <c r="AP164" s="228"/>
      <c r="AQ164" s="228"/>
      <c r="AR164" s="228"/>
      <c r="AS164" s="228"/>
      <c r="AT164" s="228"/>
      <c r="AU164" s="229"/>
      <c r="AV164" s="230"/>
      <c r="AW164" s="231"/>
      <c r="AX164" s="231"/>
      <c r="AY164" s="232"/>
    </row>
    <row r="165" spans="2:51" ht="24.75" customHeight="1">
      <c r="B165" s="308"/>
      <c r="C165" s="309"/>
      <c r="D165" s="309"/>
      <c r="E165" s="309"/>
      <c r="F165" s="309"/>
      <c r="G165" s="310"/>
      <c r="H165" s="266" t="s">
        <v>26</v>
      </c>
      <c r="I165" s="267"/>
      <c r="J165" s="267"/>
      <c r="K165" s="267"/>
      <c r="L165" s="267"/>
      <c r="M165" s="268"/>
      <c r="N165" s="269"/>
      <c r="O165" s="269"/>
      <c r="P165" s="269"/>
      <c r="Q165" s="269"/>
      <c r="R165" s="269"/>
      <c r="S165" s="269"/>
      <c r="T165" s="269"/>
      <c r="U165" s="269"/>
      <c r="V165" s="269"/>
      <c r="W165" s="269"/>
      <c r="X165" s="269"/>
      <c r="Y165" s="270"/>
      <c r="Z165" s="271">
        <f>SUM(Z157:AC164)</f>
        <v>141</v>
      </c>
      <c r="AA165" s="272"/>
      <c r="AB165" s="272"/>
      <c r="AC165" s="273"/>
      <c r="AD165" s="266" t="s">
        <v>26</v>
      </c>
      <c r="AE165" s="267"/>
      <c r="AF165" s="267"/>
      <c r="AG165" s="267"/>
      <c r="AH165" s="267"/>
      <c r="AI165" s="268"/>
      <c r="AJ165" s="269"/>
      <c r="AK165" s="269"/>
      <c r="AL165" s="269"/>
      <c r="AM165" s="269"/>
      <c r="AN165" s="269"/>
      <c r="AO165" s="269"/>
      <c r="AP165" s="269"/>
      <c r="AQ165" s="269"/>
      <c r="AR165" s="269"/>
      <c r="AS165" s="269"/>
      <c r="AT165" s="269"/>
      <c r="AU165" s="270"/>
      <c r="AV165" s="271">
        <f>SUM(AV157:AY164)</f>
        <v>0</v>
      </c>
      <c r="AW165" s="272"/>
      <c r="AX165" s="272"/>
      <c r="AY165" s="274"/>
    </row>
    <row r="166" spans="2:51" ht="25.15" customHeight="1">
      <c r="B166" s="308"/>
      <c r="C166" s="309"/>
      <c r="D166" s="309"/>
      <c r="E166" s="309"/>
      <c r="F166" s="309"/>
      <c r="G166" s="310"/>
      <c r="H166" s="253" t="s">
        <v>791</v>
      </c>
      <c r="I166" s="254"/>
      <c r="J166" s="254"/>
      <c r="K166" s="254"/>
      <c r="L166" s="254"/>
      <c r="M166" s="254"/>
      <c r="N166" s="254"/>
      <c r="O166" s="254"/>
      <c r="P166" s="254"/>
      <c r="Q166" s="254"/>
      <c r="R166" s="254"/>
      <c r="S166" s="254"/>
      <c r="T166" s="254"/>
      <c r="U166" s="254"/>
      <c r="V166" s="254"/>
      <c r="W166" s="254"/>
      <c r="X166" s="254"/>
      <c r="Y166" s="254"/>
      <c r="Z166" s="254"/>
      <c r="AA166" s="254"/>
      <c r="AB166" s="254"/>
      <c r="AC166" s="255"/>
      <c r="AD166" s="253" t="s">
        <v>792</v>
      </c>
      <c r="AE166" s="254"/>
      <c r="AF166" s="254"/>
      <c r="AG166" s="254"/>
      <c r="AH166" s="254"/>
      <c r="AI166" s="254"/>
      <c r="AJ166" s="254"/>
      <c r="AK166" s="254"/>
      <c r="AL166" s="254"/>
      <c r="AM166" s="254"/>
      <c r="AN166" s="254"/>
      <c r="AO166" s="254"/>
      <c r="AP166" s="254"/>
      <c r="AQ166" s="254"/>
      <c r="AR166" s="254"/>
      <c r="AS166" s="254"/>
      <c r="AT166" s="254"/>
      <c r="AU166" s="254"/>
      <c r="AV166" s="254"/>
      <c r="AW166" s="254"/>
      <c r="AX166" s="254"/>
      <c r="AY166" s="256"/>
    </row>
    <row r="167" spans="2:51" ht="25.5" customHeight="1">
      <c r="B167" s="308"/>
      <c r="C167" s="309"/>
      <c r="D167" s="309"/>
      <c r="E167" s="309"/>
      <c r="F167" s="309"/>
      <c r="G167" s="310"/>
      <c r="H167" s="257" t="s">
        <v>23</v>
      </c>
      <c r="I167" s="258"/>
      <c r="J167" s="258"/>
      <c r="K167" s="258"/>
      <c r="L167" s="258"/>
      <c r="M167" s="259" t="s">
        <v>24</v>
      </c>
      <c r="N167" s="260"/>
      <c r="O167" s="260"/>
      <c r="P167" s="260"/>
      <c r="Q167" s="260"/>
      <c r="R167" s="260"/>
      <c r="S167" s="260"/>
      <c r="T167" s="260"/>
      <c r="U167" s="260"/>
      <c r="V167" s="260"/>
      <c r="W167" s="260"/>
      <c r="X167" s="260"/>
      <c r="Y167" s="261"/>
      <c r="Z167" s="262" t="s">
        <v>25</v>
      </c>
      <c r="AA167" s="263"/>
      <c r="AB167" s="263"/>
      <c r="AC167" s="264"/>
      <c r="AD167" s="257" t="s">
        <v>23</v>
      </c>
      <c r="AE167" s="258"/>
      <c r="AF167" s="258"/>
      <c r="AG167" s="258"/>
      <c r="AH167" s="258"/>
      <c r="AI167" s="259" t="s">
        <v>24</v>
      </c>
      <c r="AJ167" s="260"/>
      <c r="AK167" s="260"/>
      <c r="AL167" s="260"/>
      <c r="AM167" s="260"/>
      <c r="AN167" s="260"/>
      <c r="AO167" s="260"/>
      <c r="AP167" s="260"/>
      <c r="AQ167" s="260"/>
      <c r="AR167" s="260"/>
      <c r="AS167" s="260"/>
      <c r="AT167" s="260"/>
      <c r="AU167" s="261"/>
      <c r="AV167" s="262" t="s">
        <v>25</v>
      </c>
      <c r="AW167" s="263"/>
      <c r="AX167" s="263"/>
      <c r="AY167" s="265"/>
    </row>
    <row r="168" spans="2:51" ht="24.75" customHeight="1">
      <c r="B168" s="308"/>
      <c r="C168" s="309"/>
      <c r="D168" s="309"/>
      <c r="E168" s="309"/>
      <c r="F168" s="309"/>
      <c r="G168" s="310"/>
      <c r="H168" s="243"/>
      <c r="I168" s="244"/>
      <c r="J168" s="244"/>
      <c r="K168" s="244"/>
      <c r="L168" s="245"/>
      <c r="M168" s="246"/>
      <c r="N168" s="247"/>
      <c r="O168" s="247"/>
      <c r="P168" s="247"/>
      <c r="Q168" s="247"/>
      <c r="R168" s="247"/>
      <c r="S168" s="247"/>
      <c r="T168" s="247"/>
      <c r="U168" s="247"/>
      <c r="V168" s="247"/>
      <c r="W168" s="247"/>
      <c r="X168" s="247"/>
      <c r="Y168" s="248"/>
      <c r="Z168" s="249"/>
      <c r="AA168" s="250"/>
      <c r="AB168" s="250"/>
      <c r="AC168" s="251"/>
      <c r="AD168" s="243"/>
      <c r="AE168" s="244"/>
      <c r="AF168" s="244"/>
      <c r="AG168" s="244"/>
      <c r="AH168" s="245"/>
      <c r="AI168" s="246"/>
      <c r="AJ168" s="247"/>
      <c r="AK168" s="247"/>
      <c r="AL168" s="247"/>
      <c r="AM168" s="247"/>
      <c r="AN168" s="247"/>
      <c r="AO168" s="247"/>
      <c r="AP168" s="247"/>
      <c r="AQ168" s="247"/>
      <c r="AR168" s="247"/>
      <c r="AS168" s="247"/>
      <c r="AT168" s="247"/>
      <c r="AU168" s="248"/>
      <c r="AV168" s="249"/>
      <c r="AW168" s="250"/>
      <c r="AX168" s="250"/>
      <c r="AY168" s="252"/>
    </row>
    <row r="169" spans="2:51" ht="24.75" customHeight="1">
      <c r="B169" s="308"/>
      <c r="C169" s="309"/>
      <c r="D169" s="309"/>
      <c r="E169" s="309"/>
      <c r="F169" s="309"/>
      <c r="G169" s="310"/>
      <c r="H169" s="233"/>
      <c r="I169" s="234"/>
      <c r="J169" s="234"/>
      <c r="K169" s="234"/>
      <c r="L169" s="235"/>
      <c r="M169" s="236"/>
      <c r="N169" s="237"/>
      <c r="O169" s="237"/>
      <c r="P169" s="237"/>
      <c r="Q169" s="237"/>
      <c r="R169" s="237"/>
      <c r="S169" s="237"/>
      <c r="T169" s="237"/>
      <c r="U169" s="237"/>
      <c r="V169" s="237"/>
      <c r="W169" s="237"/>
      <c r="X169" s="237"/>
      <c r="Y169" s="238"/>
      <c r="Z169" s="239"/>
      <c r="AA169" s="240"/>
      <c r="AB169" s="240"/>
      <c r="AC169" s="242"/>
      <c r="AD169" s="233"/>
      <c r="AE169" s="234"/>
      <c r="AF169" s="234"/>
      <c r="AG169" s="234"/>
      <c r="AH169" s="235"/>
      <c r="AI169" s="236"/>
      <c r="AJ169" s="237"/>
      <c r="AK169" s="237"/>
      <c r="AL169" s="237"/>
      <c r="AM169" s="237"/>
      <c r="AN169" s="237"/>
      <c r="AO169" s="237"/>
      <c r="AP169" s="237"/>
      <c r="AQ169" s="237"/>
      <c r="AR169" s="237"/>
      <c r="AS169" s="237"/>
      <c r="AT169" s="237"/>
      <c r="AU169" s="238"/>
      <c r="AV169" s="239"/>
      <c r="AW169" s="240"/>
      <c r="AX169" s="240"/>
      <c r="AY169" s="241"/>
    </row>
    <row r="170" spans="2:51" ht="24.75" customHeight="1">
      <c r="B170" s="308"/>
      <c r="C170" s="309"/>
      <c r="D170" s="309"/>
      <c r="E170" s="309"/>
      <c r="F170" s="309"/>
      <c r="G170" s="310"/>
      <c r="H170" s="233"/>
      <c r="I170" s="234"/>
      <c r="J170" s="234"/>
      <c r="K170" s="234"/>
      <c r="L170" s="235"/>
      <c r="M170" s="236"/>
      <c r="N170" s="237"/>
      <c r="O170" s="237"/>
      <c r="P170" s="237"/>
      <c r="Q170" s="237"/>
      <c r="R170" s="237"/>
      <c r="S170" s="237"/>
      <c r="T170" s="237"/>
      <c r="U170" s="237"/>
      <c r="V170" s="237"/>
      <c r="W170" s="237"/>
      <c r="X170" s="237"/>
      <c r="Y170" s="238"/>
      <c r="Z170" s="239"/>
      <c r="AA170" s="240"/>
      <c r="AB170" s="240"/>
      <c r="AC170" s="242"/>
      <c r="AD170" s="233"/>
      <c r="AE170" s="234"/>
      <c r="AF170" s="234"/>
      <c r="AG170" s="234"/>
      <c r="AH170" s="235"/>
      <c r="AI170" s="236"/>
      <c r="AJ170" s="237"/>
      <c r="AK170" s="237"/>
      <c r="AL170" s="237"/>
      <c r="AM170" s="237"/>
      <c r="AN170" s="237"/>
      <c r="AO170" s="237"/>
      <c r="AP170" s="237"/>
      <c r="AQ170" s="237"/>
      <c r="AR170" s="237"/>
      <c r="AS170" s="237"/>
      <c r="AT170" s="237"/>
      <c r="AU170" s="238"/>
      <c r="AV170" s="239"/>
      <c r="AW170" s="240"/>
      <c r="AX170" s="240"/>
      <c r="AY170" s="241"/>
    </row>
    <row r="171" spans="2:51" ht="24.75" customHeight="1">
      <c r="B171" s="308"/>
      <c r="C171" s="309"/>
      <c r="D171" s="309"/>
      <c r="E171" s="309"/>
      <c r="F171" s="309"/>
      <c r="G171" s="310"/>
      <c r="H171" s="233"/>
      <c r="I171" s="234"/>
      <c r="J171" s="234"/>
      <c r="K171" s="234"/>
      <c r="L171" s="235"/>
      <c r="M171" s="236"/>
      <c r="N171" s="237"/>
      <c r="O171" s="237"/>
      <c r="P171" s="237"/>
      <c r="Q171" s="237"/>
      <c r="R171" s="237"/>
      <c r="S171" s="237"/>
      <c r="T171" s="237"/>
      <c r="U171" s="237"/>
      <c r="V171" s="237"/>
      <c r="W171" s="237"/>
      <c r="X171" s="237"/>
      <c r="Y171" s="238"/>
      <c r="Z171" s="239"/>
      <c r="AA171" s="240"/>
      <c r="AB171" s="240"/>
      <c r="AC171" s="242"/>
      <c r="AD171" s="233"/>
      <c r="AE171" s="234"/>
      <c r="AF171" s="234"/>
      <c r="AG171" s="234"/>
      <c r="AH171" s="235"/>
      <c r="AI171" s="236"/>
      <c r="AJ171" s="237"/>
      <c r="AK171" s="237"/>
      <c r="AL171" s="237"/>
      <c r="AM171" s="237"/>
      <c r="AN171" s="237"/>
      <c r="AO171" s="237"/>
      <c r="AP171" s="237"/>
      <c r="AQ171" s="237"/>
      <c r="AR171" s="237"/>
      <c r="AS171" s="237"/>
      <c r="AT171" s="237"/>
      <c r="AU171" s="238"/>
      <c r="AV171" s="239"/>
      <c r="AW171" s="240"/>
      <c r="AX171" s="240"/>
      <c r="AY171" s="241"/>
    </row>
    <row r="172" spans="2:51" ht="24.75" customHeight="1">
      <c r="B172" s="308"/>
      <c r="C172" s="309"/>
      <c r="D172" s="309"/>
      <c r="E172" s="309"/>
      <c r="F172" s="309"/>
      <c r="G172" s="310"/>
      <c r="H172" s="233"/>
      <c r="I172" s="234"/>
      <c r="J172" s="234"/>
      <c r="K172" s="234"/>
      <c r="L172" s="235"/>
      <c r="M172" s="236"/>
      <c r="N172" s="237"/>
      <c r="O172" s="237"/>
      <c r="P172" s="237"/>
      <c r="Q172" s="237"/>
      <c r="R172" s="237"/>
      <c r="S172" s="237"/>
      <c r="T172" s="237"/>
      <c r="U172" s="237"/>
      <c r="V172" s="237"/>
      <c r="W172" s="237"/>
      <c r="X172" s="237"/>
      <c r="Y172" s="238"/>
      <c r="Z172" s="239"/>
      <c r="AA172" s="240"/>
      <c r="AB172" s="240"/>
      <c r="AC172" s="240"/>
      <c r="AD172" s="233"/>
      <c r="AE172" s="234"/>
      <c r="AF172" s="234"/>
      <c r="AG172" s="234"/>
      <c r="AH172" s="235"/>
      <c r="AI172" s="236"/>
      <c r="AJ172" s="237"/>
      <c r="AK172" s="237"/>
      <c r="AL172" s="237"/>
      <c r="AM172" s="237"/>
      <c r="AN172" s="237"/>
      <c r="AO172" s="237"/>
      <c r="AP172" s="237"/>
      <c r="AQ172" s="237"/>
      <c r="AR172" s="237"/>
      <c r="AS172" s="237"/>
      <c r="AT172" s="237"/>
      <c r="AU172" s="238"/>
      <c r="AV172" s="239"/>
      <c r="AW172" s="240"/>
      <c r="AX172" s="240"/>
      <c r="AY172" s="241"/>
    </row>
    <row r="173" spans="2:51" ht="24.75" customHeight="1">
      <c r="B173" s="308"/>
      <c r="C173" s="309"/>
      <c r="D173" s="309"/>
      <c r="E173" s="309"/>
      <c r="F173" s="309"/>
      <c r="G173" s="310"/>
      <c r="H173" s="233"/>
      <c r="I173" s="234"/>
      <c r="J173" s="234"/>
      <c r="K173" s="234"/>
      <c r="L173" s="235"/>
      <c r="M173" s="236"/>
      <c r="N173" s="237"/>
      <c r="O173" s="237"/>
      <c r="P173" s="237"/>
      <c r="Q173" s="237"/>
      <c r="R173" s="237"/>
      <c r="S173" s="237"/>
      <c r="T173" s="237"/>
      <c r="U173" s="237"/>
      <c r="V173" s="237"/>
      <c r="W173" s="237"/>
      <c r="X173" s="237"/>
      <c r="Y173" s="238"/>
      <c r="Z173" s="239"/>
      <c r="AA173" s="240"/>
      <c r="AB173" s="240"/>
      <c r="AC173" s="240"/>
      <c r="AD173" s="233"/>
      <c r="AE173" s="234"/>
      <c r="AF173" s="234"/>
      <c r="AG173" s="234"/>
      <c r="AH173" s="235"/>
      <c r="AI173" s="236"/>
      <c r="AJ173" s="237"/>
      <c r="AK173" s="237"/>
      <c r="AL173" s="237"/>
      <c r="AM173" s="237"/>
      <c r="AN173" s="237"/>
      <c r="AO173" s="237"/>
      <c r="AP173" s="237"/>
      <c r="AQ173" s="237"/>
      <c r="AR173" s="237"/>
      <c r="AS173" s="237"/>
      <c r="AT173" s="237"/>
      <c r="AU173" s="238"/>
      <c r="AV173" s="239"/>
      <c r="AW173" s="240"/>
      <c r="AX173" s="240"/>
      <c r="AY173" s="241"/>
    </row>
    <row r="174" spans="2:51" ht="24.75" customHeight="1">
      <c r="B174" s="308"/>
      <c r="C174" s="309"/>
      <c r="D174" s="309"/>
      <c r="E174" s="309"/>
      <c r="F174" s="309"/>
      <c r="G174" s="310"/>
      <c r="H174" s="233"/>
      <c r="I174" s="234"/>
      <c r="J174" s="234"/>
      <c r="K174" s="234"/>
      <c r="L174" s="235"/>
      <c r="M174" s="236"/>
      <c r="N174" s="237"/>
      <c r="O174" s="237"/>
      <c r="P174" s="237"/>
      <c r="Q174" s="237"/>
      <c r="R174" s="237"/>
      <c r="S174" s="237"/>
      <c r="T174" s="237"/>
      <c r="U174" s="237"/>
      <c r="V174" s="237"/>
      <c r="W174" s="237"/>
      <c r="X174" s="237"/>
      <c r="Y174" s="238"/>
      <c r="Z174" s="239"/>
      <c r="AA174" s="240"/>
      <c r="AB174" s="240"/>
      <c r="AC174" s="240"/>
      <c r="AD174" s="233"/>
      <c r="AE174" s="234"/>
      <c r="AF174" s="234"/>
      <c r="AG174" s="234"/>
      <c r="AH174" s="235"/>
      <c r="AI174" s="236"/>
      <c r="AJ174" s="237"/>
      <c r="AK174" s="237"/>
      <c r="AL174" s="237"/>
      <c r="AM174" s="237"/>
      <c r="AN174" s="237"/>
      <c r="AO174" s="237"/>
      <c r="AP174" s="237"/>
      <c r="AQ174" s="237"/>
      <c r="AR174" s="237"/>
      <c r="AS174" s="237"/>
      <c r="AT174" s="237"/>
      <c r="AU174" s="238"/>
      <c r="AV174" s="239"/>
      <c r="AW174" s="240"/>
      <c r="AX174" s="240"/>
      <c r="AY174" s="241"/>
    </row>
    <row r="175" spans="2:51" ht="24.75" customHeight="1">
      <c r="B175" s="308"/>
      <c r="C175" s="309"/>
      <c r="D175" s="309"/>
      <c r="E175" s="309"/>
      <c r="F175" s="309"/>
      <c r="G175" s="310"/>
      <c r="H175" s="224"/>
      <c r="I175" s="225"/>
      <c r="J175" s="225"/>
      <c r="K175" s="225"/>
      <c r="L175" s="226"/>
      <c r="M175" s="227"/>
      <c r="N175" s="228"/>
      <c r="O175" s="228"/>
      <c r="P175" s="228"/>
      <c r="Q175" s="228"/>
      <c r="R175" s="228"/>
      <c r="S175" s="228"/>
      <c r="T175" s="228"/>
      <c r="U175" s="228"/>
      <c r="V175" s="228"/>
      <c r="W175" s="228"/>
      <c r="X175" s="228"/>
      <c r="Y175" s="229"/>
      <c r="Z175" s="230"/>
      <c r="AA175" s="231"/>
      <c r="AB175" s="231"/>
      <c r="AC175" s="231"/>
      <c r="AD175" s="224"/>
      <c r="AE175" s="225"/>
      <c r="AF175" s="225"/>
      <c r="AG175" s="225"/>
      <c r="AH175" s="226"/>
      <c r="AI175" s="227"/>
      <c r="AJ175" s="228"/>
      <c r="AK175" s="228"/>
      <c r="AL175" s="228"/>
      <c r="AM175" s="228"/>
      <c r="AN175" s="228"/>
      <c r="AO175" s="228"/>
      <c r="AP175" s="228"/>
      <c r="AQ175" s="228"/>
      <c r="AR175" s="228"/>
      <c r="AS175" s="228"/>
      <c r="AT175" s="228"/>
      <c r="AU175" s="229"/>
      <c r="AV175" s="230"/>
      <c r="AW175" s="231"/>
      <c r="AX175" s="231"/>
      <c r="AY175" s="232"/>
    </row>
    <row r="176" spans="2:51" ht="24.75" customHeight="1">
      <c r="B176" s="308"/>
      <c r="C176" s="309"/>
      <c r="D176" s="309"/>
      <c r="E176" s="309"/>
      <c r="F176" s="309"/>
      <c r="G176" s="310"/>
      <c r="H176" s="266" t="s">
        <v>26</v>
      </c>
      <c r="I176" s="267"/>
      <c r="J176" s="267"/>
      <c r="K176" s="267"/>
      <c r="L176" s="267"/>
      <c r="M176" s="268"/>
      <c r="N176" s="269"/>
      <c r="O176" s="269"/>
      <c r="P176" s="269"/>
      <c r="Q176" s="269"/>
      <c r="R176" s="269"/>
      <c r="S176" s="269"/>
      <c r="T176" s="269"/>
      <c r="U176" s="269"/>
      <c r="V176" s="269"/>
      <c r="W176" s="269"/>
      <c r="X176" s="269"/>
      <c r="Y176" s="270"/>
      <c r="Z176" s="271">
        <f>SUM(Z168:AC175)</f>
        <v>0</v>
      </c>
      <c r="AA176" s="272"/>
      <c r="AB176" s="272"/>
      <c r="AC176" s="273"/>
      <c r="AD176" s="266" t="s">
        <v>26</v>
      </c>
      <c r="AE176" s="267"/>
      <c r="AF176" s="267"/>
      <c r="AG176" s="267"/>
      <c r="AH176" s="267"/>
      <c r="AI176" s="268"/>
      <c r="AJ176" s="269"/>
      <c r="AK176" s="269"/>
      <c r="AL176" s="269"/>
      <c r="AM176" s="269"/>
      <c r="AN176" s="269"/>
      <c r="AO176" s="269"/>
      <c r="AP176" s="269"/>
      <c r="AQ176" s="269"/>
      <c r="AR176" s="269"/>
      <c r="AS176" s="269"/>
      <c r="AT176" s="269"/>
      <c r="AU176" s="270"/>
      <c r="AV176" s="271">
        <f>SUM(AV168:AY175)</f>
        <v>0</v>
      </c>
      <c r="AW176" s="272"/>
      <c r="AX176" s="272"/>
      <c r="AY176" s="274"/>
    </row>
    <row r="177" spans="2:51" ht="24.75" customHeight="1">
      <c r="B177" s="308"/>
      <c r="C177" s="309"/>
      <c r="D177" s="309"/>
      <c r="E177" s="309"/>
      <c r="F177" s="309"/>
      <c r="G177" s="310"/>
      <c r="H177" s="253" t="s">
        <v>793</v>
      </c>
      <c r="I177" s="254"/>
      <c r="J177" s="254"/>
      <c r="K177" s="254"/>
      <c r="L177" s="254"/>
      <c r="M177" s="254"/>
      <c r="N177" s="254"/>
      <c r="O177" s="254"/>
      <c r="P177" s="254"/>
      <c r="Q177" s="254"/>
      <c r="R177" s="254"/>
      <c r="S177" s="254"/>
      <c r="T177" s="254"/>
      <c r="U177" s="254"/>
      <c r="V177" s="254"/>
      <c r="W177" s="254"/>
      <c r="X177" s="254"/>
      <c r="Y177" s="254"/>
      <c r="Z177" s="254"/>
      <c r="AA177" s="254"/>
      <c r="AB177" s="254"/>
      <c r="AC177" s="255"/>
      <c r="AD177" s="253" t="s">
        <v>794</v>
      </c>
      <c r="AE177" s="254"/>
      <c r="AF177" s="254"/>
      <c r="AG177" s="254"/>
      <c r="AH177" s="254"/>
      <c r="AI177" s="254"/>
      <c r="AJ177" s="254"/>
      <c r="AK177" s="254"/>
      <c r="AL177" s="254"/>
      <c r="AM177" s="254"/>
      <c r="AN177" s="254"/>
      <c r="AO177" s="254"/>
      <c r="AP177" s="254"/>
      <c r="AQ177" s="254"/>
      <c r="AR177" s="254"/>
      <c r="AS177" s="254"/>
      <c r="AT177" s="254"/>
      <c r="AU177" s="254"/>
      <c r="AV177" s="254"/>
      <c r="AW177" s="254"/>
      <c r="AX177" s="254"/>
      <c r="AY177" s="256"/>
    </row>
    <row r="178" spans="2:51" ht="24.75" customHeight="1">
      <c r="B178" s="308"/>
      <c r="C178" s="309"/>
      <c r="D178" s="309"/>
      <c r="E178" s="309"/>
      <c r="F178" s="309"/>
      <c r="G178" s="310"/>
      <c r="H178" s="257" t="s">
        <v>23</v>
      </c>
      <c r="I178" s="258"/>
      <c r="J178" s="258"/>
      <c r="K178" s="258"/>
      <c r="L178" s="258"/>
      <c r="M178" s="259" t="s">
        <v>24</v>
      </c>
      <c r="N178" s="260"/>
      <c r="O178" s="260"/>
      <c r="P178" s="260"/>
      <c r="Q178" s="260"/>
      <c r="R178" s="260"/>
      <c r="S178" s="260"/>
      <c r="T178" s="260"/>
      <c r="U178" s="260"/>
      <c r="V178" s="260"/>
      <c r="W178" s="260"/>
      <c r="X178" s="260"/>
      <c r="Y178" s="261"/>
      <c r="Z178" s="262" t="s">
        <v>25</v>
      </c>
      <c r="AA178" s="263"/>
      <c r="AB178" s="263"/>
      <c r="AC178" s="264"/>
      <c r="AD178" s="257" t="s">
        <v>23</v>
      </c>
      <c r="AE178" s="258"/>
      <c r="AF178" s="258"/>
      <c r="AG178" s="258"/>
      <c r="AH178" s="258"/>
      <c r="AI178" s="259" t="s">
        <v>24</v>
      </c>
      <c r="AJ178" s="260"/>
      <c r="AK178" s="260"/>
      <c r="AL178" s="260"/>
      <c r="AM178" s="260"/>
      <c r="AN178" s="260"/>
      <c r="AO178" s="260"/>
      <c r="AP178" s="260"/>
      <c r="AQ178" s="260"/>
      <c r="AR178" s="260"/>
      <c r="AS178" s="260"/>
      <c r="AT178" s="260"/>
      <c r="AU178" s="261"/>
      <c r="AV178" s="262" t="s">
        <v>25</v>
      </c>
      <c r="AW178" s="263"/>
      <c r="AX178" s="263"/>
      <c r="AY178" s="265"/>
    </row>
    <row r="179" spans="2:51" ht="24.75" customHeight="1">
      <c r="B179" s="308"/>
      <c r="C179" s="309"/>
      <c r="D179" s="309"/>
      <c r="E179" s="309"/>
      <c r="F179" s="309"/>
      <c r="G179" s="310"/>
      <c r="H179" s="243"/>
      <c r="I179" s="244"/>
      <c r="J179" s="244"/>
      <c r="K179" s="244"/>
      <c r="L179" s="245"/>
      <c r="M179" s="246"/>
      <c r="N179" s="247"/>
      <c r="O179" s="247"/>
      <c r="P179" s="247"/>
      <c r="Q179" s="247"/>
      <c r="R179" s="247"/>
      <c r="S179" s="247"/>
      <c r="T179" s="247"/>
      <c r="U179" s="247"/>
      <c r="V179" s="247"/>
      <c r="W179" s="247"/>
      <c r="X179" s="247"/>
      <c r="Y179" s="248"/>
      <c r="Z179" s="249"/>
      <c r="AA179" s="250"/>
      <c r="AB179" s="250"/>
      <c r="AC179" s="251"/>
      <c r="AD179" s="243"/>
      <c r="AE179" s="244"/>
      <c r="AF179" s="244"/>
      <c r="AG179" s="244"/>
      <c r="AH179" s="245"/>
      <c r="AI179" s="246"/>
      <c r="AJ179" s="247"/>
      <c r="AK179" s="247"/>
      <c r="AL179" s="247"/>
      <c r="AM179" s="247"/>
      <c r="AN179" s="247"/>
      <c r="AO179" s="247"/>
      <c r="AP179" s="247"/>
      <c r="AQ179" s="247"/>
      <c r="AR179" s="247"/>
      <c r="AS179" s="247"/>
      <c r="AT179" s="247"/>
      <c r="AU179" s="248"/>
      <c r="AV179" s="249"/>
      <c r="AW179" s="250"/>
      <c r="AX179" s="250"/>
      <c r="AY179" s="252"/>
    </row>
    <row r="180" spans="2:51" ht="24.75" customHeight="1">
      <c r="B180" s="308"/>
      <c r="C180" s="309"/>
      <c r="D180" s="309"/>
      <c r="E180" s="309"/>
      <c r="F180" s="309"/>
      <c r="G180" s="310"/>
      <c r="H180" s="233"/>
      <c r="I180" s="234"/>
      <c r="J180" s="234"/>
      <c r="K180" s="234"/>
      <c r="L180" s="235"/>
      <c r="M180" s="236"/>
      <c r="N180" s="237"/>
      <c r="O180" s="237"/>
      <c r="P180" s="237"/>
      <c r="Q180" s="237"/>
      <c r="R180" s="237"/>
      <c r="S180" s="237"/>
      <c r="T180" s="237"/>
      <c r="U180" s="237"/>
      <c r="V180" s="237"/>
      <c r="W180" s="237"/>
      <c r="X180" s="237"/>
      <c r="Y180" s="238"/>
      <c r="Z180" s="239"/>
      <c r="AA180" s="240"/>
      <c r="AB180" s="240"/>
      <c r="AC180" s="242"/>
      <c r="AD180" s="233"/>
      <c r="AE180" s="234"/>
      <c r="AF180" s="234"/>
      <c r="AG180" s="234"/>
      <c r="AH180" s="235"/>
      <c r="AI180" s="236"/>
      <c r="AJ180" s="237"/>
      <c r="AK180" s="237"/>
      <c r="AL180" s="237"/>
      <c r="AM180" s="237"/>
      <c r="AN180" s="237"/>
      <c r="AO180" s="237"/>
      <c r="AP180" s="237"/>
      <c r="AQ180" s="237"/>
      <c r="AR180" s="237"/>
      <c r="AS180" s="237"/>
      <c r="AT180" s="237"/>
      <c r="AU180" s="238"/>
      <c r="AV180" s="239"/>
      <c r="AW180" s="240"/>
      <c r="AX180" s="240"/>
      <c r="AY180" s="241"/>
    </row>
    <row r="181" spans="2:51" ht="24.75" customHeight="1">
      <c r="B181" s="308"/>
      <c r="C181" s="309"/>
      <c r="D181" s="309"/>
      <c r="E181" s="309"/>
      <c r="F181" s="309"/>
      <c r="G181" s="310"/>
      <c r="H181" s="233"/>
      <c r="I181" s="234"/>
      <c r="J181" s="234"/>
      <c r="K181" s="234"/>
      <c r="L181" s="235"/>
      <c r="M181" s="236"/>
      <c r="N181" s="237"/>
      <c r="O181" s="237"/>
      <c r="P181" s="237"/>
      <c r="Q181" s="237"/>
      <c r="R181" s="237"/>
      <c r="S181" s="237"/>
      <c r="T181" s="237"/>
      <c r="U181" s="237"/>
      <c r="V181" s="237"/>
      <c r="W181" s="237"/>
      <c r="X181" s="237"/>
      <c r="Y181" s="238"/>
      <c r="Z181" s="239"/>
      <c r="AA181" s="240"/>
      <c r="AB181" s="240"/>
      <c r="AC181" s="242"/>
      <c r="AD181" s="233"/>
      <c r="AE181" s="234"/>
      <c r="AF181" s="234"/>
      <c r="AG181" s="234"/>
      <c r="AH181" s="235"/>
      <c r="AI181" s="236"/>
      <c r="AJ181" s="237"/>
      <c r="AK181" s="237"/>
      <c r="AL181" s="237"/>
      <c r="AM181" s="237"/>
      <c r="AN181" s="237"/>
      <c r="AO181" s="237"/>
      <c r="AP181" s="237"/>
      <c r="AQ181" s="237"/>
      <c r="AR181" s="237"/>
      <c r="AS181" s="237"/>
      <c r="AT181" s="237"/>
      <c r="AU181" s="238"/>
      <c r="AV181" s="239"/>
      <c r="AW181" s="240"/>
      <c r="AX181" s="240"/>
      <c r="AY181" s="241"/>
    </row>
    <row r="182" spans="2:51" ht="24.75" customHeight="1">
      <c r="B182" s="308"/>
      <c r="C182" s="309"/>
      <c r="D182" s="309"/>
      <c r="E182" s="309"/>
      <c r="F182" s="309"/>
      <c r="G182" s="310"/>
      <c r="H182" s="233"/>
      <c r="I182" s="234"/>
      <c r="J182" s="234"/>
      <c r="K182" s="234"/>
      <c r="L182" s="235"/>
      <c r="M182" s="236"/>
      <c r="N182" s="237"/>
      <c r="O182" s="237"/>
      <c r="P182" s="237"/>
      <c r="Q182" s="237"/>
      <c r="R182" s="237"/>
      <c r="S182" s="237"/>
      <c r="T182" s="237"/>
      <c r="U182" s="237"/>
      <c r="V182" s="237"/>
      <c r="W182" s="237"/>
      <c r="X182" s="237"/>
      <c r="Y182" s="238"/>
      <c r="Z182" s="239"/>
      <c r="AA182" s="240"/>
      <c r="AB182" s="240"/>
      <c r="AC182" s="242"/>
      <c r="AD182" s="233"/>
      <c r="AE182" s="234"/>
      <c r="AF182" s="234"/>
      <c r="AG182" s="234"/>
      <c r="AH182" s="235"/>
      <c r="AI182" s="236"/>
      <c r="AJ182" s="237"/>
      <c r="AK182" s="237"/>
      <c r="AL182" s="237"/>
      <c r="AM182" s="237"/>
      <c r="AN182" s="237"/>
      <c r="AO182" s="237"/>
      <c r="AP182" s="237"/>
      <c r="AQ182" s="237"/>
      <c r="AR182" s="237"/>
      <c r="AS182" s="237"/>
      <c r="AT182" s="237"/>
      <c r="AU182" s="238"/>
      <c r="AV182" s="239"/>
      <c r="AW182" s="240"/>
      <c r="AX182" s="240"/>
      <c r="AY182" s="241"/>
    </row>
    <row r="183" spans="2:51" ht="24.75" customHeight="1">
      <c r="B183" s="308"/>
      <c r="C183" s="309"/>
      <c r="D183" s="309"/>
      <c r="E183" s="309"/>
      <c r="F183" s="309"/>
      <c r="G183" s="310"/>
      <c r="H183" s="233"/>
      <c r="I183" s="234"/>
      <c r="J183" s="234"/>
      <c r="K183" s="234"/>
      <c r="L183" s="235"/>
      <c r="M183" s="236"/>
      <c r="N183" s="237"/>
      <c r="O183" s="237"/>
      <c r="P183" s="237"/>
      <c r="Q183" s="237"/>
      <c r="R183" s="237"/>
      <c r="S183" s="237"/>
      <c r="T183" s="237"/>
      <c r="U183" s="237"/>
      <c r="V183" s="237"/>
      <c r="W183" s="237"/>
      <c r="X183" s="237"/>
      <c r="Y183" s="238"/>
      <c r="Z183" s="239"/>
      <c r="AA183" s="240"/>
      <c r="AB183" s="240"/>
      <c r="AC183" s="240"/>
      <c r="AD183" s="233"/>
      <c r="AE183" s="234"/>
      <c r="AF183" s="234"/>
      <c r="AG183" s="234"/>
      <c r="AH183" s="235"/>
      <c r="AI183" s="236"/>
      <c r="AJ183" s="237"/>
      <c r="AK183" s="237"/>
      <c r="AL183" s="237"/>
      <c r="AM183" s="237"/>
      <c r="AN183" s="237"/>
      <c r="AO183" s="237"/>
      <c r="AP183" s="237"/>
      <c r="AQ183" s="237"/>
      <c r="AR183" s="237"/>
      <c r="AS183" s="237"/>
      <c r="AT183" s="237"/>
      <c r="AU183" s="238"/>
      <c r="AV183" s="239"/>
      <c r="AW183" s="240"/>
      <c r="AX183" s="240"/>
      <c r="AY183" s="241"/>
    </row>
    <row r="184" spans="2:51" ht="24.75" customHeight="1">
      <c r="B184" s="308"/>
      <c r="C184" s="309"/>
      <c r="D184" s="309"/>
      <c r="E184" s="309"/>
      <c r="F184" s="309"/>
      <c r="G184" s="310"/>
      <c r="H184" s="233"/>
      <c r="I184" s="234"/>
      <c r="J184" s="234"/>
      <c r="K184" s="234"/>
      <c r="L184" s="235"/>
      <c r="M184" s="236"/>
      <c r="N184" s="237"/>
      <c r="O184" s="237"/>
      <c r="P184" s="237"/>
      <c r="Q184" s="237"/>
      <c r="R184" s="237"/>
      <c r="S184" s="237"/>
      <c r="T184" s="237"/>
      <c r="U184" s="237"/>
      <c r="V184" s="237"/>
      <c r="W184" s="237"/>
      <c r="X184" s="237"/>
      <c r="Y184" s="238"/>
      <c r="Z184" s="239"/>
      <c r="AA184" s="240"/>
      <c r="AB184" s="240"/>
      <c r="AC184" s="240"/>
      <c r="AD184" s="233"/>
      <c r="AE184" s="234"/>
      <c r="AF184" s="234"/>
      <c r="AG184" s="234"/>
      <c r="AH184" s="235"/>
      <c r="AI184" s="236"/>
      <c r="AJ184" s="237"/>
      <c r="AK184" s="237"/>
      <c r="AL184" s="237"/>
      <c r="AM184" s="237"/>
      <c r="AN184" s="237"/>
      <c r="AO184" s="237"/>
      <c r="AP184" s="237"/>
      <c r="AQ184" s="237"/>
      <c r="AR184" s="237"/>
      <c r="AS184" s="237"/>
      <c r="AT184" s="237"/>
      <c r="AU184" s="238"/>
      <c r="AV184" s="239"/>
      <c r="AW184" s="240"/>
      <c r="AX184" s="240"/>
      <c r="AY184" s="241"/>
    </row>
    <row r="185" spans="2:51" ht="24.75" customHeight="1">
      <c r="B185" s="308"/>
      <c r="C185" s="309"/>
      <c r="D185" s="309"/>
      <c r="E185" s="309"/>
      <c r="F185" s="309"/>
      <c r="G185" s="310"/>
      <c r="H185" s="233"/>
      <c r="I185" s="234"/>
      <c r="J185" s="234"/>
      <c r="K185" s="234"/>
      <c r="L185" s="235"/>
      <c r="M185" s="236"/>
      <c r="N185" s="237"/>
      <c r="O185" s="237"/>
      <c r="P185" s="237"/>
      <c r="Q185" s="237"/>
      <c r="R185" s="237"/>
      <c r="S185" s="237"/>
      <c r="T185" s="237"/>
      <c r="U185" s="237"/>
      <c r="V185" s="237"/>
      <c r="W185" s="237"/>
      <c r="X185" s="237"/>
      <c r="Y185" s="238"/>
      <c r="Z185" s="239"/>
      <c r="AA185" s="240"/>
      <c r="AB185" s="240"/>
      <c r="AC185" s="240"/>
      <c r="AD185" s="233"/>
      <c r="AE185" s="234"/>
      <c r="AF185" s="234"/>
      <c r="AG185" s="234"/>
      <c r="AH185" s="235"/>
      <c r="AI185" s="236"/>
      <c r="AJ185" s="237"/>
      <c r="AK185" s="237"/>
      <c r="AL185" s="237"/>
      <c r="AM185" s="237"/>
      <c r="AN185" s="237"/>
      <c r="AO185" s="237"/>
      <c r="AP185" s="237"/>
      <c r="AQ185" s="237"/>
      <c r="AR185" s="237"/>
      <c r="AS185" s="237"/>
      <c r="AT185" s="237"/>
      <c r="AU185" s="238"/>
      <c r="AV185" s="239"/>
      <c r="AW185" s="240"/>
      <c r="AX185" s="240"/>
      <c r="AY185" s="241"/>
    </row>
    <row r="186" spans="2:51" ht="24.75" customHeight="1">
      <c r="B186" s="308"/>
      <c r="C186" s="309"/>
      <c r="D186" s="309"/>
      <c r="E186" s="309"/>
      <c r="F186" s="309"/>
      <c r="G186" s="310"/>
      <c r="H186" s="224"/>
      <c r="I186" s="225"/>
      <c r="J186" s="225"/>
      <c r="K186" s="225"/>
      <c r="L186" s="226"/>
      <c r="M186" s="227"/>
      <c r="N186" s="228"/>
      <c r="O186" s="228"/>
      <c r="P186" s="228"/>
      <c r="Q186" s="228"/>
      <c r="R186" s="228"/>
      <c r="S186" s="228"/>
      <c r="T186" s="228"/>
      <c r="U186" s="228"/>
      <c r="V186" s="228"/>
      <c r="W186" s="228"/>
      <c r="X186" s="228"/>
      <c r="Y186" s="229"/>
      <c r="Z186" s="230"/>
      <c r="AA186" s="231"/>
      <c r="AB186" s="231"/>
      <c r="AC186" s="231"/>
      <c r="AD186" s="224"/>
      <c r="AE186" s="225"/>
      <c r="AF186" s="225"/>
      <c r="AG186" s="225"/>
      <c r="AH186" s="226"/>
      <c r="AI186" s="227"/>
      <c r="AJ186" s="228"/>
      <c r="AK186" s="228"/>
      <c r="AL186" s="228"/>
      <c r="AM186" s="228"/>
      <c r="AN186" s="228"/>
      <c r="AO186" s="228"/>
      <c r="AP186" s="228"/>
      <c r="AQ186" s="228"/>
      <c r="AR186" s="228"/>
      <c r="AS186" s="228"/>
      <c r="AT186" s="228"/>
      <c r="AU186" s="229"/>
      <c r="AV186" s="230"/>
      <c r="AW186" s="231"/>
      <c r="AX186" s="231"/>
      <c r="AY186" s="232"/>
    </row>
    <row r="187" spans="2:51" ht="24.75" customHeight="1">
      <c r="B187" s="308"/>
      <c r="C187" s="309"/>
      <c r="D187" s="309"/>
      <c r="E187" s="309"/>
      <c r="F187" s="309"/>
      <c r="G187" s="310"/>
      <c r="H187" s="266" t="s">
        <v>26</v>
      </c>
      <c r="I187" s="267"/>
      <c r="J187" s="267"/>
      <c r="K187" s="267"/>
      <c r="L187" s="267"/>
      <c r="M187" s="268"/>
      <c r="N187" s="269"/>
      <c r="O187" s="269"/>
      <c r="P187" s="269"/>
      <c r="Q187" s="269"/>
      <c r="R187" s="269"/>
      <c r="S187" s="269"/>
      <c r="T187" s="269"/>
      <c r="U187" s="269"/>
      <c r="V187" s="269"/>
      <c r="W187" s="269"/>
      <c r="X187" s="269"/>
      <c r="Y187" s="270"/>
      <c r="Z187" s="271">
        <f>SUM(Z179:AC186)</f>
        <v>0</v>
      </c>
      <c r="AA187" s="272"/>
      <c r="AB187" s="272"/>
      <c r="AC187" s="273"/>
      <c r="AD187" s="266" t="s">
        <v>26</v>
      </c>
      <c r="AE187" s="267"/>
      <c r="AF187" s="267"/>
      <c r="AG187" s="267"/>
      <c r="AH187" s="267"/>
      <c r="AI187" s="268"/>
      <c r="AJ187" s="269"/>
      <c r="AK187" s="269"/>
      <c r="AL187" s="269"/>
      <c r="AM187" s="269"/>
      <c r="AN187" s="269"/>
      <c r="AO187" s="269"/>
      <c r="AP187" s="269"/>
      <c r="AQ187" s="269"/>
      <c r="AR187" s="269"/>
      <c r="AS187" s="269"/>
      <c r="AT187" s="269"/>
      <c r="AU187" s="270"/>
      <c r="AV187" s="271">
        <f>SUM(AV179:AY186)</f>
        <v>0</v>
      </c>
      <c r="AW187" s="272"/>
      <c r="AX187" s="272"/>
      <c r="AY187" s="274"/>
    </row>
    <row r="188" spans="2:51" ht="24.75" customHeight="1">
      <c r="B188" s="308"/>
      <c r="C188" s="309"/>
      <c r="D188" s="309"/>
      <c r="E188" s="309"/>
      <c r="F188" s="309"/>
      <c r="G188" s="310"/>
      <c r="H188" s="253" t="s">
        <v>795</v>
      </c>
      <c r="I188" s="254"/>
      <c r="J188" s="254"/>
      <c r="K188" s="254"/>
      <c r="L188" s="254"/>
      <c r="M188" s="254"/>
      <c r="N188" s="254"/>
      <c r="O188" s="254"/>
      <c r="P188" s="254"/>
      <c r="Q188" s="254"/>
      <c r="R188" s="254"/>
      <c r="S188" s="254"/>
      <c r="T188" s="254"/>
      <c r="U188" s="254"/>
      <c r="V188" s="254"/>
      <c r="W188" s="254"/>
      <c r="X188" s="254"/>
      <c r="Y188" s="254"/>
      <c r="Z188" s="254"/>
      <c r="AA188" s="254"/>
      <c r="AB188" s="254"/>
      <c r="AC188" s="255"/>
      <c r="AD188" s="253" t="s">
        <v>796</v>
      </c>
      <c r="AE188" s="254"/>
      <c r="AF188" s="254"/>
      <c r="AG188" s="254"/>
      <c r="AH188" s="254"/>
      <c r="AI188" s="254"/>
      <c r="AJ188" s="254"/>
      <c r="AK188" s="254"/>
      <c r="AL188" s="254"/>
      <c r="AM188" s="254"/>
      <c r="AN188" s="254"/>
      <c r="AO188" s="254"/>
      <c r="AP188" s="254"/>
      <c r="AQ188" s="254"/>
      <c r="AR188" s="254"/>
      <c r="AS188" s="254"/>
      <c r="AT188" s="254"/>
      <c r="AU188" s="254"/>
      <c r="AV188" s="254"/>
      <c r="AW188" s="254"/>
      <c r="AX188" s="254"/>
      <c r="AY188" s="256"/>
    </row>
    <row r="189" spans="2:51" ht="24.75" customHeight="1">
      <c r="B189" s="308"/>
      <c r="C189" s="309"/>
      <c r="D189" s="309"/>
      <c r="E189" s="309"/>
      <c r="F189" s="309"/>
      <c r="G189" s="310"/>
      <c r="H189" s="257" t="s">
        <v>23</v>
      </c>
      <c r="I189" s="258"/>
      <c r="J189" s="258"/>
      <c r="K189" s="258"/>
      <c r="L189" s="258"/>
      <c r="M189" s="259" t="s">
        <v>24</v>
      </c>
      <c r="N189" s="260"/>
      <c r="O189" s="260"/>
      <c r="P189" s="260"/>
      <c r="Q189" s="260"/>
      <c r="R189" s="260"/>
      <c r="S189" s="260"/>
      <c r="T189" s="260"/>
      <c r="U189" s="260"/>
      <c r="V189" s="260"/>
      <c r="W189" s="260"/>
      <c r="X189" s="260"/>
      <c r="Y189" s="261"/>
      <c r="Z189" s="262" t="s">
        <v>25</v>
      </c>
      <c r="AA189" s="263"/>
      <c r="AB189" s="263"/>
      <c r="AC189" s="264"/>
      <c r="AD189" s="257" t="s">
        <v>23</v>
      </c>
      <c r="AE189" s="258"/>
      <c r="AF189" s="258"/>
      <c r="AG189" s="258"/>
      <c r="AH189" s="258"/>
      <c r="AI189" s="259" t="s">
        <v>24</v>
      </c>
      <c r="AJ189" s="260"/>
      <c r="AK189" s="260"/>
      <c r="AL189" s="260"/>
      <c r="AM189" s="260"/>
      <c r="AN189" s="260"/>
      <c r="AO189" s="260"/>
      <c r="AP189" s="260"/>
      <c r="AQ189" s="260"/>
      <c r="AR189" s="260"/>
      <c r="AS189" s="260"/>
      <c r="AT189" s="260"/>
      <c r="AU189" s="261"/>
      <c r="AV189" s="262" t="s">
        <v>25</v>
      </c>
      <c r="AW189" s="263"/>
      <c r="AX189" s="263"/>
      <c r="AY189" s="265"/>
    </row>
    <row r="190" spans="2:51" ht="24.75" customHeight="1">
      <c r="B190" s="308"/>
      <c r="C190" s="309"/>
      <c r="D190" s="309"/>
      <c r="E190" s="309"/>
      <c r="F190" s="309"/>
      <c r="G190" s="310"/>
      <c r="H190" s="243"/>
      <c r="I190" s="244"/>
      <c r="J190" s="244"/>
      <c r="K190" s="244"/>
      <c r="L190" s="245"/>
      <c r="M190" s="246"/>
      <c r="N190" s="247"/>
      <c r="O190" s="247"/>
      <c r="P190" s="247"/>
      <c r="Q190" s="247"/>
      <c r="R190" s="247"/>
      <c r="S190" s="247"/>
      <c r="T190" s="247"/>
      <c r="U190" s="247"/>
      <c r="V190" s="247"/>
      <c r="W190" s="247"/>
      <c r="X190" s="247"/>
      <c r="Y190" s="248"/>
      <c r="Z190" s="249"/>
      <c r="AA190" s="250"/>
      <c r="AB190" s="250"/>
      <c r="AC190" s="251"/>
      <c r="AD190" s="243"/>
      <c r="AE190" s="244"/>
      <c r="AF190" s="244"/>
      <c r="AG190" s="244"/>
      <c r="AH190" s="245"/>
      <c r="AI190" s="246"/>
      <c r="AJ190" s="247"/>
      <c r="AK190" s="247"/>
      <c r="AL190" s="247"/>
      <c r="AM190" s="247"/>
      <c r="AN190" s="247"/>
      <c r="AO190" s="247"/>
      <c r="AP190" s="247"/>
      <c r="AQ190" s="247"/>
      <c r="AR190" s="247"/>
      <c r="AS190" s="247"/>
      <c r="AT190" s="247"/>
      <c r="AU190" s="248"/>
      <c r="AV190" s="249"/>
      <c r="AW190" s="250"/>
      <c r="AX190" s="250"/>
      <c r="AY190" s="252"/>
    </row>
    <row r="191" spans="2:51" ht="24.75" customHeight="1">
      <c r="B191" s="308"/>
      <c r="C191" s="309"/>
      <c r="D191" s="309"/>
      <c r="E191" s="309"/>
      <c r="F191" s="309"/>
      <c r="G191" s="310"/>
      <c r="H191" s="233"/>
      <c r="I191" s="234"/>
      <c r="J191" s="234"/>
      <c r="K191" s="234"/>
      <c r="L191" s="235"/>
      <c r="M191" s="236"/>
      <c r="N191" s="237"/>
      <c r="O191" s="237"/>
      <c r="P191" s="237"/>
      <c r="Q191" s="237"/>
      <c r="R191" s="237"/>
      <c r="S191" s="237"/>
      <c r="T191" s="237"/>
      <c r="U191" s="237"/>
      <c r="V191" s="237"/>
      <c r="W191" s="237"/>
      <c r="X191" s="237"/>
      <c r="Y191" s="238"/>
      <c r="Z191" s="239"/>
      <c r="AA191" s="240"/>
      <c r="AB191" s="240"/>
      <c r="AC191" s="242"/>
      <c r="AD191" s="233"/>
      <c r="AE191" s="234"/>
      <c r="AF191" s="234"/>
      <c r="AG191" s="234"/>
      <c r="AH191" s="235"/>
      <c r="AI191" s="236"/>
      <c r="AJ191" s="237"/>
      <c r="AK191" s="237"/>
      <c r="AL191" s="237"/>
      <c r="AM191" s="237"/>
      <c r="AN191" s="237"/>
      <c r="AO191" s="237"/>
      <c r="AP191" s="237"/>
      <c r="AQ191" s="237"/>
      <c r="AR191" s="237"/>
      <c r="AS191" s="237"/>
      <c r="AT191" s="237"/>
      <c r="AU191" s="238"/>
      <c r="AV191" s="239"/>
      <c r="AW191" s="240"/>
      <c r="AX191" s="240"/>
      <c r="AY191" s="241"/>
    </row>
    <row r="192" spans="2:51" ht="24.75" customHeight="1">
      <c r="B192" s="308"/>
      <c r="C192" s="309"/>
      <c r="D192" s="309"/>
      <c r="E192" s="309"/>
      <c r="F192" s="309"/>
      <c r="G192" s="310"/>
      <c r="H192" s="233"/>
      <c r="I192" s="234"/>
      <c r="J192" s="234"/>
      <c r="K192" s="234"/>
      <c r="L192" s="235"/>
      <c r="M192" s="236"/>
      <c r="N192" s="237"/>
      <c r="O192" s="237"/>
      <c r="P192" s="237"/>
      <c r="Q192" s="237"/>
      <c r="R192" s="237"/>
      <c r="S192" s="237"/>
      <c r="T192" s="237"/>
      <c r="U192" s="237"/>
      <c r="V192" s="237"/>
      <c r="W192" s="237"/>
      <c r="X192" s="237"/>
      <c r="Y192" s="238"/>
      <c r="Z192" s="239"/>
      <c r="AA192" s="240"/>
      <c r="AB192" s="240"/>
      <c r="AC192" s="242"/>
      <c r="AD192" s="233"/>
      <c r="AE192" s="234"/>
      <c r="AF192" s="234"/>
      <c r="AG192" s="234"/>
      <c r="AH192" s="235"/>
      <c r="AI192" s="236"/>
      <c r="AJ192" s="237"/>
      <c r="AK192" s="237"/>
      <c r="AL192" s="237"/>
      <c r="AM192" s="237"/>
      <c r="AN192" s="237"/>
      <c r="AO192" s="237"/>
      <c r="AP192" s="237"/>
      <c r="AQ192" s="237"/>
      <c r="AR192" s="237"/>
      <c r="AS192" s="237"/>
      <c r="AT192" s="237"/>
      <c r="AU192" s="238"/>
      <c r="AV192" s="239"/>
      <c r="AW192" s="240"/>
      <c r="AX192" s="240"/>
      <c r="AY192" s="241"/>
    </row>
    <row r="193" spans="2:51" ht="24.75" customHeight="1">
      <c r="B193" s="308"/>
      <c r="C193" s="309"/>
      <c r="D193" s="309"/>
      <c r="E193" s="309"/>
      <c r="F193" s="309"/>
      <c r="G193" s="310"/>
      <c r="H193" s="233"/>
      <c r="I193" s="234"/>
      <c r="J193" s="234"/>
      <c r="K193" s="234"/>
      <c r="L193" s="235"/>
      <c r="M193" s="236"/>
      <c r="N193" s="237"/>
      <c r="O193" s="237"/>
      <c r="P193" s="237"/>
      <c r="Q193" s="237"/>
      <c r="R193" s="237"/>
      <c r="S193" s="237"/>
      <c r="T193" s="237"/>
      <c r="U193" s="237"/>
      <c r="V193" s="237"/>
      <c r="W193" s="237"/>
      <c r="X193" s="237"/>
      <c r="Y193" s="238"/>
      <c r="Z193" s="239"/>
      <c r="AA193" s="240"/>
      <c r="AB193" s="240"/>
      <c r="AC193" s="242"/>
      <c r="AD193" s="233"/>
      <c r="AE193" s="234"/>
      <c r="AF193" s="234"/>
      <c r="AG193" s="234"/>
      <c r="AH193" s="235"/>
      <c r="AI193" s="236"/>
      <c r="AJ193" s="237"/>
      <c r="AK193" s="237"/>
      <c r="AL193" s="237"/>
      <c r="AM193" s="237"/>
      <c r="AN193" s="237"/>
      <c r="AO193" s="237"/>
      <c r="AP193" s="237"/>
      <c r="AQ193" s="237"/>
      <c r="AR193" s="237"/>
      <c r="AS193" s="237"/>
      <c r="AT193" s="237"/>
      <c r="AU193" s="238"/>
      <c r="AV193" s="239"/>
      <c r="AW193" s="240"/>
      <c r="AX193" s="240"/>
      <c r="AY193" s="241"/>
    </row>
    <row r="194" spans="2:51" ht="24.75" customHeight="1">
      <c r="B194" s="308"/>
      <c r="C194" s="309"/>
      <c r="D194" s="309"/>
      <c r="E194" s="309"/>
      <c r="F194" s="309"/>
      <c r="G194" s="310"/>
      <c r="H194" s="233"/>
      <c r="I194" s="234"/>
      <c r="J194" s="234"/>
      <c r="K194" s="234"/>
      <c r="L194" s="235"/>
      <c r="M194" s="236"/>
      <c r="N194" s="237"/>
      <c r="O194" s="237"/>
      <c r="P194" s="237"/>
      <c r="Q194" s="237"/>
      <c r="R194" s="237"/>
      <c r="S194" s="237"/>
      <c r="T194" s="237"/>
      <c r="U194" s="237"/>
      <c r="V194" s="237"/>
      <c r="W194" s="237"/>
      <c r="X194" s="237"/>
      <c r="Y194" s="238"/>
      <c r="Z194" s="239"/>
      <c r="AA194" s="240"/>
      <c r="AB194" s="240"/>
      <c r="AC194" s="240"/>
      <c r="AD194" s="233"/>
      <c r="AE194" s="234"/>
      <c r="AF194" s="234"/>
      <c r="AG194" s="234"/>
      <c r="AH194" s="235"/>
      <c r="AI194" s="236"/>
      <c r="AJ194" s="237"/>
      <c r="AK194" s="237"/>
      <c r="AL194" s="237"/>
      <c r="AM194" s="237"/>
      <c r="AN194" s="237"/>
      <c r="AO194" s="237"/>
      <c r="AP194" s="237"/>
      <c r="AQ194" s="237"/>
      <c r="AR194" s="237"/>
      <c r="AS194" s="237"/>
      <c r="AT194" s="237"/>
      <c r="AU194" s="238"/>
      <c r="AV194" s="239"/>
      <c r="AW194" s="240"/>
      <c r="AX194" s="240"/>
      <c r="AY194" s="241"/>
    </row>
    <row r="195" spans="2:51" ht="24.75" customHeight="1">
      <c r="B195" s="308"/>
      <c r="C195" s="309"/>
      <c r="D195" s="309"/>
      <c r="E195" s="309"/>
      <c r="F195" s="309"/>
      <c r="G195" s="310"/>
      <c r="H195" s="233"/>
      <c r="I195" s="234"/>
      <c r="J195" s="234"/>
      <c r="K195" s="234"/>
      <c r="L195" s="235"/>
      <c r="M195" s="236"/>
      <c r="N195" s="237"/>
      <c r="O195" s="237"/>
      <c r="P195" s="237"/>
      <c r="Q195" s="237"/>
      <c r="R195" s="237"/>
      <c r="S195" s="237"/>
      <c r="T195" s="237"/>
      <c r="U195" s="237"/>
      <c r="V195" s="237"/>
      <c r="W195" s="237"/>
      <c r="X195" s="237"/>
      <c r="Y195" s="238"/>
      <c r="Z195" s="239"/>
      <c r="AA195" s="240"/>
      <c r="AB195" s="240"/>
      <c r="AC195" s="240"/>
      <c r="AD195" s="233"/>
      <c r="AE195" s="234"/>
      <c r="AF195" s="234"/>
      <c r="AG195" s="234"/>
      <c r="AH195" s="235"/>
      <c r="AI195" s="236"/>
      <c r="AJ195" s="237"/>
      <c r="AK195" s="237"/>
      <c r="AL195" s="237"/>
      <c r="AM195" s="237"/>
      <c r="AN195" s="237"/>
      <c r="AO195" s="237"/>
      <c r="AP195" s="237"/>
      <c r="AQ195" s="237"/>
      <c r="AR195" s="237"/>
      <c r="AS195" s="237"/>
      <c r="AT195" s="237"/>
      <c r="AU195" s="238"/>
      <c r="AV195" s="239"/>
      <c r="AW195" s="240"/>
      <c r="AX195" s="240"/>
      <c r="AY195" s="241"/>
    </row>
    <row r="196" spans="2:51" ht="24.75" customHeight="1">
      <c r="B196" s="308"/>
      <c r="C196" s="309"/>
      <c r="D196" s="309"/>
      <c r="E196" s="309"/>
      <c r="F196" s="309"/>
      <c r="G196" s="310"/>
      <c r="H196" s="233"/>
      <c r="I196" s="234"/>
      <c r="J196" s="234"/>
      <c r="K196" s="234"/>
      <c r="L196" s="235"/>
      <c r="M196" s="236"/>
      <c r="N196" s="237"/>
      <c r="O196" s="237"/>
      <c r="P196" s="237"/>
      <c r="Q196" s="237"/>
      <c r="R196" s="237"/>
      <c r="S196" s="237"/>
      <c r="T196" s="237"/>
      <c r="U196" s="237"/>
      <c r="V196" s="237"/>
      <c r="W196" s="237"/>
      <c r="X196" s="237"/>
      <c r="Y196" s="238"/>
      <c r="Z196" s="239"/>
      <c r="AA196" s="240"/>
      <c r="AB196" s="240"/>
      <c r="AC196" s="240"/>
      <c r="AD196" s="233"/>
      <c r="AE196" s="234"/>
      <c r="AF196" s="234"/>
      <c r="AG196" s="234"/>
      <c r="AH196" s="235"/>
      <c r="AI196" s="236"/>
      <c r="AJ196" s="237"/>
      <c r="AK196" s="237"/>
      <c r="AL196" s="237"/>
      <c r="AM196" s="237"/>
      <c r="AN196" s="237"/>
      <c r="AO196" s="237"/>
      <c r="AP196" s="237"/>
      <c r="AQ196" s="237"/>
      <c r="AR196" s="237"/>
      <c r="AS196" s="237"/>
      <c r="AT196" s="237"/>
      <c r="AU196" s="238"/>
      <c r="AV196" s="239"/>
      <c r="AW196" s="240"/>
      <c r="AX196" s="240"/>
      <c r="AY196" s="241"/>
    </row>
    <row r="197" spans="2:51" ht="24.75" customHeight="1">
      <c r="B197" s="308"/>
      <c r="C197" s="309"/>
      <c r="D197" s="309"/>
      <c r="E197" s="309"/>
      <c r="F197" s="309"/>
      <c r="G197" s="310"/>
      <c r="H197" s="224"/>
      <c r="I197" s="225"/>
      <c r="J197" s="225"/>
      <c r="K197" s="225"/>
      <c r="L197" s="226"/>
      <c r="M197" s="227"/>
      <c r="N197" s="228"/>
      <c r="O197" s="228"/>
      <c r="P197" s="228"/>
      <c r="Q197" s="228"/>
      <c r="R197" s="228"/>
      <c r="S197" s="228"/>
      <c r="T197" s="228"/>
      <c r="U197" s="228"/>
      <c r="V197" s="228"/>
      <c r="W197" s="228"/>
      <c r="X197" s="228"/>
      <c r="Y197" s="229"/>
      <c r="Z197" s="230"/>
      <c r="AA197" s="231"/>
      <c r="AB197" s="231"/>
      <c r="AC197" s="231"/>
      <c r="AD197" s="224"/>
      <c r="AE197" s="225"/>
      <c r="AF197" s="225"/>
      <c r="AG197" s="225"/>
      <c r="AH197" s="226"/>
      <c r="AI197" s="227"/>
      <c r="AJ197" s="228"/>
      <c r="AK197" s="228"/>
      <c r="AL197" s="228"/>
      <c r="AM197" s="228"/>
      <c r="AN197" s="228"/>
      <c r="AO197" s="228"/>
      <c r="AP197" s="228"/>
      <c r="AQ197" s="228"/>
      <c r="AR197" s="228"/>
      <c r="AS197" s="228"/>
      <c r="AT197" s="228"/>
      <c r="AU197" s="229"/>
      <c r="AV197" s="230"/>
      <c r="AW197" s="231"/>
      <c r="AX197" s="231"/>
      <c r="AY197" s="232"/>
    </row>
    <row r="198" spans="2:51" ht="24.75" customHeight="1" thickBot="1">
      <c r="B198" s="311"/>
      <c r="C198" s="312"/>
      <c r="D198" s="312"/>
      <c r="E198" s="312"/>
      <c r="F198" s="312"/>
      <c r="G198" s="313"/>
      <c r="H198" s="215" t="s">
        <v>26</v>
      </c>
      <c r="I198" s="216"/>
      <c r="J198" s="216"/>
      <c r="K198" s="216"/>
      <c r="L198" s="216"/>
      <c r="M198" s="217"/>
      <c r="N198" s="218"/>
      <c r="O198" s="218"/>
      <c r="P198" s="218"/>
      <c r="Q198" s="218"/>
      <c r="R198" s="218"/>
      <c r="S198" s="218"/>
      <c r="T198" s="218"/>
      <c r="U198" s="218"/>
      <c r="V198" s="218"/>
      <c r="W198" s="218"/>
      <c r="X198" s="218"/>
      <c r="Y198" s="219"/>
      <c r="Z198" s="220">
        <f>SUM(Z190:AC197)</f>
        <v>0</v>
      </c>
      <c r="AA198" s="221"/>
      <c r="AB198" s="221"/>
      <c r="AC198" s="222"/>
      <c r="AD198" s="215" t="s">
        <v>26</v>
      </c>
      <c r="AE198" s="216"/>
      <c r="AF198" s="216"/>
      <c r="AG198" s="216"/>
      <c r="AH198" s="216"/>
      <c r="AI198" s="217"/>
      <c r="AJ198" s="218"/>
      <c r="AK198" s="218"/>
      <c r="AL198" s="218"/>
      <c r="AM198" s="218"/>
      <c r="AN198" s="218"/>
      <c r="AO198" s="218"/>
      <c r="AP198" s="218"/>
      <c r="AQ198" s="218"/>
      <c r="AR198" s="218"/>
      <c r="AS198" s="218"/>
      <c r="AT198" s="218"/>
      <c r="AU198" s="219"/>
      <c r="AV198" s="220">
        <f>SUM(AV190:AY197)</f>
        <v>0</v>
      </c>
      <c r="AW198" s="221"/>
      <c r="AX198" s="221"/>
      <c r="AY198" s="223"/>
    </row>
    <row r="200" spans="2:51" ht="23.25" customHeight="1">
      <c r="B200" s="28" t="s">
        <v>100</v>
      </c>
      <c r="C200" s="28"/>
      <c r="D200" s="28"/>
      <c r="E200" s="64"/>
      <c r="F200" s="64"/>
      <c r="G200" s="494" t="s">
        <v>776</v>
      </c>
      <c r="H200" s="494"/>
      <c r="I200" s="494"/>
      <c r="J200" s="494"/>
      <c r="K200" s="494"/>
      <c r="L200" s="494"/>
      <c r="M200" s="494"/>
      <c r="N200" s="494"/>
      <c r="O200" s="494"/>
      <c r="P200" s="494"/>
      <c r="Q200" s="494"/>
      <c r="R200" s="494"/>
      <c r="S200" s="494"/>
      <c r="T200" s="494"/>
      <c r="U200" s="494"/>
      <c r="V200" s="494"/>
      <c r="W200" s="494"/>
      <c r="X200" s="494"/>
      <c r="Y200" s="494"/>
      <c r="Z200" s="494"/>
      <c r="AA200" s="494"/>
      <c r="AB200" s="494"/>
      <c r="AC200" s="494"/>
      <c r="AD200" s="494"/>
      <c r="AE200" s="494"/>
      <c r="AF200" s="494"/>
      <c r="AG200" s="494"/>
      <c r="AH200" s="494"/>
      <c r="AI200" s="494"/>
      <c r="AJ200" s="494"/>
      <c r="AK200" s="494"/>
      <c r="AL200" s="494"/>
      <c r="AM200" s="494"/>
      <c r="AN200" s="494"/>
      <c r="AO200" s="494"/>
      <c r="AP200" s="494"/>
      <c r="AQ200" s="494"/>
      <c r="AR200" s="494"/>
      <c r="AS200" s="494"/>
      <c r="AT200" s="494"/>
      <c r="AU200" s="494"/>
      <c r="AV200" s="494"/>
      <c r="AW200" s="494"/>
      <c r="AX200" s="494"/>
      <c r="AY200" s="64"/>
    </row>
    <row r="201" spans="2:51" ht="14.25">
      <c r="C201" s="20" t="s">
        <v>797</v>
      </c>
    </row>
    <row r="202" spans="2:51">
      <c r="C202" t="s">
        <v>798</v>
      </c>
    </row>
    <row r="203" spans="2:51" ht="34.5" customHeight="1">
      <c r="B203" s="202"/>
      <c r="C203" s="202"/>
      <c r="D203" s="213" t="s">
        <v>799</v>
      </c>
      <c r="E203" s="213"/>
      <c r="F203" s="213"/>
      <c r="G203" s="213"/>
      <c r="H203" s="213"/>
      <c r="I203" s="213"/>
      <c r="J203" s="213"/>
      <c r="K203" s="213"/>
      <c r="L203" s="213"/>
      <c r="M203" s="213"/>
      <c r="N203" s="213" t="s">
        <v>800</v>
      </c>
      <c r="O203" s="213"/>
      <c r="P203" s="213"/>
      <c r="Q203" s="213"/>
      <c r="R203" s="213"/>
      <c r="S203" s="213"/>
      <c r="T203" s="213"/>
      <c r="U203" s="213"/>
      <c r="V203" s="213"/>
      <c r="W203" s="213"/>
      <c r="X203" s="213"/>
      <c r="Y203" s="213"/>
      <c r="Z203" s="213"/>
      <c r="AA203" s="213"/>
      <c r="AB203" s="213"/>
      <c r="AC203" s="213"/>
      <c r="AD203" s="213"/>
      <c r="AE203" s="213"/>
      <c r="AF203" s="213"/>
      <c r="AG203" s="213"/>
      <c r="AH203" s="213"/>
      <c r="AI203" s="213"/>
      <c r="AJ203" s="213"/>
      <c r="AK203" s="213"/>
      <c r="AL203" s="214" t="s">
        <v>801</v>
      </c>
      <c r="AM203" s="213"/>
      <c r="AN203" s="213"/>
      <c r="AO203" s="213"/>
      <c r="AP203" s="213"/>
      <c r="AQ203" s="213"/>
      <c r="AR203" s="213" t="s">
        <v>27</v>
      </c>
      <c r="AS203" s="213"/>
      <c r="AT203" s="213"/>
      <c r="AU203" s="213"/>
      <c r="AV203" s="213" t="s">
        <v>28</v>
      </c>
      <c r="AW203" s="213"/>
      <c r="AX203" s="213"/>
    </row>
    <row r="204" spans="2:51" ht="24" customHeight="1">
      <c r="B204" s="202">
        <v>1</v>
      </c>
      <c r="C204" s="202">
        <v>1</v>
      </c>
      <c r="D204" s="488" t="s">
        <v>802</v>
      </c>
      <c r="E204" s="489"/>
      <c r="F204" s="489"/>
      <c r="G204" s="489"/>
      <c r="H204" s="489"/>
      <c r="I204" s="489"/>
      <c r="J204" s="489"/>
      <c r="K204" s="489"/>
      <c r="L204" s="489"/>
      <c r="M204" s="490"/>
      <c r="N204" s="488" t="s">
        <v>803</v>
      </c>
      <c r="O204" s="489"/>
      <c r="P204" s="489"/>
      <c r="Q204" s="489"/>
      <c r="R204" s="489"/>
      <c r="S204" s="489"/>
      <c r="T204" s="489"/>
      <c r="U204" s="489"/>
      <c r="V204" s="489"/>
      <c r="W204" s="489"/>
      <c r="X204" s="489"/>
      <c r="Y204" s="489"/>
      <c r="Z204" s="489"/>
      <c r="AA204" s="489"/>
      <c r="AB204" s="489"/>
      <c r="AC204" s="489"/>
      <c r="AD204" s="489"/>
      <c r="AE204" s="489"/>
      <c r="AF204" s="489"/>
      <c r="AG204" s="489"/>
      <c r="AH204" s="489"/>
      <c r="AI204" s="489"/>
      <c r="AJ204" s="489"/>
      <c r="AK204" s="490"/>
      <c r="AL204" s="207">
        <v>63</v>
      </c>
      <c r="AM204" s="208"/>
      <c r="AN204" s="208"/>
      <c r="AO204" s="208"/>
      <c r="AP204" s="208"/>
      <c r="AQ204" s="208"/>
      <c r="AR204" s="208" t="s">
        <v>224</v>
      </c>
      <c r="AS204" s="208"/>
      <c r="AT204" s="208"/>
      <c r="AU204" s="208"/>
      <c r="AV204" s="208"/>
      <c r="AW204" s="208"/>
      <c r="AX204" s="208"/>
    </row>
    <row r="205" spans="2:51" ht="24" customHeight="1">
      <c r="B205" s="202">
        <v>2</v>
      </c>
      <c r="C205" s="202">
        <v>1</v>
      </c>
      <c r="D205" s="488" t="s">
        <v>804</v>
      </c>
      <c r="E205" s="489"/>
      <c r="F205" s="489"/>
      <c r="G205" s="489"/>
      <c r="H205" s="489"/>
      <c r="I205" s="489"/>
      <c r="J205" s="489"/>
      <c r="K205" s="489"/>
      <c r="L205" s="489"/>
      <c r="M205" s="490"/>
      <c r="N205" s="488" t="s">
        <v>188</v>
      </c>
      <c r="O205" s="489"/>
      <c r="P205" s="489"/>
      <c r="Q205" s="489"/>
      <c r="R205" s="489"/>
      <c r="S205" s="489"/>
      <c r="T205" s="489"/>
      <c r="U205" s="489"/>
      <c r="V205" s="489"/>
      <c r="W205" s="489"/>
      <c r="X205" s="489"/>
      <c r="Y205" s="489"/>
      <c r="Z205" s="489"/>
      <c r="AA205" s="489"/>
      <c r="AB205" s="489"/>
      <c r="AC205" s="489"/>
      <c r="AD205" s="489"/>
      <c r="AE205" s="489"/>
      <c r="AF205" s="489"/>
      <c r="AG205" s="489"/>
      <c r="AH205" s="489"/>
      <c r="AI205" s="489"/>
      <c r="AJ205" s="489"/>
      <c r="AK205" s="490"/>
      <c r="AL205" s="207">
        <v>58</v>
      </c>
      <c r="AM205" s="208"/>
      <c r="AN205" s="208"/>
      <c r="AO205" s="208"/>
      <c r="AP205" s="208"/>
      <c r="AQ205" s="208"/>
      <c r="AR205" s="208" t="s">
        <v>224</v>
      </c>
      <c r="AS205" s="208"/>
      <c r="AT205" s="208"/>
      <c r="AU205" s="208"/>
      <c r="AV205" s="208"/>
      <c r="AW205" s="208"/>
      <c r="AX205" s="208"/>
    </row>
    <row r="206" spans="2:51" ht="24" customHeight="1">
      <c r="B206" s="202">
        <v>3</v>
      </c>
      <c r="C206" s="202">
        <v>1</v>
      </c>
      <c r="D206" s="488" t="s">
        <v>805</v>
      </c>
      <c r="E206" s="489"/>
      <c r="F206" s="489"/>
      <c r="G206" s="489"/>
      <c r="H206" s="489"/>
      <c r="I206" s="489"/>
      <c r="J206" s="489"/>
      <c r="K206" s="489"/>
      <c r="L206" s="489"/>
      <c r="M206" s="490"/>
      <c r="N206" s="488" t="s">
        <v>188</v>
      </c>
      <c r="O206" s="489"/>
      <c r="P206" s="489"/>
      <c r="Q206" s="489"/>
      <c r="R206" s="489"/>
      <c r="S206" s="489"/>
      <c r="T206" s="489"/>
      <c r="U206" s="489"/>
      <c r="V206" s="489"/>
      <c r="W206" s="489"/>
      <c r="X206" s="489"/>
      <c r="Y206" s="489"/>
      <c r="Z206" s="489"/>
      <c r="AA206" s="489"/>
      <c r="AB206" s="489"/>
      <c r="AC206" s="489"/>
      <c r="AD206" s="489"/>
      <c r="AE206" s="489"/>
      <c r="AF206" s="489"/>
      <c r="AG206" s="489"/>
      <c r="AH206" s="489"/>
      <c r="AI206" s="489"/>
      <c r="AJ206" s="489"/>
      <c r="AK206" s="490"/>
      <c r="AL206" s="207">
        <v>14</v>
      </c>
      <c r="AM206" s="208"/>
      <c r="AN206" s="208"/>
      <c r="AO206" s="208"/>
      <c r="AP206" s="208"/>
      <c r="AQ206" s="208"/>
      <c r="AR206" s="208" t="s">
        <v>224</v>
      </c>
      <c r="AS206" s="208"/>
      <c r="AT206" s="208"/>
      <c r="AU206" s="208"/>
      <c r="AV206" s="208"/>
      <c r="AW206" s="208"/>
      <c r="AX206" s="208"/>
    </row>
    <row r="207" spans="2:51" ht="24" customHeight="1">
      <c r="B207" s="202">
        <v>4</v>
      </c>
      <c r="C207" s="202">
        <v>1</v>
      </c>
      <c r="D207" s="488" t="s">
        <v>806</v>
      </c>
      <c r="E207" s="489"/>
      <c r="F207" s="489"/>
      <c r="G207" s="489"/>
      <c r="H207" s="489"/>
      <c r="I207" s="489"/>
      <c r="J207" s="489"/>
      <c r="K207" s="489"/>
      <c r="L207" s="489"/>
      <c r="M207" s="490"/>
      <c r="N207" s="488" t="s">
        <v>188</v>
      </c>
      <c r="O207" s="489"/>
      <c r="P207" s="489"/>
      <c r="Q207" s="489"/>
      <c r="R207" s="489"/>
      <c r="S207" s="489"/>
      <c r="T207" s="489"/>
      <c r="U207" s="489"/>
      <c r="V207" s="489"/>
      <c r="W207" s="489"/>
      <c r="X207" s="489"/>
      <c r="Y207" s="489"/>
      <c r="Z207" s="489"/>
      <c r="AA207" s="489"/>
      <c r="AB207" s="489"/>
      <c r="AC207" s="489"/>
      <c r="AD207" s="489"/>
      <c r="AE207" s="489"/>
      <c r="AF207" s="489"/>
      <c r="AG207" s="489"/>
      <c r="AH207" s="489"/>
      <c r="AI207" s="489"/>
      <c r="AJ207" s="489"/>
      <c r="AK207" s="490"/>
      <c r="AL207" s="207">
        <v>4</v>
      </c>
      <c r="AM207" s="208"/>
      <c r="AN207" s="208"/>
      <c r="AO207" s="208"/>
      <c r="AP207" s="208"/>
      <c r="AQ207" s="208"/>
      <c r="AR207" s="208" t="s">
        <v>224</v>
      </c>
      <c r="AS207" s="208"/>
      <c r="AT207" s="208"/>
      <c r="AU207" s="208"/>
      <c r="AV207" s="208"/>
      <c r="AW207" s="208"/>
      <c r="AX207" s="208"/>
    </row>
    <row r="208" spans="2:51" ht="24" customHeight="1">
      <c r="B208" s="202">
        <v>5</v>
      </c>
      <c r="C208" s="202">
        <v>1</v>
      </c>
      <c r="D208" s="488" t="s">
        <v>807</v>
      </c>
      <c r="E208" s="489"/>
      <c r="F208" s="489"/>
      <c r="G208" s="489"/>
      <c r="H208" s="489"/>
      <c r="I208" s="489"/>
      <c r="J208" s="489"/>
      <c r="K208" s="489"/>
      <c r="L208" s="489"/>
      <c r="M208" s="490"/>
      <c r="N208" s="488" t="s">
        <v>188</v>
      </c>
      <c r="O208" s="489"/>
      <c r="P208" s="489"/>
      <c r="Q208" s="489"/>
      <c r="R208" s="489"/>
      <c r="S208" s="489"/>
      <c r="T208" s="489"/>
      <c r="U208" s="489"/>
      <c r="V208" s="489"/>
      <c r="W208" s="489"/>
      <c r="X208" s="489"/>
      <c r="Y208" s="489"/>
      <c r="Z208" s="489"/>
      <c r="AA208" s="489"/>
      <c r="AB208" s="489"/>
      <c r="AC208" s="489"/>
      <c r="AD208" s="489"/>
      <c r="AE208" s="489"/>
      <c r="AF208" s="489"/>
      <c r="AG208" s="489"/>
      <c r="AH208" s="489"/>
      <c r="AI208" s="489"/>
      <c r="AJ208" s="489"/>
      <c r="AK208" s="490"/>
      <c r="AL208" s="207">
        <v>2</v>
      </c>
      <c r="AM208" s="208"/>
      <c r="AN208" s="208"/>
      <c r="AO208" s="208"/>
      <c r="AP208" s="208"/>
      <c r="AQ208" s="208"/>
      <c r="AR208" s="208" t="s">
        <v>224</v>
      </c>
      <c r="AS208" s="208"/>
      <c r="AT208" s="208"/>
      <c r="AU208" s="208"/>
      <c r="AV208" s="208"/>
      <c r="AW208" s="208"/>
      <c r="AX208" s="208"/>
    </row>
    <row r="209" spans="2:50" ht="24" customHeight="1">
      <c r="B209" s="202">
        <v>6</v>
      </c>
      <c r="C209" s="202">
        <v>1</v>
      </c>
      <c r="D209" s="488" t="s">
        <v>808</v>
      </c>
      <c r="E209" s="489"/>
      <c r="F209" s="489"/>
      <c r="G209" s="489"/>
      <c r="H209" s="489"/>
      <c r="I209" s="489"/>
      <c r="J209" s="489"/>
      <c r="K209" s="489"/>
      <c r="L209" s="489"/>
      <c r="M209" s="490"/>
      <c r="N209" s="208" t="s">
        <v>188</v>
      </c>
      <c r="O209" s="208"/>
      <c r="P209" s="208"/>
      <c r="Q209" s="208"/>
      <c r="R209" s="208"/>
      <c r="S209" s="208"/>
      <c r="T209" s="208"/>
      <c r="U209" s="208"/>
      <c r="V209" s="208"/>
      <c r="W209" s="208"/>
      <c r="X209" s="208"/>
      <c r="Y209" s="208"/>
      <c r="Z209" s="208"/>
      <c r="AA209" s="208"/>
      <c r="AB209" s="208"/>
      <c r="AC209" s="208"/>
      <c r="AD209" s="208"/>
      <c r="AE209" s="208"/>
      <c r="AF209" s="208"/>
      <c r="AG209" s="208"/>
      <c r="AH209" s="208"/>
      <c r="AI209" s="208"/>
      <c r="AJ209" s="208"/>
      <c r="AK209" s="208"/>
      <c r="AL209" s="207">
        <v>0.6</v>
      </c>
      <c r="AM209" s="208"/>
      <c r="AN209" s="208"/>
      <c r="AO209" s="208"/>
      <c r="AP209" s="208"/>
      <c r="AQ209" s="208"/>
      <c r="AR209" s="208" t="s">
        <v>224</v>
      </c>
      <c r="AS209" s="208"/>
      <c r="AT209" s="208"/>
      <c r="AU209" s="208"/>
      <c r="AV209" s="208"/>
      <c r="AW209" s="208"/>
      <c r="AX209" s="208"/>
    </row>
    <row r="210" spans="2:50" ht="24" customHeight="1">
      <c r="B210" s="202">
        <v>7</v>
      </c>
      <c r="C210" s="202">
        <v>1</v>
      </c>
      <c r="D210" s="208" t="s">
        <v>809</v>
      </c>
      <c r="E210" s="208"/>
      <c r="F210" s="208"/>
      <c r="G210" s="208"/>
      <c r="H210" s="208"/>
      <c r="I210" s="208"/>
      <c r="J210" s="208"/>
      <c r="K210" s="208"/>
      <c r="L210" s="208"/>
      <c r="M210" s="208"/>
      <c r="N210" s="208" t="s">
        <v>188</v>
      </c>
      <c r="O210" s="208"/>
      <c r="P210" s="208"/>
      <c r="Q210" s="208"/>
      <c r="R210" s="208"/>
      <c r="S210" s="208"/>
      <c r="T210" s="208"/>
      <c r="U210" s="208"/>
      <c r="V210" s="208"/>
      <c r="W210" s="208"/>
      <c r="X210" s="208"/>
      <c r="Y210" s="208"/>
      <c r="Z210" s="208"/>
      <c r="AA210" s="208"/>
      <c r="AB210" s="208"/>
      <c r="AC210" s="208"/>
      <c r="AD210" s="208"/>
      <c r="AE210" s="208"/>
      <c r="AF210" s="208"/>
      <c r="AG210" s="208"/>
      <c r="AH210" s="208"/>
      <c r="AI210" s="208"/>
      <c r="AJ210" s="208"/>
      <c r="AK210" s="208"/>
      <c r="AL210" s="207">
        <v>0.4</v>
      </c>
      <c r="AM210" s="208"/>
      <c r="AN210" s="208"/>
      <c r="AO210" s="208"/>
      <c r="AP210" s="208"/>
      <c r="AQ210" s="208"/>
      <c r="AR210" s="208" t="s">
        <v>224</v>
      </c>
      <c r="AS210" s="208"/>
      <c r="AT210" s="208"/>
      <c r="AU210" s="208"/>
      <c r="AV210" s="208"/>
      <c r="AW210" s="208"/>
      <c r="AX210" s="208"/>
    </row>
    <row r="211" spans="2:50" ht="24" customHeight="1">
      <c r="B211" s="202">
        <v>8</v>
      </c>
      <c r="C211" s="202">
        <v>1</v>
      </c>
      <c r="D211" s="208"/>
      <c r="E211" s="208"/>
      <c r="F211" s="208"/>
      <c r="G211" s="208"/>
      <c r="H211" s="208"/>
      <c r="I211" s="208"/>
      <c r="J211" s="208"/>
      <c r="K211" s="208"/>
      <c r="L211" s="208"/>
      <c r="M211" s="208"/>
      <c r="N211" s="208"/>
      <c r="O211" s="208"/>
      <c r="P211" s="208"/>
      <c r="Q211" s="208"/>
      <c r="R211" s="208"/>
      <c r="S211" s="208"/>
      <c r="T211" s="208"/>
      <c r="U211" s="208"/>
      <c r="V211" s="208"/>
      <c r="W211" s="208"/>
      <c r="X211" s="208"/>
      <c r="Y211" s="208"/>
      <c r="Z211" s="208"/>
      <c r="AA211" s="208"/>
      <c r="AB211" s="208"/>
      <c r="AC211" s="208"/>
      <c r="AD211" s="208"/>
      <c r="AE211" s="208"/>
      <c r="AF211" s="208"/>
      <c r="AG211" s="208"/>
      <c r="AH211" s="208"/>
      <c r="AI211" s="208"/>
      <c r="AJ211" s="208"/>
      <c r="AK211" s="208"/>
      <c r="AL211" s="207"/>
      <c r="AM211" s="208"/>
      <c r="AN211" s="208"/>
      <c r="AO211" s="208"/>
      <c r="AP211" s="208"/>
      <c r="AQ211" s="208"/>
      <c r="AR211" s="208"/>
      <c r="AS211" s="208"/>
      <c r="AT211" s="208"/>
      <c r="AU211" s="208"/>
      <c r="AV211" s="208"/>
      <c r="AW211" s="208"/>
      <c r="AX211" s="208"/>
    </row>
    <row r="212" spans="2:50" ht="24" customHeight="1">
      <c r="B212" s="202">
        <v>9</v>
      </c>
      <c r="C212" s="202">
        <v>1</v>
      </c>
      <c r="D212" s="208"/>
      <c r="E212" s="208"/>
      <c r="F212" s="208"/>
      <c r="G212" s="208"/>
      <c r="H212" s="208"/>
      <c r="I212" s="208"/>
      <c r="J212" s="208"/>
      <c r="K212" s="208"/>
      <c r="L212" s="208"/>
      <c r="M212" s="208"/>
      <c r="N212" s="208"/>
      <c r="O212" s="208"/>
      <c r="P212" s="208"/>
      <c r="Q212" s="208"/>
      <c r="R212" s="208"/>
      <c r="S212" s="208"/>
      <c r="T212" s="208"/>
      <c r="U212" s="208"/>
      <c r="V212" s="208"/>
      <c r="W212" s="208"/>
      <c r="X212" s="208"/>
      <c r="Y212" s="208"/>
      <c r="Z212" s="208"/>
      <c r="AA212" s="208"/>
      <c r="AB212" s="208"/>
      <c r="AC212" s="208"/>
      <c r="AD212" s="208"/>
      <c r="AE212" s="208"/>
      <c r="AF212" s="208"/>
      <c r="AG212" s="208"/>
      <c r="AH212" s="208"/>
      <c r="AI212" s="208"/>
      <c r="AJ212" s="208"/>
      <c r="AK212" s="208"/>
      <c r="AL212" s="207"/>
      <c r="AM212" s="208"/>
      <c r="AN212" s="208"/>
      <c r="AO212" s="208"/>
      <c r="AP212" s="208"/>
      <c r="AQ212" s="208"/>
      <c r="AR212" s="208"/>
      <c r="AS212" s="208"/>
      <c r="AT212" s="208"/>
      <c r="AU212" s="208"/>
      <c r="AV212" s="208"/>
      <c r="AW212" s="208"/>
      <c r="AX212" s="208"/>
    </row>
    <row r="213" spans="2:50" ht="24" customHeight="1">
      <c r="B213" s="202">
        <v>10</v>
      </c>
      <c r="C213" s="202">
        <v>1</v>
      </c>
      <c r="D213" s="208"/>
      <c r="E213" s="208"/>
      <c r="F213" s="208"/>
      <c r="G213" s="208"/>
      <c r="H213" s="208"/>
      <c r="I213" s="208"/>
      <c r="J213" s="208"/>
      <c r="K213" s="208"/>
      <c r="L213" s="208"/>
      <c r="M213" s="208"/>
      <c r="N213" s="208"/>
      <c r="O213" s="208"/>
      <c r="P213" s="208"/>
      <c r="Q213" s="208"/>
      <c r="R213" s="208"/>
      <c r="S213" s="208"/>
      <c r="T213" s="208"/>
      <c r="U213" s="208"/>
      <c r="V213" s="208"/>
      <c r="W213" s="208"/>
      <c r="X213" s="208"/>
      <c r="Y213" s="208"/>
      <c r="Z213" s="208"/>
      <c r="AA213" s="208"/>
      <c r="AB213" s="208"/>
      <c r="AC213" s="208"/>
      <c r="AD213" s="208"/>
      <c r="AE213" s="208"/>
      <c r="AF213" s="208"/>
      <c r="AG213" s="208"/>
      <c r="AH213" s="208"/>
      <c r="AI213" s="208"/>
      <c r="AJ213" s="208"/>
      <c r="AK213" s="208"/>
      <c r="AL213" s="207"/>
      <c r="AM213" s="208"/>
      <c r="AN213" s="208"/>
      <c r="AO213" s="208"/>
      <c r="AP213" s="208"/>
      <c r="AQ213" s="208"/>
      <c r="AR213" s="208"/>
      <c r="AS213" s="208"/>
      <c r="AT213" s="208"/>
      <c r="AU213" s="208"/>
      <c r="AV213" s="208"/>
      <c r="AW213" s="208"/>
      <c r="AX213" s="208"/>
    </row>
    <row r="215" spans="2:50">
      <c r="C215" t="s">
        <v>810</v>
      </c>
    </row>
    <row r="216" spans="2:50" ht="34.5" customHeight="1">
      <c r="B216" s="202"/>
      <c r="C216" s="202"/>
      <c r="D216" s="213" t="s">
        <v>799</v>
      </c>
      <c r="E216" s="213"/>
      <c r="F216" s="213"/>
      <c r="G216" s="213"/>
      <c r="H216" s="213"/>
      <c r="I216" s="213"/>
      <c r="J216" s="213"/>
      <c r="K216" s="213"/>
      <c r="L216" s="213"/>
      <c r="M216" s="213"/>
      <c r="N216" s="213" t="s">
        <v>800</v>
      </c>
      <c r="O216" s="213"/>
      <c r="P216" s="213"/>
      <c r="Q216" s="213"/>
      <c r="R216" s="213"/>
      <c r="S216" s="213"/>
      <c r="T216" s="213"/>
      <c r="U216" s="213"/>
      <c r="V216" s="213"/>
      <c r="W216" s="213"/>
      <c r="X216" s="213"/>
      <c r="Y216" s="213"/>
      <c r="Z216" s="213"/>
      <c r="AA216" s="213"/>
      <c r="AB216" s="213"/>
      <c r="AC216" s="213"/>
      <c r="AD216" s="213"/>
      <c r="AE216" s="213"/>
      <c r="AF216" s="213"/>
      <c r="AG216" s="213"/>
      <c r="AH216" s="213"/>
      <c r="AI216" s="213"/>
      <c r="AJ216" s="213"/>
      <c r="AK216" s="213"/>
      <c r="AL216" s="214" t="s">
        <v>801</v>
      </c>
      <c r="AM216" s="213"/>
      <c r="AN216" s="213"/>
      <c r="AO216" s="213"/>
      <c r="AP216" s="213"/>
      <c r="AQ216" s="213"/>
      <c r="AR216" s="213" t="s">
        <v>27</v>
      </c>
      <c r="AS216" s="213"/>
      <c r="AT216" s="213"/>
      <c r="AU216" s="213"/>
      <c r="AV216" s="213" t="s">
        <v>28</v>
      </c>
      <c r="AW216" s="213"/>
      <c r="AX216" s="213"/>
    </row>
    <row r="217" spans="2:50" ht="24" customHeight="1">
      <c r="B217" s="202">
        <v>1</v>
      </c>
      <c r="C217" s="202">
        <v>1</v>
      </c>
      <c r="D217" s="208"/>
      <c r="E217" s="208"/>
      <c r="F217" s="208"/>
      <c r="G217" s="208"/>
      <c r="H217" s="208"/>
      <c r="I217" s="208"/>
      <c r="J217" s="208"/>
      <c r="K217" s="208"/>
      <c r="L217" s="208"/>
      <c r="M217" s="208"/>
      <c r="N217" s="208"/>
      <c r="O217" s="208"/>
      <c r="P217" s="208"/>
      <c r="Q217" s="208"/>
      <c r="R217" s="208"/>
      <c r="S217" s="208"/>
      <c r="T217" s="208"/>
      <c r="U217" s="208"/>
      <c r="V217" s="208"/>
      <c r="W217" s="208"/>
      <c r="X217" s="208"/>
      <c r="Y217" s="208"/>
      <c r="Z217" s="208"/>
      <c r="AA217" s="208"/>
      <c r="AB217" s="208"/>
      <c r="AC217" s="208"/>
      <c r="AD217" s="208"/>
      <c r="AE217" s="208"/>
      <c r="AF217" s="208"/>
      <c r="AG217" s="208"/>
      <c r="AH217" s="208"/>
      <c r="AI217" s="208"/>
      <c r="AJ217" s="208"/>
      <c r="AK217" s="208"/>
      <c r="AL217" s="207"/>
      <c r="AM217" s="208"/>
      <c r="AN217" s="208"/>
      <c r="AO217" s="208"/>
      <c r="AP217" s="208"/>
      <c r="AQ217" s="208"/>
      <c r="AR217" s="208"/>
      <c r="AS217" s="208"/>
      <c r="AT217" s="208"/>
      <c r="AU217" s="208"/>
      <c r="AV217" s="208"/>
      <c r="AW217" s="208"/>
      <c r="AX217" s="208"/>
    </row>
    <row r="218" spans="2:50" ht="24" customHeight="1">
      <c r="B218" s="202">
        <v>2</v>
      </c>
      <c r="C218" s="202">
        <v>1</v>
      </c>
      <c r="D218" s="208"/>
      <c r="E218" s="208"/>
      <c r="F218" s="208"/>
      <c r="G218" s="208"/>
      <c r="H218" s="208"/>
      <c r="I218" s="208"/>
      <c r="J218" s="208"/>
      <c r="K218" s="208"/>
      <c r="L218" s="208"/>
      <c r="M218" s="208"/>
      <c r="N218" s="208"/>
      <c r="O218" s="208"/>
      <c r="P218" s="208"/>
      <c r="Q218" s="208"/>
      <c r="R218" s="208"/>
      <c r="S218" s="208"/>
      <c r="T218" s="208"/>
      <c r="U218" s="208"/>
      <c r="V218" s="208"/>
      <c r="W218" s="208"/>
      <c r="X218" s="208"/>
      <c r="Y218" s="208"/>
      <c r="Z218" s="208"/>
      <c r="AA218" s="208"/>
      <c r="AB218" s="208"/>
      <c r="AC218" s="208"/>
      <c r="AD218" s="208"/>
      <c r="AE218" s="208"/>
      <c r="AF218" s="208"/>
      <c r="AG218" s="208"/>
      <c r="AH218" s="208"/>
      <c r="AI218" s="208"/>
      <c r="AJ218" s="208"/>
      <c r="AK218" s="208"/>
      <c r="AL218" s="207"/>
      <c r="AM218" s="208"/>
      <c r="AN218" s="208"/>
      <c r="AO218" s="208"/>
      <c r="AP218" s="208"/>
      <c r="AQ218" s="208"/>
      <c r="AR218" s="208"/>
      <c r="AS218" s="208"/>
      <c r="AT218" s="208"/>
      <c r="AU218" s="208"/>
      <c r="AV218" s="208"/>
      <c r="AW218" s="208"/>
      <c r="AX218" s="208"/>
    </row>
    <row r="219" spans="2:50" ht="24" customHeight="1">
      <c r="B219" s="202">
        <v>3</v>
      </c>
      <c r="C219" s="202">
        <v>1</v>
      </c>
      <c r="D219" s="208"/>
      <c r="E219" s="208"/>
      <c r="F219" s="208"/>
      <c r="G219" s="208"/>
      <c r="H219" s="208"/>
      <c r="I219" s="208"/>
      <c r="J219" s="208"/>
      <c r="K219" s="208"/>
      <c r="L219" s="208"/>
      <c r="M219" s="208"/>
      <c r="N219" s="208"/>
      <c r="O219" s="208"/>
      <c r="P219" s="208"/>
      <c r="Q219" s="208"/>
      <c r="R219" s="208"/>
      <c r="S219" s="208"/>
      <c r="T219" s="208"/>
      <c r="U219" s="208"/>
      <c r="V219" s="208"/>
      <c r="W219" s="208"/>
      <c r="X219" s="208"/>
      <c r="Y219" s="208"/>
      <c r="Z219" s="208"/>
      <c r="AA219" s="208"/>
      <c r="AB219" s="208"/>
      <c r="AC219" s="208"/>
      <c r="AD219" s="208"/>
      <c r="AE219" s="208"/>
      <c r="AF219" s="208"/>
      <c r="AG219" s="208"/>
      <c r="AH219" s="208"/>
      <c r="AI219" s="208"/>
      <c r="AJ219" s="208"/>
      <c r="AK219" s="208"/>
      <c r="AL219" s="207"/>
      <c r="AM219" s="208"/>
      <c r="AN219" s="208"/>
      <c r="AO219" s="208"/>
      <c r="AP219" s="208"/>
      <c r="AQ219" s="208"/>
      <c r="AR219" s="208"/>
      <c r="AS219" s="208"/>
      <c r="AT219" s="208"/>
      <c r="AU219" s="208"/>
      <c r="AV219" s="208"/>
      <c r="AW219" s="208"/>
      <c r="AX219" s="208"/>
    </row>
    <row r="220" spans="2:50" ht="24" customHeight="1">
      <c r="B220" s="202">
        <v>4</v>
      </c>
      <c r="C220" s="202">
        <v>1</v>
      </c>
      <c r="D220" s="208"/>
      <c r="E220" s="208"/>
      <c r="F220" s="208"/>
      <c r="G220" s="208"/>
      <c r="H220" s="208"/>
      <c r="I220" s="208"/>
      <c r="J220" s="208"/>
      <c r="K220" s="208"/>
      <c r="L220" s="208"/>
      <c r="M220" s="208"/>
      <c r="N220" s="208"/>
      <c r="O220" s="208"/>
      <c r="P220" s="208"/>
      <c r="Q220" s="208"/>
      <c r="R220" s="208"/>
      <c r="S220" s="208"/>
      <c r="T220" s="208"/>
      <c r="U220" s="208"/>
      <c r="V220" s="208"/>
      <c r="W220" s="208"/>
      <c r="X220" s="208"/>
      <c r="Y220" s="208"/>
      <c r="Z220" s="208"/>
      <c r="AA220" s="208"/>
      <c r="AB220" s="208"/>
      <c r="AC220" s="208"/>
      <c r="AD220" s="208"/>
      <c r="AE220" s="208"/>
      <c r="AF220" s="208"/>
      <c r="AG220" s="208"/>
      <c r="AH220" s="208"/>
      <c r="AI220" s="208"/>
      <c r="AJ220" s="208"/>
      <c r="AK220" s="208"/>
      <c r="AL220" s="207"/>
      <c r="AM220" s="208"/>
      <c r="AN220" s="208"/>
      <c r="AO220" s="208"/>
      <c r="AP220" s="208"/>
      <c r="AQ220" s="208"/>
      <c r="AR220" s="208"/>
      <c r="AS220" s="208"/>
      <c r="AT220" s="208"/>
      <c r="AU220" s="208"/>
      <c r="AV220" s="208"/>
      <c r="AW220" s="208"/>
      <c r="AX220" s="208"/>
    </row>
    <row r="221" spans="2:50" ht="24" customHeight="1">
      <c r="B221" s="202">
        <v>5</v>
      </c>
      <c r="C221" s="202">
        <v>1</v>
      </c>
      <c r="D221" s="208"/>
      <c r="E221" s="208"/>
      <c r="F221" s="208"/>
      <c r="G221" s="208"/>
      <c r="H221" s="208"/>
      <c r="I221" s="208"/>
      <c r="J221" s="208"/>
      <c r="K221" s="208"/>
      <c r="L221" s="208"/>
      <c r="M221" s="208"/>
      <c r="N221" s="208"/>
      <c r="O221" s="208"/>
      <c r="P221" s="208"/>
      <c r="Q221" s="208"/>
      <c r="R221" s="208"/>
      <c r="S221" s="208"/>
      <c r="T221" s="208"/>
      <c r="U221" s="208"/>
      <c r="V221" s="208"/>
      <c r="W221" s="208"/>
      <c r="X221" s="208"/>
      <c r="Y221" s="208"/>
      <c r="Z221" s="208"/>
      <c r="AA221" s="208"/>
      <c r="AB221" s="208"/>
      <c r="AC221" s="208"/>
      <c r="AD221" s="208"/>
      <c r="AE221" s="208"/>
      <c r="AF221" s="208"/>
      <c r="AG221" s="208"/>
      <c r="AH221" s="208"/>
      <c r="AI221" s="208"/>
      <c r="AJ221" s="208"/>
      <c r="AK221" s="208"/>
      <c r="AL221" s="207"/>
      <c r="AM221" s="208"/>
      <c r="AN221" s="208"/>
      <c r="AO221" s="208"/>
      <c r="AP221" s="208"/>
      <c r="AQ221" s="208"/>
      <c r="AR221" s="208"/>
      <c r="AS221" s="208"/>
      <c r="AT221" s="208"/>
      <c r="AU221" s="208"/>
      <c r="AV221" s="208"/>
      <c r="AW221" s="208"/>
      <c r="AX221" s="208"/>
    </row>
    <row r="222" spans="2:50" ht="24" customHeight="1">
      <c r="B222" s="202">
        <v>6</v>
      </c>
      <c r="C222" s="202">
        <v>1</v>
      </c>
      <c r="D222" s="208"/>
      <c r="E222" s="208"/>
      <c r="F222" s="208"/>
      <c r="G222" s="208"/>
      <c r="H222" s="208"/>
      <c r="I222" s="208"/>
      <c r="J222" s="208"/>
      <c r="K222" s="208"/>
      <c r="L222" s="208"/>
      <c r="M222" s="208"/>
      <c r="N222" s="208"/>
      <c r="O222" s="208"/>
      <c r="P222" s="208"/>
      <c r="Q222" s="208"/>
      <c r="R222" s="208"/>
      <c r="S222" s="208"/>
      <c r="T222" s="208"/>
      <c r="U222" s="208"/>
      <c r="V222" s="208"/>
      <c r="W222" s="208"/>
      <c r="X222" s="208"/>
      <c r="Y222" s="208"/>
      <c r="Z222" s="208"/>
      <c r="AA222" s="208"/>
      <c r="AB222" s="208"/>
      <c r="AC222" s="208"/>
      <c r="AD222" s="208"/>
      <c r="AE222" s="208"/>
      <c r="AF222" s="208"/>
      <c r="AG222" s="208"/>
      <c r="AH222" s="208"/>
      <c r="AI222" s="208"/>
      <c r="AJ222" s="208"/>
      <c r="AK222" s="208"/>
      <c r="AL222" s="207"/>
      <c r="AM222" s="208"/>
      <c r="AN222" s="208"/>
      <c r="AO222" s="208"/>
      <c r="AP222" s="208"/>
      <c r="AQ222" s="208"/>
      <c r="AR222" s="208"/>
      <c r="AS222" s="208"/>
      <c r="AT222" s="208"/>
      <c r="AU222" s="208"/>
      <c r="AV222" s="208"/>
      <c r="AW222" s="208"/>
      <c r="AX222" s="208"/>
    </row>
    <row r="223" spans="2:50" ht="24" customHeight="1">
      <c r="B223" s="202">
        <v>7</v>
      </c>
      <c r="C223" s="202">
        <v>1</v>
      </c>
      <c r="D223" s="208"/>
      <c r="E223" s="208"/>
      <c r="F223" s="208"/>
      <c r="G223" s="208"/>
      <c r="H223" s="208"/>
      <c r="I223" s="208"/>
      <c r="J223" s="208"/>
      <c r="K223" s="208"/>
      <c r="L223" s="208"/>
      <c r="M223" s="208"/>
      <c r="N223" s="208"/>
      <c r="O223" s="208"/>
      <c r="P223" s="208"/>
      <c r="Q223" s="208"/>
      <c r="R223" s="208"/>
      <c r="S223" s="208"/>
      <c r="T223" s="208"/>
      <c r="U223" s="208"/>
      <c r="V223" s="208"/>
      <c r="W223" s="208"/>
      <c r="X223" s="208"/>
      <c r="Y223" s="208"/>
      <c r="Z223" s="208"/>
      <c r="AA223" s="208"/>
      <c r="AB223" s="208"/>
      <c r="AC223" s="208"/>
      <c r="AD223" s="208"/>
      <c r="AE223" s="208"/>
      <c r="AF223" s="208"/>
      <c r="AG223" s="208"/>
      <c r="AH223" s="208"/>
      <c r="AI223" s="208"/>
      <c r="AJ223" s="208"/>
      <c r="AK223" s="208"/>
      <c r="AL223" s="207"/>
      <c r="AM223" s="208"/>
      <c r="AN223" s="208"/>
      <c r="AO223" s="208"/>
      <c r="AP223" s="208"/>
      <c r="AQ223" s="208"/>
      <c r="AR223" s="208"/>
      <c r="AS223" s="208"/>
      <c r="AT223" s="208"/>
      <c r="AU223" s="208"/>
      <c r="AV223" s="208"/>
      <c r="AW223" s="208"/>
      <c r="AX223" s="208"/>
    </row>
    <row r="224" spans="2:50" ht="24" customHeight="1">
      <c r="B224" s="202">
        <v>8</v>
      </c>
      <c r="C224" s="202">
        <v>1</v>
      </c>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c r="AB224" s="208"/>
      <c r="AC224" s="208"/>
      <c r="AD224" s="208"/>
      <c r="AE224" s="208"/>
      <c r="AF224" s="208"/>
      <c r="AG224" s="208"/>
      <c r="AH224" s="208"/>
      <c r="AI224" s="208"/>
      <c r="AJ224" s="208"/>
      <c r="AK224" s="208"/>
      <c r="AL224" s="207"/>
      <c r="AM224" s="208"/>
      <c r="AN224" s="208"/>
      <c r="AO224" s="208"/>
      <c r="AP224" s="208"/>
      <c r="AQ224" s="208"/>
      <c r="AR224" s="208"/>
      <c r="AS224" s="208"/>
      <c r="AT224" s="208"/>
      <c r="AU224" s="208"/>
      <c r="AV224" s="208"/>
      <c r="AW224" s="208"/>
      <c r="AX224" s="208"/>
    </row>
    <row r="225" spans="2:60" ht="24" customHeight="1">
      <c r="B225" s="202">
        <v>9</v>
      </c>
      <c r="C225" s="202">
        <v>1</v>
      </c>
      <c r="D225" s="208"/>
      <c r="E225" s="208"/>
      <c r="F225" s="208"/>
      <c r="G225" s="208"/>
      <c r="H225" s="208"/>
      <c r="I225" s="208"/>
      <c r="J225" s="208"/>
      <c r="K225" s="208"/>
      <c r="L225" s="208"/>
      <c r="M225" s="208"/>
      <c r="N225" s="208"/>
      <c r="O225" s="208"/>
      <c r="P225" s="208"/>
      <c r="Q225" s="208"/>
      <c r="R225" s="208"/>
      <c r="S225" s="208"/>
      <c r="T225" s="208"/>
      <c r="U225" s="208"/>
      <c r="V225" s="208"/>
      <c r="W225" s="208"/>
      <c r="X225" s="208"/>
      <c r="Y225" s="208"/>
      <c r="Z225" s="208"/>
      <c r="AA225" s="208"/>
      <c r="AB225" s="208"/>
      <c r="AC225" s="208"/>
      <c r="AD225" s="208"/>
      <c r="AE225" s="208"/>
      <c r="AF225" s="208"/>
      <c r="AG225" s="208"/>
      <c r="AH225" s="208"/>
      <c r="AI225" s="208"/>
      <c r="AJ225" s="208"/>
      <c r="AK225" s="208"/>
      <c r="AL225" s="207"/>
      <c r="AM225" s="208"/>
      <c r="AN225" s="208"/>
      <c r="AO225" s="208"/>
      <c r="AP225" s="208"/>
      <c r="AQ225" s="208"/>
      <c r="AR225" s="208"/>
      <c r="AS225" s="208"/>
      <c r="AT225" s="208"/>
      <c r="AU225" s="208"/>
      <c r="AV225" s="208"/>
      <c r="AW225" s="208"/>
      <c r="AX225" s="208"/>
    </row>
    <row r="226" spans="2:60" ht="24" customHeight="1">
      <c r="B226" s="202">
        <v>10</v>
      </c>
      <c r="C226" s="202">
        <v>1</v>
      </c>
      <c r="D226" s="208"/>
      <c r="E226" s="208"/>
      <c r="F226" s="208"/>
      <c r="G226" s="208"/>
      <c r="H226" s="208"/>
      <c r="I226" s="208"/>
      <c r="J226" s="208"/>
      <c r="K226" s="208"/>
      <c r="L226" s="208"/>
      <c r="M226" s="208"/>
      <c r="N226" s="208"/>
      <c r="O226" s="208"/>
      <c r="P226" s="208"/>
      <c r="Q226" s="208"/>
      <c r="R226" s="208"/>
      <c r="S226" s="208"/>
      <c r="T226" s="208"/>
      <c r="U226" s="208"/>
      <c r="V226" s="208"/>
      <c r="W226" s="208"/>
      <c r="X226" s="208"/>
      <c r="Y226" s="208"/>
      <c r="Z226" s="208"/>
      <c r="AA226" s="208"/>
      <c r="AB226" s="208"/>
      <c r="AC226" s="208"/>
      <c r="AD226" s="208"/>
      <c r="AE226" s="208"/>
      <c r="AF226" s="208"/>
      <c r="AG226" s="208"/>
      <c r="AH226" s="208"/>
      <c r="AI226" s="208"/>
      <c r="AJ226" s="208"/>
      <c r="AK226" s="208"/>
      <c r="AL226" s="207"/>
      <c r="AM226" s="208"/>
      <c r="AN226" s="208"/>
      <c r="AO226" s="208"/>
      <c r="AP226" s="208"/>
      <c r="AQ226" s="208"/>
      <c r="AR226" s="208"/>
      <c r="AS226" s="208"/>
      <c r="AT226" s="208"/>
      <c r="AU226" s="208"/>
      <c r="AV226" s="208"/>
      <c r="AW226" s="208"/>
      <c r="AX226" s="208"/>
    </row>
    <row r="228" spans="2:60" ht="21.75" customHeight="1" thickBot="1">
      <c r="AK228" s="466"/>
      <c r="AL228" s="466"/>
      <c r="AM228" s="466"/>
      <c r="AN228" s="466"/>
      <c r="AO228" s="466"/>
      <c r="AP228" s="466"/>
      <c r="AQ228" s="466"/>
      <c r="AR228" s="467" t="s">
        <v>112</v>
      </c>
      <c r="AS228" s="467"/>
      <c r="AT228" s="467"/>
      <c r="AU228" s="467"/>
      <c r="AV228" s="467"/>
      <c r="AW228" s="467"/>
      <c r="AX228" s="467"/>
      <c r="AY228" s="467"/>
    </row>
    <row r="229" spans="2:60" ht="21" customHeight="1">
      <c r="B229" s="468" t="s">
        <v>113</v>
      </c>
      <c r="C229" s="469"/>
      <c r="D229" s="469"/>
      <c r="E229" s="469"/>
      <c r="F229" s="469"/>
      <c r="G229" s="469"/>
      <c r="H229" s="1882" t="s">
        <v>811</v>
      </c>
      <c r="I229" s="1883"/>
      <c r="J229" s="1883"/>
      <c r="K229" s="1883"/>
      <c r="L229" s="1883"/>
      <c r="M229" s="1883"/>
      <c r="N229" s="1883"/>
      <c r="O229" s="1883"/>
      <c r="P229" s="1883"/>
      <c r="Q229" s="1883"/>
      <c r="R229" s="1883"/>
      <c r="S229" s="1883"/>
      <c r="T229" s="1883"/>
      <c r="U229" s="1883"/>
      <c r="V229" s="1883"/>
      <c r="W229" s="1883"/>
      <c r="X229" s="1883"/>
      <c r="Y229" s="1883"/>
      <c r="Z229" s="472" t="s">
        <v>812</v>
      </c>
      <c r="AA229" s="473"/>
      <c r="AB229" s="473"/>
      <c r="AC229" s="473"/>
      <c r="AD229" s="473"/>
      <c r="AE229" s="474"/>
      <c r="AF229" s="1846" t="s">
        <v>101</v>
      </c>
      <c r="AG229" s="1846"/>
      <c r="AH229" s="1846"/>
      <c r="AI229" s="1846"/>
      <c r="AJ229" s="1846"/>
      <c r="AK229" s="1846"/>
      <c r="AL229" s="1846"/>
      <c r="AM229" s="1846"/>
      <c r="AN229" s="1846"/>
      <c r="AO229" s="1846"/>
      <c r="AP229" s="1846"/>
      <c r="AQ229" s="1847"/>
      <c r="AR229" s="2629" t="s">
        <v>1</v>
      </c>
      <c r="AS229" s="1846"/>
      <c r="AT229" s="1846"/>
      <c r="AU229" s="1846"/>
      <c r="AV229" s="1846"/>
      <c r="AW229" s="1846"/>
      <c r="AX229" s="1846"/>
      <c r="AY229" s="2630"/>
    </row>
    <row r="230" spans="2:60" ht="28.15" customHeight="1">
      <c r="B230" s="442" t="s">
        <v>59</v>
      </c>
      <c r="C230" s="443"/>
      <c r="D230" s="443"/>
      <c r="E230" s="443"/>
      <c r="F230" s="443"/>
      <c r="G230" s="444"/>
      <c r="H230" s="1884"/>
      <c r="I230" s="1885"/>
      <c r="J230" s="1885"/>
      <c r="K230" s="1885"/>
      <c r="L230" s="1885"/>
      <c r="M230" s="1885"/>
      <c r="N230" s="1885"/>
      <c r="O230" s="1885"/>
      <c r="P230" s="1885"/>
      <c r="Q230" s="1885"/>
      <c r="R230" s="1885"/>
      <c r="S230" s="1885"/>
      <c r="T230" s="1885"/>
      <c r="U230" s="1885"/>
      <c r="V230" s="1885"/>
      <c r="W230" s="1886"/>
      <c r="X230" s="1886"/>
      <c r="Y230" s="1886"/>
      <c r="Z230" s="448" t="s">
        <v>2</v>
      </c>
      <c r="AA230" s="449"/>
      <c r="AB230" s="449"/>
      <c r="AC230" s="449"/>
      <c r="AD230" s="449"/>
      <c r="AE230" s="450"/>
      <c r="AF230" s="1859" t="s">
        <v>813</v>
      </c>
      <c r="AG230" s="1859"/>
      <c r="AH230" s="1859"/>
      <c r="AI230" s="1859"/>
      <c r="AJ230" s="1859"/>
      <c r="AK230" s="1859"/>
      <c r="AL230" s="1859"/>
      <c r="AM230" s="1859"/>
      <c r="AN230" s="1859"/>
      <c r="AO230" s="1859"/>
      <c r="AP230" s="1859"/>
      <c r="AQ230" s="1860"/>
      <c r="AR230" s="1861" t="s">
        <v>814</v>
      </c>
      <c r="AS230" s="1862"/>
      <c r="AT230" s="1862"/>
      <c r="AU230" s="1862"/>
      <c r="AV230" s="1862"/>
      <c r="AW230" s="1862"/>
      <c r="AX230" s="1862"/>
      <c r="AY230" s="1863"/>
    </row>
    <row r="231" spans="2:60" ht="30.75" customHeight="1">
      <c r="B231" s="454" t="s">
        <v>3</v>
      </c>
      <c r="C231" s="455"/>
      <c r="D231" s="455"/>
      <c r="E231" s="455"/>
      <c r="F231" s="455"/>
      <c r="G231" s="455"/>
      <c r="H231" s="1864" t="s">
        <v>103</v>
      </c>
      <c r="I231" s="1865"/>
      <c r="J231" s="1865"/>
      <c r="K231" s="1865"/>
      <c r="L231" s="1865"/>
      <c r="M231" s="1865"/>
      <c r="N231" s="1865"/>
      <c r="O231" s="1865"/>
      <c r="P231" s="1865"/>
      <c r="Q231" s="1865"/>
      <c r="R231" s="1865"/>
      <c r="S231" s="1865"/>
      <c r="T231" s="1865"/>
      <c r="U231" s="1865"/>
      <c r="V231" s="1865"/>
      <c r="W231" s="1865"/>
      <c r="X231" s="1865"/>
      <c r="Y231" s="1865"/>
      <c r="Z231" s="457" t="s">
        <v>76</v>
      </c>
      <c r="AA231" s="458"/>
      <c r="AB231" s="458"/>
      <c r="AC231" s="458"/>
      <c r="AD231" s="458"/>
      <c r="AE231" s="459"/>
      <c r="AF231" s="941" t="s">
        <v>108</v>
      </c>
      <c r="AG231" s="941"/>
      <c r="AH231" s="941"/>
      <c r="AI231" s="941"/>
      <c r="AJ231" s="941"/>
      <c r="AK231" s="941"/>
      <c r="AL231" s="941"/>
      <c r="AM231" s="941"/>
      <c r="AN231" s="941"/>
      <c r="AO231" s="941"/>
      <c r="AP231" s="941"/>
      <c r="AQ231" s="941"/>
      <c r="AR231" s="267"/>
      <c r="AS231" s="267"/>
      <c r="AT231" s="267"/>
      <c r="AU231" s="267"/>
      <c r="AV231" s="267"/>
      <c r="AW231" s="267"/>
      <c r="AX231" s="267"/>
      <c r="AY231" s="942"/>
    </row>
    <row r="232" spans="2:60" ht="18" customHeight="1">
      <c r="B232" s="418" t="s">
        <v>37</v>
      </c>
      <c r="C232" s="419"/>
      <c r="D232" s="419"/>
      <c r="E232" s="419"/>
      <c r="F232" s="419"/>
      <c r="G232" s="419"/>
      <c r="H232" s="1869" t="s">
        <v>781</v>
      </c>
      <c r="I232" s="1870"/>
      <c r="J232" s="1870"/>
      <c r="K232" s="1870"/>
      <c r="L232" s="1870"/>
      <c r="M232" s="1870"/>
      <c r="N232" s="1870"/>
      <c r="O232" s="1870"/>
      <c r="P232" s="1870"/>
      <c r="Q232" s="1870"/>
      <c r="R232" s="1870"/>
      <c r="S232" s="1870"/>
      <c r="T232" s="1870"/>
      <c r="U232" s="1870"/>
      <c r="V232" s="1870"/>
      <c r="W232" s="1871"/>
      <c r="X232" s="1871"/>
      <c r="Y232" s="1871"/>
      <c r="Z232" s="428" t="s">
        <v>815</v>
      </c>
      <c r="AA232" s="267"/>
      <c r="AB232" s="267"/>
      <c r="AC232" s="267"/>
      <c r="AD232" s="267"/>
      <c r="AE232" s="429"/>
      <c r="AF232" s="431"/>
      <c r="AG232" s="432"/>
      <c r="AH232" s="432"/>
      <c r="AI232" s="432"/>
      <c r="AJ232" s="432"/>
      <c r="AK232" s="432"/>
      <c r="AL232" s="432"/>
      <c r="AM232" s="432"/>
      <c r="AN232" s="432"/>
      <c r="AO232" s="432"/>
      <c r="AP232" s="432"/>
      <c r="AQ232" s="432"/>
      <c r="AR232" s="432"/>
      <c r="AS232" s="432"/>
      <c r="AT232" s="432"/>
      <c r="AU232" s="432"/>
      <c r="AV232" s="432"/>
      <c r="AW232" s="432"/>
      <c r="AX232" s="432"/>
      <c r="AY232" s="433"/>
    </row>
    <row r="233" spans="2:60" ht="24" customHeight="1">
      <c r="B233" s="420"/>
      <c r="C233" s="421"/>
      <c r="D233" s="421"/>
      <c r="E233" s="421"/>
      <c r="F233" s="421"/>
      <c r="G233" s="421"/>
      <c r="H233" s="1872"/>
      <c r="I233" s="1873"/>
      <c r="J233" s="1873"/>
      <c r="K233" s="1873"/>
      <c r="L233" s="1873"/>
      <c r="M233" s="1873"/>
      <c r="N233" s="1873"/>
      <c r="O233" s="1873"/>
      <c r="P233" s="1873"/>
      <c r="Q233" s="1873"/>
      <c r="R233" s="1873"/>
      <c r="S233" s="1873"/>
      <c r="T233" s="1873"/>
      <c r="U233" s="1873"/>
      <c r="V233" s="1873"/>
      <c r="W233" s="1874"/>
      <c r="X233" s="1874"/>
      <c r="Y233" s="1874"/>
      <c r="Z233" s="430"/>
      <c r="AA233" s="267"/>
      <c r="AB233" s="267"/>
      <c r="AC233" s="267"/>
      <c r="AD233" s="267"/>
      <c r="AE233" s="429"/>
      <c r="AF233" s="434"/>
      <c r="AG233" s="434"/>
      <c r="AH233" s="434"/>
      <c r="AI233" s="434"/>
      <c r="AJ233" s="434"/>
      <c r="AK233" s="434"/>
      <c r="AL233" s="434"/>
      <c r="AM233" s="434"/>
      <c r="AN233" s="434"/>
      <c r="AO233" s="434"/>
      <c r="AP233" s="434"/>
      <c r="AQ233" s="434"/>
      <c r="AR233" s="434"/>
      <c r="AS233" s="434"/>
      <c r="AT233" s="434"/>
      <c r="AU233" s="434"/>
      <c r="AV233" s="434"/>
      <c r="AW233" s="434"/>
      <c r="AX233" s="434"/>
      <c r="AY233" s="435"/>
    </row>
    <row r="234" spans="2:60" ht="29.25" customHeight="1">
      <c r="B234" s="436" t="s">
        <v>4</v>
      </c>
      <c r="C234" s="437"/>
      <c r="D234" s="437"/>
      <c r="E234" s="437"/>
      <c r="F234" s="437"/>
      <c r="G234" s="438"/>
      <c r="H234" s="439" t="s">
        <v>109</v>
      </c>
      <c r="I234" s="440"/>
      <c r="J234" s="440"/>
      <c r="K234" s="440"/>
      <c r="L234" s="440"/>
      <c r="M234" s="440"/>
      <c r="N234" s="440"/>
      <c r="O234" s="440"/>
      <c r="P234" s="440"/>
      <c r="Q234" s="440"/>
      <c r="R234" s="440"/>
      <c r="S234" s="440"/>
      <c r="T234" s="440"/>
      <c r="U234" s="440"/>
      <c r="V234" s="440"/>
      <c r="W234" s="440"/>
      <c r="X234" s="440"/>
      <c r="Y234" s="440"/>
      <c r="Z234" s="440"/>
      <c r="AA234" s="440"/>
      <c r="AB234" s="440"/>
      <c r="AC234" s="440"/>
      <c r="AD234" s="440"/>
      <c r="AE234" s="440"/>
      <c r="AF234" s="440"/>
      <c r="AG234" s="440"/>
      <c r="AH234" s="440"/>
      <c r="AI234" s="440"/>
      <c r="AJ234" s="440"/>
      <c r="AK234" s="440"/>
      <c r="AL234" s="440"/>
      <c r="AM234" s="440"/>
      <c r="AN234" s="440"/>
      <c r="AO234" s="440"/>
      <c r="AP234" s="440"/>
      <c r="AQ234" s="440"/>
      <c r="AR234" s="440"/>
      <c r="AS234" s="440"/>
      <c r="AT234" s="440"/>
      <c r="AU234" s="440"/>
      <c r="AV234" s="440"/>
      <c r="AW234" s="440"/>
      <c r="AX234" s="440"/>
      <c r="AY234" s="441"/>
    </row>
    <row r="235" spans="2:60" ht="21" customHeight="1">
      <c r="B235" s="405" t="s">
        <v>39</v>
      </c>
      <c r="C235" s="406"/>
      <c r="D235" s="406"/>
      <c r="E235" s="406"/>
      <c r="F235" s="406"/>
      <c r="G235" s="407"/>
      <c r="H235" s="411"/>
      <c r="I235" s="412"/>
      <c r="J235" s="412"/>
      <c r="K235" s="412"/>
      <c r="L235" s="412"/>
      <c r="M235" s="412"/>
      <c r="N235" s="412"/>
      <c r="O235" s="412"/>
      <c r="P235" s="412"/>
      <c r="Q235" s="370" t="s">
        <v>86</v>
      </c>
      <c r="R235" s="371"/>
      <c r="S235" s="371"/>
      <c r="T235" s="371"/>
      <c r="U235" s="371"/>
      <c r="V235" s="371"/>
      <c r="W235" s="413"/>
      <c r="X235" s="370" t="s">
        <v>87</v>
      </c>
      <c r="Y235" s="371"/>
      <c r="Z235" s="371"/>
      <c r="AA235" s="371"/>
      <c r="AB235" s="371"/>
      <c r="AC235" s="371"/>
      <c r="AD235" s="413"/>
      <c r="AE235" s="370" t="s">
        <v>88</v>
      </c>
      <c r="AF235" s="371"/>
      <c r="AG235" s="371"/>
      <c r="AH235" s="371"/>
      <c r="AI235" s="371"/>
      <c r="AJ235" s="371"/>
      <c r="AK235" s="413"/>
      <c r="AL235" s="370" t="s">
        <v>90</v>
      </c>
      <c r="AM235" s="371"/>
      <c r="AN235" s="371"/>
      <c r="AO235" s="371"/>
      <c r="AP235" s="371"/>
      <c r="AQ235" s="371"/>
      <c r="AR235" s="413"/>
      <c r="AS235" s="370" t="s">
        <v>91</v>
      </c>
      <c r="AT235" s="371"/>
      <c r="AU235" s="371"/>
      <c r="AV235" s="371"/>
      <c r="AW235" s="371"/>
      <c r="AX235" s="371"/>
      <c r="AY235" s="372"/>
    </row>
    <row r="236" spans="2:60" ht="21" customHeight="1">
      <c r="B236" s="291"/>
      <c r="C236" s="292"/>
      <c r="D236" s="292"/>
      <c r="E236" s="292"/>
      <c r="F236" s="292"/>
      <c r="G236" s="293"/>
      <c r="H236" s="373" t="s">
        <v>5</v>
      </c>
      <c r="I236" s="374"/>
      <c r="J236" s="379" t="s">
        <v>6</v>
      </c>
      <c r="K236" s="380"/>
      <c r="L236" s="380"/>
      <c r="M236" s="380"/>
      <c r="N236" s="380"/>
      <c r="O236" s="380"/>
      <c r="P236" s="381"/>
      <c r="Q236" s="1889">
        <v>140</v>
      </c>
      <c r="R236" s="1889"/>
      <c r="S236" s="1889"/>
      <c r="T236" s="1889"/>
      <c r="U236" s="1889"/>
      <c r="V236" s="1889"/>
      <c r="W236" s="1889"/>
      <c r="X236" s="1889">
        <v>130</v>
      </c>
      <c r="Y236" s="1889"/>
      <c r="Z236" s="1889"/>
      <c r="AA236" s="1889"/>
      <c r="AB236" s="1889"/>
      <c r="AC236" s="1889"/>
      <c r="AD236" s="1889"/>
      <c r="AE236" s="1889">
        <v>113</v>
      </c>
      <c r="AF236" s="1889"/>
      <c r="AG236" s="1889"/>
      <c r="AH236" s="1889"/>
      <c r="AI236" s="1889"/>
      <c r="AJ236" s="1889"/>
      <c r="AK236" s="1889"/>
      <c r="AL236" s="384">
        <v>104</v>
      </c>
      <c r="AM236" s="384"/>
      <c r="AN236" s="384"/>
      <c r="AO236" s="384"/>
      <c r="AP236" s="384"/>
      <c r="AQ236" s="384"/>
      <c r="AR236" s="384"/>
      <c r="AS236" s="384">
        <v>101</v>
      </c>
      <c r="AT236" s="384"/>
      <c r="AU236" s="384"/>
      <c r="AV236" s="384"/>
      <c r="AW236" s="384"/>
      <c r="AX236" s="384"/>
      <c r="AY236" s="385"/>
    </row>
    <row r="237" spans="2:60" ht="21" customHeight="1">
      <c r="B237" s="291"/>
      <c r="C237" s="292"/>
      <c r="D237" s="292"/>
      <c r="E237" s="292"/>
      <c r="F237" s="292"/>
      <c r="G237" s="293"/>
      <c r="H237" s="375"/>
      <c r="I237" s="376"/>
      <c r="J237" s="386" t="s">
        <v>7</v>
      </c>
      <c r="K237" s="387"/>
      <c r="L237" s="387"/>
      <c r="M237" s="387"/>
      <c r="N237" s="387"/>
      <c r="O237" s="387"/>
      <c r="P237" s="388"/>
      <c r="Q237" s="414" t="s">
        <v>816</v>
      </c>
      <c r="R237" s="414"/>
      <c r="S237" s="414"/>
      <c r="T237" s="414"/>
      <c r="U237" s="414"/>
      <c r="V237" s="414"/>
      <c r="W237" s="414"/>
      <c r="X237" s="414" t="s">
        <v>816</v>
      </c>
      <c r="Y237" s="414"/>
      <c r="Z237" s="414"/>
      <c r="AA237" s="414"/>
      <c r="AB237" s="414"/>
      <c r="AC237" s="414"/>
      <c r="AD237" s="414"/>
      <c r="AE237" s="933" t="s">
        <v>816</v>
      </c>
      <c r="AF237" s="934"/>
      <c r="AG237" s="934"/>
      <c r="AH237" s="934"/>
      <c r="AI237" s="934"/>
      <c r="AJ237" s="934"/>
      <c r="AK237" s="934"/>
      <c r="AL237" s="933" t="s">
        <v>816</v>
      </c>
      <c r="AM237" s="934"/>
      <c r="AN237" s="934"/>
      <c r="AO237" s="934"/>
      <c r="AP237" s="934"/>
      <c r="AQ237" s="934"/>
      <c r="AR237" s="934"/>
      <c r="AS237" s="464"/>
      <c r="AT237" s="464"/>
      <c r="AU237" s="464"/>
      <c r="AV237" s="464"/>
      <c r="AW237" s="464"/>
      <c r="AX237" s="464"/>
      <c r="AY237" s="465"/>
    </row>
    <row r="238" spans="2:60" ht="24.75" customHeight="1">
      <c r="B238" s="291"/>
      <c r="C238" s="292"/>
      <c r="D238" s="292"/>
      <c r="E238" s="292"/>
      <c r="F238" s="292"/>
      <c r="G238" s="293"/>
      <c r="H238" s="375"/>
      <c r="I238" s="376"/>
      <c r="J238" s="386" t="s">
        <v>8</v>
      </c>
      <c r="K238" s="387"/>
      <c r="L238" s="387"/>
      <c r="M238" s="387"/>
      <c r="N238" s="387"/>
      <c r="O238" s="387"/>
      <c r="P238" s="388"/>
      <c r="Q238" s="414" t="s">
        <v>816</v>
      </c>
      <c r="R238" s="414"/>
      <c r="S238" s="414"/>
      <c r="T238" s="414"/>
      <c r="U238" s="414"/>
      <c r="V238" s="414"/>
      <c r="W238" s="414"/>
      <c r="X238" s="414" t="s">
        <v>816</v>
      </c>
      <c r="Y238" s="414"/>
      <c r="Z238" s="414"/>
      <c r="AA238" s="414"/>
      <c r="AB238" s="414"/>
      <c r="AC238" s="414"/>
      <c r="AD238" s="414"/>
      <c r="AE238" s="933" t="s">
        <v>816</v>
      </c>
      <c r="AF238" s="934"/>
      <c r="AG238" s="934"/>
      <c r="AH238" s="934"/>
      <c r="AI238" s="934"/>
      <c r="AJ238" s="934"/>
      <c r="AK238" s="934"/>
      <c r="AL238" s="933" t="s">
        <v>816</v>
      </c>
      <c r="AM238" s="934"/>
      <c r="AN238" s="934"/>
      <c r="AO238" s="934"/>
      <c r="AP238" s="934"/>
      <c r="AQ238" s="934"/>
      <c r="AR238" s="934"/>
      <c r="AS238" s="464"/>
      <c r="AT238" s="464"/>
      <c r="AU238" s="464"/>
      <c r="AV238" s="464"/>
      <c r="AW238" s="464"/>
      <c r="AX238" s="464"/>
      <c r="AY238" s="465"/>
    </row>
    <row r="239" spans="2:60" ht="24.75" customHeight="1">
      <c r="B239" s="291"/>
      <c r="C239" s="292"/>
      <c r="D239" s="292"/>
      <c r="E239" s="292"/>
      <c r="F239" s="292"/>
      <c r="G239" s="293"/>
      <c r="H239" s="377"/>
      <c r="I239" s="378"/>
      <c r="J239" s="415" t="s">
        <v>26</v>
      </c>
      <c r="K239" s="416"/>
      <c r="L239" s="416"/>
      <c r="M239" s="416"/>
      <c r="N239" s="416"/>
      <c r="O239" s="416"/>
      <c r="P239" s="417"/>
      <c r="Q239" s="1927">
        <v>140</v>
      </c>
      <c r="R239" s="1927"/>
      <c r="S239" s="1927"/>
      <c r="T239" s="1927"/>
      <c r="U239" s="1927"/>
      <c r="V239" s="1927"/>
      <c r="W239" s="1927"/>
      <c r="X239" s="1927">
        <v>130</v>
      </c>
      <c r="Y239" s="1927"/>
      <c r="Z239" s="1927"/>
      <c r="AA239" s="1927"/>
      <c r="AB239" s="1927"/>
      <c r="AC239" s="1927"/>
      <c r="AD239" s="1927"/>
      <c r="AE239" s="402">
        <v>113</v>
      </c>
      <c r="AF239" s="402"/>
      <c r="AG239" s="402"/>
      <c r="AH239" s="402"/>
      <c r="AI239" s="402"/>
      <c r="AJ239" s="402"/>
      <c r="AK239" s="402"/>
      <c r="AL239" s="402">
        <v>104</v>
      </c>
      <c r="AM239" s="402"/>
      <c r="AN239" s="402"/>
      <c r="AO239" s="402"/>
      <c r="AP239" s="402"/>
      <c r="AQ239" s="402"/>
      <c r="AR239" s="402"/>
      <c r="AS239" s="402">
        <v>101</v>
      </c>
      <c r="AT239" s="402"/>
      <c r="AU239" s="402"/>
      <c r="AV239" s="402"/>
      <c r="AW239" s="402"/>
      <c r="AX239" s="402"/>
      <c r="AY239" s="402"/>
    </row>
    <row r="240" spans="2:60" ht="24.75" customHeight="1">
      <c r="B240" s="291"/>
      <c r="C240" s="292"/>
      <c r="D240" s="292"/>
      <c r="E240" s="292"/>
      <c r="F240" s="292"/>
      <c r="G240" s="293"/>
      <c r="H240" s="392" t="s">
        <v>9</v>
      </c>
      <c r="I240" s="393"/>
      <c r="J240" s="393"/>
      <c r="K240" s="393"/>
      <c r="L240" s="393"/>
      <c r="M240" s="393"/>
      <c r="N240" s="393"/>
      <c r="O240" s="393"/>
      <c r="P240" s="393"/>
      <c r="Q240" s="1887">
        <v>104</v>
      </c>
      <c r="R240" s="1887"/>
      <c r="S240" s="1887"/>
      <c r="T240" s="1887"/>
      <c r="U240" s="1887"/>
      <c r="V240" s="1887"/>
      <c r="W240" s="1887"/>
      <c r="X240" s="1887">
        <v>113</v>
      </c>
      <c r="Y240" s="1887"/>
      <c r="Z240" s="1887"/>
      <c r="AA240" s="1887"/>
      <c r="AB240" s="1887"/>
      <c r="AC240" s="1887"/>
      <c r="AD240" s="1887"/>
      <c r="AE240" s="931">
        <v>106</v>
      </c>
      <c r="AF240" s="931"/>
      <c r="AG240" s="931"/>
      <c r="AH240" s="931"/>
      <c r="AI240" s="931"/>
      <c r="AJ240" s="931"/>
      <c r="AK240" s="931"/>
      <c r="AL240" s="390"/>
      <c r="AM240" s="390"/>
      <c r="AN240" s="390"/>
      <c r="AO240" s="390"/>
      <c r="AP240" s="390"/>
      <c r="AQ240" s="390"/>
      <c r="AR240" s="390"/>
      <c r="AS240" s="390"/>
      <c r="AT240" s="390"/>
      <c r="AU240" s="390"/>
      <c r="AV240" s="390"/>
      <c r="AW240" s="390"/>
      <c r="AX240" s="390"/>
      <c r="AY240" s="391"/>
      <c r="BH240" s="29"/>
    </row>
    <row r="241" spans="1:51" ht="24.75" customHeight="1">
      <c r="B241" s="408"/>
      <c r="C241" s="409"/>
      <c r="D241" s="409"/>
      <c r="E241" s="409"/>
      <c r="F241" s="409"/>
      <c r="G241" s="410"/>
      <c r="H241" s="392" t="s">
        <v>10</v>
      </c>
      <c r="I241" s="393"/>
      <c r="J241" s="393"/>
      <c r="K241" s="393"/>
      <c r="L241" s="393"/>
      <c r="M241" s="393"/>
      <c r="N241" s="393"/>
      <c r="O241" s="393"/>
      <c r="P241" s="393"/>
      <c r="Q241" s="1887">
        <v>74</v>
      </c>
      <c r="R241" s="1887"/>
      <c r="S241" s="1887"/>
      <c r="T241" s="1887"/>
      <c r="U241" s="1887"/>
      <c r="V241" s="1887"/>
      <c r="W241" s="1887"/>
      <c r="X241" s="1887">
        <v>86</v>
      </c>
      <c r="Y241" s="1887"/>
      <c r="Z241" s="1887"/>
      <c r="AA241" s="1887"/>
      <c r="AB241" s="1887"/>
      <c r="AC241" s="1887"/>
      <c r="AD241" s="1887"/>
      <c r="AE241" s="931">
        <v>94</v>
      </c>
      <c r="AF241" s="931"/>
      <c r="AG241" s="931"/>
      <c r="AH241" s="931"/>
      <c r="AI241" s="931"/>
      <c r="AJ241" s="931"/>
      <c r="AK241" s="931"/>
      <c r="AL241" s="390"/>
      <c r="AM241" s="390"/>
      <c r="AN241" s="390"/>
      <c r="AO241" s="390"/>
      <c r="AP241" s="390"/>
      <c r="AQ241" s="390"/>
      <c r="AR241" s="390"/>
      <c r="AS241" s="390"/>
      <c r="AT241" s="390"/>
      <c r="AU241" s="390"/>
      <c r="AV241" s="390"/>
      <c r="AW241" s="390"/>
      <c r="AX241" s="390"/>
      <c r="AY241" s="391"/>
    </row>
    <row r="242" spans="1:51" ht="23.1" customHeight="1">
      <c r="B242" s="335" t="s">
        <v>99</v>
      </c>
      <c r="C242" s="336"/>
      <c r="D242" s="341" t="s">
        <v>23</v>
      </c>
      <c r="E242" s="342"/>
      <c r="F242" s="342"/>
      <c r="G242" s="342"/>
      <c r="H242" s="342"/>
      <c r="I242" s="342"/>
      <c r="J242" s="342"/>
      <c r="K242" s="342"/>
      <c r="L242" s="343"/>
      <c r="M242" s="344" t="s">
        <v>92</v>
      </c>
      <c r="N242" s="344"/>
      <c r="O242" s="344"/>
      <c r="P242" s="344"/>
      <c r="Q242" s="344"/>
      <c r="R242" s="344"/>
      <c r="S242" s="345" t="s">
        <v>91</v>
      </c>
      <c r="T242" s="345"/>
      <c r="U242" s="345"/>
      <c r="V242" s="345"/>
      <c r="W242" s="345"/>
      <c r="X242" s="345"/>
      <c r="Y242" s="346"/>
      <c r="Z242" s="342"/>
      <c r="AA242" s="342"/>
      <c r="AB242" s="342"/>
      <c r="AC242" s="342"/>
      <c r="AD242" s="342"/>
      <c r="AE242" s="342"/>
      <c r="AF242" s="342"/>
      <c r="AG242" s="342"/>
      <c r="AH242" s="342"/>
      <c r="AI242" s="342"/>
      <c r="AJ242" s="342"/>
      <c r="AK242" s="342"/>
      <c r="AL242" s="342"/>
      <c r="AM242" s="342"/>
      <c r="AN242" s="342"/>
      <c r="AO242" s="342"/>
      <c r="AP242" s="342"/>
      <c r="AQ242" s="342"/>
      <c r="AR242" s="342"/>
      <c r="AS242" s="342"/>
      <c r="AT242" s="342"/>
      <c r="AU242" s="342"/>
      <c r="AV242" s="342"/>
      <c r="AW242" s="342"/>
      <c r="AX242" s="342"/>
      <c r="AY242" s="347"/>
    </row>
    <row r="243" spans="1:51" ht="23.1" customHeight="1">
      <c r="B243" s="337"/>
      <c r="C243" s="338"/>
      <c r="D243" s="2937" t="s">
        <v>817</v>
      </c>
      <c r="E243" s="1905"/>
      <c r="F243" s="1905"/>
      <c r="G243" s="1905"/>
      <c r="H243" s="1905"/>
      <c r="I243" s="1905"/>
      <c r="J243" s="1905"/>
      <c r="K243" s="1905"/>
      <c r="L243" s="1906"/>
      <c r="M243" s="927">
        <v>59</v>
      </c>
      <c r="N243" s="928"/>
      <c r="O243" s="928"/>
      <c r="P243" s="928"/>
      <c r="Q243" s="928"/>
      <c r="R243" s="929"/>
      <c r="S243" s="354">
        <v>59</v>
      </c>
      <c r="T243" s="354"/>
      <c r="U243" s="354"/>
      <c r="V243" s="354"/>
      <c r="W243" s="354"/>
      <c r="X243" s="354"/>
      <c r="Y243" s="355"/>
      <c r="Z243" s="356"/>
      <c r="AA243" s="356"/>
      <c r="AB243" s="356"/>
      <c r="AC243" s="356"/>
      <c r="AD243" s="356"/>
      <c r="AE243" s="356"/>
      <c r="AF243" s="356"/>
      <c r="AG243" s="356"/>
      <c r="AH243" s="356"/>
      <c r="AI243" s="356"/>
      <c r="AJ243" s="356"/>
      <c r="AK243" s="356"/>
      <c r="AL243" s="356"/>
      <c r="AM243" s="356"/>
      <c r="AN243" s="356"/>
      <c r="AO243" s="356"/>
      <c r="AP243" s="356"/>
      <c r="AQ243" s="356"/>
      <c r="AR243" s="356"/>
      <c r="AS243" s="356"/>
      <c r="AT243" s="356"/>
      <c r="AU243" s="356"/>
      <c r="AV243" s="356"/>
      <c r="AW243" s="356"/>
      <c r="AX243" s="356"/>
      <c r="AY243" s="357"/>
    </row>
    <row r="244" spans="1:51" ht="23.1" customHeight="1">
      <c r="B244" s="337"/>
      <c r="C244" s="338"/>
      <c r="D244" s="2938" t="s">
        <v>818</v>
      </c>
      <c r="E244" s="2927"/>
      <c r="F244" s="2927"/>
      <c r="G244" s="2927"/>
      <c r="H244" s="2927"/>
      <c r="I244" s="2927"/>
      <c r="J244" s="2927"/>
      <c r="K244" s="2927"/>
      <c r="L244" s="2928"/>
      <c r="M244" s="324">
        <v>45</v>
      </c>
      <c r="N244" s="324"/>
      <c r="O244" s="324"/>
      <c r="P244" s="324"/>
      <c r="Q244" s="324"/>
      <c r="R244" s="324"/>
      <c r="S244" s="324">
        <v>42</v>
      </c>
      <c r="T244" s="324"/>
      <c r="U244" s="324"/>
      <c r="V244" s="324"/>
      <c r="W244" s="324"/>
      <c r="X244" s="324"/>
      <c r="Y244" s="325"/>
      <c r="Z244" s="326"/>
      <c r="AA244" s="326"/>
      <c r="AB244" s="326"/>
      <c r="AC244" s="326"/>
      <c r="AD244" s="326"/>
      <c r="AE244" s="326"/>
      <c r="AF244" s="326"/>
      <c r="AG244" s="326"/>
      <c r="AH244" s="326"/>
      <c r="AI244" s="326"/>
      <c r="AJ244" s="326"/>
      <c r="AK244" s="326"/>
      <c r="AL244" s="326"/>
      <c r="AM244" s="326"/>
      <c r="AN244" s="326"/>
      <c r="AO244" s="326"/>
      <c r="AP244" s="326"/>
      <c r="AQ244" s="326"/>
      <c r="AR244" s="326"/>
      <c r="AS244" s="326"/>
      <c r="AT244" s="326"/>
      <c r="AU244" s="326"/>
      <c r="AV244" s="326"/>
      <c r="AW244" s="326"/>
      <c r="AX244" s="326"/>
      <c r="AY244" s="327"/>
    </row>
    <row r="245" spans="1:51" ht="23.1" customHeight="1">
      <c r="B245" s="337"/>
      <c r="C245" s="338"/>
      <c r="D245" s="321"/>
      <c r="E245" s="322"/>
      <c r="F245" s="322"/>
      <c r="G245" s="322"/>
      <c r="H245" s="322"/>
      <c r="I245" s="322"/>
      <c r="J245" s="322"/>
      <c r="K245" s="322"/>
      <c r="L245" s="323"/>
      <c r="M245" s="324"/>
      <c r="N245" s="324"/>
      <c r="O245" s="324"/>
      <c r="P245" s="324"/>
      <c r="Q245" s="324"/>
      <c r="R245" s="324"/>
      <c r="S245" s="324"/>
      <c r="T245" s="324"/>
      <c r="U245" s="324"/>
      <c r="V245" s="324"/>
      <c r="W245" s="324"/>
      <c r="X245" s="324"/>
      <c r="Y245" s="325"/>
      <c r="Z245" s="326"/>
      <c r="AA245" s="326"/>
      <c r="AB245" s="326"/>
      <c r="AC245" s="326"/>
      <c r="AD245" s="326"/>
      <c r="AE245" s="326"/>
      <c r="AF245" s="326"/>
      <c r="AG245" s="326"/>
      <c r="AH245" s="326"/>
      <c r="AI245" s="326"/>
      <c r="AJ245" s="326"/>
      <c r="AK245" s="326"/>
      <c r="AL245" s="326"/>
      <c r="AM245" s="326"/>
      <c r="AN245" s="326"/>
      <c r="AO245" s="326"/>
      <c r="AP245" s="326"/>
      <c r="AQ245" s="326"/>
      <c r="AR245" s="326"/>
      <c r="AS245" s="326"/>
      <c r="AT245" s="326"/>
      <c r="AU245" s="326"/>
      <c r="AV245" s="326"/>
      <c r="AW245" s="326"/>
      <c r="AX245" s="326"/>
      <c r="AY245" s="327"/>
    </row>
    <row r="246" spans="1:51" ht="23.1" customHeight="1">
      <c r="B246" s="337"/>
      <c r="C246" s="338"/>
      <c r="D246" s="321"/>
      <c r="E246" s="322"/>
      <c r="F246" s="322"/>
      <c r="G246" s="322"/>
      <c r="H246" s="322"/>
      <c r="I246" s="322"/>
      <c r="J246" s="322"/>
      <c r="K246" s="322"/>
      <c r="L246" s="323"/>
      <c r="M246" s="324"/>
      <c r="N246" s="324"/>
      <c r="O246" s="324"/>
      <c r="P246" s="324"/>
      <c r="Q246" s="324"/>
      <c r="R246" s="324"/>
      <c r="S246" s="324"/>
      <c r="T246" s="324"/>
      <c r="U246" s="324"/>
      <c r="V246" s="324"/>
      <c r="W246" s="324"/>
      <c r="X246" s="324"/>
      <c r="Y246" s="325"/>
      <c r="Z246" s="326"/>
      <c r="AA246" s="326"/>
      <c r="AB246" s="326"/>
      <c r="AC246" s="326"/>
      <c r="AD246" s="326"/>
      <c r="AE246" s="326"/>
      <c r="AF246" s="326"/>
      <c r="AG246" s="326"/>
      <c r="AH246" s="326"/>
      <c r="AI246" s="326"/>
      <c r="AJ246" s="326"/>
      <c r="AK246" s="326"/>
      <c r="AL246" s="326"/>
      <c r="AM246" s="326"/>
      <c r="AN246" s="326"/>
      <c r="AO246" s="326"/>
      <c r="AP246" s="326"/>
      <c r="AQ246" s="326"/>
      <c r="AR246" s="326"/>
      <c r="AS246" s="326"/>
      <c r="AT246" s="326"/>
      <c r="AU246" s="326"/>
      <c r="AV246" s="326"/>
      <c r="AW246" s="326"/>
      <c r="AX246" s="326"/>
      <c r="AY246" s="327"/>
    </row>
    <row r="247" spans="1:51" ht="23.1" customHeight="1">
      <c r="B247" s="337"/>
      <c r="C247" s="338"/>
      <c r="D247" s="321"/>
      <c r="E247" s="322"/>
      <c r="F247" s="322"/>
      <c r="G247" s="322"/>
      <c r="H247" s="322"/>
      <c r="I247" s="322"/>
      <c r="J247" s="322"/>
      <c r="K247" s="322"/>
      <c r="L247" s="323"/>
      <c r="M247" s="324"/>
      <c r="N247" s="324"/>
      <c r="O247" s="324"/>
      <c r="P247" s="324"/>
      <c r="Q247" s="324"/>
      <c r="R247" s="324"/>
      <c r="S247" s="324"/>
      <c r="T247" s="324"/>
      <c r="U247" s="324"/>
      <c r="V247" s="324"/>
      <c r="W247" s="324"/>
      <c r="X247" s="324"/>
      <c r="Y247" s="325"/>
      <c r="Z247" s="326"/>
      <c r="AA247" s="326"/>
      <c r="AB247" s="326"/>
      <c r="AC247" s="326"/>
      <c r="AD247" s="326"/>
      <c r="AE247" s="326"/>
      <c r="AF247" s="326"/>
      <c r="AG247" s="326"/>
      <c r="AH247" s="326"/>
      <c r="AI247" s="326"/>
      <c r="AJ247" s="326"/>
      <c r="AK247" s="326"/>
      <c r="AL247" s="326"/>
      <c r="AM247" s="326"/>
      <c r="AN247" s="326"/>
      <c r="AO247" s="326"/>
      <c r="AP247" s="326"/>
      <c r="AQ247" s="326"/>
      <c r="AR247" s="326"/>
      <c r="AS247" s="326"/>
      <c r="AT247" s="326"/>
      <c r="AU247" s="326"/>
      <c r="AV247" s="326"/>
      <c r="AW247" s="326"/>
      <c r="AX247" s="326"/>
      <c r="AY247" s="327"/>
    </row>
    <row r="248" spans="1:51" ht="23.1" customHeight="1">
      <c r="B248" s="337"/>
      <c r="C248" s="338"/>
      <c r="D248" s="321"/>
      <c r="E248" s="322"/>
      <c r="F248" s="322"/>
      <c r="G248" s="322"/>
      <c r="H248" s="322"/>
      <c r="I248" s="322"/>
      <c r="J248" s="322"/>
      <c r="K248" s="322"/>
      <c r="L248" s="323"/>
      <c r="M248" s="324"/>
      <c r="N248" s="324"/>
      <c r="O248" s="324"/>
      <c r="P248" s="324"/>
      <c r="Q248" s="324"/>
      <c r="R248" s="324"/>
      <c r="S248" s="324"/>
      <c r="T248" s="324"/>
      <c r="U248" s="324"/>
      <c r="V248" s="324"/>
      <c r="W248" s="324"/>
      <c r="X248" s="324"/>
      <c r="Y248" s="325"/>
      <c r="Z248" s="326"/>
      <c r="AA248" s="326"/>
      <c r="AB248" s="326"/>
      <c r="AC248" s="326"/>
      <c r="AD248" s="326"/>
      <c r="AE248" s="326"/>
      <c r="AF248" s="326"/>
      <c r="AG248" s="326"/>
      <c r="AH248" s="326"/>
      <c r="AI248" s="326"/>
      <c r="AJ248" s="326"/>
      <c r="AK248" s="326"/>
      <c r="AL248" s="326"/>
      <c r="AM248" s="326"/>
      <c r="AN248" s="326"/>
      <c r="AO248" s="326"/>
      <c r="AP248" s="326"/>
      <c r="AQ248" s="326"/>
      <c r="AR248" s="326"/>
      <c r="AS248" s="326"/>
      <c r="AT248" s="326"/>
      <c r="AU248" s="326"/>
      <c r="AV248" s="326"/>
      <c r="AW248" s="326"/>
      <c r="AX248" s="326"/>
      <c r="AY248" s="327"/>
    </row>
    <row r="249" spans="1:51" ht="23.1" customHeight="1">
      <c r="B249" s="337"/>
      <c r="C249" s="338"/>
      <c r="D249" s="328"/>
      <c r="E249" s="329"/>
      <c r="F249" s="329"/>
      <c r="G249" s="329"/>
      <c r="H249" s="329"/>
      <c r="I249" s="329"/>
      <c r="J249" s="329"/>
      <c r="K249" s="329"/>
      <c r="L249" s="330"/>
      <c r="M249" s="331"/>
      <c r="N249" s="331"/>
      <c r="O249" s="331"/>
      <c r="P249" s="331"/>
      <c r="Q249" s="331"/>
      <c r="R249" s="331"/>
      <c r="S249" s="331"/>
      <c r="T249" s="331"/>
      <c r="U249" s="331"/>
      <c r="V249" s="331"/>
      <c r="W249" s="331"/>
      <c r="X249" s="331"/>
      <c r="Y249" s="325"/>
      <c r="Z249" s="326"/>
      <c r="AA249" s="326"/>
      <c r="AB249" s="326"/>
      <c r="AC249" s="326"/>
      <c r="AD249" s="326"/>
      <c r="AE249" s="326"/>
      <c r="AF249" s="326"/>
      <c r="AG249" s="326"/>
      <c r="AH249" s="326"/>
      <c r="AI249" s="326"/>
      <c r="AJ249" s="326"/>
      <c r="AK249" s="326"/>
      <c r="AL249" s="326"/>
      <c r="AM249" s="326"/>
      <c r="AN249" s="326"/>
      <c r="AO249" s="326"/>
      <c r="AP249" s="326"/>
      <c r="AQ249" s="326"/>
      <c r="AR249" s="326"/>
      <c r="AS249" s="326"/>
      <c r="AT249" s="326"/>
      <c r="AU249" s="326"/>
      <c r="AV249" s="326"/>
      <c r="AW249" s="326"/>
      <c r="AX249" s="326"/>
      <c r="AY249" s="327"/>
    </row>
    <row r="250" spans="1:51" ht="23.1" customHeight="1">
      <c r="B250" s="339"/>
      <c r="C250" s="340"/>
      <c r="D250" s="361" t="s">
        <v>26</v>
      </c>
      <c r="E250" s="362"/>
      <c r="F250" s="362"/>
      <c r="G250" s="362"/>
      <c r="H250" s="362"/>
      <c r="I250" s="362"/>
      <c r="J250" s="362"/>
      <c r="K250" s="362"/>
      <c r="L250" s="363"/>
      <c r="M250" s="923">
        <v>104</v>
      </c>
      <c r="N250" s="923"/>
      <c r="O250" s="923"/>
      <c r="P250" s="923"/>
      <c r="Q250" s="923"/>
      <c r="R250" s="923"/>
      <c r="S250" s="923">
        <v>101</v>
      </c>
      <c r="T250" s="923"/>
      <c r="U250" s="923"/>
      <c r="V250" s="923"/>
      <c r="W250" s="923"/>
      <c r="X250" s="923"/>
      <c r="Y250" s="367"/>
      <c r="Z250" s="368"/>
      <c r="AA250" s="368"/>
      <c r="AB250" s="368"/>
      <c r="AC250" s="368"/>
      <c r="AD250" s="368"/>
      <c r="AE250" s="368"/>
      <c r="AF250" s="368"/>
      <c r="AG250" s="368"/>
      <c r="AH250" s="368"/>
      <c r="AI250" s="368"/>
      <c r="AJ250" s="368"/>
      <c r="AK250" s="368"/>
      <c r="AL250" s="368"/>
      <c r="AM250" s="368"/>
      <c r="AN250" s="368"/>
      <c r="AO250" s="368"/>
      <c r="AP250" s="368"/>
      <c r="AQ250" s="368"/>
      <c r="AR250" s="368"/>
      <c r="AS250" s="368"/>
      <c r="AT250" s="368"/>
      <c r="AU250" s="368"/>
      <c r="AV250" s="368"/>
      <c r="AW250" s="368"/>
      <c r="AX250" s="368"/>
      <c r="AY250" s="369"/>
    </row>
    <row r="251" spans="1:51" ht="24.75" customHeight="1">
      <c r="B251" s="25"/>
      <c r="C251" s="25"/>
      <c r="D251" s="25"/>
      <c r="E251" s="25"/>
      <c r="F251" s="25"/>
      <c r="G251" s="25"/>
      <c r="H251" s="30"/>
      <c r="I251" s="30"/>
      <c r="J251" s="30"/>
      <c r="K251" s="30"/>
      <c r="L251" s="30"/>
      <c r="M251" s="30"/>
      <c r="N251" s="30"/>
      <c r="O251" s="30"/>
      <c r="P251" s="30"/>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row>
    <row r="252" spans="1:51" ht="41.25" customHeight="1">
      <c r="B252" s="25"/>
      <c r="C252" s="25"/>
      <c r="D252" s="25"/>
      <c r="E252" s="25"/>
      <c r="F252" s="25"/>
      <c r="G252" s="25"/>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row>
    <row r="253" spans="1:51" ht="23.25" customHeight="1" thickBot="1">
      <c r="A253" s="4"/>
      <c r="B253" s="319" t="s">
        <v>100</v>
      </c>
      <c r="C253" s="320"/>
      <c r="D253" s="320"/>
      <c r="E253" s="320"/>
      <c r="F253" s="320"/>
      <c r="G253" s="320"/>
      <c r="H253" s="320" t="s">
        <v>819</v>
      </c>
      <c r="I253" s="320"/>
      <c r="J253" s="320"/>
      <c r="K253" s="320"/>
      <c r="L253" s="320"/>
      <c r="M253" s="320"/>
      <c r="N253" s="320"/>
      <c r="O253" s="320"/>
      <c r="P253" s="320"/>
      <c r="Q253" s="320"/>
      <c r="R253" s="320"/>
      <c r="S253" s="320"/>
      <c r="T253" s="320"/>
      <c r="U253" s="320"/>
      <c r="V253" s="320"/>
      <c r="W253" s="320"/>
      <c r="X253" s="320"/>
      <c r="Y253" s="320"/>
      <c r="Z253" s="320"/>
      <c r="AA253" s="320"/>
      <c r="AB253" s="320"/>
      <c r="AC253" s="320"/>
      <c r="AD253" s="320"/>
      <c r="AE253" s="320"/>
      <c r="AF253" s="320"/>
      <c r="AG253" s="320"/>
      <c r="AH253" s="320"/>
      <c r="AI253" s="320"/>
      <c r="AJ253" s="320"/>
      <c r="AK253" s="320"/>
      <c r="AL253" s="320"/>
      <c r="AM253" s="320"/>
      <c r="AN253" s="320"/>
      <c r="AO253" s="320"/>
      <c r="AP253" s="320"/>
      <c r="AQ253" s="320"/>
      <c r="AR253" s="320"/>
      <c r="AS253" s="320"/>
      <c r="AT253" s="320"/>
      <c r="AU253" s="320"/>
      <c r="AV253" s="320"/>
      <c r="AW253" s="320"/>
      <c r="AX253" s="320"/>
      <c r="AY253" s="320"/>
    </row>
    <row r="254" spans="1:51" ht="385.5" customHeight="1">
      <c r="A254" s="5"/>
      <c r="B254" s="288" t="s">
        <v>40</v>
      </c>
      <c r="C254" s="289"/>
      <c r="D254" s="289"/>
      <c r="E254" s="289"/>
      <c r="F254" s="289"/>
      <c r="G254" s="290"/>
      <c r="H254" s="14" t="s">
        <v>97</v>
      </c>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15"/>
    </row>
    <row r="255" spans="1:51" ht="348.95" customHeight="1">
      <c r="B255" s="291"/>
      <c r="C255" s="292"/>
      <c r="D255" s="292"/>
      <c r="E255" s="292"/>
      <c r="F255" s="292"/>
      <c r="G255" s="293"/>
      <c r="H255" s="10"/>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2"/>
    </row>
    <row r="256" spans="1:51" ht="324" customHeight="1" thickBot="1">
      <c r="B256" s="294"/>
      <c r="C256" s="295"/>
      <c r="D256" s="295"/>
      <c r="E256" s="295"/>
      <c r="F256" s="295"/>
      <c r="G256" s="296"/>
      <c r="H256" s="26"/>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27"/>
    </row>
    <row r="257" spans="2:51" ht="41.25" customHeight="1">
      <c r="B257" s="25"/>
      <c r="C257" s="25"/>
      <c r="D257" s="25"/>
      <c r="E257" s="25"/>
      <c r="F257" s="25"/>
      <c r="G257" s="25"/>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row>
    <row r="258" spans="2:51" ht="30" customHeight="1" thickBot="1">
      <c r="B258" s="306" t="s">
        <v>100</v>
      </c>
      <c r="C258" s="306"/>
      <c r="D258" s="306"/>
      <c r="E258" s="306"/>
      <c r="F258" s="307"/>
      <c r="G258" s="307"/>
      <c r="H258" s="663" t="s">
        <v>819</v>
      </c>
      <c r="I258" s="663"/>
      <c r="J258" s="663"/>
      <c r="K258" s="663"/>
      <c r="L258" s="663"/>
      <c r="M258" s="663"/>
      <c r="N258" s="663"/>
      <c r="O258" s="663"/>
      <c r="P258" s="663"/>
      <c r="Q258" s="663"/>
      <c r="R258" s="663"/>
      <c r="S258" s="663"/>
      <c r="T258" s="663"/>
      <c r="U258" s="663"/>
      <c r="V258" s="663"/>
      <c r="W258" s="663"/>
      <c r="X258" s="663"/>
      <c r="Y258" s="663"/>
      <c r="Z258" s="663"/>
      <c r="AA258" s="663"/>
      <c r="AB258" s="663"/>
      <c r="AC258" s="663"/>
      <c r="AD258" s="663"/>
      <c r="AE258" s="663"/>
      <c r="AF258" s="663"/>
      <c r="AG258" s="663"/>
      <c r="AH258" s="663"/>
      <c r="AI258" s="663"/>
      <c r="AJ258" s="663"/>
      <c r="AK258" s="663"/>
      <c r="AL258" s="663"/>
      <c r="AM258" s="663"/>
      <c r="AN258" s="663"/>
      <c r="AO258" s="663"/>
      <c r="AP258" s="663"/>
      <c r="AQ258" s="663"/>
      <c r="AR258" s="663"/>
      <c r="AS258" s="663"/>
      <c r="AT258" s="663"/>
      <c r="AU258" s="663"/>
      <c r="AV258" s="663"/>
      <c r="AW258" s="663"/>
      <c r="AX258" s="663"/>
      <c r="AY258" s="663"/>
    </row>
    <row r="259" spans="2:51" ht="24.75" customHeight="1">
      <c r="B259" s="308" t="s">
        <v>75</v>
      </c>
      <c r="C259" s="309"/>
      <c r="D259" s="309"/>
      <c r="E259" s="309"/>
      <c r="F259" s="309"/>
      <c r="G259" s="310"/>
      <c r="H259" s="2934" t="s">
        <v>820</v>
      </c>
      <c r="I259" s="837"/>
      <c r="J259" s="837"/>
      <c r="K259" s="837"/>
      <c r="L259" s="837"/>
      <c r="M259" s="837"/>
      <c r="N259" s="837"/>
      <c r="O259" s="837"/>
      <c r="P259" s="837"/>
      <c r="Q259" s="837"/>
      <c r="R259" s="837"/>
      <c r="S259" s="837"/>
      <c r="T259" s="837"/>
      <c r="U259" s="837"/>
      <c r="V259" s="837"/>
      <c r="W259" s="837"/>
      <c r="X259" s="837"/>
      <c r="Y259" s="837"/>
      <c r="Z259" s="837"/>
      <c r="AA259" s="837"/>
      <c r="AB259" s="837"/>
      <c r="AC259" s="838"/>
      <c r="AD259" s="2935" t="s">
        <v>821</v>
      </c>
      <c r="AE259" s="2342"/>
      <c r="AF259" s="2342"/>
      <c r="AG259" s="2342"/>
      <c r="AH259" s="2342"/>
      <c r="AI259" s="2342"/>
      <c r="AJ259" s="2342"/>
      <c r="AK259" s="2342"/>
      <c r="AL259" s="2342"/>
      <c r="AM259" s="2342"/>
      <c r="AN259" s="2342"/>
      <c r="AO259" s="2342"/>
      <c r="AP259" s="2342"/>
      <c r="AQ259" s="2342"/>
      <c r="AR259" s="2342"/>
      <c r="AS259" s="2342"/>
      <c r="AT259" s="2342"/>
      <c r="AU259" s="2342"/>
      <c r="AV259" s="2342"/>
      <c r="AW259" s="2342"/>
      <c r="AX259" s="2342"/>
      <c r="AY259" s="2936"/>
    </row>
    <row r="260" spans="2:51" ht="24.75" customHeight="1">
      <c r="B260" s="308"/>
      <c r="C260" s="309"/>
      <c r="D260" s="309"/>
      <c r="E260" s="309"/>
      <c r="F260" s="309"/>
      <c r="G260" s="310"/>
      <c r="H260" s="278" t="s">
        <v>23</v>
      </c>
      <c r="I260" s="279"/>
      <c r="J260" s="279"/>
      <c r="K260" s="279"/>
      <c r="L260" s="280"/>
      <c r="M260" s="259" t="s">
        <v>24</v>
      </c>
      <c r="N260" s="279"/>
      <c r="O260" s="279"/>
      <c r="P260" s="279"/>
      <c r="Q260" s="279"/>
      <c r="R260" s="279"/>
      <c r="S260" s="279"/>
      <c r="T260" s="279"/>
      <c r="U260" s="279"/>
      <c r="V260" s="279"/>
      <c r="W260" s="279"/>
      <c r="X260" s="279"/>
      <c r="Y260" s="280"/>
      <c r="Z260" s="262" t="s">
        <v>25</v>
      </c>
      <c r="AA260" s="281"/>
      <c r="AB260" s="281"/>
      <c r="AC260" s="318"/>
      <c r="AD260" s="278" t="s">
        <v>23</v>
      </c>
      <c r="AE260" s="279"/>
      <c r="AF260" s="279"/>
      <c r="AG260" s="279"/>
      <c r="AH260" s="280"/>
      <c r="AI260" s="259" t="s">
        <v>24</v>
      </c>
      <c r="AJ260" s="279"/>
      <c r="AK260" s="279"/>
      <c r="AL260" s="279"/>
      <c r="AM260" s="279"/>
      <c r="AN260" s="279"/>
      <c r="AO260" s="279"/>
      <c r="AP260" s="279"/>
      <c r="AQ260" s="279"/>
      <c r="AR260" s="279"/>
      <c r="AS260" s="279"/>
      <c r="AT260" s="279"/>
      <c r="AU260" s="280"/>
      <c r="AV260" s="262" t="s">
        <v>25</v>
      </c>
      <c r="AW260" s="281"/>
      <c r="AX260" s="281"/>
      <c r="AY260" s="282"/>
    </row>
    <row r="261" spans="2:51" ht="24.75" customHeight="1">
      <c r="B261" s="308"/>
      <c r="C261" s="309"/>
      <c r="D261" s="309"/>
      <c r="E261" s="309"/>
      <c r="F261" s="309"/>
      <c r="G261" s="310"/>
      <c r="H261" s="1760" t="s">
        <v>822</v>
      </c>
      <c r="I261" s="349"/>
      <c r="J261" s="349"/>
      <c r="K261" s="349"/>
      <c r="L261" s="350"/>
      <c r="M261" s="1904" t="s">
        <v>823</v>
      </c>
      <c r="N261" s="1905"/>
      <c r="O261" s="1905"/>
      <c r="P261" s="1905"/>
      <c r="Q261" s="1905"/>
      <c r="R261" s="1905"/>
      <c r="S261" s="1905"/>
      <c r="T261" s="1905"/>
      <c r="U261" s="1905"/>
      <c r="V261" s="1905"/>
      <c r="W261" s="1905"/>
      <c r="X261" s="1905"/>
      <c r="Y261" s="1906"/>
      <c r="Z261" s="1907">
        <v>18</v>
      </c>
      <c r="AA261" s="1908"/>
      <c r="AB261" s="1908"/>
      <c r="AC261" s="1909"/>
      <c r="AD261" s="243"/>
      <c r="AE261" s="244"/>
      <c r="AF261" s="244"/>
      <c r="AG261" s="244"/>
      <c r="AH261" s="245"/>
      <c r="AI261" s="246"/>
      <c r="AJ261" s="286"/>
      <c r="AK261" s="286"/>
      <c r="AL261" s="286"/>
      <c r="AM261" s="286"/>
      <c r="AN261" s="286"/>
      <c r="AO261" s="286"/>
      <c r="AP261" s="286"/>
      <c r="AQ261" s="286"/>
      <c r="AR261" s="286"/>
      <c r="AS261" s="286"/>
      <c r="AT261" s="286"/>
      <c r="AU261" s="287"/>
      <c r="AV261" s="283"/>
      <c r="AW261" s="284"/>
      <c r="AX261" s="284"/>
      <c r="AY261" s="559"/>
    </row>
    <row r="262" spans="2:51" ht="24.75" customHeight="1">
      <c r="B262" s="308"/>
      <c r="C262" s="309"/>
      <c r="D262" s="309"/>
      <c r="E262" s="309"/>
      <c r="F262" s="309"/>
      <c r="G262" s="310"/>
      <c r="H262" s="1741"/>
      <c r="I262" s="359"/>
      <c r="J262" s="359"/>
      <c r="K262" s="359"/>
      <c r="L262" s="360"/>
      <c r="M262" s="2926"/>
      <c r="N262" s="2927"/>
      <c r="O262" s="2927"/>
      <c r="P262" s="2927"/>
      <c r="Q262" s="2927"/>
      <c r="R262" s="2927"/>
      <c r="S262" s="2927"/>
      <c r="T262" s="2927"/>
      <c r="U262" s="2927"/>
      <c r="V262" s="2927"/>
      <c r="W262" s="2927"/>
      <c r="X262" s="2927"/>
      <c r="Y262" s="2928"/>
      <c r="Z262" s="1948"/>
      <c r="AA262" s="1949"/>
      <c r="AB262" s="1949"/>
      <c r="AC262" s="1950"/>
      <c r="AD262" s="233"/>
      <c r="AE262" s="234"/>
      <c r="AF262" s="234"/>
      <c r="AG262" s="234"/>
      <c r="AH262" s="235"/>
      <c r="AI262" s="236"/>
      <c r="AJ262" s="237"/>
      <c r="AK262" s="237"/>
      <c r="AL262" s="237"/>
      <c r="AM262" s="237"/>
      <c r="AN262" s="237"/>
      <c r="AO262" s="237"/>
      <c r="AP262" s="237"/>
      <c r="AQ262" s="237"/>
      <c r="AR262" s="237"/>
      <c r="AS262" s="237"/>
      <c r="AT262" s="237"/>
      <c r="AU262" s="238"/>
      <c r="AV262" s="239"/>
      <c r="AW262" s="240"/>
      <c r="AX262" s="240"/>
      <c r="AY262" s="241"/>
    </row>
    <row r="263" spans="2:51" ht="24.75" customHeight="1">
      <c r="B263" s="308"/>
      <c r="C263" s="309"/>
      <c r="D263" s="309"/>
      <c r="E263" s="309"/>
      <c r="F263" s="309"/>
      <c r="G263" s="310"/>
      <c r="H263" s="1741"/>
      <c r="I263" s="359"/>
      <c r="J263" s="359"/>
      <c r="K263" s="359"/>
      <c r="L263" s="360"/>
      <c r="M263" s="2926"/>
      <c r="N263" s="2927"/>
      <c r="O263" s="2927"/>
      <c r="P263" s="2927"/>
      <c r="Q263" s="2927"/>
      <c r="R263" s="2927"/>
      <c r="S263" s="2927"/>
      <c r="T263" s="2927"/>
      <c r="U263" s="2927"/>
      <c r="V263" s="2927"/>
      <c r="W263" s="2927"/>
      <c r="X263" s="2927"/>
      <c r="Y263" s="2928"/>
      <c r="Z263" s="1948"/>
      <c r="AA263" s="1949"/>
      <c r="AB263" s="1949"/>
      <c r="AC263" s="1950"/>
      <c r="AD263" s="233"/>
      <c r="AE263" s="234"/>
      <c r="AF263" s="234"/>
      <c r="AG263" s="234"/>
      <c r="AH263" s="235"/>
      <c r="AI263" s="236"/>
      <c r="AJ263" s="237"/>
      <c r="AK263" s="237"/>
      <c r="AL263" s="237"/>
      <c r="AM263" s="237"/>
      <c r="AN263" s="237"/>
      <c r="AO263" s="237"/>
      <c r="AP263" s="237"/>
      <c r="AQ263" s="237"/>
      <c r="AR263" s="237"/>
      <c r="AS263" s="237"/>
      <c r="AT263" s="237"/>
      <c r="AU263" s="238"/>
      <c r="AV263" s="239"/>
      <c r="AW263" s="240"/>
      <c r="AX263" s="240"/>
      <c r="AY263" s="241"/>
    </row>
    <row r="264" spans="2:51" ht="24.75" customHeight="1">
      <c r="B264" s="308"/>
      <c r="C264" s="309"/>
      <c r="D264" s="309"/>
      <c r="E264" s="309"/>
      <c r="F264" s="309"/>
      <c r="G264" s="310"/>
      <c r="H264" s="1741"/>
      <c r="I264" s="359"/>
      <c r="J264" s="359"/>
      <c r="K264" s="359"/>
      <c r="L264" s="360"/>
      <c r="M264" s="2926"/>
      <c r="N264" s="2927"/>
      <c r="O264" s="2927"/>
      <c r="P264" s="2927"/>
      <c r="Q264" s="2927"/>
      <c r="R264" s="2927"/>
      <c r="S264" s="2927"/>
      <c r="T264" s="2927"/>
      <c r="U264" s="2927"/>
      <c r="V264" s="2927"/>
      <c r="W264" s="2927"/>
      <c r="X264" s="2927"/>
      <c r="Y264" s="2928"/>
      <c r="Z264" s="1948"/>
      <c r="AA264" s="1949"/>
      <c r="AB264" s="1949"/>
      <c r="AC264" s="1950"/>
      <c r="AD264" s="233"/>
      <c r="AE264" s="234"/>
      <c r="AF264" s="234"/>
      <c r="AG264" s="234"/>
      <c r="AH264" s="235"/>
      <c r="AI264" s="236"/>
      <c r="AJ264" s="237"/>
      <c r="AK264" s="237"/>
      <c r="AL264" s="237"/>
      <c r="AM264" s="237"/>
      <c r="AN264" s="237"/>
      <c r="AO264" s="237"/>
      <c r="AP264" s="237"/>
      <c r="AQ264" s="237"/>
      <c r="AR264" s="237"/>
      <c r="AS264" s="237"/>
      <c r="AT264" s="237"/>
      <c r="AU264" s="238"/>
      <c r="AV264" s="239"/>
      <c r="AW264" s="240"/>
      <c r="AX264" s="240"/>
      <c r="AY264" s="241"/>
    </row>
    <row r="265" spans="2:51" ht="24.75" customHeight="1">
      <c r="B265" s="308"/>
      <c r="C265" s="309"/>
      <c r="D265" s="309"/>
      <c r="E265" s="309"/>
      <c r="F265" s="309"/>
      <c r="G265" s="310"/>
      <c r="H265" s="1741"/>
      <c r="I265" s="359"/>
      <c r="J265" s="359"/>
      <c r="K265" s="359"/>
      <c r="L265" s="360"/>
      <c r="M265" s="2926"/>
      <c r="N265" s="2927"/>
      <c r="O265" s="2927"/>
      <c r="P265" s="2927"/>
      <c r="Q265" s="2927"/>
      <c r="R265" s="2927"/>
      <c r="S265" s="2927"/>
      <c r="T265" s="2927"/>
      <c r="U265" s="2927"/>
      <c r="V265" s="2927"/>
      <c r="W265" s="2927"/>
      <c r="X265" s="2927"/>
      <c r="Y265" s="2928"/>
      <c r="Z265" s="1948"/>
      <c r="AA265" s="1949"/>
      <c r="AB265" s="1949"/>
      <c r="AC265" s="1949"/>
      <c r="AD265" s="233"/>
      <c r="AE265" s="234"/>
      <c r="AF265" s="234"/>
      <c r="AG265" s="234"/>
      <c r="AH265" s="235"/>
      <c r="AI265" s="236"/>
      <c r="AJ265" s="237"/>
      <c r="AK265" s="237"/>
      <c r="AL265" s="237"/>
      <c r="AM265" s="237"/>
      <c r="AN265" s="237"/>
      <c r="AO265" s="237"/>
      <c r="AP265" s="237"/>
      <c r="AQ265" s="237"/>
      <c r="AR265" s="237"/>
      <c r="AS265" s="237"/>
      <c r="AT265" s="237"/>
      <c r="AU265" s="238"/>
      <c r="AV265" s="239"/>
      <c r="AW265" s="240"/>
      <c r="AX265" s="240"/>
      <c r="AY265" s="241"/>
    </row>
    <row r="266" spans="2:51" ht="24.75" customHeight="1">
      <c r="B266" s="308"/>
      <c r="C266" s="309"/>
      <c r="D266" s="309"/>
      <c r="E266" s="309"/>
      <c r="F266" s="309"/>
      <c r="G266" s="310"/>
      <c r="H266" s="1741"/>
      <c r="I266" s="359"/>
      <c r="J266" s="359"/>
      <c r="K266" s="359"/>
      <c r="L266" s="360"/>
      <c r="M266" s="2926"/>
      <c r="N266" s="2927"/>
      <c r="O266" s="2927"/>
      <c r="P266" s="2927"/>
      <c r="Q266" s="2927"/>
      <c r="R266" s="2927"/>
      <c r="S266" s="2927"/>
      <c r="T266" s="2927"/>
      <c r="U266" s="2927"/>
      <c r="V266" s="2927"/>
      <c r="W266" s="2927"/>
      <c r="X266" s="2927"/>
      <c r="Y266" s="2928"/>
      <c r="Z266" s="1948"/>
      <c r="AA266" s="1949"/>
      <c r="AB266" s="1949"/>
      <c r="AC266" s="1949"/>
      <c r="AD266" s="233"/>
      <c r="AE266" s="234"/>
      <c r="AF266" s="234"/>
      <c r="AG266" s="234"/>
      <c r="AH266" s="235"/>
      <c r="AI266" s="236"/>
      <c r="AJ266" s="237"/>
      <c r="AK266" s="237"/>
      <c r="AL266" s="237"/>
      <c r="AM266" s="237"/>
      <c r="AN266" s="237"/>
      <c r="AO266" s="237"/>
      <c r="AP266" s="237"/>
      <c r="AQ266" s="237"/>
      <c r="AR266" s="237"/>
      <c r="AS266" s="237"/>
      <c r="AT266" s="237"/>
      <c r="AU266" s="238"/>
      <c r="AV266" s="239"/>
      <c r="AW266" s="240"/>
      <c r="AX266" s="240"/>
      <c r="AY266" s="241"/>
    </row>
    <row r="267" spans="2:51" ht="24.75" customHeight="1">
      <c r="B267" s="308"/>
      <c r="C267" s="309"/>
      <c r="D267" s="309"/>
      <c r="E267" s="309"/>
      <c r="F267" s="309"/>
      <c r="G267" s="310"/>
      <c r="H267" s="1741"/>
      <c r="I267" s="359"/>
      <c r="J267" s="359"/>
      <c r="K267" s="359"/>
      <c r="L267" s="360"/>
      <c r="M267" s="2926"/>
      <c r="N267" s="2927"/>
      <c r="O267" s="2927"/>
      <c r="P267" s="2927"/>
      <c r="Q267" s="2927"/>
      <c r="R267" s="2927"/>
      <c r="S267" s="2927"/>
      <c r="T267" s="2927"/>
      <c r="U267" s="2927"/>
      <c r="V267" s="2927"/>
      <c r="W267" s="2927"/>
      <c r="X267" s="2927"/>
      <c r="Y267" s="2928"/>
      <c r="Z267" s="1948"/>
      <c r="AA267" s="1949"/>
      <c r="AB267" s="1949"/>
      <c r="AC267" s="1949"/>
      <c r="AD267" s="233"/>
      <c r="AE267" s="234"/>
      <c r="AF267" s="234"/>
      <c r="AG267" s="234"/>
      <c r="AH267" s="235"/>
      <c r="AI267" s="236"/>
      <c r="AJ267" s="237"/>
      <c r="AK267" s="237"/>
      <c r="AL267" s="237"/>
      <c r="AM267" s="237"/>
      <c r="AN267" s="237"/>
      <c r="AO267" s="237"/>
      <c r="AP267" s="237"/>
      <c r="AQ267" s="237"/>
      <c r="AR267" s="237"/>
      <c r="AS267" s="237"/>
      <c r="AT267" s="237"/>
      <c r="AU267" s="238"/>
      <c r="AV267" s="239"/>
      <c r="AW267" s="240"/>
      <c r="AX267" s="240"/>
      <c r="AY267" s="241"/>
    </row>
    <row r="268" spans="2:51" ht="24.75" customHeight="1">
      <c r="B268" s="308"/>
      <c r="C268" s="309"/>
      <c r="D268" s="309"/>
      <c r="E268" s="309"/>
      <c r="F268" s="309"/>
      <c r="G268" s="310"/>
      <c r="H268" s="1742"/>
      <c r="I268" s="1743"/>
      <c r="J268" s="1743"/>
      <c r="K268" s="1743"/>
      <c r="L268" s="1744"/>
      <c r="M268" s="2921"/>
      <c r="N268" s="2922"/>
      <c r="O268" s="2922"/>
      <c r="P268" s="2922"/>
      <c r="Q268" s="2922"/>
      <c r="R268" s="2922"/>
      <c r="S268" s="2922"/>
      <c r="T268" s="2922"/>
      <c r="U268" s="2922"/>
      <c r="V268" s="2922"/>
      <c r="W268" s="2922"/>
      <c r="X268" s="2922"/>
      <c r="Y268" s="2923"/>
      <c r="Z268" s="2924"/>
      <c r="AA268" s="2925"/>
      <c r="AB268" s="2925"/>
      <c r="AC268" s="2925"/>
      <c r="AD268" s="224"/>
      <c r="AE268" s="225"/>
      <c r="AF268" s="225"/>
      <c r="AG268" s="225"/>
      <c r="AH268" s="226"/>
      <c r="AI268" s="227"/>
      <c r="AJ268" s="228"/>
      <c r="AK268" s="228"/>
      <c r="AL268" s="228"/>
      <c r="AM268" s="228"/>
      <c r="AN268" s="228"/>
      <c r="AO268" s="228"/>
      <c r="AP268" s="228"/>
      <c r="AQ268" s="228"/>
      <c r="AR268" s="228"/>
      <c r="AS268" s="228"/>
      <c r="AT268" s="228"/>
      <c r="AU268" s="229"/>
      <c r="AV268" s="230"/>
      <c r="AW268" s="231"/>
      <c r="AX268" s="231"/>
      <c r="AY268" s="232"/>
    </row>
    <row r="269" spans="2:51" ht="24.75" customHeight="1">
      <c r="B269" s="308"/>
      <c r="C269" s="309"/>
      <c r="D269" s="309"/>
      <c r="E269" s="309"/>
      <c r="F269" s="309"/>
      <c r="G269" s="310"/>
      <c r="H269" s="2914" t="s">
        <v>26</v>
      </c>
      <c r="I269" s="1978"/>
      <c r="J269" s="1978"/>
      <c r="K269" s="1978"/>
      <c r="L269" s="1978"/>
      <c r="M269" s="2915"/>
      <c r="N269" s="2916"/>
      <c r="O269" s="2916"/>
      <c r="P269" s="2916"/>
      <c r="Q269" s="2916"/>
      <c r="R269" s="2916"/>
      <c r="S269" s="2916"/>
      <c r="T269" s="2916"/>
      <c r="U269" s="2916"/>
      <c r="V269" s="2916"/>
      <c r="W269" s="2916"/>
      <c r="X269" s="2916"/>
      <c r="Y269" s="2917"/>
      <c r="Z269" s="2918">
        <f>SUM(Z261:AC268)</f>
        <v>18</v>
      </c>
      <c r="AA269" s="2919"/>
      <c r="AB269" s="2919"/>
      <c r="AC269" s="2920"/>
      <c r="AD269" s="266" t="s">
        <v>26</v>
      </c>
      <c r="AE269" s="267"/>
      <c r="AF269" s="267"/>
      <c r="AG269" s="267"/>
      <c r="AH269" s="267"/>
      <c r="AI269" s="268"/>
      <c r="AJ269" s="269"/>
      <c r="AK269" s="269"/>
      <c r="AL269" s="269"/>
      <c r="AM269" s="269"/>
      <c r="AN269" s="269"/>
      <c r="AO269" s="269"/>
      <c r="AP269" s="269"/>
      <c r="AQ269" s="269"/>
      <c r="AR269" s="269"/>
      <c r="AS269" s="269"/>
      <c r="AT269" s="269"/>
      <c r="AU269" s="270"/>
      <c r="AV269" s="275">
        <f>SUM(AV261:AY268)</f>
        <v>0</v>
      </c>
      <c r="AW269" s="276"/>
      <c r="AX269" s="276"/>
      <c r="AY269" s="556"/>
    </row>
    <row r="270" spans="2:51" ht="25.15" customHeight="1">
      <c r="B270" s="308"/>
      <c r="C270" s="309"/>
      <c r="D270" s="309"/>
      <c r="E270" s="309"/>
      <c r="F270" s="309"/>
      <c r="G270" s="310"/>
      <c r="H270" s="2914" t="s">
        <v>824</v>
      </c>
      <c r="I270" s="1978"/>
      <c r="J270" s="1978"/>
      <c r="K270" s="1978"/>
      <c r="L270" s="1978"/>
      <c r="M270" s="1978"/>
      <c r="N270" s="1978"/>
      <c r="O270" s="1978"/>
      <c r="P270" s="1978"/>
      <c r="Q270" s="1978"/>
      <c r="R270" s="1978"/>
      <c r="S270" s="1978"/>
      <c r="T270" s="1978"/>
      <c r="U270" s="1978"/>
      <c r="V270" s="1978"/>
      <c r="W270" s="1978"/>
      <c r="X270" s="1978"/>
      <c r="Y270" s="1978"/>
      <c r="Z270" s="1978"/>
      <c r="AA270" s="1978"/>
      <c r="AB270" s="1978"/>
      <c r="AC270" s="1979"/>
      <c r="AD270" s="2912" t="s">
        <v>825</v>
      </c>
      <c r="AE270" s="447"/>
      <c r="AF270" s="447"/>
      <c r="AG270" s="447"/>
      <c r="AH270" s="447"/>
      <c r="AI270" s="447"/>
      <c r="AJ270" s="447"/>
      <c r="AK270" s="447"/>
      <c r="AL270" s="447"/>
      <c r="AM270" s="447"/>
      <c r="AN270" s="447"/>
      <c r="AO270" s="447"/>
      <c r="AP270" s="447"/>
      <c r="AQ270" s="447"/>
      <c r="AR270" s="447"/>
      <c r="AS270" s="447"/>
      <c r="AT270" s="447"/>
      <c r="AU270" s="447"/>
      <c r="AV270" s="447"/>
      <c r="AW270" s="447"/>
      <c r="AX270" s="447"/>
      <c r="AY270" s="2933"/>
    </row>
    <row r="271" spans="2:51" ht="25.5" customHeight="1">
      <c r="B271" s="308"/>
      <c r="C271" s="309"/>
      <c r="D271" s="309"/>
      <c r="E271" s="309"/>
      <c r="F271" s="309"/>
      <c r="G271" s="310"/>
      <c r="H271" s="2929" t="s">
        <v>23</v>
      </c>
      <c r="I271" s="2930"/>
      <c r="J271" s="2930"/>
      <c r="K271" s="2930"/>
      <c r="L271" s="2930"/>
      <c r="M271" s="1977" t="s">
        <v>24</v>
      </c>
      <c r="N271" s="1978"/>
      <c r="O271" s="1978"/>
      <c r="P271" s="1978"/>
      <c r="Q271" s="1978"/>
      <c r="R271" s="1978"/>
      <c r="S271" s="1978"/>
      <c r="T271" s="1978"/>
      <c r="U271" s="1978"/>
      <c r="V271" s="1978"/>
      <c r="W271" s="1978"/>
      <c r="X271" s="1978"/>
      <c r="Y271" s="1979"/>
      <c r="Z271" s="1915" t="s">
        <v>25</v>
      </c>
      <c r="AA271" s="2931"/>
      <c r="AB271" s="2931"/>
      <c r="AC271" s="2932"/>
      <c r="AD271" s="257" t="s">
        <v>23</v>
      </c>
      <c r="AE271" s="258"/>
      <c r="AF271" s="258"/>
      <c r="AG271" s="258"/>
      <c r="AH271" s="258"/>
      <c r="AI271" s="259" t="s">
        <v>24</v>
      </c>
      <c r="AJ271" s="260"/>
      <c r="AK271" s="260"/>
      <c r="AL271" s="260"/>
      <c r="AM271" s="260"/>
      <c r="AN271" s="260"/>
      <c r="AO271" s="260"/>
      <c r="AP271" s="260"/>
      <c r="AQ271" s="260"/>
      <c r="AR271" s="260"/>
      <c r="AS271" s="260"/>
      <c r="AT271" s="260"/>
      <c r="AU271" s="261"/>
      <c r="AV271" s="262" t="s">
        <v>25</v>
      </c>
      <c r="AW271" s="263"/>
      <c r="AX271" s="263"/>
      <c r="AY271" s="265"/>
    </row>
    <row r="272" spans="2:51" ht="24.75" customHeight="1">
      <c r="B272" s="308"/>
      <c r="C272" s="309"/>
      <c r="D272" s="309"/>
      <c r="E272" s="309"/>
      <c r="F272" s="309"/>
      <c r="G272" s="310"/>
      <c r="H272" s="1760" t="s">
        <v>822</v>
      </c>
      <c r="I272" s="349"/>
      <c r="J272" s="349"/>
      <c r="K272" s="349"/>
      <c r="L272" s="350"/>
      <c r="M272" s="1904" t="s">
        <v>823</v>
      </c>
      <c r="N272" s="1905"/>
      <c r="O272" s="1905"/>
      <c r="P272" s="1905"/>
      <c r="Q272" s="1905"/>
      <c r="R272" s="1905"/>
      <c r="S272" s="1905"/>
      <c r="T272" s="1905"/>
      <c r="U272" s="1905"/>
      <c r="V272" s="1905"/>
      <c r="W272" s="1905"/>
      <c r="X272" s="1905"/>
      <c r="Y272" s="1906"/>
      <c r="Z272" s="1907">
        <v>2</v>
      </c>
      <c r="AA272" s="1908"/>
      <c r="AB272" s="1908"/>
      <c r="AC272" s="1909"/>
      <c r="AD272" s="243" t="s">
        <v>826</v>
      </c>
      <c r="AE272" s="244"/>
      <c r="AF272" s="244"/>
      <c r="AG272" s="244"/>
      <c r="AH272" s="245"/>
      <c r="AI272" s="246" t="s">
        <v>827</v>
      </c>
      <c r="AJ272" s="247"/>
      <c r="AK272" s="247"/>
      <c r="AL272" s="247"/>
      <c r="AM272" s="247"/>
      <c r="AN272" s="247"/>
      <c r="AO272" s="247"/>
      <c r="AP272" s="247"/>
      <c r="AQ272" s="247"/>
      <c r="AR272" s="247"/>
      <c r="AS272" s="247"/>
      <c r="AT272" s="247"/>
      <c r="AU272" s="248"/>
      <c r="AV272" s="249">
        <v>1</v>
      </c>
      <c r="AW272" s="250"/>
      <c r="AX272" s="250"/>
      <c r="AY272" s="252"/>
    </row>
    <row r="273" spans="2:51" ht="24.75" customHeight="1">
      <c r="B273" s="308"/>
      <c r="C273" s="309"/>
      <c r="D273" s="309"/>
      <c r="E273" s="309"/>
      <c r="F273" s="309"/>
      <c r="G273" s="310"/>
      <c r="H273" s="1741"/>
      <c r="I273" s="359"/>
      <c r="J273" s="359"/>
      <c r="K273" s="359"/>
      <c r="L273" s="360"/>
      <c r="M273" s="2926"/>
      <c r="N273" s="2927"/>
      <c r="O273" s="2927"/>
      <c r="P273" s="2927"/>
      <c r="Q273" s="2927"/>
      <c r="R273" s="2927"/>
      <c r="S273" s="2927"/>
      <c r="T273" s="2927"/>
      <c r="U273" s="2927"/>
      <c r="V273" s="2927"/>
      <c r="W273" s="2927"/>
      <c r="X273" s="2927"/>
      <c r="Y273" s="2928"/>
      <c r="Z273" s="1948"/>
      <c r="AA273" s="1949"/>
      <c r="AB273" s="1949"/>
      <c r="AC273" s="1950"/>
      <c r="AD273" s="233"/>
      <c r="AE273" s="234"/>
      <c r="AF273" s="234"/>
      <c r="AG273" s="234"/>
      <c r="AH273" s="235"/>
      <c r="AI273" s="236"/>
      <c r="AJ273" s="1951"/>
      <c r="AK273" s="1951"/>
      <c r="AL273" s="1951"/>
      <c r="AM273" s="1951"/>
      <c r="AN273" s="1951"/>
      <c r="AO273" s="1951"/>
      <c r="AP273" s="1951"/>
      <c r="AQ273" s="1951"/>
      <c r="AR273" s="1951"/>
      <c r="AS273" s="1951"/>
      <c r="AT273" s="1951"/>
      <c r="AU273" s="1952"/>
      <c r="AV273" s="239"/>
      <c r="AW273" s="240"/>
      <c r="AX273" s="240"/>
      <c r="AY273" s="241"/>
    </row>
    <row r="274" spans="2:51" ht="24.75" customHeight="1">
      <c r="B274" s="308"/>
      <c r="C274" s="309"/>
      <c r="D274" s="309"/>
      <c r="E274" s="309"/>
      <c r="F274" s="309"/>
      <c r="G274" s="310"/>
      <c r="H274" s="1741"/>
      <c r="I274" s="359"/>
      <c r="J274" s="359"/>
      <c r="K274" s="359"/>
      <c r="L274" s="360"/>
      <c r="M274" s="2926"/>
      <c r="N274" s="2927"/>
      <c r="O274" s="2927"/>
      <c r="P274" s="2927"/>
      <c r="Q274" s="2927"/>
      <c r="R274" s="2927"/>
      <c r="S274" s="2927"/>
      <c r="T274" s="2927"/>
      <c r="U274" s="2927"/>
      <c r="V274" s="2927"/>
      <c r="W274" s="2927"/>
      <c r="X274" s="2927"/>
      <c r="Y274" s="2928"/>
      <c r="Z274" s="1948"/>
      <c r="AA274" s="1949"/>
      <c r="AB274" s="1949"/>
      <c r="AC274" s="1950"/>
      <c r="AD274" s="233"/>
      <c r="AE274" s="234"/>
      <c r="AF274" s="234"/>
      <c r="AG274" s="234"/>
      <c r="AH274" s="235"/>
      <c r="AI274" s="236"/>
      <c r="AJ274" s="237"/>
      <c r="AK274" s="237"/>
      <c r="AL274" s="237"/>
      <c r="AM274" s="237"/>
      <c r="AN274" s="237"/>
      <c r="AO274" s="237"/>
      <c r="AP274" s="237"/>
      <c r="AQ274" s="237"/>
      <c r="AR274" s="237"/>
      <c r="AS274" s="237"/>
      <c r="AT274" s="237"/>
      <c r="AU274" s="238"/>
      <c r="AV274" s="239"/>
      <c r="AW274" s="240"/>
      <c r="AX274" s="240"/>
      <c r="AY274" s="241"/>
    </row>
    <row r="275" spans="2:51" ht="24.75" customHeight="1">
      <c r="B275" s="308"/>
      <c r="C275" s="309"/>
      <c r="D275" s="309"/>
      <c r="E275" s="309"/>
      <c r="F275" s="309"/>
      <c r="G275" s="310"/>
      <c r="H275" s="1741"/>
      <c r="I275" s="359"/>
      <c r="J275" s="359"/>
      <c r="K275" s="359"/>
      <c r="L275" s="360"/>
      <c r="M275" s="2926"/>
      <c r="N275" s="2927"/>
      <c r="O275" s="2927"/>
      <c r="P275" s="2927"/>
      <c r="Q275" s="2927"/>
      <c r="R275" s="2927"/>
      <c r="S275" s="2927"/>
      <c r="T275" s="2927"/>
      <c r="U275" s="2927"/>
      <c r="V275" s="2927"/>
      <c r="W275" s="2927"/>
      <c r="X275" s="2927"/>
      <c r="Y275" s="2928"/>
      <c r="Z275" s="1948"/>
      <c r="AA275" s="1949"/>
      <c r="AB275" s="1949"/>
      <c r="AC275" s="1950"/>
      <c r="AD275" s="233"/>
      <c r="AE275" s="234"/>
      <c r="AF275" s="234"/>
      <c r="AG275" s="234"/>
      <c r="AH275" s="235"/>
      <c r="AI275" s="236"/>
      <c r="AJ275" s="237"/>
      <c r="AK275" s="237"/>
      <c r="AL275" s="237"/>
      <c r="AM275" s="237"/>
      <c r="AN275" s="237"/>
      <c r="AO275" s="237"/>
      <c r="AP275" s="237"/>
      <c r="AQ275" s="237"/>
      <c r="AR275" s="237"/>
      <c r="AS275" s="237"/>
      <c r="AT275" s="237"/>
      <c r="AU275" s="238"/>
      <c r="AV275" s="239"/>
      <c r="AW275" s="240"/>
      <c r="AX275" s="240"/>
      <c r="AY275" s="241"/>
    </row>
    <row r="276" spans="2:51" ht="24.75" customHeight="1">
      <c r="B276" s="308"/>
      <c r="C276" s="309"/>
      <c r="D276" s="309"/>
      <c r="E276" s="309"/>
      <c r="F276" s="309"/>
      <c r="G276" s="310"/>
      <c r="H276" s="1741"/>
      <c r="I276" s="359"/>
      <c r="J276" s="359"/>
      <c r="K276" s="359"/>
      <c r="L276" s="360"/>
      <c r="M276" s="2926"/>
      <c r="N276" s="2927"/>
      <c r="O276" s="2927"/>
      <c r="P276" s="2927"/>
      <c r="Q276" s="2927"/>
      <c r="R276" s="2927"/>
      <c r="S276" s="2927"/>
      <c r="T276" s="2927"/>
      <c r="U276" s="2927"/>
      <c r="V276" s="2927"/>
      <c r="W276" s="2927"/>
      <c r="X276" s="2927"/>
      <c r="Y276" s="2928"/>
      <c r="Z276" s="1948"/>
      <c r="AA276" s="1949"/>
      <c r="AB276" s="1949"/>
      <c r="AC276" s="1949"/>
      <c r="AD276" s="233"/>
      <c r="AE276" s="234"/>
      <c r="AF276" s="234"/>
      <c r="AG276" s="234"/>
      <c r="AH276" s="235"/>
      <c r="AI276" s="236"/>
      <c r="AJ276" s="237"/>
      <c r="AK276" s="237"/>
      <c r="AL276" s="237"/>
      <c r="AM276" s="237"/>
      <c r="AN276" s="237"/>
      <c r="AO276" s="237"/>
      <c r="AP276" s="237"/>
      <c r="AQ276" s="237"/>
      <c r="AR276" s="237"/>
      <c r="AS276" s="237"/>
      <c r="AT276" s="237"/>
      <c r="AU276" s="238"/>
      <c r="AV276" s="239"/>
      <c r="AW276" s="240"/>
      <c r="AX276" s="240"/>
      <c r="AY276" s="241"/>
    </row>
    <row r="277" spans="2:51" ht="24.75" customHeight="1">
      <c r="B277" s="308"/>
      <c r="C277" s="309"/>
      <c r="D277" s="309"/>
      <c r="E277" s="309"/>
      <c r="F277" s="309"/>
      <c r="G277" s="310"/>
      <c r="H277" s="1741"/>
      <c r="I277" s="359"/>
      <c r="J277" s="359"/>
      <c r="K277" s="359"/>
      <c r="L277" s="360"/>
      <c r="M277" s="2926"/>
      <c r="N277" s="2927"/>
      <c r="O277" s="2927"/>
      <c r="P277" s="2927"/>
      <c r="Q277" s="2927"/>
      <c r="R277" s="2927"/>
      <c r="S277" s="2927"/>
      <c r="T277" s="2927"/>
      <c r="U277" s="2927"/>
      <c r="V277" s="2927"/>
      <c r="W277" s="2927"/>
      <c r="X277" s="2927"/>
      <c r="Y277" s="2928"/>
      <c r="Z277" s="1948"/>
      <c r="AA277" s="1949"/>
      <c r="AB277" s="1949"/>
      <c r="AC277" s="1949"/>
      <c r="AD277" s="233"/>
      <c r="AE277" s="234"/>
      <c r="AF277" s="234"/>
      <c r="AG277" s="234"/>
      <c r="AH277" s="235"/>
      <c r="AI277" s="236"/>
      <c r="AJ277" s="237"/>
      <c r="AK277" s="237"/>
      <c r="AL277" s="237"/>
      <c r="AM277" s="237"/>
      <c r="AN277" s="237"/>
      <c r="AO277" s="237"/>
      <c r="AP277" s="237"/>
      <c r="AQ277" s="237"/>
      <c r="AR277" s="237"/>
      <c r="AS277" s="237"/>
      <c r="AT277" s="237"/>
      <c r="AU277" s="238"/>
      <c r="AV277" s="239"/>
      <c r="AW277" s="240"/>
      <c r="AX277" s="240"/>
      <c r="AY277" s="241"/>
    </row>
    <row r="278" spans="2:51" ht="24.75" customHeight="1">
      <c r="B278" s="308"/>
      <c r="C278" s="309"/>
      <c r="D278" s="309"/>
      <c r="E278" s="309"/>
      <c r="F278" s="309"/>
      <c r="G278" s="310"/>
      <c r="H278" s="1741"/>
      <c r="I278" s="359"/>
      <c r="J278" s="359"/>
      <c r="K278" s="359"/>
      <c r="L278" s="360"/>
      <c r="M278" s="2926"/>
      <c r="N278" s="2927"/>
      <c r="O278" s="2927"/>
      <c r="P278" s="2927"/>
      <c r="Q278" s="2927"/>
      <c r="R278" s="2927"/>
      <c r="S278" s="2927"/>
      <c r="T278" s="2927"/>
      <c r="U278" s="2927"/>
      <c r="V278" s="2927"/>
      <c r="W278" s="2927"/>
      <c r="X278" s="2927"/>
      <c r="Y278" s="2928"/>
      <c r="Z278" s="1948"/>
      <c r="AA278" s="1949"/>
      <c r="AB278" s="1949"/>
      <c r="AC278" s="1949"/>
      <c r="AD278" s="233"/>
      <c r="AE278" s="234"/>
      <c r="AF278" s="234"/>
      <c r="AG278" s="234"/>
      <c r="AH278" s="235"/>
      <c r="AI278" s="236"/>
      <c r="AJ278" s="237"/>
      <c r="AK278" s="237"/>
      <c r="AL278" s="237"/>
      <c r="AM278" s="237"/>
      <c r="AN278" s="237"/>
      <c r="AO278" s="237"/>
      <c r="AP278" s="237"/>
      <c r="AQ278" s="237"/>
      <c r="AR278" s="237"/>
      <c r="AS278" s="237"/>
      <c r="AT278" s="237"/>
      <c r="AU278" s="238"/>
      <c r="AV278" s="239"/>
      <c r="AW278" s="240"/>
      <c r="AX278" s="240"/>
      <c r="AY278" s="241"/>
    </row>
    <row r="279" spans="2:51" ht="24.75" customHeight="1">
      <c r="B279" s="308"/>
      <c r="C279" s="309"/>
      <c r="D279" s="309"/>
      <c r="E279" s="309"/>
      <c r="F279" s="309"/>
      <c r="G279" s="310"/>
      <c r="H279" s="1742"/>
      <c r="I279" s="1743"/>
      <c r="J279" s="1743"/>
      <c r="K279" s="1743"/>
      <c r="L279" s="1744"/>
      <c r="M279" s="2921"/>
      <c r="N279" s="2922"/>
      <c r="O279" s="2922"/>
      <c r="P279" s="2922"/>
      <c r="Q279" s="2922"/>
      <c r="R279" s="2922"/>
      <c r="S279" s="2922"/>
      <c r="T279" s="2922"/>
      <c r="U279" s="2922"/>
      <c r="V279" s="2922"/>
      <c r="W279" s="2922"/>
      <c r="X279" s="2922"/>
      <c r="Y279" s="2923"/>
      <c r="Z279" s="2924"/>
      <c r="AA279" s="2925"/>
      <c r="AB279" s="2925"/>
      <c r="AC279" s="2925"/>
      <c r="AD279" s="224"/>
      <c r="AE279" s="225"/>
      <c r="AF279" s="225"/>
      <c r="AG279" s="225"/>
      <c r="AH279" s="226"/>
      <c r="AI279" s="227"/>
      <c r="AJ279" s="228"/>
      <c r="AK279" s="228"/>
      <c r="AL279" s="228"/>
      <c r="AM279" s="228"/>
      <c r="AN279" s="228"/>
      <c r="AO279" s="228"/>
      <c r="AP279" s="228"/>
      <c r="AQ279" s="228"/>
      <c r="AR279" s="228"/>
      <c r="AS279" s="228"/>
      <c r="AT279" s="228"/>
      <c r="AU279" s="229"/>
      <c r="AV279" s="230"/>
      <c r="AW279" s="231"/>
      <c r="AX279" s="231"/>
      <c r="AY279" s="232"/>
    </row>
    <row r="280" spans="2:51" ht="24.75" customHeight="1">
      <c r="B280" s="308"/>
      <c r="C280" s="309"/>
      <c r="D280" s="309"/>
      <c r="E280" s="309"/>
      <c r="F280" s="309"/>
      <c r="G280" s="310"/>
      <c r="H280" s="2914" t="s">
        <v>26</v>
      </c>
      <c r="I280" s="1978"/>
      <c r="J280" s="1978"/>
      <c r="K280" s="1978"/>
      <c r="L280" s="1978"/>
      <c r="M280" s="2915"/>
      <c r="N280" s="2916"/>
      <c r="O280" s="2916"/>
      <c r="P280" s="2916"/>
      <c r="Q280" s="2916"/>
      <c r="R280" s="2916"/>
      <c r="S280" s="2916"/>
      <c r="T280" s="2916"/>
      <c r="U280" s="2916"/>
      <c r="V280" s="2916"/>
      <c r="W280" s="2916"/>
      <c r="X280" s="2916"/>
      <c r="Y280" s="2917"/>
      <c r="Z280" s="2918">
        <f>SUM(Z272:AC279)</f>
        <v>2</v>
      </c>
      <c r="AA280" s="2919"/>
      <c r="AB280" s="2919"/>
      <c r="AC280" s="2920"/>
      <c r="AD280" s="266" t="s">
        <v>26</v>
      </c>
      <c r="AE280" s="267"/>
      <c r="AF280" s="267"/>
      <c r="AG280" s="267"/>
      <c r="AH280" s="267"/>
      <c r="AI280" s="268"/>
      <c r="AJ280" s="269"/>
      <c r="AK280" s="269"/>
      <c r="AL280" s="269"/>
      <c r="AM280" s="269"/>
      <c r="AN280" s="269"/>
      <c r="AO280" s="269"/>
      <c r="AP280" s="269"/>
      <c r="AQ280" s="269"/>
      <c r="AR280" s="269"/>
      <c r="AS280" s="269"/>
      <c r="AT280" s="269"/>
      <c r="AU280" s="270"/>
      <c r="AV280" s="271">
        <f>SUM(AV272:AY279)</f>
        <v>1</v>
      </c>
      <c r="AW280" s="272"/>
      <c r="AX280" s="272"/>
      <c r="AY280" s="274"/>
    </row>
    <row r="281" spans="2:51" ht="24.75" customHeight="1">
      <c r="B281" s="308"/>
      <c r="C281" s="309"/>
      <c r="D281" s="309"/>
      <c r="E281" s="309"/>
      <c r="F281" s="309"/>
      <c r="G281" s="310"/>
      <c r="H281" s="2914" t="s">
        <v>828</v>
      </c>
      <c r="I281" s="1978"/>
      <c r="J281" s="1978"/>
      <c r="K281" s="1978"/>
      <c r="L281" s="1978"/>
      <c r="M281" s="1978"/>
      <c r="N281" s="1978"/>
      <c r="O281" s="1978"/>
      <c r="P281" s="1978"/>
      <c r="Q281" s="1978"/>
      <c r="R281" s="1978"/>
      <c r="S281" s="1978"/>
      <c r="T281" s="1978"/>
      <c r="U281" s="1978"/>
      <c r="V281" s="1978"/>
      <c r="W281" s="1978"/>
      <c r="X281" s="1978"/>
      <c r="Y281" s="1978"/>
      <c r="Z281" s="1978"/>
      <c r="AA281" s="1978"/>
      <c r="AB281" s="1978"/>
      <c r="AC281" s="1979"/>
      <c r="AD281" s="253" t="s">
        <v>829</v>
      </c>
      <c r="AE281" s="254"/>
      <c r="AF281" s="254"/>
      <c r="AG281" s="254"/>
      <c r="AH281" s="254"/>
      <c r="AI281" s="254"/>
      <c r="AJ281" s="254"/>
      <c r="AK281" s="254"/>
      <c r="AL281" s="254"/>
      <c r="AM281" s="254"/>
      <c r="AN281" s="254"/>
      <c r="AO281" s="254"/>
      <c r="AP281" s="254"/>
      <c r="AQ281" s="254"/>
      <c r="AR281" s="254"/>
      <c r="AS281" s="254"/>
      <c r="AT281" s="254"/>
      <c r="AU281" s="254"/>
      <c r="AV281" s="254"/>
      <c r="AW281" s="254"/>
      <c r="AX281" s="254"/>
      <c r="AY281" s="256"/>
    </row>
    <row r="282" spans="2:51" ht="24.75" customHeight="1">
      <c r="B282" s="308"/>
      <c r="C282" s="309"/>
      <c r="D282" s="309"/>
      <c r="E282" s="309"/>
      <c r="F282" s="309"/>
      <c r="G282" s="310"/>
      <c r="H282" s="2929" t="s">
        <v>23</v>
      </c>
      <c r="I282" s="2930"/>
      <c r="J282" s="2930"/>
      <c r="K282" s="2930"/>
      <c r="L282" s="2930"/>
      <c r="M282" s="1977" t="s">
        <v>24</v>
      </c>
      <c r="N282" s="1978"/>
      <c r="O282" s="1978"/>
      <c r="P282" s="1978"/>
      <c r="Q282" s="1978"/>
      <c r="R282" s="1978"/>
      <c r="S282" s="1978"/>
      <c r="T282" s="1978"/>
      <c r="U282" s="1978"/>
      <c r="V282" s="1978"/>
      <c r="W282" s="1978"/>
      <c r="X282" s="1978"/>
      <c r="Y282" s="1979"/>
      <c r="Z282" s="1915" t="s">
        <v>25</v>
      </c>
      <c r="AA282" s="2931"/>
      <c r="AB282" s="2931"/>
      <c r="AC282" s="2932"/>
      <c r="AD282" s="257" t="s">
        <v>23</v>
      </c>
      <c r="AE282" s="258"/>
      <c r="AF282" s="258"/>
      <c r="AG282" s="258"/>
      <c r="AH282" s="258"/>
      <c r="AI282" s="259" t="s">
        <v>24</v>
      </c>
      <c r="AJ282" s="260"/>
      <c r="AK282" s="260"/>
      <c r="AL282" s="260"/>
      <c r="AM282" s="260"/>
      <c r="AN282" s="260"/>
      <c r="AO282" s="260"/>
      <c r="AP282" s="260"/>
      <c r="AQ282" s="260"/>
      <c r="AR282" s="260"/>
      <c r="AS282" s="260"/>
      <c r="AT282" s="260"/>
      <c r="AU282" s="261"/>
      <c r="AV282" s="262" t="s">
        <v>25</v>
      </c>
      <c r="AW282" s="263"/>
      <c r="AX282" s="263"/>
      <c r="AY282" s="265"/>
    </row>
    <row r="283" spans="2:51" ht="24.75" customHeight="1">
      <c r="B283" s="308"/>
      <c r="C283" s="309"/>
      <c r="D283" s="309"/>
      <c r="E283" s="309"/>
      <c r="F283" s="309"/>
      <c r="G283" s="310"/>
      <c r="H283" s="1760" t="s">
        <v>210</v>
      </c>
      <c r="I283" s="349"/>
      <c r="J283" s="349"/>
      <c r="K283" s="349"/>
      <c r="L283" s="350"/>
      <c r="M283" s="1904" t="s">
        <v>830</v>
      </c>
      <c r="N283" s="1905"/>
      <c r="O283" s="1905"/>
      <c r="P283" s="1905"/>
      <c r="Q283" s="1905"/>
      <c r="R283" s="1905"/>
      <c r="S283" s="1905"/>
      <c r="T283" s="1905"/>
      <c r="U283" s="1905"/>
      <c r="V283" s="1905"/>
      <c r="W283" s="1905"/>
      <c r="X283" s="1905"/>
      <c r="Y283" s="1906"/>
      <c r="Z283" s="1907">
        <v>48</v>
      </c>
      <c r="AA283" s="1908"/>
      <c r="AB283" s="1908"/>
      <c r="AC283" s="1909"/>
      <c r="AD283" s="243"/>
      <c r="AE283" s="244"/>
      <c r="AF283" s="244"/>
      <c r="AG283" s="244"/>
      <c r="AH283" s="245"/>
      <c r="AI283" s="246"/>
      <c r="AJ283" s="247"/>
      <c r="AK283" s="247"/>
      <c r="AL283" s="247"/>
      <c r="AM283" s="247"/>
      <c r="AN283" s="247"/>
      <c r="AO283" s="247"/>
      <c r="AP283" s="247"/>
      <c r="AQ283" s="247"/>
      <c r="AR283" s="247"/>
      <c r="AS283" s="247"/>
      <c r="AT283" s="247"/>
      <c r="AU283" s="248"/>
      <c r="AV283" s="249"/>
      <c r="AW283" s="250"/>
      <c r="AX283" s="250"/>
      <c r="AY283" s="252"/>
    </row>
    <row r="284" spans="2:51" ht="24.75" customHeight="1">
      <c r="B284" s="308"/>
      <c r="C284" s="309"/>
      <c r="D284" s="309"/>
      <c r="E284" s="309"/>
      <c r="F284" s="309"/>
      <c r="G284" s="310"/>
      <c r="H284" s="1741"/>
      <c r="I284" s="359"/>
      <c r="J284" s="359"/>
      <c r="K284" s="359"/>
      <c r="L284" s="360"/>
      <c r="M284" s="2926"/>
      <c r="N284" s="2927"/>
      <c r="O284" s="2927"/>
      <c r="P284" s="2927"/>
      <c r="Q284" s="2927"/>
      <c r="R284" s="2927"/>
      <c r="S284" s="2927"/>
      <c r="T284" s="2927"/>
      <c r="U284" s="2927"/>
      <c r="V284" s="2927"/>
      <c r="W284" s="2927"/>
      <c r="X284" s="2927"/>
      <c r="Y284" s="2928"/>
      <c r="Z284" s="1948"/>
      <c r="AA284" s="1949"/>
      <c r="AB284" s="1949"/>
      <c r="AC284" s="1950"/>
      <c r="AD284" s="233"/>
      <c r="AE284" s="234"/>
      <c r="AF284" s="234"/>
      <c r="AG284" s="234"/>
      <c r="AH284" s="235"/>
      <c r="AI284" s="236"/>
      <c r="AJ284" s="237"/>
      <c r="AK284" s="237"/>
      <c r="AL284" s="237"/>
      <c r="AM284" s="237"/>
      <c r="AN284" s="237"/>
      <c r="AO284" s="237"/>
      <c r="AP284" s="237"/>
      <c r="AQ284" s="237"/>
      <c r="AR284" s="237"/>
      <c r="AS284" s="237"/>
      <c r="AT284" s="237"/>
      <c r="AU284" s="238"/>
      <c r="AV284" s="239"/>
      <c r="AW284" s="240"/>
      <c r="AX284" s="240"/>
      <c r="AY284" s="241"/>
    </row>
    <row r="285" spans="2:51" ht="24.75" customHeight="1">
      <c r="B285" s="308"/>
      <c r="C285" s="309"/>
      <c r="D285" s="309"/>
      <c r="E285" s="309"/>
      <c r="F285" s="309"/>
      <c r="G285" s="310"/>
      <c r="H285" s="1741"/>
      <c r="I285" s="359"/>
      <c r="J285" s="359"/>
      <c r="K285" s="359"/>
      <c r="L285" s="360"/>
      <c r="M285" s="2926"/>
      <c r="N285" s="2927"/>
      <c r="O285" s="2927"/>
      <c r="P285" s="2927"/>
      <c r="Q285" s="2927"/>
      <c r="R285" s="2927"/>
      <c r="S285" s="2927"/>
      <c r="T285" s="2927"/>
      <c r="U285" s="2927"/>
      <c r="V285" s="2927"/>
      <c r="W285" s="2927"/>
      <c r="X285" s="2927"/>
      <c r="Y285" s="2928"/>
      <c r="Z285" s="1948"/>
      <c r="AA285" s="1949"/>
      <c r="AB285" s="1949"/>
      <c r="AC285" s="1950"/>
      <c r="AD285" s="233"/>
      <c r="AE285" s="234"/>
      <c r="AF285" s="234"/>
      <c r="AG285" s="234"/>
      <c r="AH285" s="235"/>
      <c r="AI285" s="236"/>
      <c r="AJ285" s="237"/>
      <c r="AK285" s="237"/>
      <c r="AL285" s="237"/>
      <c r="AM285" s="237"/>
      <c r="AN285" s="237"/>
      <c r="AO285" s="237"/>
      <c r="AP285" s="237"/>
      <c r="AQ285" s="237"/>
      <c r="AR285" s="237"/>
      <c r="AS285" s="237"/>
      <c r="AT285" s="237"/>
      <c r="AU285" s="238"/>
      <c r="AV285" s="239"/>
      <c r="AW285" s="240"/>
      <c r="AX285" s="240"/>
      <c r="AY285" s="241"/>
    </row>
    <row r="286" spans="2:51" ht="24.75" customHeight="1">
      <c r="B286" s="308"/>
      <c r="C286" s="309"/>
      <c r="D286" s="309"/>
      <c r="E286" s="309"/>
      <c r="F286" s="309"/>
      <c r="G286" s="310"/>
      <c r="H286" s="1741"/>
      <c r="I286" s="359"/>
      <c r="J286" s="359"/>
      <c r="K286" s="359"/>
      <c r="L286" s="360"/>
      <c r="M286" s="2926"/>
      <c r="N286" s="2927"/>
      <c r="O286" s="2927"/>
      <c r="P286" s="2927"/>
      <c r="Q286" s="2927"/>
      <c r="R286" s="2927"/>
      <c r="S286" s="2927"/>
      <c r="T286" s="2927"/>
      <c r="U286" s="2927"/>
      <c r="V286" s="2927"/>
      <c r="W286" s="2927"/>
      <c r="X286" s="2927"/>
      <c r="Y286" s="2928"/>
      <c r="Z286" s="1948"/>
      <c r="AA286" s="1949"/>
      <c r="AB286" s="1949"/>
      <c r="AC286" s="1950"/>
      <c r="AD286" s="233"/>
      <c r="AE286" s="234"/>
      <c r="AF286" s="234"/>
      <c r="AG286" s="234"/>
      <c r="AH286" s="235"/>
      <c r="AI286" s="236"/>
      <c r="AJ286" s="237"/>
      <c r="AK286" s="237"/>
      <c r="AL286" s="237"/>
      <c r="AM286" s="237"/>
      <c r="AN286" s="237"/>
      <c r="AO286" s="237"/>
      <c r="AP286" s="237"/>
      <c r="AQ286" s="237"/>
      <c r="AR286" s="237"/>
      <c r="AS286" s="237"/>
      <c r="AT286" s="237"/>
      <c r="AU286" s="238"/>
      <c r="AV286" s="239"/>
      <c r="AW286" s="240"/>
      <c r="AX286" s="240"/>
      <c r="AY286" s="241"/>
    </row>
    <row r="287" spans="2:51" ht="24.75" customHeight="1">
      <c r="B287" s="308"/>
      <c r="C287" s="309"/>
      <c r="D287" s="309"/>
      <c r="E287" s="309"/>
      <c r="F287" s="309"/>
      <c r="G287" s="310"/>
      <c r="H287" s="1741"/>
      <c r="I287" s="359"/>
      <c r="J287" s="359"/>
      <c r="K287" s="359"/>
      <c r="L287" s="360"/>
      <c r="M287" s="2926"/>
      <c r="N287" s="2927"/>
      <c r="O287" s="2927"/>
      <c r="P287" s="2927"/>
      <c r="Q287" s="2927"/>
      <c r="R287" s="2927"/>
      <c r="S287" s="2927"/>
      <c r="T287" s="2927"/>
      <c r="U287" s="2927"/>
      <c r="V287" s="2927"/>
      <c r="W287" s="2927"/>
      <c r="X287" s="2927"/>
      <c r="Y287" s="2928"/>
      <c r="Z287" s="1948"/>
      <c r="AA287" s="1949"/>
      <c r="AB287" s="1949"/>
      <c r="AC287" s="1949"/>
      <c r="AD287" s="233"/>
      <c r="AE287" s="234"/>
      <c r="AF287" s="234"/>
      <c r="AG287" s="234"/>
      <c r="AH287" s="235"/>
      <c r="AI287" s="236"/>
      <c r="AJ287" s="237"/>
      <c r="AK287" s="237"/>
      <c r="AL287" s="237"/>
      <c r="AM287" s="237"/>
      <c r="AN287" s="237"/>
      <c r="AO287" s="237"/>
      <c r="AP287" s="237"/>
      <c r="AQ287" s="237"/>
      <c r="AR287" s="237"/>
      <c r="AS287" s="237"/>
      <c r="AT287" s="237"/>
      <c r="AU287" s="238"/>
      <c r="AV287" s="239"/>
      <c r="AW287" s="240"/>
      <c r="AX287" s="240"/>
      <c r="AY287" s="241"/>
    </row>
    <row r="288" spans="2:51" ht="24.75" customHeight="1">
      <c r="B288" s="308"/>
      <c r="C288" s="309"/>
      <c r="D288" s="309"/>
      <c r="E288" s="309"/>
      <c r="F288" s="309"/>
      <c r="G288" s="310"/>
      <c r="H288" s="1741"/>
      <c r="I288" s="359"/>
      <c r="J288" s="359"/>
      <c r="K288" s="359"/>
      <c r="L288" s="360"/>
      <c r="M288" s="2926"/>
      <c r="N288" s="2927"/>
      <c r="O288" s="2927"/>
      <c r="P288" s="2927"/>
      <c r="Q288" s="2927"/>
      <c r="R288" s="2927"/>
      <c r="S288" s="2927"/>
      <c r="T288" s="2927"/>
      <c r="U288" s="2927"/>
      <c r="V288" s="2927"/>
      <c r="W288" s="2927"/>
      <c r="X288" s="2927"/>
      <c r="Y288" s="2928"/>
      <c r="Z288" s="1948"/>
      <c r="AA288" s="1949"/>
      <c r="AB288" s="1949"/>
      <c r="AC288" s="1949"/>
      <c r="AD288" s="233"/>
      <c r="AE288" s="234"/>
      <c r="AF288" s="234"/>
      <c r="AG288" s="234"/>
      <c r="AH288" s="235"/>
      <c r="AI288" s="236"/>
      <c r="AJ288" s="237"/>
      <c r="AK288" s="237"/>
      <c r="AL288" s="237"/>
      <c r="AM288" s="237"/>
      <c r="AN288" s="237"/>
      <c r="AO288" s="237"/>
      <c r="AP288" s="237"/>
      <c r="AQ288" s="237"/>
      <c r="AR288" s="237"/>
      <c r="AS288" s="237"/>
      <c r="AT288" s="237"/>
      <c r="AU288" s="238"/>
      <c r="AV288" s="239"/>
      <c r="AW288" s="240"/>
      <c r="AX288" s="240"/>
      <c r="AY288" s="241"/>
    </row>
    <row r="289" spans="2:51" ht="24.75" customHeight="1">
      <c r="B289" s="308"/>
      <c r="C289" s="309"/>
      <c r="D289" s="309"/>
      <c r="E289" s="309"/>
      <c r="F289" s="309"/>
      <c r="G289" s="310"/>
      <c r="H289" s="1741"/>
      <c r="I289" s="359"/>
      <c r="J289" s="359"/>
      <c r="K289" s="359"/>
      <c r="L289" s="360"/>
      <c r="M289" s="2926"/>
      <c r="N289" s="2927"/>
      <c r="O289" s="2927"/>
      <c r="P289" s="2927"/>
      <c r="Q289" s="2927"/>
      <c r="R289" s="2927"/>
      <c r="S289" s="2927"/>
      <c r="T289" s="2927"/>
      <c r="U289" s="2927"/>
      <c r="V289" s="2927"/>
      <c r="W289" s="2927"/>
      <c r="X289" s="2927"/>
      <c r="Y289" s="2928"/>
      <c r="Z289" s="1948"/>
      <c r="AA289" s="1949"/>
      <c r="AB289" s="1949"/>
      <c r="AC289" s="1949"/>
      <c r="AD289" s="233"/>
      <c r="AE289" s="234"/>
      <c r="AF289" s="234"/>
      <c r="AG289" s="234"/>
      <c r="AH289" s="235"/>
      <c r="AI289" s="236"/>
      <c r="AJ289" s="237"/>
      <c r="AK289" s="237"/>
      <c r="AL289" s="237"/>
      <c r="AM289" s="237"/>
      <c r="AN289" s="237"/>
      <c r="AO289" s="237"/>
      <c r="AP289" s="237"/>
      <c r="AQ289" s="237"/>
      <c r="AR289" s="237"/>
      <c r="AS289" s="237"/>
      <c r="AT289" s="237"/>
      <c r="AU289" s="238"/>
      <c r="AV289" s="239"/>
      <c r="AW289" s="240"/>
      <c r="AX289" s="240"/>
      <c r="AY289" s="241"/>
    </row>
    <row r="290" spans="2:51" ht="24.75" customHeight="1">
      <c r="B290" s="308"/>
      <c r="C290" s="309"/>
      <c r="D290" s="309"/>
      <c r="E290" s="309"/>
      <c r="F290" s="309"/>
      <c r="G290" s="310"/>
      <c r="H290" s="1742"/>
      <c r="I290" s="1743"/>
      <c r="J290" s="1743"/>
      <c r="K290" s="1743"/>
      <c r="L290" s="1744"/>
      <c r="M290" s="2921"/>
      <c r="N290" s="2922"/>
      <c r="O290" s="2922"/>
      <c r="P290" s="2922"/>
      <c r="Q290" s="2922"/>
      <c r="R290" s="2922"/>
      <c r="S290" s="2922"/>
      <c r="T290" s="2922"/>
      <c r="U290" s="2922"/>
      <c r="V290" s="2922"/>
      <c r="W290" s="2922"/>
      <c r="X290" s="2922"/>
      <c r="Y290" s="2923"/>
      <c r="Z290" s="2924"/>
      <c r="AA290" s="2925"/>
      <c r="AB290" s="2925"/>
      <c r="AC290" s="2925"/>
      <c r="AD290" s="224"/>
      <c r="AE290" s="225"/>
      <c r="AF290" s="225"/>
      <c r="AG290" s="225"/>
      <c r="AH290" s="226"/>
      <c r="AI290" s="227"/>
      <c r="AJ290" s="228"/>
      <c r="AK290" s="228"/>
      <c r="AL290" s="228"/>
      <c r="AM290" s="228"/>
      <c r="AN290" s="228"/>
      <c r="AO290" s="228"/>
      <c r="AP290" s="228"/>
      <c r="AQ290" s="228"/>
      <c r="AR290" s="228"/>
      <c r="AS290" s="228"/>
      <c r="AT290" s="228"/>
      <c r="AU290" s="229"/>
      <c r="AV290" s="230"/>
      <c r="AW290" s="231"/>
      <c r="AX290" s="231"/>
      <c r="AY290" s="232"/>
    </row>
    <row r="291" spans="2:51" ht="24.75" customHeight="1">
      <c r="B291" s="308"/>
      <c r="C291" s="309"/>
      <c r="D291" s="309"/>
      <c r="E291" s="309"/>
      <c r="F291" s="309"/>
      <c r="G291" s="310"/>
      <c r="H291" s="2914" t="s">
        <v>26</v>
      </c>
      <c r="I291" s="1978"/>
      <c r="J291" s="1978"/>
      <c r="K291" s="1978"/>
      <c r="L291" s="1978"/>
      <c r="M291" s="2915"/>
      <c r="N291" s="2916"/>
      <c r="O291" s="2916"/>
      <c r="P291" s="2916"/>
      <c r="Q291" s="2916"/>
      <c r="R291" s="2916"/>
      <c r="S291" s="2916"/>
      <c r="T291" s="2916"/>
      <c r="U291" s="2916"/>
      <c r="V291" s="2916"/>
      <c r="W291" s="2916"/>
      <c r="X291" s="2916"/>
      <c r="Y291" s="2917"/>
      <c r="Z291" s="2918">
        <f>SUM(Z283:AC290)</f>
        <v>48</v>
      </c>
      <c r="AA291" s="2919"/>
      <c r="AB291" s="2919"/>
      <c r="AC291" s="2920"/>
      <c r="AD291" s="266" t="s">
        <v>26</v>
      </c>
      <c r="AE291" s="267"/>
      <c r="AF291" s="267"/>
      <c r="AG291" s="267"/>
      <c r="AH291" s="267"/>
      <c r="AI291" s="268"/>
      <c r="AJ291" s="269"/>
      <c r="AK291" s="269"/>
      <c r="AL291" s="269"/>
      <c r="AM291" s="269"/>
      <c r="AN291" s="269"/>
      <c r="AO291" s="269"/>
      <c r="AP291" s="269"/>
      <c r="AQ291" s="269"/>
      <c r="AR291" s="269"/>
      <c r="AS291" s="269"/>
      <c r="AT291" s="269"/>
      <c r="AU291" s="270"/>
      <c r="AV291" s="271">
        <f>SUM(AV283:AY290)</f>
        <v>0</v>
      </c>
      <c r="AW291" s="272"/>
      <c r="AX291" s="272"/>
      <c r="AY291" s="274"/>
    </row>
    <row r="292" spans="2:51" ht="24.75" customHeight="1">
      <c r="B292" s="308"/>
      <c r="C292" s="309"/>
      <c r="D292" s="309"/>
      <c r="E292" s="309"/>
      <c r="F292" s="309"/>
      <c r="G292" s="310"/>
      <c r="H292" s="2912" t="s">
        <v>831</v>
      </c>
      <c r="I292" s="447"/>
      <c r="J292" s="447"/>
      <c r="K292" s="447"/>
      <c r="L292" s="447"/>
      <c r="M292" s="447"/>
      <c r="N292" s="447"/>
      <c r="O292" s="447"/>
      <c r="P292" s="447"/>
      <c r="Q292" s="447"/>
      <c r="R292" s="447"/>
      <c r="S292" s="447"/>
      <c r="T292" s="447"/>
      <c r="U292" s="447"/>
      <c r="V292" s="447"/>
      <c r="W292" s="447"/>
      <c r="X292" s="447"/>
      <c r="Y292" s="447"/>
      <c r="Z292" s="447"/>
      <c r="AA292" s="447"/>
      <c r="AB292" s="447"/>
      <c r="AC292" s="2913"/>
      <c r="AD292" s="253" t="s">
        <v>796</v>
      </c>
      <c r="AE292" s="254"/>
      <c r="AF292" s="254"/>
      <c r="AG292" s="254"/>
      <c r="AH292" s="254"/>
      <c r="AI292" s="254"/>
      <c r="AJ292" s="254"/>
      <c r="AK292" s="254"/>
      <c r="AL292" s="254"/>
      <c r="AM292" s="254"/>
      <c r="AN292" s="254"/>
      <c r="AO292" s="254"/>
      <c r="AP292" s="254"/>
      <c r="AQ292" s="254"/>
      <c r="AR292" s="254"/>
      <c r="AS292" s="254"/>
      <c r="AT292" s="254"/>
      <c r="AU292" s="254"/>
      <c r="AV292" s="254"/>
      <c r="AW292" s="254"/>
      <c r="AX292" s="254"/>
      <c r="AY292" s="256"/>
    </row>
    <row r="293" spans="2:51" ht="24.75" customHeight="1">
      <c r="B293" s="308"/>
      <c r="C293" s="309"/>
      <c r="D293" s="309"/>
      <c r="E293" s="309"/>
      <c r="F293" s="309"/>
      <c r="G293" s="310"/>
      <c r="H293" s="257" t="s">
        <v>23</v>
      </c>
      <c r="I293" s="258"/>
      <c r="J293" s="258"/>
      <c r="K293" s="258"/>
      <c r="L293" s="258"/>
      <c r="M293" s="259" t="s">
        <v>24</v>
      </c>
      <c r="N293" s="260"/>
      <c r="O293" s="260"/>
      <c r="P293" s="260"/>
      <c r="Q293" s="260"/>
      <c r="R293" s="260"/>
      <c r="S293" s="260"/>
      <c r="T293" s="260"/>
      <c r="U293" s="260"/>
      <c r="V293" s="260"/>
      <c r="W293" s="260"/>
      <c r="X293" s="260"/>
      <c r="Y293" s="261"/>
      <c r="Z293" s="262" t="s">
        <v>25</v>
      </c>
      <c r="AA293" s="263"/>
      <c r="AB293" s="263"/>
      <c r="AC293" s="264"/>
      <c r="AD293" s="257" t="s">
        <v>23</v>
      </c>
      <c r="AE293" s="258"/>
      <c r="AF293" s="258"/>
      <c r="AG293" s="258"/>
      <c r="AH293" s="258"/>
      <c r="AI293" s="259" t="s">
        <v>24</v>
      </c>
      <c r="AJ293" s="260"/>
      <c r="AK293" s="260"/>
      <c r="AL293" s="260"/>
      <c r="AM293" s="260"/>
      <c r="AN293" s="260"/>
      <c r="AO293" s="260"/>
      <c r="AP293" s="260"/>
      <c r="AQ293" s="260"/>
      <c r="AR293" s="260"/>
      <c r="AS293" s="260"/>
      <c r="AT293" s="260"/>
      <c r="AU293" s="261"/>
      <c r="AV293" s="262" t="s">
        <v>25</v>
      </c>
      <c r="AW293" s="263"/>
      <c r="AX293" s="263"/>
      <c r="AY293" s="265"/>
    </row>
    <row r="294" spans="2:51" ht="24.75" customHeight="1">
      <c r="B294" s="308"/>
      <c r="C294" s="309"/>
      <c r="D294" s="309"/>
      <c r="E294" s="309"/>
      <c r="F294" s="309"/>
      <c r="G294" s="310"/>
      <c r="H294" s="243" t="s">
        <v>832</v>
      </c>
      <c r="I294" s="244"/>
      <c r="J294" s="244"/>
      <c r="K294" s="244"/>
      <c r="L294" s="245"/>
      <c r="M294" s="246" t="s">
        <v>833</v>
      </c>
      <c r="N294" s="247"/>
      <c r="O294" s="247"/>
      <c r="P294" s="247"/>
      <c r="Q294" s="247"/>
      <c r="R294" s="247"/>
      <c r="S294" s="247"/>
      <c r="T294" s="247"/>
      <c r="U294" s="247"/>
      <c r="V294" s="247"/>
      <c r="W294" s="247"/>
      <c r="X294" s="247"/>
      <c r="Y294" s="248"/>
      <c r="Z294" s="249">
        <v>1</v>
      </c>
      <c r="AA294" s="250"/>
      <c r="AB294" s="250"/>
      <c r="AC294" s="251"/>
      <c r="AD294" s="243"/>
      <c r="AE294" s="244"/>
      <c r="AF294" s="244"/>
      <c r="AG294" s="244"/>
      <c r="AH294" s="245"/>
      <c r="AI294" s="246"/>
      <c r="AJ294" s="247"/>
      <c r="AK294" s="247"/>
      <c r="AL294" s="247"/>
      <c r="AM294" s="247"/>
      <c r="AN294" s="247"/>
      <c r="AO294" s="247"/>
      <c r="AP294" s="247"/>
      <c r="AQ294" s="247"/>
      <c r="AR294" s="247"/>
      <c r="AS294" s="247"/>
      <c r="AT294" s="247"/>
      <c r="AU294" s="248"/>
      <c r="AV294" s="249"/>
      <c r="AW294" s="250"/>
      <c r="AX294" s="250"/>
      <c r="AY294" s="252"/>
    </row>
    <row r="295" spans="2:51" ht="24.75" customHeight="1">
      <c r="B295" s="308"/>
      <c r="C295" s="309"/>
      <c r="D295" s="309"/>
      <c r="E295" s="309"/>
      <c r="F295" s="309"/>
      <c r="G295" s="310"/>
      <c r="H295" s="233"/>
      <c r="I295" s="234"/>
      <c r="J295" s="234"/>
      <c r="K295" s="234"/>
      <c r="L295" s="235"/>
      <c r="M295" s="236"/>
      <c r="N295" s="237"/>
      <c r="O295" s="237"/>
      <c r="P295" s="237"/>
      <c r="Q295" s="237"/>
      <c r="R295" s="237"/>
      <c r="S295" s="237"/>
      <c r="T295" s="237"/>
      <c r="U295" s="237"/>
      <c r="V295" s="237"/>
      <c r="W295" s="237"/>
      <c r="X295" s="237"/>
      <c r="Y295" s="238"/>
      <c r="Z295" s="239"/>
      <c r="AA295" s="240"/>
      <c r="AB295" s="240"/>
      <c r="AC295" s="242"/>
      <c r="AD295" s="233"/>
      <c r="AE295" s="234"/>
      <c r="AF295" s="234"/>
      <c r="AG295" s="234"/>
      <c r="AH295" s="235"/>
      <c r="AI295" s="236"/>
      <c r="AJ295" s="237"/>
      <c r="AK295" s="237"/>
      <c r="AL295" s="237"/>
      <c r="AM295" s="237"/>
      <c r="AN295" s="237"/>
      <c r="AO295" s="237"/>
      <c r="AP295" s="237"/>
      <c r="AQ295" s="237"/>
      <c r="AR295" s="237"/>
      <c r="AS295" s="237"/>
      <c r="AT295" s="237"/>
      <c r="AU295" s="238"/>
      <c r="AV295" s="239"/>
      <c r="AW295" s="240"/>
      <c r="AX295" s="240"/>
      <c r="AY295" s="241"/>
    </row>
    <row r="296" spans="2:51" ht="24.75" customHeight="1">
      <c r="B296" s="308"/>
      <c r="C296" s="309"/>
      <c r="D296" s="309"/>
      <c r="E296" s="309"/>
      <c r="F296" s="309"/>
      <c r="G296" s="310"/>
      <c r="H296" s="233"/>
      <c r="I296" s="234"/>
      <c r="J296" s="234"/>
      <c r="K296" s="234"/>
      <c r="L296" s="235"/>
      <c r="M296" s="236"/>
      <c r="N296" s="237"/>
      <c r="O296" s="237"/>
      <c r="P296" s="237"/>
      <c r="Q296" s="237"/>
      <c r="R296" s="237"/>
      <c r="S296" s="237"/>
      <c r="T296" s="237"/>
      <c r="U296" s="237"/>
      <c r="V296" s="237"/>
      <c r="W296" s="237"/>
      <c r="X296" s="237"/>
      <c r="Y296" s="238"/>
      <c r="Z296" s="239"/>
      <c r="AA296" s="240"/>
      <c r="AB296" s="240"/>
      <c r="AC296" s="242"/>
      <c r="AD296" s="233"/>
      <c r="AE296" s="234"/>
      <c r="AF296" s="234"/>
      <c r="AG296" s="234"/>
      <c r="AH296" s="235"/>
      <c r="AI296" s="236"/>
      <c r="AJ296" s="237"/>
      <c r="AK296" s="237"/>
      <c r="AL296" s="237"/>
      <c r="AM296" s="237"/>
      <c r="AN296" s="237"/>
      <c r="AO296" s="237"/>
      <c r="AP296" s="237"/>
      <c r="AQ296" s="237"/>
      <c r="AR296" s="237"/>
      <c r="AS296" s="237"/>
      <c r="AT296" s="237"/>
      <c r="AU296" s="238"/>
      <c r="AV296" s="239"/>
      <c r="AW296" s="240"/>
      <c r="AX296" s="240"/>
      <c r="AY296" s="241"/>
    </row>
    <row r="297" spans="2:51" ht="24.75" customHeight="1">
      <c r="B297" s="308"/>
      <c r="C297" s="309"/>
      <c r="D297" s="309"/>
      <c r="E297" s="309"/>
      <c r="F297" s="309"/>
      <c r="G297" s="310"/>
      <c r="H297" s="233"/>
      <c r="I297" s="234"/>
      <c r="J297" s="234"/>
      <c r="K297" s="234"/>
      <c r="L297" s="235"/>
      <c r="M297" s="236"/>
      <c r="N297" s="237"/>
      <c r="O297" s="237"/>
      <c r="P297" s="237"/>
      <c r="Q297" s="237"/>
      <c r="R297" s="237"/>
      <c r="S297" s="237"/>
      <c r="T297" s="237"/>
      <c r="U297" s="237"/>
      <c r="V297" s="237"/>
      <c r="W297" s="237"/>
      <c r="X297" s="237"/>
      <c r="Y297" s="238"/>
      <c r="Z297" s="239"/>
      <c r="AA297" s="240"/>
      <c r="AB297" s="240"/>
      <c r="AC297" s="242"/>
      <c r="AD297" s="233"/>
      <c r="AE297" s="234"/>
      <c r="AF297" s="234"/>
      <c r="AG297" s="234"/>
      <c r="AH297" s="235"/>
      <c r="AI297" s="236"/>
      <c r="AJ297" s="237"/>
      <c r="AK297" s="237"/>
      <c r="AL297" s="237"/>
      <c r="AM297" s="237"/>
      <c r="AN297" s="237"/>
      <c r="AO297" s="237"/>
      <c r="AP297" s="237"/>
      <c r="AQ297" s="237"/>
      <c r="AR297" s="237"/>
      <c r="AS297" s="237"/>
      <c r="AT297" s="237"/>
      <c r="AU297" s="238"/>
      <c r="AV297" s="239"/>
      <c r="AW297" s="240"/>
      <c r="AX297" s="240"/>
      <c r="AY297" s="241"/>
    </row>
    <row r="298" spans="2:51" ht="24.75" customHeight="1">
      <c r="B298" s="308"/>
      <c r="C298" s="309"/>
      <c r="D298" s="309"/>
      <c r="E298" s="309"/>
      <c r="F298" s="309"/>
      <c r="G298" s="310"/>
      <c r="H298" s="233"/>
      <c r="I298" s="234"/>
      <c r="J298" s="234"/>
      <c r="K298" s="234"/>
      <c r="L298" s="235"/>
      <c r="M298" s="236"/>
      <c r="N298" s="237"/>
      <c r="O298" s="237"/>
      <c r="P298" s="237"/>
      <c r="Q298" s="237"/>
      <c r="R298" s="237"/>
      <c r="S298" s="237"/>
      <c r="T298" s="237"/>
      <c r="U298" s="237"/>
      <c r="V298" s="237"/>
      <c r="W298" s="237"/>
      <c r="X298" s="237"/>
      <c r="Y298" s="238"/>
      <c r="Z298" s="239"/>
      <c r="AA298" s="240"/>
      <c r="AB298" s="240"/>
      <c r="AC298" s="240"/>
      <c r="AD298" s="233"/>
      <c r="AE298" s="234"/>
      <c r="AF298" s="234"/>
      <c r="AG298" s="234"/>
      <c r="AH298" s="235"/>
      <c r="AI298" s="236"/>
      <c r="AJ298" s="237"/>
      <c r="AK298" s="237"/>
      <c r="AL298" s="237"/>
      <c r="AM298" s="237"/>
      <c r="AN298" s="237"/>
      <c r="AO298" s="237"/>
      <c r="AP298" s="237"/>
      <c r="AQ298" s="237"/>
      <c r="AR298" s="237"/>
      <c r="AS298" s="237"/>
      <c r="AT298" s="237"/>
      <c r="AU298" s="238"/>
      <c r="AV298" s="239"/>
      <c r="AW298" s="240"/>
      <c r="AX298" s="240"/>
      <c r="AY298" s="241"/>
    </row>
    <row r="299" spans="2:51" ht="24.75" customHeight="1">
      <c r="B299" s="308"/>
      <c r="C299" s="309"/>
      <c r="D299" s="309"/>
      <c r="E299" s="309"/>
      <c r="F299" s="309"/>
      <c r="G299" s="310"/>
      <c r="H299" s="233"/>
      <c r="I299" s="234"/>
      <c r="J299" s="234"/>
      <c r="K299" s="234"/>
      <c r="L299" s="235"/>
      <c r="M299" s="236"/>
      <c r="N299" s="237"/>
      <c r="O299" s="237"/>
      <c r="P299" s="237"/>
      <c r="Q299" s="237"/>
      <c r="R299" s="237"/>
      <c r="S299" s="237"/>
      <c r="T299" s="237"/>
      <c r="U299" s="237"/>
      <c r="V299" s="237"/>
      <c r="W299" s="237"/>
      <c r="X299" s="237"/>
      <c r="Y299" s="238"/>
      <c r="Z299" s="239"/>
      <c r="AA299" s="240"/>
      <c r="AB299" s="240"/>
      <c r="AC299" s="240"/>
      <c r="AD299" s="233"/>
      <c r="AE299" s="234"/>
      <c r="AF299" s="234"/>
      <c r="AG299" s="234"/>
      <c r="AH299" s="235"/>
      <c r="AI299" s="236"/>
      <c r="AJ299" s="237"/>
      <c r="AK299" s="237"/>
      <c r="AL299" s="237"/>
      <c r="AM299" s="237"/>
      <c r="AN299" s="237"/>
      <c r="AO299" s="237"/>
      <c r="AP299" s="237"/>
      <c r="AQ299" s="237"/>
      <c r="AR299" s="237"/>
      <c r="AS299" s="237"/>
      <c r="AT299" s="237"/>
      <c r="AU299" s="238"/>
      <c r="AV299" s="239"/>
      <c r="AW299" s="240"/>
      <c r="AX299" s="240"/>
      <c r="AY299" s="241"/>
    </row>
    <row r="300" spans="2:51" ht="24.75" customHeight="1">
      <c r="B300" s="308"/>
      <c r="C300" s="309"/>
      <c r="D300" s="309"/>
      <c r="E300" s="309"/>
      <c r="F300" s="309"/>
      <c r="G300" s="310"/>
      <c r="H300" s="233"/>
      <c r="I300" s="234"/>
      <c r="J300" s="234"/>
      <c r="K300" s="234"/>
      <c r="L300" s="235"/>
      <c r="M300" s="236"/>
      <c r="N300" s="237"/>
      <c r="O300" s="237"/>
      <c r="P300" s="237"/>
      <c r="Q300" s="237"/>
      <c r="R300" s="237"/>
      <c r="S300" s="237"/>
      <c r="T300" s="237"/>
      <c r="U300" s="237"/>
      <c r="V300" s="237"/>
      <c r="W300" s="237"/>
      <c r="X300" s="237"/>
      <c r="Y300" s="238"/>
      <c r="Z300" s="239"/>
      <c r="AA300" s="240"/>
      <c r="AB300" s="240"/>
      <c r="AC300" s="240"/>
      <c r="AD300" s="233"/>
      <c r="AE300" s="234"/>
      <c r="AF300" s="234"/>
      <c r="AG300" s="234"/>
      <c r="AH300" s="235"/>
      <c r="AI300" s="236"/>
      <c r="AJ300" s="237"/>
      <c r="AK300" s="237"/>
      <c r="AL300" s="237"/>
      <c r="AM300" s="237"/>
      <c r="AN300" s="237"/>
      <c r="AO300" s="237"/>
      <c r="AP300" s="237"/>
      <c r="AQ300" s="237"/>
      <c r="AR300" s="237"/>
      <c r="AS300" s="237"/>
      <c r="AT300" s="237"/>
      <c r="AU300" s="238"/>
      <c r="AV300" s="239"/>
      <c r="AW300" s="240"/>
      <c r="AX300" s="240"/>
      <c r="AY300" s="241"/>
    </row>
    <row r="301" spans="2:51" ht="24.75" customHeight="1">
      <c r="B301" s="308"/>
      <c r="C301" s="309"/>
      <c r="D301" s="309"/>
      <c r="E301" s="309"/>
      <c r="F301" s="309"/>
      <c r="G301" s="310"/>
      <c r="H301" s="224"/>
      <c r="I301" s="225"/>
      <c r="J301" s="225"/>
      <c r="K301" s="225"/>
      <c r="L301" s="226"/>
      <c r="M301" s="227"/>
      <c r="N301" s="228"/>
      <c r="O301" s="228"/>
      <c r="P301" s="228"/>
      <c r="Q301" s="228"/>
      <c r="R301" s="228"/>
      <c r="S301" s="228"/>
      <c r="T301" s="228"/>
      <c r="U301" s="228"/>
      <c r="V301" s="228"/>
      <c r="W301" s="228"/>
      <c r="X301" s="228"/>
      <c r="Y301" s="229"/>
      <c r="Z301" s="230"/>
      <c r="AA301" s="231"/>
      <c r="AB301" s="231"/>
      <c r="AC301" s="231"/>
      <c r="AD301" s="224"/>
      <c r="AE301" s="225"/>
      <c r="AF301" s="225"/>
      <c r="AG301" s="225"/>
      <c r="AH301" s="226"/>
      <c r="AI301" s="227"/>
      <c r="AJ301" s="228"/>
      <c r="AK301" s="228"/>
      <c r="AL301" s="228"/>
      <c r="AM301" s="228"/>
      <c r="AN301" s="228"/>
      <c r="AO301" s="228"/>
      <c r="AP301" s="228"/>
      <c r="AQ301" s="228"/>
      <c r="AR301" s="228"/>
      <c r="AS301" s="228"/>
      <c r="AT301" s="228"/>
      <c r="AU301" s="229"/>
      <c r="AV301" s="230"/>
      <c r="AW301" s="231"/>
      <c r="AX301" s="231"/>
      <c r="AY301" s="232"/>
    </row>
    <row r="302" spans="2:51" ht="24.75" customHeight="1" thickBot="1">
      <c r="B302" s="311"/>
      <c r="C302" s="312"/>
      <c r="D302" s="312"/>
      <c r="E302" s="312"/>
      <c r="F302" s="312"/>
      <c r="G302" s="313"/>
      <c r="H302" s="215" t="s">
        <v>26</v>
      </c>
      <c r="I302" s="216"/>
      <c r="J302" s="216"/>
      <c r="K302" s="216"/>
      <c r="L302" s="216"/>
      <c r="M302" s="217"/>
      <c r="N302" s="218"/>
      <c r="O302" s="218"/>
      <c r="P302" s="218"/>
      <c r="Q302" s="218"/>
      <c r="R302" s="218"/>
      <c r="S302" s="218"/>
      <c r="T302" s="218"/>
      <c r="U302" s="218"/>
      <c r="V302" s="218"/>
      <c r="W302" s="218"/>
      <c r="X302" s="218"/>
      <c r="Y302" s="219"/>
      <c r="Z302" s="220">
        <f>SUM(Z294:AC301)</f>
        <v>1</v>
      </c>
      <c r="AA302" s="221"/>
      <c r="AB302" s="221"/>
      <c r="AC302" s="222"/>
      <c r="AD302" s="215" t="s">
        <v>26</v>
      </c>
      <c r="AE302" s="216"/>
      <c r="AF302" s="216"/>
      <c r="AG302" s="216"/>
      <c r="AH302" s="216"/>
      <c r="AI302" s="217"/>
      <c r="AJ302" s="218"/>
      <c r="AK302" s="218"/>
      <c r="AL302" s="218"/>
      <c r="AM302" s="218"/>
      <c r="AN302" s="218"/>
      <c r="AO302" s="218"/>
      <c r="AP302" s="218"/>
      <c r="AQ302" s="218"/>
      <c r="AR302" s="218"/>
      <c r="AS302" s="218"/>
      <c r="AT302" s="218"/>
      <c r="AU302" s="219"/>
      <c r="AV302" s="220">
        <f>SUM(AV294:AY301)</f>
        <v>0</v>
      </c>
      <c r="AW302" s="221"/>
      <c r="AX302" s="221"/>
      <c r="AY302" s="223"/>
    </row>
    <row r="304" spans="2:51" ht="23.25" customHeight="1">
      <c r="B304" s="28" t="s">
        <v>100</v>
      </c>
      <c r="C304" s="28"/>
      <c r="D304" s="28"/>
      <c r="E304" s="64"/>
      <c r="F304" s="64"/>
      <c r="G304" s="307" t="s">
        <v>819</v>
      </c>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c r="AJ304" s="307"/>
      <c r="AK304" s="307"/>
      <c r="AL304" s="307"/>
      <c r="AM304" s="307"/>
      <c r="AN304" s="307"/>
      <c r="AO304" s="307"/>
      <c r="AP304" s="307"/>
      <c r="AQ304" s="307"/>
      <c r="AR304" s="307"/>
      <c r="AS304" s="307"/>
      <c r="AT304" s="307"/>
      <c r="AU304" s="307"/>
      <c r="AV304" s="307"/>
      <c r="AW304" s="307"/>
      <c r="AX304" s="307"/>
      <c r="AY304" s="64"/>
    </row>
    <row r="305" spans="2:50" ht="14.25">
      <c r="C305" s="20" t="s">
        <v>797</v>
      </c>
    </row>
    <row r="306" spans="2:50">
      <c r="C306" t="s">
        <v>798</v>
      </c>
    </row>
    <row r="307" spans="2:50" ht="34.5" customHeight="1">
      <c r="B307" s="202"/>
      <c r="C307" s="202"/>
      <c r="D307" s="213" t="s">
        <v>799</v>
      </c>
      <c r="E307" s="213"/>
      <c r="F307" s="213"/>
      <c r="G307" s="213"/>
      <c r="H307" s="213"/>
      <c r="I307" s="213"/>
      <c r="J307" s="213"/>
      <c r="K307" s="213"/>
      <c r="L307" s="213"/>
      <c r="M307" s="213"/>
      <c r="N307" s="213" t="s">
        <v>800</v>
      </c>
      <c r="O307" s="213"/>
      <c r="P307" s="213"/>
      <c r="Q307" s="213"/>
      <c r="R307" s="213"/>
      <c r="S307" s="213"/>
      <c r="T307" s="213"/>
      <c r="U307" s="213"/>
      <c r="V307" s="213"/>
      <c r="W307" s="213"/>
      <c r="X307" s="213"/>
      <c r="Y307" s="213"/>
      <c r="Z307" s="213"/>
      <c r="AA307" s="213"/>
      <c r="AB307" s="213"/>
      <c r="AC307" s="213"/>
      <c r="AD307" s="213"/>
      <c r="AE307" s="213"/>
      <c r="AF307" s="213"/>
      <c r="AG307" s="213"/>
      <c r="AH307" s="213"/>
      <c r="AI307" s="213"/>
      <c r="AJ307" s="213"/>
      <c r="AK307" s="213"/>
      <c r="AL307" s="214" t="s">
        <v>801</v>
      </c>
      <c r="AM307" s="213"/>
      <c r="AN307" s="213"/>
      <c r="AO307" s="213"/>
      <c r="AP307" s="213"/>
      <c r="AQ307" s="213"/>
      <c r="AR307" s="213" t="s">
        <v>27</v>
      </c>
      <c r="AS307" s="213"/>
      <c r="AT307" s="213"/>
      <c r="AU307" s="213"/>
      <c r="AV307" s="213" t="s">
        <v>28</v>
      </c>
      <c r="AW307" s="213"/>
      <c r="AX307" s="213"/>
    </row>
    <row r="308" spans="2:50" ht="24" customHeight="1">
      <c r="B308" s="202">
        <v>1</v>
      </c>
      <c r="C308" s="202">
        <v>1</v>
      </c>
      <c r="D308" s="203" t="s">
        <v>834</v>
      </c>
      <c r="E308" s="203"/>
      <c r="F308" s="203"/>
      <c r="G308" s="203"/>
      <c r="H308" s="203"/>
      <c r="I308" s="203"/>
      <c r="J308" s="203"/>
      <c r="K308" s="203"/>
      <c r="L308" s="203"/>
      <c r="M308" s="203"/>
      <c r="N308" s="203" t="s">
        <v>835</v>
      </c>
      <c r="O308" s="203"/>
      <c r="P308" s="203"/>
      <c r="Q308" s="203"/>
      <c r="R308" s="203"/>
      <c r="S308" s="203"/>
      <c r="T308" s="203"/>
      <c r="U308" s="203"/>
      <c r="V308" s="203"/>
      <c r="W308" s="203"/>
      <c r="X308" s="203"/>
      <c r="Y308" s="203"/>
      <c r="Z308" s="203"/>
      <c r="AA308" s="203"/>
      <c r="AB308" s="203"/>
      <c r="AC308" s="203"/>
      <c r="AD308" s="203"/>
      <c r="AE308" s="203"/>
      <c r="AF308" s="203"/>
      <c r="AG308" s="203"/>
      <c r="AH308" s="203"/>
      <c r="AI308" s="203"/>
      <c r="AJ308" s="203"/>
      <c r="AK308" s="203"/>
      <c r="AL308" s="519" t="s">
        <v>836</v>
      </c>
      <c r="AM308" s="203"/>
      <c r="AN308" s="203"/>
      <c r="AO308" s="203"/>
      <c r="AP308" s="203"/>
      <c r="AQ308" s="203"/>
      <c r="AR308" s="203">
        <v>2</v>
      </c>
      <c r="AS308" s="203"/>
      <c r="AT308" s="203"/>
      <c r="AU308" s="203"/>
      <c r="AV308" s="2911">
        <v>0.82</v>
      </c>
      <c r="AW308" s="208"/>
      <c r="AX308" s="208"/>
    </row>
    <row r="309" spans="2:50" ht="24" customHeight="1">
      <c r="B309" s="202">
        <v>2</v>
      </c>
      <c r="C309" s="202">
        <v>1</v>
      </c>
      <c r="D309" s="208"/>
      <c r="E309" s="208"/>
      <c r="F309" s="208"/>
      <c r="G309" s="208"/>
      <c r="H309" s="208"/>
      <c r="I309" s="208"/>
      <c r="J309" s="208"/>
      <c r="K309" s="208"/>
      <c r="L309" s="208"/>
      <c r="M309" s="208"/>
      <c r="N309" s="208"/>
      <c r="O309" s="208"/>
      <c r="P309" s="208"/>
      <c r="Q309" s="208"/>
      <c r="R309" s="208"/>
      <c r="S309" s="208"/>
      <c r="T309" s="208"/>
      <c r="U309" s="208"/>
      <c r="V309" s="208"/>
      <c r="W309" s="208"/>
      <c r="X309" s="208"/>
      <c r="Y309" s="208"/>
      <c r="Z309" s="208"/>
      <c r="AA309" s="208"/>
      <c r="AB309" s="208"/>
      <c r="AC309" s="208"/>
      <c r="AD309" s="208"/>
      <c r="AE309" s="208"/>
      <c r="AF309" s="208"/>
      <c r="AG309" s="208"/>
      <c r="AH309" s="208"/>
      <c r="AI309" s="208"/>
      <c r="AJ309" s="208"/>
      <c r="AK309" s="208"/>
      <c r="AL309" s="207"/>
      <c r="AM309" s="208"/>
      <c r="AN309" s="208"/>
      <c r="AO309" s="208"/>
      <c r="AP309" s="208"/>
      <c r="AQ309" s="208"/>
      <c r="AR309" s="208"/>
      <c r="AS309" s="208"/>
      <c r="AT309" s="208"/>
      <c r="AU309" s="208"/>
      <c r="AV309" s="208"/>
      <c r="AW309" s="208"/>
      <c r="AX309" s="208"/>
    </row>
    <row r="310" spans="2:50" ht="24" customHeight="1">
      <c r="B310" s="202">
        <v>3</v>
      </c>
      <c r="C310" s="202">
        <v>1</v>
      </c>
      <c r="D310" s="208"/>
      <c r="E310" s="208"/>
      <c r="F310" s="208"/>
      <c r="G310" s="208"/>
      <c r="H310" s="208"/>
      <c r="I310" s="208"/>
      <c r="J310" s="208"/>
      <c r="K310" s="208"/>
      <c r="L310" s="208"/>
      <c r="M310" s="208"/>
      <c r="N310" s="208"/>
      <c r="O310" s="208"/>
      <c r="P310" s="208"/>
      <c r="Q310" s="208"/>
      <c r="R310" s="208"/>
      <c r="S310" s="208"/>
      <c r="T310" s="208"/>
      <c r="U310" s="208"/>
      <c r="V310" s="208"/>
      <c r="W310" s="208"/>
      <c r="X310" s="208"/>
      <c r="Y310" s="208"/>
      <c r="Z310" s="208"/>
      <c r="AA310" s="208"/>
      <c r="AB310" s="208"/>
      <c r="AC310" s="208"/>
      <c r="AD310" s="208"/>
      <c r="AE310" s="208"/>
      <c r="AF310" s="208"/>
      <c r="AG310" s="208"/>
      <c r="AH310" s="208"/>
      <c r="AI310" s="208"/>
      <c r="AJ310" s="208"/>
      <c r="AK310" s="208"/>
      <c r="AL310" s="207"/>
      <c r="AM310" s="208"/>
      <c r="AN310" s="208"/>
      <c r="AO310" s="208"/>
      <c r="AP310" s="208"/>
      <c r="AQ310" s="208"/>
      <c r="AR310" s="208"/>
      <c r="AS310" s="208"/>
      <c r="AT310" s="208"/>
      <c r="AU310" s="208"/>
      <c r="AV310" s="208"/>
      <c r="AW310" s="208"/>
      <c r="AX310" s="208"/>
    </row>
    <row r="311" spans="2:50" ht="24" customHeight="1">
      <c r="B311" s="202">
        <v>4</v>
      </c>
      <c r="C311" s="202">
        <v>1</v>
      </c>
      <c r="D311" s="208"/>
      <c r="E311" s="208"/>
      <c r="F311" s="208"/>
      <c r="G311" s="208"/>
      <c r="H311" s="208"/>
      <c r="I311" s="208"/>
      <c r="J311" s="208"/>
      <c r="K311" s="208"/>
      <c r="L311" s="208"/>
      <c r="M311" s="208"/>
      <c r="N311" s="208"/>
      <c r="O311" s="208"/>
      <c r="P311" s="208"/>
      <c r="Q311" s="208"/>
      <c r="R311" s="208"/>
      <c r="S311" s="208"/>
      <c r="T311" s="208"/>
      <c r="U311" s="208"/>
      <c r="V311" s="208"/>
      <c r="W311" s="208"/>
      <c r="X311" s="208"/>
      <c r="Y311" s="208"/>
      <c r="Z311" s="208"/>
      <c r="AA311" s="208"/>
      <c r="AB311" s="208"/>
      <c r="AC311" s="208"/>
      <c r="AD311" s="208"/>
      <c r="AE311" s="208"/>
      <c r="AF311" s="208"/>
      <c r="AG311" s="208"/>
      <c r="AH311" s="208"/>
      <c r="AI311" s="208"/>
      <c r="AJ311" s="208"/>
      <c r="AK311" s="208"/>
      <c r="AL311" s="207"/>
      <c r="AM311" s="208"/>
      <c r="AN311" s="208"/>
      <c r="AO311" s="208"/>
      <c r="AP311" s="208"/>
      <c r="AQ311" s="208"/>
      <c r="AR311" s="208"/>
      <c r="AS311" s="208"/>
      <c r="AT311" s="208"/>
      <c r="AU311" s="208"/>
      <c r="AV311" s="208"/>
      <c r="AW311" s="208"/>
      <c r="AX311" s="208"/>
    </row>
    <row r="312" spans="2:50" ht="24" customHeight="1">
      <c r="B312" s="202">
        <v>5</v>
      </c>
      <c r="C312" s="202">
        <v>1</v>
      </c>
      <c r="D312" s="208"/>
      <c r="E312" s="208"/>
      <c r="F312" s="208"/>
      <c r="G312" s="208"/>
      <c r="H312" s="208"/>
      <c r="I312" s="208"/>
      <c r="J312" s="208"/>
      <c r="K312" s="208"/>
      <c r="L312" s="208"/>
      <c r="M312" s="208"/>
      <c r="N312" s="208"/>
      <c r="O312" s="208"/>
      <c r="P312" s="208"/>
      <c r="Q312" s="208"/>
      <c r="R312" s="208"/>
      <c r="S312" s="208"/>
      <c r="T312" s="208"/>
      <c r="U312" s="208"/>
      <c r="V312" s="208"/>
      <c r="W312" s="208"/>
      <c r="X312" s="208"/>
      <c r="Y312" s="208"/>
      <c r="Z312" s="208"/>
      <c r="AA312" s="208"/>
      <c r="AB312" s="208"/>
      <c r="AC312" s="208"/>
      <c r="AD312" s="208"/>
      <c r="AE312" s="208"/>
      <c r="AF312" s="208"/>
      <c r="AG312" s="208"/>
      <c r="AH312" s="208"/>
      <c r="AI312" s="208"/>
      <c r="AJ312" s="208"/>
      <c r="AK312" s="208"/>
      <c r="AL312" s="207"/>
      <c r="AM312" s="208"/>
      <c r="AN312" s="208"/>
      <c r="AO312" s="208"/>
      <c r="AP312" s="208"/>
      <c r="AQ312" s="208"/>
      <c r="AR312" s="208"/>
      <c r="AS312" s="208"/>
      <c r="AT312" s="208"/>
      <c r="AU312" s="208"/>
      <c r="AV312" s="208"/>
      <c r="AW312" s="208"/>
      <c r="AX312" s="208"/>
    </row>
    <row r="314" spans="2:50">
      <c r="C314" t="s">
        <v>810</v>
      </c>
    </row>
    <row r="315" spans="2:50" ht="34.5" customHeight="1">
      <c r="B315" s="202"/>
      <c r="C315" s="202"/>
      <c r="D315" s="213" t="s">
        <v>799</v>
      </c>
      <c r="E315" s="213"/>
      <c r="F315" s="213"/>
      <c r="G315" s="213"/>
      <c r="H315" s="213"/>
      <c r="I315" s="213"/>
      <c r="J315" s="213"/>
      <c r="K315" s="213"/>
      <c r="L315" s="213"/>
      <c r="M315" s="213"/>
      <c r="N315" s="213" t="s">
        <v>800</v>
      </c>
      <c r="O315" s="213"/>
      <c r="P315" s="213"/>
      <c r="Q315" s="213"/>
      <c r="R315" s="213"/>
      <c r="S315" s="213"/>
      <c r="T315" s="213"/>
      <c r="U315" s="213"/>
      <c r="V315" s="213"/>
      <c r="W315" s="213"/>
      <c r="X315" s="213"/>
      <c r="Y315" s="213"/>
      <c r="Z315" s="213"/>
      <c r="AA315" s="213"/>
      <c r="AB315" s="213"/>
      <c r="AC315" s="213"/>
      <c r="AD315" s="213"/>
      <c r="AE315" s="213"/>
      <c r="AF315" s="213"/>
      <c r="AG315" s="213"/>
      <c r="AH315" s="213"/>
      <c r="AI315" s="213"/>
      <c r="AJ315" s="213"/>
      <c r="AK315" s="213"/>
      <c r="AL315" s="214" t="s">
        <v>801</v>
      </c>
      <c r="AM315" s="213"/>
      <c r="AN315" s="213"/>
      <c r="AO315" s="213"/>
      <c r="AP315" s="213"/>
      <c r="AQ315" s="213"/>
      <c r="AR315" s="213" t="s">
        <v>27</v>
      </c>
      <c r="AS315" s="213"/>
      <c r="AT315" s="213"/>
      <c r="AU315" s="213"/>
      <c r="AV315" s="213" t="s">
        <v>28</v>
      </c>
      <c r="AW315" s="213"/>
      <c r="AX315" s="213"/>
    </row>
    <row r="316" spans="2:50" ht="24" customHeight="1">
      <c r="B316" s="202">
        <v>1</v>
      </c>
      <c r="C316" s="202">
        <v>1</v>
      </c>
      <c r="D316" s="203" t="s">
        <v>837</v>
      </c>
      <c r="E316" s="203"/>
      <c r="F316" s="203"/>
      <c r="G316" s="203"/>
      <c r="H316" s="203"/>
      <c r="I316" s="203"/>
      <c r="J316" s="203"/>
      <c r="K316" s="203"/>
      <c r="L316" s="203"/>
      <c r="M316" s="203"/>
      <c r="N316" s="203" t="s">
        <v>835</v>
      </c>
      <c r="O316" s="203"/>
      <c r="P316" s="203"/>
      <c r="Q316" s="203"/>
      <c r="R316" s="203"/>
      <c r="S316" s="203"/>
      <c r="T316" s="203"/>
      <c r="U316" s="203"/>
      <c r="V316" s="203"/>
      <c r="W316" s="203"/>
      <c r="X316" s="203"/>
      <c r="Y316" s="203"/>
      <c r="Z316" s="203"/>
      <c r="AA316" s="203"/>
      <c r="AB316" s="203"/>
      <c r="AC316" s="203"/>
      <c r="AD316" s="203"/>
      <c r="AE316" s="203"/>
      <c r="AF316" s="203"/>
      <c r="AG316" s="203"/>
      <c r="AH316" s="203"/>
      <c r="AI316" s="203"/>
      <c r="AJ316" s="203"/>
      <c r="AK316" s="203"/>
      <c r="AL316" s="519" t="s">
        <v>838</v>
      </c>
      <c r="AM316" s="203"/>
      <c r="AN316" s="203"/>
      <c r="AO316" s="203"/>
      <c r="AP316" s="203"/>
      <c r="AQ316" s="203"/>
      <c r="AR316" s="203" t="s">
        <v>839</v>
      </c>
      <c r="AS316" s="203"/>
      <c r="AT316" s="203"/>
      <c r="AU316" s="203"/>
      <c r="AV316" s="208"/>
      <c r="AW316" s="208"/>
      <c r="AX316" s="208"/>
    </row>
    <row r="317" spans="2:50" ht="24" customHeight="1">
      <c r="B317" s="202">
        <v>2</v>
      </c>
      <c r="C317" s="202">
        <v>1</v>
      </c>
      <c r="D317" s="208"/>
      <c r="E317" s="208"/>
      <c r="F317" s="208"/>
      <c r="G317" s="208"/>
      <c r="H317" s="208"/>
      <c r="I317" s="208"/>
      <c r="J317" s="208"/>
      <c r="K317" s="208"/>
      <c r="L317" s="208"/>
      <c r="M317" s="208"/>
      <c r="N317" s="208"/>
      <c r="O317" s="208"/>
      <c r="P317" s="208"/>
      <c r="Q317" s="208"/>
      <c r="R317" s="208"/>
      <c r="S317" s="208"/>
      <c r="T317" s="208"/>
      <c r="U317" s="208"/>
      <c r="V317" s="208"/>
      <c r="W317" s="208"/>
      <c r="X317" s="208"/>
      <c r="Y317" s="208"/>
      <c r="Z317" s="208"/>
      <c r="AA317" s="208"/>
      <c r="AB317" s="208"/>
      <c r="AC317" s="208"/>
      <c r="AD317" s="208"/>
      <c r="AE317" s="208"/>
      <c r="AF317" s="208"/>
      <c r="AG317" s="208"/>
      <c r="AH317" s="208"/>
      <c r="AI317" s="208"/>
      <c r="AJ317" s="208"/>
      <c r="AK317" s="208"/>
      <c r="AL317" s="207"/>
      <c r="AM317" s="208"/>
      <c r="AN317" s="208"/>
      <c r="AO317" s="208"/>
      <c r="AP317" s="208"/>
      <c r="AQ317" s="208"/>
      <c r="AR317" s="208"/>
      <c r="AS317" s="208"/>
      <c r="AT317" s="208"/>
      <c r="AU317" s="208"/>
      <c r="AV317" s="208"/>
      <c r="AW317" s="208"/>
      <c r="AX317" s="208"/>
    </row>
    <row r="318" spans="2:50" ht="24" customHeight="1">
      <c r="B318" s="202">
        <v>3</v>
      </c>
      <c r="C318" s="202">
        <v>1</v>
      </c>
      <c r="D318" s="208"/>
      <c r="E318" s="208"/>
      <c r="F318" s="208"/>
      <c r="G318" s="208"/>
      <c r="H318" s="208"/>
      <c r="I318" s="208"/>
      <c r="J318" s="208"/>
      <c r="K318" s="208"/>
      <c r="L318" s="208"/>
      <c r="M318" s="208"/>
      <c r="N318" s="208"/>
      <c r="O318" s="208"/>
      <c r="P318" s="208"/>
      <c r="Q318" s="208"/>
      <c r="R318" s="208"/>
      <c r="S318" s="208"/>
      <c r="T318" s="208"/>
      <c r="U318" s="208"/>
      <c r="V318" s="208"/>
      <c r="W318" s="208"/>
      <c r="X318" s="208"/>
      <c r="Y318" s="208"/>
      <c r="Z318" s="208"/>
      <c r="AA318" s="208"/>
      <c r="AB318" s="208"/>
      <c r="AC318" s="208"/>
      <c r="AD318" s="208"/>
      <c r="AE318" s="208"/>
      <c r="AF318" s="208"/>
      <c r="AG318" s="208"/>
      <c r="AH318" s="208"/>
      <c r="AI318" s="208"/>
      <c r="AJ318" s="208"/>
      <c r="AK318" s="208"/>
      <c r="AL318" s="207"/>
      <c r="AM318" s="208"/>
      <c r="AN318" s="208"/>
      <c r="AO318" s="208"/>
      <c r="AP318" s="208"/>
      <c r="AQ318" s="208"/>
      <c r="AR318" s="208"/>
      <c r="AS318" s="208"/>
      <c r="AT318" s="208"/>
      <c r="AU318" s="208"/>
      <c r="AV318" s="208"/>
      <c r="AW318" s="208"/>
      <c r="AX318" s="208"/>
    </row>
    <row r="319" spans="2:50" ht="24" customHeight="1">
      <c r="B319" s="202">
        <v>4</v>
      </c>
      <c r="C319" s="202">
        <v>1</v>
      </c>
      <c r="D319" s="208"/>
      <c r="E319" s="208"/>
      <c r="F319" s="208"/>
      <c r="G319" s="208"/>
      <c r="H319" s="208"/>
      <c r="I319" s="208"/>
      <c r="J319" s="208"/>
      <c r="K319" s="208"/>
      <c r="L319" s="208"/>
      <c r="M319" s="208"/>
      <c r="N319" s="208"/>
      <c r="O319" s="208"/>
      <c r="P319" s="208"/>
      <c r="Q319" s="208"/>
      <c r="R319" s="208"/>
      <c r="S319" s="208"/>
      <c r="T319" s="208"/>
      <c r="U319" s="208"/>
      <c r="V319" s="208"/>
      <c r="W319" s="208"/>
      <c r="X319" s="208"/>
      <c r="Y319" s="208"/>
      <c r="Z319" s="208"/>
      <c r="AA319" s="208"/>
      <c r="AB319" s="208"/>
      <c r="AC319" s="208"/>
      <c r="AD319" s="208"/>
      <c r="AE319" s="208"/>
      <c r="AF319" s="208"/>
      <c r="AG319" s="208"/>
      <c r="AH319" s="208"/>
      <c r="AI319" s="208"/>
      <c r="AJ319" s="208"/>
      <c r="AK319" s="208"/>
      <c r="AL319" s="207"/>
      <c r="AM319" s="208"/>
      <c r="AN319" s="208"/>
      <c r="AO319" s="208"/>
      <c r="AP319" s="208"/>
      <c r="AQ319" s="208"/>
      <c r="AR319" s="208"/>
      <c r="AS319" s="208"/>
      <c r="AT319" s="208"/>
      <c r="AU319" s="208"/>
      <c r="AV319" s="208"/>
      <c r="AW319" s="208"/>
      <c r="AX319" s="208"/>
    </row>
    <row r="320" spans="2:50" ht="24" customHeight="1">
      <c r="B320" s="202">
        <v>5</v>
      </c>
      <c r="C320" s="202">
        <v>1</v>
      </c>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c r="AB320" s="208"/>
      <c r="AC320" s="208"/>
      <c r="AD320" s="208"/>
      <c r="AE320" s="208"/>
      <c r="AF320" s="208"/>
      <c r="AG320" s="208"/>
      <c r="AH320" s="208"/>
      <c r="AI320" s="208"/>
      <c r="AJ320" s="208"/>
      <c r="AK320" s="208"/>
      <c r="AL320" s="207"/>
      <c r="AM320" s="208"/>
      <c r="AN320" s="208"/>
      <c r="AO320" s="208"/>
      <c r="AP320" s="208"/>
      <c r="AQ320" s="208"/>
      <c r="AR320" s="208"/>
      <c r="AS320" s="208"/>
      <c r="AT320" s="208"/>
      <c r="AU320" s="208"/>
      <c r="AV320" s="208"/>
      <c r="AW320" s="208"/>
      <c r="AX320" s="208"/>
    </row>
    <row r="322" spans="2:50">
      <c r="C322" t="s">
        <v>840</v>
      </c>
    </row>
    <row r="323" spans="2:50" ht="34.5" customHeight="1">
      <c r="B323" s="202"/>
      <c r="C323" s="202"/>
      <c r="D323" s="213" t="s">
        <v>799</v>
      </c>
      <c r="E323" s="213"/>
      <c r="F323" s="213"/>
      <c r="G323" s="213"/>
      <c r="H323" s="213"/>
      <c r="I323" s="213"/>
      <c r="J323" s="213"/>
      <c r="K323" s="213"/>
      <c r="L323" s="213"/>
      <c r="M323" s="213"/>
      <c r="N323" s="213" t="s">
        <v>800</v>
      </c>
      <c r="O323" s="213"/>
      <c r="P323" s="213"/>
      <c r="Q323" s="213"/>
      <c r="R323" s="213"/>
      <c r="S323" s="213"/>
      <c r="T323" s="213"/>
      <c r="U323" s="213"/>
      <c r="V323" s="213"/>
      <c r="W323" s="213"/>
      <c r="X323" s="213"/>
      <c r="Y323" s="213"/>
      <c r="Z323" s="213"/>
      <c r="AA323" s="213"/>
      <c r="AB323" s="213"/>
      <c r="AC323" s="213"/>
      <c r="AD323" s="213"/>
      <c r="AE323" s="213"/>
      <c r="AF323" s="213"/>
      <c r="AG323" s="213"/>
      <c r="AH323" s="213"/>
      <c r="AI323" s="213"/>
      <c r="AJ323" s="213"/>
      <c r="AK323" s="213"/>
      <c r="AL323" s="214" t="s">
        <v>801</v>
      </c>
      <c r="AM323" s="213"/>
      <c r="AN323" s="213"/>
      <c r="AO323" s="213"/>
      <c r="AP323" s="213"/>
      <c r="AQ323" s="213"/>
      <c r="AR323" s="213" t="s">
        <v>27</v>
      </c>
      <c r="AS323" s="213"/>
      <c r="AT323" s="213"/>
      <c r="AU323" s="213"/>
      <c r="AV323" s="213" t="s">
        <v>28</v>
      </c>
      <c r="AW323" s="213"/>
      <c r="AX323" s="213"/>
    </row>
    <row r="324" spans="2:50" ht="24" customHeight="1">
      <c r="B324" s="202">
        <v>1</v>
      </c>
      <c r="C324" s="202">
        <v>1</v>
      </c>
      <c r="D324" s="203" t="s">
        <v>834</v>
      </c>
      <c r="E324" s="203"/>
      <c r="F324" s="203"/>
      <c r="G324" s="203"/>
      <c r="H324" s="203"/>
      <c r="I324" s="203"/>
      <c r="J324" s="203"/>
      <c r="K324" s="203"/>
      <c r="L324" s="203"/>
      <c r="M324" s="203"/>
      <c r="N324" s="203" t="s">
        <v>841</v>
      </c>
      <c r="O324" s="203"/>
      <c r="P324" s="203"/>
      <c r="Q324" s="203"/>
      <c r="R324" s="203"/>
      <c r="S324" s="203"/>
      <c r="T324" s="203"/>
      <c r="U324" s="203"/>
      <c r="V324" s="203"/>
      <c r="W324" s="203"/>
      <c r="X324" s="203"/>
      <c r="Y324" s="203"/>
      <c r="Z324" s="203"/>
      <c r="AA324" s="203"/>
      <c r="AB324" s="203"/>
      <c r="AC324" s="203"/>
      <c r="AD324" s="203"/>
      <c r="AE324" s="203"/>
      <c r="AF324" s="203"/>
      <c r="AG324" s="203"/>
      <c r="AH324" s="203"/>
      <c r="AI324" s="203"/>
      <c r="AJ324" s="203"/>
      <c r="AK324" s="203"/>
      <c r="AL324" s="519" t="s">
        <v>842</v>
      </c>
      <c r="AM324" s="203"/>
      <c r="AN324" s="203"/>
      <c r="AO324" s="203"/>
      <c r="AP324" s="203"/>
      <c r="AQ324" s="203"/>
      <c r="AR324" s="203" t="s">
        <v>224</v>
      </c>
      <c r="AS324" s="203"/>
      <c r="AT324" s="203"/>
      <c r="AU324" s="203"/>
      <c r="AV324" s="208"/>
      <c r="AW324" s="208"/>
      <c r="AX324" s="208"/>
    </row>
    <row r="325" spans="2:50" ht="24" customHeight="1">
      <c r="B325" s="202">
        <v>2</v>
      </c>
      <c r="C325" s="202">
        <v>1</v>
      </c>
      <c r="D325" s="208"/>
      <c r="E325" s="208"/>
      <c r="F325" s="208"/>
      <c r="G325" s="208"/>
      <c r="H325" s="208"/>
      <c r="I325" s="208"/>
      <c r="J325" s="208"/>
      <c r="K325" s="208"/>
      <c r="L325" s="208"/>
      <c r="M325" s="208"/>
      <c r="N325" s="208"/>
      <c r="O325" s="208"/>
      <c r="P325" s="208"/>
      <c r="Q325" s="208"/>
      <c r="R325" s="208"/>
      <c r="S325" s="208"/>
      <c r="T325" s="208"/>
      <c r="U325" s="208"/>
      <c r="V325" s="208"/>
      <c r="W325" s="208"/>
      <c r="X325" s="208"/>
      <c r="Y325" s="208"/>
      <c r="Z325" s="208"/>
      <c r="AA325" s="208"/>
      <c r="AB325" s="208"/>
      <c r="AC325" s="208"/>
      <c r="AD325" s="208"/>
      <c r="AE325" s="208"/>
      <c r="AF325" s="208"/>
      <c r="AG325" s="208"/>
      <c r="AH325" s="208"/>
      <c r="AI325" s="208"/>
      <c r="AJ325" s="208"/>
      <c r="AK325" s="208"/>
      <c r="AL325" s="207"/>
      <c r="AM325" s="208"/>
      <c r="AN325" s="208"/>
      <c r="AO325" s="208"/>
      <c r="AP325" s="208"/>
      <c r="AQ325" s="208"/>
      <c r="AR325" s="208"/>
      <c r="AS325" s="208"/>
      <c r="AT325" s="208"/>
      <c r="AU325" s="208"/>
      <c r="AV325" s="208"/>
      <c r="AW325" s="208"/>
      <c r="AX325" s="208"/>
    </row>
    <row r="326" spans="2:50" ht="24" customHeight="1">
      <c r="B326" s="202">
        <v>3</v>
      </c>
      <c r="C326" s="202">
        <v>1</v>
      </c>
      <c r="D326" s="208"/>
      <c r="E326" s="208"/>
      <c r="F326" s="208"/>
      <c r="G326" s="208"/>
      <c r="H326" s="208"/>
      <c r="I326" s="208"/>
      <c r="J326" s="208"/>
      <c r="K326" s="208"/>
      <c r="L326" s="208"/>
      <c r="M326" s="208"/>
      <c r="N326" s="208"/>
      <c r="O326" s="208"/>
      <c r="P326" s="208"/>
      <c r="Q326" s="208"/>
      <c r="R326" s="208"/>
      <c r="S326" s="208"/>
      <c r="T326" s="208"/>
      <c r="U326" s="208"/>
      <c r="V326" s="208"/>
      <c r="W326" s="208"/>
      <c r="X326" s="208"/>
      <c r="Y326" s="208"/>
      <c r="Z326" s="208"/>
      <c r="AA326" s="208"/>
      <c r="AB326" s="208"/>
      <c r="AC326" s="208"/>
      <c r="AD326" s="208"/>
      <c r="AE326" s="208"/>
      <c r="AF326" s="208"/>
      <c r="AG326" s="208"/>
      <c r="AH326" s="208"/>
      <c r="AI326" s="208"/>
      <c r="AJ326" s="208"/>
      <c r="AK326" s="208"/>
      <c r="AL326" s="207"/>
      <c r="AM326" s="208"/>
      <c r="AN326" s="208"/>
      <c r="AO326" s="208"/>
      <c r="AP326" s="208"/>
      <c r="AQ326" s="208"/>
      <c r="AR326" s="208"/>
      <c r="AS326" s="208"/>
      <c r="AT326" s="208"/>
      <c r="AU326" s="208"/>
      <c r="AV326" s="208"/>
      <c r="AW326" s="208"/>
      <c r="AX326" s="208"/>
    </row>
    <row r="327" spans="2:50" ht="24" customHeight="1">
      <c r="B327" s="202">
        <v>4</v>
      </c>
      <c r="C327" s="202">
        <v>1</v>
      </c>
      <c r="D327" s="208"/>
      <c r="E327" s="208"/>
      <c r="F327" s="208"/>
      <c r="G327" s="208"/>
      <c r="H327" s="208"/>
      <c r="I327" s="208"/>
      <c r="J327" s="208"/>
      <c r="K327" s="208"/>
      <c r="L327" s="208"/>
      <c r="M327" s="208"/>
      <c r="N327" s="208"/>
      <c r="O327" s="208"/>
      <c r="P327" s="208"/>
      <c r="Q327" s="208"/>
      <c r="R327" s="208"/>
      <c r="S327" s="208"/>
      <c r="T327" s="208"/>
      <c r="U327" s="208"/>
      <c r="V327" s="208"/>
      <c r="W327" s="208"/>
      <c r="X327" s="208"/>
      <c r="Y327" s="208"/>
      <c r="Z327" s="208"/>
      <c r="AA327" s="208"/>
      <c r="AB327" s="208"/>
      <c r="AC327" s="208"/>
      <c r="AD327" s="208"/>
      <c r="AE327" s="208"/>
      <c r="AF327" s="208"/>
      <c r="AG327" s="208"/>
      <c r="AH327" s="208"/>
      <c r="AI327" s="208"/>
      <c r="AJ327" s="208"/>
      <c r="AK327" s="208"/>
      <c r="AL327" s="207"/>
      <c r="AM327" s="208"/>
      <c r="AN327" s="208"/>
      <c r="AO327" s="208"/>
      <c r="AP327" s="208"/>
      <c r="AQ327" s="208"/>
      <c r="AR327" s="208"/>
      <c r="AS327" s="208"/>
      <c r="AT327" s="208"/>
      <c r="AU327" s="208"/>
      <c r="AV327" s="208"/>
      <c r="AW327" s="208"/>
      <c r="AX327" s="208"/>
    </row>
    <row r="328" spans="2:50" ht="24" customHeight="1">
      <c r="B328" s="202">
        <v>5</v>
      </c>
      <c r="C328" s="202">
        <v>1</v>
      </c>
      <c r="D328" s="208"/>
      <c r="E328" s="208"/>
      <c r="F328" s="208"/>
      <c r="G328" s="208"/>
      <c r="H328" s="208"/>
      <c r="I328" s="208"/>
      <c r="J328" s="208"/>
      <c r="K328" s="208"/>
      <c r="L328" s="208"/>
      <c r="M328" s="208"/>
      <c r="N328" s="208"/>
      <c r="O328" s="208"/>
      <c r="P328" s="208"/>
      <c r="Q328" s="208"/>
      <c r="R328" s="208"/>
      <c r="S328" s="208"/>
      <c r="T328" s="208"/>
      <c r="U328" s="208"/>
      <c r="V328" s="208"/>
      <c r="W328" s="208"/>
      <c r="X328" s="208"/>
      <c r="Y328" s="208"/>
      <c r="Z328" s="208"/>
      <c r="AA328" s="208"/>
      <c r="AB328" s="208"/>
      <c r="AC328" s="208"/>
      <c r="AD328" s="208"/>
      <c r="AE328" s="208"/>
      <c r="AF328" s="208"/>
      <c r="AG328" s="208"/>
      <c r="AH328" s="208"/>
      <c r="AI328" s="208"/>
      <c r="AJ328" s="208"/>
      <c r="AK328" s="208"/>
      <c r="AL328" s="207"/>
      <c r="AM328" s="208"/>
      <c r="AN328" s="208"/>
      <c r="AO328" s="208"/>
      <c r="AP328" s="208"/>
      <c r="AQ328" s="208"/>
      <c r="AR328" s="208"/>
      <c r="AS328" s="208"/>
      <c r="AT328" s="208"/>
      <c r="AU328" s="208"/>
      <c r="AV328" s="208"/>
      <c r="AW328" s="208"/>
      <c r="AX328" s="208"/>
    </row>
    <row r="330" spans="2:50">
      <c r="C330" t="s">
        <v>795</v>
      </c>
    </row>
    <row r="331" spans="2:50" ht="34.5" customHeight="1">
      <c r="B331" s="202"/>
      <c r="C331" s="202"/>
      <c r="D331" s="213" t="s">
        <v>799</v>
      </c>
      <c r="E331" s="213"/>
      <c r="F331" s="213"/>
      <c r="G331" s="213"/>
      <c r="H331" s="213"/>
      <c r="I331" s="213"/>
      <c r="J331" s="213"/>
      <c r="K331" s="213"/>
      <c r="L331" s="213"/>
      <c r="M331" s="213"/>
      <c r="N331" s="213" t="s">
        <v>800</v>
      </c>
      <c r="O331" s="213"/>
      <c r="P331" s="213"/>
      <c r="Q331" s="213"/>
      <c r="R331" s="213"/>
      <c r="S331" s="213"/>
      <c r="T331" s="213"/>
      <c r="U331" s="213"/>
      <c r="V331" s="213"/>
      <c r="W331" s="213"/>
      <c r="X331" s="213"/>
      <c r="Y331" s="213"/>
      <c r="Z331" s="213"/>
      <c r="AA331" s="213"/>
      <c r="AB331" s="213"/>
      <c r="AC331" s="213"/>
      <c r="AD331" s="213"/>
      <c r="AE331" s="213"/>
      <c r="AF331" s="213"/>
      <c r="AG331" s="213"/>
      <c r="AH331" s="213"/>
      <c r="AI331" s="213"/>
      <c r="AJ331" s="213"/>
      <c r="AK331" s="213"/>
      <c r="AL331" s="214" t="s">
        <v>801</v>
      </c>
      <c r="AM331" s="213"/>
      <c r="AN331" s="213"/>
      <c r="AO331" s="213"/>
      <c r="AP331" s="213"/>
      <c r="AQ331" s="213"/>
      <c r="AR331" s="213" t="s">
        <v>27</v>
      </c>
      <c r="AS331" s="213"/>
      <c r="AT331" s="213"/>
      <c r="AU331" s="213"/>
      <c r="AV331" s="213" t="s">
        <v>28</v>
      </c>
      <c r="AW331" s="213"/>
      <c r="AX331" s="213"/>
    </row>
    <row r="332" spans="2:50" ht="24" customHeight="1">
      <c r="B332" s="202">
        <v>1</v>
      </c>
      <c r="C332" s="202">
        <v>1</v>
      </c>
      <c r="D332" s="203" t="s">
        <v>834</v>
      </c>
      <c r="E332" s="203"/>
      <c r="F332" s="203"/>
      <c r="G332" s="203"/>
      <c r="H332" s="203"/>
      <c r="I332" s="203"/>
      <c r="J332" s="203"/>
      <c r="K332" s="203"/>
      <c r="L332" s="203"/>
      <c r="M332" s="203"/>
      <c r="N332" s="208" t="s">
        <v>843</v>
      </c>
      <c r="O332" s="208"/>
      <c r="P332" s="208"/>
      <c r="Q332" s="208"/>
      <c r="R332" s="208"/>
      <c r="S332" s="208"/>
      <c r="T332" s="208"/>
      <c r="U332" s="208"/>
      <c r="V332" s="208"/>
      <c r="W332" s="208"/>
      <c r="X332" s="208"/>
      <c r="Y332" s="208"/>
      <c r="Z332" s="208"/>
      <c r="AA332" s="208"/>
      <c r="AB332" s="208"/>
      <c r="AC332" s="208"/>
      <c r="AD332" s="208"/>
      <c r="AE332" s="208"/>
      <c r="AF332" s="208"/>
      <c r="AG332" s="208"/>
      <c r="AH332" s="208"/>
      <c r="AI332" s="208"/>
      <c r="AJ332" s="208"/>
      <c r="AK332" s="208"/>
      <c r="AL332" s="207" t="s">
        <v>844</v>
      </c>
      <c r="AM332" s="208"/>
      <c r="AN332" s="208"/>
      <c r="AO332" s="208"/>
      <c r="AP332" s="208"/>
      <c r="AQ332" s="208"/>
      <c r="AR332" s="208" t="s">
        <v>224</v>
      </c>
      <c r="AS332" s="208"/>
      <c r="AT332" s="208"/>
      <c r="AU332" s="208"/>
      <c r="AV332" s="208"/>
      <c r="AW332" s="208"/>
      <c r="AX332" s="208"/>
    </row>
    <row r="333" spans="2:50" ht="24" customHeight="1">
      <c r="B333" s="202">
        <v>2</v>
      </c>
      <c r="C333" s="202">
        <v>1</v>
      </c>
      <c r="D333" s="208"/>
      <c r="E333" s="208"/>
      <c r="F333" s="208"/>
      <c r="G333" s="208"/>
      <c r="H333" s="208"/>
      <c r="I333" s="208"/>
      <c r="J333" s="208"/>
      <c r="K333" s="208"/>
      <c r="L333" s="208"/>
      <c r="M333" s="208"/>
      <c r="N333" s="208"/>
      <c r="O333" s="208"/>
      <c r="P333" s="208"/>
      <c r="Q333" s="208"/>
      <c r="R333" s="208"/>
      <c r="S333" s="208"/>
      <c r="T333" s="208"/>
      <c r="U333" s="208"/>
      <c r="V333" s="208"/>
      <c r="W333" s="208"/>
      <c r="X333" s="208"/>
      <c r="Y333" s="208"/>
      <c r="Z333" s="208"/>
      <c r="AA333" s="208"/>
      <c r="AB333" s="208"/>
      <c r="AC333" s="208"/>
      <c r="AD333" s="208"/>
      <c r="AE333" s="208"/>
      <c r="AF333" s="208"/>
      <c r="AG333" s="208"/>
      <c r="AH333" s="208"/>
      <c r="AI333" s="208"/>
      <c r="AJ333" s="208"/>
      <c r="AK333" s="208"/>
      <c r="AL333" s="207"/>
      <c r="AM333" s="208"/>
      <c r="AN333" s="208"/>
      <c r="AO333" s="208"/>
      <c r="AP333" s="208"/>
      <c r="AQ333" s="208"/>
      <c r="AR333" s="208"/>
      <c r="AS333" s="208"/>
      <c r="AT333" s="208"/>
      <c r="AU333" s="208"/>
      <c r="AV333" s="208"/>
      <c r="AW333" s="208"/>
      <c r="AX333" s="208"/>
    </row>
    <row r="334" spans="2:50" ht="24" customHeight="1">
      <c r="B334" s="202">
        <v>3</v>
      </c>
      <c r="C334" s="202">
        <v>1</v>
      </c>
      <c r="D334" s="208"/>
      <c r="E334" s="208"/>
      <c r="F334" s="208"/>
      <c r="G334" s="208"/>
      <c r="H334" s="208"/>
      <c r="I334" s="208"/>
      <c r="J334" s="208"/>
      <c r="K334" s="208"/>
      <c r="L334" s="208"/>
      <c r="M334" s="208"/>
      <c r="N334" s="208"/>
      <c r="O334" s="208"/>
      <c r="P334" s="208"/>
      <c r="Q334" s="208"/>
      <c r="R334" s="208"/>
      <c r="S334" s="208"/>
      <c r="T334" s="208"/>
      <c r="U334" s="208"/>
      <c r="V334" s="208"/>
      <c r="W334" s="208"/>
      <c r="X334" s="208"/>
      <c r="Y334" s="208"/>
      <c r="Z334" s="208"/>
      <c r="AA334" s="208"/>
      <c r="AB334" s="208"/>
      <c r="AC334" s="208"/>
      <c r="AD334" s="208"/>
      <c r="AE334" s="208"/>
      <c r="AF334" s="208"/>
      <c r="AG334" s="208"/>
      <c r="AH334" s="208"/>
      <c r="AI334" s="208"/>
      <c r="AJ334" s="208"/>
      <c r="AK334" s="208"/>
      <c r="AL334" s="207"/>
      <c r="AM334" s="208"/>
      <c r="AN334" s="208"/>
      <c r="AO334" s="208"/>
      <c r="AP334" s="208"/>
      <c r="AQ334" s="208"/>
      <c r="AR334" s="208"/>
      <c r="AS334" s="208"/>
      <c r="AT334" s="208"/>
      <c r="AU334" s="208"/>
      <c r="AV334" s="208"/>
      <c r="AW334" s="208"/>
      <c r="AX334" s="208"/>
    </row>
    <row r="335" spans="2:50" ht="24" customHeight="1">
      <c r="B335" s="202">
        <v>4</v>
      </c>
      <c r="C335" s="202">
        <v>1</v>
      </c>
      <c r="D335" s="208"/>
      <c r="E335" s="208"/>
      <c r="F335" s="208"/>
      <c r="G335" s="208"/>
      <c r="H335" s="208"/>
      <c r="I335" s="208"/>
      <c r="J335" s="208"/>
      <c r="K335" s="208"/>
      <c r="L335" s="208"/>
      <c r="M335" s="208"/>
      <c r="N335" s="208"/>
      <c r="O335" s="208"/>
      <c r="P335" s="208"/>
      <c r="Q335" s="208"/>
      <c r="R335" s="208"/>
      <c r="S335" s="208"/>
      <c r="T335" s="208"/>
      <c r="U335" s="208"/>
      <c r="V335" s="208"/>
      <c r="W335" s="208"/>
      <c r="X335" s="208"/>
      <c r="Y335" s="208"/>
      <c r="Z335" s="208"/>
      <c r="AA335" s="208"/>
      <c r="AB335" s="208"/>
      <c r="AC335" s="208"/>
      <c r="AD335" s="208"/>
      <c r="AE335" s="208"/>
      <c r="AF335" s="208"/>
      <c r="AG335" s="208"/>
      <c r="AH335" s="208"/>
      <c r="AI335" s="208"/>
      <c r="AJ335" s="208"/>
      <c r="AK335" s="208"/>
      <c r="AL335" s="207"/>
      <c r="AM335" s="208"/>
      <c r="AN335" s="208"/>
      <c r="AO335" s="208"/>
      <c r="AP335" s="208"/>
      <c r="AQ335" s="208"/>
      <c r="AR335" s="208"/>
      <c r="AS335" s="208"/>
      <c r="AT335" s="208"/>
      <c r="AU335" s="208"/>
      <c r="AV335" s="208"/>
      <c r="AW335" s="208"/>
      <c r="AX335" s="208"/>
    </row>
    <row r="336" spans="2:50" ht="24" customHeight="1">
      <c r="B336" s="202">
        <v>5</v>
      </c>
      <c r="C336" s="202">
        <v>1</v>
      </c>
      <c r="D336" s="208"/>
      <c r="E336" s="208"/>
      <c r="F336" s="208"/>
      <c r="G336" s="208"/>
      <c r="H336" s="208"/>
      <c r="I336" s="208"/>
      <c r="J336" s="208"/>
      <c r="K336" s="208"/>
      <c r="L336" s="208"/>
      <c r="M336" s="208"/>
      <c r="N336" s="208"/>
      <c r="O336" s="208"/>
      <c r="P336" s="208"/>
      <c r="Q336" s="208"/>
      <c r="R336" s="208"/>
      <c r="S336" s="208"/>
      <c r="T336" s="208"/>
      <c r="U336" s="208"/>
      <c r="V336" s="208"/>
      <c r="W336" s="208"/>
      <c r="X336" s="208"/>
      <c r="Y336" s="208"/>
      <c r="Z336" s="208"/>
      <c r="AA336" s="208"/>
      <c r="AB336" s="208"/>
      <c r="AC336" s="208"/>
      <c r="AD336" s="208"/>
      <c r="AE336" s="208"/>
      <c r="AF336" s="208"/>
      <c r="AG336" s="208"/>
      <c r="AH336" s="208"/>
      <c r="AI336" s="208"/>
      <c r="AJ336" s="208"/>
      <c r="AK336" s="208"/>
      <c r="AL336" s="207"/>
      <c r="AM336" s="208"/>
      <c r="AN336" s="208"/>
      <c r="AO336" s="208"/>
      <c r="AP336" s="208"/>
      <c r="AQ336" s="208"/>
      <c r="AR336" s="208"/>
      <c r="AS336" s="208"/>
      <c r="AT336" s="208"/>
      <c r="AU336" s="208"/>
      <c r="AV336" s="208"/>
      <c r="AW336" s="208"/>
      <c r="AX336" s="208"/>
    </row>
    <row r="338" spans="2:50">
      <c r="C338" t="s">
        <v>821</v>
      </c>
    </row>
    <row r="339" spans="2:50" ht="34.5" customHeight="1">
      <c r="B339" s="202"/>
      <c r="C339" s="202"/>
      <c r="D339" s="213" t="s">
        <v>799</v>
      </c>
      <c r="E339" s="213"/>
      <c r="F339" s="213"/>
      <c r="G339" s="213"/>
      <c r="H339" s="213"/>
      <c r="I339" s="213"/>
      <c r="J339" s="213"/>
      <c r="K339" s="213"/>
      <c r="L339" s="213"/>
      <c r="M339" s="213"/>
      <c r="N339" s="213" t="s">
        <v>800</v>
      </c>
      <c r="O339" s="213"/>
      <c r="P339" s="213"/>
      <c r="Q339" s="213"/>
      <c r="R339" s="213"/>
      <c r="S339" s="213"/>
      <c r="T339" s="213"/>
      <c r="U339" s="213"/>
      <c r="V339" s="213"/>
      <c r="W339" s="213"/>
      <c r="X339" s="213"/>
      <c r="Y339" s="213"/>
      <c r="Z339" s="213"/>
      <c r="AA339" s="213"/>
      <c r="AB339" s="213"/>
      <c r="AC339" s="213"/>
      <c r="AD339" s="213"/>
      <c r="AE339" s="213"/>
      <c r="AF339" s="213"/>
      <c r="AG339" s="213"/>
      <c r="AH339" s="213"/>
      <c r="AI339" s="213"/>
      <c r="AJ339" s="213"/>
      <c r="AK339" s="213"/>
      <c r="AL339" s="214" t="s">
        <v>801</v>
      </c>
      <c r="AM339" s="213"/>
      <c r="AN339" s="213"/>
      <c r="AO339" s="213"/>
      <c r="AP339" s="213"/>
      <c r="AQ339" s="213"/>
      <c r="AR339" s="213" t="s">
        <v>27</v>
      </c>
      <c r="AS339" s="213"/>
      <c r="AT339" s="213"/>
      <c r="AU339" s="213"/>
      <c r="AV339" s="213" t="s">
        <v>28</v>
      </c>
      <c r="AW339" s="213"/>
      <c r="AX339" s="213"/>
    </row>
    <row r="340" spans="2:50" ht="24" customHeight="1">
      <c r="B340" s="202">
        <v>1</v>
      </c>
      <c r="C340" s="202">
        <v>1</v>
      </c>
      <c r="D340" s="203" t="s">
        <v>837</v>
      </c>
      <c r="E340" s="203"/>
      <c r="F340" s="203"/>
      <c r="G340" s="203"/>
      <c r="H340" s="203"/>
      <c r="I340" s="203"/>
      <c r="J340" s="203"/>
      <c r="K340" s="203"/>
      <c r="L340" s="203"/>
      <c r="M340" s="203"/>
      <c r="N340" s="208" t="s">
        <v>843</v>
      </c>
      <c r="O340" s="208"/>
      <c r="P340" s="208"/>
      <c r="Q340" s="208"/>
      <c r="R340" s="208"/>
      <c r="S340" s="208"/>
      <c r="T340" s="208"/>
      <c r="U340" s="208"/>
      <c r="V340" s="208"/>
      <c r="W340" s="208"/>
      <c r="X340" s="208"/>
      <c r="Y340" s="208"/>
      <c r="Z340" s="208"/>
      <c r="AA340" s="208"/>
      <c r="AB340" s="208"/>
      <c r="AC340" s="208"/>
      <c r="AD340" s="208"/>
      <c r="AE340" s="208"/>
      <c r="AF340" s="208"/>
      <c r="AG340" s="208"/>
      <c r="AH340" s="208"/>
      <c r="AI340" s="208"/>
      <c r="AJ340" s="208"/>
      <c r="AK340" s="208"/>
      <c r="AL340" s="207" t="s">
        <v>845</v>
      </c>
      <c r="AM340" s="208"/>
      <c r="AN340" s="208"/>
      <c r="AO340" s="208"/>
      <c r="AP340" s="208"/>
      <c r="AQ340" s="208"/>
      <c r="AR340" s="208" t="s">
        <v>224</v>
      </c>
      <c r="AS340" s="208"/>
      <c r="AT340" s="208"/>
      <c r="AU340" s="208"/>
      <c r="AV340" s="208"/>
      <c r="AW340" s="208"/>
      <c r="AX340" s="208"/>
    </row>
    <row r="341" spans="2:50" ht="24" customHeight="1">
      <c r="B341" s="202">
        <v>2</v>
      </c>
      <c r="C341" s="202">
        <v>1</v>
      </c>
      <c r="D341" s="208"/>
      <c r="E341" s="208"/>
      <c r="F341" s="208"/>
      <c r="G341" s="208"/>
      <c r="H341" s="208"/>
      <c r="I341" s="208"/>
      <c r="J341" s="208"/>
      <c r="K341" s="208"/>
      <c r="L341" s="208"/>
      <c r="M341" s="208"/>
      <c r="N341" s="208"/>
      <c r="O341" s="208"/>
      <c r="P341" s="208"/>
      <c r="Q341" s="208"/>
      <c r="R341" s="208"/>
      <c r="S341" s="208"/>
      <c r="T341" s="208"/>
      <c r="U341" s="208"/>
      <c r="V341" s="208"/>
      <c r="W341" s="208"/>
      <c r="X341" s="208"/>
      <c r="Y341" s="208"/>
      <c r="Z341" s="208"/>
      <c r="AA341" s="208"/>
      <c r="AB341" s="208"/>
      <c r="AC341" s="208"/>
      <c r="AD341" s="208"/>
      <c r="AE341" s="208"/>
      <c r="AF341" s="208"/>
      <c r="AG341" s="208"/>
      <c r="AH341" s="208"/>
      <c r="AI341" s="208"/>
      <c r="AJ341" s="208"/>
      <c r="AK341" s="208"/>
      <c r="AL341" s="207"/>
      <c r="AM341" s="208"/>
      <c r="AN341" s="208"/>
      <c r="AO341" s="208"/>
      <c r="AP341" s="208"/>
      <c r="AQ341" s="208"/>
      <c r="AR341" s="208"/>
      <c r="AS341" s="208"/>
      <c r="AT341" s="208"/>
      <c r="AU341" s="208"/>
      <c r="AV341" s="208"/>
      <c r="AW341" s="208"/>
      <c r="AX341" s="208"/>
    </row>
    <row r="342" spans="2:50" ht="24" customHeight="1">
      <c r="B342" s="202">
        <v>3</v>
      </c>
      <c r="C342" s="202">
        <v>1</v>
      </c>
      <c r="D342" s="208"/>
      <c r="E342" s="208"/>
      <c r="F342" s="208"/>
      <c r="G342" s="208"/>
      <c r="H342" s="208"/>
      <c r="I342" s="208"/>
      <c r="J342" s="208"/>
      <c r="K342" s="208"/>
      <c r="L342" s="208"/>
      <c r="M342" s="208"/>
      <c r="N342" s="208"/>
      <c r="O342" s="208"/>
      <c r="P342" s="208"/>
      <c r="Q342" s="208"/>
      <c r="R342" s="208"/>
      <c r="S342" s="208"/>
      <c r="T342" s="208"/>
      <c r="U342" s="208"/>
      <c r="V342" s="208"/>
      <c r="W342" s="208"/>
      <c r="X342" s="208"/>
      <c r="Y342" s="208"/>
      <c r="Z342" s="208"/>
      <c r="AA342" s="208"/>
      <c r="AB342" s="208"/>
      <c r="AC342" s="208"/>
      <c r="AD342" s="208"/>
      <c r="AE342" s="208"/>
      <c r="AF342" s="208"/>
      <c r="AG342" s="208"/>
      <c r="AH342" s="208"/>
      <c r="AI342" s="208"/>
      <c r="AJ342" s="208"/>
      <c r="AK342" s="208"/>
      <c r="AL342" s="207"/>
      <c r="AM342" s="208"/>
      <c r="AN342" s="208"/>
      <c r="AO342" s="208"/>
      <c r="AP342" s="208"/>
      <c r="AQ342" s="208"/>
      <c r="AR342" s="208"/>
      <c r="AS342" s="208"/>
      <c r="AT342" s="208"/>
      <c r="AU342" s="208"/>
      <c r="AV342" s="208"/>
      <c r="AW342" s="208"/>
      <c r="AX342" s="208"/>
    </row>
    <row r="343" spans="2:50" ht="24" customHeight="1">
      <c r="B343" s="202">
        <v>4</v>
      </c>
      <c r="C343" s="202">
        <v>1</v>
      </c>
      <c r="D343" s="208"/>
      <c r="E343" s="208"/>
      <c r="F343" s="208"/>
      <c r="G343" s="208"/>
      <c r="H343" s="208"/>
      <c r="I343" s="208"/>
      <c r="J343" s="208"/>
      <c r="K343" s="208"/>
      <c r="L343" s="208"/>
      <c r="M343" s="208"/>
      <c r="N343" s="208"/>
      <c r="O343" s="208"/>
      <c r="P343" s="208"/>
      <c r="Q343" s="208"/>
      <c r="R343" s="208"/>
      <c r="S343" s="208"/>
      <c r="T343" s="208"/>
      <c r="U343" s="208"/>
      <c r="V343" s="208"/>
      <c r="W343" s="208"/>
      <c r="X343" s="208"/>
      <c r="Y343" s="208"/>
      <c r="Z343" s="208"/>
      <c r="AA343" s="208"/>
      <c r="AB343" s="208"/>
      <c r="AC343" s="208"/>
      <c r="AD343" s="208"/>
      <c r="AE343" s="208"/>
      <c r="AF343" s="208"/>
      <c r="AG343" s="208"/>
      <c r="AH343" s="208"/>
      <c r="AI343" s="208"/>
      <c r="AJ343" s="208"/>
      <c r="AK343" s="208"/>
      <c r="AL343" s="207"/>
      <c r="AM343" s="208"/>
      <c r="AN343" s="208"/>
      <c r="AO343" s="208"/>
      <c r="AP343" s="208"/>
      <c r="AQ343" s="208"/>
      <c r="AR343" s="208"/>
      <c r="AS343" s="208"/>
      <c r="AT343" s="208"/>
      <c r="AU343" s="208"/>
      <c r="AV343" s="208"/>
      <c r="AW343" s="208"/>
      <c r="AX343" s="208"/>
    </row>
    <row r="344" spans="2:50" ht="24" customHeight="1">
      <c r="B344" s="202">
        <v>5</v>
      </c>
      <c r="C344" s="202">
        <v>1</v>
      </c>
      <c r="D344" s="208"/>
      <c r="E344" s="208"/>
      <c r="F344" s="208"/>
      <c r="G344" s="208"/>
      <c r="H344" s="208"/>
      <c r="I344" s="208"/>
      <c r="J344" s="208"/>
      <c r="K344" s="208"/>
      <c r="L344" s="208"/>
      <c r="M344" s="208"/>
      <c r="N344" s="208"/>
      <c r="O344" s="208"/>
      <c r="P344" s="208"/>
      <c r="Q344" s="208"/>
      <c r="R344" s="208"/>
      <c r="S344" s="208"/>
      <c r="T344" s="208"/>
      <c r="U344" s="208"/>
      <c r="V344" s="208"/>
      <c r="W344" s="208"/>
      <c r="X344" s="208"/>
      <c r="Y344" s="208"/>
      <c r="Z344" s="208"/>
      <c r="AA344" s="208"/>
      <c r="AB344" s="208"/>
      <c r="AC344" s="208"/>
      <c r="AD344" s="208"/>
      <c r="AE344" s="208"/>
      <c r="AF344" s="208"/>
      <c r="AG344" s="208"/>
      <c r="AH344" s="208"/>
      <c r="AI344" s="208"/>
      <c r="AJ344" s="208"/>
      <c r="AK344" s="208"/>
      <c r="AL344" s="207"/>
      <c r="AM344" s="208"/>
      <c r="AN344" s="208"/>
      <c r="AO344" s="208"/>
      <c r="AP344" s="208"/>
      <c r="AQ344" s="208"/>
      <c r="AR344" s="208"/>
      <c r="AS344" s="208"/>
      <c r="AT344" s="208"/>
      <c r="AU344" s="208"/>
      <c r="AV344" s="208"/>
      <c r="AW344" s="208"/>
      <c r="AX344" s="208"/>
    </row>
    <row r="346" spans="2:50">
      <c r="C346" t="s">
        <v>846</v>
      </c>
    </row>
    <row r="347" spans="2:50" ht="34.5" customHeight="1">
      <c r="B347" s="202"/>
      <c r="C347" s="202"/>
      <c r="D347" s="213" t="s">
        <v>799</v>
      </c>
      <c r="E347" s="213"/>
      <c r="F347" s="213"/>
      <c r="G347" s="213"/>
      <c r="H347" s="213"/>
      <c r="I347" s="213"/>
      <c r="J347" s="213"/>
      <c r="K347" s="213"/>
      <c r="L347" s="213"/>
      <c r="M347" s="213"/>
      <c r="N347" s="213" t="s">
        <v>800</v>
      </c>
      <c r="O347" s="213"/>
      <c r="P347" s="213"/>
      <c r="Q347" s="213"/>
      <c r="R347" s="213"/>
      <c r="S347" s="213"/>
      <c r="T347" s="213"/>
      <c r="U347" s="213"/>
      <c r="V347" s="213"/>
      <c r="W347" s="213"/>
      <c r="X347" s="213"/>
      <c r="Y347" s="213"/>
      <c r="Z347" s="213"/>
      <c r="AA347" s="213"/>
      <c r="AB347" s="213"/>
      <c r="AC347" s="213"/>
      <c r="AD347" s="213"/>
      <c r="AE347" s="213"/>
      <c r="AF347" s="213"/>
      <c r="AG347" s="213"/>
      <c r="AH347" s="213"/>
      <c r="AI347" s="213"/>
      <c r="AJ347" s="213"/>
      <c r="AK347" s="213"/>
      <c r="AL347" s="214" t="s">
        <v>801</v>
      </c>
      <c r="AM347" s="213"/>
      <c r="AN347" s="213"/>
      <c r="AO347" s="213"/>
      <c r="AP347" s="213"/>
      <c r="AQ347" s="213"/>
      <c r="AR347" s="213" t="s">
        <v>27</v>
      </c>
      <c r="AS347" s="213"/>
      <c r="AT347" s="213"/>
      <c r="AU347" s="213"/>
      <c r="AV347" s="213" t="s">
        <v>28</v>
      </c>
      <c r="AW347" s="213"/>
      <c r="AX347" s="213"/>
    </row>
    <row r="348" spans="2:50" ht="24" customHeight="1">
      <c r="B348" s="202">
        <v>1</v>
      </c>
      <c r="C348" s="202">
        <v>1</v>
      </c>
      <c r="D348" s="208" t="s">
        <v>847</v>
      </c>
      <c r="E348" s="208"/>
      <c r="F348" s="208"/>
      <c r="G348" s="208"/>
      <c r="H348" s="208"/>
      <c r="I348" s="208"/>
      <c r="J348" s="208"/>
      <c r="K348" s="208"/>
      <c r="L348" s="208"/>
      <c r="M348" s="208"/>
      <c r="N348" s="208" t="s">
        <v>848</v>
      </c>
      <c r="O348" s="208"/>
      <c r="P348" s="208"/>
      <c r="Q348" s="208"/>
      <c r="R348" s="208"/>
      <c r="S348" s="208"/>
      <c r="T348" s="208"/>
      <c r="U348" s="208"/>
      <c r="V348" s="208"/>
      <c r="W348" s="208"/>
      <c r="X348" s="208"/>
      <c r="Y348" s="208"/>
      <c r="Z348" s="208"/>
      <c r="AA348" s="208"/>
      <c r="AB348" s="208"/>
      <c r="AC348" s="208"/>
      <c r="AD348" s="208"/>
      <c r="AE348" s="208"/>
      <c r="AF348" s="208"/>
      <c r="AG348" s="208"/>
      <c r="AH348" s="208"/>
      <c r="AI348" s="208"/>
      <c r="AJ348" s="208"/>
      <c r="AK348" s="208"/>
      <c r="AL348" s="207" t="s">
        <v>844</v>
      </c>
      <c r="AM348" s="208"/>
      <c r="AN348" s="208"/>
      <c r="AO348" s="208"/>
      <c r="AP348" s="208"/>
      <c r="AQ348" s="208"/>
      <c r="AR348" s="208" t="s">
        <v>224</v>
      </c>
      <c r="AS348" s="208"/>
      <c r="AT348" s="208"/>
      <c r="AU348" s="208"/>
      <c r="AV348" s="208"/>
      <c r="AW348" s="208"/>
      <c r="AX348" s="208"/>
    </row>
    <row r="349" spans="2:50" ht="24" customHeight="1">
      <c r="B349" s="202">
        <v>2</v>
      </c>
      <c r="C349" s="202">
        <v>1</v>
      </c>
      <c r="D349" s="208"/>
      <c r="E349" s="208"/>
      <c r="F349" s="208"/>
      <c r="G349" s="208"/>
      <c r="H349" s="208"/>
      <c r="I349" s="208"/>
      <c r="J349" s="208"/>
      <c r="K349" s="208"/>
      <c r="L349" s="208"/>
      <c r="M349" s="208"/>
      <c r="N349" s="208"/>
      <c r="O349" s="208"/>
      <c r="P349" s="208"/>
      <c r="Q349" s="208"/>
      <c r="R349" s="208"/>
      <c r="S349" s="208"/>
      <c r="T349" s="208"/>
      <c r="U349" s="208"/>
      <c r="V349" s="208"/>
      <c r="W349" s="208"/>
      <c r="X349" s="208"/>
      <c r="Y349" s="208"/>
      <c r="Z349" s="208"/>
      <c r="AA349" s="208"/>
      <c r="AB349" s="208"/>
      <c r="AC349" s="208"/>
      <c r="AD349" s="208"/>
      <c r="AE349" s="208"/>
      <c r="AF349" s="208"/>
      <c r="AG349" s="208"/>
      <c r="AH349" s="208"/>
      <c r="AI349" s="208"/>
      <c r="AJ349" s="208"/>
      <c r="AK349" s="208"/>
      <c r="AL349" s="207"/>
      <c r="AM349" s="208"/>
      <c r="AN349" s="208"/>
      <c r="AO349" s="208"/>
      <c r="AP349" s="208"/>
      <c r="AQ349" s="208"/>
      <c r="AR349" s="208"/>
      <c r="AS349" s="208"/>
      <c r="AT349" s="208"/>
      <c r="AU349" s="208"/>
      <c r="AV349" s="208"/>
      <c r="AW349" s="208"/>
      <c r="AX349" s="208"/>
    </row>
    <row r="350" spans="2:50" ht="24" customHeight="1">
      <c r="B350" s="202">
        <v>3</v>
      </c>
      <c r="C350" s="202">
        <v>1</v>
      </c>
      <c r="D350" s="208"/>
      <c r="E350" s="208"/>
      <c r="F350" s="208"/>
      <c r="G350" s="208"/>
      <c r="H350" s="208"/>
      <c r="I350" s="208"/>
      <c r="J350" s="208"/>
      <c r="K350" s="208"/>
      <c r="L350" s="208"/>
      <c r="M350" s="208"/>
      <c r="N350" s="208"/>
      <c r="O350" s="208"/>
      <c r="P350" s="208"/>
      <c r="Q350" s="208"/>
      <c r="R350" s="208"/>
      <c r="S350" s="208"/>
      <c r="T350" s="208"/>
      <c r="U350" s="208"/>
      <c r="V350" s="208"/>
      <c r="W350" s="208"/>
      <c r="X350" s="208"/>
      <c r="Y350" s="208"/>
      <c r="Z350" s="208"/>
      <c r="AA350" s="208"/>
      <c r="AB350" s="208"/>
      <c r="AC350" s="208"/>
      <c r="AD350" s="208"/>
      <c r="AE350" s="208"/>
      <c r="AF350" s="208"/>
      <c r="AG350" s="208"/>
      <c r="AH350" s="208"/>
      <c r="AI350" s="208"/>
      <c r="AJ350" s="208"/>
      <c r="AK350" s="208"/>
      <c r="AL350" s="207"/>
      <c r="AM350" s="208"/>
      <c r="AN350" s="208"/>
      <c r="AO350" s="208"/>
      <c r="AP350" s="208"/>
      <c r="AQ350" s="208"/>
      <c r="AR350" s="208"/>
      <c r="AS350" s="208"/>
      <c r="AT350" s="208"/>
      <c r="AU350" s="208"/>
      <c r="AV350" s="208"/>
      <c r="AW350" s="208"/>
      <c r="AX350" s="208"/>
    </row>
    <row r="351" spans="2:50" ht="24" customHeight="1">
      <c r="B351" s="202">
        <v>4</v>
      </c>
      <c r="C351" s="202">
        <v>1</v>
      </c>
      <c r="D351" s="208"/>
      <c r="E351" s="208"/>
      <c r="F351" s="208"/>
      <c r="G351" s="208"/>
      <c r="H351" s="208"/>
      <c r="I351" s="208"/>
      <c r="J351" s="208"/>
      <c r="K351" s="208"/>
      <c r="L351" s="208"/>
      <c r="M351" s="208"/>
      <c r="N351" s="208"/>
      <c r="O351" s="208"/>
      <c r="P351" s="208"/>
      <c r="Q351" s="208"/>
      <c r="R351" s="208"/>
      <c r="S351" s="208"/>
      <c r="T351" s="208"/>
      <c r="U351" s="208"/>
      <c r="V351" s="208"/>
      <c r="W351" s="208"/>
      <c r="X351" s="208"/>
      <c r="Y351" s="208"/>
      <c r="Z351" s="208"/>
      <c r="AA351" s="208"/>
      <c r="AB351" s="208"/>
      <c r="AC351" s="208"/>
      <c r="AD351" s="208"/>
      <c r="AE351" s="208"/>
      <c r="AF351" s="208"/>
      <c r="AG351" s="208"/>
      <c r="AH351" s="208"/>
      <c r="AI351" s="208"/>
      <c r="AJ351" s="208"/>
      <c r="AK351" s="208"/>
      <c r="AL351" s="207"/>
      <c r="AM351" s="208"/>
      <c r="AN351" s="208"/>
      <c r="AO351" s="208"/>
      <c r="AP351" s="208"/>
      <c r="AQ351" s="208"/>
      <c r="AR351" s="208"/>
      <c r="AS351" s="208"/>
      <c r="AT351" s="208"/>
      <c r="AU351" s="208"/>
      <c r="AV351" s="208"/>
      <c r="AW351" s="208"/>
      <c r="AX351" s="208"/>
    </row>
    <row r="352" spans="2:50" ht="24" customHeight="1">
      <c r="B352" s="202">
        <v>5</v>
      </c>
      <c r="C352" s="202">
        <v>1</v>
      </c>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c r="AB352" s="208"/>
      <c r="AC352" s="208"/>
      <c r="AD352" s="208"/>
      <c r="AE352" s="208"/>
      <c r="AF352" s="208"/>
      <c r="AG352" s="208"/>
      <c r="AH352" s="208"/>
      <c r="AI352" s="208"/>
      <c r="AJ352" s="208"/>
      <c r="AK352" s="208"/>
      <c r="AL352" s="207"/>
      <c r="AM352" s="208"/>
      <c r="AN352" s="208"/>
      <c r="AO352" s="208"/>
      <c r="AP352" s="208"/>
      <c r="AQ352" s="208"/>
      <c r="AR352" s="208"/>
      <c r="AS352" s="208"/>
      <c r="AT352" s="208"/>
      <c r="AU352" s="208"/>
      <c r="AV352" s="208"/>
      <c r="AW352" s="208"/>
      <c r="AX352" s="208"/>
    </row>
    <row r="354" spans="2:60" s="68" customFormat="1" ht="21.75" customHeight="1" thickBot="1">
      <c r="AK354" s="2887"/>
      <c r="AL354" s="2887"/>
      <c r="AM354" s="2887"/>
      <c r="AN354" s="2887"/>
      <c r="AO354" s="2887"/>
      <c r="AP354" s="2887"/>
      <c r="AQ354" s="2887"/>
      <c r="AR354" s="2888" t="s">
        <v>112</v>
      </c>
      <c r="AS354" s="2888"/>
      <c r="AT354" s="2888"/>
      <c r="AU354" s="2888"/>
      <c r="AV354" s="2888"/>
      <c r="AW354" s="2888"/>
      <c r="AX354" s="2888"/>
      <c r="AY354" s="2888"/>
    </row>
    <row r="355" spans="2:60" s="68" customFormat="1" ht="21" customHeight="1">
      <c r="B355" s="468" t="s">
        <v>113</v>
      </c>
      <c r="C355" s="469"/>
      <c r="D355" s="469"/>
      <c r="E355" s="469"/>
      <c r="F355" s="469"/>
      <c r="G355" s="469"/>
      <c r="H355" s="2889" t="s">
        <v>849</v>
      </c>
      <c r="I355" s="2890"/>
      <c r="J355" s="2890"/>
      <c r="K355" s="2890"/>
      <c r="L355" s="2890"/>
      <c r="M355" s="2890"/>
      <c r="N355" s="2890"/>
      <c r="O355" s="2890"/>
      <c r="P355" s="2890"/>
      <c r="Q355" s="2890"/>
      <c r="R355" s="2890"/>
      <c r="S355" s="2890"/>
      <c r="T355" s="2890"/>
      <c r="U355" s="2890"/>
      <c r="V355" s="2890"/>
      <c r="W355" s="2890"/>
      <c r="X355" s="2890"/>
      <c r="Y355" s="2891"/>
      <c r="Z355" s="472" t="s">
        <v>812</v>
      </c>
      <c r="AA355" s="2892"/>
      <c r="AB355" s="2892"/>
      <c r="AC355" s="2892"/>
      <c r="AD355" s="2892"/>
      <c r="AE355" s="2893"/>
      <c r="AF355" s="2894" t="s">
        <v>106</v>
      </c>
      <c r="AG355" s="2895"/>
      <c r="AH355" s="2895"/>
      <c r="AI355" s="2895"/>
      <c r="AJ355" s="2895"/>
      <c r="AK355" s="2895"/>
      <c r="AL355" s="2895"/>
      <c r="AM355" s="2895"/>
      <c r="AN355" s="2895"/>
      <c r="AO355" s="2895"/>
      <c r="AP355" s="2895"/>
      <c r="AQ355" s="2896"/>
      <c r="AR355" s="478" t="s">
        <v>1</v>
      </c>
      <c r="AS355" s="2894"/>
      <c r="AT355" s="2894"/>
      <c r="AU355" s="2894"/>
      <c r="AV355" s="2894"/>
      <c r="AW355" s="2894"/>
      <c r="AX355" s="2894"/>
      <c r="AY355" s="2897"/>
    </row>
    <row r="356" spans="2:60" s="68" customFormat="1" ht="28.15" customHeight="1">
      <c r="B356" s="442" t="s">
        <v>59</v>
      </c>
      <c r="C356" s="443"/>
      <c r="D356" s="443"/>
      <c r="E356" s="443"/>
      <c r="F356" s="443"/>
      <c r="G356" s="444"/>
      <c r="H356" s="445" t="s">
        <v>850</v>
      </c>
      <c r="I356" s="446"/>
      <c r="J356" s="446"/>
      <c r="K356" s="446"/>
      <c r="L356" s="446"/>
      <c r="M356" s="446"/>
      <c r="N356" s="446"/>
      <c r="O356" s="446"/>
      <c r="P356" s="446"/>
      <c r="Q356" s="446"/>
      <c r="R356" s="446"/>
      <c r="S356" s="446"/>
      <c r="T356" s="446"/>
      <c r="U356" s="446"/>
      <c r="V356" s="446"/>
      <c r="W356" s="2883"/>
      <c r="X356" s="2883"/>
      <c r="Y356" s="2883"/>
      <c r="Z356" s="448" t="s">
        <v>2</v>
      </c>
      <c r="AA356" s="2884"/>
      <c r="AB356" s="2884"/>
      <c r="AC356" s="2884"/>
      <c r="AD356" s="2884"/>
      <c r="AE356" s="2885"/>
      <c r="AF356" s="2884" t="s">
        <v>851</v>
      </c>
      <c r="AG356" s="2884"/>
      <c r="AH356" s="2884"/>
      <c r="AI356" s="2884"/>
      <c r="AJ356" s="2884"/>
      <c r="AK356" s="2884"/>
      <c r="AL356" s="2884"/>
      <c r="AM356" s="2884"/>
      <c r="AN356" s="2884"/>
      <c r="AO356" s="2884"/>
      <c r="AP356" s="2884"/>
      <c r="AQ356" s="2885"/>
      <c r="AR356" s="451" t="s">
        <v>852</v>
      </c>
      <c r="AS356" s="452"/>
      <c r="AT356" s="452"/>
      <c r="AU356" s="452"/>
      <c r="AV356" s="452"/>
      <c r="AW356" s="452"/>
      <c r="AX356" s="452"/>
      <c r="AY356" s="453"/>
    </row>
    <row r="357" spans="2:60" s="68" customFormat="1" ht="30.75" customHeight="1">
      <c r="B357" s="454" t="s">
        <v>3</v>
      </c>
      <c r="C357" s="455"/>
      <c r="D357" s="455"/>
      <c r="E357" s="455"/>
      <c r="F357" s="455"/>
      <c r="G357" s="455"/>
      <c r="H357" s="456" t="s">
        <v>103</v>
      </c>
      <c r="I357" s="2883"/>
      <c r="J357" s="2883"/>
      <c r="K357" s="2883"/>
      <c r="L357" s="2883"/>
      <c r="M357" s="2883"/>
      <c r="N357" s="2883"/>
      <c r="O357" s="2883"/>
      <c r="P357" s="2883"/>
      <c r="Q357" s="2883"/>
      <c r="R357" s="2883"/>
      <c r="S357" s="2883"/>
      <c r="T357" s="2883"/>
      <c r="U357" s="2883"/>
      <c r="V357" s="2883"/>
      <c r="W357" s="2883"/>
      <c r="X357" s="2883"/>
      <c r="Y357" s="2883"/>
      <c r="Z357" s="457" t="s">
        <v>76</v>
      </c>
      <c r="AA357" s="458"/>
      <c r="AB357" s="458"/>
      <c r="AC357" s="458"/>
      <c r="AD357" s="458"/>
      <c r="AE357" s="459"/>
      <c r="AF357" s="941" t="s">
        <v>108</v>
      </c>
      <c r="AG357" s="941"/>
      <c r="AH357" s="941"/>
      <c r="AI357" s="941"/>
      <c r="AJ357" s="941"/>
      <c r="AK357" s="941"/>
      <c r="AL357" s="941"/>
      <c r="AM357" s="941"/>
      <c r="AN357" s="941"/>
      <c r="AO357" s="941"/>
      <c r="AP357" s="941"/>
      <c r="AQ357" s="941"/>
      <c r="AR357" s="2779"/>
      <c r="AS357" s="2779"/>
      <c r="AT357" s="2779"/>
      <c r="AU357" s="2779"/>
      <c r="AV357" s="2779"/>
      <c r="AW357" s="2779"/>
      <c r="AX357" s="2779"/>
      <c r="AY357" s="2886"/>
    </row>
    <row r="358" spans="2:60" s="68" customFormat="1" ht="18" customHeight="1">
      <c r="B358" s="418" t="s">
        <v>37</v>
      </c>
      <c r="C358" s="419"/>
      <c r="D358" s="419"/>
      <c r="E358" s="419"/>
      <c r="F358" s="419"/>
      <c r="G358" s="419"/>
      <c r="H358" s="935" t="s">
        <v>853</v>
      </c>
      <c r="I358" s="936"/>
      <c r="J358" s="936"/>
      <c r="K358" s="936"/>
      <c r="L358" s="936"/>
      <c r="M358" s="936"/>
      <c r="N358" s="936"/>
      <c r="O358" s="936"/>
      <c r="P358" s="936"/>
      <c r="Q358" s="936"/>
      <c r="R358" s="936"/>
      <c r="S358" s="936"/>
      <c r="T358" s="936"/>
      <c r="U358" s="936"/>
      <c r="V358" s="936"/>
      <c r="W358" s="2874"/>
      <c r="X358" s="2874"/>
      <c r="Y358" s="2874"/>
      <c r="Z358" s="428" t="s">
        <v>815</v>
      </c>
      <c r="AA358" s="2779"/>
      <c r="AB358" s="2779"/>
      <c r="AC358" s="2779"/>
      <c r="AD358" s="2779"/>
      <c r="AE358" s="2876"/>
      <c r="AF358" s="2878"/>
      <c r="AG358" s="2879"/>
      <c r="AH358" s="2879"/>
      <c r="AI358" s="2879"/>
      <c r="AJ358" s="2879"/>
      <c r="AK358" s="2879"/>
      <c r="AL358" s="2879"/>
      <c r="AM358" s="2879"/>
      <c r="AN358" s="2879"/>
      <c r="AO358" s="2879"/>
      <c r="AP358" s="2879"/>
      <c r="AQ358" s="2879"/>
      <c r="AR358" s="2879"/>
      <c r="AS358" s="2879"/>
      <c r="AT358" s="2879"/>
      <c r="AU358" s="2879"/>
      <c r="AV358" s="2879"/>
      <c r="AW358" s="2879"/>
      <c r="AX358" s="2879"/>
      <c r="AY358" s="2880"/>
    </row>
    <row r="359" spans="2:60" s="68" customFormat="1" ht="24" customHeight="1">
      <c r="B359" s="420"/>
      <c r="C359" s="421"/>
      <c r="D359" s="421"/>
      <c r="E359" s="421"/>
      <c r="F359" s="421"/>
      <c r="G359" s="421"/>
      <c r="H359" s="938"/>
      <c r="I359" s="939"/>
      <c r="J359" s="939"/>
      <c r="K359" s="939"/>
      <c r="L359" s="939"/>
      <c r="M359" s="939"/>
      <c r="N359" s="939"/>
      <c r="O359" s="939"/>
      <c r="P359" s="939"/>
      <c r="Q359" s="939"/>
      <c r="R359" s="939"/>
      <c r="S359" s="939"/>
      <c r="T359" s="939"/>
      <c r="U359" s="939"/>
      <c r="V359" s="939"/>
      <c r="W359" s="2875"/>
      <c r="X359" s="2875"/>
      <c r="Y359" s="2875"/>
      <c r="Z359" s="2877"/>
      <c r="AA359" s="2779"/>
      <c r="AB359" s="2779"/>
      <c r="AC359" s="2779"/>
      <c r="AD359" s="2779"/>
      <c r="AE359" s="2876"/>
      <c r="AF359" s="2881"/>
      <c r="AG359" s="2881"/>
      <c r="AH359" s="2881"/>
      <c r="AI359" s="2881"/>
      <c r="AJ359" s="2881"/>
      <c r="AK359" s="2881"/>
      <c r="AL359" s="2881"/>
      <c r="AM359" s="2881"/>
      <c r="AN359" s="2881"/>
      <c r="AO359" s="2881"/>
      <c r="AP359" s="2881"/>
      <c r="AQ359" s="2881"/>
      <c r="AR359" s="2881"/>
      <c r="AS359" s="2881"/>
      <c r="AT359" s="2881"/>
      <c r="AU359" s="2881"/>
      <c r="AV359" s="2881"/>
      <c r="AW359" s="2881"/>
      <c r="AX359" s="2881"/>
      <c r="AY359" s="2882"/>
    </row>
    <row r="360" spans="2:60" s="68" customFormat="1" ht="29.25" customHeight="1">
      <c r="B360" s="436" t="s">
        <v>4</v>
      </c>
      <c r="C360" s="437"/>
      <c r="D360" s="437"/>
      <c r="E360" s="437"/>
      <c r="F360" s="437"/>
      <c r="G360" s="438"/>
      <c r="H360" s="439" t="s">
        <v>201</v>
      </c>
      <c r="I360" s="440"/>
      <c r="J360" s="440"/>
      <c r="K360" s="440"/>
      <c r="L360" s="440"/>
      <c r="M360" s="440"/>
      <c r="N360" s="440"/>
      <c r="O360" s="440"/>
      <c r="P360" s="440"/>
      <c r="Q360" s="440"/>
      <c r="R360" s="440"/>
      <c r="S360" s="440"/>
      <c r="T360" s="440"/>
      <c r="U360" s="440"/>
      <c r="V360" s="440"/>
      <c r="W360" s="440"/>
      <c r="X360" s="440"/>
      <c r="Y360" s="440"/>
      <c r="Z360" s="440"/>
      <c r="AA360" s="440"/>
      <c r="AB360" s="440"/>
      <c r="AC360" s="440"/>
      <c r="AD360" s="440"/>
      <c r="AE360" s="440"/>
      <c r="AF360" s="440"/>
      <c r="AG360" s="440"/>
      <c r="AH360" s="440"/>
      <c r="AI360" s="440"/>
      <c r="AJ360" s="440"/>
      <c r="AK360" s="440"/>
      <c r="AL360" s="440"/>
      <c r="AM360" s="440"/>
      <c r="AN360" s="440"/>
      <c r="AO360" s="440"/>
      <c r="AP360" s="440"/>
      <c r="AQ360" s="440"/>
      <c r="AR360" s="440"/>
      <c r="AS360" s="440"/>
      <c r="AT360" s="440"/>
      <c r="AU360" s="440"/>
      <c r="AV360" s="440"/>
      <c r="AW360" s="440"/>
      <c r="AX360" s="440"/>
      <c r="AY360" s="441"/>
    </row>
    <row r="361" spans="2:60" s="68" customFormat="1" ht="21" customHeight="1">
      <c r="B361" s="405" t="s">
        <v>39</v>
      </c>
      <c r="C361" s="406"/>
      <c r="D361" s="406"/>
      <c r="E361" s="406"/>
      <c r="F361" s="406"/>
      <c r="G361" s="407"/>
      <c r="H361" s="411"/>
      <c r="I361" s="412"/>
      <c r="J361" s="412"/>
      <c r="K361" s="412"/>
      <c r="L361" s="412"/>
      <c r="M361" s="412"/>
      <c r="N361" s="412"/>
      <c r="O361" s="412"/>
      <c r="P361" s="412"/>
      <c r="Q361" s="2871" t="s">
        <v>86</v>
      </c>
      <c r="R361" s="2872"/>
      <c r="S361" s="2872"/>
      <c r="T361" s="2872"/>
      <c r="U361" s="2872"/>
      <c r="V361" s="2872"/>
      <c r="W361" s="2873"/>
      <c r="X361" s="2871" t="s">
        <v>87</v>
      </c>
      <c r="Y361" s="2872"/>
      <c r="Z361" s="2872"/>
      <c r="AA361" s="2872"/>
      <c r="AB361" s="2872"/>
      <c r="AC361" s="2872"/>
      <c r="AD361" s="2873"/>
      <c r="AE361" s="2871" t="s">
        <v>88</v>
      </c>
      <c r="AF361" s="2872"/>
      <c r="AG361" s="2872"/>
      <c r="AH361" s="2872"/>
      <c r="AI361" s="2872"/>
      <c r="AJ361" s="2872"/>
      <c r="AK361" s="2873"/>
      <c r="AL361" s="2871" t="s">
        <v>90</v>
      </c>
      <c r="AM361" s="2872"/>
      <c r="AN361" s="2872"/>
      <c r="AO361" s="2872"/>
      <c r="AP361" s="2872"/>
      <c r="AQ361" s="2872"/>
      <c r="AR361" s="2873"/>
      <c r="AS361" s="2871" t="s">
        <v>91</v>
      </c>
      <c r="AT361" s="2872"/>
      <c r="AU361" s="2872"/>
      <c r="AV361" s="2872"/>
      <c r="AW361" s="2872"/>
      <c r="AX361" s="2872"/>
      <c r="AY361" s="2905"/>
    </row>
    <row r="362" spans="2:60" s="68" customFormat="1" ht="21" customHeight="1">
      <c r="B362" s="291"/>
      <c r="C362" s="292"/>
      <c r="D362" s="292"/>
      <c r="E362" s="292"/>
      <c r="F362" s="292"/>
      <c r="G362" s="293"/>
      <c r="H362" s="373" t="s">
        <v>5</v>
      </c>
      <c r="I362" s="2906"/>
      <c r="J362" s="379" t="s">
        <v>6</v>
      </c>
      <c r="K362" s="380"/>
      <c r="L362" s="380"/>
      <c r="M362" s="380"/>
      <c r="N362" s="380"/>
      <c r="O362" s="380"/>
      <c r="P362" s="381"/>
      <c r="Q362" s="2812">
        <v>109</v>
      </c>
      <c r="R362" s="2812"/>
      <c r="S362" s="2812"/>
      <c r="T362" s="2812"/>
      <c r="U362" s="2812"/>
      <c r="V362" s="2812"/>
      <c r="W362" s="2812"/>
      <c r="X362" s="2812">
        <v>109</v>
      </c>
      <c r="Y362" s="2812"/>
      <c r="Z362" s="2812"/>
      <c r="AA362" s="2812"/>
      <c r="AB362" s="2812"/>
      <c r="AC362" s="2812"/>
      <c r="AD362" s="2812"/>
      <c r="AE362" s="2812">
        <v>108</v>
      </c>
      <c r="AF362" s="2812"/>
      <c r="AG362" s="2812"/>
      <c r="AH362" s="2812"/>
      <c r="AI362" s="2812"/>
      <c r="AJ362" s="2812"/>
      <c r="AK362" s="2812"/>
      <c r="AL362" s="2812">
        <v>107</v>
      </c>
      <c r="AM362" s="2812"/>
      <c r="AN362" s="2812"/>
      <c r="AO362" s="2812"/>
      <c r="AP362" s="2812"/>
      <c r="AQ362" s="2812"/>
      <c r="AR362" s="2812"/>
      <c r="AS362" s="2812">
        <v>106</v>
      </c>
      <c r="AT362" s="2812"/>
      <c r="AU362" s="2812"/>
      <c r="AV362" s="2812"/>
      <c r="AW362" s="2812"/>
      <c r="AX362" s="2812"/>
      <c r="AY362" s="2813"/>
    </row>
    <row r="363" spans="2:60" s="68" customFormat="1" ht="21" customHeight="1">
      <c r="B363" s="291"/>
      <c r="C363" s="292"/>
      <c r="D363" s="292"/>
      <c r="E363" s="292"/>
      <c r="F363" s="292"/>
      <c r="G363" s="293"/>
      <c r="H363" s="2907"/>
      <c r="I363" s="2908"/>
      <c r="J363" s="386" t="s">
        <v>7</v>
      </c>
      <c r="K363" s="387"/>
      <c r="L363" s="387"/>
      <c r="M363" s="387"/>
      <c r="N363" s="387"/>
      <c r="O363" s="387"/>
      <c r="P363" s="388"/>
      <c r="Q363" s="2814" t="s">
        <v>816</v>
      </c>
      <c r="R363" s="2815"/>
      <c r="S363" s="2815"/>
      <c r="T363" s="2815"/>
      <c r="U363" s="2815"/>
      <c r="V363" s="2815"/>
      <c r="W363" s="2815"/>
      <c r="X363" s="2814" t="s">
        <v>816</v>
      </c>
      <c r="Y363" s="2815"/>
      <c r="Z363" s="2815"/>
      <c r="AA363" s="2815"/>
      <c r="AB363" s="2815"/>
      <c r="AC363" s="2815"/>
      <c r="AD363" s="2815"/>
      <c r="AE363" s="2814" t="s">
        <v>816</v>
      </c>
      <c r="AF363" s="2815"/>
      <c r="AG363" s="2815"/>
      <c r="AH363" s="2815"/>
      <c r="AI363" s="2815"/>
      <c r="AJ363" s="2815"/>
      <c r="AK363" s="2815"/>
      <c r="AL363" s="2814" t="s">
        <v>816</v>
      </c>
      <c r="AM363" s="2815"/>
      <c r="AN363" s="2815"/>
      <c r="AO363" s="2815"/>
      <c r="AP363" s="2815"/>
      <c r="AQ363" s="2815"/>
      <c r="AR363" s="2815"/>
      <c r="AS363" s="2903"/>
      <c r="AT363" s="2903"/>
      <c r="AU363" s="2903"/>
      <c r="AV363" s="2903"/>
      <c r="AW363" s="2903"/>
      <c r="AX363" s="2903"/>
      <c r="AY363" s="2904"/>
    </row>
    <row r="364" spans="2:60" s="68" customFormat="1" ht="24.75" customHeight="1">
      <c r="B364" s="291"/>
      <c r="C364" s="292"/>
      <c r="D364" s="292"/>
      <c r="E364" s="292"/>
      <c r="F364" s="292"/>
      <c r="G364" s="293"/>
      <c r="H364" s="2907"/>
      <c r="I364" s="2908"/>
      <c r="J364" s="386" t="s">
        <v>8</v>
      </c>
      <c r="K364" s="387"/>
      <c r="L364" s="387"/>
      <c r="M364" s="387"/>
      <c r="N364" s="387"/>
      <c r="O364" s="387"/>
      <c r="P364" s="388"/>
      <c r="Q364" s="2814" t="s">
        <v>816</v>
      </c>
      <c r="R364" s="2815"/>
      <c r="S364" s="2815"/>
      <c r="T364" s="2815"/>
      <c r="U364" s="2815"/>
      <c r="V364" s="2815"/>
      <c r="W364" s="2815"/>
      <c r="X364" s="2814" t="s">
        <v>816</v>
      </c>
      <c r="Y364" s="2815"/>
      <c r="Z364" s="2815"/>
      <c r="AA364" s="2815"/>
      <c r="AB364" s="2815"/>
      <c r="AC364" s="2815"/>
      <c r="AD364" s="2815"/>
      <c r="AE364" s="2814" t="s">
        <v>816</v>
      </c>
      <c r="AF364" s="2815"/>
      <c r="AG364" s="2815"/>
      <c r="AH364" s="2815"/>
      <c r="AI364" s="2815"/>
      <c r="AJ364" s="2815"/>
      <c r="AK364" s="2815"/>
      <c r="AL364" s="2814" t="s">
        <v>816</v>
      </c>
      <c r="AM364" s="2815"/>
      <c r="AN364" s="2815"/>
      <c r="AO364" s="2815"/>
      <c r="AP364" s="2815"/>
      <c r="AQ364" s="2815"/>
      <c r="AR364" s="2815"/>
      <c r="AS364" s="2903"/>
      <c r="AT364" s="2903"/>
      <c r="AU364" s="2903"/>
      <c r="AV364" s="2903"/>
      <c r="AW364" s="2903"/>
      <c r="AX364" s="2903"/>
      <c r="AY364" s="2904"/>
    </row>
    <row r="365" spans="2:60" s="68" customFormat="1" ht="24.75" customHeight="1">
      <c r="B365" s="291"/>
      <c r="C365" s="292"/>
      <c r="D365" s="292"/>
      <c r="E365" s="292"/>
      <c r="F365" s="292"/>
      <c r="G365" s="293"/>
      <c r="H365" s="2909"/>
      <c r="I365" s="2910"/>
      <c r="J365" s="415" t="s">
        <v>26</v>
      </c>
      <c r="K365" s="416"/>
      <c r="L365" s="416"/>
      <c r="M365" s="416"/>
      <c r="N365" s="416"/>
      <c r="O365" s="416"/>
      <c r="P365" s="417"/>
      <c r="Q365" s="2901">
        <v>109</v>
      </c>
      <c r="R365" s="2901"/>
      <c r="S365" s="2901"/>
      <c r="T365" s="2901"/>
      <c r="U365" s="2901"/>
      <c r="V365" s="2901"/>
      <c r="W365" s="2901"/>
      <c r="X365" s="2901">
        <v>109</v>
      </c>
      <c r="Y365" s="2901"/>
      <c r="Z365" s="2901"/>
      <c r="AA365" s="2901"/>
      <c r="AB365" s="2901"/>
      <c r="AC365" s="2901"/>
      <c r="AD365" s="2901"/>
      <c r="AE365" s="2901">
        <v>108</v>
      </c>
      <c r="AF365" s="2901"/>
      <c r="AG365" s="2901"/>
      <c r="AH365" s="2901"/>
      <c r="AI365" s="2901"/>
      <c r="AJ365" s="2901"/>
      <c r="AK365" s="2901"/>
      <c r="AL365" s="2901">
        <v>107</v>
      </c>
      <c r="AM365" s="2901"/>
      <c r="AN365" s="2901"/>
      <c r="AO365" s="2901"/>
      <c r="AP365" s="2901"/>
      <c r="AQ365" s="2901"/>
      <c r="AR365" s="2901"/>
      <c r="AS365" s="2901">
        <v>106</v>
      </c>
      <c r="AT365" s="2901"/>
      <c r="AU365" s="2901"/>
      <c r="AV365" s="2901"/>
      <c r="AW365" s="2901"/>
      <c r="AX365" s="2901"/>
      <c r="AY365" s="2902"/>
    </row>
    <row r="366" spans="2:60" s="68" customFormat="1" ht="24.75" customHeight="1">
      <c r="B366" s="291"/>
      <c r="C366" s="292"/>
      <c r="D366" s="292"/>
      <c r="E366" s="292"/>
      <c r="F366" s="292"/>
      <c r="G366" s="293"/>
      <c r="H366" s="392" t="s">
        <v>9</v>
      </c>
      <c r="I366" s="393"/>
      <c r="J366" s="393"/>
      <c r="K366" s="393"/>
      <c r="L366" s="393"/>
      <c r="M366" s="393"/>
      <c r="N366" s="393"/>
      <c r="O366" s="393"/>
      <c r="P366" s="393"/>
      <c r="Q366" s="2900">
        <v>108</v>
      </c>
      <c r="R366" s="2900"/>
      <c r="S366" s="2900"/>
      <c r="T366" s="2900"/>
      <c r="U366" s="2900"/>
      <c r="V366" s="2900"/>
      <c r="W366" s="2900"/>
      <c r="X366" s="2900">
        <v>107</v>
      </c>
      <c r="Y366" s="2900"/>
      <c r="Z366" s="2900"/>
      <c r="AA366" s="2900"/>
      <c r="AB366" s="2900"/>
      <c r="AC366" s="2900"/>
      <c r="AD366" s="2900"/>
      <c r="AE366" s="2900">
        <v>107</v>
      </c>
      <c r="AF366" s="2900"/>
      <c r="AG366" s="2900"/>
      <c r="AH366" s="2900"/>
      <c r="AI366" s="2900"/>
      <c r="AJ366" s="2900"/>
      <c r="AK366" s="2900"/>
      <c r="AL366" s="2898"/>
      <c r="AM366" s="2898"/>
      <c r="AN366" s="2898"/>
      <c r="AO366" s="2898"/>
      <c r="AP366" s="2898"/>
      <c r="AQ366" s="2898"/>
      <c r="AR366" s="2898"/>
      <c r="AS366" s="2898"/>
      <c r="AT366" s="2898"/>
      <c r="AU366" s="2898"/>
      <c r="AV366" s="2898"/>
      <c r="AW366" s="2898"/>
      <c r="AX366" s="2898"/>
      <c r="AY366" s="2899"/>
      <c r="BH366" s="69"/>
    </row>
    <row r="367" spans="2:60" s="68" customFormat="1" ht="24.75" customHeight="1">
      <c r="B367" s="408"/>
      <c r="C367" s="409"/>
      <c r="D367" s="409"/>
      <c r="E367" s="409"/>
      <c r="F367" s="409"/>
      <c r="G367" s="410"/>
      <c r="H367" s="392" t="s">
        <v>10</v>
      </c>
      <c r="I367" s="393"/>
      <c r="J367" s="393"/>
      <c r="K367" s="393"/>
      <c r="L367" s="393"/>
      <c r="M367" s="393"/>
      <c r="N367" s="393"/>
      <c r="O367" s="393"/>
      <c r="P367" s="393"/>
      <c r="Q367" s="2900">
        <v>99</v>
      </c>
      <c r="R367" s="2900"/>
      <c r="S367" s="2900"/>
      <c r="T367" s="2900"/>
      <c r="U367" s="2900"/>
      <c r="V367" s="2900"/>
      <c r="W367" s="2900"/>
      <c r="X367" s="2900">
        <v>98</v>
      </c>
      <c r="Y367" s="2900"/>
      <c r="Z367" s="2900"/>
      <c r="AA367" s="2900"/>
      <c r="AB367" s="2900"/>
      <c r="AC367" s="2900"/>
      <c r="AD367" s="2900"/>
      <c r="AE367" s="2900">
        <v>99</v>
      </c>
      <c r="AF367" s="2900"/>
      <c r="AG367" s="2900"/>
      <c r="AH367" s="2900"/>
      <c r="AI367" s="2900"/>
      <c r="AJ367" s="2900"/>
      <c r="AK367" s="2900"/>
      <c r="AL367" s="2898"/>
      <c r="AM367" s="2898"/>
      <c r="AN367" s="2898"/>
      <c r="AO367" s="2898"/>
      <c r="AP367" s="2898"/>
      <c r="AQ367" s="2898"/>
      <c r="AR367" s="2898"/>
      <c r="AS367" s="2898"/>
      <c r="AT367" s="2898"/>
      <c r="AU367" s="2898"/>
      <c r="AV367" s="2898"/>
      <c r="AW367" s="2898"/>
      <c r="AX367" s="2898"/>
      <c r="AY367" s="2899"/>
    </row>
    <row r="368" spans="2:60" s="68" customFormat="1" ht="23.1" customHeight="1">
      <c r="B368" s="2848" t="s">
        <v>99</v>
      </c>
      <c r="C368" s="2849"/>
      <c r="D368" s="2854" t="s">
        <v>23</v>
      </c>
      <c r="E368" s="2855"/>
      <c r="F368" s="2855"/>
      <c r="G368" s="2855"/>
      <c r="H368" s="2855"/>
      <c r="I368" s="2855"/>
      <c r="J368" s="2855"/>
      <c r="K368" s="2855"/>
      <c r="L368" s="2856"/>
      <c r="M368" s="2857" t="s">
        <v>92</v>
      </c>
      <c r="N368" s="2857"/>
      <c r="O368" s="2857"/>
      <c r="P368" s="2857"/>
      <c r="Q368" s="2857"/>
      <c r="R368" s="2857"/>
      <c r="S368" s="2858" t="s">
        <v>91</v>
      </c>
      <c r="T368" s="2858"/>
      <c r="U368" s="2858"/>
      <c r="V368" s="2858"/>
      <c r="W368" s="2858"/>
      <c r="X368" s="2858"/>
      <c r="Y368" s="2859"/>
      <c r="Z368" s="2855"/>
      <c r="AA368" s="2855"/>
      <c r="AB368" s="2855"/>
      <c r="AC368" s="2855"/>
      <c r="AD368" s="2855"/>
      <c r="AE368" s="2855"/>
      <c r="AF368" s="2855"/>
      <c r="AG368" s="2855"/>
      <c r="AH368" s="2855"/>
      <c r="AI368" s="2855"/>
      <c r="AJ368" s="2855"/>
      <c r="AK368" s="2855"/>
      <c r="AL368" s="2855"/>
      <c r="AM368" s="2855"/>
      <c r="AN368" s="2855"/>
      <c r="AO368" s="2855"/>
      <c r="AP368" s="2855"/>
      <c r="AQ368" s="2855"/>
      <c r="AR368" s="2855"/>
      <c r="AS368" s="2855"/>
      <c r="AT368" s="2855"/>
      <c r="AU368" s="2855"/>
      <c r="AV368" s="2855"/>
      <c r="AW368" s="2855"/>
      <c r="AX368" s="2855"/>
      <c r="AY368" s="2860"/>
    </row>
    <row r="369" spans="1:51" s="68" customFormat="1" ht="23.1" customHeight="1">
      <c r="B369" s="2850"/>
      <c r="C369" s="2851"/>
      <c r="D369" s="2861" t="s">
        <v>854</v>
      </c>
      <c r="E369" s="2862"/>
      <c r="F369" s="2862"/>
      <c r="G369" s="2862"/>
      <c r="H369" s="2862"/>
      <c r="I369" s="2862"/>
      <c r="J369" s="2862"/>
      <c r="K369" s="2862"/>
      <c r="L369" s="2863"/>
      <c r="M369" s="2864">
        <v>16</v>
      </c>
      <c r="N369" s="2865"/>
      <c r="O369" s="2865"/>
      <c r="P369" s="2865"/>
      <c r="Q369" s="2865"/>
      <c r="R369" s="2866"/>
      <c r="S369" s="2867">
        <v>15</v>
      </c>
      <c r="T369" s="2867"/>
      <c r="U369" s="2867"/>
      <c r="V369" s="2867"/>
      <c r="W369" s="2867"/>
      <c r="X369" s="2867"/>
      <c r="Y369" s="2868" t="s">
        <v>855</v>
      </c>
      <c r="Z369" s="2869"/>
      <c r="AA369" s="2869"/>
      <c r="AB369" s="2869"/>
      <c r="AC369" s="2869"/>
      <c r="AD369" s="2869"/>
      <c r="AE369" s="2869"/>
      <c r="AF369" s="2869"/>
      <c r="AG369" s="2869"/>
      <c r="AH369" s="2869"/>
      <c r="AI369" s="2869"/>
      <c r="AJ369" s="2869"/>
      <c r="AK369" s="2869"/>
      <c r="AL369" s="2869"/>
      <c r="AM369" s="2869"/>
      <c r="AN369" s="2869"/>
      <c r="AO369" s="2869"/>
      <c r="AP369" s="2869"/>
      <c r="AQ369" s="2869"/>
      <c r="AR369" s="2869"/>
      <c r="AS369" s="2869"/>
      <c r="AT369" s="2869"/>
      <c r="AU369" s="2869"/>
      <c r="AV369" s="2869"/>
      <c r="AW369" s="2869"/>
      <c r="AX369" s="2869"/>
      <c r="AY369" s="2870"/>
    </row>
    <row r="370" spans="1:51" s="68" customFormat="1" ht="23.1" customHeight="1">
      <c r="B370" s="2850"/>
      <c r="C370" s="2851"/>
      <c r="D370" s="2847" t="s">
        <v>856</v>
      </c>
      <c r="E370" s="2837"/>
      <c r="F370" s="2837"/>
      <c r="G370" s="2837"/>
      <c r="H370" s="2837"/>
      <c r="I370" s="2837"/>
      <c r="J370" s="2837"/>
      <c r="K370" s="2837"/>
      <c r="L370" s="2838"/>
      <c r="M370" s="2839">
        <v>89</v>
      </c>
      <c r="N370" s="2839"/>
      <c r="O370" s="2839"/>
      <c r="P370" s="2839"/>
      <c r="Q370" s="2839"/>
      <c r="R370" s="2839"/>
      <c r="S370" s="2839">
        <v>89</v>
      </c>
      <c r="T370" s="2839"/>
      <c r="U370" s="2839"/>
      <c r="V370" s="2839"/>
      <c r="W370" s="2839"/>
      <c r="X370" s="2839"/>
      <c r="Y370" s="2840"/>
      <c r="Z370" s="2841"/>
      <c r="AA370" s="2841"/>
      <c r="AB370" s="2841"/>
      <c r="AC370" s="2841"/>
      <c r="AD370" s="2841"/>
      <c r="AE370" s="2841"/>
      <c r="AF370" s="2841"/>
      <c r="AG370" s="2841"/>
      <c r="AH370" s="2841"/>
      <c r="AI370" s="2841"/>
      <c r="AJ370" s="2841"/>
      <c r="AK370" s="2841"/>
      <c r="AL370" s="2841"/>
      <c r="AM370" s="2841"/>
      <c r="AN370" s="2841"/>
      <c r="AO370" s="2841"/>
      <c r="AP370" s="2841"/>
      <c r="AQ370" s="2841"/>
      <c r="AR370" s="2841"/>
      <c r="AS370" s="2841"/>
      <c r="AT370" s="2841"/>
      <c r="AU370" s="2841"/>
      <c r="AV370" s="2841"/>
      <c r="AW370" s="2841"/>
      <c r="AX370" s="2841"/>
      <c r="AY370" s="2842"/>
    </row>
    <row r="371" spans="1:51" s="68" customFormat="1" ht="23.1" customHeight="1">
      <c r="B371" s="2850"/>
      <c r="C371" s="2851"/>
      <c r="D371" s="2847" t="s">
        <v>181</v>
      </c>
      <c r="E371" s="2837"/>
      <c r="F371" s="2837"/>
      <c r="G371" s="2837"/>
      <c r="H371" s="2837"/>
      <c r="I371" s="2837"/>
      <c r="J371" s="2837"/>
      <c r="K371" s="2837"/>
      <c r="L371" s="2838"/>
      <c r="M371" s="2839">
        <v>2</v>
      </c>
      <c r="N371" s="2839"/>
      <c r="O371" s="2839"/>
      <c r="P371" s="2839"/>
      <c r="Q371" s="2839"/>
      <c r="R371" s="2839"/>
      <c r="S371" s="2839">
        <v>2</v>
      </c>
      <c r="T371" s="2839"/>
      <c r="U371" s="2839"/>
      <c r="V371" s="2839"/>
      <c r="W371" s="2839"/>
      <c r="X371" s="2839"/>
      <c r="Y371" s="2840"/>
      <c r="Z371" s="2841"/>
      <c r="AA371" s="2841"/>
      <c r="AB371" s="2841"/>
      <c r="AC371" s="2841"/>
      <c r="AD371" s="2841"/>
      <c r="AE371" s="2841"/>
      <c r="AF371" s="2841"/>
      <c r="AG371" s="2841"/>
      <c r="AH371" s="2841"/>
      <c r="AI371" s="2841"/>
      <c r="AJ371" s="2841"/>
      <c r="AK371" s="2841"/>
      <c r="AL371" s="2841"/>
      <c r="AM371" s="2841"/>
      <c r="AN371" s="2841"/>
      <c r="AO371" s="2841"/>
      <c r="AP371" s="2841"/>
      <c r="AQ371" s="2841"/>
      <c r="AR371" s="2841"/>
      <c r="AS371" s="2841"/>
      <c r="AT371" s="2841"/>
      <c r="AU371" s="2841"/>
      <c r="AV371" s="2841"/>
      <c r="AW371" s="2841"/>
      <c r="AX371" s="2841"/>
      <c r="AY371" s="2842"/>
    </row>
    <row r="372" spans="1:51" s="68" customFormat="1" ht="23.1" customHeight="1">
      <c r="B372" s="2850"/>
      <c r="C372" s="2851"/>
      <c r="D372" s="2836"/>
      <c r="E372" s="2837"/>
      <c r="F372" s="2837"/>
      <c r="G372" s="2837"/>
      <c r="H372" s="2837"/>
      <c r="I372" s="2837"/>
      <c r="J372" s="2837"/>
      <c r="K372" s="2837"/>
      <c r="L372" s="2838"/>
      <c r="M372" s="2839"/>
      <c r="N372" s="2839"/>
      <c r="O372" s="2839"/>
      <c r="P372" s="2839"/>
      <c r="Q372" s="2839"/>
      <c r="R372" s="2839"/>
      <c r="S372" s="2839"/>
      <c r="T372" s="2839"/>
      <c r="U372" s="2839"/>
      <c r="V372" s="2839"/>
      <c r="W372" s="2839"/>
      <c r="X372" s="2839"/>
      <c r="Y372" s="2840"/>
      <c r="Z372" s="2841"/>
      <c r="AA372" s="2841"/>
      <c r="AB372" s="2841"/>
      <c r="AC372" s="2841"/>
      <c r="AD372" s="2841"/>
      <c r="AE372" s="2841"/>
      <c r="AF372" s="2841"/>
      <c r="AG372" s="2841"/>
      <c r="AH372" s="2841"/>
      <c r="AI372" s="2841"/>
      <c r="AJ372" s="2841"/>
      <c r="AK372" s="2841"/>
      <c r="AL372" s="2841"/>
      <c r="AM372" s="2841"/>
      <c r="AN372" s="2841"/>
      <c r="AO372" s="2841"/>
      <c r="AP372" s="2841"/>
      <c r="AQ372" s="2841"/>
      <c r="AR372" s="2841"/>
      <c r="AS372" s="2841"/>
      <c r="AT372" s="2841"/>
      <c r="AU372" s="2841"/>
      <c r="AV372" s="2841"/>
      <c r="AW372" s="2841"/>
      <c r="AX372" s="2841"/>
      <c r="AY372" s="2842"/>
    </row>
    <row r="373" spans="1:51" s="68" customFormat="1" ht="23.1" customHeight="1">
      <c r="B373" s="2850"/>
      <c r="C373" s="2851"/>
      <c r="D373" s="2836"/>
      <c r="E373" s="2837"/>
      <c r="F373" s="2837"/>
      <c r="G373" s="2837"/>
      <c r="H373" s="2837"/>
      <c r="I373" s="2837"/>
      <c r="J373" s="2837"/>
      <c r="K373" s="2837"/>
      <c r="L373" s="2838"/>
      <c r="M373" s="2839"/>
      <c r="N373" s="2839"/>
      <c r="O373" s="2839"/>
      <c r="P373" s="2839"/>
      <c r="Q373" s="2839"/>
      <c r="R373" s="2839"/>
      <c r="S373" s="2839"/>
      <c r="T373" s="2839"/>
      <c r="U373" s="2839"/>
      <c r="V373" s="2839"/>
      <c r="W373" s="2839"/>
      <c r="X373" s="2839"/>
      <c r="Y373" s="2840"/>
      <c r="Z373" s="2841"/>
      <c r="AA373" s="2841"/>
      <c r="AB373" s="2841"/>
      <c r="AC373" s="2841"/>
      <c r="AD373" s="2841"/>
      <c r="AE373" s="2841"/>
      <c r="AF373" s="2841"/>
      <c r="AG373" s="2841"/>
      <c r="AH373" s="2841"/>
      <c r="AI373" s="2841"/>
      <c r="AJ373" s="2841"/>
      <c r="AK373" s="2841"/>
      <c r="AL373" s="2841"/>
      <c r="AM373" s="2841"/>
      <c r="AN373" s="2841"/>
      <c r="AO373" s="2841"/>
      <c r="AP373" s="2841"/>
      <c r="AQ373" s="2841"/>
      <c r="AR373" s="2841"/>
      <c r="AS373" s="2841"/>
      <c r="AT373" s="2841"/>
      <c r="AU373" s="2841"/>
      <c r="AV373" s="2841"/>
      <c r="AW373" s="2841"/>
      <c r="AX373" s="2841"/>
      <c r="AY373" s="2842"/>
    </row>
    <row r="374" spans="1:51" s="68" customFormat="1" ht="23.1" customHeight="1">
      <c r="B374" s="2850"/>
      <c r="C374" s="2851"/>
      <c r="D374" s="2836"/>
      <c r="E374" s="2837"/>
      <c r="F374" s="2837"/>
      <c r="G374" s="2837"/>
      <c r="H374" s="2837"/>
      <c r="I374" s="2837"/>
      <c r="J374" s="2837"/>
      <c r="K374" s="2837"/>
      <c r="L374" s="2838"/>
      <c r="M374" s="2839"/>
      <c r="N374" s="2839"/>
      <c r="O374" s="2839"/>
      <c r="P374" s="2839"/>
      <c r="Q374" s="2839"/>
      <c r="R374" s="2839"/>
      <c r="S374" s="2839"/>
      <c r="T374" s="2839"/>
      <c r="U374" s="2839"/>
      <c r="V374" s="2839"/>
      <c r="W374" s="2839"/>
      <c r="X374" s="2839"/>
      <c r="Y374" s="2840"/>
      <c r="Z374" s="2841"/>
      <c r="AA374" s="2841"/>
      <c r="AB374" s="2841"/>
      <c r="AC374" s="2841"/>
      <c r="AD374" s="2841"/>
      <c r="AE374" s="2841"/>
      <c r="AF374" s="2841"/>
      <c r="AG374" s="2841"/>
      <c r="AH374" s="2841"/>
      <c r="AI374" s="2841"/>
      <c r="AJ374" s="2841"/>
      <c r="AK374" s="2841"/>
      <c r="AL374" s="2841"/>
      <c r="AM374" s="2841"/>
      <c r="AN374" s="2841"/>
      <c r="AO374" s="2841"/>
      <c r="AP374" s="2841"/>
      <c r="AQ374" s="2841"/>
      <c r="AR374" s="2841"/>
      <c r="AS374" s="2841"/>
      <c r="AT374" s="2841"/>
      <c r="AU374" s="2841"/>
      <c r="AV374" s="2841"/>
      <c r="AW374" s="2841"/>
      <c r="AX374" s="2841"/>
      <c r="AY374" s="2842"/>
    </row>
    <row r="375" spans="1:51" s="68" customFormat="1" ht="23.1" customHeight="1">
      <c r="B375" s="2850"/>
      <c r="C375" s="2851"/>
      <c r="D375" s="2843"/>
      <c r="E375" s="2844"/>
      <c r="F375" s="2844"/>
      <c r="G375" s="2844"/>
      <c r="H375" s="2844"/>
      <c r="I375" s="2844"/>
      <c r="J375" s="2844"/>
      <c r="K375" s="2844"/>
      <c r="L375" s="2845"/>
      <c r="M375" s="2846"/>
      <c r="N375" s="2846"/>
      <c r="O375" s="2846"/>
      <c r="P375" s="2846"/>
      <c r="Q375" s="2846"/>
      <c r="R375" s="2846"/>
      <c r="S375" s="2846"/>
      <c r="T375" s="2846"/>
      <c r="U375" s="2846"/>
      <c r="V375" s="2846"/>
      <c r="W375" s="2846"/>
      <c r="X375" s="2846"/>
      <c r="Y375" s="2840"/>
      <c r="Z375" s="2841"/>
      <c r="AA375" s="2841"/>
      <c r="AB375" s="2841"/>
      <c r="AC375" s="2841"/>
      <c r="AD375" s="2841"/>
      <c r="AE375" s="2841"/>
      <c r="AF375" s="2841"/>
      <c r="AG375" s="2841"/>
      <c r="AH375" s="2841"/>
      <c r="AI375" s="2841"/>
      <c r="AJ375" s="2841"/>
      <c r="AK375" s="2841"/>
      <c r="AL375" s="2841"/>
      <c r="AM375" s="2841"/>
      <c r="AN375" s="2841"/>
      <c r="AO375" s="2841"/>
      <c r="AP375" s="2841"/>
      <c r="AQ375" s="2841"/>
      <c r="AR375" s="2841"/>
      <c r="AS375" s="2841"/>
      <c r="AT375" s="2841"/>
      <c r="AU375" s="2841"/>
      <c r="AV375" s="2841"/>
      <c r="AW375" s="2841"/>
      <c r="AX375" s="2841"/>
      <c r="AY375" s="2842"/>
    </row>
    <row r="376" spans="1:51" s="68" customFormat="1" ht="23.1" customHeight="1">
      <c r="B376" s="2852"/>
      <c r="C376" s="2853"/>
      <c r="D376" s="2828" t="s">
        <v>26</v>
      </c>
      <c r="E376" s="2829"/>
      <c r="F376" s="2829"/>
      <c r="G376" s="2829"/>
      <c r="H376" s="2829"/>
      <c r="I376" s="2829"/>
      <c r="J376" s="2829"/>
      <c r="K376" s="2829"/>
      <c r="L376" s="2830"/>
      <c r="M376" s="2831">
        <v>107</v>
      </c>
      <c r="N376" s="2831"/>
      <c r="O376" s="2831"/>
      <c r="P376" s="2831"/>
      <c r="Q376" s="2831"/>
      <c r="R376" s="2831"/>
      <c r="S376" s="2831">
        <v>106</v>
      </c>
      <c r="T376" s="2831"/>
      <c r="U376" s="2831"/>
      <c r="V376" s="2831"/>
      <c r="W376" s="2831"/>
      <c r="X376" s="2831"/>
      <c r="Y376" s="2832"/>
      <c r="Z376" s="2833"/>
      <c r="AA376" s="2833"/>
      <c r="AB376" s="2833"/>
      <c r="AC376" s="2833"/>
      <c r="AD376" s="2833"/>
      <c r="AE376" s="2833"/>
      <c r="AF376" s="2833"/>
      <c r="AG376" s="2833"/>
      <c r="AH376" s="2833"/>
      <c r="AI376" s="2833"/>
      <c r="AJ376" s="2833"/>
      <c r="AK376" s="2833"/>
      <c r="AL376" s="2833"/>
      <c r="AM376" s="2833"/>
      <c r="AN376" s="2833"/>
      <c r="AO376" s="2833"/>
      <c r="AP376" s="2833"/>
      <c r="AQ376" s="2833"/>
      <c r="AR376" s="2833"/>
      <c r="AS376" s="2833"/>
      <c r="AT376" s="2833"/>
      <c r="AU376" s="2833"/>
      <c r="AV376" s="2833"/>
      <c r="AW376" s="2833"/>
      <c r="AX376" s="2833"/>
      <c r="AY376" s="2834"/>
    </row>
    <row r="377" spans="1:51" s="68" customFormat="1" ht="24.75" customHeight="1">
      <c r="B377" s="25"/>
      <c r="C377" s="25"/>
      <c r="D377" s="25"/>
      <c r="E377" s="25"/>
      <c r="F377" s="25"/>
      <c r="G377" s="25"/>
      <c r="H377" s="30"/>
      <c r="I377" s="30"/>
      <c r="J377" s="30"/>
      <c r="K377" s="30"/>
      <c r="L377" s="30"/>
      <c r="M377" s="30"/>
      <c r="N377" s="30"/>
      <c r="O377" s="30"/>
      <c r="P377" s="3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row>
    <row r="378" spans="1:51" s="68" customFormat="1" ht="41.25" customHeight="1">
      <c r="B378" s="25"/>
      <c r="C378" s="25"/>
      <c r="D378" s="25"/>
      <c r="E378" s="25"/>
      <c r="F378" s="25"/>
      <c r="G378" s="25"/>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row>
    <row r="379" spans="1:51" s="68" customFormat="1" ht="23.25" customHeight="1" thickBot="1">
      <c r="A379" s="71"/>
      <c r="B379" s="319" t="s">
        <v>100</v>
      </c>
      <c r="C379" s="2835"/>
      <c r="D379" s="2835"/>
      <c r="E379" s="2835"/>
      <c r="F379" s="2835"/>
      <c r="G379" s="2835"/>
      <c r="H379" s="2835" t="s">
        <v>857</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35"/>
      <c r="AD379" s="2835"/>
      <c r="AE379" s="2835"/>
      <c r="AF379" s="2835"/>
      <c r="AG379" s="2835"/>
      <c r="AH379" s="2835"/>
      <c r="AI379" s="2835"/>
      <c r="AJ379" s="2835"/>
      <c r="AK379" s="2835"/>
      <c r="AL379" s="2835"/>
      <c r="AM379" s="2835"/>
      <c r="AN379" s="2835"/>
      <c r="AO379" s="2835"/>
      <c r="AP379" s="2835"/>
      <c r="AQ379" s="2835"/>
      <c r="AR379" s="2835"/>
      <c r="AS379" s="2835"/>
      <c r="AT379" s="2835"/>
      <c r="AU379" s="2835"/>
      <c r="AV379" s="2835"/>
      <c r="AW379" s="2835"/>
      <c r="AX379" s="2835"/>
      <c r="AY379" s="2835"/>
    </row>
    <row r="380" spans="1:51" s="68" customFormat="1" ht="385.5" customHeight="1">
      <c r="A380" s="72"/>
      <c r="B380" s="288" t="s">
        <v>40</v>
      </c>
      <c r="C380" s="289"/>
      <c r="D380" s="289"/>
      <c r="E380" s="289"/>
      <c r="F380" s="289"/>
      <c r="G380" s="290"/>
      <c r="H380" s="297"/>
      <c r="I380" s="298"/>
      <c r="J380" s="298"/>
      <c r="K380" s="298"/>
      <c r="L380" s="298"/>
      <c r="M380" s="298"/>
      <c r="N380" s="298"/>
      <c r="O380" s="298"/>
      <c r="P380" s="298"/>
      <c r="Q380" s="298"/>
      <c r="R380" s="298"/>
      <c r="S380" s="298"/>
      <c r="T380" s="298"/>
      <c r="U380" s="298"/>
      <c r="V380" s="298"/>
      <c r="W380" s="298"/>
      <c r="X380" s="298"/>
      <c r="Y380" s="298"/>
      <c r="Z380" s="298"/>
      <c r="AA380" s="298"/>
      <c r="AB380" s="298"/>
      <c r="AC380" s="298"/>
      <c r="AD380" s="298"/>
      <c r="AE380" s="298"/>
      <c r="AF380" s="298"/>
      <c r="AG380" s="298"/>
      <c r="AH380" s="298"/>
      <c r="AI380" s="298"/>
      <c r="AJ380" s="298"/>
      <c r="AK380" s="298"/>
      <c r="AL380" s="298"/>
      <c r="AM380" s="298"/>
      <c r="AN380" s="298"/>
      <c r="AO380" s="298"/>
      <c r="AP380" s="298"/>
      <c r="AQ380" s="298"/>
      <c r="AR380" s="298"/>
      <c r="AS380" s="298"/>
      <c r="AT380" s="298"/>
      <c r="AU380" s="298"/>
      <c r="AV380" s="298"/>
      <c r="AW380" s="298"/>
      <c r="AX380" s="298"/>
      <c r="AY380" s="299"/>
    </row>
    <row r="381" spans="1:51" s="68" customFormat="1" ht="348.95" customHeight="1">
      <c r="B381" s="291"/>
      <c r="C381" s="292"/>
      <c r="D381" s="292"/>
      <c r="E381" s="292"/>
      <c r="F381" s="292"/>
      <c r="G381" s="293"/>
      <c r="H381" s="300"/>
      <c r="I381" s="301"/>
      <c r="J381" s="301"/>
      <c r="K381" s="301"/>
      <c r="L381" s="301"/>
      <c r="M381" s="301"/>
      <c r="N381" s="301"/>
      <c r="O381" s="301"/>
      <c r="P381" s="301"/>
      <c r="Q381" s="301"/>
      <c r="R381" s="301"/>
      <c r="S381" s="301"/>
      <c r="T381" s="301"/>
      <c r="U381" s="301"/>
      <c r="V381" s="301"/>
      <c r="W381" s="301"/>
      <c r="X381" s="301"/>
      <c r="Y381" s="301"/>
      <c r="Z381" s="301"/>
      <c r="AA381" s="301"/>
      <c r="AB381" s="301"/>
      <c r="AC381" s="301"/>
      <c r="AD381" s="301"/>
      <c r="AE381" s="301"/>
      <c r="AF381" s="301"/>
      <c r="AG381" s="301"/>
      <c r="AH381" s="301"/>
      <c r="AI381" s="301"/>
      <c r="AJ381" s="301"/>
      <c r="AK381" s="301"/>
      <c r="AL381" s="301"/>
      <c r="AM381" s="301"/>
      <c r="AN381" s="301"/>
      <c r="AO381" s="301"/>
      <c r="AP381" s="301"/>
      <c r="AQ381" s="301"/>
      <c r="AR381" s="301"/>
      <c r="AS381" s="301"/>
      <c r="AT381" s="301"/>
      <c r="AU381" s="301"/>
      <c r="AV381" s="301"/>
      <c r="AW381" s="301"/>
      <c r="AX381" s="301"/>
      <c r="AY381" s="302"/>
    </row>
    <row r="382" spans="1:51" s="68" customFormat="1" ht="324" customHeight="1" thickBot="1">
      <c r="B382" s="294"/>
      <c r="C382" s="295"/>
      <c r="D382" s="295"/>
      <c r="E382" s="295"/>
      <c r="F382" s="295"/>
      <c r="G382" s="296"/>
      <c r="H382" s="303"/>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5"/>
    </row>
    <row r="383" spans="1:51" s="68" customFormat="1" ht="41.25" customHeight="1">
      <c r="B383" s="25"/>
      <c r="C383" s="25"/>
      <c r="D383" s="25"/>
      <c r="E383" s="25"/>
      <c r="F383" s="25"/>
      <c r="G383" s="25"/>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row>
    <row r="384" spans="1:51" s="68" customFormat="1" ht="30" customHeight="1" thickBot="1">
      <c r="B384" s="306" t="s">
        <v>100</v>
      </c>
      <c r="C384" s="306"/>
      <c r="D384" s="306"/>
      <c r="E384" s="306"/>
      <c r="F384" s="2726"/>
      <c r="G384" s="2726"/>
      <c r="H384" s="2816" t="s">
        <v>857</v>
      </c>
      <c r="I384" s="2816"/>
      <c r="J384" s="2816"/>
      <c r="K384" s="2816"/>
      <c r="L384" s="2816"/>
      <c r="M384" s="2816"/>
      <c r="N384" s="2816"/>
      <c r="O384" s="2816"/>
      <c r="P384" s="2816"/>
      <c r="Q384" s="2816"/>
      <c r="R384" s="2816"/>
      <c r="S384" s="2816"/>
      <c r="T384" s="2816"/>
      <c r="U384" s="2816"/>
      <c r="V384" s="2816"/>
      <c r="W384" s="2816"/>
      <c r="X384" s="2816"/>
      <c r="Y384" s="2816"/>
      <c r="Z384" s="2816"/>
      <c r="AA384" s="2816"/>
      <c r="AB384" s="2816"/>
      <c r="AC384" s="2816"/>
      <c r="AD384" s="2816"/>
      <c r="AE384" s="2816"/>
      <c r="AF384" s="2816"/>
      <c r="AG384" s="2816"/>
      <c r="AH384" s="2816"/>
      <c r="AI384" s="2816"/>
      <c r="AJ384" s="2816"/>
      <c r="AK384" s="2816"/>
      <c r="AL384" s="2816"/>
      <c r="AM384" s="2816"/>
      <c r="AN384" s="2816"/>
      <c r="AO384" s="2816"/>
      <c r="AP384" s="2816"/>
      <c r="AQ384" s="2816"/>
      <c r="AR384" s="2816"/>
      <c r="AS384" s="2816"/>
      <c r="AT384" s="2816"/>
      <c r="AU384" s="2816"/>
      <c r="AV384" s="2816"/>
      <c r="AW384" s="2816"/>
      <c r="AX384" s="2816"/>
      <c r="AY384" s="2816"/>
    </row>
    <row r="385" spans="2:51" s="68" customFormat="1" ht="24.75" customHeight="1">
      <c r="B385" s="2817" t="s">
        <v>75</v>
      </c>
      <c r="C385" s="2818"/>
      <c r="D385" s="2818"/>
      <c r="E385" s="2818"/>
      <c r="F385" s="2818"/>
      <c r="G385" s="2819"/>
      <c r="H385" s="2823" t="s">
        <v>858</v>
      </c>
      <c r="I385" s="2824"/>
      <c r="J385" s="2824"/>
      <c r="K385" s="2824"/>
      <c r="L385" s="2824"/>
      <c r="M385" s="2824"/>
      <c r="N385" s="2824"/>
      <c r="O385" s="2824"/>
      <c r="P385" s="2824"/>
      <c r="Q385" s="2824"/>
      <c r="R385" s="2824"/>
      <c r="S385" s="2824"/>
      <c r="T385" s="2824"/>
      <c r="U385" s="2824"/>
      <c r="V385" s="2824"/>
      <c r="W385" s="2824"/>
      <c r="X385" s="2824"/>
      <c r="Y385" s="2824"/>
      <c r="Z385" s="2824"/>
      <c r="AA385" s="2824"/>
      <c r="AB385" s="2824"/>
      <c r="AC385" s="2825"/>
      <c r="AD385" s="2823" t="s">
        <v>821</v>
      </c>
      <c r="AE385" s="2824"/>
      <c r="AF385" s="2824"/>
      <c r="AG385" s="2824"/>
      <c r="AH385" s="2824"/>
      <c r="AI385" s="2824"/>
      <c r="AJ385" s="2824"/>
      <c r="AK385" s="2824"/>
      <c r="AL385" s="2824"/>
      <c r="AM385" s="2824"/>
      <c r="AN385" s="2824"/>
      <c r="AO385" s="2824"/>
      <c r="AP385" s="2824"/>
      <c r="AQ385" s="2824"/>
      <c r="AR385" s="2824"/>
      <c r="AS385" s="2824"/>
      <c r="AT385" s="2824"/>
      <c r="AU385" s="2824"/>
      <c r="AV385" s="2824"/>
      <c r="AW385" s="2824"/>
      <c r="AX385" s="2824"/>
      <c r="AY385" s="2826"/>
    </row>
    <row r="386" spans="2:51" s="68" customFormat="1" ht="24.75" customHeight="1">
      <c r="B386" s="2817"/>
      <c r="C386" s="2818"/>
      <c r="D386" s="2818"/>
      <c r="E386" s="2818"/>
      <c r="F386" s="2818"/>
      <c r="G386" s="2819"/>
      <c r="H386" s="2804" t="s">
        <v>23</v>
      </c>
      <c r="I386" s="2805"/>
      <c r="J386" s="2805"/>
      <c r="K386" s="2805"/>
      <c r="L386" s="2806"/>
      <c r="M386" s="2771" t="s">
        <v>24</v>
      </c>
      <c r="N386" s="2805"/>
      <c r="O386" s="2805"/>
      <c r="P386" s="2805"/>
      <c r="Q386" s="2805"/>
      <c r="R386" s="2805"/>
      <c r="S386" s="2805"/>
      <c r="T386" s="2805"/>
      <c r="U386" s="2805"/>
      <c r="V386" s="2805"/>
      <c r="W386" s="2805"/>
      <c r="X386" s="2805"/>
      <c r="Y386" s="2806"/>
      <c r="Z386" s="2774" t="s">
        <v>25</v>
      </c>
      <c r="AA386" s="2807"/>
      <c r="AB386" s="2807"/>
      <c r="AC386" s="2827"/>
      <c r="AD386" s="2804" t="s">
        <v>23</v>
      </c>
      <c r="AE386" s="2805"/>
      <c r="AF386" s="2805"/>
      <c r="AG386" s="2805"/>
      <c r="AH386" s="2806"/>
      <c r="AI386" s="2771" t="s">
        <v>24</v>
      </c>
      <c r="AJ386" s="2805"/>
      <c r="AK386" s="2805"/>
      <c r="AL386" s="2805"/>
      <c r="AM386" s="2805"/>
      <c r="AN386" s="2805"/>
      <c r="AO386" s="2805"/>
      <c r="AP386" s="2805"/>
      <c r="AQ386" s="2805"/>
      <c r="AR386" s="2805"/>
      <c r="AS386" s="2805"/>
      <c r="AT386" s="2805"/>
      <c r="AU386" s="2806"/>
      <c r="AV386" s="2774" t="s">
        <v>25</v>
      </c>
      <c r="AW386" s="2807"/>
      <c r="AX386" s="2807"/>
      <c r="AY386" s="2808"/>
    </row>
    <row r="387" spans="2:51" s="68" customFormat="1" ht="24.75" customHeight="1">
      <c r="B387" s="2817"/>
      <c r="C387" s="2818"/>
      <c r="D387" s="2818"/>
      <c r="E387" s="2818"/>
      <c r="F387" s="2818"/>
      <c r="G387" s="2819"/>
      <c r="H387" s="2755" t="s">
        <v>135</v>
      </c>
      <c r="I387" s="2756"/>
      <c r="J387" s="2756"/>
      <c r="K387" s="2756"/>
      <c r="L387" s="2757"/>
      <c r="M387" s="2758" t="s">
        <v>859</v>
      </c>
      <c r="N387" s="2759"/>
      <c r="O387" s="2759"/>
      <c r="P387" s="2759"/>
      <c r="Q387" s="2759"/>
      <c r="R387" s="2759"/>
      <c r="S387" s="2759"/>
      <c r="T387" s="2759"/>
      <c r="U387" s="2759"/>
      <c r="V387" s="2759"/>
      <c r="W387" s="2759"/>
      <c r="X387" s="2759"/>
      <c r="Y387" s="2760"/>
      <c r="Z387" s="2761">
        <v>80</v>
      </c>
      <c r="AA387" s="2762"/>
      <c r="AB387" s="2762"/>
      <c r="AC387" s="2809"/>
      <c r="AD387" s="2755"/>
      <c r="AE387" s="2756"/>
      <c r="AF387" s="2756"/>
      <c r="AG387" s="2756"/>
      <c r="AH387" s="2757"/>
      <c r="AI387" s="2758"/>
      <c r="AJ387" s="2810"/>
      <c r="AK387" s="2810"/>
      <c r="AL387" s="2810"/>
      <c r="AM387" s="2810"/>
      <c r="AN387" s="2810"/>
      <c r="AO387" s="2810"/>
      <c r="AP387" s="2810"/>
      <c r="AQ387" s="2810"/>
      <c r="AR387" s="2810"/>
      <c r="AS387" s="2810"/>
      <c r="AT387" s="2810"/>
      <c r="AU387" s="2811"/>
      <c r="AV387" s="2761"/>
      <c r="AW387" s="2762"/>
      <c r="AX387" s="2762"/>
      <c r="AY387" s="2764"/>
    </row>
    <row r="388" spans="2:51" s="68" customFormat="1" ht="24.75" customHeight="1">
      <c r="B388" s="2817"/>
      <c r="C388" s="2818"/>
      <c r="D388" s="2818"/>
      <c r="E388" s="2818"/>
      <c r="F388" s="2818"/>
      <c r="G388" s="2819"/>
      <c r="H388" s="2795" t="s">
        <v>860</v>
      </c>
      <c r="I388" s="2796"/>
      <c r="J388" s="2796"/>
      <c r="K388" s="2796"/>
      <c r="L388" s="2797"/>
      <c r="M388" s="2798" t="s">
        <v>861</v>
      </c>
      <c r="N388" s="2799"/>
      <c r="O388" s="2799"/>
      <c r="P388" s="2799"/>
      <c r="Q388" s="2799"/>
      <c r="R388" s="2799"/>
      <c r="S388" s="2799"/>
      <c r="T388" s="2799"/>
      <c r="U388" s="2799"/>
      <c r="V388" s="2799"/>
      <c r="W388" s="2799"/>
      <c r="X388" s="2799"/>
      <c r="Y388" s="2800"/>
      <c r="Z388" s="2801">
        <v>9</v>
      </c>
      <c r="AA388" s="2802"/>
      <c r="AB388" s="2802"/>
      <c r="AC388" s="2803"/>
      <c r="AD388" s="2745"/>
      <c r="AE388" s="2746"/>
      <c r="AF388" s="2746"/>
      <c r="AG388" s="2746"/>
      <c r="AH388" s="2747"/>
      <c r="AI388" s="2748"/>
      <c r="AJ388" s="2749"/>
      <c r="AK388" s="2749"/>
      <c r="AL388" s="2749"/>
      <c r="AM388" s="2749"/>
      <c r="AN388" s="2749"/>
      <c r="AO388" s="2749"/>
      <c r="AP388" s="2749"/>
      <c r="AQ388" s="2749"/>
      <c r="AR388" s="2749"/>
      <c r="AS388" s="2749"/>
      <c r="AT388" s="2749"/>
      <c r="AU388" s="2750"/>
      <c r="AV388" s="2751"/>
      <c r="AW388" s="2752"/>
      <c r="AX388" s="2752"/>
      <c r="AY388" s="2753"/>
    </row>
    <row r="389" spans="2:51" s="68" customFormat="1" ht="24.75" customHeight="1">
      <c r="B389" s="2817"/>
      <c r="C389" s="2818"/>
      <c r="D389" s="2818"/>
      <c r="E389" s="2818"/>
      <c r="F389" s="2818"/>
      <c r="G389" s="2819"/>
      <c r="H389" s="2745" t="s">
        <v>150</v>
      </c>
      <c r="I389" s="2746"/>
      <c r="J389" s="2746"/>
      <c r="K389" s="2746"/>
      <c r="L389" s="2747"/>
      <c r="M389" s="2748" t="s">
        <v>862</v>
      </c>
      <c r="N389" s="2749"/>
      <c r="O389" s="2749"/>
      <c r="P389" s="2749"/>
      <c r="Q389" s="2749"/>
      <c r="R389" s="2749"/>
      <c r="S389" s="2749"/>
      <c r="T389" s="2749"/>
      <c r="U389" s="2749"/>
      <c r="V389" s="2749"/>
      <c r="W389" s="2749"/>
      <c r="X389" s="2749"/>
      <c r="Y389" s="2750"/>
      <c r="Z389" s="2751">
        <v>9</v>
      </c>
      <c r="AA389" s="2752"/>
      <c r="AB389" s="2752"/>
      <c r="AC389" s="2752"/>
      <c r="AD389" s="2745"/>
      <c r="AE389" s="2746"/>
      <c r="AF389" s="2746"/>
      <c r="AG389" s="2746"/>
      <c r="AH389" s="2747"/>
      <c r="AI389" s="2748"/>
      <c r="AJ389" s="2749"/>
      <c r="AK389" s="2749"/>
      <c r="AL389" s="2749"/>
      <c r="AM389" s="2749"/>
      <c r="AN389" s="2749"/>
      <c r="AO389" s="2749"/>
      <c r="AP389" s="2749"/>
      <c r="AQ389" s="2749"/>
      <c r="AR389" s="2749"/>
      <c r="AS389" s="2749"/>
      <c r="AT389" s="2749"/>
      <c r="AU389" s="2750"/>
      <c r="AV389" s="2751"/>
      <c r="AW389" s="2752"/>
      <c r="AX389" s="2752"/>
      <c r="AY389" s="2753"/>
    </row>
    <row r="390" spans="2:51" s="68" customFormat="1" ht="24.75" customHeight="1">
      <c r="B390" s="2817"/>
      <c r="C390" s="2818"/>
      <c r="D390" s="2818"/>
      <c r="E390" s="2818"/>
      <c r="F390" s="2818"/>
      <c r="G390" s="2819"/>
      <c r="H390" s="2745" t="s">
        <v>860</v>
      </c>
      <c r="I390" s="2746"/>
      <c r="J390" s="2746"/>
      <c r="K390" s="2746"/>
      <c r="L390" s="2747"/>
      <c r="M390" s="2748" t="s">
        <v>863</v>
      </c>
      <c r="N390" s="2749"/>
      <c r="O390" s="2749"/>
      <c r="P390" s="2749"/>
      <c r="Q390" s="2749"/>
      <c r="R390" s="2749"/>
      <c r="S390" s="2749"/>
      <c r="T390" s="2749"/>
      <c r="U390" s="2749"/>
      <c r="V390" s="2749"/>
      <c r="W390" s="2749"/>
      <c r="X390" s="2749"/>
      <c r="Y390" s="2750"/>
      <c r="Z390" s="2751">
        <v>2</v>
      </c>
      <c r="AA390" s="2752"/>
      <c r="AB390" s="2752"/>
      <c r="AC390" s="2754"/>
      <c r="AD390" s="2745"/>
      <c r="AE390" s="2746"/>
      <c r="AF390" s="2746"/>
      <c r="AG390" s="2746"/>
      <c r="AH390" s="2747"/>
      <c r="AI390" s="2748"/>
      <c r="AJ390" s="2749"/>
      <c r="AK390" s="2749"/>
      <c r="AL390" s="2749"/>
      <c r="AM390" s="2749"/>
      <c r="AN390" s="2749"/>
      <c r="AO390" s="2749"/>
      <c r="AP390" s="2749"/>
      <c r="AQ390" s="2749"/>
      <c r="AR390" s="2749"/>
      <c r="AS390" s="2749"/>
      <c r="AT390" s="2749"/>
      <c r="AU390" s="2750"/>
      <c r="AV390" s="2751"/>
      <c r="AW390" s="2752"/>
      <c r="AX390" s="2752"/>
      <c r="AY390" s="2753"/>
    </row>
    <row r="391" spans="2:51" s="68" customFormat="1" ht="24.75" customHeight="1">
      <c r="B391" s="2817"/>
      <c r="C391" s="2818"/>
      <c r="D391" s="2818"/>
      <c r="E391" s="2818"/>
      <c r="F391" s="2818"/>
      <c r="G391" s="2819"/>
      <c r="H391" s="2745"/>
      <c r="I391" s="2746"/>
      <c r="J391" s="2746"/>
      <c r="K391" s="2746"/>
      <c r="L391" s="2747"/>
      <c r="M391" s="2790"/>
      <c r="N391" s="2791"/>
      <c r="O391" s="2791"/>
      <c r="P391" s="2791"/>
      <c r="Q391" s="2791"/>
      <c r="R391" s="2791"/>
      <c r="S391" s="2791"/>
      <c r="T391" s="2791"/>
      <c r="U391" s="2791"/>
      <c r="V391" s="2791"/>
      <c r="W391" s="2791"/>
      <c r="X391" s="2791"/>
      <c r="Y391" s="2792"/>
      <c r="Z391" s="2793"/>
      <c r="AA391" s="2794"/>
      <c r="AB391" s="2794"/>
      <c r="AC391" s="2794"/>
      <c r="AD391" s="2745"/>
      <c r="AE391" s="2746"/>
      <c r="AF391" s="2746"/>
      <c r="AG391" s="2746"/>
      <c r="AH391" s="2747"/>
      <c r="AI391" s="2748"/>
      <c r="AJ391" s="2749"/>
      <c r="AK391" s="2749"/>
      <c r="AL391" s="2749"/>
      <c r="AM391" s="2749"/>
      <c r="AN391" s="2749"/>
      <c r="AO391" s="2749"/>
      <c r="AP391" s="2749"/>
      <c r="AQ391" s="2749"/>
      <c r="AR391" s="2749"/>
      <c r="AS391" s="2749"/>
      <c r="AT391" s="2749"/>
      <c r="AU391" s="2750"/>
      <c r="AV391" s="2751"/>
      <c r="AW391" s="2752"/>
      <c r="AX391" s="2752"/>
      <c r="AY391" s="2753"/>
    </row>
    <row r="392" spans="2:51" s="68" customFormat="1" ht="24.75" customHeight="1">
      <c r="B392" s="2817"/>
      <c r="C392" s="2818"/>
      <c r="D392" s="2818"/>
      <c r="E392" s="2818"/>
      <c r="F392" s="2818"/>
      <c r="G392" s="2819"/>
      <c r="H392" s="2745"/>
      <c r="I392" s="2746"/>
      <c r="J392" s="2746"/>
      <c r="K392" s="2746"/>
      <c r="L392" s="2747"/>
      <c r="M392" s="2748"/>
      <c r="N392" s="2749"/>
      <c r="O392" s="2749"/>
      <c r="P392" s="2749"/>
      <c r="Q392" s="2749"/>
      <c r="R392" s="2749"/>
      <c r="S392" s="2749"/>
      <c r="T392" s="2749"/>
      <c r="U392" s="2749"/>
      <c r="V392" s="2749"/>
      <c r="W392" s="2749"/>
      <c r="X392" s="2749"/>
      <c r="Y392" s="2750"/>
      <c r="Z392" s="2751"/>
      <c r="AA392" s="2752"/>
      <c r="AB392" s="2752"/>
      <c r="AC392" s="2752"/>
      <c r="AD392" s="2745"/>
      <c r="AE392" s="2746"/>
      <c r="AF392" s="2746"/>
      <c r="AG392" s="2746"/>
      <c r="AH392" s="2747"/>
      <c r="AI392" s="2748"/>
      <c r="AJ392" s="2749"/>
      <c r="AK392" s="2749"/>
      <c r="AL392" s="2749"/>
      <c r="AM392" s="2749"/>
      <c r="AN392" s="2749"/>
      <c r="AO392" s="2749"/>
      <c r="AP392" s="2749"/>
      <c r="AQ392" s="2749"/>
      <c r="AR392" s="2749"/>
      <c r="AS392" s="2749"/>
      <c r="AT392" s="2749"/>
      <c r="AU392" s="2750"/>
      <c r="AV392" s="2751"/>
      <c r="AW392" s="2752"/>
      <c r="AX392" s="2752"/>
      <c r="AY392" s="2753"/>
    </row>
    <row r="393" spans="2:51" s="68" customFormat="1" ht="24.75" customHeight="1">
      <c r="B393" s="2817"/>
      <c r="C393" s="2818"/>
      <c r="D393" s="2818"/>
      <c r="E393" s="2818"/>
      <c r="F393" s="2818"/>
      <c r="G393" s="2819"/>
      <c r="H393" s="2745"/>
      <c r="I393" s="2746"/>
      <c r="J393" s="2746"/>
      <c r="K393" s="2746"/>
      <c r="L393" s="2747"/>
      <c r="M393" s="2748"/>
      <c r="N393" s="2749"/>
      <c r="O393" s="2749"/>
      <c r="P393" s="2749"/>
      <c r="Q393" s="2749"/>
      <c r="R393" s="2749"/>
      <c r="S393" s="2749"/>
      <c r="T393" s="2749"/>
      <c r="U393" s="2749"/>
      <c r="V393" s="2749"/>
      <c r="W393" s="2749"/>
      <c r="X393" s="2749"/>
      <c r="Y393" s="2750"/>
      <c r="Z393" s="2751"/>
      <c r="AA393" s="2752"/>
      <c r="AB393" s="2752"/>
      <c r="AC393" s="2752"/>
      <c r="AD393" s="2745"/>
      <c r="AE393" s="2746"/>
      <c r="AF393" s="2746"/>
      <c r="AG393" s="2746"/>
      <c r="AH393" s="2747"/>
      <c r="AI393" s="2748"/>
      <c r="AJ393" s="2749"/>
      <c r="AK393" s="2749"/>
      <c r="AL393" s="2749"/>
      <c r="AM393" s="2749"/>
      <c r="AN393" s="2749"/>
      <c r="AO393" s="2749"/>
      <c r="AP393" s="2749"/>
      <c r="AQ393" s="2749"/>
      <c r="AR393" s="2749"/>
      <c r="AS393" s="2749"/>
      <c r="AT393" s="2749"/>
      <c r="AU393" s="2750"/>
      <c r="AV393" s="2751"/>
      <c r="AW393" s="2752"/>
      <c r="AX393" s="2752"/>
      <c r="AY393" s="2753"/>
    </row>
    <row r="394" spans="2:51" s="68" customFormat="1" ht="24.75" customHeight="1">
      <c r="B394" s="2817"/>
      <c r="C394" s="2818"/>
      <c r="D394" s="2818"/>
      <c r="E394" s="2818"/>
      <c r="F394" s="2818"/>
      <c r="G394" s="2819"/>
      <c r="H394" s="2736"/>
      <c r="I394" s="2737"/>
      <c r="J394" s="2737"/>
      <c r="K394" s="2737"/>
      <c r="L394" s="2738"/>
      <c r="M394" s="2739"/>
      <c r="N394" s="2740"/>
      <c r="O394" s="2740"/>
      <c r="P394" s="2740"/>
      <c r="Q394" s="2740"/>
      <c r="R394" s="2740"/>
      <c r="S394" s="2740"/>
      <c r="T394" s="2740"/>
      <c r="U394" s="2740"/>
      <c r="V394" s="2740"/>
      <c r="W394" s="2740"/>
      <c r="X394" s="2740"/>
      <c r="Y394" s="2741"/>
      <c r="Z394" s="2742"/>
      <c r="AA394" s="2743"/>
      <c r="AB394" s="2743"/>
      <c r="AC394" s="2743"/>
      <c r="AD394" s="2736"/>
      <c r="AE394" s="2737"/>
      <c r="AF394" s="2737"/>
      <c r="AG394" s="2737"/>
      <c r="AH394" s="2738"/>
      <c r="AI394" s="2739"/>
      <c r="AJ394" s="2740"/>
      <c r="AK394" s="2740"/>
      <c r="AL394" s="2740"/>
      <c r="AM394" s="2740"/>
      <c r="AN394" s="2740"/>
      <c r="AO394" s="2740"/>
      <c r="AP394" s="2740"/>
      <c r="AQ394" s="2740"/>
      <c r="AR394" s="2740"/>
      <c r="AS394" s="2740"/>
      <c r="AT394" s="2740"/>
      <c r="AU394" s="2741"/>
      <c r="AV394" s="2742"/>
      <c r="AW394" s="2743"/>
      <c r="AX394" s="2743"/>
      <c r="AY394" s="2744"/>
    </row>
    <row r="395" spans="2:51" s="68" customFormat="1" ht="24.75" customHeight="1">
      <c r="B395" s="2817"/>
      <c r="C395" s="2818"/>
      <c r="D395" s="2818"/>
      <c r="E395" s="2818"/>
      <c r="F395" s="2818"/>
      <c r="G395" s="2819"/>
      <c r="H395" s="2778" t="s">
        <v>26</v>
      </c>
      <c r="I395" s="2779"/>
      <c r="J395" s="2779"/>
      <c r="K395" s="2779"/>
      <c r="L395" s="2779"/>
      <c r="M395" s="2780"/>
      <c r="N395" s="2781"/>
      <c r="O395" s="2781"/>
      <c r="P395" s="2781"/>
      <c r="Q395" s="2781"/>
      <c r="R395" s="2781"/>
      <c r="S395" s="2781"/>
      <c r="T395" s="2781"/>
      <c r="U395" s="2781"/>
      <c r="V395" s="2781"/>
      <c r="W395" s="2781"/>
      <c r="X395" s="2781"/>
      <c r="Y395" s="2782"/>
      <c r="Z395" s="2783">
        <f>SUM(Z387:AC394)</f>
        <v>100</v>
      </c>
      <c r="AA395" s="2784"/>
      <c r="AB395" s="2784"/>
      <c r="AC395" s="2785"/>
      <c r="AD395" s="2778" t="s">
        <v>26</v>
      </c>
      <c r="AE395" s="2779"/>
      <c r="AF395" s="2779"/>
      <c r="AG395" s="2779"/>
      <c r="AH395" s="2779"/>
      <c r="AI395" s="2780"/>
      <c r="AJ395" s="2781"/>
      <c r="AK395" s="2781"/>
      <c r="AL395" s="2781"/>
      <c r="AM395" s="2781"/>
      <c r="AN395" s="2781"/>
      <c r="AO395" s="2781"/>
      <c r="AP395" s="2781"/>
      <c r="AQ395" s="2781"/>
      <c r="AR395" s="2781"/>
      <c r="AS395" s="2781"/>
      <c r="AT395" s="2781"/>
      <c r="AU395" s="2782"/>
      <c r="AV395" s="2783">
        <f>SUM(AV387:AY394)</f>
        <v>0</v>
      </c>
      <c r="AW395" s="2784"/>
      <c r="AX395" s="2784"/>
      <c r="AY395" s="2786"/>
    </row>
    <row r="396" spans="2:51" s="68" customFormat="1" ht="25.15" customHeight="1">
      <c r="B396" s="2817"/>
      <c r="C396" s="2818"/>
      <c r="D396" s="2818"/>
      <c r="E396" s="2818"/>
      <c r="F396" s="2818"/>
      <c r="G396" s="2819"/>
      <c r="H396" s="2765" t="s">
        <v>864</v>
      </c>
      <c r="I396" s="2766"/>
      <c r="J396" s="2766"/>
      <c r="K396" s="2766"/>
      <c r="L396" s="2766"/>
      <c r="M396" s="2766"/>
      <c r="N396" s="2766"/>
      <c r="O396" s="2766"/>
      <c r="P396" s="2766"/>
      <c r="Q396" s="2766"/>
      <c r="R396" s="2766"/>
      <c r="S396" s="2766"/>
      <c r="T396" s="2766"/>
      <c r="U396" s="2766"/>
      <c r="V396" s="2766"/>
      <c r="W396" s="2766"/>
      <c r="X396" s="2766"/>
      <c r="Y396" s="2766"/>
      <c r="Z396" s="2766"/>
      <c r="AA396" s="2766"/>
      <c r="AB396" s="2766"/>
      <c r="AC396" s="2767"/>
      <c r="AD396" s="2765" t="s">
        <v>846</v>
      </c>
      <c r="AE396" s="2766"/>
      <c r="AF396" s="2766"/>
      <c r="AG396" s="2766"/>
      <c r="AH396" s="2766"/>
      <c r="AI396" s="2766"/>
      <c r="AJ396" s="2766"/>
      <c r="AK396" s="2766"/>
      <c r="AL396" s="2766"/>
      <c r="AM396" s="2766"/>
      <c r="AN396" s="2766"/>
      <c r="AO396" s="2766"/>
      <c r="AP396" s="2766"/>
      <c r="AQ396" s="2766"/>
      <c r="AR396" s="2766"/>
      <c r="AS396" s="2766"/>
      <c r="AT396" s="2766"/>
      <c r="AU396" s="2766"/>
      <c r="AV396" s="2766"/>
      <c r="AW396" s="2766"/>
      <c r="AX396" s="2766"/>
      <c r="AY396" s="2768"/>
    </row>
    <row r="397" spans="2:51" s="68" customFormat="1" ht="25.5" customHeight="1">
      <c r="B397" s="2817"/>
      <c r="C397" s="2818"/>
      <c r="D397" s="2818"/>
      <c r="E397" s="2818"/>
      <c r="F397" s="2818"/>
      <c r="G397" s="2819"/>
      <c r="H397" s="2769" t="s">
        <v>23</v>
      </c>
      <c r="I397" s="2770"/>
      <c r="J397" s="2770"/>
      <c r="K397" s="2770"/>
      <c r="L397" s="2770"/>
      <c r="M397" s="2771" t="s">
        <v>24</v>
      </c>
      <c r="N397" s="2772"/>
      <c r="O397" s="2772"/>
      <c r="P397" s="2772"/>
      <c r="Q397" s="2772"/>
      <c r="R397" s="2772"/>
      <c r="S397" s="2772"/>
      <c r="T397" s="2772"/>
      <c r="U397" s="2772"/>
      <c r="V397" s="2772"/>
      <c r="W397" s="2772"/>
      <c r="X397" s="2772"/>
      <c r="Y397" s="2773"/>
      <c r="Z397" s="2774" t="s">
        <v>25</v>
      </c>
      <c r="AA397" s="2775"/>
      <c r="AB397" s="2775"/>
      <c r="AC397" s="2776"/>
      <c r="AD397" s="2769" t="s">
        <v>23</v>
      </c>
      <c r="AE397" s="2770"/>
      <c r="AF397" s="2770"/>
      <c r="AG397" s="2770"/>
      <c r="AH397" s="2770"/>
      <c r="AI397" s="2771" t="s">
        <v>24</v>
      </c>
      <c r="AJ397" s="2772"/>
      <c r="AK397" s="2772"/>
      <c r="AL397" s="2772"/>
      <c r="AM397" s="2772"/>
      <c r="AN397" s="2772"/>
      <c r="AO397" s="2772"/>
      <c r="AP397" s="2772"/>
      <c r="AQ397" s="2772"/>
      <c r="AR397" s="2772"/>
      <c r="AS397" s="2772"/>
      <c r="AT397" s="2772"/>
      <c r="AU397" s="2773"/>
      <c r="AV397" s="2774" t="s">
        <v>25</v>
      </c>
      <c r="AW397" s="2775"/>
      <c r="AX397" s="2775"/>
      <c r="AY397" s="2777"/>
    </row>
    <row r="398" spans="2:51" s="68" customFormat="1" ht="24.75" customHeight="1">
      <c r="B398" s="2817"/>
      <c r="C398" s="2818"/>
      <c r="D398" s="2818"/>
      <c r="E398" s="2818"/>
      <c r="F398" s="2818"/>
      <c r="G398" s="2819"/>
      <c r="H398" s="2755" t="s">
        <v>135</v>
      </c>
      <c r="I398" s="2756"/>
      <c r="J398" s="2756"/>
      <c r="K398" s="2756"/>
      <c r="L398" s="2757"/>
      <c r="M398" s="2758" t="s">
        <v>859</v>
      </c>
      <c r="N398" s="2759"/>
      <c r="O398" s="2759"/>
      <c r="P398" s="2759"/>
      <c r="Q398" s="2759"/>
      <c r="R398" s="2759"/>
      <c r="S398" s="2759"/>
      <c r="T398" s="2759"/>
      <c r="U398" s="2759"/>
      <c r="V398" s="2759"/>
      <c r="W398" s="2759"/>
      <c r="X398" s="2759"/>
      <c r="Y398" s="2760"/>
      <c r="Z398" s="2761">
        <v>2</v>
      </c>
      <c r="AA398" s="2762"/>
      <c r="AB398" s="2762"/>
      <c r="AC398" s="2763"/>
      <c r="AD398" s="2755"/>
      <c r="AE398" s="2756"/>
      <c r="AF398" s="2756"/>
      <c r="AG398" s="2756"/>
      <c r="AH398" s="2757"/>
      <c r="AI398" s="2758"/>
      <c r="AJ398" s="2759"/>
      <c r="AK398" s="2759"/>
      <c r="AL398" s="2759"/>
      <c r="AM398" s="2759"/>
      <c r="AN398" s="2759"/>
      <c r="AO398" s="2759"/>
      <c r="AP398" s="2759"/>
      <c r="AQ398" s="2759"/>
      <c r="AR398" s="2759"/>
      <c r="AS398" s="2759"/>
      <c r="AT398" s="2759"/>
      <c r="AU398" s="2760"/>
      <c r="AV398" s="2761"/>
      <c r="AW398" s="2762"/>
      <c r="AX398" s="2762"/>
      <c r="AY398" s="2764"/>
    </row>
    <row r="399" spans="2:51" s="68" customFormat="1" ht="24.75" customHeight="1">
      <c r="B399" s="2817"/>
      <c r="C399" s="2818"/>
      <c r="D399" s="2818"/>
      <c r="E399" s="2818"/>
      <c r="F399" s="2818"/>
      <c r="G399" s="2819"/>
      <c r="H399" s="2745"/>
      <c r="I399" s="2746"/>
      <c r="J399" s="2746"/>
      <c r="K399" s="2746"/>
      <c r="L399" s="2747"/>
      <c r="M399" s="2748"/>
      <c r="N399" s="2749"/>
      <c r="O399" s="2749"/>
      <c r="P399" s="2749"/>
      <c r="Q399" s="2749"/>
      <c r="R399" s="2749"/>
      <c r="S399" s="2749"/>
      <c r="T399" s="2749"/>
      <c r="U399" s="2749"/>
      <c r="V399" s="2749"/>
      <c r="W399" s="2749"/>
      <c r="X399" s="2749"/>
      <c r="Y399" s="2750"/>
      <c r="Z399" s="2751"/>
      <c r="AA399" s="2752"/>
      <c r="AB399" s="2752"/>
      <c r="AC399" s="2754"/>
      <c r="AD399" s="2745"/>
      <c r="AE399" s="2746"/>
      <c r="AF399" s="2746"/>
      <c r="AG399" s="2746"/>
      <c r="AH399" s="2747"/>
      <c r="AI399" s="2748"/>
      <c r="AJ399" s="2749"/>
      <c r="AK399" s="2749"/>
      <c r="AL399" s="2749"/>
      <c r="AM399" s="2749"/>
      <c r="AN399" s="2749"/>
      <c r="AO399" s="2749"/>
      <c r="AP399" s="2749"/>
      <c r="AQ399" s="2749"/>
      <c r="AR399" s="2749"/>
      <c r="AS399" s="2749"/>
      <c r="AT399" s="2749"/>
      <c r="AU399" s="2750"/>
      <c r="AV399" s="2751"/>
      <c r="AW399" s="2752"/>
      <c r="AX399" s="2752"/>
      <c r="AY399" s="2753"/>
    </row>
    <row r="400" spans="2:51" s="68" customFormat="1" ht="24.75" customHeight="1">
      <c r="B400" s="2817"/>
      <c r="C400" s="2818"/>
      <c r="D400" s="2818"/>
      <c r="E400" s="2818"/>
      <c r="F400" s="2818"/>
      <c r="G400" s="2819"/>
      <c r="H400" s="2745"/>
      <c r="I400" s="2746"/>
      <c r="J400" s="2746"/>
      <c r="K400" s="2746"/>
      <c r="L400" s="2747"/>
      <c r="M400" s="2748"/>
      <c r="N400" s="2787"/>
      <c r="O400" s="2787"/>
      <c r="P400" s="2787"/>
      <c r="Q400" s="2787"/>
      <c r="R400" s="2787"/>
      <c r="S400" s="2787"/>
      <c r="T400" s="2787"/>
      <c r="U400" s="2787"/>
      <c r="V400" s="2787"/>
      <c r="W400" s="2787"/>
      <c r="X400" s="2787"/>
      <c r="Y400" s="2788"/>
      <c r="Z400" s="2751"/>
      <c r="AA400" s="2752"/>
      <c r="AB400" s="2752"/>
      <c r="AC400" s="2789"/>
      <c r="AD400" s="2745"/>
      <c r="AE400" s="2746"/>
      <c r="AF400" s="2746"/>
      <c r="AG400" s="2746"/>
      <c r="AH400" s="2747"/>
      <c r="AI400" s="2748"/>
      <c r="AJ400" s="2749"/>
      <c r="AK400" s="2749"/>
      <c r="AL400" s="2749"/>
      <c r="AM400" s="2749"/>
      <c r="AN400" s="2749"/>
      <c r="AO400" s="2749"/>
      <c r="AP400" s="2749"/>
      <c r="AQ400" s="2749"/>
      <c r="AR400" s="2749"/>
      <c r="AS400" s="2749"/>
      <c r="AT400" s="2749"/>
      <c r="AU400" s="2750"/>
      <c r="AV400" s="2751"/>
      <c r="AW400" s="2752"/>
      <c r="AX400" s="2752"/>
      <c r="AY400" s="2753"/>
    </row>
    <row r="401" spans="2:51" s="68" customFormat="1" ht="24.75" customHeight="1">
      <c r="B401" s="2817"/>
      <c r="C401" s="2818"/>
      <c r="D401" s="2818"/>
      <c r="E401" s="2818"/>
      <c r="F401" s="2818"/>
      <c r="G401" s="2819"/>
      <c r="H401" s="2745"/>
      <c r="I401" s="2746"/>
      <c r="J401" s="2746"/>
      <c r="K401" s="2746"/>
      <c r="L401" s="2747"/>
      <c r="M401" s="2748"/>
      <c r="N401" s="2787"/>
      <c r="O401" s="2787"/>
      <c r="P401" s="2787"/>
      <c r="Q401" s="2787"/>
      <c r="R401" s="2787"/>
      <c r="S401" s="2787"/>
      <c r="T401" s="2787"/>
      <c r="U401" s="2787"/>
      <c r="V401" s="2787"/>
      <c r="W401" s="2787"/>
      <c r="X401" s="2787"/>
      <c r="Y401" s="2788"/>
      <c r="Z401" s="2751"/>
      <c r="AA401" s="2752"/>
      <c r="AB401" s="2752"/>
      <c r="AC401" s="2789"/>
      <c r="AD401" s="2745"/>
      <c r="AE401" s="2746"/>
      <c r="AF401" s="2746"/>
      <c r="AG401" s="2746"/>
      <c r="AH401" s="2747"/>
      <c r="AI401" s="2748"/>
      <c r="AJ401" s="2749"/>
      <c r="AK401" s="2749"/>
      <c r="AL401" s="2749"/>
      <c r="AM401" s="2749"/>
      <c r="AN401" s="2749"/>
      <c r="AO401" s="2749"/>
      <c r="AP401" s="2749"/>
      <c r="AQ401" s="2749"/>
      <c r="AR401" s="2749"/>
      <c r="AS401" s="2749"/>
      <c r="AT401" s="2749"/>
      <c r="AU401" s="2750"/>
      <c r="AV401" s="2751"/>
      <c r="AW401" s="2752"/>
      <c r="AX401" s="2752"/>
      <c r="AY401" s="2753"/>
    </row>
    <row r="402" spans="2:51" s="68" customFormat="1" ht="24.75" customHeight="1">
      <c r="B402" s="2817"/>
      <c r="C402" s="2818"/>
      <c r="D402" s="2818"/>
      <c r="E402" s="2818"/>
      <c r="F402" s="2818"/>
      <c r="G402" s="2819"/>
      <c r="H402" s="2745"/>
      <c r="I402" s="2746"/>
      <c r="J402" s="2746"/>
      <c r="K402" s="2746"/>
      <c r="L402" s="2747"/>
      <c r="M402" s="2748"/>
      <c r="N402" s="2749"/>
      <c r="O402" s="2749"/>
      <c r="P402" s="2749"/>
      <c r="Q402" s="2749"/>
      <c r="R402" s="2749"/>
      <c r="S402" s="2749"/>
      <c r="T402" s="2749"/>
      <c r="U402" s="2749"/>
      <c r="V402" s="2749"/>
      <c r="W402" s="2749"/>
      <c r="X402" s="2749"/>
      <c r="Y402" s="2750"/>
      <c r="Z402" s="2751"/>
      <c r="AA402" s="2752"/>
      <c r="AB402" s="2752"/>
      <c r="AC402" s="2752"/>
      <c r="AD402" s="2745"/>
      <c r="AE402" s="2746"/>
      <c r="AF402" s="2746"/>
      <c r="AG402" s="2746"/>
      <c r="AH402" s="2747"/>
      <c r="AI402" s="2748"/>
      <c r="AJ402" s="2749"/>
      <c r="AK402" s="2749"/>
      <c r="AL402" s="2749"/>
      <c r="AM402" s="2749"/>
      <c r="AN402" s="2749"/>
      <c r="AO402" s="2749"/>
      <c r="AP402" s="2749"/>
      <c r="AQ402" s="2749"/>
      <c r="AR402" s="2749"/>
      <c r="AS402" s="2749"/>
      <c r="AT402" s="2749"/>
      <c r="AU402" s="2750"/>
      <c r="AV402" s="2751"/>
      <c r="AW402" s="2752"/>
      <c r="AX402" s="2752"/>
      <c r="AY402" s="2753"/>
    </row>
    <row r="403" spans="2:51" s="68" customFormat="1" ht="24.75" customHeight="1">
      <c r="B403" s="2817"/>
      <c r="C403" s="2818"/>
      <c r="D403" s="2818"/>
      <c r="E403" s="2818"/>
      <c r="F403" s="2818"/>
      <c r="G403" s="2819"/>
      <c r="H403" s="2745"/>
      <c r="I403" s="2746"/>
      <c r="J403" s="2746"/>
      <c r="K403" s="2746"/>
      <c r="L403" s="2747"/>
      <c r="M403" s="2748"/>
      <c r="N403" s="2749"/>
      <c r="O403" s="2749"/>
      <c r="P403" s="2749"/>
      <c r="Q403" s="2749"/>
      <c r="R403" s="2749"/>
      <c r="S403" s="2749"/>
      <c r="T403" s="2749"/>
      <c r="U403" s="2749"/>
      <c r="V403" s="2749"/>
      <c r="W403" s="2749"/>
      <c r="X403" s="2749"/>
      <c r="Y403" s="2750"/>
      <c r="Z403" s="2751"/>
      <c r="AA403" s="2752"/>
      <c r="AB403" s="2752"/>
      <c r="AC403" s="2752"/>
      <c r="AD403" s="2745"/>
      <c r="AE403" s="2746"/>
      <c r="AF403" s="2746"/>
      <c r="AG403" s="2746"/>
      <c r="AH403" s="2747"/>
      <c r="AI403" s="2748"/>
      <c r="AJ403" s="2749"/>
      <c r="AK403" s="2749"/>
      <c r="AL403" s="2749"/>
      <c r="AM403" s="2749"/>
      <c r="AN403" s="2749"/>
      <c r="AO403" s="2749"/>
      <c r="AP403" s="2749"/>
      <c r="AQ403" s="2749"/>
      <c r="AR403" s="2749"/>
      <c r="AS403" s="2749"/>
      <c r="AT403" s="2749"/>
      <c r="AU403" s="2750"/>
      <c r="AV403" s="2751"/>
      <c r="AW403" s="2752"/>
      <c r="AX403" s="2752"/>
      <c r="AY403" s="2753"/>
    </row>
    <row r="404" spans="2:51" s="68" customFormat="1" ht="24.75" customHeight="1">
      <c r="B404" s="2817"/>
      <c r="C404" s="2818"/>
      <c r="D404" s="2818"/>
      <c r="E404" s="2818"/>
      <c r="F404" s="2818"/>
      <c r="G404" s="2819"/>
      <c r="H404" s="2745"/>
      <c r="I404" s="2746"/>
      <c r="J404" s="2746"/>
      <c r="K404" s="2746"/>
      <c r="L404" s="2747"/>
      <c r="M404" s="2748"/>
      <c r="N404" s="2749"/>
      <c r="O404" s="2749"/>
      <c r="P404" s="2749"/>
      <c r="Q404" s="2749"/>
      <c r="R404" s="2749"/>
      <c r="S404" s="2749"/>
      <c r="T404" s="2749"/>
      <c r="U404" s="2749"/>
      <c r="V404" s="2749"/>
      <c r="W404" s="2749"/>
      <c r="X404" s="2749"/>
      <c r="Y404" s="2750"/>
      <c r="Z404" s="2751"/>
      <c r="AA404" s="2752"/>
      <c r="AB404" s="2752"/>
      <c r="AC404" s="2752"/>
      <c r="AD404" s="2745"/>
      <c r="AE404" s="2746"/>
      <c r="AF404" s="2746"/>
      <c r="AG404" s="2746"/>
      <c r="AH404" s="2747"/>
      <c r="AI404" s="2748"/>
      <c r="AJ404" s="2749"/>
      <c r="AK404" s="2749"/>
      <c r="AL404" s="2749"/>
      <c r="AM404" s="2749"/>
      <c r="AN404" s="2749"/>
      <c r="AO404" s="2749"/>
      <c r="AP404" s="2749"/>
      <c r="AQ404" s="2749"/>
      <c r="AR404" s="2749"/>
      <c r="AS404" s="2749"/>
      <c r="AT404" s="2749"/>
      <c r="AU404" s="2750"/>
      <c r="AV404" s="2751"/>
      <c r="AW404" s="2752"/>
      <c r="AX404" s="2752"/>
      <c r="AY404" s="2753"/>
    </row>
    <row r="405" spans="2:51" s="68" customFormat="1" ht="24.75" customHeight="1">
      <c r="B405" s="2817"/>
      <c r="C405" s="2818"/>
      <c r="D405" s="2818"/>
      <c r="E405" s="2818"/>
      <c r="F405" s="2818"/>
      <c r="G405" s="2819"/>
      <c r="H405" s="2736"/>
      <c r="I405" s="2737"/>
      <c r="J405" s="2737"/>
      <c r="K405" s="2737"/>
      <c r="L405" s="2738"/>
      <c r="M405" s="2739"/>
      <c r="N405" s="2740"/>
      <c r="O405" s="2740"/>
      <c r="P405" s="2740"/>
      <c r="Q405" s="2740"/>
      <c r="R405" s="2740"/>
      <c r="S405" s="2740"/>
      <c r="T405" s="2740"/>
      <c r="U405" s="2740"/>
      <c r="V405" s="2740"/>
      <c r="W405" s="2740"/>
      <c r="X405" s="2740"/>
      <c r="Y405" s="2741"/>
      <c r="Z405" s="2742"/>
      <c r="AA405" s="2743"/>
      <c r="AB405" s="2743"/>
      <c r="AC405" s="2743"/>
      <c r="AD405" s="2736"/>
      <c r="AE405" s="2737"/>
      <c r="AF405" s="2737"/>
      <c r="AG405" s="2737"/>
      <c r="AH405" s="2738"/>
      <c r="AI405" s="2739"/>
      <c r="AJ405" s="2740"/>
      <c r="AK405" s="2740"/>
      <c r="AL405" s="2740"/>
      <c r="AM405" s="2740"/>
      <c r="AN405" s="2740"/>
      <c r="AO405" s="2740"/>
      <c r="AP405" s="2740"/>
      <c r="AQ405" s="2740"/>
      <c r="AR405" s="2740"/>
      <c r="AS405" s="2740"/>
      <c r="AT405" s="2740"/>
      <c r="AU405" s="2741"/>
      <c r="AV405" s="2742"/>
      <c r="AW405" s="2743"/>
      <c r="AX405" s="2743"/>
      <c r="AY405" s="2744"/>
    </row>
    <row r="406" spans="2:51" s="68" customFormat="1" ht="24.75" customHeight="1">
      <c r="B406" s="2817"/>
      <c r="C406" s="2818"/>
      <c r="D406" s="2818"/>
      <c r="E406" s="2818"/>
      <c r="F406" s="2818"/>
      <c r="G406" s="2819"/>
      <c r="H406" s="2778" t="s">
        <v>26</v>
      </c>
      <c r="I406" s="2779"/>
      <c r="J406" s="2779"/>
      <c r="K406" s="2779"/>
      <c r="L406" s="2779"/>
      <c r="M406" s="2780"/>
      <c r="N406" s="2781"/>
      <c r="O406" s="2781"/>
      <c r="P406" s="2781"/>
      <c r="Q406" s="2781"/>
      <c r="R406" s="2781"/>
      <c r="S406" s="2781"/>
      <c r="T406" s="2781"/>
      <c r="U406" s="2781"/>
      <c r="V406" s="2781"/>
      <c r="W406" s="2781"/>
      <c r="X406" s="2781"/>
      <c r="Y406" s="2782"/>
      <c r="Z406" s="2783">
        <f>SUM(Z398:AC405)</f>
        <v>2</v>
      </c>
      <c r="AA406" s="2784"/>
      <c r="AB406" s="2784"/>
      <c r="AC406" s="2785"/>
      <c r="AD406" s="2778" t="s">
        <v>26</v>
      </c>
      <c r="AE406" s="2779"/>
      <c r="AF406" s="2779"/>
      <c r="AG406" s="2779"/>
      <c r="AH406" s="2779"/>
      <c r="AI406" s="2780"/>
      <c r="AJ406" s="2781"/>
      <c r="AK406" s="2781"/>
      <c r="AL406" s="2781"/>
      <c r="AM406" s="2781"/>
      <c r="AN406" s="2781"/>
      <c r="AO406" s="2781"/>
      <c r="AP406" s="2781"/>
      <c r="AQ406" s="2781"/>
      <c r="AR406" s="2781"/>
      <c r="AS406" s="2781"/>
      <c r="AT406" s="2781"/>
      <c r="AU406" s="2782"/>
      <c r="AV406" s="2783">
        <f>SUM(AV398:AY405)</f>
        <v>0</v>
      </c>
      <c r="AW406" s="2784"/>
      <c r="AX406" s="2784"/>
      <c r="AY406" s="2786"/>
    </row>
    <row r="407" spans="2:51" s="68" customFormat="1" ht="24.75" customHeight="1">
      <c r="B407" s="2817"/>
      <c r="C407" s="2818"/>
      <c r="D407" s="2818"/>
      <c r="E407" s="2818"/>
      <c r="F407" s="2818"/>
      <c r="G407" s="2819"/>
      <c r="H407" s="2765" t="s">
        <v>840</v>
      </c>
      <c r="I407" s="2766"/>
      <c r="J407" s="2766"/>
      <c r="K407" s="2766"/>
      <c r="L407" s="2766"/>
      <c r="M407" s="2766"/>
      <c r="N407" s="2766"/>
      <c r="O407" s="2766"/>
      <c r="P407" s="2766"/>
      <c r="Q407" s="2766"/>
      <c r="R407" s="2766"/>
      <c r="S407" s="2766"/>
      <c r="T407" s="2766"/>
      <c r="U407" s="2766"/>
      <c r="V407" s="2766"/>
      <c r="W407" s="2766"/>
      <c r="X407" s="2766"/>
      <c r="Y407" s="2766"/>
      <c r="Z407" s="2766"/>
      <c r="AA407" s="2766"/>
      <c r="AB407" s="2766"/>
      <c r="AC407" s="2767"/>
      <c r="AD407" s="2765" t="s">
        <v>829</v>
      </c>
      <c r="AE407" s="2766"/>
      <c r="AF407" s="2766"/>
      <c r="AG407" s="2766"/>
      <c r="AH407" s="2766"/>
      <c r="AI407" s="2766"/>
      <c r="AJ407" s="2766"/>
      <c r="AK407" s="2766"/>
      <c r="AL407" s="2766"/>
      <c r="AM407" s="2766"/>
      <c r="AN407" s="2766"/>
      <c r="AO407" s="2766"/>
      <c r="AP407" s="2766"/>
      <c r="AQ407" s="2766"/>
      <c r="AR407" s="2766"/>
      <c r="AS407" s="2766"/>
      <c r="AT407" s="2766"/>
      <c r="AU407" s="2766"/>
      <c r="AV407" s="2766"/>
      <c r="AW407" s="2766"/>
      <c r="AX407" s="2766"/>
      <c r="AY407" s="2768"/>
    </row>
    <row r="408" spans="2:51" s="68" customFormat="1" ht="24.75" customHeight="1">
      <c r="B408" s="2817"/>
      <c r="C408" s="2818"/>
      <c r="D408" s="2818"/>
      <c r="E408" s="2818"/>
      <c r="F408" s="2818"/>
      <c r="G408" s="2819"/>
      <c r="H408" s="2769" t="s">
        <v>23</v>
      </c>
      <c r="I408" s="2770"/>
      <c r="J408" s="2770"/>
      <c r="K408" s="2770"/>
      <c r="L408" s="2770"/>
      <c r="M408" s="2771" t="s">
        <v>24</v>
      </c>
      <c r="N408" s="2772"/>
      <c r="O408" s="2772"/>
      <c r="P408" s="2772"/>
      <c r="Q408" s="2772"/>
      <c r="R408" s="2772"/>
      <c r="S408" s="2772"/>
      <c r="T408" s="2772"/>
      <c r="U408" s="2772"/>
      <c r="V408" s="2772"/>
      <c r="W408" s="2772"/>
      <c r="X408" s="2772"/>
      <c r="Y408" s="2773"/>
      <c r="Z408" s="2774" t="s">
        <v>25</v>
      </c>
      <c r="AA408" s="2775"/>
      <c r="AB408" s="2775"/>
      <c r="AC408" s="2776"/>
      <c r="AD408" s="2769" t="s">
        <v>23</v>
      </c>
      <c r="AE408" s="2770"/>
      <c r="AF408" s="2770"/>
      <c r="AG408" s="2770"/>
      <c r="AH408" s="2770"/>
      <c r="AI408" s="2771" t="s">
        <v>24</v>
      </c>
      <c r="AJ408" s="2772"/>
      <c r="AK408" s="2772"/>
      <c r="AL408" s="2772"/>
      <c r="AM408" s="2772"/>
      <c r="AN408" s="2772"/>
      <c r="AO408" s="2772"/>
      <c r="AP408" s="2772"/>
      <c r="AQ408" s="2772"/>
      <c r="AR408" s="2772"/>
      <c r="AS408" s="2772"/>
      <c r="AT408" s="2772"/>
      <c r="AU408" s="2773"/>
      <c r="AV408" s="2774" t="s">
        <v>25</v>
      </c>
      <c r="AW408" s="2775"/>
      <c r="AX408" s="2775"/>
      <c r="AY408" s="2777"/>
    </row>
    <row r="409" spans="2:51" s="68" customFormat="1" ht="24.75" customHeight="1">
      <c r="B409" s="2817"/>
      <c r="C409" s="2818"/>
      <c r="D409" s="2818"/>
      <c r="E409" s="2818"/>
      <c r="F409" s="2818"/>
      <c r="G409" s="2819"/>
      <c r="H409" s="2755"/>
      <c r="I409" s="2756"/>
      <c r="J409" s="2756"/>
      <c r="K409" s="2756"/>
      <c r="L409" s="2757"/>
      <c r="M409" s="2758"/>
      <c r="N409" s="2759"/>
      <c r="O409" s="2759"/>
      <c r="P409" s="2759"/>
      <c r="Q409" s="2759"/>
      <c r="R409" s="2759"/>
      <c r="S409" s="2759"/>
      <c r="T409" s="2759"/>
      <c r="U409" s="2759"/>
      <c r="V409" s="2759"/>
      <c r="W409" s="2759"/>
      <c r="X409" s="2759"/>
      <c r="Y409" s="2760"/>
      <c r="Z409" s="2761"/>
      <c r="AA409" s="2762"/>
      <c r="AB409" s="2762"/>
      <c r="AC409" s="2763"/>
      <c r="AD409" s="2755"/>
      <c r="AE409" s="2756"/>
      <c r="AF409" s="2756"/>
      <c r="AG409" s="2756"/>
      <c r="AH409" s="2757"/>
      <c r="AI409" s="2758"/>
      <c r="AJ409" s="2759"/>
      <c r="AK409" s="2759"/>
      <c r="AL409" s="2759"/>
      <c r="AM409" s="2759"/>
      <c r="AN409" s="2759"/>
      <c r="AO409" s="2759"/>
      <c r="AP409" s="2759"/>
      <c r="AQ409" s="2759"/>
      <c r="AR409" s="2759"/>
      <c r="AS409" s="2759"/>
      <c r="AT409" s="2759"/>
      <c r="AU409" s="2760"/>
      <c r="AV409" s="2761"/>
      <c r="AW409" s="2762"/>
      <c r="AX409" s="2762"/>
      <c r="AY409" s="2764"/>
    </row>
    <row r="410" spans="2:51" s="68" customFormat="1" ht="24.75" customHeight="1">
      <c r="B410" s="2817"/>
      <c r="C410" s="2818"/>
      <c r="D410" s="2818"/>
      <c r="E410" s="2818"/>
      <c r="F410" s="2818"/>
      <c r="G410" s="2819"/>
      <c r="H410" s="2745"/>
      <c r="I410" s="2746"/>
      <c r="J410" s="2746"/>
      <c r="K410" s="2746"/>
      <c r="L410" s="2747"/>
      <c r="M410" s="2748"/>
      <c r="N410" s="2749"/>
      <c r="O410" s="2749"/>
      <c r="P410" s="2749"/>
      <c r="Q410" s="2749"/>
      <c r="R410" s="2749"/>
      <c r="S410" s="2749"/>
      <c r="T410" s="2749"/>
      <c r="U410" s="2749"/>
      <c r="V410" s="2749"/>
      <c r="W410" s="2749"/>
      <c r="X410" s="2749"/>
      <c r="Y410" s="2750"/>
      <c r="Z410" s="2751"/>
      <c r="AA410" s="2752"/>
      <c r="AB410" s="2752"/>
      <c r="AC410" s="2754"/>
      <c r="AD410" s="2745"/>
      <c r="AE410" s="2746"/>
      <c r="AF410" s="2746"/>
      <c r="AG410" s="2746"/>
      <c r="AH410" s="2747"/>
      <c r="AI410" s="2748"/>
      <c r="AJ410" s="2749"/>
      <c r="AK410" s="2749"/>
      <c r="AL410" s="2749"/>
      <c r="AM410" s="2749"/>
      <c r="AN410" s="2749"/>
      <c r="AO410" s="2749"/>
      <c r="AP410" s="2749"/>
      <c r="AQ410" s="2749"/>
      <c r="AR410" s="2749"/>
      <c r="AS410" s="2749"/>
      <c r="AT410" s="2749"/>
      <c r="AU410" s="2750"/>
      <c r="AV410" s="2751"/>
      <c r="AW410" s="2752"/>
      <c r="AX410" s="2752"/>
      <c r="AY410" s="2753"/>
    </row>
    <row r="411" spans="2:51" s="68" customFormat="1" ht="24.75" customHeight="1">
      <c r="B411" s="2817"/>
      <c r="C411" s="2818"/>
      <c r="D411" s="2818"/>
      <c r="E411" s="2818"/>
      <c r="F411" s="2818"/>
      <c r="G411" s="2819"/>
      <c r="H411" s="2745"/>
      <c r="I411" s="2746"/>
      <c r="J411" s="2746"/>
      <c r="K411" s="2746"/>
      <c r="L411" s="2747"/>
      <c r="M411" s="2748"/>
      <c r="N411" s="2749"/>
      <c r="O411" s="2749"/>
      <c r="P411" s="2749"/>
      <c r="Q411" s="2749"/>
      <c r="R411" s="2749"/>
      <c r="S411" s="2749"/>
      <c r="T411" s="2749"/>
      <c r="U411" s="2749"/>
      <c r="V411" s="2749"/>
      <c r="W411" s="2749"/>
      <c r="X411" s="2749"/>
      <c r="Y411" s="2750"/>
      <c r="Z411" s="2751"/>
      <c r="AA411" s="2752"/>
      <c r="AB411" s="2752"/>
      <c r="AC411" s="2754"/>
      <c r="AD411" s="2745"/>
      <c r="AE411" s="2746"/>
      <c r="AF411" s="2746"/>
      <c r="AG411" s="2746"/>
      <c r="AH411" s="2747"/>
      <c r="AI411" s="2748"/>
      <c r="AJ411" s="2749"/>
      <c r="AK411" s="2749"/>
      <c r="AL411" s="2749"/>
      <c r="AM411" s="2749"/>
      <c r="AN411" s="2749"/>
      <c r="AO411" s="2749"/>
      <c r="AP411" s="2749"/>
      <c r="AQ411" s="2749"/>
      <c r="AR411" s="2749"/>
      <c r="AS411" s="2749"/>
      <c r="AT411" s="2749"/>
      <c r="AU411" s="2750"/>
      <c r="AV411" s="2751"/>
      <c r="AW411" s="2752"/>
      <c r="AX411" s="2752"/>
      <c r="AY411" s="2753"/>
    </row>
    <row r="412" spans="2:51" s="68" customFormat="1" ht="24.75" customHeight="1">
      <c r="B412" s="2817"/>
      <c r="C412" s="2818"/>
      <c r="D412" s="2818"/>
      <c r="E412" s="2818"/>
      <c r="F412" s="2818"/>
      <c r="G412" s="2819"/>
      <c r="H412" s="2745"/>
      <c r="I412" s="2746"/>
      <c r="J412" s="2746"/>
      <c r="K412" s="2746"/>
      <c r="L412" s="2747"/>
      <c r="M412" s="2748"/>
      <c r="N412" s="2749"/>
      <c r="O412" s="2749"/>
      <c r="P412" s="2749"/>
      <c r="Q412" s="2749"/>
      <c r="R412" s="2749"/>
      <c r="S412" s="2749"/>
      <c r="T412" s="2749"/>
      <c r="U412" s="2749"/>
      <c r="V412" s="2749"/>
      <c r="W412" s="2749"/>
      <c r="X412" s="2749"/>
      <c r="Y412" s="2750"/>
      <c r="Z412" s="2751"/>
      <c r="AA412" s="2752"/>
      <c r="AB412" s="2752"/>
      <c r="AC412" s="2754"/>
      <c r="AD412" s="2745"/>
      <c r="AE412" s="2746"/>
      <c r="AF412" s="2746"/>
      <c r="AG412" s="2746"/>
      <c r="AH412" s="2747"/>
      <c r="AI412" s="2748"/>
      <c r="AJ412" s="2749"/>
      <c r="AK412" s="2749"/>
      <c r="AL412" s="2749"/>
      <c r="AM412" s="2749"/>
      <c r="AN412" s="2749"/>
      <c r="AO412" s="2749"/>
      <c r="AP412" s="2749"/>
      <c r="AQ412" s="2749"/>
      <c r="AR412" s="2749"/>
      <c r="AS412" s="2749"/>
      <c r="AT412" s="2749"/>
      <c r="AU412" s="2750"/>
      <c r="AV412" s="2751"/>
      <c r="AW412" s="2752"/>
      <c r="AX412" s="2752"/>
      <c r="AY412" s="2753"/>
    </row>
    <row r="413" spans="2:51" s="68" customFormat="1" ht="24.75" customHeight="1">
      <c r="B413" s="2817"/>
      <c r="C413" s="2818"/>
      <c r="D413" s="2818"/>
      <c r="E413" s="2818"/>
      <c r="F413" s="2818"/>
      <c r="G413" s="2819"/>
      <c r="H413" s="2745"/>
      <c r="I413" s="2746"/>
      <c r="J413" s="2746"/>
      <c r="K413" s="2746"/>
      <c r="L413" s="2747"/>
      <c r="M413" s="2748"/>
      <c r="N413" s="2749"/>
      <c r="O413" s="2749"/>
      <c r="P413" s="2749"/>
      <c r="Q413" s="2749"/>
      <c r="R413" s="2749"/>
      <c r="S413" s="2749"/>
      <c r="T413" s="2749"/>
      <c r="U413" s="2749"/>
      <c r="V413" s="2749"/>
      <c r="W413" s="2749"/>
      <c r="X413" s="2749"/>
      <c r="Y413" s="2750"/>
      <c r="Z413" s="2751"/>
      <c r="AA413" s="2752"/>
      <c r="AB413" s="2752"/>
      <c r="AC413" s="2752"/>
      <c r="AD413" s="2745"/>
      <c r="AE413" s="2746"/>
      <c r="AF413" s="2746"/>
      <c r="AG413" s="2746"/>
      <c r="AH413" s="2747"/>
      <c r="AI413" s="2748"/>
      <c r="AJ413" s="2749"/>
      <c r="AK413" s="2749"/>
      <c r="AL413" s="2749"/>
      <c r="AM413" s="2749"/>
      <c r="AN413" s="2749"/>
      <c r="AO413" s="2749"/>
      <c r="AP413" s="2749"/>
      <c r="AQ413" s="2749"/>
      <c r="AR413" s="2749"/>
      <c r="AS413" s="2749"/>
      <c r="AT413" s="2749"/>
      <c r="AU413" s="2750"/>
      <c r="AV413" s="2751"/>
      <c r="AW413" s="2752"/>
      <c r="AX413" s="2752"/>
      <c r="AY413" s="2753"/>
    </row>
    <row r="414" spans="2:51" s="68" customFormat="1" ht="24.75" customHeight="1">
      <c r="B414" s="2817"/>
      <c r="C414" s="2818"/>
      <c r="D414" s="2818"/>
      <c r="E414" s="2818"/>
      <c r="F414" s="2818"/>
      <c r="G414" s="2819"/>
      <c r="H414" s="2745"/>
      <c r="I414" s="2746"/>
      <c r="J414" s="2746"/>
      <c r="K414" s="2746"/>
      <c r="L414" s="2747"/>
      <c r="M414" s="2748"/>
      <c r="N414" s="2749"/>
      <c r="O414" s="2749"/>
      <c r="P414" s="2749"/>
      <c r="Q414" s="2749"/>
      <c r="R414" s="2749"/>
      <c r="S414" s="2749"/>
      <c r="T414" s="2749"/>
      <c r="U414" s="2749"/>
      <c r="V414" s="2749"/>
      <c r="W414" s="2749"/>
      <c r="X414" s="2749"/>
      <c r="Y414" s="2750"/>
      <c r="Z414" s="2751"/>
      <c r="AA414" s="2752"/>
      <c r="AB414" s="2752"/>
      <c r="AC414" s="2752"/>
      <c r="AD414" s="2745"/>
      <c r="AE414" s="2746"/>
      <c r="AF414" s="2746"/>
      <c r="AG414" s="2746"/>
      <c r="AH414" s="2747"/>
      <c r="AI414" s="2748"/>
      <c r="AJ414" s="2749"/>
      <c r="AK414" s="2749"/>
      <c r="AL414" s="2749"/>
      <c r="AM414" s="2749"/>
      <c r="AN414" s="2749"/>
      <c r="AO414" s="2749"/>
      <c r="AP414" s="2749"/>
      <c r="AQ414" s="2749"/>
      <c r="AR414" s="2749"/>
      <c r="AS414" s="2749"/>
      <c r="AT414" s="2749"/>
      <c r="AU414" s="2750"/>
      <c r="AV414" s="2751"/>
      <c r="AW414" s="2752"/>
      <c r="AX414" s="2752"/>
      <c r="AY414" s="2753"/>
    </row>
    <row r="415" spans="2:51" s="68" customFormat="1" ht="24.75" customHeight="1">
      <c r="B415" s="2817"/>
      <c r="C415" s="2818"/>
      <c r="D415" s="2818"/>
      <c r="E415" s="2818"/>
      <c r="F415" s="2818"/>
      <c r="G415" s="2819"/>
      <c r="H415" s="2745"/>
      <c r="I415" s="2746"/>
      <c r="J415" s="2746"/>
      <c r="K415" s="2746"/>
      <c r="L415" s="2747"/>
      <c r="M415" s="2748"/>
      <c r="N415" s="2749"/>
      <c r="O415" s="2749"/>
      <c r="P415" s="2749"/>
      <c r="Q415" s="2749"/>
      <c r="R415" s="2749"/>
      <c r="S415" s="2749"/>
      <c r="T415" s="2749"/>
      <c r="U415" s="2749"/>
      <c r="V415" s="2749"/>
      <c r="W415" s="2749"/>
      <c r="X415" s="2749"/>
      <c r="Y415" s="2750"/>
      <c r="Z415" s="2751"/>
      <c r="AA415" s="2752"/>
      <c r="AB415" s="2752"/>
      <c r="AC415" s="2752"/>
      <c r="AD415" s="2745"/>
      <c r="AE415" s="2746"/>
      <c r="AF415" s="2746"/>
      <c r="AG415" s="2746"/>
      <c r="AH415" s="2747"/>
      <c r="AI415" s="2748"/>
      <c r="AJ415" s="2749"/>
      <c r="AK415" s="2749"/>
      <c r="AL415" s="2749"/>
      <c r="AM415" s="2749"/>
      <c r="AN415" s="2749"/>
      <c r="AO415" s="2749"/>
      <c r="AP415" s="2749"/>
      <c r="AQ415" s="2749"/>
      <c r="AR415" s="2749"/>
      <c r="AS415" s="2749"/>
      <c r="AT415" s="2749"/>
      <c r="AU415" s="2750"/>
      <c r="AV415" s="2751"/>
      <c r="AW415" s="2752"/>
      <c r="AX415" s="2752"/>
      <c r="AY415" s="2753"/>
    </row>
    <row r="416" spans="2:51" s="68" customFormat="1" ht="24.75" customHeight="1">
      <c r="B416" s="2817"/>
      <c r="C416" s="2818"/>
      <c r="D416" s="2818"/>
      <c r="E416" s="2818"/>
      <c r="F416" s="2818"/>
      <c r="G416" s="2819"/>
      <c r="H416" s="2736"/>
      <c r="I416" s="2737"/>
      <c r="J416" s="2737"/>
      <c r="K416" s="2737"/>
      <c r="L416" s="2738"/>
      <c r="M416" s="2739"/>
      <c r="N416" s="2740"/>
      <c r="O416" s="2740"/>
      <c r="P416" s="2740"/>
      <c r="Q416" s="2740"/>
      <c r="R416" s="2740"/>
      <c r="S416" s="2740"/>
      <c r="T416" s="2740"/>
      <c r="U416" s="2740"/>
      <c r="V416" s="2740"/>
      <c r="W416" s="2740"/>
      <c r="X416" s="2740"/>
      <c r="Y416" s="2741"/>
      <c r="Z416" s="2742"/>
      <c r="AA416" s="2743"/>
      <c r="AB416" s="2743"/>
      <c r="AC416" s="2743"/>
      <c r="AD416" s="2736"/>
      <c r="AE416" s="2737"/>
      <c r="AF416" s="2737"/>
      <c r="AG416" s="2737"/>
      <c r="AH416" s="2738"/>
      <c r="AI416" s="2739"/>
      <c r="AJ416" s="2740"/>
      <c r="AK416" s="2740"/>
      <c r="AL416" s="2740"/>
      <c r="AM416" s="2740"/>
      <c r="AN416" s="2740"/>
      <c r="AO416" s="2740"/>
      <c r="AP416" s="2740"/>
      <c r="AQ416" s="2740"/>
      <c r="AR416" s="2740"/>
      <c r="AS416" s="2740"/>
      <c r="AT416" s="2740"/>
      <c r="AU416" s="2741"/>
      <c r="AV416" s="2742"/>
      <c r="AW416" s="2743"/>
      <c r="AX416" s="2743"/>
      <c r="AY416" s="2744"/>
    </row>
    <row r="417" spans="2:51" s="68" customFormat="1" ht="24.75" customHeight="1">
      <c r="B417" s="2817"/>
      <c r="C417" s="2818"/>
      <c r="D417" s="2818"/>
      <c r="E417" s="2818"/>
      <c r="F417" s="2818"/>
      <c r="G417" s="2819"/>
      <c r="H417" s="2778" t="s">
        <v>26</v>
      </c>
      <c r="I417" s="2779"/>
      <c r="J417" s="2779"/>
      <c r="K417" s="2779"/>
      <c r="L417" s="2779"/>
      <c r="M417" s="2780"/>
      <c r="N417" s="2781"/>
      <c r="O417" s="2781"/>
      <c r="P417" s="2781"/>
      <c r="Q417" s="2781"/>
      <c r="R417" s="2781"/>
      <c r="S417" s="2781"/>
      <c r="T417" s="2781"/>
      <c r="U417" s="2781"/>
      <c r="V417" s="2781"/>
      <c r="W417" s="2781"/>
      <c r="X417" s="2781"/>
      <c r="Y417" s="2782"/>
      <c r="Z417" s="2783">
        <f>SUM(Z409:AC416)</f>
        <v>0</v>
      </c>
      <c r="AA417" s="2784"/>
      <c r="AB417" s="2784"/>
      <c r="AC417" s="2785"/>
      <c r="AD417" s="2778" t="s">
        <v>26</v>
      </c>
      <c r="AE417" s="2779"/>
      <c r="AF417" s="2779"/>
      <c r="AG417" s="2779"/>
      <c r="AH417" s="2779"/>
      <c r="AI417" s="2780"/>
      <c r="AJ417" s="2781"/>
      <c r="AK417" s="2781"/>
      <c r="AL417" s="2781"/>
      <c r="AM417" s="2781"/>
      <c r="AN417" s="2781"/>
      <c r="AO417" s="2781"/>
      <c r="AP417" s="2781"/>
      <c r="AQ417" s="2781"/>
      <c r="AR417" s="2781"/>
      <c r="AS417" s="2781"/>
      <c r="AT417" s="2781"/>
      <c r="AU417" s="2782"/>
      <c r="AV417" s="2783">
        <f>SUM(AV409:AY416)</f>
        <v>0</v>
      </c>
      <c r="AW417" s="2784"/>
      <c r="AX417" s="2784"/>
      <c r="AY417" s="2786"/>
    </row>
    <row r="418" spans="2:51" s="68" customFormat="1" ht="24.75" customHeight="1">
      <c r="B418" s="2817"/>
      <c r="C418" s="2818"/>
      <c r="D418" s="2818"/>
      <c r="E418" s="2818"/>
      <c r="F418" s="2818"/>
      <c r="G418" s="2819"/>
      <c r="H418" s="2765" t="s">
        <v>795</v>
      </c>
      <c r="I418" s="2766"/>
      <c r="J418" s="2766"/>
      <c r="K418" s="2766"/>
      <c r="L418" s="2766"/>
      <c r="M418" s="2766"/>
      <c r="N418" s="2766"/>
      <c r="O418" s="2766"/>
      <c r="P418" s="2766"/>
      <c r="Q418" s="2766"/>
      <c r="R418" s="2766"/>
      <c r="S418" s="2766"/>
      <c r="T418" s="2766"/>
      <c r="U418" s="2766"/>
      <c r="V418" s="2766"/>
      <c r="W418" s="2766"/>
      <c r="X418" s="2766"/>
      <c r="Y418" s="2766"/>
      <c r="Z418" s="2766"/>
      <c r="AA418" s="2766"/>
      <c r="AB418" s="2766"/>
      <c r="AC418" s="2767"/>
      <c r="AD418" s="2765" t="s">
        <v>796</v>
      </c>
      <c r="AE418" s="2766"/>
      <c r="AF418" s="2766"/>
      <c r="AG418" s="2766"/>
      <c r="AH418" s="2766"/>
      <c r="AI418" s="2766"/>
      <c r="AJ418" s="2766"/>
      <c r="AK418" s="2766"/>
      <c r="AL418" s="2766"/>
      <c r="AM418" s="2766"/>
      <c r="AN418" s="2766"/>
      <c r="AO418" s="2766"/>
      <c r="AP418" s="2766"/>
      <c r="AQ418" s="2766"/>
      <c r="AR418" s="2766"/>
      <c r="AS418" s="2766"/>
      <c r="AT418" s="2766"/>
      <c r="AU418" s="2766"/>
      <c r="AV418" s="2766"/>
      <c r="AW418" s="2766"/>
      <c r="AX418" s="2766"/>
      <c r="AY418" s="2768"/>
    </row>
    <row r="419" spans="2:51" s="68" customFormat="1" ht="24.75" customHeight="1">
      <c r="B419" s="2817"/>
      <c r="C419" s="2818"/>
      <c r="D419" s="2818"/>
      <c r="E419" s="2818"/>
      <c r="F419" s="2818"/>
      <c r="G419" s="2819"/>
      <c r="H419" s="2769" t="s">
        <v>23</v>
      </c>
      <c r="I419" s="2770"/>
      <c r="J419" s="2770"/>
      <c r="K419" s="2770"/>
      <c r="L419" s="2770"/>
      <c r="M419" s="2771" t="s">
        <v>24</v>
      </c>
      <c r="N419" s="2772"/>
      <c r="O419" s="2772"/>
      <c r="P419" s="2772"/>
      <c r="Q419" s="2772"/>
      <c r="R419" s="2772"/>
      <c r="S419" s="2772"/>
      <c r="T419" s="2772"/>
      <c r="U419" s="2772"/>
      <c r="V419" s="2772"/>
      <c r="W419" s="2772"/>
      <c r="X419" s="2772"/>
      <c r="Y419" s="2773"/>
      <c r="Z419" s="2774" t="s">
        <v>25</v>
      </c>
      <c r="AA419" s="2775"/>
      <c r="AB419" s="2775"/>
      <c r="AC419" s="2776"/>
      <c r="AD419" s="2769" t="s">
        <v>23</v>
      </c>
      <c r="AE419" s="2770"/>
      <c r="AF419" s="2770"/>
      <c r="AG419" s="2770"/>
      <c r="AH419" s="2770"/>
      <c r="AI419" s="2771" t="s">
        <v>24</v>
      </c>
      <c r="AJ419" s="2772"/>
      <c r="AK419" s="2772"/>
      <c r="AL419" s="2772"/>
      <c r="AM419" s="2772"/>
      <c r="AN419" s="2772"/>
      <c r="AO419" s="2772"/>
      <c r="AP419" s="2772"/>
      <c r="AQ419" s="2772"/>
      <c r="AR419" s="2772"/>
      <c r="AS419" s="2772"/>
      <c r="AT419" s="2772"/>
      <c r="AU419" s="2773"/>
      <c r="AV419" s="2774" t="s">
        <v>25</v>
      </c>
      <c r="AW419" s="2775"/>
      <c r="AX419" s="2775"/>
      <c r="AY419" s="2777"/>
    </row>
    <row r="420" spans="2:51" s="68" customFormat="1" ht="24.75" customHeight="1">
      <c r="B420" s="2817"/>
      <c r="C420" s="2818"/>
      <c r="D420" s="2818"/>
      <c r="E420" s="2818"/>
      <c r="F420" s="2818"/>
      <c r="G420" s="2819"/>
      <c r="H420" s="2755"/>
      <c r="I420" s="2756"/>
      <c r="J420" s="2756"/>
      <c r="K420" s="2756"/>
      <c r="L420" s="2757"/>
      <c r="M420" s="2758"/>
      <c r="N420" s="2759"/>
      <c r="O420" s="2759"/>
      <c r="P420" s="2759"/>
      <c r="Q420" s="2759"/>
      <c r="R420" s="2759"/>
      <c r="S420" s="2759"/>
      <c r="T420" s="2759"/>
      <c r="U420" s="2759"/>
      <c r="V420" s="2759"/>
      <c r="W420" s="2759"/>
      <c r="X420" s="2759"/>
      <c r="Y420" s="2760"/>
      <c r="Z420" s="2761"/>
      <c r="AA420" s="2762"/>
      <c r="AB420" s="2762"/>
      <c r="AC420" s="2763"/>
      <c r="AD420" s="2755"/>
      <c r="AE420" s="2756"/>
      <c r="AF420" s="2756"/>
      <c r="AG420" s="2756"/>
      <c r="AH420" s="2757"/>
      <c r="AI420" s="2758"/>
      <c r="AJ420" s="2759"/>
      <c r="AK420" s="2759"/>
      <c r="AL420" s="2759"/>
      <c r="AM420" s="2759"/>
      <c r="AN420" s="2759"/>
      <c r="AO420" s="2759"/>
      <c r="AP420" s="2759"/>
      <c r="AQ420" s="2759"/>
      <c r="AR420" s="2759"/>
      <c r="AS420" s="2759"/>
      <c r="AT420" s="2759"/>
      <c r="AU420" s="2760"/>
      <c r="AV420" s="2761"/>
      <c r="AW420" s="2762"/>
      <c r="AX420" s="2762"/>
      <c r="AY420" s="2764"/>
    </row>
    <row r="421" spans="2:51" s="68" customFormat="1" ht="24.75" customHeight="1">
      <c r="B421" s="2817"/>
      <c r="C421" s="2818"/>
      <c r="D421" s="2818"/>
      <c r="E421" s="2818"/>
      <c r="F421" s="2818"/>
      <c r="G421" s="2819"/>
      <c r="H421" s="2745"/>
      <c r="I421" s="2746"/>
      <c r="J421" s="2746"/>
      <c r="K421" s="2746"/>
      <c r="L421" s="2747"/>
      <c r="M421" s="2748"/>
      <c r="N421" s="2749"/>
      <c r="O421" s="2749"/>
      <c r="P421" s="2749"/>
      <c r="Q421" s="2749"/>
      <c r="R421" s="2749"/>
      <c r="S421" s="2749"/>
      <c r="T421" s="2749"/>
      <c r="U421" s="2749"/>
      <c r="V421" s="2749"/>
      <c r="W421" s="2749"/>
      <c r="X421" s="2749"/>
      <c r="Y421" s="2750"/>
      <c r="Z421" s="2751"/>
      <c r="AA421" s="2752"/>
      <c r="AB421" s="2752"/>
      <c r="AC421" s="2754"/>
      <c r="AD421" s="2745"/>
      <c r="AE421" s="2746"/>
      <c r="AF421" s="2746"/>
      <c r="AG421" s="2746"/>
      <c r="AH421" s="2747"/>
      <c r="AI421" s="2748"/>
      <c r="AJ421" s="2749"/>
      <c r="AK421" s="2749"/>
      <c r="AL421" s="2749"/>
      <c r="AM421" s="2749"/>
      <c r="AN421" s="2749"/>
      <c r="AO421" s="2749"/>
      <c r="AP421" s="2749"/>
      <c r="AQ421" s="2749"/>
      <c r="AR421" s="2749"/>
      <c r="AS421" s="2749"/>
      <c r="AT421" s="2749"/>
      <c r="AU421" s="2750"/>
      <c r="AV421" s="2751"/>
      <c r="AW421" s="2752"/>
      <c r="AX421" s="2752"/>
      <c r="AY421" s="2753"/>
    </row>
    <row r="422" spans="2:51" s="68" customFormat="1" ht="24.75" customHeight="1">
      <c r="B422" s="2817"/>
      <c r="C422" s="2818"/>
      <c r="D422" s="2818"/>
      <c r="E422" s="2818"/>
      <c r="F422" s="2818"/>
      <c r="G422" s="2819"/>
      <c r="H422" s="2745"/>
      <c r="I422" s="2746"/>
      <c r="J422" s="2746"/>
      <c r="K422" s="2746"/>
      <c r="L422" s="2747"/>
      <c r="M422" s="2748"/>
      <c r="N422" s="2749"/>
      <c r="O422" s="2749"/>
      <c r="P422" s="2749"/>
      <c r="Q422" s="2749"/>
      <c r="R422" s="2749"/>
      <c r="S422" s="2749"/>
      <c r="T422" s="2749"/>
      <c r="U422" s="2749"/>
      <c r="V422" s="2749"/>
      <c r="W422" s="2749"/>
      <c r="X422" s="2749"/>
      <c r="Y422" s="2750"/>
      <c r="Z422" s="2751"/>
      <c r="AA422" s="2752"/>
      <c r="AB422" s="2752"/>
      <c r="AC422" s="2754"/>
      <c r="AD422" s="2745"/>
      <c r="AE422" s="2746"/>
      <c r="AF422" s="2746"/>
      <c r="AG422" s="2746"/>
      <c r="AH422" s="2747"/>
      <c r="AI422" s="2748"/>
      <c r="AJ422" s="2749"/>
      <c r="AK422" s="2749"/>
      <c r="AL422" s="2749"/>
      <c r="AM422" s="2749"/>
      <c r="AN422" s="2749"/>
      <c r="AO422" s="2749"/>
      <c r="AP422" s="2749"/>
      <c r="AQ422" s="2749"/>
      <c r="AR422" s="2749"/>
      <c r="AS422" s="2749"/>
      <c r="AT422" s="2749"/>
      <c r="AU422" s="2750"/>
      <c r="AV422" s="2751"/>
      <c r="AW422" s="2752"/>
      <c r="AX422" s="2752"/>
      <c r="AY422" s="2753"/>
    </row>
    <row r="423" spans="2:51" s="68" customFormat="1" ht="24.75" customHeight="1">
      <c r="B423" s="2817"/>
      <c r="C423" s="2818"/>
      <c r="D423" s="2818"/>
      <c r="E423" s="2818"/>
      <c r="F423" s="2818"/>
      <c r="G423" s="2819"/>
      <c r="H423" s="2745"/>
      <c r="I423" s="2746"/>
      <c r="J423" s="2746"/>
      <c r="K423" s="2746"/>
      <c r="L423" s="2747"/>
      <c r="M423" s="2748"/>
      <c r="N423" s="2749"/>
      <c r="O423" s="2749"/>
      <c r="P423" s="2749"/>
      <c r="Q423" s="2749"/>
      <c r="R423" s="2749"/>
      <c r="S423" s="2749"/>
      <c r="T423" s="2749"/>
      <c r="U423" s="2749"/>
      <c r="V423" s="2749"/>
      <c r="W423" s="2749"/>
      <c r="X423" s="2749"/>
      <c r="Y423" s="2750"/>
      <c r="Z423" s="2751"/>
      <c r="AA423" s="2752"/>
      <c r="AB423" s="2752"/>
      <c r="AC423" s="2754"/>
      <c r="AD423" s="2745"/>
      <c r="AE423" s="2746"/>
      <c r="AF423" s="2746"/>
      <c r="AG423" s="2746"/>
      <c r="AH423" s="2747"/>
      <c r="AI423" s="2748"/>
      <c r="AJ423" s="2749"/>
      <c r="AK423" s="2749"/>
      <c r="AL423" s="2749"/>
      <c r="AM423" s="2749"/>
      <c r="AN423" s="2749"/>
      <c r="AO423" s="2749"/>
      <c r="AP423" s="2749"/>
      <c r="AQ423" s="2749"/>
      <c r="AR423" s="2749"/>
      <c r="AS423" s="2749"/>
      <c r="AT423" s="2749"/>
      <c r="AU423" s="2750"/>
      <c r="AV423" s="2751"/>
      <c r="AW423" s="2752"/>
      <c r="AX423" s="2752"/>
      <c r="AY423" s="2753"/>
    </row>
    <row r="424" spans="2:51" s="68" customFormat="1" ht="24.75" customHeight="1">
      <c r="B424" s="2817"/>
      <c r="C424" s="2818"/>
      <c r="D424" s="2818"/>
      <c r="E424" s="2818"/>
      <c r="F424" s="2818"/>
      <c r="G424" s="2819"/>
      <c r="H424" s="2745"/>
      <c r="I424" s="2746"/>
      <c r="J424" s="2746"/>
      <c r="K424" s="2746"/>
      <c r="L424" s="2747"/>
      <c r="M424" s="2748"/>
      <c r="N424" s="2749"/>
      <c r="O424" s="2749"/>
      <c r="P424" s="2749"/>
      <c r="Q424" s="2749"/>
      <c r="R424" s="2749"/>
      <c r="S424" s="2749"/>
      <c r="T424" s="2749"/>
      <c r="U424" s="2749"/>
      <c r="V424" s="2749"/>
      <c r="W424" s="2749"/>
      <c r="X424" s="2749"/>
      <c r="Y424" s="2750"/>
      <c r="Z424" s="2751"/>
      <c r="AA424" s="2752"/>
      <c r="AB424" s="2752"/>
      <c r="AC424" s="2752"/>
      <c r="AD424" s="2745"/>
      <c r="AE424" s="2746"/>
      <c r="AF424" s="2746"/>
      <c r="AG424" s="2746"/>
      <c r="AH424" s="2747"/>
      <c r="AI424" s="2748"/>
      <c r="AJ424" s="2749"/>
      <c r="AK424" s="2749"/>
      <c r="AL424" s="2749"/>
      <c r="AM424" s="2749"/>
      <c r="AN424" s="2749"/>
      <c r="AO424" s="2749"/>
      <c r="AP424" s="2749"/>
      <c r="AQ424" s="2749"/>
      <c r="AR424" s="2749"/>
      <c r="AS424" s="2749"/>
      <c r="AT424" s="2749"/>
      <c r="AU424" s="2750"/>
      <c r="AV424" s="2751"/>
      <c r="AW424" s="2752"/>
      <c r="AX424" s="2752"/>
      <c r="AY424" s="2753"/>
    </row>
    <row r="425" spans="2:51" s="68" customFormat="1" ht="24.75" customHeight="1">
      <c r="B425" s="2817"/>
      <c r="C425" s="2818"/>
      <c r="D425" s="2818"/>
      <c r="E425" s="2818"/>
      <c r="F425" s="2818"/>
      <c r="G425" s="2819"/>
      <c r="H425" s="2745"/>
      <c r="I425" s="2746"/>
      <c r="J425" s="2746"/>
      <c r="K425" s="2746"/>
      <c r="L425" s="2747"/>
      <c r="M425" s="2748"/>
      <c r="N425" s="2749"/>
      <c r="O425" s="2749"/>
      <c r="P425" s="2749"/>
      <c r="Q425" s="2749"/>
      <c r="R425" s="2749"/>
      <c r="S425" s="2749"/>
      <c r="T425" s="2749"/>
      <c r="U425" s="2749"/>
      <c r="V425" s="2749"/>
      <c r="W425" s="2749"/>
      <c r="X425" s="2749"/>
      <c r="Y425" s="2750"/>
      <c r="Z425" s="2751"/>
      <c r="AA425" s="2752"/>
      <c r="AB425" s="2752"/>
      <c r="AC425" s="2752"/>
      <c r="AD425" s="2745"/>
      <c r="AE425" s="2746"/>
      <c r="AF425" s="2746"/>
      <c r="AG425" s="2746"/>
      <c r="AH425" s="2747"/>
      <c r="AI425" s="2748"/>
      <c r="AJ425" s="2749"/>
      <c r="AK425" s="2749"/>
      <c r="AL425" s="2749"/>
      <c r="AM425" s="2749"/>
      <c r="AN425" s="2749"/>
      <c r="AO425" s="2749"/>
      <c r="AP425" s="2749"/>
      <c r="AQ425" s="2749"/>
      <c r="AR425" s="2749"/>
      <c r="AS425" s="2749"/>
      <c r="AT425" s="2749"/>
      <c r="AU425" s="2750"/>
      <c r="AV425" s="2751"/>
      <c r="AW425" s="2752"/>
      <c r="AX425" s="2752"/>
      <c r="AY425" s="2753"/>
    </row>
    <row r="426" spans="2:51" s="68" customFormat="1" ht="24.75" customHeight="1">
      <c r="B426" s="2817"/>
      <c r="C426" s="2818"/>
      <c r="D426" s="2818"/>
      <c r="E426" s="2818"/>
      <c r="F426" s="2818"/>
      <c r="G426" s="2819"/>
      <c r="H426" s="2745"/>
      <c r="I426" s="2746"/>
      <c r="J426" s="2746"/>
      <c r="K426" s="2746"/>
      <c r="L426" s="2747"/>
      <c r="M426" s="2748"/>
      <c r="N426" s="2749"/>
      <c r="O426" s="2749"/>
      <c r="P426" s="2749"/>
      <c r="Q426" s="2749"/>
      <c r="R426" s="2749"/>
      <c r="S426" s="2749"/>
      <c r="T426" s="2749"/>
      <c r="U426" s="2749"/>
      <c r="V426" s="2749"/>
      <c r="W426" s="2749"/>
      <c r="X426" s="2749"/>
      <c r="Y426" s="2750"/>
      <c r="Z426" s="2751"/>
      <c r="AA426" s="2752"/>
      <c r="AB426" s="2752"/>
      <c r="AC426" s="2752"/>
      <c r="AD426" s="2745"/>
      <c r="AE426" s="2746"/>
      <c r="AF426" s="2746"/>
      <c r="AG426" s="2746"/>
      <c r="AH426" s="2747"/>
      <c r="AI426" s="2748"/>
      <c r="AJ426" s="2749"/>
      <c r="AK426" s="2749"/>
      <c r="AL426" s="2749"/>
      <c r="AM426" s="2749"/>
      <c r="AN426" s="2749"/>
      <c r="AO426" s="2749"/>
      <c r="AP426" s="2749"/>
      <c r="AQ426" s="2749"/>
      <c r="AR426" s="2749"/>
      <c r="AS426" s="2749"/>
      <c r="AT426" s="2749"/>
      <c r="AU426" s="2750"/>
      <c r="AV426" s="2751"/>
      <c r="AW426" s="2752"/>
      <c r="AX426" s="2752"/>
      <c r="AY426" s="2753"/>
    </row>
    <row r="427" spans="2:51" s="68" customFormat="1" ht="24.75" customHeight="1">
      <c r="B427" s="2817"/>
      <c r="C427" s="2818"/>
      <c r="D427" s="2818"/>
      <c r="E427" s="2818"/>
      <c r="F427" s="2818"/>
      <c r="G427" s="2819"/>
      <c r="H427" s="2736"/>
      <c r="I427" s="2737"/>
      <c r="J427" s="2737"/>
      <c r="K427" s="2737"/>
      <c r="L427" s="2738"/>
      <c r="M427" s="2739"/>
      <c r="N427" s="2740"/>
      <c r="O427" s="2740"/>
      <c r="P427" s="2740"/>
      <c r="Q427" s="2740"/>
      <c r="R427" s="2740"/>
      <c r="S427" s="2740"/>
      <c r="T427" s="2740"/>
      <c r="U427" s="2740"/>
      <c r="V427" s="2740"/>
      <c r="W427" s="2740"/>
      <c r="X427" s="2740"/>
      <c r="Y427" s="2741"/>
      <c r="Z427" s="2742"/>
      <c r="AA427" s="2743"/>
      <c r="AB427" s="2743"/>
      <c r="AC427" s="2743"/>
      <c r="AD427" s="2736"/>
      <c r="AE427" s="2737"/>
      <c r="AF427" s="2737"/>
      <c r="AG427" s="2737"/>
      <c r="AH427" s="2738"/>
      <c r="AI427" s="2739"/>
      <c r="AJ427" s="2740"/>
      <c r="AK427" s="2740"/>
      <c r="AL427" s="2740"/>
      <c r="AM427" s="2740"/>
      <c r="AN427" s="2740"/>
      <c r="AO427" s="2740"/>
      <c r="AP427" s="2740"/>
      <c r="AQ427" s="2740"/>
      <c r="AR427" s="2740"/>
      <c r="AS427" s="2740"/>
      <c r="AT427" s="2740"/>
      <c r="AU427" s="2741"/>
      <c r="AV427" s="2742"/>
      <c r="AW427" s="2743"/>
      <c r="AX427" s="2743"/>
      <c r="AY427" s="2744"/>
    </row>
    <row r="428" spans="2:51" s="68" customFormat="1" ht="24.75" customHeight="1" thickBot="1">
      <c r="B428" s="2820"/>
      <c r="C428" s="2821"/>
      <c r="D428" s="2821"/>
      <c r="E428" s="2821"/>
      <c r="F428" s="2821"/>
      <c r="G428" s="2822"/>
      <c r="H428" s="2727" t="s">
        <v>26</v>
      </c>
      <c r="I428" s="2728"/>
      <c r="J428" s="2728"/>
      <c r="K428" s="2728"/>
      <c r="L428" s="2728"/>
      <c r="M428" s="2729"/>
      <c r="N428" s="2730"/>
      <c r="O428" s="2730"/>
      <c r="P428" s="2730"/>
      <c r="Q428" s="2730"/>
      <c r="R428" s="2730"/>
      <c r="S428" s="2730"/>
      <c r="T428" s="2730"/>
      <c r="U428" s="2730"/>
      <c r="V428" s="2730"/>
      <c r="W428" s="2730"/>
      <c r="X428" s="2730"/>
      <c r="Y428" s="2731"/>
      <c r="Z428" s="2732">
        <f>SUM(Z420:AC427)</f>
        <v>0</v>
      </c>
      <c r="AA428" s="2733"/>
      <c r="AB428" s="2733"/>
      <c r="AC428" s="2734"/>
      <c r="AD428" s="2727" t="s">
        <v>26</v>
      </c>
      <c r="AE428" s="2728"/>
      <c r="AF428" s="2728"/>
      <c r="AG428" s="2728"/>
      <c r="AH428" s="2728"/>
      <c r="AI428" s="2729"/>
      <c r="AJ428" s="2730"/>
      <c r="AK428" s="2730"/>
      <c r="AL428" s="2730"/>
      <c r="AM428" s="2730"/>
      <c r="AN428" s="2730"/>
      <c r="AO428" s="2730"/>
      <c r="AP428" s="2730"/>
      <c r="AQ428" s="2730"/>
      <c r="AR428" s="2730"/>
      <c r="AS428" s="2730"/>
      <c r="AT428" s="2730"/>
      <c r="AU428" s="2731"/>
      <c r="AV428" s="2732">
        <f>SUM(AV420:AY427)</f>
        <v>0</v>
      </c>
      <c r="AW428" s="2733"/>
      <c r="AX428" s="2733"/>
      <c r="AY428" s="2735"/>
    </row>
    <row r="429" spans="2:51" s="68" customFormat="1"/>
    <row r="430" spans="2:51" s="68" customFormat="1" ht="23.25" customHeight="1">
      <c r="B430" s="73" t="s">
        <v>100</v>
      </c>
      <c r="C430" s="73"/>
      <c r="D430" s="73"/>
      <c r="E430" s="74"/>
      <c r="F430" s="74"/>
      <c r="G430" s="2726" t="s">
        <v>857</v>
      </c>
      <c r="H430" s="2726"/>
      <c r="I430" s="2726"/>
      <c r="J430" s="2726"/>
      <c r="K430" s="2726"/>
      <c r="L430" s="2726"/>
      <c r="M430" s="2726"/>
      <c r="N430" s="2726"/>
      <c r="O430" s="2726"/>
      <c r="P430" s="2726"/>
      <c r="Q430" s="2726"/>
      <c r="R430" s="2726"/>
      <c r="S430" s="2726"/>
      <c r="T430" s="2726"/>
      <c r="U430" s="2726"/>
      <c r="V430" s="2726"/>
      <c r="W430" s="2726"/>
      <c r="X430" s="2726"/>
      <c r="Y430" s="2726"/>
      <c r="Z430" s="2726"/>
      <c r="AA430" s="2726"/>
      <c r="AB430" s="2726"/>
      <c r="AC430" s="2726"/>
      <c r="AD430" s="2726"/>
      <c r="AE430" s="2726"/>
      <c r="AF430" s="2726"/>
      <c r="AG430" s="2726"/>
      <c r="AH430" s="2726"/>
      <c r="AI430" s="2726"/>
      <c r="AJ430" s="2726"/>
      <c r="AK430" s="2726"/>
      <c r="AL430" s="2726"/>
      <c r="AM430" s="2726"/>
      <c r="AN430" s="2726"/>
      <c r="AO430" s="2726"/>
      <c r="AP430" s="2726"/>
      <c r="AQ430" s="2726"/>
      <c r="AR430" s="2726"/>
      <c r="AS430" s="2726"/>
      <c r="AT430" s="2726"/>
      <c r="AU430" s="2726"/>
      <c r="AV430" s="2726"/>
      <c r="AW430" s="2726"/>
      <c r="AX430" s="2726"/>
      <c r="AY430" s="74"/>
    </row>
    <row r="431" spans="2:51" s="68" customFormat="1" ht="14.25">
      <c r="C431" s="75" t="s">
        <v>797</v>
      </c>
    </row>
    <row r="432" spans="2:51" s="68" customFormat="1">
      <c r="C432" s="68" t="s">
        <v>798</v>
      </c>
    </row>
    <row r="433" spans="2:50" s="68" customFormat="1" ht="34.5" customHeight="1">
      <c r="B433" s="2718"/>
      <c r="C433" s="2718"/>
      <c r="D433" s="2721" t="s">
        <v>799</v>
      </c>
      <c r="E433" s="2721"/>
      <c r="F433" s="2721"/>
      <c r="G433" s="2721"/>
      <c r="H433" s="2721"/>
      <c r="I433" s="2721"/>
      <c r="J433" s="2721"/>
      <c r="K433" s="2721"/>
      <c r="L433" s="2721"/>
      <c r="M433" s="2721"/>
      <c r="N433" s="2721" t="s">
        <v>800</v>
      </c>
      <c r="O433" s="2721"/>
      <c r="P433" s="2721"/>
      <c r="Q433" s="2721"/>
      <c r="R433" s="2721"/>
      <c r="S433" s="2721"/>
      <c r="T433" s="2721"/>
      <c r="U433" s="2721"/>
      <c r="V433" s="2721"/>
      <c r="W433" s="2721"/>
      <c r="X433" s="2721"/>
      <c r="Y433" s="2721"/>
      <c r="Z433" s="2721"/>
      <c r="AA433" s="2721"/>
      <c r="AB433" s="2721"/>
      <c r="AC433" s="2721"/>
      <c r="AD433" s="2721"/>
      <c r="AE433" s="2721"/>
      <c r="AF433" s="2721"/>
      <c r="AG433" s="2721"/>
      <c r="AH433" s="2721"/>
      <c r="AI433" s="2721"/>
      <c r="AJ433" s="2721"/>
      <c r="AK433" s="2721"/>
      <c r="AL433" s="2722" t="s">
        <v>801</v>
      </c>
      <c r="AM433" s="2721"/>
      <c r="AN433" s="2721"/>
      <c r="AO433" s="2721"/>
      <c r="AP433" s="2721"/>
      <c r="AQ433" s="2721"/>
      <c r="AR433" s="2721" t="s">
        <v>27</v>
      </c>
      <c r="AS433" s="2721"/>
      <c r="AT433" s="2721"/>
      <c r="AU433" s="2721"/>
      <c r="AV433" s="2721" t="s">
        <v>28</v>
      </c>
      <c r="AW433" s="2721"/>
      <c r="AX433" s="2721"/>
    </row>
    <row r="434" spans="2:50" s="68" customFormat="1" ht="24" customHeight="1">
      <c r="B434" s="2718">
        <v>1</v>
      </c>
      <c r="C434" s="2718">
        <v>1</v>
      </c>
      <c r="D434" s="2719" t="s">
        <v>865</v>
      </c>
      <c r="E434" s="2719"/>
      <c r="F434" s="2719"/>
      <c r="G434" s="2719"/>
      <c r="H434" s="2719"/>
      <c r="I434" s="2719"/>
      <c r="J434" s="2719"/>
      <c r="K434" s="2719"/>
      <c r="L434" s="2719"/>
      <c r="M434" s="2719"/>
      <c r="N434" s="2719" t="s">
        <v>866</v>
      </c>
      <c r="O434" s="2719"/>
      <c r="P434" s="2719"/>
      <c r="Q434" s="2719"/>
      <c r="R434" s="2719"/>
      <c r="S434" s="2719"/>
      <c r="T434" s="2719"/>
      <c r="U434" s="2719"/>
      <c r="V434" s="2719"/>
      <c r="W434" s="2719"/>
      <c r="X434" s="2719"/>
      <c r="Y434" s="2719"/>
      <c r="Z434" s="2719"/>
      <c r="AA434" s="2719"/>
      <c r="AB434" s="2719"/>
      <c r="AC434" s="2719"/>
      <c r="AD434" s="2719"/>
      <c r="AE434" s="2719"/>
      <c r="AF434" s="2719"/>
      <c r="AG434" s="2719"/>
      <c r="AH434" s="2719"/>
      <c r="AI434" s="2719"/>
      <c r="AJ434" s="2719"/>
      <c r="AK434" s="2719"/>
      <c r="AL434" s="2720">
        <v>106</v>
      </c>
      <c r="AM434" s="2719"/>
      <c r="AN434" s="2719"/>
      <c r="AO434" s="2719"/>
      <c r="AP434" s="2719"/>
      <c r="AQ434" s="2719"/>
      <c r="AR434" s="2719">
        <v>1</v>
      </c>
      <c r="AS434" s="2719"/>
      <c r="AT434" s="2719"/>
      <c r="AU434" s="2719"/>
      <c r="AV434" s="2723" t="s">
        <v>867</v>
      </c>
      <c r="AW434" s="2724"/>
      <c r="AX434" s="2725"/>
    </row>
    <row r="435" spans="2:50" s="68" customFormat="1" ht="24" customHeight="1">
      <c r="B435" s="2718">
        <v>2</v>
      </c>
      <c r="C435" s="2718">
        <v>1</v>
      </c>
      <c r="D435" s="2719" t="s">
        <v>868</v>
      </c>
      <c r="E435" s="2719"/>
      <c r="F435" s="2719"/>
      <c r="G435" s="2719"/>
      <c r="H435" s="2719"/>
      <c r="I435" s="2719"/>
      <c r="J435" s="2719"/>
      <c r="K435" s="2719"/>
      <c r="L435" s="2719"/>
      <c r="M435" s="2719"/>
      <c r="N435" s="2719" t="s">
        <v>869</v>
      </c>
      <c r="O435" s="2719"/>
      <c r="P435" s="2719"/>
      <c r="Q435" s="2719"/>
      <c r="R435" s="2719"/>
      <c r="S435" s="2719"/>
      <c r="T435" s="2719"/>
      <c r="U435" s="2719"/>
      <c r="V435" s="2719"/>
      <c r="W435" s="2719"/>
      <c r="X435" s="2719"/>
      <c r="Y435" s="2719"/>
      <c r="Z435" s="2719"/>
      <c r="AA435" s="2719"/>
      <c r="AB435" s="2719"/>
      <c r="AC435" s="2719"/>
      <c r="AD435" s="2719"/>
      <c r="AE435" s="2719"/>
      <c r="AF435" s="2719"/>
      <c r="AG435" s="2719"/>
      <c r="AH435" s="2719"/>
      <c r="AI435" s="2719"/>
      <c r="AJ435" s="2719"/>
      <c r="AK435" s="2719"/>
      <c r="AL435" s="2720">
        <v>4</v>
      </c>
      <c r="AM435" s="2719"/>
      <c r="AN435" s="2719"/>
      <c r="AO435" s="2719"/>
      <c r="AP435" s="2719"/>
      <c r="AQ435" s="2719"/>
      <c r="AR435" s="2719"/>
      <c r="AS435" s="2719"/>
      <c r="AT435" s="2719"/>
      <c r="AU435" s="2719"/>
      <c r="AV435" s="2719"/>
      <c r="AW435" s="2719"/>
      <c r="AX435" s="2719"/>
    </row>
    <row r="436" spans="2:50" s="68" customFormat="1" ht="24" customHeight="1">
      <c r="B436" s="2718">
        <v>3</v>
      </c>
      <c r="C436" s="2718">
        <v>1</v>
      </c>
      <c r="D436" s="2719" t="s">
        <v>870</v>
      </c>
      <c r="E436" s="2719"/>
      <c r="F436" s="2719"/>
      <c r="G436" s="2719"/>
      <c r="H436" s="2719"/>
      <c r="I436" s="2719"/>
      <c r="J436" s="2719"/>
      <c r="K436" s="2719"/>
      <c r="L436" s="2719"/>
      <c r="M436" s="2719"/>
      <c r="N436" s="2719" t="s">
        <v>869</v>
      </c>
      <c r="O436" s="2719"/>
      <c r="P436" s="2719"/>
      <c r="Q436" s="2719"/>
      <c r="R436" s="2719"/>
      <c r="S436" s="2719"/>
      <c r="T436" s="2719"/>
      <c r="U436" s="2719"/>
      <c r="V436" s="2719"/>
      <c r="W436" s="2719"/>
      <c r="X436" s="2719"/>
      <c r="Y436" s="2719"/>
      <c r="Z436" s="2719"/>
      <c r="AA436" s="2719"/>
      <c r="AB436" s="2719"/>
      <c r="AC436" s="2719"/>
      <c r="AD436" s="2719"/>
      <c r="AE436" s="2719"/>
      <c r="AF436" s="2719"/>
      <c r="AG436" s="2719"/>
      <c r="AH436" s="2719"/>
      <c r="AI436" s="2719"/>
      <c r="AJ436" s="2719"/>
      <c r="AK436" s="2719"/>
      <c r="AL436" s="2720">
        <v>3</v>
      </c>
      <c r="AM436" s="2719"/>
      <c r="AN436" s="2719"/>
      <c r="AO436" s="2719"/>
      <c r="AP436" s="2719"/>
      <c r="AQ436" s="2719"/>
      <c r="AR436" s="2719"/>
      <c r="AS436" s="2719"/>
      <c r="AT436" s="2719"/>
      <c r="AU436" s="2719"/>
      <c r="AV436" s="2719"/>
      <c r="AW436" s="2719"/>
      <c r="AX436" s="2719"/>
    </row>
    <row r="437" spans="2:50" s="68" customFormat="1" ht="24" customHeight="1">
      <c r="B437" s="2718">
        <v>4</v>
      </c>
      <c r="C437" s="2718">
        <v>1</v>
      </c>
      <c r="D437" s="2719" t="s">
        <v>871</v>
      </c>
      <c r="E437" s="2719"/>
      <c r="F437" s="2719"/>
      <c r="G437" s="2719"/>
      <c r="H437" s="2719"/>
      <c r="I437" s="2719"/>
      <c r="J437" s="2719"/>
      <c r="K437" s="2719"/>
      <c r="L437" s="2719"/>
      <c r="M437" s="2719"/>
      <c r="N437" s="2719" t="s">
        <v>872</v>
      </c>
      <c r="O437" s="2719"/>
      <c r="P437" s="2719"/>
      <c r="Q437" s="2719"/>
      <c r="R437" s="2719"/>
      <c r="S437" s="2719"/>
      <c r="T437" s="2719"/>
      <c r="U437" s="2719"/>
      <c r="V437" s="2719"/>
      <c r="W437" s="2719"/>
      <c r="X437" s="2719"/>
      <c r="Y437" s="2719"/>
      <c r="Z437" s="2719"/>
      <c r="AA437" s="2719"/>
      <c r="AB437" s="2719"/>
      <c r="AC437" s="2719"/>
      <c r="AD437" s="2719"/>
      <c r="AE437" s="2719"/>
      <c r="AF437" s="2719"/>
      <c r="AG437" s="2719"/>
      <c r="AH437" s="2719"/>
      <c r="AI437" s="2719"/>
      <c r="AJ437" s="2719"/>
      <c r="AK437" s="2719"/>
      <c r="AL437" s="2720">
        <v>2</v>
      </c>
      <c r="AM437" s="2719"/>
      <c r="AN437" s="2719"/>
      <c r="AO437" s="2719"/>
      <c r="AP437" s="2719"/>
      <c r="AQ437" s="2719"/>
      <c r="AR437" s="2719"/>
      <c r="AS437" s="2719"/>
      <c r="AT437" s="2719"/>
      <c r="AU437" s="2719"/>
      <c r="AV437" s="2719"/>
      <c r="AW437" s="2719"/>
      <c r="AX437" s="2719"/>
    </row>
    <row r="438" spans="2:50" s="68" customFormat="1" ht="24" customHeight="1">
      <c r="B438" s="2718">
        <v>5</v>
      </c>
      <c r="C438" s="2718">
        <v>1</v>
      </c>
      <c r="D438" s="2719" t="s">
        <v>873</v>
      </c>
      <c r="E438" s="2719"/>
      <c r="F438" s="2719"/>
      <c r="G438" s="2719"/>
      <c r="H438" s="2719"/>
      <c r="I438" s="2719"/>
      <c r="J438" s="2719"/>
      <c r="K438" s="2719"/>
      <c r="L438" s="2719"/>
      <c r="M438" s="2719"/>
      <c r="N438" s="2719" t="s">
        <v>869</v>
      </c>
      <c r="O438" s="2719"/>
      <c r="P438" s="2719"/>
      <c r="Q438" s="2719"/>
      <c r="R438" s="2719"/>
      <c r="S438" s="2719"/>
      <c r="T438" s="2719"/>
      <c r="U438" s="2719"/>
      <c r="V438" s="2719"/>
      <c r="W438" s="2719"/>
      <c r="X438" s="2719"/>
      <c r="Y438" s="2719"/>
      <c r="Z438" s="2719"/>
      <c r="AA438" s="2719"/>
      <c r="AB438" s="2719"/>
      <c r="AC438" s="2719"/>
      <c r="AD438" s="2719"/>
      <c r="AE438" s="2719"/>
      <c r="AF438" s="2719"/>
      <c r="AG438" s="2719"/>
      <c r="AH438" s="2719"/>
      <c r="AI438" s="2719"/>
      <c r="AJ438" s="2719"/>
      <c r="AK438" s="2719"/>
      <c r="AL438" s="2720">
        <v>1</v>
      </c>
      <c r="AM438" s="2719"/>
      <c r="AN438" s="2719"/>
      <c r="AO438" s="2719"/>
      <c r="AP438" s="2719"/>
      <c r="AQ438" s="2719"/>
      <c r="AR438" s="2719"/>
      <c r="AS438" s="2719"/>
      <c r="AT438" s="2719"/>
      <c r="AU438" s="2719"/>
      <c r="AV438" s="2719"/>
      <c r="AW438" s="2719"/>
      <c r="AX438" s="2719"/>
    </row>
    <row r="439" spans="2:50" s="68" customFormat="1" ht="24" customHeight="1">
      <c r="B439" s="2718">
        <v>6</v>
      </c>
      <c r="C439" s="2718">
        <v>1</v>
      </c>
      <c r="D439" s="2719" t="s">
        <v>874</v>
      </c>
      <c r="E439" s="2719"/>
      <c r="F439" s="2719"/>
      <c r="G439" s="2719"/>
      <c r="H439" s="2719"/>
      <c r="I439" s="2719"/>
      <c r="J439" s="2719"/>
      <c r="K439" s="2719"/>
      <c r="L439" s="2719"/>
      <c r="M439" s="2719"/>
      <c r="N439" s="2719" t="s">
        <v>875</v>
      </c>
      <c r="O439" s="2719"/>
      <c r="P439" s="2719"/>
      <c r="Q439" s="2719"/>
      <c r="R439" s="2719"/>
      <c r="S439" s="2719"/>
      <c r="T439" s="2719"/>
      <c r="U439" s="2719"/>
      <c r="V439" s="2719"/>
      <c r="W439" s="2719"/>
      <c r="X439" s="2719"/>
      <c r="Y439" s="2719"/>
      <c r="Z439" s="2719"/>
      <c r="AA439" s="2719"/>
      <c r="AB439" s="2719"/>
      <c r="AC439" s="2719"/>
      <c r="AD439" s="2719"/>
      <c r="AE439" s="2719"/>
      <c r="AF439" s="2719"/>
      <c r="AG439" s="2719"/>
      <c r="AH439" s="2719"/>
      <c r="AI439" s="2719"/>
      <c r="AJ439" s="2719"/>
      <c r="AK439" s="2719"/>
      <c r="AL439" s="2720">
        <v>0.8</v>
      </c>
      <c r="AM439" s="2719"/>
      <c r="AN439" s="2719"/>
      <c r="AO439" s="2719"/>
      <c r="AP439" s="2719"/>
      <c r="AQ439" s="2719"/>
      <c r="AR439" s="2719"/>
      <c r="AS439" s="2719"/>
      <c r="AT439" s="2719"/>
      <c r="AU439" s="2719"/>
      <c r="AV439" s="2719"/>
      <c r="AW439" s="2719"/>
      <c r="AX439" s="2719"/>
    </row>
    <row r="440" spans="2:50" s="68" customFormat="1" ht="24" customHeight="1">
      <c r="B440" s="2718">
        <v>7</v>
      </c>
      <c r="C440" s="2718">
        <v>1</v>
      </c>
      <c r="D440" s="2719" t="s">
        <v>876</v>
      </c>
      <c r="E440" s="2719"/>
      <c r="F440" s="2719"/>
      <c r="G440" s="2719"/>
      <c r="H440" s="2719"/>
      <c r="I440" s="2719"/>
      <c r="J440" s="2719"/>
      <c r="K440" s="2719"/>
      <c r="L440" s="2719"/>
      <c r="M440" s="2719"/>
      <c r="N440" s="2719" t="s">
        <v>869</v>
      </c>
      <c r="O440" s="2719"/>
      <c r="P440" s="2719"/>
      <c r="Q440" s="2719"/>
      <c r="R440" s="2719"/>
      <c r="S440" s="2719"/>
      <c r="T440" s="2719"/>
      <c r="U440" s="2719"/>
      <c r="V440" s="2719"/>
      <c r="W440" s="2719"/>
      <c r="X440" s="2719"/>
      <c r="Y440" s="2719"/>
      <c r="Z440" s="2719"/>
      <c r="AA440" s="2719"/>
      <c r="AB440" s="2719"/>
      <c r="AC440" s="2719"/>
      <c r="AD440" s="2719"/>
      <c r="AE440" s="2719"/>
      <c r="AF440" s="2719"/>
      <c r="AG440" s="2719"/>
      <c r="AH440" s="2719"/>
      <c r="AI440" s="2719"/>
      <c r="AJ440" s="2719"/>
      <c r="AK440" s="2719"/>
      <c r="AL440" s="2720">
        <v>0.7</v>
      </c>
      <c r="AM440" s="2719"/>
      <c r="AN440" s="2719"/>
      <c r="AO440" s="2719"/>
      <c r="AP440" s="2719"/>
      <c r="AQ440" s="2719"/>
      <c r="AR440" s="2719"/>
      <c r="AS440" s="2719"/>
      <c r="AT440" s="2719"/>
      <c r="AU440" s="2719"/>
      <c r="AV440" s="2719"/>
      <c r="AW440" s="2719"/>
      <c r="AX440" s="2719"/>
    </row>
    <row r="441" spans="2:50" s="68" customFormat="1" ht="24" customHeight="1">
      <c r="B441" s="2718">
        <v>8</v>
      </c>
      <c r="C441" s="2718">
        <v>1</v>
      </c>
      <c r="D441" s="2719" t="s">
        <v>877</v>
      </c>
      <c r="E441" s="2719"/>
      <c r="F441" s="2719"/>
      <c r="G441" s="2719"/>
      <c r="H441" s="2719"/>
      <c r="I441" s="2719"/>
      <c r="J441" s="2719"/>
      <c r="K441" s="2719"/>
      <c r="L441" s="2719"/>
      <c r="M441" s="2719"/>
      <c r="N441" s="2719" t="s">
        <v>869</v>
      </c>
      <c r="O441" s="2719"/>
      <c r="P441" s="2719"/>
      <c r="Q441" s="2719"/>
      <c r="R441" s="2719"/>
      <c r="S441" s="2719"/>
      <c r="T441" s="2719"/>
      <c r="U441" s="2719"/>
      <c r="V441" s="2719"/>
      <c r="W441" s="2719"/>
      <c r="X441" s="2719"/>
      <c r="Y441" s="2719"/>
      <c r="Z441" s="2719"/>
      <c r="AA441" s="2719"/>
      <c r="AB441" s="2719"/>
      <c r="AC441" s="2719"/>
      <c r="AD441" s="2719"/>
      <c r="AE441" s="2719"/>
      <c r="AF441" s="2719"/>
      <c r="AG441" s="2719"/>
      <c r="AH441" s="2719"/>
      <c r="AI441" s="2719"/>
      <c r="AJ441" s="2719"/>
      <c r="AK441" s="2719"/>
      <c r="AL441" s="2720">
        <v>0.6</v>
      </c>
      <c r="AM441" s="2719"/>
      <c r="AN441" s="2719"/>
      <c r="AO441" s="2719"/>
      <c r="AP441" s="2719"/>
      <c r="AQ441" s="2719"/>
      <c r="AR441" s="2719"/>
      <c r="AS441" s="2719"/>
      <c r="AT441" s="2719"/>
      <c r="AU441" s="2719"/>
      <c r="AV441" s="2719"/>
      <c r="AW441" s="2719"/>
      <c r="AX441" s="2719"/>
    </row>
    <row r="442" spans="2:50" s="68" customFormat="1" ht="24" customHeight="1">
      <c r="B442" s="2718">
        <v>9</v>
      </c>
      <c r="C442" s="2718">
        <v>1</v>
      </c>
      <c r="D442" s="2723" t="s">
        <v>878</v>
      </c>
      <c r="E442" s="2724"/>
      <c r="F442" s="2724"/>
      <c r="G442" s="2724"/>
      <c r="H442" s="2724"/>
      <c r="I442" s="2724"/>
      <c r="J442" s="2724"/>
      <c r="K442" s="2724"/>
      <c r="L442" s="2724"/>
      <c r="M442" s="2725"/>
      <c r="N442" s="2719" t="s">
        <v>879</v>
      </c>
      <c r="O442" s="2719"/>
      <c r="P442" s="2719"/>
      <c r="Q442" s="2719"/>
      <c r="R442" s="2719"/>
      <c r="S442" s="2719"/>
      <c r="T442" s="2719"/>
      <c r="U442" s="2719"/>
      <c r="V442" s="2719"/>
      <c r="W442" s="2719"/>
      <c r="X442" s="2719"/>
      <c r="Y442" s="2719"/>
      <c r="Z442" s="2719"/>
      <c r="AA442" s="2719"/>
      <c r="AB442" s="2719"/>
      <c r="AC442" s="2719"/>
      <c r="AD442" s="2719"/>
      <c r="AE442" s="2719"/>
      <c r="AF442" s="2719"/>
      <c r="AG442" s="2719"/>
      <c r="AH442" s="2719"/>
      <c r="AI442" s="2719"/>
      <c r="AJ442" s="2719"/>
      <c r="AK442" s="2719"/>
      <c r="AL442" s="2720">
        <v>0.6</v>
      </c>
      <c r="AM442" s="2719"/>
      <c r="AN442" s="2719"/>
      <c r="AO442" s="2719"/>
      <c r="AP442" s="2719"/>
      <c r="AQ442" s="2719"/>
      <c r="AR442" s="2719"/>
      <c r="AS442" s="2719"/>
      <c r="AT442" s="2719"/>
      <c r="AU442" s="2719"/>
      <c r="AV442" s="2719"/>
      <c r="AW442" s="2719"/>
      <c r="AX442" s="2719"/>
    </row>
    <row r="443" spans="2:50" s="68" customFormat="1" ht="24" customHeight="1">
      <c r="B443" s="2718">
        <v>10</v>
      </c>
      <c r="C443" s="2718">
        <v>1</v>
      </c>
      <c r="D443" s="2719"/>
      <c r="E443" s="2719"/>
      <c r="F443" s="2719"/>
      <c r="G443" s="2719"/>
      <c r="H443" s="2719"/>
      <c r="I443" s="2719"/>
      <c r="J443" s="2719"/>
      <c r="K443" s="2719"/>
      <c r="L443" s="2719"/>
      <c r="M443" s="2719"/>
      <c r="N443" s="2719"/>
      <c r="O443" s="2719"/>
      <c r="P443" s="2719"/>
      <c r="Q443" s="2719"/>
      <c r="R443" s="2719"/>
      <c r="S443" s="2719"/>
      <c r="T443" s="2719"/>
      <c r="U443" s="2719"/>
      <c r="V443" s="2719"/>
      <c r="W443" s="2719"/>
      <c r="X443" s="2719"/>
      <c r="Y443" s="2719"/>
      <c r="Z443" s="2719"/>
      <c r="AA443" s="2719"/>
      <c r="AB443" s="2719"/>
      <c r="AC443" s="2719"/>
      <c r="AD443" s="2719"/>
      <c r="AE443" s="2719"/>
      <c r="AF443" s="2719"/>
      <c r="AG443" s="2719"/>
      <c r="AH443" s="2719"/>
      <c r="AI443" s="2719"/>
      <c r="AJ443" s="2719"/>
      <c r="AK443" s="2719"/>
      <c r="AL443" s="2720"/>
      <c r="AM443" s="2719"/>
      <c r="AN443" s="2719"/>
      <c r="AO443" s="2719"/>
      <c r="AP443" s="2719"/>
      <c r="AQ443" s="2719"/>
      <c r="AR443" s="2719"/>
      <c r="AS443" s="2719"/>
      <c r="AT443" s="2719"/>
      <c r="AU443" s="2719"/>
      <c r="AV443" s="2719"/>
      <c r="AW443" s="2719"/>
      <c r="AX443" s="2719"/>
    </row>
    <row r="444" spans="2:50" s="68" customFormat="1"/>
    <row r="445" spans="2:50" s="68" customFormat="1">
      <c r="C445" s="68" t="s">
        <v>810</v>
      </c>
    </row>
    <row r="446" spans="2:50" s="68" customFormat="1" ht="34.5" customHeight="1">
      <c r="B446" s="2718"/>
      <c r="C446" s="2718"/>
      <c r="D446" s="2721" t="s">
        <v>799</v>
      </c>
      <c r="E446" s="2721"/>
      <c r="F446" s="2721"/>
      <c r="G446" s="2721"/>
      <c r="H446" s="2721"/>
      <c r="I446" s="2721"/>
      <c r="J446" s="2721"/>
      <c r="K446" s="2721"/>
      <c r="L446" s="2721"/>
      <c r="M446" s="2721"/>
      <c r="N446" s="2721" t="s">
        <v>800</v>
      </c>
      <c r="O446" s="2721"/>
      <c r="P446" s="2721"/>
      <c r="Q446" s="2721"/>
      <c r="R446" s="2721"/>
      <c r="S446" s="2721"/>
      <c r="T446" s="2721"/>
      <c r="U446" s="2721"/>
      <c r="V446" s="2721"/>
      <c r="W446" s="2721"/>
      <c r="X446" s="2721"/>
      <c r="Y446" s="2721"/>
      <c r="Z446" s="2721"/>
      <c r="AA446" s="2721"/>
      <c r="AB446" s="2721"/>
      <c r="AC446" s="2721"/>
      <c r="AD446" s="2721"/>
      <c r="AE446" s="2721"/>
      <c r="AF446" s="2721"/>
      <c r="AG446" s="2721"/>
      <c r="AH446" s="2721"/>
      <c r="AI446" s="2721"/>
      <c r="AJ446" s="2721"/>
      <c r="AK446" s="2721"/>
      <c r="AL446" s="2722" t="s">
        <v>801</v>
      </c>
      <c r="AM446" s="2721"/>
      <c r="AN446" s="2721"/>
      <c r="AO446" s="2721"/>
      <c r="AP446" s="2721"/>
      <c r="AQ446" s="2721"/>
      <c r="AR446" s="2721" t="s">
        <v>27</v>
      </c>
      <c r="AS446" s="2721"/>
      <c r="AT446" s="2721"/>
      <c r="AU446" s="2721"/>
      <c r="AV446" s="2721" t="s">
        <v>28</v>
      </c>
      <c r="AW446" s="2721"/>
      <c r="AX446" s="2721"/>
    </row>
    <row r="447" spans="2:50" s="68" customFormat="1" ht="24" customHeight="1">
      <c r="B447" s="2718">
        <v>1</v>
      </c>
      <c r="C447" s="2718">
        <v>1</v>
      </c>
      <c r="D447" s="2719" t="s">
        <v>250</v>
      </c>
      <c r="E447" s="2719"/>
      <c r="F447" s="2719"/>
      <c r="G447" s="2719"/>
      <c r="H447" s="2719"/>
      <c r="I447" s="2719"/>
      <c r="J447" s="2719"/>
      <c r="K447" s="2719"/>
      <c r="L447" s="2719"/>
      <c r="M447" s="2719"/>
      <c r="N447" s="2719" t="s">
        <v>880</v>
      </c>
      <c r="O447" s="2719"/>
      <c r="P447" s="2719"/>
      <c r="Q447" s="2719"/>
      <c r="R447" s="2719"/>
      <c r="S447" s="2719"/>
      <c r="T447" s="2719"/>
      <c r="U447" s="2719"/>
      <c r="V447" s="2719"/>
      <c r="W447" s="2719"/>
      <c r="X447" s="2719"/>
      <c r="Y447" s="2719"/>
      <c r="Z447" s="2719"/>
      <c r="AA447" s="2719"/>
      <c r="AB447" s="2719"/>
      <c r="AC447" s="2719"/>
      <c r="AD447" s="2719"/>
      <c r="AE447" s="2719"/>
      <c r="AF447" s="2719"/>
      <c r="AG447" s="2719"/>
      <c r="AH447" s="2719"/>
      <c r="AI447" s="2719"/>
      <c r="AJ447" s="2719"/>
      <c r="AK447" s="2719"/>
      <c r="AL447" s="2720">
        <v>2</v>
      </c>
      <c r="AM447" s="2719"/>
      <c r="AN447" s="2719"/>
      <c r="AO447" s="2719"/>
      <c r="AP447" s="2719"/>
      <c r="AQ447" s="2719"/>
      <c r="AR447" s="2719">
        <v>1</v>
      </c>
      <c r="AS447" s="2719"/>
      <c r="AT447" s="2719"/>
      <c r="AU447" s="2719"/>
      <c r="AV447" s="2719" t="s">
        <v>881</v>
      </c>
      <c r="AW447" s="2719"/>
      <c r="AX447" s="2719"/>
    </row>
    <row r="448" spans="2:50" s="68" customFormat="1" ht="24" customHeight="1">
      <c r="B448" s="2718">
        <v>2</v>
      </c>
      <c r="C448" s="2718">
        <v>1</v>
      </c>
      <c r="D448" s="2719"/>
      <c r="E448" s="2719"/>
      <c r="F448" s="2719"/>
      <c r="G448" s="2719"/>
      <c r="H448" s="2719"/>
      <c r="I448" s="2719"/>
      <c r="J448" s="2719"/>
      <c r="K448" s="2719"/>
      <c r="L448" s="2719"/>
      <c r="M448" s="2719"/>
      <c r="N448" s="2719"/>
      <c r="O448" s="2719"/>
      <c r="P448" s="2719"/>
      <c r="Q448" s="2719"/>
      <c r="R448" s="2719"/>
      <c r="S448" s="2719"/>
      <c r="T448" s="2719"/>
      <c r="U448" s="2719"/>
      <c r="V448" s="2719"/>
      <c r="W448" s="2719"/>
      <c r="X448" s="2719"/>
      <c r="Y448" s="2719"/>
      <c r="Z448" s="2719"/>
      <c r="AA448" s="2719"/>
      <c r="AB448" s="2719"/>
      <c r="AC448" s="2719"/>
      <c r="AD448" s="2719"/>
      <c r="AE448" s="2719"/>
      <c r="AF448" s="2719"/>
      <c r="AG448" s="2719"/>
      <c r="AH448" s="2719"/>
      <c r="AI448" s="2719"/>
      <c r="AJ448" s="2719"/>
      <c r="AK448" s="2719"/>
      <c r="AL448" s="2720"/>
      <c r="AM448" s="2719"/>
      <c r="AN448" s="2719"/>
      <c r="AO448" s="2719"/>
      <c r="AP448" s="2719"/>
      <c r="AQ448" s="2719"/>
      <c r="AR448" s="2719"/>
      <c r="AS448" s="2719"/>
      <c r="AT448" s="2719"/>
      <c r="AU448" s="2719"/>
      <c r="AV448" s="2719"/>
      <c r="AW448" s="2719"/>
      <c r="AX448" s="2719"/>
    </row>
    <row r="449" spans="2:51" s="68" customFormat="1" ht="24" customHeight="1">
      <c r="B449" s="2718">
        <v>3</v>
      </c>
      <c r="C449" s="2718">
        <v>1</v>
      </c>
      <c r="D449" s="2719"/>
      <c r="E449" s="2719"/>
      <c r="F449" s="2719"/>
      <c r="G449" s="2719"/>
      <c r="H449" s="2719"/>
      <c r="I449" s="2719"/>
      <c r="J449" s="2719"/>
      <c r="K449" s="2719"/>
      <c r="L449" s="2719"/>
      <c r="M449" s="2719"/>
      <c r="N449" s="2719"/>
      <c r="O449" s="2719"/>
      <c r="P449" s="2719"/>
      <c r="Q449" s="2719"/>
      <c r="R449" s="2719"/>
      <c r="S449" s="2719"/>
      <c r="T449" s="2719"/>
      <c r="U449" s="2719"/>
      <c r="V449" s="2719"/>
      <c r="W449" s="2719"/>
      <c r="X449" s="2719"/>
      <c r="Y449" s="2719"/>
      <c r="Z449" s="2719"/>
      <c r="AA449" s="2719"/>
      <c r="AB449" s="2719"/>
      <c r="AC449" s="2719"/>
      <c r="AD449" s="2719"/>
      <c r="AE449" s="2719"/>
      <c r="AF449" s="2719"/>
      <c r="AG449" s="2719"/>
      <c r="AH449" s="2719"/>
      <c r="AI449" s="2719"/>
      <c r="AJ449" s="2719"/>
      <c r="AK449" s="2719"/>
      <c r="AL449" s="2720"/>
      <c r="AM449" s="2719"/>
      <c r="AN449" s="2719"/>
      <c r="AO449" s="2719"/>
      <c r="AP449" s="2719"/>
      <c r="AQ449" s="2719"/>
      <c r="AR449" s="2719"/>
      <c r="AS449" s="2719"/>
      <c r="AT449" s="2719"/>
      <c r="AU449" s="2719"/>
      <c r="AV449" s="2719"/>
      <c r="AW449" s="2719"/>
      <c r="AX449" s="2719"/>
    </row>
    <row r="450" spans="2:51" s="68" customFormat="1" ht="24" customHeight="1">
      <c r="B450" s="2718">
        <v>4</v>
      </c>
      <c r="C450" s="2718">
        <v>1</v>
      </c>
      <c r="D450" s="2719"/>
      <c r="E450" s="2719"/>
      <c r="F450" s="2719"/>
      <c r="G450" s="2719"/>
      <c r="H450" s="2719"/>
      <c r="I450" s="2719"/>
      <c r="J450" s="2719"/>
      <c r="K450" s="2719"/>
      <c r="L450" s="2719"/>
      <c r="M450" s="2719"/>
      <c r="N450" s="2719"/>
      <c r="O450" s="2719"/>
      <c r="P450" s="2719"/>
      <c r="Q450" s="2719"/>
      <c r="R450" s="2719"/>
      <c r="S450" s="2719"/>
      <c r="T450" s="2719"/>
      <c r="U450" s="2719"/>
      <c r="V450" s="2719"/>
      <c r="W450" s="2719"/>
      <c r="X450" s="2719"/>
      <c r="Y450" s="2719"/>
      <c r="Z450" s="2719"/>
      <c r="AA450" s="2719"/>
      <c r="AB450" s="2719"/>
      <c r="AC450" s="2719"/>
      <c r="AD450" s="2719"/>
      <c r="AE450" s="2719"/>
      <c r="AF450" s="2719"/>
      <c r="AG450" s="2719"/>
      <c r="AH450" s="2719"/>
      <c r="AI450" s="2719"/>
      <c r="AJ450" s="2719"/>
      <c r="AK450" s="2719"/>
      <c r="AL450" s="2720"/>
      <c r="AM450" s="2719"/>
      <c r="AN450" s="2719"/>
      <c r="AO450" s="2719"/>
      <c r="AP450" s="2719"/>
      <c r="AQ450" s="2719"/>
      <c r="AR450" s="2719"/>
      <c r="AS450" s="2719"/>
      <c r="AT450" s="2719"/>
      <c r="AU450" s="2719"/>
      <c r="AV450" s="2719"/>
      <c r="AW450" s="2719"/>
      <c r="AX450" s="2719"/>
    </row>
    <row r="451" spans="2:51" s="68" customFormat="1" ht="24" customHeight="1">
      <c r="B451" s="2718">
        <v>5</v>
      </c>
      <c r="C451" s="2718">
        <v>1</v>
      </c>
      <c r="D451" s="2719"/>
      <c r="E451" s="2719"/>
      <c r="F451" s="2719"/>
      <c r="G451" s="2719"/>
      <c r="H451" s="2719"/>
      <c r="I451" s="2719"/>
      <c r="J451" s="2719"/>
      <c r="K451" s="2719"/>
      <c r="L451" s="2719"/>
      <c r="M451" s="2719"/>
      <c r="N451" s="2719"/>
      <c r="O451" s="2719"/>
      <c r="P451" s="2719"/>
      <c r="Q451" s="2719"/>
      <c r="R451" s="2719"/>
      <c r="S451" s="2719"/>
      <c r="T451" s="2719"/>
      <c r="U451" s="2719"/>
      <c r="V451" s="2719"/>
      <c r="W451" s="2719"/>
      <c r="X451" s="2719"/>
      <c r="Y451" s="2719"/>
      <c r="Z451" s="2719"/>
      <c r="AA451" s="2719"/>
      <c r="AB451" s="2719"/>
      <c r="AC451" s="2719"/>
      <c r="AD451" s="2719"/>
      <c r="AE451" s="2719"/>
      <c r="AF451" s="2719"/>
      <c r="AG451" s="2719"/>
      <c r="AH451" s="2719"/>
      <c r="AI451" s="2719"/>
      <c r="AJ451" s="2719"/>
      <c r="AK451" s="2719"/>
      <c r="AL451" s="2720"/>
      <c r="AM451" s="2719"/>
      <c r="AN451" s="2719"/>
      <c r="AO451" s="2719"/>
      <c r="AP451" s="2719"/>
      <c r="AQ451" s="2719"/>
      <c r="AR451" s="2719"/>
      <c r="AS451" s="2719"/>
      <c r="AT451" s="2719"/>
      <c r="AU451" s="2719"/>
      <c r="AV451" s="2719"/>
      <c r="AW451" s="2719"/>
      <c r="AX451" s="2719"/>
    </row>
    <row r="452" spans="2:51" s="68" customFormat="1" ht="24" customHeight="1">
      <c r="B452" s="2718">
        <v>6</v>
      </c>
      <c r="C452" s="2718">
        <v>1</v>
      </c>
      <c r="D452" s="2719"/>
      <c r="E452" s="2719"/>
      <c r="F452" s="2719"/>
      <c r="G452" s="2719"/>
      <c r="H452" s="2719"/>
      <c r="I452" s="2719"/>
      <c r="J452" s="2719"/>
      <c r="K452" s="2719"/>
      <c r="L452" s="2719"/>
      <c r="M452" s="2719"/>
      <c r="N452" s="2719"/>
      <c r="O452" s="2719"/>
      <c r="P452" s="2719"/>
      <c r="Q452" s="2719"/>
      <c r="R452" s="2719"/>
      <c r="S452" s="2719"/>
      <c r="T452" s="2719"/>
      <c r="U452" s="2719"/>
      <c r="V452" s="2719"/>
      <c r="W452" s="2719"/>
      <c r="X452" s="2719"/>
      <c r="Y452" s="2719"/>
      <c r="Z452" s="2719"/>
      <c r="AA452" s="2719"/>
      <c r="AB452" s="2719"/>
      <c r="AC452" s="2719"/>
      <c r="AD452" s="2719"/>
      <c r="AE452" s="2719"/>
      <c r="AF452" s="2719"/>
      <c r="AG452" s="2719"/>
      <c r="AH452" s="2719"/>
      <c r="AI452" s="2719"/>
      <c r="AJ452" s="2719"/>
      <c r="AK452" s="2719"/>
      <c r="AL452" s="2720"/>
      <c r="AM452" s="2719"/>
      <c r="AN452" s="2719"/>
      <c r="AO452" s="2719"/>
      <c r="AP452" s="2719"/>
      <c r="AQ452" s="2719"/>
      <c r="AR452" s="2719"/>
      <c r="AS452" s="2719"/>
      <c r="AT452" s="2719"/>
      <c r="AU452" s="2719"/>
      <c r="AV452" s="2719"/>
      <c r="AW452" s="2719"/>
      <c r="AX452" s="2719"/>
    </row>
    <row r="453" spans="2:51" s="68" customFormat="1" ht="24" customHeight="1">
      <c r="B453" s="2718">
        <v>7</v>
      </c>
      <c r="C453" s="2718">
        <v>1</v>
      </c>
      <c r="D453" s="2719"/>
      <c r="E453" s="2719"/>
      <c r="F453" s="2719"/>
      <c r="G453" s="2719"/>
      <c r="H453" s="2719"/>
      <c r="I453" s="2719"/>
      <c r="J453" s="2719"/>
      <c r="K453" s="2719"/>
      <c r="L453" s="2719"/>
      <c r="M453" s="2719"/>
      <c r="N453" s="2719"/>
      <c r="O453" s="2719"/>
      <c r="P453" s="2719"/>
      <c r="Q453" s="2719"/>
      <c r="R453" s="2719"/>
      <c r="S453" s="2719"/>
      <c r="T453" s="2719"/>
      <c r="U453" s="2719"/>
      <c r="V453" s="2719"/>
      <c r="W453" s="2719"/>
      <c r="X453" s="2719"/>
      <c r="Y453" s="2719"/>
      <c r="Z453" s="2719"/>
      <c r="AA453" s="2719"/>
      <c r="AB453" s="2719"/>
      <c r="AC453" s="2719"/>
      <c r="AD453" s="2719"/>
      <c r="AE453" s="2719"/>
      <c r="AF453" s="2719"/>
      <c r="AG453" s="2719"/>
      <c r="AH453" s="2719"/>
      <c r="AI453" s="2719"/>
      <c r="AJ453" s="2719"/>
      <c r="AK453" s="2719"/>
      <c r="AL453" s="2720"/>
      <c r="AM453" s="2719"/>
      <c r="AN453" s="2719"/>
      <c r="AO453" s="2719"/>
      <c r="AP453" s="2719"/>
      <c r="AQ453" s="2719"/>
      <c r="AR453" s="2719"/>
      <c r="AS453" s="2719"/>
      <c r="AT453" s="2719"/>
      <c r="AU453" s="2719"/>
      <c r="AV453" s="2719"/>
      <c r="AW453" s="2719"/>
      <c r="AX453" s="2719"/>
    </row>
    <row r="454" spans="2:51" s="68" customFormat="1" ht="24" customHeight="1">
      <c r="B454" s="2718">
        <v>8</v>
      </c>
      <c r="C454" s="2718">
        <v>1</v>
      </c>
      <c r="D454" s="2719"/>
      <c r="E454" s="2719"/>
      <c r="F454" s="2719"/>
      <c r="G454" s="2719"/>
      <c r="H454" s="2719"/>
      <c r="I454" s="2719"/>
      <c r="J454" s="2719"/>
      <c r="K454" s="2719"/>
      <c r="L454" s="2719"/>
      <c r="M454" s="2719"/>
      <c r="N454" s="2719"/>
      <c r="O454" s="2719"/>
      <c r="P454" s="2719"/>
      <c r="Q454" s="2719"/>
      <c r="R454" s="2719"/>
      <c r="S454" s="2719"/>
      <c r="T454" s="2719"/>
      <c r="U454" s="2719"/>
      <c r="V454" s="2719"/>
      <c r="W454" s="2719"/>
      <c r="X454" s="2719"/>
      <c r="Y454" s="2719"/>
      <c r="Z454" s="2719"/>
      <c r="AA454" s="2719"/>
      <c r="AB454" s="2719"/>
      <c r="AC454" s="2719"/>
      <c r="AD454" s="2719"/>
      <c r="AE454" s="2719"/>
      <c r="AF454" s="2719"/>
      <c r="AG454" s="2719"/>
      <c r="AH454" s="2719"/>
      <c r="AI454" s="2719"/>
      <c r="AJ454" s="2719"/>
      <c r="AK454" s="2719"/>
      <c r="AL454" s="2720"/>
      <c r="AM454" s="2719"/>
      <c r="AN454" s="2719"/>
      <c r="AO454" s="2719"/>
      <c r="AP454" s="2719"/>
      <c r="AQ454" s="2719"/>
      <c r="AR454" s="2719"/>
      <c r="AS454" s="2719"/>
      <c r="AT454" s="2719"/>
      <c r="AU454" s="2719"/>
      <c r="AV454" s="2719"/>
      <c r="AW454" s="2719"/>
      <c r="AX454" s="2719"/>
    </row>
    <row r="455" spans="2:51" s="68" customFormat="1" ht="24" customHeight="1">
      <c r="B455" s="2718">
        <v>9</v>
      </c>
      <c r="C455" s="2718">
        <v>1</v>
      </c>
      <c r="D455" s="2719"/>
      <c r="E455" s="2719"/>
      <c r="F455" s="2719"/>
      <c r="G455" s="2719"/>
      <c r="H455" s="2719"/>
      <c r="I455" s="2719"/>
      <c r="J455" s="2719"/>
      <c r="K455" s="2719"/>
      <c r="L455" s="2719"/>
      <c r="M455" s="2719"/>
      <c r="N455" s="2719"/>
      <c r="O455" s="2719"/>
      <c r="P455" s="2719"/>
      <c r="Q455" s="2719"/>
      <c r="R455" s="2719"/>
      <c r="S455" s="2719"/>
      <c r="T455" s="2719"/>
      <c r="U455" s="2719"/>
      <c r="V455" s="2719"/>
      <c r="W455" s="2719"/>
      <c r="X455" s="2719"/>
      <c r="Y455" s="2719"/>
      <c r="Z455" s="2719"/>
      <c r="AA455" s="2719"/>
      <c r="AB455" s="2719"/>
      <c r="AC455" s="2719"/>
      <c r="AD455" s="2719"/>
      <c r="AE455" s="2719"/>
      <c r="AF455" s="2719"/>
      <c r="AG455" s="2719"/>
      <c r="AH455" s="2719"/>
      <c r="AI455" s="2719"/>
      <c r="AJ455" s="2719"/>
      <c r="AK455" s="2719"/>
      <c r="AL455" s="2720"/>
      <c r="AM455" s="2719"/>
      <c r="AN455" s="2719"/>
      <c r="AO455" s="2719"/>
      <c r="AP455" s="2719"/>
      <c r="AQ455" s="2719"/>
      <c r="AR455" s="2719"/>
      <c r="AS455" s="2719"/>
      <c r="AT455" s="2719"/>
      <c r="AU455" s="2719"/>
      <c r="AV455" s="2719"/>
      <c r="AW455" s="2719"/>
      <c r="AX455" s="2719"/>
    </row>
    <row r="456" spans="2:51" s="68" customFormat="1" ht="24" customHeight="1">
      <c r="B456" s="2718">
        <v>10</v>
      </c>
      <c r="C456" s="2718">
        <v>1</v>
      </c>
      <c r="D456" s="2719"/>
      <c r="E456" s="2719"/>
      <c r="F456" s="2719"/>
      <c r="G456" s="2719"/>
      <c r="H456" s="2719"/>
      <c r="I456" s="2719"/>
      <c r="J456" s="2719"/>
      <c r="K456" s="2719"/>
      <c r="L456" s="2719"/>
      <c r="M456" s="2719"/>
      <c r="N456" s="2719"/>
      <c r="O456" s="2719"/>
      <c r="P456" s="2719"/>
      <c r="Q456" s="2719"/>
      <c r="R456" s="2719"/>
      <c r="S456" s="2719"/>
      <c r="T456" s="2719"/>
      <c r="U456" s="2719"/>
      <c r="V456" s="2719"/>
      <c r="W456" s="2719"/>
      <c r="X456" s="2719"/>
      <c r="Y456" s="2719"/>
      <c r="Z456" s="2719"/>
      <c r="AA456" s="2719"/>
      <c r="AB456" s="2719"/>
      <c r="AC456" s="2719"/>
      <c r="AD456" s="2719"/>
      <c r="AE456" s="2719"/>
      <c r="AF456" s="2719"/>
      <c r="AG456" s="2719"/>
      <c r="AH456" s="2719"/>
      <c r="AI456" s="2719"/>
      <c r="AJ456" s="2719"/>
      <c r="AK456" s="2719"/>
      <c r="AL456" s="2720"/>
      <c r="AM456" s="2719"/>
      <c r="AN456" s="2719"/>
      <c r="AO456" s="2719"/>
      <c r="AP456" s="2719"/>
      <c r="AQ456" s="2719"/>
      <c r="AR456" s="2719"/>
      <c r="AS456" s="2719"/>
      <c r="AT456" s="2719"/>
      <c r="AU456" s="2719"/>
      <c r="AV456" s="2719"/>
      <c r="AW456" s="2719"/>
      <c r="AX456" s="2719"/>
    </row>
    <row r="457" spans="2:51" s="68" customFormat="1" ht="24" customHeight="1">
      <c r="B457" s="76"/>
      <c r="C457" s="76"/>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c r="AB457" s="77"/>
      <c r="AC457" s="77"/>
      <c r="AD457" s="77"/>
      <c r="AE457" s="77"/>
      <c r="AF457" s="77"/>
      <c r="AG457" s="77"/>
      <c r="AH457" s="77"/>
      <c r="AI457" s="77"/>
      <c r="AJ457" s="77"/>
      <c r="AK457" s="77"/>
      <c r="AL457" s="78"/>
      <c r="AM457" s="77"/>
      <c r="AN457" s="77"/>
      <c r="AO457" s="77"/>
      <c r="AP457" s="77"/>
      <c r="AQ457" s="77"/>
      <c r="AR457" s="77"/>
      <c r="AS457" s="77"/>
      <c r="AT457" s="77"/>
      <c r="AU457" s="77"/>
      <c r="AV457" s="77"/>
      <c r="AW457" s="77"/>
      <c r="AX457" s="77"/>
    </row>
    <row r="458" spans="2:51" s="79" customFormat="1" ht="21.75" customHeight="1" thickBot="1">
      <c r="AK458" s="2210"/>
      <c r="AL458" s="2210"/>
      <c r="AM458" s="2210"/>
      <c r="AN458" s="2210"/>
      <c r="AO458" s="2210"/>
      <c r="AP458" s="2210"/>
      <c r="AQ458" s="2210"/>
      <c r="AR458" s="2211" t="s">
        <v>112</v>
      </c>
      <c r="AS458" s="2211"/>
      <c r="AT458" s="2211"/>
      <c r="AU458" s="2211"/>
      <c r="AV458" s="2211"/>
      <c r="AW458" s="2211"/>
      <c r="AX458" s="2211"/>
      <c r="AY458" s="2211"/>
    </row>
    <row r="459" spans="2:51" s="79" customFormat="1" ht="21" customHeight="1">
      <c r="B459" s="2212" t="s">
        <v>113</v>
      </c>
      <c r="C459" s="2213"/>
      <c r="D459" s="2213"/>
      <c r="E459" s="2213"/>
      <c r="F459" s="2213"/>
      <c r="G459" s="2213"/>
      <c r="H459" s="2214" t="s">
        <v>882</v>
      </c>
      <c r="I459" s="2215"/>
      <c r="J459" s="2215"/>
      <c r="K459" s="2215"/>
      <c r="L459" s="2215"/>
      <c r="M459" s="2215"/>
      <c r="N459" s="2215"/>
      <c r="O459" s="2215"/>
      <c r="P459" s="2215"/>
      <c r="Q459" s="2215"/>
      <c r="R459" s="2215"/>
      <c r="S459" s="2215"/>
      <c r="T459" s="2215"/>
      <c r="U459" s="2215"/>
      <c r="V459" s="2215"/>
      <c r="W459" s="2215"/>
      <c r="X459" s="2215"/>
      <c r="Y459" s="2215"/>
      <c r="Z459" s="2216" t="s">
        <v>812</v>
      </c>
      <c r="AA459" s="2217"/>
      <c r="AB459" s="2217"/>
      <c r="AC459" s="2217"/>
      <c r="AD459" s="2217"/>
      <c r="AE459" s="2218"/>
      <c r="AF459" s="2219" t="s">
        <v>101</v>
      </c>
      <c r="AG459" s="2220"/>
      <c r="AH459" s="2220"/>
      <c r="AI459" s="2220"/>
      <c r="AJ459" s="2220"/>
      <c r="AK459" s="2220"/>
      <c r="AL459" s="2220"/>
      <c r="AM459" s="2220"/>
      <c r="AN459" s="2220"/>
      <c r="AO459" s="2220"/>
      <c r="AP459" s="2220"/>
      <c r="AQ459" s="2221"/>
      <c r="AR459" s="2222" t="s">
        <v>1</v>
      </c>
      <c r="AS459" s="2219"/>
      <c r="AT459" s="2219"/>
      <c r="AU459" s="2219"/>
      <c r="AV459" s="2219"/>
      <c r="AW459" s="2219"/>
      <c r="AX459" s="2219"/>
      <c r="AY459" s="2223"/>
    </row>
    <row r="460" spans="2:51" s="79" customFormat="1" ht="28.15" customHeight="1">
      <c r="B460" s="2190" t="s">
        <v>59</v>
      </c>
      <c r="C460" s="2191"/>
      <c r="D460" s="2191"/>
      <c r="E460" s="2191"/>
      <c r="F460" s="2191"/>
      <c r="G460" s="2192"/>
      <c r="H460" s="2193" t="s">
        <v>883</v>
      </c>
      <c r="I460" s="2194"/>
      <c r="J460" s="2194"/>
      <c r="K460" s="2194"/>
      <c r="L460" s="2194"/>
      <c r="M460" s="2194"/>
      <c r="N460" s="2194"/>
      <c r="O460" s="2194"/>
      <c r="P460" s="2194"/>
      <c r="Q460" s="2194"/>
      <c r="R460" s="2194"/>
      <c r="S460" s="2194"/>
      <c r="T460" s="2194"/>
      <c r="U460" s="2194"/>
      <c r="V460" s="2194"/>
      <c r="W460" s="2195"/>
      <c r="X460" s="2195"/>
      <c r="Y460" s="2195"/>
      <c r="Z460" s="2196" t="s">
        <v>2</v>
      </c>
      <c r="AA460" s="2197"/>
      <c r="AB460" s="2197"/>
      <c r="AC460" s="2197"/>
      <c r="AD460" s="2197"/>
      <c r="AE460" s="2198"/>
      <c r="AF460" s="2197" t="s">
        <v>813</v>
      </c>
      <c r="AG460" s="2197"/>
      <c r="AH460" s="2197"/>
      <c r="AI460" s="2197"/>
      <c r="AJ460" s="2197"/>
      <c r="AK460" s="2197"/>
      <c r="AL460" s="2197"/>
      <c r="AM460" s="2197"/>
      <c r="AN460" s="2197"/>
      <c r="AO460" s="2197"/>
      <c r="AP460" s="2197"/>
      <c r="AQ460" s="2198"/>
      <c r="AR460" s="2199" t="s">
        <v>814</v>
      </c>
      <c r="AS460" s="2200"/>
      <c r="AT460" s="2200"/>
      <c r="AU460" s="2200"/>
      <c r="AV460" s="2200"/>
      <c r="AW460" s="2200"/>
      <c r="AX460" s="2200"/>
      <c r="AY460" s="2201"/>
    </row>
    <row r="461" spans="2:51" s="79" customFormat="1" ht="30.75" customHeight="1">
      <c r="B461" s="2202" t="s">
        <v>3</v>
      </c>
      <c r="C461" s="2203"/>
      <c r="D461" s="2203"/>
      <c r="E461" s="2203"/>
      <c r="F461" s="2203"/>
      <c r="G461" s="2203"/>
      <c r="H461" s="2204" t="s">
        <v>103</v>
      </c>
      <c r="I461" s="2195"/>
      <c r="J461" s="2195"/>
      <c r="K461" s="2195"/>
      <c r="L461" s="2195"/>
      <c r="M461" s="2195"/>
      <c r="N461" s="2195"/>
      <c r="O461" s="2195"/>
      <c r="P461" s="2195"/>
      <c r="Q461" s="2195"/>
      <c r="R461" s="2195"/>
      <c r="S461" s="2195"/>
      <c r="T461" s="2195"/>
      <c r="U461" s="2195"/>
      <c r="V461" s="2195"/>
      <c r="W461" s="2195"/>
      <c r="X461" s="2195"/>
      <c r="Y461" s="2195"/>
      <c r="Z461" s="2205" t="s">
        <v>76</v>
      </c>
      <c r="AA461" s="2206"/>
      <c r="AB461" s="2206"/>
      <c r="AC461" s="2206"/>
      <c r="AD461" s="2206"/>
      <c r="AE461" s="2207"/>
      <c r="AF461" s="2208" t="s">
        <v>108</v>
      </c>
      <c r="AG461" s="2208"/>
      <c r="AH461" s="2208"/>
      <c r="AI461" s="2208"/>
      <c r="AJ461" s="2208"/>
      <c r="AK461" s="2208"/>
      <c r="AL461" s="2208"/>
      <c r="AM461" s="2208"/>
      <c r="AN461" s="2208"/>
      <c r="AO461" s="2208"/>
      <c r="AP461" s="2208"/>
      <c r="AQ461" s="2208"/>
      <c r="AR461" s="2059"/>
      <c r="AS461" s="2059"/>
      <c r="AT461" s="2059"/>
      <c r="AU461" s="2059"/>
      <c r="AV461" s="2059"/>
      <c r="AW461" s="2059"/>
      <c r="AX461" s="2059"/>
      <c r="AY461" s="2209"/>
    </row>
    <row r="462" spans="2:51" s="79" customFormat="1" ht="18" customHeight="1">
      <c r="B462" s="2166" t="s">
        <v>37</v>
      </c>
      <c r="C462" s="2167"/>
      <c r="D462" s="2167"/>
      <c r="E462" s="2167"/>
      <c r="F462" s="2167"/>
      <c r="G462" s="2167"/>
      <c r="H462" s="2170" t="s">
        <v>884</v>
      </c>
      <c r="I462" s="2171"/>
      <c r="J462" s="2171"/>
      <c r="K462" s="2171"/>
      <c r="L462" s="2171"/>
      <c r="M462" s="2171"/>
      <c r="N462" s="2171"/>
      <c r="O462" s="2171"/>
      <c r="P462" s="2171"/>
      <c r="Q462" s="2171"/>
      <c r="R462" s="2171"/>
      <c r="S462" s="2171"/>
      <c r="T462" s="2171"/>
      <c r="U462" s="2171"/>
      <c r="V462" s="2171"/>
      <c r="W462" s="2172"/>
      <c r="X462" s="2172"/>
      <c r="Y462" s="2172"/>
      <c r="Z462" s="2176" t="s">
        <v>815</v>
      </c>
      <c r="AA462" s="2059"/>
      <c r="AB462" s="2059"/>
      <c r="AC462" s="2059"/>
      <c r="AD462" s="2059"/>
      <c r="AE462" s="2177"/>
      <c r="AF462" s="2399" t="s">
        <v>885</v>
      </c>
      <c r="AG462" s="2180"/>
      <c r="AH462" s="2180"/>
      <c r="AI462" s="2180"/>
      <c r="AJ462" s="2180"/>
      <c r="AK462" s="2180"/>
      <c r="AL462" s="2180"/>
      <c r="AM462" s="2180"/>
      <c r="AN462" s="2180"/>
      <c r="AO462" s="2180"/>
      <c r="AP462" s="2180"/>
      <c r="AQ462" s="2180"/>
      <c r="AR462" s="2180"/>
      <c r="AS462" s="2180"/>
      <c r="AT462" s="2180"/>
      <c r="AU462" s="2180"/>
      <c r="AV462" s="2180"/>
      <c r="AW462" s="2180"/>
      <c r="AX462" s="2180"/>
      <c r="AY462" s="2181"/>
    </row>
    <row r="463" spans="2:51" s="79" customFormat="1" ht="24" customHeight="1">
      <c r="B463" s="2168"/>
      <c r="C463" s="2169"/>
      <c r="D463" s="2169"/>
      <c r="E463" s="2169"/>
      <c r="F463" s="2169"/>
      <c r="G463" s="2169"/>
      <c r="H463" s="2173"/>
      <c r="I463" s="2174"/>
      <c r="J463" s="2174"/>
      <c r="K463" s="2174"/>
      <c r="L463" s="2174"/>
      <c r="M463" s="2174"/>
      <c r="N463" s="2174"/>
      <c r="O463" s="2174"/>
      <c r="P463" s="2174"/>
      <c r="Q463" s="2174"/>
      <c r="R463" s="2174"/>
      <c r="S463" s="2174"/>
      <c r="T463" s="2174"/>
      <c r="U463" s="2174"/>
      <c r="V463" s="2174"/>
      <c r="W463" s="2175"/>
      <c r="X463" s="2175"/>
      <c r="Y463" s="2175"/>
      <c r="Z463" s="2178"/>
      <c r="AA463" s="2059"/>
      <c r="AB463" s="2059"/>
      <c r="AC463" s="2059"/>
      <c r="AD463" s="2059"/>
      <c r="AE463" s="2177"/>
      <c r="AF463" s="2182"/>
      <c r="AG463" s="2182"/>
      <c r="AH463" s="2182"/>
      <c r="AI463" s="2182"/>
      <c r="AJ463" s="2182"/>
      <c r="AK463" s="2182"/>
      <c r="AL463" s="2182"/>
      <c r="AM463" s="2182"/>
      <c r="AN463" s="2182"/>
      <c r="AO463" s="2182"/>
      <c r="AP463" s="2182"/>
      <c r="AQ463" s="2182"/>
      <c r="AR463" s="2182"/>
      <c r="AS463" s="2182"/>
      <c r="AT463" s="2182"/>
      <c r="AU463" s="2182"/>
      <c r="AV463" s="2182"/>
      <c r="AW463" s="2182"/>
      <c r="AX463" s="2182"/>
      <c r="AY463" s="2183"/>
    </row>
    <row r="464" spans="2:51" s="79" customFormat="1" ht="29.25" customHeight="1">
      <c r="B464" s="2184" t="s">
        <v>4</v>
      </c>
      <c r="C464" s="2185"/>
      <c r="D464" s="2185"/>
      <c r="E464" s="2185"/>
      <c r="F464" s="2185"/>
      <c r="G464" s="2186"/>
      <c r="H464" s="2187" t="s">
        <v>133</v>
      </c>
      <c r="I464" s="2188"/>
      <c r="J464" s="2188"/>
      <c r="K464" s="2188"/>
      <c r="L464" s="2188"/>
      <c r="M464" s="2188"/>
      <c r="N464" s="2188"/>
      <c r="O464" s="2188"/>
      <c r="P464" s="2188"/>
      <c r="Q464" s="2188"/>
      <c r="R464" s="2188"/>
      <c r="S464" s="2188"/>
      <c r="T464" s="2188"/>
      <c r="U464" s="2188"/>
      <c r="V464" s="2188"/>
      <c r="W464" s="2188"/>
      <c r="X464" s="2188"/>
      <c r="Y464" s="2188"/>
      <c r="Z464" s="2188"/>
      <c r="AA464" s="2188"/>
      <c r="AB464" s="2188"/>
      <c r="AC464" s="2188"/>
      <c r="AD464" s="2188"/>
      <c r="AE464" s="2188"/>
      <c r="AF464" s="2188"/>
      <c r="AG464" s="2188"/>
      <c r="AH464" s="2188"/>
      <c r="AI464" s="2188"/>
      <c r="AJ464" s="2188"/>
      <c r="AK464" s="2188"/>
      <c r="AL464" s="2188"/>
      <c r="AM464" s="2188"/>
      <c r="AN464" s="2188"/>
      <c r="AO464" s="2188"/>
      <c r="AP464" s="2188"/>
      <c r="AQ464" s="2188"/>
      <c r="AR464" s="2188"/>
      <c r="AS464" s="2188"/>
      <c r="AT464" s="2188"/>
      <c r="AU464" s="2188"/>
      <c r="AV464" s="2188"/>
      <c r="AW464" s="2188"/>
      <c r="AX464" s="2188"/>
      <c r="AY464" s="2189"/>
    </row>
    <row r="465" spans="2:51" s="79" customFormat="1" ht="21" customHeight="1">
      <c r="B465" s="2152" t="s">
        <v>39</v>
      </c>
      <c r="C465" s="2153"/>
      <c r="D465" s="2153"/>
      <c r="E465" s="2153"/>
      <c r="F465" s="2153"/>
      <c r="G465" s="2154"/>
      <c r="H465" s="2158"/>
      <c r="I465" s="2159"/>
      <c r="J465" s="2159"/>
      <c r="K465" s="2159"/>
      <c r="L465" s="2159"/>
      <c r="M465" s="2159"/>
      <c r="N465" s="2159"/>
      <c r="O465" s="2159"/>
      <c r="P465" s="2159"/>
      <c r="Q465" s="2160" t="s">
        <v>86</v>
      </c>
      <c r="R465" s="2161"/>
      <c r="S465" s="2161"/>
      <c r="T465" s="2161"/>
      <c r="U465" s="2161"/>
      <c r="V465" s="2161"/>
      <c r="W465" s="2162"/>
      <c r="X465" s="2160" t="s">
        <v>87</v>
      </c>
      <c r="Y465" s="2161"/>
      <c r="Z465" s="2161"/>
      <c r="AA465" s="2161"/>
      <c r="AB465" s="2161"/>
      <c r="AC465" s="2161"/>
      <c r="AD465" s="2162"/>
      <c r="AE465" s="2160" t="s">
        <v>88</v>
      </c>
      <c r="AF465" s="2161"/>
      <c r="AG465" s="2161"/>
      <c r="AH465" s="2161"/>
      <c r="AI465" s="2161"/>
      <c r="AJ465" s="2161"/>
      <c r="AK465" s="2162"/>
      <c r="AL465" s="2160" t="s">
        <v>90</v>
      </c>
      <c r="AM465" s="2161"/>
      <c r="AN465" s="2161"/>
      <c r="AO465" s="2161"/>
      <c r="AP465" s="2161"/>
      <c r="AQ465" s="2161"/>
      <c r="AR465" s="2162"/>
      <c r="AS465" s="2160" t="s">
        <v>91</v>
      </c>
      <c r="AT465" s="2161"/>
      <c r="AU465" s="2161"/>
      <c r="AV465" s="2161"/>
      <c r="AW465" s="2161"/>
      <c r="AX465" s="2161"/>
      <c r="AY465" s="2233"/>
    </row>
    <row r="466" spans="2:51" s="79" customFormat="1" ht="21" customHeight="1">
      <c r="B466" s="2088"/>
      <c r="C466" s="2089"/>
      <c r="D466" s="2089"/>
      <c r="E466" s="2089"/>
      <c r="F466" s="2089"/>
      <c r="G466" s="2090"/>
      <c r="H466" s="2234" t="s">
        <v>5</v>
      </c>
      <c r="I466" s="2235"/>
      <c r="J466" s="2074" t="s">
        <v>6</v>
      </c>
      <c r="K466" s="2075"/>
      <c r="L466" s="2075"/>
      <c r="M466" s="2075"/>
      <c r="N466" s="2075"/>
      <c r="O466" s="2075"/>
      <c r="P466" s="2076"/>
      <c r="Q466" s="2251">
        <v>54</v>
      </c>
      <c r="R466" s="2251"/>
      <c r="S466" s="2251"/>
      <c r="T466" s="2251"/>
      <c r="U466" s="2251"/>
      <c r="V466" s="2251"/>
      <c r="W466" s="2251"/>
      <c r="X466" s="2251">
        <v>38</v>
      </c>
      <c r="Y466" s="2251"/>
      <c r="Z466" s="2251"/>
      <c r="AA466" s="2251"/>
      <c r="AB466" s="2251"/>
      <c r="AC466" s="2251"/>
      <c r="AD466" s="2251"/>
      <c r="AE466" s="2251">
        <v>8</v>
      </c>
      <c r="AF466" s="2251"/>
      <c r="AG466" s="2251"/>
      <c r="AH466" s="2251"/>
      <c r="AI466" s="2251"/>
      <c r="AJ466" s="2251"/>
      <c r="AK466" s="2251"/>
      <c r="AL466" s="2251">
        <v>11</v>
      </c>
      <c r="AM466" s="2251"/>
      <c r="AN466" s="2251"/>
      <c r="AO466" s="2251"/>
      <c r="AP466" s="2251"/>
      <c r="AQ466" s="2251"/>
      <c r="AR466" s="2251"/>
      <c r="AS466" s="2251">
        <v>7</v>
      </c>
      <c r="AT466" s="2251"/>
      <c r="AU466" s="2251"/>
      <c r="AV466" s="2251"/>
      <c r="AW466" s="2251"/>
      <c r="AX466" s="2251"/>
      <c r="AY466" s="2252"/>
    </row>
    <row r="467" spans="2:51" s="79" customFormat="1" ht="21" customHeight="1">
      <c r="B467" s="2088"/>
      <c r="C467" s="2089"/>
      <c r="D467" s="2089"/>
      <c r="E467" s="2089"/>
      <c r="F467" s="2089"/>
      <c r="G467" s="2090"/>
      <c r="H467" s="2236"/>
      <c r="I467" s="2237"/>
      <c r="J467" s="2080" t="s">
        <v>7</v>
      </c>
      <c r="K467" s="2081"/>
      <c r="L467" s="2081"/>
      <c r="M467" s="2081"/>
      <c r="N467" s="2081"/>
      <c r="O467" s="2081"/>
      <c r="P467" s="2082"/>
      <c r="Q467" s="2332" t="s">
        <v>816</v>
      </c>
      <c r="R467" s="2333"/>
      <c r="S467" s="2333"/>
      <c r="T467" s="2333"/>
      <c r="U467" s="2333"/>
      <c r="V467" s="2333"/>
      <c r="W467" s="2333"/>
      <c r="X467" s="2332" t="s">
        <v>816</v>
      </c>
      <c r="Y467" s="2333"/>
      <c r="Z467" s="2333"/>
      <c r="AA467" s="2333"/>
      <c r="AB467" s="2333"/>
      <c r="AC467" s="2333"/>
      <c r="AD467" s="2333"/>
      <c r="AE467" s="2332" t="s">
        <v>816</v>
      </c>
      <c r="AF467" s="2333"/>
      <c r="AG467" s="2333"/>
      <c r="AH467" s="2333"/>
      <c r="AI467" s="2333"/>
      <c r="AJ467" s="2333"/>
      <c r="AK467" s="2333"/>
      <c r="AL467" s="2332" t="s">
        <v>816</v>
      </c>
      <c r="AM467" s="2333"/>
      <c r="AN467" s="2333"/>
      <c r="AO467" s="2333"/>
      <c r="AP467" s="2333"/>
      <c r="AQ467" s="2333"/>
      <c r="AR467" s="2333"/>
      <c r="AS467" s="2277"/>
      <c r="AT467" s="2277"/>
      <c r="AU467" s="2277"/>
      <c r="AV467" s="2277"/>
      <c r="AW467" s="2277"/>
      <c r="AX467" s="2277"/>
      <c r="AY467" s="2278"/>
    </row>
    <row r="468" spans="2:51" s="79" customFormat="1" ht="24.75" customHeight="1">
      <c r="B468" s="2088"/>
      <c r="C468" s="2089"/>
      <c r="D468" s="2089"/>
      <c r="E468" s="2089"/>
      <c r="F468" s="2089"/>
      <c r="G468" s="2090"/>
      <c r="H468" s="2236"/>
      <c r="I468" s="2237"/>
      <c r="J468" s="2080" t="s">
        <v>8</v>
      </c>
      <c r="K468" s="2081"/>
      <c r="L468" s="2081"/>
      <c r="M468" s="2081"/>
      <c r="N468" s="2081"/>
      <c r="O468" s="2081"/>
      <c r="P468" s="2082"/>
      <c r="Q468" s="2332" t="s">
        <v>816</v>
      </c>
      <c r="R468" s="2333"/>
      <c r="S468" s="2333"/>
      <c r="T468" s="2333"/>
      <c r="U468" s="2333"/>
      <c r="V468" s="2333"/>
      <c r="W468" s="2333"/>
      <c r="X468" s="2332" t="s">
        <v>816</v>
      </c>
      <c r="Y468" s="2333"/>
      <c r="Z468" s="2333"/>
      <c r="AA468" s="2333"/>
      <c r="AB468" s="2333"/>
      <c r="AC468" s="2333"/>
      <c r="AD468" s="2333"/>
      <c r="AE468" s="2332" t="s">
        <v>816</v>
      </c>
      <c r="AF468" s="2333"/>
      <c r="AG468" s="2333"/>
      <c r="AH468" s="2333"/>
      <c r="AI468" s="2333"/>
      <c r="AJ468" s="2333"/>
      <c r="AK468" s="2333"/>
      <c r="AL468" s="2332" t="s">
        <v>816</v>
      </c>
      <c r="AM468" s="2333"/>
      <c r="AN468" s="2333"/>
      <c r="AO468" s="2333"/>
      <c r="AP468" s="2333"/>
      <c r="AQ468" s="2333"/>
      <c r="AR468" s="2333"/>
      <c r="AS468" s="2277"/>
      <c r="AT468" s="2277"/>
      <c r="AU468" s="2277"/>
      <c r="AV468" s="2277"/>
      <c r="AW468" s="2277"/>
      <c r="AX468" s="2277"/>
      <c r="AY468" s="2278"/>
    </row>
    <row r="469" spans="2:51" s="79" customFormat="1" ht="24.75" customHeight="1">
      <c r="B469" s="2088"/>
      <c r="C469" s="2089"/>
      <c r="D469" s="2089"/>
      <c r="E469" s="2089"/>
      <c r="F469" s="2089"/>
      <c r="G469" s="2090"/>
      <c r="H469" s="2238"/>
      <c r="I469" s="2239"/>
      <c r="J469" s="2163" t="s">
        <v>26</v>
      </c>
      <c r="K469" s="2164"/>
      <c r="L469" s="2164"/>
      <c r="M469" s="2164"/>
      <c r="N469" s="2164"/>
      <c r="O469" s="2164"/>
      <c r="P469" s="2165"/>
      <c r="Q469" s="2276">
        <v>54</v>
      </c>
      <c r="R469" s="2276"/>
      <c r="S469" s="2276"/>
      <c r="T469" s="2276"/>
      <c r="U469" s="2276"/>
      <c r="V469" s="2276"/>
      <c r="W469" s="2276"/>
      <c r="X469" s="2276">
        <v>38</v>
      </c>
      <c r="Y469" s="2276"/>
      <c r="Z469" s="2276"/>
      <c r="AA469" s="2276"/>
      <c r="AB469" s="2276"/>
      <c r="AC469" s="2276"/>
      <c r="AD469" s="2276"/>
      <c r="AE469" s="2276">
        <v>8</v>
      </c>
      <c r="AF469" s="2276"/>
      <c r="AG469" s="2276"/>
      <c r="AH469" s="2276"/>
      <c r="AI469" s="2276"/>
      <c r="AJ469" s="2276"/>
      <c r="AK469" s="2276"/>
      <c r="AL469" s="2276">
        <v>11</v>
      </c>
      <c r="AM469" s="2276"/>
      <c r="AN469" s="2276"/>
      <c r="AO469" s="2276"/>
      <c r="AP469" s="2276"/>
      <c r="AQ469" s="2276"/>
      <c r="AR469" s="2276"/>
      <c r="AS469" s="2276">
        <v>7</v>
      </c>
      <c r="AT469" s="2276"/>
      <c r="AU469" s="2276"/>
      <c r="AV469" s="2276"/>
      <c r="AW469" s="2276"/>
      <c r="AX469" s="2276"/>
      <c r="AY469" s="2276"/>
    </row>
    <row r="470" spans="2:51" s="79" customFormat="1" ht="24.75" customHeight="1">
      <c r="B470" s="2088"/>
      <c r="C470" s="2089"/>
      <c r="D470" s="2089"/>
      <c r="E470" s="2089"/>
      <c r="F470" s="2089"/>
      <c r="G470" s="2090"/>
      <c r="H470" s="2226" t="s">
        <v>9</v>
      </c>
      <c r="I470" s="2227"/>
      <c r="J470" s="2227"/>
      <c r="K470" s="2227"/>
      <c r="L470" s="2227"/>
      <c r="M470" s="2227"/>
      <c r="N470" s="2227"/>
      <c r="O470" s="2227"/>
      <c r="P470" s="2227"/>
      <c r="Q470" s="2305">
        <v>50</v>
      </c>
      <c r="R470" s="2305"/>
      <c r="S470" s="2305"/>
      <c r="T470" s="2305"/>
      <c r="U470" s="2305"/>
      <c r="V470" s="2305"/>
      <c r="W470" s="2305"/>
      <c r="X470" s="2305">
        <v>34</v>
      </c>
      <c r="Y470" s="2305"/>
      <c r="Z470" s="2305"/>
      <c r="AA470" s="2305"/>
      <c r="AB470" s="2305"/>
      <c r="AC470" s="2305"/>
      <c r="AD470" s="2305"/>
      <c r="AE470" s="2305">
        <v>8</v>
      </c>
      <c r="AF470" s="2305"/>
      <c r="AG470" s="2305"/>
      <c r="AH470" s="2305"/>
      <c r="AI470" s="2305"/>
      <c r="AJ470" s="2305"/>
      <c r="AK470" s="2305"/>
      <c r="AL470" s="2268"/>
      <c r="AM470" s="2268"/>
      <c r="AN470" s="2268"/>
      <c r="AO470" s="2268"/>
      <c r="AP470" s="2268"/>
      <c r="AQ470" s="2268"/>
      <c r="AR470" s="2268"/>
      <c r="AS470" s="2268"/>
      <c r="AT470" s="2268"/>
      <c r="AU470" s="2268"/>
      <c r="AV470" s="2268"/>
      <c r="AW470" s="2268"/>
      <c r="AX470" s="2268"/>
      <c r="AY470" s="2269"/>
    </row>
    <row r="471" spans="2:51" s="79" customFormat="1" ht="24.75" customHeight="1">
      <c r="B471" s="2155"/>
      <c r="C471" s="2156"/>
      <c r="D471" s="2156"/>
      <c r="E471" s="2156"/>
      <c r="F471" s="2156"/>
      <c r="G471" s="2157"/>
      <c r="H471" s="2226" t="s">
        <v>10</v>
      </c>
      <c r="I471" s="2227"/>
      <c r="J471" s="2227"/>
      <c r="K471" s="2227"/>
      <c r="L471" s="2227"/>
      <c r="M471" s="2227"/>
      <c r="N471" s="2227"/>
      <c r="O471" s="2227"/>
      <c r="P471" s="2227"/>
      <c r="Q471" s="2305">
        <v>92</v>
      </c>
      <c r="R471" s="2305"/>
      <c r="S471" s="2305"/>
      <c r="T471" s="2305"/>
      <c r="U471" s="2305"/>
      <c r="V471" s="2305"/>
      <c r="W471" s="2305"/>
      <c r="X471" s="2305">
        <v>89</v>
      </c>
      <c r="Y471" s="2305"/>
      <c r="Z471" s="2305"/>
      <c r="AA471" s="2305"/>
      <c r="AB471" s="2305"/>
      <c r="AC471" s="2305"/>
      <c r="AD471" s="2305"/>
      <c r="AE471" s="2305">
        <v>99</v>
      </c>
      <c r="AF471" s="2305"/>
      <c r="AG471" s="2305"/>
      <c r="AH471" s="2305"/>
      <c r="AI471" s="2305"/>
      <c r="AJ471" s="2305"/>
      <c r="AK471" s="2305"/>
      <c r="AL471" s="2268"/>
      <c r="AM471" s="2268"/>
      <c r="AN471" s="2268"/>
      <c r="AO471" s="2268"/>
      <c r="AP471" s="2268"/>
      <c r="AQ471" s="2268"/>
      <c r="AR471" s="2268"/>
      <c r="AS471" s="2268"/>
      <c r="AT471" s="2268"/>
      <c r="AU471" s="2268"/>
      <c r="AV471" s="2268"/>
      <c r="AW471" s="2268"/>
      <c r="AX471" s="2268"/>
      <c r="AY471" s="2269"/>
    </row>
    <row r="472" spans="2:51" s="79" customFormat="1" ht="23.1" customHeight="1">
      <c r="B472" s="2129" t="s">
        <v>99</v>
      </c>
      <c r="C472" s="2130"/>
      <c r="D472" s="2135" t="s">
        <v>23</v>
      </c>
      <c r="E472" s="2136"/>
      <c r="F472" s="2136"/>
      <c r="G472" s="2136"/>
      <c r="H472" s="2136"/>
      <c r="I472" s="2136"/>
      <c r="J472" s="2136"/>
      <c r="K472" s="2136"/>
      <c r="L472" s="2137"/>
      <c r="M472" s="2138" t="s">
        <v>92</v>
      </c>
      <c r="N472" s="2138"/>
      <c r="O472" s="2138"/>
      <c r="P472" s="2138"/>
      <c r="Q472" s="2138"/>
      <c r="R472" s="2138"/>
      <c r="S472" s="2139" t="s">
        <v>91</v>
      </c>
      <c r="T472" s="2139"/>
      <c r="U472" s="2139"/>
      <c r="V472" s="2139"/>
      <c r="W472" s="2139"/>
      <c r="X472" s="2139"/>
      <c r="Y472" s="2140"/>
      <c r="Z472" s="2136"/>
      <c r="AA472" s="2136"/>
      <c r="AB472" s="2136"/>
      <c r="AC472" s="2136"/>
      <c r="AD472" s="2136"/>
      <c r="AE472" s="2136"/>
      <c r="AF472" s="2136"/>
      <c r="AG472" s="2136"/>
      <c r="AH472" s="2136"/>
      <c r="AI472" s="2136"/>
      <c r="AJ472" s="2136"/>
      <c r="AK472" s="2136"/>
      <c r="AL472" s="2136"/>
      <c r="AM472" s="2136"/>
      <c r="AN472" s="2136"/>
      <c r="AO472" s="2136"/>
      <c r="AP472" s="2136"/>
      <c r="AQ472" s="2136"/>
      <c r="AR472" s="2136"/>
      <c r="AS472" s="2136"/>
      <c r="AT472" s="2136"/>
      <c r="AU472" s="2136"/>
      <c r="AV472" s="2136"/>
      <c r="AW472" s="2136"/>
      <c r="AX472" s="2136"/>
      <c r="AY472" s="2141"/>
    </row>
    <row r="473" spans="2:51" s="79" customFormat="1" ht="23.1" customHeight="1">
      <c r="B473" s="2131"/>
      <c r="C473" s="2132"/>
      <c r="D473" s="2142" t="s">
        <v>886</v>
      </c>
      <c r="E473" s="2143"/>
      <c r="F473" s="2143"/>
      <c r="G473" s="2143"/>
      <c r="H473" s="2143"/>
      <c r="I473" s="2143"/>
      <c r="J473" s="2143"/>
      <c r="K473" s="2143"/>
      <c r="L473" s="2144"/>
      <c r="M473" s="2396">
        <v>11</v>
      </c>
      <c r="N473" s="2397"/>
      <c r="O473" s="2397"/>
      <c r="P473" s="2397"/>
      <c r="Q473" s="2397"/>
      <c r="R473" s="2398"/>
      <c r="S473" s="2265">
        <v>7</v>
      </c>
      <c r="T473" s="2265"/>
      <c r="U473" s="2265"/>
      <c r="V473" s="2265"/>
      <c r="W473" s="2265"/>
      <c r="X473" s="2265"/>
      <c r="Y473" s="2149"/>
      <c r="Z473" s="2150"/>
      <c r="AA473" s="2150"/>
      <c r="AB473" s="2150"/>
      <c r="AC473" s="2150"/>
      <c r="AD473" s="2150"/>
      <c r="AE473" s="2150"/>
      <c r="AF473" s="2150"/>
      <c r="AG473" s="2150"/>
      <c r="AH473" s="2150"/>
      <c r="AI473" s="2150"/>
      <c r="AJ473" s="2150"/>
      <c r="AK473" s="2150"/>
      <c r="AL473" s="2150"/>
      <c r="AM473" s="2150"/>
      <c r="AN473" s="2150"/>
      <c r="AO473" s="2150"/>
      <c r="AP473" s="2150"/>
      <c r="AQ473" s="2150"/>
      <c r="AR473" s="2150"/>
      <c r="AS473" s="2150"/>
      <c r="AT473" s="2150"/>
      <c r="AU473" s="2150"/>
      <c r="AV473" s="2150"/>
      <c r="AW473" s="2150"/>
      <c r="AX473" s="2150"/>
      <c r="AY473" s="2151"/>
    </row>
    <row r="474" spans="2:51" s="79" customFormat="1" ht="23.1" customHeight="1">
      <c r="B474" s="2131"/>
      <c r="C474" s="2132"/>
      <c r="D474" s="2117"/>
      <c r="E474" s="2118"/>
      <c r="F474" s="2118"/>
      <c r="G474" s="2118"/>
      <c r="H474" s="2118"/>
      <c r="I474" s="2118"/>
      <c r="J474" s="2118"/>
      <c r="K474" s="2118"/>
      <c r="L474" s="2119"/>
      <c r="M474" s="2259"/>
      <c r="N474" s="2259"/>
      <c r="O474" s="2259"/>
      <c r="P474" s="2259"/>
      <c r="Q474" s="2259"/>
      <c r="R474" s="2259"/>
      <c r="S474" s="2259"/>
      <c r="T474" s="2259"/>
      <c r="U474" s="2259"/>
      <c r="V474" s="2259"/>
      <c r="W474" s="2259"/>
      <c r="X474" s="2259"/>
      <c r="Y474" s="2121"/>
      <c r="Z474" s="2122"/>
      <c r="AA474" s="2122"/>
      <c r="AB474" s="2122"/>
      <c r="AC474" s="2122"/>
      <c r="AD474" s="2122"/>
      <c r="AE474" s="2122"/>
      <c r="AF474" s="2122"/>
      <c r="AG474" s="2122"/>
      <c r="AH474" s="2122"/>
      <c r="AI474" s="2122"/>
      <c r="AJ474" s="2122"/>
      <c r="AK474" s="2122"/>
      <c r="AL474" s="2122"/>
      <c r="AM474" s="2122"/>
      <c r="AN474" s="2122"/>
      <c r="AO474" s="2122"/>
      <c r="AP474" s="2122"/>
      <c r="AQ474" s="2122"/>
      <c r="AR474" s="2122"/>
      <c r="AS474" s="2122"/>
      <c r="AT474" s="2122"/>
      <c r="AU474" s="2122"/>
      <c r="AV474" s="2122"/>
      <c r="AW474" s="2122"/>
      <c r="AX474" s="2122"/>
      <c r="AY474" s="2123"/>
    </row>
    <row r="475" spans="2:51" s="79" customFormat="1" ht="23.1" customHeight="1">
      <c r="B475" s="2131"/>
      <c r="C475" s="2132"/>
      <c r="D475" s="2117"/>
      <c r="E475" s="2118"/>
      <c r="F475" s="2118"/>
      <c r="G475" s="2118"/>
      <c r="H475" s="2118"/>
      <c r="I475" s="2118"/>
      <c r="J475" s="2118"/>
      <c r="K475" s="2118"/>
      <c r="L475" s="2119"/>
      <c r="M475" s="2259"/>
      <c r="N475" s="2259"/>
      <c r="O475" s="2259"/>
      <c r="P475" s="2259"/>
      <c r="Q475" s="2259"/>
      <c r="R475" s="2259"/>
      <c r="S475" s="2259"/>
      <c r="T475" s="2259"/>
      <c r="U475" s="2259"/>
      <c r="V475" s="2259"/>
      <c r="W475" s="2259"/>
      <c r="X475" s="2259"/>
      <c r="Y475" s="2121"/>
      <c r="Z475" s="2122"/>
      <c r="AA475" s="2122"/>
      <c r="AB475" s="2122"/>
      <c r="AC475" s="2122"/>
      <c r="AD475" s="2122"/>
      <c r="AE475" s="2122"/>
      <c r="AF475" s="2122"/>
      <c r="AG475" s="2122"/>
      <c r="AH475" s="2122"/>
      <c r="AI475" s="2122"/>
      <c r="AJ475" s="2122"/>
      <c r="AK475" s="2122"/>
      <c r="AL475" s="2122"/>
      <c r="AM475" s="2122"/>
      <c r="AN475" s="2122"/>
      <c r="AO475" s="2122"/>
      <c r="AP475" s="2122"/>
      <c r="AQ475" s="2122"/>
      <c r="AR475" s="2122"/>
      <c r="AS475" s="2122"/>
      <c r="AT475" s="2122"/>
      <c r="AU475" s="2122"/>
      <c r="AV475" s="2122"/>
      <c r="AW475" s="2122"/>
      <c r="AX475" s="2122"/>
      <c r="AY475" s="2123"/>
    </row>
    <row r="476" spans="2:51" s="79" customFormat="1" ht="23.1" customHeight="1">
      <c r="B476" s="2131"/>
      <c r="C476" s="2132"/>
      <c r="D476" s="2117"/>
      <c r="E476" s="2118"/>
      <c r="F476" s="2118"/>
      <c r="G476" s="2118"/>
      <c r="H476" s="2118"/>
      <c r="I476" s="2118"/>
      <c r="J476" s="2118"/>
      <c r="K476" s="2118"/>
      <c r="L476" s="2119"/>
      <c r="M476" s="2259"/>
      <c r="N476" s="2259"/>
      <c r="O476" s="2259"/>
      <c r="P476" s="2259"/>
      <c r="Q476" s="2259"/>
      <c r="R476" s="2259"/>
      <c r="S476" s="2259"/>
      <c r="T476" s="2259"/>
      <c r="U476" s="2259"/>
      <c r="V476" s="2259"/>
      <c r="W476" s="2259"/>
      <c r="X476" s="2259"/>
      <c r="Y476" s="2121"/>
      <c r="Z476" s="2122"/>
      <c r="AA476" s="2122"/>
      <c r="AB476" s="2122"/>
      <c r="AC476" s="2122"/>
      <c r="AD476" s="2122"/>
      <c r="AE476" s="2122"/>
      <c r="AF476" s="2122"/>
      <c r="AG476" s="2122"/>
      <c r="AH476" s="2122"/>
      <c r="AI476" s="2122"/>
      <c r="AJ476" s="2122"/>
      <c r="AK476" s="2122"/>
      <c r="AL476" s="2122"/>
      <c r="AM476" s="2122"/>
      <c r="AN476" s="2122"/>
      <c r="AO476" s="2122"/>
      <c r="AP476" s="2122"/>
      <c r="AQ476" s="2122"/>
      <c r="AR476" s="2122"/>
      <c r="AS476" s="2122"/>
      <c r="AT476" s="2122"/>
      <c r="AU476" s="2122"/>
      <c r="AV476" s="2122"/>
      <c r="AW476" s="2122"/>
      <c r="AX476" s="2122"/>
      <c r="AY476" s="2123"/>
    </row>
    <row r="477" spans="2:51" s="79" customFormat="1" ht="23.1" customHeight="1">
      <c r="B477" s="2131"/>
      <c r="C477" s="2132"/>
      <c r="D477" s="2117"/>
      <c r="E477" s="2118"/>
      <c r="F477" s="2118"/>
      <c r="G477" s="2118"/>
      <c r="H477" s="2118"/>
      <c r="I477" s="2118"/>
      <c r="J477" s="2118"/>
      <c r="K477" s="2118"/>
      <c r="L477" s="2119"/>
      <c r="M477" s="2259"/>
      <c r="N477" s="2259"/>
      <c r="O477" s="2259"/>
      <c r="P477" s="2259"/>
      <c r="Q477" s="2259"/>
      <c r="R477" s="2259"/>
      <c r="S477" s="2259"/>
      <c r="T477" s="2259"/>
      <c r="U477" s="2259"/>
      <c r="V477" s="2259"/>
      <c r="W477" s="2259"/>
      <c r="X477" s="2259"/>
      <c r="Y477" s="2121"/>
      <c r="Z477" s="2122"/>
      <c r="AA477" s="2122"/>
      <c r="AB477" s="2122"/>
      <c r="AC477" s="2122"/>
      <c r="AD477" s="2122"/>
      <c r="AE477" s="2122"/>
      <c r="AF477" s="2122"/>
      <c r="AG477" s="2122"/>
      <c r="AH477" s="2122"/>
      <c r="AI477" s="2122"/>
      <c r="AJ477" s="2122"/>
      <c r="AK477" s="2122"/>
      <c r="AL477" s="2122"/>
      <c r="AM477" s="2122"/>
      <c r="AN477" s="2122"/>
      <c r="AO477" s="2122"/>
      <c r="AP477" s="2122"/>
      <c r="AQ477" s="2122"/>
      <c r="AR477" s="2122"/>
      <c r="AS477" s="2122"/>
      <c r="AT477" s="2122"/>
      <c r="AU477" s="2122"/>
      <c r="AV477" s="2122"/>
      <c r="AW477" s="2122"/>
      <c r="AX477" s="2122"/>
      <c r="AY477" s="2123"/>
    </row>
    <row r="478" spans="2:51" s="79" customFormat="1" ht="23.1" customHeight="1">
      <c r="B478" s="2131"/>
      <c r="C478" s="2132"/>
      <c r="D478" s="2117"/>
      <c r="E478" s="2118"/>
      <c r="F478" s="2118"/>
      <c r="G478" s="2118"/>
      <c r="H478" s="2118"/>
      <c r="I478" s="2118"/>
      <c r="J478" s="2118"/>
      <c r="K478" s="2118"/>
      <c r="L478" s="2119"/>
      <c r="M478" s="2259"/>
      <c r="N478" s="2259"/>
      <c r="O478" s="2259"/>
      <c r="P478" s="2259"/>
      <c r="Q478" s="2259"/>
      <c r="R478" s="2259"/>
      <c r="S478" s="2259"/>
      <c r="T478" s="2259"/>
      <c r="U478" s="2259"/>
      <c r="V478" s="2259"/>
      <c r="W478" s="2259"/>
      <c r="X478" s="2259"/>
      <c r="Y478" s="2121"/>
      <c r="Z478" s="2122"/>
      <c r="AA478" s="2122"/>
      <c r="AB478" s="2122"/>
      <c r="AC478" s="2122"/>
      <c r="AD478" s="2122"/>
      <c r="AE478" s="2122"/>
      <c r="AF478" s="2122"/>
      <c r="AG478" s="2122"/>
      <c r="AH478" s="2122"/>
      <c r="AI478" s="2122"/>
      <c r="AJ478" s="2122"/>
      <c r="AK478" s="2122"/>
      <c r="AL478" s="2122"/>
      <c r="AM478" s="2122"/>
      <c r="AN478" s="2122"/>
      <c r="AO478" s="2122"/>
      <c r="AP478" s="2122"/>
      <c r="AQ478" s="2122"/>
      <c r="AR478" s="2122"/>
      <c r="AS478" s="2122"/>
      <c r="AT478" s="2122"/>
      <c r="AU478" s="2122"/>
      <c r="AV478" s="2122"/>
      <c r="AW478" s="2122"/>
      <c r="AX478" s="2122"/>
      <c r="AY478" s="2123"/>
    </row>
    <row r="479" spans="2:51" s="79" customFormat="1" ht="23.1" customHeight="1">
      <c r="B479" s="2131"/>
      <c r="C479" s="2132"/>
      <c r="D479" s="2124"/>
      <c r="E479" s="2125"/>
      <c r="F479" s="2125"/>
      <c r="G479" s="2125"/>
      <c r="H479" s="2125"/>
      <c r="I479" s="2125"/>
      <c r="J479" s="2125"/>
      <c r="K479" s="2125"/>
      <c r="L479" s="2126"/>
      <c r="M479" s="2260"/>
      <c r="N479" s="2260"/>
      <c r="O479" s="2260"/>
      <c r="P479" s="2260"/>
      <c r="Q479" s="2260"/>
      <c r="R479" s="2260"/>
      <c r="S479" s="2260"/>
      <c r="T479" s="2260"/>
      <c r="U479" s="2260"/>
      <c r="V479" s="2260"/>
      <c r="W479" s="2260"/>
      <c r="X479" s="2260"/>
      <c r="Y479" s="2121"/>
      <c r="Z479" s="2122"/>
      <c r="AA479" s="2122"/>
      <c r="AB479" s="2122"/>
      <c r="AC479" s="2122"/>
      <c r="AD479" s="2122"/>
      <c r="AE479" s="2122"/>
      <c r="AF479" s="2122"/>
      <c r="AG479" s="2122"/>
      <c r="AH479" s="2122"/>
      <c r="AI479" s="2122"/>
      <c r="AJ479" s="2122"/>
      <c r="AK479" s="2122"/>
      <c r="AL479" s="2122"/>
      <c r="AM479" s="2122"/>
      <c r="AN479" s="2122"/>
      <c r="AO479" s="2122"/>
      <c r="AP479" s="2122"/>
      <c r="AQ479" s="2122"/>
      <c r="AR479" s="2122"/>
      <c r="AS479" s="2122"/>
      <c r="AT479" s="2122"/>
      <c r="AU479" s="2122"/>
      <c r="AV479" s="2122"/>
      <c r="AW479" s="2122"/>
      <c r="AX479" s="2122"/>
      <c r="AY479" s="2123"/>
    </row>
    <row r="480" spans="2:51" s="79" customFormat="1" ht="23.1" customHeight="1">
      <c r="B480" s="2133"/>
      <c r="C480" s="2134"/>
      <c r="D480" s="2109" t="s">
        <v>26</v>
      </c>
      <c r="E480" s="2110"/>
      <c r="F480" s="2110"/>
      <c r="G480" s="2110"/>
      <c r="H480" s="2110"/>
      <c r="I480" s="2110"/>
      <c r="J480" s="2110"/>
      <c r="K480" s="2110"/>
      <c r="L480" s="2111"/>
      <c r="M480" s="2258">
        <v>11</v>
      </c>
      <c r="N480" s="2258"/>
      <c r="O480" s="2258"/>
      <c r="P480" s="2258"/>
      <c r="Q480" s="2258"/>
      <c r="R480" s="2258"/>
      <c r="S480" s="2258">
        <v>7</v>
      </c>
      <c r="T480" s="2258"/>
      <c r="U480" s="2258"/>
      <c r="V480" s="2258"/>
      <c r="W480" s="2258"/>
      <c r="X480" s="2258"/>
      <c r="Y480" s="2113"/>
      <c r="Z480" s="2114"/>
      <c r="AA480" s="2114"/>
      <c r="AB480" s="2114"/>
      <c r="AC480" s="2114"/>
      <c r="AD480" s="2114"/>
      <c r="AE480" s="2114"/>
      <c r="AF480" s="2114"/>
      <c r="AG480" s="2114"/>
      <c r="AH480" s="2114"/>
      <c r="AI480" s="2114"/>
      <c r="AJ480" s="2114"/>
      <c r="AK480" s="2114"/>
      <c r="AL480" s="2114"/>
      <c r="AM480" s="2114"/>
      <c r="AN480" s="2114"/>
      <c r="AO480" s="2114"/>
      <c r="AP480" s="2114"/>
      <c r="AQ480" s="2114"/>
      <c r="AR480" s="2114"/>
      <c r="AS480" s="2114"/>
      <c r="AT480" s="2114"/>
      <c r="AU480" s="2114"/>
      <c r="AV480" s="2114"/>
      <c r="AW480" s="2114"/>
      <c r="AX480" s="2114"/>
      <c r="AY480" s="2115"/>
    </row>
    <row r="481" spans="1:51" s="79" customFormat="1" ht="41.25" customHeight="1">
      <c r="B481" s="80"/>
      <c r="C481" s="80"/>
      <c r="D481" s="80"/>
      <c r="E481" s="80"/>
      <c r="F481" s="80"/>
      <c r="G481" s="80"/>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c r="AP481" s="81"/>
      <c r="AQ481" s="81"/>
      <c r="AR481" s="81"/>
      <c r="AS481" s="81"/>
      <c r="AT481" s="81"/>
      <c r="AU481" s="81"/>
      <c r="AV481" s="81"/>
      <c r="AW481" s="81"/>
      <c r="AX481" s="81"/>
      <c r="AY481" s="81"/>
    </row>
    <row r="482" spans="1:51" s="79" customFormat="1" ht="23.25" customHeight="1" thickBot="1">
      <c r="A482" s="82"/>
      <c r="B482" s="2116" t="s">
        <v>100</v>
      </c>
      <c r="C482" s="2096"/>
      <c r="D482" s="2096"/>
      <c r="E482" s="2096"/>
      <c r="F482" s="2096"/>
      <c r="G482" s="2096"/>
      <c r="H482" s="2096" t="s">
        <v>887</v>
      </c>
      <c r="I482" s="2096"/>
      <c r="J482" s="2096"/>
      <c r="K482" s="2096"/>
      <c r="L482" s="2096"/>
      <c r="M482" s="2096"/>
      <c r="N482" s="2096"/>
      <c r="O482" s="2096"/>
      <c r="P482" s="2096"/>
      <c r="Q482" s="2096"/>
      <c r="R482" s="2096"/>
      <c r="S482" s="2096"/>
      <c r="T482" s="2096"/>
      <c r="U482" s="2096"/>
      <c r="V482" s="2096"/>
      <c r="W482" s="2096"/>
      <c r="X482" s="2096"/>
      <c r="Y482" s="2096"/>
      <c r="Z482" s="2096"/>
      <c r="AA482" s="2096"/>
      <c r="AB482" s="2096"/>
      <c r="AC482" s="2096"/>
      <c r="AD482" s="2096"/>
      <c r="AE482" s="2096"/>
      <c r="AF482" s="2096"/>
      <c r="AG482" s="2096"/>
      <c r="AH482" s="2096"/>
      <c r="AI482" s="2096"/>
      <c r="AJ482" s="2096"/>
      <c r="AK482" s="2096"/>
      <c r="AL482" s="2096"/>
      <c r="AM482" s="2096"/>
      <c r="AN482" s="2096"/>
      <c r="AO482" s="2096"/>
      <c r="AP482" s="2096"/>
      <c r="AQ482" s="2096"/>
      <c r="AR482" s="2096"/>
      <c r="AS482" s="2096"/>
      <c r="AT482" s="2096"/>
      <c r="AU482" s="2096"/>
      <c r="AV482" s="2096"/>
      <c r="AW482" s="2096"/>
      <c r="AX482" s="2096"/>
      <c r="AY482" s="2096"/>
    </row>
    <row r="483" spans="1:51" s="79" customFormat="1" ht="385.5" customHeight="1">
      <c r="A483" s="83"/>
      <c r="B483" s="2085" t="s">
        <v>40</v>
      </c>
      <c r="C483" s="2086"/>
      <c r="D483" s="2086"/>
      <c r="E483" s="2086"/>
      <c r="F483" s="2086"/>
      <c r="G483" s="2087"/>
      <c r="H483" s="84" t="s">
        <v>97</v>
      </c>
      <c r="I483" s="85"/>
      <c r="J483" s="85"/>
      <c r="K483" s="85"/>
      <c r="L483" s="85"/>
      <c r="M483" s="85"/>
      <c r="N483" s="85"/>
      <c r="O483" s="85"/>
      <c r="P483" s="85"/>
      <c r="Q483" s="85"/>
      <c r="R483" s="85"/>
      <c r="S483" s="85"/>
      <c r="T483" s="85"/>
      <c r="U483" s="85"/>
      <c r="V483" s="85"/>
      <c r="W483" s="85"/>
      <c r="X483" s="85"/>
      <c r="Y483" s="85"/>
      <c r="Z483" s="85"/>
      <c r="AA483" s="85"/>
      <c r="AB483" s="85"/>
      <c r="AC483" s="85"/>
      <c r="AD483" s="85"/>
      <c r="AE483" s="85"/>
      <c r="AF483" s="85"/>
      <c r="AG483" s="85"/>
      <c r="AH483" s="85"/>
      <c r="AI483" s="85"/>
      <c r="AJ483" s="85"/>
      <c r="AK483" s="85"/>
      <c r="AL483" s="85"/>
      <c r="AM483" s="85"/>
      <c r="AN483" s="85"/>
      <c r="AO483" s="85"/>
      <c r="AP483" s="85"/>
      <c r="AQ483" s="85"/>
      <c r="AR483" s="85"/>
      <c r="AS483" s="85"/>
      <c r="AT483" s="85"/>
      <c r="AU483" s="85"/>
      <c r="AV483" s="85"/>
      <c r="AW483" s="85"/>
      <c r="AX483" s="85"/>
      <c r="AY483" s="86"/>
    </row>
    <row r="484" spans="1:51" s="79" customFormat="1" ht="348.95" customHeight="1">
      <c r="B484" s="2088"/>
      <c r="C484" s="2089"/>
      <c r="D484" s="2089"/>
      <c r="E484" s="2089"/>
      <c r="F484" s="2089"/>
      <c r="G484" s="2090"/>
      <c r="H484" s="87"/>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c r="AP484" s="81"/>
      <c r="AQ484" s="81"/>
      <c r="AR484" s="81"/>
      <c r="AS484" s="81"/>
      <c r="AT484" s="81"/>
      <c r="AU484" s="81"/>
      <c r="AV484" s="81"/>
      <c r="AW484" s="81"/>
      <c r="AX484" s="81"/>
      <c r="AY484" s="88"/>
    </row>
    <row r="485" spans="1:51" s="79" customFormat="1" ht="324" customHeight="1" thickBot="1">
      <c r="B485" s="2091"/>
      <c r="C485" s="2092"/>
      <c r="D485" s="2092"/>
      <c r="E485" s="2092"/>
      <c r="F485" s="2092"/>
      <c r="G485" s="2093"/>
      <c r="H485" s="89"/>
      <c r="I485" s="90"/>
      <c r="J485" s="90"/>
      <c r="K485" s="90"/>
      <c r="L485" s="90"/>
      <c r="M485" s="90"/>
      <c r="N485" s="90"/>
      <c r="O485" s="90"/>
      <c r="P485" s="90"/>
      <c r="Q485" s="90"/>
      <c r="R485" s="90"/>
      <c r="S485" s="90"/>
      <c r="T485" s="90"/>
      <c r="U485" s="90"/>
      <c r="V485" s="90"/>
      <c r="W485" s="90"/>
      <c r="X485" s="90"/>
      <c r="Y485" s="90"/>
      <c r="Z485" s="90"/>
      <c r="AA485" s="90"/>
      <c r="AB485" s="90"/>
      <c r="AC485" s="90"/>
      <c r="AD485" s="90"/>
      <c r="AE485" s="90"/>
      <c r="AF485" s="90"/>
      <c r="AG485" s="90"/>
      <c r="AH485" s="90"/>
      <c r="AI485" s="90"/>
      <c r="AJ485" s="90"/>
      <c r="AK485" s="90"/>
      <c r="AL485" s="90"/>
      <c r="AM485" s="90"/>
      <c r="AN485" s="90"/>
      <c r="AO485" s="90"/>
      <c r="AP485" s="90"/>
      <c r="AQ485" s="90"/>
      <c r="AR485" s="90"/>
      <c r="AS485" s="90"/>
      <c r="AT485" s="90"/>
      <c r="AU485" s="90"/>
      <c r="AV485" s="90"/>
      <c r="AW485" s="90"/>
      <c r="AX485" s="90"/>
      <c r="AY485" s="91"/>
    </row>
    <row r="486" spans="1:51" s="79" customFormat="1" ht="41.25" customHeight="1">
      <c r="B486" s="80"/>
      <c r="C486" s="80"/>
      <c r="D486" s="80"/>
      <c r="E486" s="80"/>
      <c r="F486" s="80"/>
      <c r="G486" s="80"/>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c r="AP486" s="81"/>
      <c r="AQ486" s="81"/>
      <c r="AR486" s="81"/>
      <c r="AS486" s="81"/>
      <c r="AT486" s="81"/>
      <c r="AU486" s="81"/>
      <c r="AV486" s="81"/>
      <c r="AW486" s="81"/>
      <c r="AX486" s="81"/>
      <c r="AY486" s="81"/>
    </row>
    <row r="487" spans="1:51" s="79" customFormat="1" ht="30" customHeight="1" thickBot="1">
      <c r="B487" s="2094" t="s">
        <v>100</v>
      </c>
      <c r="C487" s="2094"/>
      <c r="D487" s="2094"/>
      <c r="E487" s="2094"/>
      <c r="F487" s="2095"/>
      <c r="G487" s="2095"/>
      <c r="H487" s="2255" t="s">
        <v>882</v>
      </c>
      <c r="I487" s="2255"/>
      <c r="J487" s="2255"/>
      <c r="K487" s="2255"/>
      <c r="L487" s="2255"/>
      <c r="M487" s="2255"/>
      <c r="N487" s="2255"/>
      <c r="O487" s="2255"/>
      <c r="P487" s="2255"/>
      <c r="Q487" s="2255"/>
      <c r="R487" s="2255"/>
      <c r="S487" s="2255"/>
      <c r="T487" s="2255"/>
      <c r="U487" s="2255"/>
      <c r="V487" s="2255"/>
      <c r="W487" s="2255"/>
      <c r="X487" s="2255"/>
      <c r="Y487" s="2255"/>
      <c r="Z487" s="2255"/>
      <c r="AA487" s="2255"/>
      <c r="AB487" s="2255"/>
      <c r="AC487" s="2255"/>
      <c r="AD487" s="2255"/>
      <c r="AE487" s="2255"/>
      <c r="AF487" s="2255"/>
      <c r="AG487" s="2255"/>
      <c r="AH487" s="2255"/>
      <c r="AI487" s="2255"/>
      <c r="AJ487" s="2255"/>
      <c r="AK487" s="2255"/>
      <c r="AL487" s="2255"/>
      <c r="AM487" s="2255"/>
      <c r="AN487" s="2255"/>
      <c r="AO487" s="2255"/>
      <c r="AP487" s="2255"/>
      <c r="AQ487" s="2255"/>
      <c r="AR487" s="2255"/>
      <c r="AS487" s="2255"/>
      <c r="AT487" s="2255"/>
      <c r="AU487" s="2255"/>
      <c r="AV487" s="2255"/>
      <c r="AW487" s="2255"/>
      <c r="AX487" s="2255"/>
      <c r="AY487" s="2255"/>
    </row>
    <row r="488" spans="1:51" s="79" customFormat="1" ht="24.75" customHeight="1">
      <c r="B488" s="2097" t="s">
        <v>75</v>
      </c>
      <c r="C488" s="2098"/>
      <c r="D488" s="2098"/>
      <c r="E488" s="2098"/>
      <c r="F488" s="2098"/>
      <c r="G488" s="2099"/>
      <c r="H488" s="2103" t="s">
        <v>888</v>
      </c>
      <c r="I488" s="2104"/>
      <c r="J488" s="2104"/>
      <c r="K488" s="2104"/>
      <c r="L488" s="2104"/>
      <c r="M488" s="2104"/>
      <c r="N488" s="2104"/>
      <c r="O488" s="2104"/>
      <c r="P488" s="2104"/>
      <c r="Q488" s="2104"/>
      <c r="R488" s="2104"/>
      <c r="S488" s="2104"/>
      <c r="T488" s="2104"/>
      <c r="U488" s="2104"/>
      <c r="V488" s="2104"/>
      <c r="W488" s="2104"/>
      <c r="X488" s="2104"/>
      <c r="Y488" s="2104"/>
      <c r="Z488" s="2104"/>
      <c r="AA488" s="2104"/>
      <c r="AB488" s="2104"/>
      <c r="AC488" s="2105"/>
      <c r="AD488" s="2103" t="s">
        <v>821</v>
      </c>
      <c r="AE488" s="2104"/>
      <c r="AF488" s="2104"/>
      <c r="AG488" s="2104"/>
      <c r="AH488" s="2104"/>
      <c r="AI488" s="2104"/>
      <c r="AJ488" s="2104"/>
      <c r="AK488" s="2104"/>
      <c r="AL488" s="2104"/>
      <c r="AM488" s="2104"/>
      <c r="AN488" s="2104"/>
      <c r="AO488" s="2104"/>
      <c r="AP488" s="2104"/>
      <c r="AQ488" s="2104"/>
      <c r="AR488" s="2104"/>
      <c r="AS488" s="2104"/>
      <c r="AT488" s="2104"/>
      <c r="AU488" s="2104"/>
      <c r="AV488" s="2104"/>
      <c r="AW488" s="2104"/>
      <c r="AX488" s="2104"/>
      <c r="AY488" s="2106"/>
    </row>
    <row r="489" spans="1:51" s="79" customFormat="1" ht="24.75" customHeight="1">
      <c r="B489" s="2097"/>
      <c r="C489" s="2098"/>
      <c r="D489" s="2098"/>
      <c r="E489" s="2098"/>
      <c r="F489" s="2098"/>
      <c r="G489" s="2099"/>
      <c r="H489" s="2107" t="s">
        <v>23</v>
      </c>
      <c r="I489" s="2067"/>
      <c r="J489" s="2067"/>
      <c r="K489" s="2067"/>
      <c r="L489" s="2068"/>
      <c r="M489" s="2051" t="s">
        <v>24</v>
      </c>
      <c r="N489" s="2067"/>
      <c r="O489" s="2067"/>
      <c r="P489" s="2067"/>
      <c r="Q489" s="2067"/>
      <c r="R489" s="2067"/>
      <c r="S489" s="2067"/>
      <c r="T489" s="2067"/>
      <c r="U489" s="2067"/>
      <c r="V489" s="2067"/>
      <c r="W489" s="2067"/>
      <c r="X489" s="2067"/>
      <c r="Y489" s="2068"/>
      <c r="Z489" s="2054" t="s">
        <v>25</v>
      </c>
      <c r="AA489" s="2069"/>
      <c r="AB489" s="2069"/>
      <c r="AC489" s="2108"/>
      <c r="AD489" s="2107" t="s">
        <v>23</v>
      </c>
      <c r="AE489" s="2067"/>
      <c r="AF489" s="2067"/>
      <c r="AG489" s="2067"/>
      <c r="AH489" s="2068"/>
      <c r="AI489" s="2051" t="s">
        <v>24</v>
      </c>
      <c r="AJ489" s="2067"/>
      <c r="AK489" s="2067"/>
      <c r="AL489" s="2067"/>
      <c r="AM489" s="2067"/>
      <c r="AN489" s="2067"/>
      <c r="AO489" s="2067"/>
      <c r="AP489" s="2067"/>
      <c r="AQ489" s="2067"/>
      <c r="AR489" s="2067"/>
      <c r="AS489" s="2067"/>
      <c r="AT489" s="2067"/>
      <c r="AU489" s="2068"/>
      <c r="AV489" s="2054" t="s">
        <v>25</v>
      </c>
      <c r="AW489" s="2069"/>
      <c r="AX489" s="2069"/>
      <c r="AY489" s="2070"/>
    </row>
    <row r="490" spans="1:51" s="79" customFormat="1" ht="24.75" customHeight="1">
      <c r="B490" s="2097"/>
      <c r="C490" s="2098"/>
      <c r="D490" s="2098"/>
      <c r="E490" s="2098"/>
      <c r="F490" s="2098"/>
      <c r="G490" s="2099"/>
      <c r="H490" s="2035" t="s">
        <v>889</v>
      </c>
      <c r="I490" s="2036"/>
      <c r="J490" s="2036"/>
      <c r="K490" s="2036"/>
      <c r="L490" s="2037"/>
      <c r="M490" s="2038" t="s">
        <v>890</v>
      </c>
      <c r="N490" s="2071"/>
      <c r="O490" s="2071"/>
      <c r="P490" s="2071"/>
      <c r="Q490" s="2071"/>
      <c r="R490" s="2071"/>
      <c r="S490" s="2071"/>
      <c r="T490" s="2071"/>
      <c r="U490" s="2071"/>
      <c r="V490" s="2071"/>
      <c r="W490" s="2071"/>
      <c r="X490" s="2071"/>
      <c r="Y490" s="2072"/>
      <c r="Z490" s="2041">
        <v>8</v>
      </c>
      <c r="AA490" s="2042"/>
      <c r="AB490" s="2042"/>
      <c r="AC490" s="2073"/>
      <c r="AD490" s="2035"/>
      <c r="AE490" s="2036"/>
      <c r="AF490" s="2036"/>
      <c r="AG490" s="2036"/>
      <c r="AH490" s="2037"/>
      <c r="AI490" s="2038"/>
      <c r="AJ490" s="2071"/>
      <c r="AK490" s="2071"/>
      <c r="AL490" s="2071"/>
      <c r="AM490" s="2071"/>
      <c r="AN490" s="2071"/>
      <c r="AO490" s="2071"/>
      <c r="AP490" s="2071"/>
      <c r="AQ490" s="2071"/>
      <c r="AR490" s="2071"/>
      <c r="AS490" s="2071"/>
      <c r="AT490" s="2071"/>
      <c r="AU490" s="2072"/>
      <c r="AV490" s="2041"/>
      <c r="AW490" s="2042"/>
      <c r="AX490" s="2042"/>
      <c r="AY490" s="2044"/>
    </row>
    <row r="491" spans="1:51" s="79" customFormat="1" ht="24.75" customHeight="1">
      <c r="B491" s="2097"/>
      <c r="C491" s="2098"/>
      <c r="D491" s="2098"/>
      <c r="E491" s="2098"/>
      <c r="F491" s="2098"/>
      <c r="G491" s="2099"/>
      <c r="H491" s="2025"/>
      <c r="I491" s="2026"/>
      <c r="J491" s="2026"/>
      <c r="K491" s="2026"/>
      <c r="L491" s="2027"/>
      <c r="M491" s="2028"/>
      <c r="N491" s="2029"/>
      <c r="O491" s="2029"/>
      <c r="P491" s="2029"/>
      <c r="Q491" s="2029"/>
      <c r="R491" s="2029"/>
      <c r="S491" s="2029"/>
      <c r="T491" s="2029"/>
      <c r="U491" s="2029"/>
      <c r="V491" s="2029"/>
      <c r="W491" s="2029"/>
      <c r="X491" s="2029"/>
      <c r="Y491" s="2030"/>
      <c r="Z491" s="2031"/>
      <c r="AA491" s="2032"/>
      <c r="AB491" s="2032"/>
      <c r="AC491" s="2034"/>
      <c r="AD491" s="2025"/>
      <c r="AE491" s="2026"/>
      <c r="AF491" s="2026"/>
      <c r="AG491" s="2026"/>
      <c r="AH491" s="2027"/>
      <c r="AI491" s="2028"/>
      <c r="AJ491" s="2029"/>
      <c r="AK491" s="2029"/>
      <c r="AL491" s="2029"/>
      <c r="AM491" s="2029"/>
      <c r="AN491" s="2029"/>
      <c r="AO491" s="2029"/>
      <c r="AP491" s="2029"/>
      <c r="AQ491" s="2029"/>
      <c r="AR491" s="2029"/>
      <c r="AS491" s="2029"/>
      <c r="AT491" s="2029"/>
      <c r="AU491" s="2030"/>
      <c r="AV491" s="2031"/>
      <c r="AW491" s="2032"/>
      <c r="AX491" s="2032"/>
      <c r="AY491" s="2033"/>
    </row>
    <row r="492" spans="1:51" s="79" customFormat="1" ht="24.75" customHeight="1">
      <c r="B492" s="2097"/>
      <c r="C492" s="2098"/>
      <c r="D492" s="2098"/>
      <c r="E492" s="2098"/>
      <c r="F492" s="2098"/>
      <c r="G492" s="2099"/>
      <c r="H492" s="2025"/>
      <c r="I492" s="2026"/>
      <c r="J492" s="2026"/>
      <c r="K492" s="2026"/>
      <c r="L492" s="2027"/>
      <c r="M492" s="2028"/>
      <c r="N492" s="2029"/>
      <c r="O492" s="2029"/>
      <c r="P492" s="2029"/>
      <c r="Q492" s="2029"/>
      <c r="R492" s="2029"/>
      <c r="S492" s="2029"/>
      <c r="T492" s="2029"/>
      <c r="U492" s="2029"/>
      <c r="V492" s="2029"/>
      <c r="W492" s="2029"/>
      <c r="X492" s="2029"/>
      <c r="Y492" s="2030"/>
      <c r="Z492" s="2031"/>
      <c r="AA492" s="2032"/>
      <c r="AB492" s="2032"/>
      <c r="AC492" s="2034"/>
      <c r="AD492" s="2025"/>
      <c r="AE492" s="2026"/>
      <c r="AF492" s="2026"/>
      <c r="AG492" s="2026"/>
      <c r="AH492" s="2027"/>
      <c r="AI492" s="2028"/>
      <c r="AJ492" s="2029"/>
      <c r="AK492" s="2029"/>
      <c r="AL492" s="2029"/>
      <c r="AM492" s="2029"/>
      <c r="AN492" s="2029"/>
      <c r="AO492" s="2029"/>
      <c r="AP492" s="2029"/>
      <c r="AQ492" s="2029"/>
      <c r="AR492" s="2029"/>
      <c r="AS492" s="2029"/>
      <c r="AT492" s="2029"/>
      <c r="AU492" s="2030"/>
      <c r="AV492" s="2031"/>
      <c r="AW492" s="2032"/>
      <c r="AX492" s="2032"/>
      <c r="AY492" s="2033"/>
    </row>
    <row r="493" spans="1:51" s="79" customFormat="1" ht="24.75" customHeight="1">
      <c r="B493" s="2097"/>
      <c r="C493" s="2098"/>
      <c r="D493" s="2098"/>
      <c r="E493" s="2098"/>
      <c r="F493" s="2098"/>
      <c r="G493" s="2099"/>
      <c r="H493" s="2025"/>
      <c r="I493" s="2026"/>
      <c r="J493" s="2026"/>
      <c r="K493" s="2026"/>
      <c r="L493" s="2027"/>
      <c r="M493" s="2028"/>
      <c r="N493" s="2029"/>
      <c r="O493" s="2029"/>
      <c r="P493" s="2029"/>
      <c r="Q493" s="2029"/>
      <c r="R493" s="2029"/>
      <c r="S493" s="2029"/>
      <c r="T493" s="2029"/>
      <c r="U493" s="2029"/>
      <c r="V493" s="2029"/>
      <c r="W493" s="2029"/>
      <c r="X493" s="2029"/>
      <c r="Y493" s="2030"/>
      <c r="Z493" s="2031"/>
      <c r="AA493" s="2032"/>
      <c r="AB493" s="2032"/>
      <c r="AC493" s="2034"/>
      <c r="AD493" s="2025"/>
      <c r="AE493" s="2026"/>
      <c r="AF493" s="2026"/>
      <c r="AG493" s="2026"/>
      <c r="AH493" s="2027"/>
      <c r="AI493" s="2028"/>
      <c r="AJ493" s="2029"/>
      <c r="AK493" s="2029"/>
      <c r="AL493" s="2029"/>
      <c r="AM493" s="2029"/>
      <c r="AN493" s="2029"/>
      <c r="AO493" s="2029"/>
      <c r="AP493" s="2029"/>
      <c r="AQ493" s="2029"/>
      <c r="AR493" s="2029"/>
      <c r="AS493" s="2029"/>
      <c r="AT493" s="2029"/>
      <c r="AU493" s="2030"/>
      <c r="AV493" s="2031"/>
      <c r="AW493" s="2032"/>
      <c r="AX493" s="2032"/>
      <c r="AY493" s="2033"/>
    </row>
    <row r="494" spans="1:51" s="79" customFormat="1" ht="24.75" customHeight="1">
      <c r="B494" s="2097"/>
      <c r="C494" s="2098"/>
      <c r="D494" s="2098"/>
      <c r="E494" s="2098"/>
      <c r="F494" s="2098"/>
      <c r="G494" s="2099"/>
      <c r="H494" s="2025"/>
      <c r="I494" s="2026"/>
      <c r="J494" s="2026"/>
      <c r="K494" s="2026"/>
      <c r="L494" s="2027"/>
      <c r="M494" s="2028"/>
      <c r="N494" s="2029"/>
      <c r="O494" s="2029"/>
      <c r="P494" s="2029"/>
      <c r="Q494" s="2029"/>
      <c r="R494" s="2029"/>
      <c r="S494" s="2029"/>
      <c r="T494" s="2029"/>
      <c r="U494" s="2029"/>
      <c r="V494" s="2029"/>
      <c r="W494" s="2029"/>
      <c r="X494" s="2029"/>
      <c r="Y494" s="2030"/>
      <c r="Z494" s="2031"/>
      <c r="AA494" s="2032"/>
      <c r="AB494" s="2032"/>
      <c r="AC494" s="2032"/>
      <c r="AD494" s="2025"/>
      <c r="AE494" s="2026"/>
      <c r="AF494" s="2026"/>
      <c r="AG494" s="2026"/>
      <c r="AH494" s="2027"/>
      <c r="AI494" s="2028"/>
      <c r="AJ494" s="2029"/>
      <c r="AK494" s="2029"/>
      <c r="AL494" s="2029"/>
      <c r="AM494" s="2029"/>
      <c r="AN494" s="2029"/>
      <c r="AO494" s="2029"/>
      <c r="AP494" s="2029"/>
      <c r="AQ494" s="2029"/>
      <c r="AR494" s="2029"/>
      <c r="AS494" s="2029"/>
      <c r="AT494" s="2029"/>
      <c r="AU494" s="2030"/>
      <c r="AV494" s="2031"/>
      <c r="AW494" s="2032"/>
      <c r="AX494" s="2032"/>
      <c r="AY494" s="2033"/>
    </row>
    <row r="495" spans="1:51" s="79" customFormat="1" ht="24.75" customHeight="1">
      <c r="B495" s="2097"/>
      <c r="C495" s="2098"/>
      <c r="D495" s="2098"/>
      <c r="E495" s="2098"/>
      <c r="F495" s="2098"/>
      <c r="G495" s="2099"/>
      <c r="H495" s="2025"/>
      <c r="I495" s="2026"/>
      <c r="J495" s="2026"/>
      <c r="K495" s="2026"/>
      <c r="L495" s="2027"/>
      <c r="M495" s="2028"/>
      <c r="N495" s="2029"/>
      <c r="O495" s="2029"/>
      <c r="P495" s="2029"/>
      <c r="Q495" s="2029"/>
      <c r="R495" s="2029"/>
      <c r="S495" s="2029"/>
      <c r="T495" s="2029"/>
      <c r="U495" s="2029"/>
      <c r="V495" s="2029"/>
      <c r="W495" s="2029"/>
      <c r="X495" s="2029"/>
      <c r="Y495" s="2030"/>
      <c r="Z495" s="2031"/>
      <c r="AA495" s="2032"/>
      <c r="AB495" s="2032"/>
      <c r="AC495" s="2032"/>
      <c r="AD495" s="2025"/>
      <c r="AE495" s="2026"/>
      <c r="AF495" s="2026"/>
      <c r="AG495" s="2026"/>
      <c r="AH495" s="2027"/>
      <c r="AI495" s="2028"/>
      <c r="AJ495" s="2029"/>
      <c r="AK495" s="2029"/>
      <c r="AL495" s="2029"/>
      <c r="AM495" s="2029"/>
      <c r="AN495" s="2029"/>
      <c r="AO495" s="2029"/>
      <c r="AP495" s="2029"/>
      <c r="AQ495" s="2029"/>
      <c r="AR495" s="2029"/>
      <c r="AS495" s="2029"/>
      <c r="AT495" s="2029"/>
      <c r="AU495" s="2030"/>
      <c r="AV495" s="2031"/>
      <c r="AW495" s="2032"/>
      <c r="AX495" s="2032"/>
      <c r="AY495" s="2033"/>
    </row>
    <row r="496" spans="1:51" s="79" customFormat="1" ht="24.75" customHeight="1">
      <c r="B496" s="2097"/>
      <c r="C496" s="2098"/>
      <c r="D496" s="2098"/>
      <c r="E496" s="2098"/>
      <c r="F496" s="2098"/>
      <c r="G496" s="2099"/>
      <c r="H496" s="2025"/>
      <c r="I496" s="2026"/>
      <c r="J496" s="2026"/>
      <c r="K496" s="2026"/>
      <c r="L496" s="2027"/>
      <c r="M496" s="2028"/>
      <c r="N496" s="2029"/>
      <c r="O496" s="2029"/>
      <c r="P496" s="2029"/>
      <c r="Q496" s="2029"/>
      <c r="R496" s="2029"/>
      <c r="S496" s="2029"/>
      <c r="T496" s="2029"/>
      <c r="U496" s="2029"/>
      <c r="V496" s="2029"/>
      <c r="W496" s="2029"/>
      <c r="X496" s="2029"/>
      <c r="Y496" s="2030"/>
      <c r="Z496" s="2031"/>
      <c r="AA496" s="2032"/>
      <c r="AB496" s="2032"/>
      <c r="AC496" s="2032"/>
      <c r="AD496" s="2025"/>
      <c r="AE496" s="2026"/>
      <c r="AF496" s="2026"/>
      <c r="AG496" s="2026"/>
      <c r="AH496" s="2027"/>
      <c r="AI496" s="2028"/>
      <c r="AJ496" s="2029"/>
      <c r="AK496" s="2029"/>
      <c r="AL496" s="2029"/>
      <c r="AM496" s="2029"/>
      <c r="AN496" s="2029"/>
      <c r="AO496" s="2029"/>
      <c r="AP496" s="2029"/>
      <c r="AQ496" s="2029"/>
      <c r="AR496" s="2029"/>
      <c r="AS496" s="2029"/>
      <c r="AT496" s="2029"/>
      <c r="AU496" s="2030"/>
      <c r="AV496" s="2031"/>
      <c r="AW496" s="2032"/>
      <c r="AX496" s="2032"/>
      <c r="AY496" s="2033"/>
    </row>
    <row r="497" spans="2:51" s="79" customFormat="1" ht="24.75" customHeight="1">
      <c r="B497" s="2097"/>
      <c r="C497" s="2098"/>
      <c r="D497" s="2098"/>
      <c r="E497" s="2098"/>
      <c r="F497" s="2098"/>
      <c r="G497" s="2099"/>
      <c r="H497" s="2016"/>
      <c r="I497" s="2017"/>
      <c r="J497" s="2017"/>
      <c r="K497" s="2017"/>
      <c r="L497" s="2018"/>
      <c r="M497" s="2019"/>
      <c r="N497" s="2020"/>
      <c r="O497" s="2020"/>
      <c r="P497" s="2020"/>
      <c r="Q497" s="2020"/>
      <c r="R497" s="2020"/>
      <c r="S497" s="2020"/>
      <c r="T497" s="2020"/>
      <c r="U497" s="2020"/>
      <c r="V497" s="2020"/>
      <c r="W497" s="2020"/>
      <c r="X497" s="2020"/>
      <c r="Y497" s="2021"/>
      <c r="Z497" s="2022"/>
      <c r="AA497" s="2023"/>
      <c r="AB497" s="2023"/>
      <c r="AC497" s="2023"/>
      <c r="AD497" s="2016"/>
      <c r="AE497" s="2017"/>
      <c r="AF497" s="2017"/>
      <c r="AG497" s="2017"/>
      <c r="AH497" s="2018"/>
      <c r="AI497" s="2019"/>
      <c r="AJ497" s="2020"/>
      <c r="AK497" s="2020"/>
      <c r="AL497" s="2020"/>
      <c r="AM497" s="2020"/>
      <c r="AN497" s="2020"/>
      <c r="AO497" s="2020"/>
      <c r="AP497" s="2020"/>
      <c r="AQ497" s="2020"/>
      <c r="AR497" s="2020"/>
      <c r="AS497" s="2020"/>
      <c r="AT497" s="2020"/>
      <c r="AU497" s="2021"/>
      <c r="AV497" s="2022"/>
      <c r="AW497" s="2023"/>
      <c r="AX497" s="2023"/>
      <c r="AY497" s="2024"/>
    </row>
    <row r="498" spans="2:51" s="79" customFormat="1" ht="24.75" customHeight="1">
      <c r="B498" s="2097"/>
      <c r="C498" s="2098"/>
      <c r="D498" s="2098"/>
      <c r="E498" s="2098"/>
      <c r="F498" s="2098"/>
      <c r="G498" s="2099"/>
      <c r="H498" s="2058" t="s">
        <v>26</v>
      </c>
      <c r="I498" s="2059"/>
      <c r="J498" s="2059"/>
      <c r="K498" s="2059"/>
      <c r="L498" s="2059"/>
      <c r="M498" s="2060"/>
      <c r="N498" s="2061"/>
      <c r="O498" s="2061"/>
      <c r="P498" s="2061"/>
      <c r="Q498" s="2061"/>
      <c r="R498" s="2061"/>
      <c r="S498" s="2061"/>
      <c r="T498" s="2061"/>
      <c r="U498" s="2061"/>
      <c r="V498" s="2061"/>
      <c r="W498" s="2061"/>
      <c r="X498" s="2061"/>
      <c r="Y498" s="2062"/>
      <c r="Z498" s="2063">
        <f>SUM(Z490:AC497)</f>
        <v>8</v>
      </c>
      <c r="AA498" s="2064"/>
      <c r="AB498" s="2064"/>
      <c r="AC498" s="2065"/>
      <c r="AD498" s="2058" t="s">
        <v>26</v>
      </c>
      <c r="AE498" s="2059"/>
      <c r="AF498" s="2059"/>
      <c r="AG498" s="2059"/>
      <c r="AH498" s="2059"/>
      <c r="AI498" s="2060"/>
      <c r="AJ498" s="2061"/>
      <c r="AK498" s="2061"/>
      <c r="AL498" s="2061"/>
      <c r="AM498" s="2061"/>
      <c r="AN498" s="2061"/>
      <c r="AO498" s="2061"/>
      <c r="AP498" s="2061"/>
      <c r="AQ498" s="2061"/>
      <c r="AR498" s="2061"/>
      <c r="AS498" s="2061"/>
      <c r="AT498" s="2061"/>
      <c r="AU498" s="2062"/>
      <c r="AV498" s="2063">
        <f>SUM(AV490:AY497)</f>
        <v>0</v>
      </c>
      <c r="AW498" s="2064"/>
      <c r="AX498" s="2064"/>
      <c r="AY498" s="2066"/>
    </row>
    <row r="499" spans="2:51" s="79" customFormat="1" ht="25.15" customHeight="1">
      <c r="B499" s="2097"/>
      <c r="C499" s="2098"/>
      <c r="D499" s="2098"/>
      <c r="E499" s="2098"/>
      <c r="F499" s="2098"/>
      <c r="G499" s="2099"/>
      <c r="H499" s="2045" t="s">
        <v>810</v>
      </c>
      <c r="I499" s="2046"/>
      <c r="J499" s="2046"/>
      <c r="K499" s="2046"/>
      <c r="L499" s="2046"/>
      <c r="M499" s="2046"/>
      <c r="N499" s="2046"/>
      <c r="O499" s="2046"/>
      <c r="P499" s="2046"/>
      <c r="Q499" s="2046"/>
      <c r="R499" s="2046"/>
      <c r="S499" s="2046"/>
      <c r="T499" s="2046"/>
      <c r="U499" s="2046"/>
      <c r="V499" s="2046"/>
      <c r="W499" s="2046"/>
      <c r="X499" s="2046"/>
      <c r="Y499" s="2046"/>
      <c r="Z499" s="2046"/>
      <c r="AA499" s="2046"/>
      <c r="AB499" s="2046"/>
      <c r="AC499" s="2047"/>
      <c r="AD499" s="2045" t="s">
        <v>846</v>
      </c>
      <c r="AE499" s="2046"/>
      <c r="AF499" s="2046"/>
      <c r="AG499" s="2046"/>
      <c r="AH499" s="2046"/>
      <c r="AI499" s="2046"/>
      <c r="AJ499" s="2046"/>
      <c r="AK499" s="2046"/>
      <c r="AL499" s="2046"/>
      <c r="AM499" s="2046"/>
      <c r="AN499" s="2046"/>
      <c r="AO499" s="2046"/>
      <c r="AP499" s="2046"/>
      <c r="AQ499" s="2046"/>
      <c r="AR499" s="2046"/>
      <c r="AS499" s="2046"/>
      <c r="AT499" s="2046"/>
      <c r="AU499" s="2046"/>
      <c r="AV499" s="2046"/>
      <c r="AW499" s="2046"/>
      <c r="AX499" s="2046"/>
      <c r="AY499" s="2048"/>
    </row>
    <row r="500" spans="2:51" s="79" customFormat="1" ht="25.5" customHeight="1">
      <c r="B500" s="2097"/>
      <c r="C500" s="2098"/>
      <c r="D500" s="2098"/>
      <c r="E500" s="2098"/>
      <c r="F500" s="2098"/>
      <c r="G500" s="2099"/>
      <c r="H500" s="2049" t="s">
        <v>23</v>
      </c>
      <c r="I500" s="2050"/>
      <c r="J500" s="2050"/>
      <c r="K500" s="2050"/>
      <c r="L500" s="2050"/>
      <c r="M500" s="2051" t="s">
        <v>24</v>
      </c>
      <c r="N500" s="2052"/>
      <c r="O500" s="2052"/>
      <c r="P500" s="2052"/>
      <c r="Q500" s="2052"/>
      <c r="R500" s="2052"/>
      <c r="S500" s="2052"/>
      <c r="T500" s="2052"/>
      <c r="U500" s="2052"/>
      <c r="V500" s="2052"/>
      <c r="W500" s="2052"/>
      <c r="X500" s="2052"/>
      <c r="Y500" s="2053"/>
      <c r="Z500" s="2054" t="s">
        <v>25</v>
      </c>
      <c r="AA500" s="2055"/>
      <c r="AB500" s="2055"/>
      <c r="AC500" s="2056"/>
      <c r="AD500" s="2049" t="s">
        <v>23</v>
      </c>
      <c r="AE500" s="2050"/>
      <c r="AF500" s="2050"/>
      <c r="AG500" s="2050"/>
      <c r="AH500" s="2050"/>
      <c r="AI500" s="2051" t="s">
        <v>24</v>
      </c>
      <c r="AJ500" s="2052"/>
      <c r="AK500" s="2052"/>
      <c r="AL500" s="2052"/>
      <c r="AM500" s="2052"/>
      <c r="AN500" s="2052"/>
      <c r="AO500" s="2052"/>
      <c r="AP500" s="2052"/>
      <c r="AQ500" s="2052"/>
      <c r="AR500" s="2052"/>
      <c r="AS500" s="2052"/>
      <c r="AT500" s="2052"/>
      <c r="AU500" s="2053"/>
      <c r="AV500" s="2054" t="s">
        <v>25</v>
      </c>
      <c r="AW500" s="2055"/>
      <c r="AX500" s="2055"/>
      <c r="AY500" s="2057"/>
    </row>
    <row r="501" spans="2:51" s="79" customFormat="1" ht="24.75" customHeight="1">
      <c r="B501" s="2097"/>
      <c r="C501" s="2098"/>
      <c r="D501" s="2098"/>
      <c r="E501" s="2098"/>
      <c r="F501" s="2098"/>
      <c r="G501" s="2099"/>
      <c r="H501" s="2035"/>
      <c r="I501" s="2036"/>
      <c r="J501" s="2036"/>
      <c r="K501" s="2036"/>
      <c r="L501" s="2037"/>
      <c r="M501" s="2038"/>
      <c r="N501" s="2039"/>
      <c r="O501" s="2039"/>
      <c r="P501" s="2039"/>
      <c r="Q501" s="2039"/>
      <c r="R501" s="2039"/>
      <c r="S501" s="2039"/>
      <c r="T501" s="2039"/>
      <c r="U501" s="2039"/>
      <c r="V501" s="2039"/>
      <c r="W501" s="2039"/>
      <c r="X501" s="2039"/>
      <c r="Y501" s="2040"/>
      <c r="Z501" s="2041"/>
      <c r="AA501" s="2042"/>
      <c r="AB501" s="2042"/>
      <c r="AC501" s="2043"/>
      <c r="AD501" s="2035"/>
      <c r="AE501" s="2036"/>
      <c r="AF501" s="2036"/>
      <c r="AG501" s="2036"/>
      <c r="AH501" s="2037"/>
      <c r="AI501" s="2038"/>
      <c r="AJ501" s="2039"/>
      <c r="AK501" s="2039"/>
      <c r="AL501" s="2039"/>
      <c r="AM501" s="2039"/>
      <c r="AN501" s="2039"/>
      <c r="AO501" s="2039"/>
      <c r="AP501" s="2039"/>
      <c r="AQ501" s="2039"/>
      <c r="AR501" s="2039"/>
      <c r="AS501" s="2039"/>
      <c r="AT501" s="2039"/>
      <c r="AU501" s="2040"/>
      <c r="AV501" s="2041"/>
      <c r="AW501" s="2042"/>
      <c r="AX501" s="2042"/>
      <c r="AY501" s="2044"/>
    </row>
    <row r="502" spans="2:51" s="79" customFormat="1" ht="24.75" customHeight="1">
      <c r="B502" s="2097"/>
      <c r="C502" s="2098"/>
      <c r="D502" s="2098"/>
      <c r="E502" s="2098"/>
      <c r="F502" s="2098"/>
      <c r="G502" s="2099"/>
      <c r="H502" s="2025"/>
      <c r="I502" s="2026"/>
      <c r="J502" s="2026"/>
      <c r="K502" s="2026"/>
      <c r="L502" s="2027"/>
      <c r="M502" s="2028"/>
      <c r="N502" s="2029"/>
      <c r="O502" s="2029"/>
      <c r="P502" s="2029"/>
      <c r="Q502" s="2029"/>
      <c r="R502" s="2029"/>
      <c r="S502" s="2029"/>
      <c r="T502" s="2029"/>
      <c r="U502" s="2029"/>
      <c r="V502" s="2029"/>
      <c r="W502" s="2029"/>
      <c r="X502" s="2029"/>
      <c r="Y502" s="2030"/>
      <c r="Z502" s="2031"/>
      <c r="AA502" s="2032"/>
      <c r="AB502" s="2032"/>
      <c r="AC502" s="2034"/>
      <c r="AD502" s="2025"/>
      <c r="AE502" s="2026"/>
      <c r="AF502" s="2026"/>
      <c r="AG502" s="2026"/>
      <c r="AH502" s="2027"/>
      <c r="AI502" s="2028"/>
      <c r="AJ502" s="2029"/>
      <c r="AK502" s="2029"/>
      <c r="AL502" s="2029"/>
      <c r="AM502" s="2029"/>
      <c r="AN502" s="2029"/>
      <c r="AO502" s="2029"/>
      <c r="AP502" s="2029"/>
      <c r="AQ502" s="2029"/>
      <c r="AR502" s="2029"/>
      <c r="AS502" s="2029"/>
      <c r="AT502" s="2029"/>
      <c r="AU502" s="2030"/>
      <c r="AV502" s="2031"/>
      <c r="AW502" s="2032"/>
      <c r="AX502" s="2032"/>
      <c r="AY502" s="2033"/>
    </row>
    <row r="503" spans="2:51" s="79" customFormat="1" ht="24.75" customHeight="1">
      <c r="B503" s="2097"/>
      <c r="C503" s="2098"/>
      <c r="D503" s="2098"/>
      <c r="E503" s="2098"/>
      <c r="F503" s="2098"/>
      <c r="G503" s="2099"/>
      <c r="H503" s="2025"/>
      <c r="I503" s="2026"/>
      <c r="J503" s="2026"/>
      <c r="K503" s="2026"/>
      <c r="L503" s="2027"/>
      <c r="M503" s="2028"/>
      <c r="N503" s="2029"/>
      <c r="O503" s="2029"/>
      <c r="P503" s="2029"/>
      <c r="Q503" s="2029"/>
      <c r="R503" s="2029"/>
      <c r="S503" s="2029"/>
      <c r="T503" s="2029"/>
      <c r="U503" s="2029"/>
      <c r="V503" s="2029"/>
      <c r="W503" s="2029"/>
      <c r="X503" s="2029"/>
      <c r="Y503" s="2030"/>
      <c r="Z503" s="2031"/>
      <c r="AA503" s="2032"/>
      <c r="AB503" s="2032"/>
      <c r="AC503" s="2034"/>
      <c r="AD503" s="2025"/>
      <c r="AE503" s="2026"/>
      <c r="AF503" s="2026"/>
      <c r="AG503" s="2026"/>
      <c r="AH503" s="2027"/>
      <c r="AI503" s="2028"/>
      <c r="AJ503" s="2029"/>
      <c r="AK503" s="2029"/>
      <c r="AL503" s="2029"/>
      <c r="AM503" s="2029"/>
      <c r="AN503" s="2029"/>
      <c r="AO503" s="2029"/>
      <c r="AP503" s="2029"/>
      <c r="AQ503" s="2029"/>
      <c r="AR503" s="2029"/>
      <c r="AS503" s="2029"/>
      <c r="AT503" s="2029"/>
      <c r="AU503" s="2030"/>
      <c r="AV503" s="2031"/>
      <c r="AW503" s="2032"/>
      <c r="AX503" s="2032"/>
      <c r="AY503" s="2033"/>
    </row>
    <row r="504" spans="2:51" s="79" customFormat="1" ht="24.75" customHeight="1">
      <c r="B504" s="2097"/>
      <c r="C504" s="2098"/>
      <c r="D504" s="2098"/>
      <c r="E504" s="2098"/>
      <c r="F504" s="2098"/>
      <c r="G504" s="2099"/>
      <c r="H504" s="2025"/>
      <c r="I504" s="2026"/>
      <c r="J504" s="2026"/>
      <c r="K504" s="2026"/>
      <c r="L504" s="2027"/>
      <c r="M504" s="2028"/>
      <c r="N504" s="2029"/>
      <c r="O504" s="2029"/>
      <c r="P504" s="2029"/>
      <c r="Q504" s="2029"/>
      <c r="R504" s="2029"/>
      <c r="S504" s="2029"/>
      <c r="T504" s="2029"/>
      <c r="U504" s="2029"/>
      <c r="V504" s="2029"/>
      <c r="W504" s="2029"/>
      <c r="X504" s="2029"/>
      <c r="Y504" s="2030"/>
      <c r="Z504" s="2031"/>
      <c r="AA504" s="2032"/>
      <c r="AB504" s="2032"/>
      <c r="AC504" s="2034"/>
      <c r="AD504" s="2025"/>
      <c r="AE504" s="2026"/>
      <c r="AF504" s="2026"/>
      <c r="AG504" s="2026"/>
      <c r="AH504" s="2027"/>
      <c r="AI504" s="2028"/>
      <c r="AJ504" s="2029"/>
      <c r="AK504" s="2029"/>
      <c r="AL504" s="2029"/>
      <c r="AM504" s="2029"/>
      <c r="AN504" s="2029"/>
      <c r="AO504" s="2029"/>
      <c r="AP504" s="2029"/>
      <c r="AQ504" s="2029"/>
      <c r="AR504" s="2029"/>
      <c r="AS504" s="2029"/>
      <c r="AT504" s="2029"/>
      <c r="AU504" s="2030"/>
      <c r="AV504" s="2031"/>
      <c r="AW504" s="2032"/>
      <c r="AX504" s="2032"/>
      <c r="AY504" s="2033"/>
    </row>
    <row r="505" spans="2:51" s="79" customFormat="1" ht="24.75" customHeight="1">
      <c r="B505" s="2097"/>
      <c r="C505" s="2098"/>
      <c r="D505" s="2098"/>
      <c r="E505" s="2098"/>
      <c r="F505" s="2098"/>
      <c r="G505" s="2099"/>
      <c r="H505" s="2025"/>
      <c r="I505" s="2026"/>
      <c r="J505" s="2026"/>
      <c r="K505" s="2026"/>
      <c r="L505" s="2027"/>
      <c r="M505" s="2028"/>
      <c r="N505" s="2029"/>
      <c r="O505" s="2029"/>
      <c r="P505" s="2029"/>
      <c r="Q505" s="2029"/>
      <c r="R505" s="2029"/>
      <c r="S505" s="2029"/>
      <c r="T505" s="2029"/>
      <c r="U505" s="2029"/>
      <c r="V505" s="2029"/>
      <c r="W505" s="2029"/>
      <c r="X505" s="2029"/>
      <c r="Y505" s="2030"/>
      <c r="Z505" s="2031"/>
      <c r="AA505" s="2032"/>
      <c r="AB505" s="2032"/>
      <c r="AC505" s="2032"/>
      <c r="AD505" s="2025"/>
      <c r="AE505" s="2026"/>
      <c r="AF505" s="2026"/>
      <c r="AG505" s="2026"/>
      <c r="AH505" s="2027"/>
      <c r="AI505" s="2028"/>
      <c r="AJ505" s="2029"/>
      <c r="AK505" s="2029"/>
      <c r="AL505" s="2029"/>
      <c r="AM505" s="2029"/>
      <c r="AN505" s="2029"/>
      <c r="AO505" s="2029"/>
      <c r="AP505" s="2029"/>
      <c r="AQ505" s="2029"/>
      <c r="AR505" s="2029"/>
      <c r="AS505" s="2029"/>
      <c r="AT505" s="2029"/>
      <c r="AU505" s="2030"/>
      <c r="AV505" s="2031"/>
      <c r="AW505" s="2032"/>
      <c r="AX505" s="2032"/>
      <c r="AY505" s="2033"/>
    </row>
    <row r="506" spans="2:51" s="79" customFormat="1" ht="24.75" customHeight="1">
      <c r="B506" s="2097"/>
      <c r="C506" s="2098"/>
      <c r="D506" s="2098"/>
      <c r="E506" s="2098"/>
      <c r="F506" s="2098"/>
      <c r="G506" s="2099"/>
      <c r="H506" s="2025"/>
      <c r="I506" s="2026"/>
      <c r="J506" s="2026"/>
      <c r="K506" s="2026"/>
      <c r="L506" s="2027"/>
      <c r="M506" s="2028"/>
      <c r="N506" s="2029"/>
      <c r="O506" s="2029"/>
      <c r="P506" s="2029"/>
      <c r="Q506" s="2029"/>
      <c r="R506" s="2029"/>
      <c r="S506" s="2029"/>
      <c r="T506" s="2029"/>
      <c r="U506" s="2029"/>
      <c r="V506" s="2029"/>
      <c r="W506" s="2029"/>
      <c r="X506" s="2029"/>
      <c r="Y506" s="2030"/>
      <c r="Z506" s="2031"/>
      <c r="AA506" s="2032"/>
      <c r="AB506" s="2032"/>
      <c r="AC506" s="2032"/>
      <c r="AD506" s="2025"/>
      <c r="AE506" s="2026"/>
      <c r="AF506" s="2026"/>
      <c r="AG506" s="2026"/>
      <c r="AH506" s="2027"/>
      <c r="AI506" s="2028"/>
      <c r="AJ506" s="2029"/>
      <c r="AK506" s="2029"/>
      <c r="AL506" s="2029"/>
      <c r="AM506" s="2029"/>
      <c r="AN506" s="2029"/>
      <c r="AO506" s="2029"/>
      <c r="AP506" s="2029"/>
      <c r="AQ506" s="2029"/>
      <c r="AR506" s="2029"/>
      <c r="AS506" s="2029"/>
      <c r="AT506" s="2029"/>
      <c r="AU506" s="2030"/>
      <c r="AV506" s="2031"/>
      <c r="AW506" s="2032"/>
      <c r="AX506" s="2032"/>
      <c r="AY506" s="2033"/>
    </row>
    <row r="507" spans="2:51" s="79" customFormat="1" ht="24.75" customHeight="1">
      <c r="B507" s="2097"/>
      <c r="C507" s="2098"/>
      <c r="D507" s="2098"/>
      <c r="E507" s="2098"/>
      <c r="F507" s="2098"/>
      <c r="G507" s="2099"/>
      <c r="H507" s="2025"/>
      <c r="I507" s="2026"/>
      <c r="J507" s="2026"/>
      <c r="K507" s="2026"/>
      <c r="L507" s="2027"/>
      <c r="M507" s="2028"/>
      <c r="N507" s="2029"/>
      <c r="O507" s="2029"/>
      <c r="P507" s="2029"/>
      <c r="Q507" s="2029"/>
      <c r="R507" s="2029"/>
      <c r="S507" s="2029"/>
      <c r="T507" s="2029"/>
      <c r="U507" s="2029"/>
      <c r="V507" s="2029"/>
      <c r="W507" s="2029"/>
      <c r="X507" s="2029"/>
      <c r="Y507" s="2030"/>
      <c r="Z507" s="2031"/>
      <c r="AA507" s="2032"/>
      <c r="AB507" s="2032"/>
      <c r="AC507" s="2032"/>
      <c r="AD507" s="2025"/>
      <c r="AE507" s="2026"/>
      <c r="AF507" s="2026"/>
      <c r="AG507" s="2026"/>
      <c r="AH507" s="2027"/>
      <c r="AI507" s="2028"/>
      <c r="AJ507" s="2029"/>
      <c r="AK507" s="2029"/>
      <c r="AL507" s="2029"/>
      <c r="AM507" s="2029"/>
      <c r="AN507" s="2029"/>
      <c r="AO507" s="2029"/>
      <c r="AP507" s="2029"/>
      <c r="AQ507" s="2029"/>
      <c r="AR507" s="2029"/>
      <c r="AS507" s="2029"/>
      <c r="AT507" s="2029"/>
      <c r="AU507" s="2030"/>
      <c r="AV507" s="2031"/>
      <c r="AW507" s="2032"/>
      <c r="AX507" s="2032"/>
      <c r="AY507" s="2033"/>
    </row>
    <row r="508" spans="2:51" s="79" customFormat="1" ht="24.75" customHeight="1">
      <c r="B508" s="2097"/>
      <c r="C508" s="2098"/>
      <c r="D508" s="2098"/>
      <c r="E508" s="2098"/>
      <c r="F508" s="2098"/>
      <c r="G508" s="2099"/>
      <c r="H508" s="2016"/>
      <c r="I508" s="2017"/>
      <c r="J508" s="2017"/>
      <c r="K508" s="2017"/>
      <c r="L508" s="2018"/>
      <c r="M508" s="2019"/>
      <c r="N508" s="2020"/>
      <c r="O508" s="2020"/>
      <c r="P508" s="2020"/>
      <c r="Q508" s="2020"/>
      <c r="R508" s="2020"/>
      <c r="S508" s="2020"/>
      <c r="T508" s="2020"/>
      <c r="U508" s="2020"/>
      <c r="V508" s="2020"/>
      <c r="W508" s="2020"/>
      <c r="X508" s="2020"/>
      <c r="Y508" s="2021"/>
      <c r="Z508" s="2022"/>
      <c r="AA508" s="2023"/>
      <c r="AB508" s="2023"/>
      <c r="AC508" s="2023"/>
      <c r="AD508" s="2016"/>
      <c r="AE508" s="2017"/>
      <c r="AF508" s="2017"/>
      <c r="AG508" s="2017"/>
      <c r="AH508" s="2018"/>
      <c r="AI508" s="2019"/>
      <c r="AJ508" s="2020"/>
      <c r="AK508" s="2020"/>
      <c r="AL508" s="2020"/>
      <c r="AM508" s="2020"/>
      <c r="AN508" s="2020"/>
      <c r="AO508" s="2020"/>
      <c r="AP508" s="2020"/>
      <c r="AQ508" s="2020"/>
      <c r="AR508" s="2020"/>
      <c r="AS508" s="2020"/>
      <c r="AT508" s="2020"/>
      <c r="AU508" s="2021"/>
      <c r="AV508" s="2022"/>
      <c r="AW508" s="2023"/>
      <c r="AX508" s="2023"/>
      <c r="AY508" s="2024"/>
    </row>
    <row r="509" spans="2:51" s="79" customFormat="1" ht="24.75" customHeight="1">
      <c r="B509" s="2097"/>
      <c r="C509" s="2098"/>
      <c r="D509" s="2098"/>
      <c r="E509" s="2098"/>
      <c r="F509" s="2098"/>
      <c r="G509" s="2099"/>
      <c r="H509" s="2058" t="s">
        <v>26</v>
      </c>
      <c r="I509" s="2059"/>
      <c r="J509" s="2059"/>
      <c r="K509" s="2059"/>
      <c r="L509" s="2059"/>
      <c r="M509" s="2060"/>
      <c r="N509" s="2061"/>
      <c r="O509" s="2061"/>
      <c r="P509" s="2061"/>
      <c r="Q509" s="2061"/>
      <c r="R509" s="2061"/>
      <c r="S509" s="2061"/>
      <c r="T509" s="2061"/>
      <c r="U509" s="2061"/>
      <c r="V509" s="2061"/>
      <c r="W509" s="2061"/>
      <c r="X509" s="2061"/>
      <c r="Y509" s="2062"/>
      <c r="Z509" s="2063">
        <f>SUM(Z501:AC508)</f>
        <v>0</v>
      </c>
      <c r="AA509" s="2064"/>
      <c r="AB509" s="2064"/>
      <c r="AC509" s="2065"/>
      <c r="AD509" s="2058" t="s">
        <v>26</v>
      </c>
      <c r="AE509" s="2059"/>
      <c r="AF509" s="2059"/>
      <c r="AG509" s="2059"/>
      <c r="AH509" s="2059"/>
      <c r="AI509" s="2060"/>
      <c r="AJ509" s="2061"/>
      <c r="AK509" s="2061"/>
      <c r="AL509" s="2061"/>
      <c r="AM509" s="2061"/>
      <c r="AN509" s="2061"/>
      <c r="AO509" s="2061"/>
      <c r="AP509" s="2061"/>
      <c r="AQ509" s="2061"/>
      <c r="AR509" s="2061"/>
      <c r="AS509" s="2061"/>
      <c r="AT509" s="2061"/>
      <c r="AU509" s="2062"/>
      <c r="AV509" s="2063">
        <f>SUM(AV501:AY508)</f>
        <v>0</v>
      </c>
      <c r="AW509" s="2064"/>
      <c r="AX509" s="2064"/>
      <c r="AY509" s="2066"/>
    </row>
    <row r="510" spans="2:51" s="79" customFormat="1" ht="24.75" customHeight="1">
      <c r="B510" s="2097"/>
      <c r="C510" s="2098"/>
      <c r="D510" s="2098"/>
      <c r="E510" s="2098"/>
      <c r="F510" s="2098"/>
      <c r="G510" s="2099"/>
      <c r="H510" s="2045" t="s">
        <v>840</v>
      </c>
      <c r="I510" s="2046"/>
      <c r="J510" s="2046"/>
      <c r="K510" s="2046"/>
      <c r="L510" s="2046"/>
      <c r="M510" s="2046"/>
      <c r="N510" s="2046"/>
      <c r="O510" s="2046"/>
      <c r="P510" s="2046"/>
      <c r="Q510" s="2046"/>
      <c r="R510" s="2046"/>
      <c r="S510" s="2046"/>
      <c r="T510" s="2046"/>
      <c r="U510" s="2046"/>
      <c r="V510" s="2046"/>
      <c r="W510" s="2046"/>
      <c r="X510" s="2046"/>
      <c r="Y510" s="2046"/>
      <c r="Z510" s="2046"/>
      <c r="AA510" s="2046"/>
      <c r="AB510" s="2046"/>
      <c r="AC510" s="2047"/>
      <c r="AD510" s="2045" t="s">
        <v>829</v>
      </c>
      <c r="AE510" s="2046"/>
      <c r="AF510" s="2046"/>
      <c r="AG510" s="2046"/>
      <c r="AH510" s="2046"/>
      <c r="AI510" s="2046"/>
      <c r="AJ510" s="2046"/>
      <c r="AK510" s="2046"/>
      <c r="AL510" s="2046"/>
      <c r="AM510" s="2046"/>
      <c r="AN510" s="2046"/>
      <c r="AO510" s="2046"/>
      <c r="AP510" s="2046"/>
      <c r="AQ510" s="2046"/>
      <c r="AR510" s="2046"/>
      <c r="AS510" s="2046"/>
      <c r="AT510" s="2046"/>
      <c r="AU510" s="2046"/>
      <c r="AV510" s="2046"/>
      <c r="AW510" s="2046"/>
      <c r="AX510" s="2046"/>
      <c r="AY510" s="2048"/>
    </row>
    <row r="511" spans="2:51" s="79" customFormat="1" ht="24.75" customHeight="1">
      <c r="B511" s="2097"/>
      <c r="C511" s="2098"/>
      <c r="D511" s="2098"/>
      <c r="E511" s="2098"/>
      <c r="F511" s="2098"/>
      <c r="G511" s="2099"/>
      <c r="H511" s="2049" t="s">
        <v>23</v>
      </c>
      <c r="I511" s="2050"/>
      <c r="J511" s="2050"/>
      <c r="K511" s="2050"/>
      <c r="L511" s="2050"/>
      <c r="M511" s="2051" t="s">
        <v>24</v>
      </c>
      <c r="N511" s="2052"/>
      <c r="O511" s="2052"/>
      <c r="P511" s="2052"/>
      <c r="Q511" s="2052"/>
      <c r="R511" s="2052"/>
      <c r="S511" s="2052"/>
      <c r="T511" s="2052"/>
      <c r="U511" s="2052"/>
      <c r="V511" s="2052"/>
      <c r="W511" s="2052"/>
      <c r="X511" s="2052"/>
      <c r="Y511" s="2053"/>
      <c r="Z511" s="2054" t="s">
        <v>25</v>
      </c>
      <c r="AA511" s="2055"/>
      <c r="AB511" s="2055"/>
      <c r="AC511" s="2056"/>
      <c r="AD511" s="2049" t="s">
        <v>23</v>
      </c>
      <c r="AE511" s="2050"/>
      <c r="AF511" s="2050"/>
      <c r="AG511" s="2050"/>
      <c r="AH511" s="2050"/>
      <c r="AI511" s="2051" t="s">
        <v>24</v>
      </c>
      <c r="AJ511" s="2052"/>
      <c r="AK511" s="2052"/>
      <c r="AL511" s="2052"/>
      <c r="AM511" s="2052"/>
      <c r="AN511" s="2052"/>
      <c r="AO511" s="2052"/>
      <c r="AP511" s="2052"/>
      <c r="AQ511" s="2052"/>
      <c r="AR511" s="2052"/>
      <c r="AS511" s="2052"/>
      <c r="AT511" s="2052"/>
      <c r="AU511" s="2053"/>
      <c r="AV511" s="2054" t="s">
        <v>25</v>
      </c>
      <c r="AW511" s="2055"/>
      <c r="AX511" s="2055"/>
      <c r="AY511" s="2057"/>
    </row>
    <row r="512" spans="2:51" s="79" customFormat="1" ht="24.75" customHeight="1">
      <c r="B512" s="2097"/>
      <c r="C512" s="2098"/>
      <c r="D512" s="2098"/>
      <c r="E512" s="2098"/>
      <c r="F512" s="2098"/>
      <c r="G512" s="2099"/>
      <c r="H512" s="2035"/>
      <c r="I512" s="2036"/>
      <c r="J512" s="2036"/>
      <c r="K512" s="2036"/>
      <c r="L512" s="2037"/>
      <c r="M512" s="2038"/>
      <c r="N512" s="2039"/>
      <c r="O512" s="2039"/>
      <c r="P512" s="2039"/>
      <c r="Q512" s="2039"/>
      <c r="R512" s="2039"/>
      <c r="S512" s="2039"/>
      <c r="T512" s="2039"/>
      <c r="U512" s="2039"/>
      <c r="V512" s="2039"/>
      <c r="W512" s="2039"/>
      <c r="X512" s="2039"/>
      <c r="Y512" s="2040"/>
      <c r="Z512" s="2041"/>
      <c r="AA512" s="2042"/>
      <c r="AB512" s="2042"/>
      <c r="AC512" s="2043"/>
      <c r="AD512" s="2035"/>
      <c r="AE512" s="2036"/>
      <c r="AF512" s="2036"/>
      <c r="AG512" s="2036"/>
      <c r="AH512" s="2037"/>
      <c r="AI512" s="2038"/>
      <c r="AJ512" s="2039"/>
      <c r="AK512" s="2039"/>
      <c r="AL512" s="2039"/>
      <c r="AM512" s="2039"/>
      <c r="AN512" s="2039"/>
      <c r="AO512" s="2039"/>
      <c r="AP512" s="2039"/>
      <c r="AQ512" s="2039"/>
      <c r="AR512" s="2039"/>
      <c r="AS512" s="2039"/>
      <c r="AT512" s="2039"/>
      <c r="AU512" s="2040"/>
      <c r="AV512" s="2041"/>
      <c r="AW512" s="2042"/>
      <c r="AX512" s="2042"/>
      <c r="AY512" s="2044"/>
    </row>
    <row r="513" spans="2:51" s="79" customFormat="1" ht="24.75" customHeight="1">
      <c r="B513" s="2097"/>
      <c r="C513" s="2098"/>
      <c r="D513" s="2098"/>
      <c r="E513" s="2098"/>
      <c r="F513" s="2098"/>
      <c r="G513" s="2099"/>
      <c r="H513" s="2025"/>
      <c r="I513" s="2026"/>
      <c r="J513" s="2026"/>
      <c r="K513" s="2026"/>
      <c r="L513" s="2027"/>
      <c r="M513" s="2028"/>
      <c r="N513" s="2029"/>
      <c r="O513" s="2029"/>
      <c r="P513" s="2029"/>
      <c r="Q513" s="2029"/>
      <c r="R513" s="2029"/>
      <c r="S513" s="2029"/>
      <c r="T513" s="2029"/>
      <c r="U513" s="2029"/>
      <c r="V513" s="2029"/>
      <c r="W513" s="2029"/>
      <c r="X513" s="2029"/>
      <c r="Y513" s="2030"/>
      <c r="Z513" s="2031"/>
      <c r="AA513" s="2032"/>
      <c r="AB513" s="2032"/>
      <c r="AC513" s="2034"/>
      <c r="AD513" s="2025"/>
      <c r="AE513" s="2026"/>
      <c r="AF513" s="2026"/>
      <c r="AG513" s="2026"/>
      <c r="AH513" s="2027"/>
      <c r="AI513" s="2028"/>
      <c r="AJ513" s="2029"/>
      <c r="AK513" s="2029"/>
      <c r="AL513" s="2029"/>
      <c r="AM513" s="2029"/>
      <c r="AN513" s="2029"/>
      <c r="AO513" s="2029"/>
      <c r="AP513" s="2029"/>
      <c r="AQ513" s="2029"/>
      <c r="AR513" s="2029"/>
      <c r="AS513" s="2029"/>
      <c r="AT513" s="2029"/>
      <c r="AU513" s="2030"/>
      <c r="AV513" s="2031"/>
      <c r="AW513" s="2032"/>
      <c r="AX513" s="2032"/>
      <c r="AY513" s="2033"/>
    </row>
    <row r="514" spans="2:51" s="79" customFormat="1" ht="24.75" customHeight="1">
      <c r="B514" s="2097"/>
      <c r="C514" s="2098"/>
      <c r="D514" s="2098"/>
      <c r="E514" s="2098"/>
      <c r="F514" s="2098"/>
      <c r="G514" s="2099"/>
      <c r="H514" s="2025"/>
      <c r="I514" s="2026"/>
      <c r="J514" s="2026"/>
      <c r="K514" s="2026"/>
      <c r="L514" s="2027"/>
      <c r="M514" s="2028"/>
      <c r="N514" s="2029"/>
      <c r="O514" s="2029"/>
      <c r="P514" s="2029"/>
      <c r="Q514" s="2029"/>
      <c r="R514" s="2029"/>
      <c r="S514" s="2029"/>
      <c r="T514" s="2029"/>
      <c r="U514" s="2029"/>
      <c r="V514" s="2029"/>
      <c r="W514" s="2029"/>
      <c r="X514" s="2029"/>
      <c r="Y514" s="2030"/>
      <c r="Z514" s="2031"/>
      <c r="AA514" s="2032"/>
      <c r="AB514" s="2032"/>
      <c r="AC514" s="2034"/>
      <c r="AD514" s="2025"/>
      <c r="AE514" s="2026"/>
      <c r="AF514" s="2026"/>
      <c r="AG514" s="2026"/>
      <c r="AH514" s="2027"/>
      <c r="AI514" s="2028"/>
      <c r="AJ514" s="2029"/>
      <c r="AK514" s="2029"/>
      <c r="AL514" s="2029"/>
      <c r="AM514" s="2029"/>
      <c r="AN514" s="2029"/>
      <c r="AO514" s="2029"/>
      <c r="AP514" s="2029"/>
      <c r="AQ514" s="2029"/>
      <c r="AR514" s="2029"/>
      <c r="AS514" s="2029"/>
      <c r="AT514" s="2029"/>
      <c r="AU514" s="2030"/>
      <c r="AV514" s="2031"/>
      <c r="AW514" s="2032"/>
      <c r="AX514" s="2032"/>
      <c r="AY514" s="2033"/>
    </row>
    <row r="515" spans="2:51" s="79" customFormat="1" ht="24.75" customHeight="1">
      <c r="B515" s="2097"/>
      <c r="C515" s="2098"/>
      <c r="D515" s="2098"/>
      <c r="E515" s="2098"/>
      <c r="F515" s="2098"/>
      <c r="G515" s="2099"/>
      <c r="H515" s="2025"/>
      <c r="I515" s="2026"/>
      <c r="J515" s="2026"/>
      <c r="K515" s="2026"/>
      <c r="L515" s="2027"/>
      <c r="M515" s="2028"/>
      <c r="N515" s="2029"/>
      <c r="O515" s="2029"/>
      <c r="P515" s="2029"/>
      <c r="Q515" s="2029"/>
      <c r="R515" s="2029"/>
      <c r="S515" s="2029"/>
      <c r="T515" s="2029"/>
      <c r="U515" s="2029"/>
      <c r="V515" s="2029"/>
      <c r="W515" s="2029"/>
      <c r="X515" s="2029"/>
      <c r="Y515" s="2030"/>
      <c r="Z515" s="2031"/>
      <c r="AA515" s="2032"/>
      <c r="AB515" s="2032"/>
      <c r="AC515" s="2034"/>
      <c r="AD515" s="2025"/>
      <c r="AE515" s="2026"/>
      <c r="AF515" s="2026"/>
      <c r="AG515" s="2026"/>
      <c r="AH515" s="2027"/>
      <c r="AI515" s="2028"/>
      <c r="AJ515" s="2029"/>
      <c r="AK515" s="2029"/>
      <c r="AL515" s="2029"/>
      <c r="AM515" s="2029"/>
      <c r="AN515" s="2029"/>
      <c r="AO515" s="2029"/>
      <c r="AP515" s="2029"/>
      <c r="AQ515" s="2029"/>
      <c r="AR515" s="2029"/>
      <c r="AS515" s="2029"/>
      <c r="AT515" s="2029"/>
      <c r="AU515" s="2030"/>
      <c r="AV515" s="2031"/>
      <c r="AW515" s="2032"/>
      <c r="AX515" s="2032"/>
      <c r="AY515" s="2033"/>
    </row>
    <row r="516" spans="2:51" s="79" customFormat="1" ht="24.75" customHeight="1">
      <c r="B516" s="2097"/>
      <c r="C516" s="2098"/>
      <c r="D516" s="2098"/>
      <c r="E516" s="2098"/>
      <c r="F516" s="2098"/>
      <c r="G516" s="2099"/>
      <c r="H516" s="2025"/>
      <c r="I516" s="2026"/>
      <c r="J516" s="2026"/>
      <c r="K516" s="2026"/>
      <c r="L516" s="2027"/>
      <c r="M516" s="2028"/>
      <c r="N516" s="2029"/>
      <c r="O516" s="2029"/>
      <c r="P516" s="2029"/>
      <c r="Q516" s="2029"/>
      <c r="R516" s="2029"/>
      <c r="S516" s="2029"/>
      <c r="T516" s="2029"/>
      <c r="U516" s="2029"/>
      <c r="V516" s="2029"/>
      <c r="W516" s="2029"/>
      <c r="X516" s="2029"/>
      <c r="Y516" s="2030"/>
      <c r="Z516" s="2031"/>
      <c r="AA516" s="2032"/>
      <c r="AB516" s="2032"/>
      <c r="AC516" s="2032"/>
      <c r="AD516" s="2025"/>
      <c r="AE516" s="2026"/>
      <c r="AF516" s="2026"/>
      <c r="AG516" s="2026"/>
      <c r="AH516" s="2027"/>
      <c r="AI516" s="2028"/>
      <c r="AJ516" s="2029"/>
      <c r="AK516" s="2029"/>
      <c r="AL516" s="2029"/>
      <c r="AM516" s="2029"/>
      <c r="AN516" s="2029"/>
      <c r="AO516" s="2029"/>
      <c r="AP516" s="2029"/>
      <c r="AQ516" s="2029"/>
      <c r="AR516" s="2029"/>
      <c r="AS516" s="2029"/>
      <c r="AT516" s="2029"/>
      <c r="AU516" s="2030"/>
      <c r="AV516" s="2031"/>
      <c r="AW516" s="2032"/>
      <c r="AX516" s="2032"/>
      <c r="AY516" s="2033"/>
    </row>
    <row r="517" spans="2:51" s="79" customFormat="1" ht="24.75" customHeight="1">
      <c r="B517" s="2097"/>
      <c r="C517" s="2098"/>
      <c r="D517" s="2098"/>
      <c r="E517" s="2098"/>
      <c r="F517" s="2098"/>
      <c r="G517" s="2099"/>
      <c r="H517" s="2025"/>
      <c r="I517" s="2026"/>
      <c r="J517" s="2026"/>
      <c r="K517" s="2026"/>
      <c r="L517" s="2027"/>
      <c r="M517" s="2028"/>
      <c r="N517" s="2029"/>
      <c r="O517" s="2029"/>
      <c r="P517" s="2029"/>
      <c r="Q517" s="2029"/>
      <c r="R517" s="2029"/>
      <c r="S517" s="2029"/>
      <c r="T517" s="2029"/>
      <c r="U517" s="2029"/>
      <c r="V517" s="2029"/>
      <c r="W517" s="2029"/>
      <c r="X517" s="2029"/>
      <c r="Y517" s="2030"/>
      <c r="Z517" s="2031"/>
      <c r="AA517" s="2032"/>
      <c r="AB517" s="2032"/>
      <c r="AC517" s="2032"/>
      <c r="AD517" s="2025"/>
      <c r="AE517" s="2026"/>
      <c r="AF517" s="2026"/>
      <c r="AG517" s="2026"/>
      <c r="AH517" s="2027"/>
      <c r="AI517" s="2028"/>
      <c r="AJ517" s="2029"/>
      <c r="AK517" s="2029"/>
      <c r="AL517" s="2029"/>
      <c r="AM517" s="2029"/>
      <c r="AN517" s="2029"/>
      <c r="AO517" s="2029"/>
      <c r="AP517" s="2029"/>
      <c r="AQ517" s="2029"/>
      <c r="AR517" s="2029"/>
      <c r="AS517" s="2029"/>
      <c r="AT517" s="2029"/>
      <c r="AU517" s="2030"/>
      <c r="AV517" s="2031"/>
      <c r="AW517" s="2032"/>
      <c r="AX517" s="2032"/>
      <c r="AY517" s="2033"/>
    </row>
    <row r="518" spans="2:51" s="79" customFormat="1" ht="24.75" customHeight="1">
      <c r="B518" s="2097"/>
      <c r="C518" s="2098"/>
      <c r="D518" s="2098"/>
      <c r="E518" s="2098"/>
      <c r="F518" s="2098"/>
      <c r="G518" s="2099"/>
      <c r="H518" s="2025"/>
      <c r="I518" s="2026"/>
      <c r="J518" s="2026"/>
      <c r="K518" s="2026"/>
      <c r="L518" s="2027"/>
      <c r="M518" s="2028"/>
      <c r="N518" s="2029"/>
      <c r="O518" s="2029"/>
      <c r="P518" s="2029"/>
      <c r="Q518" s="2029"/>
      <c r="R518" s="2029"/>
      <c r="S518" s="2029"/>
      <c r="T518" s="2029"/>
      <c r="U518" s="2029"/>
      <c r="V518" s="2029"/>
      <c r="W518" s="2029"/>
      <c r="X518" s="2029"/>
      <c r="Y518" s="2030"/>
      <c r="Z518" s="2031"/>
      <c r="AA518" s="2032"/>
      <c r="AB518" s="2032"/>
      <c r="AC518" s="2032"/>
      <c r="AD518" s="2025"/>
      <c r="AE518" s="2026"/>
      <c r="AF518" s="2026"/>
      <c r="AG518" s="2026"/>
      <c r="AH518" s="2027"/>
      <c r="AI518" s="2028"/>
      <c r="AJ518" s="2029"/>
      <c r="AK518" s="2029"/>
      <c r="AL518" s="2029"/>
      <c r="AM518" s="2029"/>
      <c r="AN518" s="2029"/>
      <c r="AO518" s="2029"/>
      <c r="AP518" s="2029"/>
      <c r="AQ518" s="2029"/>
      <c r="AR518" s="2029"/>
      <c r="AS518" s="2029"/>
      <c r="AT518" s="2029"/>
      <c r="AU518" s="2030"/>
      <c r="AV518" s="2031"/>
      <c r="AW518" s="2032"/>
      <c r="AX518" s="2032"/>
      <c r="AY518" s="2033"/>
    </row>
    <row r="519" spans="2:51" s="79" customFormat="1" ht="24.75" customHeight="1">
      <c r="B519" s="2097"/>
      <c r="C519" s="2098"/>
      <c r="D519" s="2098"/>
      <c r="E519" s="2098"/>
      <c r="F519" s="2098"/>
      <c r="G519" s="2099"/>
      <c r="H519" s="2016"/>
      <c r="I519" s="2017"/>
      <c r="J519" s="2017"/>
      <c r="K519" s="2017"/>
      <c r="L519" s="2018"/>
      <c r="M519" s="2019"/>
      <c r="N519" s="2020"/>
      <c r="O519" s="2020"/>
      <c r="P519" s="2020"/>
      <c r="Q519" s="2020"/>
      <c r="R519" s="2020"/>
      <c r="S519" s="2020"/>
      <c r="T519" s="2020"/>
      <c r="U519" s="2020"/>
      <c r="V519" s="2020"/>
      <c r="W519" s="2020"/>
      <c r="X519" s="2020"/>
      <c r="Y519" s="2021"/>
      <c r="Z519" s="2022"/>
      <c r="AA519" s="2023"/>
      <c r="AB519" s="2023"/>
      <c r="AC519" s="2023"/>
      <c r="AD519" s="2016"/>
      <c r="AE519" s="2017"/>
      <c r="AF519" s="2017"/>
      <c r="AG519" s="2017"/>
      <c r="AH519" s="2018"/>
      <c r="AI519" s="2019"/>
      <c r="AJ519" s="2020"/>
      <c r="AK519" s="2020"/>
      <c r="AL519" s="2020"/>
      <c r="AM519" s="2020"/>
      <c r="AN519" s="2020"/>
      <c r="AO519" s="2020"/>
      <c r="AP519" s="2020"/>
      <c r="AQ519" s="2020"/>
      <c r="AR519" s="2020"/>
      <c r="AS519" s="2020"/>
      <c r="AT519" s="2020"/>
      <c r="AU519" s="2021"/>
      <c r="AV519" s="2022"/>
      <c r="AW519" s="2023"/>
      <c r="AX519" s="2023"/>
      <c r="AY519" s="2024"/>
    </row>
    <row r="520" spans="2:51" s="79" customFormat="1" ht="24.75" customHeight="1">
      <c r="B520" s="2097"/>
      <c r="C520" s="2098"/>
      <c r="D520" s="2098"/>
      <c r="E520" s="2098"/>
      <c r="F520" s="2098"/>
      <c r="G520" s="2099"/>
      <c r="H520" s="2058" t="s">
        <v>26</v>
      </c>
      <c r="I520" s="2059"/>
      <c r="J520" s="2059"/>
      <c r="K520" s="2059"/>
      <c r="L520" s="2059"/>
      <c r="M520" s="2060"/>
      <c r="N520" s="2061"/>
      <c r="O520" s="2061"/>
      <c r="P520" s="2061"/>
      <c r="Q520" s="2061"/>
      <c r="R520" s="2061"/>
      <c r="S520" s="2061"/>
      <c r="T520" s="2061"/>
      <c r="U520" s="2061"/>
      <c r="V520" s="2061"/>
      <c r="W520" s="2061"/>
      <c r="X520" s="2061"/>
      <c r="Y520" s="2062"/>
      <c r="Z520" s="2063">
        <f>SUM(Z512:AC519)</f>
        <v>0</v>
      </c>
      <c r="AA520" s="2064"/>
      <c r="AB520" s="2064"/>
      <c r="AC520" s="2065"/>
      <c r="AD520" s="2058" t="s">
        <v>26</v>
      </c>
      <c r="AE520" s="2059"/>
      <c r="AF520" s="2059"/>
      <c r="AG520" s="2059"/>
      <c r="AH520" s="2059"/>
      <c r="AI520" s="2060"/>
      <c r="AJ520" s="2061"/>
      <c r="AK520" s="2061"/>
      <c r="AL520" s="2061"/>
      <c r="AM520" s="2061"/>
      <c r="AN520" s="2061"/>
      <c r="AO520" s="2061"/>
      <c r="AP520" s="2061"/>
      <c r="AQ520" s="2061"/>
      <c r="AR520" s="2061"/>
      <c r="AS520" s="2061"/>
      <c r="AT520" s="2061"/>
      <c r="AU520" s="2062"/>
      <c r="AV520" s="2063">
        <f>SUM(AV512:AY519)</f>
        <v>0</v>
      </c>
      <c r="AW520" s="2064"/>
      <c r="AX520" s="2064"/>
      <c r="AY520" s="2066"/>
    </row>
    <row r="521" spans="2:51" s="79" customFormat="1" ht="24.75" customHeight="1">
      <c r="B521" s="2097"/>
      <c r="C521" s="2098"/>
      <c r="D521" s="2098"/>
      <c r="E521" s="2098"/>
      <c r="F521" s="2098"/>
      <c r="G521" s="2099"/>
      <c r="H521" s="2045" t="s">
        <v>795</v>
      </c>
      <c r="I521" s="2046"/>
      <c r="J521" s="2046"/>
      <c r="K521" s="2046"/>
      <c r="L521" s="2046"/>
      <c r="M521" s="2046"/>
      <c r="N521" s="2046"/>
      <c r="O521" s="2046"/>
      <c r="P521" s="2046"/>
      <c r="Q521" s="2046"/>
      <c r="R521" s="2046"/>
      <c r="S521" s="2046"/>
      <c r="T521" s="2046"/>
      <c r="U521" s="2046"/>
      <c r="V521" s="2046"/>
      <c r="W521" s="2046"/>
      <c r="X521" s="2046"/>
      <c r="Y521" s="2046"/>
      <c r="Z521" s="2046"/>
      <c r="AA521" s="2046"/>
      <c r="AB521" s="2046"/>
      <c r="AC521" s="2047"/>
      <c r="AD521" s="2045" t="s">
        <v>796</v>
      </c>
      <c r="AE521" s="2046"/>
      <c r="AF521" s="2046"/>
      <c r="AG521" s="2046"/>
      <c r="AH521" s="2046"/>
      <c r="AI521" s="2046"/>
      <c r="AJ521" s="2046"/>
      <c r="AK521" s="2046"/>
      <c r="AL521" s="2046"/>
      <c r="AM521" s="2046"/>
      <c r="AN521" s="2046"/>
      <c r="AO521" s="2046"/>
      <c r="AP521" s="2046"/>
      <c r="AQ521" s="2046"/>
      <c r="AR521" s="2046"/>
      <c r="AS521" s="2046"/>
      <c r="AT521" s="2046"/>
      <c r="AU521" s="2046"/>
      <c r="AV521" s="2046"/>
      <c r="AW521" s="2046"/>
      <c r="AX521" s="2046"/>
      <c r="AY521" s="2048"/>
    </row>
    <row r="522" spans="2:51" s="79" customFormat="1" ht="24.75" customHeight="1">
      <c r="B522" s="2097"/>
      <c r="C522" s="2098"/>
      <c r="D522" s="2098"/>
      <c r="E522" s="2098"/>
      <c r="F522" s="2098"/>
      <c r="G522" s="2099"/>
      <c r="H522" s="2049" t="s">
        <v>23</v>
      </c>
      <c r="I522" s="2050"/>
      <c r="J522" s="2050"/>
      <c r="K522" s="2050"/>
      <c r="L522" s="2050"/>
      <c r="M522" s="2051" t="s">
        <v>24</v>
      </c>
      <c r="N522" s="2052"/>
      <c r="O522" s="2052"/>
      <c r="P522" s="2052"/>
      <c r="Q522" s="2052"/>
      <c r="R522" s="2052"/>
      <c r="S522" s="2052"/>
      <c r="T522" s="2052"/>
      <c r="U522" s="2052"/>
      <c r="V522" s="2052"/>
      <c r="W522" s="2052"/>
      <c r="X522" s="2052"/>
      <c r="Y522" s="2053"/>
      <c r="Z522" s="2054" t="s">
        <v>25</v>
      </c>
      <c r="AA522" s="2055"/>
      <c r="AB522" s="2055"/>
      <c r="AC522" s="2056"/>
      <c r="AD522" s="2049" t="s">
        <v>23</v>
      </c>
      <c r="AE522" s="2050"/>
      <c r="AF522" s="2050"/>
      <c r="AG522" s="2050"/>
      <c r="AH522" s="2050"/>
      <c r="AI522" s="2051" t="s">
        <v>24</v>
      </c>
      <c r="AJ522" s="2052"/>
      <c r="AK522" s="2052"/>
      <c r="AL522" s="2052"/>
      <c r="AM522" s="2052"/>
      <c r="AN522" s="2052"/>
      <c r="AO522" s="2052"/>
      <c r="AP522" s="2052"/>
      <c r="AQ522" s="2052"/>
      <c r="AR522" s="2052"/>
      <c r="AS522" s="2052"/>
      <c r="AT522" s="2052"/>
      <c r="AU522" s="2053"/>
      <c r="AV522" s="2054" t="s">
        <v>25</v>
      </c>
      <c r="AW522" s="2055"/>
      <c r="AX522" s="2055"/>
      <c r="AY522" s="2057"/>
    </row>
    <row r="523" spans="2:51" s="79" customFormat="1" ht="24.75" customHeight="1">
      <c r="B523" s="2097"/>
      <c r="C523" s="2098"/>
      <c r="D523" s="2098"/>
      <c r="E523" s="2098"/>
      <c r="F523" s="2098"/>
      <c r="G523" s="2099"/>
      <c r="H523" s="2035"/>
      <c r="I523" s="2036"/>
      <c r="J523" s="2036"/>
      <c r="K523" s="2036"/>
      <c r="L523" s="2037"/>
      <c r="M523" s="2038"/>
      <c r="N523" s="2039"/>
      <c r="O523" s="2039"/>
      <c r="P523" s="2039"/>
      <c r="Q523" s="2039"/>
      <c r="R523" s="2039"/>
      <c r="S523" s="2039"/>
      <c r="T523" s="2039"/>
      <c r="U523" s="2039"/>
      <c r="V523" s="2039"/>
      <c r="W523" s="2039"/>
      <c r="X523" s="2039"/>
      <c r="Y523" s="2040"/>
      <c r="Z523" s="2041"/>
      <c r="AA523" s="2042"/>
      <c r="AB523" s="2042"/>
      <c r="AC523" s="2043"/>
      <c r="AD523" s="2035"/>
      <c r="AE523" s="2036"/>
      <c r="AF523" s="2036"/>
      <c r="AG523" s="2036"/>
      <c r="AH523" s="2037"/>
      <c r="AI523" s="2038"/>
      <c r="AJ523" s="2039"/>
      <c r="AK523" s="2039"/>
      <c r="AL523" s="2039"/>
      <c r="AM523" s="2039"/>
      <c r="AN523" s="2039"/>
      <c r="AO523" s="2039"/>
      <c r="AP523" s="2039"/>
      <c r="AQ523" s="2039"/>
      <c r="AR523" s="2039"/>
      <c r="AS523" s="2039"/>
      <c r="AT523" s="2039"/>
      <c r="AU523" s="2040"/>
      <c r="AV523" s="2041"/>
      <c r="AW523" s="2042"/>
      <c r="AX523" s="2042"/>
      <c r="AY523" s="2044"/>
    </row>
    <row r="524" spans="2:51" s="79" customFormat="1" ht="24.75" customHeight="1">
      <c r="B524" s="2097"/>
      <c r="C524" s="2098"/>
      <c r="D524" s="2098"/>
      <c r="E524" s="2098"/>
      <c r="F524" s="2098"/>
      <c r="G524" s="2099"/>
      <c r="H524" s="2025"/>
      <c r="I524" s="2026"/>
      <c r="J524" s="2026"/>
      <c r="K524" s="2026"/>
      <c r="L524" s="2027"/>
      <c r="M524" s="2028"/>
      <c r="N524" s="2029"/>
      <c r="O524" s="2029"/>
      <c r="P524" s="2029"/>
      <c r="Q524" s="2029"/>
      <c r="R524" s="2029"/>
      <c r="S524" s="2029"/>
      <c r="T524" s="2029"/>
      <c r="U524" s="2029"/>
      <c r="V524" s="2029"/>
      <c r="W524" s="2029"/>
      <c r="X524" s="2029"/>
      <c r="Y524" s="2030"/>
      <c r="Z524" s="2031"/>
      <c r="AA524" s="2032"/>
      <c r="AB524" s="2032"/>
      <c r="AC524" s="2034"/>
      <c r="AD524" s="2025"/>
      <c r="AE524" s="2026"/>
      <c r="AF524" s="2026"/>
      <c r="AG524" s="2026"/>
      <c r="AH524" s="2027"/>
      <c r="AI524" s="2028"/>
      <c r="AJ524" s="2029"/>
      <c r="AK524" s="2029"/>
      <c r="AL524" s="2029"/>
      <c r="AM524" s="2029"/>
      <c r="AN524" s="2029"/>
      <c r="AO524" s="2029"/>
      <c r="AP524" s="2029"/>
      <c r="AQ524" s="2029"/>
      <c r="AR524" s="2029"/>
      <c r="AS524" s="2029"/>
      <c r="AT524" s="2029"/>
      <c r="AU524" s="2030"/>
      <c r="AV524" s="2031"/>
      <c r="AW524" s="2032"/>
      <c r="AX524" s="2032"/>
      <c r="AY524" s="2033"/>
    </row>
    <row r="525" spans="2:51" s="79" customFormat="1" ht="24.75" customHeight="1">
      <c r="B525" s="2097"/>
      <c r="C525" s="2098"/>
      <c r="D525" s="2098"/>
      <c r="E525" s="2098"/>
      <c r="F525" s="2098"/>
      <c r="G525" s="2099"/>
      <c r="H525" s="2025"/>
      <c r="I525" s="2026"/>
      <c r="J525" s="2026"/>
      <c r="K525" s="2026"/>
      <c r="L525" s="2027"/>
      <c r="M525" s="2028"/>
      <c r="N525" s="2029"/>
      <c r="O525" s="2029"/>
      <c r="P525" s="2029"/>
      <c r="Q525" s="2029"/>
      <c r="R525" s="2029"/>
      <c r="S525" s="2029"/>
      <c r="T525" s="2029"/>
      <c r="U525" s="2029"/>
      <c r="V525" s="2029"/>
      <c r="W525" s="2029"/>
      <c r="X525" s="2029"/>
      <c r="Y525" s="2030"/>
      <c r="Z525" s="2031"/>
      <c r="AA525" s="2032"/>
      <c r="AB525" s="2032"/>
      <c r="AC525" s="2034"/>
      <c r="AD525" s="2025"/>
      <c r="AE525" s="2026"/>
      <c r="AF525" s="2026"/>
      <c r="AG525" s="2026"/>
      <c r="AH525" s="2027"/>
      <c r="AI525" s="2028"/>
      <c r="AJ525" s="2029"/>
      <c r="AK525" s="2029"/>
      <c r="AL525" s="2029"/>
      <c r="AM525" s="2029"/>
      <c r="AN525" s="2029"/>
      <c r="AO525" s="2029"/>
      <c r="AP525" s="2029"/>
      <c r="AQ525" s="2029"/>
      <c r="AR525" s="2029"/>
      <c r="AS525" s="2029"/>
      <c r="AT525" s="2029"/>
      <c r="AU525" s="2030"/>
      <c r="AV525" s="2031"/>
      <c r="AW525" s="2032"/>
      <c r="AX525" s="2032"/>
      <c r="AY525" s="2033"/>
    </row>
    <row r="526" spans="2:51" s="79" customFormat="1" ht="24.75" customHeight="1">
      <c r="B526" s="2097"/>
      <c r="C526" s="2098"/>
      <c r="D526" s="2098"/>
      <c r="E526" s="2098"/>
      <c r="F526" s="2098"/>
      <c r="G526" s="2099"/>
      <c r="H526" s="2025"/>
      <c r="I526" s="2026"/>
      <c r="J526" s="2026"/>
      <c r="K526" s="2026"/>
      <c r="L526" s="2027"/>
      <c r="M526" s="2028"/>
      <c r="N526" s="2029"/>
      <c r="O526" s="2029"/>
      <c r="P526" s="2029"/>
      <c r="Q526" s="2029"/>
      <c r="R526" s="2029"/>
      <c r="S526" s="2029"/>
      <c r="T526" s="2029"/>
      <c r="U526" s="2029"/>
      <c r="V526" s="2029"/>
      <c r="W526" s="2029"/>
      <c r="X526" s="2029"/>
      <c r="Y526" s="2030"/>
      <c r="Z526" s="2031"/>
      <c r="AA526" s="2032"/>
      <c r="AB526" s="2032"/>
      <c r="AC526" s="2034"/>
      <c r="AD526" s="2025"/>
      <c r="AE526" s="2026"/>
      <c r="AF526" s="2026"/>
      <c r="AG526" s="2026"/>
      <c r="AH526" s="2027"/>
      <c r="AI526" s="2028"/>
      <c r="AJ526" s="2029"/>
      <c r="AK526" s="2029"/>
      <c r="AL526" s="2029"/>
      <c r="AM526" s="2029"/>
      <c r="AN526" s="2029"/>
      <c r="AO526" s="2029"/>
      <c r="AP526" s="2029"/>
      <c r="AQ526" s="2029"/>
      <c r="AR526" s="2029"/>
      <c r="AS526" s="2029"/>
      <c r="AT526" s="2029"/>
      <c r="AU526" s="2030"/>
      <c r="AV526" s="2031"/>
      <c r="AW526" s="2032"/>
      <c r="AX526" s="2032"/>
      <c r="AY526" s="2033"/>
    </row>
    <row r="527" spans="2:51" s="79" customFormat="1" ht="24.75" customHeight="1">
      <c r="B527" s="2097"/>
      <c r="C527" s="2098"/>
      <c r="D527" s="2098"/>
      <c r="E527" s="2098"/>
      <c r="F527" s="2098"/>
      <c r="G527" s="2099"/>
      <c r="H527" s="2025"/>
      <c r="I527" s="2026"/>
      <c r="J527" s="2026"/>
      <c r="K527" s="2026"/>
      <c r="L527" s="2027"/>
      <c r="M527" s="2028"/>
      <c r="N527" s="2029"/>
      <c r="O527" s="2029"/>
      <c r="P527" s="2029"/>
      <c r="Q527" s="2029"/>
      <c r="R527" s="2029"/>
      <c r="S527" s="2029"/>
      <c r="T527" s="2029"/>
      <c r="U527" s="2029"/>
      <c r="V527" s="2029"/>
      <c r="W527" s="2029"/>
      <c r="X527" s="2029"/>
      <c r="Y527" s="2030"/>
      <c r="Z527" s="2031"/>
      <c r="AA527" s="2032"/>
      <c r="AB527" s="2032"/>
      <c r="AC527" s="2032"/>
      <c r="AD527" s="2025"/>
      <c r="AE527" s="2026"/>
      <c r="AF527" s="2026"/>
      <c r="AG527" s="2026"/>
      <c r="AH527" s="2027"/>
      <c r="AI527" s="2028"/>
      <c r="AJ527" s="2029"/>
      <c r="AK527" s="2029"/>
      <c r="AL527" s="2029"/>
      <c r="AM527" s="2029"/>
      <c r="AN527" s="2029"/>
      <c r="AO527" s="2029"/>
      <c r="AP527" s="2029"/>
      <c r="AQ527" s="2029"/>
      <c r="AR527" s="2029"/>
      <c r="AS527" s="2029"/>
      <c r="AT527" s="2029"/>
      <c r="AU527" s="2030"/>
      <c r="AV527" s="2031"/>
      <c r="AW527" s="2032"/>
      <c r="AX527" s="2032"/>
      <c r="AY527" s="2033"/>
    </row>
    <row r="528" spans="2:51" s="79" customFormat="1" ht="24.75" customHeight="1">
      <c r="B528" s="2097"/>
      <c r="C528" s="2098"/>
      <c r="D528" s="2098"/>
      <c r="E528" s="2098"/>
      <c r="F528" s="2098"/>
      <c r="G528" s="2099"/>
      <c r="H528" s="2025"/>
      <c r="I528" s="2026"/>
      <c r="J528" s="2026"/>
      <c r="K528" s="2026"/>
      <c r="L528" s="2027"/>
      <c r="M528" s="2028"/>
      <c r="N528" s="2029"/>
      <c r="O528" s="2029"/>
      <c r="P528" s="2029"/>
      <c r="Q528" s="2029"/>
      <c r="R528" s="2029"/>
      <c r="S528" s="2029"/>
      <c r="T528" s="2029"/>
      <c r="U528" s="2029"/>
      <c r="V528" s="2029"/>
      <c r="W528" s="2029"/>
      <c r="X528" s="2029"/>
      <c r="Y528" s="2030"/>
      <c r="Z528" s="2031"/>
      <c r="AA528" s="2032"/>
      <c r="AB528" s="2032"/>
      <c r="AC528" s="2032"/>
      <c r="AD528" s="2025"/>
      <c r="AE528" s="2026"/>
      <c r="AF528" s="2026"/>
      <c r="AG528" s="2026"/>
      <c r="AH528" s="2027"/>
      <c r="AI528" s="2028"/>
      <c r="AJ528" s="2029"/>
      <c r="AK528" s="2029"/>
      <c r="AL528" s="2029"/>
      <c r="AM528" s="2029"/>
      <c r="AN528" s="2029"/>
      <c r="AO528" s="2029"/>
      <c r="AP528" s="2029"/>
      <c r="AQ528" s="2029"/>
      <c r="AR528" s="2029"/>
      <c r="AS528" s="2029"/>
      <c r="AT528" s="2029"/>
      <c r="AU528" s="2030"/>
      <c r="AV528" s="2031"/>
      <c r="AW528" s="2032"/>
      <c r="AX528" s="2032"/>
      <c r="AY528" s="2033"/>
    </row>
    <row r="529" spans="2:51" s="79" customFormat="1" ht="24.75" customHeight="1">
      <c r="B529" s="2097"/>
      <c r="C529" s="2098"/>
      <c r="D529" s="2098"/>
      <c r="E529" s="2098"/>
      <c r="F529" s="2098"/>
      <c r="G529" s="2099"/>
      <c r="H529" s="2025"/>
      <c r="I529" s="2026"/>
      <c r="J529" s="2026"/>
      <c r="K529" s="2026"/>
      <c r="L529" s="2027"/>
      <c r="M529" s="2028"/>
      <c r="N529" s="2029"/>
      <c r="O529" s="2029"/>
      <c r="P529" s="2029"/>
      <c r="Q529" s="2029"/>
      <c r="R529" s="2029"/>
      <c r="S529" s="2029"/>
      <c r="T529" s="2029"/>
      <c r="U529" s="2029"/>
      <c r="V529" s="2029"/>
      <c r="W529" s="2029"/>
      <c r="X529" s="2029"/>
      <c r="Y529" s="2030"/>
      <c r="Z529" s="2031"/>
      <c r="AA529" s="2032"/>
      <c r="AB529" s="2032"/>
      <c r="AC529" s="2032"/>
      <c r="AD529" s="2025"/>
      <c r="AE529" s="2026"/>
      <c r="AF529" s="2026"/>
      <c r="AG529" s="2026"/>
      <c r="AH529" s="2027"/>
      <c r="AI529" s="2028"/>
      <c r="AJ529" s="2029"/>
      <c r="AK529" s="2029"/>
      <c r="AL529" s="2029"/>
      <c r="AM529" s="2029"/>
      <c r="AN529" s="2029"/>
      <c r="AO529" s="2029"/>
      <c r="AP529" s="2029"/>
      <c r="AQ529" s="2029"/>
      <c r="AR529" s="2029"/>
      <c r="AS529" s="2029"/>
      <c r="AT529" s="2029"/>
      <c r="AU529" s="2030"/>
      <c r="AV529" s="2031"/>
      <c r="AW529" s="2032"/>
      <c r="AX529" s="2032"/>
      <c r="AY529" s="2033"/>
    </row>
    <row r="530" spans="2:51" s="79" customFormat="1" ht="24.75" customHeight="1">
      <c r="B530" s="2097"/>
      <c r="C530" s="2098"/>
      <c r="D530" s="2098"/>
      <c r="E530" s="2098"/>
      <c r="F530" s="2098"/>
      <c r="G530" s="2099"/>
      <c r="H530" s="2016"/>
      <c r="I530" s="2017"/>
      <c r="J530" s="2017"/>
      <c r="K530" s="2017"/>
      <c r="L530" s="2018"/>
      <c r="M530" s="2019"/>
      <c r="N530" s="2020"/>
      <c r="O530" s="2020"/>
      <c r="P530" s="2020"/>
      <c r="Q530" s="2020"/>
      <c r="R530" s="2020"/>
      <c r="S530" s="2020"/>
      <c r="T530" s="2020"/>
      <c r="U530" s="2020"/>
      <c r="V530" s="2020"/>
      <c r="W530" s="2020"/>
      <c r="X530" s="2020"/>
      <c r="Y530" s="2021"/>
      <c r="Z530" s="2022"/>
      <c r="AA530" s="2023"/>
      <c r="AB530" s="2023"/>
      <c r="AC530" s="2023"/>
      <c r="AD530" s="2016"/>
      <c r="AE530" s="2017"/>
      <c r="AF530" s="2017"/>
      <c r="AG530" s="2017"/>
      <c r="AH530" s="2018"/>
      <c r="AI530" s="2019"/>
      <c r="AJ530" s="2020"/>
      <c r="AK530" s="2020"/>
      <c r="AL530" s="2020"/>
      <c r="AM530" s="2020"/>
      <c r="AN530" s="2020"/>
      <c r="AO530" s="2020"/>
      <c r="AP530" s="2020"/>
      <c r="AQ530" s="2020"/>
      <c r="AR530" s="2020"/>
      <c r="AS530" s="2020"/>
      <c r="AT530" s="2020"/>
      <c r="AU530" s="2021"/>
      <c r="AV530" s="2022"/>
      <c r="AW530" s="2023"/>
      <c r="AX530" s="2023"/>
      <c r="AY530" s="2024"/>
    </row>
    <row r="531" spans="2:51" s="79" customFormat="1" ht="24.75" customHeight="1" thickBot="1">
      <c r="B531" s="2100"/>
      <c r="C531" s="2101"/>
      <c r="D531" s="2101"/>
      <c r="E531" s="2101"/>
      <c r="F531" s="2101"/>
      <c r="G531" s="2102"/>
      <c r="H531" s="2007" t="s">
        <v>26</v>
      </c>
      <c r="I531" s="2008"/>
      <c r="J531" s="2008"/>
      <c r="K531" s="2008"/>
      <c r="L531" s="2008"/>
      <c r="M531" s="2009"/>
      <c r="N531" s="2010"/>
      <c r="O531" s="2010"/>
      <c r="P531" s="2010"/>
      <c r="Q531" s="2010"/>
      <c r="R531" s="2010"/>
      <c r="S531" s="2010"/>
      <c r="T531" s="2010"/>
      <c r="U531" s="2010"/>
      <c r="V531" s="2010"/>
      <c r="W531" s="2010"/>
      <c r="X531" s="2010"/>
      <c r="Y531" s="2011"/>
      <c r="Z531" s="2012">
        <f>SUM(Z523:AC530)</f>
        <v>0</v>
      </c>
      <c r="AA531" s="2013"/>
      <c r="AB531" s="2013"/>
      <c r="AC531" s="2014"/>
      <c r="AD531" s="2007" t="s">
        <v>26</v>
      </c>
      <c r="AE531" s="2008"/>
      <c r="AF531" s="2008"/>
      <c r="AG531" s="2008"/>
      <c r="AH531" s="2008"/>
      <c r="AI531" s="2009"/>
      <c r="AJ531" s="2010"/>
      <c r="AK531" s="2010"/>
      <c r="AL531" s="2010"/>
      <c r="AM531" s="2010"/>
      <c r="AN531" s="2010"/>
      <c r="AO531" s="2010"/>
      <c r="AP531" s="2010"/>
      <c r="AQ531" s="2010"/>
      <c r="AR531" s="2010"/>
      <c r="AS531" s="2010"/>
      <c r="AT531" s="2010"/>
      <c r="AU531" s="2011"/>
      <c r="AV531" s="2012">
        <f>SUM(AV523:AY530)</f>
        <v>0</v>
      </c>
      <c r="AW531" s="2013"/>
      <c r="AX531" s="2013"/>
      <c r="AY531" s="2015"/>
    </row>
    <row r="532" spans="2:51" s="79" customFormat="1"/>
    <row r="533" spans="2:51" s="79" customFormat="1" ht="23.25" customHeight="1">
      <c r="B533" s="92" t="s">
        <v>100</v>
      </c>
      <c r="C533" s="92"/>
      <c r="D533" s="92"/>
      <c r="E533" s="93"/>
      <c r="F533" s="93"/>
      <c r="G533" s="2095" t="s">
        <v>887</v>
      </c>
      <c r="H533" s="2095"/>
      <c r="I533" s="2095"/>
      <c r="J533" s="2095"/>
      <c r="K533" s="2095"/>
      <c r="L533" s="2095"/>
      <c r="M533" s="2095"/>
      <c r="N533" s="2095"/>
      <c r="O533" s="2095"/>
      <c r="P533" s="2095"/>
      <c r="Q533" s="2095"/>
      <c r="R533" s="2095"/>
      <c r="S533" s="2095"/>
      <c r="T533" s="2095"/>
      <c r="U533" s="2095"/>
      <c r="V533" s="2095"/>
      <c r="W533" s="2095"/>
      <c r="X533" s="2095"/>
      <c r="Y533" s="2095"/>
      <c r="Z533" s="2095"/>
      <c r="AA533" s="2095"/>
      <c r="AB533" s="2095"/>
      <c r="AC533" s="2095"/>
      <c r="AD533" s="2095"/>
      <c r="AE533" s="2095"/>
      <c r="AF533" s="2095"/>
      <c r="AG533" s="2095"/>
      <c r="AH533" s="2095"/>
      <c r="AI533" s="2095"/>
      <c r="AJ533" s="2095"/>
      <c r="AK533" s="2095"/>
      <c r="AL533" s="2095"/>
      <c r="AM533" s="2095"/>
      <c r="AN533" s="2095"/>
      <c r="AO533" s="2095"/>
      <c r="AP533" s="2095"/>
      <c r="AQ533" s="2095"/>
      <c r="AR533" s="2095"/>
      <c r="AS533" s="2095"/>
      <c r="AT533" s="2095"/>
      <c r="AU533" s="2095"/>
      <c r="AV533" s="2095"/>
      <c r="AW533" s="2095"/>
      <c r="AX533" s="2095"/>
      <c r="AY533" s="93"/>
    </row>
    <row r="534" spans="2:51" s="79" customFormat="1" ht="14.25">
      <c r="C534" s="94" t="s">
        <v>797</v>
      </c>
    </row>
    <row r="535" spans="2:51" s="79" customFormat="1">
      <c r="C535" s="79" t="s">
        <v>798</v>
      </c>
    </row>
    <row r="536" spans="2:51" s="79" customFormat="1" ht="34.5" customHeight="1">
      <c r="B536" s="2000"/>
      <c r="C536" s="2000"/>
      <c r="D536" s="2004" t="s">
        <v>799</v>
      </c>
      <c r="E536" s="2004"/>
      <c r="F536" s="2004"/>
      <c r="G536" s="2004"/>
      <c r="H536" s="2004"/>
      <c r="I536" s="2004"/>
      <c r="J536" s="2004"/>
      <c r="K536" s="2004"/>
      <c r="L536" s="2004"/>
      <c r="M536" s="2004"/>
      <c r="N536" s="2004" t="s">
        <v>800</v>
      </c>
      <c r="O536" s="2004"/>
      <c r="P536" s="2004"/>
      <c r="Q536" s="2004"/>
      <c r="R536" s="2004"/>
      <c r="S536" s="2004"/>
      <c r="T536" s="2004"/>
      <c r="U536" s="2004"/>
      <c r="V536" s="2004"/>
      <c r="W536" s="2004"/>
      <c r="X536" s="2004"/>
      <c r="Y536" s="2004"/>
      <c r="Z536" s="2004"/>
      <c r="AA536" s="2004"/>
      <c r="AB536" s="2004"/>
      <c r="AC536" s="2004"/>
      <c r="AD536" s="2004"/>
      <c r="AE536" s="2004"/>
      <c r="AF536" s="2004"/>
      <c r="AG536" s="2004"/>
      <c r="AH536" s="2004"/>
      <c r="AI536" s="2004"/>
      <c r="AJ536" s="2004"/>
      <c r="AK536" s="2004"/>
      <c r="AL536" s="2005" t="s">
        <v>801</v>
      </c>
      <c r="AM536" s="2004"/>
      <c r="AN536" s="2004"/>
      <c r="AO536" s="2004"/>
      <c r="AP536" s="2004"/>
      <c r="AQ536" s="2004"/>
      <c r="AR536" s="2004" t="s">
        <v>27</v>
      </c>
      <c r="AS536" s="2004"/>
      <c r="AT536" s="2004"/>
      <c r="AU536" s="2004"/>
      <c r="AV536" s="2004" t="s">
        <v>28</v>
      </c>
      <c r="AW536" s="2004"/>
      <c r="AX536" s="2004"/>
    </row>
    <row r="537" spans="2:51" s="79" customFormat="1" ht="24" customHeight="1">
      <c r="B537" s="2000">
        <v>1</v>
      </c>
      <c r="C537" s="2000">
        <v>1</v>
      </c>
      <c r="D537" s="2001" t="s">
        <v>891</v>
      </c>
      <c r="E537" s="2001"/>
      <c r="F537" s="2001"/>
      <c r="G537" s="2001"/>
      <c r="H537" s="2001"/>
      <c r="I537" s="2001"/>
      <c r="J537" s="2001"/>
      <c r="K537" s="2001"/>
      <c r="L537" s="2001"/>
      <c r="M537" s="2001"/>
      <c r="N537" s="2001" t="s">
        <v>892</v>
      </c>
      <c r="O537" s="2001"/>
      <c r="P537" s="2001"/>
      <c r="Q537" s="2001"/>
      <c r="R537" s="2001"/>
      <c r="S537" s="2001"/>
      <c r="T537" s="2001"/>
      <c r="U537" s="2001"/>
      <c r="V537" s="2001"/>
      <c r="W537" s="2001"/>
      <c r="X537" s="2001"/>
      <c r="Y537" s="2001"/>
      <c r="Z537" s="2001"/>
      <c r="AA537" s="2001"/>
      <c r="AB537" s="2001"/>
      <c r="AC537" s="2001"/>
      <c r="AD537" s="2001"/>
      <c r="AE537" s="2001"/>
      <c r="AF537" s="2001"/>
      <c r="AG537" s="2001"/>
      <c r="AH537" s="2001"/>
      <c r="AI537" s="2001"/>
      <c r="AJ537" s="2001"/>
      <c r="AK537" s="2001"/>
      <c r="AL537" s="2002">
        <v>8</v>
      </c>
      <c r="AM537" s="2001"/>
      <c r="AN537" s="2001"/>
      <c r="AO537" s="2001"/>
      <c r="AP537" s="2001"/>
      <c r="AQ537" s="2001"/>
      <c r="AR537" s="2001" t="s">
        <v>224</v>
      </c>
      <c r="AS537" s="2001"/>
      <c r="AT537" s="2001"/>
      <c r="AU537" s="2001"/>
      <c r="AV537" s="2001"/>
      <c r="AW537" s="2001"/>
      <c r="AX537" s="2001"/>
    </row>
    <row r="538" spans="2:51" s="79" customFormat="1" ht="24" customHeight="1">
      <c r="B538" s="2000">
        <v>2</v>
      </c>
      <c r="C538" s="2000">
        <v>1</v>
      </c>
      <c r="D538" s="2001"/>
      <c r="E538" s="2001"/>
      <c r="F538" s="2001"/>
      <c r="G538" s="2001"/>
      <c r="H538" s="2001"/>
      <c r="I538" s="2001"/>
      <c r="J538" s="2001"/>
      <c r="K538" s="2001"/>
      <c r="L538" s="2001"/>
      <c r="M538" s="2001"/>
      <c r="N538" s="2001"/>
      <c r="O538" s="2001"/>
      <c r="P538" s="2001"/>
      <c r="Q538" s="2001"/>
      <c r="R538" s="2001"/>
      <c r="S538" s="2001"/>
      <c r="T538" s="2001"/>
      <c r="U538" s="2001"/>
      <c r="V538" s="2001"/>
      <c r="W538" s="2001"/>
      <c r="X538" s="2001"/>
      <c r="Y538" s="2001"/>
      <c r="Z538" s="2001"/>
      <c r="AA538" s="2001"/>
      <c r="AB538" s="2001"/>
      <c r="AC538" s="2001"/>
      <c r="AD538" s="2001"/>
      <c r="AE538" s="2001"/>
      <c r="AF538" s="2001"/>
      <c r="AG538" s="2001"/>
      <c r="AH538" s="2001"/>
      <c r="AI538" s="2001"/>
      <c r="AJ538" s="2001"/>
      <c r="AK538" s="2001"/>
      <c r="AL538" s="2002"/>
      <c r="AM538" s="2001"/>
      <c r="AN538" s="2001"/>
      <c r="AO538" s="2001"/>
      <c r="AP538" s="2001"/>
      <c r="AQ538" s="2001"/>
      <c r="AR538" s="2001"/>
      <c r="AS538" s="2001"/>
      <c r="AT538" s="2001"/>
      <c r="AU538" s="2001"/>
      <c r="AV538" s="2001"/>
      <c r="AW538" s="2001"/>
      <c r="AX538" s="2001"/>
    </row>
    <row r="539" spans="2:51" s="79" customFormat="1" ht="24" customHeight="1">
      <c r="B539" s="2000">
        <v>3</v>
      </c>
      <c r="C539" s="2000">
        <v>1</v>
      </c>
      <c r="D539" s="2001"/>
      <c r="E539" s="2001"/>
      <c r="F539" s="2001"/>
      <c r="G539" s="2001"/>
      <c r="H539" s="2001"/>
      <c r="I539" s="2001"/>
      <c r="J539" s="2001"/>
      <c r="K539" s="2001"/>
      <c r="L539" s="2001"/>
      <c r="M539" s="2001"/>
      <c r="N539" s="2001"/>
      <c r="O539" s="2001"/>
      <c r="P539" s="2001"/>
      <c r="Q539" s="2001"/>
      <c r="R539" s="2001"/>
      <c r="S539" s="2001"/>
      <c r="T539" s="2001"/>
      <c r="U539" s="2001"/>
      <c r="V539" s="2001"/>
      <c r="W539" s="2001"/>
      <c r="X539" s="2001"/>
      <c r="Y539" s="2001"/>
      <c r="Z539" s="2001"/>
      <c r="AA539" s="2001"/>
      <c r="AB539" s="2001"/>
      <c r="AC539" s="2001"/>
      <c r="AD539" s="2001"/>
      <c r="AE539" s="2001"/>
      <c r="AF539" s="2001"/>
      <c r="AG539" s="2001"/>
      <c r="AH539" s="2001"/>
      <c r="AI539" s="2001"/>
      <c r="AJ539" s="2001"/>
      <c r="AK539" s="2001"/>
      <c r="AL539" s="2002"/>
      <c r="AM539" s="2001"/>
      <c r="AN539" s="2001"/>
      <c r="AO539" s="2001"/>
      <c r="AP539" s="2001"/>
      <c r="AQ539" s="2001"/>
      <c r="AR539" s="2001"/>
      <c r="AS539" s="2001"/>
      <c r="AT539" s="2001"/>
      <c r="AU539" s="2001"/>
      <c r="AV539" s="2001"/>
      <c r="AW539" s="2001"/>
      <c r="AX539" s="2001"/>
    </row>
    <row r="540" spans="2:51" s="79" customFormat="1" ht="24" customHeight="1">
      <c r="B540" s="2000">
        <v>4</v>
      </c>
      <c r="C540" s="2000">
        <v>1</v>
      </c>
      <c r="D540" s="2001"/>
      <c r="E540" s="2001"/>
      <c r="F540" s="2001"/>
      <c r="G540" s="2001"/>
      <c r="H540" s="2001"/>
      <c r="I540" s="2001"/>
      <c r="J540" s="2001"/>
      <c r="K540" s="2001"/>
      <c r="L540" s="2001"/>
      <c r="M540" s="2001"/>
      <c r="N540" s="2001"/>
      <c r="O540" s="2001"/>
      <c r="P540" s="2001"/>
      <c r="Q540" s="2001"/>
      <c r="R540" s="2001"/>
      <c r="S540" s="2001"/>
      <c r="T540" s="2001"/>
      <c r="U540" s="2001"/>
      <c r="V540" s="2001"/>
      <c r="W540" s="2001"/>
      <c r="X540" s="2001"/>
      <c r="Y540" s="2001"/>
      <c r="Z540" s="2001"/>
      <c r="AA540" s="2001"/>
      <c r="AB540" s="2001"/>
      <c r="AC540" s="2001"/>
      <c r="AD540" s="2001"/>
      <c r="AE540" s="2001"/>
      <c r="AF540" s="2001"/>
      <c r="AG540" s="2001"/>
      <c r="AH540" s="2001"/>
      <c r="AI540" s="2001"/>
      <c r="AJ540" s="2001"/>
      <c r="AK540" s="2001"/>
      <c r="AL540" s="2002"/>
      <c r="AM540" s="2001"/>
      <c r="AN540" s="2001"/>
      <c r="AO540" s="2001"/>
      <c r="AP540" s="2001"/>
      <c r="AQ540" s="2001"/>
      <c r="AR540" s="2001"/>
      <c r="AS540" s="2001"/>
      <c r="AT540" s="2001"/>
      <c r="AU540" s="2001"/>
      <c r="AV540" s="2001"/>
      <c r="AW540" s="2001"/>
      <c r="AX540" s="2001"/>
    </row>
    <row r="541" spans="2:51" s="79" customFormat="1" ht="24" customHeight="1">
      <c r="B541" s="2000">
        <v>5</v>
      </c>
      <c r="C541" s="2000">
        <v>1</v>
      </c>
      <c r="D541" s="2001"/>
      <c r="E541" s="2001"/>
      <c r="F541" s="2001"/>
      <c r="G541" s="2001"/>
      <c r="H541" s="2001"/>
      <c r="I541" s="2001"/>
      <c r="J541" s="2001"/>
      <c r="K541" s="2001"/>
      <c r="L541" s="2001"/>
      <c r="M541" s="2001"/>
      <c r="N541" s="2001"/>
      <c r="O541" s="2001"/>
      <c r="P541" s="2001"/>
      <c r="Q541" s="2001"/>
      <c r="R541" s="2001"/>
      <c r="S541" s="2001"/>
      <c r="T541" s="2001"/>
      <c r="U541" s="2001"/>
      <c r="V541" s="2001"/>
      <c r="W541" s="2001"/>
      <c r="X541" s="2001"/>
      <c r="Y541" s="2001"/>
      <c r="Z541" s="2001"/>
      <c r="AA541" s="2001"/>
      <c r="AB541" s="2001"/>
      <c r="AC541" s="2001"/>
      <c r="AD541" s="2001"/>
      <c r="AE541" s="2001"/>
      <c r="AF541" s="2001"/>
      <c r="AG541" s="2001"/>
      <c r="AH541" s="2001"/>
      <c r="AI541" s="2001"/>
      <c r="AJ541" s="2001"/>
      <c r="AK541" s="2001"/>
      <c r="AL541" s="2002"/>
      <c r="AM541" s="2001"/>
      <c r="AN541" s="2001"/>
      <c r="AO541" s="2001"/>
      <c r="AP541" s="2001"/>
      <c r="AQ541" s="2001"/>
      <c r="AR541" s="2001"/>
      <c r="AS541" s="2001"/>
      <c r="AT541" s="2001"/>
      <c r="AU541" s="2001"/>
      <c r="AV541" s="2001"/>
      <c r="AW541" s="2001"/>
      <c r="AX541" s="2001"/>
    </row>
    <row r="542" spans="2:51" s="79" customFormat="1" ht="24" customHeight="1">
      <c r="B542" s="2000">
        <v>6</v>
      </c>
      <c r="C542" s="2000">
        <v>1</v>
      </c>
      <c r="D542" s="2001"/>
      <c r="E542" s="2001"/>
      <c r="F542" s="2001"/>
      <c r="G542" s="2001"/>
      <c r="H542" s="2001"/>
      <c r="I542" s="2001"/>
      <c r="J542" s="2001"/>
      <c r="K542" s="2001"/>
      <c r="L542" s="2001"/>
      <c r="M542" s="2001"/>
      <c r="N542" s="2001"/>
      <c r="O542" s="2001"/>
      <c r="P542" s="2001"/>
      <c r="Q542" s="2001"/>
      <c r="R542" s="2001"/>
      <c r="S542" s="2001"/>
      <c r="T542" s="2001"/>
      <c r="U542" s="2001"/>
      <c r="V542" s="2001"/>
      <c r="W542" s="2001"/>
      <c r="X542" s="2001"/>
      <c r="Y542" s="2001"/>
      <c r="Z542" s="2001"/>
      <c r="AA542" s="2001"/>
      <c r="AB542" s="2001"/>
      <c r="AC542" s="2001"/>
      <c r="AD542" s="2001"/>
      <c r="AE542" s="2001"/>
      <c r="AF542" s="2001"/>
      <c r="AG542" s="2001"/>
      <c r="AH542" s="2001"/>
      <c r="AI542" s="2001"/>
      <c r="AJ542" s="2001"/>
      <c r="AK542" s="2001"/>
      <c r="AL542" s="2002"/>
      <c r="AM542" s="2001"/>
      <c r="AN542" s="2001"/>
      <c r="AO542" s="2001"/>
      <c r="AP542" s="2001"/>
      <c r="AQ542" s="2001"/>
      <c r="AR542" s="2001"/>
      <c r="AS542" s="2001"/>
      <c r="AT542" s="2001"/>
      <c r="AU542" s="2001"/>
      <c r="AV542" s="2001"/>
      <c r="AW542" s="2001"/>
      <c r="AX542" s="2001"/>
    </row>
    <row r="543" spans="2:51" s="79" customFormat="1" ht="24" customHeight="1">
      <c r="B543" s="2000">
        <v>7</v>
      </c>
      <c r="C543" s="2000">
        <v>1</v>
      </c>
      <c r="D543" s="2001"/>
      <c r="E543" s="2001"/>
      <c r="F543" s="2001"/>
      <c r="G543" s="2001"/>
      <c r="H543" s="2001"/>
      <c r="I543" s="2001"/>
      <c r="J543" s="2001"/>
      <c r="K543" s="2001"/>
      <c r="L543" s="2001"/>
      <c r="M543" s="2001"/>
      <c r="N543" s="2001"/>
      <c r="O543" s="2001"/>
      <c r="P543" s="2001"/>
      <c r="Q543" s="2001"/>
      <c r="R543" s="2001"/>
      <c r="S543" s="2001"/>
      <c r="T543" s="2001"/>
      <c r="U543" s="2001"/>
      <c r="V543" s="2001"/>
      <c r="W543" s="2001"/>
      <c r="X543" s="2001"/>
      <c r="Y543" s="2001"/>
      <c r="Z543" s="2001"/>
      <c r="AA543" s="2001"/>
      <c r="AB543" s="2001"/>
      <c r="AC543" s="2001"/>
      <c r="AD543" s="2001"/>
      <c r="AE543" s="2001"/>
      <c r="AF543" s="2001"/>
      <c r="AG543" s="2001"/>
      <c r="AH543" s="2001"/>
      <c r="AI543" s="2001"/>
      <c r="AJ543" s="2001"/>
      <c r="AK543" s="2001"/>
      <c r="AL543" s="2002"/>
      <c r="AM543" s="2001"/>
      <c r="AN543" s="2001"/>
      <c r="AO543" s="2001"/>
      <c r="AP543" s="2001"/>
      <c r="AQ543" s="2001"/>
      <c r="AR543" s="2001"/>
      <c r="AS543" s="2001"/>
      <c r="AT543" s="2001"/>
      <c r="AU543" s="2001"/>
      <c r="AV543" s="2001"/>
      <c r="AW543" s="2001"/>
      <c r="AX543" s="2001"/>
    </row>
    <row r="544" spans="2:51" s="79" customFormat="1" ht="24" customHeight="1">
      <c r="B544" s="2000">
        <v>8</v>
      </c>
      <c r="C544" s="2000">
        <v>1</v>
      </c>
      <c r="D544" s="2001"/>
      <c r="E544" s="2001"/>
      <c r="F544" s="2001"/>
      <c r="G544" s="2001"/>
      <c r="H544" s="2001"/>
      <c r="I544" s="2001"/>
      <c r="J544" s="2001"/>
      <c r="K544" s="2001"/>
      <c r="L544" s="2001"/>
      <c r="M544" s="2001"/>
      <c r="N544" s="2001"/>
      <c r="O544" s="2001"/>
      <c r="P544" s="2001"/>
      <c r="Q544" s="2001"/>
      <c r="R544" s="2001"/>
      <c r="S544" s="2001"/>
      <c r="T544" s="2001"/>
      <c r="U544" s="2001"/>
      <c r="V544" s="2001"/>
      <c r="W544" s="2001"/>
      <c r="X544" s="2001"/>
      <c r="Y544" s="2001"/>
      <c r="Z544" s="2001"/>
      <c r="AA544" s="2001"/>
      <c r="AB544" s="2001"/>
      <c r="AC544" s="2001"/>
      <c r="AD544" s="2001"/>
      <c r="AE544" s="2001"/>
      <c r="AF544" s="2001"/>
      <c r="AG544" s="2001"/>
      <c r="AH544" s="2001"/>
      <c r="AI544" s="2001"/>
      <c r="AJ544" s="2001"/>
      <c r="AK544" s="2001"/>
      <c r="AL544" s="2002"/>
      <c r="AM544" s="2001"/>
      <c r="AN544" s="2001"/>
      <c r="AO544" s="2001"/>
      <c r="AP544" s="2001"/>
      <c r="AQ544" s="2001"/>
      <c r="AR544" s="2001"/>
      <c r="AS544" s="2001"/>
      <c r="AT544" s="2001"/>
      <c r="AU544" s="2001"/>
      <c r="AV544" s="2001"/>
      <c r="AW544" s="2001"/>
      <c r="AX544" s="2001"/>
    </row>
    <row r="545" spans="2:50" s="79" customFormat="1" ht="24" customHeight="1">
      <c r="B545" s="2000">
        <v>9</v>
      </c>
      <c r="C545" s="2000">
        <v>1</v>
      </c>
      <c r="D545" s="2001"/>
      <c r="E545" s="2001"/>
      <c r="F545" s="2001"/>
      <c r="G545" s="2001"/>
      <c r="H545" s="2001"/>
      <c r="I545" s="2001"/>
      <c r="J545" s="2001"/>
      <c r="K545" s="2001"/>
      <c r="L545" s="2001"/>
      <c r="M545" s="2001"/>
      <c r="N545" s="2001"/>
      <c r="O545" s="2001"/>
      <c r="P545" s="2001"/>
      <c r="Q545" s="2001"/>
      <c r="R545" s="2001"/>
      <c r="S545" s="2001"/>
      <c r="T545" s="2001"/>
      <c r="U545" s="2001"/>
      <c r="V545" s="2001"/>
      <c r="W545" s="2001"/>
      <c r="X545" s="2001"/>
      <c r="Y545" s="2001"/>
      <c r="Z545" s="2001"/>
      <c r="AA545" s="2001"/>
      <c r="AB545" s="2001"/>
      <c r="AC545" s="2001"/>
      <c r="AD545" s="2001"/>
      <c r="AE545" s="2001"/>
      <c r="AF545" s="2001"/>
      <c r="AG545" s="2001"/>
      <c r="AH545" s="2001"/>
      <c r="AI545" s="2001"/>
      <c r="AJ545" s="2001"/>
      <c r="AK545" s="2001"/>
      <c r="AL545" s="2002"/>
      <c r="AM545" s="2001"/>
      <c r="AN545" s="2001"/>
      <c r="AO545" s="2001"/>
      <c r="AP545" s="2001"/>
      <c r="AQ545" s="2001"/>
      <c r="AR545" s="2001"/>
      <c r="AS545" s="2001"/>
      <c r="AT545" s="2001"/>
      <c r="AU545" s="2001"/>
      <c r="AV545" s="2001"/>
      <c r="AW545" s="2001"/>
      <c r="AX545" s="2001"/>
    </row>
    <row r="546" spans="2:50" s="79" customFormat="1" ht="24" customHeight="1">
      <c r="B546" s="2000">
        <v>10</v>
      </c>
      <c r="C546" s="2000">
        <v>1</v>
      </c>
      <c r="D546" s="2001"/>
      <c r="E546" s="2001"/>
      <c r="F546" s="2001"/>
      <c r="G546" s="2001"/>
      <c r="H546" s="2001"/>
      <c r="I546" s="2001"/>
      <c r="J546" s="2001"/>
      <c r="K546" s="2001"/>
      <c r="L546" s="2001"/>
      <c r="M546" s="2001"/>
      <c r="N546" s="2001"/>
      <c r="O546" s="2001"/>
      <c r="P546" s="2001"/>
      <c r="Q546" s="2001"/>
      <c r="R546" s="2001"/>
      <c r="S546" s="2001"/>
      <c r="T546" s="2001"/>
      <c r="U546" s="2001"/>
      <c r="V546" s="2001"/>
      <c r="W546" s="2001"/>
      <c r="X546" s="2001"/>
      <c r="Y546" s="2001"/>
      <c r="Z546" s="2001"/>
      <c r="AA546" s="2001"/>
      <c r="AB546" s="2001"/>
      <c r="AC546" s="2001"/>
      <c r="AD546" s="2001"/>
      <c r="AE546" s="2001"/>
      <c r="AF546" s="2001"/>
      <c r="AG546" s="2001"/>
      <c r="AH546" s="2001"/>
      <c r="AI546" s="2001"/>
      <c r="AJ546" s="2001"/>
      <c r="AK546" s="2001"/>
      <c r="AL546" s="2002"/>
      <c r="AM546" s="2001"/>
      <c r="AN546" s="2001"/>
      <c r="AO546" s="2001"/>
      <c r="AP546" s="2001"/>
      <c r="AQ546" s="2001"/>
      <c r="AR546" s="2001"/>
      <c r="AS546" s="2001"/>
      <c r="AT546" s="2001"/>
      <c r="AU546" s="2001"/>
      <c r="AV546" s="2001"/>
      <c r="AW546" s="2001"/>
      <c r="AX546" s="2001"/>
    </row>
    <row r="547" spans="2:50" s="79" customFormat="1"/>
    <row r="548" spans="2:50" s="79" customFormat="1">
      <c r="C548" s="79" t="s">
        <v>810</v>
      </c>
    </row>
    <row r="549" spans="2:50" s="79" customFormat="1" ht="34.5" customHeight="1">
      <c r="B549" s="2000"/>
      <c r="C549" s="2000"/>
      <c r="D549" s="2004" t="s">
        <v>799</v>
      </c>
      <c r="E549" s="2004"/>
      <c r="F549" s="2004"/>
      <c r="G549" s="2004"/>
      <c r="H549" s="2004"/>
      <c r="I549" s="2004"/>
      <c r="J549" s="2004"/>
      <c r="K549" s="2004"/>
      <c r="L549" s="2004"/>
      <c r="M549" s="2004"/>
      <c r="N549" s="2004" t="s">
        <v>800</v>
      </c>
      <c r="O549" s="2004"/>
      <c r="P549" s="2004"/>
      <c r="Q549" s="2004"/>
      <c r="R549" s="2004"/>
      <c r="S549" s="2004"/>
      <c r="T549" s="2004"/>
      <c r="U549" s="2004"/>
      <c r="V549" s="2004"/>
      <c r="W549" s="2004"/>
      <c r="X549" s="2004"/>
      <c r="Y549" s="2004"/>
      <c r="Z549" s="2004"/>
      <c r="AA549" s="2004"/>
      <c r="AB549" s="2004"/>
      <c r="AC549" s="2004"/>
      <c r="AD549" s="2004"/>
      <c r="AE549" s="2004"/>
      <c r="AF549" s="2004"/>
      <c r="AG549" s="2004"/>
      <c r="AH549" s="2004"/>
      <c r="AI549" s="2004"/>
      <c r="AJ549" s="2004"/>
      <c r="AK549" s="2004"/>
      <c r="AL549" s="2005" t="s">
        <v>801</v>
      </c>
      <c r="AM549" s="2004"/>
      <c r="AN549" s="2004"/>
      <c r="AO549" s="2004"/>
      <c r="AP549" s="2004"/>
      <c r="AQ549" s="2004"/>
      <c r="AR549" s="2004" t="s">
        <v>27</v>
      </c>
      <c r="AS549" s="2004"/>
      <c r="AT549" s="2004"/>
      <c r="AU549" s="2004"/>
      <c r="AV549" s="2004" t="s">
        <v>28</v>
      </c>
      <c r="AW549" s="2004"/>
      <c r="AX549" s="2004"/>
    </row>
    <row r="550" spans="2:50" s="79" customFormat="1" ht="24" customHeight="1">
      <c r="B550" s="2000">
        <v>1</v>
      </c>
      <c r="C550" s="2000">
        <v>1</v>
      </c>
      <c r="D550" s="2001"/>
      <c r="E550" s="2001"/>
      <c r="F550" s="2001"/>
      <c r="G550" s="2001"/>
      <c r="H550" s="2001"/>
      <c r="I550" s="2001"/>
      <c r="J550" s="2001"/>
      <c r="K550" s="2001"/>
      <c r="L550" s="2001"/>
      <c r="M550" s="2001"/>
      <c r="N550" s="2001"/>
      <c r="O550" s="2001"/>
      <c r="P550" s="2001"/>
      <c r="Q550" s="2001"/>
      <c r="R550" s="2001"/>
      <c r="S550" s="2001"/>
      <c r="T550" s="2001"/>
      <c r="U550" s="2001"/>
      <c r="V550" s="2001"/>
      <c r="W550" s="2001"/>
      <c r="X550" s="2001"/>
      <c r="Y550" s="2001"/>
      <c r="Z550" s="2001"/>
      <c r="AA550" s="2001"/>
      <c r="AB550" s="2001"/>
      <c r="AC550" s="2001"/>
      <c r="AD550" s="2001"/>
      <c r="AE550" s="2001"/>
      <c r="AF550" s="2001"/>
      <c r="AG550" s="2001"/>
      <c r="AH550" s="2001"/>
      <c r="AI550" s="2001"/>
      <c r="AJ550" s="2001"/>
      <c r="AK550" s="2001"/>
      <c r="AL550" s="2002"/>
      <c r="AM550" s="2001"/>
      <c r="AN550" s="2001"/>
      <c r="AO550" s="2001"/>
      <c r="AP550" s="2001"/>
      <c r="AQ550" s="2001"/>
      <c r="AR550" s="2001"/>
      <c r="AS550" s="2001"/>
      <c r="AT550" s="2001"/>
      <c r="AU550" s="2001"/>
      <c r="AV550" s="2001"/>
      <c r="AW550" s="2001"/>
      <c r="AX550" s="2001"/>
    </row>
    <row r="551" spans="2:50" s="79" customFormat="1" ht="24" customHeight="1">
      <c r="B551" s="2000">
        <v>2</v>
      </c>
      <c r="C551" s="2000">
        <v>1</v>
      </c>
      <c r="D551" s="2001"/>
      <c r="E551" s="2001"/>
      <c r="F551" s="2001"/>
      <c r="G551" s="2001"/>
      <c r="H551" s="2001"/>
      <c r="I551" s="2001"/>
      <c r="J551" s="2001"/>
      <c r="K551" s="2001"/>
      <c r="L551" s="2001"/>
      <c r="M551" s="2001"/>
      <c r="N551" s="2001"/>
      <c r="O551" s="2001"/>
      <c r="P551" s="2001"/>
      <c r="Q551" s="2001"/>
      <c r="R551" s="2001"/>
      <c r="S551" s="2001"/>
      <c r="T551" s="2001"/>
      <c r="U551" s="2001"/>
      <c r="V551" s="2001"/>
      <c r="W551" s="2001"/>
      <c r="X551" s="2001"/>
      <c r="Y551" s="2001"/>
      <c r="Z551" s="2001"/>
      <c r="AA551" s="2001"/>
      <c r="AB551" s="2001"/>
      <c r="AC551" s="2001"/>
      <c r="AD551" s="2001"/>
      <c r="AE551" s="2001"/>
      <c r="AF551" s="2001"/>
      <c r="AG551" s="2001"/>
      <c r="AH551" s="2001"/>
      <c r="AI551" s="2001"/>
      <c r="AJ551" s="2001"/>
      <c r="AK551" s="2001"/>
      <c r="AL551" s="2002"/>
      <c r="AM551" s="2001"/>
      <c r="AN551" s="2001"/>
      <c r="AO551" s="2001"/>
      <c r="AP551" s="2001"/>
      <c r="AQ551" s="2001"/>
      <c r="AR551" s="2001"/>
      <c r="AS551" s="2001"/>
      <c r="AT551" s="2001"/>
      <c r="AU551" s="2001"/>
      <c r="AV551" s="2001"/>
      <c r="AW551" s="2001"/>
      <c r="AX551" s="2001"/>
    </row>
    <row r="552" spans="2:50" s="79" customFormat="1" ht="24" customHeight="1">
      <c r="B552" s="2000">
        <v>3</v>
      </c>
      <c r="C552" s="2000">
        <v>1</v>
      </c>
      <c r="D552" s="2001"/>
      <c r="E552" s="2001"/>
      <c r="F552" s="2001"/>
      <c r="G552" s="2001"/>
      <c r="H552" s="2001"/>
      <c r="I552" s="2001"/>
      <c r="J552" s="2001"/>
      <c r="K552" s="2001"/>
      <c r="L552" s="2001"/>
      <c r="M552" s="2001"/>
      <c r="N552" s="2001"/>
      <c r="O552" s="2001"/>
      <c r="P552" s="2001"/>
      <c r="Q552" s="2001"/>
      <c r="R552" s="2001"/>
      <c r="S552" s="2001"/>
      <c r="T552" s="2001"/>
      <c r="U552" s="2001"/>
      <c r="V552" s="2001"/>
      <c r="W552" s="2001"/>
      <c r="X552" s="2001"/>
      <c r="Y552" s="2001"/>
      <c r="Z552" s="2001"/>
      <c r="AA552" s="2001"/>
      <c r="AB552" s="2001"/>
      <c r="AC552" s="2001"/>
      <c r="AD552" s="2001"/>
      <c r="AE552" s="2001"/>
      <c r="AF552" s="2001"/>
      <c r="AG552" s="2001"/>
      <c r="AH552" s="2001"/>
      <c r="AI552" s="2001"/>
      <c r="AJ552" s="2001"/>
      <c r="AK552" s="2001"/>
      <c r="AL552" s="2002"/>
      <c r="AM552" s="2001"/>
      <c r="AN552" s="2001"/>
      <c r="AO552" s="2001"/>
      <c r="AP552" s="2001"/>
      <c r="AQ552" s="2001"/>
      <c r="AR552" s="2001"/>
      <c r="AS552" s="2001"/>
      <c r="AT552" s="2001"/>
      <c r="AU552" s="2001"/>
      <c r="AV552" s="2001"/>
      <c r="AW552" s="2001"/>
      <c r="AX552" s="2001"/>
    </row>
    <row r="553" spans="2:50" s="79" customFormat="1" ht="24" customHeight="1">
      <c r="B553" s="2000">
        <v>4</v>
      </c>
      <c r="C553" s="2000">
        <v>1</v>
      </c>
      <c r="D553" s="2001"/>
      <c r="E553" s="2001"/>
      <c r="F553" s="2001"/>
      <c r="G553" s="2001"/>
      <c r="H553" s="2001"/>
      <c r="I553" s="2001"/>
      <c r="J553" s="2001"/>
      <c r="K553" s="2001"/>
      <c r="L553" s="2001"/>
      <c r="M553" s="2001"/>
      <c r="N553" s="2001"/>
      <c r="O553" s="2001"/>
      <c r="P553" s="2001"/>
      <c r="Q553" s="2001"/>
      <c r="R553" s="2001"/>
      <c r="S553" s="2001"/>
      <c r="T553" s="2001"/>
      <c r="U553" s="2001"/>
      <c r="V553" s="2001"/>
      <c r="W553" s="2001"/>
      <c r="X553" s="2001"/>
      <c r="Y553" s="2001"/>
      <c r="Z553" s="2001"/>
      <c r="AA553" s="2001"/>
      <c r="AB553" s="2001"/>
      <c r="AC553" s="2001"/>
      <c r="AD553" s="2001"/>
      <c r="AE553" s="2001"/>
      <c r="AF553" s="2001"/>
      <c r="AG553" s="2001"/>
      <c r="AH553" s="2001"/>
      <c r="AI553" s="2001"/>
      <c r="AJ553" s="2001"/>
      <c r="AK553" s="2001"/>
      <c r="AL553" s="2002"/>
      <c r="AM553" s="2001"/>
      <c r="AN553" s="2001"/>
      <c r="AO553" s="2001"/>
      <c r="AP553" s="2001"/>
      <c r="AQ553" s="2001"/>
      <c r="AR553" s="2001"/>
      <c r="AS553" s="2001"/>
      <c r="AT553" s="2001"/>
      <c r="AU553" s="2001"/>
      <c r="AV553" s="2001"/>
      <c r="AW553" s="2001"/>
      <c r="AX553" s="2001"/>
    </row>
    <row r="554" spans="2:50" s="79" customFormat="1" ht="24" customHeight="1">
      <c r="B554" s="2000">
        <v>5</v>
      </c>
      <c r="C554" s="2000">
        <v>1</v>
      </c>
      <c r="D554" s="2001"/>
      <c r="E554" s="2001"/>
      <c r="F554" s="2001"/>
      <c r="G554" s="2001"/>
      <c r="H554" s="2001"/>
      <c r="I554" s="2001"/>
      <c r="J554" s="2001"/>
      <c r="K554" s="2001"/>
      <c r="L554" s="2001"/>
      <c r="M554" s="2001"/>
      <c r="N554" s="2001"/>
      <c r="O554" s="2001"/>
      <c r="P554" s="2001"/>
      <c r="Q554" s="2001"/>
      <c r="R554" s="2001"/>
      <c r="S554" s="2001"/>
      <c r="T554" s="2001"/>
      <c r="U554" s="2001"/>
      <c r="V554" s="2001"/>
      <c r="W554" s="2001"/>
      <c r="X554" s="2001"/>
      <c r="Y554" s="2001"/>
      <c r="Z554" s="2001"/>
      <c r="AA554" s="2001"/>
      <c r="AB554" s="2001"/>
      <c r="AC554" s="2001"/>
      <c r="AD554" s="2001"/>
      <c r="AE554" s="2001"/>
      <c r="AF554" s="2001"/>
      <c r="AG554" s="2001"/>
      <c r="AH554" s="2001"/>
      <c r="AI554" s="2001"/>
      <c r="AJ554" s="2001"/>
      <c r="AK554" s="2001"/>
      <c r="AL554" s="2002"/>
      <c r="AM554" s="2001"/>
      <c r="AN554" s="2001"/>
      <c r="AO554" s="2001"/>
      <c r="AP554" s="2001"/>
      <c r="AQ554" s="2001"/>
      <c r="AR554" s="2001"/>
      <c r="AS554" s="2001"/>
      <c r="AT554" s="2001"/>
      <c r="AU554" s="2001"/>
      <c r="AV554" s="2001"/>
      <c r="AW554" s="2001"/>
      <c r="AX554" s="2001"/>
    </row>
    <row r="555" spans="2:50" s="79" customFormat="1" ht="24" customHeight="1">
      <c r="B555" s="2000">
        <v>6</v>
      </c>
      <c r="C555" s="2000">
        <v>1</v>
      </c>
      <c r="D555" s="2001"/>
      <c r="E555" s="2001"/>
      <c r="F555" s="2001"/>
      <c r="G555" s="2001"/>
      <c r="H555" s="2001"/>
      <c r="I555" s="2001"/>
      <c r="J555" s="2001"/>
      <c r="K555" s="2001"/>
      <c r="L555" s="2001"/>
      <c r="M555" s="2001"/>
      <c r="N555" s="2001"/>
      <c r="O555" s="2001"/>
      <c r="P555" s="2001"/>
      <c r="Q555" s="2001"/>
      <c r="R555" s="2001"/>
      <c r="S555" s="2001"/>
      <c r="T555" s="2001"/>
      <c r="U555" s="2001"/>
      <c r="V555" s="2001"/>
      <c r="W555" s="2001"/>
      <c r="X555" s="2001"/>
      <c r="Y555" s="2001"/>
      <c r="Z555" s="2001"/>
      <c r="AA555" s="2001"/>
      <c r="AB555" s="2001"/>
      <c r="AC555" s="2001"/>
      <c r="AD555" s="2001"/>
      <c r="AE555" s="2001"/>
      <c r="AF555" s="2001"/>
      <c r="AG555" s="2001"/>
      <c r="AH555" s="2001"/>
      <c r="AI555" s="2001"/>
      <c r="AJ555" s="2001"/>
      <c r="AK555" s="2001"/>
      <c r="AL555" s="2002"/>
      <c r="AM555" s="2001"/>
      <c r="AN555" s="2001"/>
      <c r="AO555" s="2001"/>
      <c r="AP555" s="2001"/>
      <c r="AQ555" s="2001"/>
      <c r="AR555" s="2001"/>
      <c r="AS555" s="2001"/>
      <c r="AT555" s="2001"/>
      <c r="AU555" s="2001"/>
      <c r="AV555" s="2001"/>
      <c r="AW555" s="2001"/>
      <c r="AX555" s="2001"/>
    </row>
    <row r="556" spans="2:50" s="79" customFormat="1" ht="24" customHeight="1">
      <c r="B556" s="2000">
        <v>7</v>
      </c>
      <c r="C556" s="2000">
        <v>1</v>
      </c>
      <c r="D556" s="2001"/>
      <c r="E556" s="2001"/>
      <c r="F556" s="2001"/>
      <c r="G556" s="2001"/>
      <c r="H556" s="2001"/>
      <c r="I556" s="2001"/>
      <c r="J556" s="2001"/>
      <c r="K556" s="2001"/>
      <c r="L556" s="2001"/>
      <c r="M556" s="2001"/>
      <c r="N556" s="2001"/>
      <c r="O556" s="2001"/>
      <c r="P556" s="2001"/>
      <c r="Q556" s="2001"/>
      <c r="R556" s="2001"/>
      <c r="S556" s="2001"/>
      <c r="T556" s="2001"/>
      <c r="U556" s="2001"/>
      <c r="V556" s="2001"/>
      <c r="W556" s="2001"/>
      <c r="X556" s="2001"/>
      <c r="Y556" s="2001"/>
      <c r="Z556" s="2001"/>
      <c r="AA556" s="2001"/>
      <c r="AB556" s="2001"/>
      <c r="AC556" s="2001"/>
      <c r="AD556" s="2001"/>
      <c r="AE556" s="2001"/>
      <c r="AF556" s="2001"/>
      <c r="AG556" s="2001"/>
      <c r="AH556" s="2001"/>
      <c r="AI556" s="2001"/>
      <c r="AJ556" s="2001"/>
      <c r="AK556" s="2001"/>
      <c r="AL556" s="2002"/>
      <c r="AM556" s="2001"/>
      <c r="AN556" s="2001"/>
      <c r="AO556" s="2001"/>
      <c r="AP556" s="2001"/>
      <c r="AQ556" s="2001"/>
      <c r="AR556" s="2001"/>
      <c r="AS556" s="2001"/>
      <c r="AT556" s="2001"/>
      <c r="AU556" s="2001"/>
      <c r="AV556" s="2001"/>
      <c r="AW556" s="2001"/>
      <c r="AX556" s="2001"/>
    </row>
    <row r="557" spans="2:50" s="79" customFormat="1" ht="24" customHeight="1">
      <c r="B557" s="2000">
        <v>8</v>
      </c>
      <c r="C557" s="2000">
        <v>1</v>
      </c>
      <c r="D557" s="2001"/>
      <c r="E557" s="2001"/>
      <c r="F557" s="2001"/>
      <c r="G557" s="2001"/>
      <c r="H557" s="2001"/>
      <c r="I557" s="2001"/>
      <c r="J557" s="2001"/>
      <c r="K557" s="2001"/>
      <c r="L557" s="2001"/>
      <c r="M557" s="2001"/>
      <c r="N557" s="2001"/>
      <c r="O557" s="2001"/>
      <c r="P557" s="2001"/>
      <c r="Q557" s="2001"/>
      <c r="R557" s="2001"/>
      <c r="S557" s="2001"/>
      <c r="T557" s="2001"/>
      <c r="U557" s="2001"/>
      <c r="V557" s="2001"/>
      <c r="W557" s="2001"/>
      <c r="X557" s="2001"/>
      <c r="Y557" s="2001"/>
      <c r="Z557" s="2001"/>
      <c r="AA557" s="2001"/>
      <c r="AB557" s="2001"/>
      <c r="AC557" s="2001"/>
      <c r="AD557" s="2001"/>
      <c r="AE557" s="2001"/>
      <c r="AF557" s="2001"/>
      <c r="AG557" s="2001"/>
      <c r="AH557" s="2001"/>
      <c r="AI557" s="2001"/>
      <c r="AJ557" s="2001"/>
      <c r="AK557" s="2001"/>
      <c r="AL557" s="2002"/>
      <c r="AM557" s="2001"/>
      <c r="AN557" s="2001"/>
      <c r="AO557" s="2001"/>
      <c r="AP557" s="2001"/>
      <c r="AQ557" s="2001"/>
      <c r="AR557" s="2001"/>
      <c r="AS557" s="2001"/>
      <c r="AT557" s="2001"/>
      <c r="AU557" s="2001"/>
      <c r="AV557" s="2001"/>
      <c r="AW557" s="2001"/>
      <c r="AX557" s="2001"/>
    </row>
    <row r="558" spans="2:50" s="79" customFormat="1" ht="24" customHeight="1">
      <c r="B558" s="2000">
        <v>9</v>
      </c>
      <c r="C558" s="2000">
        <v>1</v>
      </c>
      <c r="D558" s="2001"/>
      <c r="E558" s="2001"/>
      <c r="F558" s="2001"/>
      <c r="G558" s="2001"/>
      <c r="H558" s="2001"/>
      <c r="I558" s="2001"/>
      <c r="J558" s="2001"/>
      <c r="K558" s="2001"/>
      <c r="L558" s="2001"/>
      <c r="M558" s="2001"/>
      <c r="N558" s="2001"/>
      <c r="O558" s="2001"/>
      <c r="P558" s="2001"/>
      <c r="Q558" s="2001"/>
      <c r="R558" s="2001"/>
      <c r="S558" s="2001"/>
      <c r="T558" s="2001"/>
      <c r="U558" s="2001"/>
      <c r="V558" s="2001"/>
      <c r="W558" s="2001"/>
      <c r="X558" s="2001"/>
      <c r="Y558" s="2001"/>
      <c r="Z558" s="2001"/>
      <c r="AA558" s="2001"/>
      <c r="AB558" s="2001"/>
      <c r="AC558" s="2001"/>
      <c r="AD558" s="2001"/>
      <c r="AE558" s="2001"/>
      <c r="AF558" s="2001"/>
      <c r="AG558" s="2001"/>
      <c r="AH558" s="2001"/>
      <c r="AI558" s="2001"/>
      <c r="AJ558" s="2001"/>
      <c r="AK558" s="2001"/>
      <c r="AL558" s="2002"/>
      <c r="AM558" s="2001"/>
      <c r="AN558" s="2001"/>
      <c r="AO558" s="2001"/>
      <c r="AP558" s="2001"/>
      <c r="AQ558" s="2001"/>
      <c r="AR558" s="2001"/>
      <c r="AS558" s="2001"/>
      <c r="AT558" s="2001"/>
      <c r="AU558" s="2001"/>
      <c r="AV558" s="2001"/>
      <c r="AW558" s="2001"/>
      <c r="AX558" s="2001"/>
    </row>
    <row r="559" spans="2:50" s="79" customFormat="1" ht="24" customHeight="1">
      <c r="B559" s="2000">
        <v>10</v>
      </c>
      <c r="C559" s="2000">
        <v>1</v>
      </c>
      <c r="D559" s="2001"/>
      <c r="E559" s="2001"/>
      <c r="F559" s="2001"/>
      <c r="G559" s="2001"/>
      <c r="H559" s="2001"/>
      <c r="I559" s="2001"/>
      <c r="J559" s="2001"/>
      <c r="K559" s="2001"/>
      <c r="L559" s="2001"/>
      <c r="M559" s="2001"/>
      <c r="N559" s="2001"/>
      <c r="O559" s="2001"/>
      <c r="P559" s="2001"/>
      <c r="Q559" s="2001"/>
      <c r="R559" s="2001"/>
      <c r="S559" s="2001"/>
      <c r="T559" s="2001"/>
      <c r="U559" s="2001"/>
      <c r="V559" s="2001"/>
      <c r="W559" s="2001"/>
      <c r="X559" s="2001"/>
      <c r="Y559" s="2001"/>
      <c r="Z559" s="2001"/>
      <c r="AA559" s="2001"/>
      <c r="AB559" s="2001"/>
      <c r="AC559" s="2001"/>
      <c r="AD559" s="2001"/>
      <c r="AE559" s="2001"/>
      <c r="AF559" s="2001"/>
      <c r="AG559" s="2001"/>
      <c r="AH559" s="2001"/>
      <c r="AI559" s="2001"/>
      <c r="AJ559" s="2001"/>
      <c r="AK559" s="2001"/>
      <c r="AL559" s="2002"/>
      <c r="AM559" s="2001"/>
      <c r="AN559" s="2001"/>
      <c r="AO559" s="2001"/>
      <c r="AP559" s="2001"/>
      <c r="AQ559" s="2001"/>
      <c r="AR559" s="2001"/>
      <c r="AS559" s="2001"/>
      <c r="AT559" s="2001"/>
      <c r="AU559" s="2001"/>
      <c r="AV559" s="2001"/>
      <c r="AW559" s="2001"/>
      <c r="AX559" s="2001"/>
    </row>
    <row r="560" spans="2:50" s="79" customFormat="1"/>
    <row r="561" spans="2:51" s="79" customFormat="1" ht="21.75" customHeight="1" thickBot="1">
      <c r="AK561" s="2210"/>
      <c r="AL561" s="2210"/>
      <c r="AM561" s="2210"/>
      <c r="AN561" s="2210"/>
      <c r="AO561" s="2210"/>
      <c r="AP561" s="2210"/>
      <c r="AQ561" s="2210"/>
      <c r="AR561" s="2211" t="s">
        <v>112</v>
      </c>
      <c r="AS561" s="2211"/>
      <c r="AT561" s="2211"/>
      <c r="AU561" s="2211"/>
      <c r="AV561" s="2211"/>
      <c r="AW561" s="2211"/>
      <c r="AX561" s="2211"/>
      <c r="AY561" s="2211"/>
    </row>
    <row r="562" spans="2:51" s="79" customFormat="1" ht="21" customHeight="1">
      <c r="B562" s="2212" t="s">
        <v>113</v>
      </c>
      <c r="C562" s="2213"/>
      <c r="D562" s="2213"/>
      <c r="E562" s="2213"/>
      <c r="F562" s="2213"/>
      <c r="G562" s="2213"/>
      <c r="H562" s="2214" t="s">
        <v>893</v>
      </c>
      <c r="I562" s="2215"/>
      <c r="J562" s="2215"/>
      <c r="K562" s="2215"/>
      <c r="L562" s="2215"/>
      <c r="M562" s="2215"/>
      <c r="N562" s="2215"/>
      <c r="O562" s="2215"/>
      <c r="P562" s="2215"/>
      <c r="Q562" s="2215"/>
      <c r="R562" s="2215"/>
      <c r="S562" s="2215"/>
      <c r="T562" s="2215"/>
      <c r="U562" s="2215"/>
      <c r="V562" s="2215"/>
      <c r="W562" s="2215"/>
      <c r="X562" s="2215"/>
      <c r="Y562" s="2215"/>
      <c r="Z562" s="2216" t="s">
        <v>812</v>
      </c>
      <c r="AA562" s="2217"/>
      <c r="AB562" s="2217"/>
      <c r="AC562" s="2217"/>
      <c r="AD562" s="2217"/>
      <c r="AE562" s="2218"/>
      <c r="AF562" s="2219" t="s">
        <v>101</v>
      </c>
      <c r="AG562" s="2220"/>
      <c r="AH562" s="2220"/>
      <c r="AI562" s="2220"/>
      <c r="AJ562" s="2220"/>
      <c r="AK562" s="2220"/>
      <c r="AL562" s="2220"/>
      <c r="AM562" s="2220"/>
      <c r="AN562" s="2220"/>
      <c r="AO562" s="2220"/>
      <c r="AP562" s="2220"/>
      <c r="AQ562" s="2221"/>
      <c r="AR562" s="2222" t="s">
        <v>1</v>
      </c>
      <c r="AS562" s="2219"/>
      <c r="AT562" s="2219"/>
      <c r="AU562" s="2219"/>
      <c r="AV562" s="2219"/>
      <c r="AW562" s="2219"/>
      <c r="AX562" s="2219"/>
      <c r="AY562" s="2223"/>
    </row>
    <row r="563" spans="2:51" s="79" customFormat="1" ht="28.15" customHeight="1">
      <c r="B563" s="2190" t="s">
        <v>59</v>
      </c>
      <c r="C563" s="2191"/>
      <c r="D563" s="2191"/>
      <c r="E563" s="2191"/>
      <c r="F563" s="2191"/>
      <c r="G563" s="2192"/>
      <c r="H563" s="2193" t="s">
        <v>894</v>
      </c>
      <c r="I563" s="2194"/>
      <c r="J563" s="2194"/>
      <c r="K563" s="2194"/>
      <c r="L563" s="2194"/>
      <c r="M563" s="2194"/>
      <c r="N563" s="2194"/>
      <c r="O563" s="2194"/>
      <c r="P563" s="2194"/>
      <c r="Q563" s="2194"/>
      <c r="R563" s="2194"/>
      <c r="S563" s="2194"/>
      <c r="T563" s="2194"/>
      <c r="U563" s="2194"/>
      <c r="V563" s="2194"/>
      <c r="W563" s="2195"/>
      <c r="X563" s="2195"/>
      <c r="Y563" s="2195"/>
      <c r="Z563" s="2196" t="s">
        <v>2</v>
      </c>
      <c r="AA563" s="2197"/>
      <c r="AB563" s="2197"/>
      <c r="AC563" s="2197"/>
      <c r="AD563" s="2197"/>
      <c r="AE563" s="2198"/>
      <c r="AF563" s="2197" t="s">
        <v>779</v>
      </c>
      <c r="AG563" s="2197"/>
      <c r="AH563" s="2197"/>
      <c r="AI563" s="2197"/>
      <c r="AJ563" s="2197"/>
      <c r="AK563" s="2197"/>
      <c r="AL563" s="2197"/>
      <c r="AM563" s="2197"/>
      <c r="AN563" s="2197"/>
      <c r="AO563" s="2197"/>
      <c r="AP563" s="2197"/>
      <c r="AQ563" s="2198"/>
      <c r="AR563" s="2199" t="s">
        <v>895</v>
      </c>
      <c r="AS563" s="2200"/>
      <c r="AT563" s="2200"/>
      <c r="AU563" s="2200"/>
      <c r="AV563" s="2200"/>
      <c r="AW563" s="2200"/>
      <c r="AX563" s="2200"/>
      <c r="AY563" s="2201"/>
    </row>
    <row r="564" spans="2:51" s="79" customFormat="1" ht="30.75" customHeight="1">
      <c r="B564" s="2202" t="s">
        <v>3</v>
      </c>
      <c r="C564" s="2203"/>
      <c r="D564" s="2203"/>
      <c r="E564" s="2203"/>
      <c r="F564" s="2203"/>
      <c r="G564" s="2203"/>
      <c r="H564" s="2204" t="s">
        <v>103</v>
      </c>
      <c r="I564" s="2195"/>
      <c r="J564" s="2195"/>
      <c r="K564" s="2195"/>
      <c r="L564" s="2195"/>
      <c r="M564" s="2195"/>
      <c r="N564" s="2195"/>
      <c r="O564" s="2195"/>
      <c r="P564" s="2195"/>
      <c r="Q564" s="2195"/>
      <c r="R564" s="2195"/>
      <c r="S564" s="2195"/>
      <c r="T564" s="2195"/>
      <c r="U564" s="2195"/>
      <c r="V564" s="2195"/>
      <c r="W564" s="2195"/>
      <c r="X564" s="2195"/>
      <c r="Y564" s="2195"/>
      <c r="Z564" s="2205" t="s">
        <v>76</v>
      </c>
      <c r="AA564" s="2206"/>
      <c r="AB564" s="2206"/>
      <c r="AC564" s="2206"/>
      <c r="AD564" s="2206"/>
      <c r="AE564" s="2207"/>
      <c r="AF564" s="2208" t="s">
        <v>108</v>
      </c>
      <c r="AG564" s="2208"/>
      <c r="AH564" s="2208"/>
      <c r="AI564" s="2208"/>
      <c r="AJ564" s="2208"/>
      <c r="AK564" s="2208"/>
      <c r="AL564" s="2208"/>
      <c r="AM564" s="2208"/>
      <c r="AN564" s="2208"/>
      <c r="AO564" s="2208"/>
      <c r="AP564" s="2208"/>
      <c r="AQ564" s="2208"/>
      <c r="AR564" s="2059"/>
      <c r="AS564" s="2059"/>
      <c r="AT564" s="2059"/>
      <c r="AU564" s="2059"/>
      <c r="AV564" s="2059"/>
      <c r="AW564" s="2059"/>
      <c r="AX564" s="2059"/>
      <c r="AY564" s="2209"/>
    </row>
    <row r="565" spans="2:51" s="79" customFormat="1" ht="18" customHeight="1">
      <c r="B565" s="2166" t="s">
        <v>37</v>
      </c>
      <c r="C565" s="2167"/>
      <c r="D565" s="2167"/>
      <c r="E565" s="2167"/>
      <c r="F565" s="2167"/>
      <c r="G565" s="2167"/>
      <c r="H565" s="2170" t="s">
        <v>896</v>
      </c>
      <c r="I565" s="2171"/>
      <c r="J565" s="2171"/>
      <c r="K565" s="2171"/>
      <c r="L565" s="2171"/>
      <c r="M565" s="2171"/>
      <c r="N565" s="2171"/>
      <c r="O565" s="2171"/>
      <c r="P565" s="2171"/>
      <c r="Q565" s="2171"/>
      <c r="R565" s="2171"/>
      <c r="S565" s="2171"/>
      <c r="T565" s="2171"/>
      <c r="U565" s="2171"/>
      <c r="V565" s="2171"/>
      <c r="W565" s="2172"/>
      <c r="X565" s="2172"/>
      <c r="Y565" s="2172"/>
      <c r="Z565" s="2176" t="s">
        <v>815</v>
      </c>
      <c r="AA565" s="2059"/>
      <c r="AB565" s="2059"/>
      <c r="AC565" s="2059"/>
      <c r="AD565" s="2059"/>
      <c r="AE565" s="2177"/>
      <c r="AF565" s="2179"/>
      <c r="AG565" s="2180"/>
      <c r="AH565" s="2180"/>
      <c r="AI565" s="2180"/>
      <c r="AJ565" s="2180"/>
      <c r="AK565" s="2180"/>
      <c r="AL565" s="2180"/>
      <c r="AM565" s="2180"/>
      <c r="AN565" s="2180"/>
      <c r="AO565" s="2180"/>
      <c r="AP565" s="2180"/>
      <c r="AQ565" s="2180"/>
      <c r="AR565" s="2180"/>
      <c r="AS565" s="2180"/>
      <c r="AT565" s="2180"/>
      <c r="AU565" s="2180"/>
      <c r="AV565" s="2180"/>
      <c r="AW565" s="2180"/>
      <c r="AX565" s="2180"/>
      <c r="AY565" s="2181"/>
    </row>
    <row r="566" spans="2:51" s="79" customFormat="1" ht="24" customHeight="1">
      <c r="B566" s="2168"/>
      <c r="C566" s="2169"/>
      <c r="D566" s="2169"/>
      <c r="E566" s="2169"/>
      <c r="F566" s="2169"/>
      <c r="G566" s="2169"/>
      <c r="H566" s="2173"/>
      <c r="I566" s="2174"/>
      <c r="J566" s="2174"/>
      <c r="K566" s="2174"/>
      <c r="L566" s="2174"/>
      <c r="M566" s="2174"/>
      <c r="N566" s="2174"/>
      <c r="O566" s="2174"/>
      <c r="P566" s="2174"/>
      <c r="Q566" s="2174"/>
      <c r="R566" s="2174"/>
      <c r="S566" s="2174"/>
      <c r="T566" s="2174"/>
      <c r="U566" s="2174"/>
      <c r="V566" s="2174"/>
      <c r="W566" s="2175"/>
      <c r="X566" s="2175"/>
      <c r="Y566" s="2175"/>
      <c r="Z566" s="2178"/>
      <c r="AA566" s="2059"/>
      <c r="AB566" s="2059"/>
      <c r="AC566" s="2059"/>
      <c r="AD566" s="2059"/>
      <c r="AE566" s="2177"/>
      <c r="AF566" s="2182"/>
      <c r="AG566" s="2182"/>
      <c r="AH566" s="2182"/>
      <c r="AI566" s="2182"/>
      <c r="AJ566" s="2182"/>
      <c r="AK566" s="2182"/>
      <c r="AL566" s="2182"/>
      <c r="AM566" s="2182"/>
      <c r="AN566" s="2182"/>
      <c r="AO566" s="2182"/>
      <c r="AP566" s="2182"/>
      <c r="AQ566" s="2182"/>
      <c r="AR566" s="2182"/>
      <c r="AS566" s="2182"/>
      <c r="AT566" s="2182"/>
      <c r="AU566" s="2182"/>
      <c r="AV566" s="2182"/>
      <c r="AW566" s="2182"/>
      <c r="AX566" s="2182"/>
      <c r="AY566" s="2183"/>
    </row>
    <row r="567" spans="2:51" s="79" customFormat="1" ht="29.25" customHeight="1">
      <c r="B567" s="2184" t="s">
        <v>4</v>
      </c>
      <c r="C567" s="2185"/>
      <c r="D567" s="2185"/>
      <c r="E567" s="2185"/>
      <c r="F567" s="2185"/>
      <c r="G567" s="2186"/>
      <c r="H567" s="2187" t="s">
        <v>201</v>
      </c>
      <c r="I567" s="2188"/>
      <c r="J567" s="2188"/>
      <c r="K567" s="2188"/>
      <c r="L567" s="2188"/>
      <c r="M567" s="2188"/>
      <c r="N567" s="2188"/>
      <c r="O567" s="2188"/>
      <c r="P567" s="2188"/>
      <c r="Q567" s="2188"/>
      <c r="R567" s="2188"/>
      <c r="S567" s="2188"/>
      <c r="T567" s="2188"/>
      <c r="U567" s="2188"/>
      <c r="V567" s="2188"/>
      <c r="W567" s="2188"/>
      <c r="X567" s="2188"/>
      <c r="Y567" s="2188"/>
      <c r="Z567" s="2188"/>
      <c r="AA567" s="2188"/>
      <c r="AB567" s="2188"/>
      <c r="AC567" s="2188"/>
      <c r="AD567" s="2188"/>
      <c r="AE567" s="2188"/>
      <c r="AF567" s="2188"/>
      <c r="AG567" s="2188"/>
      <c r="AH567" s="2188"/>
      <c r="AI567" s="2188"/>
      <c r="AJ567" s="2188"/>
      <c r="AK567" s="2188"/>
      <c r="AL567" s="2188"/>
      <c r="AM567" s="2188"/>
      <c r="AN567" s="2188"/>
      <c r="AO567" s="2188"/>
      <c r="AP567" s="2188"/>
      <c r="AQ567" s="2188"/>
      <c r="AR567" s="2188"/>
      <c r="AS567" s="2188"/>
      <c r="AT567" s="2188"/>
      <c r="AU567" s="2188"/>
      <c r="AV567" s="2188"/>
      <c r="AW567" s="2188"/>
      <c r="AX567" s="2188"/>
      <c r="AY567" s="2189"/>
    </row>
    <row r="568" spans="2:51" s="79" customFormat="1" ht="21" customHeight="1">
      <c r="B568" s="2152" t="s">
        <v>39</v>
      </c>
      <c r="C568" s="2153"/>
      <c r="D568" s="2153"/>
      <c r="E568" s="2153"/>
      <c r="F568" s="2153"/>
      <c r="G568" s="2154"/>
      <c r="H568" s="2158"/>
      <c r="I568" s="2159"/>
      <c r="J568" s="2159"/>
      <c r="K568" s="2159"/>
      <c r="L568" s="2159"/>
      <c r="M568" s="2159"/>
      <c r="N568" s="2159"/>
      <c r="O568" s="2159"/>
      <c r="P568" s="2159"/>
      <c r="Q568" s="2160" t="s">
        <v>86</v>
      </c>
      <c r="R568" s="2161"/>
      <c r="S568" s="2161"/>
      <c r="T568" s="2161"/>
      <c r="U568" s="2161"/>
      <c r="V568" s="2161"/>
      <c r="W568" s="2162"/>
      <c r="X568" s="2160" t="s">
        <v>87</v>
      </c>
      <c r="Y568" s="2161"/>
      <c r="Z568" s="2161"/>
      <c r="AA568" s="2161"/>
      <c r="AB568" s="2161"/>
      <c r="AC568" s="2161"/>
      <c r="AD568" s="2162"/>
      <c r="AE568" s="2160" t="s">
        <v>88</v>
      </c>
      <c r="AF568" s="2161"/>
      <c r="AG568" s="2161"/>
      <c r="AH568" s="2161"/>
      <c r="AI568" s="2161"/>
      <c r="AJ568" s="2161"/>
      <c r="AK568" s="2162"/>
      <c r="AL568" s="2160" t="s">
        <v>90</v>
      </c>
      <c r="AM568" s="2161"/>
      <c r="AN568" s="2161"/>
      <c r="AO568" s="2161"/>
      <c r="AP568" s="2161"/>
      <c r="AQ568" s="2161"/>
      <c r="AR568" s="2162"/>
      <c r="AS568" s="2160" t="s">
        <v>91</v>
      </c>
      <c r="AT568" s="2161"/>
      <c r="AU568" s="2161"/>
      <c r="AV568" s="2161"/>
      <c r="AW568" s="2161"/>
      <c r="AX568" s="2161"/>
      <c r="AY568" s="2233"/>
    </row>
    <row r="569" spans="2:51" s="79" customFormat="1" ht="21" customHeight="1">
      <c r="B569" s="2088"/>
      <c r="C569" s="2089"/>
      <c r="D569" s="2089"/>
      <c r="E569" s="2089"/>
      <c r="F569" s="2089"/>
      <c r="G569" s="2090"/>
      <c r="H569" s="2234" t="s">
        <v>5</v>
      </c>
      <c r="I569" s="2235"/>
      <c r="J569" s="2074" t="s">
        <v>6</v>
      </c>
      <c r="K569" s="2075"/>
      <c r="L569" s="2075"/>
      <c r="M569" s="2075"/>
      <c r="N569" s="2075"/>
      <c r="O569" s="2075"/>
      <c r="P569" s="2076"/>
      <c r="Q569" s="2251">
        <v>50</v>
      </c>
      <c r="R569" s="2251"/>
      <c r="S569" s="2251"/>
      <c r="T569" s="2251"/>
      <c r="U569" s="2251"/>
      <c r="V569" s="2251"/>
      <c r="W569" s="2251"/>
      <c r="X569" s="2251">
        <v>38</v>
      </c>
      <c r="Y569" s="2251"/>
      <c r="Z569" s="2251"/>
      <c r="AA569" s="2251"/>
      <c r="AB569" s="2251"/>
      <c r="AC569" s="2251"/>
      <c r="AD569" s="2251"/>
      <c r="AE569" s="2251">
        <v>32</v>
      </c>
      <c r="AF569" s="2251"/>
      <c r="AG569" s="2251"/>
      <c r="AH569" s="2251"/>
      <c r="AI569" s="2251"/>
      <c r="AJ569" s="2251"/>
      <c r="AK569" s="2251"/>
      <c r="AL569" s="2251">
        <v>28</v>
      </c>
      <c r="AM569" s="2251"/>
      <c r="AN569" s="2251"/>
      <c r="AO569" s="2251"/>
      <c r="AP569" s="2251"/>
      <c r="AQ569" s="2251"/>
      <c r="AR569" s="2251"/>
      <c r="AS569" s="2251">
        <v>24</v>
      </c>
      <c r="AT569" s="2251"/>
      <c r="AU569" s="2251"/>
      <c r="AV569" s="2251"/>
      <c r="AW569" s="2251"/>
      <c r="AX569" s="2251"/>
      <c r="AY569" s="2252"/>
    </row>
    <row r="570" spans="2:51" s="79" customFormat="1" ht="21" customHeight="1">
      <c r="B570" s="2088"/>
      <c r="C570" s="2089"/>
      <c r="D570" s="2089"/>
      <c r="E570" s="2089"/>
      <c r="F570" s="2089"/>
      <c r="G570" s="2090"/>
      <c r="H570" s="2236"/>
      <c r="I570" s="2237"/>
      <c r="J570" s="2080" t="s">
        <v>7</v>
      </c>
      <c r="K570" s="2081"/>
      <c r="L570" s="2081"/>
      <c r="M570" s="2081"/>
      <c r="N570" s="2081"/>
      <c r="O570" s="2081"/>
      <c r="P570" s="2082"/>
      <c r="Q570" s="2332" t="s">
        <v>816</v>
      </c>
      <c r="R570" s="2333"/>
      <c r="S570" s="2333"/>
      <c r="T570" s="2333"/>
      <c r="U570" s="2333"/>
      <c r="V570" s="2333"/>
      <c r="W570" s="2333"/>
      <c r="X570" s="2332" t="s">
        <v>816</v>
      </c>
      <c r="Y570" s="2333"/>
      <c r="Z570" s="2333"/>
      <c r="AA570" s="2333"/>
      <c r="AB570" s="2333"/>
      <c r="AC570" s="2333"/>
      <c r="AD570" s="2333"/>
      <c r="AE570" s="2332" t="s">
        <v>816</v>
      </c>
      <c r="AF570" s="2333"/>
      <c r="AG570" s="2333"/>
      <c r="AH570" s="2333"/>
      <c r="AI570" s="2333"/>
      <c r="AJ570" s="2333"/>
      <c r="AK570" s="2333"/>
      <c r="AL570" s="2332" t="s">
        <v>816</v>
      </c>
      <c r="AM570" s="2333"/>
      <c r="AN570" s="2333"/>
      <c r="AO570" s="2333"/>
      <c r="AP570" s="2333"/>
      <c r="AQ570" s="2333"/>
      <c r="AR570" s="2333"/>
      <c r="AS570" s="2277"/>
      <c r="AT570" s="2277"/>
      <c r="AU570" s="2277"/>
      <c r="AV570" s="2277"/>
      <c r="AW570" s="2277"/>
      <c r="AX570" s="2277"/>
      <c r="AY570" s="2278"/>
    </row>
    <row r="571" spans="2:51" s="79" customFormat="1" ht="24.75" customHeight="1">
      <c r="B571" s="2088"/>
      <c r="C571" s="2089"/>
      <c r="D571" s="2089"/>
      <c r="E571" s="2089"/>
      <c r="F571" s="2089"/>
      <c r="G571" s="2090"/>
      <c r="H571" s="2236"/>
      <c r="I571" s="2237"/>
      <c r="J571" s="2080" t="s">
        <v>8</v>
      </c>
      <c r="K571" s="2081"/>
      <c r="L571" s="2081"/>
      <c r="M571" s="2081"/>
      <c r="N571" s="2081"/>
      <c r="O571" s="2081"/>
      <c r="P571" s="2082"/>
      <c r="Q571" s="2332" t="s">
        <v>816</v>
      </c>
      <c r="R571" s="2333"/>
      <c r="S571" s="2333"/>
      <c r="T571" s="2333"/>
      <c r="U571" s="2333"/>
      <c r="V571" s="2333"/>
      <c r="W571" s="2333"/>
      <c r="X571" s="2332" t="s">
        <v>816</v>
      </c>
      <c r="Y571" s="2333"/>
      <c r="Z571" s="2333"/>
      <c r="AA571" s="2333"/>
      <c r="AB571" s="2333"/>
      <c r="AC571" s="2333"/>
      <c r="AD571" s="2333"/>
      <c r="AE571" s="2332" t="s">
        <v>816</v>
      </c>
      <c r="AF571" s="2333"/>
      <c r="AG571" s="2333"/>
      <c r="AH571" s="2333"/>
      <c r="AI571" s="2333"/>
      <c r="AJ571" s="2333"/>
      <c r="AK571" s="2333"/>
      <c r="AL571" s="2332" t="s">
        <v>816</v>
      </c>
      <c r="AM571" s="2333"/>
      <c r="AN571" s="2333"/>
      <c r="AO571" s="2333"/>
      <c r="AP571" s="2333"/>
      <c r="AQ571" s="2333"/>
      <c r="AR571" s="2333"/>
      <c r="AS571" s="2277"/>
      <c r="AT571" s="2277"/>
      <c r="AU571" s="2277"/>
      <c r="AV571" s="2277"/>
      <c r="AW571" s="2277"/>
      <c r="AX571" s="2277"/>
      <c r="AY571" s="2278"/>
    </row>
    <row r="572" spans="2:51" s="79" customFormat="1" ht="24.75" customHeight="1">
      <c r="B572" s="2088"/>
      <c r="C572" s="2089"/>
      <c r="D572" s="2089"/>
      <c r="E572" s="2089"/>
      <c r="F572" s="2089"/>
      <c r="G572" s="2090"/>
      <c r="H572" s="2238"/>
      <c r="I572" s="2239"/>
      <c r="J572" s="2163" t="s">
        <v>26</v>
      </c>
      <c r="K572" s="2164"/>
      <c r="L572" s="2164"/>
      <c r="M572" s="2164"/>
      <c r="N572" s="2164"/>
      <c r="O572" s="2164"/>
      <c r="P572" s="2165"/>
      <c r="Q572" s="2276">
        <v>50</v>
      </c>
      <c r="R572" s="2276"/>
      <c r="S572" s="2276"/>
      <c r="T572" s="2276"/>
      <c r="U572" s="2276"/>
      <c r="V572" s="2276"/>
      <c r="W572" s="2276"/>
      <c r="X572" s="2276">
        <v>38</v>
      </c>
      <c r="Y572" s="2276"/>
      <c r="Z572" s="2276"/>
      <c r="AA572" s="2276"/>
      <c r="AB572" s="2276"/>
      <c r="AC572" s="2276"/>
      <c r="AD572" s="2276"/>
      <c r="AE572" s="2276">
        <v>32</v>
      </c>
      <c r="AF572" s="2276"/>
      <c r="AG572" s="2276"/>
      <c r="AH572" s="2276"/>
      <c r="AI572" s="2276"/>
      <c r="AJ572" s="2276"/>
      <c r="AK572" s="2276"/>
      <c r="AL572" s="2276">
        <v>28</v>
      </c>
      <c r="AM572" s="2276"/>
      <c r="AN572" s="2276"/>
      <c r="AO572" s="2276"/>
      <c r="AP572" s="2276"/>
      <c r="AQ572" s="2276"/>
      <c r="AR572" s="2276"/>
      <c r="AS572" s="2276">
        <v>24</v>
      </c>
      <c r="AT572" s="2276"/>
      <c r="AU572" s="2276"/>
      <c r="AV572" s="2276"/>
      <c r="AW572" s="2276"/>
      <c r="AX572" s="2276"/>
      <c r="AY572" s="2276"/>
    </row>
    <row r="573" spans="2:51" s="79" customFormat="1" ht="24.75" customHeight="1">
      <c r="B573" s="2088"/>
      <c r="C573" s="2089"/>
      <c r="D573" s="2089"/>
      <c r="E573" s="2089"/>
      <c r="F573" s="2089"/>
      <c r="G573" s="2090"/>
      <c r="H573" s="2226" t="s">
        <v>9</v>
      </c>
      <c r="I573" s="2227"/>
      <c r="J573" s="2227"/>
      <c r="K573" s="2227"/>
      <c r="L573" s="2227"/>
      <c r="M573" s="2227"/>
      <c r="N573" s="2227"/>
      <c r="O573" s="2227"/>
      <c r="P573" s="2227"/>
      <c r="Q573" s="2305">
        <v>38</v>
      </c>
      <c r="R573" s="2305"/>
      <c r="S573" s="2305"/>
      <c r="T573" s="2305"/>
      <c r="U573" s="2305"/>
      <c r="V573" s="2305"/>
      <c r="W573" s="2305"/>
      <c r="X573" s="2305">
        <v>34</v>
      </c>
      <c r="Y573" s="2305"/>
      <c r="Z573" s="2305"/>
      <c r="AA573" s="2305"/>
      <c r="AB573" s="2305"/>
      <c r="AC573" s="2305"/>
      <c r="AD573" s="2305"/>
      <c r="AE573" s="2305">
        <v>26</v>
      </c>
      <c r="AF573" s="2305"/>
      <c r="AG573" s="2305"/>
      <c r="AH573" s="2305"/>
      <c r="AI573" s="2305"/>
      <c r="AJ573" s="2305"/>
      <c r="AK573" s="2305"/>
      <c r="AL573" s="2268"/>
      <c r="AM573" s="2268"/>
      <c r="AN573" s="2268"/>
      <c r="AO573" s="2268"/>
      <c r="AP573" s="2268"/>
      <c r="AQ573" s="2268"/>
      <c r="AR573" s="2268"/>
      <c r="AS573" s="2268"/>
      <c r="AT573" s="2268"/>
      <c r="AU573" s="2268"/>
      <c r="AV573" s="2268"/>
      <c r="AW573" s="2268"/>
      <c r="AX573" s="2268"/>
      <c r="AY573" s="2269"/>
    </row>
    <row r="574" spans="2:51" s="79" customFormat="1" ht="24.75" customHeight="1">
      <c r="B574" s="2155"/>
      <c r="C574" s="2156"/>
      <c r="D574" s="2156"/>
      <c r="E574" s="2156"/>
      <c r="F574" s="2156"/>
      <c r="G574" s="2157"/>
      <c r="H574" s="2226" t="s">
        <v>10</v>
      </c>
      <c r="I574" s="2227"/>
      <c r="J574" s="2227"/>
      <c r="K574" s="2227"/>
      <c r="L574" s="2227"/>
      <c r="M574" s="2227"/>
      <c r="N574" s="2227"/>
      <c r="O574" s="2227"/>
      <c r="P574" s="2227"/>
      <c r="Q574" s="2305">
        <v>75</v>
      </c>
      <c r="R574" s="2305"/>
      <c r="S574" s="2305"/>
      <c r="T574" s="2305"/>
      <c r="U574" s="2305"/>
      <c r="V574" s="2305"/>
      <c r="W574" s="2305"/>
      <c r="X574" s="2305">
        <v>90</v>
      </c>
      <c r="Y574" s="2305"/>
      <c r="Z574" s="2305"/>
      <c r="AA574" s="2305"/>
      <c r="AB574" s="2305"/>
      <c r="AC574" s="2305"/>
      <c r="AD574" s="2305"/>
      <c r="AE574" s="2305">
        <v>81</v>
      </c>
      <c r="AF574" s="2305"/>
      <c r="AG574" s="2305"/>
      <c r="AH574" s="2305"/>
      <c r="AI574" s="2305"/>
      <c r="AJ574" s="2305"/>
      <c r="AK574" s="2305"/>
      <c r="AL574" s="2268"/>
      <c r="AM574" s="2268"/>
      <c r="AN574" s="2268"/>
      <c r="AO574" s="2268"/>
      <c r="AP574" s="2268"/>
      <c r="AQ574" s="2268"/>
      <c r="AR574" s="2268"/>
      <c r="AS574" s="2268"/>
      <c r="AT574" s="2268"/>
      <c r="AU574" s="2268"/>
      <c r="AV574" s="2268"/>
      <c r="AW574" s="2268"/>
      <c r="AX574" s="2268"/>
      <c r="AY574" s="2269"/>
    </row>
    <row r="575" spans="2:51" s="79" customFormat="1" ht="23.1" customHeight="1">
      <c r="B575" s="2129" t="s">
        <v>99</v>
      </c>
      <c r="C575" s="2130"/>
      <c r="D575" s="2135" t="s">
        <v>23</v>
      </c>
      <c r="E575" s="2136"/>
      <c r="F575" s="2136"/>
      <c r="G575" s="2136"/>
      <c r="H575" s="2136"/>
      <c r="I575" s="2136"/>
      <c r="J575" s="2136"/>
      <c r="K575" s="2136"/>
      <c r="L575" s="2137"/>
      <c r="M575" s="2138" t="s">
        <v>92</v>
      </c>
      <c r="N575" s="2138"/>
      <c r="O575" s="2138"/>
      <c r="P575" s="2138"/>
      <c r="Q575" s="2138"/>
      <c r="R575" s="2138"/>
      <c r="S575" s="2139" t="s">
        <v>91</v>
      </c>
      <c r="T575" s="2139"/>
      <c r="U575" s="2139"/>
      <c r="V575" s="2139"/>
      <c r="W575" s="2139"/>
      <c r="X575" s="2139"/>
      <c r="Y575" s="2140"/>
      <c r="Z575" s="2136"/>
      <c r="AA575" s="2136"/>
      <c r="AB575" s="2136"/>
      <c r="AC575" s="2136"/>
      <c r="AD575" s="2136"/>
      <c r="AE575" s="2136"/>
      <c r="AF575" s="2136"/>
      <c r="AG575" s="2136"/>
      <c r="AH575" s="2136"/>
      <c r="AI575" s="2136"/>
      <c r="AJ575" s="2136"/>
      <c r="AK575" s="2136"/>
      <c r="AL575" s="2136"/>
      <c r="AM575" s="2136"/>
      <c r="AN575" s="2136"/>
      <c r="AO575" s="2136"/>
      <c r="AP575" s="2136"/>
      <c r="AQ575" s="2136"/>
      <c r="AR575" s="2136"/>
      <c r="AS575" s="2136"/>
      <c r="AT575" s="2136"/>
      <c r="AU575" s="2136"/>
      <c r="AV575" s="2136"/>
      <c r="AW575" s="2136"/>
      <c r="AX575" s="2136"/>
      <c r="AY575" s="2141"/>
    </row>
    <row r="576" spans="2:51" s="79" customFormat="1" ht="23.1" customHeight="1">
      <c r="B576" s="2131"/>
      <c r="C576" s="2132"/>
      <c r="D576" s="2393" t="s">
        <v>854</v>
      </c>
      <c r="E576" s="2394"/>
      <c r="F576" s="2394"/>
      <c r="G576" s="2394"/>
      <c r="H576" s="2394"/>
      <c r="I576" s="2394"/>
      <c r="J576" s="2394"/>
      <c r="K576" s="2394"/>
      <c r="L576" s="2395"/>
      <c r="M576" s="2396">
        <v>28</v>
      </c>
      <c r="N576" s="2397"/>
      <c r="O576" s="2397"/>
      <c r="P576" s="2397"/>
      <c r="Q576" s="2397"/>
      <c r="R576" s="2398"/>
      <c r="S576" s="2265">
        <v>24</v>
      </c>
      <c r="T576" s="2265"/>
      <c r="U576" s="2265"/>
      <c r="V576" s="2265"/>
      <c r="W576" s="2265"/>
      <c r="X576" s="2265"/>
      <c r="Y576" s="2149"/>
      <c r="Z576" s="2150"/>
      <c r="AA576" s="2150"/>
      <c r="AB576" s="2150"/>
      <c r="AC576" s="2150"/>
      <c r="AD576" s="2150"/>
      <c r="AE576" s="2150"/>
      <c r="AF576" s="2150"/>
      <c r="AG576" s="2150"/>
      <c r="AH576" s="2150"/>
      <c r="AI576" s="2150"/>
      <c r="AJ576" s="2150"/>
      <c r="AK576" s="2150"/>
      <c r="AL576" s="2150"/>
      <c r="AM576" s="2150"/>
      <c r="AN576" s="2150"/>
      <c r="AO576" s="2150"/>
      <c r="AP576" s="2150"/>
      <c r="AQ576" s="2150"/>
      <c r="AR576" s="2150"/>
      <c r="AS576" s="2150"/>
      <c r="AT576" s="2150"/>
      <c r="AU576" s="2150"/>
      <c r="AV576" s="2150"/>
      <c r="AW576" s="2150"/>
      <c r="AX576" s="2150"/>
      <c r="AY576" s="2151"/>
    </row>
    <row r="577" spans="2:51" s="79" customFormat="1" ht="23.1" customHeight="1">
      <c r="B577" s="2131"/>
      <c r="C577" s="2132"/>
      <c r="D577" s="2117"/>
      <c r="E577" s="2118"/>
      <c r="F577" s="2118"/>
      <c r="G577" s="2118"/>
      <c r="H577" s="2118"/>
      <c r="I577" s="2118"/>
      <c r="J577" s="2118"/>
      <c r="K577" s="2118"/>
      <c r="L577" s="2119"/>
      <c r="M577" s="2259"/>
      <c r="N577" s="2259"/>
      <c r="O577" s="2259"/>
      <c r="P577" s="2259"/>
      <c r="Q577" s="2259"/>
      <c r="R577" s="2259"/>
      <c r="S577" s="2259"/>
      <c r="T577" s="2259"/>
      <c r="U577" s="2259"/>
      <c r="V577" s="2259"/>
      <c r="W577" s="2259"/>
      <c r="X577" s="2259"/>
      <c r="Y577" s="2121"/>
      <c r="Z577" s="2122"/>
      <c r="AA577" s="2122"/>
      <c r="AB577" s="2122"/>
      <c r="AC577" s="2122"/>
      <c r="AD577" s="2122"/>
      <c r="AE577" s="2122"/>
      <c r="AF577" s="2122"/>
      <c r="AG577" s="2122"/>
      <c r="AH577" s="2122"/>
      <c r="AI577" s="2122"/>
      <c r="AJ577" s="2122"/>
      <c r="AK577" s="2122"/>
      <c r="AL577" s="2122"/>
      <c r="AM577" s="2122"/>
      <c r="AN577" s="2122"/>
      <c r="AO577" s="2122"/>
      <c r="AP577" s="2122"/>
      <c r="AQ577" s="2122"/>
      <c r="AR577" s="2122"/>
      <c r="AS577" s="2122"/>
      <c r="AT577" s="2122"/>
      <c r="AU577" s="2122"/>
      <c r="AV577" s="2122"/>
      <c r="AW577" s="2122"/>
      <c r="AX577" s="2122"/>
      <c r="AY577" s="2123"/>
    </row>
    <row r="578" spans="2:51" s="79" customFormat="1" ht="23.1" customHeight="1">
      <c r="B578" s="2131"/>
      <c r="C578" s="2132"/>
      <c r="D578" s="2117"/>
      <c r="E578" s="2118"/>
      <c r="F578" s="2118"/>
      <c r="G578" s="2118"/>
      <c r="H578" s="2118"/>
      <c r="I578" s="2118"/>
      <c r="J578" s="2118"/>
      <c r="K578" s="2118"/>
      <c r="L578" s="2119"/>
      <c r="M578" s="2259"/>
      <c r="N578" s="2259"/>
      <c r="O578" s="2259"/>
      <c r="P578" s="2259"/>
      <c r="Q578" s="2259"/>
      <c r="R578" s="2259"/>
      <c r="S578" s="2259"/>
      <c r="T578" s="2259"/>
      <c r="U578" s="2259"/>
      <c r="V578" s="2259"/>
      <c r="W578" s="2259"/>
      <c r="X578" s="2259"/>
      <c r="Y578" s="2121"/>
      <c r="Z578" s="2122"/>
      <c r="AA578" s="2122"/>
      <c r="AB578" s="2122"/>
      <c r="AC578" s="2122"/>
      <c r="AD578" s="2122"/>
      <c r="AE578" s="2122"/>
      <c r="AF578" s="2122"/>
      <c r="AG578" s="2122"/>
      <c r="AH578" s="2122"/>
      <c r="AI578" s="2122"/>
      <c r="AJ578" s="2122"/>
      <c r="AK578" s="2122"/>
      <c r="AL578" s="2122"/>
      <c r="AM578" s="2122"/>
      <c r="AN578" s="2122"/>
      <c r="AO578" s="2122"/>
      <c r="AP578" s="2122"/>
      <c r="AQ578" s="2122"/>
      <c r="AR578" s="2122"/>
      <c r="AS578" s="2122"/>
      <c r="AT578" s="2122"/>
      <c r="AU578" s="2122"/>
      <c r="AV578" s="2122"/>
      <c r="AW578" s="2122"/>
      <c r="AX578" s="2122"/>
      <c r="AY578" s="2123"/>
    </row>
    <row r="579" spans="2:51" s="79" customFormat="1" ht="23.1" customHeight="1">
      <c r="B579" s="2131"/>
      <c r="C579" s="2132"/>
      <c r="D579" s="2117"/>
      <c r="E579" s="2118"/>
      <c r="F579" s="2118"/>
      <c r="G579" s="2118"/>
      <c r="H579" s="2118"/>
      <c r="I579" s="2118"/>
      <c r="J579" s="2118"/>
      <c r="K579" s="2118"/>
      <c r="L579" s="2119"/>
      <c r="M579" s="2259"/>
      <c r="N579" s="2259"/>
      <c r="O579" s="2259"/>
      <c r="P579" s="2259"/>
      <c r="Q579" s="2259"/>
      <c r="R579" s="2259"/>
      <c r="S579" s="2259"/>
      <c r="T579" s="2259"/>
      <c r="U579" s="2259"/>
      <c r="V579" s="2259"/>
      <c r="W579" s="2259"/>
      <c r="X579" s="2259"/>
      <c r="Y579" s="2121"/>
      <c r="Z579" s="2122"/>
      <c r="AA579" s="2122"/>
      <c r="AB579" s="2122"/>
      <c r="AC579" s="2122"/>
      <c r="AD579" s="2122"/>
      <c r="AE579" s="2122"/>
      <c r="AF579" s="2122"/>
      <c r="AG579" s="2122"/>
      <c r="AH579" s="2122"/>
      <c r="AI579" s="2122"/>
      <c r="AJ579" s="2122"/>
      <c r="AK579" s="2122"/>
      <c r="AL579" s="2122"/>
      <c r="AM579" s="2122"/>
      <c r="AN579" s="2122"/>
      <c r="AO579" s="2122"/>
      <c r="AP579" s="2122"/>
      <c r="AQ579" s="2122"/>
      <c r="AR579" s="2122"/>
      <c r="AS579" s="2122"/>
      <c r="AT579" s="2122"/>
      <c r="AU579" s="2122"/>
      <c r="AV579" s="2122"/>
      <c r="AW579" s="2122"/>
      <c r="AX579" s="2122"/>
      <c r="AY579" s="2123"/>
    </row>
    <row r="580" spans="2:51" s="79" customFormat="1" ht="23.1" customHeight="1">
      <c r="B580" s="2131"/>
      <c r="C580" s="2132"/>
      <c r="D580" s="2117"/>
      <c r="E580" s="2118"/>
      <c r="F580" s="2118"/>
      <c r="G580" s="2118"/>
      <c r="H580" s="2118"/>
      <c r="I580" s="2118"/>
      <c r="J580" s="2118"/>
      <c r="K580" s="2118"/>
      <c r="L580" s="2119"/>
      <c r="M580" s="2259"/>
      <c r="N580" s="2259"/>
      <c r="O580" s="2259"/>
      <c r="P580" s="2259"/>
      <c r="Q580" s="2259"/>
      <c r="R580" s="2259"/>
      <c r="S580" s="2259"/>
      <c r="T580" s="2259"/>
      <c r="U580" s="2259"/>
      <c r="V580" s="2259"/>
      <c r="W580" s="2259"/>
      <c r="X580" s="2259"/>
      <c r="Y580" s="2121"/>
      <c r="Z580" s="2122"/>
      <c r="AA580" s="2122"/>
      <c r="AB580" s="2122"/>
      <c r="AC580" s="2122"/>
      <c r="AD580" s="2122"/>
      <c r="AE580" s="2122"/>
      <c r="AF580" s="2122"/>
      <c r="AG580" s="2122"/>
      <c r="AH580" s="2122"/>
      <c r="AI580" s="2122"/>
      <c r="AJ580" s="2122"/>
      <c r="AK580" s="2122"/>
      <c r="AL580" s="2122"/>
      <c r="AM580" s="2122"/>
      <c r="AN580" s="2122"/>
      <c r="AO580" s="2122"/>
      <c r="AP580" s="2122"/>
      <c r="AQ580" s="2122"/>
      <c r="AR580" s="2122"/>
      <c r="AS580" s="2122"/>
      <c r="AT580" s="2122"/>
      <c r="AU580" s="2122"/>
      <c r="AV580" s="2122"/>
      <c r="AW580" s="2122"/>
      <c r="AX580" s="2122"/>
      <c r="AY580" s="2123"/>
    </row>
    <row r="581" spans="2:51" s="79" customFormat="1" ht="23.1" customHeight="1">
      <c r="B581" s="2131"/>
      <c r="C581" s="2132"/>
      <c r="D581" s="2117"/>
      <c r="E581" s="2118"/>
      <c r="F581" s="2118"/>
      <c r="G581" s="2118"/>
      <c r="H581" s="2118"/>
      <c r="I581" s="2118"/>
      <c r="J581" s="2118"/>
      <c r="K581" s="2118"/>
      <c r="L581" s="2119"/>
      <c r="M581" s="2259"/>
      <c r="N581" s="2259"/>
      <c r="O581" s="2259"/>
      <c r="P581" s="2259"/>
      <c r="Q581" s="2259"/>
      <c r="R581" s="2259"/>
      <c r="S581" s="2259"/>
      <c r="T581" s="2259"/>
      <c r="U581" s="2259"/>
      <c r="V581" s="2259"/>
      <c r="W581" s="2259"/>
      <c r="X581" s="2259"/>
      <c r="Y581" s="2121"/>
      <c r="Z581" s="2122"/>
      <c r="AA581" s="2122"/>
      <c r="AB581" s="2122"/>
      <c r="AC581" s="2122"/>
      <c r="AD581" s="2122"/>
      <c r="AE581" s="2122"/>
      <c r="AF581" s="2122"/>
      <c r="AG581" s="2122"/>
      <c r="AH581" s="2122"/>
      <c r="AI581" s="2122"/>
      <c r="AJ581" s="2122"/>
      <c r="AK581" s="2122"/>
      <c r="AL581" s="2122"/>
      <c r="AM581" s="2122"/>
      <c r="AN581" s="2122"/>
      <c r="AO581" s="2122"/>
      <c r="AP581" s="2122"/>
      <c r="AQ581" s="2122"/>
      <c r="AR581" s="2122"/>
      <c r="AS581" s="2122"/>
      <c r="AT581" s="2122"/>
      <c r="AU581" s="2122"/>
      <c r="AV581" s="2122"/>
      <c r="AW581" s="2122"/>
      <c r="AX581" s="2122"/>
      <c r="AY581" s="2123"/>
    </row>
    <row r="582" spans="2:51" s="79" customFormat="1" ht="23.1" customHeight="1">
      <c r="B582" s="2131"/>
      <c r="C582" s="2132"/>
      <c r="D582" s="2124"/>
      <c r="E582" s="2125"/>
      <c r="F582" s="2125"/>
      <c r="G582" s="2125"/>
      <c r="H582" s="2125"/>
      <c r="I582" s="2125"/>
      <c r="J582" s="2125"/>
      <c r="K582" s="2125"/>
      <c r="L582" s="2126"/>
      <c r="M582" s="2260"/>
      <c r="N582" s="2260"/>
      <c r="O582" s="2260"/>
      <c r="P582" s="2260"/>
      <c r="Q582" s="2260"/>
      <c r="R582" s="2260"/>
      <c r="S582" s="2260"/>
      <c r="T582" s="2260"/>
      <c r="U582" s="2260"/>
      <c r="V582" s="2260"/>
      <c r="W582" s="2260"/>
      <c r="X582" s="2260"/>
      <c r="Y582" s="2121"/>
      <c r="Z582" s="2122"/>
      <c r="AA582" s="2122"/>
      <c r="AB582" s="2122"/>
      <c r="AC582" s="2122"/>
      <c r="AD582" s="2122"/>
      <c r="AE582" s="2122"/>
      <c r="AF582" s="2122"/>
      <c r="AG582" s="2122"/>
      <c r="AH582" s="2122"/>
      <c r="AI582" s="2122"/>
      <c r="AJ582" s="2122"/>
      <c r="AK582" s="2122"/>
      <c r="AL582" s="2122"/>
      <c r="AM582" s="2122"/>
      <c r="AN582" s="2122"/>
      <c r="AO582" s="2122"/>
      <c r="AP582" s="2122"/>
      <c r="AQ582" s="2122"/>
      <c r="AR582" s="2122"/>
      <c r="AS582" s="2122"/>
      <c r="AT582" s="2122"/>
      <c r="AU582" s="2122"/>
      <c r="AV582" s="2122"/>
      <c r="AW582" s="2122"/>
      <c r="AX582" s="2122"/>
      <c r="AY582" s="2123"/>
    </row>
    <row r="583" spans="2:51" s="79" customFormat="1" ht="23.1" customHeight="1">
      <c r="B583" s="2133"/>
      <c r="C583" s="2134"/>
      <c r="D583" s="2109" t="s">
        <v>26</v>
      </c>
      <c r="E583" s="2110"/>
      <c r="F583" s="2110"/>
      <c r="G583" s="2110"/>
      <c r="H583" s="2110"/>
      <c r="I583" s="2110"/>
      <c r="J583" s="2110"/>
      <c r="K583" s="2110"/>
      <c r="L583" s="2111"/>
      <c r="M583" s="2258">
        <v>28</v>
      </c>
      <c r="N583" s="2258"/>
      <c r="O583" s="2258"/>
      <c r="P583" s="2258"/>
      <c r="Q583" s="2258"/>
      <c r="R583" s="2258"/>
      <c r="S583" s="2258">
        <v>24</v>
      </c>
      <c r="T583" s="2258"/>
      <c r="U583" s="2258"/>
      <c r="V583" s="2258"/>
      <c r="W583" s="2258"/>
      <c r="X583" s="2258"/>
      <c r="Y583" s="2113"/>
      <c r="Z583" s="2114"/>
      <c r="AA583" s="2114"/>
      <c r="AB583" s="2114"/>
      <c r="AC583" s="2114"/>
      <c r="AD583" s="2114"/>
      <c r="AE583" s="2114"/>
      <c r="AF583" s="2114"/>
      <c r="AG583" s="2114"/>
      <c r="AH583" s="2114"/>
      <c r="AI583" s="2114"/>
      <c r="AJ583" s="2114"/>
      <c r="AK583" s="2114"/>
      <c r="AL583" s="2114"/>
      <c r="AM583" s="2114"/>
      <c r="AN583" s="2114"/>
      <c r="AO583" s="2114"/>
      <c r="AP583" s="2114"/>
      <c r="AQ583" s="2114"/>
      <c r="AR583" s="2114"/>
      <c r="AS583" s="2114"/>
      <c r="AT583" s="2114"/>
      <c r="AU583" s="2114"/>
      <c r="AV583" s="2114"/>
      <c r="AW583" s="2114"/>
      <c r="AX583" s="2114"/>
      <c r="AY583" s="2115"/>
    </row>
    <row r="584" spans="2:51" s="79" customFormat="1" ht="24.75" hidden="1" customHeight="1">
      <c r="B584" s="80"/>
      <c r="C584" s="80"/>
      <c r="D584" s="80"/>
      <c r="E584" s="80"/>
      <c r="F584" s="80"/>
      <c r="G584" s="80"/>
      <c r="H584" s="95"/>
      <c r="I584" s="95"/>
      <c r="J584" s="95"/>
      <c r="K584" s="95"/>
      <c r="L584" s="95"/>
      <c r="M584" s="95"/>
      <c r="N584" s="95"/>
      <c r="O584" s="95"/>
      <c r="P584" s="95"/>
      <c r="Q584" s="96"/>
      <c r="R584" s="96"/>
      <c r="S584" s="96"/>
      <c r="T584" s="96"/>
      <c r="U584" s="96"/>
      <c r="V584" s="96"/>
      <c r="W584" s="96"/>
      <c r="X584" s="96"/>
      <c r="Y584" s="96"/>
      <c r="Z584" s="96"/>
      <c r="AA584" s="96"/>
      <c r="AB584" s="96"/>
      <c r="AC584" s="96"/>
      <c r="AD584" s="96"/>
      <c r="AE584" s="96"/>
      <c r="AF584" s="96"/>
      <c r="AG584" s="96"/>
      <c r="AH584" s="96"/>
      <c r="AI584" s="96"/>
      <c r="AJ584" s="96"/>
      <c r="AK584" s="96"/>
      <c r="AL584" s="96"/>
      <c r="AM584" s="96"/>
      <c r="AN584" s="96"/>
      <c r="AO584" s="96"/>
      <c r="AP584" s="96"/>
      <c r="AQ584" s="96"/>
      <c r="AR584" s="96"/>
      <c r="AS584" s="96"/>
      <c r="AT584" s="96"/>
      <c r="AU584" s="96"/>
      <c r="AV584" s="96"/>
      <c r="AW584" s="96"/>
      <c r="AX584" s="96"/>
      <c r="AY584" s="96"/>
    </row>
    <row r="585" spans="2:51" s="79" customFormat="1" ht="21" hidden="1" customHeight="1">
      <c r="B585" s="2212" t="s">
        <v>113</v>
      </c>
      <c r="C585" s="2213"/>
      <c r="D585" s="2213"/>
      <c r="E585" s="2213"/>
      <c r="F585" s="2213"/>
      <c r="G585" s="2213"/>
      <c r="H585" s="2214"/>
      <c r="I585" s="2215"/>
      <c r="J585" s="2215"/>
      <c r="K585" s="2215"/>
      <c r="L585" s="2215"/>
      <c r="M585" s="2215"/>
      <c r="N585" s="2215"/>
      <c r="O585" s="2215"/>
      <c r="P585" s="2215"/>
      <c r="Q585" s="2215"/>
      <c r="R585" s="2215"/>
      <c r="S585" s="2215"/>
      <c r="T585" s="2215"/>
      <c r="U585" s="2215"/>
      <c r="V585" s="2215"/>
      <c r="W585" s="2215"/>
      <c r="X585" s="2215"/>
      <c r="Y585" s="2215"/>
      <c r="Z585" s="2216" t="s">
        <v>812</v>
      </c>
      <c r="AA585" s="2217"/>
      <c r="AB585" s="2217"/>
      <c r="AC585" s="2217"/>
      <c r="AD585" s="2217"/>
      <c r="AE585" s="2218"/>
      <c r="AF585" s="2220"/>
      <c r="AG585" s="2220"/>
      <c r="AH585" s="2220"/>
      <c r="AI585" s="2220"/>
      <c r="AJ585" s="2220"/>
      <c r="AK585" s="2220"/>
      <c r="AL585" s="2220"/>
      <c r="AM585" s="2220"/>
      <c r="AN585" s="2220"/>
      <c r="AO585" s="2220"/>
      <c r="AP585" s="2220"/>
      <c r="AQ585" s="2221"/>
      <c r="AR585" s="2222" t="s">
        <v>1</v>
      </c>
      <c r="AS585" s="2219"/>
      <c r="AT585" s="2219"/>
      <c r="AU585" s="2219"/>
      <c r="AV585" s="2219"/>
      <c r="AW585" s="2219"/>
      <c r="AX585" s="2219"/>
      <c r="AY585" s="2223"/>
    </row>
    <row r="586" spans="2:51" s="79" customFormat="1" ht="28.15" hidden="1" customHeight="1">
      <c r="B586" s="2190" t="s">
        <v>59</v>
      </c>
      <c r="C586" s="2191"/>
      <c r="D586" s="2191"/>
      <c r="E586" s="2191"/>
      <c r="F586" s="2191"/>
      <c r="G586" s="2192"/>
      <c r="H586" s="2193"/>
      <c r="I586" s="2194"/>
      <c r="J586" s="2194"/>
      <c r="K586" s="2194"/>
      <c r="L586" s="2194"/>
      <c r="M586" s="2194"/>
      <c r="N586" s="2194"/>
      <c r="O586" s="2194"/>
      <c r="P586" s="2194"/>
      <c r="Q586" s="2194"/>
      <c r="R586" s="2194"/>
      <c r="S586" s="2194"/>
      <c r="T586" s="2194"/>
      <c r="U586" s="2194"/>
      <c r="V586" s="2194"/>
      <c r="W586" s="2195"/>
      <c r="X586" s="2195"/>
      <c r="Y586" s="2195"/>
      <c r="Z586" s="2196" t="s">
        <v>2</v>
      </c>
      <c r="AA586" s="2197"/>
      <c r="AB586" s="2197"/>
      <c r="AC586" s="2197"/>
      <c r="AD586" s="2197"/>
      <c r="AE586" s="2198"/>
      <c r="AF586" s="2197"/>
      <c r="AG586" s="2197"/>
      <c r="AH586" s="2197"/>
      <c r="AI586" s="2197"/>
      <c r="AJ586" s="2197"/>
      <c r="AK586" s="2197"/>
      <c r="AL586" s="2197"/>
      <c r="AM586" s="2197"/>
      <c r="AN586" s="2197"/>
      <c r="AO586" s="2197"/>
      <c r="AP586" s="2197"/>
      <c r="AQ586" s="2198"/>
      <c r="AR586" s="2199"/>
      <c r="AS586" s="2200"/>
      <c r="AT586" s="2200"/>
      <c r="AU586" s="2200"/>
      <c r="AV586" s="2200"/>
      <c r="AW586" s="2200"/>
      <c r="AX586" s="2200"/>
      <c r="AY586" s="2201"/>
    </row>
    <row r="587" spans="2:51" s="79" customFormat="1" ht="30.75" hidden="1" customHeight="1">
      <c r="B587" s="2202" t="s">
        <v>3</v>
      </c>
      <c r="C587" s="2203"/>
      <c r="D587" s="2203"/>
      <c r="E587" s="2203"/>
      <c r="F587" s="2203"/>
      <c r="G587" s="2203"/>
      <c r="H587" s="2204"/>
      <c r="I587" s="2195"/>
      <c r="J587" s="2195"/>
      <c r="K587" s="2195"/>
      <c r="L587" s="2195"/>
      <c r="M587" s="2195"/>
      <c r="N587" s="2195"/>
      <c r="O587" s="2195"/>
      <c r="P587" s="2195"/>
      <c r="Q587" s="2195"/>
      <c r="R587" s="2195"/>
      <c r="S587" s="2195"/>
      <c r="T587" s="2195"/>
      <c r="U587" s="2195"/>
      <c r="V587" s="2195"/>
      <c r="W587" s="2195"/>
      <c r="X587" s="2195"/>
      <c r="Y587" s="2195"/>
      <c r="Z587" s="2205" t="s">
        <v>76</v>
      </c>
      <c r="AA587" s="2206"/>
      <c r="AB587" s="2206"/>
      <c r="AC587" s="2206"/>
      <c r="AD587" s="2206"/>
      <c r="AE587" s="2207"/>
      <c r="AF587" s="2208"/>
      <c r="AG587" s="2208"/>
      <c r="AH587" s="2208"/>
      <c r="AI587" s="2208"/>
      <c r="AJ587" s="2208"/>
      <c r="AK587" s="2208"/>
      <c r="AL587" s="2208"/>
      <c r="AM587" s="2208"/>
      <c r="AN587" s="2208"/>
      <c r="AO587" s="2208"/>
      <c r="AP587" s="2208"/>
      <c r="AQ587" s="2208"/>
      <c r="AR587" s="2059"/>
      <c r="AS587" s="2059"/>
      <c r="AT587" s="2059"/>
      <c r="AU587" s="2059"/>
      <c r="AV587" s="2059"/>
      <c r="AW587" s="2059"/>
      <c r="AX587" s="2059"/>
      <c r="AY587" s="2209"/>
    </row>
    <row r="588" spans="2:51" s="79" customFormat="1" ht="18" hidden="1" customHeight="1">
      <c r="B588" s="2166" t="s">
        <v>37</v>
      </c>
      <c r="C588" s="2167"/>
      <c r="D588" s="2167"/>
      <c r="E588" s="2167"/>
      <c r="F588" s="2167"/>
      <c r="G588" s="2167"/>
      <c r="H588" s="2717"/>
      <c r="I588" s="2171"/>
      <c r="J588" s="2171"/>
      <c r="K588" s="2171"/>
      <c r="L588" s="2171"/>
      <c r="M588" s="2171"/>
      <c r="N588" s="2171"/>
      <c r="O588" s="2171"/>
      <c r="P588" s="2171"/>
      <c r="Q588" s="2171"/>
      <c r="R588" s="2171"/>
      <c r="S588" s="2171"/>
      <c r="T588" s="2171"/>
      <c r="U588" s="2171"/>
      <c r="V588" s="2171"/>
      <c r="W588" s="2172"/>
      <c r="X588" s="2172"/>
      <c r="Y588" s="2172"/>
      <c r="Z588" s="2176" t="s">
        <v>815</v>
      </c>
      <c r="AA588" s="2059"/>
      <c r="AB588" s="2059"/>
      <c r="AC588" s="2059"/>
      <c r="AD588" s="2059"/>
      <c r="AE588" s="2177"/>
      <c r="AF588" s="2179"/>
      <c r="AG588" s="2180"/>
      <c r="AH588" s="2180"/>
      <c r="AI588" s="2180"/>
      <c r="AJ588" s="2180"/>
      <c r="AK588" s="2180"/>
      <c r="AL588" s="2180"/>
      <c r="AM588" s="2180"/>
      <c r="AN588" s="2180"/>
      <c r="AO588" s="2180"/>
      <c r="AP588" s="2180"/>
      <c r="AQ588" s="2180"/>
      <c r="AR588" s="2180"/>
      <c r="AS588" s="2180"/>
      <c r="AT588" s="2180"/>
      <c r="AU588" s="2180"/>
      <c r="AV588" s="2180"/>
      <c r="AW588" s="2180"/>
      <c r="AX588" s="2180"/>
      <c r="AY588" s="2181"/>
    </row>
    <row r="589" spans="2:51" s="79" customFormat="1" ht="24" hidden="1" customHeight="1">
      <c r="B589" s="2168"/>
      <c r="C589" s="2169"/>
      <c r="D589" s="2169"/>
      <c r="E589" s="2169"/>
      <c r="F589" s="2169"/>
      <c r="G589" s="2169"/>
      <c r="H589" s="2173"/>
      <c r="I589" s="2174"/>
      <c r="J589" s="2174"/>
      <c r="K589" s="2174"/>
      <c r="L589" s="2174"/>
      <c r="M589" s="2174"/>
      <c r="N589" s="2174"/>
      <c r="O589" s="2174"/>
      <c r="P589" s="2174"/>
      <c r="Q589" s="2174"/>
      <c r="R589" s="2174"/>
      <c r="S589" s="2174"/>
      <c r="T589" s="2174"/>
      <c r="U589" s="2174"/>
      <c r="V589" s="2174"/>
      <c r="W589" s="2175"/>
      <c r="X589" s="2175"/>
      <c r="Y589" s="2175"/>
      <c r="Z589" s="2178"/>
      <c r="AA589" s="2059"/>
      <c r="AB589" s="2059"/>
      <c r="AC589" s="2059"/>
      <c r="AD589" s="2059"/>
      <c r="AE589" s="2177"/>
      <c r="AF589" s="2182"/>
      <c r="AG589" s="2182"/>
      <c r="AH589" s="2182"/>
      <c r="AI589" s="2182"/>
      <c r="AJ589" s="2182"/>
      <c r="AK589" s="2182"/>
      <c r="AL589" s="2182"/>
      <c r="AM589" s="2182"/>
      <c r="AN589" s="2182"/>
      <c r="AO589" s="2182"/>
      <c r="AP589" s="2182"/>
      <c r="AQ589" s="2182"/>
      <c r="AR589" s="2182"/>
      <c r="AS589" s="2182"/>
      <c r="AT589" s="2182"/>
      <c r="AU589" s="2182"/>
      <c r="AV589" s="2182"/>
      <c r="AW589" s="2182"/>
      <c r="AX589" s="2182"/>
      <c r="AY589" s="2183"/>
    </row>
    <row r="590" spans="2:51" s="79" customFormat="1" ht="29.25" hidden="1" customHeight="1">
      <c r="B590" s="2184" t="s">
        <v>4</v>
      </c>
      <c r="C590" s="2185"/>
      <c r="D590" s="2185"/>
      <c r="E590" s="2185"/>
      <c r="F590" s="2185"/>
      <c r="G590" s="2186"/>
      <c r="H590" s="2187" t="s">
        <v>718</v>
      </c>
      <c r="I590" s="2188"/>
      <c r="J590" s="2188"/>
      <c r="K590" s="2188"/>
      <c r="L590" s="2188"/>
      <c r="M590" s="2188"/>
      <c r="N590" s="2188"/>
      <c r="O590" s="2188"/>
      <c r="P590" s="2188"/>
      <c r="Q590" s="2188"/>
      <c r="R590" s="2188"/>
      <c r="S590" s="2188"/>
      <c r="T590" s="2188"/>
      <c r="U590" s="2188"/>
      <c r="V590" s="2188"/>
      <c r="W590" s="2188"/>
      <c r="X590" s="2188"/>
      <c r="Y590" s="2188"/>
      <c r="Z590" s="2188"/>
      <c r="AA590" s="2188"/>
      <c r="AB590" s="2188"/>
      <c r="AC590" s="2188"/>
      <c r="AD590" s="2188"/>
      <c r="AE590" s="2188"/>
      <c r="AF590" s="2188"/>
      <c r="AG590" s="2188"/>
      <c r="AH590" s="2188"/>
      <c r="AI590" s="2188"/>
      <c r="AJ590" s="2188"/>
      <c r="AK590" s="2188"/>
      <c r="AL590" s="2188"/>
      <c r="AM590" s="2188"/>
      <c r="AN590" s="2188"/>
      <c r="AO590" s="2188"/>
      <c r="AP590" s="2188"/>
      <c r="AQ590" s="2188"/>
      <c r="AR590" s="2188"/>
      <c r="AS590" s="2188"/>
      <c r="AT590" s="2188"/>
      <c r="AU590" s="2188"/>
      <c r="AV590" s="2188"/>
      <c r="AW590" s="2188"/>
      <c r="AX590" s="2188"/>
      <c r="AY590" s="2189"/>
    </row>
    <row r="591" spans="2:51" s="79" customFormat="1" ht="21" hidden="1" customHeight="1">
      <c r="B591" s="2152" t="s">
        <v>39</v>
      </c>
      <c r="C591" s="2153"/>
      <c r="D591" s="2153"/>
      <c r="E591" s="2153"/>
      <c r="F591" s="2153"/>
      <c r="G591" s="2154"/>
      <c r="H591" s="2158"/>
      <c r="I591" s="2159"/>
      <c r="J591" s="2159"/>
      <c r="K591" s="2159"/>
      <c r="L591" s="2159"/>
      <c r="M591" s="2159"/>
      <c r="N591" s="2159"/>
      <c r="O591" s="2159"/>
      <c r="P591" s="2159"/>
      <c r="Q591" s="2160" t="s">
        <v>86</v>
      </c>
      <c r="R591" s="2161"/>
      <c r="S591" s="2161"/>
      <c r="T591" s="2161"/>
      <c r="U591" s="2161"/>
      <c r="V591" s="2161"/>
      <c r="W591" s="2162"/>
      <c r="X591" s="2160" t="s">
        <v>87</v>
      </c>
      <c r="Y591" s="2161"/>
      <c r="Z591" s="2161"/>
      <c r="AA591" s="2161"/>
      <c r="AB591" s="2161"/>
      <c r="AC591" s="2161"/>
      <c r="AD591" s="2162"/>
      <c r="AE591" s="2160" t="s">
        <v>88</v>
      </c>
      <c r="AF591" s="2161"/>
      <c r="AG591" s="2161"/>
      <c r="AH591" s="2161"/>
      <c r="AI591" s="2161"/>
      <c r="AJ591" s="2161"/>
      <c r="AK591" s="2162"/>
      <c r="AL591" s="2160" t="s">
        <v>90</v>
      </c>
      <c r="AM591" s="2161"/>
      <c r="AN591" s="2161"/>
      <c r="AO591" s="2161"/>
      <c r="AP591" s="2161"/>
      <c r="AQ591" s="2161"/>
      <c r="AR591" s="2162"/>
      <c r="AS591" s="2160" t="s">
        <v>91</v>
      </c>
      <c r="AT591" s="2161"/>
      <c r="AU591" s="2161"/>
      <c r="AV591" s="2161"/>
      <c r="AW591" s="2161"/>
      <c r="AX591" s="2161"/>
      <c r="AY591" s="2233"/>
    </row>
    <row r="592" spans="2:51" s="79" customFormat="1" ht="21" hidden="1" customHeight="1">
      <c r="B592" s="2088"/>
      <c r="C592" s="2089"/>
      <c r="D592" s="2089"/>
      <c r="E592" s="2089"/>
      <c r="F592" s="2089"/>
      <c r="G592" s="2090"/>
      <c r="H592" s="2234" t="s">
        <v>5</v>
      </c>
      <c r="I592" s="2235"/>
      <c r="J592" s="2074" t="s">
        <v>6</v>
      </c>
      <c r="K592" s="2075"/>
      <c r="L592" s="2075"/>
      <c r="M592" s="2075"/>
      <c r="N592" s="2075"/>
      <c r="O592" s="2075"/>
      <c r="P592" s="2076"/>
      <c r="Q592" s="2251"/>
      <c r="R592" s="2251"/>
      <c r="S592" s="2251"/>
      <c r="T592" s="2251"/>
      <c r="U592" s="2251"/>
      <c r="V592" s="2251"/>
      <c r="W592" s="2251"/>
      <c r="X592" s="2251"/>
      <c r="Y592" s="2251"/>
      <c r="Z592" s="2251"/>
      <c r="AA592" s="2251"/>
      <c r="AB592" s="2251"/>
      <c r="AC592" s="2251"/>
      <c r="AD592" s="2251"/>
      <c r="AE592" s="2251"/>
      <c r="AF592" s="2251"/>
      <c r="AG592" s="2251"/>
      <c r="AH592" s="2251"/>
      <c r="AI592" s="2251"/>
      <c r="AJ592" s="2251"/>
      <c r="AK592" s="2251"/>
      <c r="AL592" s="2251"/>
      <c r="AM592" s="2251"/>
      <c r="AN592" s="2251"/>
      <c r="AO592" s="2251"/>
      <c r="AP592" s="2251"/>
      <c r="AQ592" s="2251"/>
      <c r="AR592" s="2251"/>
      <c r="AS592" s="2251"/>
      <c r="AT592" s="2251"/>
      <c r="AU592" s="2251"/>
      <c r="AV592" s="2251"/>
      <c r="AW592" s="2251"/>
      <c r="AX592" s="2251"/>
      <c r="AY592" s="2252"/>
    </row>
    <row r="593" spans="1:51" s="79" customFormat="1" ht="21" hidden="1" customHeight="1">
      <c r="B593" s="2088"/>
      <c r="C593" s="2089"/>
      <c r="D593" s="2089"/>
      <c r="E593" s="2089"/>
      <c r="F593" s="2089"/>
      <c r="G593" s="2090"/>
      <c r="H593" s="2236"/>
      <c r="I593" s="2237"/>
      <c r="J593" s="2080" t="s">
        <v>7</v>
      </c>
      <c r="K593" s="2081"/>
      <c r="L593" s="2081"/>
      <c r="M593" s="2081"/>
      <c r="N593" s="2081"/>
      <c r="O593" s="2081"/>
      <c r="P593" s="2082"/>
      <c r="Q593" s="2333"/>
      <c r="R593" s="2333"/>
      <c r="S593" s="2333"/>
      <c r="T593" s="2333"/>
      <c r="U593" s="2333"/>
      <c r="V593" s="2333"/>
      <c r="W593" s="2333"/>
      <c r="X593" s="2333"/>
      <c r="Y593" s="2333"/>
      <c r="Z593" s="2333"/>
      <c r="AA593" s="2333"/>
      <c r="AB593" s="2333"/>
      <c r="AC593" s="2333"/>
      <c r="AD593" s="2333"/>
      <c r="AE593" s="2333"/>
      <c r="AF593" s="2333"/>
      <c r="AG593" s="2333"/>
      <c r="AH593" s="2333"/>
      <c r="AI593" s="2333"/>
      <c r="AJ593" s="2333"/>
      <c r="AK593" s="2333"/>
      <c r="AL593" s="2333"/>
      <c r="AM593" s="2333"/>
      <c r="AN593" s="2333"/>
      <c r="AO593" s="2333"/>
      <c r="AP593" s="2333"/>
      <c r="AQ593" s="2333"/>
      <c r="AR593" s="2333"/>
      <c r="AS593" s="2277"/>
      <c r="AT593" s="2277"/>
      <c r="AU593" s="2277"/>
      <c r="AV593" s="2277"/>
      <c r="AW593" s="2277"/>
      <c r="AX593" s="2277"/>
      <c r="AY593" s="2278"/>
    </row>
    <row r="594" spans="1:51" s="79" customFormat="1" ht="24.75" hidden="1" customHeight="1">
      <c r="B594" s="2088"/>
      <c r="C594" s="2089"/>
      <c r="D594" s="2089"/>
      <c r="E594" s="2089"/>
      <c r="F594" s="2089"/>
      <c r="G594" s="2090"/>
      <c r="H594" s="2236"/>
      <c r="I594" s="2237"/>
      <c r="J594" s="2080" t="s">
        <v>8</v>
      </c>
      <c r="K594" s="2081"/>
      <c r="L594" s="2081"/>
      <c r="M594" s="2081"/>
      <c r="N594" s="2081"/>
      <c r="O594" s="2081"/>
      <c r="P594" s="2082"/>
      <c r="Q594" s="2332"/>
      <c r="R594" s="2333"/>
      <c r="S594" s="2333"/>
      <c r="T594" s="2333"/>
      <c r="U594" s="2333"/>
      <c r="V594" s="2333"/>
      <c r="W594" s="2333"/>
      <c r="X594" s="2332"/>
      <c r="Y594" s="2333"/>
      <c r="Z594" s="2333"/>
      <c r="AA594" s="2333"/>
      <c r="AB594" s="2333"/>
      <c r="AC594" s="2333"/>
      <c r="AD594" s="2333"/>
      <c r="AE594" s="2332"/>
      <c r="AF594" s="2333"/>
      <c r="AG594" s="2333"/>
      <c r="AH594" s="2333"/>
      <c r="AI594" s="2333"/>
      <c r="AJ594" s="2333"/>
      <c r="AK594" s="2333"/>
      <c r="AL594" s="2332"/>
      <c r="AM594" s="2333"/>
      <c r="AN594" s="2333"/>
      <c r="AO594" s="2333"/>
      <c r="AP594" s="2333"/>
      <c r="AQ594" s="2333"/>
      <c r="AR594" s="2333"/>
      <c r="AS594" s="2277"/>
      <c r="AT594" s="2277"/>
      <c r="AU594" s="2277"/>
      <c r="AV594" s="2277"/>
      <c r="AW594" s="2277"/>
      <c r="AX594" s="2277"/>
      <c r="AY594" s="2278"/>
    </row>
    <row r="595" spans="1:51" s="79" customFormat="1" ht="24.75" hidden="1" customHeight="1">
      <c r="B595" s="2088"/>
      <c r="C595" s="2089"/>
      <c r="D595" s="2089"/>
      <c r="E595" s="2089"/>
      <c r="F595" s="2089"/>
      <c r="G595" s="2090"/>
      <c r="H595" s="2238"/>
      <c r="I595" s="2239"/>
      <c r="J595" s="2163" t="s">
        <v>26</v>
      </c>
      <c r="K595" s="2164"/>
      <c r="L595" s="2164"/>
      <c r="M595" s="2164"/>
      <c r="N595" s="2164"/>
      <c r="O595" s="2164"/>
      <c r="P595" s="2165"/>
      <c r="Q595" s="2276"/>
      <c r="R595" s="2276"/>
      <c r="S595" s="2276"/>
      <c r="T595" s="2276"/>
      <c r="U595" s="2276"/>
      <c r="V595" s="2276"/>
      <c r="W595" s="2276"/>
      <c r="X595" s="2276"/>
      <c r="Y595" s="2276"/>
      <c r="Z595" s="2276"/>
      <c r="AA595" s="2276"/>
      <c r="AB595" s="2276"/>
      <c r="AC595" s="2276"/>
      <c r="AD595" s="2276"/>
      <c r="AE595" s="2276"/>
      <c r="AF595" s="2276"/>
      <c r="AG595" s="2276"/>
      <c r="AH595" s="2276"/>
      <c r="AI595" s="2276"/>
      <c r="AJ595" s="2276"/>
      <c r="AK595" s="2276"/>
      <c r="AL595" s="2276"/>
      <c r="AM595" s="2276"/>
      <c r="AN595" s="2276"/>
      <c r="AO595" s="2276"/>
      <c r="AP595" s="2276"/>
      <c r="AQ595" s="2276"/>
      <c r="AR595" s="2276"/>
      <c r="AS595" s="2276"/>
      <c r="AT595" s="2276"/>
      <c r="AU595" s="2276"/>
      <c r="AV595" s="2276"/>
      <c r="AW595" s="2276"/>
      <c r="AX595" s="2276"/>
      <c r="AY595" s="2276"/>
    </row>
    <row r="596" spans="1:51" s="79" customFormat="1" ht="24.75" hidden="1" customHeight="1">
      <c r="B596" s="2088"/>
      <c r="C596" s="2089"/>
      <c r="D596" s="2089"/>
      <c r="E596" s="2089"/>
      <c r="F596" s="2089"/>
      <c r="G596" s="2090"/>
      <c r="H596" s="2226" t="s">
        <v>9</v>
      </c>
      <c r="I596" s="2227"/>
      <c r="J596" s="2227"/>
      <c r="K596" s="2227"/>
      <c r="L596" s="2227"/>
      <c r="M596" s="2227"/>
      <c r="N596" s="2227"/>
      <c r="O596" s="2227"/>
      <c r="P596" s="2227"/>
      <c r="Q596" s="2305"/>
      <c r="R596" s="2305"/>
      <c r="S596" s="2305"/>
      <c r="T596" s="2305"/>
      <c r="U596" s="2305"/>
      <c r="V596" s="2305"/>
      <c r="W596" s="2305"/>
      <c r="X596" s="2305"/>
      <c r="Y596" s="2305"/>
      <c r="Z596" s="2305"/>
      <c r="AA596" s="2305"/>
      <c r="AB596" s="2305"/>
      <c r="AC596" s="2305"/>
      <c r="AD596" s="2305"/>
      <c r="AE596" s="2305"/>
      <c r="AF596" s="2305"/>
      <c r="AG596" s="2305"/>
      <c r="AH596" s="2305"/>
      <c r="AI596" s="2305"/>
      <c r="AJ596" s="2305"/>
      <c r="AK596" s="2305"/>
      <c r="AL596" s="2268"/>
      <c r="AM596" s="2268"/>
      <c r="AN596" s="2268"/>
      <c r="AO596" s="2268"/>
      <c r="AP596" s="2268"/>
      <c r="AQ596" s="2268"/>
      <c r="AR596" s="2268"/>
      <c r="AS596" s="2268"/>
      <c r="AT596" s="2268"/>
      <c r="AU596" s="2268"/>
      <c r="AV596" s="2268"/>
      <c r="AW596" s="2268"/>
      <c r="AX596" s="2268"/>
      <c r="AY596" s="2269"/>
    </row>
    <row r="597" spans="1:51" s="79" customFormat="1" ht="24.75" hidden="1" customHeight="1">
      <c r="B597" s="2155"/>
      <c r="C597" s="2156"/>
      <c r="D597" s="2156"/>
      <c r="E597" s="2156"/>
      <c r="F597" s="2156"/>
      <c r="G597" s="2157"/>
      <c r="H597" s="2226" t="s">
        <v>10</v>
      </c>
      <c r="I597" s="2227"/>
      <c r="J597" s="2227"/>
      <c r="K597" s="2227"/>
      <c r="L597" s="2227"/>
      <c r="M597" s="2227"/>
      <c r="N597" s="2227"/>
      <c r="O597" s="2227"/>
      <c r="P597" s="2227"/>
      <c r="Q597" s="2305"/>
      <c r="R597" s="2305"/>
      <c r="S597" s="2305"/>
      <c r="T597" s="2305"/>
      <c r="U597" s="2305"/>
      <c r="V597" s="2305"/>
      <c r="W597" s="2305"/>
      <c r="X597" s="2305"/>
      <c r="Y597" s="2305"/>
      <c r="Z597" s="2305"/>
      <c r="AA597" s="2305"/>
      <c r="AB597" s="2305"/>
      <c r="AC597" s="2305"/>
      <c r="AD597" s="2305"/>
      <c r="AE597" s="2305"/>
      <c r="AF597" s="2305"/>
      <c r="AG597" s="2305"/>
      <c r="AH597" s="2305"/>
      <c r="AI597" s="2305"/>
      <c r="AJ597" s="2305"/>
      <c r="AK597" s="2305"/>
      <c r="AL597" s="2268"/>
      <c r="AM597" s="2268"/>
      <c r="AN597" s="2268"/>
      <c r="AO597" s="2268"/>
      <c r="AP597" s="2268"/>
      <c r="AQ597" s="2268"/>
      <c r="AR597" s="2268"/>
      <c r="AS597" s="2268"/>
      <c r="AT597" s="2268"/>
      <c r="AU597" s="2268"/>
      <c r="AV597" s="2268"/>
      <c r="AW597" s="2268"/>
      <c r="AX597" s="2268"/>
      <c r="AY597" s="2269"/>
    </row>
    <row r="598" spans="1:51" s="79" customFormat="1" ht="23.1" hidden="1" customHeight="1">
      <c r="B598" s="2129" t="s">
        <v>99</v>
      </c>
      <c r="C598" s="2130"/>
      <c r="D598" s="2135" t="s">
        <v>23</v>
      </c>
      <c r="E598" s="2136"/>
      <c r="F598" s="2136"/>
      <c r="G598" s="2136"/>
      <c r="H598" s="2136"/>
      <c r="I598" s="2136"/>
      <c r="J598" s="2136"/>
      <c r="K598" s="2136"/>
      <c r="L598" s="2137"/>
      <c r="M598" s="2138" t="s">
        <v>92</v>
      </c>
      <c r="N598" s="2138"/>
      <c r="O598" s="2138"/>
      <c r="P598" s="2138"/>
      <c r="Q598" s="2138"/>
      <c r="R598" s="2138"/>
      <c r="S598" s="2139" t="s">
        <v>91</v>
      </c>
      <c r="T598" s="2139"/>
      <c r="U598" s="2139"/>
      <c r="V598" s="2139"/>
      <c r="W598" s="2139"/>
      <c r="X598" s="2139"/>
      <c r="Y598" s="2140" t="s">
        <v>42</v>
      </c>
      <c r="Z598" s="2136"/>
      <c r="AA598" s="2136"/>
      <c r="AB598" s="2136"/>
      <c r="AC598" s="2136"/>
      <c r="AD598" s="2136"/>
      <c r="AE598" s="2136"/>
      <c r="AF598" s="2136"/>
      <c r="AG598" s="2136"/>
      <c r="AH598" s="2136"/>
      <c r="AI598" s="2136"/>
      <c r="AJ598" s="2136"/>
      <c r="AK598" s="2136"/>
      <c r="AL598" s="2136"/>
      <c r="AM598" s="2136"/>
      <c r="AN598" s="2136"/>
      <c r="AO598" s="2136"/>
      <c r="AP598" s="2136"/>
      <c r="AQ598" s="2136"/>
      <c r="AR598" s="2136"/>
      <c r="AS598" s="2136"/>
      <c r="AT598" s="2136"/>
      <c r="AU598" s="2136"/>
      <c r="AV598" s="2136"/>
      <c r="AW598" s="2136"/>
      <c r="AX598" s="2136"/>
      <c r="AY598" s="2141"/>
    </row>
    <row r="599" spans="1:51" s="79" customFormat="1" ht="23.1" hidden="1" customHeight="1">
      <c r="B599" s="2131"/>
      <c r="C599" s="2132"/>
      <c r="D599" s="2142"/>
      <c r="E599" s="2143"/>
      <c r="F599" s="2143"/>
      <c r="G599" s="2143"/>
      <c r="H599" s="2143"/>
      <c r="I599" s="2143"/>
      <c r="J599" s="2143"/>
      <c r="K599" s="2143"/>
      <c r="L599" s="2144"/>
      <c r="M599" s="2265"/>
      <c r="N599" s="2265"/>
      <c r="O599" s="2265"/>
      <c r="P599" s="2265"/>
      <c r="Q599" s="2265"/>
      <c r="R599" s="2265"/>
      <c r="S599" s="2265"/>
      <c r="T599" s="2265"/>
      <c r="U599" s="2265"/>
      <c r="V599" s="2265"/>
      <c r="W599" s="2265"/>
      <c r="X599" s="2265"/>
      <c r="Y599" s="2149"/>
      <c r="Z599" s="2150"/>
      <c r="AA599" s="2150"/>
      <c r="AB599" s="2150"/>
      <c r="AC599" s="2150"/>
      <c r="AD599" s="2150"/>
      <c r="AE599" s="2150"/>
      <c r="AF599" s="2150"/>
      <c r="AG599" s="2150"/>
      <c r="AH599" s="2150"/>
      <c r="AI599" s="2150"/>
      <c r="AJ599" s="2150"/>
      <c r="AK599" s="2150"/>
      <c r="AL599" s="2150"/>
      <c r="AM599" s="2150"/>
      <c r="AN599" s="2150"/>
      <c r="AO599" s="2150"/>
      <c r="AP599" s="2150"/>
      <c r="AQ599" s="2150"/>
      <c r="AR599" s="2150"/>
      <c r="AS599" s="2150"/>
      <c r="AT599" s="2150"/>
      <c r="AU599" s="2150"/>
      <c r="AV599" s="2150"/>
      <c r="AW599" s="2150"/>
      <c r="AX599" s="2150"/>
      <c r="AY599" s="2151"/>
    </row>
    <row r="600" spans="1:51" s="79" customFormat="1" ht="23.1" hidden="1" customHeight="1">
      <c r="B600" s="2131"/>
      <c r="C600" s="2132"/>
      <c r="D600" s="2117"/>
      <c r="E600" s="2118"/>
      <c r="F600" s="2118"/>
      <c r="G600" s="2118"/>
      <c r="H600" s="2118"/>
      <c r="I600" s="2118"/>
      <c r="J600" s="2118"/>
      <c r="K600" s="2118"/>
      <c r="L600" s="2119"/>
      <c r="M600" s="2259"/>
      <c r="N600" s="2259"/>
      <c r="O600" s="2259"/>
      <c r="P600" s="2259"/>
      <c r="Q600" s="2259"/>
      <c r="R600" s="2259"/>
      <c r="S600" s="2259"/>
      <c r="T600" s="2259"/>
      <c r="U600" s="2259"/>
      <c r="V600" s="2259"/>
      <c r="W600" s="2259"/>
      <c r="X600" s="2259"/>
      <c r="Y600" s="2121"/>
      <c r="Z600" s="2122"/>
      <c r="AA600" s="2122"/>
      <c r="AB600" s="2122"/>
      <c r="AC600" s="2122"/>
      <c r="AD600" s="2122"/>
      <c r="AE600" s="2122"/>
      <c r="AF600" s="2122"/>
      <c r="AG600" s="2122"/>
      <c r="AH600" s="2122"/>
      <c r="AI600" s="2122"/>
      <c r="AJ600" s="2122"/>
      <c r="AK600" s="2122"/>
      <c r="AL600" s="2122"/>
      <c r="AM600" s="2122"/>
      <c r="AN600" s="2122"/>
      <c r="AO600" s="2122"/>
      <c r="AP600" s="2122"/>
      <c r="AQ600" s="2122"/>
      <c r="AR600" s="2122"/>
      <c r="AS600" s="2122"/>
      <c r="AT600" s="2122"/>
      <c r="AU600" s="2122"/>
      <c r="AV600" s="2122"/>
      <c r="AW600" s="2122"/>
      <c r="AX600" s="2122"/>
      <c r="AY600" s="2123"/>
    </row>
    <row r="601" spans="1:51" s="79" customFormat="1" ht="23.1" hidden="1" customHeight="1">
      <c r="B601" s="2131"/>
      <c r="C601" s="2132"/>
      <c r="D601" s="2117"/>
      <c r="E601" s="2118"/>
      <c r="F601" s="2118"/>
      <c r="G601" s="2118"/>
      <c r="H601" s="2118"/>
      <c r="I601" s="2118"/>
      <c r="J601" s="2118"/>
      <c r="K601" s="2118"/>
      <c r="L601" s="2119"/>
      <c r="M601" s="2259"/>
      <c r="N601" s="2259"/>
      <c r="O601" s="2259"/>
      <c r="P601" s="2259"/>
      <c r="Q601" s="2259"/>
      <c r="R601" s="2259"/>
      <c r="S601" s="2259"/>
      <c r="T601" s="2259"/>
      <c r="U601" s="2259"/>
      <c r="V601" s="2259"/>
      <c r="W601" s="2259"/>
      <c r="X601" s="2259"/>
      <c r="Y601" s="2121"/>
      <c r="Z601" s="2122"/>
      <c r="AA601" s="2122"/>
      <c r="AB601" s="2122"/>
      <c r="AC601" s="2122"/>
      <c r="AD601" s="2122"/>
      <c r="AE601" s="2122"/>
      <c r="AF601" s="2122"/>
      <c r="AG601" s="2122"/>
      <c r="AH601" s="2122"/>
      <c r="AI601" s="2122"/>
      <c r="AJ601" s="2122"/>
      <c r="AK601" s="2122"/>
      <c r="AL601" s="2122"/>
      <c r="AM601" s="2122"/>
      <c r="AN601" s="2122"/>
      <c r="AO601" s="2122"/>
      <c r="AP601" s="2122"/>
      <c r="AQ601" s="2122"/>
      <c r="AR601" s="2122"/>
      <c r="AS601" s="2122"/>
      <c r="AT601" s="2122"/>
      <c r="AU601" s="2122"/>
      <c r="AV601" s="2122"/>
      <c r="AW601" s="2122"/>
      <c r="AX601" s="2122"/>
      <c r="AY601" s="2123"/>
    </row>
    <row r="602" spans="1:51" s="79" customFormat="1" ht="23.1" hidden="1" customHeight="1">
      <c r="B602" s="2131"/>
      <c r="C602" s="2132"/>
      <c r="D602" s="2117"/>
      <c r="E602" s="2118"/>
      <c r="F602" s="2118"/>
      <c r="G602" s="2118"/>
      <c r="H602" s="2118"/>
      <c r="I602" s="2118"/>
      <c r="J602" s="2118"/>
      <c r="K602" s="2118"/>
      <c r="L602" s="2119"/>
      <c r="M602" s="2259"/>
      <c r="N602" s="2259"/>
      <c r="O602" s="2259"/>
      <c r="P602" s="2259"/>
      <c r="Q602" s="2259"/>
      <c r="R602" s="2259"/>
      <c r="S602" s="2259"/>
      <c r="T602" s="2259"/>
      <c r="U602" s="2259"/>
      <c r="V602" s="2259"/>
      <c r="W602" s="2259"/>
      <c r="X602" s="2259"/>
      <c r="Y602" s="2121"/>
      <c r="Z602" s="2122"/>
      <c r="AA602" s="2122"/>
      <c r="AB602" s="2122"/>
      <c r="AC602" s="2122"/>
      <c r="AD602" s="2122"/>
      <c r="AE602" s="2122"/>
      <c r="AF602" s="2122"/>
      <c r="AG602" s="2122"/>
      <c r="AH602" s="2122"/>
      <c r="AI602" s="2122"/>
      <c r="AJ602" s="2122"/>
      <c r="AK602" s="2122"/>
      <c r="AL602" s="2122"/>
      <c r="AM602" s="2122"/>
      <c r="AN602" s="2122"/>
      <c r="AO602" s="2122"/>
      <c r="AP602" s="2122"/>
      <c r="AQ602" s="2122"/>
      <c r="AR602" s="2122"/>
      <c r="AS602" s="2122"/>
      <c r="AT602" s="2122"/>
      <c r="AU602" s="2122"/>
      <c r="AV602" s="2122"/>
      <c r="AW602" s="2122"/>
      <c r="AX602" s="2122"/>
      <c r="AY602" s="2123"/>
    </row>
    <row r="603" spans="1:51" s="79" customFormat="1" ht="23.1" hidden="1" customHeight="1">
      <c r="B603" s="2131"/>
      <c r="C603" s="2132"/>
      <c r="D603" s="2117"/>
      <c r="E603" s="2118"/>
      <c r="F603" s="2118"/>
      <c r="G603" s="2118"/>
      <c r="H603" s="2118"/>
      <c r="I603" s="2118"/>
      <c r="J603" s="2118"/>
      <c r="K603" s="2118"/>
      <c r="L603" s="2119"/>
      <c r="M603" s="2259"/>
      <c r="N603" s="2259"/>
      <c r="O603" s="2259"/>
      <c r="P603" s="2259"/>
      <c r="Q603" s="2259"/>
      <c r="R603" s="2259"/>
      <c r="S603" s="2259"/>
      <c r="T603" s="2259"/>
      <c r="U603" s="2259"/>
      <c r="V603" s="2259"/>
      <c r="W603" s="2259"/>
      <c r="X603" s="2259"/>
      <c r="Y603" s="2121"/>
      <c r="Z603" s="2122"/>
      <c r="AA603" s="2122"/>
      <c r="AB603" s="2122"/>
      <c r="AC603" s="2122"/>
      <c r="AD603" s="2122"/>
      <c r="AE603" s="2122"/>
      <c r="AF603" s="2122"/>
      <c r="AG603" s="2122"/>
      <c r="AH603" s="2122"/>
      <c r="AI603" s="2122"/>
      <c r="AJ603" s="2122"/>
      <c r="AK603" s="2122"/>
      <c r="AL603" s="2122"/>
      <c r="AM603" s="2122"/>
      <c r="AN603" s="2122"/>
      <c r="AO603" s="2122"/>
      <c r="AP603" s="2122"/>
      <c r="AQ603" s="2122"/>
      <c r="AR603" s="2122"/>
      <c r="AS603" s="2122"/>
      <c r="AT603" s="2122"/>
      <c r="AU603" s="2122"/>
      <c r="AV603" s="2122"/>
      <c r="AW603" s="2122"/>
      <c r="AX603" s="2122"/>
      <c r="AY603" s="2123"/>
    </row>
    <row r="604" spans="1:51" s="79" customFormat="1" ht="23.1" hidden="1" customHeight="1">
      <c r="B604" s="2131"/>
      <c r="C604" s="2132"/>
      <c r="D604" s="2117"/>
      <c r="E604" s="2118"/>
      <c r="F604" s="2118"/>
      <c r="G604" s="2118"/>
      <c r="H604" s="2118"/>
      <c r="I604" s="2118"/>
      <c r="J604" s="2118"/>
      <c r="K604" s="2118"/>
      <c r="L604" s="2119"/>
      <c r="M604" s="2259"/>
      <c r="N604" s="2259"/>
      <c r="O604" s="2259"/>
      <c r="P604" s="2259"/>
      <c r="Q604" s="2259"/>
      <c r="R604" s="2259"/>
      <c r="S604" s="2259"/>
      <c r="T604" s="2259"/>
      <c r="U604" s="2259"/>
      <c r="V604" s="2259"/>
      <c r="W604" s="2259"/>
      <c r="X604" s="2259"/>
      <c r="Y604" s="2121"/>
      <c r="Z604" s="2122"/>
      <c r="AA604" s="2122"/>
      <c r="AB604" s="2122"/>
      <c r="AC604" s="2122"/>
      <c r="AD604" s="2122"/>
      <c r="AE604" s="2122"/>
      <c r="AF604" s="2122"/>
      <c r="AG604" s="2122"/>
      <c r="AH604" s="2122"/>
      <c r="AI604" s="2122"/>
      <c r="AJ604" s="2122"/>
      <c r="AK604" s="2122"/>
      <c r="AL604" s="2122"/>
      <c r="AM604" s="2122"/>
      <c r="AN604" s="2122"/>
      <c r="AO604" s="2122"/>
      <c r="AP604" s="2122"/>
      <c r="AQ604" s="2122"/>
      <c r="AR604" s="2122"/>
      <c r="AS604" s="2122"/>
      <c r="AT604" s="2122"/>
      <c r="AU604" s="2122"/>
      <c r="AV604" s="2122"/>
      <c r="AW604" s="2122"/>
      <c r="AX604" s="2122"/>
      <c r="AY604" s="2123"/>
    </row>
    <row r="605" spans="1:51" s="79" customFormat="1" ht="23.1" hidden="1" customHeight="1">
      <c r="B605" s="2131"/>
      <c r="C605" s="2132"/>
      <c r="D605" s="2124"/>
      <c r="E605" s="2125"/>
      <c r="F605" s="2125"/>
      <c r="G605" s="2125"/>
      <c r="H605" s="2125"/>
      <c r="I605" s="2125"/>
      <c r="J605" s="2125"/>
      <c r="K605" s="2125"/>
      <c r="L605" s="2126"/>
      <c r="M605" s="2260"/>
      <c r="N605" s="2260"/>
      <c r="O605" s="2260"/>
      <c r="P605" s="2260"/>
      <c r="Q605" s="2260"/>
      <c r="R605" s="2260"/>
      <c r="S605" s="2260"/>
      <c r="T605" s="2260"/>
      <c r="U605" s="2260"/>
      <c r="V605" s="2260"/>
      <c r="W605" s="2260"/>
      <c r="X605" s="2260"/>
      <c r="Y605" s="2121"/>
      <c r="Z605" s="2122"/>
      <c r="AA605" s="2122"/>
      <c r="AB605" s="2122"/>
      <c r="AC605" s="2122"/>
      <c r="AD605" s="2122"/>
      <c r="AE605" s="2122"/>
      <c r="AF605" s="2122"/>
      <c r="AG605" s="2122"/>
      <c r="AH605" s="2122"/>
      <c r="AI605" s="2122"/>
      <c r="AJ605" s="2122"/>
      <c r="AK605" s="2122"/>
      <c r="AL605" s="2122"/>
      <c r="AM605" s="2122"/>
      <c r="AN605" s="2122"/>
      <c r="AO605" s="2122"/>
      <c r="AP605" s="2122"/>
      <c r="AQ605" s="2122"/>
      <c r="AR605" s="2122"/>
      <c r="AS605" s="2122"/>
      <c r="AT605" s="2122"/>
      <c r="AU605" s="2122"/>
      <c r="AV605" s="2122"/>
      <c r="AW605" s="2122"/>
      <c r="AX605" s="2122"/>
      <c r="AY605" s="2123"/>
    </row>
    <row r="606" spans="1:51" s="79" customFormat="1" ht="23.1" hidden="1" customHeight="1">
      <c r="B606" s="2133"/>
      <c r="C606" s="2134"/>
      <c r="D606" s="2109" t="s">
        <v>26</v>
      </c>
      <c r="E606" s="2110"/>
      <c r="F606" s="2110"/>
      <c r="G606" s="2110"/>
      <c r="H606" s="2110"/>
      <c r="I606" s="2110"/>
      <c r="J606" s="2110"/>
      <c r="K606" s="2110"/>
      <c r="L606" s="2111"/>
      <c r="M606" s="2258"/>
      <c r="N606" s="2258"/>
      <c r="O606" s="2258"/>
      <c r="P606" s="2258"/>
      <c r="Q606" s="2258"/>
      <c r="R606" s="2258"/>
      <c r="S606" s="2258"/>
      <c r="T606" s="2258"/>
      <c r="U606" s="2258"/>
      <c r="V606" s="2258"/>
      <c r="W606" s="2258"/>
      <c r="X606" s="2258"/>
      <c r="Y606" s="2113"/>
      <c r="Z606" s="2114"/>
      <c r="AA606" s="2114"/>
      <c r="AB606" s="2114"/>
      <c r="AC606" s="2114"/>
      <c r="AD606" s="2114"/>
      <c r="AE606" s="2114"/>
      <c r="AF606" s="2114"/>
      <c r="AG606" s="2114"/>
      <c r="AH606" s="2114"/>
      <c r="AI606" s="2114"/>
      <c r="AJ606" s="2114"/>
      <c r="AK606" s="2114"/>
      <c r="AL606" s="2114"/>
      <c r="AM606" s="2114"/>
      <c r="AN606" s="2114"/>
      <c r="AO606" s="2114"/>
      <c r="AP606" s="2114"/>
      <c r="AQ606" s="2114"/>
      <c r="AR606" s="2114"/>
      <c r="AS606" s="2114"/>
      <c r="AT606" s="2114"/>
      <c r="AU606" s="2114"/>
      <c r="AV606" s="2114"/>
      <c r="AW606" s="2114"/>
      <c r="AX606" s="2114"/>
      <c r="AY606" s="2115"/>
    </row>
    <row r="607" spans="1:51" s="79" customFormat="1" ht="41.25" customHeight="1">
      <c r="B607" s="80"/>
      <c r="C607" s="80"/>
      <c r="D607" s="80"/>
      <c r="E607" s="80"/>
      <c r="F607" s="80"/>
      <c r="G607" s="80"/>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c r="AP607" s="81"/>
      <c r="AQ607" s="81"/>
      <c r="AR607" s="81"/>
      <c r="AS607" s="81"/>
      <c r="AT607" s="81"/>
      <c r="AU607" s="81"/>
      <c r="AV607" s="81"/>
      <c r="AW607" s="81"/>
      <c r="AX607" s="81"/>
      <c r="AY607" s="81"/>
    </row>
    <row r="608" spans="1:51" s="79" customFormat="1" ht="23.25" customHeight="1" thickBot="1">
      <c r="A608" s="82"/>
      <c r="B608" s="2116" t="s">
        <v>100</v>
      </c>
      <c r="C608" s="2096"/>
      <c r="D608" s="2096"/>
      <c r="E608" s="2096"/>
      <c r="F608" s="2096"/>
      <c r="G608" s="2096"/>
      <c r="H608" s="2096" t="s">
        <v>897</v>
      </c>
      <c r="I608" s="2096"/>
      <c r="J608" s="2096"/>
      <c r="K608" s="2096"/>
      <c r="L608" s="2096"/>
      <c r="M608" s="2096"/>
      <c r="N608" s="2096"/>
      <c r="O608" s="2096"/>
      <c r="P608" s="2096"/>
      <c r="Q608" s="2096"/>
      <c r="R608" s="2096"/>
      <c r="S608" s="2096"/>
      <c r="T608" s="2096"/>
      <c r="U608" s="2096"/>
      <c r="V608" s="2096"/>
      <c r="W608" s="2096"/>
      <c r="X608" s="2096"/>
      <c r="Y608" s="2096"/>
      <c r="Z608" s="2096"/>
      <c r="AA608" s="2096"/>
      <c r="AB608" s="2096"/>
      <c r="AC608" s="2096"/>
      <c r="AD608" s="2096"/>
      <c r="AE608" s="2096"/>
      <c r="AF608" s="2096"/>
      <c r="AG608" s="2096"/>
      <c r="AH608" s="2096"/>
      <c r="AI608" s="2096"/>
      <c r="AJ608" s="2096"/>
      <c r="AK608" s="2096"/>
      <c r="AL608" s="2096"/>
      <c r="AM608" s="2096"/>
      <c r="AN608" s="2096"/>
      <c r="AO608" s="2096"/>
      <c r="AP608" s="2096"/>
      <c r="AQ608" s="2096"/>
      <c r="AR608" s="2096"/>
      <c r="AS608" s="2096"/>
      <c r="AT608" s="2096"/>
      <c r="AU608" s="2096"/>
      <c r="AV608" s="2096"/>
      <c r="AW608" s="2096"/>
      <c r="AX608" s="2096"/>
      <c r="AY608" s="2096"/>
    </row>
    <row r="609" spans="1:51" s="79" customFormat="1" ht="385.5" customHeight="1">
      <c r="A609" s="83"/>
      <c r="B609" s="2085" t="s">
        <v>40</v>
      </c>
      <c r="C609" s="2086"/>
      <c r="D609" s="2086"/>
      <c r="E609" s="2086"/>
      <c r="F609" s="2086"/>
      <c r="G609" s="2087"/>
      <c r="H609" s="84" t="s">
        <v>97</v>
      </c>
      <c r="I609" s="85"/>
      <c r="J609" s="85"/>
      <c r="K609" s="85"/>
      <c r="L609" s="85"/>
      <c r="M609" s="85"/>
      <c r="N609" s="85"/>
      <c r="O609" s="85"/>
      <c r="P609" s="85"/>
      <c r="Q609" s="85"/>
      <c r="R609" s="85"/>
      <c r="S609" s="85"/>
      <c r="T609" s="85"/>
      <c r="U609" s="85"/>
      <c r="V609" s="85"/>
      <c r="W609" s="85"/>
      <c r="X609" s="85"/>
      <c r="Y609" s="85"/>
      <c r="Z609" s="85"/>
      <c r="AA609" s="85"/>
      <c r="AB609" s="85"/>
      <c r="AC609" s="85"/>
      <c r="AD609" s="85"/>
      <c r="AE609" s="85"/>
      <c r="AF609" s="85"/>
      <c r="AG609" s="85"/>
      <c r="AH609" s="85"/>
      <c r="AI609" s="85"/>
      <c r="AJ609" s="85"/>
      <c r="AK609" s="85"/>
      <c r="AL609" s="85"/>
      <c r="AM609" s="85"/>
      <c r="AN609" s="85"/>
      <c r="AO609" s="85"/>
      <c r="AP609" s="85"/>
      <c r="AQ609" s="85"/>
      <c r="AR609" s="85"/>
      <c r="AS609" s="85"/>
      <c r="AT609" s="85"/>
      <c r="AU609" s="85"/>
      <c r="AV609" s="85"/>
      <c r="AW609" s="85"/>
      <c r="AX609" s="85"/>
      <c r="AY609" s="86"/>
    </row>
    <row r="610" spans="1:51" s="79" customFormat="1" ht="348.95" customHeight="1">
      <c r="B610" s="2088"/>
      <c r="C610" s="2089"/>
      <c r="D610" s="2089"/>
      <c r="E610" s="2089"/>
      <c r="F610" s="2089"/>
      <c r="G610" s="2090"/>
      <c r="H610" s="87"/>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c r="AP610" s="81"/>
      <c r="AQ610" s="81"/>
      <c r="AR610" s="81"/>
      <c r="AS610" s="81"/>
      <c r="AT610" s="81"/>
      <c r="AU610" s="81"/>
      <c r="AV610" s="81"/>
      <c r="AW610" s="81"/>
      <c r="AX610" s="81"/>
      <c r="AY610" s="88"/>
    </row>
    <row r="611" spans="1:51" s="79" customFormat="1" ht="324" customHeight="1" thickBot="1">
      <c r="B611" s="2091"/>
      <c r="C611" s="2092"/>
      <c r="D611" s="2092"/>
      <c r="E611" s="2092"/>
      <c r="F611" s="2092"/>
      <c r="G611" s="2093"/>
      <c r="H611" s="89"/>
      <c r="I611" s="90"/>
      <c r="J611" s="90"/>
      <c r="K611" s="90"/>
      <c r="L611" s="90"/>
      <c r="M611" s="90"/>
      <c r="N611" s="90"/>
      <c r="O611" s="90"/>
      <c r="P611" s="90"/>
      <c r="Q611" s="90"/>
      <c r="R611" s="90"/>
      <c r="S611" s="90"/>
      <c r="T611" s="90"/>
      <c r="U611" s="90"/>
      <c r="V611" s="90"/>
      <c r="W611" s="90"/>
      <c r="X611" s="90"/>
      <c r="Y611" s="90"/>
      <c r="Z611" s="90"/>
      <c r="AA611" s="90"/>
      <c r="AB611" s="90"/>
      <c r="AC611" s="90"/>
      <c r="AD611" s="90"/>
      <c r="AE611" s="90"/>
      <c r="AF611" s="90"/>
      <c r="AG611" s="90"/>
      <c r="AH611" s="90"/>
      <c r="AI611" s="90"/>
      <c r="AJ611" s="90"/>
      <c r="AK611" s="90"/>
      <c r="AL611" s="90"/>
      <c r="AM611" s="90"/>
      <c r="AN611" s="90"/>
      <c r="AO611" s="90"/>
      <c r="AP611" s="90"/>
      <c r="AQ611" s="90"/>
      <c r="AR611" s="90"/>
      <c r="AS611" s="90"/>
      <c r="AT611" s="90"/>
      <c r="AU611" s="90"/>
      <c r="AV611" s="90"/>
      <c r="AW611" s="90"/>
      <c r="AX611" s="90"/>
      <c r="AY611" s="91"/>
    </row>
    <row r="612" spans="1:51" s="79" customFormat="1" ht="41.25" customHeight="1">
      <c r="B612" s="80"/>
      <c r="C612" s="80"/>
      <c r="D612" s="80"/>
      <c r="E612" s="80"/>
      <c r="F612" s="80"/>
      <c r="G612" s="80"/>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c r="AP612" s="81"/>
      <c r="AQ612" s="81"/>
      <c r="AR612" s="81"/>
      <c r="AS612" s="81"/>
      <c r="AT612" s="81"/>
      <c r="AU612" s="81"/>
      <c r="AV612" s="81"/>
      <c r="AW612" s="81"/>
      <c r="AX612" s="81"/>
      <c r="AY612" s="81"/>
    </row>
    <row r="613" spans="1:51" s="79" customFormat="1" ht="30" customHeight="1" thickBot="1">
      <c r="B613" s="2094" t="s">
        <v>100</v>
      </c>
      <c r="C613" s="2094"/>
      <c r="D613" s="2094"/>
      <c r="E613" s="2094"/>
      <c r="F613" s="2095"/>
      <c r="G613" s="2095"/>
      <c r="H613" s="2255" t="s">
        <v>897</v>
      </c>
      <c r="I613" s="2255"/>
      <c r="J613" s="2255"/>
      <c r="K613" s="2255"/>
      <c r="L613" s="2255"/>
      <c r="M613" s="2255"/>
      <c r="N613" s="2255"/>
      <c r="O613" s="2255"/>
      <c r="P613" s="2255"/>
      <c r="Q613" s="2255"/>
      <c r="R613" s="2255"/>
      <c r="S613" s="2255"/>
      <c r="T613" s="2255"/>
      <c r="U613" s="2255"/>
      <c r="V613" s="2255"/>
      <c r="W613" s="2255"/>
      <c r="X613" s="2255"/>
      <c r="Y613" s="2255"/>
      <c r="Z613" s="2255"/>
      <c r="AA613" s="2255"/>
      <c r="AB613" s="2255"/>
      <c r="AC613" s="2255"/>
      <c r="AD613" s="2255"/>
      <c r="AE613" s="2255"/>
      <c r="AF613" s="2255"/>
      <c r="AG613" s="2255"/>
      <c r="AH613" s="2255"/>
      <c r="AI613" s="2255"/>
      <c r="AJ613" s="2255"/>
      <c r="AK613" s="2255"/>
      <c r="AL613" s="2255"/>
      <c r="AM613" s="2255"/>
      <c r="AN613" s="2255"/>
      <c r="AO613" s="2255"/>
      <c r="AP613" s="2255"/>
      <c r="AQ613" s="2255"/>
      <c r="AR613" s="2255"/>
      <c r="AS613" s="2255"/>
      <c r="AT613" s="2255"/>
      <c r="AU613" s="2255"/>
      <c r="AV613" s="2255"/>
      <c r="AW613" s="2255"/>
      <c r="AX613" s="2255"/>
      <c r="AY613" s="2255"/>
    </row>
    <row r="614" spans="1:51" s="79" customFormat="1" ht="24.75" customHeight="1">
      <c r="B614" s="2097" t="s">
        <v>75</v>
      </c>
      <c r="C614" s="2098"/>
      <c r="D614" s="2098"/>
      <c r="E614" s="2098"/>
      <c r="F614" s="2098"/>
      <c r="G614" s="2099"/>
      <c r="H614" s="2103" t="s">
        <v>798</v>
      </c>
      <c r="I614" s="2104"/>
      <c r="J614" s="2104"/>
      <c r="K614" s="2104"/>
      <c r="L614" s="2104"/>
      <c r="M614" s="2104"/>
      <c r="N614" s="2104"/>
      <c r="O614" s="2104"/>
      <c r="P614" s="2104"/>
      <c r="Q614" s="2104"/>
      <c r="R614" s="2104"/>
      <c r="S614" s="2104"/>
      <c r="T614" s="2104"/>
      <c r="U614" s="2104"/>
      <c r="V614" s="2104"/>
      <c r="W614" s="2104"/>
      <c r="X614" s="2104"/>
      <c r="Y614" s="2104"/>
      <c r="Z614" s="2104"/>
      <c r="AA614" s="2104"/>
      <c r="AB614" s="2104"/>
      <c r="AC614" s="2105"/>
      <c r="AD614" s="2103" t="s">
        <v>821</v>
      </c>
      <c r="AE614" s="2104"/>
      <c r="AF614" s="2104"/>
      <c r="AG614" s="2104"/>
      <c r="AH614" s="2104"/>
      <c r="AI614" s="2104"/>
      <c r="AJ614" s="2104"/>
      <c r="AK614" s="2104"/>
      <c r="AL614" s="2104"/>
      <c r="AM614" s="2104"/>
      <c r="AN614" s="2104"/>
      <c r="AO614" s="2104"/>
      <c r="AP614" s="2104"/>
      <c r="AQ614" s="2104"/>
      <c r="AR614" s="2104"/>
      <c r="AS614" s="2104"/>
      <c r="AT614" s="2104"/>
      <c r="AU614" s="2104"/>
      <c r="AV614" s="2104"/>
      <c r="AW614" s="2104"/>
      <c r="AX614" s="2104"/>
      <c r="AY614" s="2106"/>
    </row>
    <row r="615" spans="1:51" s="79" customFormat="1" ht="24.75" customHeight="1">
      <c r="B615" s="2097"/>
      <c r="C615" s="2098"/>
      <c r="D615" s="2098"/>
      <c r="E615" s="2098"/>
      <c r="F615" s="2098"/>
      <c r="G615" s="2099"/>
      <c r="H615" s="2107" t="s">
        <v>23</v>
      </c>
      <c r="I615" s="2067"/>
      <c r="J615" s="2067"/>
      <c r="K615" s="2067"/>
      <c r="L615" s="2068"/>
      <c r="M615" s="2051" t="s">
        <v>24</v>
      </c>
      <c r="N615" s="2067"/>
      <c r="O615" s="2067"/>
      <c r="P615" s="2067"/>
      <c r="Q615" s="2067"/>
      <c r="R615" s="2067"/>
      <c r="S615" s="2067"/>
      <c r="T615" s="2067"/>
      <c r="U615" s="2067"/>
      <c r="V615" s="2067"/>
      <c r="W615" s="2067"/>
      <c r="X615" s="2067"/>
      <c r="Y615" s="2068"/>
      <c r="Z615" s="2054" t="s">
        <v>25</v>
      </c>
      <c r="AA615" s="2069"/>
      <c r="AB615" s="2069"/>
      <c r="AC615" s="2108"/>
      <c r="AD615" s="2107" t="s">
        <v>23</v>
      </c>
      <c r="AE615" s="2067"/>
      <c r="AF615" s="2067"/>
      <c r="AG615" s="2067"/>
      <c r="AH615" s="2068"/>
      <c r="AI615" s="2051" t="s">
        <v>24</v>
      </c>
      <c r="AJ615" s="2067"/>
      <c r="AK615" s="2067"/>
      <c r="AL615" s="2067"/>
      <c r="AM615" s="2067"/>
      <c r="AN615" s="2067"/>
      <c r="AO615" s="2067"/>
      <c r="AP615" s="2067"/>
      <c r="AQ615" s="2067"/>
      <c r="AR615" s="2067"/>
      <c r="AS615" s="2067"/>
      <c r="AT615" s="2067"/>
      <c r="AU615" s="2068"/>
      <c r="AV615" s="2054" t="s">
        <v>25</v>
      </c>
      <c r="AW615" s="2069"/>
      <c r="AX615" s="2069"/>
      <c r="AY615" s="2070"/>
    </row>
    <row r="616" spans="1:51" s="79" customFormat="1" ht="24.75" customHeight="1">
      <c r="B616" s="2097"/>
      <c r="C616" s="2098"/>
      <c r="D616" s="2098"/>
      <c r="E616" s="2098"/>
      <c r="F616" s="2098"/>
      <c r="G616" s="2099"/>
      <c r="H616" s="2035" t="s">
        <v>210</v>
      </c>
      <c r="I616" s="2036"/>
      <c r="J616" s="2036"/>
      <c r="K616" s="2036"/>
      <c r="L616" s="2037"/>
      <c r="M616" s="2038" t="s">
        <v>898</v>
      </c>
      <c r="N616" s="2071"/>
      <c r="O616" s="2071"/>
      <c r="P616" s="2071"/>
      <c r="Q616" s="2071"/>
      <c r="R616" s="2071"/>
      <c r="S616" s="2071"/>
      <c r="T616" s="2071"/>
      <c r="U616" s="2071"/>
      <c r="V616" s="2071"/>
      <c r="W616" s="2071"/>
      <c r="X616" s="2071"/>
      <c r="Y616" s="2072"/>
      <c r="Z616" s="2041">
        <v>1</v>
      </c>
      <c r="AA616" s="2042"/>
      <c r="AB616" s="2042"/>
      <c r="AC616" s="2073"/>
      <c r="AD616" s="2035"/>
      <c r="AE616" s="2036"/>
      <c r="AF616" s="2036"/>
      <c r="AG616" s="2036"/>
      <c r="AH616" s="2037"/>
      <c r="AI616" s="2038"/>
      <c r="AJ616" s="2071"/>
      <c r="AK616" s="2071"/>
      <c r="AL616" s="2071"/>
      <c r="AM616" s="2071"/>
      <c r="AN616" s="2071"/>
      <c r="AO616" s="2071"/>
      <c r="AP616" s="2071"/>
      <c r="AQ616" s="2071"/>
      <c r="AR616" s="2071"/>
      <c r="AS616" s="2071"/>
      <c r="AT616" s="2071"/>
      <c r="AU616" s="2072"/>
      <c r="AV616" s="2041"/>
      <c r="AW616" s="2042"/>
      <c r="AX616" s="2042"/>
      <c r="AY616" s="2044"/>
    </row>
    <row r="617" spans="1:51" s="79" customFormat="1" ht="24.75" customHeight="1">
      <c r="B617" s="2097"/>
      <c r="C617" s="2098"/>
      <c r="D617" s="2098"/>
      <c r="E617" s="2098"/>
      <c r="F617" s="2098"/>
      <c r="G617" s="2099"/>
      <c r="H617" s="2025" t="s">
        <v>210</v>
      </c>
      <c r="I617" s="2026"/>
      <c r="J617" s="2026"/>
      <c r="K617" s="2026"/>
      <c r="L617" s="2027"/>
      <c r="M617" s="2028" t="s">
        <v>899</v>
      </c>
      <c r="N617" s="2029"/>
      <c r="O617" s="2029"/>
      <c r="P617" s="2029"/>
      <c r="Q617" s="2029"/>
      <c r="R617" s="2029"/>
      <c r="S617" s="2029"/>
      <c r="T617" s="2029"/>
      <c r="U617" s="2029"/>
      <c r="V617" s="2029"/>
      <c r="W617" s="2029"/>
      <c r="X617" s="2029"/>
      <c r="Y617" s="2030"/>
      <c r="Z617" s="2031">
        <v>1</v>
      </c>
      <c r="AA617" s="2032"/>
      <c r="AB617" s="2032"/>
      <c r="AC617" s="2034"/>
      <c r="AD617" s="2025"/>
      <c r="AE617" s="2026"/>
      <c r="AF617" s="2026"/>
      <c r="AG617" s="2026"/>
      <c r="AH617" s="2027"/>
      <c r="AI617" s="2028"/>
      <c r="AJ617" s="2029"/>
      <c r="AK617" s="2029"/>
      <c r="AL617" s="2029"/>
      <c r="AM617" s="2029"/>
      <c r="AN617" s="2029"/>
      <c r="AO617" s="2029"/>
      <c r="AP617" s="2029"/>
      <c r="AQ617" s="2029"/>
      <c r="AR617" s="2029"/>
      <c r="AS617" s="2029"/>
      <c r="AT617" s="2029"/>
      <c r="AU617" s="2030"/>
      <c r="AV617" s="2031"/>
      <c r="AW617" s="2032"/>
      <c r="AX617" s="2032"/>
      <c r="AY617" s="2033"/>
    </row>
    <row r="618" spans="1:51" s="79" customFormat="1" ht="24.75" customHeight="1">
      <c r="B618" s="2097"/>
      <c r="C618" s="2098"/>
      <c r="D618" s="2098"/>
      <c r="E618" s="2098"/>
      <c r="F618" s="2098"/>
      <c r="G618" s="2099"/>
      <c r="H618" s="2025" t="s">
        <v>210</v>
      </c>
      <c r="I618" s="2026"/>
      <c r="J618" s="2026"/>
      <c r="K618" s="2026"/>
      <c r="L618" s="2027"/>
      <c r="M618" s="2028" t="s">
        <v>900</v>
      </c>
      <c r="N618" s="2029"/>
      <c r="O618" s="2029"/>
      <c r="P618" s="2029"/>
      <c r="Q618" s="2029"/>
      <c r="R618" s="2029"/>
      <c r="S618" s="2029"/>
      <c r="T618" s="2029"/>
      <c r="U618" s="2029"/>
      <c r="V618" s="2029"/>
      <c r="W618" s="2029"/>
      <c r="X618" s="2029"/>
      <c r="Y618" s="2030"/>
      <c r="Z618" s="2031">
        <v>1</v>
      </c>
      <c r="AA618" s="2032"/>
      <c r="AB618" s="2032"/>
      <c r="AC618" s="2034"/>
      <c r="AD618" s="2025"/>
      <c r="AE618" s="2026"/>
      <c r="AF618" s="2026"/>
      <c r="AG618" s="2026"/>
      <c r="AH618" s="2027"/>
      <c r="AI618" s="2028"/>
      <c r="AJ618" s="2029"/>
      <c r="AK618" s="2029"/>
      <c r="AL618" s="2029"/>
      <c r="AM618" s="2029"/>
      <c r="AN618" s="2029"/>
      <c r="AO618" s="2029"/>
      <c r="AP618" s="2029"/>
      <c r="AQ618" s="2029"/>
      <c r="AR618" s="2029"/>
      <c r="AS618" s="2029"/>
      <c r="AT618" s="2029"/>
      <c r="AU618" s="2030"/>
      <c r="AV618" s="2031"/>
      <c r="AW618" s="2032"/>
      <c r="AX618" s="2032"/>
      <c r="AY618" s="2033"/>
    </row>
    <row r="619" spans="1:51" s="79" customFormat="1" ht="24.75" customHeight="1">
      <c r="B619" s="2097"/>
      <c r="C619" s="2098"/>
      <c r="D619" s="2098"/>
      <c r="E619" s="2098"/>
      <c r="F619" s="2098"/>
      <c r="G619" s="2099"/>
      <c r="H619" s="2025" t="s">
        <v>210</v>
      </c>
      <c r="I619" s="2026"/>
      <c r="J619" s="2026"/>
      <c r="K619" s="2026"/>
      <c r="L619" s="2027"/>
      <c r="M619" s="2028" t="s">
        <v>901</v>
      </c>
      <c r="N619" s="2029"/>
      <c r="O619" s="2029"/>
      <c r="P619" s="2029"/>
      <c r="Q619" s="2029"/>
      <c r="R619" s="2029"/>
      <c r="S619" s="2029"/>
      <c r="T619" s="2029"/>
      <c r="U619" s="2029"/>
      <c r="V619" s="2029"/>
      <c r="W619" s="2029"/>
      <c r="X619" s="2029"/>
      <c r="Y619" s="2030"/>
      <c r="Z619" s="2031">
        <v>1</v>
      </c>
      <c r="AA619" s="2032"/>
      <c r="AB619" s="2032"/>
      <c r="AC619" s="2034"/>
      <c r="AD619" s="2025"/>
      <c r="AE619" s="2026"/>
      <c r="AF619" s="2026"/>
      <c r="AG619" s="2026"/>
      <c r="AH619" s="2027"/>
      <c r="AI619" s="2028"/>
      <c r="AJ619" s="2029"/>
      <c r="AK619" s="2029"/>
      <c r="AL619" s="2029"/>
      <c r="AM619" s="2029"/>
      <c r="AN619" s="2029"/>
      <c r="AO619" s="2029"/>
      <c r="AP619" s="2029"/>
      <c r="AQ619" s="2029"/>
      <c r="AR619" s="2029"/>
      <c r="AS619" s="2029"/>
      <c r="AT619" s="2029"/>
      <c r="AU619" s="2030"/>
      <c r="AV619" s="2031"/>
      <c r="AW619" s="2032"/>
      <c r="AX619" s="2032"/>
      <c r="AY619" s="2033"/>
    </row>
    <row r="620" spans="1:51" s="79" customFormat="1" ht="24.75" customHeight="1">
      <c r="B620" s="2097"/>
      <c r="C620" s="2098"/>
      <c r="D620" s="2098"/>
      <c r="E620" s="2098"/>
      <c r="F620" s="2098"/>
      <c r="G620" s="2099"/>
      <c r="H620" s="2025" t="s">
        <v>210</v>
      </c>
      <c r="I620" s="2026"/>
      <c r="J620" s="2026"/>
      <c r="K620" s="2026"/>
      <c r="L620" s="2027"/>
      <c r="M620" s="2028" t="s">
        <v>902</v>
      </c>
      <c r="N620" s="2029"/>
      <c r="O620" s="2029"/>
      <c r="P620" s="2029"/>
      <c r="Q620" s="2029"/>
      <c r="R620" s="2029"/>
      <c r="S620" s="2029"/>
      <c r="T620" s="2029"/>
      <c r="U620" s="2029"/>
      <c r="V620" s="2029"/>
      <c r="W620" s="2029"/>
      <c r="X620" s="2029"/>
      <c r="Y620" s="2030"/>
      <c r="Z620" s="2031">
        <v>1</v>
      </c>
      <c r="AA620" s="2032"/>
      <c r="AB620" s="2032"/>
      <c r="AC620" s="2032"/>
      <c r="AD620" s="2025"/>
      <c r="AE620" s="2026"/>
      <c r="AF620" s="2026"/>
      <c r="AG620" s="2026"/>
      <c r="AH620" s="2027"/>
      <c r="AI620" s="2028"/>
      <c r="AJ620" s="2029"/>
      <c r="AK620" s="2029"/>
      <c r="AL620" s="2029"/>
      <c r="AM620" s="2029"/>
      <c r="AN620" s="2029"/>
      <c r="AO620" s="2029"/>
      <c r="AP620" s="2029"/>
      <c r="AQ620" s="2029"/>
      <c r="AR620" s="2029"/>
      <c r="AS620" s="2029"/>
      <c r="AT620" s="2029"/>
      <c r="AU620" s="2030"/>
      <c r="AV620" s="2031"/>
      <c r="AW620" s="2032"/>
      <c r="AX620" s="2032"/>
      <c r="AY620" s="2033"/>
    </row>
    <row r="621" spans="1:51" s="79" customFormat="1" ht="24.75" customHeight="1">
      <c r="B621" s="2097"/>
      <c r="C621" s="2098"/>
      <c r="D621" s="2098"/>
      <c r="E621" s="2098"/>
      <c r="F621" s="2098"/>
      <c r="G621" s="2099"/>
      <c r="H621" s="2025" t="s">
        <v>210</v>
      </c>
      <c r="I621" s="2026"/>
      <c r="J621" s="2026"/>
      <c r="K621" s="2026"/>
      <c r="L621" s="2027"/>
      <c r="M621" s="2028" t="s">
        <v>903</v>
      </c>
      <c r="N621" s="2029"/>
      <c r="O621" s="2029"/>
      <c r="P621" s="2029"/>
      <c r="Q621" s="2029"/>
      <c r="R621" s="2029"/>
      <c r="S621" s="2029"/>
      <c r="T621" s="2029"/>
      <c r="U621" s="2029"/>
      <c r="V621" s="2029"/>
      <c r="W621" s="2029"/>
      <c r="X621" s="2029"/>
      <c r="Y621" s="2030"/>
      <c r="Z621" s="2031">
        <v>1</v>
      </c>
      <c r="AA621" s="2032"/>
      <c r="AB621" s="2032"/>
      <c r="AC621" s="2032"/>
      <c r="AD621" s="2025"/>
      <c r="AE621" s="2026"/>
      <c r="AF621" s="2026"/>
      <c r="AG621" s="2026"/>
      <c r="AH621" s="2027"/>
      <c r="AI621" s="2028"/>
      <c r="AJ621" s="2029"/>
      <c r="AK621" s="2029"/>
      <c r="AL621" s="2029"/>
      <c r="AM621" s="2029"/>
      <c r="AN621" s="2029"/>
      <c r="AO621" s="2029"/>
      <c r="AP621" s="2029"/>
      <c r="AQ621" s="2029"/>
      <c r="AR621" s="2029"/>
      <c r="AS621" s="2029"/>
      <c r="AT621" s="2029"/>
      <c r="AU621" s="2030"/>
      <c r="AV621" s="2031"/>
      <c r="AW621" s="2032"/>
      <c r="AX621" s="2032"/>
      <c r="AY621" s="2033"/>
    </row>
    <row r="622" spans="1:51" s="79" customFormat="1" ht="24.75" customHeight="1">
      <c r="B622" s="2097"/>
      <c r="C622" s="2098"/>
      <c r="D622" s="2098"/>
      <c r="E622" s="2098"/>
      <c r="F622" s="2098"/>
      <c r="G622" s="2099"/>
      <c r="H622" s="2025" t="s">
        <v>210</v>
      </c>
      <c r="I622" s="2026"/>
      <c r="J622" s="2026"/>
      <c r="K622" s="2026"/>
      <c r="L622" s="2027"/>
      <c r="M622" s="2028" t="s">
        <v>904</v>
      </c>
      <c r="N622" s="2029"/>
      <c r="O622" s="2029"/>
      <c r="P622" s="2029"/>
      <c r="Q622" s="2029"/>
      <c r="R622" s="2029"/>
      <c r="S622" s="2029"/>
      <c r="T622" s="2029"/>
      <c r="U622" s="2029"/>
      <c r="V622" s="2029"/>
      <c r="W622" s="2029"/>
      <c r="X622" s="2029"/>
      <c r="Y622" s="2030"/>
      <c r="Z622" s="2031">
        <v>1</v>
      </c>
      <c r="AA622" s="2032"/>
      <c r="AB622" s="2032"/>
      <c r="AC622" s="2032"/>
      <c r="AD622" s="2025"/>
      <c r="AE622" s="2026"/>
      <c r="AF622" s="2026"/>
      <c r="AG622" s="2026"/>
      <c r="AH622" s="2027"/>
      <c r="AI622" s="2028"/>
      <c r="AJ622" s="2029"/>
      <c r="AK622" s="2029"/>
      <c r="AL622" s="2029"/>
      <c r="AM622" s="2029"/>
      <c r="AN622" s="2029"/>
      <c r="AO622" s="2029"/>
      <c r="AP622" s="2029"/>
      <c r="AQ622" s="2029"/>
      <c r="AR622" s="2029"/>
      <c r="AS622" s="2029"/>
      <c r="AT622" s="2029"/>
      <c r="AU622" s="2030"/>
      <c r="AV622" s="2031"/>
      <c r="AW622" s="2032"/>
      <c r="AX622" s="2032"/>
      <c r="AY622" s="2033"/>
    </row>
    <row r="623" spans="1:51" s="79" customFormat="1" ht="24.75" customHeight="1">
      <c r="B623" s="2097"/>
      <c r="C623" s="2098"/>
      <c r="D623" s="2098"/>
      <c r="E623" s="2098"/>
      <c r="F623" s="2098"/>
      <c r="G623" s="2099"/>
      <c r="H623" s="2016"/>
      <c r="I623" s="2017"/>
      <c r="J623" s="2017"/>
      <c r="K623" s="2017"/>
      <c r="L623" s="2018"/>
      <c r="M623" s="2019"/>
      <c r="N623" s="2020"/>
      <c r="O623" s="2020"/>
      <c r="P623" s="2020"/>
      <c r="Q623" s="2020"/>
      <c r="R623" s="2020"/>
      <c r="S623" s="2020"/>
      <c r="T623" s="2020"/>
      <c r="U623" s="2020"/>
      <c r="V623" s="2020"/>
      <c r="W623" s="2020"/>
      <c r="X623" s="2020"/>
      <c r="Y623" s="2021"/>
      <c r="Z623" s="2022"/>
      <c r="AA623" s="2023"/>
      <c r="AB623" s="2023"/>
      <c r="AC623" s="2023"/>
      <c r="AD623" s="2016"/>
      <c r="AE623" s="2017"/>
      <c r="AF623" s="2017"/>
      <c r="AG623" s="2017"/>
      <c r="AH623" s="2018"/>
      <c r="AI623" s="2019"/>
      <c r="AJ623" s="2020"/>
      <c r="AK623" s="2020"/>
      <c r="AL623" s="2020"/>
      <c r="AM623" s="2020"/>
      <c r="AN623" s="2020"/>
      <c r="AO623" s="2020"/>
      <c r="AP623" s="2020"/>
      <c r="AQ623" s="2020"/>
      <c r="AR623" s="2020"/>
      <c r="AS623" s="2020"/>
      <c r="AT623" s="2020"/>
      <c r="AU623" s="2021"/>
      <c r="AV623" s="2022"/>
      <c r="AW623" s="2023"/>
      <c r="AX623" s="2023"/>
      <c r="AY623" s="2024"/>
    </row>
    <row r="624" spans="1:51" s="79" customFormat="1" ht="24.75" customHeight="1">
      <c r="B624" s="2097"/>
      <c r="C624" s="2098"/>
      <c r="D624" s="2098"/>
      <c r="E624" s="2098"/>
      <c r="F624" s="2098"/>
      <c r="G624" s="2099"/>
      <c r="H624" s="2058" t="s">
        <v>26</v>
      </c>
      <c r="I624" s="2059"/>
      <c r="J624" s="2059"/>
      <c r="K624" s="2059"/>
      <c r="L624" s="2059"/>
      <c r="M624" s="2060"/>
      <c r="N624" s="2061"/>
      <c r="O624" s="2061"/>
      <c r="P624" s="2061"/>
      <c r="Q624" s="2061"/>
      <c r="R624" s="2061"/>
      <c r="S624" s="2061"/>
      <c r="T624" s="2061"/>
      <c r="U624" s="2061"/>
      <c r="V624" s="2061"/>
      <c r="W624" s="2061"/>
      <c r="X624" s="2061"/>
      <c r="Y624" s="2062"/>
      <c r="Z624" s="2063">
        <f>SUM(Z616:AC623)</f>
        <v>7</v>
      </c>
      <c r="AA624" s="2064"/>
      <c r="AB624" s="2064"/>
      <c r="AC624" s="2065"/>
      <c r="AD624" s="2058" t="s">
        <v>26</v>
      </c>
      <c r="AE624" s="2059"/>
      <c r="AF624" s="2059"/>
      <c r="AG624" s="2059"/>
      <c r="AH624" s="2059"/>
      <c r="AI624" s="2060"/>
      <c r="AJ624" s="2061"/>
      <c r="AK624" s="2061"/>
      <c r="AL624" s="2061"/>
      <c r="AM624" s="2061"/>
      <c r="AN624" s="2061"/>
      <c r="AO624" s="2061"/>
      <c r="AP624" s="2061"/>
      <c r="AQ624" s="2061"/>
      <c r="AR624" s="2061"/>
      <c r="AS624" s="2061"/>
      <c r="AT624" s="2061"/>
      <c r="AU624" s="2062"/>
      <c r="AV624" s="2063">
        <f>SUM(AV616:AY623)</f>
        <v>0</v>
      </c>
      <c r="AW624" s="2064"/>
      <c r="AX624" s="2064"/>
      <c r="AY624" s="2066"/>
    </row>
    <row r="625" spans="2:51" s="79" customFormat="1" ht="25.15" customHeight="1">
      <c r="B625" s="2097"/>
      <c r="C625" s="2098"/>
      <c r="D625" s="2098"/>
      <c r="E625" s="2098"/>
      <c r="F625" s="2098"/>
      <c r="G625" s="2099"/>
      <c r="H625" s="2045" t="s">
        <v>810</v>
      </c>
      <c r="I625" s="2046"/>
      <c r="J625" s="2046"/>
      <c r="K625" s="2046"/>
      <c r="L625" s="2046"/>
      <c r="M625" s="2046"/>
      <c r="N625" s="2046"/>
      <c r="O625" s="2046"/>
      <c r="P625" s="2046"/>
      <c r="Q625" s="2046"/>
      <c r="R625" s="2046"/>
      <c r="S625" s="2046"/>
      <c r="T625" s="2046"/>
      <c r="U625" s="2046"/>
      <c r="V625" s="2046"/>
      <c r="W625" s="2046"/>
      <c r="X625" s="2046"/>
      <c r="Y625" s="2046"/>
      <c r="Z625" s="2046"/>
      <c r="AA625" s="2046"/>
      <c r="AB625" s="2046"/>
      <c r="AC625" s="2047"/>
      <c r="AD625" s="2045" t="s">
        <v>846</v>
      </c>
      <c r="AE625" s="2046"/>
      <c r="AF625" s="2046"/>
      <c r="AG625" s="2046"/>
      <c r="AH625" s="2046"/>
      <c r="AI625" s="2046"/>
      <c r="AJ625" s="2046"/>
      <c r="AK625" s="2046"/>
      <c r="AL625" s="2046"/>
      <c r="AM625" s="2046"/>
      <c r="AN625" s="2046"/>
      <c r="AO625" s="2046"/>
      <c r="AP625" s="2046"/>
      <c r="AQ625" s="2046"/>
      <c r="AR625" s="2046"/>
      <c r="AS625" s="2046"/>
      <c r="AT625" s="2046"/>
      <c r="AU625" s="2046"/>
      <c r="AV625" s="2046"/>
      <c r="AW625" s="2046"/>
      <c r="AX625" s="2046"/>
      <c r="AY625" s="2048"/>
    </row>
    <row r="626" spans="2:51" s="79" customFormat="1" ht="25.5" customHeight="1">
      <c r="B626" s="2097"/>
      <c r="C626" s="2098"/>
      <c r="D626" s="2098"/>
      <c r="E626" s="2098"/>
      <c r="F626" s="2098"/>
      <c r="G626" s="2099"/>
      <c r="H626" s="2049" t="s">
        <v>23</v>
      </c>
      <c r="I626" s="2050"/>
      <c r="J626" s="2050"/>
      <c r="K626" s="2050"/>
      <c r="L626" s="2050"/>
      <c r="M626" s="2051" t="s">
        <v>24</v>
      </c>
      <c r="N626" s="2052"/>
      <c r="O626" s="2052"/>
      <c r="P626" s="2052"/>
      <c r="Q626" s="2052"/>
      <c r="R626" s="2052"/>
      <c r="S626" s="2052"/>
      <c r="T626" s="2052"/>
      <c r="U626" s="2052"/>
      <c r="V626" s="2052"/>
      <c r="W626" s="2052"/>
      <c r="X626" s="2052"/>
      <c r="Y626" s="2053"/>
      <c r="Z626" s="2054" t="s">
        <v>25</v>
      </c>
      <c r="AA626" s="2055"/>
      <c r="AB626" s="2055"/>
      <c r="AC626" s="2056"/>
      <c r="AD626" s="2049" t="s">
        <v>23</v>
      </c>
      <c r="AE626" s="2050"/>
      <c r="AF626" s="2050"/>
      <c r="AG626" s="2050"/>
      <c r="AH626" s="2050"/>
      <c r="AI626" s="2051" t="s">
        <v>24</v>
      </c>
      <c r="AJ626" s="2052"/>
      <c r="AK626" s="2052"/>
      <c r="AL626" s="2052"/>
      <c r="AM626" s="2052"/>
      <c r="AN626" s="2052"/>
      <c r="AO626" s="2052"/>
      <c r="AP626" s="2052"/>
      <c r="AQ626" s="2052"/>
      <c r="AR626" s="2052"/>
      <c r="AS626" s="2052"/>
      <c r="AT626" s="2052"/>
      <c r="AU626" s="2053"/>
      <c r="AV626" s="2054" t="s">
        <v>25</v>
      </c>
      <c r="AW626" s="2055"/>
      <c r="AX626" s="2055"/>
      <c r="AY626" s="2057"/>
    </row>
    <row r="627" spans="2:51" s="79" customFormat="1" ht="24.75" customHeight="1">
      <c r="B627" s="2097"/>
      <c r="C627" s="2098"/>
      <c r="D627" s="2098"/>
      <c r="E627" s="2098"/>
      <c r="F627" s="2098"/>
      <c r="G627" s="2099"/>
      <c r="H627" s="2035"/>
      <c r="I627" s="2036"/>
      <c r="J627" s="2036"/>
      <c r="K627" s="2036"/>
      <c r="L627" s="2037"/>
      <c r="M627" s="2038"/>
      <c r="N627" s="2039"/>
      <c r="O627" s="2039"/>
      <c r="P627" s="2039"/>
      <c r="Q627" s="2039"/>
      <c r="R627" s="2039"/>
      <c r="S627" s="2039"/>
      <c r="T627" s="2039"/>
      <c r="U627" s="2039"/>
      <c r="V627" s="2039"/>
      <c r="W627" s="2039"/>
      <c r="X627" s="2039"/>
      <c r="Y627" s="2040"/>
      <c r="Z627" s="2041"/>
      <c r="AA627" s="2042"/>
      <c r="AB627" s="2042"/>
      <c r="AC627" s="2043"/>
      <c r="AD627" s="2035"/>
      <c r="AE627" s="2036"/>
      <c r="AF627" s="2036"/>
      <c r="AG627" s="2036"/>
      <c r="AH627" s="2037"/>
      <c r="AI627" s="2038"/>
      <c r="AJ627" s="2039"/>
      <c r="AK627" s="2039"/>
      <c r="AL627" s="2039"/>
      <c r="AM627" s="2039"/>
      <c r="AN627" s="2039"/>
      <c r="AO627" s="2039"/>
      <c r="AP627" s="2039"/>
      <c r="AQ627" s="2039"/>
      <c r="AR627" s="2039"/>
      <c r="AS627" s="2039"/>
      <c r="AT627" s="2039"/>
      <c r="AU627" s="2040"/>
      <c r="AV627" s="2041"/>
      <c r="AW627" s="2042"/>
      <c r="AX627" s="2042"/>
      <c r="AY627" s="2044"/>
    </row>
    <row r="628" spans="2:51" s="79" customFormat="1" ht="24.75" customHeight="1">
      <c r="B628" s="2097"/>
      <c r="C628" s="2098"/>
      <c r="D628" s="2098"/>
      <c r="E628" s="2098"/>
      <c r="F628" s="2098"/>
      <c r="G628" s="2099"/>
      <c r="H628" s="2025"/>
      <c r="I628" s="2026"/>
      <c r="J628" s="2026"/>
      <c r="K628" s="2026"/>
      <c r="L628" s="2027"/>
      <c r="M628" s="2028"/>
      <c r="N628" s="2029"/>
      <c r="O628" s="2029"/>
      <c r="P628" s="2029"/>
      <c r="Q628" s="2029"/>
      <c r="R628" s="2029"/>
      <c r="S628" s="2029"/>
      <c r="T628" s="2029"/>
      <c r="U628" s="2029"/>
      <c r="V628" s="2029"/>
      <c r="W628" s="2029"/>
      <c r="X628" s="2029"/>
      <c r="Y628" s="2030"/>
      <c r="Z628" s="2031"/>
      <c r="AA628" s="2032"/>
      <c r="AB628" s="2032"/>
      <c r="AC628" s="2034"/>
      <c r="AD628" s="2025"/>
      <c r="AE628" s="2026"/>
      <c r="AF628" s="2026"/>
      <c r="AG628" s="2026"/>
      <c r="AH628" s="2027"/>
      <c r="AI628" s="2028"/>
      <c r="AJ628" s="2029"/>
      <c r="AK628" s="2029"/>
      <c r="AL628" s="2029"/>
      <c r="AM628" s="2029"/>
      <c r="AN628" s="2029"/>
      <c r="AO628" s="2029"/>
      <c r="AP628" s="2029"/>
      <c r="AQ628" s="2029"/>
      <c r="AR628" s="2029"/>
      <c r="AS628" s="2029"/>
      <c r="AT628" s="2029"/>
      <c r="AU628" s="2030"/>
      <c r="AV628" s="2031"/>
      <c r="AW628" s="2032"/>
      <c r="AX628" s="2032"/>
      <c r="AY628" s="2033"/>
    </row>
    <row r="629" spans="2:51" s="79" customFormat="1" ht="24.75" customHeight="1">
      <c r="B629" s="2097"/>
      <c r="C629" s="2098"/>
      <c r="D629" s="2098"/>
      <c r="E629" s="2098"/>
      <c r="F629" s="2098"/>
      <c r="G629" s="2099"/>
      <c r="H629" s="2025"/>
      <c r="I629" s="2026"/>
      <c r="J629" s="2026"/>
      <c r="K629" s="2026"/>
      <c r="L629" s="2027"/>
      <c r="M629" s="2028"/>
      <c r="N629" s="2029"/>
      <c r="O629" s="2029"/>
      <c r="P629" s="2029"/>
      <c r="Q629" s="2029"/>
      <c r="R629" s="2029"/>
      <c r="S629" s="2029"/>
      <c r="T629" s="2029"/>
      <c r="U629" s="2029"/>
      <c r="V629" s="2029"/>
      <c r="W629" s="2029"/>
      <c r="X629" s="2029"/>
      <c r="Y629" s="2030"/>
      <c r="Z629" s="2031"/>
      <c r="AA629" s="2032"/>
      <c r="AB629" s="2032"/>
      <c r="AC629" s="2034"/>
      <c r="AD629" s="2025"/>
      <c r="AE629" s="2026"/>
      <c r="AF629" s="2026"/>
      <c r="AG629" s="2026"/>
      <c r="AH629" s="2027"/>
      <c r="AI629" s="2028"/>
      <c r="AJ629" s="2029"/>
      <c r="AK629" s="2029"/>
      <c r="AL629" s="2029"/>
      <c r="AM629" s="2029"/>
      <c r="AN629" s="2029"/>
      <c r="AO629" s="2029"/>
      <c r="AP629" s="2029"/>
      <c r="AQ629" s="2029"/>
      <c r="AR629" s="2029"/>
      <c r="AS629" s="2029"/>
      <c r="AT629" s="2029"/>
      <c r="AU629" s="2030"/>
      <c r="AV629" s="2031"/>
      <c r="AW629" s="2032"/>
      <c r="AX629" s="2032"/>
      <c r="AY629" s="2033"/>
    </row>
    <row r="630" spans="2:51" s="79" customFormat="1" ht="24.75" customHeight="1">
      <c r="B630" s="2097"/>
      <c r="C630" s="2098"/>
      <c r="D630" s="2098"/>
      <c r="E630" s="2098"/>
      <c r="F630" s="2098"/>
      <c r="G630" s="2099"/>
      <c r="H630" s="2025"/>
      <c r="I630" s="2026"/>
      <c r="J630" s="2026"/>
      <c r="K630" s="2026"/>
      <c r="L630" s="2027"/>
      <c r="M630" s="2028"/>
      <c r="N630" s="2029"/>
      <c r="O630" s="2029"/>
      <c r="P630" s="2029"/>
      <c r="Q630" s="2029"/>
      <c r="R630" s="2029"/>
      <c r="S630" s="2029"/>
      <c r="T630" s="2029"/>
      <c r="U630" s="2029"/>
      <c r="V630" s="2029"/>
      <c r="W630" s="2029"/>
      <c r="X630" s="2029"/>
      <c r="Y630" s="2030"/>
      <c r="Z630" s="2031"/>
      <c r="AA630" s="2032"/>
      <c r="AB630" s="2032"/>
      <c r="AC630" s="2034"/>
      <c r="AD630" s="2025"/>
      <c r="AE630" s="2026"/>
      <c r="AF630" s="2026"/>
      <c r="AG630" s="2026"/>
      <c r="AH630" s="2027"/>
      <c r="AI630" s="2028"/>
      <c r="AJ630" s="2029"/>
      <c r="AK630" s="2029"/>
      <c r="AL630" s="2029"/>
      <c r="AM630" s="2029"/>
      <c r="AN630" s="2029"/>
      <c r="AO630" s="2029"/>
      <c r="AP630" s="2029"/>
      <c r="AQ630" s="2029"/>
      <c r="AR630" s="2029"/>
      <c r="AS630" s="2029"/>
      <c r="AT630" s="2029"/>
      <c r="AU630" s="2030"/>
      <c r="AV630" s="2031"/>
      <c r="AW630" s="2032"/>
      <c r="AX630" s="2032"/>
      <c r="AY630" s="2033"/>
    </row>
    <row r="631" spans="2:51" s="79" customFormat="1" ht="24.75" customHeight="1">
      <c r="B631" s="2097"/>
      <c r="C631" s="2098"/>
      <c r="D631" s="2098"/>
      <c r="E631" s="2098"/>
      <c r="F631" s="2098"/>
      <c r="G631" s="2099"/>
      <c r="H631" s="2025"/>
      <c r="I631" s="2026"/>
      <c r="J631" s="2026"/>
      <c r="K631" s="2026"/>
      <c r="L631" s="2027"/>
      <c r="M631" s="2028"/>
      <c r="N631" s="2029"/>
      <c r="O631" s="2029"/>
      <c r="P631" s="2029"/>
      <c r="Q631" s="2029"/>
      <c r="R631" s="2029"/>
      <c r="S631" s="2029"/>
      <c r="T631" s="2029"/>
      <c r="U631" s="2029"/>
      <c r="V631" s="2029"/>
      <c r="W631" s="2029"/>
      <c r="X631" s="2029"/>
      <c r="Y631" s="2030"/>
      <c r="Z631" s="2031"/>
      <c r="AA631" s="2032"/>
      <c r="AB631" s="2032"/>
      <c r="AC631" s="2032"/>
      <c r="AD631" s="2025"/>
      <c r="AE631" s="2026"/>
      <c r="AF631" s="2026"/>
      <c r="AG631" s="2026"/>
      <c r="AH631" s="2027"/>
      <c r="AI631" s="2028"/>
      <c r="AJ631" s="2029"/>
      <c r="AK631" s="2029"/>
      <c r="AL631" s="2029"/>
      <c r="AM631" s="2029"/>
      <c r="AN631" s="2029"/>
      <c r="AO631" s="2029"/>
      <c r="AP631" s="2029"/>
      <c r="AQ631" s="2029"/>
      <c r="AR631" s="2029"/>
      <c r="AS631" s="2029"/>
      <c r="AT631" s="2029"/>
      <c r="AU631" s="2030"/>
      <c r="AV631" s="2031"/>
      <c r="AW631" s="2032"/>
      <c r="AX631" s="2032"/>
      <c r="AY631" s="2033"/>
    </row>
    <row r="632" spans="2:51" s="79" customFormat="1" ht="24.75" customHeight="1">
      <c r="B632" s="2097"/>
      <c r="C632" s="2098"/>
      <c r="D632" s="2098"/>
      <c r="E632" s="2098"/>
      <c r="F632" s="2098"/>
      <c r="G632" s="2099"/>
      <c r="H632" s="2025"/>
      <c r="I632" s="2026"/>
      <c r="J632" s="2026"/>
      <c r="K632" s="2026"/>
      <c r="L632" s="2027"/>
      <c r="M632" s="2028"/>
      <c r="N632" s="2029"/>
      <c r="O632" s="2029"/>
      <c r="P632" s="2029"/>
      <c r="Q632" s="2029"/>
      <c r="R632" s="2029"/>
      <c r="S632" s="2029"/>
      <c r="T632" s="2029"/>
      <c r="U632" s="2029"/>
      <c r="V632" s="2029"/>
      <c r="W632" s="2029"/>
      <c r="X632" s="2029"/>
      <c r="Y632" s="2030"/>
      <c r="Z632" s="2031"/>
      <c r="AA632" s="2032"/>
      <c r="AB632" s="2032"/>
      <c r="AC632" s="2032"/>
      <c r="AD632" s="2025"/>
      <c r="AE632" s="2026"/>
      <c r="AF632" s="2026"/>
      <c r="AG632" s="2026"/>
      <c r="AH632" s="2027"/>
      <c r="AI632" s="2028"/>
      <c r="AJ632" s="2029"/>
      <c r="AK632" s="2029"/>
      <c r="AL632" s="2029"/>
      <c r="AM632" s="2029"/>
      <c r="AN632" s="2029"/>
      <c r="AO632" s="2029"/>
      <c r="AP632" s="2029"/>
      <c r="AQ632" s="2029"/>
      <c r="AR632" s="2029"/>
      <c r="AS632" s="2029"/>
      <c r="AT632" s="2029"/>
      <c r="AU632" s="2030"/>
      <c r="AV632" s="2031"/>
      <c r="AW632" s="2032"/>
      <c r="AX632" s="2032"/>
      <c r="AY632" s="2033"/>
    </row>
    <row r="633" spans="2:51" s="79" customFormat="1" ht="24.75" customHeight="1">
      <c r="B633" s="2097"/>
      <c r="C633" s="2098"/>
      <c r="D633" s="2098"/>
      <c r="E633" s="2098"/>
      <c r="F633" s="2098"/>
      <c r="G633" s="2099"/>
      <c r="H633" s="2025"/>
      <c r="I633" s="2026"/>
      <c r="J633" s="2026"/>
      <c r="K633" s="2026"/>
      <c r="L633" s="2027"/>
      <c r="M633" s="2028"/>
      <c r="N633" s="2029"/>
      <c r="O633" s="2029"/>
      <c r="P633" s="2029"/>
      <c r="Q633" s="2029"/>
      <c r="R633" s="2029"/>
      <c r="S633" s="2029"/>
      <c r="T633" s="2029"/>
      <c r="U633" s="2029"/>
      <c r="V633" s="2029"/>
      <c r="W633" s="2029"/>
      <c r="X633" s="2029"/>
      <c r="Y633" s="2030"/>
      <c r="Z633" s="2031"/>
      <c r="AA633" s="2032"/>
      <c r="AB633" s="2032"/>
      <c r="AC633" s="2032"/>
      <c r="AD633" s="2025"/>
      <c r="AE633" s="2026"/>
      <c r="AF633" s="2026"/>
      <c r="AG633" s="2026"/>
      <c r="AH633" s="2027"/>
      <c r="AI633" s="2028"/>
      <c r="AJ633" s="2029"/>
      <c r="AK633" s="2029"/>
      <c r="AL633" s="2029"/>
      <c r="AM633" s="2029"/>
      <c r="AN633" s="2029"/>
      <c r="AO633" s="2029"/>
      <c r="AP633" s="2029"/>
      <c r="AQ633" s="2029"/>
      <c r="AR633" s="2029"/>
      <c r="AS633" s="2029"/>
      <c r="AT633" s="2029"/>
      <c r="AU633" s="2030"/>
      <c r="AV633" s="2031"/>
      <c r="AW633" s="2032"/>
      <c r="AX633" s="2032"/>
      <c r="AY633" s="2033"/>
    </row>
    <row r="634" spans="2:51" s="79" customFormat="1" ht="24.75" customHeight="1">
      <c r="B634" s="2097"/>
      <c r="C634" s="2098"/>
      <c r="D634" s="2098"/>
      <c r="E634" s="2098"/>
      <c r="F634" s="2098"/>
      <c r="G634" s="2099"/>
      <c r="H634" s="2016"/>
      <c r="I634" s="2017"/>
      <c r="J634" s="2017"/>
      <c r="K634" s="2017"/>
      <c r="L634" s="2018"/>
      <c r="M634" s="2019"/>
      <c r="N634" s="2020"/>
      <c r="O634" s="2020"/>
      <c r="P634" s="2020"/>
      <c r="Q634" s="2020"/>
      <c r="R634" s="2020"/>
      <c r="S634" s="2020"/>
      <c r="T634" s="2020"/>
      <c r="U634" s="2020"/>
      <c r="V634" s="2020"/>
      <c r="W634" s="2020"/>
      <c r="X634" s="2020"/>
      <c r="Y634" s="2021"/>
      <c r="Z634" s="2022"/>
      <c r="AA634" s="2023"/>
      <c r="AB634" s="2023"/>
      <c r="AC634" s="2023"/>
      <c r="AD634" s="2016"/>
      <c r="AE634" s="2017"/>
      <c r="AF634" s="2017"/>
      <c r="AG634" s="2017"/>
      <c r="AH634" s="2018"/>
      <c r="AI634" s="2019"/>
      <c r="AJ634" s="2020"/>
      <c r="AK634" s="2020"/>
      <c r="AL634" s="2020"/>
      <c r="AM634" s="2020"/>
      <c r="AN634" s="2020"/>
      <c r="AO634" s="2020"/>
      <c r="AP634" s="2020"/>
      <c r="AQ634" s="2020"/>
      <c r="AR634" s="2020"/>
      <c r="AS634" s="2020"/>
      <c r="AT634" s="2020"/>
      <c r="AU634" s="2021"/>
      <c r="AV634" s="2022"/>
      <c r="AW634" s="2023"/>
      <c r="AX634" s="2023"/>
      <c r="AY634" s="2024"/>
    </row>
    <row r="635" spans="2:51" s="79" customFormat="1" ht="24.75" customHeight="1">
      <c r="B635" s="2097"/>
      <c r="C635" s="2098"/>
      <c r="D635" s="2098"/>
      <c r="E635" s="2098"/>
      <c r="F635" s="2098"/>
      <c r="G635" s="2099"/>
      <c r="H635" s="2058" t="s">
        <v>26</v>
      </c>
      <c r="I635" s="2059"/>
      <c r="J635" s="2059"/>
      <c r="K635" s="2059"/>
      <c r="L635" s="2059"/>
      <c r="M635" s="2060"/>
      <c r="N635" s="2061"/>
      <c r="O635" s="2061"/>
      <c r="P635" s="2061"/>
      <c r="Q635" s="2061"/>
      <c r="R635" s="2061"/>
      <c r="S635" s="2061"/>
      <c r="T635" s="2061"/>
      <c r="U635" s="2061"/>
      <c r="V635" s="2061"/>
      <c r="W635" s="2061"/>
      <c r="X635" s="2061"/>
      <c r="Y635" s="2062"/>
      <c r="Z635" s="2063">
        <f>SUM(Z627:AC634)</f>
        <v>0</v>
      </c>
      <c r="AA635" s="2064"/>
      <c r="AB635" s="2064"/>
      <c r="AC635" s="2065"/>
      <c r="AD635" s="2058" t="s">
        <v>26</v>
      </c>
      <c r="AE635" s="2059"/>
      <c r="AF635" s="2059"/>
      <c r="AG635" s="2059"/>
      <c r="AH635" s="2059"/>
      <c r="AI635" s="2060"/>
      <c r="AJ635" s="2061"/>
      <c r="AK635" s="2061"/>
      <c r="AL635" s="2061"/>
      <c r="AM635" s="2061"/>
      <c r="AN635" s="2061"/>
      <c r="AO635" s="2061"/>
      <c r="AP635" s="2061"/>
      <c r="AQ635" s="2061"/>
      <c r="AR635" s="2061"/>
      <c r="AS635" s="2061"/>
      <c r="AT635" s="2061"/>
      <c r="AU635" s="2062"/>
      <c r="AV635" s="2063">
        <f>SUM(AV627:AY634)</f>
        <v>0</v>
      </c>
      <c r="AW635" s="2064"/>
      <c r="AX635" s="2064"/>
      <c r="AY635" s="2066"/>
    </row>
    <row r="636" spans="2:51" s="79" customFormat="1" ht="24.75" customHeight="1">
      <c r="B636" s="2097"/>
      <c r="C636" s="2098"/>
      <c r="D636" s="2098"/>
      <c r="E636" s="2098"/>
      <c r="F636" s="2098"/>
      <c r="G636" s="2099"/>
      <c r="H636" s="2045" t="s">
        <v>840</v>
      </c>
      <c r="I636" s="2046"/>
      <c r="J636" s="2046"/>
      <c r="K636" s="2046"/>
      <c r="L636" s="2046"/>
      <c r="M636" s="2046"/>
      <c r="N636" s="2046"/>
      <c r="O636" s="2046"/>
      <c r="P636" s="2046"/>
      <c r="Q636" s="2046"/>
      <c r="R636" s="2046"/>
      <c r="S636" s="2046"/>
      <c r="T636" s="2046"/>
      <c r="U636" s="2046"/>
      <c r="V636" s="2046"/>
      <c r="W636" s="2046"/>
      <c r="X636" s="2046"/>
      <c r="Y636" s="2046"/>
      <c r="Z636" s="2046"/>
      <c r="AA636" s="2046"/>
      <c r="AB636" s="2046"/>
      <c r="AC636" s="2047"/>
      <c r="AD636" s="2045" t="s">
        <v>829</v>
      </c>
      <c r="AE636" s="2046"/>
      <c r="AF636" s="2046"/>
      <c r="AG636" s="2046"/>
      <c r="AH636" s="2046"/>
      <c r="AI636" s="2046"/>
      <c r="AJ636" s="2046"/>
      <c r="AK636" s="2046"/>
      <c r="AL636" s="2046"/>
      <c r="AM636" s="2046"/>
      <c r="AN636" s="2046"/>
      <c r="AO636" s="2046"/>
      <c r="AP636" s="2046"/>
      <c r="AQ636" s="2046"/>
      <c r="AR636" s="2046"/>
      <c r="AS636" s="2046"/>
      <c r="AT636" s="2046"/>
      <c r="AU636" s="2046"/>
      <c r="AV636" s="2046"/>
      <c r="AW636" s="2046"/>
      <c r="AX636" s="2046"/>
      <c r="AY636" s="2048"/>
    </row>
    <row r="637" spans="2:51" s="79" customFormat="1" ht="24.75" customHeight="1">
      <c r="B637" s="2097"/>
      <c r="C637" s="2098"/>
      <c r="D637" s="2098"/>
      <c r="E637" s="2098"/>
      <c r="F637" s="2098"/>
      <c r="G637" s="2099"/>
      <c r="H637" s="2049" t="s">
        <v>23</v>
      </c>
      <c r="I637" s="2050"/>
      <c r="J637" s="2050"/>
      <c r="K637" s="2050"/>
      <c r="L637" s="2050"/>
      <c r="M637" s="2051" t="s">
        <v>24</v>
      </c>
      <c r="N637" s="2052"/>
      <c r="O637" s="2052"/>
      <c r="P637" s="2052"/>
      <c r="Q637" s="2052"/>
      <c r="R637" s="2052"/>
      <c r="S637" s="2052"/>
      <c r="T637" s="2052"/>
      <c r="U637" s="2052"/>
      <c r="V637" s="2052"/>
      <c r="W637" s="2052"/>
      <c r="X637" s="2052"/>
      <c r="Y637" s="2053"/>
      <c r="Z637" s="2054" t="s">
        <v>25</v>
      </c>
      <c r="AA637" s="2055"/>
      <c r="AB637" s="2055"/>
      <c r="AC637" s="2056"/>
      <c r="AD637" s="2049" t="s">
        <v>23</v>
      </c>
      <c r="AE637" s="2050"/>
      <c r="AF637" s="2050"/>
      <c r="AG637" s="2050"/>
      <c r="AH637" s="2050"/>
      <c r="AI637" s="2051" t="s">
        <v>24</v>
      </c>
      <c r="AJ637" s="2052"/>
      <c r="AK637" s="2052"/>
      <c r="AL637" s="2052"/>
      <c r="AM637" s="2052"/>
      <c r="AN637" s="2052"/>
      <c r="AO637" s="2052"/>
      <c r="AP637" s="2052"/>
      <c r="AQ637" s="2052"/>
      <c r="AR637" s="2052"/>
      <c r="AS637" s="2052"/>
      <c r="AT637" s="2052"/>
      <c r="AU637" s="2053"/>
      <c r="AV637" s="2054" t="s">
        <v>25</v>
      </c>
      <c r="AW637" s="2055"/>
      <c r="AX637" s="2055"/>
      <c r="AY637" s="2057"/>
    </row>
    <row r="638" spans="2:51" s="79" customFormat="1" ht="24.75" customHeight="1">
      <c r="B638" s="2097"/>
      <c r="C638" s="2098"/>
      <c r="D638" s="2098"/>
      <c r="E638" s="2098"/>
      <c r="F638" s="2098"/>
      <c r="G638" s="2099"/>
      <c r="H638" s="2035"/>
      <c r="I638" s="2036"/>
      <c r="J638" s="2036"/>
      <c r="K638" s="2036"/>
      <c r="L638" s="2037"/>
      <c r="M638" s="2038"/>
      <c r="N638" s="2039"/>
      <c r="O638" s="2039"/>
      <c r="P638" s="2039"/>
      <c r="Q638" s="2039"/>
      <c r="R638" s="2039"/>
      <c r="S638" s="2039"/>
      <c r="T638" s="2039"/>
      <c r="U638" s="2039"/>
      <c r="V638" s="2039"/>
      <c r="W638" s="2039"/>
      <c r="X638" s="2039"/>
      <c r="Y638" s="2040"/>
      <c r="Z638" s="2041"/>
      <c r="AA638" s="2042"/>
      <c r="AB638" s="2042"/>
      <c r="AC638" s="2043"/>
      <c r="AD638" s="2035"/>
      <c r="AE638" s="2036"/>
      <c r="AF638" s="2036"/>
      <c r="AG638" s="2036"/>
      <c r="AH638" s="2037"/>
      <c r="AI638" s="2038"/>
      <c r="AJ638" s="2039"/>
      <c r="AK638" s="2039"/>
      <c r="AL638" s="2039"/>
      <c r="AM638" s="2039"/>
      <c r="AN638" s="2039"/>
      <c r="AO638" s="2039"/>
      <c r="AP638" s="2039"/>
      <c r="AQ638" s="2039"/>
      <c r="AR638" s="2039"/>
      <c r="AS638" s="2039"/>
      <c r="AT638" s="2039"/>
      <c r="AU638" s="2040"/>
      <c r="AV638" s="2041"/>
      <c r="AW638" s="2042"/>
      <c r="AX638" s="2042"/>
      <c r="AY638" s="2044"/>
    </row>
    <row r="639" spans="2:51" s="79" customFormat="1" ht="24.75" customHeight="1">
      <c r="B639" s="2097"/>
      <c r="C639" s="2098"/>
      <c r="D639" s="2098"/>
      <c r="E639" s="2098"/>
      <c r="F639" s="2098"/>
      <c r="G639" s="2099"/>
      <c r="H639" s="2025"/>
      <c r="I639" s="2026"/>
      <c r="J639" s="2026"/>
      <c r="K639" s="2026"/>
      <c r="L639" s="2027"/>
      <c r="M639" s="2028"/>
      <c r="N639" s="2029"/>
      <c r="O639" s="2029"/>
      <c r="P639" s="2029"/>
      <c r="Q639" s="2029"/>
      <c r="R639" s="2029"/>
      <c r="S639" s="2029"/>
      <c r="T639" s="2029"/>
      <c r="U639" s="2029"/>
      <c r="V639" s="2029"/>
      <c r="W639" s="2029"/>
      <c r="X639" s="2029"/>
      <c r="Y639" s="2030"/>
      <c r="Z639" s="2031"/>
      <c r="AA639" s="2032"/>
      <c r="AB639" s="2032"/>
      <c r="AC639" s="2034"/>
      <c r="AD639" s="2025"/>
      <c r="AE639" s="2026"/>
      <c r="AF639" s="2026"/>
      <c r="AG639" s="2026"/>
      <c r="AH639" s="2027"/>
      <c r="AI639" s="2028"/>
      <c r="AJ639" s="2029"/>
      <c r="AK639" s="2029"/>
      <c r="AL639" s="2029"/>
      <c r="AM639" s="2029"/>
      <c r="AN639" s="2029"/>
      <c r="AO639" s="2029"/>
      <c r="AP639" s="2029"/>
      <c r="AQ639" s="2029"/>
      <c r="AR639" s="2029"/>
      <c r="AS639" s="2029"/>
      <c r="AT639" s="2029"/>
      <c r="AU639" s="2030"/>
      <c r="AV639" s="2031"/>
      <c r="AW639" s="2032"/>
      <c r="AX639" s="2032"/>
      <c r="AY639" s="2033"/>
    </row>
    <row r="640" spans="2:51" s="79" customFormat="1" ht="24.75" customHeight="1">
      <c r="B640" s="2097"/>
      <c r="C640" s="2098"/>
      <c r="D640" s="2098"/>
      <c r="E640" s="2098"/>
      <c r="F640" s="2098"/>
      <c r="G640" s="2099"/>
      <c r="H640" s="2025"/>
      <c r="I640" s="2026"/>
      <c r="J640" s="2026"/>
      <c r="K640" s="2026"/>
      <c r="L640" s="2027"/>
      <c r="M640" s="2028"/>
      <c r="N640" s="2029"/>
      <c r="O640" s="2029"/>
      <c r="P640" s="2029"/>
      <c r="Q640" s="2029"/>
      <c r="R640" s="2029"/>
      <c r="S640" s="2029"/>
      <c r="T640" s="2029"/>
      <c r="U640" s="2029"/>
      <c r="V640" s="2029"/>
      <c r="W640" s="2029"/>
      <c r="X640" s="2029"/>
      <c r="Y640" s="2030"/>
      <c r="Z640" s="2031"/>
      <c r="AA640" s="2032"/>
      <c r="AB640" s="2032"/>
      <c r="AC640" s="2034"/>
      <c r="AD640" s="2025"/>
      <c r="AE640" s="2026"/>
      <c r="AF640" s="2026"/>
      <c r="AG640" s="2026"/>
      <c r="AH640" s="2027"/>
      <c r="AI640" s="2028"/>
      <c r="AJ640" s="2029"/>
      <c r="AK640" s="2029"/>
      <c r="AL640" s="2029"/>
      <c r="AM640" s="2029"/>
      <c r="AN640" s="2029"/>
      <c r="AO640" s="2029"/>
      <c r="AP640" s="2029"/>
      <c r="AQ640" s="2029"/>
      <c r="AR640" s="2029"/>
      <c r="AS640" s="2029"/>
      <c r="AT640" s="2029"/>
      <c r="AU640" s="2030"/>
      <c r="AV640" s="2031"/>
      <c r="AW640" s="2032"/>
      <c r="AX640" s="2032"/>
      <c r="AY640" s="2033"/>
    </row>
    <row r="641" spans="2:51" s="79" customFormat="1" ht="24.75" customHeight="1">
      <c r="B641" s="2097"/>
      <c r="C641" s="2098"/>
      <c r="D641" s="2098"/>
      <c r="E641" s="2098"/>
      <c r="F641" s="2098"/>
      <c r="G641" s="2099"/>
      <c r="H641" s="2025"/>
      <c r="I641" s="2026"/>
      <c r="J641" s="2026"/>
      <c r="K641" s="2026"/>
      <c r="L641" s="2027"/>
      <c r="M641" s="2028"/>
      <c r="N641" s="2029"/>
      <c r="O641" s="2029"/>
      <c r="P641" s="2029"/>
      <c r="Q641" s="2029"/>
      <c r="R641" s="2029"/>
      <c r="S641" s="2029"/>
      <c r="T641" s="2029"/>
      <c r="U641" s="2029"/>
      <c r="V641" s="2029"/>
      <c r="W641" s="2029"/>
      <c r="X641" s="2029"/>
      <c r="Y641" s="2030"/>
      <c r="Z641" s="2031"/>
      <c r="AA641" s="2032"/>
      <c r="AB641" s="2032"/>
      <c r="AC641" s="2034"/>
      <c r="AD641" s="2025"/>
      <c r="AE641" s="2026"/>
      <c r="AF641" s="2026"/>
      <c r="AG641" s="2026"/>
      <c r="AH641" s="2027"/>
      <c r="AI641" s="2028"/>
      <c r="AJ641" s="2029"/>
      <c r="AK641" s="2029"/>
      <c r="AL641" s="2029"/>
      <c r="AM641" s="2029"/>
      <c r="AN641" s="2029"/>
      <c r="AO641" s="2029"/>
      <c r="AP641" s="2029"/>
      <c r="AQ641" s="2029"/>
      <c r="AR641" s="2029"/>
      <c r="AS641" s="2029"/>
      <c r="AT641" s="2029"/>
      <c r="AU641" s="2030"/>
      <c r="AV641" s="2031"/>
      <c r="AW641" s="2032"/>
      <c r="AX641" s="2032"/>
      <c r="AY641" s="2033"/>
    </row>
    <row r="642" spans="2:51" s="79" customFormat="1" ht="24.75" customHeight="1">
      <c r="B642" s="2097"/>
      <c r="C642" s="2098"/>
      <c r="D642" s="2098"/>
      <c r="E642" s="2098"/>
      <c r="F642" s="2098"/>
      <c r="G642" s="2099"/>
      <c r="H642" s="2025"/>
      <c r="I642" s="2026"/>
      <c r="J642" s="2026"/>
      <c r="K642" s="2026"/>
      <c r="L642" s="2027"/>
      <c r="M642" s="2028"/>
      <c r="N642" s="2029"/>
      <c r="O642" s="2029"/>
      <c r="P642" s="2029"/>
      <c r="Q642" s="2029"/>
      <c r="R642" s="2029"/>
      <c r="S642" s="2029"/>
      <c r="T642" s="2029"/>
      <c r="U642" s="2029"/>
      <c r="V642" s="2029"/>
      <c r="W642" s="2029"/>
      <c r="X642" s="2029"/>
      <c r="Y642" s="2030"/>
      <c r="Z642" s="2031"/>
      <c r="AA642" s="2032"/>
      <c r="AB642" s="2032"/>
      <c r="AC642" s="2032"/>
      <c r="AD642" s="2025"/>
      <c r="AE642" s="2026"/>
      <c r="AF642" s="2026"/>
      <c r="AG642" s="2026"/>
      <c r="AH642" s="2027"/>
      <c r="AI642" s="2028"/>
      <c r="AJ642" s="2029"/>
      <c r="AK642" s="2029"/>
      <c r="AL642" s="2029"/>
      <c r="AM642" s="2029"/>
      <c r="AN642" s="2029"/>
      <c r="AO642" s="2029"/>
      <c r="AP642" s="2029"/>
      <c r="AQ642" s="2029"/>
      <c r="AR642" s="2029"/>
      <c r="AS642" s="2029"/>
      <c r="AT642" s="2029"/>
      <c r="AU642" s="2030"/>
      <c r="AV642" s="2031"/>
      <c r="AW642" s="2032"/>
      <c r="AX642" s="2032"/>
      <c r="AY642" s="2033"/>
    </row>
    <row r="643" spans="2:51" s="79" customFormat="1" ht="24.75" customHeight="1">
      <c r="B643" s="2097"/>
      <c r="C643" s="2098"/>
      <c r="D643" s="2098"/>
      <c r="E643" s="2098"/>
      <c r="F643" s="2098"/>
      <c r="G643" s="2099"/>
      <c r="H643" s="2025"/>
      <c r="I643" s="2026"/>
      <c r="J643" s="2026"/>
      <c r="K643" s="2026"/>
      <c r="L643" s="2027"/>
      <c r="M643" s="2028"/>
      <c r="N643" s="2029"/>
      <c r="O643" s="2029"/>
      <c r="P643" s="2029"/>
      <c r="Q643" s="2029"/>
      <c r="R643" s="2029"/>
      <c r="S643" s="2029"/>
      <c r="T643" s="2029"/>
      <c r="U643" s="2029"/>
      <c r="V643" s="2029"/>
      <c r="W643" s="2029"/>
      <c r="X643" s="2029"/>
      <c r="Y643" s="2030"/>
      <c r="Z643" s="2031"/>
      <c r="AA643" s="2032"/>
      <c r="AB643" s="2032"/>
      <c r="AC643" s="2032"/>
      <c r="AD643" s="2025"/>
      <c r="AE643" s="2026"/>
      <c r="AF643" s="2026"/>
      <c r="AG643" s="2026"/>
      <c r="AH643" s="2027"/>
      <c r="AI643" s="2028"/>
      <c r="AJ643" s="2029"/>
      <c r="AK643" s="2029"/>
      <c r="AL643" s="2029"/>
      <c r="AM643" s="2029"/>
      <c r="AN643" s="2029"/>
      <c r="AO643" s="2029"/>
      <c r="AP643" s="2029"/>
      <c r="AQ643" s="2029"/>
      <c r="AR643" s="2029"/>
      <c r="AS643" s="2029"/>
      <c r="AT643" s="2029"/>
      <c r="AU643" s="2030"/>
      <c r="AV643" s="2031"/>
      <c r="AW643" s="2032"/>
      <c r="AX643" s="2032"/>
      <c r="AY643" s="2033"/>
    </row>
    <row r="644" spans="2:51" s="79" customFormat="1" ht="24.75" customHeight="1">
      <c r="B644" s="2097"/>
      <c r="C644" s="2098"/>
      <c r="D644" s="2098"/>
      <c r="E644" s="2098"/>
      <c r="F644" s="2098"/>
      <c r="G644" s="2099"/>
      <c r="H644" s="2025"/>
      <c r="I644" s="2026"/>
      <c r="J644" s="2026"/>
      <c r="K644" s="2026"/>
      <c r="L644" s="2027"/>
      <c r="M644" s="2028"/>
      <c r="N644" s="2029"/>
      <c r="O644" s="2029"/>
      <c r="P644" s="2029"/>
      <c r="Q644" s="2029"/>
      <c r="R644" s="2029"/>
      <c r="S644" s="2029"/>
      <c r="T644" s="2029"/>
      <c r="U644" s="2029"/>
      <c r="V644" s="2029"/>
      <c r="W644" s="2029"/>
      <c r="X644" s="2029"/>
      <c r="Y644" s="2030"/>
      <c r="Z644" s="2031"/>
      <c r="AA644" s="2032"/>
      <c r="AB644" s="2032"/>
      <c r="AC644" s="2032"/>
      <c r="AD644" s="2025"/>
      <c r="AE644" s="2026"/>
      <c r="AF644" s="2026"/>
      <c r="AG644" s="2026"/>
      <c r="AH644" s="2027"/>
      <c r="AI644" s="2028"/>
      <c r="AJ644" s="2029"/>
      <c r="AK644" s="2029"/>
      <c r="AL644" s="2029"/>
      <c r="AM644" s="2029"/>
      <c r="AN644" s="2029"/>
      <c r="AO644" s="2029"/>
      <c r="AP644" s="2029"/>
      <c r="AQ644" s="2029"/>
      <c r="AR644" s="2029"/>
      <c r="AS644" s="2029"/>
      <c r="AT644" s="2029"/>
      <c r="AU644" s="2030"/>
      <c r="AV644" s="2031"/>
      <c r="AW644" s="2032"/>
      <c r="AX644" s="2032"/>
      <c r="AY644" s="2033"/>
    </row>
    <row r="645" spans="2:51" s="79" customFormat="1" ht="24.75" customHeight="1">
      <c r="B645" s="2097"/>
      <c r="C645" s="2098"/>
      <c r="D645" s="2098"/>
      <c r="E645" s="2098"/>
      <c r="F645" s="2098"/>
      <c r="G645" s="2099"/>
      <c r="H645" s="2016"/>
      <c r="I645" s="2017"/>
      <c r="J645" s="2017"/>
      <c r="K645" s="2017"/>
      <c r="L645" s="2018"/>
      <c r="M645" s="2019"/>
      <c r="N645" s="2020"/>
      <c r="O645" s="2020"/>
      <c r="P645" s="2020"/>
      <c r="Q645" s="2020"/>
      <c r="R645" s="2020"/>
      <c r="S645" s="2020"/>
      <c r="T645" s="2020"/>
      <c r="U645" s="2020"/>
      <c r="V645" s="2020"/>
      <c r="W645" s="2020"/>
      <c r="X645" s="2020"/>
      <c r="Y645" s="2021"/>
      <c r="Z645" s="2022"/>
      <c r="AA645" s="2023"/>
      <c r="AB645" s="2023"/>
      <c r="AC645" s="2023"/>
      <c r="AD645" s="2016"/>
      <c r="AE645" s="2017"/>
      <c r="AF645" s="2017"/>
      <c r="AG645" s="2017"/>
      <c r="AH645" s="2018"/>
      <c r="AI645" s="2019"/>
      <c r="AJ645" s="2020"/>
      <c r="AK645" s="2020"/>
      <c r="AL645" s="2020"/>
      <c r="AM645" s="2020"/>
      <c r="AN645" s="2020"/>
      <c r="AO645" s="2020"/>
      <c r="AP645" s="2020"/>
      <c r="AQ645" s="2020"/>
      <c r="AR645" s="2020"/>
      <c r="AS645" s="2020"/>
      <c r="AT645" s="2020"/>
      <c r="AU645" s="2021"/>
      <c r="AV645" s="2022"/>
      <c r="AW645" s="2023"/>
      <c r="AX645" s="2023"/>
      <c r="AY645" s="2024"/>
    </row>
    <row r="646" spans="2:51" s="79" customFormat="1" ht="24.75" customHeight="1">
      <c r="B646" s="2097"/>
      <c r="C646" s="2098"/>
      <c r="D646" s="2098"/>
      <c r="E646" s="2098"/>
      <c r="F646" s="2098"/>
      <c r="G646" s="2099"/>
      <c r="H646" s="2058" t="s">
        <v>26</v>
      </c>
      <c r="I646" s="2059"/>
      <c r="J646" s="2059"/>
      <c r="K646" s="2059"/>
      <c r="L646" s="2059"/>
      <c r="M646" s="2060"/>
      <c r="N646" s="2061"/>
      <c r="O646" s="2061"/>
      <c r="P646" s="2061"/>
      <c r="Q646" s="2061"/>
      <c r="R646" s="2061"/>
      <c r="S646" s="2061"/>
      <c r="T646" s="2061"/>
      <c r="U646" s="2061"/>
      <c r="V646" s="2061"/>
      <c r="W646" s="2061"/>
      <c r="X646" s="2061"/>
      <c r="Y646" s="2062"/>
      <c r="Z646" s="2063">
        <f>SUM(Z638:AC645)</f>
        <v>0</v>
      </c>
      <c r="AA646" s="2064"/>
      <c r="AB646" s="2064"/>
      <c r="AC646" s="2065"/>
      <c r="AD646" s="2058" t="s">
        <v>26</v>
      </c>
      <c r="AE646" s="2059"/>
      <c r="AF646" s="2059"/>
      <c r="AG646" s="2059"/>
      <c r="AH646" s="2059"/>
      <c r="AI646" s="2060"/>
      <c r="AJ646" s="2061"/>
      <c r="AK646" s="2061"/>
      <c r="AL646" s="2061"/>
      <c r="AM646" s="2061"/>
      <c r="AN646" s="2061"/>
      <c r="AO646" s="2061"/>
      <c r="AP646" s="2061"/>
      <c r="AQ646" s="2061"/>
      <c r="AR646" s="2061"/>
      <c r="AS646" s="2061"/>
      <c r="AT646" s="2061"/>
      <c r="AU646" s="2062"/>
      <c r="AV646" s="2063">
        <f>SUM(AV638:AY645)</f>
        <v>0</v>
      </c>
      <c r="AW646" s="2064"/>
      <c r="AX646" s="2064"/>
      <c r="AY646" s="2066"/>
    </row>
    <row r="647" spans="2:51" s="79" customFormat="1" ht="24.75" customHeight="1">
      <c r="B647" s="2097"/>
      <c r="C647" s="2098"/>
      <c r="D647" s="2098"/>
      <c r="E647" s="2098"/>
      <c r="F647" s="2098"/>
      <c r="G647" s="2099"/>
      <c r="H647" s="2045" t="s">
        <v>795</v>
      </c>
      <c r="I647" s="2046"/>
      <c r="J647" s="2046"/>
      <c r="K647" s="2046"/>
      <c r="L647" s="2046"/>
      <c r="M647" s="2046"/>
      <c r="N647" s="2046"/>
      <c r="O647" s="2046"/>
      <c r="P647" s="2046"/>
      <c r="Q647" s="2046"/>
      <c r="R647" s="2046"/>
      <c r="S647" s="2046"/>
      <c r="T647" s="2046"/>
      <c r="U647" s="2046"/>
      <c r="V647" s="2046"/>
      <c r="W647" s="2046"/>
      <c r="X647" s="2046"/>
      <c r="Y647" s="2046"/>
      <c r="Z647" s="2046"/>
      <c r="AA647" s="2046"/>
      <c r="AB647" s="2046"/>
      <c r="AC647" s="2047"/>
      <c r="AD647" s="2045" t="s">
        <v>796</v>
      </c>
      <c r="AE647" s="2046"/>
      <c r="AF647" s="2046"/>
      <c r="AG647" s="2046"/>
      <c r="AH647" s="2046"/>
      <c r="AI647" s="2046"/>
      <c r="AJ647" s="2046"/>
      <c r="AK647" s="2046"/>
      <c r="AL647" s="2046"/>
      <c r="AM647" s="2046"/>
      <c r="AN647" s="2046"/>
      <c r="AO647" s="2046"/>
      <c r="AP647" s="2046"/>
      <c r="AQ647" s="2046"/>
      <c r="AR647" s="2046"/>
      <c r="AS647" s="2046"/>
      <c r="AT647" s="2046"/>
      <c r="AU647" s="2046"/>
      <c r="AV647" s="2046"/>
      <c r="AW647" s="2046"/>
      <c r="AX647" s="2046"/>
      <c r="AY647" s="2048"/>
    </row>
    <row r="648" spans="2:51" s="79" customFormat="1" ht="24.75" customHeight="1">
      <c r="B648" s="2097"/>
      <c r="C648" s="2098"/>
      <c r="D648" s="2098"/>
      <c r="E648" s="2098"/>
      <c r="F648" s="2098"/>
      <c r="G648" s="2099"/>
      <c r="H648" s="2049" t="s">
        <v>23</v>
      </c>
      <c r="I648" s="2050"/>
      <c r="J648" s="2050"/>
      <c r="K648" s="2050"/>
      <c r="L648" s="2050"/>
      <c r="M648" s="2051" t="s">
        <v>24</v>
      </c>
      <c r="N648" s="2052"/>
      <c r="O648" s="2052"/>
      <c r="P648" s="2052"/>
      <c r="Q648" s="2052"/>
      <c r="R648" s="2052"/>
      <c r="S648" s="2052"/>
      <c r="T648" s="2052"/>
      <c r="U648" s="2052"/>
      <c r="V648" s="2052"/>
      <c r="W648" s="2052"/>
      <c r="X648" s="2052"/>
      <c r="Y648" s="2053"/>
      <c r="Z648" s="2054" t="s">
        <v>25</v>
      </c>
      <c r="AA648" s="2055"/>
      <c r="AB648" s="2055"/>
      <c r="AC648" s="2056"/>
      <c r="AD648" s="2049" t="s">
        <v>23</v>
      </c>
      <c r="AE648" s="2050"/>
      <c r="AF648" s="2050"/>
      <c r="AG648" s="2050"/>
      <c r="AH648" s="2050"/>
      <c r="AI648" s="2051" t="s">
        <v>24</v>
      </c>
      <c r="AJ648" s="2052"/>
      <c r="AK648" s="2052"/>
      <c r="AL648" s="2052"/>
      <c r="AM648" s="2052"/>
      <c r="AN648" s="2052"/>
      <c r="AO648" s="2052"/>
      <c r="AP648" s="2052"/>
      <c r="AQ648" s="2052"/>
      <c r="AR648" s="2052"/>
      <c r="AS648" s="2052"/>
      <c r="AT648" s="2052"/>
      <c r="AU648" s="2053"/>
      <c r="AV648" s="2054" t="s">
        <v>25</v>
      </c>
      <c r="AW648" s="2055"/>
      <c r="AX648" s="2055"/>
      <c r="AY648" s="2057"/>
    </row>
    <row r="649" spans="2:51" s="79" customFormat="1" ht="24.75" customHeight="1">
      <c r="B649" s="2097"/>
      <c r="C649" s="2098"/>
      <c r="D649" s="2098"/>
      <c r="E649" s="2098"/>
      <c r="F649" s="2098"/>
      <c r="G649" s="2099"/>
      <c r="H649" s="2035"/>
      <c r="I649" s="2036"/>
      <c r="J649" s="2036"/>
      <c r="K649" s="2036"/>
      <c r="L649" s="2037"/>
      <c r="M649" s="2038"/>
      <c r="N649" s="2039"/>
      <c r="O649" s="2039"/>
      <c r="P649" s="2039"/>
      <c r="Q649" s="2039"/>
      <c r="R649" s="2039"/>
      <c r="S649" s="2039"/>
      <c r="T649" s="2039"/>
      <c r="U649" s="2039"/>
      <c r="V649" s="2039"/>
      <c r="W649" s="2039"/>
      <c r="X649" s="2039"/>
      <c r="Y649" s="2040"/>
      <c r="Z649" s="2041"/>
      <c r="AA649" s="2042"/>
      <c r="AB649" s="2042"/>
      <c r="AC649" s="2043"/>
      <c r="AD649" s="2035"/>
      <c r="AE649" s="2036"/>
      <c r="AF649" s="2036"/>
      <c r="AG649" s="2036"/>
      <c r="AH649" s="2037"/>
      <c r="AI649" s="2038"/>
      <c r="AJ649" s="2039"/>
      <c r="AK649" s="2039"/>
      <c r="AL649" s="2039"/>
      <c r="AM649" s="2039"/>
      <c r="AN649" s="2039"/>
      <c r="AO649" s="2039"/>
      <c r="AP649" s="2039"/>
      <c r="AQ649" s="2039"/>
      <c r="AR649" s="2039"/>
      <c r="AS649" s="2039"/>
      <c r="AT649" s="2039"/>
      <c r="AU649" s="2040"/>
      <c r="AV649" s="2041"/>
      <c r="AW649" s="2042"/>
      <c r="AX649" s="2042"/>
      <c r="AY649" s="2044"/>
    </row>
    <row r="650" spans="2:51" s="79" customFormat="1" ht="24.75" customHeight="1">
      <c r="B650" s="2097"/>
      <c r="C650" s="2098"/>
      <c r="D650" s="2098"/>
      <c r="E650" s="2098"/>
      <c r="F650" s="2098"/>
      <c r="G650" s="2099"/>
      <c r="H650" s="2025"/>
      <c r="I650" s="2026"/>
      <c r="J650" s="2026"/>
      <c r="K650" s="2026"/>
      <c r="L650" s="2027"/>
      <c r="M650" s="2028"/>
      <c r="N650" s="2029"/>
      <c r="O650" s="2029"/>
      <c r="P650" s="2029"/>
      <c r="Q650" s="2029"/>
      <c r="R650" s="2029"/>
      <c r="S650" s="2029"/>
      <c r="T650" s="2029"/>
      <c r="U650" s="2029"/>
      <c r="V650" s="2029"/>
      <c r="W650" s="2029"/>
      <c r="X650" s="2029"/>
      <c r="Y650" s="2030"/>
      <c r="Z650" s="2031"/>
      <c r="AA650" s="2032"/>
      <c r="AB650" s="2032"/>
      <c r="AC650" s="2034"/>
      <c r="AD650" s="2025"/>
      <c r="AE650" s="2026"/>
      <c r="AF650" s="2026"/>
      <c r="AG650" s="2026"/>
      <c r="AH650" s="2027"/>
      <c r="AI650" s="2028"/>
      <c r="AJ650" s="2029"/>
      <c r="AK650" s="2029"/>
      <c r="AL650" s="2029"/>
      <c r="AM650" s="2029"/>
      <c r="AN650" s="2029"/>
      <c r="AO650" s="2029"/>
      <c r="AP650" s="2029"/>
      <c r="AQ650" s="2029"/>
      <c r="AR650" s="2029"/>
      <c r="AS650" s="2029"/>
      <c r="AT650" s="2029"/>
      <c r="AU650" s="2030"/>
      <c r="AV650" s="2031"/>
      <c r="AW650" s="2032"/>
      <c r="AX650" s="2032"/>
      <c r="AY650" s="2033"/>
    </row>
    <row r="651" spans="2:51" s="79" customFormat="1" ht="24.75" customHeight="1">
      <c r="B651" s="2097"/>
      <c r="C651" s="2098"/>
      <c r="D651" s="2098"/>
      <c r="E651" s="2098"/>
      <c r="F651" s="2098"/>
      <c r="G651" s="2099"/>
      <c r="H651" s="2025"/>
      <c r="I651" s="2026"/>
      <c r="J651" s="2026"/>
      <c r="K651" s="2026"/>
      <c r="L651" s="2027"/>
      <c r="M651" s="2028"/>
      <c r="N651" s="2029"/>
      <c r="O651" s="2029"/>
      <c r="P651" s="2029"/>
      <c r="Q651" s="2029"/>
      <c r="R651" s="2029"/>
      <c r="S651" s="2029"/>
      <c r="T651" s="2029"/>
      <c r="U651" s="2029"/>
      <c r="V651" s="2029"/>
      <c r="W651" s="2029"/>
      <c r="X651" s="2029"/>
      <c r="Y651" s="2030"/>
      <c r="Z651" s="2031"/>
      <c r="AA651" s="2032"/>
      <c r="AB651" s="2032"/>
      <c r="AC651" s="2034"/>
      <c r="AD651" s="2025"/>
      <c r="AE651" s="2026"/>
      <c r="AF651" s="2026"/>
      <c r="AG651" s="2026"/>
      <c r="AH651" s="2027"/>
      <c r="AI651" s="2028"/>
      <c r="AJ651" s="2029"/>
      <c r="AK651" s="2029"/>
      <c r="AL651" s="2029"/>
      <c r="AM651" s="2029"/>
      <c r="AN651" s="2029"/>
      <c r="AO651" s="2029"/>
      <c r="AP651" s="2029"/>
      <c r="AQ651" s="2029"/>
      <c r="AR651" s="2029"/>
      <c r="AS651" s="2029"/>
      <c r="AT651" s="2029"/>
      <c r="AU651" s="2030"/>
      <c r="AV651" s="2031"/>
      <c r="AW651" s="2032"/>
      <c r="AX651" s="2032"/>
      <c r="AY651" s="2033"/>
    </row>
    <row r="652" spans="2:51" s="79" customFormat="1" ht="24.75" customHeight="1">
      <c r="B652" s="2097"/>
      <c r="C652" s="2098"/>
      <c r="D652" s="2098"/>
      <c r="E652" s="2098"/>
      <c r="F652" s="2098"/>
      <c r="G652" s="2099"/>
      <c r="H652" s="2025"/>
      <c r="I652" s="2026"/>
      <c r="J652" s="2026"/>
      <c r="K652" s="2026"/>
      <c r="L652" s="2027"/>
      <c r="M652" s="2028"/>
      <c r="N652" s="2029"/>
      <c r="O652" s="2029"/>
      <c r="P652" s="2029"/>
      <c r="Q652" s="2029"/>
      <c r="R652" s="2029"/>
      <c r="S652" s="2029"/>
      <c r="T652" s="2029"/>
      <c r="U652" s="2029"/>
      <c r="V652" s="2029"/>
      <c r="W652" s="2029"/>
      <c r="X652" s="2029"/>
      <c r="Y652" s="2030"/>
      <c r="Z652" s="2031"/>
      <c r="AA652" s="2032"/>
      <c r="AB652" s="2032"/>
      <c r="AC652" s="2034"/>
      <c r="AD652" s="2025"/>
      <c r="AE652" s="2026"/>
      <c r="AF652" s="2026"/>
      <c r="AG652" s="2026"/>
      <c r="AH652" s="2027"/>
      <c r="AI652" s="2028"/>
      <c r="AJ652" s="2029"/>
      <c r="AK652" s="2029"/>
      <c r="AL652" s="2029"/>
      <c r="AM652" s="2029"/>
      <c r="AN652" s="2029"/>
      <c r="AO652" s="2029"/>
      <c r="AP652" s="2029"/>
      <c r="AQ652" s="2029"/>
      <c r="AR652" s="2029"/>
      <c r="AS652" s="2029"/>
      <c r="AT652" s="2029"/>
      <c r="AU652" s="2030"/>
      <c r="AV652" s="2031"/>
      <c r="AW652" s="2032"/>
      <c r="AX652" s="2032"/>
      <c r="AY652" s="2033"/>
    </row>
    <row r="653" spans="2:51" s="79" customFormat="1" ht="24.75" customHeight="1">
      <c r="B653" s="2097"/>
      <c r="C653" s="2098"/>
      <c r="D653" s="2098"/>
      <c r="E653" s="2098"/>
      <c r="F653" s="2098"/>
      <c r="G653" s="2099"/>
      <c r="H653" s="2025"/>
      <c r="I653" s="2026"/>
      <c r="J653" s="2026"/>
      <c r="K653" s="2026"/>
      <c r="L653" s="2027"/>
      <c r="M653" s="2028"/>
      <c r="N653" s="2029"/>
      <c r="O653" s="2029"/>
      <c r="P653" s="2029"/>
      <c r="Q653" s="2029"/>
      <c r="R653" s="2029"/>
      <c r="S653" s="2029"/>
      <c r="T653" s="2029"/>
      <c r="U653" s="2029"/>
      <c r="V653" s="2029"/>
      <c r="W653" s="2029"/>
      <c r="X653" s="2029"/>
      <c r="Y653" s="2030"/>
      <c r="Z653" s="2031"/>
      <c r="AA653" s="2032"/>
      <c r="AB653" s="2032"/>
      <c r="AC653" s="2032"/>
      <c r="AD653" s="2025"/>
      <c r="AE653" s="2026"/>
      <c r="AF653" s="2026"/>
      <c r="AG653" s="2026"/>
      <c r="AH653" s="2027"/>
      <c r="AI653" s="2028"/>
      <c r="AJ653" s="2029"/>
      <c r="AK653" s="2029"/>
      <c r="AL653" s="2029"/>
      <c r="AM653" s="2029"/>
      <c r="AN653" s="2029"/>
      <c r="AO653" s="2029"/>
      <c r="AP653" s="2029"/>
      <c r="AQ653" s="2029"/>
      <c r="AR653" s="2029"/>
      <c r="AS653" s="2029"/>
      <c r="AT653" s="2029"/>
      <c r="AU653" s="2030"/>
      <c r="AV653" s="2031"/>
      <c r="AW653" s="2032"/>
      <c r="AX653" s="2032"/>
      <c r="AY653" s="2033"/>
    </row>
    <row r="654" spans="2:51" s="79" customFormat="1" ht="24.75" customHeight="1">
      <c r="B654" s="2097"/>
      <c r="C654" s="2098"/>
      <c r="D654" s="2098"/>
      <c r="E654" s="2098"/>
      <c r="F654" s="2098"/>
      <c r="G654" s="2099"/>
      <c r="H654" s="2025"/>
      <c r="I654" s="2026"/>
      <c r="J654" s="2026"/>
      <c r="K654" s="2026"/>
      <c r="L654" s="2027"/>
      <c r="M654" s="2028"/>
      <c r="N654" s="2029"/>
      <c r="O654" s="2029"/>
      <c r="P654" s="2029"/>
      <c r="Q654" s="2029"/>
      <c r="R654" s="2029"/>
      <c r="S654" s="2029"/>
      <c r="T654" s="2029"/>
      <c r="U654" s="2029"/>
      <c r="V654" s="2029"/>
      <c r="W654" s="2029"/>
      <c r="X654" s="2029"/>
      <c r="Y654" s="2030"/>
      <c r="Z654" s="2031"/>
      <c r="AA654" s="2032"/>
      <c r="AB654" s="2032"/>
      <c r="AC654" s="2032"/>
      <c r="AD654" s="2025"/>
      <c r="AE654" s="2026"/>
      <c r="AF654" s="2026"/>
      <c r="AG654" s="2026"/>
      <c r="AH654" s="2027"/>
      <c r="AI654" s="2028"/>
      <c r="AJ654" s="2029"/>
      <c r="AK654" s="2029"/>
      <c r="AL654" s="2029"/>
      <c r="AM654" s="2029"/>
      <c r="AN654" s="2029"/>
      <c r="AO654" s="2029"/>
      <c r="AP654" s="2029"/>
      <c r="AQ654" s="2029"/>
      <c r="AR654" s="2029"/>
      <c r="AS654" s="2029"/>
      <c r="AT654" s="2029"/>
      <c r="AU654" s="2030"/>
      <c r="AV654" s="2031"/>
      <c r="AW654" s="2032"/>
      <c r="AX654" s="2032"/>
      <c r="AY654" s="2033"/>
    </row>
    <row r="655" spans="2:51" s="79" customFormat="1" ht="24.75" customHeight="1">
      <c r="B655" s="2097"/>
      <c r="C655" s="2098"/>
      <c r="D655" s="2098"/>
      <c r="E655" s="2098"/>
      <c r="F655" s="2098"/>
      <c r="G655" s="2099"/>
      <c r="H655" s="2025"/>
      <c r="I655" s="2026"/>
      <c r="J655" s="2026"/>
      <c r="K655" s="2026"/>
      <c r="L655" s="2027"/>
      <c r="M655" s="2028"/>
      <c r="N655" s="2029"/>
      <c r="O655" s="2029"/>
      <c r="P655" s="2029"/>
      <c r="Q655" s="2029"/>
      <c r="R655" s="2029"/>
      <c r="S655" s="2029"/>
      <c r="T655" s="2029"/>
      <c r="U655" s="2029"/>
      <c r="V655" s="2029"/>
      <c r="W655" s="2029"/>
      <c r="X655" s="2029"/>
      <c r="Y655" s="2030"/>
      <c r="Z655" s="2031"/>
      <c r="AA655" s="2032"/>
      <c r="AB655" s="2032"/>
      <c r="AC655" s="2032"/>
      <c r="AD655" s="2025"/>
      <c r="AE655" s="2026"/>
      <c r="AF655" s="2026"/>
      <c r="AG655" s="2026"/>
      <c r="AH655" s="2027"/>
      <c r="AI655" s="2028"/>
      <c r="AJ655" s="2029"/>
      <c r="AK655" s="2029"/>
      <c r="AL655" s="2029"/>
      <c r="AM655" s="2029"/>
      <c r="AN655" s="2029"/>
      <c r="AO655" s="2029"/>
      <c r="AP655" s="2029"/>
      <c r="AQ655" s="2029"/>
      <c r="AR655" s="2029"/>
      <c r="AS655" s="2029"/>
      <c r="AT655" s="2029"/>
      <c r="AU655" s="2030"/>
      <c r="AV655" s="2031"/>
      <c r="AW655" s="2032"/>
      <c r="AX655" s="2032"/>
      <c r="AY655" s="2033"/>
    </row>
    <row r="656" spans="2:51" s="79" customFormat="1" ht="24.75" customHeight="1">
      <c r="B656" s="2097"/>
      <c r="C656" s="2098"/>
      <c r="D656" s="2098"/>
      <c r="E656" s="2098"/>
      <c r="F656" s="2098"/>
      <c r="G656" s="2099"/>
      <c r="H656" s="2016"/>
      <c r="I656" s="2017"/>
      <c r="J656" s="2017"/>
      <c r="K656" s="2017"/>
      <c r="L656" s="2018"/>
      <c r="M656" s="2019"/>
      <c r="N656" s="2020"/>
      <c r="O656" s="2020"/>
      <c r="P656" s="2020"/>
      <c r="Q656" s="2020"/>
      <c r="R656" s="2020"/>
      <c r="S656" s="2020"/>
      <c r="T656" s="2020"/>
      <c r="U656" s="2020"/>
      <c r="V656" s="2020"/>
      <c r="W656" s="2020"/>
      <c r="X656" s="2020"/>
      <c r="Y656" s="2021"/>
      <c r="Z656" s="2022"/>
      <c r="AA656" s="2023"/>
      <c r="AB656" s="2023"/>
      <c r="AC656" s="2023"/>
      <c r="AD656" s="2016"/>
      <c r="AE656" s="2017"/>
      <c r="AF656" s="2017"/>
      <c r="AG656" s="2017"/>
      <c r="AH656" s="2018"/>
      <c r="AI656" s="2019"/>
      <c r="AJ656" s="2020"/>
      <c r="AK656" s="2020"/>
      <c r="AL656" s="2020"/>
      <c r="AM656" s="2020"/>
      <c r="AN656" s="2020"/>
      <c r="AO656" s="2020"/>
      <c r="AP656" s="2020"/>
      <c r="AQ656" s="2020"/>
      <c r="AR656" s="2020"/>
      <c r="AS656" s="2020"/>
      <c r="AT656" s="2020"/>
      <c r="AU656" s="2021"/>
      <c r="AV656" s="2022"/>
      <c r="AW656" s="2023"/>
      <c r="AX656" s="2023"/>
      <c r="AY656" s="2024"/>
    </row>
    <row r="657" spans="2:51" s="79" customFormat="1" ht="24.75" customHeight="1" thickBot="1">
      <c r="B657" s="2100"/>
      <c r="C657" s="2101"/>
      <c r="D657" s="2101"/>
      <c r="E657" s="2101"/>
      <c r="F657" s="2101"/>
      <c r="G657" s="2102"/>
      <c r="H657" s="2007" t="s">
        <v>26</v>
      </c>
      <c r="I657" s="2008"/>
      <c r="J657" s="2008"/>
      <c r="K657" s="2008"/>
      <c r="L657" s="2008"/>
      <c r="M657" s="2009"/>
      <c r="N657" s="2010"/>
      <c r="O657" s="2010"/>
      <c r="P657" s="2010"/>
      <c r="Q657" s="2010"/>
      <c r="R657" s="2010"/>
      <c r="S657" s="2010"/>
      <c r="T657" s="2010"/>
      <c r="U657" s="2010"/>
      <c r="V657" s="2010"/>
      <c r="W657" s="2010"/>
      <c r="X657" s="2010"/>
      <c r="Y657" s="2011"/>
      <c r="Z657" s="2012">
        <f>SUM(Z649:AC656)</f>
        <v>0</v>
      </c>
      <c r="AA657" s="2013"/>
      <c r="AB657" s="2013"/>
      <c r="AC657" s="2014"/>
      <c r="AD657" s="2007" t="s">
        <v>26</v>
      </c>
      <c r="AE657" s="2008"/>
      <c r="AF657" s="2008"/>
      <c r="AG657" s="2008"/>
      <c r="AH657" s="2008"/>
      <c r="AI657" s="2009"/>
      <c r="AJ657" s="2010"/>
      <c r="AK657" s="2010"/>
      <c r="AL657" s="2010"/>
      <c r="AM657" s="2010"/>
      <c r="AN657" s="2010"/>
      <c r="AO657" s="2010"/>
      <c r="AP657" s="2010"/>
      <c r="AQ657" s="2010"/>
      <c r="AR657" s="2010"/>
      <c r="AS657" s="2010"/>
      <c r="AT657" s="2010"/>
      <c r="AU657" s="2011"/>
      <c r="AV657" s="2012">
        <f>SUM(AV649:AY656)</f>
        <v>0</v>
      </c>
      <c r="AW657" s="2013"/>
      <c r="AX657" s="2013"/>
      <c r="AY657" s="2015"/>
    </row>
    <row r="658" spans="2:51" s="79" customFormat="1"/>
    <row r="659" spans="2:51" s="79" customFormat="1" ht="23.25" customHeight="1">
      <c r="B659" s="92" t="s">
        <v>100</v>
      </c>
      <c r="C659" s="92"/>
      <c r="D659" s="92"/>
      <c r="E659" s="93"/>
      <c r="F659" s="93"/>
      <c r="G659" s="2095" t="s">
        <v>897</v>
      </c>
      <c r="H659" s="2095"/>
      <c r="I659" s="2095"/>
      <c r="J659" s="2095"/>
      <c r="K659" s="2095"/>
      <c r="L659" s="2095"/>
      <c r="M659" s="2095"/>
      <c r="N659" s="2095"/>
      <c r="O659" s="2095"/>
      <c r="P659" s="2095"/>
      <c r="Q659" s="2095"/>
      <c r="R659" s="2095"/>
      <c r="S659" s="2095"/>
      <c r="T659" s="2095"/>
      <c r="U659" s="2095"/>
      <c r="V659" s="2095"/>
      <c r="W659" s="2095"/>
      <c r="X659" s="2095"/>
      <c r="Y659" s="2095"/>
      <c r="Z659" s="2095"/>
      <c r="AA659" s="2095"/>
      <c r="AB659" s="2095"/>
      <c r="AC659" s="2095"/>
      <c r="AD659" s="2095"/>
      <c r="AE659" s="2095"/>
      <c r="AF659" s="2095"/>
      <c r="AG659" s="2095"/>
      <c r="AH659" s="2095"/>
      <c r="AI659" s="2095"/>
      <c r="AJ659" s="2095"/>
      <c r="AK659" s="2095"/>
      <c r="AL659" s="2095"/>
      <c r="AM659" s="2095"/>
      <c r="AN659" s="2095"/>
      <c r="AO659" s="2095"/>
      <c r="AP659" s="2095"/>
      <c r="AQ659" s="2095"/>
      <c r="AR659" s="2095"/>
      <c r="AS659" s="2095"/>
      <c r="AT659" s="2095"/>
      <c r="AU659" s="2095"/>
      <c r="AV659" s="2095"/>
      <c r="AW659" s="2095"/>
      <c r="AX659" s="2095"/>
      <c r="AY659" s="93"/>
    </row>
    <row r="660" spans="2:51" s="79" customFormat="1" ht="14.25">
      <c r="C660" s="94" t="s">
        <v>797</v>
      </c>
    </row>
    <row r="661" spans="2:51" s="79" customFormat="1">
      <c r="C661" s="79" t="s">
        <v>798</v>
      </c>
    </row>
    <row r="662" spans="2:51" s="79" customFormat="1" ht="34.5" customHeight="1">
      <c r="B662" s="2000"/>
      <c r="C662" s="2000"/>
      <c r="D662" s="2004" t="s">
        <v>799</v>
      </c>
      <c r="E662" s="2004"/>
      <c r="F662" s="2004"/>
      <c r="G662" s="2004"/>
      <c r="H662" s="2004"/>
      <c r="I662" s="2004"/>
      <c r="J662" s="2004"/>
      <c r="K662" s="2004"/>
      <c r="L662" s="2004"/>
      <c r="M662" s="2004"/>
      <c r="N662" s="2004" t="s">
        <v>800</v>
      </c>
      <c r="O662" s="2004"/>
      <c r="P662" s="2004"/>
      <c r="Q662" s="2004"/>
      <c r="R662" s="2004"/>
      <c r="S662" s="2004"/>
      <c r="T662" s="2004"/>
      <c r="U662" s="2004"/>
      <c r="V662" s="2004"/>
      <c r="W662" s="2004"/>
      <c r="X662" s="2004"/>
      <c r="Y662" s="2004"/>
      <c r="Z662" s="2004"/>
      <c r="AA662" s="2004"/>
      <c r="AB662" s="2004"/>
      <c r="AC662" s="2004"/>
      <c r="AD662" s="2004"/>
      <c r="AE662" s="2004"/>
      <c r="AF662" s="2004"/>
      <c r="AG662" s="2004"/>
      <c r="AH662" s="2004"/>
      <c r="AI662" s="2004"/>
      <c r="AJ662" s="2004"/>
      <c r="AK662" s="2004"/>
      <c r="AL662" s="2005" t="s">
        <v>801</v>
      </c>
      <c r="AM662" s="2004"/>
      <c r="AN662" s="2004"/>
      <c r="AO662" s="2004"/>
      <c r="AP662" s="2004"/>
      <c r="AQ662" s="2004"/>
      <c r="AR662" s="2004" t="s">
        <v>27</v>
      </c>
      <c r="AS662" s="2004"/>
      <c r="AT662" s="2004"/>
      <c r="AU662" s="2004"/>
      <c r="AV662" s="2004" t="s">
        <v>28</v>
      </c>
      <c r="AW662" s="2004"/>
      <c r="AX662" s="2004"/>
    </row>
    <row r="663" spans="2:51" s="79" customFormat="1" ht="24" customHeight="1">
      <c r="B663" s="2000">
        <v>1</v>
      </c>
      <c r="C663" s="2000">
        <v>1</v>
      </c>
      <c r="D663" s="2001" t="s">
        <v>905</v>
      </c>
      <c r="E663" s="2001"/>
      <c r="F663" s="2001"/>
      <c r="G663" s="2001"/>
      <c r="H663" s="2001"/>
      <c r="I663" s="2001"/>
      <c r="J663" s="2001"/>
      <c r="K663" s="2001"/>
      <c r="L663" s="2001"/>
      <c r="M663" s="2001"/>
      <c r="N663" s="2716" t="s">
        <v>906</v>
      </c>
      <c r="O663" s="2716"/>
      <c r="P663" s="2716"/>
      <c r="Q663" s="2716"/>
      <c r="R663" s="2716"/>
      <c r="S663" s="2716"/>
      <c r="T663" s="2716"/>
      <c r="U663" s="2716"/>
      <c r="V663" s="2716"/>
      <c r="W663" s="2716"/>
      <c r="X663" s="2716"/>
      <c r="Y663" s="2716"/>
      <c r="Z663" s="2716"/>
      <c r="AA663" s="2716"/>
      <c r="AB663" s="2716"/>
      <c r="AC663" s="2716"/>
      <c r="AD663" s="2716"/>
      <c r="AE663" s="2716"/>
      <c r="AF663" s="2716"/>
      <c r="AG663" s="2716"/>
      <c r="AH663" s="2716"/>
      <c r="AI663" s="2716"/>
      <c r="AJ663" s="2716"/>
      <c r="AK663" s="2716"/>
      <c r="AL663" s="2002">
        <v>1</v>
      </c>
      <c r="AM663" s="2001"/>
      <c r="AN663" s="2001"/>
      <c r="AO663" s="2001"/>
      <c r="AP663" s="2001"/>
      <c r="AQ663" s="2001"/>
      <c r="AR663" s="2001"/>
      <c r="AS663" s="2001"/>
      <c r="AT663" s="2001"/>
      <c r="AU663" s="2001"/>
      <c r="AV663" s="2001"/>
      <c r="AW663" s="2001"/>
      <c r="AX663" s="2001"/>
    </row>
    <row r="664" spans="2:51" s="79" customFormat="1" ht="24" customHeight="1">
      <c r="B664" s="2000">
        <v>2</v>
      </c>
      <c r="C664" s="2000">
        <v>1</v>
      </c>
      <c r="D664" s="2001" t="s">
        <v>907</v>
      </c>
      <c r="E664" s="2001"/>
      <c r="F664" s="2001"/>
      <c r="G664" s="2001"/>
      <c r="H664" s="2001"/>
      <c r="I664" s="2001"/>
      <c r="J664" s="2001"/>
      <c r="K664" s="2001"/>
      <c r="L664" s="2001"/>
      <c r="M664" s="2001"/>
      <c r="N664" s="2001" t="s">
        <v>188</v>
      </c>
      <c r="O664" s="2001"/>
      <c r="P664" s="2001"/>
      <c r="Q664" s="2001"/>
      <c r="R664" s="2001"/>
      <c r="S664" s="2001"/>
      <c r="T664" s="2001"/>
      <c r="U664" s="2001"/>
      <c r="V664" s="2001"/>
      <c r="W664" s="2001"/>
      <c r="X664" s="2001"/>
      <c r="Y664" s="2001"/>
      <c r="Z664" s="2001"/>
      <c r="AA664" s="2001"/>
      <c r="AB664" s="2001"/>
      <c r="AC664" s="2001"/>
      <c r="AD664" s="2001"/>
      <c r="AE664" s="2001"/>
      <c r="AF664" s="2001"/>
      <c r="AG664" s="2001"/>
      <c r="AH664" s="2001"/>
      <c r="AI664" s="2001"/>
      <c r="AJ664" s="2001"/>
      <c r="AK664" s="2001"/>
      <c r="AL664" s="2002">
        <v>1</v>
      </c>
      <c r="AM664" s="2001"/>
      <c r="AN664" s="2001"/>
      <c r="AO664" s="2001"/>
      <c r="AP664" s="2001"/>
      <c r="AQ664" s="2001"/>
      <c r="AR664" s="2001"/>
      <c r="AS664" s="2001"/>
      <c r="AT664" s="2001"/>
      <c r="AU664" s="2001"/>
      <c r="AV664" s="2001"/>
      <c r="AW664" s="2001"/>
      <c r="AX664" s="2001"/>
    </row>
    <row r="665" spans="2:51" s="79" customFormat="1" ht="24" customHeight="1">
      <c r="B665" s="2000">
        <v>3</v>
      </c>
      <c r="C665" s="2000">
        <v>1</v>
      </c>
      <c r="D665" s="2001" t="s">
        <v>908</v>
      </c>
      <c r="E665" s="2001"/>
      <c r="F665" s="2001"/>
      <c r="G665" s="2001"/>
      <c r="H665" s="2001"/>
      <c r="I665" s="2001"/>
      <c r="J665" s="2001"/>
      <c r="K665" s="2001"/>
      <c r="L665" s="2001"/>
      <c r="M665" s="2001"/>
      <c r="N665" s="2001" t="s">
        <v>188</v>
      </c>
      <c r="O665" s="2001"/>
      <c r="P665" s="2001"/>
      <c r="Q665" s="2001"/>
      <c r="R665" s="2001"/>
      <c r="S665" s="2001"/>
      <c r="T665" s="2001"/>
      <c r="U665" s="2001"/>
      <c r="V665" s="2001"/>
      <c r="W665" s="2001"/>
      <c r="X665" s="2001"/>
      <c r="Y665" s="2001"/>
      <c r="Z665" s="2001"/>
      <c r="AA665" s="2001"/>
      <c r="AB665" s="2001"/>
      <c r="AC665" s="2001"/>
      <c r="AD665" s="2001"/>
      <c r="AE665" s="2001"/>
      <c r="AF665" s="2001"/>
      <c r="AG665" s="2001"/>
      <c r="AH665" s="2001"/>
      <c r="AI665" s="2001"/>
      <c r="AJ665" s="2001"/>
      <c r="AK665" s="2001"/>
      <c r="AL665" s="2002">
        <v>1</v>
      </c>
      <c r="AM665" s="2001"/>
      <c r="AN665" s="2001"/>
      <c r="AO665" s="2001"/>
      <c r="AP665" s="2001"/>
      <c r="AQ665" s="2001"/>
      <c r="AR665" s="2001"/>
      <c r="AS665" s="2001"/>
      <c r="AT665" s="2001"/>
      <c r="AU665" s="2001"/>
      <c r="AV665" s="2001"/>
      <c r="AW665" s="2001"/>
      <c r="AX665" s="2001"/>
    </row>
    <row r="666" spans="2:51" s="79" customFormat="1" ht="24" customHeight="1">
      <c r="B666" s="2000">
        <v>4</v>
      </c>
      <c r="C666" s="2000">
        <v>1</v>
      </c>
      <c r="D666" s="2001" t="s">
        <v>909</v>
      </c>
      <c r="E666" s="2001"/>
      <c r="F666" s="2001"/>
      <c r="G666" s="2001"/>
      <c r="H666" s="2001"/>
      <c r="I666" s="2001"/>
      <c r="J666" s="2001"/>
      <c r="K666" s="2001"/>
      <c r="L666" s="2001"/>
      <c r="M666" s="2001"/>
      <c r="N666" s="2001" t="s">
        <v>188</v>
      </c>
      <c r="O666" s="2001"/>
      <c r="P666" s="2001"/>
      <c r="Q666" s="2001"/>
      <c r="R666" s="2001"/>
      <c r="S666" s="2001"/>
      <c r="T666" s="2001"/>
      <c r="U666" s="2001"/>
      <c r="V666" s="2001"/>
      <c r="W666" s="2001"/>
      <c r="X666" s="2001"/>
      <c r="Y666" s="2001"/>
      <c r="Z666" s="2001"/>
      <c r="AA666" s="2001"/>
      <c r="AB666" s="2001"/>
      <c r="AC666" s="2001"/>
      <c r="AD666" s="2001"/>
      <c r="AE666" s="2001"/>
      <c r="AF666" s="2001"/>
      <c r="AG666" s="2001"/>
      <c r="AH666" s="2001"/>
      <c r="AI666" s="2001"/>
      <c r="AJ666" s="2001"/>
      <c r="AK666" s="2001"/>
      <c r="AL666" s="2002">
        <v>1</v>
      </c>
      <c r="AM666" s="2001"/>
      <c r="AN666" s="2001"/>
      <c r="AO666" s="2001"/>
      <c r="AP666" s="2001"/>
      <c r="AQ666" s="2001"/>
      <c r="AR666" s="2001"/>
      <c r="AS666" s="2001"/>
      <c r="AT666" s="2001"/>
      <c r="AU666" s="2001"/>
      <c r="AV666" s="2001"/>
      <c r="AW666" s="2001"/>
      <c r="AX666" s="2001"/>
    </row>
    <row r="667" spans="2:51" s="79" customFormat="1" ht="24" customHeight="1">
      <c r="B667" s="2000">
        <v>5</v>
      </c>
      <c r="C667" s="2000">
        <v>1</v>
      </c>
      <c r="D667" s="2001" t="s">
        <v>910</v>
      </c>
      <c r="E667" s="2001"/>
      <c r="F667" s="2001"/>
      <c r="G667" s="2001"/>
      <c r="H667" s="2001"/>
      <c r="I667" s="2001"/>
      <c r="J667" s="2001"/>
      <c r="K667" s="2001"/>
      <c r="L667" s="2001"/>
      <c r="M667" s="2001"/>
      <c r="N667" s="2001" t="s">
        <v>188</v>
      </c>
      <c r="O667" s="2001"/>
      <c r="P667" s="2001"/>
      <c r="Q667" s="2001"/>
      <c r="R667" s="2001"/>
      <c r="S667" s="2001"/>
      <c r="T667" s="2001"/>
      <c r="U667" s="2001"/>
      <c r="V667" s="2001"/>
      <c r="W667" s="2001"/>
      <c r="X667" s="2001"/>
      <c r="Y667" s="2001"/>
      <c r="Z667" s="2001"/>
      <c r="AA667" s="2001"/>
      <c r="AB667" s="2001"/>
      <c r="AC667" s="2001"/>
      <c r="AD667" s="2001"/>
      <c r="AE667" s="2001"/>
      <c r="AF667" s="2001"/>
      <c r="AG667" s="2001"/>
      <c r="AH667" s="2001"/>
      <c r="AI667" s="2001"/>
      <c r="AJ667" s="2001"/>
      <c r="AK667" s="2001"/>
      <c r="AL667" s="2002">
        <v>1</v>
      </c>
      <c r="AM667" s="2001"/>
      <c r="AN667" s="2001"/>
      <c r="AO667" s="2001"/>
      <c r="AP667" s="2001"/>
      <c r="AQ667" s="2001"/>
      <c r="AR667" s="2001"/>
      <c r="AS667" s="2001"/>
      <c r="AT667" s="2001"/>
      <c r="AU667" s="2001"/>
      <c r="AV667" s="2001"/>
      <c r="AW667" s="2001"/>
      <c r="AX667" s="2001"/>
    </row>
    <row r="668" spans="2:51" s="79" customFormat="1" ht="24" customHeight="1">
      <c r="B668" s="2000">
        <v>6</v>
      </c>
      <c r="C668" s="2000">
        <v>1</v>
      </c>
      <c r="D668" s="2001" t="s">
        <v>911</v>
      </c>
      <c r="E668" s="2001"/>
      <c r="F668" s="2001"/>
      <c r="G668" s="2001"/>
      <c r="H668" s="2001"/>
      <c r="I668" s="2001"/>
      <c r="J668" s="2001"/>
      <c r="K668" s="2001"/>
      <c r="L668" s="2001"/>
      <c r="M668" s="2001"/>
      <c r="N668" s="2001" t="s">
        <v>188</v>
      </c>
      <c r="O668" s="2001"/>
      <c r="P668" s="2001"/>
      <c r="Q668" s="2001"/>
      <c r="R668" s="2001"/>
      <c r="S668" s="2001"/>
      <c r="T668" s="2001"/>
      <c r="U668" s="2001"/>
      <c r="V668" s="2001"/>
      <c r="W668" s="2001"/>
      <c r="X668" s="2001"/>
      <c r="Y668" s="2001"/>
      <c r="Z668" s="2001"/>
      <c r="AA668" s="2001"/>
      <c r="AB668" s="2001"/>
      <c r="AC668" s="2001"/>
      <c r="AD668" s="2001"/>
      <c r="AE668" s="2001"/>
      <c r="AF668" s="2001"/>
      <c r="AG668" s="2001"/>
      <c r="AH668" s="2001"/>
      <c r="AI668" s="2001"/>
      <c r="AJ668" s="2001"/>
      <c r="AK668" s="2001"/>
      <c r="AL668" s="2002">
        <v>1</v>
      </c>
      <c r="AM668" s="2001"/>
      <c r="AN668" s="2001"/>
      <c r="AO668" s="2001"/>
      <c r="AP668" s="2001"/>
      <c r="AQ668" s="2001"/>
      <c r="AR668" s="2001"/>
      <c r="AS668" s="2001"/>
      <c r="AT668" s="2001"/>
      <c r="AU668" s="2001"/>
      <c r="AV668" s="2001"/>
      <c r="AW668" s="2001"/>
      <c r="AX668" s="2001"/>
    </row>
    <row r="669" spans="2:51" s="79" customFormat="1" ht="24" customHeight="1">
      <c r="B669" s="2000">
        <v>7</v>
      </c>
      <c r="C669" s="2000">
        <v>1</v>
      </c>
      <c r="D669" s="2001" t="s">
        <v>912</v>
      </c>
      <c r="E669" s="2001"/>
      <c r="F669" s="2001"/>
      <c r="G669" s="2001"/>
      <c r="H669" s="2001"/>
      <c r="I669" s="2001"/>
      <c r="J669" s="2001"/>
      <c r="K669" s="2001"/>
      <c r="L669" s="2001"/>
      <c r="M669" s="2001"/>
      <c r="N669" s="2001" t="s">
        <v>188</v>
      </c>
      <c r="O669" s="2001"/>
      <c r="P669" s="2001"/>
      <c r="Q669" s="2001"/>
      <c r="R669" s="2001"/>
      <c r="S669" s="2001"/>
      <c r="T669" s="2001"/>
      <c r="U669" s="2001"/>
      <c r="V669" s="2001"/>
      <c r="W669" s="2001"/>
      <c r="X669" s="2001"/>
      <c r="Y669" s="2001"/>
      <c r="Z669" s="2001"/>
      <c r="AA669" s="2001"/>
      <c r="AB669" s="2001"/>
      <c r="AC669" s="2001"/>
      <c r="AD669" s="2001"/>
      <c r="AE669" s="2001"/>
      <c r="AF669" s="2001"/>
      <c r="AG669" s="2001"/>
      <c r="AH669" s="2001"/>
      <c r="AI669" s="2001"/>
      <c r="AJ669" s="2001"/>
      <c r="AK669" s="2001"/>
      <c r="AL669" s="2002">
        <v>1</v>
      </c>
      <c r="AM669" s="2001"/>
      <c r="AN669" s="2001"/>
      <c r="AO669" s="2001"/>
      <c r="AP669" s="2001"/>
      <c r="AQ669" s="2001"/>
      <c r="AR669" s="2001"/>
      <c r="AS669" s="2001"/>
      <c r="AT669" s="2001"/>
      <c r="AU669" s="2001"/>
      <c r="AV669" s="2001"/>
      <c r="AW669" s="2001"/>
      <c r="AX669" s="2001"/>
    </row>
    <row r="670" spans="2:51" s="79" customFormat="1" ht="24" customHeight="1">
      <c r="B670" s="2000">
        <v>8</v>
      </c>
      <c r="C670" s="2000">
        <v>1</v>
      </c>
      <c r="D670" s="2001" t="s">
        <v>913</v>
      </c>
      <c r="E670" s="2001"/>
      <c r="F670" s="2001"/>
      <c r="G670" s="2001"/>
      <c r="H670" s="2001"/>
      <c r="I670" s="2001"/>
      <c r="J670" s="2001"/>
      <c r="K670" s="2001"/>
      <c r="L670" s="2001"/>
      <c r="M670" s="2001"/>
      <c r="N670" s="2001" t="s">
        <v>188</v>
      </c>
      <c r="O670" s="2001"/>
      <c r="P670" s="2001"/>
      <c r="Q670" s="2001"/>
      <c r="R670" s="2001"/>
      <c r="S670" s="2001"/>
      <c r="T670" s="2001"/>
      <c r="U670" s="2001"/>
      <c r="V670" s="2001"/>
      <c r="W670" s="2001"/>
      <c r="X670" s="2001"/>
      <c r="Y670" s="2001"/>
      <c r="Z670" s="2001"/>
      <c r="AA670" s="2001"/>
      <c r="AB670" s="2001"/>
      <c r="AC670" s="2001"/>
      <c r="AD670" s="2001"/>
      <c r="AE670" s="2001"/>
      <c r="AF670" s="2001"/>
      <c r="AG670" s="2001"/>
      <c r="AH670" s="2001"/>
      <c r="AI670" s="2001"/>
      <c r="AJ670" s="2001"/>
      <c r="AK670" s="2001"/>
      <c r="AL670" s="2002">
        <v>0.9</v>
      </c>
      <c r="AM670" s="2001"/>
      <c r="AN670" s="2001"/>
      <c r="AO670" s="2001"/>
      <c r="AP670" s="2001"/>
      <c r="AQ670" s="2001"/>
      <c r="AR670" s="2001"/>
      <c r="AS670" s="2001"/>
      <c r="AT670" s="2001"/>
      <c r="AU670" s="2001"/>
      <c r="AV670" s="2001"/>
      <c r="AW670" s="2001"/>
      <c r="AX670" s="2001"/>
    </row>
    <row r="671" spans="2:51" s="79" customFormat="1" ht="24" customHeight="1">
      <c r="B671" s="2000">
        <v>9</v>
      </c>
      <c r="C671" s="2000">
        <v>1</v>
      </c>
      <c r="D671" s="2001" t="s">
        <v>914</v>
      </c>
      <c r="E671" s="2001"/>
      <c r="F671" s="2001"/>
      <c r="G671" s="2001"/>
      <c r="H671" s="2001"/>
      <c r="I671" s="2001"/>
      <c r="J671" s="2001"/>
      <c r="K671" s="2001"/>
      <c r="L671" s="2001"/>
      <c r="M671" s="2001"/>
      <c r="N671" s="2001" t="s">
        <v>188</v>
      </c>
      <c r="O671" s="2001"/>
      <c r="P671" s="2001"/>
      <c r="Q671" s="2001"/>
      <c r="R671" s="2001"/>
      <c r="S671" s="2001"/>
      <c r="T671" s="2001"/>
      <c r="U671" s="2001"/>
      <c r="V671" s="2001"/>
      <c r="W671" s="2001"/>
      <c r="X671" s="2001"/>
      <c r="Y671" s="2001"/>
      <c r="Z671" s="2001"/>
      <c r="AA671" s="2001"/>
      <c r="AB671" s="2001"/>
      <c r="AC671" s="2001"/>
      <c r="AD671" s="2001"/>
      <c r="AE671" s="2001"/>
      <c r="AF671" s="2001"/>
      <c r="AG671" s="2001"/>
      <c r="AH671" s="2001"/>
      <c r="AI671" s="2001"/>
      <c r="AJ671" s="2001"/>
      <c r="AK671" s="2001"/>
      <c r="AL671" s="2002">
        <v>0.8</v>
      </c>
      <c r="AM671" s="2001"/>
      <c r="AN671" s="2001"/>
      <c r="AO671" s="2001"/>
      <c r="AP671" s="2001"/>
      <c r="AQ671" s="2001"/>
      <c r="AR671" s="2001"/>
      <c r="AS671" s="2001"/>
      <c r="AT671" s="2001"/>
      <c r="AU671" s="2001"/>
      <c r="AV671" s="2001"/>
      <c r="AW671" s="2001"/>
      <c r="AX671" s="2001"/>
    </row>
    <row r="672" spans="2:51" s="79" customFormat="1" ht="24" customHeight="1">
      <c r="B672" s="2000">
        <v>10</v>
      </c>
      <c r="C672" s="2000">
        <v>1</v>
      </c>
      <c r="D672" s="2001" t="s">
        <v>915</v>
      </c>
      <c r="E672" s="2001"/>
      <c r="F672" s="2001"/>
      <c r="G672" s="2001"/>
      <c r="H672" s="2001"/>
      <c r="I672" s="2001"/>
      <c r="J672" s="2001"/>
      <c r="K672" s="2001"/>
      <c r="L672" s="2001"/>
      <c r="M672" s="2001"/>
      <c r="N672" s="2001" t="s">
        <v>188</v>
      </c>
      <c r="O672" s="2001"/>
      <c r="P672" s="2001"/>
      <c r="Q672" s="2001"/>
      <c r="R672" s="2001"/>
      <c r="S672" s="2001"/>
      <c r="T672" s="2001"/>
      <c r="U672" s="2001"/>
      <c r="V672" s="2001"/>
      <c r="W672" s="2001"/>
      <c r="X672" s="2001"/>
      <c r="Y672" s="2001"/>
      <c r="Z672" s="2001"/>
      <c r="AA672" s="2001"/>
      <c r="AB672" s="2001"/>
      <c r="AC672" s="2001"/>
      <c r="AD672" s="2001"/>
      <c r="AE672" s="2001"/>
      <c r="AF672" s="2001"/>
      <c r="AG672" s="2001"/>
      <c r="AH672" s="2001"/>
      <c r="AI672" s="2001"/>
      <c r="AJ672" s="2001"/>
      <c r="AK672" s="2001"/>
      <c r="AL672" s="2002">
        <v>0.8</v>
      </c>
      <c r="AM672" s="2001"/>
      <c r="AN672" s="2001"/>
      <c r="AO672" s="2001"/>
      <c r="AP672" s="2001"/>
      <c r="AQ672" s="2001"/>
      <c r="AR672" s="2001"/>
      <c r="AS672" s="2001"/>
      <c r="AT672" s="2001"/>
      <c r="AU672" s="2001"/>
      <c r="AV672" s="2001"/>
      <c r="AW672" s="2001"/>
      <c r="AX672" s="2001"/>
    </row>
    <row r="673" spans="2:51" s="79" customFormat="1"/>
    <row r="674" spans="2:51" s="79" customFormat="1">
      <c r="C674" s="79" t="s">
        <v>810</v>
      </c>
    </row>
    <row r="675" spans="2:51" s="79" customFormat="1" ht="34.5" customHeight="1">
      <c r="B675" s="2000"/>
      <c r="C675" s="2000"/>
      <c r="D675" s="2004" t="s">
        <v>799</v>
      </c>
      <c r="E675" s="2004"/>
      <c r="F675" s="2004"/>
      <c r="G675" s="2004"/>
      <c r="H675" s="2004"/>
      <c r="I675" s="2004"/>
      <c r="J675" s="2004"/>
      <c r="K675" s="2004"/>
      <c r="L675" s="2004"/>
      <c r="M675" s="2004"/>
      <c r="N675" s="2004" t="s">
        <v>800</v>
      </c>
      <c r="O675" s="2004"/>
      <c r="P675" s="2004"/>
      <c r="Q675" s="2004"/>
      <c r="R675" s="2004"/>
      <c r="S675" s="2004"/>
      <c r="T675" s="2004"/>
      <c r="U675" s="2004"/>
      <c r="V675" s="2004"/>
      <c r="W675" s="2004"/>
      <c r="X675" s="2004"/>
      <c r="Y675" s="2004"/>
      <c r="Z675" s="2004"/>
      <c r="AA675" s="2004"/>
      <c r="AB675" s="2004"/>
      <c r="AC675" s="2004"/>
      <c r="AD675" s="2004"/>
      <c r="AE675" s="2004"/>
      <c r="AF675" s="2004"/>
      <c r="AG675" s="2004"/>
      <c r="AH675" s="2004"/>
      <c r="AI675" s="2004"/>
      <c r="AJ675" s="2004"/>
      <c r="AK675" s="2004"/>
      <c r="AL675" s="2005" t="s">
        <v>801</v>
      </c>
      <c r="AM675" s="2004"/>
      <c r="AN675" s="2004"/>
      <c r="AO675" s="2004"/>
      <c r="AP675" s="2004"/>
      <c r="AQ675" s="2004"/>
      <c r="AR675" s="2004" t="s">
        <v>27</v>
      </c>
      <c r="AS675" s="2004"/>
      <c r="AT675" s="2004"/>
      <c r="AU675" s="2004"/>
      <c r="AV675" s="2004" t="s">
        <v>28</v>
      </c>
      <c r="AW675" s="2004"/>
      <c r="AX675" s="2004"/>
    </row>
    <row r="676" spans="2:51" s="79" customFormat="1" ht="24" customHeight="1">
      <c r="B676" s="2000">
        <v>1</v>
      </c>
      <c r="C676" s="2000">
        <v>1</v>
      </c>
      <c r="D676" s="2001"/>
      <c r="E676" s="2001"/>
      <c r="F676" s="2001"/>
      <c r="G676" s="2001"/>
      <c r="H676" s="2001"/>
      <c r="I676" s="2001"/>
      <c r="J676" s="2001"/>
      <c r="K676" s="2001"/>
      <c r="L676" s="2001"/>
      <c r="M676" s="2001"/>
      <c r="N676" s="2001"/>
      <c r="O676" s="2001"/>
      <c r="P676" s="2001"/>
      <c r="Q676" s="2001"/>
      <c r="R676" s="2001"/>
      <c r="S676" s="2001"/>
      <c r="T676" s="2001"/>
      <c r="U676" s="2001"/>
      <c r="V676" s="2001"/>
      <c r="W676" s="2001"/>
      <c r="X676" s="2001"/>
      <c r="Y676" s="2001"/>
      <c r="Z676" s="2001"/>
      <c r="AA676" s="2001"/>
      <c r="AB676" s="2001"/>
      <c r="AC676" s="2001"/>
      <c r="AD676" s="2001"/>
      <c r="AE676" s="2001"/>
      <c r="AF676" s="2001"/>
      <c r="AG676" s="2001"/>
      <c r="AH676" s="2001"/>
      <c r="AI676" s="2001"/>
      <c r="AJ676" s="2001"/>
      <c r="AK676" s="2001"/>
      <c r="AL676" s="2002"/>
      <c r="AM676" s="2001"/>
      <c r="AN676" s="2001"/>
      <c r="AO676" s="2001"/>
      <c r="AP676" s="2001"/>
      <c r="AQ676" s="2001"/>
      <c r="AR676" s="2001"/>
      <c r="AS676" s="2001"/>
      <c r="AT676" s="2001"/>
      <c r="AU676" s="2001"/>
      <c r="AV676" s="2001"/>
      <c r="AW676" s="2001"/>
      <c r="AX676" s="2001"/>
    </row>
    <row r="677" spans="2:51" s="79" customFormat="1" ht="24" customHeight="1">
      <c r="B677" s="2000">
        <v>2</v>
      </c>
      <c r="C677" s="2000">
        <v>1</v>
      </c>
      <c r="D677" s="2001"/>
      <c r="E677" s="2001"/>
      <c r="F677" s="2001"/>
      <c r="G677" s="2001"/>
      <c r="H677" s="2001"/>
      <c r="I677" s="2001"/>
      <c r="J677" s="2001"/>
      <c r="K677" s="2001"/>
      <c r="L677" s="2001"/>
      <c r="M677" s="2001"/>
      <c r="N677" s="2001"/>
      <c r="O677" s="2001"/>
      <c r="P677" s="2001"/>
      <c r="Q677" s="2001"/>
      <c r="R677" s="2001"/>
      <c r="S677" s="2001"/>
      <c r="T677" s="2001"/>
      <c r="U677" s="2001"/>
      <c r="V677" s="2001"/>
      <c r="W677" s="2001"/>
      <c r="X677" s="2001"/>
      <c r="Y677" s="2001"/>
      <c r="Z677" s="2001"/>
      <c r="AA677" s="2001"/>
      <c r="AB677" s="2001"/>
      <c r="AC677" s="2001"/>
      <c r="AD677" s="2001"/>
      <c r="AE677" s="2001"/>
      <c r="AF677" s="2001"/>
      <c r="AG677" s="2001"/>
      <c r="AH677" s="2001"/>
      <c r="AI677" s="2001"/>
      <c r="AJ677" s="2001"/>
      <c r="AK677" s="2001"/>
      <c r="AL677" s="2002"/>
      <c r="AM677" s="2001"/>
      <c r="AN677" s="2001"/>
      <c r="AO677" s="2001"/>
      <c r="AP677" s="2001"/>
      <c r="AQ677" s="2001"/>
      <c r="AR677" s="2001"/>
      <c r="AS677" s="2001"/>
      <c r="AT677" s="2001"/>
      <c r="AU677" s="2001"/>
      <c r="AV677" s="2001"/>
      <c r="AW677" s="2001"/>
      <c r="AX677" s="2001"/>
    </row>
    <row r="678" spans="2:51" s="79" customFormat="1" ht="24" customHeight="1">
      <c r="B678" s="2000">
        <v>3</v>
      </c>
      <c r="C678" s="2000">
        <v>1</v>
      </c>
      <c r="D678" s="2001"/>
      <c r="E678" s="2001"/>
      <c r="F678" s="2001"/>
      <c r="G678" s="2001"/>
      <c r="H678" s="2001"/>
      <c r="I678" s="2001"/>
      <c r="J678" s="2001"/>
      <c r="K678" s="2001"/>
      <c r="L678" s="2001"/>
      <c r="M678" s="2001"/>
      <c r="N678" s="2001"/>
      <c r="O678" s="2001"/>
      <c r="P678" s="2001"/>
      <c r="Q678" s="2001"/>
      <c r="R678" s="2001"/>
      <c r="S678" s="2001"/>
      <c r="T678" s="2001"/>
      <c r="U678" s="2001"/>
      <c r="V678" s="2001"/>
      <c r="W678" s="2001"/>
      <c r="X678" s="2001"/>
      <c r="Y678" s="2001"/>
      <c r="Z678" s="2001"/>
      <c r="AA678" s="2001"/>
      <c r="AB678" s="2001"/>
      <c r="AC678" s="2001"/>
      <c r="AD678" s="2001"/>
      <c r="AE678" s="2001"/>
      <c r="AF678" s="2001"/>
      <c r="AG678" s="2001"/>
      <c r="AH678" s="2001"/>
      <c r="AI678" s="2001"/>
      <c r="AJ678" s="2001"/>
      <c r="AK678" s="2001"/>
      <c r="AL678" s="2002"/>
      <c r="AM678" s="2001"/>
      <c r="AN678" s="2001"/>
      <c r="AO678" s="2001"/>
      <c r="AP678" s="2001"/>
      <c r="AQ678" s="2001"/>
      <c r="AR678" s="2001"/>
      <c r="AS678" s="2001"/>
      <c r="AT678" s="2001"/>
      <c r="AU678" s="2001"/>
      <c r="AV678" s="2001"/>
      <c r="AW678" s="2001"/>
      <c r="AX678" s="2001"/>
    </row>
    <row r="679" spans="2:51" s="79" customFormat="1" ht="24" customHeight="1">
      <c r="B679" s="2000">
        <v>4</v>
      </c>
      <c r="C679" s="2000">
        <v>1</v>
      </c>
      <c r="D679" s="2001"/>
      <c r="E679" s="2001"/>
      <c r="F679" s="2001"/>
      <c r="G679" s="2001"/>
      <c r="H679" s="2001"/>
      <c r="I679" s="2001"/>
      <c r="J679" s="2001"/>
      <c r="K679" s="2001"/>
      <c r="L679" s="2001"/>
      <c r="M679" s="2001"/>
      <c r="N679" s="2001"/>
      <c r="O679" s="2001"/>
      <c r="P679" s="2001"/>
      <c r="Q679" s="2001"/>
      <c r="R679" s="2001"/>
      <c r="S679" s="2001"/>
      <c r="T679" s="2001"/>
      <c r="U679" s="2001"/>
      <c r="V679" s="2001"/>
      <c r="W679" s="2001"/>
      <c r="X679" s="2001"/>
      <c r="Y679" s="2001"/>
      <c r="Z679" s="2001"/>
      <c r="AA679" s="2001"/>
      <c r="AB679" s="2001"/>
      <c r="AC679" s="2001"/>
      <c r="AD679" s="2001"/>
      <c r="AE679" s="2001"/>
      <c r="AF679" s="2001"/>
      <c r="AG679" s="2001"/>
      <c r="AH679" s="2001"/>
      <c r="AI679" s="2001"/>
      <c r="AJ679" s="2001"/>
      <c r="AK679" s="2001"/>
      <c r="AL679" s="2002"/>
      <c r="AM679" s="2001"/>
      <c r="AN679" s="2001"/>
      <c r="AO679" s="2001"/>
      <c r="AP679" s="2001"/>
      <c r="AQ679" s="2001"/>
      <c r="AR679" s="2001"/>
      <c r="AS679" s="2001"/>
      <c r="AT679" s="2001"/>
      <c r="AU679" s="2001"/>
      <c r="AV679" s="2001"/>
      <c r="AW679" s="2001"/>
      <c r="AX679" s="2001"/>
    </row>
    <row r="680" spans="2:51" s="79" customFormat="1" ht="24" customHeight="1">
      <c r="B680" s="2000">
        <v>5</v>
      </c>
      <c r="C680" s="2000">
        <v>1</v>
      </c>
      <c r="D680" s="2001"/>
      <c r="E680" s="2001"/>
      <c r="F680" s="2001"/>
      <c r="G680" s="2001"/>
      <c r="H680" s="2001"/>
      <c r="I680" s="2001"/>
      <c r="J680" s="2001"/>
      <c r="K680" s="2001"/>
      <c r="L680" s="2001"/>
      <c r="M680" s="2001"/>
      <c r="N680" s="2001"/>
      <c r="O680" s="2001"/>
      <c r="P680" s="2001"/>
      <c r="Q680" s="2001"/>
      <c r="R680" s="2001"/>
      <c r="S680" s="2001"/>
      <c r="T680" s="2001"/>
      <c r="U680" s="2001"/>
      <c r="V680" s="2001"/>
      <c r="W680" s="2001"/>
      <c r="X680" s="2001"/>
      <c r="Y680" s="2001"/>
      <c r="Z680" s="2001"/>
      <c r="AA680" s="2001"/>
      <c r="AB680" s="2001"/>
      <c r="AC680" s="2001"/>
      <c r="AD680" s="2001"/>
      <c r="AE680" s="2001"/>
      <c r="AF680" s="2001"/>
      <c r="AG680" s="2001"/>
      <c r="AH680" s="2001"/>
      <c r="AI680" s="2001"/>
      <c r="AJ680" s="2001"/>
      <c r="AK680" s="2001"/>
      <c r="AL680" s="2002"/>
      <c r="AM680" s="2001"/>
      <c r="AN680" s="2001"/>
      <c r="AO680" s="2001"/>
      <c r="AP680" s="2001"/>
      <c r="AQ680" s="2001"/>
      <c r="AR680" s="2001"/>
      <c r="AS680" s="2001"/>
      <c r="AT680" s="2001"/>
      <c r="AU680" s="2001"/>
      <c r="AV680" s="2001"/>
      <c r="AW680" s="2001"/>
      <c r="AX680" s="2001"/>
    </row>
    <row r="681" spans="2:51" s="79" customFormat="1" ht="24" customHeight="1">
      <c r="B681" s="2000">
        <v>6</v>
      </c>
      <c r="C681" s="2000">
        <v>1</v>
      </c>
      <c r="D681" s="2001"/>
      <c r="E681" s="2001"/>
      <c r="F681" s="2001"/>
      <c r="G681" s="2001"/>
      <c r="H681" s="2001"/>
      <c r="I681" s="2001"/>
      <c r="J681" s="2001"/>
      <c r="K681" s="2001"/>
      <c r="L681" s="2001"/>
      <c r="M681" s="2001"/>
      <c r="N681" s="2001"/>
      <c r="O681" s="2001"/>
      <c r="P681" s="2001"/>
      <c r="Q681" s="2001"/>
      <c r="R681" s="2001"/>
      <c r="S681" s="2001"/>
      <c r="T681" s="2001"/>
      <c r="U681" s="2001"/>
      <c r="V681" s="2001"/>
      <c r="W681" s="2001"/>
      <c r="X681" s="2001"/>
      <c r="Y681" s="2001"/>
      <c r="Z681" s="2001"/>
      <c r="AA681" s="2001"/>
      <c r="AB681" s="2001"/>
      <c r="AC681" s="2001"/>
      <c r="AD681" s="2001"/>
      <c r="AE681" s="2001"/>
      <c r="AF681" s="2001"/>
      <c r="AG681" s="2001"/>
      <c r="AH681" s="2001"/>
      <c r="AI681" s="2001"/>
      <c r="AJ681" s="2001"/>
      <c r="AK681" s="2001"/>
      <c r="AL681" s="2002"/>
      <c r="AM681" s="2001"/>
      <c r="AN681" s="2001"/>
      <c r="AO681" s="2001"/>
      <c r="AP681" s="2001"/>
      <c r="AQ681" s="2001"/>
      <c r="AR681" s="2001"/>
      <c r="AS681" s="2001"/>
      <c r="AT681" s="2001"/>
      <c r="AU681" s="2001"/>
      <c r="AV681" s="2001"/>
      <c r="AW681" s="2001"/>
      <c r="AX681" s="2001"/>
    </row>
    <row r="682" spans="2:51" s="79" customFormat="1" ht="24" customHeight="1">
      <c r="B682" s="2000">
        <v>7</v>
      </c>
      <c r="C682" s="2000">
        <v>1</v>
      </c>
      <c r="D682" s="2001"/>
      <c r="E682" s="2001"/>
      <c r="F682" s="2001"/>
      <c r="G682" s="2001"/>
      <c r="H682" s="2001"/>
      <c r="I682" s="2001"/>
      <c r="J682" s="2001"/>
      <c r="K682" s="2001"/>
      <c r="L682" s="2001"/>
      <c r="M682" s="2001"/>
      <c r="N682" s="2001"/>
      <c r="O682" s="2001"/>
      <c r="P682" s="2001"/>
      <c r="Q682" s="2001"/>
      <c r="R682" s="2001"/>
      <c r="S682" s="2001"/>
      <c r="T682" s="2001"/>
      <c r="U682" s="2001"/>
      <c r="V682" s="2001"/>
      <c r="W682" s="2001"/>
      <c r="X682" s="2001"/>
      <c r="Y682" s="2001"/>
      <c r="Z682" s="2001"/>
      <c r="AA682" s="2001"/>
      <c r="AB682" s="2001"/>
      <c r="AC682" s="2001"/>
      <c r="AD682" s="2001"/>
      <c r="AE682" s="2001"/>
      <c r="AF682" s="2001"/>
      <c r="AG682" s="2001"/>
      <c r="AH682" s="2001"/>
      <c r="AI682" s="2001"/>
      <c r="AJ682" s="2001"/>
      <c r="AK682" s="2001"/>
      <c r="AL682" s="2002"/>
      <c r="AM682" s="2001"/>
      <c r="AN682" s="2001"/>
      <c r="AO682" s="2001"/>
      <c r="AP682" s="2001"/>
      <c r="AQ682" s="2001"/>
      <c r="AR682" s="2001"/>
      <c r="AS682" s="2001"/>
      <c r="AT682" s="2001"/>
      <c r="AU682" s="2001"/>
      <c r="AV682" s="2001"/>
      <c r="AW682" s="2001"/>
      <c r="AX682" s="2001"/>
    </row>
    <row r="683" spans="2:51" s="79" customFormat="1" ht="24" customHeight="1">
      <c r="B683" s="2000">
        <v>8</v>
      </c>
      <c r="C683" s="2000">
        <v>1</v>
      </c>
      <c r="D683" s="2001"/>
      <c r="E683" s="2001"/>
      <c r="F683" s="2001"/>
      <c r="G683" s="2001"/>
      <c r="H683" s="2001"/>
      <c r="I683" s="2001"/>
      <c r="J683" s="2001"/>
      <c r="K683" s="2001"/>
      <c r="L683" s="2001"/>
      <c r="M683" s="2001"/>
      <c r="N683" s="2001"/>
      <c r="O683" s="2001"/>
      <c r="P683" s="2001"/>
      <c r="Q683" s="2001"/>
      <c r="R683" s="2001"/>
      <c r="S683" s="2001"/>
      <c r="T683" s="2001"/>
      <c r="U683" s="2001"/>
      <c r="V683" s="2001"/>
      <c r="W683" s="2001"/>
      <c r="X683" s="2001"/>
      <c r="Y683" s="2001"/>
      <c r="Z683" s="2001"/>
      <c r="AA683" s="2001"/>
      <c r="AB683" s="2001"/>
      <c r="AC683" s="2001"/>
      <c r="AD683" s="2001"/>
      <c r="AE683" s="2001"/>
      <c r="AF683" s="2001"/>
      <c r="AG683" s="2001"/>
      <c r="AH683" s="2001"/>
      <c r="AI683" s="2001"/>
      <c r="AJ683" s="2001"/>
      <c r="AK683" s="2001"/>
      <c r="AL683" s="2002"/>
      <c r="AM683" s="2001"/>
      <c r="AN683" s="2001"/>
      <c r="AO683" s="2001"/>
      <c r="AP683" s="2001"/>
      <c r="AQ683" s="2001"/>
      <c r="AR683" s="2001"/>
      <c r="AS683" s="2001"/>
      <c r="AT683" s="2001"/>
      <c r="AU683" s="2001"/>
      <c r="AV683" s="2001"/>
      <c r="AW683" s="2001"/>
      <c r="AX683" s="2001"/>
    </row>
    <row r="684" spans="2:51" s="79" customFormat="1" ht="24" customHeight="1">
      <c r="B684" s="2000">
        <v>9</v>
      </c>
      <c r="C684" s="2000">
        <v>1</v>
      </c>
      <c r="D684" s="2001"/>
      <c r="E684" s="2001"/>
      <c r="F684" s="2001"/>
      <c r="G684" s="2001"/>
      <c r="H684" s="2001"/>
      <c r="I684" s="2001"/>
      <c r="J684" s="2001"/>
      <c r="K684" s="2001"/>
      <c r="L684" s="2001"/>
      <c r="M684" s="2001"/>
      <c r="N684" s="2001"/>
      <c r="O684" s="2001"/>
      <c r="P684" s="2001"/>
      <c r="Q684" s="2001"/>
      <c r="R684" s="2001"/>
      <c r="S684" s="2001"/>
      <c r="T684" s="2001"/>
      <c r="U684" s="2001"/>
      <c r="V684" s="2001"/>
      <c r="W684" s="2001"/>
      <c r="X684" s="2001"/>
      <c r="Y684" s="2001"/>
      <c r="Z684" s="2001"/>
      <c r="AA684" s="2001"/>
      <c r="AB684" s="2001"/>
      <c r="AC684" s="2001"/>
      <c r="AD684" s="2001"/>
      <c r="AE684" s="2001"/>
      <c r="AF684" s="2001"/>
      <c r="AG684" s="2001"/>
      <c r="AH684" s="2001"/>
      <c r="AI684" s="2001"/>
      <c r="AJ684" s="2001"/>
      <c r="AK684" s="2001"/>
      <c r="AL684" s="2002"/>
      <c r="AM684" s="2001"/>
      <c r="AN684" s="2001"/>
      <c r="AO684" s="2001"/>
      <c r="AP684" s="2001"/>
      <c r="AQ684" s="2001"/>
      <c r="AR684" s="2001"/>
      <c r="AS684" s="2001"/>
      <c r="AT684" s="2001"/>
      <c r="AU684" s="2001"/>
      <c r="AV684" s="2001"/>
      <c r="AW684" s="2001"/>
      <c r="AX684" s="2001"/>
    </row>
    <row r="685" spans="2:51" s="79" customFormat="1" ht="24" customHeight="1">
      <c r="B685" s="2000">
        <v>10</v>
      </c>
      <c r="C685" s="2000">
        <v>1</v>
      </c>
      <c r="D685" s="2001"/>
      <c r="E685" s="2001"/>
      <c r="F685" s="2001"/>
      <c r="G685" s="2001"/>
      <c r="H685" s="2001"/>
      <c r="I685" s="2001"/>
      <c r="J685" s="2001"/>
      <c r="K685" s="2001"/>
      <c r="L685" s="2001"/>
      <c r="M685" s="2001"/>
      <c r="N685" s="2001"/>
      <c r="O685" s="2001"/>
      <c r="P685" s="2001"/>
      <c r="Q685" s="2001"/>
      <c r="R685" s="2001"/>
      <c r="S685" s="2001"/>
      <c r="T685" s="2001"/>
      <c r="U685" s="2001"/>
      <c r="V685" s="2001"/>
      <c r="W685" s="2001"/>
      <c r="X685" s="2001"/>
      <c r="Y685" s="2001"/>
      <c r="Z685" s="2001"/>
      <c r="AA685" s="2001"/>
      <c r="AB685" s="2001"/>
      <c r="AC685" s="2001"/>
      <c r="AD685" s="2001"/>
      <c r="AE685" s="2001"/>
      <c r="AF685" s="2001"/>
      <c r="AG685" s="2001"/>
      <c r="AH685" s="2001"/>
      <c r="AI685" s="2001"/>
      <c r="AJ685" s="2001"/>
      <c r="AK685" s="2001"/>
      <c r="AL685" s="2002"/>
      <c r="AM685" s="2001"/>
      <c r="AN685" s="2001"/>
      <c r="AO685" s="2001"/>
      <c r="AP685" s="2001"/>
      <c r="AQ685" s="2001"/>
      <c r="AR685" s="2001"/>
      <c r="AS685" s="2001"/>
      <c r="AT685" s="2001"/>
      <c r="AU685" s="2001"/>
      <c r="AV685" s="2001"/>
      <c r="AW685" s="2001"/>
      <c r="AX685" s="2001"/>
    </row>
    <row r="686" spans="2:51" s="79" customFormat="1"/>
    <row r="687" spans="2:51" s="79" customFormat="1" ht="21.75" customHeight="1" thickBot="1">
      <c r="AK687" s="2210"/>
      <c r="AL687" s="2210"/>
      <c r="AM687" s="2210"/>
      <c r="AN687" s="2210"/>
      <c r="AO687" s="2210"/>
      <c r="AP687" s="2210"/>
      <c r="AQ687" s="2210"/>
      <c r="AR687" s="2211" t="s">
        <v>112</v>
      </c>
      <c r="AS687" s="2211"/>
      <c r="AT687" s="2211"/>
      <c r="AU687" s="2211"/>
      <c r="AV687" s="2211"/>
      <c r="AW687" s="2211"/>
      <c r="AX687" s="2211"/>
      <c r="AY687" s="2211"/>
    </row>
    <row r="688" spans="2:51" s="79" customFormat="1" ht="21" customHeight="1">
      <c r="B688" s="2212" t="s">
        <v>113</v>
      </c>
      <c r="C688" s="2213"/>
      <c r="D688" s="2213"/>
      <c r="E688" s="2213"/>
      <c r="F688" s="2213"/>
      <c r="G688" s="2213"/>
      <c r="H688" s="2381" t="s">
        <v>916</v>
      </c>
      <c r="I688" s="2382"/>
      <c r="J688" s="2382"/>
      <c r="K688" s="2382"/>
      <c r="L688" s="2382"/>
      <c r="M688" s="2382"/>
      <c r="N688" s="2382"/>
      <c r="O688" s="2382"/>
      <c r="P688" s="2382"/>
      <c r="Q688" s="2382"/>
      <c r="R688" s="2382"/>
      <c r="S688" s="2382"/>
      <c r="T688" s="2382"/>
      <c r="U688" s="2382"/>
      <c r="V688" s="2382"/>
      <c r="W688" s="2382"/>
      <c r="X688" s="2382"/>
      <c r="Y688" s="2382"/>
      <c r="Z688" s="2216" t="s">
        <v>812</v>
      </c>
      <c r="AA688" s="2217"/>
      <c r="AB688" s="2217"/>
      <c r="AC688" s="2217"/>
      <c r="AD688" s="2217"/>
      <c r="AE688" s="2218"/>
      <c r="AF688" s="2384" t="s">
        <v>106</v>
      </c>
      <c r="AG688" s="2384"/>
      <c r="AH688" s="2384"/>
      <c r="AI688" s="2384"/>
      <c r="AJ688" s="2384"/>
      <c r="AK688" s="2384"/>
      <c r="AL688" s="2384"/>
      <c r="AM688" s="2384"/>
      <c r="AN688" s="2384"/>
      <c r="AO688" s="2384"/>
      <c r="AP688" s="2384"/>
      <c r="AQ688" s="2385"/>
      <c r="AR688" s="2222" t="s">
        <v>1</v>
      </c>
      <c r="AS688" s="2219"/>
      <c r="AT688" s="2219"/>
      <c r="AU688" s="2219"/>
      <c r="AV688" s="2219"/>
      <c r="AW688" s="2219"/>
      <c r="AX688" s="2219"/>
      <c r="AY688" s="2223"/>
    </row>
    <row r="689" spans="2:51" s="79" customFormat="1" ht="28.15" customHeight="1">
      <c r="B689" s="2190" t="s">
        <v>59</v>
      </c>
      <c r="C689" s="2191"/>
      <c r="D689" s="2191"/>
      <c r="E689" s="2191"/>
      <c r="F689" s="2191"/>
      <c r="G689" s="2192"/>
      <c r="H689" s="2368" t="s">
        <v>917</v>
      </c>
      <c r="I689" s="2369"/>
      <c r="J689" s="2369"/>
      <c r="K689" s="2369"/>
      <c r="L689" s="2369"/>
      <c r="M689" s="2369"/>
      <c r="N689" s="2369"/>
      <c r="O689" s="2369"/>
      <c r="P689" s="2369"/>
      <c r="Q689" s="2369"/>
      <c r="R689" s="2369"/>
      <c r="S689" s="2369"/>
      <c r="T689" s="2369"/>
      <c r="U689" s="2369"/>
      <c r="V689" s="2369"/>
      <c r="W689" s="2370"/>
      <c r="X689" s="2370"/>
      <c r="Y689" s="2370"/>
      <c r="Z689" s="2196" t="s">
        <v>2</v>
      </c>
      <c r="AA689" s="2197"/>
      <c r="AB689" s="2197"/>
      <c r="AC689" s="2197"/>
      <c r="AD689" s="2197"/>
      <c r="AE689" s="2198"/>
      <c r="AF689" s="2372" t="s">
        <v>918</v>
      </c>
      <c r="AG689" s="2372"/>
      <c r="AH689" s="2372"/>
      <c r="AI689" s="2372"/>
      <c r="AJ689" s="2372"/>
      <c r="AK689" s="2372"/>
      <c r="AL689" s="2372"/>
      <c r="AM689" s="2372"/>
      <c r="AN689" s="2372"/>
      <c r="AO689" s="2372"/>
      <c r="AP689" s="2372"/>
      <c r="AQ689" s="2373"/>
      <c r="AR689" s="2199" t="s">
        <v>780</v>
      </c>
      <c r="AS689" s="2200"/>
      <c r="AT689" s="2200"/>
      <c r="AU689" s="2200"/>
      <c r="AV689" s="2200"/>
      <c r="AW689" s="2200"/>
      <c r="AX689" s="2200"/>
      <c r="AY689" s="2201"/>
    </row>
    <row r="690" spans="2:51" s="79" customFormat="1" ht="30.75" customHeight="1">
      <c r="B690" s="2202" t="s">
        <v>3</v>
      </c>
      <c r="C690" s="2203"/>
      <c r="D690" s="2203"/>
      <c r="E690" s="2203"/>
      <c r="F690" s="2203"/>
      <c r="G690" s="2203"/>
      <c r="H690" s="2377" t="s">
        <v>103</v>
      </c>
      <c r="I690" s="2360"/>
      <c r="J690" s="2360"/>
      <c r="K690" s="2360"/>
      <c r="L690" s="2360"/>
      <c r="M690" s="2360"/>
      <c r="N690" s="2360"/>
      <c r="O690" s="2360"/>
      <c r="P690" s="2360"/>
      <c r="Q690" s="2360"/>
      <c r="R690" s="2360"/>
      <c r="S690" s="2360"/>
      <c r="T690" s="2360"/>
      <c r="U690" s="2360"/>
      <c r="V690" s="2360"/>
      <c r="W690" s="2360"/>
      <c r="X690" s="2360"/>
      <c r="Y690" s="2360"/>
      <c r="Z690" s="2205" t="s">
        <v>76</v>
      </c>
      <c r="AA690" s="2206"/>
      <c r="AB690" s="2206"/>
      <c r="AC690" s="2206"/>
      <c r="AD690" s="2206"/>
      <c r="AE690" s="2207"/>
      <c r="AF690" s="2714" t="s">
        <v>919</v>
      </c>
      <c r="AG690" s="2415"/>
      <c r="AH690" s="2415"/>
      <c r="AI690" s="2415"/>
      <c r="AJ690" s="2415"/>
      <c r="AK690" s="2415"/>
      <c r="AL690" s="2415"/>
      <c r="AM690" s="2415"/>
      <c r="AN690" s="2415"/>
      <c r="AO690" s="2415"/>
      <c r="AP690" s="2415"/>
      <c r="AQ690" s="2415"/>
      <c r="AR690" s="2415"/>
      <c r="AS690" s="2415"/>
      <c r="AT690" s="2415"/>
      <c r="AU690" s="2415"/>
      <c r="AV690" s="2415"/>
      <c r="AW690" s="2415"/>
      <c r="AX690" s="2415"/>
      <c r="AY690" s="2715"/>
    </row>
    <row r="691" spans="2:51" s="79" customFormat="1" ht="18" customHeight="1">
      <c r="B691" s="2166" t="s">
        <v>37</v>
      </c>
      <c r="C691" s="2167"/>
      <c r="D691" s="2167"/>
      <c r="E691" s="2167"/>
      <c r="F691" s="2167"/>
      <c r="G691" s="2167"/>
      <c r="H691" s="2353" t="s">
        <v>781</v>
      </c>
      <c r="I691" s="2354"/>
      <c r="J691" s="2354"/>
      <c r="K691" s="2354"/>
      <c r="L691" s="2354"/>
      <c r="M691" s="2354"/>
      <c r="N691" s="2354"/>
      <c r="O691" s="2354"/>
      <c r="P691" s="2354"/>
      <c r="Q691" s="2354"/>
      <c r="R691" s="2354"/>
      <c r="S691" s="2354"/>
      <c r="T691" s="2354"/>
      <c r="U691" s="2354"/>
      <c r="V691" s="2354"/>
      <c r="W691" s="2355"/>
      <c r="X691" s="2355"/>
      <c r="Y691" s="2355"/>
      <c r="Z691" s="2176" t="s">
        <v>815</v>
      </c>
      <c r="AA691" s="2059"/>
      <c r="AB691" s="2059"/>
      <c r="AC691" s="2059"/>
      <c r="AD691" s="2059"/>
      <c r="AE691" s="2177"/>
      <c r="AF691" s="2179"/>
      <c r="AG691" s="2180"/>
      <c r="AH691" s="2180"/>
      <c r="AI691" s="2180"/>
      <c r="AJ691" s="2180"/>
      <c r="AK691" s="2180"/>
      <c r="AL691" s="2180"/>
      <c r="AM691" s="2180"/>
      <c r="AN691" s="2180"/>
      <c r="AO691" s="2180"/>
      <c r="AP691" s="2180"/>
      <c r="AQ691" s="2180"/>
      <c r="AR691" s="2180"/>
      <c r="AS691" s="2180"/>
      <c r="AT691" s="2180"/>
      <c r="AU691" s="2180"/>
      <c r="AV691" s="2180"/>
      <c r="AW691" s="2180"/>
      <c r="AX691" s="2180"/>
      <c r="AY691" s="2181"/>
    </row>
    <row r="692" spans="2:51" s="79" customFormat="1" ht="24" customHeight="1">
      <c r="B692" s="2168"/>
      <c r="C692" s="2169"/>
      <c r="D692" s="2169"/>
      <c r="E692" s="2169"/>
      <c r="F692" s="2169"/>
      <c r="G692" s="2169"/>
      <c r="H692" s="2356"/>
      <c r="I692" s="2357"/>
      <c r="J692" s="2357"/>
      <c r="K692" s="2357"/>
      <c r="L692" s="2357"/>
      <c r="M692" s="2357"/>
      <c r="N692" s="2357"/>
      <c r="O692" s="2357"/>
      <c r="P692" s="2357"/>
      <c r="Q692" s="2357"/>
      <c r="R692" s="2357"/>
      <c r="S692" s="2357"/>
      <c r="T692" s="2357"/>
      <c r="U692" s="2357"/>
      <c r="V692" s="2357"/>
      <c r="W692" s="2358"/>
      <c r="X692" s="2358"/>
      <c r="Y692" s="2358"/>
      <c r="Z692" s="2178"/>
      <c r="AA692" s="2059"/>
      <c r="AB692" s="2059"/>
      <c r="AC692" s="2059"/>
      <c r="AD692" s="2059"/>
      <c r="AE692" s="2177"/>
      <c r="AF692" s="2182"/>
      <c r="AG692" s="2182"/>
      <c r="AH692" s="2182"/>
      <c r="AI692" s="2182"/>
      <c r="AJ692" s="2182"/>
      <c r="AK692" s="2182"/>
      <c r="AL692" s="2182"/>
      <c r="AM692" s="2182"/>
      <c r="AN692" s="2182"/>
      <c r="AO692" s="2182"/>
      <c r="AP692" s="2182"/>
      <c r="AQ692" s="2182"/>
      <c r="AR692" s="2182"/>
      <c r="AS692" s="2182"/>
      <c r="AT692" s="2182"/>
      <c r="AU692" s="2182"/>
      <c r="AV692" s="2182"/>
      <c r="AW692" s="2182"/>
      <c r="AX692" s="2182"/>
      <c r="AY692" s="2183"/>
    </row>
    <row r="693" spans="2:51" s="79" customFormat="1" ht="29.25" customHeight="1">
      <c r="B693" s="2184" t="s">
        <v>4</v>
      </c>
      <c r="C693" s="2185"/>
      <c r="D693" s="2185"/>
      <c r="E693" s="2185"/>
      <c r="F693" s="2185"/>
      <c r="G693" s="2186"/>
      <c r="H693" s="2187" t="s">
        <v>133</v>
      </c>
      <c r="I693" s="2188"/>
      <c r="J693" s="2188"/>
      <c r="K693" s="2188"/>
      <c r="L693" s="2188"/>
      <c r="M693" s="2188"/>
      <c r="N693" s="2188"/>
      <c r="O693" s="2188"/>
      <c r="P693" s="2188"/>
      <c r="Q693" s="2188"/>
      <c r="R693" s="2188"/>
      <c r="S693" s="2188"/>
      <c r="T693" s="2188"/>
      <c r="U693" s="2188"/>
      <c r="V693" s="2188"/>
      <c r="W693" s="2188"/>
      <c r="X693" s="2188"/>
      <c r="Y693" s="2188"/>
      <c r="Z693" s="2188"/>
      <c r="AA693" s="2188"/>
      <c r="AB693" s="2188"/>
      <c r="AC693" s="2188"/>
      <c r="AD693" s="2188"/>
      <c r="AE693" s="2188"/>
      <c r="AF693" s="2188"/>
      <c r="AG693" s="2188"/>
      <c r="AH693" s="2188"/>
      <c r="AI693" s="2188"/>
      <c r="AJ693" s="2188"/>
      <c r="AK693" s="2188"/>
      <c r="AL693" s="2188"/>
      <c r="AM693" s="2188"/>
      <c r="AN693" s="2188"/>
      <c r="AO693" s="2188"/>
      <c r="AP693" s="2188"/>
      <c r="AQ693" s="2188"/>
      <c r="AR693" s="2188"/>
      <c r="AS693" s="2188"/>
      <c r="AT693" s="2188"/>
      <c r="AU693" s="2188"/>
      <c r="AV693" s="2188"/>
      <c r="AW693" s="2188"/>
      <c r="AX693" s="2188"/>
      <c r="AY693" s="2189"/>
    </row>
    <row r="694" spans="2:51" s="79" customFormat="1" ht="21" customHeight="1">
      <c r="B694" s="2152" t="s">
        <v>39</v>
      </c>
      <c r="C694" s="2153"/>
      <c r="D694" s="2153"/>
      <c r="E694" s="2153"/>
      <c r="F694" s="2153"/>
      <c r="G694" s="2154"/>
      <c r="H694" s="2158"/>
      <c r="I694" s="2159"/>
      <c r="J694" s="2159"/>
      <c r="K694" s="2159"/>
      <c r="L694" s="2159"/>
      <c r="M694" s="2159"/>
      <c r="N694" s="2159"/>
      <c r="O694" s="2159"/>
      <c r="P694" s="2159"/>
      <c r="Q694" s="2160" t="s">
        <v>86</v>
      </c>
      <c r="R694" s="2161"/>
      <c r="S694" s="2161"/>
      <c r="T694" s="2161"/>
      <c r="U694" s="2161"/>
      <c r="V694" s="2161"/>
      <c r="W694" s="2162"/>
      <c r="X694" s="2160" t="s">
        <v>87</v>
      </c>
      <c r="Y694" s="2161"/>
      <c r="Z694" s="2161"/>
      <c r="AA694" s="2161"/>
      <c r="AB694" s="2161"/>
      <c r="AC694" s="2161"/>
      <c r="AD694" s="2162"/>
      <c r="AE694" s="2160" t="s">
        <v>88</v>
      </c>
      <c r="AF694" s="2161"/>
      <c r="AG694" s="2161"/>
      <c r="AH694" s="2161"/>
      <c r="AI694" s="2161"/>
      <c r="AJ694" s="2161"/>
      <c r="AK694" s="2162"/>
      <c r="AL694" s="2160" t="s">
        <v>90</v>
      </c>
      <c r="AM694" s="2161"/>
      <c r="AN694" s="2161"/>
      <c r="AO694" s="2161"/>
      <c r="AP694" s="2161"/>
      <c r="AQ694" s="2161"/>
      <c r="AR694" s="2162"/>
      <c r="AS694" s="2160" t="s">
        <v>91</v>
      </c>
      <c r="AT694" s="2161"/>
      <c r="AU694" s="2161"/>
      <c r="AV694" s="2161"/>
      <c r="AW694" s="2161"/>
      <c r="AX694" s="2161"/>
      <c r="AY694" s="2233"/>
    </row>
    <row r="695" spans="2:51" s="79" customFormat="1" ht="21" customHeight="1">
      <c r="B695" s="2088"/>
      <c r="C695" s="2089"/>
      <c r="D695" s="2089"/>
      <c r="E695" s="2089"/>
      <c r="F695" s="2089"/>
      <c r="G695" s="2090"/>
      <c r="H695" s="2234" t="s">
        <v>5</v>
      </c>
      <c r="I695" s="2235"/>
      <c r="J695" s="2074" t="s">
        <v>6</v>
      </c>
      <c r="K695" s="2075"/>
      <c r="L695" s="2075"/>
      <c r="M695" s="2075"/>
      <c r="N695" s="2075"/>
      <c r="O695" s="2075"/>
      <c r="P695" s="2076"/>
      <c r="Q695" s="2344">
        <v>30</v>
      </c>
      <c r="R695" s="2344"/>
      <c r="S695" s="2344"/>
      <c r="T695" s="2344"/>
      <c r="U695" s="2344"/>
      <c r="V695" s="2344"/>
      <c r="W695" s="2344"/>
      <c r="X695" s="2344">
        <v>31</v>
      </c>
      <c r="Y695" s="2344"/>
      <c r="Z695" s="2344"/>
      <c r="AA695" s="2344"/>
      <c r="AB695" s="2344"/>
      <c r="AC695" s="2344"/>
      <c r="AD695" s="2344"/>
      <c r="AE695" s="2344">
        <v>27</v>
      </c>
      <c r="AF695" s="2344"/>
      <c r="AG695" s="2344"/>
      <c r="AH695" s="2344"/>
      <c r="AI695" s="2344"/>
      <c r="AJ695" s="2344"/>
      <c r="AK695" s="2344"/>
      <c r="AL695" s="2251">
        <v>26</v>
      </c>
      <c r="AM695" s="2251"/>
      <c r="AN695" s="2251"/>
      <c r="AO695" s="2251"/>
      <c r="AP695" s="2251"/>
      <c r="AQ695" s="2251"/>
      <c r="AR695" s="2251"/>
      <c r="AS695" s="2251">
        <v>24</v>
      </c>
      <c r="AT695" s="2251"/>
      <c r="AU695" s="2251"/>
      <c r="AV695" s="2251"/>
      <c r="AW695" s="2251"/>
      <c r="AX695" s="2251"/>
      <c r="AY695" s="2252"/>
    </row>
    <row r="696" spans="2:51" s="79" customFormat="1" ht="21" customHeight="1">
      <c r="B696" s="2088"/>
      <c r="C696" s="2089"/>
      <c r="D696" s="2089"/>
      <c r="E696" s="2089"/>
      <c r="F696" s="2089"/>
      <c r="G696" s="2090"/>
      <c r="H696" s="2236"/>
      <c r="I696" s="2237"/>
      <c r="J696" s="2080" t="s">
        <v>7</v>
      </c>
      <c r="K696" s="2081"/>
      <c r="L696" s="2081"/>
      <c r="M696" s="2081"/>
      <c r="N696" s="2081"/>
      <c r="O696" s="2081"/>
      <c r="P696" s="2082"/>
      <c r="Q696" s="2345" t="s">
        <v>816</v>
      </c>
      <c r="R696" s="2345"/>
      <c r="S696" s="2345"/>
      <c r="T696" s="2345"/>
      <c r="U696" s="2345"/>
      <c r="V696" s="2345"/>
      <c r="W696" s="2345"/>
      <c r="X696" s="2345" t="s">
        <v>816</v>
      </c>
      <c r="Y696" s="2345"/>
      <c r="Z696" s="2345"/>
      <c r="AA696" s="2345"/>
      <c r="AB696" s="2345"/>
      <c r="AC696" s="2345"/>
      <c r="AD696" s="2345"/>
      <c r="AE696" s="2345" t="s">
        <v>816</v>
      </c>
      <c r="AF696" s="2345"/>
      <c r="AG696" s="2345"/>
      <c r="AH696" s="2345"/>
      <c r="AI696" s="2345"/>
      <c r="AJ696" s="2345"/>
      <c r="AK696" s="2345"/>
      <c r="AL696" s="2332" t="s">
        <v>816</v>
      </c>
      <c r="AM696" s="2333"/>
      <c r="AN696" s="2333"/>
      <c r="AO696" s="2333"/>
      <c r="AP696" s="2333"/>
      <c r="AQ696" s="2333"/>
      <c r="AR696" s="2333"/>
      <c r="AS696" s="2277"/>
      <c r="AT696" s="2277"/>
      <c r="AU696" s="2277"/>
      <c r="AV696" s="2277"/>
      <c r="AW696" s="2277"/>
      <c r="AX696" s="2277"/>
      <c r="AY696" s="2278"/>
    </row>
    <row r="697" spans="2:51" s="79" customFormat="1" ht="24.75" customHeight="1">
      <c r="B697" s="2088"/>
      <c r="C697" s="2089"/>
      <c r="D697" s="2089"/>
      <c r="E697" s="2089"/>
      <c r="F697" s="2089"/>
      <c r="G697" s="2090"/>
      <c r="H697" s="2236"/>
      <c r="I697" s="2237"/>
      <c r="J697" s="2080" t="s">
        <v>8</v>
      </c>
      <c r="K697" s="2081"/>
      <c r="L697" s="2081"/>
      <c r="M697" s="2081"/>
      <c r="N697" s="2081"/>
      <c r="O697" s="2081"/>
      <c r="P697" s="2082"/>
      <c r="Q697" s="2345" t="s">
        <v>816</v>
      </c>
      <c r="R697" s="2345"/>
      <c r="S697" s="2345"/>
      <c r="T697" s="2345"/>
      <c r="U697" s="2345"/>
      <c r="V697" s="2345"/>
      <c r="W697" s="2345"/>
      <c r="X697" s="2345" t="s">
        <v>816</v>
      </c>
      <c r="Y697" s="2345"/>
      <c r="Z697" s="2345"/>
      <c r="AA697" s="2345"/>
      <c r="AB697" s="2345"/>
      <c r="AC697" s="2345"/>
      <c r="AD697" s="2345"/>
      <c r="AE697" s="2345" t="s">
        <v>816</v>
      </c>
      <c r="AF697" s="2345"/>
      <c r="AG697" s="2345"/>
      <c r="AH697" s="2345"/>
      <c r="AI697" s="2345"/>
      <c r="AJ697" s="2345"/>
      <c r="AK697" s="2345"/>
      <c r="AL697" s="2332" t="s">
        <v>816</v>
      </c>
      <c r="AM697" s="2333"/>
      <c r="AN697" s="2333"/>
      <c r="AO697" s="2333"/>
      <c r="AP697" s="2333"/>
      <c r="AQ697" s="2333"/>
      <c r="AR697" s="2333"/>
      <c r="AS697" s="2277"/>
      <c r="AT697" s="2277"/>
      <c r="AU697" s="2277"/>
      <c r="AV697" s="2277"/>
      <c r="AW697" s="2277"/>
      <c r="AX697" s="2277"/>
      <c r="AY697" s="2278"/>
    </row>
    <row r="698" spans="2:51" s="79" customFormat="1" ht="24.75" customHeight="1">
      <c r="B698" s="2088"/>
      <c r="C698" s="2089"/>
      <c r="D698" s="2089"/>
      <c r="E698" s="2089"/>
      <c r="F698" s="2089"/>
      <c r="G698" s="2090"/>
      <c r="H698" s="2238"/>
      <c r="I698" s="2239"/>
      <c r="J698" s="2163" t="s">
        <v>26</v>
      </c>
      <c r="K698" s="2164"/>
      <c r="L698" s="2164"/>
      <c r="M698" s="2164"/>
      <c r="N698" s="2164"/>
      <c r="O698" s="2164"/>
      <c r="P698" s="2165"/>
      <c r="Q698" s="2389">
        <v>30</v>
      </c>
      <c r="R698" s="2389"/>
      <c r="S698" s="2389"/>
      <c r="T698" s="2389"/>
      <c r="U698" s="2389"/>
      <c r="V698" s="2389"/>
      <c r="W698" s="2389"/>
      <c r="X698" s="2389">
        <v>31</v>
      </c>
      <c r="Y698" s="2389"/>
      <c r="Z698" s="2389"/>
      <c r="AA698" s="2389"/>
      <c r="AB698" s="2389"/>
      <c r="AC698" s="2389"/>
      <c r="AD698" s="2389"/>
      <c r="AE698" s="2389">
        <v>27</v>
      </c>
      <c r="AF698" s="2389"/>
      <c r="AG698" s="2389"/>
      <c r="AH698" s="2389"/>
      <c r="AI698" s="2389"/>
      <c r="AJ698" s="2389"/>
      <c r="AK698" s="2389"/>
      <c r="AL698" s="2276">
        <v>26</v>
      </c>
      <c r="AM698" s="2276"/>
      <c r="AN698" s="2276"/>
      <c r="AO698" s="2276"/>
      <c r="AP698" s="2276"/>
      <c r="AQ698" s="2276"/>
      <c r="AR698" s="2276"/>
      <c r="AS698" s="2276">
        <v>24</v>
      </c>
      <c r="AT698" s="2276"/>
      <c r="AU698" s="2276"/>
      <c r="AV698" s="2276"/>
      <c r="AW698" s="2276"/>
      <c r="AX698" s="2276"/>
      <c r="AY698" s="2276"/>
    </row>
    <row r="699" spans="2:51" s="79" customFormat="1" ht="24.75" customHeight="1">
      <c r="B699" s="2088"/>
      <c r="C699" s="2089"/>
      <c r="D699" s="2089"/>
      <c r="E699" s="2089"/>
      <c r="F699" s="2089"/>
      <c r="G699" s="2090"/>
      <c r="H699" s="2226" t="s">
        <v>9</v>
      </c>
      <c r="I699" s="2227"/>
      <c r="J699" s="2227"/>
      <c r="K699" s="2227"/>
      <c r="L699" s="2227"/>
      <c r="M699" s="2227"/>
      <c r="N699" s="2227"/>
      <c r="O699" s="2227"/>
      <c r="P699" s="2227"/>
      <c r="Q699" s="2388">
        <v>30</v>
      </c>
      <c r="R699" s="2388"/>
      <c r="S699" s="2388"/>
      <c r="T699" s="2388"/>
      <c r="U699" s="2388"/>
      <c r="V699" s="2388"/>
      <c r="W699" s="2388"/>
      <c r="X699" s="2388">
        <v>26</v>
      </c>
      <c r="Y699" s="2388"/>
      <c r="Z699" s="2388"/>
      <c r="AA699" s="2388"/>
      <c r="AB699" s="2388"/>
      <c r="AC699" s="2388"/>
      <c r="AD699" s="2388"/>
      <c r="AE699" s="2305">
        <v>24</v>
      </c>
      <c r="AF699" s="2305"/>
      <c r="AG699" s="2305"/>
      <c r="AH699" s="2305"/>
      <c r="AI699" s="2305"/>
      <c r="AJ699" s="2305"/>
      <c r="AK699" s="2305"/>
      <c r="AL699" s="2268"/>
      <c r="AM699" s="2268"/>
      <c r="AN699" s="2268"/>
      <c r="AO699" s="2268"/>
      <c r="AP699" s="2268"/>
      <c r="AQ699" s="2268"/>
      <c r="AR699" s="2268"/>
      <c r="AS699" s="2268"/>
      <c r="AT699" s="2268"/>
      <c r="AU699" s="2268"/>
      <c r="AV699" s="2268"/>
      <c r="AW699" s="2268"/>
      <c r="AX699" s="2268"/>
      <c r="AY699" s="2269"/>
    </row>
    <row r="700" spans="2:51" s="79" customFormat="1" ht="24.75" customHeight="1">
      <c r="B700" s="2155"/>
      <c r="C700" s="2156"/>
      <c r="D700" s="2156"/>
      <c r="E700" s="2156"/>
      <c r="F700" s="2156"/>
      <c r="G700" s="2157"/>
      <c r="H700" s="2226" t="s">
        <v>10</v>
      </c>
      <c r="I700" s="2227"/>
      <c r="J700" s="2227"/>
      <c r="K700" s="2227"/>
      <c r="L700" s="2227"/>
      <c r="M700" s="2227"/>
      <c r="N700" s="2227"/>
      <c r="O700" s="2227"/>
      <c r="P700" s="2227"/>
      <c r="Q700" s="2388">
        <v>98</v>
      </c>
      <c r="R700" s="2388"/>
      <c r="S700" s="2388"/>
      <c r="T700" s="2388"/>
      <c r="U700" s="2388"/>
      <c r="V700" s="2388"/>
      <c r="W700" s="2388"/>
      <c r="X700" s="2388">
        <v>86.8</v>
      </c>
      <c r="Y700" s="2388"/>
      <c r="Z700" s="2388"/>
      <c r="AA700" s="2388"/>
      <c r="AB700" s="2388"/>
      <c r="AC700" s="2388"/>
      <c r="AD700" s="2388"/>
      <c r="AE700" s="2305">
        <v>88.8</v>
      </c>
      <c r="AF700" s="2305"/>
      <c r="AG700" s="2305"/>
      <c r="AH700" s="2305"/>
      <c r="AI700" s="2305"/>
      <c r="AJ700" s="2305"/>
      <c r="AK700" s="2305"/>
      <c r="AL700" s="2268"/>
      <c r="AM700" s="2268"/>
      <c r="AN700" s="2268"/>
      <c r="AO700" s="2268"/>
      <c r="AP700" s="2268"/>
      <c r="AQ700" s="2268"/>
      <c r="AR700" s="2268"/>
      <c r="AS700" s="2268"/>
      <c r="AT700" s="2268"/>
      <c r="AU700" s="2268"/>
      <c r="AV700" s="2268"/>
      <c r="AW700" s="2268"/>
      <c r="AX700" s="2268"/>
      <c r="AY700" s="2269"/>
    </row>
    <row r="701" spans="2:51" s="79" customFormat="1" ht="23.1" customHeight="1">
      <c r="B701" s="2129" t="s">
        <v>99</v>
      </c>
      <c r="C701" s="2130"/>
      <c r="D701" s="2135" t="s">
        <v>23</v>
      </c>
      <c r="E701" s="2136"/>
      <c r="F701" s="2136"/>
      <c r="G701" s="2136"/>
      <c r="H701" s="2136"/>
      <c r="I701" s="2136"/>
      <c r="J701" s="2136"/>
      <c r="K701" s="2136"/>
      <c r="L701" s="2137"/>
      <c r="M701" s="2138" t="s">
        <v>92</v>
      </c>
      <c r="N701" s="2138"/>
      <c r="O701" s="2138"/>
      <c r="P701" s="2138"/>
      <c r="Q701" s="2138"/>
      <c r="R701" s="2138"/>
      <c r="S701" s="2139" t="s">
        <v>91</v>
      </c>
      <c r="T701" s="2139"/>
      <c r="U701" s="2139"/>
      <c r="V701" s="2139"/>
      <c r="W701" s="2139"/>
      <c r="X701" s="2139"/>
      <c r="Y701" s="2140"/>
      <c r="Z701" s="2136"/>
      <c r="AA701" s="2136"/>
      <c r="AB701" s="2136"/>
      <c r="AC701" s="2136"/>
      <c r="AD701" s="2136"/>
      <c r="AE701" s="2136"/>
      <c r="AF701" s="2136"/>
      <c r="AG701" s="2136"/>
      <c r="AH701" s="2136"/>
      <c r="AI701" s="2136"/>
      <c r="AJ701" s="2136"/>
      <c r="AK701" s="2136"/>
      <c r="AL701" s="2136"/>
      <c r="AM701" s="2136"/>
      <c r="AN701" s="2136"/>
      <c r="AO701" s="2136"/>
      <c r="AP701" s="2136"/>
      <c r="AQ701" s="2136"/>
      <c r="AR701" s="2136"/>
      <c r="AS701" s="2136"/>
      <c r="AT701" s="2136"/>
      <c r="AU701" s="2136"/>
      <c r="AV701" s="2136"/>
      <c r="AW701" s="2136"/>
      <c r="AX701" s="2136"/>
      <c r="AY701" s="2141"/>
    </row>
    <row r="702" spans="2:51" s="79" customFormat="1" ht="23.1" customHeight="1">
      <c r="B702" s="2131"/>
      <c r="C702" s="2132"/>
      <c r="D702" s="2393" t="s">
        <v>920</v>
      </c>
      <c r="E702" s="2394"/>
      <c r="F702" s="2394"/>
      <c r="G702" s="2394"/>
      <c r="H702" s="2394"/>
      <c r="I702" s="2394"/>
      <c r="J702" s="2394"/>
      <c r="K702" s="2394"/>
      <c r="L702" s="2395"/>
      <c r="M702" s="2396">
        <v>25</v>
      </c>
      <c r="N702" s="2397"/>
      <c r="O702" s="2397"/>
      <c r="P702" s="2397"/>
      <c r="Q702" s="2397"/>
      <c r="R702" s="2398"/>
      <c r="S702" s="2396">
        <v>24</v>
      </c>
      <c r="T702" s="2397"/>
      <c r="U702" s="2397"/>
      <c r="V702" s="2397"/>
      <c r="W702" s="2397"/>
      <c r="X702" s="2398"/>
      <c r="Y702" s="2149"/>
      <c r="Z702" s="2150"/>
      <c r="AA702" s="2150"/>
      <c r="AB702" s="2150"/>
      <c r="AC702" s="2150"/>
      <c r="AD702" s="2150"/>
      <c r="AE702" s="2150"/>
      <c r="AF702" s="2150"/>
      <c r="AG702" s="2150"/>
      <c r="AH702" s="2150"/>
      <c r="AI702" s="2150"/>
      <c r="AJ702" s="2150"/>
      <c r="AK702" s="2150"/>
      <c r="AL702" s="2150"/>
      <c r="AM702" s="2150"/>
      <c r="AN702" s="2150"/>
      <c r="AO702" s="2150"/>
      <c r="AP702" s="2150"/>
      <c r="AQ702" s="2150"/>
      <c r="AR702" s="2150"/>
      <c r="AS702" s="2150"/>
      <c r="AT702" s="2150"/>
      <c r="AU702" s="2150"/>
      <c r="AV702" s="2150"/>
      <c r="AW702" s="2150"/>
      <c r="AX702" s="2150"/>
      <c r="AY702" s="2151"/>
    </row>
    <row r="703" spans="2:51" s="79" customFormat="1" ht="23.1" customHeight="1">
      <c r="B703" s="2131"/>
      <c r="C703" s="2132"/>
      <c r="D703" s="2117"/>
      <c r="E703" s="2118"/>
      <c r="F703" s="2118"/>
      <c r="G703" s="2118"/>
      <c r="H703" s="2118"/>
      <c r="I703" s="2118"/>
      <c r="J703" s="2118"/>
      <c r="K703" s="2118"/>
      <c r="L703" s="2119"/>
      <c r="M703" s="2712"/>
      <c r="N703" s="2712"/>
      <c r="O703" s="2712"/>
      <c r="P703" s="2712"/>
      <c r="Q703" s="2712"/>
      <c r="R703" s="2712"/>
      <c r="S703" s="2259"/>
      <c r="T703" s="2259"/>
      <c r="U703" s="2259"/>
      <c r="V703" s="2259"/>
      <c r="W703" s="2259"/>
      <c r="X703" s="2259"/>
      <c r="Y703" s="2121"/>
      <c r="Z703" s="2122"/>
      <c r="AA703" s="2122"/>
      <c r="AB703" s="2122"/>
      <c r="AC703" s="2122"/>
      <c r="AD703" s="2122"/>
      <c r="AE703" s="2122"/>
      <c r="AF703" s="2122"/>
      <c r="AG703" s="2122"/>
      <c r="AH703" s="2122"/>
      <c r="AI703" s="2122"/>
      <c r="AJ703" s="2122"/>
      <c r="AK703" s="2122"/>
      <c r="AL703" s="2122"/>
      <c r="AM703" s="2122"/>
      <c r="AN703" s="2122"/>
      <c r="AO703" s="2122"/>
      <c r="AP703" s="2122"/>
      <c r="AQ703" s="2122"/>
      <c r="AR703" s="2122"/>
      <c r="AS703" s="2122"/>
      <c r="AT703" s="2122"/>
      <c r="AU703" s="2122"/>
      <c r="AV703" s="2122"/>
      <c r="AW703" s="2122"/>
      <c r="AX703" s="2122"/>
      <c r="AY703" s="2123"/>
    </row>
    <row r="704" spans="2:51" s="79" customFormat="1" ht="23.1" customHeight="1">
      <c r="B704" s="2131"/>
      <c r="C704" s="2132"/>
      <c r="D704" s="2117"/>
      <c r="E704" s="2118"/>
      <c r="F704" s="2118"/>
      <c r="G704" s="2118"/>
      <c r="H704" s="2118"/>
      <c r="I704" s="2118"/>
      <c r="J704" s="2118"/>
      <c r="K704" s="2118"/>
      <c r="L704" s="2119"/>
      <c r="M704" s="2712"/>
      <c r="N704" s="2712"/>
      <c r="O704" s="2712"/>
      <c r="P704" s="2712"/>
      <c r="Q704" s="2712"/>
      <c r="R704" s="2712"/>
      <c r="S704" s="2259"/>
      <c r="T704" s="2259"/>
      <c r="U704" s="2259"/>
      <c r="V704" s="2259"/>
      <c r="W704" s="2259"/>
      <c r="X704" s="2259"/>
      <c r="Y704" s="2121"/>
      <c r="Z704" s="2122"/>
      <c r="AA704" s="2122"/>
      <c r="AB704" s="2122"/>
      <c r="AC704" s="2122"/>
      <c r="AD704" s="2122"/>
      <c r="AE704" s="2122"/>
      <c r="AF704" s="2122"/>
      <c r="AG704" s="2122"/>
      <c r="AH704" s="2122"/>
      <c r="AI704" s="2122"/>
      <c r="AJ704" s="2122"/>
      <c r="AK704" s="2122"/>
      <c r="AL704" s="2122"/>
      <c r="AM704" s="2122"/>
      <c r="AN704" s="2122"/>
      <c r="AO704" s="2122"/>
      <c r="AP704" s="2122"/>
      <c r="AQ704" s="2122"/>
      <c r="AR704" s="2122"/>
      <c r="AS704" s="2122"/>
      <c r="AT704" s="2122"/>
      <c r="AU704" s="2122"/>
      <c r="AV704" s="2122"/>
      <c r="AW704" s="2122"/>
      <c r="AX704" s="2122"/>
      <c r="AY704" s="2123"/>
    </row>
    <row r="705" spans="1:51" s="79" customFormat="1" ht="23.1" customHeight="1">
      <c r="B705" s="2131"/>
      <c r="C705" s="2132"/>
      <c r="D705" s="2117"/>
      <c r="E705" s="2118"/>
      <c r="F705" s="2118"/>
      <c r="G705" s="2118"/>
      <c r="H705" s="2118"/>
      <c r="I705" s="2118"/>
      <c r="J705" s="2118"/>
      <c r="K705" s="2118"/>
      <c r="L705" s="2119"/>
      <c r="M705" s="2712"/>
      <c r="N705" s="2712"/>
      <c r="O705" s="2712"/>
      <c r="P705" s="2712"/>
      <c r="Q705" s="2712"/>
      <c r="R705" s="2712"/>
      <c r="S705" s="2259"/>
      <c r="T705" s="2259"/>
      <c r="U705" s="2259"/>
      <c r="V705" s="2259"/>
      <c r="W705" s="2259"/>
      <c r="X705" s="2259"/>
      <c r="Y705" s="2121"/>
      <c r="Z705" s="2122"/>
      <c r="AA705" s="2122"/>
      <c r="AB705" s="2122"/>
      <c r="AC705" s="2122"/>
      <c r="AD705" s="2122"/>
      <c r="AE705" s="2122"/>
      <c r="AF705" s="2122"/>
      <c r="AG705" s="2122"/>
      <c r="AH705" s="2122"/>
      <c r="AI705" s="2122"/>
      <c r="AJ705" s="2122"/>
      <c r="AK705" s="2122"/>
      <c r="AL705" s="2122"/>
      <c r="AM705" s="2122"/>
      <c r="AN705" s="2122"/>
      <c r="AO705" s="2122"/>
      <c r="AP705" s="2122"/>
      <c r="AQ705" s="2122"/>
      <c r="AR705" s="2122"/>
      <c r="AS705" s="2122"/>
      <c r="AT705" s="2122"/>
      <c r="AU705" s="2122"/>
      <c r="AV705" s="2122"/>
      <c r="AW705" s="2122"/>
      <c r="AX705" s="2122"/>
      <c r="AY705" s="2123"/>
    </row>
    <row r="706" spans="1:51" s="79" customFormat="1" ht="23.1" customHeight="1">
      <c r="B706" s="2131"/>
      <c r="C706" s="2132"/>
      <c r="D706" s="2117"/>
      <c r="E706" s="2118"/>
      <c r="F706" s="2118"/>
      <c r="G706" s="2118"/>
      <c r="H706" s="2118"/>
      <c r="I706" s="2118"/>
      <c r="J706" s="2118"/>
      <c r="K706" s="2118"/>
      <c r="L706" s="2119"/>
      <c r="M706" s="2712"/>
      <c r="N706" s="2712"/>
      <c r="O706" s="2712"/>
      <c r="P706" s="2712"/>
      <c r="Q706" s="2712"/>
      <c r="R706" s="2712"/>
      <c r="S706" s="2259"/>
      <c r="T706" s="2259"/>
      <c r="U706" s="2259"/>
      <c r="V706" s="2259"/>
      <c r="W706" s="2259"/>
      <c r="X706" s="2259"/>
      <c r="Y706" s="2121"/>
      <c r="Z706" s="2122"/>
      <c r="AA706" s="2122"/>
      <c r="AB706" s="2122"/>
      <c r="AC706" s="2122"/>
      <c r="AD706" s="2122"/>
      <c r="AE706" s="2122"/>
      <c r="AF706" s="2122"/>
      <c r="AG706" s="2122"/>
      <c r="AH706" s="2122"/>
      <c r="AI706" s="2122"/>
      <c r="AJ706" s="2122"/>
      <c r="AK706" s="2122"/>
      <c r="AL706" s="2122"/>
      <c r="AM706" s="2122"/>
      <c r="AN706" s="2122"/>
      <c r="AO706" s="2122"/>
      <c r="AP706" s="2122"/>
      <c r="AQ706" s="2122"/>
      <c r="AR706" s="2122"/>
      <c r="AS706" s="2122"/>
      <c r="AT706" s="2122"/>
      <c r="AU706" s="2122"/>
      <c r="AV706" s="2122"/>
      <c r="AW706" s="2122"/>
      <c r="AX706" s="2122"/>
      <c r="AY706" s="2123"/>
    </row>
    <row r="707" spans="1:51" s="79" customFormat="1" ht="23.1" customHeight="1">
      <c r="B707" s="2131"/>
      <c r="C707" s="2132"/>
      <c r="D707" s="2117"/>
      <c r="E707" s="2118"/>
      <c r="F707" s="2118"/>
      <c r="G707" s="2118"/>
      <c r="H707" s="2118"/>
      <c r="I707" s="2118"/>
      <c r="J707" s="2118"/>
      <c r="K707" s="2118"/>
      <c r="L707" s="2119"/>
      <c r="M707" s="2712"/>
      <c r="N707" s="2712"/>
      <c r="O707" s="2712"/>
      <c r="P707" s="2712"/>
      <c r="Q707" s="2712"/>
      <c r="R707" s="2712"/>
      <c r="S707" s="2259"/>
      <c r="T707" s="2259"/>
      <c r="U707" s="2259"/>
      <c r="V707" s="2259"/>
      <c r="W707" s="2259"/>
      <c r="X707" s="2259"/>
      <c r="Y707" s="2121"/>
      <c r="Z707" s="2122"/>
      <c r="AA707" s="2122"/>
      <c r="AB707" s="2122"/>
      <c r="AC707" s="2122"/>
      <c r="AD707" s="2122"/>
      <c r="AE707" s="2122"/>
      <c r="AF707" s="2122"/>
      <c r="AG707" s="2122"/>
      <c r="AH707" s="2122"/>
      <c r="AI707" s="2122"/>
      <c r="AJ707" s="2122"/>
      <c r="AK707" s="2122"/>
      <c r="AL707" s="2122"/>
      <c r="AM707" s="2122"/>
      <c r="AN707" s="2122"/>
      <c r="AO707" s="2122"/>
      <c r="AP707" s="2122"/>
      <c r="AQ707" s="2122"/>
      <c r="AR707" s="2122"/>
      <c r="AS707" s="2122"/>
      <c r="AT707" s="2122"/>
      <c r="AU707" s="2122"/>
      <c r="AV707" s="2122"/>
      <c r="AW707" s="2122"/>
      <c r="AX707" s="2122"/>
      <c r="AY707" s="2123"/>
    </row>
    <row r="708" spans="1:51" s="79" customFormat="1" ht="23.1" customHeight="1">
      <c r="B708" s="2131"/>
      <c r="C708" s="2132"/>
      <c r="D708" s="2124"/>
      <c r="E708" s="2125"/>
      <c r="F708" s="2125"/>
      <c r="G708" s="2125"/>
      <c r="H708" s="2125"/>
      <c r="I708" s="2125"/>
      <c r="J708" s="2125"/>
      <c r="K708" s="2125"/>
      <c r="L708" s="2126"/>
      <c r="M708" s="2713"/>
      <c r="N708" s="2713"/>
      <c r="O708" s="2713"/>
      <c r="P708" s="2713"/>
      <c r="Q708" s="2713"/>
      <c r="R708" s="2713"/>
      <c r="S708" s="2260"/>
      <c r="T708" s="2260"/>
      <c r="U708" s="2260"/>
      <c r="V708" s="2260"/>
      <c r="W708" s="2260"/>
      <c r="X708" s="2260"/>
      <c r="Y708" s="2121"/>
      <c r="Z708" s="2122"/>
      <c r="AA708" s="2122"/>
      <c r="AB708" s="2122"/>
      <c r="AC708" s="2122"/>
      <c r="AD708" s="2122"/>
      <c r="AE708" s="2122"/>
      <c r="AF708" s="2122"/>
      <c r="AG708" s="2122"/>
      <c r="AH708" s="2122"/>
      <c r="AI708" s="2122"/>
      <c r="AJ708" s="2122"/>
      <c r="AK708" s="2122"/>
      <c r="AL708" s="2122"/>
      <c r="AM708" s="2122"/>
      <c r="AN708" s="2122"/>
      <c r="AO708" s="2122"/>
      <c r="AP708" s="2122"/>
      <c r="AQ708" s="2122"/>
      <c r="AR708" s="2122"/>
      <c r="AS708" s="2122"/>
      <c r="AT708" s="2122"/>
      <c r="AU708" s="2122"/>
      <c r="AV708" s="2122"/>
      <c r="AW708" s="2122"/>
      <c r="AX708" s="2122"/>
      <c r="AY708" s="2123"/>
    </row>
    <row r="709" spans="1:51" s="79" customFormat="1" ht="23.1" customHeight="1">
      <c r="B709" s="2133"/>
      <c r="C709" s="2134"/>
      <c r="D709" s="2109" t="s">
        <v>26</v>
      </c>
      <c r="E709" s="2110"/>
      <c r="F709" s="2110"/>
      <c r="G709" s="2110"/>
      <c r="H709" s="2110"/>
      <c r="I709" s="2110"/>
      <c r="J709" s="2110"/>
      <c r="K709" s="2110"/>
      <c r="L709" s="2111"/>
      <c r="M709" s="2697">
        <f>SUM(M702:R708)</f>
        <v>25</v>
      </c>
      <c r="N709" s="2698"/>
      <c r="O709" s="2698"/>
      <c r="P709" s="2698"/>
      <c r="Q709" s="2698"/>
      <c r="R709" s="2699"/>
      <c r="S709" s="2697">
        <v>24</v>
      </c>
      <c r="T709" s="2698"/>
      <c r="U709" s="2698"/>
      <c r="V709" s="2698"/>
      <c r="W709" s="2698"/>
      <c r="X709" s="2699"/>
      <c r="Y709" s="2113"/>
      <c r="Z709" s="2114"/>
      <c r="AA709" s="2114"/>
      <c r="AB709" s="2114"/>
      <c r="AC709" s="2114"/>
      <c r="AD709" s="2114"/>
      <c r="AE709" s="2114"/>
      <c r="AF709" s="2114"/>
      <c r="AG709" s="2114"/>
      <c r="AH709" s="2114"/>
      <c r="AI709" s="2114"/>
      <c r="AJ709" s="2114"/>
      <c r="AK709" s="2114"/>
      <c r="AL709" s="2114"/>
      <c r="AM709" s="2114"/>
      <c r="AN709" s="2114"/>
      <c r="AO709" s="2114"/>
      <c r="AP709" s="2114"/>
      <c r="AQ709" s="2114"/>
      <c r="AR709" s="2114"/>
      <c r="AS709" s="2114"/>
      <c r="AT709" s="2114"/>
      <c r="AU709" s="2114"/>
      <c r="AV709" s="2114"/>
      <c r="AW709" s="2114"/>
      <c r="AX709" s="2114"/>
      <c r="AY709" s="2115"/>
    </row>
    <row r="710" spans="1:51" s="79" customFormat="1" ht="41.25" customHeight="1">
      <c r="B710" s="80"/>
      <c r="C710" s="80"/>
      <c r="D710" s="80"/>
      <c r="E710" s="80"/>
      <c r="F710" s="80"/>
      <c r="G710" s="80"/>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c r="AP710" s="81"/>
      <c r="AQ710" s="81"/>
      <c r="AR710" s="81"/>
      <c r="AS710" s="81"/>
      <c r="AT710" s="81"/>
      <c r="AU710" s="81"/>
      <c r="AV710" s="81"/>
      <c r="AW710" s="81"/>
      <c r="AX710" s="81"/>
      <c r="AY710" s="81"/>
    </row>
    <row r="711" spans="1:51" s="79" customFormat="1" ht="23.25" customHeight="1" thickBot="1">
      <c r="A711" s="82"/>
      <c r="B711" s="2116" t="s">
        <v>100</v>
      </c>
      <c r="C711" s="2096"/>
      <c r="D711" s="2096"/>
      <c r="E711" s="2096"/>
      <c r="F711" s="2096"/>
      <c r="G711" s="2096"/>
      <c r="H711" s="2096" t="s">
        <v>921</v>
      </c>
      <c r="I711" s="2096"/>
      <c r="J711" s="2096"/>
      <c r="K711" s="2096"/>
      <c r="L711" s="2096"/>
      <c r="M711" s="2096"/>
      <c r="N711" s="2096"/>
      <c r="O711" s="2096"/>
      <c r="P711" s="2096"/>
      <c r="Q711" s="2096"/>
      <c r="R711" s="2096"/>
      <c r="S711" s="2096"/>
      <c r="T711" s="2096"/>
      <c r="U711" s="2096"/>
      <c r="V711" s="2096"/>
      <c r="W711" s="2096"/>
      <c r="X711" s="2096"/>
      <c r="Y711" s="2096"/>
      <c r="Z711" s="2096"/>
      <c r="AA711" s="2096"/>
      <c r="AB711" s="2096"/>
      <c r="AC711" s="2096"/>
      <c r="AD711" s="2096"/>
      <c r="AE711" s="2096"/>
      <c r="AF711" s="2096"/>
      <c r="AG711" s="2096"/>
      <c r="AH711" s="2096"/>
      <c r="AI711" s="2096"/>
      <c r="AJ711" s="2096"/>
      <c r="AK711" s="2096"/>
      <c r="AL711" s="2096"/>
      <c r="AM711" s="2096"/>
      <c r="AN711" s="2096"/>
      <c r="AO711" s="2096"/>
      <c r="AP711" s="2096"/>
      <c r="AQ711" s="2096"/>
      <c r="AR711" s="2096"/>
      <c r="AS711" s="2096"/>
      <c r="AT711" s="2096"/>
      <c r="AU711" s="2096"/>
      <c r="AV711" s="2096"/>
      <c r="AW711" s="2096"/>
      <c r="AX711" s="2096"/>
      <c r="AY711" s="2096"/>
    </row>
    <row r="712" spans="1:51" s="79" customFormat="1" ht="385.5" customHeight="1">
      <c r="A712" s="83"/>
      <c r="B712" s="2085" t="s">
        <v>40</v>
      </c>
      <c r="C712" s="2086"/>
      <c r="D712" s="2086"/>
      <c r="E712" s="2086"/>
      <c r="F712" s="2086"/>
      <c r="G712" s="2087"/>
      <c r="H712" s="2546"/>
      <c r="I712" s="2547"/>
      <c r="J712" s="2547"/>
      <c r="K712" s="2547"/>
      <c r="L712" s="2547"/>
      <c r="M712" s="2547"/>
      <c r="N712" s="2547"/>
      <c r="O712" s="2547"/>
      <c r="P712" s="2547"/>
      <c r="Q712" s="2547"/>
      <c r="R712" s="2547"/>
      <c r="S712" s="2547"/>
      <c r="T712" s="2547"/>
      <c r="U712" s="2547"/>
      <c r="V712" s="2547"/>
      <c r="W712" s="2547"/>
      <c r="X712" s="2547"/>
      <c r="Y712" s="2547"/>
      <c r="Z712" s="2547"/>
      <c r="AA712" s="2547"/>
      <c r="AB712" s="2547"/>
      <c r="AC712" s="2547"/>
      <c r="AD712" s="2547"/>
      <c r="AE712" s="2547"/>
      <c r="AF712" s="2547"/>
      <c r="AG712" s="2547"/>
      <c r="AH712" s="2547"/>
      <c r="AI712" s="2547"/>
      <c r="AJ712" s="2547"/>
      <c r="AK712" s="2547"/>
      <c r="AL712" s="2547"/>
      <c r="AM712" s="2547"/>
      <c r="AN712" s="2547"/>
      <c r="AO712" s="2547"/>
      <c r="AP712" s="2547"/>
      <c r="AQ712" s="2547"/>
      <c r="AR712" s="2547"/>
      <c r="AS712" s="2547"/>
      <c r="AT712" s="2547"/>
      <c r="AU712" s="2547"/>
      <c r="AV712" s="2547"/>
      <c r="AW712" s="2547"/>
      <c r="AX712" s="2547"/>
      <c r="AY712" s="2548"/>
    </row>
    <row r="713" spans="1:51" s="79" customFormat="1" ht="348.95" customHeight="1">
      <c r="B713" s="2088"/>
      <c r="C713" s="2089"/>
      <c r="D713" s="2089"/>
      <c r="E713" s="2089"/>
      <c r="F713" s="2089"/>
      <c r="G713" s="2090"/>
      <c r="H713" s="2549"/>
      <c r="I713" s="2550"/>
      <c r="J713" s="2550"/>
      <c r="K713" s="2550"/>
      <c r="L713" s="2550"/>
      <c r="M713" s="2550"/>
      <c r="N713" s="2550"/>
      <c r="O713" s="2550"/>
      <c r="P713" s="2550"/>
      <c r="Q713" s="2550"/>
      <c r="R713" s="2550"/>
      <c r="S713" s="2550"/>
      <c r="T713" s="2550"/>
      <c r="U713" s="2550"/>
      <c r="V713" s="2550"/>
      <c r="W713" s="2550"/>
      <c r="X713" s="2550"/>
      <c r="Y713" s="2550"/>
      <c r="Z713" s="2550"/>
      <c r="AA713" s="2550"/>
      <c r="AB713" s="2550"/>
      <c r="AC713" s="2550"/>
      <c r="AD713" s="2550"/>
      <c r="AE713" s="2550"/>
      <c r="AF713" s="2550"/>
      <c r="AG713" s="2550"/>
      <c r="AH713" s="2550"/>
      <c r="AI713" s="2550"/>
      <c r="AJ713" s="2550"/>
      <c r="AK713" s="2550"/>
      <c r="AL713" s="2550"/>
      <c r="AM713" s="2550"/>
      <c r="AN713" s="2550"/>
      <c r="AO713" s="2550"/>
      <c r="AP713" s="2550"/>
      <c r="AQ713" s="2550"/>
      <c r="AR713" s="2550"/>
      <c r="AS713" s="2550"/>
      <c r="AT713" s="2550"/>
      <c r="AU713" s="2550"/>
      <c r="AV713" s="2550"/>
      <c r="AW713" s="2550"/>
      <c r="AX713" s="2550"/>
      <c r="AY713" s="2551"/>
    </row>
    <row r="714" spans="1:51" s="79" customFormat="1" ht="324" customHeight="1" thickBot="1">
      <c r="B714" s="2091"/>
      <c r="C714" s="2092"/>
      <c r="D714" s="2092"/>
      <c r="E714" s="2092"/>
      <c r="F714" s="2092"/>
      <c r="G714" s="2093"/>
      <c r="H714" s="2552"/>
      <c r="I714" s="2553"/>
      <c r="J714" s="2553"/>
      <c r="K714" s="2553"/>
      <c r="L714" s="2553"/>
      <c r="M714" s="2553"/>
      <c r="N714" s="2553"/>
      <c r="O714" s="2553"/>
      <c r="P714" s="2553"/>
      <c r="Q714" s="2553"/>
      <c r="R714" s="2553"/>
      <c r="S714" s="2553"/>
      <c r="T714" s="2553"/>
      <c r="U714" s="2553"/>
      <c r="V714" s="2553"/>
      <c r="W714" s="2553"/>
      <c r="X714" s="2553"/>
      <c r="Y714" s="2553"/>
      <c r="Z714" s="2553"/>
      <c r="AA714" s="2553"/>
      <c r="AB714" s="2553"/>
      <c r="AC714" s="2553"/>
      <c r="AD714" s="2553"/>
      <c r="AE714" s="2553"/>
      <c r="AF714" s="2553"/>
      <c r="AG714" s="2553"/>
      <c r="AH714" s="2553"/>
      <c r="AI714" s="2553"/>
      <c r="AJ714" s="2553"/>
      <c r="AK714" s="2553"/>
      <c r="AL714" s="2553"/>
      <c r="AM714" s="2553"/>
      <c r="AN714" s="2553"/>
      <c r="AO714" s="2553"/>
      <c r="AP714" s="2553"/>
      <c r="AQ714" s="2553"/>
      <c r="AR714" s="2553"/>
      <c r="AS714" s="2553"/>
      <c r="AT714" s="2553"/>
      <c r="AU714" s="2553"/>
      <c r="AV714" s="2553"/>
      <c r="AW714" s="2553"/>
      <c r="AX714" s="2553"/>
      <c r="AY714" s="2554"/>
    </row>
    <row r="715" spans="1:51" s="79" customFormat="1" ht="41.25" customHeight="1">
      <c r="B715" s="80"/>
      <c r="C715" s="80"/>
      <c r="D715" s="80"/>
      <c r="E715" s="80"/>
      <c r="F715" s="80"/>
      <c r="G715" s="80"/>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c r="AP715" s="81"/>
      <c r="AQ715" s="81"/>
      <c r="AR715" s="81"/>
      <c r="AS715" s="81"/>
      <c r="AT715" s="81"/>
      <c r="AU715" s="81"/>
      <c r="AV715" s="81"/>
      <c r="AW715" s="81"/>
      <c r="AX715" s="81"/>
      <c r="AY715" s="81"/>
    </row>
    <row r="716" spans="1:51" s="79" customFormat="1" ht="30" customHeight="1" thickBot="1">
      <c r="B716" s="2094" t="s">
        <v>100</v>
      </c>
      <c r="C716" s="2094"/>
      <c r="D716" s="2094"/>
      <c r="E716" s="2094"/>
      <c r="F716" s="2095"/>
      <c r="G716" s="2095"/>
      <c r="H716" s="2255" t="s">
        <v>921</v>
      </c>
      <c r="I716" s="2255"/>
      <c r="J716" s="2255"/>
      <c r="K716" s="2255"/>
      <c r="L716" s="2255"/>
      <c r="M716" s="2255"/>
      <c r="N716" s="2255"/>
      <c r="O716" s="2255"/>
      <c r="P716" s="2255"/>
      <c r="Q716" s="2255"/>
      <c r="R716" s="2255"/>
      <c r="S716" s="2255"/>
      <c r="T716" s="2255"/>
      <c r="U716" s="2255"/>
      <c r="V716" s="2255"/>
      <c r="W716" s="2255"/>
      <c r="X716" s="2255"/>
      <c r="Y716" s="2255"/>
      <c r="Z716" s="2255"/>
      <c r="AA716" s="2255"/>
      <c r="AB716" s="2255"/>
      <c r="AC716" s="2255"/>
      <c r="AD716" s="2255"/>
      <c r="AE716" s="2255"/>
      <c r="AF716" s="2255"/>
      <c r="AG716" s="2255"/>
      <c r="AH716" s="2255"/>
      <c r="AI716" s="2255"/>
      <c r="AJ716" s="2255"/>
      <c r="AK716" s="2255"/>
      <c r="AL716" s="2255"/>
      <c r="AM716" s="2255"/>
      <c r="AN716" s="2255"/>
      <c r="AO716" s="2255"/>
      <c r="AP716" s="2255"/>
      <c r="AQ716" s="2255"/>
      <c r="AR716" s="2255"/>
      <c r="AS716" s="2255"/>
      <c r="AT716" s="2255"/>
      <c r="AU716" s="2255"/>
      <c r="AV716" s="2255"/>
      <c r="AW716" s="2255"/>
      <c r="AX716" s="2255"/>
      <c r="AY716" s="2255"/>
    </row>
    <row r="717" spans="1:51" s="79" customFormat="1" ht="24.75" customHeight="1">
      <c r="B717" s="2097" t="s">
        <v>75</v>
      </c>
      <c r="C717" s="2098"/>
      <c r="D717" s="2098"/>
      <c r="E717" s="2098"/>
      <c r="F717" s="2098"/>
      <c r="G717" s="2099"/>
      <c r="H717" s="2555" t="s">
        <v>922</v>
      </c>
      <c r="I717" s="2556"/>
      <c r="J717" s="2556"/>
      <c r="K717" s="2556"/>
      <c r="L717" s="2556"/>
      <c r="M717" s="2556"/>
      <c r="N717" s="2556"/>
      <c r="O717" s="2556"/>
      <c r="P717" s="2556"/>
      <c r="Q717" s="2556"/>
      <c r="R717" s="2556"/>
      <c r="S717" s="2556"/>
      <c r="T717" s="2556"/>
      <c r="U717" s="2556"/>
      <c r="V717" s="2556"/>
      <c r="W717" s="2556"/>
      <c r="X717" s="2556"/>
      <c r="Y717" s="2556"/>
      <c r="Z717" s="2556"/>
      <c r="AA717" s="2556"/>
      <c r="AB717" s="2556"/>
      <c r="AC717" s="2557"/>
      <c r="AD717" s="2103" t="s">
        <v>821</v>
      </c>
      <c r="AE717" s="2104"/>
      <c r="AF717" s="2104"/>
      <c r="AG717" s="2104"/>
      <c r="AH717" s="2104"/>
      <c r="AI717" s="2104"/>
      <c r="AJ717" s="2104"/>
      <c r="AK717" s="2104"/>
      <c r="AL717" s="2104"/>
      <c r="AM717" s="2104"/>
      <c r="AN717" s="2104"/>
      <c r="AO717" s="2104"/>
      <c r="AP717" s="2104"/>
      <c r="AQ717" s="2104"/>
      <c r="AR717" s="2104"/>
      <c r="AS717" s="2104"/>
      <c r="AT717" s="2104"/>
      <c r="AU717" s="2104"/>
      <c r="AV717" s="2104"/>
      <c r="AW717" s="2104"/>
      <c r="AX717" s="2104"/>
      <c r="AY717" s="2106"/>
    </row>
    <row r="718" spans="1:51" s="79" customFormat="1" ht="24.75" customHeight="1">
      <c r="B718" s="2097"/>
      <c r="C718" s="2098"/>
      <c r="D718" s="2098"/>
      <c r="E718" s="2098"/>
      <c r="F718" s="2098"/>
      <c r="G718" s="2099"/>
      <c r="H718" s="2519" t="s">
        <v>23</v>
      </c>
      <c r="I718" s="2520"/>
      <c r="J718" s="2520"/>
      <c r="K718" s="2520"/>
      <c r="L718" s="2520"/>
      <c r="M718" s="2521" t="s">
        <v>24</v>
      </c>
      <c r="N718" s="2516"/>
      <c r="O718" s="2516"/>
      <c r="P718" s="2516"/>
      <c r="Q718" s="2516"/>
      <c r="R718" s="2516"/>
      <c r="S718" s="2516"/>
      <c r="T718" s="2516"/>
      <c r="U718" s="2516"/>
      <c r="V718" s="2516"/>
      <c r="W718" s="2516"/>
      <c r="X718" s="2516"/>
      <c r="Y718" s="2517"/>
      <c r="Z718" s="2522" t="s">
        <v>25</v>
      </c>
      <c r="AA718" s="2523"/>
      <c r="AB718" s="2523"/>
      <c r="AC718" s="2524"/>
      <c r="AD718" s="2107" t="s">
        <v>23</v>
      </c>
      <c r="AE718" s="2067"/>
      <c r="AF718" s="2067"/>
      <c r="AG718" s="2067"/>
      <c r="AH718" s="2068"/>
      <c r="AI718" s="2051" t="s">
        <v>24</v>
      </c>
      <c r="AJ718" s="2067"/>
      <c r="AK718" s="2067"/>
      <c r="AL718" s="2067"/>
      <c r="AM718" s="2067"/>
      <c r="AN718" s="2067"/>
      <c r="AO718" s="2067"/>
      <c r="AP718" s="2067"/>
      <c r="AQ718" s="2067"/>
      <c r="AR718" s="2067"/>
      <c r="AS718" s="2067"/>
      <c r="AT718" s="2067"/>
      <c r="AU718" s="2068"/>
      <c r="AV718" s="2054" t="s">
        <v>25</v>
      </c>
      <c r="AW718" s="2069"/>
      <c r="AX718" s="2069"/>
      <c r="AY718" s="2070"/>
    </row>
    <row r="719" spans="1:51" s="79" customFormat="1" ht="24.75" customHeight="1">
      <c r="B719" s="2097"/>
      <c r="C719" s="2098"/>
      <c r="D719" s="2098"/>
      <c r="E719" s="2098"/>
      <c r="F719" s="2098"/>
      <c r="G719" s="2099"/>
      <c r="H719" s="2440" t="s">
        <v>210</v>
      </c>
      <c r="I719" s="2328"/>
      <c r="J719" s="2328"/>
      <c r="K719" s="2328"/>
      <c r="L719" s="2329"/>
      <c r="M719" s="2441" t="s">
        <v>923</v>
      </c>
      <c r="N719" s="2486"/>
      <c r="O719" s="2486"/>
      <c r="P719" s="2486"/>
      <c r="Q719" s="2486"/>
      <c r="R719" s="2486"/>
      <c r="S719" s="2486"/>
      <c r="T719" s="2486"/>
      <c r="U719" s="2486"/>
      <c r="V719" s="2486"/>
      <c r="W719" s="2486"/>
      <c r="X719" s="2486"/>
      <c r="Y719" s="2487"/>
      <c r="Z719" s="2444">
        <v>8</v>
      </c>
      <c r="AA719" s="2445"/>
      <c r="AB719" s="2445"/>
      <c r="AC719" s="2513"/>
      <c r="AD719" s="2035"/>
      <c r="AE719" s="2036"/>
      <c r="AF719" s="2036"/>
      <c r="AG719" s="2036"/>
      <c r="AH719" s="2037"/>
      <c r="AI719" s="2038"/>
      <c r="AJ719" s="2071"/>
      <c r="AK719" s="2071"/>
      <c r="AL719" s="2071"/>
      <c r="AM719" s="2071"/>
      <c r="AN719" s="2071"/>
      <c r="AO719" s="2071"/>
      <c r="AP719" s="2071"/>
      <c r="AQ719" s="2071"/>
      <c r="AR719" s="2071"/>
      <c r="AS719" s="2071"/>
      <c r="AT719" s="2071"/>
      <c r="AU719" s="2072"/>
      <c r="AV719" s="2041"/>
      <c r="AW719" s="2042"/>
      <c r="AX719" s="2042"/>
      <c r="AY719" s="2044"/>
    </row>
    <row r="720" spans="1:51" s="79" customFormat="1" ht="24.75" customHeight="1">
      <c r="B720" s="2097"/>
      <c r="C720" s="2098"/>
      <c r="D720" s="2098"/>
      <c r="E720" s="2098"/>
      <c r="F720" s="2098"/>
      <c r="G720" s="2099"/>
      <c r="H720" s="2510"/>
      <c r="I720" s="2351"/>
      <c r="J720" s="2351"/>
      <c r="K720" s="2351"/>
      <c r="L720" s="2352"/>
      <c r="M720" s="2434"/>
      <c r="N720" s="2432"/>
      <c r="O720" s="2432"/>
      <c r="P720" s="2432"/>
      <c r="Q720" s="2432"/>
      <c r="R720" s="2432"/>
      <c r="S720" s="2432"/>
      <c r="T720" s="2432"/>
      <c r="U720" s="2432"/>
      <c r="V720" s="2432"/>
      <c r="W720" s="2432"/>
      <c r="X720" s="2432"/>
      <c r="Y720" s="2433"/>
      <c r="Z720" s="2437"/>
      <c r="AA720" s="2438"/>
      <c r="AB720" s="2438"/>
      <c r="AC720" s="2512"/>
      <c r="AD720" s="2025"/>
      <c r="AE720" s="2026"/>
      <c r="AF720" s="2026"/>
      <c r="AG720" s="2026"/>
      <c r="AH720" s="2027"/>
      <c r="AI720" s="2028"/>
      <c r="AJ720" s="2029"/>
      <c r="AK720" s="2029"/>
      <c r="AL720" s="2029"/>
      <c r="AM720" s="2029"/>
      <c r="AN720" s="2029"/>
      <c r="AO720" s="2029"/>
      <c r="AP720" s="2029"/>
      <c r="AQ720" s="2029"/>
      <c r="AR720" s="2029"/>
      <c r="AS720" s="2029"/>
      <c r="AT720" s="2029"/>
      <c r="AU720" s="2030"/>
      <c r="AV720" s="2031"/>
      <c r="AW720" s="2032"/>
      <c r="AX720" s="2032"/>
      <c r="AY720" s="2033"/>
    </row>
    <row r="721" spans="2:51" s="79" customFormat="1" ht="24.75" customHeight="1">
      <c r="B721" s="2097"/>
      <c r="C721" s="2098"/>
      <c r="D721" s="2098"/>
      <c r="E721" s="2098"/>
      <c r="F721" s="2098"/>
      <c r="G721" s="2099"/>
      <c r="H721" s="2510"/>
      <c r="I721" s="2351"/>
      <c r="J721" s="2351"/>
      <c r="K721" s="2351"/>
      <c r="L721" s="2352"/>
      <c r="M721" s="2434"/>
      <c r="N721" s="2432"/>
      <c r="O721" s="2432"/>
      <c r="P721" s="2432"/>
      <c r="Q721" s="2432"/>
      <c r="R721" s="2432"/>
      <c r="S721" s="2432"/>
      <c r="T721" s="2432"/>
      <c r="U721" s="2432"/>
      <c r="V721" s="2432"/>
      <c r="W721" s="2432"/>
      <c r="X721" s="2432"/>
      <c r="Y721" s="2433"/>
      <c r="Z721" s="2437"/>
      <c r="AA721" s="2438"/>
      <c r="AB721" s="2438"/>
      <c r="AC721" s="2512"/>
      <c r="AD721" s="2025"/>
      <c r="AE721" s="2026"/>
      <c r="AF721" s="2026"/>
      <c r="AG721" s="2026"/>
      <c r="AH721" s="2027"/>
      <c r="AI721" s="2028"/>
      <c r="AJ721" s="2029"/>
      <c r="AK721" s="2029"/>
      <c r="AL721" s="2029"/>
      <c r="AM721" s="2029"/>
      <c r="AN721" s="2029"/>
      <c r="AO721" s="2029"/>
      <c r="AP721" s="2029"/>
      <c r="AQ721" s="2029"/>
      <c r="AR721" s="2029"/>
      <c r="AS721" s="2029"/>
      <c r="AT721" s="2029"/>
      <c r="AU721" s="2030"/>
      <c r="AV721" s="2031"/>
      <c r="AW721" s="2032"/>
      <c r="AX721" s="2032"/>
      <c r="AY721" s="2033"/>
    </row>
    <row r="722" spans="2:51" s="79" customFormat="1" ht="24.75" customHeight="1">
      <c r="B722" s="2097"/>
      <c r="C722" s="2098"/>
      <c r="D722" s="2098"/>
      <c r="E722" s="2098"/>
      <c r="F722" s="2098"/>
      <c r="G722" s="2099"/>
      <c r="H722" s="2510"/>
      <c r="I722" s="2351"/>
      <c r="J722" s="2351"/>
      <c r="K722" s="2351"/>
      <c r="L722" s="2352"/>
      <c r="M722" s="2434"/>
      <c r="N722" s="2432"/>
      <c r="O722" s="2432"/>
      <c r="P722" s="2432"/>
      <c r="Q722" s="2432"/>
      <c r="R722" s="2432"/>
      <c r="S722" s="2432"/>
      <c r="T722" s="2432"/>
      <c r="U722" s="2432"/>
      <c r="V722" s="2432"/>
      <c r="W722" s="2432"/>
      <c r="X722" s="2432"/>
      <c r="Y722" s="2433"/>
      <c r="Z722" s="2437"/>
      <c r="AA722" s="2438"/>
      <c r="AB722" s="2438"/>
      <c r="AC722" s="2512"/>
      <c r="AD722" s="2025"/>
      <c r="AE722" s="2026"/>
      <c r="AF722" s="2026"/>
      <c r="AG722" s="2026"/>
      <c r="AH722" s="2027"/>
      <c r="AI722" s="2028"/>
      <c r="AJ722" s="2029"/>
      <c r="AK722" s="2029"/>
      <c r="AL722" s="2029"/>
      <c r="AM722" s="2029"/>
      <c r="AN722" s="2029"/>
      <c r="AO722" s="2029"/>
      <c r="AP722" s="2029"/>
      <c r="AQ722" s="2029"/>
      <c r="AR722" s="2029"/>
      <c r="AS722" s="2029"/>
      <c r="AT722" s="2029"/>
      <c r="AU722" s="2030"/>
      <c r="AV722" s="2031"/>
      <c r="AW722" s="2032"/>
      <c r="AX722" s="2032"/>
      <c r="AY722" s="2033"/>
    </row>
    <row r="723" spans="2:51" s="79" customFormat="1" ht="24.75" customHeight="1">
      <c r="B723" s="2097"/>
      <c r="C723" s="2098"/>
      <c r="D723" s="2098"/>
      <c r="E723" s="2098"/>
      <c r="F723" s="2098"/>
      <c r="G723" s="2099"/>
      <c r="H723" s="2510"/>
      <c r="I723" s="2351"/>
      <c r="J723" s="2351"/>
      <c r="K723" s="2351"/>
      <c r="L723" s="2352"/>
      <c r="M723" s="2434"/>
      <c r="N723" s="2432"/>
      <c r="O723" s="2432"/>
      <c r="P723" s="2432"/>
      <c r="Q723" s="2432"/>
      <c r="R723" s="2432"/>
      <c r="S723" s="2432"/>
      <c r="T723" s="2432"/>
      <c r="U723" s="2432"/>
      <c r="V723" s="2432"/>
      <c r="W723" s="2432"/>
      <c r="X723" s="2432"/>
      <c r="Y723" s="2433"/>
      <c r="Z723" s="2437"/>
      <c r="AA723" s="2438"/>
      <c r="AB723" s="2438"/>
      <c r="AC723" s="2438"/>
      <c r="AD723" s="2025"/>
      <c r="AE723" s="2026"/>
      <c r="AF723" s="2026"/>
      <c r="AG723" s="2026"/>
      <c r="AH723" s="2027"/>
      <c r="AI723" s="2028"/>
      <c r="AJ723" s="2029"/>
      <c r="AK723" s="2029"/>
      <c r="AL723" s="2029"/>
      <c r="AM723" s="2029"/>
      <c r="AN723" s="2029"/>
      <c r="AO723" s="2029"/>
      <c r="AP723" s="2029"/>
      <c r="AQ723" s="2029"/>
      <c r="AR723" s="2029"/>
      <c r="AS723" s="2029"/>
      <c r="AT723" s="2029"/>
      <c r="AU723" s="2030"/>
      <c r="AV723" s="2031"/>
      <c r="AW723" s="2032"/>
      <c r="AX723" s="2032"/>
      <c r="AY723" s="2033"/>
    </row>
    <row r="724" spans="2:51" s="79" customFormat="1" ht="24.75" customHeight="1">
      <c r="B724" s="2097"/>
      <c r="C724" s="2098"/>
      <c r="D724" s="2098"/>
      <c r="E724" s="2098"/>
      <c r="F724" s="2098"/>
      <c r="G724" s="2099"/>
      <c r="H724" s="2510"/>
      <c r="I724" s="2351"/>
      <c r="J724" s="2351"/>
      <c r="K724" s="2351"/>
      <c r="L724" s="2352"/>
      <c r="M724" s="2434"/>
      <c r="N724" s="2432"/>
      <c r="O724" s="2432"/>
      <c r="P724" s="2432"/>
      <c r="Q724" s="2432"/>
      <c r="R724" s="2432"/>
      <c r="S724" s="2432"/>
      <c r="T724" s="2432"/>
      <c r="U724" s="2432"/>
      <c r="V724" s="2432"/>
      <c r="W724" s="2432"/>
      <c r="X724" s="2432"/>
      <c r="Y724" s="2433"/>
      <c r="Z724" s="2437"/>
      <c r="AA724" s="2438"/>
      <c r="AB724" s="2438"/>
      <c r="AC724" s="2438"/>
      <c r="AD724" s="2025"/>
      <c r="AE724" s="2026"/>
      <c r="AF724" s="2026"/>
      <c r="AG724" s="2026"/>
      <c r="AH724" s="2027"/>
      <c r="AI724" s="2028"/>
      <c r="AJ724" s="2029"/>
      <c r="AK724" s="2029"/>
      <c r="AL724" s="2029"/>
      <c r="AM724" s="2029"/>
      <c r="AN724" s="2029"/>
      <c r="AO724" s="2029"/>
      <c r="AP724" s="2029"/>
      <c r="AQ724" s="2029"/>
      <c r="AR724" s="2029"/>
      <c r="AS724" s="2029"/>
      <c r="AT724" s="2029"/>
      <c r="AU724" s="2030"/>
      <c r="AV724" s="2031"/>
      <c r="AW724" s="2032"/>
      <c r="AX724" s="2032"/>
      <c r="AY724" s="2033"/>
    </row>
    <row r="725" spans="2:51" s="79" customFormat="1" ht="24.75" customHeight="1">
      <c r="B725" s="2097"/>
      <c r="C725" s="2098"/>
      <c r="D725" s="2098"/>
      <c r="E725" s="2098"/>
      <c r="F725" s="2098"/>
      <c r="G725" s="2099"/>
      <c r="H725" s="2510"/>
      <c r="I725" s="2351"/>
      <c r="J725" s="2351"/>
      <c r="K725" s="2351"/>
      <c r="L725" s="2352"/>
      <c r="M725" s="2434"/>
      <c r="N725" s="2432"/>
      <c r="O725" s="2432"/>
      <c r="P725" s="2432"/>
      <c r="Q725" s="2432"/>
      <c r="R725" s="2432"/>
      <c r="S725" s="2432"/>
      <c r="T725" s="2432"/>
      <c r="U725" s="2432"/>
      <c r="V725" s="2432"/>
      <c r="W725" s="2432"/>
      <c r="X725" s="2432"/>
      <c r="Y725" s="2433"/>
      <c r="Z725" s="2437"/>
      <c r="AA725" s="2438"/>
      <c r="AB725" s="2438"/>
      <c r="AC725" s="2438"/>
      <c r="AD725" s="2025"/>
      <c r="AE725" s="2026"/>
      <c r="AF725" s="2026"/>
      <c r="AG725" s="2026"/>
      <c r="AH725" s="2027"/>
      <c r="AI725" s="2028"/>
      <c r="AJ725" s="2029"/>
      <c r="AK725" s="2029"/>
      <c r="AL725" s="2029"/>
      <c r="AM725" s="2029"/>
      <c r="AN725" s="2029"/>
      <c r="AO725" s="2029"/>
      <c r="AP725" s="2029"/>
      <c r="AQ725" s="2029"/>
      <c r="AR725" s="2029"/>
      <c r="AS725" s="2029"/>
      <c r="AT725" s="2029"/>
      <c r="AU725" s="2030"/>
      <c r="AV725" s="2031"/>
      <c r="AW725" s="2032"/>
      <c r="AX725" s="2032"/>
      <c r="AY725" s="2033"/>
    </row>
    <row r="726" spans="2:51" s="79" customFormat="1" ht="24.75" customHeight="1">
      <c r="B726" s="2097"/>
      <c r="C726" s="2098"/>
      <c r="D726" s="2098"/>
      <c r="E726" s="2098"/>
      <c r="F726" s="2098"/>
      <c r="G726" s="2099"/>
      <c r="H726" s="2501"/>
      <c r="I726" s="2502"/>
      <c r="J726" s="2502"/>
      <c r="K726" s="2502"/>
      <c r="L726" s="2503"/>
      <c r="M726" s="2504"/>
      <c r="N726" s="2505"/>
      <c r="O726" s="2505"/>
      <c r="P726" s="2505"/>
      <c r="Q726" s="2505"/>
      <c r="R726" s="2505"/>
      <c r="S726" s="2505"/>
      <c r="T726" s="2505"/>
      <c r="U726" s="2505"/>
      <c r="V726" s="2505"/>
      <c r="W726" s="2505"/>
      <c r="X726" s="2505"/>
      <c r="Y726" s="2506"/>
      <c r="Z726" s="2507"/>
      <c r="AA726" s="2508"/>
      <c r="AB726" s="2508"/>
      <c r="AC726" s="2508"/>
      <c r="AD726" s="2016"/>
      <c r="AE726" s="2017"/>
      <c r="AF726" s="2017"/>
      <c r="AG726" s="2017"/>
      <c r="AH726" s="2018"/>
      <c r="AI726" s="2019"/>
      <c r="AJ726" s="2020"/>
      <c r="AK726" s="2020"/>
      <c r="AL726" s="2020"/>
      <c r="AM726" s="2020"/>
      <c r="AN726" s="2020"/>
      <c r="AO726" s="2020"/>
      <c r="AP726" s="2020"/>
      <c r="AQ726" s="2020"/>
      <c r="AR726" s="2020"/>
      <c r="AS726" s="2020"/>
      <c r="AT726" s="2020"/>
      <c r="AU726" s="2021"/>
      <c r="AV726" s="2022"/>
      <c r="AW726" s="2023"/>
      <c r="AX726" s="2023"/>
      <c r="AY726" s="2024"/>
    </row>
    <row r="727" spans="2:51" s="79" customFormat="1" ht="24.75" customHeight="1">
      <c r="B727" s="2097"/>
      <c r="C727" s="2098"/>
      <c r="D727" s="2098"/>
      <c r="E727" s="2098"/>
      <c r="F727" s="2098"/>
      <c r="G727" s="2099"/>
      <c r="H727" s="2515" t="s">
        <v>26</v>
      </c>
      <c r="I727" s="2516"/>
      <c r="J727" s="2516"/>
      <c r="K727" s="2516"/>
      <c r="L727" s="2516"/>
      <c r="M727" s="2526"/>
      <c r="N727" s="2527"/>
      <c r="O727" s="2527"/>
      <c r="P727" s="2527"/>
      <c r="Q727" s="2527"/>
      <c r="R727" s="2527"/>
      <c r="S727" s="2527"/>
      <c r="T727" s="2527"/>
      <c r="U727" s="2527"/>
      <c r="V727" s="2527"/>
      <c r="W727" s="2527"/>
      <c r="X727" s="2527"/>
      <c r="Y727" s="2528"/>
      <c r="Z727" s="2529">
        <f>SUM(Z719:AC726)</f>
        <v>8</v>
      </c>
      <c r="AA727" s="2530"/>
      <c r="AB727" s="2530"/>
      <c r="AC727" s="2531"/>
      <c r="AD727" s="2058" t="s">
        <v>26</v>
      </c>
      <c r="AE727" s="2059"/>
      <c r="AF727" s="2059"/>
      <c r="AG727" s="2059"/>
      <c r="AH727" s="2059"/>
      <c r="AI727" s="2060"/>
      <c r="AJ727" s="2061"/>
      <c r="AK727" s="2061"/>
      <c r="AL727" s="2061"/>
      <c r="AM727" s="2061"/>
      <c r="AN727" s="2061"/>
      <c r="AO727" s="2061"/>
      <c r="AP727" s="2061"/>
      <c r="AQ727" s="2061"/>
      <c r="AR727" s="2061"/>
      <c r="AS727" s="2061"/>
      <c r="AT727" s="2061"/>
      <c r="AU727" s="2062"/>
      <c r="AV727" s="2063">
        <f>SUM(AV719:AY726)</f>
        <v>0</v>
      </c>
      <c r="AW727" s="2064"/>
      <c r="AX727" s="2064"/>
      <c r="AY727" s="2066"/>
    </row>
    <row r="728" spans="2:51" s="79" customFormat="1" ht="25.15" customHeight="1">
      <c r="B728" s="2097"/>
      <c r="C728" s="2098"/>
      <c r="D728" s="2098"/>
      <c r="E728" s="2098"/>
      <c r="F728" s="2098"/>
      <c r="G728" s="2099"/>
      <c r="H728" s="2515" t="s">
        <v>924</v>
      </c>
      <c r="I728" s="2516"/>
      <c r="J728" s="2516"/>
      <c r="K728" s="2516"/>
      <c r="L728" s="2516"/>
      <c r="M728" s="2516"/>
      <c r="N728" s="2516"/>
      <c r="O728" s="2516"/>
      <c r="P728" s="2516"/>
      <c r="Q728" s="2516"/>
      <c r="R728" s="2516"/>
      <c r="S728" s="2516"/>
      <c r="T728" s="2516"/>
      <c r="U728" s="2516"/>
      <c r="V728" s="2516"/>
      <c r="W728" s="2516"/>
      <c r="X728" s="2516"/>
      <c r="Y728" s="2516"/>
      <c r="Z728" s="2516"/>
      <c r="AA728" s="2516"/>
      <c r="AB728" s="2516"/>
      <c r="AC728" s="2517"/>
      <c r="AD728" s="2045" t="s">
        <v>846</v>
      </c>
      <c r="AE728" s="2046"/>
      <c r="AF728" s="2046"/>
      <c r="AG728" s="2046"/>
      <c r="AH728" s="2046"/>
      <c r="AI728" s="2046"/>
      <c r="AJ728" s="2046"/>
      <c r="AK728" s="2046"/>
      <c r="AL728" s="2046"/>
      <c r="AM728" s="2046"/>
      <c r="AN728" s="2046"/>
      <c r="AO728" s="2046"/>
      <c r="AP728" s="2046"/>
      <c r="AQ728" s="2046"/>
      <c r="AR728" s="2046"/>
      <c r="AS728" s="2046"/>
      <c r="AT728" s="2046"/>
      <c r="AU728" s="2046"/>
      <c r="AV728" s="2046"/>
      <c r="AW728" s="2046"/>
      <c r="AX728" s="2046"/>
      <c r="AY728" s="2048"/>
    </row>
    <row r="729" spans="2:51" s="79" customFormat="1" ht="25.5" customHeight="1">
      <c r="B729" s="2097"/>
      <c r="C729" s="2098"/>
      <c r="D729" s="2098"/>
      <c r="E729" s="2098"/>
      <c r="F729" s="2098"/>
      <c r="G729" s="2099"/>
      <c r="H729" s="2519" t="s">
        <v>23</v>
      </c>
      <c r="I729" s="2520"/>
      <c r="J729" s="2520"/>
      <c r="K729" s="2520"/>
      <c r="L729" s="2520"/>
      <c r="M729" s="2521" t="s">
        <v>24</v>
      </c>
      <c r="N729" s="2516"/>
      <c r="O729" s="2516"/>
      <c r="P729" s="2516"/>
      <c r="Q729" s="2516"/>
      <c r="R729" s="2516"/>
      <c r="S729" s="2516"/>
      <c r="T729" s="2516"/>
      <c r="U729" s="2516"/>
      <c r="V729" s="2516"/>
      <c r="W729" s="2516"/>
      <c r="X729" s="2516"/>
      <c r="Y729" s="2517"/>
      <c r="Z729" s="2522" t="s">
        <v>25</v>
      </c>
      <c r="AA729" s="2523"/>
      <c r="AB729" s="2523"/>
      <c r="AC729" s="2524"/>
      <c r="AD729" s="2049" t="s">
        <v>23</v>
      </c>
      <c r="AE729" s="2050"/>
      <c r="AF729" s="2050"/>
      <c r="AG729" s="2050"/>
      <c r="AH729" s="2050"/>
      <c r="AI729" s="2051" t="s">
        <v>24</v>
      </c>
      <c r="AJ729" s="2052"/>
      <c r="AK729" s="2052"/>
      <c r="AL729" s="2052"/>
      <c r="AM729" s="2052"/>
      <c r="AN729" s="2052"/>
      <c r="AO729" s="2052"/>
      <c r="AP729" s="2052"/>
      <c r="AQ729" s="2052"/>
      <c r="AR729" s="2052"/>
      <c r="AS729" s="2052"/>
      <c r="AT729" s="2052"/>
      <c r="AU729" s="2053"/>
      <c r="AV729" s="2054" t="s">
        <v>25</v>
      </c>
      <c r="AW729" s="2055"/>
      <c r="AX729" s="2055"/>
      <c r="AY729" s="2057"/>
    </row>
    <row r="730" spans="2:51" s="79" customFormat="1" ht="24.75" customHeight="1">
      <c r="B730" s="2097"/>
      <c r="C730" s="2098"/>
      <c r="D730" s="2098"/>
      <c r="E730" s="2098"/>
      <c r="F730" s="2098"/>
      <c r="G730" s="2099"/>
      <c r="H730" s="2440" t="s">
        <v>210</v>
      </c>
      <c r="I730" s="2328"/>
      <c r="J730" s="2328"/>
      <c r="K730" s="2328"/>
      <c r="L730" s="2329"/>
      <c r="M730" s="2441" t="s">
        <v>923</v>
      </c>
      <c r="N730" s="2486"/>
      <c r="O730" s="2486"/>
      <c r="P730" s="2486"/>
      <c r="Q730" s="2486"/>
      <c r="R730" s="2486"/>
      <c r="S730" s="2486"/>
      <c r="T730" s="2486"/>
      <c r="U730" s="2486"/>
      <c r="V730" s="2486"/>
      <c r="W730" s="2486"/>
      <c r="X730" s="2486"/>
      <c r="Y730" s="2487"/>
      <c r="Z730" s="2444">
        <v>6</v>
      </c>
      <c r="AA730" s="2445"/>
      <c r="AB730" s="2445"/>
      <c r="AC730" s="2513"/>
      <c r="AD730" s="2035"/>
      <c r="AE730" s="2036"/>
      <c r="AF730" s="2036"/>
      <c r="AG730" s="2036"/>
      <c r="AH730" s="2037"/>
      <c r="AI730" s="2038"/>
      <c r="AJ730" s="2039"/>
      <c r="AK730" s="2039"/>
      <c r="AL730" s="2039"/>
      <c r="AM730" s="2039"/>
      <c r="AN730" s="2039"/>
      <c r="AO730" s="2039"/>
      <c r="AP730" s="2039"/>
      <c r="AQ730" s="2039"/>
      <c r="AR730" s="2039"/>
      <c r="AS730" s="2039"/>
      <c r="AT730" s="2039"/>
      <c r="AU730" s="2040"/>
      <c r="AV730" s="2041"/>
      <c r="AW730" s="2042"/>
      <c r="AX730" s="2042"/>
      <c r="AY730" s="2044"/>
    </row>
    <row r="731" spans="2:51" s="79" customFormat="1" ht="24.75" customHeight="1">
      <c r="B731" s="2097"/>
      <c r="C731" s="2098"/>
      <c r="D731" s="2098"/>
      <c r="E731" s="2098"/>
      <c r="F731" s="2098"/>
      <c r="G731" s="2099"/>
      <c r="H731" s="2510"/>
      <c r="I731" s="2351"/>
      <c r="J731" s="2351"/>
      <c r="K731" s="2351"/>
      <c r="L731" s="2352"/>
      <c r="M731" s="2434"/>
      <c r="N731" s="2432"/>
      <c r="O731" s="2432"/>
      <c r="P731" s="2432"/>
      <c r="Q731" s="2432"/>
      <c r="R731" s="2432"/>
      <c r="S731" s="2432"/>
      <c r="T731" s="2432"/>
      <c r="U731" s="2432"/>
      <c r="V731" s="2432"/>
      <c r="W731" s="2432"/>
      <c r="X731" s="2432"/>
      <c r="Y731" s="2433"/>
      <c r="Z731" s="2437"/>
      <c r="AA731" s="2438"/>
      <c r="AB731" s="2438"/>
      <c r="AC731" s="2512"/>
      <c r="AD731" s="2025"/>
      <c r="AE731" s="2026"/>
      <c r="AF731" s="2026"/>
      <c r="AG731" s="2026"/>
      <c r="AH731" s="2027"/>
      <c r="AI731" s="2028"/>
      <c r="AJ731" s="2029"/>
      <c r="AK731" s="2029"/>
      <c r="AL731" s="2029"/>
      <c r="AM731" s="2029"/>
      <c r="AN731" s="2029"/>
      <c r="AO731" s="2029"/>
      <c r="AP731" s="2029"/>
      <c r="AQ731" s="2029"/>
      <c r="AR731" s="2029"/>
      <c r="AS731" s="2029"/>
      <c r="AT731" s="2029"/>
      <c r="AU731" s="2030"/>
      <c r="AV731" s="2031"/>
      <c r="AW731" s="2032"/>
      <c r="AX731" s="2032"/>
      <c r="AY731" s="2033"/>
    </row>
    <row r="732" spans="2:51" s="79" customFormat="1" ht="24.75" customHeight="1">
      <c r="B732" s="2097"/>
      <c r="C732" s="2098"/>
      <c r="D732" s="2098"/>
      <c r="E732" s="2098"/>
      <c r="F732" s="2098"/>
      <c r="G732" s="2099"/>
      <c r="H732" s="2510"/>
      <c r="I732" s="2351"/>
      <c r="J732" s="2351"/>
      <c r="K732" s="2351"/>
      <c r="L732" s="2352"/>
      <c r="M732" s="2434"/>
      <c r="N732" s="2432"/>
      <c r="O732" s="2432"/>
      <c r="P732" s="2432"/>
      <c r="Q732" s="2432"/>
      <c r="R732" s="2432"/>
      <c r="S732" s="2432"/>
      <c r="T732" s="2432"/>
      <c r="U732" s="2432"/>
      <c r="V732" s="2432"/>
      <c r="W732" s="2432"/>
      <c r="X732" s="2432"/>
      <c r="Y732" s="2433"/>
      <c r="Z732" s="2437"/>
      <c r="AA732" s="2438"/>
      <c r="AB732" s="2438"/>
      <c r="AC732" s="2512"/>
      <c r="AD732" s="2025"/>
      <c r="AE732" s="2026"/>
      <c r="AF732" s="2026"/>
      <c r="AG732" s="2026"/>
      <c r="AH732" s="2027"/>
      <c r="AI732" s="2028"/>
      <c r="AJ732" s="2029"/>
      <c r="AK732" s="2029"/>
      <c r="AL732" s="2029"/>
      <c r="AM732" s="2029"/>
      <c r="AN732" s="2029"/>
      <c r="AO732" s="2029"/>
      <c r="AP732" s="2029"/>
      <c r="AQ732" s="2029"/>
      <c r="AR732" s="2029"/>
      <c r="AS732" s="2029"/>
      <c r="AT732" s="2029"/>
      <c r="AU732" s="2030"/>
      <c r="AV732" s="2031"/>
      <c r="AW732" s="2032"/>
      <c r="AX732" s="2032"/>
      <c r="AY732" s="2033"/>
    </row>
    <row r="733" spans="2:51" s="79" customFormat="1" ht="24.75" customHeight="1">
      <c r="B733" s="2097"/>
      <c r="C733" s="2098"/>
      <c r="D733" s="2098"/>
      <c r="E733" s="2098"/>
      <c r="F733" s="2098"/>
      <c r="G733" s="2099"/>
      <c r="H733" s="2510"/>
      <c r="I733" s="2351"/>
      <c r="J733" s="2351"/>
      <c r="K733" s="2351"/>
      <c r="L733" s="2352"/>
      <c r="M733" s="2434"/>
      <c r="N733" s="2432"/>
      <c r="O733" s="2432"/>
      <c r="P733" s="2432"/>
      <c r="Q733" s="2432"/>
      <c r="R733" s="2432"/>
      <c r="S733" s="2432"/>
      <c r="T733" s="2432"/>
      <c r="U733" s="2432"/>
      <c r="V733" s="2432"/>
      <c r="W733" s="2432"/>
      <c r="X733" s="2432"/>
      <c r="Y733" s="2433"/>
      <c r="Z733" s="2437"/>
      <c r="AA733" s="2438"/>
      <c r="AB733" s="2438"/>
      <c r="AC733" s="2512"/>
      <c r="AD733" s="2025"/>
      <c r="AE733" s="2026"/>
      <c r="AF733" s="2026"/>
      <c r="AG733" s="2026"/>
      <c r="AH733" s="2027"/>
      <c r="AI733" s="2028"/>
      <c r="AJ733" s="2029"/>
      <c r="AK733" s="2029"/>
      <c r="AL733" s="2029"/>
      <c r="AM733" s="2029"/>
      <c r="AN733" s="2029"/>
      <c r="AO733" s="2029"/>
      <c r="AP733" s="2029"/>
      <c r="AQ733" s="2029"/>
      <c r="AR733" s="2029"/>
      <c r="AS733" s="2029"/>
      <c r="AT733" s="2029"/>
      <c r="AU733" s="2030"/>
      <c r="AV733" s="2031"/>
      <c r="AW733" s="2032"/>
      <c r="AX733" s="2032"/>
      <c r="AY733" s="2033"/>
    </row>
    <row r="734" spans="2:51" s="79" customFormat="1" ht="24.75" customHeight="1">
      <c r="B734" s="2097"/>
      <c r="C734" s="2098"/>
      <c r="D734" s="2098"/>
      <c r="E734" s="2098"/>
      <c r="F734" s="2098"/>
      <c r="G734" s="2099"/>
      <c r="H734" s="2510"/>
      <c r="I734" s="2351"/>
      <c r="J734" s="2351"/>
      <c r="K734" s="2351"/>
      <c r="L734" s="2352"/>
      <c r="M734" s="2434"/>
      <c r="N734" s="2432"/>
      <c r="O734" s="2432"/>
      <c r="P734" s="2432"/>
      <c r="Q734" s="2432"/>
      <c r="R734" s="2432"/>
      <c r="S734" s="2432"/>
      <c r="T734" s="2432"/>
      <c r="U734" s="2432"/>
      <c r="V734" s="2432"/>
      <c r="W734" s="2432"/>
      <c r="X734" s="2432"/>
      <c r="Y734" s="2433"/>
      <c r="Z734" s="2437"/>
      <c r="AA734" s="2438"/>
      <c r="AB734" s="2438"/>
      <c r="AC734" s="2438"/>
      <c r="AD734" s="2025"/>
      <c r="AE734" s="2026"/>
      <c r="AF734" s="2026"/>
      <c r="AG734" s="2026"/>
      <c r="AH734" s="2027"/>
      <c r="AI734" s="2028"/>
      <c r="AJ734" s="2029"/>
      <c r="AK734" s="2029"/>
      <c r="AL734" s="2029"/>
      <c r="AM734" s="2029"/>
      <c r="AN734" s="2029"/>
      <c r="AO734" s="2029"/>
      <c r="AP734" s="2029"/>
      <c r="AQ734" s="2029"/>
      <c r="AR734" s="2029"/>
      <c r="AS734" s="2029"/>
      <c r="AT734" s="2029"/>
      <c r="AU734" s="2030"/>
      <c r="AV734" s="2031"/>
      <c r="AW734" s="2032"/>
      <c r="AX734" s="2032"/>
      <c r="AY734" s="2033"/>
    </row>
    <row r="735" spans="2:51" s="79" customFormat="1" ht="24.75" customHeight="1">
      <c r="B735" s="2097"/>
      <c r="C735" s="2098"/>
      <c r="D735" s="2098"/>
      <c r="E735" s="2098"/>
      <c r="F735" s="2098"/>
      <c r="G735" s="2099"/>
      <c r="H735" s="2510"/>
      <c r="I735" s="2351"/>
      <c r="J735" s="2351"/>
      <c r="K735" s="2351"/>
      <c r="L735" s="2352"/>
      <c r="M735" s="2434"/>
      <c r="N735" s="2432"/>
      <c r="O735" s="2432"/>
      <c r="P735" s="2432"/>
      <c r="Q735" s="2432"/>
      <c r="R735" s="2432"/>
      <c r="S735" s="2432"/>
      <c r="T735" s="2432"/>
      <c r="U735" s="2432"/>
      <c r="V735" s="2432"/>
      <c r="W735" s="2432"/>
      <c r="X735" s="2432"/>
      <c r="Y735" s="2433"/>
      <c r="Z735" s="2437"/>
      <c r="AA735" s="2438"/>
      <c r="AB735" s="2438"/>
      <c r="AC735" s="2438"/>
      <c r="AD735" s="2025"/>
      <c r="AE735" s="2026"/>
      <c r="AF735" s="2026"/>
      <c r="AG735" s="2026"/>
      <c r="AH735" s="2027"/>
      <c r="AI735" s="2028"/>
      <c r="AJ735" s="2029"/>
      <c r="AK735" s="2029"/>
      <c r="AL735" s="2029"/>
      <c r="AM735" s="2029"/>
      <c r="AN735" s="2029"/>
      <c r="AO735" s="2029"/>
      <c r="AP735" s="2029"/>
      <c r="AQ735" s="2029"/>
      <c r="AR735" s="2029"/>
      <c r="AS735" s="2029"/>
      <c r="AT735" s="2029"/>
      <c r="AU735" s="2030"/>
      <c r="AV735" s="2031"/>
      <c r="AW735" s="2032"/>
      <c r="AX735" s="2032"/>
      <c r="AY735" s="2033"/>
    </row>
    <row r="736" spans="2:51" s="79" customFormat="1" ht="24.75" customHeight="1">
      <c r="B736" s="2097"/>
      <c r="C736" s="2098"/>
      <c r="D736" s="2098"/>
      <c r="E736" s="2098"/>
      <c r="F736" s="2098"/>
      <c r="G736" s="2099"/>
      <c r="H736" s="2510"/>
      <c r="I736" s="2351"/>
      <c r="J736" s="2351"/>
      <c r="K736" s="2351"/>
      <c r="L736" s="2352"/>
      <c r="M736" s="2434"/>
      <c r="N736" s="2432"/>
      <c r="O736" s="2432"/>
      <c r="P736" s="2432"/>
      <c r="Q736" s="2432"/>
      <c r="R736" s="2432"/>
      <c r="S736" s="2432"/>
      <c r="T736" s="2432"/>
      <c r="U736" s="2432"/>
      <c r="V736" s="2432"/>
      <c r="W736" s="2432"/>
      <c r="X736" s="2432"/>
      <c r="Y736" s="2433"/>
      <c r="Z736" s="2437"/>
      <c r="AA736" s="2438"/>
      <c r="AB736" s="2438"/>
      <c r="AC736" s="2438"/>
      <c r="AD736" s="2025"/>
      <c r="AE736" s="2026"/>
      <c r="AF736" s="2026"/>
      <c r="AG736" s="2026"/>
      <c r="AH736" s="2027"/>
      <c r="AI736" s="2028"/>
      <c r="AJ736" s="2029"/>
      <c r="AK736" s="2029"/>
      <c r="AL736" s="2029"/>
      <c r="AM736" s="2029"/>
      <c r="AN736" s="2029"/>
      <c r="AO736" s="2029"/>
      <c r="AP736" s="2029"/>
      <c r="AQ736" s="2029"/>
      <c r="AR736" s="2029"/>
      <c r="AS736" s="2029"/>
      <c r="AT736" s="2029"/>
      <c r="AU736" s="2030"/>
      <c r="AV736" s="2031"/>
      <c r="AW736" s="2032"/>
      <c r="AX736" s="2032"/>
      <c r="AY736" s="2033"/>
    </row>
    <row r="737" spans="2:51" s="79" customFormat="1" ht="24.75" customHeight="1">
      <c r="B737" s="2097"/>
      <c r="C737" s="2098"/>
      <c r="D737" s="2098"/>
      <c r="E737" s="2098"/>
      <c r="F737" s="2098"/>
      <c r="G737" s="2099"/>
      <c r="H737" s="2501"/>
      <c r="I737" s="2502"/>
      <c r="J737" s="2502"/>
      <c r="K737" s="2502"/>
      <c r="L737" s="2503"/>
      <c r="M737" s="2504"/>
      <c r="N737" s="2505"/>
      <c r="O737" s="2505"/>
      <c r="P737" s="2505"/>
      <c r="Q737" s="2505"/>
      <c r="R737" s="2505"/>
      <c r="S737" s="2505"/>
      <c r="T737" s="2505"/>
      <c r="U737" s="2505"/>
      <c r="V737" s="2505"/>
      <c r="W737" s="2505"/>
      <c r="X737" s="2505"/>
      <c r="Y737" s="2506"/>
      <c r="Z737" s="2507"/>
      <c r="AA737" s="2508"/>
      <c r="AB737" s="2508"/>
      <c r="AC737" s="2508"/>
      <c r="AD737" s="2016"/>
      <c r="AE737" s="2017"/>
      <c r="AF737" s="2017"/>
      <c r="AG737" s="2017"/>
      <c r="AH737" s="2018"/>
      <c r="AI737" s="2019"/>
      <c r="AJ737" s="2020"/>
      <c r="AK737" s="2020"/>
      <c r="AL737" s="2020"/>
      <c r="AM737" s="2020"/>
      <c r="AN737" s="2020"/>
      <c r="AO737" s="2020"/>
      <c r="AP737" s="2020"/>
      <c r="AQ737" s="2020"/>
      <c r="AR737" s="2020"/>
      <c r="AS737" s="2020"/>
      <c r="AT737" s="2020"/>
      <c r="AU737" s="2021"/>
      <c r="AV737" s="2022"/>
      <c r="AW737" s="2023"/>
      <c r="AX737" s="2023"/>
      <c r="AY737" s="2024"/>
    </row>
    <row r="738" spans="2:51" s="79" customFormat="1" ht="24.75" customHeight="1">
      <c r="B738" s="2097"/>
      <c r="C738" s="2098"/>
      <c r="D738" s="2098"/>
      <c r="E738" s="2098"/>
      <c r="F738" s="2098"/>
      <c r="G738" s="2099"/>
      <c r="H738" s="2515" t="s">
        <v>26</v>
      </c>
      <c r="I738" s="2516"/>
      <c r="J738" s="2516"/>
      <c r="K738" s="2516"/>
      <c r="L738" s="2516"/>
      <c r="M738" s="2526"/>
      <c r="N738" s="2527"/>
      <c r="O738" s="2527"/>
      <c r="P738" s="2527"/>
      <c r="Q738" s="2527"/>
      <c r="R738" s="2527"/>
      <c r="S738" s="2527"/>
      <c r="T738" s="2527"/>
      <c r="U738" s="2527"/>
      <c r="V738" s="2527"/>
      <c r="W738" s="2527"/>
      <c r="X738" s="2527"/>
      <c r="Y738" s="2528"/>
      <c r="Z738" s="2529">
        <f>SUM(Z730:AC737)</f>
        <v>6</v>
      </c>
      <c r="AA738" s="2530"/>
      <c r="AB738" s="2530"/>
      <c r="AC738" s="2531"/>
      <c r="AD738" s="2058" t="s">
        <v>26</v>
      </c>
      <c r="AE738" s="2059"/>
      <c r="AF738" s="2059"/>
      <c r="AG738" s="2059"/>
      <c r="AH738" s="2059"/>
      <c r="AI738" s="2060"/>
      <c r="AJ738" s="2061"/>
      <c r="AK738" s="2061"/>
      <c r="AL738" s="2061"/>
      <c r="AM738" s="2061"/>
      <c r="AN738" s="2061"/>
      <c r="AO738" s="2061"/>
      <c r="AP738" s="2061"/>
      <c r="AQ738" s="2061"/>
      <c r="AR738" s="2061"/>
      <c r="AS738" s="2061"/>
      <c r="AT738" s="2061"/>
      <c r="AU738" s="2062"/>
      <c r="AV738" s="2063">
        <f>SUM(AV730:AY737)</f>
        <v>0</v>
      </c>
      <c r="AW738" s="2064"/>
      <c r="AX738" s="2064"/>
      <c r="AY738" s="2066"/>
    </row>
    <row r="739" spans="2:51" s="79" customFormat="1" ht="24.75" customHeight="1">
      <c r="B739" s="2097"/>
      <c r="C739" s="2098"/>
      <c r="D739" s="2098"/>
      <c r="E739" s="2098"/>
      <c r="F739" s="2098"/>
      <c r="G739" s="2099"/>
      <c r="H739" s="2515" t="s">
        <v>925</v>
      </c>
      <c r="I739" s="2516"/>
      <c r="J739" s="2516"/>
      <c r="K739" s="2516"/>
      <c r="L739" s="2516"/>
      <c r="M739" s="2516"/>
      <c r="N739" s="2516"/>
      <c r="O739" s="2516"/>
      <c r="P739" s="2516"/>
      <c r="Q739" s="2516"/>
      <c r="R739" s="2516"/>
      <c r="S739" s="2516"/>
      <c r="T739" s="2516"/>
      <c r="U739" s="2516"/>
      <c r="V739" s="2516"/>
      <c r="W739" s="2516"/>
      <c r="X739" s="2516"/>
      <c r="Y739" s="2516"/>
      <c r="Z739" s="2516"/>
      <c r="AA739" s="2516"/>
      <c r="AB739" s="2516"/>
      <c r="AC739" s="2517"/>
      <c r="AD739" s="2045" t="s">
        <v>829</v>
      </c>
      <c r="AE739" s="2046"/>
      <c r="AF739" s="2046"/>
      <c r="AG739" s="2046"/>
      <c r="AH739" s="2046"/>
      <c r="AI739" s="2046"/>
      <c r="AJ739" s="2046"/>
      <c r="AK739" s="2046"/>
      <c r="AL739" s="2046"/>
      <c r="AM739" s="2046"/>
      <c r="AN739" s="2046"/>
      <c r="AO739" s="2046"/>
      <c r="AP739" s="2046"/>
      <c r="AQ739" s="2046"/>
      <c r="AR739" s="2046"/>
      <c r="AS739" s="2046"/>
      <c r="AT739" s="2046"/>
      <c r="AU739" s="2046"/>
      <c r="AV739" s="2046"/>
      <c r="AW739" s="2046"/>
      <c r="AX739" s="2046"/>
      <c r="AY739" s="2048"/>
    </row>
    <row r="740" spans="2:51" s="79" customFormat="1" ht="24.75" customHeight="1">
      <c r="B740" s="2097"/>
      <c r="C740" s="2098"/>
      <c r="D740" s="2098"/>
      <c r="E740" s="2098"/>
      <c r="F740" s="2098"/>
      <c r="G740" s="2099"/>
      <c r="H740" s="2519" t="s">
        <v>23</v>
      </c>
      <c r="I740" s="2520"/>
      <c r="J740" s="2520"/>
      <c r="K740" s="2520"/>
      <c r="L740" s="2520"/>
      <c r="M740" s="2521" t="s">
        <v>24</v>
      </c>
      <c r="N740" s="2516"/>
      <c r="O740" s="2516"/>
      <c r="P740" s="2516"/>
      <c r="Q740" s="2516"/>
      <c r="R740" s="2516"/>
      <c r="S740" s="2516"/>
      <c r="T740" s="2516"/>
      <c r="U740" s="2516"/>
      <c r="V740" s="2516"/>
      <c r="W740" s="2516"/>
      <c r="X740" s="2516"/>
      <c r="Y740" s="2517"/>
      <c r="Z740" s="2522" t="s">
        <v>25</v>
      </c>
      <c r="AA740" s="2523"/>
      <c r="AB740" s="2523"/>
      <c r="AC740" s="2524"/>
      <c r="AD740" s="2049" t="s">
        <v>23</v>
      </c>
      <c r="AE740" s="2050"/>
      <c r="AF740" s="2050"/>
      <c r="AG740" s="2050"/>
      <c r="AH740" s="2050"/>
      <c r="AI740" s="2051" t="s">
        <v>24</v>
      </c>
      <c r="AJ740" s="2052"/>
      <c r="AK740" s="2052"/>
      <c r="AL740" s="2052"/>
      <c r="AM740" s="2052"/>
      <c r="AN740" s="2052"/>
      <c r="AO740" s="2052"/>
      <c r="AP740" s="2052"/>
      <c r="AQ740" s="2052"/>
      <c r="AR740" s="2052"/>
      <c r="AS740" s="2052"/>
      <c r="AT740" s="2052"/>
      <c r="AU740" s="2053"/>
      <c r="AV740" s="2054" t="s">
        <v>25</v>
      </c>
      <c r="AW740" s="2055"/>
      <c r="AX740" s="2055"/>
      <c r="AY740" s="2057"/>
    </row>
    <row r="741" spans="2:51" s="79" customFormat="1" ht="24.75" customHeight="1">
      <c r="B741" s="2097"/>
      <c r="C741" s="2098"/>
      <c r="D741" s="2098"/>
      <c r="E741" s="2098"/>
      <c r="F741" s="2098"/>
      <c r="G741" s="2099"/>
      <c r="H741" s="2440" t="s">
        <v>210</v>
      </c>
      <c r="I741" s="2328"/>
      <c r="J741" s="2328"/>
      <c r="K741" s="2328"/>
      <c r="L741" s="2329"/>
      <c r="M741" s="2441" t="s">
        <v>923</v>
      </c>
      <c r="N741" s="2486"/>
      <c r="O741" s="2486"/>
      <c r="P741" s="2486"/>
      <c r="Q741" s="2486"/>
      <c r="R741" s="2486"/>
      <c r="S741" s="2486"/>
      <c r="T741" s="2486"/>
      <c r="U741" s="2486"/>
      <c r="V741" s="2486"/>
      <c r="W741" s="2486"/>
      <c r="X741" s="2486"/>
      <c r="Y741" s="2487"/>
      <c r="Z741" s="2444">
        <v>10</v>
      </c>
      <c r="AA741" s="2445"/>
      <c r="AB741" s="2445"/>
      <c r="AC741" s="2513"/>
      <c r="AD741" s="2035"/>
      <c r="AE741" s="2036"/>
      <c r="AF741" s="2036"/>
      <c r="AG741" s="2036"/>
      <c r="AH741" s="2037"/>
      <c r="AI741" s="2038"/>
      <c r="AJ741" s="2039"/>
      <c r="AK741" s="2039"/>
      <c r="AL741" s="2039"/>
      <c r="AM741" s="2039"/>
      <c r="AN741" s="2039"/>
      <c r="AO741" s="2039"/>
      <c r="AP741" s="2039"/>
      <c r="AQ741" s="2039"/>
      <c r="AR741" s="2039"/>
      <c r="AS741" s="2039"/>
      <c r="AT741" s="2039"/>
      <c r="AU741" s="2040"/>
      <c r="AV741" s="2041"/>
      <c r="AW741" s="2042"/>
      <c r="AX741" s="2042"/>
      <c r="AY741" s="2044"/>
    </row>
    <row r="742" spans="2:51" s="79" customFormat="1" ht="24.75" customHeight="1">
      <c r="B742" s="2097"/>
      <c r="C742" s="2098"/>
      <c r="D742" s="2098"/>
      <c r="E742" s="2098"/>
      <c r="F742" s="2098"/>
      <c r="G742" s="2099"/>
      <c r="H742" s="2510"/>
      <c r="I742" s="2351"/>
      <c r="J742" s="2351"/>
      <c r="K742" s="2351"/>
      <c r="L742" s="2352"/>
      <c r="M742" s="2434"/>
      <c r="N742" s="2432"/>
      <c r="O742" s="2432"/>
      <c r="P742" s="2432"/>
      <c r="Q742" s="2432"/>
      <c r="R742" s="2432"/>
      <c r="S742" s="2432"/>
      <c r="T742" s="2432"/>
      <c r="U742" s="2432"/>
      <c r="V742" s="2432"/>
      <c r="W742" s="2432"/>
      <c r="X742" s="2432"/>
      <c r="Y742" s="2433"/>
      <c r="Z742" s="2437"/>
      <c r="AA742" s="2438"/>
      <c r="AB742" s="2438"/>
      <c r="AC742" s="2512"/>
      <c r="AD742" s="2025"/>
      <c r="AE742" s="2026"/>
      <c r="AF742" s="2026"/>
      <c r="AG742" s="2026"/>
      <c r="AH742" s="2027"/>
      <c r="AI742" s="2028"/>
      <c r="AJ742" s="2029"/>
      <c r="AK742" s="2029"/>
      <c r="AL742" s="2029"/>
      <c r="AM742" s="2029"/>
      <c r="AN742" s="2029"/>
      <c r="AO742" s="2029"/>
      <c r="AP742" s="2029"/>
      <c r="AQ742" s="2029"/>
      <c r="AR742" s="2029"/>
      <c r="AS742" s="2029"/>
      <c r="AT742" s="2029"/>
      <c r="AU742" s="2030"/>
      <c r="AV742" s="2031"/>
      <c r="AW742" s="2032"/>
      <c r="AX742" s="2032"/>
      <c r="AY742" s="2033"/>
    </row>
    <row r="743" spans="2:51" s="79" customFormat="1" ht="24.75" customHeight="1">
      <c r="B743" s="2097"/>
      <c r="C743" s="2098"/>
      <c r="D743" s="2098"/>
      <c r="E743" s="2098"/>
      <c r="F743" s="2098"/>
      <c r="G743" s="2099"/>
      <c r="H743" s="2510"/>
      <c r="I743" s="2351"/>
      <c r="J743" s="2351"/>
      <c r="K743" s="2351"/>
      <c r="L743" s="2352"/>
      <c r="M743" s="2434"/>
      <c r="N743" s="2432"/>
      <c r="O743" s="2432"/>
      <c r="P743" s="2432"/>
      <c r="Q743" s="2432"/>
      <c r="R743" s="2432"/>
      <c r="S743" s="2432"/>
      <c r="T743" s="2432"/>
      <c r="U743" s="2432"/>
      <c r="V743" s="2432"/>
      <c r="W743" s="2432"/>
      <c r="X743" s="2432"/>
      <c r="Y743" s="2433"/>
      <c r="Z743" s="2437"/>
      <c r="AA743" s="2438"/>
      <c r="AB743" s="2438"/>
      <c r="AC743" s="2512"/>
      <c r="AD743" s="2025"/>
      <c r="AE743" s="2026"/>
      <c r="AF743" s="2026"/>
      <c r="AG743" s="2026"/>
      <c r="AH743" s="2027"/>
      <c r="AI743" s="2028"/>
      <c r="AJ743" s="2029"/>
      <c r="AK743" s="2029"/>
      <c r="AL743" s="2029"/>
      <c r="AM743" s="2029"/>
      <c r="AN743" s="2029"/>
      <c r="AO743" s="2029"/>
      <c r="AP743" s="2029"/>
      <c r="AQ743" s="2029"/>
      <c r="AR743" s="2029"/>
      <c r="AS743" s="2029"/>
      <c r="AT743" s="2029"/>
      <c r="AU743" s="2030"/>
      <c r="AV743" s="2031"/>
      <c r="AW743" s="2032"/>
      <c r="AX743" s="2032"/>
      <c r="AY743" s="2033"/>
    </row>
    <row r="744" spans="2:51" s="79" customFormat="1" ht="24.75" customHeight="1">
      <c r="B744" s="2097"/>
      <c r="C744" s="2098"/>
      <c r="D744" s="2098"/>
      <c r="E744" s="2098"/>
      <c r="F744" s="2098"/>
      <c r="G744" s="2099"/>
      <c r="H744" s="2510"/>
      <c r="I744" s="2351"/>
      <c r="J744" s="2351"/>
      <c r="K744" s="2351"/>
      <c r="L744" s="2352"/>
      <c r="M744" s="2434"/>
      <c r="N744" s="2432"/>
      <c r="O744" s="2432"/>
      <c r="P744" s="2432"/>
      <c r="Q744" s="2432"/>
      <c r="R744" s="2432"/>
      <c r="S744" s="2432"/>
      <c r="T744" s="2432"/>
      <c r="U744" s="2432"/>
      <c r="V744" s="2432"/>
      <c r="W744" s="2432"/>
      <c r="X744" s="2432"/>
      <c r="Y744" s="2433"/>
      <c r="Z744" s="2437"/>
      <c r="AA744" s="2438"/>
      <c r="AB744" s="2438"/>
      <c r="AC744" s="2512"/>
      <c r="AD744" s="2025"/>
      <c r="AE744" s="2026"/>
      <c r="AF744" s="2026"/>
      <c r="AG744" s="2026"/>
      <c r="AH744" s="2027"/>
      <c r="AI744" s="2028"/>
      <c r="AJ744" s="2029"/>
      <c r="AK744" s="2029"/>
      <c r="AL744" s="2029"/>
      <c r="AM744" s="2029"/>
      <c r="AN744" s="2029"/>
      <c r="AO744" s="2029"/>
      <c r="AP744" s="2029"/>
      <c r="AQ744" s="2029"/>
      <c r="AR744" s="2029"/>
      <c r="AS744" s="2029"/>
      <c r="AT744" s="2029"/>
      <c r="AU744" s="2030"/>
      <c r="AV744" s="2031"/>
      <c r="AW744" s="2032"/>
      <c r="AX744" s="2032"/>
      <c r="AY744" s="2033"/>
    </row>
    <row r="745" spans="2:51" s="79" customFormat="1" ht="24.75" customHeight="1">
      <c r="B745" s="2097"/>
      <c r="C745" s="2098"/>
      <c r="D745" s="2098"/>
      <c r="E745" s="2098"/>
      <c r="F745" s="2098"/>
      <c r="G745" s="2099"/>
      <c r="H745" s="2510"/>
      <c r="I745" s="2351"/>
      <c r="J745" s="2351"/>
      <c r="K745" s="2351"/>
      <c r="L745" s="2352"/>
      <c r="M745" s="2434"/>
      <c r="N745" s="2432"/>
      <c r="O745" s="2432"/>
      <c r="P745" s="2432"/>
      <c r="Q745" s="2432"/>
      <c r="R745" s="2432"/>
      <c r="S745" s="2432"/>
      <c r="T745" s="2432"/>
      <c r="U745" s="2432"/>
      <c r="V745" s="2432"/>
      <c r="W745" s="2432"/>
      <c r="X745" s="2432"/>
      <c r="Y745" s="2433"/>
      <c r="Z745" s="2437"/>
      <c r="AA745" s="2438"/>
      <c r="AB745" s="2438"/>
      <c r="AC745" s="2438"/>
      <c r="AD745" s="2025"/>
      <c r="AE745" s="2026"/>
      <c r="AF745" s="2026"/>
      <c r="AG745" s="2026"/>
      <c r="AH745" s="2027"/>
      <c r="AI745" s="2028"/>
      <c r="AJ745" s="2029"/>
      <c r="AK745" s="2029"/>
      <c r="AL745" s="2029"/>
      <c r="AM745" s="2029"/>
      <c r="AN745" s="2029"/>
      <c r="AO745" s="2029"/>
      <c r="AP745" s="2029"/>
      <c r="AQ745" s="2029"/>
      <c r="AR745" s="2029"/>
      <c r="AS745" s="2029"/>
      <c r="AT745" s="2029"/>
      <c r="AU745" s="2030"/>
      <c r="AV745" s="2031"/>
      <c r="AW745" s="2032"/>
      <c r="AX745" s="2032"/>
      <c r="AY745" s="2033"/>
    </row>
    <row r="746" spans="2:51" s="79" customFormat="1" ht="24.75" customHeight="1">
      <c r="B746" s="2097"/>
      <c r="C746" s="2098"/>
      <c r="D746" s="2098"/>
      <c r="E746" s="2098"/>
      <c r="F746" s="2098"/>
      <c r="G746" s="2099"/>
      <c r="H746" s="2510"/>
      <c r="I746" s="2351"/>
      <c r="J746" s="2351"/>
      <c r="K746" s="2351"/>
      <c r="L746" s="2352"/>
      <c r="M746" s="2434"/>
      <c r="N746" s="2432"/>
      <c r="O746" s="2432"/>
      <c r="P746" s="2432"/>
      <c r="Q746" s="2432"/>
      <c r="R746" s="2432"/>
      <c r="S746" s="2432"/>
      <c r="T746" s="2432"/>
      <c r="U746" s="2432"/>
      <c r="V746" s="2432"/>
      <c r="W746" s="2432"/>
      <c r="X746" s="2432"/>
      <c r="Y746" s="2433"/>
      <c r="Z746" s="2437"/>
      <c r="AA746" s="2438"/>
      <c r="AB746" s="2438"/>
      <c r="AC746" s="2438"/>
      <c r="AD746" s="2025"/>
      <c r="AE746" s="2026"/>
      <c r="AF746" s="2026"/>
      <c r="AG746" s="2026"/>
      <c r="AH746" s="2027"/>
      <c r="AI746" s="2028"/>
      <c r="AJ746" s="2029"/>
      <c r="AK746" s="2029"/>
      <c r="AL746" s="2029"/>
      <c r="AM746" s="2029"/>
      <c r="AN746" s="2029"/>
      <c r="AO746" s="2029"/>
      <c r="AP746" s="2029"/>
      <c r="AQ746" s="2029"/>
      <c r="AR746" s="2029"/>
      <c r="AS746" s="2029"/>
      <c r="AT746" s="2029"/>
      <c r="AU746" s="2030"/>
      <c r="AV746" s="2031"/>
      <c r="AW746" s="2032"/>
      <c r="AX746" s="2032"/>
      <c r="AY746" s="2033"/>
    </row>
    <row r="747" spans="2:51" s="79" customFormat="1" ht="24.75" customHeight="1">
      <c r="B747" s="2097"/>
      <c r="C747" s="2098"/>
      <c r="D747" s="2098"/>
      <c r="E747" s="2098"/>
      <c r="F747" s="2098"/>
      <c r="G747" s="2099"/>
      <c r="H747" s="2510"/>
      <c r="I747" s="2351"/>
      <c r="J747" s="2351"/>
      <c r="K747" s="2351"/>
      <c r="L747" s="2352"/>
      <c r="M747" s="2434"/>
      <c r="N747" s="2432"/>
      <c r="O747" s="2432"/>
      <c r="P747" s="2432"/>
      <c r="Q747" s="2432"/>
      <c r="R747" s="2432"/>
      <c r="S747" s="2432"/>
      <c r="T747" s="2432"/>
      <c r="U747" s="2432"/>
      <c r="V747" s="2432"/>
      <c r="W747" s="2432"/>
      <c r="X747" s="2432"/>
      <c r="Y747" s="2433"/>
      <c r="Z747" s="2437"/>
      <c r="AA747" s="2438"/>
      <c r="AB747" s="2438"/>
      <c r="AC747" s="2438"/>
      <c r="AD747" s="2025"/>
      <c r="AE747" s="2026"/>
      <c r="AF747" s="2026"/>
      <c r="AG747" s="2026"/>
      <c r="AH747" s="2027"/>
      <c r="AI747" s="2028"/>
      <c r="AJ747" s="2029"/>
      <c r="AK747" s="2029"/>
      <c r="AL747" s="2029"/>
      <c r="AM747" s="2029"/>
      <c r="AN747" s="2029"/>
      <c r="AO747" s="2029"/>
      <c r="AP747" s="2029"/>
      <c r="AQ747" s="2029"/>
      <c r="AR747" s="2029"/>
      <c r="AS747" s="2029"/>
      <c r="AT747" s="2029"/>
      <c r="AU747" s="2030"/>
      <c r="AV747" s="2031"/>
      <c r="AW747" s="2032"/>
      <c r="AX747" s="2032"/>
      <c r="AY747" s="2033"/>
    </row>
    <row r="748" spans="2:51" s="79" customFormat="1" ht="24.75" customHeight="1">
      <c r="B748" s="2097"/>
      <c r="C748" s="2098"/>
      <c r="D748" s="2098"/>
      <c r="E748" s="2098"/>
      <c r="F748" s="2098"/>
      <c r="G748" s="2099"/>
      <c r="H748" s="2501"/>
      <c r="I748" s="2502"/>
      <c r="J748" s="2502"/>
      <c r="K748" s="2502"/>
      <c r="L748" s="2503"/>
      <c r="M748" s="2504"/>
      <c r="N748" s="2505"/>
      <c r="O748" s="2505"/>
      <c r="P748" s="2505"/>
      <c r="Q748" s="2505"/>
      <c r="R748" s="2505"/>
      <c r="S748" s="2505"/>
      <c r="T748" s="2505"/>
      <c r="U748" s="2505"/>
      <c r="V748" s="2505"/>
      <c r="W748" s="2505"/>
      <c r="X748" s="2505"/>
      <c r="Y748" s="2506"/>
      <c r="Z748" s="2507"/>
      <c r="AA748" s="2508"/>
      <c r="AB748" s="2508"/>
      <c r="AC748" s="2508"/>
      <c r="AD748" s="2016"/>
      <c r="AE748" s="2017"/>
      <c r="AF748" s="2017"/>
      <c r="AG748" s="2017"/>
      <c r="AH748" s="2018"/>
      <c r="AI748" s="2019"/>
      <c r="AJ748" s="2020"/>
      <c r="AK748" s="2020"/>
      <c r="AL748" s="2020"/>
      <c r="AM748" s="2020"/>
      <c r="AN748" s="2020"/>
      <c r="AO748" s="2020"/>
      <c r="AP748" s="2020"/>
      <c r="AQ748" s="2020"/>
      <c r="AR748" s="2020"/>
      <c r="AS748" s="2020"/>
      <c r="AT748" s="2020"/>
      <c r="AU748" s="2021"/>
      <c r="AV748" s="2022"/>
      <c r="AW748" s="2023"/>
      <c r="AX748" s="2023"/>
      <c r="AY748" s="2024"/>
    </row>
    <row r="749" spans="2:51" s="79" customFormat="1" ht="24.75" customHeight="1">
      <c r="B749" s="2097"/>
      <c r="C749" s="2098"/>
      <c r="D749" s="2098"/>
      <c r="E749" s="2098"/>
      <c r="F749" s="2098"/>
      <c r="G749" s="2099"/>
      <c r="H749" s="2515" t="s">
        <v>26</v>
      </c>
      <c r="I749" s="2516"/>
      <c r="J749" s="2516"/>
      <c r="K749" s="2516"/>
      <c r="L749" s="2516"/>
      <c r="M749" s="2526"/>
      <c r="N749" s="2527"/>
      <c r="O749" s="2527"/>
      <c r="P749" s="2527"/>
      <c r="Q749" s="2527"/>
      <c r="R749" s="2527"/>
      <c r="S749" s="2527"/>
      <c r="T749" s="2527"/>
      <c r="U749" s="2527"/>
      <c r="V749" s="2527"/>
      <c r="W749" s="2527"/>
      <c r="X749" s="2527"/>
      <c r="Y749" s="2528"/>
      <c r="Z749" s="2529">
        <f>SUM(Z741:AC748)</f>
        <v>10</v>
      </c>
      <c r="AA749" s="2530"/>
      <c r="AB749" s="2530"/>
      <c r="AC749" s="2531"/>
      <c r="AD749" s="2058" t="s">
        <v>26</v>
      </c>
      <c r="AE749" s="2059"/>
      <c r="AF749" s="2059"/>
      <c r="AG749" s="2059"/>
      <c r="AH749" s="2059"/>
      <c r="AI749" s="2060"/>
      <c r="AJ749" s="2061"/>
      <c r="AK749" s="2061"/>
      <c r="AL749" s="2061"/>
      <c r="AM749" s="2061"/>
      <c r="AN749" s="2061"/>
      <c r="AO749" s="2061"/>
      <c r="AP749" s="2061"/>
      <c r="AQ749" s="2061"/>
      <c r="AR749" s="2061"/>
      <c r="AS749" s="2061"/>
      <c r="AT749" s="2061"/>
      <c r="AU749" s="2062"/>
      <c r="AV749" s="2063">
        <f>SUM(AV741:AY748)</f>
        <v>0</v>
      </c>
      <c r="AW749" s="2064"/>
      <c r="AX749" s="2064"/>
      <c r="AY749" s="2066"/>
    </row>
    <row r="750" spans="2:51" s="79" customFormat="1" ht="24.75" customHeight="1">
      <c r="B750" s="2097"/>
      <c r="C750" s="2098"/>
      <c r="D750" s="2098"/>
      <c r="E750" s="2098"/>
      <c r="F750" s="2098"/>
      <c r="G750" s="2099"/>
      <c r="H750" s="2045" t="s">
        <v>795</v>
      </c>
      <c r="I750" s="2710"/>
      <c r="J750" s="2710"/>
      <c r="K750" s="2710"/>
      <c r="L750" s="2710"/>
      <c r="M750" s="2710"/>
      <c r="N750" s="2710"/>
      <c r="O750" s="2710"/>
      <c r="P750" s="2710"/>
      <c r="Q750" s="2710"/>
      <c r="R750" s="2710"/>
      <c r="S750" s="2710"/>
      <c r="T750" s="2710"/>
      <c r="U750" s="2710"/>
      <c r="V750" s="2710"/>
      <c r="W750" s="2710"/>
      <c r="X750" s="2710"/>
      <c r="Y750" s="2710"/>
      <c r="Z750" s="2710"/>
      <c r="AA750" s="2710"/>
      <c r="AB750" s="2710"/>
      <c r="AC750" s="2711"/>
      <c r="AD750" s="2045" t="s">
        <v>796</v>
      </c>
      <c r="AE750" s="2046"/>
      <c r="AF750" s="2046"/>
      <c r="AG750" s="2046"/>
      <c r="AH750" s="2046"/>
      <c r="AI750" s="2046"/>
      <c r="AJ750" s="2046"/>
      <c r="AK750" s="2046"/>
      <c r="AL750" s="2046"/>
      <c r="AM750" s="2046"/>
      <c r="AN750" s="2046"/>
      <c r="AO750" s="2046"/>
      <c r="AP750" s="2046"/>
      <c r="AQ750" s="2046"/>
      <c r="AR750" s="2046"/>
      <c r="AS750" s="2046"/>
      <c r="AT750" s="2046"/>
      <c r="AU750" s="2046"/>
      <c r="AV750" s="2046"/>
      <c r="AW750" s="2046"/>
      <c r="AX750" s="2046"/>
      <c r="AY750" s="2048"/>
    </row>
    <row r="751" spans="2:51" s="79" customFormat="1" ht="24.75" customHeight="1">
      <c r="B751" s="2097"/>
      <c r="C751" s="2098"/>
      <c r="D751" s="2098"/>
      <c r="E751" s="2098"/>
      <c r="F751" s="2098"/>
      <c r="G751" s="2099"/>
      <c r="H751" s="2107" t="s">
        <v>23</v>
      </c>
      <c r="I751" s="2067"/>
      <c r="J751" s="2067"/>
      <c r="K751" s="2067"/>
      <c r="L751" s="2068"/>
      <c r="M751" s="2051" t="s">
        <v>24</v>
      </c>
      <c r="N751" s="2067"/>
      <c r="O751" s="2067"/>
      <c r="P751" s="2067"/>
      <c r="Q751" s="2067"/>
      <c r="R751" s="2067"/>
      <c r="S751" s="2067"/>
      <c r="T751" s="2067"/>
      <c r="U751" s="2067"/>
      <c r="V751" s="2067"/>
      <c r="W751" s="2067"/>
      <c r="X751" s="2067"/>
      <c r="Y751" s="2068"/>
      <c r="Z751" s="2054" t="s">
        <v>25</v>
      </c>
      <c r="AA751" s="2069"/>
      <c r="AB751" s="2069"/>
      <c r="AC751" s="2108"/>
      <c r="AD751" s="2049" t="s">
        <v>23</v>
      </c>
      <c r="AE751" s="2050"/>
      <c r="AF751" s="2050"/>
      <c r="AG751" s="2050"/>
      <c r="AH751" s="2050"/>
      <c r="AI751" s="2051" t="s">
        <v>24</v>
      </c>
      <c r="AJ751" s="2052"/>
      <c r="AK751" s="2052"/>
      <c r="AL751" s="2052"/>
      <c r="AM751" s="2052"/>
      <c r="AN751" s="2052"/>
      <c r="AO751" s="2052"/>
      <c r="AP751" s="2052"/>
      <c r="AQ751" s="2052"/>
      <c r="AR751" s="2052"/>
      <c r="AS751" s="2052"/>
      <c r="AT751" s="2052"/>
      <c r="AU751" s="2053"/>
      <c r="AV751" s="2054" t="s">
        <v>25</v>
      </c>
      <c r="AW751" s="2055"/>
      <c r="AX751" s="2055"/>
      <c r="AY751" s="2057"/>
    </row>
    <row r="752" spans="2:51" s="79" customFormat="1" ht="24.75" customHeight="1">
      <c r="B752" s="2097"/>
      <c r="C752" s="2098"/>
      <c r="D752" s="2098"/>
      <c r="E752" s="2098"/>
      <c r="F752" s="2098"/>
      <c r="G752" s="2099"/>
      <c r="H752" s="2035"/>
      <c r="I752" s="2036"/>
      <c r="J752" s="2036"/>
      <c r="K752" s="2036"/>
      <c r="L752" s="2037"/>
      <c r="M752" s="2038"/>
      <c r="N752" s="2039"/>
      <c r="O752" s="2039"/>
      <c r="P752" s="2039"/>
      <c r="Q752" s="2039"/>
      <c r="R752" s="2039"/>
      <c r="S752" s="2039"/>
      <c r="T752" s="2039"/>
      <c r="U752" s="2039"/>
      <c r="V752" s="2039"/>
      <c r="W752" s="2039"/>
      <c r="X752" s="2039"/>
      <c r="Y752" s="2040"/>
      <c r="Z752" s="2041"/>
      <c r="AA752" s="2042"/>
      <c r="AB752" s="2042"/>
      <c r="AC752" s="2043"/>
      <c r="AD752" s="2035"/>
      <c r="AE752" s="2036"/>
      <c r="AF752" s="2036"/>
      <c r="AG752" s="2036"/>
      <c r="AH752" s="2037"/>
      <c r="AI752" s="2038"/>
      <c r="AJ752" s="2039"/>
      <c r="AK752" s="2039"/>
      <c r="AL752" s="2039"/>
      <c r="AM752" s="2039"/>
      <c r="AN752" s="2039"/>
      <c r="AO752" s="2039"/>
      <c r="AP752" s="2039"/>
      <c r="AQ752" s="2039"/>
      <c r="AR752" s="2039"/>
      <c r="AS752" s="2039"/>
      <c r="AT752" s="2039"/>
      <c r="AU752" s="2040"/>
      <c r="AV752" s="2041"/>
      <c r="AW752" s="2042"/>
      <c r="AX752" s="2042"/>
      <c r="AY752" s="2044"/>
    </row>
    <row r="753" spans="2:51" s="79" customFormat="1" ht="24.75" customHeight="1">
      <c r="B753" s="2097"/>
      <c r="C753" s="2098"/>
      <c r="D753" s="2098"/>
      <c r="E753" s="2098"/>
      <c r="F753" s="2098"/>
      <c r="G753" s="2099"/>
      <c r="H753" s="2025"/>
      <c r="I753" s="2026"/>
      <c r="J753" s="2026"/>
      <c r="K753" s="2026"/>
      <c r="L753" s="2027"/>
      <c r="M753" s="2028"/>
      <c r="N753" s="2029"/>
      <c r="O753" s="2029"/>
      <c r="P753" s="2029"/>
      <c r="Q753" s="2029"/>
      <c r="R753" s="2029"/>
      <c r="S753" s="2029"/>
      <c r="T753" s="2029"/>
      <c r="U753" s="2029"/>
      <c r="V753" s="2029"/>
      <c r="W753" s="2029"/>
      <c r="X753" s="2029"/>
      <c r="Y753" s="2030"/>
      <c r="Z753" s="2031"/>
      <c r="AA753" s="2032"/>
      <c r="AB753" s="2032"/>
      <c r="AC753" s="2034"/>
      <c r="AD753" s="2025"/>
      <c r="AE753" s="2026"/>
      <c r="AF753" s="2026"/>
      <c r="AG753" s="2026"/>
      <c r="AH753" s="2027"/>
      <c r="AI753" s="2028"/>
      <c r="AJ753" s="2029"/>
      <c r="AK753" s="2029"/>
      <c r="AL753" s="2029"/>
      <c r="AM753" s="2029"/>
      <c r="AN753" s="2029"/>
      <c r="AO753" s="2029"/>
      <c r="AP753" s="2029"/>
      <c r="AQ753" s="2029"/>
      <c r="AR753" s="2029"/>
      <c r="AS753" s="2029"/>
      <c r="AT753" s="2029"/>
      <c r="AU753" s="2030"/>
      <c r="AV753" s="2031"/>
      <c r="AW753" s="2032"/>
      <c r="AX753" s="2032"/>
      <c r="AY753" s="2033"/>
    </row>
    <row r="754" spans="2:51" s="79" customFormat="1" ht="24.75" customHeight="1">
      <c r="B754" s="2097"/>
      <c r="C754" s="2098"/>
      <c r="D754" s="2098"/>
      <c r="E754" s="2098"/>
      <c r="F754" s="2098"/>
      <c r="G754" s="2099"/>
      <c r="H754" s="2025"/>
      <c r="I754" s="2026"/>
      <c r="J754" s="2026"/>
      <c r="K754" s="2026"/>
      <c r="L754" s="2027"/>
      <c r="M754" s="2028"/>
      <c r="N754" s="2029"/>
      <c r="O754" s="2029"/>
      <c r="P754" s="2029"/>
      <c r="Q754" s="2029"/>
      <c r="R754" s="2029"/>
      <c r="S754" s="2029"/>
      <c r="T754" s="2029"/>
      <c r="U754" s="2029"/>
      <c r="V754" s="2029"/>
      <c r="W754" s="2029"/>
      <c r="X754" s="2029"/>
      <c r="Y754" s="2030"/>
      <c r="Z754" s="2031"/>
      <c r="AA754" s="2032"/>
      <c r="AB754" s="2032"/>
      <c r="AC754" s="2034"/>
      <c r="AD754" s="2025"/>
      <c r="AE754" s="2026"/>
      <c r="AF754" s="2026"/>
      <c r="AG754" s="2026"/>
      <c r="AH754" s="2027"/>
      <c r="AI754" s="2028"/>
      <c r="AJ754" s="2029"/>
      <c r="AK754" s="2029"/>
      <c r="AL754" s="2029"/>
      <c r="AM754" s="2029"/>
      <c r="AN754" s="2029"/>
      <c r="AO754" s="2029"/>
      <c r="AP754" s="2029"/>
      <c r="AQ754" s="2029"/>
      <c r="AR754" s="2029"/>
      <c r="AS754" s="2029"/>
      <c r="AT754" s="2029"/>
      <c r="AU754" s="2030"/>
      <c r="AV754" s="2031"/>
      <c r="AW754" s="2032"/>
      <c r="AX754" s="2032"/>
      <c r="AY754" s="2033"/>
    </row>
    <row r="755" spans="2:51" s="79" customFormat="1" ht="24.75" customHeight="1">
      <c r="B755" s="2097"/>
      <c r="C755" s="2098"/>
      <c r="D755" s="2098"/>
      <c r="E755" s="2098"/>
      <c r="F755" s="2098"/>
      <c r="G755" s="2099"/>
      <c r="H755" s="2025"/>
      <c r="I755" s="2026"/>
      <c r="J755" s="2026"/>
      <c r="K755" s="2026"/>
      <c r="L755" s="2027"/>
      <c r="M755" s="2028"/>
      <c r="N755" s="2029"/>
      <c r="O755" s="2029"/>
      <c r="P755" s="2029"/>
      <c r="Q755" s="2029"/>
      <c r="R755" s="2029"/>
      <c r="S755" s="2029"/>
      <c r="T755" s="2029"/>
      <c r="U755" s="2029"/>
      <c r="V755" s="2029"/>
      <c r="W755" s="2029"/>
      <c r="X755" s="2029"/>
      <c r="Y755" s="2030"/>
      <c r="Z755" s="2031"/>
      <c r="AA755" s="2032"/>
      <c r="AB755" s="2032"/>
      <c r="AC755" s="2034"/>
      <c r="AD755" s="2025"/>
      <c r="AE755" s="2026"/>
      <c r="AF755" s="2026"/>
      <c r="AG755" s="2026"/>
      <c r="AH755" s="2027"/>
      <c r="AI755" s="2028"/>
      <c r="AJ755" s="2029"/>
      <c r="AK755" s="2029"/>
      <c r="AL755" s="2029"/>
      <c r="AM755" s="2029"/>
      <c r="AN755" s="2029"/>
      <c r="AO755" s="2029"/>
      <c r="AP755" s="2029"/>
      <c r="AQ755" s="2029"/>
      <c r="AR755" s="2029"/>
      <c r="AS755" s="2029"/>
      <c r="AT755" s="2029"/>
      <c r="AU755" s="2030"/>
      <c r="AV755" s="2031"/>
      <c r="AW755" s="2032"/>
      <c r="AX755" s="2032"/>
      <c r="AY755" s="2033"/>
    </row>
    <row r="756" spans="2:51" s="79" customFormat="1" ht="24.75" customHeight="1">
      <c r="B756" s="2097"/>
      <c r="C756" s="2098"/>
      <c r="D756" s="2098"/>
      <c r="E756" s="2098"/>
      <c r="F756" s="2098"/>
      <c r="G756" s="2099"/>
      <c r="H756" s="2025"/>
      <c r="I756" s="2026"/>
      <c r="J756" s="2026"/>
      <c r="K756" s="2026"/>
      <c r="L756" s="2027"/>
      <c r="M756" s="2028"/>
      <c r="N756" s="2029"/>
      <c r="O756" s="2029"/>
      <c r="P756" s="2029"/>
      <c r="Q756" s="2029"/>
      <c r="R756" s="2029"/>
      <c r="S756" s="2029"/>
      <c r="T756" s="2029"/>
      <c r="U756" s="2029"/>
      <c r="V756" s="2029"/>
      <c r="W756" s="2029"/>
      <c r="X756" s="2029"/>
      <c r="Y756" s="2030"/>
      <c r="Z756" s="2031"/>
      <c r="AA756" s="2032"/>
      <c r="AB756" s="2032"/>
      <c r="AC756" s="2032"/>
      <c r="AD756" s="2025"/>
      <c r="AE756" s="2026"/>
      <c r="AF756" s="2026"/>
      <c r="AG756" s="2026"/>
      <c r="AH756" s="2027"/>
      <c r="AI756" s="2028"/>
      <c r="AJ756" s="2029"/>
      <c r="AK756" s="2029"/>
      <c r="AL756" s="2029"/>
      <c r="AM756" s="2029"/>
      <c r="AN756" s="2029"/>
      <c r="AO756" s="2029"/>
      <c r="AP756" s="2029"/>
      <c r="AQ756" s="2029"/>
      <c r="AR756" s="2029"/>
      <c r="AS756" s="2029"/>
      <c r="AT756" s="2029"/>
      <c r="AU756" s="2030"/>
      <c r="AV756" s="2031"/>
      <c r="AW756" s="2032"/>
      <c r="AX756" s="2032"/>
      <c r="AY756" s="2033"/>
    </row>
    <row r="757" spans="2:51" s="79" customFormat="1" ht="24.75" customHeight="1">
      <c r="B757" s="2097"/>
      <c r="C757" s="2098"/>
      <c r="D757" s="2098"/>
      <c r="E757" s="2098"/>
      <c r="F757" s="2098"/>
      <c r="G757" s="2099"/>
      <c r="H757" s="2025"/>
      <c r="I757" s="2026"/>
      <c r="J757" s="2026"/>
      <c r="K757" s="2026"/>
      <c r="L757" s="2027"/>
      <c r="M757" s="2028"/>
      <c r="N757" s="2029"/>
      <c r="O757" s="2029"/>
      <c r="P757" s="2029"/>
      <c r="Q757" s="2029"/>
      <c r="R757" s="2029"/>
      <c r="S757" s="2029"/>
      <c r="T757" s="2029"/>
      <c r="U757" s="2029"/>
      <c r="V757" s="2029"/>
      <c r="W757" s="2029"/>
      <c r="X757" s="2029"/>
      <c r="Y757" s="2030"/>
      <c r="Z757" s="2031"/>
      <c r="AA757" s="2032"/>
      <c r="AB757" s="2032"/>
      <c r="AC757" s="2032"/>
      <c r="AD757" s="2025"/>
      <c r="AE757" s="2026"/>
      <c r="AF757" s="2026"/>
      <c r="AG757" s="2026"/>
      <c r="AH757" s="2027"/>
      <c r="AI757" s="2028"/>
      <c r="AJ757" s="2029"/>
      <c r="AK757" s="2029"/>
      <c r="AL757" s="2029"/>
      <c r="AM757" s="2029"/>
      <c r="AN757" s="2029"/>
      <c r="AO757" s="2029"/>
      <c r="AP757" s="2029"/>
      <c r="AQ757" s="2029"/>
      <c r="AR757" s="2029"/>
      <c r="AS757" s="2029"/>
      <c r="AT757" s="2029"/>
      <c r="AU757" s="2030"/>
      <c r="AV757" s="2031"/>
      <c r="AW757" s="2032"/>
      <c r="AX757" s="2032"/>
      <c r="AY757" s="2033"/>
    </row>
    <row r="758" spans="2:51" s="79" customFormat="1" ht="24.75" customHeight="1">
      <c r="B758" s="2097"/>
      <c r="C758" s="2098"/>
      <c r="D758" s="2098"/>
      <c r="E758" s="2098"/>
      <c r="F758" s="2098"/>
      <c r="G758" s="2099"/>
      <c r="H758" s="2025"/>
      <c r="I758" s="2026"/>
      <c r="J758" s="2026"/>
      <c r="K758" s="2026"/>
      <c r="L758" s="2027"/>
      <c r="M758" s="2028"/>
      <c r="N758" s="2029"/>
      <c r="O758" s="2029"/>
      <c r="P758" s="2029"/>
      <c r="Q758" s="2029"/>
      <c r="R758" s="2029"/>
      <c r="S758" s="2029"/>
      <c r="T758" s="2029"/>
      <c r="U758" s="2029"/>
      <c r="V758" s="2029"/>
      <c r="W758" s="2029"/>
      <c r="X758" s="2029"/>
      <c r="Y758" s="2030"/>
      <c r="Z758" s="2031"/>
      <c r="AA758" s="2032"/>
      <c r="AB758" s="2032"/>
      <c r="AC758" s="2032"/>
      <c r="AD758" s="2025"/>
      <c r="AE758" s="2026"/>
      <c r="AF758" s="2026"/>
      <c r="AG758" s="2026"/>
      <c r="AH758" s="2027"/>
      <c r="AI758" s="2028"/>
      <c r="AJ758" s="2029"/>
      <c r="AK758" s="2029"/>
      <c r="AL758" s="2029"/>
      <c r="AM758" s="2029"/>
      <c r="AN758" s="2029"/>
      <c r="AO758" s="2029"/>
      <c r="AP758" s="2029"/>
      <c r="AQ758" s="2029"/>
      <c r="AR758" s="2029"/>
      <c r="AS758" s="2029"/>
      <c r="AT758" s="2029"/>
      <c r="AU758" s="2030"/>
      <c r="AV758" s="2031"/>
      <c r="AW758" s="2032"/>
      <c r="AX758" s="2032"/>
      <c r="AY758" s="2033"/>
    </row>
    <row r="759" spans="2:51" s="79" customFormat="1" ht="24.75" customHeight="1">
      <c r="B759" s="2097"/>
      <c r="C759" s="2098"/>
      <c r="D759" s="2098"/>
      <c r="E759" s="2098"/>
      <c r="F759" s="2098"/>
      <c r="G759" s="2099"/>
      <c r="H759" s="2016"/>
      <c r="I759" s="2017"/>
      <c r="J759" s="2017"/>
      <c r="K759" s="2017"/>
      <c r="L759" s="2018"/>
      <c r="M759" s="2019"/>
      <c r="N759" s="2020"/>
      <c r="O759" s="2020"/>
      <c r="P759" s="2020"/>
      <c r="Q759" s="2020"/>
      <c r="R759" s="2020"/>
      <c r="S759" s="2020"/>
      <c r="T759" s="2020"/>
      <c r="U759" s="2020"/>
      <c r="V759" s="2020"/>
      <c r="W759" s="2020"/>
      <c r="X759" s="2020"/>
      <c r="Y759" s="2021"/>
      <c r="Z759" s="2022"/>
      <c r="AA759" s="2023"/>
      <c r="AB759" s="2023"/>
      <c r="AC759" s="2023"/>
      <c r="AD759" s="2016"/>
      <c r="AE759" s="2017"/>
      <c r="AF759" s="2017"/>
      <c r="AG759" s="2017"/>
      <c r="AH759" s="2018"/>
      <c r="AI759" s="2019"/>
      <c r="AJ759" s="2020"/>
      <c r="AK759" s="2020"/>
      <c r="AL759" s="2020"/>
      <c r="AM759" s="2020"/>
      <c r="AN759" s="2020"/>
      <c r="AO759" s="2020"/>
      <c r="AP759" s="2020"/>
      <c r="AQ759" s="2020"/>
      <c r="AR759" s="2020"/>
      <c r="AS759" s="2020"/>
      <c r="AT759" s="2020"/>
      <c r="AU759" s="2021"/>
      <c r="AV759" s="2022"/>
      <c r="AW759" s="2023"/>
      <c r="AX759" s="2023"/>
      <c r="AY759" s="2024"/>
    </row>
    <row r="760" spans="2:51" s="79" customFormat="1" ht="24.75" customHeight="1" thickBot="1">
      <c r="B760" s="2100"/>
      <c r="C760" s="2101"/>
      <c r="D760" s="2101"/>
      <c r="E760" s="2101"/>
      <c r="F760" s="2101"/>
      <c r="G760" s="2102"/>
      <c r="H760" s="2007" t="s">
        <v>26</v>
      </c>
      <c r="I760" s="2008"/>
      <c r="J760" s="2008"/>
      <c r="K760" s="2008"/>
      <c r="L760" s="2008"/>
      <c r="M760" s="2009"/>
      <c r="N760" s="2010"/>
      <c r="O760" s="2010"/>
      <c r="P760" s="2010"/>
      <c r="Q760" s="2010"/>
      <c r="R760" s="2010"/>
      <c r="S760" s="2010"/>
      <c r="T760" s="2010"/>
      <c r="U760" s="2010"/>
      <c r="V760" s="2010"/>
      <c r="W760" s="2010"/>
      <c r="X760" s="2010"/>
      <c r="Y760" s="2011"/>
      <c r="Z760" s="2012">
        <f>SUM(Z752:AC759)</f>
        <v>0</v>
      </c>
      <c r="AA760" s="2013"/>
      <c r="AB760" s="2013"/>
      <c r="AC760" s="2014"/>
      <c r="AD760" s="2007" t="s">
        <v>26</v>
      </c>
      <c r="AE760" s="2008"/>
      <c r="AF760" s="2008"/>
      <c r="AG760" s="2008"/>
      <c r="AH760" s="2008"/>
      <c r="AI760" s="2009"/>
      <c r="AJ760" s="2010"/>
      <c r="AK760" s="2010"/>
      <c r="AL760" s="2010"/>
      <c r="AM760" s="2010"/>
      <c r="AN760" s="2010"/>
      <c r="AO760" s="2010"/>
      <c r="AP760" s="2010"/>
      <c r="AQ760" s="2010"/>
      <c r="AR760" s="2010"/>
      <c r="AS760" s="2010"/>
      <c r="AT760" s="2010"/>
      <c r="AU760" s="2011"/>
      <c r="AV760" s="2012">
        <f>SUM(AV752:AY759)</f>
        <v>0</v>
      </c>
      <c r="AW760" s="2013"/>
      <c r="AX760" s="2013"/>
      <c r="AY760" s="2015"/>
    </row>
    <row r="761" spans="2:51" s="79" customFormat="1"/>
    <row r="762" spans="2:51" s="79" customFormat="1" ht="23.25" customHeight="1">
      <c r="B762" s="92" t="s">
        <v>100</v>
      </c>
      <c r="C762" s="92"/>
      <c r="D762" s="92"/>
      <c r="E762" s="93"/>
      <c r="F762" s="93"/>
      <c r="G762" s="2095" t="s">
        <v>921</v>
      </c>
      <c r="H762" s="2095"/>
      <c r="I762" s="2095"/>
      <c r="J762" s="2095"/>
      <c r="K762" s="2095"/>
      <c r="L762" s="2095"/>
      <c r="M762" s="2095"/>
      <c r="N762" s="2095"/>
      <c r="O762" s="2095"/>
      <c r="P762" s="2095"/>
      <c r="Q762" s="2095"/>
      <c r="R762" s="2095"/>
      <c r="S762" s="2095"/>
      <c r="T762" s="2095"/>
      <c r="U762" s="2095"/>
      <c r="V762" s="2095"/>
      <c r="W762" s="2095"/>
      <c r="X762" s="2095"/>
      <c r="Y762" s="2095"/>
      <c r="Z762" s="2095"/>
      <c r="AA762" s="2095"/>
      <c r="AB762" s="2095"/>
      <c r="AC762" s="2095"/>
      <c r="AD762" s="2095"/>
      <c r="AE762" s="2095"/>
      <c r="AF762" s="2095"/>
      <c r="AG762" s="2095"/>
      <c r="AH762" s="2095"/>
      <c r="AI762" s="2095"/>
      <c r="AJ762" s="2095"/>
      <c r="AK762" s="2095"/>
      <c r="AL762" s="2095"/>
      <c r="AM762" s="2095"/>
      <c r="AN762" s="2095"/>
      <c r="AO762" s="2095"/>
      <c r="AP762" s="2095"/>
      <c r="AQ762" s="2095"/>
      <c r="AR762" s="2095"/>
      <c r="AS762" s="2095"/>
      <c r="AT762" s="2095"/>
      <c r="AU762" s="2095"/>
      <c r="AV762" s="2095"/>
      <c r="AW762" s="2095"/>
      <c r="AX762" s="2095"/>
      <c r="AY762" s="93"/>
    </row>
    <row r="763" spans="2:51" s="79" customFormat="1" ht="14.25">
      <c r="C763" s="94" t="s">
        <v>797</v>
      </c>
    </row>
    <row r="764" spans="2:51" s="79" customFormat="1">
      <c r="C764" s="79" t="s">
        <v>798</v>
      </c>
    </row>
    <row r="765" spans="2:51" s="79" customFormat="1" ht="34.5" customHeight="1">
      <c r="B765" s="2000"/>
      <c r="C765" s="2000"/>
      <c r="D765" s="2004" t="s">
        <v>799</v>
      </c>
      <c r="E765" s="2004"/>
      <c r="F765" s="2004"/>
      <c r="G765" s="2004"/>
      <c r="H765" s="2004"/>
      <c r="I765" s="2004"/>
      <c r="J765" s="2004"/>
      <c r="K765" s="2004"/>
      <c r="L765" s="2004"/>
      <c r="M765" s="2004"/>
      <c r="N765" s="2004" t="s">
        <v>800</v>
      </c>
      <c r="O765" s="2004"/>
      <c r="P765" s="2004"/>
      <c r="Q765" s="2004"/>
      <c r="R765" s="2004"/>
      <c r="S765" s="2004"/>
      <c r="T765" s="2004"/>
      <c r="U765" s="2004"/>
      <c r="V765" s="2004"/>
      <c r="W765" s="2004"/>
      <c r="X765" s="2004"/>
      <c r="Y765" s="2004"/>
      <c r="Z765" s="2004"/>
      <c r="AA765" s="2004"/>
      <c r="AB765" s="2004"/>
      <c r="AC765" s="2004"/>
      <c r="AD765" s="2004"/>
      <c r="AE765" s="2004"/>
      <c r="AF765" s="2004"/>
      <c r="AG765" s="2004"/>
      <c r="AH765" s="2004"/>
      <c r="AI765" s="2004"/>
      <c r="AJ765" s="2004"/>
      <c r="AK765" s="2004"/>
      <c r="AL765" s="2005" t="s">
        <v>801</v>
      </c>
      <c r="AM765" s="2004"/>
      <c r="AN765" s="2004"/>
      <c r="AO765" s="2004"/>
      <c r="AP765" s="2004"/>
      <c r="AQ765" s="2004"/>
      <c r="AR765" s="2004" t="s">
        <v>27</v>
      </c>
      <c r="AS765" s="2004"/>
      <c r="AT765" s="2004"/>
      <c r="AU765" s="2004"/>
      <c r="AV765" s="2004" t="s">
        <v>28</v>
      </c>
      <c r="AW765" s="2004"/>
      <c r="AX765" s="2004"/>
    </row>
    <row r="766" spans="2:51" s="79" customFormat="1" ht="24" customHeight="1">
      <c r="B766" s="2000">
        <v>1</v>
      </c>
      <c r="C766" s="2000">
        <v>1</v>
      </c>
      <c r="D766" s="2310" t="s">
        <v>926</v>
      </c>
      <c r="E766" s="2310"/>
      <c r="F766" s="2310"/>
      <c r="G766" s="2310"/>
      <c r="H766" s="2310"/>
      <c r="I766" s="2310"/>
      <c r="J766" s="2310"/>
      <c r="K766" s="2310"/>
      <c r="L766" s="2310"/>
      <c r="M766" s="2310"/>
      <c r="N766" s="2310" t="s">
        <v>927</v>
      </c>
      <c r="O766" s="2310"/>
      <c r="P766" s="2310"/>
      <c r="Q766" s="2310"/>
      <c r="R766" s="2310"/>
      <c r="S766" s="2310"/>
      <c r="T766" s="2310"/>
      <c r="U766" s="2310"/>
      <c r="V766" s="2310"/>
      <c r="W766" s="2310"/>
      <c r="X766" s="2310"/>
      <c r="Y766" s="2310"/>
      <c r="Z766" s="2310"/>
      <c r="AA766" s="2310"/>
      <c r="AB766" s="2310"/>
      <c r="AC766" s="2310"/>
      <c r="AD766" s="2310"/>
      <c r="AE766" s="2310"/>
      <c r="AF766" s="2310"/>
      <c r="AG766" s="2310"/>
      <c r="AH766" s="2310"/>
      <c r="AI766" s="2310"/>
      <c r="AJ766" s="2310"/>
      <c r="AK766" s="2310"/>
      <c r="AL766" s="2314">
        <v>8</v>
      </c>
      <c r="AM766" s="2310"/>
      <c r="AN766" s="2310"/>
      <c r="AO766" s="2310"/>
      <c r="AP766" s="2310"/>
      <c r="AQ766" s="2310"/>
      <c r="AR766" s="2001"/>
      <c r="AS766" s="2001"/>
      <c r="AT766" s="2001"/>
      <c r="AU766" s="2001"/>
      <c r="AV766" s="2001"/>
      <c r="AW766" s="2001"/>
      <c r="AX766" s="2001"/>
    </row>
    <row r="767" spans="2:51" s="79" customFormat="1" ht="24" customHeight="1">
      <c r="B767" s="2000">
        <v>2</v>
      </c>
      <c r="C767" s="2000">
        <v>1</v>
      </c>
      <c r="D767" s="2310"/>
      <c r="E767" s="2310"/>
      <c r="F767" s="2310"/>
      <c r="G767" s="2310"/>
      <c r="H767" s="2310"/>
      <c r="I767" s="2310"/>
      <c r="J767" s="2310"/>
      <c r="K767" s="2310"/>
      <c r="L767" s="2310"/>
      <c r="M767" s="2310"/>
      <c r="N767" s="2310"/>
      <c r="O767" s="2310"/>
      <c r="P767" s="2310"/>
      <c r="Q767" s="2310"/>
      <c r="R767" s="2310"/>
      <c r="S767" s="2310"/>
      <c r="T767" s="2310"/>
      <c r="U767" s="2310"/>
      <c r="V767" s="2310"/>
      <c r="W767" s="2310"/>
      <c r="X767" s="2310"/>
      <c r="Y767" s="2310"/>
      <c r="Z767" s="2310"/>
      <c r="AA767" s="2310"/>
      <c r="AB767" s="2310"/>
      <c r="AC767" s="2310"/>
      <c r="AD767" s="2310"/>
      <c r="AE767" s="2310"/>
      <c r="AF767" s="2310"/>
      <c r="AG767" s="2310"/>
      <c r="AH767" s="2310"/>
      <c r="AI767" s="2310"/>
      <c r="AJ767" s="2310"/>
      <c r="AK767" s="2310"/>
      <c r="AL767" s="2314"/>
      <c r="AM767" s="2310"/>
      <c r="AN767" s="2310"/>
      <c r="AO767" s="2310"/>
      <c r="AP767" s="2310"/>
      <c r="AQ767" s="2310"/>
      <c r="AR767" s="2001"/>
      <c r="AS767" s="2001"/>
      <c r="AT767" s="2001"/>
      <c r="AU767" s="2001"/>
      <c r="AV767" s="2001"/>
      <c r="AW767" s="2001"/>
      <c r="AX767" s="2001"/>
    </row>
    <row r="768" spans="2:51" s="79" customFormat="1" ht="24" customHeight="1">
      <c r="B768" s="2000">
        <v>3</v>
      </c>
      <c r="C768" s="2000">
        <v>1</v>
      </c>
      <c r="D768" s="2310"/>
      <c r="E768" s="2310"/>
      <c r="F768" s="2310"/>
      <c r="G768" s="2310"/>
      <c r="H768" s="2310"/>
      <c r="I768" s="2310"/>
      <c r="J768" s="2310"/>
      <c r="K768" s="2310"/>
      <c r="L768" s="2310"/>
      <c r="M768" s="2310"/>
      <c r="N768" s="2310"/>
      <c r="O768" s="2310"/>
      <c r="P768" s="2310"/>
      <c r="Q768" s="2310"/>
      <c r="R768" s="2310"/>
      <c r="S768" s="2310"/>
      <c r="T768" s="2310"/>
      <c r="U768" s="2310"/>
      <c r="V768" s="2310"/>
      <c r="W768" s="2310"/>
      <c r="X768" s="2310"/>
      <c r="Y768" s="2310"/>
      <c r="Z768" s="2310"/>
      <c r="AA768" s="2310"/>
      <c r="AB768" s="2310"/>
      <c r="AC768" s="2310"/>
      <c r="AD768" s="2310"/>
      <c r="AE768" s="2310"/>
      <c r="AF768" s="2310"/>
      <c r="AG768" s="2310"/>
      <c r="AH768" s="2310"/>
      <c r="AI768" s="2310"/>
      <c r="AJ768" s="2310"/>
      <c r="AK768" s="2310"/>
      <c r="AL768" s="2314"/>
      <c r="AM768" s="2310"/>
      <c r="AN768" s="2310"/>
      <c r="AO768" s="2310"/>
      <c r="AP768" s="2310"/>
      <c r="AQ768" s="2310"/>
      <c r="AR768" s="2001"/>
      <c r="AS768" s="2001"/>
      <c r="AT768" s="2001"/>
      <c r="AU768" s="2001"/>
      <c r="AV768" s="2001"/>
      <c r="AW768" s="2001"/>
      <c r="AX768" s="2001"/>
    </row>
    <row r="769" spans="2:50" s="79" customFormat="1" ht="24" customHeight="1">
      <c r="B769" s="2000">
        <v>4</v>
      </c>
      <c r="C769" s="2000">
        <v>1</v>
      </c>
      <c r="D769" s="2001"/>
      <c r="E769" s="2001"/>
      <c r="F769" s="2001"/>
      <c r="G769" s="2001"/>
      <c r="H769" s="2001"/>
      <c r="I769" s="2001"/>
      <c r="J769" s="2001"/>
      <c r="K769" s="2001"/>
      <c r="L769" s="2001"/>
      <c r="M769" s="2001"/>
      <c r="N769" s="2001"/>
      <c r="O769" s="2001"/>
      <c r="P769" s="2001"/>
      <c r="Q769" s="2001"/>
      <c r="R769" s="2001"/>
      <c r="S769" s="2001"/>
      <c r="T769" s="2001"/>
      <c r="U769" s="2001"/>
      <c r="V769" s="2001"/>
      <c r="W769" s="2001"/>
      <c r="X769" s="2001"/>
      <c r="Y769" s="2001"/>
      <c r="Z769" s="2001"/>
      <c r="AA769" s="2001"/>
      <c r="AB769" s="2001"/>
      <c r="AC769" s="2001"/>
      <c r="AD769" s="2001"/>
      <c r="AE769" s="2001"/>
      <c r="AF769" s="2001"/>
      <c r="AG769" s="2001"/>
      <c r="AH769" s="2001"/>
      <c r="AI769" s="2001"/>
      <c r="AJ769" s="2001"/>
      <c r="AK769" s="2001"/>
      <c r="AL769" s="2002"/>
      <c r="AM769" s="2001"/>
      <c r="AN769" s="2001"/>
      <c r="AO769" s="2001"/>
      <c r="AP769" s="2001"/>
      <c r="AQ769" s="2001"/>
      <c r="AR769" s="2001"/>
      <c r="AS769" s="2001"/>
      <c r="AT769" s="2001"/>
      <c r="AU769" s="2001"/>
      <c r="AV769" s="2001"/>
      <c r="AW769" s="2001"/>
      <c r="AX769" s="2001"/>
    </row>
    <row r="770" spans="2:50" s="79" customFormat="1" ht="24" customHeight="1">
      <c r="B770" s="2000">
        <v>5</v>
      </c>
      <c r="C770" s="2000">
        <v>1</v>
      </c>
      <c r="D770" s="2001"/>
      <c r="E770" s="2001"/>
      <c r="F770" s="2001"/>
      <c r="G770" s="2001"/>
      <c r="H770" s="2001"/>
      <c r="I770" s="2001"/>
      <c r="J770" s="2001"/>
      <c r="K770" s="2001"/>
      <c r="L770" s="2001"/>
      <c r="M770" s="2001"/>
      <c r="N770" s="2001"/>
      <c r="O770" s="2001"/>
      <c r="P770" s="2001"/>
      <c r="Q770" s="2001"/>
      <c r="R770" s="2001"/>
      <c r="S770" s="2001"/>
      <c r="T770" s="2001"/>
      <c r="U770" s="2001"/>
      <c r="V770" s="2001"/>
      <c r="W770" s="2001"/>
      <c r="X770" s="2001"/>
      <c r="Y770" s="2001"/>
      <c r="Z770" s="2001"/>
      <c r="AA770" s="2001"/>
      <c r="AB770" s="2001"/>
      <c r="AC770" s="2001"/>
      <c r="AD770" s="2001"/>
      <c r="AE770" s="2001"/>
      <c r="AF770" s="2001"/>
      <c r="AG770" s="2001"/>
      <c r="AH770" s="2001"/>
      <c r="AI770" s="2001"/>
      <c r="AJ770" s="2001"/>
      <c r="AK770" s="2001"/>
      <c r="AL770" s="2002"/>
      <c r="AM770" s="2001"/>
      <c r="AN770" s="2001"/>
      <c r="AO770" s="2001"/>
      <c r="AP770" s="2001"/>
      <c r="AQ770" s="2001"/>
      <c r="AR770" s="2001"/>
      <c r="AS770" s="2001"/>
      <c r="AT770" s="2001"/>
      <c r="AU770" s="2001"/>
      <c r="AV770" s="2001"/>
      <c r="AW770" s="2001"/>
      <c r="AX770" s="2001"/>
    </row>
    <row r="771" spans="2:50" s="79" customFormat="1" ht="24" customHeight="1">
      <c r="B771" s="2000">
        <v>6</v>
      </c>
      <c r="C771" s="2000">
        <v>1</v>
      </c>
      <c r="D771" s="2001"/>
      <c r="E771" s="2001"/>
      <c r="F771" s="2001"/>
      <c r="G771" s="2001"/>
      <c r="H771" s="2001"/>
      <c r="I771" s="2001"/>
      <c r="J771" s="2001"/>
      <c r="K771" s="2001"/>
      <c r="L771" s="2001"/>
      <c r="M771" s="2001"/>
      <c r="N771" s="2001"/>
      <c r="O771" s="2001"/>
      <c r="P771" s="2001"/>
      <c r="Q771" s="2001"/>
      <c r="R771" s="2001"/>
      <c r="S771" s="2001"/>
      <c r="T771" s="2001"/>
      <c r="U771" s="2001"/>
      <c r="V771" s="2001"/>
      <c r="W771" s="2001"/>
      <c r="X771" s="2001"/>
      <c r="Y771" s="2001"/>
      <c r="Z771" s="2001"/>
      <c r="AA771" s="2001"/>
      <c r="AB771" s="2001"/>
      <c r="AC771" s="2001"/>
      <c r="AD771" s="2001"/>
      <c r="AE771" s="2001"/>
      <c r="AF771" s="2001"/>
      <c r="AG771" s="2001"/>
      <c r="AH771" s="2001"/>
      <c r="AI771" s="2001"/>
      <c r="AJ771" s="2001"/>
      <c r="AK771" s="2001"/>
      <c r="AL771" s="2002"/>
      <c r="AM771" s="2001"/>
      <c r="AN771" s="2001"/>
      <c r="AO771" s="2001"/>
      <c r="AP771" s="2001"/>
      <c r="AQ771" s="2001"/>
      <c r="AR771" s="2001"/>
      <c r="AS771" s="2001"/>
      <c r="AT771" s="2001"/>
      <c r="AU771" s="2001"/>
      <c r="AV771" s="2001"/>
      <c r="AW771" s="2001"/>
      <c r="AX771" s="2001"/>
    </row>
    <row r="772" spans="2:50" s="79" customFormat="1" ht="24" customHeight="1">
      <c r="B772" s="2000">
        <v>7</v>
      </c>
      <c r="C772" s="2000">
        <v>1</v>
      </c>
      <c r="D772" s="2001"/>
      <c r="E772" s="2001"/>
      <c r="F772" s="2001"/>
      <c r="G772" s="2001"/>
      <c r="H772" s="2001"/>
      <c r="I772" s="2001"/>
      <c r="J772" s="2001"/>
      <c r="K772" s="2001"/>
      <c r="L772" s="2001"/>
      <c r="M772" s="2001"/>
      <c r="N772" s="2001"/>
      <c r="O772" s="2001"/>
      <c r="P772" s="2001"/>
      <c r="Q772" s="2001"/>
      <c r="R772" s="2001"/>
      <c r="S772" s="2001"/>
      <c r="T772" s="2001"/>
      <c r="U772" s="2001"/>
      <c r="V772" s="2001"/>
      <c r="W772" s="2001"/>
      <c r="X772" s="2001"/>
      <c r="Y772" s="2001"/>
      <c r="Z772" s="2001"/>
      <c r="AA772" s="2001"/>
      <c r="AB772" s="2001"/>
      <c r="AC772" s="2001"/>
      <c r="AD772" s="2001"/>
      <c r="AE772" s="2001"/>
      <c r="AF772" s="2001"/>
      <c r="AG772" s="2001"/>
      <c r="AH772" s="2001"/>
      <c r="AI772" s="2001"/>
      <c r="AJ772" s="2001"/>
      <c r="AK772" s="2001"/>
      <c r="AL772" s="2002"/>
      <c r="AM772" s="2001"/>
      <c r="AN772" s="2001"/>
      <c r="AO772" s="2001"/>
      <c r="AP772" s="2001"/>
      <c r="AQ772" s="2001"/>
      <c r="AR772" s="2001"/>
      <c r="AS772" s="2001"/>
      <c r="AT772" s="2001"/>
      <c r="AU772" s="2001"/>
      <c r="AV772" s="2001"/>
      <c r="AW772" s="2001"/>
      <c r="AX772" s="2001"/>
    </row>
    <row r="773" spans="2:50" s="79" customFormat="1" ht="24" customHeight="1">
      <c r="B773" s="2000">
        <v>8</v>
      </c>
      <c r="C773" s="2000">
        <v>1</v>
      </c>
      <c r="D773" s="2001"/>
      <c r="E773" s="2001"/>
      <c r="F773" s="2001"/>
      <c r="G773" s="2001"/>
      <c r="H773" s="2001"/>
      <c r="I773" s="2001"/>
      <c r="J773" s="2001"/>
      <c r="K773" s="2001"/>
      <c r="L773" s="2001"/>
      <c r="M773" s="2001"/>
      <c r="N773" s="2001"/>
      <c r="O773" s="2001"/>
      <c r="P773" s="2001"/>
      <c r="Q773" s="2001"/>
      <c r="R773" s="2001"/>
      <c r="S773" s="2001"/>
      <c r="T773" s="2001"/>
      <c r="U773" s="2001"/>
      <c r="V773" s="2001"/>
      <c r="W773" s="2001"/>
      <c r="X773" s="2001"/>
      <c r="Y773" s="2001"/>
      <c r="Z773" s="2001"/>
      <c r="AA773" s="2001"/>
      <c r="AB773" s="2001"/>
      <c r="AC773" s="2001"/>
      <c r="AD773" s="2001"/>
      <c r="AE773" s="2001"/>
      <c r="AF773" s="2001"/>
      <c r="AG773" s="2001"/>
      <c r="AH773" s="2001"/>
      <c r="AI773" s="2001"/>
      <c r="AJ773" s="2001"/>
      <c r="AK773" s="2001"/>
      <c r="AL773" s="2002"/>
      <c r="AM773" s="2001"/>
      <c r="AN773" s="2001"/>
      <c r="AO773" s="2001"/>
      <c r="AP773" s="2001"/>
      <c r="AQ773" s="2001"/>
      <c r="AR773" s="2001"/>
      <c r="AS773" s="2001"/>
      <c r="AT773" s="2001"/>
      <c r="AU773" s="2001"/>
      <c r="AV773" s="2001"/>
      <c r="AW773" s="2001"/>
      <c r="AX773" s="2001"/>
    </row>
    <row r="774" spans="2:50" s="79" customFormat="1" ht="24" customHeight="1">
      <c r="B774" s="2000">
        <v>9</v>
      </c>
      <c r="C774" s="2000">
        <v>1</v>
      </c>
      <c r="D774" s="2001"/>
      <c r="E774" s="2001"/>
      <c r="F774" s="2001"/>
      <c r="G774" s="2001"/>
      <c r="H774" s="2001"/>
      <c r="I774" s="2001"/>
      <c r="J774" s="2001"/>
      <c r="K774" s="2001"/>
      <c r="L774" s="2001"/>
      <c r="M774" s="2001"/>
      <c r="N774" s="2001"/>
      <c r="O774" s="2001"/>
      <c r="P774" s="2001"/>
      <c r="Q774" s="2001"/>
      <c r="R774" s="2001"/>
      <c r="S774" s="2001"/>
      <c r="T774" s="2001"/>
      <c r="U774" s="2001"/>
      <c r="V774" s="2001"/>
      <c r="W774" s="2001"/>
      <c r="X774" s="2001"/>
      <c r="Y774" s="2001"/>
      <c r="Z774" s="2001"/>
      <c r="AA774" s="2001"/>
      <c r="AB774" s="2001"/>
      <c r="AC774" s="2001"/>
      <c r="AD774" s="2001"/>
      <c r="AE774" s="2001"/>
      <c r="AF774" s="2001"/>
      <c r="AG774" s="2001"/>
      <c r="AH774" s="2001"/>
      <c r="AI774" s="2001"/>
      <c r="AJ774" s="2001"/>
      <c r="AK774" s="2001"/>
      <c r="AL774" s="2002"/>
      <c r="AM774" s="2001"/>
      <c r="AN774" s="2001"/>
      <c r="AO774" s="2001"/>
      <c r="AP774" s="2001"/>
      <c r="AQ774" s="2001"/>
      <c r="AR774" s="2001"/>
      <c r="AS774" s="2001"/>
      <c r="AT774" s="2001"/>
      <c r="AU774" s="2001"/>
      <c r="AV774" s="2001"/>
      <c r="AW774" s="2001"/>
      <c r="AX774" s="2001"/>
    </row>
    <row r="775" spans="2:50" s="79" customFormat="1" ht="24" customHeight="1">
      <c r="B775" s="2000">
        <v>10</v>
      </c>
      <c r="C775" s="2000">
        <v>1</v>
      </c>
      <c r="D775" s="2001"/>
      <c r="E775" s="2001"/>
      <c r="F775" s="2001"/>
      <c r="G775" s="2001"/>
      <c r="H775" s="2001"/>
      <c r="I775" s="2001"/>
      <c r="J775" s="2001"/>
      <c r="K775" s="2001"/>
      <c r="L775" s="2001"/>
      <c r="M775" s="2001"/>
      <c r="N775" s="2001"/>
      <c r="O775" s="2001"/>
      <c r="P775" s="2001"/>
      <c r="Q775" s="2001"/>
      <c r="R775" s="2001"/>
      <c r="S775" s="2001"/>
      <c r="T775" s="2001"/>
      <c r="U775" s="2001"/>
      <c r="V775" s="2001"/>
      <c r="W775" s="2001"/>
      <c r="X775" s="2001"/>
      <c r="Y775" s="2001"/>
      <c r="Z775" s="2001"/>
      <c r="AA775" s="2001"/>
      <c r="AB775" s="2001"/>
      <c r="AC775" s="2001"/>
      <c r="AD775" s="2001"/>
      <c r="AE775" s="2001"/>
      <c r="AF775" s="2001"/>
      <c r="AG775" s="2001"/>
      <c r="AH775" s="2001"/>
      <c r="AI775" s="2001"/>
      <c r="AJ775" s="2001"/>
      <c r="AK775" s="2001"/>
      <c r="AL775" s="2002"/>
      <c r="AM775" s="2001"/>
      <c r="AN775" s="2001"/>
      <c r="AO775" s="2001"/>
      <c r="AP775" s="2001"/>
      <c r="AQ775" s="2001"/>
      <c r="AR775" s="2001"/>
      <c r="AS775" s="2001"/>
      <c r="AT775" s="2001"/>
      <c r="AU775" s="2001"/>
      <c r="AV775" s="2001"/>
      <c r="AW775" s="2001"/>
      <c r="AX775" s="2001"/>
    </row>
    <row r="776" spans="2:50" s="79" customFormat="1"/>
    <row r="777" spans="2:50" s="79" customFormat="1">
      <c r="C777" s="79" t="s">
        <v>810</v>
      </c>
    </row>
    <row r="778" spans="2:50" s="79" customFormat="1" ht="34.5" customHeight="1">
      <c r="B778" s="2000"/>
      <c r="C778" s="2000"/>
      <c r="D778" s="2004" t="s">
        <v>799</v>
      </c>
      <c r="E778" s="2004"/>
      <c r="F778" s="2004"/>
      <c r="G778" s="2004"/>
      <c r="H778" s="2004"/>
      <c r="I778" s="2004"/>
      <c r="J778" s="2004"/>
      <c r="K778" s="2004"/>
      <c r="L778" s="2004"/>
      <c r="M778" s="2004"/>
      <c r="N778" s="2004" t="s">
        <v>800</v>
      </c>
      <c r="O778" s="2004"/>
      <c r="P778" s="2004"/>
      <c r="Q778" s="2004"/>
      <c r="R778" s="2004"/>
      <c r="S778" s="2004"/>
      <c r="T778" s="2004"/>
      <c r="U778" s="2004"/>
      <c r="V778" s="2004"/>
      <c r="W778" s="2004"/>
      <c r="X778" s="2004"/>
      <c r="Y778" s="2004"/>
      <c r="Z778" s="2004"/>
      <c r="AA778" s="2004"/>
      <c r="AB778" s="2004"/>
      <c r="AC778" s="2004"/>
      <c r="AD778" s="2004"/>
      <c r="AE778" s="2004"/>
      <c r="AF778" s="2004"/>
      <c r="AG778" s="2004"/>
      <c r="AH778" s="2004"/>
      <c r="AI778" s="2004"/>
      <c r="AJ778" s="2004"/>
      <c r="AK778" s="2004"/>
      <c r="AL778" s="2005" t="s">
        <v>801</v>
      </c>
      <c r="AM778" s="2004"/>
      <c r="AN778" s="2004"/>
      <c r="AO778" s="2004"/>
      <c r="AP778" s="2004"/>
      <c r="AQ778" s="2004"/>
      <c r="AR778" s="2004" t="s">
        <v>27</v>
      </c>
      <c r="AS778" s="2004"/>
      <c r="AT778" s="2004"/>
      <c r="AU778" s="2004"/>
      <c r="AV778" s="2004" t="s">
        <v>28</v>
      </c>
      <c r="AW778" s="2004"/>
      <c r="AX778" s="2004"/>
    </row>
    <row r="779" spans="2:50" s="79" customFormat="1" ht="24" customHeight="1">
      <c r="B779" s="2000">
        <v>1</v>
      </c>
      <c r="C779" s="2000">
        <v>1</v>
      </c>
      <c r="D779" s="2310" t="s">
        <v>928</v>
      </c>
      <c r="E779" s="2310"/>
      <c r="F779" s="2310"/>
      <c r="G779" s="2310"/>
      <c r="H779" s="2310"/>
      <c r="I779" s="2310"/>
      <c r="J779" s="2310"/>
      <c r="K779" s="2310"/>
      <c r="L779" s="2310"/>
      <c r="M779" s="2310"/>
      <c r="N779" s="2310" t="s">
        <v>927</v>
      </c>
      <c r="O779" s="2310"/>
      <c r="P779" s="2310"/>
      <c r="Q779" s="2310"/>
      <c r="R779" s="2310"/>
      <c r="S779" s="2310"/>
      <c r="T779" s="2310"/>
      <c r="U779" s="2310"/>
      <c r="V779" s="2310"/>
      <c r="W779" s="2310"/>
      <c r="X779" s="2310"/>
      <c r="Y779" s="2310"/>
      <c r="Z779" s="2310"/>
      <c r="AA779" s="2310"/>
      <c r="AB779" s="2310"/>
      <c r="AC779" s="2310"/>
      <c r="AD779" s="2310"/>
      <c r="AE779" s="2310"/>
      <c r="AF779" s="2310"/>
      <c r="AG779" s="2310"/>
      <c r="AH779" s="2310"/>
      <c r="AI779" s="2310"/>
      <c r="AJ779" s="2310"/>
      <c r="AK779" s="2310"/>
      <c r="AL779" s="2314">
        <v>6</v>
      </c>
      <c r="AM779" s="2310"/>
      <c r="AN779" s="2310"/>
      <c r="AO779" s="2310"/>
      <c r="AP779" s="2310"/>
      <c r="AQ779" s="2310"/>
      <c r="AR779" s="2001"/>
      <c r="AS779" s="2001"/>
      <c r="AT779" s="2001"/>
      <c r="AU779" s="2001"/>
      <c r="AV779" s="2001"/>
      <c r="AW779" s="2001"/>
      <c r="AX779" s="2001"/>
    </row>
    <row r="780" spans="2:50" s="79" customFormat="1" ht="24" customHeight="1">
      <c r="B780" s="2000">
        <v>2</v>
      </c>
      <c r="C780" s="2000">
        <v>1</v>
      </c>
      <c r="D780" s="2001"/>
      <c r="E780" s="2001"/>
      <c r="F780" s="2001"/>
      <c r="G780" s="2001"/>
      <c r="H780" s="2001"/>
      <c r="I780" s="2001"/>
      <c r="J780" s="2001"/>
      <c r="K780" s="2001"/>
      <c r="L780" s="2001"/>
      <c r="M780" s="2001"/>
      <c r="N780" s="2001"/>
      <c r="O780" s="2001"/>
      <c r="P780" s="2001"/>
      <c r="Q780" s="2001"/>
      <c r="R780" s="2001"/>
      <c r="S780" s="2001"/>
      <c r="T780" s="2001"/>
      <c r="U780" s="2001"/>
      <c r="V780" s="2001"/>
      <c r="W780" s="2001"/>
      <c r="X780" s="2001"/>
      <c r="Y780" s="2001"/>
      <c r="Z780" s="2001"/>
      <c r="AA780" s="2001"/>
      <c r="AB780" s="2001"/>
      <c r="AC780" s="2001"/>
      <c r="AD780" s="2001"/>
      <c r="AE780" s="2001"/>
      <c r="AF780" s="2001"/>
      <c r="AG780" s="2001"/>
      <c r="AH780" s="2001"/>
      <c r="AI780" s="2001"/>
      <c r="AJ780" s="2001"/>
      <c r="AK780" s="2001"/>
      <c r="AL780" s="2002"/>
      <c r="AM780" s="2001"/>
      <c r="AN780" s="2001"/>
      <c r="AO780" s="2001"/>
      <c r="AP780" s="2001"/>
      <c r="AQ780" s="2001"/>
      <c r="AR780" s="2001"/>
      <c r="AS780" s="2001"/>
      <c r="AT780" s="2001"/>
      <c r="AU780" s="2001"/>
      <c r="AV780" s="2001"/>
      <c r="AW780" s="2001"/>
      <c r="AX780" s="2001"/>
    </row>
    <row r="781" spans="2:50" s="79" customFormat="1" ht="24" customHeight="1">
      <c r="B781" s="2000">
        <v>3</v>
      </c>
      <c r="C781" s="2000">
        <v>1</v>
      </c>
      <c r="D781" s="2001"/>
      <c r="E781" s="2001"/>
      <c r="F781" s="2001"/>
      <c r="G781" s="2001"/>
      <c r="H781" s="2001"/>
      <c r="I781" s="2001"/>
      <c r="J781" s="2001"/>
      <c r="K781" s="2001"/>
      <c r="L781" s="2001"/>
      <c r="M781" s="2001"/>
      <c r="N781" s="2001"/>
      <c r="O781" s="2001"/>
      <c r="P781" s="2001"/>
      <c r="Q781" s="2001"/>
      <c r="R781" s="2001"/>
      <c r="S781" s="2001"/>
      <c r="T781" s="2001"/>
      <c r="U781" s="2001"/>
      <c r="V781" s="2001"/>
      <c r="W781" s="2001"/>
      <c r="X781" s="2001"/>
      <c r="Y781" s="2001"/>
      <c r="Z781" s="2001"/>
      <c r="AA781" s="2001"/>
      <c r="AB781" s="2001"/>
      <c r="AC781" s="2001"/>
      <c r="AD781" s="2001"/>
      <c r="AE781" s="2001"/>
      <c r="AF781" s="2001"/>
      <c r="AG781" s="2001"/>
      <c r="AH781" s="2001"/>
      <c r="AI781" s="2001"/>
      <c r="AJ781" s="2001"/>
      <c r="AK781" s="2001"/>
      <c r="AL781" s="2002"/>
      <c r="AM781" s="2001"/>
      <c r="AN781" s="2001"/>
      <c r="AO781" s="2001"/>
      <c r="AP781" s="2001"/>
      <c r="AQ781" s="2001"/>
      <c r="AR781" s="2001"/>
      <c r="AS781" s="2001"/>
      <c r="AT781" s="2001"/>
      <c r="AU781" s="2001"/>
      <c r="AV781" s="2001"/>
      <c r="AW781" s="2001"/>
      <c r="AX781" s="2001"/>
    </row>
    <row r="782" spans="2:50" s="79" customFormat="1" ht="24" customHeight="1">
      <c r="B782" s="2000">
        <v>4</v>
      </c>
      <c r="C782" s="2000">
        <v>1</v>
      </c>
      <c r="D782" s="2001"/>
      <c r="E782" s="2001"/>
      <c r="F782" s="2001"/>
      <c r="G782" s="2001"/>
      <c r="H782" s="2001"/>
      <c r="I782" s="2001"/>
      <c r="J782" s="2001"/>
      <c r="K782" s="2001"/>
      <c r="L782" s="2001"/>
      <c r="M782" s="2001"/>
      <c r="N782" s="2001"/>
      <c r="O782" s="2001"/>
      <c r="P782" s="2001"/>
      <c r="Q782" s="2001"/>
      <c r="R782" s="2001"/>
      <c r="S782" s="2001"/>
      <c r="T782" s="2001"/>
      <c r="U782" s="2001"/>
      <c r="V782" s="2001"/>
      <c r="W782" s="2001"/>
      <c r="X782" s="2001"/>
      <c r="Y782" s="2001"/>
      <c r="Z782" s="2001"/>
      <c r="AA782" s="2001"/>
      <c r="AB782" s="2001"/>
      <c r="AC782" s="2001"/>
      <c r="AD782" s="2001"/>
      <c r="AE782" s="2001"/>
      <c r="AF782" s="2001"/>
      <c r="AG782" s="2001"/>
      <c r="AH782" s="2001"/>
      <c r="AI782" s="2001"/>
      <c r="AJ782" s="2001"/>
      <c r="AK782" s="2001"/>
      <c r="AL782" s="2002"/>
      <c r="AM782" s="2001"/>
      <c r="AN782" s="2001"/>
      <c r="AO782" s="2001"/>
      <c r="AP782" s="2001"/>
      <c r="AQ782" s="2001"/>
      <c r="AR782" s="2001"/>
      <c r="AS782" s="2001"/>
      <c r="AT782" s="2001"/>
      <c r="AU782" s="2001"/>
      <c r="AV782" s="2001"/>
      <c r="AW782" s="2001"/>
      <c r="AX782" s="2001"/>
    </row>
    <row r="783" spans="2:50" s="79" customFormat="1" ht="24" customHeight="1">
      <c r="B783" s="2000">
        <v>5</v>
      </c>
      <c r="C783" s="2000">
        <v>1</v>
      </c>
      <c r="D783" s="2001"/>
      <c r="E783" s="2001"/>
      <c r="F783" s="2001"/>
      <c r="G783" s="2001"/>
      <c r="H783" s="2001"/>
      <c r="I783" s="2001"/>
      <c r="J783" s="2001"/>
      <c r="K783" s="2001"/>
      <c r="L783" s="2001"/>
      <c r="M783" s="2001"/>
      <c r="N783" s="2001"/>
      <c r="O783" s="2001"/>
      <c r="P783" s="2001"/>
      <c r="Q783" s="2001"/>
      <c r="R783" s="2001"/>
      <c r="S783" s="2001"/>
      <c r="T783" s="2001"/>
      <c r="U783" s="2001"/>
      <c r="V783" s="2001"/>
      <c r="W783" s="2001"/>
      <c r="X783" s="2001"/>
      <c r="Y783" s="2001"/>
      <c r="Z783" s="2001"/>
      <c r="AA783" s="2001"/>
      <c r="AB783" s="2001"/>
      <c r="AC783" s="2001"/>
      <c r="AD783" s="2001"/>
      <c r="AE783" s="2001"/>
      <c r="AF783" s="2001"/>
      <c r="AG783" s="2001"/>
      <c r="AH783" s="2001"/>
      <c r="AI783" s="2001"/>
      <c r="AJ783" s="2001"/>
      <c r="AK783" s="2001"/>
      <c r="AL783" s="2002"/>
      <c r="AM783" s="2001"/>
      <c r="AN783" s="2001"/>
      <c r="AO783" s="2001"/>
      <c r="AP783" s="2001"/>
      <c r="AQ783" s="2001"/>
      <c r="AR783" s="2001"/>
      <c r="AS783" s="2001"/>
      <c r="AT783" s="2001"/>
      <c r="AU783" s="2001"/>
      <c r="AV783" s="2001"/>
      <c r="AW783" s="2001"/>
      <c r="AX783" s="2001"/>
    </row>
    <row r="784" spans="2:50" s="79" customFormat="1" ht="24" customHeight="1">
      <c r="B784" s="2000">
        <v>6</v>
      </c>
      <c r="C784" s="2000">
        <v>1</v>
      </c>
      <c r="D784" s="2001"/>
      <c r="E784" s="2001"/>
      <c r="F784" s="2001"/>
      <c r="G784" s="2001"/>
      <c r="H784" s="2001"/>
      <c r="I784" s="2001"/>
      <c r="J784" s="2001"/>
      <c r="K784" s="2001"/>
      <c r="L784" s="2001"/>
      <c r="M784" s="2001"/>
      <c r="N784" s="2001"/>
      <c r="O784" s="2001"/>
      <c r="P784" s="2001"/>
      <c r="Q784" s="2001"/>
      <c r="R784" s="2001"/>
      <c r="S784" s="2001"/>
      <c r="T784" s="2001"/>
      <c r="U784" s="2001"/>
      <c r="V784" s="2001"/>
      <c r="W784" s="2001"/>
      <c r="X784" s="2001"/>
      <c r="Y784" s="2001"/>
      <c r="Z784" s="2001"/>
      <c r="AA784" s="2001"/>
      <c r="AB784" s="2001"/>
      <c r="AC784" s="2001"/>
      <c r="AD784" s="2001"/>
      <c r="AE784" s="2001"/>
      <c r="AF784" s="2001"/>
      <c r="AG784" s="2001"/>
      <c r="AH784" s="2001"/>
      <c r="AI784" s="2001"/>
      <c r="AJ784" s="2001"/>
      <c r="AK784" s="2001"/>
      <c r="AL784" s="2002"/>
      <c r="AM784" s="2001"/>
      <c r="AN784" s="2001"/>
      <c r="AO784" s="2001"/>
      <c r="AP784" s="2001"/>
      <c r="AQ784" s="2001"/>
      <c r="AR784" s="2001"/>
      <c r="AS784" s="2001"/>
      <c r="AT784" s="2001"/>
      <c r="AU784" s="2001"/>
      <c r="AV784" s="2001"/>
      <c r="AW784" s="2001"/>
      <c r="AX784" s="2001"/>
    </row>
    <row r="785" spans="2:50" s="79" customFormat="1" ht="24" customHeight="1">
      <c r="B785" s="2000">
        <v>7</v>
      </c>
      <c r="C785" s="2000">
        <v>1</v>
      </c>
      <c r="D785" s="2001"/>
      <c r="E785" s="2001"/>
      <c r="F785" s="2001"/>
      <c r="G785" s="2001"/>
      <c r="H785" s="2001"/>
      <c r="I785" s="2001"/>
      <c r="J785" s="2001"/>
      <c r="K785" s="2001"/>
      <c r="L785" s="2001"/>
      <c r="M785" s="2001"/>
      <c r="N785" s="2001"/>
      <c r="O785" s="2001"/>
      <c r="P785" s="2001"/>
      <c r="Q785" s="2001"/>
      <c r="R785" s="2001"/>
      <c r="S785" s="2001"/>
      <c r="T785" s="2001"/>
      <c r="U785" s="2001"/>
      <c r="V785" s="2001"/>
      <c r="W785" s="2001"/>
      <c r="X785" s="2001"/>
      <c r="Y785" s="2001"/>
      <c r="Z785" s="2001"/>
      <c r="AA785" s="2001"/>
      <c r="AB785" s="2001"/>
      <c r="AC785" s="2001"/>
      <c r="AD785" s="2001"/>
      <c r="AE785" s="2001"/>
      <c r="AF785" s="2001"/>
      <c r="AG785" s="2001"/>
      <c r="AH785" s="2001"/>
      <c r="AI785" s="2001"/>
      <c r="AJ785" s="2001"/>
      <c r="AK785" s="2001"/>
      <c r="AL785" s="2002"/>
      <c r="AM785" s="2001"/>
      <c r="AN785" s="2001"/>
      <c r="AO785" s="2001"/>
      <c r="AP785" s="2001"/>
      <c r="AQ785" s="2001"/>
      <c r="AR785" s="2001"/>
      <c r="AS785" s="2001"/>
      <c r="AT785" s="2001"/>
      <c r="AU785" s="2001"/>
      <c r="AV785" s="2001"/>
      <c r="AW785" s="2001"/>
      <c r="AX785" s="2001"/>
    </row>
    <row r="786" spans="2:50" s="79" customFormat="1" ht="24" customHeight="1">
      <c r="B786" s="2000">
        <v>8</v>
      </c>
      <c r="C786" s="2000">
        <v>1</v>
      </c>
      <c r="D786" s="2001"/>
      <c r="E786" s="2001"/>
      <c r="F786" s="2001"/>
      <c r="G786" s="2001"/>
      <c r="H786" s="2001"/>
      <c r="I786" s="2001"/>
      <c r="J786" s="2001"/>
      <c r="K786" s="2001"/>
      <c r="L786" s="2001"/>
      <c r="M786" s="2001"/>
      <c r="N786" s="2001"/>
      <c r="O786" s="2001"/>
      <c r="P786" s="2001"/>
      <c r="Q786" s="2001"/>
      <c r="R786" s="2001"/>
      <c r="S786" s="2001"/>
      <c r="T786" s="2001"/>
      <c r="U786" s="2001"/>
      <c r="V786" s="2001"/>
      <c r="W786" s="2001"/>
      <c r="X786" s="2001"/>
      <c r="Y786" s="2001"/>
      <c r="Z786" s="2001"/>
      <c r="AA786" s="2001"/>
      <c r="AB786" s="2001"/>
      <c r="AC786" s="2001"/>
      <c r="AD786" s="2001"/>
      <c r="AE786" s="2001"/>
      <c r="AF786" s="2001"/>
      <c r="AG786" s="2001"/>
      <c r="AH786" s="2001"/>
      <c r="AI786" s="2001"/>
      <c r="AJ786" s="2001"/>
      <c r="AK786" s="2001"/>
      <c r="AL786" s="2002"/>
      <c r="AM786" s="2001"/>
      <c r="AN786" s="2001"/>
      <c r="AO786" s="2001"/>
      <c r="AP786" s="2001"/>
      <c r="AQ786" s="2001"/>
      <c r="AR786" s="2001"/>
      <c r="AS786" s="2001"/>
      <c r="AT786" s="2001"/>
      <c r="AU786" s="2001"/>
      <c r="AV786" s="2001"/>
      <c r="AW786" s="2001"/>
      <c r="AX786" s="2001"/>
    </row>
    <row r="787" spans="2:50" s="79" customFormat="1" ht="24" customHeight="1">
      <c r="B787" s="2000">
        <v>9</v>
      </c>
      <c r="C787" s="2000">
        <v>1</v>
      </c>
      <c r="D787" s="2001"/>
      <c r="E787" s="2001"/>
      <c r="F787" s="2001"/>
      <c r="G787" s="2001"/>
      <c r="H787" s="2001"/>
      <c r="I787" s="2001"/>
      <c r="J787" s="2001"/>
      <c r="K787" s="2001"/>
      <c r="L787" s="2001"/>
      <c r="M787" s="2001"/>
      <c r="N787" s="2001"/>
      <c r="O787" s="2001"/>
      <c r="P787" s="2001"/>
      <c r="Q787" s="2001"/>
      <c r="R787" s="2001"/>
      <c r="S787" s="2001"/>
      <c r="T787" s="2001"/>
      <c r="U787" s="2001"/>
      <c r="V787" s="2001"/>
      <c r="W787" s="2001"/>
      <c r="X787" s="2001"/>
      <c r="Y787" s="2001"/>
      <c r="Z787" s="2001"/>
      <c r="AA787" s="2001"/>
      <c r="AB787" s="2001"/>
      <c r="AC787" s="2001"/>
      <c r="AD787" s="2001"/>
      <c r="AE787" s="2001"/>
      <c r="AF787" s="2001"/>
      <c r="AG787" s="2001"/>
      <c r="AH787" s="2001"/>
      <c r="AI787" s="2001"/>
      <c r="AJ787" s="2001"/>
      <c r="AK787" s="2001"/>
      <c r="AL787" s="2002"/>
      <c r="AM787" s="2001"/>
      <c r="AN787" s="2001"/>
      <c r="AO787" s="2001"/>
      <c r="AP787" s="2001"/>
      <c r="AQ787" s="2001"/>
      <c r="AR787" s="2001"/>
      <c r="AS787" s="2001"/>
      <c r="AT787" s="2001"/>
      <c r="AU787" s="2001"/>
      <c r="AV787" s="2001"/>
      <c r="AW787" s="2001"/>
      <c r="AX787" s="2001"/>
    </row>
    <row r="788" spans="2:50" s="79" customFormat="1" ht="24" customHeight="1">
      <c r="B788" s="2000">
        <v>10</v>
      </c>
      <c r="C788" s="2000">
        <v>1</v>
      </c>
      <c r="D788" s="2001"/>
      <c r="E788" s="2001"/>
      <c r="F788" s="2001"/>
      <c r="G788" s="2001"/>
      <c r="H788" s="2001"/>
      <c r="I788" s="2001"/>
      <c r="J788" s="2001"/>
      <c r="K788" s="2001"/>
      <c r="L788" s="2001"/>
      <c r="M788" s="2001"/>
      <c r="N788" s="2001"/>
      <c r="O788" s="2001"/>
      <c r="P788" s="2001"/>
      <c r="Q788" s="2001"/>
      <c r="R788" s="2001"/>
      <c r="S788" s="2001"/>
      <c r="T788" s="2001"/>
      <c r="U788" s="2001"/>
      <c r="V788" s="2001"/>
      <c r="W788" s="2001"/>
      <c r="X788" s="2001"/>
      <c r="Y788" s="2001"/>
      <c r="Z788" s="2001"/>
      <c r="AA788" s="2001"/>
      <c r="AB788" s="2001"/>
      <c r="AC788" s="2001"/>
      <c r="AD788" s="2001"/>
      <c r="AE788" s="2001"/>
      <c r="AF788" s="2001"/>
      <c r="AG788" s="2001"/>
      <c r="AH788" s="2001"/>
      <c r="AI788" s="2001"/>
      <c r="AJ788" s="2001"/>
      <c r="AK788" s="2001"/>
      <c r="AL788" s="2002"/>
      <c r="AM788" s="2001"/>
      <c r="AN788" s="2001"/>
      <c r="AO788" s="2001"/>
      <c r="AP788" s="2001"/>
      <c r="AQ788" s="2001"/>
      <c r="AR788" s="2001"/>
      <c r="AS788" s="2001"/>
      <c r="AT788" s="2001"/>
      <c r="AU788" s="2001"/>
      <c r="AV788" s="2001"/>
      <c r="AW788" s="2001"/>
      <c r="AX788" s="2001"/>
    </row>
    <row r="789" spans="2:50" s="79" customFormat="1"/>
    <row r="790" spans="2:50" s="79" customFormat="1">
      <c r="C790" s="79" t="s">
        <v>798</v>
      </c>
    </row>
    <row r="791" spans="2:50" s="79" customFormat="1" ht="34.5" customHeight="1">
      <c r="B791" s="2000"/>
      <c r="C791" s="2000"/>
      <c r="D791" s="2004" t="s">
        <v>799</v>
      </c>
      <c r="E791" s="2004"/>
      <c r="F791" s="2004"/>
      <c r="G791" s="2004"/>
      <c r="H791" s="2004"/>
      <c r="I791" s="2004"/>
      <c r="J791" s="2004"/>
      <c r="K791" s="2004"/>
      <c r="L791" s="2004"/>
      <c r="M791" s="2004"/>
      <c r="N791" s="2004" t="s">
        <v>800</v>
      </c>
      <c r="O791" s="2004"/>
      <c r="P791" s="2004"/>
      <c r="Q791" s="2004"/>
      <c r="R791" s="2004"/>
      <c r="S791" s="2004"/>
      <c r="T791" s="2004"/>
      <c r="U791" s="2004"/>
      <c r="V791" s="2004"/>
      <c r="W791" s="2004"/>
      <c r="X791" s="2004"/>
      <c r="Y791" s="2004"/>
      <c r="Z791" s="2004"/>
      <c r="AA791" s="2004"/>
      <c r="AB791" s="2004"/>
      <c r="AC791" s="2004"/>
      <c r="AD791" s="2004"/>
      <c r="AE791" s="2004"/>
      <c r="AF791" s="2004"/>
      <c r="AG791" s="2004"/>
      <c r="AH791" s="2004"/>
      <c r="AI791" s="2004"/>
      <c r="AJ791" s="2004"/>
      <c r="AK791" s="2004"/>
      <c r="AL791" s="2005" t="s">
        <v>801</v>
      </c>
      <c r="AM791" s="2004"/>
      <c r="AN791" s="2004"/>
      <c r="AO791" s="2004"/>
      <c r="AP791" s="2004"/>
      <c r="AQ791" s="2004"/>
      <c r="AR791" s="2004" t="s">
        <v>27</v>
      </c>
      <c r="AS791" s="2004"/>
      <c r="AT791" s="2004"/>
      <c r="AU791" s="2004"/>
      <c r="AV791" s="2004" t="s">
        <v>28</v>
      </c>
      <c r="AW791" s="2004"/>
      <c r="AX791" s="2004"/>
    </row>
    <row r="792" spans="2:50" s="79" customFormat="1" ht="24" customHeight="1">
      <c r="B792" s="2000">
        <v>1</v>
      </c>
      <c r="C792" s="2000">
        <v>1</v>
      </c>
      <c r="D792" s="2310" t="s">
        <v>929</v>
      </c>
      <c r="E792" s="2310"/>
      <c r="F792" s="2310"/>
      <c r="G792" s="2310"/>
      <c r="H792" s="2310"/>
      <c r="I792" s="2310"/>
      <c r="J792" s="2310"/>
      <c r="K792" s="2310"/>
      <c r="L792" s="2310"/>
      <c r="M792" s="2310"/>
      <c r="N792" s="2310" t="s">
        <v>927</v>
      </c>
      <c r="O792" s="2310"/>
      <c r="P792" s="2310"/>
      <c r="Q792" s="2310"/>
      <c r="R792" s="2310"/>
      <c r="S792" s="2310"/>
      <c r="T792" s="2310"/>
      <c r="U792" s="2310"/>
      <c r="V792" s="2310"/>
      <c r="W792" s="2310"/>
      <c r="X792" s="2310"/>
      <c r="Y792" s="2310"/>
      <c r="Z792" s="2310"/>
      <c r="AA792" s="2310"/>
      <c r="AB792" s="2310"/>
      <c r="AC792" s="2310"/>
      <c r="AD792" s="2310"/>
      <c r="AE792" s="2310"/>
      <c r="AF792" s="2310"/>
      <c r="AG792" s="2310"/>
      <c r="AH792" s="2310"/>
      <c r="AI792" s="2310"/>
      <c r="AJ792" s="2310"/>
      <c r="AK792" s="2310"/>
      <c r="AL792" s="2314">
        <v>10</v>
      </c>
      <c r="AM792" s="2310"/>
      <c r="AN792" s="2310"/>
      <c r="AO792" s="2310"/>
      <c r="AP792" s="2310"/>
      <c r="AQ792" s="2310"/>
      <c r="AR792" s="2001"/>
      <c r="AS792" s="2001"/>
      <c r="AT792" s="2001"/>
      <c r="AU792" s="2001"/>
      <c r="AV792" s="2001"/>
      <c r="AW792" s="2001"/>
      <c r="AX792" s="2001"/>
    </row>
    <row r="793" spans="2:50" s="79" customFormat="1" ht="24" customHeight="1">
      <c r="B793" s="2000">
        <v>2</v>
      </c>
      <c r="C793" s="2000">
        <v>1</v>
      </c>
      <c r="D793" s="2310"/>
      <c r="E793" s="2310"/>
      <c r="F793" s="2310"/>
      <c r="G793" s="2310"/>
      <c r="H793" s="2310"/>
      <c r="I793" s="2310"/>
      <c r="J793" s="2310"/>
      <c r="K793" s="2310"/>
      <c r="L793" s="2310"/>
      <c r="M793" s="2310"/>
      <c r="N793" s="2310"/>
      <c r="O793" s="2310"/>
      <c r="P793" s="2310"/>
      <c r="Q793" s="2310"/>
      <c r="R793" s="2310"/>
      <c r="S793" s="2310"/>
      <c r="T793" s="2310"/>
      <c r="U793" s="2310"/>
      <c r="V793" s="2310"/>
      <c r="W793" s="2310"/>
      <c r="X793" s="2310"/>
      <c r="Y793" s="2310"/>
      <c r="Z793" s="2310"/>
      <c r="AA793" s="2310"/>
      <c r="AB793" s="2310"/>
      <c r="AC793" s="2310"/>
      <c r="AD793" s="2310"/>
      <c r="AE793" s="2310"/>
      <c r="AF793" s="2310"/>
      <c r="AG793" s="2310"/>
      <c r="AH793" s="2310"/>
      <c r="AI793" s="2310"/>
      <c r="AJ793" s="2310"/>
      <c r="AK793" s="2310"/>
      <c r="AL793" s="2314"/>
      <c r="AM793" s="2310"/>
      <c r="AN793" s="2310"/>
      <c r="AO793" s="2310"/>
      <c r="AP793" s="2310"/>
      <c r="AQ793" s="2310"/>
      <c r="AR793" s="2001"/>
      <c r="AS793" s="2001"/>
      <c r="AT793" s="2001"/>
      <c r="AU793" s="2001"/>
      <c r="AV793" s="2001"/>
      <c r="AW793" s="2001"/>
      <c r="AX793" s="2001"/>
    </row>
    <row r="794" spans="2:50" s="79" customFormat="1" ht="24" customHeight="1">
      <c r="B794" s="2000">
        <v>3</v>
      </c>
      <c r="C794" s="2000">
        <v>1</v>
      </c>
      <c r="D794" s="2310"/>
      <c r="E794" s="2310"/>
      <c r="F794" s="2310"/>
      <c r="G794" s="2310"/>
      <c r="H794" s="2310"/>
      <c r="I794" s="2310"/>
      <c r="J794" s="2310"/>
      <c r="K794" s="2310"/>
      <c r="L794" s="2310"/>
      <c r="M794" s="2310"/>
      <c r="N794" s="2310"/>
      <c r="O794" s="2310"/>
      <c r="P794" s="2310"/>
      <c r="Q794" s="2310"/>
      <c r="R794" s="2310"/>
      <c r="S794" s="2310"/>
      <c r="T794" s="2310"/>
      <c r="U794" s="2310"/>
      <c r="V794" s="2310"/>
      <c r="W794" s="2310"/>
      <c r="X794" s="2310"/>
      <c r="Y794" s="2310"/>
      <c r="Z794" s="2310"/>
      <c r="AA794" s="2310"/>
      <c r="AB794" s="2310"/>
      <c r="AC794" s="2310"/>
      <c r="AD794" s="2310"/>
      <c r="AE794" s="2310"/>
      <c r="AF794" s="2310"/>
      <c r="AG794" s="2310"/>
      <c r="AH794" s="2310"/>
      <c r="AI794" s="2310"/>
      <c r="AJ794" s="2310"/>
      <c r="AK794" s="2310"/>
      <c r="AL794" s="2314"/>
      <c r="AM794" s="2310"/>
      <c r="AN794" s="2310"/>
      <c r="AO794" s="2310"/>
      <c r="AP794" s="2310"/>
      <c r="AQ794" s="2310"/>
      <c r="AR794" s="2001"/>
      <c r="AS794" s="2001"/>
      <c r="AT794" s="2001"/>
      <c r="AU794" s="2001"/>
      <c r="AV794" s="2001"/>
      <c r="AW794" s="2001"/>
      <c r="AX794" s="2001"/>
    </row>
    <row r="795" spans="2:50" s="79" customFormat="1" ht="24" customHeight="1">
      <c r="B795" s="2000">
        <v>4</v>
      </c>
      <c r="C795" s="2000">
        <v>1</v>
      </c>
      <c r="D795" s="2001"/>
      <c r="E795" s="2001"/>
      <c r="F795" s="2001"/>
      <c r="G795" s="2001"/>
      <c r="H795" s="2001"/>
      <c r="I795" s="2001"/>
      <c r="J795" s="2001"/>
      <c r="K795" s="2001"/>
      <c r="L795" s="2001"/>
      <c r="M795" s="2001"/>
      <c r="N795" s="2001"/>
      <c r="O795" s="2001"/>
      <c r="P795" s="2001"/>
      <c r="Q795" s="2001"/>
      <c r="R795" s="2001"/>
      <c r="S795" s="2001"/>
      <c r="T795" s="2001"/>
      <c r="U795" s="2001"/>
      <c r="V795" s="2001"/>
      <c r="W795" s="2001"/>
      <c r="X795" s="2001"/>
      <c r="Y795" s="2001"/>
      <c r="Z795" s="2001"/>
      <c r="AA795" s="2001"/>
      <c r="AB795" s="2001"/>
      <c r="AC795" s="2001"/>
      <c r="AD795" s="2001"/>
      <c r="AE795" s="2001"/>
      <c r="AF795" s="2001"/>
      <c r="AG795" s="2001"/>
      <c r="AH795" s="2001"/>
      <c r="AI795" s="2001"/>
      <c r="AJ795" s="2001"/>
      <c r="AK795" s="2001"/>
      <c r="AL795" s="2002"/>
      <c r="AM795" s="2001"/>
      <c r="AN795" s="2001"/>
      <c r="AO795" s="2001"/>
      <c r="AP795" s="2001"/>
      <c r="AQ795" s="2001"/>
      <c r="AR795" s="2001"/>
      <c r="AS795" s="2001"/>
      <c r="AT795" s="2001"/>
      <c r="AU795" s="2001"/>
      <c r="AV795" s="2001"/>
      <c r="AW795" s="2001"/>
      <c r="AX795" s="2001"/>
    </row>
    <row r="796" spans="2:50" s="79" customFormat="1" ht="24" customHeight="1">
      <c r="B796" s="2000">
        <v>5</v>
      </c>
      <c r="C796" s="2000">
        <v>1</v>
      </c>
      <c r="D796" s="2001"/>
      <c r="E796" s="2001"/>
      <c r="F796" s="2001"/>
      <c r="G796" s="2001"/>
      <c r="H796" s="2001"/>
      <c r="I796" s="2001"/>
      <c r="J796" s="2001"/>
      <c r="K796" s="2001"/>
      <c r="L796" s="2001"/>
      <c r="M796" s="2001"/>
      <c r="N796" s="2001"/>
      <c r="O796" s="2001"/>
      <c r="P796" s="2001"/>
      <c r="Q796" s="2001"/>
      <c r="R796" s="2001"/>
      <c r="S796" s="2001"/>
      <c r="T796" s="2001"/>
      <c r="U796" s="2001"/>
      <c r="V796" s="2001"/>
      <c r="W796" s="2001"/>
      <c r="X796" s="2001"/>
      <c r="Y796" s="2001"/>
      <c r="Z796" s="2001"/>
      <c r="AA796" s="2001"/>
      <c r="AB796" s="2001"/>
      <c r="AC796" s="2001"/>
      <c r="AD796" s="2001"/>
      <c r="AE796" s="2001"/>
      <c r="AF796" s="2001"/>
      <c r="AG796" s="2001"/>
      <c r="AH796" s="2001"/>
      <c r="AI796" s="2001"/>
      <c r="AJ796" s="2001"/>
      <c r="AK796" s="2001"/>
      <c r="AL796" s="2002"/>
      <c r="AM796" s="2001"/>
      <c r="AN796" s="2001"/>
      <c r="AO796" s="2001"/>
      <c r="AP796" s="2001"/>
      <c r="AQ796" s="2001"/>
      <c r="AR796" s="2001"/>
      <c r="AS796" s="2001"/>
      <c r="AT796" s="2001"/>
      <c r="AU796" s="2001"/>
      <c r="AV796" s="2001"/>
      <c r="AW796" s="2001"/>
      <c r="AX796" s="2001"/>
    </row>
    <row r="797" spans="2:50" s="79" customFormat="1" ht="24" customHeight="1">
      <c r="B797" s="2000">
        <v>6</v>
      </c>
      <c r="C797" s="2000">
        <v>1</v>
      </c>
      <c r="D797" s="2001"/>
      <c r="E797" s="2001"/>
      <c r="F797" s="2001"/>
      <c r="G797" s="2001"/>
      <c r="H797" s="2001"/>
      <c r="I797" s="2001"/>
      <c r="J797" s="2001"/>
      <c r="K797" s="2001"/>
      <c r="L797" s="2001"/>
      <c r="M797" s="2001"/>
      <c r="N797" s="2001"/>
      <c r="O797" s="2001"/>
      <c r="P797" s="2001"/>
      <c r="Q797" s="2001"/>
      <c r="R797" s="2001"/>
      <c r="S797" s="2001"/>
      <c r="T797" s="2001"/>
      <c r="U797" s="2001"/>
      <c r="V797" s="2001"/>
      <c r="W797" s="2001"/>
      <c r="X797" s="2001"/>
      <c r="Y797" s="2001"/>
      <c r="Z797" s="2001"/>
      <c r="AA797" s="2001"/>
      <c r="AB797" s="2001"/>
      <c r="AC797" s="2001"/>
      <c r="AD797" s="2001"/>
      <c r="AE797" s="2001"/>
      <c r="AF797" s="2001"/>
      <c r="AG797" s="2001"/>
      <c r="AH797" s="2001"/>
      <c r="AI797" s="2001"/>
      <c r="AJ797" s="2001"/>
      <c r="AK797" s="2001"/>
      <c r="AL797" s="2002"/>
      <c r="AM797" s="2001"/>
      <c r="AN797" s="2001"/>
      <c r="AO797" s="2001"/>
      <c r="AP797" s="2001"/>
      <c r="AQ797" s="2001"/>
      <c r="AR797" s="2001"/>
      <c r="AS797" s="2001"/>
      <c r="AT797" s="2001"/>
      <c r="AU797" s="2001"/>
      <c r="AV797" s="2001"/>
      <c r="AW797" s="2001"/>
      <c r="AX797" s="2001"/>
    </row>
    <row r="798" spans="2:50" s="79" customFormat="1" ht="24" customHeight="1">
      <c r="B798" s="2000">
        <v>7</v>
      </c>
      <c r="C798" s="2000">
        <v>1</v>
      </c>
      <c r="D798" s="2001"/>
      <c r="E798" s="2001"/>
      <c r="F798" s="2001"/>
      <c r="G798" s="2001"/>
      <c r="H798" s="2001"/>
      <c r="I798" s="2001"/>
      <c r="J798" s="2001"/>
      <c r="K798" s="2001"/>
      <c r="L798" s="2001"/>
      <c r="M798" s="2001"/>
      <c r="N798" s="2001"/>
      <c r="O798" s="2001"/>
      <c r="P798" s="2001"/>
      <c r="Q798" s="2001"/>
      <c r="R798" s="2001"/>
      <c r="S798" s="2001"/>
      <c r="T798" s="2001"/>
      <c r="U798" s="2001"/>
      <c r="V798" s="2001"/>
      <c r="W798" s="2001"/>
      <c r="X798" s="2001"/>
      <c r="Y798" s="2001"/>
      <c r="Z798" s="2001"/>
      <c r="AA798" s="2001"/>
      <c r="AB798" s="2001"/>
      <c r="AC798" s="2001"/>
      <c r="AD798" s="2001"/>
      <c r="AE798" s="2001"/>
      <c r="AF798" s="2001"/>
      <c r="AG798" s="2001"/>
      <c r="AH798" s="2001"/>
      <c r="AI798" s="2001"/>
      <c r="AJ798" s="2001"/>
      <c r="AK798" s="2001"/>
      <c r="AL798" s="2002"/>
      <c r="AM798" s="2001"/>
      <c r="AN798" s="2001"/>
      <c r="AO798" s="2001"/>
      <c r="AP798" s="2001"/>
      <c r="AQ798" s="2001"/>
      <c r="AR798" s="2001"/>
      <c r="AS798" s="2001"/>
      <c r="AT798" s="2001"/>
      <c r="AU798" s="2001"/>
      <c r="AV798" s="2001"/>
      <c r="AW798" s="2001"/>
      <c r="AX798" s="2001"/>
    </row>
    <row r="799" spans="2:50" s="79" customFormat="1" ht="24" customHeight="1">
      <c r="B799" s="2000">
        <v>8</v>
      </c>
      <c r="C799" s="2000">
        <v>1</v>
      </c>
      <c r="D799" s="2001"/>
      <c r="E799" s="2001"/>
      <c r="F799" s="2001"/>
      <c r="G799" s="2001"/>
      <c r="H799" s="2001"/>
      <c r="I799" s="2001"/>
      <c r="J799" s="2001"/>
      <c r="K799" s="2001"/>
      <c r="L799" s="2001"/>
      <c r="M799" s="2001"/>
      <c r="N799" s="2001"/>
      <c r="O799" s="2001"/>
      <c r="P799" s="2001"/>
      <c r="Q799" s="2001"/>
      <c r="R799" s="2001"/>
      <c r="S799" s="2001"/>
      <c r="T799" s="2001"/>
      <c r="U799" s="2001"/>
      <c r="V799" s="2001"/>
      <c r="W799" s="2001"/>
      <c r="X799" s="2001"/>
      <c r="Y799" s="2001"/>
      <c r="Z799" s="2001"/>
      <c r="AA799" s="2001"/>
      <c r="AB799" s="2001"/>
      <c r="AC799" s="2001"/>
      <c r="AD799" s="2001"/>
      <c r="AE799" s="2001"/>
      <c r="AF799" s="2001"/>
      <c r="AG799" s="2001"/>
      <c r="AH799" s="2001"/>
      <c r="AI799" s="2001"/>
      <c r="AJ799" s="2001"/>
      <c r="AK799" s="2001"/>
      <c r="AL799" s="2002"/>
      <c r="AM799" s="2001"/>
      <c r="AN799" s="2001"/>
      <c r="AO799" s="2001"/>
      <c r="AP799" s="2001"/>
      <c r="AQ799" s="2001"/>
      <c r="AR799" s="2001"/>
      <c r="AS799" s="2001"/>
      <c r="AT799" s="2001"/>
      <c r="AU799" s="2001"/>
      <c r="AV799" s="2001"/>
      <c r="AW799" s="2001"/>
      <c r="AX799" s="2001"/>
    </row>
    <row r="800" spans="2:50" s="79" customFormat="1" ht="24" customHeight="1">
      <c r="B800" s="2000">
        <v>9</v>
      </c>
      <c r="C800" s="2000">
        <v>1</v>
      </c>
      <c r="D800" s="2001"/>
      <c r="E800" s="2001"/>
      <c r="F800" s="2001"/>
      <c r="G800" s="2001"/>
      <c r="H800" s="2001"/>
      <c r="I800" s="2001"/>
      <c r="J800" s="2001"/>
      <c r="K800" s="2001"/>
      <c r="L800" s="2001"/>
      <c r="M800" s="2001"/>
      <c r="N800" s="2001"/>
      <c r="O800" s="2001"/>
      <c r="P800" s="2001"/>
      <c r="Q800" s="2001"/>
      <c r="R800" s="2001"/>
      <c r="S800" s="2001"/>
      <c r="T800" s="2001"/>
      <c r="U800" s="2001"/>
      <c r="V800" s="2001"/>
      <c r="W800" s="2001"/>
      <c r="X800" s="2001"/>
      <c r="Y800" s="2001"/>
      <c r="Z800" s="2001"/>
      <c r="AA800" s="2001"/>
      <c r="AB800" s="2001"/>
      <c r="AC800" s="2001"/>
      <c r="AD800" s="2001"/>
      <c r="AE800" s="2001"/>
      <c r="AF800" s="2001"/>
      <c r="AG800" s="2001"/>
      <c r="AH800" s="2001"/>
      <c r="AI800" s="2001"/>
      <c r="AJ800" s="2001"/>
      <c r="AK800" s="2001"/>
      <c r="AL800" s="2002"/>
      <c r="AM800" s="2001"/>
      <c r="AN800" s="2001"/>
      <c r="AO800" s="2001"/>
      <c r="AP800" s="2001"/>
      <c r="AQ800" s="2001"/>
      <c r="AR800" s="2001"/>
      <c r="AS800" s="2001"/>
      <c r="AT800" s="2001"/>
      <c r="AU800" s="2001"/>
      <c r="AV800" s="2001"/>
      <c r="AW800" s="2001"/>
      <c r="AX800" s="2001"/>
    </row>
    <row r="801" spans="2:51" s="79" customFormat="1" ht="24" customHeight="1">
      <c r="B801" s="2000">
        <v>10</v>
      </c>
      <c r="C801" s="2000">
        <v>1</v>
      </c>
      <c r="D801" s="2001"/>
      <c r="E801" s="2001"/>
      <c r="F801" s="2001"/>
      <c r="G801" s="2001"/>
      <c r="H801" s="2001"/>
      <c r="I801" s="2001"/>
      <c r="J801" s="2001"/>
      <c r="K801" s="2001"/>
      <c r="L801" s="2001"/>
      <c r="M801" s="2001"/>
      <c r="N801" s="2001"/>
      <c r="O801" s="2001"/>
      <c r="P801" s="2001"/>
      <c r="Q801" s="2001"/>
      <c r="R801" s="2001"/>
      <c r="S801" s="2001"/>
      <c r="T801" s="2001"/>
      <c r="U801" s="2001"/>
      <c r="V801" s="2001"/>
      <c r="W801" s="2001"/>
      <c r="X801" s="2001"/>
      <c r="Y801" s="2001"/>
      <c r="Z801" s="2001"/>
      <c r="AA801" s="2001"/>
      <c r="AB801" s="2001"/>
      <c r="AC801" s="2001"/>
      <c r="AD801" s="2001"/>
      <c r="AE801" s="2001"/>
      <c r="AF801" s="2001"/>
      <c r="AG801" s="2001"/>
      <c r="AH801" s="2001"/>
      <c r="AI801" s="2001"/>
      <c r="AJ801" s="2001"/>
      <c r="AK801" s="2001"/>
      <c r="AL801" s="2002"/>
      <c r="AM801" s="2001"/>
      <c r="AN801" s="2001"/>
      <c r="AO801" s="2001"/>
      <c r="AP801" s="2001"/>
      <c r="AQ801" s="2001"/>
      <c r="AR801" s="2001"/>
      <c r="AS801" s="2001"/>
      <c r="AT801" s="2001"/>
      <c r="AU801" s="2001"/>
      <c r="AV801" s="2001"/>
      <c r="AW801" s="2001"/>
      <c r="AX801" s="2001"/>
    </row>
    <row r="802" spans="2:51" s="79" customFormat="1"/>
    <row r="803" spans="2:51" s="79" customFormat="1" ht="21.75" customHeight="1" thickBot="1">
      <c r="AK803" s="2210"/>
      <c r="AL803" s="2210"/>
      <c r="AM803" s="2210"/>
      <c r="AN803" s="2210"/>
      <c r="AO803" s="2210"/>
      <c r="AP803" s="2210"/>
      <c r="AQ803" s="2210"/>
      <c r="AR803" s="2211" t="s">
        <v>112</v>
      </c>
      <c r="AS803" s="2211"/>
      <c r="AT803" s="2211"/>
      <c r="AU803" s="2211"/>
      <c r="AV803" s="2211"/>
      <c r="AW803" s="2211"/>
      <c r="AX803" s="2211"/>
      <c r="AY803" s="2211"/>
    </row>
    <row r="804" spans="2:51" s="79" customFormat="1" ht="21" customHeight="1">
      <c r="B804" s="2212" t="s">
        <v>113</v>
      </c>
      <c r="C804" s="2213"/>
      <c r="D804" s="2213"/>
      <c r="E804" s="2213"/>
      <c r="F804" s="2213"/>
      <c r="G804" s="2213"/>
      <c r="H804" s="2340" t="s">
        <v>930</v>
      </c>
      <c r="I804" s="2341"/>
      <c r="J804" s="2341"/>
      <c r="K804" s="2341"/>
      <c r="L804" s="2341"/>
      <c r="M804" s="2341"/>
      <c r="N804" s="2341"/>
      <c r="O804" s="2341"/>
      <c r="P804" s="2341"/>
      <c r="Q804" s="2341"/>
      <c r="R804" s="2341"/>
      <c r="S804" s="2341"/>
      <c r="T804" s="2341"/>
      <c r="U804" s="2341"/>
      <c r="V804" s="2341"/>
      <c r="W804" s="2341"/>
      <c r="X804" s="2341"/>
      <c r="Y804" s="2341"/>
      <c r="Z804" s="2216" t="s">
        <v>812</v>
      </c>
      <c r="AA804" s="2217"/>
      <c r="AB804" s="2217"/>
      <c r="AC804" s="2217"/>
      <c r="AD804" s="2217"/>
      <c r="AE804" s="2218"/>
      <c r="AF804" s="2707" t="s">
        <v>101</v>
      </c>
      <c r="AG804" s="2220"/>
      <c r="AH804" s="2220"/>
      <c r="AI804" s="2220"/>
      <c r="AJ804" s="2220"/>
      <c r="AK804" s="2220"/>
      <c r="AL804" s="2220"/>
      <c r="AM804" s="2220"/>
      <c r="AN804" s="2220"/>
      <c r="AO804" s="2220"/>
      <c r="AP804" s="2220"/>
      <c r="AQ804" s="2221"/>
      <c r="AR804" s="2222" t="s">
        <v>1</v>
      </c>
      <c r="AS804" s="2708"/>
      <c r="AT804" s="2708"/>
      <c r="AU804" s="2708"/>
      <c r="AV804" s="2708"/>
      <c r="AW804" s="2708"/>
      <c r="AX804" s="2708"/>
      <c r="AY804" s="2709"/>
    </row>
    <row r="805" spans="2:51" s="79" customFormat="1" ht="28.15" customHeight="1">
      <c r="B805" s="2190" t="s">
        <v>59</v>
      </c>
      <c r="C805" s="2191"/>
      <c r="D805" s="2191"/>
      <c r="E805" s="2191"/>
      <c r="F805" s="2191"/>
      <c r="G805" s="2192"/>
      <c r="H805" s="2368" t="s">
        <v>276</v>
      </c>
      <c r="I805" s="2369"/>
      <c r="J805" s="2369"/>
      <c r="K805" s="2369"/>
      <c r="L805" s="2369"/>
      <c r="M805" s="2369"/>
      <c r="N805" s="2369"/>
      <c r="O805" s="2369"/>
      <c r="P805" s="2369"/>
      <c r="Q805" s="2369"/>
      <c r="R805" s="2369"/>
      <c r="S805" s="2369"/>
      <c r="T805" s="2369"/>
      <c r="U805" s="2369"/>
      <c r="V805" s="2369"/>
      <c r="W805" s="2370"/>
      <c r="X805" s="2370"/>
      <c r="Y805" s="2370"/>
      <c r="Z805" s="2196" t="s">
        <v>2</v>
      </c>
      <c r="AA805" s="2197"/>
      <c r="AB805" s="2197"/>
      <c r="AC805" s="2197"/>
      <c r="AD805" s="2197"/>
      <c r="AE805" s="2198"/>
      <c r="AF805" s="2706" t="s">
        <v>813</v>
      </c>
      <c r="AG805" s="2197"/>
      <c r="AH805" s="2197"/>
      <c r="AI805" s="2197"/>
      <c r="AJ805" s="2197"/>
      <c r="AK805" s="2197"/>
      <c r="AL805" s="2197"/>
      <c r="AM805" s="2197"/>
      <c r="AN805" s="2197"/>
      <c r="AO805" s="2197"/>
      <c r="AP805" s="2197"/>
      <c r="AQ805" s="2198"/>
      <c r="AR805" s="2199" t="s">
        <v>780</v>
      </c>
      <c r="AS805" s="2200"/>
      <c r="AT805" s="2200"/>
      <c r="AU805" s="2200"/>
      <c r="AV805" s="2200"/>
      <c r="AW805" s="2200"/>
      <c r="AX805" s="2200"/>
      <c r="AY805" s="2201"/>
    </row>
    <row r="806" spans="2:51" s="79" customFormat="1" ht="30.75" customHeight="1">
      <c r="B806" s="2202" t="s">
        <v>3</v>
      </c>
      <c r="C806" s="2203"/>
      <c r="D806" s="2203"/>
      <c r="E806" s="2203"/>
      <c r="F806" s="2203"/>
      <c r="G806" s="2203"/>
      <c r="H806" s="2377" t="s">
        <v>103</v>
      </c>
      <c r="I806" s="2360"/>
      <c r="J806" s="2360"/>
      <c r="K806" s="2360"/>
      <c r="L806" s="2360"/>
      <c r="M806" s="2360"/>
      <c r="N806" s="2360"/>
      <c r="O806" s="2360"/>
      <c r="P806" s="2360"/>
      <c r="Q806" s="2360"/>
      <c r="R806" s="2360"/>
      <c r="S806" s="2360"/>
      <c r="T806" s="2360"/>
      <c r="U806" s="2360"/>
      <c r="V806" s="2360"/>
      <c r="W806" s="2360"/>
      <c r="X806" s="2360"/>
      <c r="Y806" s="2360"/>
      <c r="Z806" s="2205" t="s">
        <v>76</v>
      </c>
      <c r="AA806" s="2206"/>
      <c r="AB806" s="2206"/>
      <c r="AC806" s="2206"/>
      <c r="AD806" s="2206"/>
      <c r="AE806" s="2207"/>
      <c r="AF806" s="2208" t="s">
        <v>108</v>
      </c>
      <c r="AG806" s="2208"/>
      <c r="AH806" s="2208"/>
      <c r="AI806" s="2208"/>
      <c r="AJ806" s="2208"/>
      <c r="AK806" s="2208"/>
      <c r="AL806" s="2208"/>
      <c r="AM806" s="2208"/>
      <c r="AN806" s="2208"/>
      <c r="AO806" s="2208"/>
      <c r="AP806" s="2208"/>
      <c r="AQ806" s="2208"/>
      <c r="AR806" s="2059"/>
      <c r="AS806" s="2059"/>
      <c r="AT806" s="2059"/>
      <c r="AU806" s="2059"/>
      <c r="AV806" s="2059"/>
      <c r="AW806" s="2059"/>
      <c r="AX806" s="2059"/>
      <c r="AY806" s="2209"/>
    </row>
    <row r="807" spans="2:51" s="79" customFormat="1" ht="18" customHeight="1">
      <c r="B807" s="2166" t="s">
        <v>37</v>
      </c>
      <c r="C807" s="2167"/>
      <c r="D807" s="2167"/>
      <c r="E807" s="2167"/>
      <c r="F807" s="2167"/>
      <c r="G807" s="2167"/>
      <c r="H807" s="2170" t="s">
        <v>931</v>
      </c>
      <c r="I807" s="2171"/>
      <c r="J807" s="2171"/>
      <c r="K807" s="2171"/>
      <c r="L807" s="2171"/>
      <c r="M807" s="2171"/>
      <c r="N807" s="2171"/>
      <c r="O807" s="2171"/>
      <c r="P807" s="2171"/>
      <c r="Q807" s="2171"/>
      <c r="R807" s="2171"/>
      <c r="S807" s="2171"/>
      <c r="T807" s="2171"/>
      <c r="U807" s="2171"/>
      <c r="V807" s="2171"/>
      <c r="W807" s="2334"/>
      <c r="X807" s="2334"/>
      <c r="Y807" s="2334"/>
      <c r="Z807" s="2176" t="s">
        <v>815</v>
      </c>
      <c r="AA807" s="2059"/>
      <c r="AB807" s="2059"/>
      <c r="AC807" s="2059"/>
      <c r="AD807" s="2059"/>
      <c r="AE807" s="2177"/>
      <c r="AF807" s="2179"/>
      <c r="AG807" s="2180"/>
      <c r="AH807" s="2180"/>
      <c r="AI807" s="2180"/>
      <c r="AJ807" s="2180"/>
      <c r="AK807" s="2180"/>
      <c r="AL807" s="2180"/>
      <c r="AM807" s="2180"/>
      <c r="AN807" s="2180"/>
      <c r="AO807" s="2180"/>
      <c r="AP807" s="2180"/>
      <c r="AQ807" s="2180"/>
      <c r="AR807" s="2180"/>
      <c r="AS807" s="2180"/>
      <c r="AT807" s="2180"/>
      <c r="AU807" s="2180"/>
      <c r="AV807" s="2180"/>
      <c r="AW807" s="2180"/>
      <c r="AX807" s="2180"/>
      <c r="AY807" s="2181"/>
    </row>
    <row r="808" spans="2:51" s="79" customFormat="1" ht="24" customHeight="1">
      <c r="B808" s="2168"/>
      <c r="C808" s="2169"/>
      <c r="D808" s="2169"/>
      <c r="E808" s="2169"/>
      <c r="F808" s="2169"/>
      <c r="G808" s="2169"/>
      <c r="H808" s="2173"/>
      <c r="I808" s="2174"/>
      <c r="J808" s="2174"/>
      <c r="K808" s="2174"/>
      <c r="L808" s="2174"/>
      <c r="M808" s="2174"/>
      <c r="N808" s="2174"/>
      <c r="O808" s="2174"/>
      <c r="P808" s="2174"/>
      <c r="Q808" s="2174"/>
      <c r="R808" s="2174"/>
      <c r="S808" s="2174"/>
      <c r="T808" s="2174"/>
      <c r="U808" s="2174"/>
      <c r="V808" s="2174"/>
      <c r="W808" s="2335"/>
      <c r="X808" s="2335"/>
      <c r="Y808" s="2335"/>
      <c r="Z808" s="2178"/>
      <c r="AA808" s="2059"/>
      <c r="AB808" s="2059"/>
      <c r="AC808" s="2059"/>
      <c r="AD808" s="2059"/>
      <c r="AE808" s="2177"/>
      <c r="AF808" s="2182"/>
      <c r="AG808" s="2182"/>
      <c r="AH808" s="2182"/>
      <c r="AI808" s="2182"/>
      <c r="AJ808" s="2182"/>
      <c r="AK808" s="2182"/>
      <c r="AL808" s="2182"/>
      <c r="AM808" s="2182"/>
      <c r="AN808" s="2182"/>
      <c r="AO808" s="2182"/>
      <c r="AP808" s="2182"/>
      <c r="AQ808" s="2182"/>
      <c r="AR808" s="2182"/>
      <c r="AS808" s="2182"/>
      <c r="AT808" s="2182"/>
      <c r="AU808" s="2182"/>
      <c r="AV808" s="2182"/>
      <c r="AW808" s="2182"/>
      <c r="AX808" s="2182"/>
      <c r="AY808" s="2183"/>
    </row>
    <row r="809" spans="2:51" s="79" customFormat="1" ht="29.25" customHeight="1">
      <c r="B809" s="2184" t="s">
        <v>4</v>
      </c>
      <c r="C809" s="2185"/>
      <c r="D809" s="2185"/>
      <c r="E809" s="2185"/>
      <c r="F809" s="2185"/>
      <c r="G809" s="2186"/>
      <c r="H809" s="2187" t="s">
        <v>932</v>
      </c>
      <c r="I809" s="2188"/>
      <c r="J809" s="2188"/>
      <c r="K809" s="2188"/>
      <c r="L809" s="2188"/>
      <c r="M809" s="2188"/>
      <c r="N809" s="2188"/>
      <c r="O809" s="2188"/>
      <c r="P809" s="2188"/>
      <c r="Q809" s="2188"/>
      <c r="R809" s="2188"/>
      <c r="S809" s="2188"/>
      <c r="T809" s="2188"/>
      <c r="U809" s="2188"/>
      <c r="V809" s="2188"/>
      <c r="W809" s="2188"/>
      <c r="X809" s="2188"/>
      <c r="Y809" s="2188"/>
      <c r="Z809" s="2188"/>
      <c r="AA809" s="2188"/>
      <c r="AB809" s="2188"/>
      <c r="AC809" s="2188"/>
      <c r="AD809" s="2188"/>
      <c r="AE809" s="2188"/>
      <c r="AF809" s="2188"/>
      <c r="AG809" s="2188"/>
      <c r="AH809" s="2188"/>
      <c r="AI809" s="2188"/>
      <c r="AJ809" s="2188"/>
      <c r="AK809" s="2188"/>
      <c r="AL809" s="2188"/>
      <c r="AM809" s="2188"/>
      <c r="AN809" s="2188"/>
      <c r="AO809" s="2188"/>
      <c r="AP809" s="2188"/>
      <c r="AQ809" s="2188"/>
      <c r="AR809" s="2188"/>
      <c r="AS809" s="2188"/>
      <c r="AT809" s="2188"/>
      <c r="AU809" s="2188"/>
      <c r="AV809" s="2188"/>
      <c r="AW809" s="2188"/>
      <c r="AX809" s="2188"/>
      <c r="AY809" s="2189"/>
    </row>
    <row r="810" spans="2:51" s="79" customFormat="1" ht="21" customHeight="1">
      <c r="B810" s="2152" t="s">
        <v>39</v>
      </c>
      <c r="C810" s="2153"/>
      <c r="D810" s="2153"/>
      <c r="E810" s="2153"/>
      <c r="F810" s="2153"/>
      <c r="G810" s="2154"/>
      <c r="H810" s="2158"/>
      <c r="I810" s="2159"/>
      <c r="J810" s="2159"/>
      <c r="K810" s="2159"/>
      <c r="L810" s="2159"/>
      <c r="M810" s="2159"/>
      <c r="N810" s="2159"/>
      <c r="O810" s="2159"/>
      <c r="P810" s="2159"/>
      <c r="Q810" s="2160" t="s">
        <v>86</v>
      </c>
      <c r="R810" s="2161"/>
      <c r="S810" s="2161"/>
      <c r="T810" s="2161"/>
      <c r="U810" s="2161"/>
      <c r="V810" s="2161"/>
      <c r="W810" s="2162"/>
      <c r="X810" s="2160" t="s">
        <v>87</v>
      </c>
      <c r="Y810" s="2161"/>
      <c r="Z810" s="2161"/>
      <c r="AA810" s="2161"/>
      <c r="AB810" s="2161"/>
      <c r="AC810" s="2161"/>
      <c r="AD810" s="2162"/>
      <c r="AE810" s="2160" t="s">
        <v>88</v>
      </c>
      <c r="AF810" s="2161"/>
      <c r="AG810" s="2161"/>
      <c r="AH810" s="2161"/>
      <c r="AI810" s="2161"/>
      <c r="AJ810" s="2161"/>
      <c r="AK810" s="2162"/>
      <c r="AL810" s="2160" t="s">
        <v>90</v>
      </c>
      <c r="AM810" s="2161"/>
      <c r="AN810" s="2161"/>
      <c r="AO810" s="2161"/>
      <c r="AP810" s="2161"/>
      <c r="AQ810" s="2161"/>
      <c r="AR810" s="2162"/>
      <c r="AS810" s="2160" t="s">
        <v>91</v>
      </c>
      <c r="AT810" s="2161"/>
      <c r="AU810" s="2161"/>
      <c r="AV810" s="2161"/>
      <c r="AW810" s="2161"/>
      <c r="AX810" s="2161"/>
      <c r="AY810" s="2233"/>
    </row>
    <row r="811" spans="2:51" s="79" customFormat="1" ht="21" customHeight="1">
      <c r="B811" s="2088"/>
      <c r="C811" s="2089"/>
      <c r="D811" s="2089"/>
      <c r="E811" s="2089"/>
      <c r="F811" s="2089"/>
      <c r="G811" s="2090"/>
      <c r="H811" s="2234" t="s">
        <v>5</v>
      </c>
      <c r="I811" s="2235"/>
      <c r="J811" s="2074" t="s">
        <v>6</v>
      </c>
      <c r="K811" s="2075"/>
      <c r="L811" s="2075"/>
      <c r="M811" s="2075"/>
      <c r="N811" s="2075"/>
      <c r="O811" s="2075"/>
      <c r="P811" s="2076"/>
      <c r="Q811" s="2344">
        <v>30</v>
      </c>
      <c r="R811" s="2344"/>
      <c r="S811" s="2344"/>
      <c r="T811" s="2344"/>
      <c r="U811" s="2344"/>
      <c r="V811" s="2344"/>
      <c r="W811" s="2344"/>
      <c r="X811" s="2344">
        <v>30</v>
      </c>
      <c r="Y811" s="2344"/>
      <c r="Z811" s="2344"/>
      <c r="AA811" s="2344"/>
      <c r="AB811" s="2344"/>
      <c r="AC811" s="2344"/>
      <c r="AD811" s="2344"/>
      <c r="AE811" s="2344">
        <v>25</v>
      </c>
      <c r="AF811" s="2344"/>
      <c r="AG811" s="2344"/>
      <c r="AH811" s="2344"/>
      <c r="AI811" s="2344"/>
      <c r="AJ811" s="2344"/>
      <c r="AK811" s="2344"/>
      <c r="AL811" s="2251">
        <v>25</v>
      </c>
      <c r="AM811" s="2251"/>
      <c r="AN811" s="2251"/>
      <c r="AO811" s="2251"/>
      <c r="AP811" s="2251"/>
      <c r="AQ811" s="2251"/>
      <c r="AR811" s="2251"/>
      <c r="AS811" s="2250">
        <v>25</v>
      </c>
      <c r="AT811" s="2251"/>
      <c r="AU811" s="2251"/>
      <c r="AV811" s="2251"/>
      <c r="AW811" s="2251"/>
      <c r="AX811" s="2251"/>
      <c r="AY811" s="2252"/>
    </row>
    <row r="812" spans="2:51" s="79" customFormat="1" ht="21" customHeight="1">
      <c r="B812" s="2088"/>
      <c r="C812" s="2089"/>
      <c r="D812" s="2089"/>
      <c r="E812" s="2089"/>
      <c r="F812" s="2089"/>
      <c r="G812" s="2090"/>
      <c r="H812" s="2236"/>
      <c r="I812" s="2237"/>
      <c r="J812" s="2080" t="s">
        <v>7</v>
      </c>
      <c r="K812" s="2081"/>
      <c r="L812" s="2081"/>
      <c r="M812" s="2081"/>
      <c r="N812" s="2081"/>
      <c r="O812" s="2081"/>
      <c r="P812" s="2082"/>
      <c r="Q812" s="2345" t="s">
        <v>816</v>
      </c>
      <c r="R812" s="2345"/>
      <c r="S812" s="2345"/>
      <c r="T812" s="2345"/>
      <c r="U812" s="2345"/>
      <c r="V812" s="2345"/>
      <c r="W812" s="2345"/>
      <c r="X812" s="2345" t="s">
        <v>816</v>
      </c>
      <c r="Y812" s="2345"/>
      <c r="Z812" s="2345"/>
      <c r="AA812" s="2345"/>
      <c r="AB812" s="2345"/>
      <c r="AC812" s="2345"/>
      <c r="AD812" s="2345"/>
      <c r="AE812" s="2345" t="s">
        <v>816</v>
      </c>
      <c r="AF812" s="2345"/>
      <c r="AG812" s="2345"/>
      <c r="AH812" s="2345"/>
      <c r="AI812" s="2345"/>
      <c r="AJ812" s="2345"/>
      <c r="AK812" s="2345"/>
      <c r="AL812" s="2332" t="s">
        <v>816</v>
      </c>
      <c r="AM812" s="2333"/>
      <c r="AN812" s="2333"/>
      <c r="AO812" s="2333"/>
      <c r="AP812" s="2333"/>
      <c r="AQ812" s="2333"/>
      <c r="AR812" s="2333"/>
      <c r="AS812" s="2277"/>
      <c r="AT812" s="2277"/>
      <c r="AU812" s="2277"/>
      <c r="AV812" s="2277"/>
      <c r="AW812" s="2277"/>
      <c r="AX812" s="2277"/>
      <c r="AY812" s="2278"/>
    </row>
    <row r="813" spans="2:51" s="79" customFormat="1" ht="24.75" customHeight="1">
      <c r="B813" s="2088"/>
      <c r="C813" s="2089"/>
      <c r="D813" s="2089"/>
      <c r="E813" s="2089"/>
      <c r="F813" s="2089"/>
      <c r="G813" s="2090"/>
      <c r="H813" s="2236"/>
      <c r="I813" s="2237"/>
      <c r="J813" s="2080" t="s">
        <v>8</v>
      </c>
      <c r="K813" s="2081"/>
      <c r="L813" s="2081"/>
      <c r="M813" s="2081"/>
      <c r="N813" s="2081"/>
      <c r="O813" s="2081"/>
      <c r="P813" s="2082"/>
      <c r="Q813" s="2345" t="s">
        <v>816</v>
      </c>
      <c r="R813" s="2345"/>
      <c r="S813" s="2345"/>
      <c r="T813" s="2345"/>
      <c r="U813" s="2345"/>
      <c r="V813" s="2345"/>
      <c r="W813" s="2345"/>
      <c r="X813" s="2345" t="s">
        <v>816</v>
      </c>
      <c r="Y813" s="2345"/>
      <c r="Z813" s="2345"/>
      <c r="AA813" s="2345"/>
      <c r="AB813" s="2345"/>
      <c r="AC813" s="2345"/>
      <c r="AD813" s="2345"/>
      <c r="AE813" s="2345" t="s">
        <v>816</v>
      </c>
      <c r="AF813" s="2345"/>
      <c r="AG813" s="2345"/>
      <c r="AH813" s="2345"/>
      <c r="AI813" s="2345"/>
      <c r="AJ813" s="2345"/>
      <c r="AK813" s="2345"/>
      <c r="AL813" s="2332" t="s">
        <v>816</v>
      </c>
      <c r="AM813" s="2333"/>
      <c r="AN813" s="2333"/>
      <c r="AO813" s="2333"/>
      <c r="AP813" s="2333"/>
      <c r="AQ813" s="2333"/>
      <c r="AR813" s="2333"/>
      <c r="AS813" s="2277"/>
      <c r="AT813" s="2277"/>
      <c r="AU813" s="2277"/>
      <c r="AV813" s="2277"/>
      <c r="AW813" s="2277"/>
      <c r="AX813" s="2277"/>
      <c r="AY813" s="2278"/>
    </row>
    <row r="814" spans="2:51" s="79" customFormat="1" ht="24.75" customHeight="1">
      <c r="B814" s="2088"/>
      <c r="C814" s="2089"/>
      <c r="D814" s="2089"/>
      <c r="E814" s="2089"/>
      <c r="F814" s="2089"/>
      <c r="G814" s="2090"/>
      <c r="H814" s="2238"/>
      <c r="I814" s="2239"/>
      <c r="J814" s="2163" t="s">
        <v>26</v>
      </c>
      <c r="K814" s="2164"/>
      <c r="L814" s="2164"/>
      <c r="M814" s="2164"/>
      <c r="N814" s="2164"/>
      <c r="O814" s="2164"/>
      <c r="P814" s="2165"/>
      <c r="Q814" s="2389">
        <v>30</v>
      </c>
      <c r="R814" s="2389"/>
      <c r="S814" s="2389"/>
      <c r="T814" s="2389"/>
      <c r="U814" s="2389"/>
      <c r="V814" s="2389"/>
      <c r="W814" s="2389"/>
      <c r="X814" s="2389">
        <v>30</v>
      </c>
      <c r="Y814" s="2389"/>
      <c r="Z814" s="2389"/>
      <c r="AA814" s="2389"/>
      <c r="AB814" s="2389"/>
      <c r="AC814" s="2389"/>
      <c r="AD814" s="2389"/>
      <c r="AE814" s="2389">
        <v>25</v>
      </c>
      <c r="AF814" s="2389"/>
      <c r="AG814" s="2389"/>
      <c r="AH814" s="2389"/>
      <c r="AI814" s="2389"/>
      <c r="AJ814" s="2389"/>
      <c r="AK814" s="2389"/>
      <c r="AL814" s="2276">
        <v>25</v>
      </c>
      <c r="AM814" s="2276"/>
      <c r="AN814" s="2276"/>
      <c r="AO814" s="2276"/>
      <c r="AP814" s="2276"/>
      <c r="AQ814" s="2276"/>
      <c r="AR814" s="2276"/>
      <c r="AS814" s="2275">
        <v>25</v>
      </c>
      <c r="AT814" s="2276"/>
      <c r="AU814" s="2276"/>
      <c r="AV814" s="2276"/>
      <c r="AW814" s="2276"/>
      <c r="AX814" s="2276"/>
      <c r="AY814" s="2276"/>
    </row>
    <row r="815" spans="2:51" s="79" customFormat="1" ht="24.75" customHeight="1">
      <c r="B815" s="2088"/>
      <c r="C815" s="2089"/>
      <c r="D815" s="2089"/>
      <c r="E815" s="2089"/>
      <c r="F815" s="2089"/>
      <c r="G815" s="2090"/>
      <c r="H815" s="2226" t="s">
        <v>9</v>
      </c>
      <c r="I815" s="2227"/>
      <c r="J815" s="2227"/>
      <c r="K815" s="2227"/>
      <c r="L815" s="2227"/>
      <c r="M815" s="2227"/>
      <c r="N815" s="2227"/>
      <c r="O815" s="2227"/>
      <c r="P815" s="2227"/>
      <c r="Q815" s="2388">
        <v>10</v>
      </c>
      <c r="R815" s="2388"/>
      <c r="S815" s="2388"/>
      <c r="T815" s="2388"/>
      <c r="U815" s="2388"/>
      <c r="V815" s="2388"/>
      <c r="W815" s="2388"/>
      <c r="X815" s="2388">
        <v>5</v>
      </c>
      <c r="Y815" s="2388"/>
      <c r="Z815" s="2388"/>
      <c r="AA815" s="2388"/>
      <c r="AB815" s="2388"/>
      <c r="AC815" s="2388"/>
      <c r="AD815" s="2388"/>
      <c r="AE815" s="2305">
        <v>3</v>
      </c>
      <c r="AF815" s="2305"/>
      <c r="AG815" s="2305"/>
      <c r="AH815" s="2305"/>
      <c r="AI815" s="2305"/>
      <c r="AJ815" s="2305"/>
      <c r="AK815" s="2305"/>
      <c r="AL815" s="2268"/>
      <c r="AM815" s="2268"/>
      <c r="AN815" s="2268"/>
      <c r="AO815" s="2268"/>
      <c r="AP815" s="2268"/>
      <c r="AQ815" s="2268"/>
      <c r="AR815" s="2268"/>
      <c r="AS815" s="2268"/>
      <c r="AT815" s="2268"/>
      <c r="AU815" s="2268"/>
      <c r="AV815" s="2268"/>
      <c r="AW815" s="2268"/>
      <c r="AX815" s="2268"/>
      <c r="AY815" s="2269"/>
    </row>
    <row r="816" spans="2:51" s="79" customFormat="1" ht="24.75" customHeight="1">
      <c r="B816" s="2155"/>
      <c r="C816" s="2156"/>
      <c r="D816" s="2156"/>
      <c r="E816" s="2156"/>
      <c r="F816" s="2156"/>
      <c r="G816" s="2157"/>
      <c r="H816" s="2226" t="s">
        <v>10</v>
      </c>
      <c r="I816" s="2227"/>
      <c r="J816" s="2227"/>
      <c r="K816" s="2227"/>
      <c r="L816" s="2227"/>
      <c r="M816" s="2227"/>
      <c r="N816" s="2227"/>
      <c r="O816" s="2227"/>
      <c r="P816" s="2227"/>
      <c r="Q816" s="2388">
        <v>30</v>
      </c>
      <c r="R816" s="2388"/>
      <c r="S816" s="2388"/>
      <c r="T816" s="2388"/>
      <c r="U816" s="2388"/>
      <c r="V816" s="2388"/>
      <c r="W816" s="2388"/>
      <c r="X816" s="2388">
        <v>18.3</v>
      </c>
      <c r="Y816" s="2388"/>
      <c r="Z816" s="2388"/>
      <c r="AA816" s="2388"/>
      <c r="AB816" s="2388"/>
      <c r="AC816" s="2388"/>
      <c r="AD816" s="2388"/>
      <c r="AE816" s="2305">
        <v>12</v>
      </c>
      <c r="AF816" s="2305"/>
      <c r="AG816" s="2305"/>
      <c r="AH816" s="2305"/>
      <c r="AI816" s="2305"/>
      <c r="AJ816" s="2305"/>
      <c r="AK816" s="2305"/>
      <c r="AL816" s="2268"/>
      <c r="AM816" s="2268"/>
      <c r="AN816" s="2268"/>
      <c r="AO816" s="2268"/>
      <c r="AP816" s="2268"/>
      <c r="AQ816" s="2268"/>
      <c r="AR816" s="2268"/>
      <c r="AS816" s="2268"/>
      <c r="AT816" s="2268"/>
      <c r="AU816" s="2268"/>
      <c r="AV816" s="2268"/>
      <c r="AW816" s="2268"/>
      <c r="AX816" s="2268"/>
      <c r="AY816" s="2269"/>
    </row>
    <row r="817" spans="1:51" s="79" customFormat="1" ht="23.1" customHeight="1">
      <c r="B817" s="2129" t="s">
        <v>99</v>
      </c>
      <c r="C817" s="2130"/>
      <c r="D817" s="2135" t="s">
        <v>23</v>
      </c>
      <c r="E817" s="2136"/>
      <c r="F817" s="2136"/>
      <c r="G817" s="2136"/>
      <c r="H817" s="2136"/>
      <c r="I817" s="2136"/>
      <c r="J817" s="2136"/>
      <c r="K817" s="2136"/>
      <c r="L817" s="2137"/>
      <c r="M817" s="2138" t="s">
        <v>92</v>
      </c>
      <c r="N817" s="2138"/>
      <c r="O817" s="2138"/>
      <c r="P817" s="2138"/>
      <c r="Q817" s="2138"/>
      <c r="R817" s="2138"/>
      <c r="S817" s="2139" t="s">
        <v>91</v>
      </c>
      <c r="T817" s="2139"/>
      <c r="U817" s="2139"/>
      <c r="V817" s="2139"/>
      <c r="W817" s="2139"/>
      <c r="X817" s="2139"/>
      <c r="Y817" s="2140"/>
      <c r="Z817" s="2136"/>
      <c r="AA817" s="2136"/>
      <c r="AB817" s="2136"/>
      <c r="AC817" s="2136"/>
      <c r="AD817" s="2136"/>
      <c r="AE817" s="2136"/>
      <c r="AF817" s="2136"/>
      <c r="AG817" s="2136"/>
      <c r="AH817" s="2136"/>
      <c r="AI817" s="2136"/>
      <c r="AJ817" s="2136"/>
      <c r="AK817" s="2136"/>
      <c r="AL817" s="2136"/>
      <c r="AM817" s="2136"/>
      <c r="AN817" s="2136"/>
      <c r="AO817" s="2136"/>
      <c r="AP817" s="2136"/>
      <c r="AQ817" s="2136"/>
      <c r="AR817" s="2136"/>
      <c r="AS817" s="2136"/>
      <c r="AT817" s="2136"/>
      <c r="AU817" s="2136"/>
      <c r="AV817" s="2136"/>
      <c r="AW817" s="2136"/>
      <c r="AX817" s="2136"/>
      <c r="AY817" s="2141"/>
    </row>
    <row r="818" spans="1:51" s="79" customFormat="1" ht="23.1" customHeight="1">
      <c r="B818" s="2131"/>
      <c r="C818" s="2132"/>
      <c r="D818" s="2700" t="s">
        <v>933</v>
      </c>
      <c r="E818" s="2701"/>
      <c r="F818" s="2701"/>
      <c r="G818" s="2701"/>
      <c r="H818" s="2701"/>
      <c r="I818" s="2701"/>
      <c r="J818" s="2701"/>
      <c r="K818" s="2701"/>
      <c r="L818" s="2702"/>
      <c r="M818" s="2703">
        <v>25</v>
      </c>
      <c r="N818" s="2704"/>
      <c r="O818" s="2704"/>
      <c r="P818" s="2704"/>
      <c r="Q818" s="2704"/>
      <c r="R818" s="2705"/>
      <c r="S818" s="2265">
        <v>25</v>
      </c>
      <c r="T818" s="2265"/>
      <c r="U818" s="2265"/>
      <c r="V818" s="2265"/>
      <c r="W818" s="2265"/>
      <c r="X818" s="2265"/>
      <c r="Y818" s="2149"/>
      <c r="Z818" s="2150"/>
      <c r="AA818" s="2150"/>
      <c r="AB818" s="2150"/>
      <c r="AC818" s="2150"/>
      <c r="AD818" s="2150"/>
      <c r="AE818" s="2150"/>
      <c r="AF818" s="2150"/>
      <c r="AG818" s="2150"/>
      <c r="AH818" s="2150"/>
      <c r="AI818" s="2150"/>
      <c r="AJ818" s="2150"/>
      <c r="AK818" s="2150"/>
      <c r="AL818" s="2150"/>
      <c r="AM818" s="2150"/>
      <c r="AN818" s="2150"/>
      <c r="AO818" s="2150"/>
      <c r="AP818" s="2150"/>
      <c r="AQ818" s="2150"/>
      <c r="AR818" s="2150"/>
      <c r="AS818" s="2150"/>
      <c r="AT818" s="2150"/>
      <c r="AU818" s="2150"/>
      <c r="AV818" s="2150"/>
      <c r="AW818" s="2150"/>
      <c r="AX818" s="2150"/>
      <c r="AY818" s="2151"/>
    </row>
    <row r="819" spans="1:51" s="79" customFormat="1" ht="23.1" customHeight="1">
      <c r="B819" s="2131"/>
      <c r="C819" s="2132"/>
      <c r="D819" s="2117"/>
      <c r="E819" s="2118"/>
      <c r="F819" s="2118"/>
      <c r="G819" s="2118"/>
      <c r="H819" s="2118"/>
      <c r="I819" s="2118"/>
      <c r="J819" s="2118"/>
      <c r="K819" s="2118"/>
      <c r="L819" s="2119"/>
      <c r="M819" s="2259"/>
      <c r="N819" s="2259"/>
      <c r="O819" s="2259"/>
      <c r="P819" s="2259"/>
      <c r="Q819" s="2259"/>
      <c r="R819" s="2259"/>
      <c r="S819" s="2259"/>
      <c r="T819" s="2259"/>
      <c r="U819" s="2259"/>
      <c r="V819" s="2259"/>
      <c r="W819" s="2259"/>
      <c r="X819" s="2259"/>
      <c r="Y819" s="2121"/>
      <c r="Z819" s="2122"/>
      <c r="AA819" s="2122"/>
      <c r="AB819" s="2122"/>
      <c r="AC819" s="2122"/>
      <c r="AD819" s="2122"/>
      <c r="AE819" s="2122"/>
      <c r="AF819" s="2122"/>
      <c r="AG819" s="2122"/>
      <c r="AH819" s="2122"/>
      <c r="AI819" s="2122"/>
      <c r="AJ819" s="2122"/>
      <c r="AK819" s="2122"/>
      <c r="AL819" s="2122"/>
      <c r="AM819" s="2122"/>
      <c r="AN819" s="2122"/>
      <c r="AO819" s="2122"/>
      <c r="AP819" s="2122"/>
      <c r="AQ819" s="2122"/>
      <c r="AR819" s="2122"/>
      <c r="AS819" s="2122"/>
      <c r="AT819" s="2122"/>
      <c r="AU819" s="2122"/>
      <c r="AV819" s="2122"/>
      <c r="AW819" s="2122"/>
      <c r="AX819" s="2122"/>
      <c r="AY819" s="2123"/>
    </row>
    <row r="820" spans="1:51" s="79" customFormat="1" ht="23.1" customHeight="1">
      <c r="B820" s="2131"/>
      <c r="C820" s="2132"/>
      <c r="D820" s="2117"/>
      <c r="E820" s="2118"/>
      <c r="F820" s="2118"/>
      <c r="G820" s="2118"/>
      <c r="H820" s="2118"/>
      <c r="I820" s="2118"/>
      <c r="J820" s="2118"/>
      <c r="K820" s="2118"/>
      <c r="L820" s="2119"/>
      <c r="M820" s="2259"/>
      <c r="N820" s="2259"/>
      <c r="O820" s="2259"/>
      <c r="P820" s="2259"/>
      <c r="Q820" s="2259"/>
      <c r="R820" s="2259"/>
      <c r="S820" s="2259"/>
      <c r="T820" s="2259"/>
      <c r="U820" s="2259"/>
      <c r="V820" s="2259"/>
      <c r="W820" s="2259"/>
      <c r="X820" s="2259"/>
      <c r="Y820" s="2121"/>
      <c r="Z820" s="2122"/>
      <c r="AA820" s="2122"/>
      <c r="AB820" s="2122"/>
      <c r="AC820" s="2122"/>
      <c r="AD820" s="2122"/>
      <c r="AE820" s="2122"/>
      <c r="AF820" s="2122"/>
      <c r="AG820" s="2122"/>
      <c r="AH820" s="2122"/>
      <c r="AI820" s="2122"/>
      <c r="AJ820" s="2122"/>
      <c r="AK820" s="2122"/>
      <c r="AL820" s="2122"/>
      <c r="AM820" s="2122"/>
      <c r="AN820" s="2122"/>
      <c r="AO820" s="2122"/>
      <c r="AP820" s="2122"/>
      <c r="AQ820" s="2122"/>
      <c r="AR820" s="2122"/>
      <c r="AS820" s="2122"/>
      <c r="AT820" s="2122"/>
      <c r="AU820" s="2122"/>
      <c r="AV820" s="2122"/>
      <c r="AW820" s="2122"/>
      <c r="AX820" s="2122"/>
      <c r="AY820" s="2123"/>
    </row>
    <row r="821" spans="1:51" s="79" customFormat="1" ht="23.1" customHeight="1">
      <c r="B821" s="2131"/>
      <c r="C821" s="2132"/>
      <c r="D821" s="2117"/>
      <c r="E821" s="2118"/>
      <c r="F821" s="2118"/>
      <c r="G821" s="2118"/>
      <c r="H821" s="2118"/>
      <c r="I821" s="2118"/>
      <c r="J821" s="2118"/>
      <c r="K821" s="2118"/>
      <c r="L821" s="2119"/>
      <c r="M821" s="2259"/>
      <c r="N821" s="2259"/>
      <c r="O821" s="2259"/>
      <c r="P821" s="2259"/>
      <c r="Q821" s="2259"/>
      <c r="R821" s="2259"/>
      <c r="S821" s="2259"/>
      <c r="T821" s="2259"/>
      <c r="U821" s="2259"/>
      <c r="V821" s="2259"/>
      <c r="W821" s="2259"/>
      <c r="X821" s="2259"/>
      <c r="Y821" s="2121"/>
      <c r="Z821" s="2122"/>
      <c r="AA821" s="2122"/>
      <c r="AB821" s="2122"/>
      <c r="AC821" s="2122"/>
      <c r="AD821" s="2122"/>
      <c r="AE821" s="2122"/>
      <c r="AF821" s="2122"/>
      <c r="AG821" s="2122"/>
      <c r="AH821" s="2122"/>
      <c r="AI821" s="2122"/>
      <c r="AJ821" s="2122"/>
      <c r="AK821" s="2122"/>
      <c r="AL821" s="2122"/>
      <c r="AM821" s="2122"/>
      <c r="AN821" s="2122"/>
      <c r="AO821" s="2122"/>
      <c r="AP821" s="2122"/>
      <c r="AQ821" s="2122"/>
      <c r="AR821" s="2122"/>
      <c r="AS821" s="2122"/>
      <c r="AT821" s="2122"/>
      <c r="AU821" s="2122"/>
      <c r="AV821" s="2122"/>
      <c r="AW821" s="2122"/>
      <c r="AX821" s="2122"/>
      <c r="AY821" s="2123"/>
    </row>
    <row r="822" spans="1:51" s="79" customFormat="1" ht="23.1" customHeight="1">
      <c r="B822" s="2131"/>
      <c r="C822" s="2132"/>
      <c r="D822" s="2117"/>
      <c r="E822" s="2118"/>
      <c r="F822" s="2118"/>
      <c r="G822" s="2118"/>
      <c r="H822" s="2118"/>
      <c r="I822" s="2118"/>
      <c r="J822" s="2118"/>
      <c r="K822" s="2118"/>
      <c r="L822" s="2119"/>
      <c r="M822" s="2259"/>
      <c r="N822" s="2259"/>
      <c r="O822" s="2259"/>
      <c r="P822" s="2259"/>
      <c r="Q822" s="2259"/>
      <c r="R822" s="2259"/>
      <c r="S822" s="2259"/>
      <c r="T822" s="2259"/>
      <c r="U822" s="2259"/>
      <c r="V822" s="2259"/>
      <c r="W822" s="2259"/>
      <c r="X822" s="2259"/>
      <c r="Y822" s="2121"/>
      <c r="Z822" s="2122"/>
      <c r="AA822" s="2122"/>
      <c r="AB822" s="2122"/>
      <c r="AC822" s="2122"/>
      <c r="AD822" s="2122"/>
      <c r="AE822" s="2122"/>
      <c r="AF822" s="2122"/>
      <c r="AG822" s="2122"/>
      <c r="AH822" s="2122"/>
      <c r="AI822" s="2122"/>
      <c r="AJ822" s="2122"/>
      <c r="AK822" s="2122"/>
      <c r="AL822" s="2122"/>
      <c r="AM822" s="2122"/>
      <c r="AN822" s="2122"/>
      <c r="AO822" s="2122"/>
      <c r="AP822" s="2122"/>
      <c r="AQ822" s="2122"/>
      <c r="AR822" s="2122"/>
      <c r="AS822" s="2122"/>
      <c r="AT822" s="2122"/>
      <c r="AU822" s="2122"/>
      <c r="AV822" s="2122"/>
      <c r="AW822" s="2122"/>
      <c r="AX822" s="2122"/>
      <c r="AY822" s="2123"/>
    </row>
    <row r="823" spans="1:51" s="79" customFormat="1" ht="23.1" customHeight="1">
      <c r="B823" s="2131"/>
      <c r="C823" s="2132"/>
      <c r="D823" s="2117"/>
      <c r="E823" s="2118"/>
      <c r="F823" s="2118"/>
      <c r="G823" s="2118"/>
      <c r="H823" s="2118"/>
      <c r="I823" s="2118"/>
      <c r="J823" s="2118"/>
      <c r="K823" s="2118"/>
      <c r="L823" s="2119"/>
      <c r="M823" s="2259"/>
      <c r="N823" s="2259"/>
      <c r="O823" s="2259"/>
      <c r="P823" s="2259"/>
      <c r="Q823" s="2259"/>
      <c r="R823" s="2259"/>
      <c r="S823" s="2259"/>
      <c r="T823" s="2259"/>
      <c r="U823" s="2259"/>
      <c r="V823" s="2259"/>
      <c r="W823" s="2259"/>
      <c r="X823" s="2259"/>
      <c r="Y823" s="2121"/>
      <c r="Z823" s="2122"/>
      <c r="AA823" s="2122"/>
      <c r="AB823" s="2122"/>
      <c r="AC823" s="2122"/>
      <c r="AD823" s="2122"/>
      <c r="AE823" s="2122"/>
      <c r="AF823" s="2122"/>
      <c r="AG823" s="2122"/>
      <c r="AH823" s="2122"/>
      <c r="AI823" s="2122"/>
      <c r="AJ823" s="2122"/>
      <c r="AK823" s="2122"/>
      <c r="AL823" s="2122"/>
      <c r="AM823" s="2122"/>
      <c r="AN823" s="2122"/>
      <c r="AO823" s="2122"/>
      <c r="AP823" s="2122"/>
      <c r="AQ823" s="2122"/>
      <c r="AR823" s="2122"/>
      <c r="AS823" s="2122"/>
      <c r="AT823" s="2122"/>
      <c r="AU823" s="2122"/>
      <c r="AV823" s="2122"/>
      <c r="AW823" s="2122"/>
      <c r="AX823" s="2122"/>
      <c r="AY823" s="2123"/>
    </row>
    <row r="824" spans="1:51" s="79" customFormat="1" ht="23.1" customHeight="1">
      <c r="B824" s="2131"/>
      <c r="C824" s="2132"/>
      <c r="D824" s="2124"/>
      <c r="E824" s="2125"/>
      <c r="F824" s="2125"/>
      <c r="G824" s="2125"/>
      <c r="H824" s="2125"/>
      <c r="I824" s="2125"/>
      <c r="J824" s="2125"/>
      <c r="K824" s="2125"/>
      <c r="L824" s="2126"/>
      <c r="M824" s="2260"/>
      <c r="N824" s="2260"/>
      <c r="O824" s="2260"/>
      <c r="P824" s="2260"/>
      <c r="Q824" s="2260"/>
      <c r="R824" s="2260"/>
      <c r="S824" s="2260"/>
      <c r="T824" s="2260"/>
      <c r="U824" s="2260"/>
      <c r="V824" s="2260"/>
      <c r="W824" s="2260"/>
      <c r="X824" s="2260"/>
      <c r="Y824" s="2121"/>
      <c r="Z824" s="2122"/>
      <c r="AA824" s="2122"/>
      <c r="AB824" s="2122"/>
      <c r="AC824" s="2122"/>
      <c r="AD824" s="2122"/>
      <c r="AE824" s="2122"/>
      <c r="AF824" s="2122"/>
      <c r="AG824" s="2122"/>
      <c r="AH824" s="2122"/>
      <c r="AI824" s="2122"/>
      <c r="AJ824" s="2122"/>
      <c r="AK824" s="2122"/>
      <c r="AL824" s="2122"/>
      <c r="AM824" s="2122"/>
      <c r="AN824" s="2122"/>
      <c r="AO824" s="2122"/>
      <c r="AP824" s="2122"/>
      <c r="AQ824" s="2122"/>
      <c r="AR824" s="2122"/>
      <c r="AS824" s="2122"/>
      <c r="AT824" s="2122"/>
      <c r="AU824" s="2122"/>
      <c r="AV824" s="2122"/>
      <c r="AW824" s="2122"/>
      <c r="AX824" s="2122"/>
      <c r="AY824" s="2123"/>
    </row>
    <row r="825" spans="1:51" s="79" customFormat="1" ht="23.1" customHeight="1">
      <c r="B825" s="2133"/>
      <c r="C825" s="2134"/>
      <c r="D825" s="2109" t="s">
        <v>26</v>
      </c>
      <c r="E825" s="2110"/>
      <c r="F825" s="2110"/>
      <c r="G825" s="2110"/>
      <c r="H825" s="2110"/>
      <c r="I825" s="2110"/>
      <c r="J825" s="2110"/>
      <c r="K825" s="2110"/>
      <c r="L825" s="2111"/>
      <c r="M825" s="2697">
        <f>SUM(M818:R824)</f>
        <v>25</v>
      </c>
      <c r="N825" s="2698"/>
      <c r="O825" s="2698"/>
      <c r="P825" s="2698"/>
      <c r="Q825" s="2698"/>
      <c r="R825" s="2699"/>
      <c r="S825" s="2258">
        <v>25</v>
      </c>
      <c r="T825" s="2258"/>
      <c r="U825" s="2258"/>
      <c r="V825" s="2258"/>
      <c r="W825" s="2258"/>
      <c r="X825" s="2258"/>
      <c r="Y825" s="2113"/>
      <c r="Z825" s="2114"/>
      <c r="AA825" s="2114"/>
      <c r="AB825" s="2114"/>
      <c r="AC825" s="2114"/>
      <c r="AD825" s="2114"/>
      <c r="AE825" s="2114"/>
      <c r="AF825" s="2114"/>
      <c r="AG825" s="2114"/>
      <c r="AH825" s="2114"/>
      <c r="AI825" s="2114"/>
      <c r="AJ825" s="2114"/>
      <c r="AK825" s="2114"/>
      <c r="AL825" s="2114"/>
      <c r="AM825" s="2114"/>
      <c r="AN825" s="2114"/>
      <c r="AO825" s="2114"/>
      <c r="AP825" s="2114"/>
      <c r="AQ825" s="2114"/>
      <c r="AR825" s="2114"/>
      <c r="AS825" s="2114"/>
      <c r="AT825" s="2114"/>
      <c r="AU825" s="2114"/>
      <c r="AV825" s="2114"/>
      <c r="AW825" s="2114"/>
      <c r="AX825" s="2114"/>
      <c r="AY825" s="2115"/>
    </row>
    <row r="826" spans="1:51" s="79" customFormat="1" ht="41.25" customHeight="1">
      <c r="B826" s="80"/>
      <c r="C826" s="80"/>
      <c r="D826" s="80"/>
      <c r="E826" s="80"/>
      <c r="F826" s="80"/>
      <c r="G826" s="80"/>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c r="AP826" s="81"/>
      <c r="AQ826" s="81"/>
      <c r="AR826" s="81"/>
      <c r="AS826" s="81"/>
      <c r="AT826" s="81"/>
      <c r="AU826" s="81"/>
      <c r="AV826" s="81"/>
      <c r="AW826" s="81"/>
      <c r="AX826" s="81"/>
      <c r="AY826" s="81"/>
    </row>
    <row r="827" spans="1:51" s="79" customFormat="1" ht="23.25" customHeight="1" thickBot="1">
      <c r="A827" s="82"/>
      <c r="B827" s="2116" t="s">
        <v>100</v>
      </c>
      <c r="C827" s="2096"/>
      <c r="D827" s="2096"/>
      <c r="E827" s="2096"/>
      <c r="F827" s="2096"/>
      <c r="G827" s="2096"/>
      <c r="H827" s="2096" t="s">
        <v>934</v>
      </c>
      <c r="I827" s="2096"/>
      <c r="J827" s="2096"/>
      <c r="K827" s="2096"/>
      <c r="L827" s="2096"/>
      <c r="M827" s="2096"/>
      <c r="N827" s="2096"/>
      <c r="O827" s="2096"/>
      <c r="P827" s="2096"/>
      <c r="Q827" s="2096"/>
      <c r="R827" s="2096"/>
      <c r="S827" s="2096"/>
      <c r="T827" s="2096"/>
      <c r="U827" s="2096"/>
      <c r="V827" s="2096"/>
      <c r="W827" s="2096"/>
      <c r="X827" s="2096"/>
      <c r="Y827" s="2096"/>
      <c r="Z827" s="2096"/>
      <c r="AA827" s="2096"/>
      <c r="AB827" s="2096"/>
      <c r="AC827" s="2096"/>
      <c r="AD827" s="2096"/>
      <c r="AE827" s="2096"/>
      <c r="AF827" s="2096"/>
      <c r="AG827" s="2096"/>
      <c r="AH827" s="2096"/>
      <c r="AI827" s="2096"/>
      <c r="AJ827" s="2096"/>
      <c r="AK827" s="2096"/>
      <c r="AL827" s="2096"/>
      <c r="AM827" s="2096"/>
      <c r="AN827" s="2096"/>
      <c r="AO827" s="2096"/>
      <c r="AP827" s="2096"/>
      <c r="AQ827" s="2096"/>
      <c r="AR827" s="2096"/>
      <c r="AS827" s="2096"/>
      <c r="AT827" s="2096"/>
      <c r="AU827" s="2096"/>
      <c r="AV827" s="2096"/>
      <c r="AW827" s="2096"/>
      <c r="AX827" s="2096"/>
      <c r="AY827" s="2096"/>
    </row>
    <row r="828" spans="1:51" s="79" customFormat="1" ht="385.5" customHeight="1">
      <c r="A828" s="83"/>
      <c r="B828" s="2085" t="s">
        <v>40</v>
      </c>
      <c r="C828" s="2086"/>
      <c r="D828" s="2086"/>
      <c r="E828" s="2086"/>
      <c r="F828" s="2086"/>
      <c r="G828" s="2087"/>
      <c r="H828" s="2546"/>
      <c r="I828" s="2547"/>
      <c r="J828" s="2547"/>
      <c r="K828" s="2547"/>
      <c r="L828" s="2547"/>
      <c r="M828" s="2547"/>
      <c r="N828" s="2547"/>
      <c r="O828" s="2547"/>
      <c r="P828" s="2547"/>
      <c r="Q828" s="2547"/>
      <c r="R828" s="2547"/>
      <c r="S828" s="2547"/>
      <c r="T828" s="2547"/>
      <c r="U828" s="2547"/>
      <c r="V828" s="2547"/>
      <c r="W828" s="2547"/>
      <c r="X828" s="2547"/>
      <c r="Y828" s="2547"/>
      <c r="Z828" s="2547"/>
      <c r="AA828" s="2547"/>
      <c r="AB828" s="2547"/>
      <c r="AC828" s="2547"/>
      <c r="AD828" s="2547"/>
      <c r="AE828" s="2547"/>
      <c r="AF828" s="2547"/>
      <c r="AG828" s="2547"/>
      <c r="AH828" s="2547"/>
      <c r="AI828" s="2547"/>
      <c r="AJ828" s="2547"/>
      <c r="AK828" s="2547"/>
      <c r="AL828" s="2547"/>
      <c r="AM828" s="2547"/>
      <c r="AN828" s="2547"/>
      <c r="AO828" s="2547"/>
      <c r="AP828" s="2547"/>
      <c r="AQ828" s="2547"/>
      <c r="AR828" s="2547"/>
      <c r="AS828" s="2547"/>
      <c r="AT828" s="2547"/>
      <c r="AU828" s="2547"/>
      <c r="AV828" s="2547"/>
      <c r="AW828" s="2547"/>
      <c r="AX828" s="2547"/>
      <c r="AY828" s="2548"/>
    </row>
    <row r="829" spans="1:51" s="79" customFormat="1" ht="348.95" customHeight="1">
      <c r="B829" s="2088"/>
      <c r="C829" s="2089"/>
      <c r="D829" s="2089"/>
      <c r="E829" s="2089"/>
      <c r="F829" s="2089"/>
      <c r="G829" s="2090"/>
      <c r="H829" s="2549"/>
      <c r="I829" s="2550"/>
      <c r="J829" s="2550"/>
      <c r="K829" s="2550"/>
      <c r="L829" s="2550"/>
      <c r="M829" s="2550"/>
      <c r="N829" s="2550"/>
      <c r="O829" s="2550"/>
      <c r="P829" s="2550"/>
      <c r="Q829" s="2550"/>
      <c r="R829" s="2550"/>
      <c r="S829" s="2550"/>
      <c r="T829" s="2550"/>
      <c r="U829" s="2550"/>
      <c r="V829" s="2550"/>
      <c r="W829" s="2550"/>
      <c r="X829" s="2550"/>
      <c r="Y829" s="2550"/>
      <c r="Z829" s="2550"/>
      <c r="AA829" s="2550"/>
      <c r="AB829" s="2550"/>
      <c r="AC829" s="2550"/>
      <c r="AD829" s="2550"/>
      <c r="AE829" s="2550"/>
      <c r="AF829" s="2550"/>
      <c r="AG829" s="2550"/>
      <c r="AH829" s="2550"/>
      <c r="AI829" s="2550"/>
      <c r="AJ829" s="2550"/>
      <c r="AK829" s="2550"/>
      <c r="AL829" s="2550"/>
      <c r="AM829" s="2550"/>
      <c r="AN829" s="2550"/>
      <c r="AO829" s="2550"/>
      <c r="AP829" s="2550"/>
      <c r="AQ829" s="2550"/>
      <c r="AR829" s="2550"/>
      <c r="AS829" s="2550"/>
      <c r="AT829" s="2550"/>
      <c r="AU829" s="2550"/>
      <c r="AV829" s="2550"/>
      <c r="AW829" s="2550"/>
      <c r="AX829" s="2550"/>
      <c r="AY829" s="2551"/>
    </row>
    <row r="830" spans="1:51" s="79" customFormat="1" ht="324" customHeight="1" thickBot="1">
      <c r="B830" s="2091"/>
      <c r="C830" s="2092"/>
      <c r="D830" s="2092"/>
      <c r="E830" s="2092"/>
      <c r="F830" s="2092"/>
      <c r="G830" s="2093"/>
      <c r="H830" s="2552"/>
      <c r="I830" s="2553"/>
      <c r="J830" s="2553"/>
      <c r="K830" s="2553"/>
      <c r="L830" s="2553"/>
      <c r="M830" s="2553"/>
      <c r="N830" s="2553"/>
      <c r="O830" s="2553"/>
      <c r="P830" s="2553"/>
      <c r="Q830" s="2553"/>
      <c r="R830" s="2553"/>
      <c r="S830" s="2553"/>
      <c r="T830" s="2553"/>
      <c r="U830" s="2553"/>
      <c r="V830" s="2553"/>
      <c r="W830" s="2553"/>
      <c r="X830" s="2553"/>
      <c r="Y830" s="2553"/>
      <c r="Z830" s="2553"/>
      <c r="AA830" s="2553"/>
      <c r="AB830" s="2553"/>
      <c r="AC830" s="2553"/>
      <c r="AD830" s="2553"/>
      <c r="AE830" s="2553"/>
      <c r="AF830" s="2553"/>
      <c r="AG830" s="2553"/>
      <c r="AH830" s="2553"/>
      <c r="AI830" s="2553"/>
      <c r="AJ830" s="2553"/>
      <c r="AK830" s="2553"/>
      <c r="AL830" s="2553"/>
      <c r="AM830" s="2553"/>
      <c r="AN830" s="2553"/>
      <c r="AO830" s="2553"/>
      <c r="AP830" s="2553"/>
      <c r="AQ830" s="2553"/>
      <c r="AR830" s="2553"/>
      <c r="AS830" s="2553"/>
      <c r="AT830" s="2553"/>
      <c r="AU830" s="2553"/>
      <c r="AV830" s="2553"/>
      <c r="AW830" s="2553"/>
      <c r="AX830" s="2553"/>
      <c r="AY830" s="2554"/>
    </row>
    <row r="831" spans="1:51" s="79" customFormat="1" ht="41.25" customHeight="1">
      <c r="B831" s="80"/>
      <c r="C831" s="80"/>
      <c r="D831" s="80"/>
      <c r="E831" s="80"/>
      <c r="F831" s="80"/>
      <c r="G831" s="80"/>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c r="AP831" s="81"/>
      <c r="AQ831" s="81"/>
      <c r="AR831" s="81"/>
      <c r="AS831" s="81"/>
      <c r="AT831" s="81"/>
      <c r="AU831" s="81"/>
      <c r="AV831" s="81"/>
      <c r="AW831" s="81"/>
      <c r="AX831" s="81"/>
      <c r="AY831" s="81"/>
    </row>
    <row r="832" spans="1:51" s="79" customFormat="1" ht="30" customHeight="1" thickBot="1">
      <c r="B832" s="2094" t="s">
        <v>100</v>
      </c>
      <c r="C832" s="2094"/>
      <c r="D832" s="2094"/>
      <c r="E832" s="2094"/>
      <c r="F832" s="2095"/>
      <c r="G832" s="2095"/>
      <c r="H832" s="2255" t="s">
        <v>934</v>
      </c>
      <c r="I832" s="2255"/>
      <c r="J832" s="2255"/>
      <c r="K832" s="2255"/>
      <c r="L832" s="2255"/>
      <c r="M832" s="2255"/>
      <c r="N832" s="2255"/>
      <c r="O832" s="2255"/>
      <c r="P832" s="2255"/>
      <c r="Q832" s="2255"/>
      <c r="R832" s="2255"/>
      <c r="S832" s="2255"/>
      <c r="T832" s="2255"/>
      <c r="U832" s="2255"/>
      <c r="V832" s="2255"/>
      <c r="W832" s="2255"/>
      <c r="X832" s="2255"/>
      <c r="Y832" s="2255"/>
      <c r="Z832" s="2255"/>
      <c r="AA832" s="2255"/>
      <c r="AB832" s="2255"/>
      <c r="AC832" s="2255"/>
      <c r="AD832" s="2255"/>
      <c r="AE832" s="2255"/>
      <c r="AF832" s="2255"/>
      <c r="AG832" s="2255"/>
      <c r="AH832" s="2255"/>
      <c r="AI832" s="2255"/>
      <c r="AJ832" s="2255"/>
      <c r="AK832" s="2255"/>
      <c r="AL832" s="2255"/>
      <c r="AM832" s="2255"/>
      <c r="AN832" s="2255"/>
      <c r="AO832" s="2255"/>
      <c r="AP832" s="2255"/>
      <c r="AQ832" s="2255"/>
      <c r="AR832" s="2255"/>
      <c r="AS832" s="2255"/>
      <c r="AT832" s="2255"/>
      <c r="AU832" s="2255"/>
      <c r="AV832" s="2255"/>
      <c r="AW832" s="2255"/>
      <c r="AX832" s="2255"/>
      <c r="AY832" s="2255"/>
    </row>
    <row r="833" spans="2:51" s="79" customFormat="1" ht="24.75" customHeight="1">
      <c r="B833" s="2097" t="s">
        <v>75</v>
      </c>
      <c r="C833" s="2098"/>
      <c r="D833" s="2098"/>
      <c r="E833" s="2098"/>
      <c r="F833" s="2098"/>
      <c r="G833" s="2099"/>
      <c r="H833" s="2103" t="s">
        <v>798</v>
      </c>
      <c r="I833" s="2104"/>
      <c r="J833" s="2104"/>
      <c r="K833" s="2104"/>
      <c r="L833" s="2104"/>
      <c r="M833" s="2104"/>
      <c r="N833" s="2104"/>
      <c r="O833" s="2104"/>
      <c r="P833" s="2104"/>
      <c r="Q833" s="2104"/>
      <c r="R833" s="2104"/>
      <c r="S833" s="2104"/>
      <c r="T833" s="2104"/>
      <c r="U833" s="2104"/>
      <c r="V833" s="2104"/>
      <c r="W833" s="2104"/>
      <c r="X833" s="2104"/>
      <c r="Y833" s="2104"/>
      <c r="Z833" s="2104"/>
      <c r="AA833" s="2104"/>
      <c r="AB833" s="2104"/>
      <c r="AC833" s="2105"/>
      <c r="AD833" s="2103" t="s">
        <v>821</v>
      </c>
      <c r="AE833" s="2104"/>
      <c r="AF833" s="2104"/>
      <c r="AG833" s="2104"/>
      <c r="AH833" s="2104"/>
      <c r="AI833" s="2104"/>
      <c r="AJ833" s="2104"/>
      <c r="AK833" s="2104"/>
      <c r="AL833" s="2104"/>
      <c r="AM833" s="2104"/>
      <c r="AN833" s="2104"/>
      <c r="AO833" s="2104"/>
      <c r="AP833" s="2104"/>
      <c r="AQ833" s="2104"/>
      <c r="AR833" s="2104"/>
      <c r="AS833" s="2104"/>
      <c r="AT833" s="2104"/>
      <c r="AU833" s="2104"/>
      <c r="AV833" s="2104"/>
      <c r="AW833" s="2104"/>
      <c r="AX833" s="2104"/>
      <c r="AY833" s="2106"/>
    </row>
    <row r="834" spans="2:51" s="79" customFormat="1" ht="24.75" customHeight="1">
      <c r="B834" s="2097"/>
      <c r="C834" s="2098"/>
      <c r="D834" s="2098"/>
      <c r="E834" s="2098"/>
      <c r="F834" s="2098"/>
      <c r="G834" s="2099"/>
      <c r="H834" s="2107" t="s">
        <v>23</v>
      </c>
      <c r="I834" s="2067"/>
      <c r="J834" s="2067"/>
      <c r="K834" s="2067"/>
      <c r="L834" s="2068"/>
      <c r="M834" s="2051" t="s">
        <v>24</v>
      </c>
      <c r="N834" s="2067"/>
      <c r="O834" s="2067"/>
      <c r="P834" s="2067"/>
      <c r="Q834" s="2067"/>
      <c r="R834" s="2067"/>
      <c r="S834" s="2067"/>
      <c r="T834" s="2067"/>
      <c r="U834" s="2067"/>
      <c r="V834" s="2067"/>
      <c r="W834" s="2067"/>
      <c r="X834" s="2067"/>
      <c r="Y834" s="2068"/>
      <c r="Z834" s="2054" t="s">
        <v>25</v>
      </c>
      <c r="AA834" s="2069"/>
      <c r="AB834" s="2069"/>
      <c r="AC834" s="2108"/>
      <c r="AD834" s="2107" t="s">
        <v>23</v>
      </c>
      <c r="AE834" s="2067"/>
      <c r="AF834" s="2067"/>
      <c r="AG834" s="2067"/>
      <c r="AH834" s="2068"/>
      <c r="AI834" s="2051" t="s">
        <v>24</v>
      </c>
      <c r="AJ834" s="2067"/>
      <c r="AK834" s="2067"/>
      <c r="AL834" s="2067"/>
      <c r="AM834" s="2067"/>
      <c r="AN834" s="2067"/>
      <c r="AO834" s="2067"/>
      <c r="AP834" s="2067"/>
      <c r="AQ834" s="2067"/>
      <c r="AR834" s="2067"/>
      <c r="AS834" s="2067"/>
      <c r="AT834" s="2067"/>
      <c r="AU834" s="2068"/>
      <c r="AV834" s="2054" t="s">
        <v>25</v>
      </c>
      <c r="AW834" s="2069"/>
      <c r="AX834" s="2069"/>
      <c r="AY834" s="2070"/>
    </row>
    <row r="835" spans="2:51" s="79" customFormat="1" ht="24.75" customHeight="1">
      <c r="B835" s="2097"/>
      <c r="C835" s="2098"/>
      <c r="D835" s="2098"/>
      <c r="E835" s="2098"/>
      <c r="F835" s="2098"/>
      <c r="G835" s="2099"/>
      <c r="H835" s="2035"/>
      <c r="I835" s="2036"/>
      <c r="J835" s="2036"/>
      <c r="K835" s="2036"/>
      <c r="L835" s="2037"/>
      <c r="M835" s="2038"/>
      <c r="N835" s="2071"/>
      <c r="O835" s="2071"/>
      <c r="P835" s="2071"/>
      <c r="Q835" s="2071"/>
      <c r="R835" s="2071"/>
      <c r="S835" s="2071"/>
      <c r="T835" s="2071"/>
      <c r="U835" s="2071"/>
      <c r="V835" s="2071"/>
      <c r="W835" s="2071"/>
      <c r="X835" s="2071"/>
      <c r="Y835" s="2072"/>
      <c r="Z835" s="2041"/>
      <c r="AA835" s="2042"/>
      <c r="AB835" s="2042"/>
      <c r="AC835" s="2073"/>
      <c r="AD835" s="2035"/>
      <c r="AE835" s="2036"/>
      <c r="AF835" s="2036"/>
      <c r="AG835" s="2036"/>
      <c r="AH835" s="2037"/>
      <c r="AI835" s="2038"/>
      <c r="AJ835" s="2071"/>
      <c r="AK835" s="2071"/>
      <c r="AL835" s="2071"/>
      <c r="AM835" s="2071"/>
      <c r="AN835" s="2071"/>
      <c r="AO835" s="2071"/>
      <c r="AP835" s="2071"/>
      <c r="AQ835" s="2071"/>
      <c r="AR835" s="2071"/>
      <c r="AS835" s="2071"/>
      <c r="AT835" s="2071"/>
      <c r="AU835" s="2072"/>
      <c r="AV835" s="2041"/>
      <c r="AW835" s="2042"/>
      <c r="AX835" s="2042"/>
      <c r="AY835" s="2044"/>
    </row>
    <row r="836" spans="2:51" s="79" customFormat="1" ht="24.75" customHeight="1">
      <c r="B836" s="2097"/>
      <c r="C836" s="2098"/>
      <c r="D836" s="2098"/>
      <c r="E836" s="2098"/>
      <c r="F836" s="2098"/>
      <c r="G836" s="2099"/>
      <c r="H836" s="2025"/>
      <c r="I836" s="2026"/>
      <c r="J836" s="2026"/>
      <c r="K836" s="2026"/>
      <c r="L836" s="2027"/>
      <c r="M836" s="2028"/>
      <c r="N836" s="2029"/>
      <c r="O836" s="2029"/>
      <c r="P836" s="2029"/>
      <c r="Q836" s="2029"/>
      <c r="R836" s="2029"/>
      <c r="S836" s="2029"/>
      <c r="T836" s="2029"/>
      <c r="U836" s="2029"/>
      <c r="V836" s="2029"/>
      <c r="W836" s="2029"/>
      <c r="X836" s="2029"/>
      <c r="Y836" s="2030"/>
      <c r="Z836" s="2031"/>
      <c r="AA836" s="2032"/>
      <c r="AB836" s="2032"/>
      <c r="AC836" s="2034"/>
      <c r="AD836" s="2025"/>
      <c r="AE836" s="2026"/>
      <c r="AF836" s="2026"/>
      <c r="AG836" s="2026"/>
      <c r="AH836" s="2027"/>
      <c r="AI836" s="2028"/>
      <c r="AJ836" s="2029"/>
      <c r="AK836" s="2029"/>
      <c r="AL836" s="2029"/>
      <c r="AM836" s="2029"/>
      <c r="AN836" s="2029"/>
      <c r="AO836" s="2029"/>
      <c r="AP836" s="2029"/>
      <c r="AQ836" s="2029"/>
      <c r="AR836" s="2029"/>
      <c r="AS836" s="2029"/>
      <c r="AT836" s="2029"/>
      <c r="AU836" s="2030"/>
      <c r="AV836" s="2031"/>
      <c r="AW836" s="2032"/>
      <c r="AX836" s="2032"/>
      <c r="AY836" s="2033"/>
    </row>
    <row r="837" spans="2:51" s="79" customFormat="1" ht="24.75" customHeight="1">
      <c r="B837" s="2097"/>
      <c r="C837" s="2098"/>
      <c r="D837" s="2098"/>
      <c r="E837" s="2098"/>
      <c r="F837" s="2098"/>
      <c r="G837" s="2099"/>
      <c r="H837" s="2025"/>
      <c r="I837" s="2026"/>
      <c r="J837" s="2026"/>
      <c r="K837" s="2026"/>
      <c r="L837" s="2027"/>
      <c r="M837" s="2028"/>
      <c r="N837" s="2029"/>
      <c r="O837" s="2029"/>
      <c r="P837" s="2029"/>
      <c r="Q837" s="2029"/>
      <c r="R837" s="2029"/>
      <c r="S837" s="2029"/>
      <c r="T837" s="2029"/>
      <c r="U837" s="2029"/>
      <c r="V837" s="2029"/>
      <c r="W837" s="2029"/>
      <c r="X837" s="2029"/>
      <c r="Y837" s="2030"/>
      <c r="Z837" s="2031"/>
      <c r="AA837" s="2032"/>
      <c r="AB837" s="2032"/>
      <c r="AC837" s="2034"/>
      <c r="AD837" s="2025"/>
      <c r="AE837" s="2026"/>
      <c r="AF837" s="2026"/>
      <c r="AG837" s="2026"/>
      <c r="AH837" s="2027"/>
      <c r="AI837" s="2028"/>
      <c r="AJ837" s="2029"/>
      <c r="AK837" s="2029"/>
      <c r="AL837" s="2029"/>
      <c r="AM837" s="2029"/>
      <c r="AN837" s="2029"/>
      <c r="AO837" s="2029"/>
      <c r="AP837" s="2029"/>
      <c r="AQ837" s="2029"/>
      <c r="AR837" s="2029"/>
      <c r="AS837" s="2029"/>
      <c r="AT837" s="2029"/>
      <c r="AU837" s="2030"/>
      <c r="AV837" s="2031"/>
      <c r="AW837" s="2032"/>
      <c r="AX837" s="2032"/>
      <c r="AY837" s="2033"/>
    </row>
    <row r="838" spans="2:51" s="79" customFormat="1" ht="24.75" customHeight="1">
      <c r="B838" s="2097"/>
      <c r="C838" s="2098"/>
      <c r="D838" s="2098"/>
      <c r="E838" s="2098"/>
      <c r="F838" s="2098"/>
      <c r="G838" s="2099"/>
      <c r="H838" s="2025"/>
      <c r="I838" s="2026"/>
      <c r="J838" s="2026"/>
      <c r="K838" s="2026"/>
      <c r="L838" s="2027"/>
      <c r="M838" s="2028"/>
      <c r="N838" s="2029"/>
      <c r="O838" s="2029"/>
      <c r="P838" s="2029"/>
      <c r="Q838" s="2029"/>
      <c r="R838" s="2029"/>
      <c r="S838" s="2029"/>
      <c r="T838" s="2029"/>
      <c r="U838" s="2029"/>
      <c r="V838" s="2029"/>
      <c r="W838" s="2029"/>
      <c r="X838" s="2029"/>
      <c r="Y838" s="2030"/>
      <c r="Z838" s="2031"/>
      <c r="AA838" s="2032"/>
      <c r="AB838" s="2032"/>
      <c r="AC838" s="2034"/>
      <c r="AD838" s="2025"/>
      <c r="AE838" s="2026"/>
      <c r="AF838" s="2026"/>
      <c r="AG838" s="2026"/>
      <c r="AH838" s="2027"/>
      <c r="AI838" s="2028"/>
      <c r="AJ838" s="2029"/>
      <c r="AK838" s="2029"/>
      <c r="AL838" s="2029"/>
      <c r="AM838" s="2029"/>
      <c r="AN838" s="2029"/>
      <c r="AO838" s="2029"/>
      <c r="AP838" s="2029"/>
      <c r="AQ838" s="2029"/>
      <c r="AR838" s="2029"/>
      <c r="AS838" s="2029"/>
      <c r="AT838" s="2029"/>
      <c r="AU838" s="2030"/>
      <c r="AV838" s="2031"/>
      <c r="AW838" s="2032"/>
      <c r="AX838" s="2032"/>
      <c r="AY838" s="2033"/>
    </row>
    <row r="839" spans="2:51" s="79" customFormat="1" ht="24.75" customHeight="1">
      <c r="B839" s="2097"/>
      <c r="C839" s="2098"/>
      <c r="D839" s="2098"/>
      <c r="E839" s="2098"/>
      <c r="F839" s="2098"/>
      <c r="G839" s="2099"/>
      <c r="H839" s="2025"/>
      <c r="I839" s="2026"/>
      <c r="J839" s="2026"/>
      <c r="K839" s="2026"/>
      <c r="L839" s="2027"/>
      <c r="M839" s="2028"/>
      <c r="N839" s="2029"/>
      <c r="O839" s="2029"/>
      <c r="P839" s="2029"/>
      <c r="Q839" s="2029"/>
      <c r="R839" s="2029"/>
      <c r="S839" s="2029"/>
      <c r="T839" s="2029"/>
      <c r="U839" s="2029"/>
      <c r="V839" s="2029"/>
      <c r="W839" s="2029"/>
      <c r="X839" s="2029"/>
      <c r="Y839" s="2030"/>
      <c r="Z839" s="2031"/>
      <c r="AA839" s="2032"/>
      <c r="AB839" s="2032"/>
      <c r="AC839" s="2032"/>
      <c r="AD839" s="2025"/>
      <c r="AE839" s="2026"/>
      <c r="AF839" s="2026"/>
      <c r="AG839" s="2026"/>
      <c r="AH839" s="2027"/>
      <c r="AI839" s="2028"/>
      <c r="AJ839" s="2029"/>
      <c r="AK839" s="2029"/>
      <c r="AL839" s="2029"/>
      <c r="AM839" s="2029"/>
      <c r="AN839" s="2029"/>
      <c r="AO839" s="2029"/>
      <c r="AP839" s="2029"/>
      <c r="AQ839" s="2029"/>
      <c r="AR839" s="2029"/>
      <c r="AS839" s="2029"/>
      <c r="AT839" s="2029"/>
      <c r="AU839" s="2030"/>
      <c r="AV839" s="2031"/>
      <c r="AW839" s="2032"/>
      <c r="AX839" s="2032"/>
      <c r="AY839" s="2033"/>
    </row>
    <row r="840" spans="2:51" s="79" customFormat="1" ht="24.75" customHeight="1">
      <c r="B840" s="2097"/>
      <c r="C840" s="2098"/>
      <c r="D840" s="2098"/>
      <c r="E840" s="2098"/>
      <c r="F840" s="2098"/>
      <c r="G840" s="2099"/>
      <c r="H840" s="2025"/>
      <c r="I840" s="2026"/>
      <c r="J840" s="2026"/>
      <c r="K840" s="2026"/>
      <c r="L840" s="2027"/>
      <c r="M840" s="2028"/>
      <c r="N840" s="2029"/>
      <c r="O840" s="2029"/>
      <c r="P840" s="2029"/>
      <c r="Q840" s="2029"/>
      <c r="R840" s="2029"/>
      <c r="S840" s="2029"/>
      <c r="T840" s="2029"/>
      <c r="U840" s="2029"/>
      <c r="V840" s="2029"/>
      <c r="W840" s="2029"/>
      <c r="X840" s="2029"/>
      <c r="Y840" s="2030"/>
      <c r="Z840" s="2031"/>
      <c r="AA840" s="2032"/>
      <c r="AB840" s="2032"/>
      <c r="AC840" s="2032"/>
      <c r="AD840" s="2025"/>
      <c r="AE840" s="2026"/>
      <c r="AF840" s="2026"/>
      <c r="AG840" s="2026"/>
      <c r="AH840" s="2027"/>
      <c r="AI840" s="2028"/>
      <c r="AJ840" s="2029"/>
      <c r="AK840" s="2029"/>
      <c r="AL840" s="2029"/>
      <c r="AM840" s="2029"/>
      <c r="AN840" s="2029"/>
      <c r="AO840" s="2029"/>
      <c r="AP840" s="2029"/>
      <c r="AQ840" s="2029"/>
      <c r="AR840" s="2029"/>
      <c r="AS840" s="2029"/>
      <c r="AT840" s="2029"/>
      <c r="AU840" s="2030"/>
      <c r="AV840" s="2031"/>
      <c r="AW840" s="2032"/>
      <c r="AX840" s="2032"/>
      <c r="AY840" s="2033"/>
    </row>
    <row r="841" spans="2:51" s="79" customFormat="1" ht="24.75" customHeight="1">
      <c r="B841" s="2097"/>
      <c r="C841" s="2098"/>
      <c r="D841" s="2098"/>
      <c r="E841" s="2098"/>
      <c r="F841" s="2098"/>
      <c r="G841" s="2099"/>
      <c r="H841" s="2025"/>
      <c r="I841" s="2026"/>
      <c r="J841" s="2026"/>
      <c r="K841" s="2026"/>
      <c r="L841" s="2027"/>
      <c r="M841" s="2028"/>
      <c r="N841" s="2029"/>
      <c r="O841" s="2029"/>
      <c r="P841" s="2029"/>
      <c r="Q841" s="2029"/>
      <c r="R841" s="2029"/>
      <c r="S841" s="2029"/>
      <c r="T841" s="2029"/>
      <c r="U841" s="2029"/>
      <c r="V841" s="2029"/>
      <c r="W841" s="2029"/>
      <c r="X841" s="2029"/>
      <c r="Y841" s="2030"/>
      <c r="Z841" s="2031"/>
      <c r="AA841" s="2032"/>
      <c r="AB841" s="2032"/>
      <c r="AC841" s="2032"/>
      <c r="AD841" s="2025"/>
      <c r="AE841" s="2026"/>
      <c r="AF841" s="2026"/>
      <c r="AG841" s="2026"/>
      <c r="AH841" s="2027"/>
      <c r="AI841" s="2028"/>
      <c r="AJ841" s="2029"/>
      <c r="AK841" s="2029"/>
      <c r="AL841" s="2029"/>
      <c r="AM841" s="2029"/>
      <c r="AN841" s="2029"/>
      <c r="AO841" s="2029"/>
      <c r="AP841" s="2029"/>
      <c r="AQ841" s="2029"/>
      <c r="AR841" s="2029"/>
      <c r="AS841" s="2029"/>
      <c r="AT841" s="2029"/>
      <c r="AU841" s="2030"/>
      <c r="AV841" s="2031"/>
      <c r="AW841" s="2032"/>
      <c r="AX841" s="2032"/>
      <c r="AY841" s="2033"/>
    </row>
    <row r="842" spans="2:51" s="79" customFormat="1" ht="24.75" customHeight="1">
      <c r="B842" s="2097"/>
      <c r="C842" s="2098"/>
      <c r="D842" s="2098"/>
      <c r="E842" s="2098"/>
      <c r="F842" s="2098"/>
      <c r="G842" s="2099"/>
      <c r="H842" s="2016"/>
      <c r="I842" s="2017"/>
      <c r="J842" s="2017"/>
      <c r="K842" s="2017"/>
      <c r="L842" s="2018"/>
      <c r="M842" s="2019"/>
      <c r="N842" s="2020"/>
      <c r="O842" s="2020"/>
      <c r="P842" s="2020"/>
      <c r="Q842" s="2020"/>
      <c r="R842" s="2020"/>
      <c r="S842" s="2020"/>
      <c r="T842" s="2020"/>
      <c r="U842" s="2020"/>
      <c r="V842" s="2020"/>
      <c r="W842" s="2020"/>
      <c r="X842" s="2020"/>
      <c r="Y842" s="2021"/>
      <c r="Z842" s="2022"/>
      <c r="AA842" s="2023"/>
      <c r="AB842" s="2023"/>
      <c r="AC842" s="2023"/>
      <c r="AD842" s="2016"/>
      <c r="AE842" s="2017"/>
      <c r="AF842" s="2017"/>
      <c r="AG842" s="2017"/>
      <c r="AH842" s="2018"/>
      <c r="AI842" s="2019"/>
      <c r="AJ842" s="2020"/>
      <c r="AK842" s="2020"/>
      <c r="AL842" s="2020"/>
      <c r="AM842" s="2020"/>
      <c r="AN842" s="2020"/>
      <c r="AO842" s="2020"/>
      <c r="AP842" s="2020"/>
      <c r="AQ842" s="2020"/>
      <c r="AR842" s="2020"/>
      <c r="AS842" s="2020"/>
      <c r="AT842" s="2020"/>
      <c r="AU842" s="2021"/>
      <c r="AV842" s="2022"/>
      <c r="AW842" s="2023"/>
      <c r="AX842" s="2023"/>
      <c r="AY842" s="2024"/>
    </row>
    <row r="843" spans="2:51" s="79" customFormat="1" ht="24.75" customHeight="1">
      <c r="B843" s="2097"/>
      <c r="C843" s="2098"/>
      <c r="D843" s="2098"/>
      <c r="E843" s="2098"/>
      <c r="F843" s="2098"/>
      <c r="G843" s="2099"/>
      <c r="H843" s="2058" t="s">
        <v>26</v>
      </c>
      <c r="I843" s="2059"/>
      <c r="J843" s="2059"/>
      <c r="K843" s="2059"/>
      <c r="L843" s="2059"/>
      <c r="M843" s="2060"/>
      <c r="N843" s="2061"/>
      <c r="O843" s="2061"/>
      <c r="P843" s="2061"/>
      <c r="Q843" s="2061"/>
      <c r="R843" s="2061"/>
      <c r="S843" s="2061"/>
      <c r="T843" s="2061"/>
      <c r="U843" s="2061"/>
      <c r="V843" s="2061"/>
      <c r="W843" s="2061"/>
      <c r="X843" s="2061"/>
      <c r="Y843" s="2062"/>
      <c r="Z843" s="2063">
        <f>SUM(Z835:AC842)</f>
        <v>0</v>
      </c>
      <c r="AA843" s="2064"/>
      <c r="AB843" s="2064"/>
      <c r="AC843" s="2065"/>
      <c r="AD843" s="2058" t="s">
        <v>26</v>
      </c>
      <c r="AE843" s="2059"/>
      <c r="AF843" s="2059"/>
      <c r="AG843" s="2059"/>
      <c r="AH843" s="2059"/>
      <c r="AI843" s="2060"/>
      <c r="AJ843" s="2061"/>
      <c r="AK843" s="2061"/>
      <c r="AL843" s="2061"/>
      <c r="AM843" s="2061"/>
      <c r="AN843" s="2061"/>
      <c r="AO843" s="2061"/>
      <c r="AP843" s="2061"/>
      <c r="AQ843" s="2061"/>
      <c r="AR843" s="2061"/>
      <c r="AS843" s="2061"/>
      <c r="AT843" s="2061"/>
      <c r="AU843" s="2062"/>
      <c r="AV843" s="2063">
        <f>SUM(AV835:AY842)</f>
        <v>0</v>
      </c>
      <c r="AW843" s="2064"/>
      <c r="AX843" s="2064"/>
      <c r="AY843" s="2066"/>
    </row>
    <row r="844" spans="2:51" s="79" customFormat="1" ht="25.15" customHeight="1">
      <c r="B844" s="2097"/>
      <c r="C844" s="2098"/>
      <c r="D844" s="2098"/>
      <c r="E844" s="2098"/>
      <c r="F844" s="2098"/>
      <c r="G844" s="2099"/>
      <c r="H844" s="2045" t="s">
        <v>810</v>
      </c>
      <c r="I844" s="2046"/>
      <c r="J844" s="2046"/>
      <c r="K844" s="2046"/>
      <c r="L844" s="2046"/>
      <c r="M844" s="2046"/>
      <c r="N844" s="2046"/>
      <c r="O844" s="2046"/>
      <c r="P844" s="2046"/>
      <c r="Q844" s="2046"/>
      <c r="R844" s="2046"/>
      <c r="S844" s="2046"/>
      <c r="T844" s="2046"/>
      <c r="U844" s="2046"/>
      <c r="V844" s="2046"/>
      <c r="W844" s="2046"/>
      <c r="X844" s="2046"/>
      <c r="Y844" s="2046"/>
      <c r="Z844" s="2046"/>
      <c r="AA844" s="2046"/>
      <c r="AB844" s="2046"/>
      <c r="AC844" s="2047"/>
      <c r="AD844" s="2045" t="s">
        <v>846</v>
      </c>
      <c r="AE844" s="2046"/>
      <c r="AF844" s="2046"/>
      <c r="AG844" s="2046"/>
      <c r="AH844" s="2046"/>
      <c r="AI844" s="2046"/>
      <c r="AJ844" s="2046"/>
      <c r="AK844" s="2046"/>
      <c r="AL844" s="2046"/>
      <c r="AM844" s="2046"/>
      <c r="AN844" s="2046"/>
      <c r="AO844" s="2046"/>
      <c r="AP844" s="2046"/>
      <c r="AQ844" s="2046"/>
      <c r="AR844" s="2046"/>
      <c r="AS844" s="2046"/>
      <c r="AT844" s="2046"/>
      <c r="AU844" s="2046"/>
      <c r="AV844" s="2046"/>
      <c r="AW844" s="2046"/>
      <c r="AX844" s="2046"/>
      <c r="AY844" s="2048"/>
    </row>
    <row r="845" spans="2:51" s="79" customFormat="1" ht="25.5" customHeight="1">
      <c r="B845" s="2097"/>
      <c r="C845" s="2098"/>
      <c r="D845" s="2098"/>
      <c r="E845" s="2098"/>
      <c r="F845" s="2098"/>
      <c r="G845" s="2099"/>
      <c r="H845" s="2049" t="s">
        <v>23</v>
      </c>
      <c r="I845" s="2050"/>
      <c r="J845" s="2050"/>
      <c r="K845" s="2050"/>
      <c r="L845" s="2050"/>
      <c r="M845" s="2051" t="s">
        <v>24</v>
      </c>
      <c r="N845" s="2052"/>
      <c r="O845" s="2052"/>
      <c r="P845" s="2052"/>
      <c r="Q845" s="2052"/>
      <c r="R845" s="2052"/>
      <c r="S845" s="2052"/>
      <c r="T845" s="2052"/>
      <c r="U845" s="2052"/>
      <c r="V845" s="2052"/>
      <c r="W845" s="2052"/>
      <c r="X845" s="2052"/>
      <c r="Y845" s="2053"/>
      <c r="Z845" s="2054" t="s">
        <v>25</v>
      </c>
      <c r="AA845" s="2055"/>
      <c r="AB845" s="2055"/>
      <c r="AC845" s="2056"/>
      <c r="AD845" s="2049" t="s">
        <v>23</v>
      </c>
      <c r="AE845" s="2050"/>
      <c r="AF845" s="2050"/>
      <c r="AG845" s="2050"/>
      <c r="AH845" s="2050"/>
      <c r="AI845" s="2051" t="s">
        <v>24</v>
      </c>
      <c r="AJ845" s="2052"/>
      <c r="AK845" s="2052"/>
      <c r="AL845" s="2052"/>
      <c r="AM845" s="2052"/>
      <c r="AN845" s="2052"/>
      <c r="AO845" s="2052"/>
      <c r="AP845" s="2052"/>
      <c r="AQ845" s="2052"/>
      <c r="AR845" s="2052"/>
      <c r="AS845" s="2052"/>
      <c r="AT845" s="2052"/>
      <c r="AU845" s="2053"/>
      <c r="AV845" s="2054" t="s">
        <v>25</v>
      </c>
      <c r="AW845" s="2055"/>
      <c r="AX845" s="2055"/>
      <c r="AY845" s="2057"/>
    </row>
    <row r="846" spans="2:51" s="79" customFormat="1" ht="24.75" customHeight="1">
      <c r="B846" s="2097"/>
      <c r="C846" s="2098"/>
      <c r="D846" s="2098"/>
      <c r="E846" s="2098"/>
      <c r="F846" s="2098"/>
      <c r="G846" s="2099"/>
      <c r="H846" s="2035"/>
      <c r="I846" s="2036"/>
      <c r="J846" s="2036"/>
      <c r="K846" s="2036"/>
      <c r="L846" s="2037"/>
      <c r="M846" s="2038"/>
      <c r="N846" s="2039"/>
      <c r="O846" s="2039"/>
      <c r="P846" s="2039"/>
      <c r="Q846" s="2039"/>
      <c r="R846" s="2039"/>
      <c r="S846" s="2039"/>
      <c r="T846" s="2039"/>
      <c r="U846" s="2039"/>
      <c r="V846" s="2039"/>
      <c r="W846" s="2039"/>
      <c r="X846" s="2039"/>
      <c r="Y846" s="2040"/>
      <c r="Z846" s="2041"/>
      <c r="AA846" s="2042"/>
      <c r="AB846" s="2042"/>
      <c r="AC846" s="2043"/>
      <c r="AD846" s="2035"/>
      <c r="AE846" s="2036"/>
      <c r="AF846" s="2036"/>
      <c r="AG846" s="2036"/>
      <c r="AH846" s="2037"/>
      <c r="AI846" s="2038"/>
      <c r="AJ846" s="2039"/>
      <c r="AK846" s="2039"/>
      <c r="AL846" s="2039"/>
      <c r="AM846" s="2039"/>
      <c r="AN846" s="2039"/>
      <c r="AO846" s="2039"/>
      <c r="AP846" s="2039"/>
      <c r="AQ846" s="2039"/>
      <c r="AR846" s="2039"/>
      <c r="AS846" s="2039"/>
      <c r="AT846" s="2039"/>
      <c r="AU846" s="2040"/>
      <c r="AV846" s="2041"/>
      <c r="AW846" s="2042"/>
      <c r="AX846" s="2042"/>
      <c r="AY846" s="2044"/>
    </row>
    <row r="847" spans="2:51" s="79" customFormat="1" ht="24.75" customHeight="1">
      <c r="B847" s="2097"/>
      <c r="C847" s="2098"/>
      <c r="D847" s="2098"/>
      <c r="E847" s="2098"/>
      <c r="F847" s="2098"/>
      <c r="G847" s="2099"/>
      <c r="H847" s="2025"/>
      <c r="I847" s="2026"/>
      <c r="J847" s="2026"/>
      <c r="K847" s="2026"/>
      <c r="L847" s="2027"/>
      <c r="M847" s="2028"/>
      <c r="N847" s="2029"/>
      <c r="O847" s="2029"/>
      <c r="P847" s="2029"/>
      <c r="Q847" s="2029"/>
      <c r="R847" s="2029"/>
      <c r="S847" s="2029"/>
      <c r="T847" s="2029"/>
      <c r="U847" s="2029"/>
      <c r="V847" s="2029"/>
      <c r="W847" s="2029"/>
      <c r="X847" s="2029"/>
      <c r="Y847" s="2030"/>
      <c r="Z847" s="2031"/>
      <c r="AA847" s="2032"/>
      <c r="AB847" s="2032"/>
      <c r="AC847" s="2034"/>
      <c r="AD847" s="2025"/>
      <c r="AE847" s="2026"/>
      <c r="AF847" s="2026"/>
      <c r="AG847" s="2026"/>
      <c r="AH847" s="2027"/>
      <c r="AI847" s="2028"/>
      <c r="AJ847" s="2029"/>
      <c r="AK847" s="2029"/>
      <c r="AL847" s="2029"/>
      <c r="AM847" s="2029"/>
      <c r="AN847" s="2029"/>
      <c r="AO847" s="2029"/>
      <c r="AP847" s="2029"/>
      <c r="AQ847" s="2029"/>
      <c r="AR847" s="2029"/>
      <c r="AS847" s="2029"/>
      <c r="AT847" s="2029"/>
      <c r="AU847" s="2030"/>
      <c r="AV847" s="2031"/>
      <c r="AW847" s="2032"/>
      <c r="AX847" s="2032"/>
      <c r="AY847" s="2033"/>
    </row>
    <row r="848" spans="2:51" s="79" customFormat="1" ht="24.75" customHeight="1">
      <c r="B848" s="2097"/>
      <c r="C848" s="2098"/>
      <c r="D848" s="2098"/>
      <c r="E848" s="2098"/>
      <c r="F848" s="2098"/>
      <c r="G848" s="2099"/>
      <c r="H848" s="2025"/>
      <c r="I848" s="2026"/>
      <c r="J848" s="2026"/>
      <c r="K848" s="2026"/>
      <c r="L848" s="2027"/>
      <c r="M848" s="2028"/>
      <c r="N848" s="2029"/>
      <c r="O848" s="2029"/>
      <c r="P848" s="2029"/>
      <c r="Q848" s="2029"/>
      <c r="R848" s="2029"/>
      <c r="S848" s="2029"/>
      <c r="T848" s="2029"/>
      <c r="U848" s="2029"/>
      <c r="V848" s="2029"/>
      <c r="W848" s="2029"/>
      <c r="X848" s="2029"/>
      <c r="Y848" s="2030"/>
      <c r="Z848" s="2031"/>
      <c r="AA848" s="2032"/>
      <c r="AB848" s="2032"/>
      <c r="AC848" s="2034"/>
      <c r="AD848" s="2025"/>
      <c r="AE848" s="2026"/>
      <c r="AF848" s="2026"/>
      <c r="AG848" s="2026"/>
      <c r="AH848" s="2027"/>
      <c r="AI848" s="2028"/>
      <c r="AJ848" s="2029"/>
      <c r="AK848" s="2029"/>
      <c r="AL848" s="2029"/>
      <c r="AM848" s="2029"/>
      <c r="AN848" s="2029"/>
      <c r="AO848" s="2029"/>
      <c r="AP848" s="2029"/>
      <c r="AQ848" s="2029"/>
      <c r="AR848" s="2029"/>
      <c r="AS848" s="2029"/>
      <c r="AT848" s="2029"/>
      <c r="AU848" s="2030"/>
      <c r="AV848" s="2031"/>
      <c r="AW848" s="2032"/>
      <c r="AX848" s="2032"/>
      <c r="AY848" s="2033"/>
    </row>
    <row r="849" spans="2:51" s="79" customFormat="1" ht="24.75" customHeight="1">
      <c r="B849" s="2097"/>
      <c r="C849" s="2098"/>
      <c r="D849" s="2098"/>
      <c r="E849" s="2098"/>
      <c r="F849" s="2098"/>
      <c r="G849" s="2099"/>
      <c r="H849" s="2025"/>
      <c r="I849" s="2026"/>
      <c r="J849" s="2026"/>
      <c r="K849" s="2026"/>
      <c r="L849" s="2027"/>
      <c r="M849" s="2028"/>
      <c r="N849" s="2029"/>
      <c r="O849" s="2029"/>
      <c r="P849" s="2029"/>
      <c r="Q849" s="2029"/>
      <c r="R849" s="2029"/>
      <c r="S849" s="2029"/>
      <c r="T849" s="2029"/>
      <c r="U849" s="2029"/>
      <c r="V849" s="2029"/>
      <c r="W849" s="2029"/>
      <c r="X849" s="2029"/>
      <c r="Y849" s="2030"/>
      <c r="Z849" s="2031"/>
      <c r="AA849" s="2032"/>
      <c r="AB849" s="2032"/>
      <c r="AC849" s="2034"/>
      <c r="AD849" s="2025"/>
      <c r="AE849" s="2026"/>
      <c r="AF849" s="2026"/>
      <c r="AG849" s="2026"/>
      <c r="AH849" s="2027"/>
      <c r="AI849" s="2028"/>
      <c r="AJ849" s="2029"/>
      <c r="AK849" s="2029"/>
      <c r="AL849" s="2029"/>
      <c r="AM849" s="2029"/>
      <c r="AN849" s="2029"/>
      <c r="AO849" s="2029"/>
      <c r="AP849" s="2029"/>
      <c r="AQ849" s="2029"/>
      <c r="AR849" s="2029"/>
      <c r="AS849" s="2029"/>
      <c r="AT849" s="2029"/>
      <c r="AU849" s="2030"/>
      <c r="AV849" s="2031"/>
      <c r="AW849" s="2032"/>
      <c r="AX849" s="2032"/>
      <c r="AY849" s="2033"/>
    </row>
    <row r="850" spans="2:51" s="79" customFormat="1" ht="24.75" customHeight="1">
      <c r="B850" s="2097"/>
      <c r="C850" s="2098"/>
      <c r="D850" s="2098"/>
      <c r="E850" s="2098"/>
      <c r="F850" s="2098"/>
      <c r="G850" s="2099"/>
      <c r="H850" s="2025"/>
      <c r="I850" s="2026"/>
      <c r="J850" s="2026"/>
      <c r="K850" s="2026"/>
      <c r="L850" s="2027"/>
      <c r="M850" s="2028"/>
      <c r="N850" s="2029"/>
      <c r="O850" s="2029"/>
      <c r="P850" s="2029"/>
      <c r="Q850" s="2029"/>
      <c r="R850" s="2029"/>
      <c r="S850" s="2029"/>
      <c r="T850" s="2029"/>
      <c r="U850" s="2029"/>
      <c r="V850" s="2029"/>
      <c r="W850" s="2029"/>
      <c r="X850" s="2029"/>
      <c r="Y850" s="2030"/>
      <c r="Z850" s="2031"/>
      <c r="AA850" s="2032"/>
      <c r="AB850" s="2032"/>
      <c r="AC850" s="2032"/>
      <c r="AD850" s="2025"/>
      <c r="AE850" s="2026"/>
      <c r="AF850" s="2026"/>
      <c r="AG850" s="2026"/>
      <c r="AH850" s="2027"/>
      <c r="AI850" s="2028"/>
      <c r="AJ850" s="2029"/>
      <c r="AK850" s="2029"/>
      <c r="AL850" s="2029"/>
      <c r="AM850" s="2029"/>
      <c r="AN850" s="2029"/>
      <c r="AO850" s="2029"/>
      <c r="AP850" s="2029"/>
      <c r="AQ850" s="2029"/>
      <c r="AR850" s="2029"/>
      <c r="AS850" s="2029"/>
      <c r="AT850" s="2029"/>
      <c r="AU850" s="2030"/>
      <c r="AV850" s="2031"/>
      <c r="AW850" s="2032"/>
      <c r="AX850" s="2032"/>
      <c r="AY850" s="2033"/>
    </row>
    <row r="851" spans="2:51" s="79" customFormat="1" ht="24.75" customHeight="1">
      <c r="B851" s="2097"/>
      <c r="C851" s="2098"/>
      <c r="D851" s="2098"/>
      <c r="E851" s="2098"/>
      <c r="F851" s="2098"/>
      <c r="G851" s="2099"/>
      <c r="H851" s="2025"/>
      <c r="I851" s="2026"/>
      <c r="J851" s="2026"/>
      <c r="K851" s="2026"/>
      <c r="L851" s="2027"/>
      <c r="M851" s="2028"/>
      <c r="N851" s="2029"/>
      <c r="O851" s="2029"/>
      <c r="P851" s="2029"/>
      <c r="Q851" s="2029"/>
      <c r="R851" s="2029"/>
      <c r="S851" s="2029"/>
      <c r="T851" s="2029"/>
      <c r="U851" s="2029"/>
      <c r="V851" s="2029"/>
      <c r="W851" s="2029"/>
      <c r="X851" s="2029"/>
      <c r="Y851" s="2030"/>
      <c r="Z851" s="2031"/>
      <c r="AA851" s="2032"/>
      <c r="AB851" s="2032"/>
      <c r="AC851" s="2032"/>
      <c r="AD851" s="2025"/>
      <c r="AE851" s="2026"/>
      <c r="AF851" s="2026"/>
      <c r="AG851" s="2026"/>
      <c r="AH851" s="2027"/>
      <c r="AI851" s="2028"/>
      <c r="AJ851" s="2029"/>
      <c r="AK851" s="2029"/>
      <c r="AL851" s="2029"/>
      <c r="AM851" s="2029"/>
      <c r="AN851" s="2029"/>
      <c r="AO851" s="2029"/>
      <c r="AP851" s="2029"/>
      <c r="AQ851" s="2029"/>
      <c r="AR851" s="2029"/>
      <c r="AS851" s="2029"/>
      <c r="AT851" s="2029"/>
      <c r="AU851" s="2030"/>
      <c r="AV851" s="2031"/>
      <c r="AW851" s="2032"/>
      <c r="AX851" s="2032"/>
      <c r="AY851" s="2033"/>
    </row>
    <row r="852" spans="2:51" s="79" customFormat="1" ht="24.75" customHeight="1">
      <c r="B852" s="2097"/>
      <c r="C852" s="2098"/>
      <c r="D852" s="2098"/>
      <c r="E852" s="2098"/>
      <c r="F852" s="2098"/>
      <c r="G852" s="2099"/>
      <c r="H852" s="2025"/>
      <c r="I852" s="2026"/>
      <c r="J852" s="2026"/>
      <c r="K852" s="2026"/>
      <c r="L852" s="2027"/>
      <c r="M852" s="2028"/>
      <c r="N852" s="2029"/>
      <c r="O852" s="2029"/>
      <c r="P852" s="2029"/>
      <c r="Q852" s="2029"/>
      <c r="R852" s="2029"/>
      <c r="S852" s="2029"/>
      <c r="T852" s="2029"/>
      <c r="U852" s="2029"/>
      <c r="V852" s="2029"/>
      <c r="W852" s="2029"/>
      <c r="X852" s="2029"/>
      <c r="Y852" s="2030"/>
      <c r="Z852" s="2031"/>
      <c r="AA852" s="2032"/>
      <c r="AB852" s="2032"/>
      <c r="AC852" s="2032"/>
      <c r="AD852" s="2025"/>
      <c r="AE852" s="2026"/>
      <c r="AF852" s="2026"/>
      <c r="AG852" s="2026"/>
      <c r="AH852" s="2027"/>
      <c r="AI852" s="2028"/>
      <c r="AJ852" s="2029"/>
      <c r="AK852" s="2029"/>
      <c r="AL852" s="2029"/>
      <c r="AM852" s="2029"/>
      <c r="AN852" s="2029"/>
      <c r="AO852" s="2029"/>
      <c r="AP852" s="2029"/>
      <c r="AQ852" s="2029"/>
      <c r="AR852" s="2029"/>
      <c r="AS852" s="2029"/>
      <c r="AT852" s="2029"/>
      <c r="AU852" s="2030"/>
      <c r="AV852" s="2031"/>
      <c r="AW852" s="2032"/>
      <c r="AX852" s="2032"/>
      <c r="AY852" s="2033"/>
    </row>
    <row r="853" spans="2:51" s="79" customFormat="1" ht="24.75" customHeight="1">
      <c r="B853" s="2097"/>
      <c r="C853" s="2098"/>
      <c r="D853" s="2098"/>
      <c r="E853" s="2098"/>
      <c r="F853" s="2098"/>
      <c r="G853" s="2099"/>
      <c r="H853" s="2016"/>
      <c r="I853" s="2017"/>
      <c r="J853" s="2017"/>
      <c r="K853" s="2017"/>
      <c r="L853" s="2018"/>
      <c r="M853" s="2019"/>
      <c r="N853" s="2020"/>
      <c r="O853" s="2020"/>
      <c r="P853" s="2020"/>
      <c r="Q853" s="2020"/>
      <c r="R853" s="2020"/>
      <c r="S853" s="2020"/>
      <c r="T853" s="2020"/>
      <c r="U853" s="2020"/>
      <c r="V853" s="2020"/>
      <c r="W853" s="2020"/>
      <c r="X853" s="2020"/>
      <c r="Y853" s="2021"/>
      <c r="Z853" s="2022"/>
      <c r="AA853" s="2023"/>
      <c r="AB853" s="2023"/>
      <c r="AC853" s="2023"/>
      <c r="AD853" s="2016"/>
      <c r="AE853" s="2017"/>
      <c r="AF853" s="2017"/>
      <c r="AG853" s="2017"/>
      <c r="AH853" s="2018"/>
      <c r="AI853" s="2019"/>
      <c r="AJ853" s="2020"/>
      <c r="AK853" s="2020"/>
      <c r="AL853" s="2020"/>
      <c r="AM853" s="2020"/>
      <c r="AN853" s="2020"/>
      <c r="AO853" s="2020"/>
      <c r="AP853" s="2020"/>
      <c r="AQ853" s="2020"/>
      <c r="AR853" s="2020"/>
      <c r="AS853" s="2020"/>
      <c r="AT853" s="2020"/>
      <c r="AU853" s="2021"/>
      <c r="AV853" s="2022"/>
      <c r="AW853" s="2023"/>
      <c r="AX853" s="2023"/>
      <c r="AY853" s="2024"/>
    </row>
    <row r="854" spans="2:51" s="79" customFormat="1" ht="24.75" customHeight="1">
      <c r="B854" s="2097"/>
      <c r="C854" s="2098"/>
      <c r="D854" s="2098"/>
      <c r="E854" s="2098"/>
      <c r="F854" s="2098"/>
      <c r="G854" s="2099"/>
      <c r="H854" s="2058" t="s">
        <v>26</v>
      </c>
      <c r="I854" s="2059"/>
      <c r="J854" s="2059"/>
      <c r="K854" s="2059"/>
      <c r="L854" s="2059"/>
      <c r="M854" s="2060"/>
      <c r="N854" s="2061"/>
      <c r="O854" s="2061"/>
      <c r="P854" s="2061"/>
      <c r="Q854" s="2061"/>
      <c r="R854" s="2061"/>
      <c r="S854" s="2061"/>
      <c r="T854" s="2061"/>
      <c r="U854" s="2061"/>
      <c r="V854" s="2061"/>
      <c r="W854" s="2061"/>
      <c r="X854" s="2061"/>
      <c r="Y854" s="2062"/>
      <c r="Z854" s="2063">
        <f>SUM(Z846:AC853)</f>
        <v>0</v>
      </c>
      <c r="AA854" s="2064"/>
      <c r="AB854" s="2064"/>
      <c r="AC854" s="2065"/>
      <c r="AD854" s="2058" t="s">
        <v>26</v>
      </c>
      <c r="AE854" s="2059"/>
      <c r="AF854" s="2059"/>
      <c r="AG854" s="2059"/>
      <c r="AH854" s="2059"/>
      <c r="AI854" s="2060"/>
      <c r="AJ854" s="2061"/>
      <c r="AK854" s="2061"/>
      <c r="AL854" s="2061"/>
      <c r="AM854" s="2061"/>
      <c r="AN854" s="2061"/>
      <c r="AO854" s="2061"/>
      <c r="AP854" s="2061"/>
      <c r="AQ854" s="2061"/>
      <c r="AR854" s="2061"/>
      <c r="AS854" s="2061"/>
      <c r="AT854" s="2061"/>
      <c r="AU854" s="2062"/>
      <c r="AV854" s="2063">
        <f>SUM(AV846:AY853)</f>
        <v>0</v>
      </c>
      <c r="AW854" s="2064"/>
      <c r="AX854" s="2064"/>
      <c r="AY854" s="2066"/>
    </row>
    <row r="855" spans="2:51" s="79" customFormat="1" ht="24.75" customHeight="1">
      <c r="B855" s="2097"/>
      <c r="C855" s="2098"/>
      <c r="D855" s="2098"/>
      <c r="E855" s="2098"/>
      <c r="F855" s="2098"/>
      <c r="G855" s="2099"/>
      <c r="H855" s="2045" t="s">
        <v>840</v>
      </c>
      <c r="I855" s="2046"/>
      <c r="J855" s="2046"/>
      <c r="K855" s="2046"/>
      <c r="L855" s="2046"/>
      <c r="M855" s="2046"/>
      <c r="N855" s="2046"/>
      <c r="O855" s="2046"/>
      <c r="P855" s="2046"/>
      <c r="Q855" s="2046"/>
      <c r="R855" s="2046"/>
      <c r="S855" s="2046"/>
      <c r="T855" s="2046"/>
      <c r="U855" s="2046"/>
      <c r="V855" s="2046"/>
      <c r="W855" s="2046"/>
      <c r="X855" s="2046"/>
      <c r="Y855" s="2046"/>
      <c r="Z855" s="2046"/>
      <c r="AA855" s="2046"/>
      <c r="AB855" s="2046"/>
      <c r="AC855" s="2047"/>
      <c r="AD855" s="2045" t="s">
        <v>829</v>
      </c>
      <c r="AE855" s="2046"/>
      <c r="AF855" s="2046"/>
      <c r="AG855" s="2046"/>
      <c r="AH855" s="2046"/>
      <c r="AI855" s="2046"/>
      <c r="AJ855" s="2046"/>
      <c r="AK855" s="2046"/>
      <c r="AL855" s="2046"/>
      <c r="AM855" s="2046"/>
      <c r="AN855" s="2046"/>
      <c r="AO855" s="2046"/>
      <c r="AP855" s="2046"/>
      <c r="AQ855" s="2046"/>
      <c r="AR855" s="2046"/>
      <c r="AS855" s="2046"/>
      <c r="AT855" s="2046"/>
      <c r="AU855" s="2046"/>
      <c r="AV855" s="2046"/>
      <c r="AW855" s="2046"/>
      <c r="AX855" s="2046"/>
      <c r="AY855" s="2048"/>
    </row>
    <row r="856" spans="2:51" s="79" customFormat="1" ht="24.75" customHeight="1">
      <c r="B856" s="2097"/>
      <c r="C856" s="2098"/>
      <c r="D856" s="2098"/>
      <c r="E856" s="2098"/>
      <c r="F856" s="2098"/>
      <c r="G856" s="2099"/>
      <c r="H856" s="2049" t="s">
        <v>23</v>
      </c>
      <c r="I856" s="2050"/>
      <c r="J856" s="2050"/>
      <c r="K856" s="2050"/>
      <c r="L856" s="2050"/>
      <c r="M856" s="2051" t="s">
        <v>24</v>
      </c>
      <c r="N856" s="2052"/>
      <c r="O856" s="2052"/>
      <c r="P856" s="2052"/>
      <c r="Q856" s="2052"/>
      <c r="R856" s="2052"/>
      <c r="S856" s="2052"/>
      <c r="T856" s="2052"/>
      <c r="U856" s="2052"/>
      <c r="V856" s="2052"/>
      <c r="W856" s="2052"/>
      <c r="X856" s="2052"/>
      <c r="Y856" s="2053"/>
      <c r="Z856" s="2054" t="s">
        <v>25</v>
      </c>
      <c r="AA856" s="2055"/>
      <c r="AB856" s="2055"/>
      <c r="AC856" s="2056"/>
      <c r="AD856" s="2049" t="s">
        <v>23</v>
      </c>
      <c r="AE856" s="2050"/>
      <c r="AF856" s="2050"/>
      <c r="AG856" s="2050"/>
      <c r="AH856" s="2050"/>
      <c r="AI856" s="2051" t="s">
        <v>24</v>
      </c>
      <c r="AJ856" s="2052"/>
      <c r="AK856" s="2052"/>
      <c r="AL856" s="2052"/>
      <c r="AM856" s="2052"/>
      <c r="AN856" s="2052"/>
      <c r="AO856" s="2052"/>
      <c r="AP856" s="2052"/>
      <c r="AQ856" s="2052"/>
      <c r="AR856" s="2052"/>
      <c r="AS856" s="2052"/>
      <c r="AT856" s="2052"/>
      <c r="AU856" s="2053"/>
      <c r="AV856" s="2054" t="s">
        <v>25</v>
      </c>
      <c r="AW856" s="2055"/>
      <c r="AX856" s="2055"/>
      <c r="AY856" s="2057"/>
    </row>
    <row r="857" spans="2:51" s="79" customFormat="1" ht="24.75" customHeight="1">
      <c r="B857" s="2097"/>
      <c r="C857" s="2098"/>
      <c r="D857" s="2098"/>
      <c r="E857" s="2098"/>
      <c r="F857" s="2098"/>
      <c r="G857" s="2099"/>
      <c r="H857" s="2035"/>
      <c r="I857" s="2036"/>
      <c r="J857" s="2036"/>
      <c r="K857" s="2036"/>
      <c r="L857" s="2037"/>
      <c r="M857" s="2038"/>
      <c r="N857" s="2039"/>
      <c r="O857" s="2039"/>
      <c r="P857" s="2039"/>
      <c r="Q857" s="2039"/>
      <c r="R857" s="2039"/>
      <c r="S857" s="2039"/>
      <c r="T857" s="2039"/>
      <c r="U857" s="2039"/>
      <c r="V857" s="2039"/>
      <c r="W857" s="2039"/>
      <c r="X857" s="2039"/>
      <c r="Y857" s="2040"/>
      <c r="Z857" s="2041"/>
      <c r="AA857" s="2042"/>
      <c r="AB857" s="2042"/>
      <c r="AC857" s="2043"/>
      <c r="AD857" s="2035"/>
      <c r="AE857" s="2036"/>
      <c r="AF857" s="2036"/>
      <c r="AG857" s="2036"/>
      <c r="AH857" s="2037"/>
      <c r="AI857" s="2038"/>
      <c r="AJ857" s="2039"/>
      <c r="AK857" s="2039"/>
      <c r="AL857" s="2039"/>
      <c r="AM857" s="2039"/>
      <c r="AN857" s="2039"/>
      <c r="AO857" s="2039"/>
      <c r="AP857" s="2039"/>
      <c r="AQ857" s="2039"/>
      <c r="AR857" s="2039"/>
      <c r="AS857" s="2039"/>
      <c r="AT857" s="2039"/>
      <c r="AU857" s="2040"/>
      <c r="AV857" s="2041"/>
      <c r="AW857" s="2042"/>
      <c r="AX857" s="2042"/>
      <c r="AY857" s="2044"/>
    </row>
    <row r="858" spans="2:51" s="79" customFormat="1" ht="24.75" customHeight="1">
      <c r="B858" s="2097"/>
      <c r="C858" s="2098"/>
      <c r="D858" s="2098"/>
      <c r="E858" s="2098"/>
      <c r="F858" s="2098"/>
      <c r="G858" s="2099"/>
      <c r="H858" s="2025"/>
      <c r="I858" s="2026"/>
      <c r="J858" s="2026"/>
      <c r="K858" s="2026"/>
      <c r="L858" s="2027"/>
      <c r="M858" s="2028"/>
      <c r="N858" s="2029"/>
      <c r="O858" s="2029"/>
      <c r="P858" s="2029"/>
      <c r="Q858" s="2029"/>
      <c r="R858" s="2029"/>
      <c r="S858" s="2029"/>
      <c r="T858" s="2029"/>
      <c r="U858" s="2029"/>
      <c r="V858" s="2029"/>
      <c r="W858" s="2029"/>
      <c r="X858" s="2029"/>
      <c r="Y858" s="2030"/>
      <c r="Z858" s="2031"/>
      <c r="AA858" s="2032"/>
      <c r="AB858" s="2032"/>
      <c r="AC858" s="2034"/>
      <c r="AD858" s="2025"/>
      <c r="AE858" s="2026"/>
      <c r="AF858" s="2026"/>
      <c r="AG858" s="2026"/>
      <c r="AH858" s="2027"/>
      <c r="AI858" s="2028"/>
      <c r="AJ858" s="2029"/>
      <c r="AK858" s="2029"/>
      <c r="AL858" s="2029"/>
      <c r="AM858" s="2029"/>
      <c r="AN858" s="2029"/>
      <c r="AO858" s="2029"/>
      <c r="AP858" s="2029"/>
      <c r="AQ858" s="2029"/>
      <c r="AR858" s="2029"/>
      <c r="AS858" s="2029"/>
      <c r="AT858" s="2029"/>
      <c r="AU858" s="2030"/>
      <c r="AV858" s="2031"/>
      <c r="AW858" s="2032"/>
      <c r="AX858" s="2032"/>
      <c r="AY858" s="2033"/>
    </row>
    <row r="859" spans="2:51" s="79" customFormat="1" ht="24.75" customHeight="1">
      <c r="B859" s="2097"/>
      <c r="C859" s="2098"/>
      <c r="D859" s="2098"/>
      <c r="E859" s="2098"/>
      <c r="F859" s="2098"/>
      <c r="G859" s="2099"/>
      <c r="H859" s="2025"/>
      <c r="I859" s="2026"/>
      <c r="J859" s="2026"/>
      <c r="K859" s="2026"/>
      <c r="L859" s="2027"/>
      <c r="M859" s="2028"/>
      <c r="N859" s="2029"/>
      <c r="O859" s="2029"/>
      <c r="P859" s="2029"/>
      <c r="Q859" s="2029"/>
      <c r="R859" s="2029"/>
      <c r="S859" s="2029"/>
      <c r="T859" s="2029"/>
      <c r="U859" s="2029"/>
      <c r="V859" s="2029"/>
      <c r="W859" s="2029"/>
      <c r="X859" s="2029"/>
      <c r="Y859" s="2030"/>
      <c r="Z859" s="2031"/>
      <c r="AA859" s="2032"/>
      <c r="AB859" s="2032"/>
      <c r="AC859" s="2034"/>
      <c r="AD859" s="2025"/>
      <c r="AE859" s="2026"/>
      <c r="AF859" s="2026"/>
      <c r="AG859" s="2026"/>
      <c r="AH859" s="2027"/>
      <c r="AI859" s="2028"/>
      <c r="AJ859" s="2029"/>
      <c r="AK859" s="2029"/>
      <c r="AL859" s="2029"/>
      <c r="AM859" s="2029"/>
      <c r="AN859" s="2029"/>
      <c r="AO859" s="2029"/>
      <c r="AP859" s="2029"/>
      <c r="AQ859" s="2029"/>
      <c r="AR859" s="2029"/>
      <c r="AS859" s="2029"/>
      <c r="AT859" s="2029"/>
      <c r="AU859" s="2030"/>
      <c r="AV859" s="2031"/>
      <c r="AW859" s="2032"/>
      <c r="AX859" s="2032"/>
      <c r="AY859" s="2033"/>
    </row>
    <row r="860" spans="2:51" s="79" customFormat="1" ht="24.75" customHeight="1">
      <c r="B860" s="2097"/>
      <c r="C860" s="2098"/>
      <c r="D860" s="2098"/>
      <c r="E860" s="2098"/>
      <c r="F860" s="2098"/>
      <c r="G860" s="2099"/>
      <c r="H860" s="2025"/>
      <c r="I860" s="2026"/>
      <c r="J860" s="2026"/>
      <c r="K860" s="2026"/>
      <c r="L860" s="2027"/>
      <c r="M860" s="2028"/>
      <c r="N860" s="2029"/>
      <c r="O860" s="2029"/>
      <c r="P860" s="2029"/>
      <c r="Q860" s="2029"/>
      <c r="R860" s="2029"/>
      <c r="S860" s="2029"/>
      <c r="T860" s="2029"/>
      <c r="U860" s="2029"/>
      <c r="V860" s="2029"/>
      <c r="W860" s="2029"/>
      <c r="X860" s="2029"/>
      <c r="Y860" s="2030"/>
      <c r="Z860" s="2031"/>
      <c r="AA860" s="2032"/>
      <c r="AB860" s="2032"/>
      <c r="AC860" s="2034"/>
      <c r="AD860" s="2025"/>
      <c r="AE860" s="2026"/>
      <c r="AF860" s="2026"/>
      <c r="AG860" s="2026"/>
      <c r="AH860" s="2027"/>
      <c r="AI860" s="2028"/>
      <c r="AJ860" s="2029"/>
      <c r="AK860" s="2029"/>
      <c r="AL860" s="2029"/>
      <c r="AM860" s="2029"/>
      <c r="AN860" s="2029"/>
      <c r="AO860" s="2029"/>
      <c r="AP860" s="2029"/>
      <c r="AQ860" s="2029"/>
      <c r="AR860" s="2029"/>
      <c r="AS860" s="2029"/>
      <c r="AT860" s="2029"/>
      <c r="AU860" s="2030"/>
      <c r="AV860" s="2031"/>
      <c r="AW860" s="2032"/>
      <c r="AX860" s="2032"/>
      <c r="AY860" s="2033"/>
    </row>
    <row r="861" spans="2:51" s="79" customFormat="1" ht="24.75" customHeight="1">
      <c r="B861" s="2097"/>
      <c r="C861" s="2098"/>
      <c r="D861" s="2098"/>
      <c r="E861" s="2098"/>
      <c r="F861" s="2098"/>
      <c r="G861" s="2099"/>
      <c r="H861" s="2025"/>
      <c r="I861" s="2026"/>
      <c r="J861" s="2026"/>
      <c r="K861" s="2026"/>
      <c r="L861" s="2027"/>
      <c r="M861" s="2028"/>
      <c r="N861" s="2029"/>
      <c r="O861" s="2029"/>
      <c r="P861" s="2029"/>
      <c r="Q861" s="2029"/>
      <c r="R861" s="2029"/>
      <c r="S861" s="2029"/>
      <c r="T861" s="2029"/>
      <c r="U861" s="2029"/>
      <c r="V861" s="2029"/>
      <c r="W861" s="2029"/>
      <c r="X861" s="2029"/>
      <c r="Y861" s="2030"/>
      <c r="Z861" s="2031"/>
      <c r="AA861" s="2032"/>
      <c r="AB861" s="2032"/>
      <c r="AC861" s="2032"/>
      <c r="AD861" s="2025"/>
      <c r="AE861" s="2026"/>
      <c r="AF861" s="2026"/>
      <c r="AG861" s="2026"/>
      <c r="AH861" s="2027"/>
      <c r="AI861" s="2028"/>
      <c r="AJ861" s="2029"/>
      <c r="AK861" s="2029"/>
      <c r="AL861" s="2029"/>
      <c r="AM861" s="2029"/>
      <c r="AN861" s="2029"/>
      <c r="AO861" s="2029"/>
      <c r="AP861" s="2029"/>
      <c r="AQ861" s="2029"/>
      <c r="AR861" s="2029"/>
      <c r="AS861" s="2029"/>
      <c r="AT861" s="2029"/>
      <c r="AU861" s="2030"/>
      <c r="AV861" s="2031"/>
      <c r="AW861" s="2032"/>
      <c r="AX861" s="2032"/>
      <c r="AY861" s="2033"/>
    </row>
    <row r="862" spans="2:51" s="79" customFormat="1" ht="24.75" customHeight="1">
      <c r="B862" s="2097"/>
      <c r="C862" s="2098"/>
      <c r="D862" s="2098"/>
      <c r="E862" s="2098"/>
      <c r="F862" s="2098"/>
      <c r="G862" s="2099"/>
      <c r="H862" s="2025"/>
      <c r="I862" s="2026"/>
      <c r="J862" s="2026"/>
      <c r="K862" s="2026"/>
      <c r="L862" s="2027"/>
      <c r="M862" s="2028"/>
      <c r="N862" s="2029"/>
      <c r="O862" s="2029"/>
      <c r="P862" s="2029"/>
      <c r="Q862" s="2029"/>
      <c r="R862" s="2029"/>
      <c r="S862" s="2029"/>
      <c r="T862" s="2029"/>
      <c r="U862" s="2029"/>
      <c r="V862" s="2029"/>
      <c r="W862" s="2029"/>
      <c r="X862" s="2029"/>
      <c r="Y862" s="2030"/>
      <c r="Z862" s="2031"/>
      <c r="AA862" s="2032"/>
      <c r="AB862" s="2032"/>
      <c r="AC862" s="2032"/>
      <c r="AD862" s="2025"/>
      <c r="AE862" s="2026"/>
      <c r="AF862" s="2026"/>
      <c r="AG862" s="2026"/>
      <c r="AH862" s="2027"/>
      <c r="AI862" s="2028"/>
      <c r="AJ862" s="2029"/>
      <c r="AK862" s="2029"/>
      <c r="AL862" s="2029"/>
      <c r="AM862" s="2029"/>
      <c r="AN862" s="2029"/>
      <c r="AO862" s="2029"/>
      <c r="AP862" s="2029"/>
      <c r="AQ862" s="2029"/>
      <c r="AR862" s="2029"/>
      <c r="AS862" s="2029"/>
      <c r="AT862" s="2029"/>
      <c r="AU862" s="2030"/>
      <c r="AV862" s="2031"/>
      <c r="AW862" s="2032"/>
      <c r="AX862" s="2032"/>
      <c r="AY862" s="2033"/>
    </row>
    <row r="863" spans="2:51" s="79" customFormat="1" ht="24.75" customHeight="1">
      <c r="B863" s="2097"/>
      <c r="C863" s="2098"/>
      <c r="D863" s="2098"/>
      <c r="E863" s="2098"/>
      <c r="F863" s="2098"/>
      <c r="G863" s="2099"/>
      <c r="H863" s="2025"/>
      <c r="I863" s="2026"/>
      <c r="J863" s="2026"/>
      <c r="K863" s="2026"/>
      <c r="L863" s="2027"/>
      <c r="M863" s="2028"/>
      <c r="N863" s="2029"/>
      <c r="O863" s="2029"/>
      <c r="P863" s="2029"/>
      <c r="Q863" s="2029"/>
      <c r="R863" s="2029"/>
      <c r="S863" s="2029"/>
      <c r="T863" s="2029"/>
      <c r="U863" s="2029"/>
      <c r="V863" s="2029"/>
      <c r="W863" s="2029"/>
      <c r="X863" s="2029"/>
      <c r="Y863" s="2030"/>
      <c r="Z863" s="2031"/>
      <c r="AA863" s="2032"/>
      <c r="AB863" s="2032"/>
      <c r="AC863" s="2032"/>
      <c r="AD863" s="2025"/>
      <c r="AE863" s="2026"/>
      <c r="AF863" s="2026"/>
      <c r="AG863" s="2026"/>
      <c r="AH863" s="2027"/>
      <c r="AI863" s="2028"/>
      <c r="AJ863" s="2029"/>
      <c r="AK863" s="2029"/>
      <c r="AL863" s="2029"/>
      <c r="AM863" s="2029"/>
      <c r="AN863" s="2029"/>
      <c r="AO863" s="2029"/>
      <c r="AP863" s="2029"/>
      <c r="AQ863" s="2029"/>
      <c r="AR863" s="2029"/>
      <c r="AS863" s="2029"/>
      <c r="AT863" s="2029"/>
      <c r="AU863" s="2030"/>
      <c r="AV863" s="2031"/>
      <c r="AW863" s="2032"/>
      <c r="AX863" s="2032"/>
      <c r="AY863" s="2033"/>
    </row>
    <row r="864" spans="2:51" s="79" customFormat="1" ht="24.75" customHeight="1">
      <c r="B864" s="2097"/>
      <c r="C864" s="2098"/>
      <c r="D864" s="2098"/>
      <c r="E864" s="2098"/>
      <c r="F864" s="2098"/>
      <c r="G864" s="2099"/>
      <c r="H864" s="2016"/>
      <c r="I864" s="2017"/>
      <c r="J864" s="2017"/>
      <c r="K864" s="2017"/>
      <c r="L864" s="2018"/>
      <c r="M864" s="2019"/>
      <c r="N864" s="2020"/>
      <c r="O864" s="2020"/>
      <c r="P864" s="2020"/>
      <c r="Q864" s="2020"/>
      <c r="R864" s="2020"/>
      <c r="S864" s="2020"/>
      <c r="T864" s="2020"/>
      <c r="U864" s="2020"/>
      <c r="V864" s="2020"/>
      <c r="W864" s="2020"/>
      <c r="X864" s="2020"/>
      <c r="Y864" s="2021"/>
      <c r="Z864" s="2022"/>
      <c r="AA864" s="2023"/>
      <c r="AB864" s="2023"/>
      <c r="AC864" s="2023"/>
      <c r="AD864" s="2016"/>
      <c r="AE864" s="2017"/>
      <c r="AF864" s="2017"/>
      <c r="AG864" s="2017"/>
      <c r="AH864" s="2018"/>
      <c r="AI864" s="2019"/>
      <c r="AJ864" s="2020"/>
      <c r="AK864" s="2020"/>
      <c r="AL864" s="2020"/>
      <c r="AM864" s="2020"/>
      <c r="AN864" s="2020"/>
      <c r="AO864" s="2020"/>
      <c r="AP864" s="2020"/>
      <c r="AQ864" s="2020"/>
      <c r="AR864" s="2020"/>
      <c r="AS864" s="2020"/>
      <c r="AT864" s="2020"/>
      <c r="AU864" s="2021"/>
      <c r="AV864" s="2022"/>
      <c r="AW864" s="2023"/>
      <c r="AX864" s="2023"/>
      <c r="AY864" s="2024"/>
    </row>
    <row r="865" spans="2:51" s="79" customFormat="1" ht="24.75" customHeight="1">
      <c r="B865" s="2097"/>
      <c r="C865" s="2098"/>
      <c r="D865" s="2098"/>
      <c r="E865" s="2098"/>
      <c r="F865" s="2098"/>
      <c r="G865" s="2099"/>
      <c r="H865" s="2058" t="s">
        <v>26</v>
      </c>
      <c r="I865" s="2059"/>
      <c r="J865" s="2059"/>
      <c r="K865" s="2059"/>
      <c r="L865" s="2059"/>
      <c r="M865" s="2060"/>
      <c r="N865" s="2061"/>
      <c r="O865" s="2061"/>
      <c r="P865" s="2061"/>
      <c r="Q865" s="2061"/>
      <c r="R865" s="2061"/>
      <c r="S865" s="2061"/>
      <c r="T865" s="2061"/>
      <c r="U865" s="2061"/>
      <c r="V865" s="2061"/>
      <c r="W865" s="2061"/>
      <c r="X865" s="2061"/>
      <c r="Y865" s="2062"/>
      <c r="Z865" s="2063">
        <f>SUM(Z857:AC864)</f>
        <v>0</v>
      </c>
      <c r="AA865" s="2064"/>
      <c r="AB865" s="2064"/>
      <c r="AC865" s="2065"/>
      <c r="AD865" s="2058" t="s">
        <v>26</v>
      </c>
      <c r="AE865" s="2059"/>
      <c r="AF865" s="2059"/>
      <c r="AG865" s="2059"/>
      <c r="AH865" s="2059"/>
      <c r="AI865" s="2060"/>
      <c r="AJ865" s="2061"/>
      <c r="AK865" s="2061"/>
      <c r="AL865" s="2061"/>
      <c r="AM865" s="2061"/>
      <c r="AN865" s="2061"/>
      <c r="AO865" s="2061"/>
      <c r="AP865" s="2061"/>
      <c r="AQ865" s="2061"/>
      <c r="AR865" s="2061"/>
      <c r="AS865" s="2061"/>
      <c r="AT865" s="2061"/>
      <c r="AU865" s="2062"/>
      <c r="AV865" s="2063">
        <f>SUM(AV857:AY864)</f>
        <v>0</v>
      </c>
      <c r="AW865" s="2064"/>
      <c r="AX865" s="2064"/>
      <c r="AY865" s="2066"/>
    </row>
    <row r="866" spans="2:51" s="79" customFormat="1" ht="24.75" customHeight="1">
      <c r="B866" s="2097"/>
      <c r="C866" s="2098"/>
      <c r="D866" s="2098"/>
      <c r="E866" s="2098"/>
      <c r="F866" s="2098"/>
      <c r="G866" s="2099"/>
      <c r="H866" s="2045" t="s">
        <v>795</v>
      </c>
      <c r="I866" s="2046"/>
      <c r="J866" s="2046"/>
      <c r="K866" s="2046"/>
      <c r="L866" s="2046"/>
      <c r="M866" s="2046"/>
      <c r="N866" s="2046"/>
      <c r="O866" s="2046"/>
      <c r="P866" s="2046"/>
      <c r="Q866" s="2046"/>
      <c r="R866" s="2046"/>
      <c r="S866" s="2046"/>
      <c r="T866" s="2046"/>
      <c r="U866" s="2046"/>
      <c r="V866" s="2046"/>
      <c r="W866" s="2046"/>
      <c r="X866" s="2046"/>
      <c r="Y866" s="2046"/>
      <c r="Z866" s="2046"/>
      <c r="AA866" s="2046"/>
      <c r="AB866" s="2046"/>
      <c r="AC866" s="2047"/>
      <c r="AD866" s="2045" t="s">
        <v>796</v>
      </c>
      <c r="AE866" s="2046"/>
      <c r="AF866" s="2046"/>
      <c r="AG866" s="2046"/>
      <c r="AH866" s="2046"/>
      <c r="AI866" s="2046"/>
      <c r="AJ866" s="2046"/>
      <c r="AK866" s="2046"/>
      <c r="AL866" s="2046"/>
      <c r="AM866" s="2046"/>
      <c r="AN866" s="2046"/>
      <c r="AO866" s="2046"/>
      <c r="AP866" s="2046"/>
      <c r="AQ866" s="2046"/>
      <c r="AR866" s="2046"/>
      <c r="AS866" s="2046"/>
      <c r="AT866" s="2046"/>
      <c r="AU866" s="2046"/>
      <c r="AV866" s="2046"/>
      <c r="AW866" s="2046"/>
      <c r="AX866" s="2046"/>
      <c r="AY866" s="2048"/>
    </row>
    <row r="867" spans="2:51" s="79" customFormat="1" ht="24.75" customHeight="1">
      <c r="B867" s="2097"/>
      <c r="C867" s="2098"/>
      <c r="D867" s="2098"/>
      <c r="E867" s="2098"/>
      <c r="F867" s="2098"/>
      <c r="G867" s="2099"/>
      <c r="H867" s="2049" t="s">
        <v>23</v>
      </c>
      <c r="I867" s="2050"/>
      <c r="J867" s="2050"/>
      <c r="K867" s="2050"/>
      <c r="L867" s="2050"/>
      <c r="M867" s="2051" t="s">
        <v>24</v>
      </c>
      <c r="N867" s="2052"/>
      <c r="O867" s="2052"/>
      <c r="P867" s="2052"/>
      <c r="Q867" s="2052"/>
      <c r="R867" s="2052"/>
      <c r="S867" s="2052"/>
      <c r="T867" s="2052"/>
      <c r="U867" s="2052"/>
      <c r="V867" s="2052"/>
      <c r="W867" s="2052"/>
      <c r="X867" s="2052"/>
      <c r="Y867" s="2053"/>
      <c r="Z867" s="2054" t="s">
        <v>25</v>
      </c>
      <c r="AA867" s="2055"/>
      <c r="AB867" s="2055"/>
      <c r="AC867" s="2056"/>
      <c r="AD867" s="2049" t="s">
        <v>23</v>
      </c>
      <c r="AE867" s="2050"/>
      <c r="AF867" s="2050"/>
      <c r="AG867" s="2050"/>
      <c r="AH867" s="2050"/>
      <c r="AI867" s="2051" t="s">
        <v>24</v>
      </c>
      <c r="AJ867" s="2052"/>
      <c r="AK867" s="2052"/>
      <c r="AL867" s="2052"/>
      <c r="AM867" s="2052"/>
      <c r="AN867" s="2052"/>
      <c r="AO867" s="2052"/>
      <c r="AP867" s="2052"/>
      <c r="AQ867" s="2052"/>
      <c r="AR867" s="2052"/>
      <c r="AS867" s="2052"/>
      <c r="AT867" s="2052"/>
      <c r="AU867" s="2053"/>
      <c r="AV867" s="2054" t="s">
        <v>25</v>
      </c>
      <c r="AW867" s="2055"/>
      <c r="AX867" s="2055"/>
      <c r="AY867" s="2057"/>
    </row>
    <row r="868" spans="2:51" s="79" customFormat="1" ht="24.75" customHeight="1">
      <c r="B868" s="2097"/>
      <c r="C868" s="2098"/>
      <c r="D868" s="2098"/>
      <c r="E868" s="2098"/>
      <c r="F868" s="2098"/>
      <c r="G868" s="2099"/>
      <c r="H868" s="2035"/>
      <c r="I868" s="2036"/>
      <c r="J868" s="2036"/>
      <c r="K868" s="2036"/>
      <c r="L868" s="2037"/>
      <c r="M868" s="2038"/>
      <c r="N868" s="2039"/>
      <c r="O868" s="2039"/>
      <c r="P868" s="2039"/>
      <c r="Q868" s="2039"/>
      <c r="R868" s="2039"/>
      <c r="S868" s="2039"/>
      <c r="T868" s="2039"/>
      <c r="U868" s="2039"/>
      <c r="V868" s="2039"/>
      <c r="W868" s="2039"/>
      <c r="X868" s="2039"/>
      <c r="Y868" s="2040"/>
      <c r="Z868" s="2041"/>
      <c r="AA868" s="2042"/>
      <c r="AB868" s="2042"/>
      <c r="AC868" s="2043"/>
      <c r="AD868" s="2035"/>
      <c r="AE868" s="2036"/>
      <c r="AF868" s="2036"/>
      <c r="AG868" s="2036"/>
      <c r="AH868" s="2037"/>
      <c r="AI868" s="2038"/>
      <c r="AJ868" s="2039"/>
      <c r="AK868" s="2039"/>
      <c r="AL868" s="2039"/>
      <c r="AM868" s="2039"/>
      <c r="AN868" s="2039"/>
      <c r="AO868" s="2039"/>
      <c r="AP868" s="2039"/>
      <c r="AQ868" s="2039"/>
      <c r="AR868" s="2039"/>
      <c r="AS868" s="2039"/>
      <c r="AT868" s="2039"/>
      <c r="AU868" s="2040"/>
      <c r="AV868" s="2041"/>
      <c r="AW868" s="2042"/>
      <c r="AX868" s="2042"/>
      <c r="AY868" s="2044"/>
    </row>
    <row r="869" spans="2:51" s="79" customFormat="1" ht="24.75" customHeight="1">
      <c r="B869" s="2097"/>
      <c r="C869" s="2098"/>
      <c r="D869" s="2098"/>
      <c r="E869" s="2098"/>
      <c r="F869" s="2098"/>
      <c r="G869" s="2099"/>
      <c r="H869" s="2025"/>
      <c r="I869" s="2026"/>
      <c r="J869" s="2026"/>
      <c r="K869" s="2026"/>
      <c r="L869" s="2027"/>
      <c r="M869" s="2028"/>
      <c r="N869" s="2029"/>
      <c r="O869" s="2029"/>
      <c r="P869" s="2029"/>
      <c r="Q869" s="2029"/>
      <c r="R869" s="2029"/>
      <c r="S869" s="2029"/>
      <c r="T869" s="2029"/>
      <c r="U869" s="2029"/>
      <c r="V869" s="2029"/>
      <c r="W869" s="2029"/>
      <c r="X869" s="2029"/>
      <c r="Y869" s="2030"/>
      <c r="Z869" s="2031"/>
      <c r="AA869" s="2032"/>
      <c r="AB869" s="2032"/>
      <c r="AC869" s="2034"/>
      <c r="AD869" s="2025"/>
      <c r="AE869" s="2026"/>
      <c r="AF869" s="2026"/>
      <c r="AG869" s="2026"/>
      <c r="AH869" s="2027"/>
      <c r="AI869" s="2028"/>
      <c r="AJ869" s="2029"/>
      <c r="AK869" s="2029"/>
      <c r="AL869" s="2029"/>
      <c r="AM869" s="2029"/>
      <c r="AN869" s="2029"/>
      <c r="AO869" s="2029"/>
      <c r="AP869" s="2029"/>
      <c r="AQ869" s="2029"/>
      <c r="AR869" s="2029"/>
      <c r="AS869" s="2029"/>
      <c r="AT869" s="2029"/>
      <c r="AU869" s="2030"/>
      <c r="AV869" s="2031"/>
      <c r="AW869" s="2032"/>
      <c r="AX869" s="2032"/>
      <c r="AY869" s="2033"/>
    </row>
    <row r="870" spans="2:51" s="79" customFormat="1" ht="24.75" customHeight="1">
      <c r="B870" s="2097"/>
      <c r="C870" s="2098"/>
      <c r="D870" s="2098"/>
      <c r="E870" s="2098"/>
      <c r="F870" s="2098"/>
      <c r="G870" s="2099"/>
      <c r="H870" s="2025"/>
      <c r="I870" s="2026"/>
      <c r="J870" s="2026"/>
      <c r="K870" s="2026"/>
      <c r="L870" s="2027"/>
      <c r="M870" s="2028"/>
      <c r="N870" s="2029"/>
      <c r="O870" s="2029"/>
      <c r="P870" s="2029"/>
      <c r="Q870" s="2029"/>
      <c r="R870" s="2029"/>
      <c r="S870" s="2029"/>
      <c r="T870" s="2029"/>
      <c r="U870" s="2029"/>
      <c r="V870" s="2029"/>
      <c r="W870" s="2029"/>
      <c r="X870" s="2029"/>
      <c r="Y870" s="2030"/>
      <c r="Z870" s="2031"/>
      <c r="AA870" s="2032"/>
      <c r="AB870" s="2032"/>
      <c r="AC870" s="2034"/>
      <c r="AD870" s="2025"/>
      <c r="AE870" s="2026"/>
      <c r="AF870" s="2026"/>
      <c r="AG870" s="2026"/>
      <c r="AH870" s="2027"/>
      <c r="AI870" s="2028"/>
      <c r="AJ870" s="2029"/>
      <c r="AK870" s="2029"/>
      <c r="AL870" s="2029"/>
      <c r="AM870" s="2029"/>
      <c r="AN870" s="2029"/>
      <c r="AO870" s="2029"/>
      <c r="AP870" s="2029"/>
      <c r="AQ870" s="2029"/>
      <c r="AR870" s="2029"/>
      <c r="AS870" s="2029"/>
      <c r="AT870" s="2029"/>
      <c r="AU870" s="2030"/>
      <c r="AV870" s="2031"/>
      <c r="AW870" s="2032"/>
      <c r="AX870" s="2032"/>
      <c r="AY870" s="2033"/>
    </row>
    <row r="871" spans="2:51" s="79" customFormat="1" ht="24.75" customHeight="1">
      <c r="B871" s="2097"/>
      <c r="C871" s="2098"/>
      <c r="D871" s="2098"/>
      <c r="E871" s="2098"/>
      <c r="F871" s="2098"/>
      <c r="G871" s="2099"/>
      <c r="H871" s="2025"/>
      <c r="I871" s="2026"/>
      <c r="J871" s="2026"/>
      <c r="K871" s="2026"/>
      <c r="L871" s="2027"/>
      <c r="M871" s="2028"/>
      <c r="N871" s="2029"/>
      <c r="O871" s="2029"/>
      <c r="P871" s="2029"/>
      <c r="Q871" s="2029"/>
      <c r="R871" s="2029"/>
      <c r="S871" s="2029"/>
      <c r="T871" s="2029"/>
      <c r="U871" s="2029"/>
      <c r="V871" s="2029"/>
      <c r="W871" s="2029"/>
      <c r="X871" s="2029"/>
      <c r="Y871" s="2030"/>
      <c r="Z871" s="2031"/>
      <c r="AA871" s="2032"/>
      <c r="AB871" s="2032"/>
      <c r="AC871" s="2034"/>
      <c r="AD871" s="2025"/>
      <c r="AE871" s="2026"/>
      <c r="AF871" s="2026"/>
      <c r="AG871" s="2026"/>
      <c r="AH871" s="2027"/>
      <c r="AI871" s="2028"/>
      <c r="AJ871" s="2029"/>
      <c r="AK871" s="2029"/>
      <c r="AL871" s="2029"/>
      <c r="AM871" s="2029"/>
      <c r="AN871" s="2029"/>
      <c r="AO871" s="2029"/>
      <c r="AP871" s="2029"/>
      <c r="AQ871" s="2029"/>
      <c r="AR871" s="2029"/>
      <c r="AS871" s="2029"/>
      <c r="AT871" s="2029"/>
      <c r="AU871" s="2030"/>
      <c r="AV871" s="2031"/>
      <c r="AW871" s="2032"/>
      <c r="AX871" s="2032"/>
      <c r="AY871" s="2033"/>
    </row>
    <row r="872" spans="2:51" s="79" customFormat="1" ht="24.75" customHeight="1">
      <c r="B872" s="2097"/>
      <c r="C872" s="2098"/>
      <c r="D872" s="2098"/>
      <c r="E872" s="2098"/>
      <c r="F872" s="2098"/>
      <c r="G872" s="2099"/>
      <c r="H872" s="2025"/>
      <c r="I872" s="2026"/>
      <c r="J872" s="2026"/>
      <c r="K872" s="2026"/>
      <c r="L872" s="2027"/>
      <c r="M872" s="2028"/>
      <c r="N872" s="2029"/>
      <c r="O872" s="2029"/>
      <c r="P872" s="2029"/>
      <c r="Q872" s="2029"/>
      <c r="R872" s="2029"/>
      <c r="S872" s="2029"/>
      <c r="T872" s="2029"/>
      <c r="U872" s="2029"/>
      <c r="V872" s="2029"/>
      <c r="W872" s="2029"/>
      <c r="X872" s="2029"/>
      <c r="Y872" s="2030"/>
      <c r="Z872" s="2031"/>
      <c r="AA872" s="2032"/>
      <c r="AB872" s="2032"/>
      <c r="AC872" s="2032"/>
      <c r="AD872" s="2025"/>
      <c r="AE872" s="2026"/>
      <c r="AF872" s="2026"/>
      <c r="AG872" s="2026"/>
      <c r="AH872" s="2027"/>
      <c r="AI872" s="2028"/>
      <c r="AJ872" s="2029"/>
      <c r="AK872" s="2029"/>
      <c r="AL872" s="2029"/>
      <c r="AM872" s="2029"/>
      <c r="AN872" s="2029"/>
      <c r="AO872" s="2029"/>
      <c r="AP872" s="2029"/>
      <c r="AQ872" s="2029"/>
      <c r="AR872" s="2029"/>
      <c r="AS872" s="2029"/>
      <c r="AT872" s="2029"/>
      <c r="AU872" s="2030"/>
      <c r="AV872" s="2031"/>
      <c r="AW872" s="2032"/>
      <c r="AX872" s="2032"/>
      <c r="AY872" s="2033"/>
    </row>
    <row r="873" spans="2:51" s="79" customFormat="1" ht="24.75" customHeight="1">
      <c r="B873" s="2097"/>
      <c r="C873" s="2098"/>
      <c r="D873" s="2098"/>
      <c r="E873" s="2098"/>
      <c r="F873" s="2098"/>
      <c r="G873" s="2099"/>
      <c r="H873" s="2025"/>
      <c r="I873" s="2026"/>
      <c r="J873" s="2026"/>
      <c r="K873" s="2026"/>
      <c r="L873" s="2027"/>
      <c r="M873" s="2028"/>
      <c r="N873" s="2029"/>
      <c r="O873" s="2029"/>
      <c r="P873" s="2029"/>
      <c r="Q873" s="2029"/>
      <c r="R873" s="2029"/>
      <c r="S873" s="2029"/>
      <c r="T873" s="2029"/>
      <c r="U873" s="2029"/>
      <c r="V873" s="2029"/>
      <c r="W873" s="2029"/>
      <c r="X873" s="2029"/>
      <c r="Y873" s="2030"/>
      <c r="Z873" s="2031"/>
      <c r="AA873" s="2032"/>
      <c r="AB873" s="2032"/>
      <c r="AC873" s="2032"/>
      <c r="AD873" s="2025"/>
      <c r="AE873" s="2026"/>
      <c r="AF873" s="2026"/>
      <c r="AG873" s="2026"/>
      <c r="AH873" s="2027"/>
      <c r="AI873" s="2028"/>
      <c r="AJ873" s="2029"/>
      <c r="AK873" s="2029"/>
      <c r="AL873" s="2029"/>
      <c r="AM873" s="2029"/>
      <c r="AN873" s="2029"/>
      <c r="AO873" s="2029"/>
      <c r="AP873" s="2029"/>
      <c r="AQ873" s="2029"/>
      <c r="AR873" s="2029"/>
      <c r="AS873" s="2029"/>
      <c r="AT873" s="2029"/>
      <c r="AU873" s="2030"/>
      <c r="AV873" s="2031"/>
      <c r="AW873" s="2032"/>
      <c r="AX873" s="2032"/>
      <c r="AY873" s="2033"/>
    </row>
    <row r="874" spans="2:51" s="79" customFormat="1" ht="24.75" customHeight="1">
      <c r="B874" s="2097"/>
      <c r="C874" s="2098"/>
      <c r="D874" s="2098"/>
      <c r="E874" s="2098"/>
      <c r="F874" s="2098"/>
      <c r="G874" s="2099"/>
      <c r="H874" s="2025"/>
      <c r="I874" s="2026"/>
      <c r="J874" s="2026"/>
      <c r="K874" s="2026"/>
      <c r="L874" s="2027"/>
      <c r="M874" s="2028"/>
      <c r="N874" s="2029"/>
      <c r="O874" s="2029"/>
      <c r="P874" s="2029"/>
      <c r="Q874" s="2029"/>
      <c r="R874" s="2029"/>
      <c r="S874" s="2029"/>
      <c r="T874" s="2029"/>
      <c r="U874" s="2029"/>
      <c r="V874" s="2029"/>
      <c r="W874" s="2029"/>
      <c r="X874" s="2029"/>
      <c r="Y874" s="2030"/>
      <c r="Z874" s="2031"/>
      <c r="AA874" s="2032"/>
      <c r="AB874" s="2032"/>
      <c r="AC874" s="2032"/>
      <c r="AD874" s="2025"/>
      <c r="AE874" s="2026"/>
      <c r="AF874" s="2026"/>
      <c r="AG874" s="2026"/>
      <c r="AH874" s="2027"/>
      <c r="AI874" s="2028"/>
      <c r="AJ874" s="2029"/>
      <c r="AK874" s="2029"/>
      <c r="AL874" s="2029"/>
      <c r="AM874" s="2029"/>
      <c r="AN874" s="2029"/>
      <c r="AO874" s="2029"/>
      <c r="AP874" s="2029"/>
      <c r="AQ874" s="2029"/>
      <c r="AR874" s="2029"/>
      <c r="AS874" s="2029"/>
      <c r="AT874" s="2029"/>
      <c r="AU874" s="2030"/>
      <c r="AV874" s="2031"/>
      <c r="AW874" s="2032"/>
      <c r="AX874" s="2032"/>
      <c r="AY874" s="2033"/>
    </row>
    <row r="875" spans="2:51" s="79" customFormat="1" ht="24.75" customHeight="1">
      <c r="B875" s="2097"/>
      <c r="C875" s="2098"/>
      <c r="D875" s="2098"/>
      <c r="E875" s="2098"/>
      <c r="F875" s="2098"/>
      <c r="G875" s="2099"/>
      <c r="H875" s="2016"/>
      <c r="I875" s="2017"/>
      <c r="J875" s="2017"/>
      <c r="K875" s="2017"/>
      <c r="L875" s="2018"/>
      <c r="M875" s="2019"/>
      <c r="N875" s="2020"/>
      <c r="O875" s="2020"/>
      <c r="P875" s="2020"/>
      <c r="Q875" s="2020"/>
      <c r="R875" s="2020"/>
      <c r="S875" s="2020"/>
      <c r="T875" s="2020"/>
      <c r="U875" s="2020"/>
      <c r="V875" s="2020"/>
      <c r="W875" s="2020"/>
      <c r="X875" s="2020"/>
      <c r="Y875" s="2021"/>
      <c r="Z875" s="2022"/>
      <c r="AA875" s="2023"/>
      <c r="AB875" s="2023"/>
      <c r="AC875" s="2023"/>
      <c r="AD875" s="2016"/>
      <c r="AE875" s="2017"/>
      <c r="AF875" s="2017"/>
      <c r="AG875" s="2017"/>
      <c r="AH875" s="2018"/>
      <c r="AI875" s="2019"/>
      <c r="AJ875" s="2020"/>
      <c r="AK875" s="2020"/>
      <c r="AL875" s="2020"/>
      <c r="AM875" s="2020"/>
      <c r="AN875" s="2020"/>
      <c r="AO875" s="2020"/>
      <c r="AP875" s="2020"/>
      <c r="AQ875" s="2020"/>
      <c r="AR875" s="2020"/>
      <c r="AS875" s="2020"/>
      <c r="AT875" s="2020"/>
      <c r="AU875" s="2021"/>
      <c r="AV875" s="2022"/>
      <c r="AW875" s="2023"/>
      <c r="AX875" s="2023"/>
      <c r="AY875" s="2024"/>
    </row>
    <row r="876" spans="2:51" s="79" customFormat="1" ht="24.75" customHeight="1" thickBot="1">
      <c r="B876" s="2100"/>
      <c r="C876" s="2101"/>
      <c r="D876" s="2101"/>
      <c r="E876" s="2101"/>
      <c r="F876" s="2101"/>
      <c r="G876" s="2102"/>
      <c r="H876" s="2007" t="s">
        <v>26</v>
      </c>
      <c r="I876" s="2008"/>
      <c r="J876" s="2008"/>
      <c r="K876" s="2008"/>
      <c r="L876" s="2008"/>
      <c r="M876" s="2009"/>
      <c r="N876" s="2010"/>
      <c r="O876" s="2010"/>
      <c r="P876" s="2010"/>
      <c r="Q876" s="2010"/>
      <c r="R876" s="2010"/>
      <c r="S876" s="2010"/>
      <c r="T876" s="2010"/>
      <c r="U876" s="2010"/>
      <c r="V876" s="2010"/>
      <c r="W876" s="2010"/>
      <c r="X876" s="2010"/>
      <c r="Y876" s="2011"/>
      <c r="Z876" s="2012">
        <f>SUM(Z868:AC875)</f>
        <v>0</v>
      </c>
      <c r="AA876" s="2013"/>
      <c r="AB876" s="2013"/>
      <c r="AC876" s="2014"/>
      <c r="AD876" s="2007" t="s">
        <v>26</v>
      </c>
      <c r="AE876" s="2008"/>
      <c r="AF876" s="2008"/>
      <c r="AG876" s="2008"/>
      <c r="AH876" s="2008"/>
      <c r="AI876" s="2009"/>
      <c r="AJ876" s="2010"/>
      <c r="AK876" s="2010"/>
      <c r="AL876" s="2010"/>
      <c r="AM876" s="2010"/>
      <c r="AN876" s="2010"/>
      <c r="AO876" s="2010"/>
      <c r="AP876" s="2010"/>
      <c r="AQ876" s="2010"/>
      <c r="AR876" s="2010"/>
      <c r="AS876" s="2010"/>
      <c r="AT876" s="2010"/>
      <c r="AU876" s="2011"/>
      <c r="AV876" s="2012">
        <f>SUM(AV868:AY875)</f>
        <v>0</v>
      </c>
      <c r="AW876" s="2013"/>
      <c r="AX876" s="2013"/>
      <c r="AY876" s="2015"/>
    </row>
    <row r="877" spans="2:51" s="79" customFormat="1"/>
    <row r="878" spans="2:51" s="79" customFormat="1" ht="23.25" customHeight="1">
      <c r="B878" s="92" t="s">
        <v>100</v>
      </c>
      <c r="C878" s="92"/>
      <c r="D878" s="92"/>
      <c r="E878" s="93"/>
      <c r="F878" s="93"/>
      <c r="G878" s="2095" t="s">
        <v>934</v>
      </c>
      <c r="H878" s="2095"/>
      <c r="I878" s="2095"/>
      <c r="J878" s="2095"/>
      <c r="K878" s="2095"/>
      <c r="L878" s="2095"/>
      <c r="M878" s="2095"/>
      <c r="N878" s="2095"/>
      <c r="O878" s="2095"/>
      <c r="P878" s="2095"/>
      <c r="Q878" s="2095"/>
      <c r="R878" s="2095"/>
      <c r="S878" s="2095"/>
      <c r="T878" s="2095"/>
      <c r="U878" s="2095"/>
      <c r="V878" s="2095"/>
      <c r="W878" s="2095"/>
      <c r="X878" s="2095"/>
      <c r="Y878" s="2095"/>
      <c r="Z878" s="2095"/>
      <c r="AA878" s="2095"/>
      <c r="AB878" s="2095"/>
      <c r="AC878" s="2095"/>
      <c r="AD878" s="2095"/>
      <c r="AE878" s="2095"/>
      <c r="AF878" s="2095"/>
      <c r="AG878" s="2095"/>
      <c r="AH878" s="2095"/>
      <c r="AI878" s="2095"/>
      <c r="AJ878" s="2095"/>
      <c r="AK878" s="2095"/>
      <c r="AL878" s="2095"/>
      <c r="AM878" s="2095"/>
      <c r="AN878" s="2095"/>
      <c r="AO878" s="2095"/>
      <c r="AP878" s="2095"/>
      <c r="AQ878" s="2095"/>
      <c r="AR878" s="2095"/>
      <c r="AS878" s="2095"/>
      <c r="AT878" s="2095"/>
      <c r="AU878" s="2095"/>
      <c r="AV878" s="2095"/>
      <c r="AW878" s="2095"/>
      <c r="AX878" s="2095"/>
      <c r="AY878" s="93"/>
    </row>
    <row r="879" spans="2:51" s="79" customFormat="1" ht="14.25">
      <c r="C879" s="94" t="s">
        <v>797</v>
      </c>
    </row>
    <row r="880" spans="2:51" s="79" customFormat="1">
      <c r="C880" s="79" t="s">
        <v>798</v>
      </c>
    </row>
    <row r="881" spans="2:50" s="79" customFormat="1" ht="34.5" customHeight="1">
      <c r="B881" s="2000"/>
      <c r="C881" s="2000"/>
      <c r="D881" s="2004" t="s">
        <v>799</v>
      </c>
      <c r="E881" s="2004"/>
      <c r="F881" s="2004"/>
      <c r="G881" s="2004"/>
      <c r="H881" s="2004"/>
      <c r="I881" s="2004"/>
      <c r="J881" s="2004"/>
      <c r="K881" s="2004"/>
      <c r="L881" s="2004"/>
      <c r="M881" s="2004"/>
      <c r="N881" s="2004" t="s">
        <v>800</v>
      </c>
      <c r="O881" s="2004"/>
      <c r="P881" s="2004"/>
      <c r="Q881" s="2004"/>
      <c r="R881" s="2004"/>
      <c r="S881" s="2004"/>
      <c r="T881" s="2004"/>
      <c r="U881" s="2004"/>
      <c r="V881" s="2004"/>
      <c r="W881" s="2004"/>
      <c r="X881" s="2004"/>
      <c r="Y881" s="2004"/>
      <c r="Z881" s="2004"/>
      <c r="AA881" s="2004"/>
      <c r="AB881" s="2004"/>
      <c r="AC881" s="2004"/>
      <c r="AD881" s="2004"/>
      <c r="AE881" s="2004"/>
      <c r="AF881" s="2004"/>
      <c r="AG881" s="2004"/>
      <c r="AH881" s="2004"/>
      <c r="AI881" s="2004"/>
      <c r="AJ881" s="2004"/>
      <c r="AK881" s="2004"/>
      <c r="AL881" s="2005" t="s">
        <v>801</v>
      </c>
      <c r="AM881" s="2004"/>
      <c r="AN881" s="2004"/>
      <c r="AO881" s="2004"/>
      <c r="AP881" s="2004"/>
      <c r="AQ881" s="2004"/>
      <c r="AR881" s="2004" t="s">
        <v>27</v>
      </c>
      <c r="AS881" s="2004"/>
      <c r="AT881" s="2004"/>
      <c r="AU881" s="2004"/>
      <c r="AV881" s="2004" t="s">
        <v>28</v>
      </c>
      <c r="AW881" s="2004"/>
      <c r="AX881" s="2004"/>
    </row>
    <row r="882" spans="2:50" s="79" customFormat="1" ht="24" customHeight="1">
      <c r="B882" s="2000">
        <v>1</v>
      </c>
      <c r="C882" s="2000">
        <v>1</v>
      </c>
      <c r="D882" s="2310" t="s">
        <v>935</v>
      </c>
      <c r="E882" s="2310"/>
      <c r="F882" s="2310"/>
      <c r="G882" s="2310"/>
      <c r="H882" s="2310"/>
      <c r="I882" s="2310"/>
      <c r="J882" s="2310"/>
      <c r="K882" s="2310"/>
      <c r="L882" s="2310"/>
      <c r="M882" s="2310"/>
      <c r="N882" s="2310" t="s">
        <v>936</v>
      </c>
      <c r="O882" s="2310"/>
      <c r="P882" s="2310"/>
      <c r="Q882" s="2310"/>
      <c r="R882" s="2310"/>
      <c r="S882" s="2310"/>
      <c r="T882" s="2310"/>
      <c r="U882" s="2310"/>
      <c r="V882" s="2310"/>
      <c r="W882" s="2310"/>
      <c r="X882" s="2310"/>
      <c r="Y882" s="2310"/>
      <c r="Z882" s="2310"/>
      <c r="AA882" s="2310"/>
      <c r="AB882" s="2310"/>
      <c r="AC882" s="2310"/>
      <c r="AD882" s="2310"/>
      <c r="AE882" s="2310"/>
      <c r="AF882" s="2310"/>
      <c r="AG882" s="2310"/>
      <c r="AH882" s="2310"/>
      <c r="AI882" s="2310"/>
      <c r="AJ882" s="2310"/>
      <c r="AK882" s="2310"/>
      <c r="AL882" s="2314">
        <v>0.1</v>
      </c>
      <c r="AM882" s="2310"/>
      <c r="AN882" s="2310"/>
      <c r="AO882" s="2310"/>
      <c r="AP882" s="2310"/>
      <c r="AQ882" s="2310"/>
      <c r="AR882" s="2001"/>
      <c r="AS882" s="2001"/>
      <c r="AT882" s="2001"/>
      <c r="AU882" s="2001"/>
      <c r="AV882" s="2001"/>
      <c r="AW882" s="2001"/>
      <c r="AX882" s="2001"/>
    </row>
    <row r="883" spans="2:50" s="79" customFormat="1" ht="24" customHeight="1">
      <c r="B883" s="2000">
        <v>2</v>
      </c>
      <c r="C883" s="2000">
        <v>1</v>
      </c>
      <c r="D883" s="2310" t="s">
        <v>937</v>
      </c>
      <c r="E883" s="2310"/>
      <c r="F883" s="2310"/>
      <c r="G883" s="2310"/>
      <c r="H883" s="2310"/>
      <c r="I883" s="2310"/>
      <c r="J883" s="2310"/>
      <c r="K883" s="2310"/>
      <c r="L883" s="2310"/>
      <c r="M883" s="2310"/>
      <c r="N883" s="2310" t="s">
        <v>936</v>
      </c>
      <c r="O883" s="2310"/>
      <c r="P883" s="2310"/>
      <c r="Q883" s="2310"/>
      <c r="R883" s="2310"/>
      <c r="S883" s="2310"/>
      <c r="T883" s="2310"/>
      <c r="U883" s="2310"/>
      <c r="V883" s="2310"/>
      <c r="W883" s="2310"/>
      <c r="X883" s="2310"/>
      <c r="Y883" s="2310"/>
      <c r="Z883" s="2310"/>
      <c r="AA883" s="2310"/>
      <c r="AB883" s="2310"/>
      <c r="AC883" s="2310"/>
      <c r="AD883" s="2310"/>
      <c r="AE883" s="2310"/>
      <c r="AF883" s="2310"/>
      <c r="AG883" s="2310"/>
      <c r="AH883" s="2310"/>
      <c r="AI883" s="2310"/>
      <c r="AJ883" s="2310"/>
      <c r="AK883" s="2310"/>
      <c r="AL883" s="2314">
        <v>0.1</v>
      </c>
      <c r="AM883" s="2310"/>
      <c r="AN883" s="2310"/>
      <c r="AO883" s="2310"/>
      <c r="AP883" s="2310"/>
      <c r="AQ883" s="2310"/>
      <c r="AR883" s="2001"/>
      <c r="AS883" s="2001"/>
      <c r="AT883" s="2001"/>
      <c r="AU883" s="2001"/>
      <c r="AV883" s="2001"/>
      <c r="AW883" s="2001"/>
      <c r="AX883" s="2001"/>
    </row>
    <row r="884" spans="2:50" s="79" customFormat="1" ht="24" customHeight="1">
      <c r="B884" s="2000">
        <v>3</v>
      </c>
      <c r="C884" s="2000">
        <v>1</v>
      </c>
      <c r="D884" s="2310" t="s">
        <v>938</v>
      </c>
      <c r="E884" s="2310"/>
      <c r="F884" s="2310"/>
      <c r="G884" s="2310"/>
      <c r="H884" s="2310"/>
      <c r="I884" s="2310"/>
      <c r="J884" s="2310"/>
      <c r="K884" s="2310"/>
      <c r="L884" s="2310"/>
      <c r="M884" s="2310"/>
      <c r="N884" s="2310" t="s">
        <v>936</v>
      </c>
      <c r="O884" s="2310"/>
      <c r="P884" s="2310"/>
      <c r="Q884" s="2310"/>
      <c r="R884" s="2310"/>
      <c r="S884" s="2310"/>
      <c r="T884" s="2310"/>
      <c r="U884" s="2310"/>
      <c r="V884" s="2310"/>
      <c r="W884" s="2310"/>
      <c r="X884" s="2310"/>
      <c r="Y884" s="2310"/>
      <c r="Z884" s="2310"/>
      <c r="AA884" s="2310"/>
      <c r="AB884" s="2310"/>
      <c r="AC884" s="2310"/>
      <c r="AD884" s="2310"/>
      <c r="AE884" s="2310"/>
      <c r="AF884" s="2310"/>
      <c r="AG884" s="2310"/>
      <c r="AH884" s="2310"/>
      <c r="AI884" s="2310"/>
      <c r="AJ884" s="2310"/>
      <c r="AK884" s="2310"/>
      <c r="AL884" s="2314">
        <v>0.1</v>
      </c>
      <c r="AM884" s="2310"/>
      <c r="AN884" s="2310"/>
      <c r="AO884" s="2310"/>
      <c r="AP884" s="2310"/>
      <c r="AQ884" s="2310"/>
      <c r="AR884" s="2001"/>
      <c r="AS884" s="2001"/>
      <c r="AT884" s="2001"/>
      <c r="AU884" s="2001"/>
      <c r="AV884" s="2001"/>
      <c r="AW884" s="2001"/>
      <c r="AX884" s="2001"/>
    </row>
    <row r="885" spans="2:50" s="79" customFormat="1" ht="24" customHeight="1">
      <c r="B885" s="2000">
        <v>4</v>
      </c>
      <c r="C885" s="2000">
        <v>1</v>
      </c>
      <c r="D885" s="2310" t="s">
        <v>939</v>
      </c>
      <c r="E885" s="2310"/>
      <c r="F885" s="2310"/>
      <c r="G885" s="2310"/>
      <c r="H885" s="2310"/>
      <c r="I885" s="2310"/>
      <c r="J885" s="2310"/>
      <c r="K885" s="2310"/>
      <c r="L885" s="2310"/>
      <c r="M885" s="2310"/>
      <c r="N885" s="2310" t="s">
        <v>936</v>
      </c>
      <c r="O885" s="2310"/>
      <c r="P885" s="2310"/>
      <c r="Q885" s="2310"/>
      <c r="R885" s="2310"/>
      <c r="S885" s="2310"/>
      <c r="T885" s="2310"/>
      <c r="U885" s="2310"/>
      <c r="V885" s="2310"/>
      <c r="W885" s="2310"/>
      <c r="X885" s="2310"/>
      <c r="Y885" s="2310"/>
      <c r="Z885" s="2310"/>
      <c r="AA885" s="2310"/>
      <c r="AB885" s="2310"/>
      <c r="AC885" s="2310"/>
      <c r="AD885" s="2310"/>
      <c r="AE885" s="2310"/>
      <c r="AF885" s="2310"/>
      <c r="AG885" s="2310"/>
      <c r="AH885" s="2310"/>
      <c r="AI885" s="2310"/>
      <c r="AJ885" s="2310"/>
      <c r="AK885" s="2310"/>
      <c r="AL885" s="2314">
        <v>0.1</v>
      </c>
      <c r="AM885" s="2310"/>
      <c r="AN885" s="2310"/>
      <c r="AO885" s="2310"/>
      <c r="AP885" s="2310"/>
      <c r="AQ885" s="2310"/>
      <c r="AR885" s="2001"/>
      <c r="AS885" s="2001"/>
      <c r="AT885" s="2001"/>
      <c r="AU885" s="2001"/>
      <c r="AV885" s="2001"/>
      <c r="AW885" s="2001"/>
      <c r="AX885" s="2001"/>
    </row>
    <row r="886" spans="2:50" s="79" customFormat="1" ht="24" customHeight="1">
      <c r="B886" s="2000">
        <v>5</v>
      </c>
      <c r="C886" s="2000">
        <v>1</v>
      </c>
      <c r="D886" s="2310" t="s">
        <v>940</v>
      </c>
      <c r="E886" s="2310"/>
      <c r="F886" s="2310"/>
      <c r="G886" s="2310"/>
      <c r="H886" s="2310"/>
      <c r="I886" s="2310"/>
      <c r="J886" s="2310"/>
      <c r="K886" s="2310"/>
      <c r="L886" s="2310"/>
      <c r="M886" s="2310"/>
      <c r="N886" s="2310" t="s">
        <v>936</v>
      </c>
      <c r="O886" s="2310"/>
      <c r="P886" s="2310"/>
      <c r="Q886" s="2310"/>
      <c r="R886" s="2310"/>
      <c r="S886" s="2310"/>
      <c r="T886" s="2310"/>
      <c r="U886" s="2310"/>
      <c r="V886" s="2310"/>
      <c r="W886" s="2310"/>
      <c r="X886" s="2310"/>
      <c r="Y886" s="2310"/>
      <c r="Z886" s="2310"/>
      <c r="AA886" s="2310"/>
      <c r="AB886" s="2310"/>
      <c r="AC886" s="2310"/>
      <c r="AD886" s="2310"/>
      <c r="AE886" s="2310"/>
      <c r="AF886" s="2310"/>
      <c r="AG886" s="2310"/>
      <c r="AH886" s="2310"/>
      <c r="AI886" s="2310"/>
      <c r="AJ886" s="2310"/>
      <c r="AK886" s="2310"/>
      <c r="AL886" s="2314">
        <v>0.1</v>
      </c>
      <c r="AM886" s="2310"/>
      <c r="AN886" s="2310"/>
      <c r="AO886" s="2310"/>
      <c r="AP886" s="2310"/>
      <c r="AQ886" s="2310"/>
      <c r="AR886" s="2001"/>
      <c r="AS886" s="2001"/>
      <c r="AT886" s="2001"/>
      <c r="AU886" s="2001"/>
      <c r="AV886" s="2001"/>
      <c r="AW886" s="2001"/>
      <c r="AX886" s="2001"/>
    </row>
    <row r="887" spans="2:50" s="79" customFormat="1" ht="24" customHeight="1">
      <c r="B887" s="2000">
        <v>6</v>
      </c>
      <c r="C887" s="2000">
        <v>1</v>
      </c>
      <c r="D887" s="2310" t="s">
        <v>941</v>
      </c>
      <c r="E887" s="2310"/>
      <c r="F887" s="2310"/>
      <c r="G887" s="2310"/>
      <c r="H887" s="2310"/>
      <c r="I887" s="2310"/>
      <c r="J887" s="2310"/>
      <c r="K887" s="2310"/>
      <c r="L887" s="2310"/>
      <c r="M887" s="2310"/>
      <c r="N887" s="2310" t="s">
        <v>936</v>
      </c>
      <c r="O887" s="2310"/>
      <c r="P887" s="2310"/>
      <c r="Q887" s="2310"/>
      <c r="R887" s="2310"/>
      <c r="S887" s="2310"/>
      <c r="T887" s="2310"/>
      <c r="U887" s="2310"/>
      <c r="V887" s="2310"/>
      <c r="W887" s="2310"/>
      <c r="X887" s="2310"/>
      <c r="Y887" s="2310"/>
      <c r="Z887" s="2310"/>
      <c r="AA887" s="2310"/>
      <c r="AB887" s="2310"/>
      <c r="AC887" s="2310"/>
      <c r="AD887" s="2310"/>
      <c r="AE887" s="2310"/>
      <c r="AF887" s="2310"/>
      <c r="AG887" s="2310"/>
      <c r="AH887" s="2310"/>
      <c r="AI887" s="2310"/>
      <c r="AJ887" s="2310"/>
      <c r="AK887" s="2310"/>
      <c r="AL887" s="2314">
        <v>0.1</v>
      </c>
      <c r="AM887" s="2310"/>
      <c r="AN887" s="2310"/>
      <c r="AO887" s="2310"/>
      <c r="AP887" s="2310"/>
      <c r="AQ887" s="2310"/>
      <c r="AR887" s="2001"/>
      <c r="AS887" s="2001"/>
      <c r="AT887" s="2001"/>
      <c r="AU887" s="2001"/>
      <c r="AV887" s="2001"/>
      <c r="AW887" s="2001"/>
      <c r="AX887" s="2001"/>
    </row>
    <row r="888" spans="2:50" s="79" customFormat="1" ht="24" customHeight="1">
      <c r="B888" s="2000">
        <v>7</v>
      </c>
      <c r="C888" s="2000">
        <v>1</v>
      </c>
      <c r="D888" s="2310" t="s">
        <v>942</v>
      </c>
      <c r="E888" s="2310"/>
      <c r="F888" s="2310"/>
      <c r="G888" s="2310"/>
      <c r="H888" s="2310"/>
      <c r="I888" s="2310"/>
      <c r="J888" s="2310"/>
      <c r="K888" s="2310"/>
      <c r="L888" s="2310"/>
      <c r="M888" s="2310"/>
      <c r="N888" s="2310" t="s">
        <v>936</v>
      </c>
      <c r="O888" s="2310"/>
      <c r="P888" s="2310"/>
      <c r="Q888" s="2310"/>
      <c r="R888" s="2310"/>
      <c r="S888" s="2310"/>
      <c r="T888" s="2310"/>
      <c r="U888" s="2310"/>
      <c r="V888" s="2310"/>
      <c r="W888" s="2310"/>
      <c r="X888" s="2310"/>
      <c r="Y888" s="2310"/>
      <c r="Z888" s="2310"/>
      <c r="AA888" s="2310"/>
      <c r="AB888" s="2310"/>
      <c r="AC888" s="2310"/>
      <c r="AD888" s="2310"/>
      <c r="AE888" s="2310"/>
      <c r="AF888" s="2310"/>
      <c r="AG888" s="2310"/>
      <c r="AH888" s="2310"/>
      <c r="AI888" s="2310"/>
      <c r="AJ888" s="2310"/>
      <c r="AK888" s="2310"/>
      <c r="AL888" s="2314">
        <v>0.1</v>
      </c>
      <c r="AM888" s="2310"/>
      <c r="AN888" s="2310"/>
      <c r="AO888" s="2310"/>
      <c r="AP888" s="2310"/>
      <c r="AQ888" s="2310"/>
      <c r="AR888" s="2001"/>
      <c r="AS888" s="2001"/>
      <c r="AT888" s="2001"/>
      <c r="AU888" s="2001"/>
      <c r="AV888" s="2001"/>
      <c r="AW888" s="2001"/>
      <c r="AX888" s="2001"/>
    </row>
    <row r="889" spans="2:50" s="79" customFormat="1" ht="24" customHeight="1">
      <c r="B889" s="2000">
        <v>8</v>
      </c>
      <c r="C889" s="2000">
        <v>1</v>
      </c>
      <c r="D889" s="2310" t="s">
        <v>943</v>
      </c>
      <c r="E889" s="2310"/>
      <c r="F889" s="2310"/>
      <c r="G889" s="2310"/>
      <c r="H889" s="2310"/>
      <c r="I889" s="2310"/>
      <c r="J889" s="2310"/>
      <c r="K889" s="2310"/>
      <c r="L889" s="2310"/>
      <c r="M889" s="2310"/>
      <c r="N889" s="2310" t="s">
        <v>936</v>
      </c>
      <c r="O889" s="2310"/>
      <c r="P889" s="2310"/>
      <c r="Q889" s="2310"/>
      <c r="R889" s="2310"/>
      <c r="S889" s="2310"/>
      <c r="T889" s="2310"/>
      <c r="U889" s="2310"/>
      <c r="V889" s="2310"/>
      <c r="W889" s="2310"/>
      <c r="X889" s="2310"/>
      <c r="Y889" s="2310"/>
      <c r="Z889" s="2310"/>
      <c r="AA889" s="2310"/>
      <c r="AB889" s="2310"/>
      <c r="AC889" s="2310"/>
      <c r="AD889" s="2310"/>
      <c r="AE889" s="2310"/>
      <c r="AF889" s="2310"/>
      <c r="AG889" s="2310"/>
      <c r="AH889" s="2310"/>
      <c r="AI889" s="2310"/>
      <c r="AJ889" s="2310"/>
      <c r="AK889" s="2310"/>
      <c r="AL889" s="2314">
        <v>0.1</v>
      </c>
      <c r="AM889" s="2310"/>
      <c r="AN889" s="2310"/>
      <c r="AO889" s="2310"/>
      <c r="AP889" s="2310"/>
      <c r="AQ889" s="2310"/>
      <c r="AR889" s="2001"/>
      <c r="AS889" s="2001"/>
      <c r="AT889" s="2001"/>
      <c r="AU889" s="2001"/>
      <c r="AV889" s="2001"/>
      <c r="AW889" s="2001"/>
      <c r="AX889" s="2001"/>
    </row>
    <row r="890" spans="2:50" s="79" customFormat="1" ht="24" customHeight="1">
      <c r="B890" s="2000">
        <v>9</v>
      </c>
      <c r="C890" s="2000">
        <v>1</v>
      </c>
      <c r="D890" s="2310" t="s">
        <v>944</v>
      </c>
      <c r="E890" s="2310"/>
      <c r="F890" s="2310"/>
      <c r="G890" s="2310"/>
      <c r="H890" s="2310"/>
      <c r="I890" s="2310"/>
      <c r="J890" s="2310"/>
      <c r="K890" s="2310"/>
      <c r="L890" s="2310"/>
      <c r="M890" s="2310"/>
      <c r="N890" s="2310" t="s">
        <v>936</v>
      </c>
      <c r="O890" s="2310"/>
      <c r="P890" s="2310"/>
      <c r="Q890" s="2310"/>
      <c r="R890" s="2310"/>
      <c r="S890" s="2310"/>
      <c r="T890" s="2310"/>
      <c r="U890" s="2310"/>
      <c r="V890" s="2310"/>
      <c r="W890" s="2310"/>
      <c r="X890" s="2310"/>
      <c r="Y890" s="2310"/>
      <c r="Z890" s="2310"/>
      <c r="AA890" s="2310"/>
      <c r="AB890" s="2310"/>
      <c r="AC890" s="2310"/>
      <c r="AD890" s="2310"/>
      <c r="AE890" s="2310"/>
      <c r="AF890" s="2310"/>
      <c r="AG890" s="2310"/>
      <c r="AH890" s="2310"/>
      <c r="AI890" s="2310"/>
      <c r="AJ890" s="2310"/>
      <c r="AK890" s="2310"/>
      <c r="AL890" s="2314">
        <v>0.1</v>
      </c>
      <c r="AM890" s="2310"/>
      <c r="AN890" s="2310"/>
      <c r="AO890" s="2310"/>
      <c r="AP890" s="2310"/>
      <c r="AQ890" s="2310"/>
      <c r="AR890" s="2001"/>
      <c r="AS890" s="2001"/>
      <c r="AT890" s="2001"/>
      <c r="AU890" s="2001"/>
      <c r="AV890" s="2001"/>
      <c r="AW890" s="2001"/>
      <c r="AX890" s="2001"/>
    </row>
    <row r="891" spans="2:50" s="79" customFormat="1" ht="24" customHeight="1">
      <c r="B891" s="2000">
        <v>10</v>
      </c>
      <c r="C891" s="2000">
        <v>1</v>
      </c>
      <c r="D891" s="2310" t="s">
        <v>945</v>
      </c>
      <c r="E891" s="2310"/>
      <c r="F891" s="2310"/>
      <c r="G891" s="2310"/>
      <c r="H891" s="2310"/>
      <c r="I891" s="2310"/>
      <c r="J891" s="2310"/>
      <c r="K891" s="2310"/>
      <c r="L891" s="2310"/>
      <c r="M891" s="2310"/>
      <c r="N891" s="2310" t="s">
        <v>936</v>
      </c>
      <c r="O891" s="2310"/>
      <c r="P891" s="2310"/>
      <c r="Q891" s="2310"/>
      <c r="R891" s="2310"/>
      <c r="S891" s="2310"/>
      <c r="T891" s="2310"/>
      <c r="U891" s="2310"/>
      <c r="V891" s="2310"/>
      <c r="W891" s="2310"/>
      <c r="X891" s="2310"/>
      <c r="Y891" s="2310"/>
      <c r="Z891" s="2310"/>
      <c r="AA891" s="2310"/>
      <c r="AB891" s="2310"/>
      <c r="AC891" s="2310"/>
      <c r="AD891" s="2310"/>
      <c r="AE891" s="2310"/>
      <c r="AF891" s="2310"/>
      <c r="AG891" s="2310"/>
      <c r="AH891" s="2310"/>
      <c r="AI891" s="2310"/>
      <c r="AJ891" s="2310"/>
      <c r="AK891" s="2310"/>
      <c r="AL891" s="2314">
        <v>0.1</v>
      </c>
      <c r="AM891" s="2310"/>
      <c r="AN891" s="2310"/>
      <c r="AO891" s="2310"/>
      <c r="AP891" s="2310"/>
      <c r="AQ891" s="2310"/>
      <c r="AR891" s="2001"/>
      <c r="AS891" s="2001"/>
      <c r="AT891" s="2001"/>
      <c r="AU891" s="2001"/>
      <c r="AV891" s="2001"/>
      <c r="AW891" s="2001"/>
      <c r="AX891" s="2001"/>
    </row>
    <row r="892" spans="2:50" s="79" customFormat="1"/>
    <row r="893" spans="2:50" s="79" customFormat="1">
      <c r="C893" s="79" t="s">
        <v>810</v>
      </c>
    </row>
    <row r="894" spans="2:50" s="79" customFormat="1" ht="34.5" customHeight="1">
      <c r="B894" s="2000"/>
      <c r="C894" s="2000"/>
      <c r="D894" s="2004" t="s">
        <v>799</v>
      </c>
      <c r="E894" s="2004"/>
      <c r="F894" s="2004"/>
      <c r="G894" s="2004"/>
      <c r="H894" s="2004"/>
      <c r="I894" s="2004"/>
      <c r="J894" s="2004"/>
      <c r="K894" s="2004"/>
      <c r="L894" s="2004"/>
      <c r="M894" s="2004"/>
      <c r="N894" s="2004" t="s">
        <v>800</v>
      </c>
      <c r="O894" s="2004"/>
      <c r="P894" s="2004"/>
      <c r="Q894" s="2004"/>
      <c r="R894" s="2004"/>
      <c r="S894" s="2004"/>
      <c r="T894" s="2004"/>
      <c r="U894" s="2004"/>
      <c r="V894" s="2004"/>
      <c r="W894" s="2004"/>
      <c r="X894" s="2004"/>
      <c r="Y894" s="2004"/>
      <c r="Z894" s="2004"/>
      <c r="AA894" s="2004"/>
      <c r="AB894" s="2004"/>
      <c r="AC894" s="2004"/>
      <c r="AD894" s="2004"/>
      <c r="AE894" s="2004"/>
      <c r="AF894" s="2004"/>
      <c r="AG894" s="2004"/>
      <c r="AH894" s="2004"/>
      <c r="AI894" s="2004"/>
      <c r="AJ894" s="2004"/>
      <c r="AK894" s="2004"/>
      <c r="AL894" s="2005" t="s">
        <v>801</v>
      </c>
      <c r="AM894" s="2004"/>
      <c r="AN894" s="2004"/>
      <c r="AO894" s="2004"/>
      <c r="AP894" s="2004"/>
      <c r="AQ894" s="2004"/>
      <c r="AR894" s="2004" t="s">
        <v>27</v>
      </c>
      <c r="AS894" s="2004"/>
      <c r="AT894" s="2004"/>
      <c r="AU894" s="2004"/>
      <c r="AV894" s="2004" t="s">
        <v>28</v>
      </c>
      <c r="AW894" s="2004"/>
      <c r="AX894" s="2004"/>
    </row>
    <row r="895" spans="2:50" s="79" customFormat="1" ht="24" customHeight="1">
      <c r="B895" s="2000">
        <v>1</v>
      </c>
      <c r="C895" s="2000">
        <v>1</v>
      </c>
      <c r="D895" s="2001"/>
      <c r="E895" s="2001"/>
      <c r="F895" s="2001"/>
      <c r="G895" s="2001"/>
      <c r="H895" s="2001"/>
      <c r="I895" s="2001"/>
      <c r="J895" s="2001"/>
      <c r="K895" s="2001"/>
      <c r="L895" s="2001"/>
      <c r="M895" s="2001"/>
      <c r="N895" s="2001"/>
      <c r="O895" s="2001"/>
      <c r="P895" s="2001"/>
      <c r="Q895" s="2001"/>
      <c r="R895" s="2001"/>
      <c r="S895" s="2001"/>
      <c r="T895" s="2001"/>
      <c r="U895" s="2001"/>
      <c r="V895" s="2001"/>
      <c r="W895" s="2001"/>
      <c r="X895" s="2001"/>
      <c r="Y895" s="2001"/>
      <c r="Z895" s="2001"/>
      <c r="AA895" s="2001"/>
      <c r="AB895" s="2001"/>
      <c r="AC895" s="2001"/>
      <c r="AD895" s="2001"/>
      <c r="AE895" s="2001"/>
      <c r="AF895" s="2001"/>
      <c r="AG895" s="2001"/>
      <c r="AH895" s="2001"/>
      <c r="AI895" s="2001"/>
      <c r="AJ895" s="2001"/>
      <c r="AK895" s="2001"/>
      <c r="AL895" s="2002"/>
      <c r="AM895" s="2001"/>
      <c r="AN895" s="2001"/>
      <c r="AO895" s="2001"/>
      <c r="AP895" s="2001"/>
      <c r="AQ895" s="2001"/>
      <c r="AR895" s="2001"/>
      <c r="AS895" s="2001"/>
      <c r="AT895" s="2001"/>
      <c r="AU895" s="2001"/>
      <c r="AV895" s="2001"/>
      <c r="AW895" s="2001"/>
      <c r="AX895" s="2001"/>
    </row>
    <row r="896" spans="2:50" s="79" customFormat="1" ht="24" customHeight="1">
      <c r="B896" s="2000">
        <v>2</v>
      </c>
      <c r="C896" s="2000">
        <v>1</v>
      </c>
      <c r="D896" s="2001"/>
      <c r="E896" s="2001"/>
      <c r="F896" s="2001"/>
      <c r="G896" s="2001"/>
      <c r="H896" s="2001"/>
      <c r="I896" s="2001"/>
      <c r="J896" s="2001"/>
      <c r="K896" s="2001"/>
      <c r="L896" s="2001"/>
      <c r="M896" s="2001"/>
      <c r="N896" s="2001"/>
      <c r="O896" s="2001"/>
      <c r="P896" s="2001"/>
      <c r="Q896" s="2001"/>
      <c r="R896" s="2001"/>
      <c r="S896" s="2001"/>
      <c r="T896" s="2001"/>
      <c r="U896" s="2001"/>
      <c r="V896" s="2001"/>
      <c r="W896" s="2001"/>
      <c r="X896" s="2001"/>
      <c r="Y896" s="2001"/>
      <c r="Z896" s="2001"/>
      <c r="AA896" s="2001"/>
      <c r="AB896" s="2001"/>
      <c r="AC896" s="2001"/>
      <c r="AD896" s="2001"/>
      <c r="AE896" s="2001"/>
      <c r="AF896" s="2001"/>
      <c r="AG896" s="2001"/>
      <c r="AH896" s="2001"/>
      <c r="AI896" s="2001"/>
      <c r="AJ896" s="2001"/>
      <c r="AK896" s="2001"/>
      <c r="AL896" s="2002"/>
      <c r="AM896" s="2001"/>
      <c r="AN896" s="2001"/>
      <c r="AO896" s="2001"/>
      <c r="AP896" s="2001"/>
      <c r="AQ896" s="2001"/>
      <c r="AR896" s="2001"/>
      <c r="AS896" s="2001"/>
      <c r="AT896" s="2001"/>
      <c r="AU896" s="2001"/>
      <c r="AV896" s="2001"/>
      <c r="AW896" s="2001"/>
      <c r="AX896" s="2001"/>
    </row>
    <row r="897" spans="2:51" s="79" customFormat="1" ht="24" customHeight="1">
      <c r="B897" s="2000">
        <v>3</v>
      </c>
      <c r="C897" s="2000">
        <v>1</v>
      </c>
      <c r="D897" s="2001"/>
      <c r="E897" s="2001"/>
      <c r="F897" s="2001"/>
      <c r="G897" s="2001"/>
      <c r="H897" s="2001"/>
      <c r="I897" s="2001"/>
      <c r="J897" s="2001"/>
      <c r="K897" s="2001"/>
      <c r="L897" s="2001"/>
      <c r="M897" s="2001"/>
      <c r="N897" s="2001"/>
      <c r="O897" s="2001"/>
      <c r="P897" s="2001"/>
      <c r="Q897" s="2001"/>
      <c r="R897" s="2001"/>
      <c r="S897" s="2001"/>
      <c r="T897" s="2001"/>
      <c r="U897" s="2001"/>
      <c r="V897" s="2001"/>
      <c r="W897" s="2001"/>
      <c r="X897" s="2001"/>
      <c r="Y897" s="2001"/>
      <c r="Z897" s="2001"/>
      <c r="AA897" s="2001"/>
      <c r="AB897" s="2001"/>
      <c r="AC897" s="2001"/>
      <c r="AD897" s="2001"/>
      <c r="AE897" s="2001"/>
      <c r="AF897" s="2001"/>
      <c r="AG897" s="2001"/>
      <c r="AH897" s="2001"/>
      <c r="AI897" s="2001"/>
      <c r="AJ897" s="2001"/>
      <c r="AK897" s="2001"/>
      <c r="AL897" s="2002"/>
      <c r="AM897" s="2001"/>
      <c r="AN897" s="2001"/>
      <c r="AO897" s="2001"/>
      <c r="AP897" s="2001"/>
      <c r="AQ897" s="2001"/>
      <c r="AR897" s="2001"/>
      <c r="AS897" s="2001"/>
      <c r="AT897" s="2001"/>
      <c r="AU897" s="2001"/>
      <c r="AV897" s="2001"/>
      <c r="AW897" s="2001"/>
      <c r="AX897" s="2001"/>
    </row>
    <row r="898" spans="2:51" s="79" customFormat="1" ht="24" customHeight="1">
      <c r="B898" s="2000">
        <v>4</v>
      </c>
      <c r="C898" s="2000">
        <v>1</v>
      </c>
      <c r="D898" s="2001"/>
      <c r="E898" s="2001"/>
      <c r="F898" s="2001"/>
      <c r="G898" s="2001"/>
      <c r="H898" s="2001"/>
      <c r="I898" s="2001"/>
      <c r="J898" s="2001"/>
      <c r="K898" s="2001"/>
      <c r="L898" s="2001"/>
      <c r="M898" s="2001"/>
      <c r="N898" s="2001"/>
      <c r="O898" s="2001"/>
      <c r="P898" s="2001"/>
      <c r="Q898" s="2001"/>
      <c r="R898" s="2001"/>
      <c r="S898" s="2001"/>
      <c r="T898" s="2001"/>
      <c r="U898" s="2001"/>
      <c r="V898" s="2001"/>
      <c r="W898" s="2001"/>
      <c r="X898" s="2001"/>
      <c r="Y898" s="2001"/>
      <c r="Z898" s="2001"/>
      <c r="AA898" s="2001"/>
      <c r="AB898" s="2001"/>
      <c r="AC898" s="2001"/>
      <c r="AD898" s="2001"/>
      <c r="AE898" s="2001"/>
      <c r="AF898" s="2001"/>
      <c r="AG898" s="2001"/>
      <c r="AH898" s="2001"/>
      <c r="AI898" s="2001"/>
      <c r="AJ898" s="2001"/>
      <c r="AK898" s="2001"/>
      <c r="AL898" s="2002"/>
      <c r="AM898" s="2001"/>
      <c r="AN898" s="2001"/>
      <c r="AO898" s="2001"/>
      <c r="AP898" s="2001"/>
      <c r="AQ898" s="2001"/>
      <c r="AR898" s="2001"/>
      <c r="AS898" s="2001"/>
      <c r="AT898" s="2001"/>
      <c r="AU898" s="2001"/>
      <c r="AV898" s="2001"/>
      <c r="AW898" s="2001"/>
      <c r="AX898" s="2001"/>
    </row>
    <row r="899" spans="2:51" s="79" customFormat="1" ht="24" customHeight="1">
      <c r="B899" s="2000">
        <v>5</v>
      </c>
      <c r="C899" s="2000">
        <v>1</v>
      </c>
      <c r="D899" s="2001"/>
      <c r="E899" s="2001"/>
      <c r="F899" s="2001"/>
      <c r="G899" s="2001"/>
      <c r="H899" s="2001"/>
      <c r="I899" s="2001"/>
      <c r="J899" s="2001"/>
      <c r="K899" s="2001"/>
      <c r="L899" s="2001"/>
      <c r="M899" s="2001"/>
      <c r="N899" s="2001"/>
      <c r="O899" s="2001"/>
      <c r="P899" s="2001"/>
      <c r="Q899" s="2001"/>
      <c r="R899" s="2001"/>
      <c r="S899" s="2001"/>
      <c r="T899" s="2001"/>
      <c r="U899" s="2001"/>
      <c r="V899" s="2001"/>
      <c r="W899" s="2001"/>
      <c r="X899" s="2001"/>
      <c r="Y899" s="2001"/>
      <c r="Z899" s="2001"/>
      <c r="AA899" s="2001"/>
      <c r="AB899" s="2001"/>
      <c r="AC899" s="2001"/>
      <c r="AD899" s="2001"/>
      <c r="AE899" s="2001"/>
      <c r="AF899" s="2001"/>
      <c r="AG899" s="2001"/>
      <c r="AH899" s="2001"/>
      <c r="AI899" s="2001"/>
      <c r="AJ899" s="2001"/>
      <c r="AK899" s="2001"/>
      <c r="AL899" s="2002"/>
      <c r="AM899" s="2001"/>
      <c r="AN899" s="2001"/>
      <c r="AO899" s="2001"/>
      <c r="AP899" s="2001"/>
      <c r="AQ899" s="2001"/>
      <c r="AR899" s="2001"/>
      <c r="AS899" s="2001"/>
      <c r="AT899" s="2001"/>
      <c r="AU899" s="2001"/>
      <c r="AV899" s="2001"/>
      <c r="AW899" s="2001"/>
      <c r="AX899" s="2001"/>
    </row>
    <row r="900" spans="2:51" s="79" customFormat="1" ht="24" customHeight="1">
      <c r="B900" s="2000">
        <v>6</v>
      </c>
      <c r="C900" s="2000">
        <v>1</v>
      </c>
      <c r="D900" s="2001"/>
      <c r="E900" s="2001"/>
      <c r="F900" s="2001"/>
      <c r="G900" s="2001"/>
      <c r="H900" s="2001"/>
      <c r="I900" s="2001"/>
      <c r="J900" s="2001"/>
      <c r="K900" s="2001"/>
      <c r="L900" s="2001"/>
      <c r="M900" s="2001"/>
      <c r="N900" s="2001"/>
      <c r="O900" s="2001"/>
      <c r="P900" s="2001"/>
      <c r="Q900" s="2001"/>
      <c r="R900" s="2001"/>
      <c r="S900" s="2001"/>
      <c r="T900" s="2001"/>
      <c r="U900" s="2001"/>
      <c r="V900" s="2001"/>
      <c r="W900" s="2001"/>
      <c r="X900" s="2001"/>
      <c r="Y900" s="2001"/>
      <c r="Z900" s="2001"/>
      <c r="AA900" s="2001"/>
      <c r="AB900" s="2001"/>
      <c r="AC900" s="2001"/>
      <c r="AD900" s="2001"/>
      <c r="AE900" s="2001"/>
      <c r="AF900" s="2001"/>
      <c r="AG900" s="2001"/>
      <c r="AH900" s="2001"/>
      <c r="AI900" s="2001"/>
      <c r="AJ900" s="2001"/>
      <c r="AK900" s="2001"/>
      <c r="AL900" s="2002"/>
      <c r="AM900" s="2001"/>
      <c r="AN900" s="2001"/>
      <c r="AO900" s="2001"/>
      <c r="AP900" s="2001"/>
      <c r="AQ900" s="2001"/>
      <c r="AR900" s="2001"/>
      <c r="AS900" s="2001"/>
      <c r="AT900" s="2001"/>
      <c r="AU900" s="2001"/>
      <c r="AV900" s="2001"/>
      <c r="AW900" s="2001"/>
      <c r="AX900" s="2001"/>
    </row>
    <row r="901" spans="2:51" s="79" customFormat="1" ht="24" customHeight="1">
      <c r="B901" s="2000">
        <v>7</v>
      </c>
      <c r="C901" s="2000">
        <v>1</v>
      </c>
      <c r="D901" s="2001"/>
      <c r="E901" s="2001"/>
      <c r="F901" s="2001"/>
      <c r="G901" s="2001"/>
      <c r="H901" s="2001"/>
      <c r="I901" s="2001"/>
      <c r="J901" s="2001"/>
      <c r="K901" s="2001"/>
      <c r="L901" s="2001"/>
      <c r="M901" s="2001"/>
      <c r="N901" s="2001"/>
      <c r="O901" s="2001"/>
      <c r="P901" s="2001"/>
      <c r="Q901" s="2001"/>
      <c r="R901" s="2001"/>
      <c r="S901" s="2001"/>
      <c r="T901" s="2001"/>
      <c r="U901" s="2001"/>
      <c r="V901" s="2001"/>
      <c r="W901" s="2001"/>
      <c r="X901" s="2001"/>
      <c r="Y901" s="2001"/>
      <c r="Z901" s="2001"/>
      <c r="AA901" s="2001"/>
      <c r="AB901" s="2001"/>
      <c r="AC901" s="2001"/>
      <c r="AD901" s="2001"/>
      <c r="AE901" s="2001"/>
      <c r="AF901" s="2001"/>
      <c r="AG901" s="2001"/>
      <c r="AH901" s="2001"/>
      <c r="AI901" s="2001"/>
      <c r="AJ901" s="2001"/>
      <c r="AK901" s="2001"/>
      <c r="AL901" s="2002"/>
      <c r="AM901" s="2001"/>
      <c r="AN901" s="2001"/>
      <c r="AO901" s="2001"/>
      <c r="AP901" s="2001"/>
      <c r="AQ901" s="2001"/>
      <c r="AR901" s="2001"/>
      <c r="AS901" s="2001"/>
      <c r="AT901" s="2001"/>
      <c r="AU901" s="2001"/>
      <c r="AV901" s="2001"/>
      <c r="AW901" s="2001"/>
      <c r="AX901" s="2001"/>
    </row>
    <row r="902" spans="2:51" s="79" customFormat="1" ht="24" customHeight="1">
      <c r="B902" s="2000">
        <v>8</v>
      </c>
      <c r="C902" s="2000">
        <v>1</v>
      </c>
      <c r="D902" s="2001"/>
      <c r="E902" s="2001"/>
      <c r="F902" s="2001"/>
      <c r="G902" s="2001"/>
      <c r="H902" s="2001"/>
      <c r="I902" s="2001"/>
      <c r="J902" s="2001"/>
      <c r="K902" s="2001"/>
      <c r="L902" s="2001"/>
      <c r="M902" s="2001"/>
      <c r="N902" s="2001"/>
      <c r="O902" s="2001"/>
      <c r="P902" s="2001"/>
      <c r="Q902" s="2001"/>
      <c r="R902" s="2001"/>
      <c r="S902" s="2001"/>
      <c r="T902" s="2001"/>
      <c r="U902" s="2001"/>
      <c r="V902" s="2001"/>
      <c r="W902" s="2001"/>
      <c r="X902" s="2001"/>
      <c r="Y902" s="2001"/>
      <c r="Z902" s="2001"/>
      <c r="AA902" s="2001"/>
      <c r="AB902" s="2001"/>
      <c r="AC902" s="2001"/>
      <c r="AD902" s="2001"/>
      <c r="AE902" s="2001"/>
      <c r="AF902" s="2001"/>
      <c r="AG902" s="2001"/>
      <c r="AH902" s="2001"/>
      <c r="AI902" s="2001"/>
      <c r="AJ902" s="2001"/>
      <c r="AK902" s="2001"/>
      <c r="AL902" s="2002"/>
      <c r="AM902" s="2001"/>
      <c r="AN902" s="2001"/>
      <c r="AO902" s="2001"/>
      <c r="AP902" s="2001"/>
      <c r="AQ902" s="2001"/>
      <c r="AR902" s="2001"/>
      <c r="AS902" s="2001"/>
      <c r="AT902" s="2001"/>
      <c r="AU902" s="2001"/>
      <c r="AV902" s="2001"/>
      <c r="AW902" s="2001"/>
      <c r="AX902" s="2001"/>
    </row>
    <row r="903" spans="2:51" s="79" customFormat="1" ht="24" customHeight="1">
      <c r="B903" s="2000">
        <v>9</v>
      </c>
      <c r="C903" s="2000">
        <v>1</v>
      </c>
      <c r="D903" s="2001"/>
      <c r="E903" s="2001"/>
      <c r="F903" s="2001"/>
      <c r="G903" s="2001"/>
      <c r="H903" s="2001"/>
      <c r="I903" s="2001"/>
      <c r="J903" s="2001"/>
      <c r="K903" s="2001"/>
      <c r="L903" s="2001"/>
      <c r="M903" s="2001"/>
      <c r="N903" s="2001"/>
      <c r="O903" s="2001"/>
      <c r="P903" s="2001"/>
      <c r="Q903" s="2001"/>
      <c r="R903" s="2001"/>
      <c r="S903" s="2001"/>
      <c r="T903" s="2001"/>
      <c r="U903" s="2001"/>
      <c r="V903" s="2001"/>
      <c r="W903" s="2001"/>
      <c r="X903" s="2001"/>
      <c r="Y903" s="2001"/>
      <c r="Z903" s="2001"/>
      <c r="AA903" s="2001"/>
      <c r="AB903" s="2001"/>
      <c r="AC903" s="2001"/>
      <c r="AD903" s="2001"/>
      <c r="AE903" s="2001"/>
      <c r="AF903" s="2001"/>
      <c r="AG903" s="2001"/>
      <c r="AH903" s="2001"/>
      <c r="AI903" s="2001"/>
      <c r="AJ903" s="2001"/>
      <c r="AK903" s="2001"/>
      <c r="AL903" s="2002"/>
      <c r="AM903" s="2001"/>
      <c r="AN903" s="2001"/>
      <c r="AO903" s="2001"/>
      <c r="AP903" s="2001"/>
      <c r="AQ903" s="2001"/>
      <c r="AR903" s="2001"/>
      <c r="AS903" s="2001"/>
      <c r="AT903" s="2001"/>
      <c r="AU903" s="2001"/>
      <c r="AV903" s="2001"/>
      <c r="AW903" s="2001"/>
      <c r="AX903" s="2001"/>
    </row>
    <row r="904" spans="2:51" s="79" customFormat="1" ht="24" customHeight="1">
      <c r="B904" s="2000">
        <v>10</v>
      </c>
      <c r="C904" s="2000">
        <v>1</v>
      </c>
      <c r="D904" s="2001"/>
      <c r="E904" s="2001"/>
      <c r="F904" s="2001"/>
      <c r="G904" s="2001"/>
      <c r="H904" s="2001"/>
      <c r="I904" s="2001"/>
      <c r="J904" s="2001"/>
      <c r="K904" s="2001"/>
      <c r="L904" s="2001"/>
      <c r="M904" s="2001"/>
      <c r="N904" s="2001"/>
      <c r="O904" s="2001"/>
      <c r="P904" s="2001"/>
      <c r="Q904" s="2001"/>
      <c r="R904" s="2001"/>
      <c r="S904" s="2001"/>
      <c r="T904" s="2001"/>
      <c r="U904" s="2001"/>
      <c r="V904" s="2001"/>
      <c r="W904" s="2001"/>
      <c r="X904" s="2001"/>
      <c r="Y904" s="2001"/>
      <c r="Z904" s="2001"/>
      <c r="AA904" s="2001"/>
      <c r="AB904" s="2001"/>
      <c r="AC904" s="2001"/>
      <c r="AD904" s="2001"/>
      <c r="AE904" s="2001"/>
      <c r="AF904" s="2001"/>
      <c r="AG904" s="2001"/>
      <c r="AH904" s="2001"/>
      <c r="AI904" s="2001"/>
      <c r="AJ904" s="2001"/>
      <c r="AK904" s="2001"/>
      <c r="AL904" s="2002"/>
      <c r="AM904" s="2001"/>
      <c r="AN904" s="2001"/>
      <c r="AO904" s="2001"/>
      <c r="AP904" s="2001"/>
      <c r="AQ904" s="2001"/>
      <c r="AR904" s="2001"/>
      <c r="AS904" s="2001"/>
      <c r="AT904" s="2001"/>
      <c r="AU904" s="2001"/>
      <c r="AV904" s="2001"/>
      <c r="AW904" s="2001"/>
      <c r="AX904" s="2001"/>
    </row>
    <row r="905" spans="2:51" s="79" customFormat="1"/>
    <row r="906" spans="2:51" s="79" customFormat="1" ht="21.75" customHeight="1" thickBot="1">
      <c r="AK906" s="2210"/>
      <c r="AL906" s="2210"/>
      <c r="AM906" s="2210"/>
      <c r="AN906" s="2210"/>
      <c r="AO906" s="2210"/>
      <c r="AP906" s="2210"/>
      <c r="AQ906" s="2210"/>
      <c r="AR906" s="2211" t="s">
        <v>112</v>
      </c>
      <c r="AS906" s="2211"/>
      <c r="AT906" s="2211"/>
      <c r="AU906" s="2211"/>
      <c r="AV906" s="2211"/>
      <c r="AW906" s="2211"/>
      <c r="AX906" s="2211"/>
      <c r="AY906" s="2211"/>
    </row>
    <row r="907" spans="2:51" s="79" customFormat="1" ht="21" customHeight="1">
      <c r="B907" s="2212" t="s">
        <v>113</v>
      </c>
      <c r="C907" s="2213"/>
      <c r="D907" s="2213"/>
      <c r="E907" s="2213"/>
      <c r="F907" s="2213"/>
      <c r="G907" s="2213"/>
      <c r="H907" s="2694" t="s">
        <v>946</v>
      </c>
      <c r="I907" s="2695"/>
      <c r="J907" s="2695"/>
      <c r="K907" s="2695"/>
      <c r="L907" s="2695"/>
      <c r="M907" s="2695"/>
      <c r="N907" s="2695"/>
      <c r="O907" s="2695"/>
      <c r="P907" s="2695"/>
      <c r="Q907" s="2695"/>
      <c r="R907" s="2695"/>
      <c r="S907" s="2695"/>
      <c r="T907" s="2695"/>
      <c r="U907" s="2695"/>
      <c r="V907" s="2695"/>
      <c r="W907" s="2695"/>
      <c r="X907" s="2695"/>
      <c r="Y907" s="2696"/>
      <c r="Z907" s="2216" t="s">
        <v>812</v>
      </c>
      <c r="AA907" s="2217"/>
      <c r="AB907" s="2217"/>
      <c r="AC907" s="2217"/>
      <c r="AD907" s="2217"/>
      <c r="AE907" s="2218"/>
      <c r="AF907" s="2219" t="s">
        <v>101</v>
      </c>
      <c r="AG907" s="2220"/>
      <c r="AH907" s="2220"/>
      <c r="AI907" s="2220"/>
      <c r="AJ907" s="2220"/>
      <c r="AK907" s="2220"/>
      <c r="AL907" s="2220"/>
      <c r="AM907" s="2220"/>
      <c r="AN907" s="2220"/>
      <c r="AO907" s="2220"/>
      <c r="AP907" s="2220"/>
      <c r="AQ907" s="2221"/>
      <c r="AR907" s="2222" t="s">
        <v>1</v>
      </c>
      <c r="AS907" s="2219"/>
      <c r="AT907" s="2219"/>
      <c r="AU907" s="2219"/>
      <c r="AV907" s="2219"/>
      <c r="AW907" s="2219"/>
      <c r="AX907" s="2219"/>
      <c r="AY907" s="2223"/>
    </row>
    <row r="908" spans="2:51" s="79" customFormat="1" ht="28.15" customHeight="1">
      <c r="B908" s="2190" t="s">
        <v>59</v>
      </c>
      <c r="C908" s="2191"/>
      <c r="D908" s="2191"/>
      <c r="E908" s="2191"/>
      <c r="F908" s="2191"/>
      <c r="G908" s="2192"/>
      <c r="H908" s="2193" t="s">
        <v>947</v>
      </c>
      <c r="I908" s="2194"/>
      <c r="J908" s="2194"/>
      <c r="K908" s="2194"/>
      <c r="L908" s="2194"/>
      <c r="M908" s="2194"/>
      <c r="N908" s="2194"/>
      <c r="O908" s="2194"/>
      <c r="P908" s="2194"/>
      <c r="Q908" s="2194"/>
      <c r="R908" s="2194"/>
      <c r="S908" s="2194"/>
      <c r="T908" s="2194"/>
      <c r="U908" s="2194"/>
      <c r="V908" s="2194"/>
      <c r="W908" s="2195"/>
      <c r="X908" s="2195"/>
      <c r="Y908" s="2195"/>
      <c r="Z908" s="2196" t="s">
        <v>2</v>
      </c>
      <c r="AA908" s="2197"/>
      <c r="AB908" s="2197"/>
      <c r="AC908" s="2197"/>
      <c r="AD908" s="2197"/>
      <c r="AE908" s="2198"/>
      <c r="AF908" s="2197" t="s">
        <v>813</v>
      </c>
      <c r="AG908" s="2197"/>
      <c r="AH908" s="2197"/>
      <c r="AI908" s="2197"/>
      <c r="AJ908" s="2197"/>
      <c r="AK908" s="2197"/>
      <c r="AL908" s="2197"/>
      <c r="AM908" s="2197"/>
      <c r="AN908" s="2197"/>
      <c r="AO908" s="2197"/>
      <c r="AP908" s="2197"/>
      <c r="AQ908" s="2198"/>
      <c r="AR908" s="2199" t="s">
        <v>814</v>
      </c>
      <c r="AS908" s="2200"/>
      <c r="AT908" s="2200"/>
      <c r="AU908" s="2200"/>
      <c r="AV908" s="2200"/>
      <c r="AW908" s="2200"/>
      <c r="AX908" s="2200"/>
      <c r="AY908" s="2201"/>
    </row>
    <row r="909" spans="2:51" s="79" customFormat="1" ht="30.75" customHeight="1">
      <c r="B909" s="2202" t="s">
        <v>3</v>
      </c>
      <c r="C909" s="2203"/>
      <c r="D909" s="2203"/>
      <c r="E909" s="2203"/>
      <c r="F909" s="2203"/>
      <c r="G909" s="2203"/>
      <c r="H909" s="2204" t="s">
        <v>103</v>
      </c>
      <c r="I909" s="2195"/>
      <c r="J909" s="2195"/>
      <c r="K909" s="2195"/>
      <c r="L909" s="2195"/>
      <c r="M909" s="2195"/>
      <c r="N909" s="2195"/>
      <c r="O909" s="2195"/>
      <c r="P909" s="2195"/>
      <c r="Q909" s="2195"/>
      <c r="R909" s="2195"/>
      <c r="S909" s="2195"/>
      <c r="T909" s="2195"/>
      <c r="U909" s="2195"/>
      <c r="V909" s="2195"/>
      <c r="W909" s="2195"/>
      <c r="X909" s="2195"/>
      <c r="Y909" s="2195"/>
      <c r="Z909" s="2205" t="s">
        <v>76</v>
      </c>
      <c r="AA909" s="2206"/>
      <c r="AB909" s="2206"/>
      <c r="AC909" s="2206"/>
      <c r="AD909" s="2206"/>
      <c r="AE909" s="2207"/>
      <c r="AF909" s="2208" t="s">
        <v>108</v>
      </c>
      <c r="AG909" s="2208"/>
      <c r="AH909" s="2208"/>
      <c r="AI909" s="2208"/>
      <c r="AJ909" s="2208"/>
      <c r="AK909" s="2208"/>
      <c r="AL909" s="2208"/>
      <c r="AM909" s="2208"/>
      <c r="AN909" s="2208"/>
      <c r="AO909" s="2208"/>
      <c r="AP909" s="2208"/>
      <c r="AQ909" s="2208"/>
      <c r="AR909" s="2059"/>
      <c r="AS909" s="2059"/>
      <c r="AT909" s="2059"/>
      <c r="AU909" s="2059"/>
      <c r="AV909" s="2059"/>
      <c r="AW909" s="2059"/>
      <c r="AX909" s="2059"/>
      <c r="AY909" s="2209"/>
    </row>
    <row r="910" spans="2:51" s="79" customFormat="1" ht="18" customHeight="1">
      <c r="B910" s="2166" t="s">
        <v>37</v>
      </c>
      <c r="C910" s="2167"/>
      <c r="D910" s="2167"/>
      <c r="E910" s="2167"/>
      <c r="F910" s="2167"/>
      <c r="G910" s="2167"/>
      <c r="H910" s="2170" t="s">
        <v>948</v>
      </c>
      <c r="I910" s="2171"/>
      <c r="J910" s="2171"/>
      <c r="K910" s="2171"/>
      <c r="L910" s="2171"/>
      <c r="M910" s="2171"/>
      <c r="N910" s="2171"/>
      <c r="O910" s="2171"/>
      <c r="P910" s="2171"/>
      <c r="Q910" s="2171"/>
      <c r="R910" s="2171"/>
      <c r="S910" s="2171"/>
      <c r="T910" s="2171"/>
      <c r="U910" s="2171"/>
      <c r="V910" s="2171"/>
      <c r="W910" s="2172"/>
      <c r="X910" s="2172"/>
      <c r="Y910" s="2172"/>
      <c r="Z910" s="2176" t="s">
        <v>815</v>
      </c>
      <c r="AA910" s="2059"/>
      <c r="AB910" s="2059"/>
      <c r="AC910" s="2059"/>
      <c r="AD910" s="2059"/>
      <c r="AE910" s="2177"/>
      <c r="AF910" s="2179"/>
      <c r="AG910" s="2180"/>
      <c r="AH910" s="2180"/>
      <c r="AI910" s="2180"/>
      <c r="AJ910" s="2180"/>
      <c r="AK910" s="2180"/>
      <c r="AL910" s="2180"/>
      <c r="AM910" s="2180"/>
      <c r="AN910" s="2180"/>
      <c r="AO910" s="2180"/>
      <c r="AP910" s="2180"/>
      <c r="AQ910" s="2180"/>
      <c r="AR910" s="2180"/>
      <c r="AS910" s="2180"/>
      <c r="AT910" s="2180"/>
      <c r="AU910" s="2180"/>
      <c r="AV910" s="2180"/>
      <c r="AW910" s="2180"/>
      <c r="AX910" s="2180"/>
      <c r="AY910" s="2181"/>
    </row>
    <row r="911" spans="2:51" s="79" customFormat="1" ht="24" customHeight="1">
      <c r="B911" s="2168"/>
      <c r="C911" s="2169"/>
      <c r="D911" s="2169"/>
      <c r="E911" s="2169"/>
      <c r="F911" s="2169"/>
      <c r="G911" s="2169"/>
      <c r="H911" s="2173"/>
      <c r="I911" s="2174"/>
      <c r="J911" s="2174"/>
      <c r="K911" s="2174"/>
      <c r="L911" s="2174"/>
      <c r="M911" s="2174"/>
      <c r="N911" s="2174"/>
      <c r="O911" s="2174"/>
      <c r="P911" s="2174"/>
      <c r="Q911" s="2174"/>
      <c r="R911" s="2174"/>
      <c r="S911" s="2174"/>
      <c r="T911" s="2174"/>
      <c r="U911" s="2174"/>
      <c r="V911" s="2174"/>
      <c r="W911" s="2175"/>
      <c r="X911" s="2175"/>
      <c r="Y911" s="2175"/>
      <c r="Z911" s="2178"/>
      <c r="AA911" s="2059"/>
      <c r="AB911" s="2059"/>
      <c r="AC911" s="2059"/>
      <c r="AD911" s="2059"/>
      <c r="AE911" s="2177"/>
      <c r="AF911" s="2182"/>
      <c r="AG911" s="2182"/>
      <c r="AH911" s="2182"/>
      <c r="AI911" s="2182"/>
      <c r="AJ911" s="2182"/>
      <c r="AK911" s="2182"/>
      <c r="AL911" s="2182"/>
      <c r="AM911" s="2182"/>
      <c r="AN911" s="2182"/>
      <c r="AO911" s="2182"/>
      <c r="AP911" s="2182"/>
      <c r="AQ911" s="2182"/>
      <c r="AR911" s="2182"/>
      <c r="AS911" s="2182"/>
      <c r="AT911" s="2182"/>
      <c r="AU911" s="2182"/>
      <c r="AV911" s="2182"/>
      <c r="AW911" s="2182"/>
      <c r="AX911" s="2182"/>
      <c r="AY911" s="2183"/>
    </row>
    <row r="912" spans="2:51" s="79" customFormat="1" ht="29.25" customHeight="1">
      <c r="B912" s="2184" t="s">
        <v>4</v>
      </c>
      <c r="C912" s="2185"/>
      <c r="D912" s="2185"/>
      <c r="E912" s="2185"/>
      <c r="F912" s="2185"/>
      <c r="G912" s="2186"/>
      <c r="H912" s="2187" t="s">
        <v>201</v>
      </c>
      <c r="I912" s="2188"/>
      <c r="J912" s="2188"/>
      <c r="K912" s="2188"/>
      <c r="L912" s="2188"/>
      <c r="M912" s="2188"/>
      <c r="N912" s="2188"/>
      <c r="O912" s="2188"/>
      <c r="P912" s="2188"/>
      <c r="Q912" s="2188"/>
      <c r="R912" s="2188"/>
      <c r="S912" s="2188"/>
      <c r="T912" s="2188"/>
      <c r="U912" s="2188"/>
      <c r="V912" s="2188"/>
      <c r="W912" s="2188"/>
      <c r="X912" s="2188"/>
      <c r="Y912" s="2188"/>
      <c r="Z912" s="2188"/>
      <c r="AA912" s="2188"/>
      <c r="AB912" s="2188"/>
      <c r="AC912" s="2188"/>
      <c r="AD912" s="2188"/>
      <c r="AE912" s="2188"/>
      <c r="AF912" s="2188"/>
      <c r="AG912" s="2188"/>
      <c r="AH912" s="2188"/>
      <c r="AI912" s="2188"/>
      <c r="AJ912" s="2188"/>
      <c r="AK912" s="2188"/>
      <c r="AL912" s="2188"/>
      <c r="AM912" s="2188"/>
      <c r="AN912" s="2188"/>
      <c r="AO912" s="2188"/>
      <c r="AP912" s="2188"/>
      <c r="AQ912" s="2188"/>
      <c r="AR912" s="2188"/>
      <c r="AS912" s="2188"/>
      <c r="AT912" s="2188"/>
      <c r="AU912" s="2188"/>
      <c r="AV912" s="2188"/>
      <c r="AW912" s="2188"/>
      <c r="AX912" s="2188"/>
      <c r="AY912" s="2189"/>
    </row>
    <row r="913" spans="2:51" s="79" customFormat="1" ht="21" customHeight="1">
      <c r="B913" s="2152" t="s">
        <v>39</v>
      </c>
      <c r="C913" s="2153"/>
      <c r="D913" s="2153"/>
      <c r="E913" s="2153"/>
      <c r="F913" s="2153"/>
      <c r="G913" s="2154"/>
      <c r="H913" s="2158"/>
      <c r="I913" s="2159"/>
      <c r="J913" s="2159"/>
      <c r="K913" s="2159"/>
      <c r="L913" s="2159"/>
      <c r="M913" s="2159"/>
      <c r="N913" s="2159"/>
      <c r="O913" s="2159"/>
      <c r="P913" s="2159"/>
      <c r="Q913" s="2160" t="s">
        <v>86</v>
      </c>
      <c r="R913" s="2161"/>
      <c r="S913" s="2161"/>
      <c r="T913" s="2161"/>
      <c r="U913" s="2161"/>
      <c r="V913" s="2161"/>
      <c r="W913" s="2162"/>
      <c r="X913" s="2160" t="s">
        <v>87</v>
      </c>
      <c r="Y913" s="2161"/>
      <c r="Z913" s="2161"/>
      <c r="AA913" s="2161"/>
      <c r="AB913" s="2161"/>
      <c r="AC913" s="2161"/>
      <c r="AD913" s="2162"/>
      <c r="AE913" s="2160" t="s">
        <v>88</v>
      </c>
      <c r="AF913" s="2161"/>
      <c r="AG913" s="2161"/>
      <c r="AH913" s="2161"/>
      <c r="AI913" s="2161"/>
      <c r="AJ913" s="2161"/>
      <c r="AK913" s="2162"/>
      <c r="AL913" s="2160" t="s">
        <v>90</v>
      </c>
      <c r="AM913" s="2161"/>
      <c r="AN913" s="2161"/>
      <c r="AO913" s="2161"/>
      <c r="AP913" s="2161"/>
      <c r="AQ913" s="2161"/>
      <c r="AR913" s="2162"/>
      <c r="AS913" s="2160" t="s">
        <v>91</v>
      </c>
      <c r="AT913" s="2161"/>
      <c r="AU913" s="2161"/>
      <c r="AV913" s="2161"/>
      <c r="AW913" s="2161"/>
      <c r="AX913" s="2161"/>
      <c r="AY913" s="2233"/>
    </row>
    <row r="914" spans="2:51" s="79" customFormat="1" ht="21" customHeight="1">
      <c r="B914" s="2088"/>
      <c r="C914" s="2089"/>
      <c r="D914" s="2089"/>
      <c r="E914" s="2089"/>
      <c r="F914" s="2089"/>
      <c r="G914" s="2090"/>
      <c r="H914" s="2234" t="s">
        <v>5</v>
      </c>
      <c r="I914" s="2235"/>
      <c r="J914" s="2074" t="s">
        <v>6</v>
      </c>
      <c r="K914" s="2075"/>
      <c r="L914" s="2075"/>
      <c r="M914" s="2075"/>
      <c r="N914" s="2075"/>
      <c r="O914" s="2075"/>
      <c r="P914" s="2076"/>
      <c r="Q914" s="2251">
        <v>23</v>
      </c>
      <c r="R914" s="2251"/>
      <c r="S914" s="2251"/>
      <c r="T914" s="2251"/>
      <c r="U914" s="2251"/>
      <c r="V914" s="2251"/>
      <c r="W914" s="2251"/>
      <c r="X914" s="2251">
        <v>23</v>
      </c>
      <c r="Y914" s="2251"/>
      <c r="Z914" s="2251"/>
      <c r="AA914" s="2251"/>
      <c r="AB914" s="2251"/>
      <c r="AC914" s="2251"/>
      <c r="AD914" s="2251"/>
      <c r="AE914" s="2250">
        <v>23</v>
      </c>
      <c r="AF914" s="2251"/>
      <c r="AG914" s="2251"/>
      <c r="AH914" s="2251"/>
      <c r="AI914" s="2251"/>
      <c r="AJ914" s="2251"/>
      <c r="AK914" s="2251"/>
      <c r="AL914" s="2251">
        <v>23</v>
      </c>
      <c r="AM914" s="2251"/>
      <c r="AN914" s="2251"/>
      <c r="AO914" s="2251"/>
      <c r="AP914" s="2251"/>
      <c r="AQ914" s="2251"/>
      <c r="AR914" s="2251"/>
      <c r="AS914" s="2251">
        <v>22</v>
      </c>
      <c r="AT914" s="2251"/>
      <c r="AU914" s="2251"/>
      <c r="AV914" s="2251"/>
      <c r="AW914" s="2251"/>
      <c r="AX914" s="2251"/>
      <c r="AY914" s="2252"/>
    </row>
    <row r="915" spans="2:51" s="79" customFormat="1" ht="21" customHeight="1">
      <c r="B915" s="2088"/>
      <c r="C915" s="2089"/>
      <c r="D915" s="2089"/>
      <c r="E915" s="2089"/>
      <c r="F915" s="2089"/>
      <c r="G915" s="2090"/>
      <c r="H915" s="2236"/>
      <c r="I915" s="2237"/>
      <c r="J915" s="2080" t="s">
        <v>7</v>
      </c>
      <c r="K915" s="2081"/>
      <c r="L915" s="2081"/>
      <c r="M915" s="2081"/>
      <c r="N915" s="2081"/>
      <c r="O915" s="2081"/>
      <c r="P915" s="2082"/>
      <c r="Q915" s="2332" t="s">
        <v>816</v>
      </c>
      <c r="R915" s="2333"/>
      <c r="S915" s="2333"/>
      <c r="T915" s="2333"/>
      <c r="U915" s="2333"/>
      <c r="V915" s="2333"/>
      <c r="W915" s="2333"/>
      <c r="X915" s="2332" t="s">
        <v>816</v>
      </c>
      <c r="Y915" s="2333"/>
      <c r="Z915" s="2333"/>
      <c r="AA915" s="2333"/>
      <c r="AB915" s="2333"/>
      <c r="AC915" s="2333"/>
      <c r="AD915" s="2333"/>
      <c r="AE915" s="2332" t="s">
        <v>816</v>
      </c>
      <c r="AF915" s="2333"/>
      <c r="AG915" s="2333"/>
      <c r="AH915" s="2333"/>
      <c r="AI915" s="2333"/>
      <c r="AJ915" s="2333"/>
      <c r="AK915" s="2333"/>
      <c r="AL915" s="2332" t="s">
        <v>816</v>
      </c>
      <c r="AM915" s="2333"/>
      <c r="AN915" s="2333"/>
      <c r="AO915" s="2333"/>
      <c r="AP915" s="2333"/>
      <c r="AQ915" s="2333"/>
      <c r="AR915" s="2333"/>
      <c r="AS915" s="2277"/>
      <c r="AT915" s="2277"/>
      <c r="AU915" s="2277"/>
      <c r="AV915" s="2277"/>
      <c r="AW915" s="2277"/>
      <c r="AX915" s="2277"/>
      <c r="AY915" s="2278"/>
    </row>
    <row r="916" spans="2:51" s="79" customFormat="1" ht="24.75" customHeight="1">
      <c r="B916" s="2088"/>
      <c r="C916" s="2089"/>
      <c r="D916" s="2089"/>
      <c r="E916" s="2089"/>
      <c r="F916" s="2089"/>
      <c r="G916" s="2090"/>
      <c r="H916" s="2236"/>
      <c r="I916" s="2237"/>
      <c r="J916" s="2080" t="s">
        <v>8</v>
      </c>
      <c r="K916" s="2081"/>
      <c r="L916" s="2081"/>
      <c r="M916" s="2081"/>
      <c r="N916" s="2081"/>
      <c r="O916" s="2081"/>
      <c r="P916" s="2082"/>
      <c r="Q916" s="2332" t="s">
        <v>816</v>
      </c>
      <c r="R916" s="2333"/>
      <c r="S916" s="2333"/>
      <c r="T916" s="2333"/>
      <c r="U916" s="2333"/>
      <c r="V916" s="2333"/>
      <c r="W916" s="2333"/>
      <c r="X916" s="2332" t="s">
        <v>816</v>
      </c>
      <c r="Y916" s="2333"/>
      <c r="Z916" s="2333"/>
      <c r="AA916" s="2333"/>
      <c r="AB916" s="2333"/>
      <c r="AC916" s="2333"/>
      <c r="AD916" s="2333"/>
      <c r="AE916" s="2332" t="s">
        <v>816</v>
      </c>
      <c r="AF916" s="2333"/>
      <c r="AG916" s="2333"/>
      <c r="AH916" s="2333"/>
      <c r="AI916" s="2333"/>
      <c r="AJ916" s="2333"/>
      <c r="AK916" s="2333"/>
      <c r="AL916" s="2332" t="s">
        <v>816</v>
      </c>
      <c r="AM916" s="2333"/>
      <c r="AN916" s="2333"/>
      <c r="AO916" s="2333"/>
      <c r="AP916" s="2333"/>
      <c r="AQ916" s="2333"/>
      <c r="AR916" s="2333"/>
      <c r="AS916" s="2277"/>
      <c r="AT916" s="2277"/>
      <c r="AU916" s="2277"/>
      <c r="AV916" s="2277"/>
      <c r="AW916" s="2277"/>
      <c r="AX916" s="2277"/>
      <c r="AY916" s="2278"/>
    </row>
    <row r="917" spans="2:51" s="79" customFormat="1" ht="24.75" customHeight="1">
      <c r="B917" s="2088"/>
      <c r="C917" s="2089"/>
      <c r="D917" s="2089"/>
      <c r="E917" s="2089"/>
      <c r="F917" s="2089"/>
      <c r="G917" s="2090"/>
      <c r="H917" s="2238"/>
      <c r="I917" s="2239"/>
      <c r="J917" s="2163" t="s">
        <v>26</v>
      </c>
      <c r="K917" s="2164"/>
      <c r="L917" s="2164"/>
      <c r="M917" s="2164"/>
      <c r="N917" s="2164"/>
      <c r="O917" s="2164"/>
      <c r="P917" s="2165"/>
      <c r="Q917" s="2276">
        <v>23</v>
      </c>
      <c r="R917" s="2276"/>
      <c r="S917" s="2276"/>
      <c r="T917" s="2276"/>
      <c r="U917" s="2276"/>
      <c r="V917" s="2276"/>
      <c r="W917" s="2276"/>
      <c r="X917" s="2276">
        <v>23</v>
      </c>
      <c r="Y917" s="2276"/>
      <c r="Z917" s="2276"/>
      <c r="AA917" s="2276"/>
      <c r="AB917" s="2276"/>
      <c r="AC917" s="2276"/>
      <c r="AD917" s="2276"/>
      <c r="AE917" s="2276">
        <v>23</v>
      </c>
      <c r="AF917" s="2276"/>
      <c r="AG917" s="2276"/>
      <c r="AH917" s="2276"/>
      <c r="AI917" s="2276"/>
      <c r="AJ917" s="2276"/>
      <c r="AK917" s="2276"/>
      <c r="AL917" s="2276">
        <v>23</v>
      </c>
      <c r="AM917" s="2276"/>
      <c r="AN917" s="2276"/>
      <c r="AO917" s="2276"/>
      <c r="AP917" s="2276"/>
      <c r="AQ917" s="2276"/>
      <c r="AR917" s="2276"/>
      <c r="AS917" s="2276">
        <v>22</v>
      </c>
      <c r="AT917" s="2276"/>
      <c r="AU917" s="2276"/>
      <c r="AV917" s="2276"/>
      <c r="AW917" s="2276"/>
      <c r="AX917" s="2276"/>
      <c r="AY917" s="2403"/>
    </row>
    <row r="918" spans="2:51" s="79" customFormat="1" ht="24.75" customHeight="1">
      <c r="B918" s="2088"/>
      <c r="C918" s="2089"/>
      <c r="D918" s="2089"/>
      <c r="E918" s="2089"/>
      <c r="F918" s="2089"/>
      <c r="G918" s="2090"/>
      <c r="H918" s="2226" t="s">
        <v>9</v>
      </c>
      <c r="I918" s="2227"/>
      <c r="J918" s="2227"/>
      <c r="K918" s="2227"/>
      <c r="L918" s="2227"/>
      <c r="M918" s="2227"/>
      <c r="N918" s="2227"/>
      <c r="O918" s="2227"/>
      <c r="P918" s="2227"/>
      <c r="Q918" s="2331">
        <v>21</v>
      </c>
      <c r="R918" s="2305"/>
      <c r="S918" s="2305"/>
      <c r="T918" s="2305"/>
      <c r="U918" s="2305"/>
      <c r="V918" s="2305"/>
      <c r="W918" s="2305"/>
      <c r="X918" s="2331">
        <v>22</v>
      </c>
      <c r="Y918" s="2305"/>
      <c r="Z918" s="2305"/>
      <c r="AA918" s="2305"/>
      <c r="AB918" s="2305"/>
      <c r="AC918" s="2305"/>
      <c r="AD918" s="2305"/>
      <c r="AE918" s="2305">
        <v>21</v>
      </c>
      <c r="AF918" s="2305"/>
      <c r="AG918" s="2305"/>
      <c r="AH918" s="2305"/>
      <c r="AI918" s="2305"/>
      <c r="AJ918" s="2305"/>
      <c r="AK918" s="2305"/>
      <c r="AL918" s="2268"/>
      <c r="AM918" s="2268"/>
      <c r="AN918" s="2268"/>
      <c r="AO918" s="2268"/>
      <c r="AP918" s="2268"/>
      <c r="AQ918" s="2268"/>
      <c r="AR918" s="2268"/>
      <c r="AS918" s="2268"/>
      <c r="AT918" s="2268"/>
      <c r="AU918" s="2268"/>
      <c r="AV918" s="2268"/>
      <c r="AW918" s="2268"/>
      <c r="AX918" s="2268"/>
      <c r="AY918" s="2269"/>
    </row>
    <row r="919" spans="2:51" s="79" customFormat="1" ht="24.75" customHeight="1">
      <c r="B919" s="2155"/>
      <c r="C919" s="2156"/>
      <c r="D919" s="2156"/>
      <c r="E919" s="2156"/>
      <c r="F919" s="2156"/>
      <c r="G919" s="2157"/>
      <c r="H919" s="2226" t="s">
        <v>10</v>
      </c>
      <c r="I919" s="2227"/>
      <c r="J919" s="2227"/>
      <c r="K919" s="2227"/>
      <c r="L919" s="2227"/>
      <c r="M919" s="2227"/>
      <c r="N919" s="2227"/>
      <c r="O919" s="2227"/>
      <c r="P919" s="2227"/>
      <c r="Q919" s="2305">
        <v>91</v>
      </c>
      <c r="R919" s="2305"/>
      <c r="S919" s="2305"/>
      <c r="T919" s="2305"/>
      <c r="U919" s="2305"/>
      <c r="V919" s="2305"/>
      <c r="W919" s="2305"/>
      <c r="X919" s="2305">
        <v>95</v>
      </c>
      <c r="Y919" s="2305"/>
      <c r="Z919" s="2305"/>
      <c r="AA919" s="2305"/>
      <c r="AB919" s="2305"/>
      <c r="AC919" s="2305"/>
      <c r="AD919" s="2305"/>
      <c r="AE919" s="2305">
        <v>91</v>
      </c>
      <c r="AF919" s="2305"/>
      <c r="AG919" s="2305"/>
      <c r="AH919" s="2305"/>
      <c r="AI919" s="2305"/>
      <c r="AJ919" s="2305"/>
      <c r="AK919" s="2305"/>
      <c r="AL919" s="2268"/>
      <c r="AM919" s="2268"/>
      <c r="AN919" s="2268"/>
      <c r="AO919" s="2268"/>
      <c r="AP919" s="2268"/>
      <c r="AQ919" s="2268"/>
      <c r="AR919" s="2268"/>
      <c r="AS919" s="2268"/>
      <c r="AT919" s="2268"/>
      <c r="AU919" s="2268"/>
      <c r="AV919" s="2268"/>
      <c r="AW919" s="2268"/>
      <c r="AX919" s="2268"/>
      <c r="AY919" s="2269"/>
    </row>
    <row r="920" spans="2:51" s="79" customFormat="1" ht="23.1" customHeight="1">
      <c r="B920" s="2129" t="s">
        <v>99</v>
      </c>
      <c r="C920" s="2130"/>
      <c r="D920" s="2135" t="s">
        <v>23</v>
      </c>
      <c r="E920" s="2136"/>
      <c r="F920" s="2136"/>
      <c r="G920" s="2136"/>
      <c r="H920" s="2136"/>
      <c r="I920" s="2136"/>
      <c r="J920" s="2136"/>
      <c r="K920" s="2136"/>
      <c r="L920" s="2137"/>
      <c r="M920" s="2138" t="s">
        <v>92</v>
      </c>
      <c r="N920" s="2138"/>
      <c r="O920" s="2138"/>
      <c r="P920" s="2138"/>
      <c r="Q920" s="2138"/>
      <c r="R920" s="2138"/>
      <c r="S920" s="2139" t="s">
        <v>91</v>
      </c>
      <c r="T920" s="2139"/>
      <c r="U920" s="2139"/>
      <c r="V920" s="2139"/>
      <c r="W920" s="2139"/>
      <c r="X920" s="2139"/>
      <c r="Y920" s="2140"/>
      <c r="Z920" s="2136"/>
      <c r="AA920" s="2136"/>
      <c r="AB920" s="2136"/>
      <c r="AC920" s="2136"/>
      <c r="AD920" s="2136"/>
      <c r="AE920" s="2136"/>
      <c r="AF920" s="2136"/>
      <c r="AG920" s="2136"/>
      <c r="AH920" s="2136"/>
      <c r="AI920" s="2136"/>
      <c r="AJ920" s="2136"/>
      <c r="AK920" s="2136"/>
      <c r="AL920" s="2136"/>
      <c r="AM920" s="2136"/>
      <c r="AN920" s="2136"/>
      <c r="AO920" s="2136"/>
      <c r="AP920" s="2136"/>
      <c r="AQ920" s="2136"/>
      <c r="AR920" s="2136"/>
      <c r="AS920" s="2136"/>
      <c r="AT920" s="2136"/>
      <c r="AU920" s="2136"/>
      <c r="AV920" s="2136"/>
      <c r="AW920" s="2136"/>
      <c r="AX920" s="2136"/>
      <c r="AY920" s="2141"/>
    </row>
    <row r="921" spans="2:51" s="79" customFormat="1" ht="23.1" customHeight="1">
      <c r="B921" s="2131"/>
      <c r="C921" s="2132"/>
      <c r="D921" s="2142" t="s">
        <v>886</v>
      </c>
      <c r="E921" s="2143"/>
      <c r="F921" s="2143"/>
      <c r="G921" s="2143"/>
      <c r="H921" s="2143"/>
      <c r="I921" s="2143"/>
      <c r="J921" s="2143"/>
      <c r="K921" s="2143"/>
      <c r="L921" s="2144"/>
      <c r="M921" s="2396">
        <v>23</v>
      </c>
      <c r="N921" s="2397"/>
      <c r="O921" s="2397"/>
      <c r="P921" s="2397"/>
      <c r="Q921" s="2397"/>
      <c r="R921" s="2398"/>
      <c r="S921" s="2265"/>
      <c r="T921" s="2265"/>
      <c r="U921" s="2265"/>
      <c r="V921" s="2265"/>
      <c r="W921" s="2265"/>
      <c r="X921" s="2265"/>
      <c r="Y921" s="2149"/>
      <c r="Z921" s="2150"/>
      <c r="AA921" s="2150"/>
      <c r="AB921" s="2150"/>
      <c r="AC921" s="2150"/>
      <c r="AD921" s="2150"/>
      <c r="AE921" s="2150"/>
      <c r="AF921" s="2150"/>
      <c r="AG921" s="2150"/>
      <c r="AH921" s="2150"/>
      <c r="AI921" s="2150"/>
      <c r="AJ921" s="2150"/>
      <c r="AK921" s="2150"/>
      <c r="AL921" s="2150"/>
      <c r="AM921" s="2150"/>
      <c r="AN921" s="2150"/>
      <c r="AO921" s="2150"/>
      <c r="AP921" s="2150"/>
      <c r="AQ921" s="2150"/>
      <c r="AR921" s="2150"/>
      <c r="AS921" s="2150"/>
      <c r="AT921" s="2150"/>
      <c r="AU921" s="2150"/>
      <c r="AV921" s="2150"/>
      <c r="AW921" s="2150"/>
      <c r="AX921" s="2150"/>
      <c r="AY921" s="2151"/>
    </row>
    <row r="922" spans="2:51" s="79" customFormat="1" ht="23.1" customHeight="1">
      <c r="B922" s="2131"/>
      <c r="C922" s="2132"/>
      <c r="D922" s="2117"/>
      <c r="E922" s="2118"/>
      <c r="F922" s="2118"/>
      <c r="G922" s="2118"/>
      <c r="H922" s="2118"/>
      <c r="I922" s="2118"/>
      <c r="J922" s="2118"/>
      <c r="K922" s="2118"/>
      <c r="L922" s="2119"/>
      <c r="M922" s="2259"/>
      <c r="N922" s="2259"/>
      <c r="O922" s="2259"/>
      <c r="P922" s="2259"/>
      <c r="Q922" s="2259"/>
      <c r="R922" s="2259"/>
      <c r="S922" s="2259"/>
      <c r="T922" s="2259"/>
      <c r="U922" s="2259"/>
      <c r="V922" s="2259"/>
      <c r="W922" s="2259"/>
      <c r="X922" s="2259"/>
      <c r="Y922" s="2121"/>
      <c r="Z922" s="2122"/>
      <c r="AA922" s="2122"/>
      <c r="AB922" s="2122"/>
      <c r="AC922" s="2122"/>
      <c r="AD922" s="2122"/>
      <c r="AE922" s="2122"/>
      <c r="AF922" s="2122"/>
      <c r="AG922" s="2122"/>
      <c r="AH922" s="2122"/>
      <c r="AI922" s="2122"/>
      <c r="AJ922" s="2122"/>
      <c r="AK922" s="2122"/>
      <c r="AL922" s="2122"/>
      <c r="AM922" s="2122"/>
      <c r="AN922" s="2122"/>
      <c r="AO922" s="2122"/>
      <c r="AP922" s="2122"/>
      <c r="AQ922" s="2122"/>
      <c r="AR922" s="2122"/>
      <c r="AS922" s="2122"/>
      <c r="AT922" s="2122"/>
      <c r="AU922" s="2122"/>
      <c r="AV922" s="2122"/>
      <c r="AW922" s="2122"/>
      <c r="AX922" s="2122"/>
      <c r="AY922" s="2123"/>
    </row>
    <row r="923" spans="2:51" s="79" customFormat="1" ht="23.1" customHeight="1">
      <c r="B923" s="2131"/>
      <c r="C923" s="2132"/>
      <c r="D923" s="2117"/>
      <c r="E923" s="2118"/>
      <c r="F923" s="2118"/>
      <c r="G923" s="2118"/>
      <c r="H923" s="2118"/>
      <c r="I923" s="2118"/>
      <c r="J923" s="2118"/>
      <c r="K923" s="2118"/>
      <c r="L923" s="2119"/>
      <c r="M923" s="2259"/>
      <c r="N923" s="2259"/>
      <c r="O923" s="2259"/>
      <c r="P923" s="2259"/>
      <c r="Q923" s="2259"/>
      <c r="R923" s="2259"/>
      <c r="S923" s="2259"/>
      <c r="T923" s="2259"/>
      <c r="U923" s="2259"/>
      <c r="V923" s="2259"/>
      <c r="W923" s="2259"/>
      <c r="X923" s="2259"/>
      <c r="Y923" s="2121"/>
      <c r="Z923" s="2122"/>
      <c r="AA923" s="2122"/>
      <c r="AB923" s="2122"/>
      <c r="AC923" s="2122"/>
      <c r="AD923" s="2122"/>
      <c r="AE923" s="2122"/>
      <c r="AF923" s="2122"/>
      <c r="AG923" s="2122"/>
      <c r="AH923" s="2122"/>
      <c r="AI923" s="2122"/>
      <c r="AJ923" s="2122"/>
      <c r="AK923" s="2122"/>
      <c r="AL923" s="2122"/>
      <c r="AM923" s="2122"/>
      <c r="AN923" s="2122"/>
      <c r="AO923" s="2122"/>
      <c r="AP923" s="2122"/>
      <c r="AQ923" s="2122"/>
      <c r="AR923" s="2122"/>
      <c r="AS923" s="2122"/>
      <c r="AT923" s="2122"/>
      <c r="AU923" s="2122"/>
      <c r="AV923" s="2122"/>
      <c r="AW923" s="2122"/>
      <c r="AX923" s="2122"/>
      <c r="AY923" s="2123"/>
    </row>
    <row r="924" spans="2:51" s="79" customFormat="1" ht="23.1" customHeight="1">
      <c r="B924" s="2131"/>
      <c r="C924" s="2132"/>
      <c r="D924" s="2117"/>
      <c r="E924" s="2118"/>
      <c r="F924" s="2118"/>
      <c r="G924" s="2118"/>
      <c r="H924" s="2118"/>
      <c r="I924" s="2118"/>
      <c r="J924" s="2118"/>
      <c r="K924" s="2118"/>
      <c r="L924" s="2119"/>
      <c r="M924" s="2259"/>
      <c r="N924" s="2259"/>
      <c r="O924" s="2259"/>
      <c r="P924" s="2259"/>
      <c r="Q924" s="2259"/>
      <c r="R924" s="2259"/>
      <c r="S924" s="2259"/>
      <c r="T924" s="2259"/>
      <c r="U924" s="2259"/>
      <c r="V924" s="2259"/>
      <c r="W924" s="2259"/>
      <c r="X924" s="2259"/>
      <c r="Y924" s="2121"/>
      <c r="Z924" s="2122"/>
      <c r="AA924" s="2122"/>
      <c r="AB924" s="2122"/>
      <c r="AC924" s="2122"/>
      <c r="AD924" s="2122"/>
      <c r="AE924" s="2122"/>
      <c r="AF924" s="2122"/>
      <c r="AG924" s="2122"/>
      <c r="AH924" s="2122"/>
      <c r="AI924" s="2122"/>
      <c r="AJ924" s="2122"/>
      <c r="AK924" s="2122"/>
      <c r="AL924" s="2122"/>
      <c r="AM924" s="2122"/>
      <c r="AN924" s="2122"/>
      <c r="AO924" s="2122"/>
      <c r="AP924" s="2122"/>
      <c r="AQ924" s="2122"/>
      <c r="AR924" s="2122"/>
      <c r="AS924" s="2122"/>
      <c r="AT924" s="2122"/>
      <c r="AU924" s="2122"/>
      <c r="AV924" s="2122"/>
      <c r="AW924" s="2122"/>
      <c r="AX924" s="2122"/>
      <c r="AY924" s="2123"/>
    </row>
    <row r="925" spans="2:51" s="79" customFormat="1" ht="23.1" customHeight="1">
      <c r="B925" s="2131"/>
      <c r="C925" s="2132"/>
      <c r="D925" s="2117"/>
      <c r="E925" s="2118"/>
      <c r="F925" s="2118"/>
      <c r="G925" s="2118"/>
      <c r="H925" s="2118"/>
      <c r="I925" s="2118"/>
      <c r="J925" s="2118"/>
      <c r="K925" s="2118"/>
      <c r="L925" s="2119"/>
      <c r="M925" s="2259"/>
      <c r="N925" s="2259"/>
      <c r="O925" s="2259"/>
      <c r="P925" s="2259"/>
      <c r="Q925" s="2259"/>
      <c r="R925" s="2259"/>
      <c r="S925" s="2259"/>
      <c r="T925" s="2259"/>
      <c r="U925" s="2259"/>
      <c r="V925" s="2259"/>
      <c r="W925" s="2259"/>
      <c r="X925" s="2259"/>
      <c r="Y925" s="2121"/>
      <c r="Z925" s="2122"/>
      <c r="AA925" s="2122"/>
      <c r="AB925" s="2122"/>
      <c r="AC925" s="2122"/>
      <c r="AD925" s="2122"/>
      <c r="AE925" s="2122"/>
      <c r="AF925" s="2122"/>
      <c r="AG925" s="2122"/>
      <c r="AH925" s="2122"/>
      <c r="AI925" s="2122"/>
      <c r="AJ925" s="2122"/>
      <c r="AK925" s="2122"/>
      <c r="AL925" s="2122"/>
      <c r="AM925" s="2122"/>
      <c r="AN925" s="2122"/>
      <c r="AO925" s="2122"/>
      <c r="AP925" s="2122"/>
      <c r="AQ925" s="2122"/>
      <c r="AR925" s="2122"/>
      <c r="AS925" s="2122"/>
      <c r="AT925" s="2122"/>
      <c r="AU925" s="2122"/>
      <c r="AV925" s="2122"/>
      <c r="AW925" s="2122"/>
      <c r="AX925" s="2122"/>
      <c r="AY925" s="2123"/>
    </row>
    <row r="926" spans="2:51" s="79" customFormat="1" ht="23.1" customHeight="1">
      <c r="B926" s="2131"/>
      <c r="C926" s="2132"/>
      <c r="D926" s="2117"/>
      <c r="E926" s="2118"/>
      <c r="F926" s="2118"/>
      <c r="G926" s="2118"/>
      <c r="H926" s="2118"/>
      <c r="I926" s="2118"/>
      <c r="J926" s="2118"/>
      <c r="K926" s="2118"/>
      <c r="L926" s="2119"/>
      <c r="M926" s="2259"/>
      <c r="N926" s="2259"/>
      <c r="O926" s="2259"/>
      <c r="P926" s="2259"/>
      <c r="Q926" s="2259"/>
      <c r="R926" s="2259"/>
      <c r="S926" s="2259"/>
      <c r="T926" s="2259"/>
      <c r="U926" s="2259"/>
      <c r="V926" s="2259"/>
      <c r="W926" s="2259"/>
      <c r="X926" s="2259"/>
      <c r="Y926" s="2121"/>
      <c r="Z926" s="2122"/>
      <c r="AA926" s="2122"/>
      <c r="AB926" s="2122"/>
      <c r="AC926" s="2122"/>
      <c r="AD926" s="2122"/>
      <c r="AE926" s="2122"/>
      <c r="AF926" s="2122"/>
      <c r="AG926" s="2122"/>
      <c r="AH926" s="2122"/>
      <c r="AI926" s="2122"/>
      <c r="AJ926" s="2122"/>
      <c r="AK926" s="2122"/>
      <c r="AL926" s="2122"/>
      <c r="AM926" s="2122"/>
      <c r="AN926" s="2122"/>
      <c r="AO926" s="2122"/>
      <c r="AP926" s="2122"/>
      <c r="AQ926" s="2122"/>
      <c r="AR926" s="2122"/>
      <c r="AS926" s="2122"/>
      <c r="AT926" s="2122"/>
      <c r="AU926" s="2122"/>
      <c r="AV926" s="2122"/>
      <c r="AW926" s="2122"/>
      <c r="AX926" s="2122"/>
      <c r="AY926" s="2123"/>
    </row>
    <row r="927" spans="2:51" s="79" customFormat="1" ht="23.1" customHeight="1">
      <c r="B927" s="2131"/>
      <c r="C927" s="2132"/>
      <c r="D927" s="2124"/>
      <c r="E927" s="2125"/>
      <c r="F927" s="2125"/>
      <c r="G927" s="2125"/>
      <c r="H927" s="2125"/>
      <c r="I927" s="2125"/>
      <c r="J927" s="2125"/>
      <c r="K927" s="2125"/>
      <c r="L927" s="2126"/>
      <c r="M927" s="2260"/>
      <c r="N927" s="2260"/>
      <c r="O927" s="2260"/>
      <c r="P927" s="2260"/>
      <c r="Q927" s="2260"/>
      <c r="R927" s="2260"/>
      <c r="S927" s="2260"/>
      <c r="T927" s="2260"/>
      <c r="U927" s="2260"/>
      <c r="V927" s="2260"/>
      <c r="W927" s="2260"/>
      <c r="X927" s="2260"/>
      <c r="Y927" s="2121"/>
      <c r="Z927" s="2122"/>
      <c r="AA927" s="2122"/>
      <c r="AB927" s="2122"/>
      <c r="AC927" s="2122"/>
      <c r="AD927" s="2122"/>
      <c r="AE927" s="2122"/>
      <c r="AF927" s="2122"/>
      <c r="AG927" s="2122"/>
      <c r="AH927" s="2122"/>
      <c r="AI927" s="2122"/>
      <c r="AJ927" s="2122"/>
      <c r="AK927" s="2122"/>
      <c r="AL927" s="2122"/>
      <c r="AM927" s="2122"/>
      <c r="AN927" s="2122"/>
      <c r="AO927" s="2122"/>
      <c r="AP927" s="2122"/>
      <c r="AQ927" s="2122"/>
      <c r="AR927" s="2122"/>
      <c r="AS927" s="2122"/>
      <c r="AT927" s="2122"/>
      <c r="AU927" s="2122"/>
      <c r="AV927" s="2122"/>
      <c r="AW927" s="2122"/>
      <c r="AX927" s="2122"/>
      <c r="AY927" s="2123"/>
    </row>
    <row r="928" spans="2:51" s="79" customFormat="1" ht="23.1" customHeight="1">
      <c r="B928" s="2133"/>
      <c r="C928" s="2134"/>
      <c r="D928" s="2109" t="s">
        <v>26</v>
      </c>
      <c r="E928" s="2110"/>
      <c r="F928" s="2110"/>
      <c r="G928" s="2110"/>
      <c r="H928" s="2110"/>
      <c r="I928" s="2110"/>
      <c r="J928" s="2110"/>
      <c r="K928" s="2110"/>
      <c r="L928" s="2111"/>
      <c r="M928" s="2258">
        <v>23</v>
      </c>
      <c r="N928" s="2258"/>
      <c r="O928" s="2258"/>
      <c r="P928" s="2258"/>
      <c r="Q928" s="2258"/>
      <c r="R928" s="2258"/>
      <c r="S928" s="2258">
        <v>22</v>
      </c>
      <c r="T928" s="2258"/>
      <c r="U928" s="2258"/>
      <c r="V928" s="2258"/>
      <c r="W928" s="2258"/>
      <c r="X928" s="2258"/>
      <c r="Y928" s="2113"/>
      <c r="Z928" s="2114"/>
      <c r="AA928" s="2114"/>
      <c r="AB928" s="2114"/>
      <c r="AC928" s="2114"/>
      <c r="AD928" s="2114"/>
      <c r="AE928" s="2114"/>
      <c r="AF928" s="2114"/>
      <c r="AG928" s="2114"/>
      <c r="AH928" s="2114"/>
      <c r="AI928" s="2114"/>
      <c r="AJ928" s="2114"/>
      <c r="AK928" s="2114"/>
      <c r="AL928" s="2114"/>
      <c r="AM928" s="2114"/>
      <c r="AN928" s="2114"/>
      <c r="AO928" s="2114"/>
      <c r="AP928" s="2114"/>
      <c r="AQ928" s="2114"/>
      <c r="AR928" s="2114"/>
      <c r="AS928" s="2114"/>
      <c r="AT928" s="2114"/>
      <c r="AU928" s="2114"/>
      <c r="AV928" s="2114"/>
      <c r="AW928" s="2114"/>
      <c r="AX928" s="2114"/>
      <c r="AY928" s="2115"/>
    </row>
    <row r="929" spans="1:57" s="79" customFormat="1" ht="41.25" customHeight="1">
      <c r="B929" s="80"/>
      <c r="C929" s="80"/>
      <c r="D929" s="80"/>
      <c r="E929" s="80"/>
      <c r="F929" s="80"/>
      <c r="G929" s="80"/>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c r="AP929" s="81"/>
      <c r="AQ929" s="81"/>
      <c r="AR929" s="81"/>
      <c r="AS929" s="81"/>
      <c r="AT929" s="81"/>
      <c r="AU929" s="81"/>
      <c r="AV929" s="81"/>
      <c r="AW929" s="81"/>
      <c r="AX929" s="81"/>
      <c r="AY929" s="81"/>
    </row>
    <row r="930" spans="1:57" s="79" customFormat="1" ht="23.25" customHeight="1" thickBot="1">
      <c r="A930" s="82"/>
      <c r="B930" s="2116" t="s">
        <v>100</v>
      </c>
      <c r="C930" s="2096"/>
      <c r="D930" s="2096"/>
      <c r="E930" s="2096"/>
      <c r="F930" s="2096"/>
      <c r="G930" s="2096"/>
      <c r="H930" s="2096" t="s">
        <v>946</v>
      </c>
      <c r="I930" s="2096"/>
      <c r="J930" s="2096"/>
      <c r="K930" s="2096"/>
      <c r="L930" s="2096"/>
      <c r="M930" s="2096"/>
      <c r="N930" s="2096"/>
      <c r="O930" s="2096"/>
      <c r="P930" s="2096"/>
      <c r="Q930" s="2096"/>
      <c r="R930" s="2096"/>
      <c r="S930" s="2096"/>
      <c r="T930" s="2096"/>
      <c r="U930" s="2096"/>
      <c r="V930" s="2096"/>
      <c r="W930" s="2096"/>
      <c r="X930" s="2096"/>
      <c r="Y930" s="2096"/>
      <c r="Z930" s="2096"/>
      <c r="AA930" s="2096"/>
      <c r="AB930" s="2096"/>
      <c r="AC930" s="2096"/>
      <c r="AD930" s="2096"/>
      <c r="AE930" s="2096"/>
      <c r="AF930" s="2096"/>
      <c r="AG930" s="2096"/>
      <c r="AH930" s="2096"/>
      <c r="AI930" s="2096"/>
      <c r="AJ930" s="2096"/>
      <c r="AK930" s="2096"/>
      <c r="AL930" s="2096"/>
      <c r="AM930" s="2096"/>
      <c r="AN930" s="2096"/>
      <c r="AO930" s="2096"/>
      <c r="AP930" s="2096"/>
      <c r="AQ930" s="2096"/>
      <c r="AR930" s="2096"/>
      <c r="AS930" s="2096"/>
      <c r="AT930" s="2096"/>
      <c r="AU930" s="2096"/>
      <c r="AV930" s="2096"/>
      <c r="AW930" s="2096"/>
      <c r="AX930" s="2096"/>
      <c r="AY930" s="2096"/>
    </row>
    <row r="931" spans="1:57" s="79" customFormat="1" ht="385.5" customHeight="1">
      <c r="A931" s="83"/>
      <c r="B931" s="2085" t="s">
        <v>40</v>
      </c>
      <c r="C931" s="2086"/>
      <c r="D931" s="2086"/>
      <c r="E931" s="2086"/>
      <c r="F931" s="2086"/>
      <c r="G931" s="2087"/>
      <c r="H931" s="84" t="s">
        <v>97</v>
      </c>
      <c r="I931" s="85"/>
      <c r="J931" s="85"/>
      <c r="K931" s="85"/>
      <c r="L931" s="85"/>
      <c r="M931" s="85"/>
      <c r="N931" s="85"/>
      <c r="O931" s="85"/>
      <c r="P931" s="85"/>
      <c r="Q931" s="97"/>
      <c r="R931" s="97"/>
      <c r="S931" s="97"/>
      <c r="T931" s="97"/>
      <c r="U931" s="97"/>
      <c r="V931" s="97"/>
      <c r="W931" s="97"/>
      <c r="X931" s="97"/>
      <c r="Y931" s="97"/>
      <c r="Z931" s="97"/>
      <c r="AA931" s="97"/>
      <c r="AB931" s="97"/>
      <c r="AC931" s="97"/>
      <c r="AD931" s="97"/>
      <c r="AE931" s="97"/>
      <c r="AF931" s="97"/>
      <c r="AG931" s="97"/>
      <c r="AH931" s="97"/>
      <c r="AI931" s="97"/>
      <c r="AJ931" s="97"/>
      <c r="AK931" s="97"/>
      <c r="AL931" s="97"/>
      <c r="AM931" s="97"/>
      <c r="AN931" s="97"/>
      <c r="AO931" s="97"/>
      <c r="AP931" s="97"/>
      <c r="AQ931" s="97"/>
      <c r="AR931" s="97"/>
      <c r="AY931" s="98"/>
      <c r="BC931" s="99"/>
      <c r="BD931" s="99"/>
      <c r="BE931" s="82"/>
    </row>
    <row r="932" spans="1:57" s="79" customFormat="1" ht="348.95" customHeight="1">
      <c r="B932" s="2088"/>
      <c r="C932" s="2089"/>
      <c r="D932" s="2089"/>
      <c r="E932" s="2089"/>
      <c r="F932" s="2089"/>
      <c r="G932" s="2090"/>
      <c r="H932" s="87"/>
      <c r="I932" s="81"/>
      <c r="J932" s="81"/>
      <c r="K932" s="81"/>
      <c r="L932" s="81"/>
      <c r="M932" s="81"/>
      <c r="N932" s="81"/>
      <c r="O932" s="81"/>
      <c r="P932" s="81"/>
      <c r="Q932" s="99"/>
      <c r="R932" s="99"/>
      <c r="S932" s="99"/>
      <c r="T932" s="99"/>
      <c r="U932" s="99"/>
      <c r="V932" s="99"/>
      <c r="W932" s="99"/>
      <c r="X932" s="99"/>
      <c r="Y932" s="99"/>
      <c r="Z932" s="99"/>
      <c r="AA932" s="99"/>
      <c r="AB932" s="99"/>
      <c r="AC932" s="99"/>
      <c r="AD932" s="99"/>
      <c r="AE932" s="99"/>
      <c r="AF932" s="99"/>
      <c r="AG932" s="99"/>
      <c r="AH932" s="99"/>
      <c r="AI932" s="99"/>
      <c r="AJ932" s="99"/>
      <c r="AK932" s="99"/>
      <c r="AL932" s="99"/>
      <c r="AM932" s="99"/>
      <c r="AN932" s="99"/>
      <c r="AO932" s="99"/>
      <c r="AP932" s="99"/>
      <c r="AQ932" s="99"/>
      <c r="AR932" s="99"/>
      <c r="AY932" s="83"/>
      <c r="BC932" s="99"/>
      <c r="BD932" s="99"/>
    </row>
    <row r="933" spans="1:57" s="79" customFormat="1" ht="324" customHeight="1" thickBot="1">
      <c r="B933" s="2091"/>
      <c r="C933" s="2092"/>
      <c r="D933" s="2092"/>
      <c r="E933" s="2092"/>
      <c r="F933" s="2092"/>
      <c r="G933" s="2093"/>
      <c r="H933" s="89"/>
      <c r="I933" s="90"/>
      <c r="J933" s="90"/>
      <c r="K933" s="90"/>
      <c r="L933" s="90"/>
      <c r="M933" s="90"/>
      <c r="N933" s="90"/>
      <c r="O933" s="90"/>
      <c r="P933" s="90"/>
      <c r="Q933" s="90"/>
      <c r="R933" s="90"/>
      <c r="S933" s="90"/>
      <c r="T933" s="90"/>
      <c r="U933" s="90"/>
      <c r="V933" s="90"/>
      <c r="W933" s="90"/>
      <c r="X933" s="90"/>
      <c r="Y933" s="90"/>
      <c r="Z933" s="90"/>
      <c r="AA933" s="90"/>
      <c r="AB933" s="90"/>
      <c r="AC933" s="90"/>
      <c r="AD933" s="90"/>
      <c r="AE933" s="90"/>
      <c r="AF933" s="90"/>
      <c r="AG933" s="90"/>
      <c r="AH933" s="90"/>
      <c r="AI933" s="90"/>
      <c r="AJ933" s="90"/>
      <c r="AK933" s="90"/>
      <c r="AL933" s="90"/>
      <c r="AM933" s="90"/>
      <c r="AN933" s="90"/>
      <c r="AO933" s="90"/>
      <c r="AP933" s="90"/>
      <c r="AQ933" s="90"/>
      <c r="AR933" s="90"/>
      <c r="AS933" s="90"/>
      <c r="AT933" s="90"/>
      <c r="AU933" s="90"/>
      <c r="AV933" s="90"/>
      <c r="AW933" s="90"/>
      <c r="AX933" s="90"/>
      <c r="AY933" s="91"/>
    </row>
    <row r="934" spans="1:57" s="79" customFormat="1" ht="41.25" customHeight="1">
      <c r="B934" s="80"/>
      <c r="C934" s="80"/>
      <c r="D934" s="80"/>
      <c r="E934" s="80"/>
      <c r="F934" s="80"/>
      <c r="G934" s="80"/>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c r="AP934" s="81"/>
      <c r="AQ934" s="81"/>
      <c r="AR934" s="81"/>
      <c r="AS934" s="81"/>
      <c r="AT934" s="81"/>
      <c r="AU934" s="81"/>
      <c r="AV934" s="81"/>
      <c r="AW934" s="81"/>
      <c r="AX934" s="81"/>
      <c r="AY934" s="81"/>
    </row>
    <row r="935" spans="1:57" s="79" customFormat="1" ht="30" customHeight="1" thickBot="1">
      <c r="B935" s="2094" t="s">
        <v>100</v>
      </c>
      <c r="C935" s="2094"/>
      <c r="D935" s="2094"/>
      <c r="E935" s="2094"/>
      <c r="F935" s="2095"/>
      <c r="G935" s="2095"/>
      <c r="H935" s="2255" t="s">
        <v>946</v>
      </c>
      <c r="I935" s="2255"/>
      <c r="J935" s="2255"/>
      <c r="K935" s="2255"/>
      <c r="L935" s="2255"/>
      <c r="M935" s="2255"/>
      <c r="N935" s="2255"/>
      <c r="O935" s="2255"/>
      <c r="P935" s="2255"/>
      <c r="Q935" s="2255"/>
      <c r="R935" s="2255"/>
      <c r="S935" s="2255"/>
      <c r="T935" s="2255"/>
      <c r="U935" s="2255"/>
      <c r="V935" s="2255"/>
      <c r="W935" s="2255"/>
      <c r="X935" s="2255"/>
      <c r="Y935" s="2255"/>
      <c r="Z935" s="2255"/>
      <c r="AA935" s="2255"/>
      <c r="AB935" s="2255"/>
      <c r="AC935" s="2255"/>
      <c r="AD935" s="2255"/>
      <c r="AE935" s="2255"/>
      <c r="AF935" s="2255"/>
      <c r="AG935" s="2255"/>
      <c r="AH935" s="2255"/>
      <c r="AI935" s="2255"/>
      <c r="AJ935" s="2255"/>
      <c r="AK935" s="2255"/>
      <c r="AL935" s="2255"/>
      <c r="AM935" s="2255"/>
      <c r="AN935" s="2255"/>
      <c r="AO935" s="2255"/>
      <c r="AP935" s="2255"/>
      <c r="AQ935" s="2255"/>
      <c r="AR935" s="2255"/>
      <c r="AS935" s="2255"/>
      <c r="AT935" s="2255"/>
      <c r="AU935" s="2255"/>
      <c r="AV935" s="2255"/>
      <c r="AW935" s="2255"/>
      <c r="AX935" s="2255"/>
      <c r="AY935" s="2255"/>
    </row>
    <row r="936" spans="1:57" s="79" customFormat="1" ht="24.75" customHeight="1">
      <c r="B936" s="2097" t="s">
        <v>75</v>
      </c>
      <c r="C936" s="2098"/>
      <c r="D936" s="2098"/>
      <c r="E936" s="2098"/>
      <c r="F936" s="2098"/>
      <c r="G936" s="2099"/>
      <c r="H936" s="2103" t="s">
        <v>949</v>
      </c>
      <c r="I936" s="2104"/>
      <c r="J936" s="2104"/>
      <c r="K936" s="2104"/>
      <c r="L936" s="2104"/>
      <c r="M936" s="2104"/>
      <c r="N936" s="2104"/>
      <c r="O936" s="2104"/>
      <c r="P936" s="2104"/>
      <c r="Q936" s="2104"/>
      <c r="R936" s="2104"/>
      <c r="S936" s="2104"/>
      <c r="T936" s="2104"/>
      <c r="U936" s="2104"/>
      <c r="V936" s="2104"/>
      <c r="W936" s="2104"/>
      <c r="X936" s="2104"/>
      <c r="Y936" s="2104"/>
      <c r="Z936" s="2104"/>
      <c r="AA936" s="2104"/>
      <c r="AB936" s="2104"/>
      <c r="AC936" s="2105"/>
      <c r="AD936" s="2103" t="s">
        <v>821</v>
      </c>
      <c r="AE936" s="2104"/>
      <c r="AF936" s="2104"/>
      <c r="AG936" s="2104"/>
      <c r="AH936" s="2104"/>
      <c r="AI936" s="2104"/>
      <c r="AJ936" s="2104"/>
      <c r="AK936" s="2104"/>
      <c r="AL936" s="2104"/>
      <c r="AM936" s="2104"/>
      <c r="AN936" s="2104"/>
      <c r="AO936" s="2104"/>
      <c r="AP936" s="2104"/>
      <c r="AQ936" s="2104"/>
      <c r="AR936" s="2104"/>
      <c r="AS936" s="2104"/>
      <c r="AT936" s="2104"/>
      <c r="AU936" s="2104"/>
      <c r="AV936" s="2104"/>
      <c r="AW936" s="2104"/>
      <c r="AX936" s="2104"/>
      <c r="AY936" s="2106"/>
    </row>
    <row r="937" spans="1:57" s="79" customFormat="1" ht="24.75" customHeight="1">
      <c r="B937" s="2097"/>
      <c r="C937" s="2098"/>
      <c r="D937" s="2098"/>
      <c r="E937" s="2098"/>
      <c r="F937" s="2098"/>
      <c r="G937" s="2099"/>
      <c r="H937" s="2107" t="s">
        <v>23</v>
      </c>
      <c r="I937" s="2067"/>
      <c r="J937" s="2067"/>
      <c r="K937" s="2067"/>
      <c r="L937" s="2068"/>
      <c r="M937" s="2051" t="s">
        <v>24</v>
      </c>
      <c r="N937" s="2067"/>
      <c r="O937" s="2067"/>
      <c r="P937" s="2067"/>
      <c r="Q937" s="2067"/>
      <c r="R937" s="2067"/>
      <c r="S937" s="2067"/>
      <c r="T937" s="2067"/>
      <c r="U937" s="2067"/>
      <c r="V937" s="2067"/>
      <c r="W937" s="2067"/>
      <c r="X937" s="2067"/>
      <c r="Y937" s="2068"/>
      <c r="Z937" s="2054" t="s">
        <v>25</v>
      </c>
      <c r="AA937" s="2069"/>
      <c r="AB937" s="2069"/>
      <c r="AC937" s="2108"/>
      <c r="AD937" s="2107" t="s">
        <v>23</v>
      </c>
      <c r="AE937" s="2067"/>
      <c r="AF937" s="2067"/>
      <c r="AG937" s="2067"/>
      <c r="AH937" s="2068"/>
      <c r="AI937" s="2051" t="s">
        <v>24</v>
      </c>
      <c r="AJ937" s="2067"/>
      <c r="AK937" s="2067"/>
      <c r="AL937" s="2067"/>
      <c r="AM937" s="2067"/>
      <c r="AN937" s="2067"/>
      <c r="AO937" s="2067"/>
      <c r="AP937" s="2067"/>
      <c r="AQ937" s="2067"/>
      <c r="AR937" s="2067"/>
      <c r="AS937" s="2067"/>
      <c r="AT937" s="2067"/>
      <c r="AU937" s="2068"/>
      <c r="AV937" s="2054" t="s">
        <v>25</v>
      </c>
      <c r="AW937" s="2069"/>
      <c r="AX937" s="2069"/>
      <c r="AY937" s="2070"/>
    </row>
    <row r="938" spans="1:57" s="79" customFormat="1" ht="24.75" customHeight="1">
      <c r="B938" s="2097"/>
      <c r="C938" s="2098"/>
      <c r="D938" s="2098"/>
      <c r="E938" s="2098"/>
      <c r="F938" s="2098"/>
      <c r="G938" s="2099"/>
      <c r="H938" s="2659" t="s">
        <v>950</v>
      </c>
      <c r="I938" s="2660"/>
      <c r="J938" s="2660"/>
      <c r="K938" s="2660"/>
      <c r="L938" s="2661"/>
      <c r="M938" s="2662" t="s">
        <v>951</v>
      </c>
      <c r="N938" s="2691"/>
      <c r="O938" s="2691"/>
      <c r="P938" s="2691"/>
      <c r="Q938" s="2691"/>
      <c r="R938" s="2691"/>
      <c r="S938" s="2691"/>
      <c r="T938" s="2691"/>
      <c r="U938" s="2691"/>
      <c r="V938" s="2691"/>
      <c r="W938" s="2691"/>
      <c r="X938" s="2691"/>
      <c r="Y938" s="2692"/>
      <c r="Z938" s="2665">
        <v>3</v>
      </c>
      <c r="AA938" s="2666"/>
      <c r="AB938" s="2666"/>
      <c r="AC938" s="2693"/>
      <c r="AD938" s="2659"/>
      <c r="AE938" s="2660"/>
      <c r="AF938" s="2660"/>
      <c r="AG938" s="2660"/>
      <c r="AH938" s="2661"/>
      <c r="AI938" s="2662"/>
      <c r="AJ938" s="2691"/>
      <c r="AK938" s="2691"/>
      <c r="AL938" s="2691"/>
      <c r="AM938" s="2691"/>
      <c r="AN938" s="2691"/>
      <c r="AO938" s="2691"/>
      <c r="AP938" s="2691"/>
      <c r="AQ938" s="2691"/>
      <c r="AR938" s="2691"/>
      <c r="AS938" s="2691"/>
      <c r="AT938" s="2691"/>
      <c r="AU938" s="2692"/>
      <c r="AV938" s="2665"/>
      <c r="AW938" s="2666"/>
      <c r="AX938" s="2666"/>
      <c r="AY938" s="2668"/>
    </row>
    <row r="939" spans="1:57" s="79" customFormat="1" ht="24.75" customHeight="1">
      <c r="B939" s="2097"/>
      <c r="C939" s="2098"/>
      <c r="D939" s="2098"/>
      <c r="E939" s="2098"/>
      <c r="F939" s="2098"/>
      <c r="G939" s="2099"/>
      <c r="H939" s="2649" t="s">
        <v>950</v>
      </c>
      <c r="I939" s="2650"/>
      <c r="J939" s="2650"/>
      <c r="K939" s="2650"/>
      <c r="L939" s="2651"/>
      <c r="M939" s="2652" t="s">
        <v>952</v>
      </c>
      <c r="N939" s="2653"/>
      <c r="O939" s="2653"/>
      <c r="P939" s="2653"/>
      <c r="Q939" s="2653"/>
      <c r="R939" s="2653"/>
      <c r="S939" s="2653"/>
      <c r="T939" s="2653"/>
      <c r="U939" s="2653"/>
      <c r="V939" s="2653"/>
      <c r="W939" s="2653"/>
      <c r="X939" s="2653"/>
      <c r="Y939" s="2654"/>
      <c r="Z939" s="2655">
        <v>1</v>
      </c>
      <c r="AA939" s="2656"/>
      <c r="AB939" s="2656"/>
      <c r="AC939" s="2658"/>
      <c r="AD939" s="2649"/>
      <c r="AE939" s="2650"/>
      <c r="AF939" s="2650"/>
      <c r="AG939" s="2650"/>
      <c r="AH939" s="2651"/>
      <c r="AI939" s="2652"/>
      <c r="AJ939" s="2653"/>
      <c r="AK939" s="2653"/>
      <c r="AL939" s="2653"/>
      <c r="AM939" s="2653"/>
      <c r="AN939" s="2653"/>
      <c r="AO939" s="2653"/>
      <c r="AP939" s="2653"/>
      <c r="AQ939" s="2653"/>
      <c r="AR939" s="2653"/>
      <c r="AS939" s="2653"/>
      <c r="AT939" s="2653"/>
      <c r="AU939" s="2654"/>
      <c r="AV939" s="2655"/>
      <c r="AW939" s="2656"/>
      <c r="AX939" s="2656"/>
      <c r="AY939" s="2657"/>
    </row>
    <row r="940" spans="1:57" s="79" customFormat="1" ht="24.75" customHeight="1">
      <c r="B940" s="2097"/>
      <c r="C940" s="2098"/>
      <c r="D940" s="2098"/>
      <c r="E940" s="2098"/>
      <c r="F940" s="2098"/>
      <c r="G940" s="2099"/>
      <c r="H940" s="2649" t="s">
        <v>950</v>
      </c>
      <c r="I940" s="2650"/>
      <c r="J940" s="2650"/>
      <c r="K940" s="2650"/>
      <c r="L940" s="2651"/>
      <c r="M940" s="2652" t="s">
        <v>953</v>
      </c>
      <c r="N940" s="2653"/>
      <c r="O940" s="2653"/>
      <c r="P940" s="2653"/>
      <c r="Q940" s="2653"/>
      <c r="R940" s="2653"/>
      <c r="S940" s="2653"/>
      <c r="T940" s="2653"/>
      <c r="U940" s="2653"/>
      <c r="V940" s="2653"/>
      <c r="W940" s="2653"/>
      <c r="X940" s="2653"/>
      <c r="Y940" s="2654"/>
      <c r="Z940" s="2655">
        <v>13</v>
      </c>
      <c r="AA940" s="2656"/>
      <c r="AB940" s="2656"/>
      <c r="AC940" s="2658"/>
      <c r="AD940" s="2649"/>
      <c r="AE940" s="2650"/>
      <c r="AF940" s="2650"/>
      <c r="AG940" s="2650"/>
      <c r="AH940" s="2651"/>
      <c r="AI940" s="2652"/>
      <c r="AJ940" s="2653"/>
      <c r="AK940" s="2653"/>
      <c r="AL940" s="2653"/>
      <c r="AM940" s="2653"/>
      <c r="AN940" s="2653"/>
      <c r="AO940" s="2653"/>
      <c r="AP940" s="2653"/>
      <c r="AQ940" s="2653"/>
      <c r="AR940" s="2653"/>
      <c r="AS940" s="2653"/>
      <c r="AT940" s="2653"/>
      <c r="AU940" s="2654"/>
      <c r="AV940" s="2655"/>
      <c r="AW940" s="2656"/>
      <c r="AX940" s="2656"/>
      <c r="AY940" s="2657"/>
    </row>
    <row r="941" spans="1:57" s="79" customFormat="1" ht="24.75" customHeight="1">
      <c r="B941" s="2097"/>
      <c r="C941" s="2098"/>
      <c r="D941" s="2098"/>
      <c r="E941" s="2098"/>
      <c r="F941" s="2098"/>
      <c r="G941" s="2099"/>
      <c r="H941" s="2649" t="s">
        <v>950</v>
      </c>
      <c r="I941" s="2650"/>
      <c r="J941" s="2650"/>
      <c r="K941" s="2650"/>
      <c r="L941" s="2651"/>
      <c r="M941" s="2652" t="s">
        <v>954</v>
      </c>
      <c r="N941" s="2653"/>
      <c r="O941" s="2653"/>
      <c r="P941" s="2653"/>
      <c r="Q941" s="2653"/>
      <c r="R941" s="2653"/>
      <c r="S941" s="2653"/>
      <c r="T941" s="2653"/>
      <c r="U941" s="2653"/>
      <c r="V941" s="2653"/>
      <c r="W941" s="2653"/>
      <c r="X941" s="2653"/>
      <c r="Y941" s="2654"/>
      <c r="Z941" s="2655">
        <v>0.4</v>
      </c>
      <c r="AA941" s="2656"/>
      <c r="AB941" s="2656"/>
      <c r="AC941" s="2658"/>
      <c r="AD941" s="2649"/>
      <c r="AE941" s="2650"/>
      <c r="AF941" s="2650"/>
      <c r="AG941" s="2650"/>
      <c r="AH941" s="2651"/>
      <c r="AI941" s="2652"/>
      <c r="AJ941" s="2653"/>
      <c r="AK941" s="2653"/>
      <c r="AL941" s="2653"/>
      <c r="AM941" s="2653"/>
      <c r="AN941" s="2653"/>
      <c r="AO941" s="2653"/>
      <c r="AP941" s="2653"/>
      <c r="AQ941" s="2653"/>
      <c r="AR941" s="2653"/>
      <c r="AS941" s="2653"/>
      <c r="AT941" s="2653"/>
      <c r="AU941" s="2654"/>
      <c r="AV941" s="2655"/>
      <c r="AW941" s="2656"/>
      <c r="AX941" s="2656"/>
      <c r="AY941" s="2657"/>
    </row>
    <row r="942" spans="1:57" s="79" customFormat="1" ht="24.75" customHeight="1">
      <c r="B942" s="2097"/>
      <c r="C942" s="2098"/>
      <c r="D942" s="2098"/>
      <c r="E942" s="2098"/>
      <c r="F942" s="2098"/>
      <c r="G942" s="2099"/>
      <c r="H942" s="2649" t="s">
        <v>860</v>
      </c>
      <c r="I942" s="2650"/>
      <c r="J942" s="2650"/>
      <c r="K942" s="2650"/>
      <c r="L942" s="2651"/>
      <c r="M942" s="2652" t="s">
        <v>955</v>
      </c>
      <c r="N942" s="2653"/>
      <c r="O942" s="2653"/>
      <c r="P942" s="2653"/>
      <c r="Q942" s="2653"/>
      <c r="R942" s="2653"/>
      <c r="S942" s="2653"/>
      <c r="T942" s="2653"/>
      <c r="U942" s="2653"/>
      <c r="V942" s="2653"/>
      <c r="W942" s="2653"/>
      <c r="X942" s="2653"/>
      <c r="Y942" s="2654"/>
      <c r="Z942" s="2655">
        <v>2</v>
      </c>
      <c r="AA942" s="2656"/>
      <c r="AB942" s="2656"/>
      <c r="AC942" s="2656"/>
      <c r="AD942" s="2649"/>
      <c r="AE942" s="2650"/>
      <c r="AF942" s="2650"/>
      <c r="AG942" s="2650"/>
      <c r="AH942" s="2651"/>
      <c r="AI942" s="2652"/>
      <c r="AJ942" s="2653"/>
      <c r="AK942" s="2653"/>
      <c r="AL942" s="2653"/>
      <c r="AM942" s="2653"/>
      <c r="AN942" s="2653"/>
      <c r="AO942" s="2653"/>
      <c r="AP942" s="2653"/>
      <c r="AQ942" s="2653"/>
      <c r="AR942" s="2653"/>
      <c r="AS942" s="2653"/>
      <c r="AT942" s="2653"/>
      <c r="AU942" s="2654"/>
      <c r="AV942" s="2655"/>
      <c r="AW942" s="2656"/>
      <c r="AX942" s="2656"/>
      <c r="AY942" s="2657"/>
    </row>
    <row r="943" spans="1:57" s="79" customFormat="1" ht="24.75" customHeight="1">
      <c r="B943" s="2097"/>
      <c r="C943" s="2098"/>
      <c r="D943" s="2098"/>
      <c r="E943" s="2098"/>
      <c r="F943" s="2098"/>
      <c r="G943" s="2099"/>
      <c r="H943" s="2649" t="s">
        <v>956</v>
      </c>
      <c r="I943" s="2650"/>
      <c r="J943" s="2650"/>
      <c r="K943" s="2650"/>
      <c r="L943" s="2651"/>
      <c r="M943" s="2652" t="s">
        <v>957</v>
      </c>
      <c r="N943" s="2653"/>
      <c r="O943" s="2653"/>
      <c r="P943" s="2653"/>
      <c r="Q943" s="2653"/>
      <c r="R943" s="2653"/>
      <c r="S943" s="2653"/>
      <c r="T943" s="2653"/>
      <c r="U943" s="2653"/>
      <c r="V943" s="2653"/>
      <c r="W943" s="2653"/>
      <c r="X943" s="2653"/>
      <c r="Y943" s="2654"/>
      <c r="Z943" s="2655">
        <v>2</v>
      </c>
      <c r="AA943" s="2656"/>
      <c r="AB943" s="2656"/>
      <c r="AC943" s="2656"/>
      <c r="AD943" s="2649"/>
      <c r="AE943" s="2650"/>
      <c r="AF943" s="2650"/>
      <c r="AG943" s="2650"/>
      <c r="AH943" s="2651"/>
      <c r="AI943" s="2652"/>
      <c r="AJ943" s="2653"/>
      <c r="AK943" s="2653"/>
      <c r="AL943" s="2653"/>
      <c r="AM943" s="2653"/>
      <c r="AN943" s="2653"/>
      <c r="AO943" s="2653"/>
      <c r="AP943" s="2653"/>
      <c r="AQ943" s="2653"/>
      <c r="AR943" s="2653"/>
      <c r="AS943" s="2653"/>
      <c r="AT943" s="2653"/>
      <c r="AU943" s="2654"/>
      <c r="AV943" s="2655"/>
      <c r="AW943" s="2656"/>
      <c r="AX943" s="2656"/>
      <c r="AY943" s="2657"/>
    </row>
    <row r="944" spans="1:57" s="79" customFormat="1" ht="24.75" customHeight="1">
      <c r="B944" s="2097"/>
      <c r="C944" s="2098"/>
      <c r="D944" s="2098"/>
      <c r="E944" s="2098"/>
      <c r="F944" s="2098"/>
      <c r="G944" s="2099"/>
      <c r="H944" s="2649"/>
      <c r="I944" s="2650"/>
      <c r="J944" s="2650"/>
      <c r="K944" s="2650"/>
      <c r="L944" s="2651"/>
      <c r="M944" s="2652"/>
      <c r="N944" s="2653"/>
      <c r="O944" s="2653"/>
      <c r="P944" s="2653"/>
      <c r="Q944" s="2653"/>
      <c r="R944" s="2653"/>
      <c r="S944" s="2653"/>
      <c r="T944" s="2653"/>
      <c r="U944" s="2653"/>
      <c r="V944" s="2653"/>
      <c r="W944" s="2653"/>
      <c r="X944" s="2653"/>
      <c r="Y944" s="2654"/>
      <c r="Z944" s="2655"/>
      <c r="AA944" s="2656"/>
      <c r="AB944" s="2656"/>
      <c r="AC944" s="2656"/>
      <c r="AD944" s="2649"/>
      <c r="AE944" s="2650"/>
      <c r="AF944" s="2650"/>
      <c r="AG944" s="2650"/>
      <c r="AH944" s="2651"/>
      <c r="AI944" s="2652"/>
      <c r="AJ944" s="2653"/>
      <c r="AK944" s="2653"/>
      <c r="AL944" s="2653"/>
      <c r="AM944" s="2653"/>
      <c r="AN944" s="2653"/>
      <c r="AO944" s="2653"/>
      <c r="AP944" s="2653"/>
      <c r="AQ944" s="2653"/>
      <c r="AR944" s="2653"/>
      <c r="AS944" s="2653"/>
      <c r="AT944" s="2653"/>
      <c r="AU944" s="2654"/>
      <c r="AV944" s="2655"/>
      <c r="AW944" s="2656"/>
      <c r="AX944" s="2656"/>
      <c r="AY944" s="2657"/>
    </row>
    <row r="945" spans="2:51" s="79" customFormat="1" ht="24.75" customHeight="1">
      <c r="B945" s="2097"/>
      <c r="C945" s="2098"/>
      <c r="D945" s="2098"/>
      <c r="E945" s="2098"/>
      <c r="F945" s="2098"/>
      <c r="G945" s="2099"/>
      <c r="H945" s="2640"/>
      <c r="I945" s="2641"/>
      <c r="J945" s="2641"/>
      <c r="K945" s="2641"/>
      <c r="L945" s="2642"/>
      <c r="M945" s="2643"/>
      <c r="N945" s="2644"/>
      <c r="O945" s="2644"/>
      <c r="P945" s="2644"/>
      <c r="Q945" s="2644"/>
      <c r="R945" s="2644"/>
      <c r="S945" s="2644"/>
      <c r="T945" s="2644"/>
      <c r="U945" s="2644"/>
      <c r="V945" s="2644"/>
      <c r="W945" s="2644"/>
      <c r="X945" s="2644"/>
      <c r="Y945" s="2645"/>
      <c r="Z945" s="2646"/>
      <c r="AA945" s="2647"/>
      <c r="AB945" s="2647"/>
      <c r="AC945" s="2647"/>
      <c r="AD945" s="2640"/>
      <c r="AE945" s="2641"/>
      <c r="AF945" s="2641"/>
      <c r="AG945" s="2641"/>
      <c r="AH945" s="2642"/>
      <c r="AI945" s="2643"/>
      <c r="AJ945" s="2644"/>
      <c r="AK945" s="2644"/>
      <c r="AL945" s="2644"/>
      <c r="AM945" s="2644"/>
      <c r="AN945" s="2644"/>
      <c r="AO945" s="2644"/>
      <c r="AP945" s="2644"/>
      <c r="AQ945" s="2644"/>
      <c r="AR945" s="2644"/>
      <c r="AS945" s="2644"/>
      <c r="AT945" s="2644"/>
      <c r="AU945" s="2645"/>
      <c r="AV945" s="2646"/>
      <c r="AW945" s="2647"/>
      <c r="AX945" s="2647"/>
      <c r="AY945" s="2648"/>
    </row>
    <row r="946" spans="2:51" s="79" customFormat="1" ht="24.75" customHeight="1">
      <c r="B946" s="2097"/>
      <c r="C946" s="2098"/>
      <c r="D946" s="2098"/>
      <c r="E946" s="2098"/>
      <c r="F946" s="2098"/>
      <c r="G946" s="2099"/>
      <c r="H946" s="2682" t="s">
        <v>26</v>
      </c>
      <c r="I946" s="2683"/>
      <c r="J946" s="2683"/>
      <c r="K946" s="2683"/>
      <c r="L946" s="2683"/>
      <c r="M946" s="2684"/>
      <c r="N946" s="2685"/>
      <c r="O946" s="2685"/>
      <c r="P946" s="2685"/>
      <c r="Q946" s="2685"/>
      <c r="R946" s="2685"/>
      <c r="S946" s="2685"/>
      <c r="T946" s="2685"/>
      <c r="U946" s="2685"/>
      <c r="V946" s="2685"/>
      <c r="W946" s="2685"/>
      <c r="X946" s="2685"/>
      <c r="Y946" s="2686"/>
      <c r="Z946" s="2687">
        <v>21</v>
      </c>
      <c r="AA946" s="2688"/>
      <c r="AB946" s="2688"/>
      <c r="AC946" s="2689"/>
      <c r="AD946" s="2682" t="s">
        <v>26</v>
      </c>
      <c r="AE946" s="2683"/>
      <c r="AF946" s="2683"/>
      <c r="AG946" s="2683"/>
      <c r="AH946" s="2683"/>
      <c r="AI946" s="2684"/>
      <c r="AJ946" s="2685"/>
      <c r="AK946" s="2685"/>
      <c r="AL946" s="2685"/>
      <c r="AM946" s="2685"/>
      <c r="AN946" s="2685"/>
      <c r="AO946" s="2685"/>
      <c r="AP946" s="2685"/>
      <c r="AQ946" s="2685"/>
      <c r="AR946" s="2685"/>
      <c r="AS946" s="2685"/>
      <c r="AT946" s="2685"/>
      <c r="AU946" s="2686"/>
      <c r="AV946" s="2687">
        <f>SUM(AV938:AY945)</f>
        <v>0</v>
      </c>
      <c r="AW946" s="2688"/>
      <c r="AX946" s="2688"/>
      <c r="AY946" s="2690"/>
    </row>
    <row r="947" spans="2:51" s="79" customFormat="1" ht="25.15" customHeight="1">
      <c r="B947" s="2097"/>
      <c r="C947" s="2098"/>
      <c r="D947" s="2098"/>
      <c r="E947" s="2098"/>
      <c r="F947" s="2098"/>
      <c r="G947" s="2099"/>
      <c r="H947" s="2669" t="s">
        <v>958</v>
      </c>
      <c r="I947" s="2670"/>
      <c r="J947" s="2670"/>
      <c r="K947" s="2670"/>
      <c r="L947" s="2670"/>
      <c r="M947" s="2670"/>
      <c r="N947" s="2670"/>
      <c r="O947" s="2670"/>
      <c r="P947" s="2670"/>
      <c r="Q947" s="2670"/>
      <c r="R947" s="2670"/>
      <c r="S947" s="2670"/>
      <c r="T947" s="2670"/>
      <c r="U947" s="2670"/>
      <c r="V947" s="2670"/>
      <c r="W947" s="2670"/>
      <c r="X947" s="2670"/>
      <c r="Y947" s="2670"/>
      <c r="Z947" s="2670"/>
      <c r="AA947" s="2670"/>
      <c r="AB947" s="2670"/>
      <c r="AC947" s="2671"/>
      <c r="AD947" s="2669" t="s">
        <v>846</v>
      </c>
      <c r="AE947" s="2670"/>
      <c r="AF947" s="2670"/>
      <c r="AG947" s="2670"/>
      <c r="AH947" s="2670"/>
      <c r="AI947" s="2670"/>
      <c r="AJ947" s="2670"/>
      <c r="AK947" s="2670"/>
      <c r="AL947" s="2670"/>
      <c r="AM947" s="2670"/>
      <c r="AN947" s="2670"/>
      <c r="AO947" s="2670"/>
      <c r="AP947" s="2670"/>
      <c r="AQ947" s="2670"/>
      <c r="AR947" s="2670"/>
      <c r="AS947" s="2670"/>
      <c r="AT947" s="2670"/>
      <c r="AU947" s="2670"/>
      <c r="AV947" s="2670"/>
      <c r="AW947" s="2670"/>
      <c r="AX947" s="2670"/>
      <c r="AY947" s="2672"/>
    </row>
    <row r="948" spans="2:51" s="79" customFormat="1" ht="25.5" customHeight="1">
      <c r="B948" s="2097"/>
      <c r="C948" s="2098"/>
      <c r="D948" s="2098"/>
      <c r="E948" s="2098"/>
      <c r="F948" s="2098"/>
      <c r="G948" s="2099"/>
      <c r="H948" s="2673" t="s">
        <v>23</v>
      </c>
      <c r="I948" s="2674"/>
      <c r="J948" s="2674"/>
      <c r="K948" s="2674"/>
      <c r="L948" s="2674"/>
      <c r="M948" s="2675" t="s">
        <v>24</v>
      </c>
      <c r="N948" s="2676"/>
      <c r="O948" s="2676"/>
      <c r="P948" s="2676"/>
      <c r="Q948" s="2676"/>
      <c r="R948" s="2676"/>
      <c r="S948" s="2676"/>
      <c r="T948" s="2676"/>
      <c r="U948" s="2676"/>
      <c r="V948" s="2676"/>
      <c r="W948" s="2676"/>
      <c r="X948" s="2676"/>
      <c r="Y948" s="2677"/>
      <c r="Z948" s="2678" t="s">
        <v>25</v>
      </c>
      <c r="AA948" s="2679"/>
      <c r="AB948" s="2679"/>
      <c r="AC948" s="2680"/>
      <c r="AD948" s="2673" t="s">
        <v>23</v>
      </c>
      <c r="AE948" s="2674"/>
      <c r="AF948" s="2674"/>
      <c r="AG948" s="2674"/>
      <c r="AH948" s="2674"/>
      <c r="AI948" s="2675" t="s">
        <v>24</v>
      </c>
      <c r="AJ948" s="2676"/>
      <c r="AK948" s="2676"/>
      <c r="AL948" s="2676"/>
      <c r="AM948" s="2676"/>
      <c r="AN948" s="2676"/>
      <c r="AO948" s="2676"/>
      <c r="AP948" s="2676"/>
      <c r="AQ948" s="2676"/>
      <c r="AR948" s="2676"/>
      <c r="AS948" s="2676"/>
      <c r="AT948" s="2676"/>
      <c r="AU948" s="2677"/>
      <c r="AV948" s="2678" t="s">
        <v>25</v>
      </c>
      <c r="AW948" s="2679"/>
      <c r="AX948" s="2679"/>
      <c r="AY948" s="2681"/>
    </row>
    <row r="949" spans="2:51" s="79" customFormat="1" ht="24.75" customHeight="1">
      <c r="B949" s="2097"/>
      <c r="C949" s="2098"/>
      <c r="D949" s="2098"/>
      <c r="E949" s="2098"/>
      <c r="F949" s="2098"/>
      <c r="G949" s="2099"/>
      <c r="H949" s="2659" t="s">
        <v>950</v>
      </c>
      <c r="I949" s="2660"/>
      <c r="J949" s="2660"/>
      <c r="K949" s="2660"/>
      <c r="L949" s="2661"/>
      <c r="M949" s="2662" t="s">
        <v>959</v>
      </c>
      <c r="N949" s="2663"/>
      <c r="O949" s="2663"/>
      <c r="P949" s="2663"/>
      <c r="Q949" s="2663"/>
      <c r="R949" s="2663"/>
      <c r="S949" s="2663"/>
      <c r="T949" s="2663"/>
      <c r="U949" s="2663"/>
      <c r="V949" s="2663"/>
      <c r="W949" s="2663"/>
      <c r="X949" s="2663"/>
      <c r="Y949" s="2664"/>
      <c r="Z949" s="2665">
        <v>2</v>
      </c>
      <c r="AA949" s="2666"/>
      <c r="AB949" s="2666"/>
      <c r="AC949" s="2667"/>
      <c r="AD949" s="2659"/>
      <c r="AE949" s="2660"/>
      <c r="AF949" s="2660"/>
      <c r="AG949" s="2660"/>
      <c r="AH949" s="2661"/>
      <c r="AI949" s="2662"/>
      <c r="AJ949" s="2663"/>
      <c r="AK949" s="2663"/>
      <c r="AL949" s="2663"/>
      <c r="AM949" s="2663"/>
      <c r="AN949" s="2663"/>
      <c r="AO949" s="2663"/>
      <c r="AP949" s="2663"/>
      <c r="AQ949" s="2663"/>
      <c r="AR949" s="2663"/>
      <c r="AS949" s="2663"/>
      <c r="AT949" s="2663"/>
      <c r="AU949" s="2664"/>
      <c r="AV949" s="2665"/>
      <c r="AW949" s="2666"/>
      <c r="AX949" s="2666"/>
      <c r="AY949" s="2668"/>
    </row>
    <row r="950" spans="2:51" s="79" customFormat="1" ht="24.75" customHeight="1">
      <c r="B950" s="2097"/>
      <c r="C950" s="2098"/>
      <c r="D950" s="2098"/>
      <c r="E950" s="2098"/>
      <c r="F950" s="2098"/>
      <c r="G950" s="2099"/>
      <c r="H950" s="2649"/>
      <c r="I950" s="2650"/>
      <c r="J950" s="2650"/>
      <c r="K950" s="2650"/>
      <c r="L950" s="2651"/>
      <c r="M950" s="2652"/>
      <c r="N950" s="2653"/>
      <c r="O950" s="2653"/>
      <c r="P950" s="2653"/>
      <c r="Q950" s="2653"/>
      <c r="R950" s="2653"/>
      <c r="S950" s="2653"/>
      <c r="T950" s="2653"/>
      <c r="U950" s="2653"/>
      <c r="V950" s="2653"/>
      <c r="W950" s="2653"/>
      <c r="X950" s="2653"/>
      <c r="Y950" s="2654"/>
      <c r="Z950" s="2655"/>
      <c r="AA950" s="2656"/>
      <c r="AB950" s="2656"/>
      <c r="AC950" s="2658"/>
      <c r="AD950" s="2649"/>
      <c r="AE950" s="2650"/>
      <c r="AF950" s="2650"/>
      <c r="AG950" s="2650"/>
      <c r="AH950" s="2651"/>
      <c r="AI950" s="2652"/>
      <c r="AJ950" s="2653"/>
      <c r="AK950" s="2653"/>
      <c r="AL950" s="2653"/>
      <c r="AM950" s="2653"/>
      <c r="AN950" s="2653"/>
      <c r="AO950" s="2653"/>
      <c r="AP950" s="2653"/>
      <c r="AQ950" s="2653"/>
      <c r="AR950" s="2653"/>
      <c r="AS950" s="2653"/>
      <c r="AT950" s="2653"/>
      <c r="AU950" s="2654"/>
      <c r="AV950" s="2655"/>
      <c r="AW950" s="2656"/>
      <c r="AX950" s="2656"/>
      <c r="AY950" s="2657"/>
    </row>
    <row r="951" spans="2:51" s="79" customFormat="1" ht="24.75" customHeight="1">
      <c r="B951" s="2097"/>
      <c r="C951" s="2098"/>
      <c r="D951" s="2098"/>
      <c r="E951" s="2098"/>
      <c r="F951" s="2098"/>
      <c r="G951" s="2099"/>
      <c r="H951" s="2649"/>
      <c r="I951" s="2650"/>
      <c r="J951" s="2650"/>
      <c r="K951" s="2650"/>
      <c r="L951" s="2651"/>
      <c r="M951" s="2652"/>
      <c r="N951" s="2653"/>
      <c r="O951" s="2653"/>
      <c r="P951" s="2653"/>
      <c r="Q951" s="2653"/>
      <c r="R951" s="2653"/>
      <c r="S951" s="2653"/>
      <c r="T951" s="2653"/>
      <c r="U951" s="2653"/>
      <c r="V951" s="2653"/>
      <c r="W951" s="2653"/>
      <c r="X951" s="2653"/>
      <c r="Y951" s="2654"/>
      <c r="Z951" s="2655"/>
      <c r="AA951" s="2656"/>
      <c r="AB951" s="2656"/>
      <c r="AC951" s="2658"/>
      <c r="AD951" s="2649"/>
      <c r="AE951" s="2650"/>
      <c r="AF951" s="2650"/>
      <c r="AG951" s="2650"/>
      <c r="AH951" s="2651"/>
      <c r="AI951" s="2652"/>
      <c r="AJ951" s="2653"/>
      <c r="AK951" s="2653"/>
      <c r="AL951" s="2653"/>
      <c r="AM951" s="2653"/>
      <c r="AN951" s="2653"/>
      <c r="AO951" s="2653"/>
      <c r="AP951" s="2653"/>
      <c r="AQ951" s="2653"/>
      <c r="AR951" s="2653"/>
      <c r="AS951" s="2653"/>
      <c r="AT951" s="2653"/>
      <c r="AU951" s="2654"/>
      <c r="AV951" s="2655"/>
      <c r="AW951" s="2656"/>
      <c r="AX951" s="2656"/>
      <c r="AY951" s="2657"/>
    </row>
    <row r="952" spans="2:51" s="79" customFormat="1" ht="24.75" customHeight="1">
      <c r="B952" s="2097"/>
      <c r="C952" s="2098"/>
      <c r="D952" s="2098"/>
      <c r="E952" s="2098"/>
      <c r="F952" s="2098"/>
      <c r="G952" s="2099"/>
      <c r="H952" s="2649"/>
      <c r="I952" s="2650"/>
      <c r="J952" s="2650"/>
      <c r="K952" s="2650"/>
      <c r="L952" s="2651"/>
      <c r="M952" s="2652"/>
      <c r="N952" s="2653"/>
      <c r="O952" s="2653"/>
      <c r="P952" s="2653"/>
      <c r="Q952" s="2653"/>
      <c r="R952" s="2653"/>
      <c r="S952" s="2653"/>
      <c r="T952" s="2653"/>
      <c r="U952" s="2653"/>
      <c r="V952" s="2653"/>
      <c r="W952" s="2653"/>
      <c r="X952" s="2653"/>
      <c r="Y952" s="2654"/>
      <c r="Z952" s="2655"/>
      <c r="AA952" s="2656"/>
      <c r="AB952" s="2656"/>
      <c r="AC952" s="2658"/>
      <c r="AD952" s="2649"/>
      <c r="AE952" s="2650"/>
      <c r="AF952" s="2650"/>
      <c r="AG952" s="2650"/>
      <c r="AH952" s="2651"/>
      <c r="AI952" s="2652"/>
      <c r="AJ952" s="2653"/>
      <c r="AK952" s="2653"/>
      <c r="AL952" s="2653"/>
      <c r="AM952" s="2653"/>
      <c r="AN952" s="2653"/>
      <c r="AO952" s="2653"/>
      <c r="AP952" s="2653"/>
      <c r="AQ952" s="2653"/>
      <c r="AR952" s="2653"/>
      <c r="AS952" s="2653"/>
      <c r="AT952" s="2653"/>
      <c r="AU952" s="2654"/>
      <c r="AV952" s="2655"/>
      <c r="AW952" s="2656"/>
      <c r="AX952" s="2656"/>
      <c r="AY952" s="2657"/>
    </row>
    <row r="953" spans="2:51" s="79" customFormat="1" ht="24.75" customHeight="1">
      <c r="B953" s="2097"/>
      <c r="C953" s="2098"/>
      <c r="D953" s="2098"/>
      <c r="E953" s="2098"/>
      <c r="F953" s="2098"/>
      <c r="G953" s="2099"/>
      <c r="H953" s="2649"/>
      <c r="I953" s="2650"/>
      <c r="J953" s="2650"/>
      <c r="K953" s="2650"/>
      <c r="L953" s="2651"/>
      <c r="M953" s="2652"/>
      <c r="N953" s="2653"/>
      <c r="O953" s="2653"/>
      <c r="P953" s="2653"/>
      <c r="Q953" s="2653"/>
      <c r="R953" s="2653"/>
      <c r="S953" s="2653"/>
      <c r="T953" s="2653"/>
      <c r="U953" s="2653"/>
      <c r="V953" s="2653"/>
      <c r="W953" s="2653"/>
      <c r="X953" s="2653"/>
      <c r="Y953" s="2654"/>
      <c r="Z953" s="2655"/>
      <c r="AA953" s="2656"/>
      <c r="AB953" s="2656"/>
      <c r="AC953" s="2656"/>
      <c r="AD953" s="2649"/>
      <c r="AE953" s="2650"/>
      <c r="AF953" s="2650"/>
      <c r="AG953" s="2650"/>
      <c r="AH953" s="2651"/>
      <c r="AI953" s="2652"/>
      <c r="AJ953" s="2653"/>
      <c r="AK953" s="2653"/>
      <c r="AL953" s="2653"/>
      <c r="AM953" s="2653"/>
      <c r="AN953" s="2653"/>
      <c r="AO953" s="2653"/>
      <c r="AP953" s="2653"/>
      <c r="AQ953" s="2653"/>
      <c r="AR953" s="2653"/>
      <c r="AS953" s="2653"/>
      <c r="AT953" s="2653"/>
      <c r="AU953" s="2654"/>
      <c r="AV953" s="2655"/>
      <c r="AW953" s="2656"/>
      <c r="AX953" s="2656"/>
      <c r="AY953" s="2657"/>
    </row>
    <row r="954" spans="2:51" s="79" customFormat="1" ht="24.75" customHeight="1">
      <c r="B954" s="2097"/>
      <c r="C954" s="2098"/>
      <c r="D954" s="2098"/>
      <c r="E954" s="2098"/>
      <c r="F954" s="2098"/>
      <c r="G954" s="2099"/>
      <c r="H954" s="2649"/>
      <c r="I954" s="2650"/>
      <c r="J954" s="2650"/>
      <c r="K954" s="2650"/>
      <c r="L954" s="2651"/>
      <c r="M954" s="2652"/>
      <c r="N954" s="2653"/>
      <c r="O954" s="2653"/>
      <c r="P954" s="2653"/>
      <c r="Q954" s="2653"/>
      <c r="R954" s="2653"/>
      <c r="S954" s="2653"/>
      <c r="T954" s="2653"/>
      <c r="U954" s="2653"/>
      <c r="V954" s="2653"/>
      <c r="W954" s="2653"/>
      <c r="X954" s="2653"/>
      <c r="Y954" s="2654"/>
      <c r="Z954" s="2655"/>
      <c r="AA954" s="2656"/>
      <c r="AB954" s="2656"/>
      <c r="AC954" s="2656"/>
      <c r="AD954" s="2649"/>
      <c r="AE954" s="2650"/>
      <c r="AF954" s="2650"/>
      <c r="AG954" s="2650"/>
      <c r="AH954" s="2651"/>
      <c r="AI954" s="2652"/>
      <c r="AJ954" s="2653"/>
      <c r="AK954" s="2653"/>
      <c r="AL954" s="2653"/>
      <c r="AM954" s="2653"/>
      <c r="AN954" s="2653"/>
      <c r="AO954" s="2653"/>
      <c r="AP954" s="2653"/>
      <c r="AQ954" s="2653"/>
      <c r="AR954" s="2653"/>
      <c r="AS954" s="2653"/>
      <c r="AT954" s="2653"/>
      <c r="AU954" s="2654"/>
      <c r="AV954" s="2655"/>
      <c r="AW954" s="2656"/>
      <c r="AX954" s="2656"/>
      <c r="AY954" s="2657"/>
    </row>
    <row r="955" spans="2:51" s="79" customFormat="1" ht="24.75" customHeight="1">
      <c r="B955" s="2097"/>
      <c r="C955" s="2098"/>
      <c r="D955" s="2098"/>
      <c r="E955" s="2098"/>
      <c r="F955" s="2098"/>
      <c r="G955" s="2099"/>
      <c r="H955" s="2649"/>
      <c r="I955" s="2650"/>
      <c r="J955" s="2650"/>
      <c r="K955" s="2650"/>
      <c r="L955" s="2651"/>
      <c r="M955" s="2652"/>
      <c r="N955" s="2653"/>
      <c r="O955" s="2653"/>
      <c r="P955" s="2653"/>
      <c r="Q955" s="2653"/>
      <c r="R955" s="2653"/>
      <c r="S955" s="2653"/>
      <c r="T955" s="2653"/>
      <c r="U955" s="2653"/>
      <c r="V955" s="2653"/>
      <c r="W955" s="2653"/>
      <c r="X955" s="2653"/>
      <c r="Y955" s="2654"/>
      <c r="Z955" s="2655"/>
      <c r="AA955" s="2656"/>
      <c r="AB955" s="2656"/>
      <c r="AC955" s="2656"/>
      <c r="AD955" s="2649"/>
      <c r="AE955" s="2650"/>
      <c r="AF955" s="2650"/>
      <c r="AG955" s="2650"/>
      <c r="AH955" s="2651"/>
      <c r="AI955" s="2652"/>
      <c r="AJ955" s="2653"/>
      <c r="AK955" s="2653"/>
      <c r="AL955" s="2653"/>
      <c r="AM955" s="2653"/>
      <c r="AN955" s="2653"/>
      <c r="AO955" s="2653"/>
      <c r="AP955" s="2653"/>
      <c r="AQ955" s="2653"/>
      <c r="AR955" s="2653"/>
      <c r="AS955" s="2653"/>
      <c r="AT955" s="2653"/>
      <c r="AU955" s="2654"/>
      <c r="AV955" s="2655"/>
      <c r="AW955" s="2656"/>
      <c r="AX955" s="2656"/>
      <c r="AY955" s="2657"/>
    </row>
    <row r="956" spans="2:51" s="79" customFormat="1" ht="24.75" customHeight="1">
      <c r="B956" s="2097"/>
      <c r="C956" s="2098"/>
      <c r="D956" s="2098"/>
      <c r="E956" s="2098"/>
      <c r="F956" s="2098"/>
      <c r="G956" s="2099"/>
      <c r="H956" s="2640"/>
      <c r="I956" s="2641"/>
      <c r="J956" s="2641"/>
      <c r="K956" s="2641"/>
      <c r="L956" s="2642"/>
      <c r="M956" s="2643"/>
      <c r="N956" s="2644"/>
      <c r="O956" s="2644"/>
      <c r="P956" s="2644"/>
      <c r="Q956" s="2644"/>
      <c r="R956" s="2644"/>
      <c r="S956" s="2644"/>
      <c r="T956" s="2644"/>
      <c r="U956" s="2644"/>
      <c r="V956" s="2644"/>
      <c r="W956" s="2644"/>
      <c r="X956" s="2644"/>
      <c r="Y956" s="2645"/>
      <c r="Z956" s="2646"/>
      <c r="AA956" s="2647"/>
      <c r="AB956" s="2647"/>
      <c r="AC956" s="2647"/>
      <c r="AD956" s="2640"/>
      <c r="AE956" s="2641"/>
      <c r="AF956" s="2641"/>
      <c r="AG956" s="2641"/>
      <c r="AH956" s="2642"/>
      <c r="AI956" s="2643"/>
      <c r="AJ956" s="2644"/>
      <c r="AK956" s="2644"/>
      <c r="AL956" s="2644"/>
      <c r="AM956" s="2644"/>
      <c r="AN956" s="2644"/>
      <c r="AO956" s="2644"/>
      <c r="AP956" s="2644"/>
      <c r="AQ956" s="2644"/>
      <c r="AR956" s="2644"/>
      <c r="AS956" s="2644"/>
      <c r="AT956" s="2644"/>
      <c r="AU956" s="2645"/>
      <c r="AV956" s="2646"/>
      <c r="AW956" s="2647"/>
      <c r="AX956" s="2647"/>
      <c r="AY956" s="2648"/>
    </row>
    <row r="957" spans="2:51" s="79" customFormat="1" ht="24.75" customHeight="1">
      <c r="B957" s="2097"/>
      <c r="C957" s="2098"/>
      <c r="D957" s="2098"/>
      <c r="E957" s="2098"/>
      <c r="F957" s="2098"/>
      <c r="G957" s="2099"/>
      <c r="H957" s="2682" t="s">
        <v>26</v>
      </c>
      <c r="I957" s="2683"/>
      <c r="J957" s="2683"/>
      <c r="K957" s="2683"/>
      <c r="L957" s="2683"/>
      <c r="M957" s="2684"/>
      <c r="N957" s="2685"/>
      <c r="O957" s="2685"/>
      <c r="P957" s="2685"/>
      <c r="Q957" s="2685"/>
      <c r="R957" s="2685"/>
      <c r="S957" s="2685"/>
      <c r="T957" s="2685"/>
      <c r="U957" s="2685"/>
      <c r="V957" s="2685"/>
      <c r="W957" s="2685"/>
      <c r="X957" s="2685"/>
      <c r="Y957" s="2686"/>
      <c r="Z957" s="2687">
        <f>SUM(Z949:AC956)</f>
        <v>2</v>
      </c>
      <c r="AA957" s="2688"/>
      <c r="AB957" s="2688"/>
      <c r="AC957" s="2689"/>
      <c r="AD957" s="2682" t="s">
        <v>26</v>
      </c>
      <c r="AE957" s="2683"/>
      <c r="AF957" s="2683"/>
      <c r="AG957" s="2683"/>
      <c r="AH957" s="2683"/>
      <c r="AI957" s="2684"/>
      <c r="AJ957" s="2685"/>
      <c r="AK957" s="2685"/>
      <c r="AL957" s="2685"/>
      <c r="AM957" s="2685"/>
      <c r="AN957" s="2685"/>
      <c r="AO957" s="2685"/>
      <c r="AP957" s="2685"/>
      <c r="AQ957" s="2685"/>
      <c r="AR957" s="2685"/>
      <c r="AS957" s="2685"/>
      <c r="AT957" s="2685"/>
      <c r="AU957" s="2686"/>
      <c r="AV957" s="2687">
        <f>SUM(AV949:AY956)</f>
        <v>0</v>
      </c>
      <c r="AW957" s="2688"/>
      <c r="AX957" s="2688"/>
      <c r="AY957" s="2690"/>
    </row>
    <row r="958" spans="2:51" s="79" customFormat="1" ht="24.75" customHeight="1">
      <c r="B958" s="2097"/>
      <c r="C958" s="2098"/>
      <c r="D958" s="2098"/>
      <c r="E958" s="2098"/>
      <c r="F958" s="2098"/>
      <c r="G958" s="2099"/>
      <c r="H958" s="2669" t="s">
        <v>960</v>
      </c>
      <c r="I958" s="2670"/>
      <c r="J958" s="2670"/>
      <c r="K958" s="2670"/>
      <c r="L958" s="2670"/>
      <c r="M958" s="2670"/>
      <c r="N958" s="2670"/>
      <c r="O958" s="2670"/>
      <c r="P958" s="2670"/>
      <c r="Q958" s="2670"/>
      <c r="R958" s="2670"/>
      <c r="S958" s="2670"/>
      <c r="T958" s="2670"/>
      <c r="U958" s="2670"/>
      <c r="V958" s="2670"/>
      <c r="W958" s="2670"/>
      <c r="X958" s="2670"/>
      <c r="Y958" s="2670"/>
      <c r="Z958" s="2670"/>
      <c r="AA958" s="2670"/>
      <c r="AB958" s="2670"/>
      <c r="AC958" s="2671"/>
      <c r="AD958" s="2669" t="s">
        <v>829</v>
      </c>
      <c r="AE958" s="2670"/>
      <c r="AF958" s="2670"/>
      <c r="AG958" s="2670"/>
      <c r="AH958" s="2670"/>
      <c r="AI958" s="2670"/>
      <c r="AJ958" s="2670"/>
      <c r="AK958" s="2670"/>
      <c r="AL958" s="2670"/>
      <c r="AM958" s="2670"/>
      <c r="AN958" s="2670"/>
      <c r="AO958" s="2670"/>
      <c r="AP958" s="2670"/>
      <c r="AQ958" s="2670"/>
      <c r="AR958" s="2670"/>
      <c r="AS958" s="2670"/>
      <c r="AT958" s="2670"/>
      <c r="AU958" s="2670"/>
      <c r="AV958" s="2670"/>
      <c r="AW958" s="2670"/>
      <c r="AX958" s="2670"/>
      <c r="AY958" s="2672"/>
    </row>
    <row r="959" spans="2:51" s="79" customFormat="1" ht="24.75" customHeight="1">
      <c r="B959" s="2097"/>
      <c r="C959" s="2098"/>
      <c r="D959" s="2098"/>
      <c r="E959" s="2098"/>
      <c r="F959" s="2098"/>
      <c r="G959" s="2099"/>
      <c r="H959" s="2673" t="s">
        <v>23</v>
      </c>
      <c r="I959" s="2674"/>
      <c r="J959" s="2674"/>
      <c r="K959" s="2674"/>
      <c r="L959" s="2674"/>
      <c r="M959" s="2675" t="s">
        <v>24</v>
      </c>
      <c r="N959" s="2676"/>
      <c r="O959" s="2676"/>
      <c r="P959" s="2676"/>
      <c r="Q959" s="2676"/>
      <c r="R959" s="2676"/>
      <c r="S959" s="2676"/>
      <c r="T959" s="2676"/>
      <c r="U959" s="2676"/>
      <c r="V959" s="2676"/>
      <c r="W959" s="2676"/>
      <c r="X959" s="2676"/>
      <c r="Y959" s="2677"/>
      <c r="Z959" s="2678" t="s">
        <v>25</v>
      </c>
      <c r="AA959" s="2679"/>
      <c r="AB959" s="2679"/>
      <c r="AC959" s="2680"/>
      <c r="AD959" s="2673" t="s">
        <v>23</v>
      </c>
      <c r="AE959" s="2674"/>
      <c r="AF959" s="2674"/>
      <c r="AG959" s="2674"/>
      <c r="AH959" s="2674"/>
      <c r="AI959" s="2675" t="s">
        <v>24</v>
      </c>
      <c r="AJ959" s="2676"/>
      <c r="AK959" s="2676"/>
      <c r="AL959" s="2676"/>
      <c r="AM959" s="2676"/>
      <c r="AN959" s="2676"/>
      <c r="AO959" s="2676"/>
      <c r="AP959" s="2676"/>
      <c r="AQ959" s="2676"/>
      <c r="AR959" s="2676"/>
      <c r="AS959" s="2676"/>
      <c r="AT959" s="2676"/>
      <c r="AU959" s="2677"/>
      <c r="AV959" s="2678" t="s">
        <v>25</v>
      </c>
      <c r="AW959" s="2679"/>
      <c r="AX959" s="2679"/>
      <c r="AY959" s="2681"/>
    </row>
    <row r="960" spans="2:51" s="79" customFormat="1" ht="24.75" customHeight="1">
      <c r="B960" s="2097"/>
      <c r="C960" s="2098"/>
      <c r="D960" s="2098"/>
      <c r="E960" s="2098"/>
      <c r="F960" s="2098"/>
      <c r="G960" s="2099"/>
      <c r="H960" s="2659" t="s">
        <v>950</v>
      </c>
      <c r="I960" s="2660"/>
      <c r="J960" s="2660"/>
      <c r="K960" s="2660"/>
      <c r="L960" s="2661"/>
      <c r="M960" s="2662" t="s">
        <v>961</v>
      </c>
      <c r="N960" s="2663"/>
      <c r="O960" s="2663"/>
      <c r="P960" s="2663"/>
      <c r="Q960" s="2663"/>
      <c r="R960" s="2663"/>
      <c r="S960" s="2663"/>
      <c r="T960" s="2663"/>
      <c r="U960" s="2663"/>
      <c r="V960" s="2663"/>
      <c r="W960" s="2663"/>
      <c r="X960" s="2663"/>
      <c r="Y960" s="2664"/>
      <c r="Z960" s="2665">
        <v>2</v>
      </c>
      <c r="AA960" s="2666"/>
      <c r="AB960" s="2666"/>
      <c r="AC960" s="2667"/>
      <c r="AD960" s="2659"/>
      <c r="AE960" s="2660"/>
      <c r="AF960" s="2660"/>
      <c r="AG960" s="2660"/>
      <c r="AH960" s="2661"/>
      <c r="AI960" s="2662"/>
      <c r="AJ960" s="2663"/>
      <c r="AK960" s="2663"/>
      <c r="AL960" s="2663"/>
      <c r="AM960" s="2663"/>
      <c r="AN960" s="2663"/>
      <c r="AO960" s="2663"/>
      <c r="AP960" s="2663"/>
      <c r="AQ960" s="2663"/>
      <c r="AR960" s="2663"/>
      <c r="AS960" s="2663"/>
      <c r="AT960" s="2663"/>
      <c r="AU960" s="2664"/>
      <c r="AV960" s="2665"/>
      <c r="AW960" s="2666"/>
      <c r="AX960" s="2666"/>
      <c r="AY960" s="2668"/>
    </row>
    <row r="961" spans="2:51" s="79" customFormat="1" ht="24.75" customHeight="1">
      <c r="B961" s="2097"/>
      <c r="C961" s="2098"/>
      <c r="D961" s="2098"/>
      <c r="E961" s="2098"/>
      <c r="F961" s="2098"/>
      <c r="G961" s="2099"/>
      <c r="H961" s="2649"/>
      <c r="I961" s="2650"/>
      <c r="J961" s="2650"/>
      <c r="K961" s="2650"/>
      <c r="L961" s="2651"/>
      <c r="M961" s="2652"/>
      <c r="N961" s="2653"/>
      <c r="O961" s="2653"/>
      <c r="P961" s="2653"/>
      <c r="Q961" s="2653"/>
      <c r="R961" s="2653"/>
      <c r="S961" s="2653"/>
      <c r="T961" s="2653"/>
      <c r="U961" s="2653"/>
      <c r="V961" s="2653"/>
      <c r="W961" s="2653"/>
      <c r="X961" s="2653"/>
      <c r="Y961" s="2654"/>
      <c r="Z961" s="2655"/>
      <c r="AA961" s="2656"/>
      <c r="AB961" s="2656"/>
      <c r="AC961" s="2658"/>
      <c r="AD961" s="2649"/>
      <c r="AE961" s="2650"/>
      <c r="AF961" s="2650"/>
      <c r="AG961" s="2650"/>
      <c r="AH961" s="2651"/>
      <c r="AI961" s="2652"/>
      <c r="AJ961" s="2653"/>
      <c r="AK961" s="2653"/>
      <c r="AL961" s="2653"/>
      <c r="AM961" s="2653"/>
      <c r="AN961" s="2653"/>
      <c r="AO961" s="2653"/>
      <c r="AP961" s="2653"/>
      <c r="AQ961" s="2653"/>
      <c r="AR961" s="2653"/>
      <c r="AS961" s="2653"/>
      <c r="AT961" s="2653"/>
      <c r="AU961" s="2654"/>
      <c r="AV961" s="2655"/>
      <c r="AW961" s="2656"/>
      <c r="AX961" s="2656"/>
      <c r="AY961" s="2657"/>
    </row>
    <row r="962" spans="2:51" s="79" customFormat="1" ht="24.75" customHeight="1">
      <c r="B962" s="2097"/>
      <c r="C962" s="2098"/>
      <c r="D962" s="2098"/>
      <c r="E962" s="2098"/>
      <c r="F962" s="2098"/>
      <c r="G962" s="2099"/>
      <c r="H962" s="2649"/>
      <c r="I962" s="2650"/>
      <c r="J962" s="2650"/>
      <c r="K962" s="2650"/>
      <c r="L962" s="2651"/>
      <c r="M962" s="2652"/>
      <c r="N962" s="2653"/>
      <c r="O962" s="2653"/>
      <c r="P962" s="2653"/>
      <c r="Q962" s="2653"/>
      <c r="R962" s="2653"/>
      <c r="S962" s="2653"/>
      <c r="T962" s="2653"/>
      <c r="U962" s="2653"/>
      <c r="V962" s="2653"/>
      <c r="W962" s="2653"/>
      <c r="X962" s="2653"/>
      <c r="Y962" s="2654"/>
      <c r="Z962" s="2655"/>
      <c r="AA962" s="2656"/>
      <c r="AB962" s="2656"/>
      <c r="AC962" s="2658"/>
      <c r="AD962" s="2649"/>
      <c r="AE962" s="2650"/>
      <c r="AF962" s="2650"/>
      <c r="AG962" s="2650"/>
      <c r="AH962" s="2651"/>
      <c r="AI962" s="2652"/>
      <c r="AJ962" s="2653"/>
      <c r="AK962" s="2653"/>
      <c r="AL962" s="2653"/>
      <c r="AM962" s="2653"/>
      <c r="AN962" s="2653"/>
      <c r="AO962" s="2653"/>
      <c r="AP962" s="2653"/>
      <c r="AQ962" s="2653"/>
      <c r="AR962" s="2653"/>
      <c r="AS962" s="2653"/>
      <c r="AT962" s="2653"/>
      <c r="AU962" s="2654"/>
      <c r="AV962" s="2655"/>
      <c r="AW962" s="2656"/>
      <c r="AX962" s="2656"/>
      <c r="AY962" s="2657"/>
    </row>
    <row r="963" spans="2:51" s="79" customFormat="1" ht="24.75" customHeight="1">
      <c r="B963" s="2097"/>
      <c r="C963" s="2098"/>
      <c r="D963" s="2098"/>
      <c r="E963" s="2098"/>
      <c r="F963" s="2098"/>
      <c r="G963" s="2099"/>
      <c r="H963" s="2649"/>
      <c r="I963" s="2650"/>
      <c r="J963" s="2650"/>
      <c r="K963" s="2650"/>
      <c r="L963" s="2651"/>
      <c r="M963" s="2652"/>
      <c r="N963" s="2653"/>
      <c r="O963" s="2653"/>
      <c r="P963" s="2653"/>
      <c r="Q963" s="2653"/>
      <c r="R963" s="2653"/>
      <c r="S963" s="2653"/>
      <c r="T963" s="2653"/>
      <c r="U963" s="2653"/>
      <c r="V963" s="2653"/>
      <c r="W963" s="2653"/>
      <c r="X963" s="2653"/>
      <c r="Y963" s="2654"/>
      <c r="Z963" s="2655"/>
      <c r="AA963" s="2656"/>
      <c r="AB963" s="2656"/>
      <c r="AC963" s="2658"/>
      <c r="AD963" s="2649"/>
      <c r="AE963" s="2650"/>
      <c r="AF963" s="2650"/>
      <c r="AG963" s="2650"/>
      <c r="AH963" s="2651"/>
      <c r="AI963" s="2652"/>
      <c r="AJ963" s="2653"/>
      <c r="AK963" s="2653"/>
      <c r="AL963" s="2653"/>
      <c r="AM963" s="2653"/>
      <c r="AN963" s="2653"/>
      <c r="AO963" s="2653"/>
      <c r="AP963" s="2653"/>
      <c r="AQ963" s="2653"/>
      <c r="AR963" s="2653"/>
      <c r="AS963" s="2653"/>
      <c r="AT963" s="2653"/>
      <c r="AU963" s="2654"/>
      <c r="AV963" s="2655"/>
      <c r="AW963" s="2656"/>
      <c r="AX963" s="2656"/>
      <c r="AY963" s="2657"/>
    </row>
    <row r="964" spans="2:51" s="79" customFormat="1" ht="24.75" customHeight="1">
      <c r="B964" s="2097"/>
      <c r="C964" s="2098"/>
      <c r="D964" s="2098"/>
      <c r="E964" s="2098"/>
      <c r="F964" s="2098"/>
      <c r="G964" s="2099"/>
      <c r="H964" s="2649"/>
      <c r="I964" s="2650"/>
      <c r="J964" s="2650"/>
      <c r="K964" s="2650"/>
      <c r="L964" s="2651"/>
      <c r="M964" s="2652"/>
      <c r="N964" s="2653"/>
      <c r="O964" s="2653"/>
      <c r="P964" s="2653"/>
      <c r="Q964" s="2653"/>
      <c r="R964" s="2653"/>
      <c r="S964" s="2653"/>
      <c r="T964" s="2653"/>
      <c r="U964" s="2653"/>
      <c r="V964" s="2653"/>
      <c r="W964" s="2653"/>
      <c r="X964" s="2653"/>
      <c r="Y964" s="2654"/>
      <c r="Z964" s="2655"/>
      <c r="AA964" s="2656"/>
      <c r="AB964" s="2656"/>
      <c r="AC964" s="2656"/>
      <c r="AD964" s="2649"/>
      <c r="AE964" s="2650"/>
      <c r="AF964" s="2650"/>
      <c r="AG964" s="2650"/>
      <c r="AH964" s="2651"/>
      <c r="AI964" s="2652"/>
      <c r="AJ964" s="2653"/>
      <c r="AK964" s="2653"/>
      <c r="AL964" s="2653"/>
      <c r="AM964" s="2653"/>
      <c r="AN964" s="2653"/>
      <c r="AO964" s="2653"/>
      <c r="AP964" s="2653"/>
      <c r="AQ964" s="2653"/>
      <c r="AR964" s="2653"/>
      <c r="AS964" s="2653"/>
      <c r="AT964" s="2653"/>
      <c r="AU964" s="2654"/>
      <c r="AV964" s="2655"/>
      <c r="AW964" s="2656"/>
      <c r="AX964" s="2656"/>
      <c r="AY964" s="2657"/>
    </row>
    <row r="965" spans="2:51" s="79" customFormat="1" ht="24.75" customHeight="1">
      <c r="B965" s="2097"/>
      <c r="C965" s="2098"/>
      <c r="D965" s="2098"/>
      <c r="E965" s="2098"/>
      <c r="F965" s="2098"/>
      <c r="G965" s="2099"/>
      <c r="H965" s="2649"/>
      <c r="I965" s="2650"/>
      <c r="J965" s="2650"/>
      <c r="K965" s="2650"/>
      <c r="L965" s="2651"/>
      <c r="M965" s="2652"/>
      <c r="N965" s="2653"/>
      <c r="O965" s="2653"/>
      <c r="P965" s="2653"/>
      <c r="Q965" s="2653"/>
      <c r="R965" s="2653"/>
      <c r="S965" s="2653"/>
      <c r="T965" s="2653"/>
      <c r="U965" s="2653"/>
      <c r="V965" s="2653"/>
      <c r="W965" s="2653"/>
      <c r="X965" s="2653"/>
      <c r="Y965" s="2654"/>
      <c r="Z965" s="2655"/>
      <c r="AA965" s="2656"/>
      <c r="AB965" s="2656"/>
      <c r="AC965" s="2656"/>
      <c r="AD965" s="2649"/>
      <c r="AE965" s="2650"/>
      <c r="AF965" s="2650"/>
      <c r="AG965" s="2650"/>
      <c r="AH965" s="2651"/>
      <c r="AI965" s="2652"/>
      <c r="AJ965" s="2653"/>
      <c r="AK965" s="2653"/>
      <c r="AL965" s="2653"/>
      <c r="AM965" s="2653"/>
      <c r="AN965" s="2653"/>
      <c r="AO965" s="2653"/>
      <c r="AP965" s="2653"/>
      <c r="AQ965" s="2653"/>
      <c r="AR965" s="2653"/>
      <c r="AS965" s="2653"/>
      <c r="AT965" s="2653"/>
      <c r="AU965" s="2654"/>
      <c r="AV965" s="2655"/>
      <c r="AW965" s="2656"/>
      <c r="AX965" s="2656"/>
      <c r="AY965" s="2657"/>
    </row>
    <row r="966" spans="2:51" s="79" customFormat="1" ht="24.75" customHeight="1">
      <c r="B966" s="2097"/>
      <c r="C966" s="2098"/>
      <c r="D966" s="2098"/>
      <c r="E966" s="2098"/>
      <c r="F966" s="2098"/>
      <c r="G966" s="2099"/>
      <c r="H966" s="2649"/>
      <c r="I966" s="2650"/>
      <c r="J966" s="2650"/>
      <c r="K966" s="2650"/>
      <c r="L966" s="2651"/>
      <c r="M966" s="2652"/>
      <c r="N966" s="2653"/>
      <c r="O966" s="2653"/>
      <c r="P966" s="2653"/>
      <c r="Q966" s="2653"/>
      <c r="R966" s="2653"/>
      <c r="S966" s="2653"/>
      <c r="T966" s="2653"/>
      <c r="U966" s="2653"/>
      <c r="V966" s="2653"/>
      <c r="W966" s="2653"/>
      <c r="X966" s="2653"/>
      <c r="Y966" s="2654"/>
      <c r="Z966" s="2655"/>
      <c r="AA966" s="2656"/>
      <c r="AB966" s="2656"/>
      <c r="AC966" s="2656"/>
      <c r="AD966" s="2649"/>
      <c r="AE966" s="2650"/>
      <c r="AF966" s="2650"/>
      <c r="AG966" s="2650"/>
      <c r="AH966" s="2651"/>
      <c r="AI966" s="2652"/>
      <c r="AJ966" s="2653"/>
      <c r="AK966" s="2653"/>
      <c r="AL966" s="2653"/>
      <c r="AM966" s="2653"/>
      <c r="AN966" s="2653"/>
      <c r="AO966" s="2653"/>
      <c r="AP966" s="2653"/>
      <c r="AQ966" s="2653"/>
      <c r="AR966" s="2653"/>
      <c r="AS966" s="2653"/>
      <c r="AT966" s="2653"/>
      <c r="AU966" s="2654"/>
      <c r="AV966" s="2655"/>
      <c r="AW966" s="2656"/>
      <c r="AX966" s="2656"/>
      <c r="AY966" s="2657"/>
    </row>
    <row r="967" spans="2:51" s="79" customFormat="1" ht="24.75" customHeight="1">
      <c r="B967" s="2097"/>
      <c r="C967" s="2098"/>
      <c r="D967" s="2098"/>
      <c r="E967" s="2098"/>
      <c r="F967" s="2098"/>
      <c r="G967" s="2099"/>
      <c r="H967" s="2640"/>
      <c r="I967" s="2641"/>
      <c r="J967" s="2641"/>
      <c r="K967" s="2641"/>
      <c r="L967" s="2642"/>
      <c r="M967" s="2643"/>
      <c r="N967" s="2644"/>
      <c r="O967" s="2644"/>
      <c r="P967" s="2644"/>
      <c r="Q967" s="2644"/>
      <c r="R967" s="2644"/>
      <c r="S967" s="2644"/>
      <c r="T967" s="2644"/>
      <c r="U967" s="2644"/>
      <c r="V967" s="2644"/>
      <c r="W967" s="2644"/>
      <c r="X967" s="2644"/>
      <c r="Y967" s="2645"/>
      <c r="Z967" s="2646"/>
      <c r="AA967" s="2647"/>
      <c r="AB967" s="2647"/>
      <c r="AC967" s="2647"/>
      <c r="AD967" s="2640"/>
      <c r="AE967" s="2641"/>
      <c r="AF967" s="2641"/>
      <c r="AG967" s="2641"/>
      <c r="AH967" s="2642"/>
      <c r="AI967" s="2643"/>
      <c r="AJ967" s="2644"/>
      <c r="AK967" s="2644"/>
      <c r="AL967" s="2644"/>
      <c r="AM967" s="2644"/>
      <c r="AN967" s="2644"/>
      <c r="AO967" s="2644"/>
      <c r="AP967" s="2644"/>
      <c r="AQ967" s="2644"/>
      <c r="AR967" s="2644"/>
      <c r="AS967" s="2644"/>
      <c r="AT967" s="2644"/>
      <c r="AU967" s="2645"/>
      <c r="AV967" s="2646"/>
      <c r="AW967" s="2647"/>
      <c r="AX967" s="2647"/>
      <c r="AY967" s="2648"/>
    </row>
    <row r="968" spans="2:51" s="79" customFormat="1" ht="24.75" customHeight="1">
      <c r="B968" s="2097"/>
      <c r="C968" s="2098"/>
      <c r="D968" s="2098"/>
      <c r="E968" s="2098"/>
      <c r="F968" s="2098"/>
      <c r="G968" s="2099"/>
      <c r="H968" s="2682" t="s">
        <v>26</v>
      </c>
      <c r="I968" s="2683"/>
      <c r="J968" s="2683"/>
      <c r="K968" s="2683"/>
      <c r="L968" s="2683"/>
      <c r="M968" s="2684"/>
      <c r="N968" s="2685"/>
      <c r="O968" s="2685"/>
      <c r="P968" s="2685"/>
      <c r="Q968" s="2685"/>
      <c r="R968" s="2685"/>
      <c r="S968" s="2685"/>
      <c r="T968" s="2685"/>
      <c r="U968" s="2685"/>
      <c r="V968" s="2685"/>
      <c r="W968" s="2685"/>
      <c r="X968" s="2685"/>
      <c r="Y968" s="2686"/>
      <c r="Z968" s="2687">
        <f>SUM(Z960:AC967)</f>
        <v>2</v>
      </c>
      <c r="AA968" s="2688"/>
      <c r="AB968" s="2688"/>
      <c r="AC968" s="2689"/>
      <c r="AD968" s="2682" t="s">
        <v>26</v>
      </c>
      <c r="AE968" s="2683"/>
      <c r="AF968" s="2683"/>
      <c r="AG968" s="2683"/>
      <c r="AH968" s="2683"/>
      <c r="AI968" s="2684"/>
      <c r="AJ968" s="2685"/>
      <c r="AK968" s="2685"/>
      <c r="AL968" s="2685"/>
      <c r="AM968" s="2685"/>
      <c r="AN968" s="2685"/>
      <c r="AO968" s="2685"/>
      <c r="AP968" s="2685"/>
      <c r="AQ968" s="2685"/>
      <c r="AR968" s="2685"/>
      <c r="AS968" s="2685"/>
      <c r="AT968" s="2685"/>
      <c r="AU968" s="2686"/>
      <c r="AV968" s="2687">
        <f>SUM(AV960:AY967)</f>
        <v>0</v>
      </c>
      <c r="AW968" s="2688"/>
      <c r="AX968" s="2688"/>
      <c r="AY968" s="2690"/>
    </row>
    <row r="969" spans="2:51" s="79" customFormat="1" ht="24.75" customHeight="1">
      <c r="B969" s="2097"/>
      <c r="C969" s="2098"/>
      <c r="D969" s="2098"/>
      <c r="E969" s="2098"/>
      <c r="F969" s="2098"/>
      <c r="G969" s="2099"/>
      <c r="H969" s="2669" t="s">
        <v>795</v>
      </c>
      <c r="I969" s="2670"/>
      <c r="J969" s="2670"/>
      <c r="K969" s="2670"/>
      <c r="L969" s="2670"/>
      <c r="M969" s="2670"/>
      <c r="N969" s="2670"/>
      <c r="O969" s="2670"/>
      <c r="P969" s="2670"/>
      <c r="Q969" s="2670"/>
      <c r="R969" s="2670"/>
      <c r="S969" s="2670"/>
      <c r="T969" s="2670"/>
      <c r="U969" s="2670"/>
      <c r="V969" s="2670"/>
      <c r="W969" s="2670"/>
      <c r="X969" s="2670"/>
      <c r="Y969" s="2670"/>
      <c r="Z969" s="2670"/>
      <c r="AA969" s="2670"/>
      <c r="AB969" s="2670"/>
      <c r="AC969" s="2671"/>
      <c r="AD969" s="2669" t="s">
        <v>796</v>
      </c>
      <c r="AE969" s="2670"/>
      <c r="AF969" s="2670"/>
      <c r="AG969" s="2670"/>
      <c r="AH969" s="2670"/>
      <c r="AI969" s="2670"/>
      <c r="AJ969" s="2670"/>
      <c r="AK969" s="2670"/>
      <c r="AL969" s="2670"/>
      <c r="AM969" s="2670"/>
      <c r="AN969" s="2670"/>
      <c r="AO969" s="2670"/>
      <c r="AP969" s="2670"/>
      <c r="AQ969" s="2670"/>
      <c r="AR969" s="2670"/>
      <c r="AS969" s="2670"/>
      <c r="AT969" s="2670"/>
      <c r="AU969" s="2670"/>
      <c r="AV969" s="2670"/>
      <c r="AW969" s="2670"/>
      <c r="AX969" s="2670"/>
      <c r="AY969" s="2672"/>
    </row>
    <row r="970" spans="2:51" s="79" customFormat="1" ht="24.75" customHeight="1">
      <c r="B970" s="2097"/>
      <c r="C970" s="2098"/>
      <c r="D970" s="2098"/>
      <c r="E970" s="2098"/>
      <c r="F970" s="2098"/>
      <c r="G970" s="2099"/>
      <c r="H970" s="2673" t="s">
        <v>23</v>
      </c>
      <c r="I970" s="2674"/>
      <c r="J970" s="2674"/>
      <c r="K970" s="2674"/>
      <c r="L970" s="2674"/>
      <c r="M970" s="2675" t="s">
        <v>24</v>
      </c>
      <c r="N970" s="2676"/>
      <c r="O970" s="2676"/>
      <c r="P970" s="2676"/>
      <c r="Q970" s="2676"/>
      <c r="R970" s="2676"/>
      <c r="S970" s="2676"/>
      <c r="T970" s="2676"/>
      <c r="U970" s="2676"/>
      <c r="V970" s="2676"/>
      <c r="W970" s="2676"/>
      <c r="X970" s="2676"/>
      <c r="Y970" s="2677"/>
      <c r="Z970" s="2678" t="s">
        <v>25</v>
      </c>
      <c r="AA970" s="2679"/>
      <c r="AB970" s="2679"/>
      <c r="AC970" s="2680"/>
      <c r="AD970" s="2673" t="s">
        <v>23</v>
      </c>
      <c r="AE970" s="2674"/>
      <c r="AF970" s="2674"/>
      <c r="AG970" s="2674"/>
      <c r="AH970" s="2674"/>
      <c r="AI970" s="2675" t="s">
        <v>24</v>
      </c>
      <c r="AJ970" s="2676"/>
      <c r="AK970" s="2676"/>
      <c r="AL970" s="2676"/>
      <c r="AM970" s="2676"/>
      <c r="AN970" s="2676"/>
      <c r="AO970" s="2676"/>
      <c r="AP970" s="2676"/>
      <c r="AQ970" s="2676"/>
      <c r="AR970" s="2676"/>
      <c r="AS970" s="2676"/>
      <c r="AT970" s="2676"/>
      <c r="AU970" s="2677"/>
      <c r="AV970" s="2678" t="s">
        <v>25</v>
      </c>
      <c r="AW970" s="2679"/>
      <c r="AX970" s="2679"/>
      <c r="AY970" s="2681"/>
    </row>
    <row r="971" spans="2:51" s="79" customFormat="1" ht="24.75" customHeight="1">
      <c r="B971" s="2097"/>
      <c r="C971" s="2098"/>
      <c r="D971" s="2098"/>
      <c r="E971" s="2098"/>
      <c r="F971" s="2098"/>
      <c r="G971" s="2099"/>
      <c r="H971" s="2659"/>
      <c r="I971" s="2660"/>
      <c r="J971" s="2660"/>
      <c r="K971" s="2660"/>
      <c r="L971" s="2661"/>
      <c r="M971" s="2662"/>
      <c r="N971" s="2663"/>
      <c r="O971" s="2663"/>
      <c r="P971" s="2663"/>
      <c r="Q971" s="2663"/>
      <c r="R971" s="2663"/>
      <c r="S971" s="2663"/>
      <c r="T971" s="2663"/>
      <c r="U971" s="2663"/>
      <c r="V971" s="2663"/>
      <c r="W971" s="2663"/>
      <c r="X971" s="2663"/>
      <c r="Y971" s="2664"/>
      <c r="Z971" s="2665"/>
      <c r="AA971" s="2666"/>
      <c r="AB971" s="2666"/>
      <c r="AC971" s="2667"/>
      <c r="AD971" s="2659"/>
      <c r="AE971" s="2660"/>
      <c r="AF971" s="2660"/>
      <c r="AG971" s="2660"/>
      <c r="AH971" s="2661"/>
      <c r="AI971" s="2662"/>
      <c r="AJ971" s="2663"/>
      <c r="AK971" s="2663"/>
      <c r="AL971" s="2663"/>
      <c r="AM971" s="2663"/>
      <c r="AN971" s="2663"/>
      <c r="AO971" s="2663"/>
      <c r="AP971" s="2663"/>
      <c r="AQ971" s="2663"/>
      <c r="AR971" s="2663"/>
      <c r="AS971" s="2663"/>
      <c r="AT971" s="2663"/>
      <c r="AU971" s="2664"/>
      <c r="AV971" s="2665"/>
      <c r="AW971" s="2666"/>
      <c r="AX971" s="2666"/>
      <c r="AY971" s="2668"/>
    </row>
    <row r="972" spans="2:51" s="79" customFormat="1" ht="24.75" customHeight="1">
      <c r="B972" s="2097"/>
      <c r="C972" s="2098"/>
      <c r="D972" s="2098"/>
      <c r="E972" s="2098"/>
      <c r="F972" s="2098"/>
      <c r="G972" s="2099"/>
      <c r="H972" s="2649"/>
      <c r="I972" s="2650"/>
      <c r="J972" s="2650"/>
      <c r="K972" s="2650"/>
      <c r="L972" s="2651"/>
      <c r="M972" s="2652"/>
      <c r="N972" s="2653"/>
      <c r="O972" s="2653"/>
      <c r="P972" s="2653"/>
      <c r="Q972" s="2653"/>
      <c r="R972" s="2653"/>
      <c r="S972" s="2653"/>
      <c r="T972" s="2653"/>
      <c r="U972" s="2653"/>
      <c r="V972" s="2653"/>
      <c r="W972" s="2653"/>
      <c r="X972" s="2653"/>
      <c r="Y972" s="2654"/>
      <c r="Z972" s="2655"/>
      <c r="AA972" s="2656"/>
      <c r="AB972" s="2656"/>
      <c r="AC972" s="2658"/>
      <c r="AD972" s="2649"/>
      <c r="AE972" s="2650"/>
      <c r="AF972" s="2650"/>
      <c r="AG972" s="2650"/>
      <c r="AH972" s="2651"/>
      <c r="AI972" s="2652"/>
      <c r="AJ972" s="2653"/>
      <c r="AK972" s="2653"/>
      <c r="AL972" s="2653"/>
      <c r="AM972" s="2653"/>
      <c r="AN972" s="2653"/>
      <c r="AO972" s="2653"/>
      <c r="AP972" s="2653"/>
      <c r="AQ972" s="2653"/>
      <c r="AR972" s="2653"/>
      <c r="AS972" s="2653"/>
      <c r="AT972" s="2653"/>
      <c r="AU972" s="2654"/>
      <c r="AV972" s="2655"/>
      <c r="AW972" s="2656"/>
      <c r="AX972" s="2656"/>
      <c r="AY972" s="2657"/>
    </row>
    <row r="973" spans="2:51" s="79" customFormat="1" ht="24.75" customHeight="1">
      <c r="B973" s="2097"/>
      <c r="C973" s="2098"/>
      <c r="D973" s="2098"/>
      <c r="E973" s="2098"/>
      <c r="F973" s="2098"/>
      <c r="G973" s="2099"/>
      <c r="H973" s="2649"/>
      <c r="I973" s="2650"/>
      <c r="J973" s="2650"/>
      <c r="K973" s="2650"/>
      <c r="L973" s="2651"/>
      <c r="M973" s="2652"/>
      <c r="N973" s="2653"/>
      <c r="O973" s="2653"/>
      <c r="P973" s="2653"/>
      <c r="Q973" s="2653"/>
      <c r="R973" s="2653"/>
      <c r="S973" s="2653"/>
      <c r="T973" s="2653"/>
      <c r="U973" s="2653"/>
      <c r="V973" s="2653"/>
      <c r="W973" s="2653"/>
      <c r="X973" s="2653"/>
      <c r="Y973" s="2654"/>
      <c r="Z973" s="2655"/>
      <c r="AA973" s="2656"/>
      <c r="AB973" s="2656"/>
      <c r="AC973" s="2658"/>
      <c r="AD973" s="2649"/>
      <c r="AE973" s="2650"/>
      <c r="AF973" s="2650"/>
      <c r="AG973" s="2650"/>
      <c r="AH973" s="2651"/>
      <c r="AI973" s="2652"/>
      <c r="AJ973" s="2653"/>
      <c r="AK973" s="2653"/>
      <c r="AL973" s="2653"/>
      <c r="AM973" s="2653"/>
      <c r="AN973" s="2653"/>
      <c r="AO973" s="2653"/>
      <c r="AP973" s="2653"/>
      <c r="AQ973" s="2653"/>
      <c r="AR973" s="2653"/>
      <c r="AS973" s="2653"/>
      <c r="AT973" s="2653"/>
      <c r="AU973" s="2654"/>
      <c r="AV973" s="2655"/>
      <c r="AW973" s="2656"/>
      <c r="AX973" s="2656"/>
      <c r="AY973" s="2657"/>
    </row>
    <row r="974" spans="2:51" s="79" customFormat="1" ht="24.75" customHeight="1">
      <c r="B974" s="2097"/>
      <c r="C974" s="2098"/>
      <c r="D974" s="2098"/>
      <c r="E974" s="2098"/>
      <c r="F974" s="2098"/>
      <c r="G974" s="2099"/>
      <c r="H974" s="2649"/>
      <c r="I974" s="2650"/>
      <c r="J974" s="2650"/>
      <c r="K974" s="2650"/>
      <c r="L974" s="2651"/>
      <c r="M974" s="2652"/>
      <c r="N974" s="2653"/>
      <c r="O974" s="2653"/>
      <c r="P974" s="2653"/>
      <c r="Q974" s="2653"/>
      <c r="R974" s="2653"/>
      <c r="S974" s="2653"/>
      <c r="T974" s="2653"/>
      <c r="U974" s="2653"/>
      <c r="V974" s="2653"/>
      <c r="W974" s="2653"/>
      <c r="X974" s="2653"/>
      <c r="Y974" s="2654"/>
      <c r="Z974" s="2655"/>
      <c r="AA974" s="2656"/>
      <c r="AB974" s="2656"/>
      <c r="AC974" s="2658"/>
      <c r="AD974" s="2649"/>
      <c r="AE974" s="2650"/>
      <c r="AF974" s="2650"/>
      <c r="AG974" s="2650"/>
      <c r="AH974" s="2651"/>
      <c r="AI974" s="2652"/>
      <c r="AJ974" s="2653"/>
      <c r="AK974" s="2653"/>
      <c r="AL974" s="2653"/>
      <c r="AM974" s="2653"/>
      <c r="AN974" s="2653"/>
      <c r="AO974" s="2653"/>
      <c r="AP974" s="2653"/>
      <c r="AQ974" s="2653"/>
      <c r="AR974" s="2653"/>
      <c r="AS974" s="2653"/>
      <c r="AT974" s="2653"/>
      <c r="AU974" s="2654"/>
      <c r="AV974" s="2655"/>
      <c r="AW974" s="2656"/>
      <c r="AX974" s="2656"/>
      <c r="AY974" s="2657"/>
    </row>
    <row r="975" spans="2:51" s="79" customFormat="1" ht="24.75" customHeight="1">
      <c r="B975" s="2097"/>
      <c r="C975" s="2098"/>
      <c r="D975" s="2098"/>
      <c r="E975" s="2098"/>
      <c r="F975" s="2098"/>
      <c r="G975" s="2099"/>
      <c r="H975" s="2649"/>
      <c r="I975" s="2650"/>
      <c r="J975" s="2650"/>
      <c r="K975" s="2650"/>
      <c r="L975" s="2651"/>
      <c r="M975" s="2652"/>
      <c r="N975" s="2653"/>
      <c r="O975" s="2653"/>
      <c r="P975" s="2653"/>
      <c r="Q975" s="2653"/>
      <c r="R975" s="2653"/>
      <c r="S975" s="2653"/>
      <c r="T975" s="2653"/>
      <c r="U975" s="2653"/>
      <c r="V975" s="2653"/>
      <c r="W975" s="2653"/>
      <c r="X975" s="2653"/>
      <c r="Y975" s="2654"/>
      <c r="Z975" s="2655"/>
      <c r="AA975" s="2656"/>
      <c r="AB975" s="2656"/>
      <c r="AC975" s="2656"/>
      <c r="AD975" s="2649"/>
      <c r="AE975" s="2650"/>
      <c r="AF975" s="2650"/>
      <c r="AG975" s="2650"/>
      <c r="AH975" s="2651"/>
      <c r="AI975" s="2652"/>
      <c r="AJ975" s="2653"/>
      <c r="AK975" s="2653"/>
      <c r="AL975" s="2653"/>
      <c r="AM975" s="2653"/>
      <c r="AN975" s="2653"/>
      <c r="AO975" s="2653"/>
      <c r="AP975" s="2653"/>
      <c r="AQ975" s="2653"/>
      <c r="AR975" s="2653"/>
      <c r="AS975" s="2653"/>
      <c r="AT975" s="2653"/>
      <c r="AU975" s="2654"/>
      <c r="AV975" s="2655"/>
      <c r="AW975" s="2656"/>
      <c r="AX975" s="2656"/>
      <c r="AY975" s="2657"/>
    </row>
    <row r="976" spans="2:51" s="79" customFormat="1" ht="24.75" customHeight="1">
      <c r="B976" s="2097"/>
      <c r="C976" s="2098"/>
      <c r="D976" s="2098"/>
      <c r="E976" s="2098"/>
      <c r="F976" s="2098"/>
      <c r="G976" s="2099"/>
      <c r="H976" s="2649"/>
      <c r="I976" s="2650"/>
      <c r="J976" s="2650"/>
      <c r="K976" s="2650"/>
      <c r="L976" s="2651"/>
      <c r="M976" s="2652"/>
      <c r="N976" s="2653"/>
      <c r="O976" s="2653"/>
      <c r="P976" s="2653"/>
      <c r="Q976" s="2653"/>
      <c r="R976" s="2653"/>
      <c r="S976" s="2653"/>
      <c r="T976" s="2653"/>
      <c r="U976" s="2653"/>
      <c r="V976" s="2653"/>
      <c r="W976" s="2653"/>
      <c r="X976" s="2653"/>
      <c r="Y976" s="2654"/>
      <c r="Z976" s="2655"/>
      <c r="AA976" s="2656"/>
      <c r="AB976" s="2656"/>
      <c r="AC976" s="2656"/>
      <c r="AD976" s="2649"/>
      <c r="AE976" s="2650"/>
      <c r="AF976" s="2650"/>
      <c r="AG976" s="2650"/>
      <c r="AH976" s="2651"/>
      <c r="AI976" s="2652"/>
      <c r="AJ976" s="2653"/>
      <c r="AK976" s="2653"/>
      <c r="AL976" s="2653"/>
      <c r="AM976" s="2653"/>
      <c r="AN976" s="2653"/>
      <c r="AO976" s="2653"/>
      <c r="AP976" s="2653"/>
      <c r="AQ976" s="2653"/>
      <c r="AR976" s="2653"/>
      <c r="AS976" s="2653"/>
      <c r="AT976" s="2653"/>
      <c r="AU976" s="2654"/>
      <c r="AV976" s="2655"/>
      <c r="AW976" s="2656"/>
      <c r="AX976" s="2656"/>
      <c r="AY976" s="2657"/>
    </row>
    <row r="977" spans="2:51" s="79" customFormat="1" ht="24.75" customHeight="1">
      <c r="B977" s="2097"/>
      <c r="C977" s="2098"/>
      <c r="D977" s="2098"/>
      <c r="E977" s="2098"/>
      <c r="F977" s="2098"/>
      <c r="G977" s="2099"/>
      <c r="H977" s="2649"/>
      <c r="I977" s="2650"/>
      <c r="J977" s="2650"/>
      <c r="K977" s="2650"/>
      <c r="L977" s="2651"/>
      <c r="M977" s="2652"/>
      <c r="N977" s="2653"/>
      <c r="O977" s="2653"/>
      <c r="P977" s="2653"/>
      <c r="Q977" s="2653"/>
      <c r="R977" s="2653"/>
      <c r="S977" s="2653"/>
      <c r="T977" s="2653"/>
      <c r="U977" s="2653"/>
      <c r="V977" s="2653"/>
      <c r="W977" s="2653"/>
      <c r="X977" s="2653"/>
      <c r="Y977" s="2654"/>
      <c r="Z977" s="2655"/>
      <c r="AA977" s="2656"/>
      <c r="AB977" s="2656"/>
      <c r="AC977" s="2656"/>
      <c r="AD977" s="2649"/>
      <c r="AE977" s="2650"/>
      <c r="AF977" s="2650"/>
      <c r="AG977" s="2650"/>
      <c r="AH977" s="2651"/>
      <c r="AI977" s="2652"/>
      <c r="AJ977" s="2653"/>
      <c r="AK977" s="2653"/>
      <c r="AL977" s="2653"/>
      <c r="AM977" s="2653"/>
      <c r="AN977" s="2653"/>
      <c r="AO977" s="2653"/>
      <c r="AP977" s="2653"/>
      <c r="AQ977" s="2653"/>
      <c r="AR977" s="2653"/>
      <c r="AS977" s="2653"/>
      <c r="AT977" s="2653"/>
      <c r="AU977" s="2654"/>
      <c r="AV977" s="2655"/>
      <c r="AW977" s="2656"/>
      <c r="AX977" s="2656"/>
      <c r="AY977" s="2657"/>
    </row>
    <row r="978" spans="2:51" s="79" customFormat="1" ht="24.75" customHeight="1">
      <c r="B978" s="2097"/>
      <c r="C978" s="2098"/>
      <c r="D978" s="2098"/>
      <c r="E978" s="2098"/>
      <c r="F978" s="2098"/>
      <c r="G978" s="2099"/>
      <c r="H978" s="2640"/>
      <c r="I978" s="2641"/>
      <c r="J978" s="2641"/>
      <c r="K978" s="2641"/>
      <c r="L978" s="2642"/>
      <c r="M978" s="2643"/>
      <c r="N978" s="2644"/>
      <c r="O978" s="2644"/>
      <c r="P978" s="2644"/>
      <c r="Q978" s="2644"/>
      <c r="R978" s="2644"/>
      <c r="S978" s="2644"/>
      <c r="T978" s="2644"/>
      <c r="U978" s="2644"/>
      <c r="V978" s="2644"/>
      <c r="W978" s="2644"/>
      <c r="X978" s="2644"/>
      <c r="Y978" s="2645"/>
      <c r="Z978" s="2646"/>
      <c r="AA978" s="2647"/>
      <c r="AB978" s="2647"/>
      <c r="AC978" s="2647"/>
      <c r="AD978" s="2640"/>
      <c r="AE978" s="2641"/>
      <c r="AF978" s="2641"/>
      <c r="AG978" s="2641"/>
      <c r="AH978" s="2642"/>
      <c r="AI978" s="2643"/>
      <c r="AJ978" s="2644"/>
      <c r="AK978" s="2644"/>
      <c r="AL978" s="2644"/>
      <c r="AM978" s="2644"/>
      <c r="AN978" s="2644"/>
      <c r="AO978" s="2644"/>
      <c r="AP978" s="2644"/>
      <c r="AQ978" s="2644"/>
      <c r="AR978" s="2644"/>
      <c r="AS978" s="2644"/>
      <c r="AT978" s="2644"/>
      <c r="AU978" s="2645"/>
      <c r="AV978" s="2646"/>
      <c r="AW978" s="2647"/>
      <c r="AX978" s="2647"/>
      <c r="AY978" s="2648"/>
    </row>
    <row r="979" spans="2:51" s="79" customFormat="1" ht="24.75" customHeight="1" thickBot="1">
      <c r="B979" s="2100"/>
      <c r="C979" s="2101"/>
      <c r="D979" s="2101"/>
      <c r="E979" s="2101"/>
      <c r="F979" s="2101"/>
      <c r="G979" s="2102"/>
      <c r="H979" s="2631" t="s">
        <v>26</v>
      </c>
      <c r="I979" s="2632"/>
      <c r="J979" s="2632"/>
      <c r="K979" s="2632"/>
      <c r="L979" s="2632"/>
      <c r="M979" s="2633"/>
      <c r="N979" s="2634"/>
      <c r="O979" s="2634"/>
      <c r="P979" s="2634"/>
      <c r="Q979" s="2634"/>
      <c r="R979" s="2634"/>
      <c r="S979" s="2634"/>
      <c r="T979" s="2634"/>
      <c r="U979" s="2634"/>
      <c r="V979" s="2634"/>
      <c r="W979" s="2634"/>
      <c r="X979" s="2634"/>
      <c r="Y979" s="2635"/>
      <c r="Z979" s="2636">
        <f>SUM(Z971:AC978)</f>
        <v>0</v>
      </c>
      <c r="AA979" s="2637"/>
      <c r="AB979" s="2637"/>
      <c r="AC979" s="2638"/>
      <c r="AD979" s="2631" t="s">
        <v>26</v>
      </c>
      <c r="AE979" s="2632"/>
      <c r="AF979" s="2632"/>
      <c r="AG979" s="2632"/>
      <c r="AH979" s="2632"/>
      <c r="AI979" s="2633"/>
      <c r="AJ979" s="2634"/>
      <c r="AK979" s="2634"/>
      <c r="AL979" s="2634"/>
      <c r="AM979" s="2634"/>
      <c r="AN979" s="2634"/>
      <c r="AO979" s="2634"/>
      <c r="AP979" s="2634"/>
      <c r="AQ979" s="2634"/>
      <c r="AR979" s="2634"/>
      <c r="AS979" s="2634"/>
      <c r="AT979" s="2634"/>
      <c r="AU979" s="2635"/>
      <c r="AV979" s="2636">
        <f>SUM(AV971:AY978)</f>
        <v>0</v>
      </c>
      <c r="AW979" s="2637"/>
      <c r="AX979" s="2637"/>
      <c r="AY979" s="2639"/>
    </row>
    <row r="980" spans="2:51" s="79" customFormat="1"/>
    <row r="981" spans="2:51" s="79" customFormat="1" ht="23.25" customHeight="1">
      <c r="B981" s="92" t="s">
        <v>100</v>
      </c>
      <c r="C981" s="92"/>
      <c r="D981" s="92"/>
      <c r="E981" s="93"/>
      <c r="F981" s="93"/>
      <c r="G981" s="2095" t="s">
        <v>962</v>
      </c>
      <c r="H981" s="2095"/>
      <c r="I981" s="2095"/>
      <c r="J981" s="2095"/>
      <c r="K981" s="2095"/>
      <c r="L981" s="2095"/>
      <c r="M981" s="2095"/>
      <c r="N981" s="2095"/>
      <c r="O981" s="2095"/>
      <c r="P981" s="2095"/>
      <c r="Q981" s="2095"/>
      <c r="R981" s="2095"/>
      <c r="S981" s="2095"/>
      <c r="T981" s="2095"/>
      <c r="U981" s="2095"/>
      <c r="V981" s="2095"/>
      <c r="W981" s="2095"/>
      <c r="X981" s="2095"/>
      <c r="Y981" s="2095"/>
      <c r="Z981" s="2095"/>
      <c r="AA981" s="2095"/>
      <c r="AB981" s="2095"/>
      <c r="AC981" s="2095"/>
      <c r="AD981" s="2095"/>
      <c r="AE981" s="2095"/>
      <c r="AF981" s="2095"/>
      <c r="AG981" s="2095"/>
      <c r="AH981" s="2095"/>
      <c r="AI981" s="2095"/>
      <c r="AJ981" s="2095"/>
      <c r="AK981" s="2095"/>
      <c r="AL981" s="2095"/>
      <c r="AM981" s="2095"/>
      <c r="AN981" s="2095"/>
      <c r="AO981" s="2095"/>
      <c r="AP981" s="2095"/>
      <c r="AQ981" s="2095"/>
      <c r="AR981" s="2095"/>
      <c r="AS981" s="2095"/>
      <c r="AT981" s="2095"/>
      <c r="AU981" s="2095"/>
      <c r="AV981" s="2095"/>
      <c r="AW981" s="2095"/>
      <c r="AX981" s="2095"/>
      <c r="AY981" s="93"/>
    </row>
    <row r="982" spans="2:51" s="79" customFormat="1" ht="14.25">
      <c r="C982" s="94" t="s">
        <v>797</v>
      </c>
    </row>
    <row r="983" spans="2:51" s="79" customFormat="1">
      <c r="C983" s="79" t="s">
        <v>798</v>
      </c>
    </row>
    <row r="984" spans="2:51" s="79" customFormat="1" ht="34.5" customHeight="1">
      <c r="B984" s="2000"/>
      <c r="C984" s="2000"/>
      <c r="D984" s="2004" t="s">
        <v>799</v>
      </c>
      <c r="E984" s="2004"/>
      <c r="F984" s="2004"/>
      <c r="G984" s="2004"/>
      <c r="H984" s="2004"/>
      <c r="I984" s="2004"/>
      <c r="J984" s="2004"/>
      <c r="K984" s="2004"/>
      <c r="L984" s="2004"/>
      <c r="M984" s="2004"/>
      <c r="N984" s="2004" t="s">
        <v>800</v>
      </c>
      <c r="O984" s="2004"/>
      <c r="P984" s="2004"/>
      <c r="Q984" s="2004"/>
      <c r="R984" s="2004"/>
      <c r="S984" s="2004"/>
      <c r="T984" s="2004"/>
      <c r="U984" s="2004"/>
      <c r="V984" s="2004"/>
      <c r="W984" s="2004"/>
      <c r="X984" s="2004"/>
      <c r="Y984" s="2004"/>
      <c r="Z984" s="2004"/>
      <c r="AA984" s="2004"/>
      <c r="AB984" s="2004"/>
      <c r="AC984" s="2004"/>
      <c r="AD984" s="2004"/>
      <c r="AE984" s="2004"/>
      <c r="AF984" s="2004"/>
      <c r="AG984" s="2004"/>
      <c r="AH984" s="2004"/>
      <c r="AI984" s="2004"/>
      <c r="AJ984" s="2004"/>
      <c r="AK984" s="2004"/>
      <c r="AL984" s="2005" t="s">
        <v>801</v>
      </c>
      <c r="AM984" s="2004"/>
      <c r="AN984" s="2004"/>
      <c r="AO984" s="2004"/>
      <c r="AP984" s="2004"/>
      <c r="AQ984" s="2004"/>
      <c r="AR984" s="2004" t="s">
        <v>27</v>
      </c>
      <c r="AS984" s="2004"/>
      <c r="AT984" s="2004"/>
      <c r="AU984" s="2004"/>
      <c r="AV984" s="2004" t="s">
        <v>28</v>
      </c>
      <c r="AW984" s="2004"/>
      <c r="AX984" s="2004"/>
    </row>
    <row r="985" spans="2:51" s="79" customFormat="1" ht="24" customHeight="1">
      <c r="B985" s="2000">
        <v>1</v>
      </c>
      <c r="C985" s="2000">
        <v>1</v>
      </c>
      <c r="D985" s="2001" t="s">
        <v>963</v>
      </c>
      <c r="E985" s="2001"/>
      <c r="F985" s="2001"/>
      <c r="G985" s="2001"/>
      <c r="H985" s="2001"/>
      <c r="I985" s="2001"/>
      <c r="J985" s="2001"/>
      <c r="K985" s="2001"/>
      <c r="L985" s="2001"/>
      <c r="M985" s="2001"/>
      <c r="N985" s="2001" t="s">
        <v>964</v>
      </c>
      <c r="O985" s="2001"/>
      <c r="P985" s="2001"/>
      <c r="Q985" s="2001"/>
      <c r="R985" s="2001"/>
      <c r="S985" s="2001"/>
      <c r="T985" s="2001"/>
      <c r="U985" s="2001"/>
      <c r="V985" s="2001"/>
      <c r="W985" s="2001"/>
      <c r="X985" s="2001"/>
      <c r="Y985" s="2001"/>
      <c r="Z985" s="2001"/>
      <c r="AA985" s="2001"/>
      <c r="AB985" s="2001"/>
      <c r="AC985" s="2001"/>
      <c r="AD985" s="2001"/>
      <c r="AE985" s="2001"/>
      <c r="AF985" s="2001"/>
      <c r="AG985" s="2001"/>
      <c r="AH985" s="2001"/>
      <c r="AI985" s="2001"/>
      <c r="AJ985" s="2001"/>
      <c r="AK985" s="2001"/>
      <c r="AL985" s="2002">
        <v>2</v>
      </c>
      <c r="AM985" s="2001"/>
      <c r="AN985" s="2001"/>
      <c r="AO985" s="2001"/>
      <c r="AP985" s="2001"/>
      <c r="AQ985" s="2001"/>
      <c r="AR985" s="2001">
        <v>9</v>
      </c>
      <c r="AS985" s="2001"/>
      <c r="AT985" s="2001"/>
      <c r="AU985" s="2001"/>
      <c r="AV985" s="2001">
        <v>90</v>
      </c>
      <c r="AW985" s="2001"/>
      <c r="AX985" s="2001"/>
    </row>
    <row r="986" spans="2:51" s="79" customFormat="1" ht="24" customHeight="1">
      <c r="B986" s="2000">
        <v>2</v>
      </c>
      <c r="C986" s="2000">
        <v>1</v>
      </c>
      <c r="D986" s="2001"/>
      <c r="E986" s="2001"/>
      <c r="F986" s="2001"/>
      <c r="G986" s="2001"/>
      <c r="H986" s="2001"/>
      <c r="I986" s="2001"/>
      <c r="J986" s="2001"/>
      <c r="K986" s="2001"/>
      <c r="L986" s="2001"/>
      <c r="M986" s="2001"/>
      <c r="N986" s="2001"/>
      <c r="O986" s="2001"/>
      <c r="P986" s="2001"/>
      <c r="Q986" s="2001"/>
      <c r="R986" s="2001"/>
      <c r="S986" s="2001"/>
      <c r="T986" s="2001"/>
      <c r="U986" s="2001"/>
      <c r="V986" s="2001"/>
      <c r="W986" s="2001"/>
      <c r="X986" s="2001"/>
      <c r="Y986" s="2001"/>
      <c r="Z986" s="2001"/>
      <c r="AA986" s="2001"/>
      <c r="AB986" s="2001"/>
      <c r="AC986" s="2001"/>
      <c r="AD986" s="2001"/>
      <c r="AE986" s="2001"/>
      <c r="AF986" s="2001"/>
      <c r="AG986" s="2001"/>
      <c r="AH986" s="2001"/>
      <c r="AI986" s="2001"/>
      <c r="AJ986" s="2001"/>
      <c r="AK986" s="2001"/>
      <c r="AL986" s="2002"/>
      <c r="AM986" s="2001"/>
      <c r="AN986" s="2001"/>
      <c r="AO986" s="2001"/>
      <c r="AP986" s="2001"/>
      <c r="AQ986" s="2001"/>
      <c r="AR986" s="2001"/>
      <c r="AS986" s="2001"/>
      <c r="AT986" s="2001"/>
      <c r="AU986" s="2001"/>
      <c r="AV986" s="2001"/>
      <c r="AW986" s="2001"/>
      <c r="AX986" s="2001"/>
    </row>
    <row r="987" spans="2:51" s="79" customFormat="1" ht="24" customHeight="1">
      <c r="B987" s="2000">
        <v>3</v>
      </c>
      <c r="C987" s="2000">
        <v>1</v>
      </c>
      <c r="D987" s="2001"/>
      <c r="E987" s="2001"/>
      <c r="F987" s="2001"/>
      <c r="G987" s="2001"/>
      <c r="H987" s="2001"/>
      <c r="I987" s="2001"/>
      <c r="J987" s="2001"/>
      <c r="K987" s="2001"/>
      <c r="L987" s="2001"/>
      <c r="M987" s="2001"/>
      <c r="N987" s="2001"/>
      <c r="O987" s="2001"/>
      <c r="P987" s="2001"/>
      <c r="Q987" s="2001"/>
      <c r="R987" s="2001"/>
      <c r="S987" s="2001"/>
      <c r="T987" s="2001"/>
      <c r="U987" s="2001"/>
      <c r="V987" s="2001"/>
      <c r="W987" s="2001"/>
      <c r="X987" s="2001"/>
      <c r="Y987" s="2001"/>
      <c r="Z987" s="2001"/>
      <c r="AA987" s="2001"/>
      <c r="AB987" s="2001"/>
      <c r="AC987" s="2001"/>
      <c r="AD987" s="2001"/>
      <c r="AE987" s="2001"/>
      <c r="AF987" s="2001"/>
      <c r="AG987" s="2001"/>
      <c r="AH987" s="2001"/>
      <c r="AI987" s="2001"/>
      <c r="AJ987" s="2001"/>
      <c r="AK987" s="2001"/>
      <c r="AL987" s="2002"/>
      <c r="AM987" s="2001"/>
      <c r="AN987" s="2001"/>
      <c r="AO987" s="2001"/>
      <c r="AP987" s="2001"/>
      <c r="AQ987" s="2001"/>
      <c r="AR987" s="2001"/>
      <c r="AS987" s="2001"/>
      <c r="AT987" s="2001"/>
      <c r="AU987" s="2001"/>
      <c r="AV987" s="2001"/>
      <c r="AW987" s="2001"/>
      <c r="AX987" s="2001"/>
    </row>
    <row r="988" spans="2:51" s="79" customFormat="1" ht="24" customHeight="1">
      <c r="B988" s="2000">
        <v>4</v>
      </c>
      <c r="C988" s="2000">
        <v>1</v>
      </c>
      <c r="D988" s="2001"/>
      <c r="E988" s="2001"/>
      <c r="F988" s="2001"/>
      <c r="G988" s="2001"/>
      <c r="H988" s="2001"/>
      <c r="I988" s="2001"/>
      <c r="J988" s="2001"/>
      <c r="K988" s="2001"/>
      <c r="L988" s="2001"/>
      <c r="M988" s="2001"/>
      <c r="N988" s="2001"/>
      <c r="O988" s="2001"/>
      <c r="P988" s="2001"/>
      <c r="Q988" s="2001"/>
      <c r="R988" s="2001"/>
      <c r="S988" s="2001"/>
      <c r="T988" s="2001"/>
      <c r="U988" s="2001"/>
      <c r="V988" s="2001"/>
      <c r="W988" s="2001"/>
      <c r="X988" s="2001"/>
      <c r="Y988" s="2001"/>
      <c r="Z988" s="2001"/>
      <c r="AA988" s="2001"/>
      <c r="AB988" s="2001"/>
      <c r="AC988" s="2001"/>
      <c r="AD988" s="2001"/>
      <c r="AE988" s="2001"/>
      <c r="AF988" s="2001"/>
      <c r="AG988" s="2001"/>
      <c r="AH988" s="2001"/>
      <c r="AI988" s="2001"/>
      <c r="AJ988" s="2001"/>
      <c r="AK988" s="2001"/>
      <c r="AL988" s="2002"/>
      <c r="AM988" s="2001"/>
      <c r="AN988" s="2001"/>
      <c r="AO988" s="2001"/>
      <c r="AP988" s="2001"/>
      <c r="AQ988" s="2001"/>
      <c r="AR988" s="2001"/>
      <c r="AS988" s="2001"/>
      <c r="AT988" s="2001"/>
      <c r="AU988" s="2001"/>
      <c r="AV988" s="2001"/>
      <c r="AW988" s="2001"/>
      <c r="AX988" s="2001"/>
    </row>
    <row r="989" spans="2:51" s="79" customFormat="1" ht="24" customHeight="1">
      <c r="B989" s="2000">
        <v>5</v>
      </c>
      <c r="C989" s="2000">
        <v>1</v>
      </c>
      <c r="D989" s="2001"/>
      <c r="E989" s="2001"/>
      <c r="F989" s="2001"/>
      <c r="G989" s="2001"/>
      <c r="H989" s="2001"/>
      <c r="I989" s="2001"/>
      <c r="J989" s="2001"/>
      <c r="K989" s="2001"/>
      <c r="L989" s="2001"/>
      <c r="M989" s="2001"/>
      <c r="N989" s="2001"/>
      <c r="O989" s="2001"/>
      <c r="P989" s="2001"/>
      <c r="Q989" s="2001"/>
      <c r="R989" s="2001"/>
      <c r="S989" s="2001"/>
      <c r="T989" s="2001"/>
      <c r="U989" s="2001"/>
      <c r="V989" s="2001"/>
      <c r="W989" s="2001"/>
      <c r="X989" s="2001"/>
      <c r="Y989" s="2001"/>
      <c r="Z989" s="2001"/>
      <c r="AA989" s="2001"/>
      <c r="AB989" s="2001"/>
      <c r="AC989" s="2001"/>
      <c r="AD989" s="2001"/>
      <c r="AE989" s="2001"/>
      <c r="AF989" s="2001"/>
      <c r="AG989" s="2001"/>
      <c r="AH989" s="2001"/>
      <c r="AI989" s="2001"/>
      <c r="AJ989" s="2001"/>
      <c r="AK989" s="2001"/>
      <c r="AL989" s="2002"/>
      <c r="AM989" s="2001"/>
      <c r="AN989" s="2001"/>
      <c r="AO989" s="2001"/>
      <c r="AP989" s="2001"/>
      <c r="AQ989" s="2001"/>
      <c r="AR989" s="2001"/>
      <c r="AS989" s="2001"/>
      <c r="AT989" s="2001"/>
      <c r="AU989" s="2001"/>
      <c r="AV989" s="2001"/>
      <c r="AW989" s="2001"/>
      <c r="AX989" s="2001"/>
    </row>
    <row r="990" spans="2:51" s="79" customFormat="1" ht="24" customHeight="1">
      <c r="B990" s="2000">
        <v>6</v>
      </c>
      <c r="C990" s="2000">
        <v>1</v>
      </c>
      <c r="D990" s="2001"/>
      <c r="E990" s="2001"/>
      <c r="F990" s="2001"/>
      <c r="G990" s="2001"/>
      <c r="H990" s="2001"/>
      <c r="I990" s="2001"/>
      <c r="J990" s="2001"/>
      <c r="K990" s="2001"/>
      <c r="L990" s="2001"/>
      <c r="M990" s="2001"/>
      <c r="N990" s="2001"/>
      <c r="O990" s="2001"/>
      <c r="P990" s="2001"/>
      <c r="Q990" s="2001"/>
      <c r="R990" s="2001"/>
      <c r="S990" s="2001"/>
      <c r="T990" s="2001"/>
      <c r="U990" s="2001"/>
      <c r="V990" s="2001"/>
      <c r="W990" s="2001"/>
      <c r="X990" s="2001"/>
      <c r="Y990" s="2001"/>
      <c r="Z990" s="2001"/>
      <c r="AA990" s="2001"/>
      <c r="AB990" s="2001"/>
      <c r="AC990" s="2001"/>
      <c r="AD990" s="2001"/>
      <c r="AE990" s="2001"/>
      <c r="AF990" s="2001"/>
      <c r="AG990" s="2001"/>
      <c r="AH990" s="2001"/>
      <c r="AI990" s="2001"/>
      <c r="AJ990" s="2001"/>
      <c r="AK990" s="2001"/>
      <c r="AL990" s="2002"/>
      <c r="AM990" s="2001"/>
      <c r="AN990" s="2001"/>
      <c r="AO990" s="2001"/>
      <c r="AP990" s="2001"/>
      <c r="AQ990" s="2001"/>
      <c r="AR990" s="2001"/>
      <c r="AS990" s="2001"/>
      <c r="AT990" s="2001"/>
      <c r="AU990" s="2001"/>
      <c r="AV990" s="2001"/>
      <c r="AW990" s="2001"/>
      <c r="AX990" s="2001"/>
    </row>
    <row r="991" spans="2:51" s="79" customFormat="1" ht="24" customHeight="1">
      <c r="B991" s="2000">
        <v>7</v>
      </c>
      <c r="C991" s="2000">
        <v>1</v>
      </c>
      <c r="D991" s="2001"/>
      <c r="E991" s="2001"/>
      <c r="F991" s="2001"/>
      <c r="G991" s="2001"/>
      <c r="H991" s="2001"/>
      <c r="I991" s="2001"/>
      <c r="J991" s="2001"/>
      <c r="K991" s="2001"/>
      <c r="L991" s="2001"/>
      <c r="M991" s="2001"/>
      <c r="N991" s="2001"/>
      <c r="O991" s="2001"/>
      <c r="P991" s="2001"/>
      <c r="Q991" s="2001"/>
      <c r="R991" s="2001"/>
      <c r="S991" s="2001"/>
      <c r="T991" s="2001"/>
      <c r="U991" s="2001"/>
      <c r="V991" s="2001"/>
      <c r="W991" s="2001"/>
      <c r="X991" s="2001"/>
      <c r="Y991" s="2001"/>
      <c r="Z991" s="2001"/>
      <c r="AA991" s="2001"/>
      <c r="AB991" s="2001"/>
      <c r="AC991" s="2001"/>
      <c r="AD991" s="2001"/>
      <c r="AE991" s="2001"/>
      <c r="AF991" s="2001"/>
      <c r="AG991" s="2001"/>
      <c r="AH991" s="2001"/>
      <c r="AI991" s="2001"/>
      <c r="AJ991" s="2001"/>
      <c r="AK991" s="2001"/>
      <c r="AL991" s="2002"/>
      <c r="AM991" s="2001"/>
      <c r="AN991" s="2001"/>
      <c r="AO991" s="2001"/>
      <c r="AP991" s="2001"/>
      <c r="AQ991" s="2001"/>
      <c r="AR991" s="2001"/>
      <c r="AS991" s="2001"/>
      <c r="AT991" s="2001"/>
      <c r="AU991" s="2001"/>
      <c r="AV991" s="2001"/>
      <c r="AW991" s="2001"/>
      <c r="AX991" s="2001"/>
    </row>
    <row r="992" spans="2:51" s="79" customFormat="1" ht="24" customHeight="1">
      <c r="B992" s="2000">
        <v>8</v>
      </c>
      <c r="C992" s="2000">
        <v>1</v>
      </c>
      <c r="D992" s="2001"/>
      <c r="E992" s="2001"/>
      <c r="F992" s="2001"/>
      <c r="G992" s="2001"/>
      <c r="H992" s="2001"/>
      <c r="I992" s="2001"/>
      <c r="J992" s="2001"/>
      <c r="K992" s="2001"/>
      <c r="L992" s="2001"/>
      <c r="M992" s="2001"/>
      <c r="N992" s="2001"/>
      <c r="O992" s="2001"/>
      <c r="P992" s="2001"/>
      <c r="Q992" s="2001"/>
      <c r="R992" s="2001"/>
      <c r="S992" s="2001"/>
      <c r="T992" s="2001"/>
      <c r="U992" s="2001"/>
      <c r="V992" s="2001"/>
      <c r="W992" s="2001"/>
      <c r="X992" s="2001"/>
      <c r="Y992" s="2001"/>
      <c r="Z992" s="2001"/>
      <c r="AA992" s="2001"/>
      <c r="AB992" s="2001"/>
      <c r="AC992" s="2001"/>
      <c r="AD992" s="2001"/>
      <c r="AE992" s="2001"/>
      <c r="AF992" s="2001"/>
      <c r="AG992" s="2001"/>
      <c r="AH992" s="2001"/>
      <c r="AI992" s="2001"/>
      <c r="AJ992" s="2001"/>
      <c r="AK992" s="2001"/>
      <c r="AL992" s="2002"/>
      <c r="AM992" s="2001"/>
      <c r="AN992" s="2001"/>
      <c r="AO992" s="2001"/>
      <c r="AP992" s="2001"/>
      <c r="AQ992" s="2001"/>
      <c r="AR992" s="2001"/>
      <c r="AS992" s="2001"/>
      <c r="AT992" s="2001"/>
      <c r="AU992" s="2001"/>
      <c r="AV992" s="2001"/>
      <c r="AW992" s="2001"/>
      <c r="AX992" s="2001"/>
    </row>
    <row r="993" spans="2:50" s="79" customFormat="1" ht="24" customHeight="1">
      <c r="B993" s="2000">
        <v>9</v>
      </c>
      <c r="C993" s="2000">
        <v>1</v>
      </c>
      <c r="D993" s="2001"/>
      <c r="E993" s="2001"/>
      <c r="F993" s="2001"/>
      <c r="G993" s="2001"/>
      <c r="H993" s="2001"/>
      <c r="I993" s="2001"/>
      <c r="J993" s="2001"/>
      <c r="K993" s="2001"/>
      <c r="L993" s="2001"/>
      <c r="M993" s="2001"/>
      <c r="N993" s="2001"/>
      <c r="O993" s="2001"/>
      <c r="P993" s="2001"/>
      <c r="Q993" s="2001"/>
      <c r="R993" s="2001"/>
      <c r="S993" s="2001"/>
      <c r="T993" s="2001"/>
      <c r="U993" s="2001"/>
      <c r="V993" s="2001"/>
      <c r="W993" s="2001"/>
      <c r="X993" s="2001"/>
      <c r="Y993" s="2001"/>
      <c r="Z993" s="2001"/>
      <c r="AA993" s="2001"/>
      <c r="AB993" s="2001"/>
      <c r="AC993" s="2001"/>
      <c r="AD993" s="2001"/>
      <c r="AE993" s="2001"/>
      <c r="AF993" s="2001"/>
      <c r="AG993" s="2001"/>
      <c r="AH993" s="2001"/>
      <c r="AI993" s="2001"/>
      <c r="AJ993" s="2001"/>
      <c r="AK993" s="2001"/>
      <c r="AL993" s="2002"/>
      <c r="AM993" s="2001"/>
      <c r="AN993" s="2001"/>
      <c r="AO993" s="2001"/>
      <c r="AP993" s="2001"/>
      <c r="AQ993" s="2001"/>
      <c r="AR993" s="2001"/>
      <c r="AS993" s="2001"/>
      <c r="AT993" s="2001"/>
      <c r="AU993" s="2001"/>
      <c r="AV993" s="2001"/>
      <c r="AW993" s="2001"/>
      <c r="AX993" s="2001"/>
    </row>
    <row r="994" spans="2:50" s="79" customFormat="1" ht="24" customHeight="1">
      <c r="B994" s="2000">
        <v>10</v>
      </c>
      <c r="C994" s="2000">
        <v>1</v>
      </c>
      <c r="D994" s="2001"/>
      <c r="E994" s="2001"/>
      <c r="F994" s="2001"/>
      <c r="G994" s="2001"/>
      <c r="H994" s="2001"/>
      <c r="I994" s="2001"/>
      <c r="J994" s="2001"/>
      <c r="K994" s="2001"/>
      <c r="L994" s="2001"/>
      <c r="M994" s="2001"/>
      <c r="N994" s="2001"/>
      <c r="O994" s="2001"/>
      <c r="P994" s="2001"/>
      <c r="Q994" s="2001"/>
      <c r="R994" s="2001"/>
      <c r="S994" s="2001"/>
      <c r="T994" s="2001"/>
      <c r="U994" s="2001"/>
      <c r="V994" s="2001"/>
      <c r="W994" s="2001"/>
      <c r="X994" s="2001"/>
      <c r="Y994" s="2001"/>
      <c r="Z994" s="2001"/>
      <c r="AA994" s="2001"/>
      <c r="AB994" s="2001"/>
      <c r="AC994" s="2001"/>
      <c r="AD994" s="2001"/>
      <c r="AE994" s="2001"/>
      <c r="AF994" s="2001"/>
      <c r="AG994" s="2001"/>
      <c r="AH994" s="2001"/>
      <c r="AI994" s="2001"/>
      <c r="AJ994" s="2001"/>
      <c r="AK994" s="2001"/>
      <c r="AL994" s="2002"/>
      <c r="AM994" s="2001"/>
      <c r="AN994" s="2001"/>
      <c r="AO994" s="2001"/>
      <c r="AP994" s="2001"/>
      <c r="AQ994" s="2001"/>
      <c r="AR994" s="2001"/>
      <c r="AS994" s="2001"/>
      <c r="AT994" s="2001"/>
      <c r="AU994" s="2001"/>
      <c r="AV994" s="2001"/>
      <c r="AW994" s="2001"/>
      <c r="AX994" s="2001"/>
    </row>
    <row r="995" spans="2:50" s="79" customFormat="1"/>
    <row r="996" spans="2:50" s="79" customFormat="1">
      <c r="C996" s="79" t="s">
        <v>810</v>
      </c>
    </row>
    <row r="997" spans="2:50" s="79" customFormat="1" ht="34.5" customHeight="1">
      <c r="B997" s="2000"/>
      <c r="C997" s="2000"/>
      <c r="D997" s="2004" t="s">
        <v>799</v>
      </c>
      <c r="E997" s="2004"/>
      <c r="F997" s="2004"/>
      <c r="G997" s="2004"/>
      <c r="H997" s="2004"/>
      <c r="I997" s="2004"/>
      <c r="J997" s="2004"/>
      <c r="K997" s="2004"/>
      <c r="L997" s="2004"/>
      <c r="M997" s="2004"/>
      <c r="N997" s="2004" t="s">
        <v>800</v>
      </c>
      <c r="O997" s="2004"/>
      <c r="P997" s="2004"/>
      <c r="Q997" s="2004"/>
      <c r="R997" s="2004"/>
      <c r="S997" s="2004"/>
      <c r="T997" s="2004"/>
      <c r="U997" s="2004"/>
      <c r="V997" s="2004"/>
      <c r="W997" s="2004"/>
      <c r="X997" s="2004"/>
      <c r="Y997" s="2004"/>
      <c r="Z997" s="2004"/>
      <c r="AA997" s="2004"/>
      <c r="AB997" s="2004"/>
      <c r="AC997" s="2004"/>
      <c r="AD997" s="2004"/>
      <c r="AE997" s="2004"/>
      <c r="AF997" s="2004"/>
      <c r="AG997" s="2004"/>
      <c r="AH997" s="2004"/>
      <c r="AI997" s="2004"/>
      <c r="AJ997" s="2004"/>
      <c r="AK997" s="2004"/>
      <c r="AL997" s="2005" t="s">
        <v>801</v>
      </c>
      <c r="AM997" s="2004"/>
      <c r="AN997" s="2004"/>
      <c r="AO997" s="2004"/>
      <c r="AP997" s="2004"/>
      <c r="AQ997" s="2004"/>
      <c r="AR997" s="2004" t="s">
        <v>27</v>
      </c>
      <c r="AS997" s="2004"/>
      <c r="AT997" s="2004"/>
      <c r="AU997" s="2004"/>
      <c r="AV997" s="2004" t="s">
        <v>28</v>
      </c>
      <c r="AW997" s="2004"/>
      <c r="AX997" s="2004"/>
    </row>
    <row r="998" spans="2:50" s="79" customFormat="1" ht="24" customHeight="1">
      <c r="B998" s="2000">
        <v>1</v>
      </c>
      <c r="C998" s="2000">
        <v>1</v>
      </c>
      <c r="D998" s="2001" t="s">
        <v>965</v>
      </c>
      <c r="E998" s="2001"/>
      <c r="F998" s="2001"/>
      <c r="G998" s="2001"/>
      <c r="H998" s="2001"/>
      <c r="I998" s="2001"/>
      <c r="J998" s="2001"/>
      <c r="K998" s="2001"/>
      <c r="L998" s="2001"/>
      <c r="M998" s="2001"/>
      <c r="N998" s="2001" t="s">
        <v>959</v>
      </c>
      <c r="O998" s="2001"/>
      <c r="P998" s="2001"/>
      <c r="Q998" s="2001"/>
      <c r="R998" s="2001"/>
      <c r="S998" s="2001"/>
      <c r="T998" s="2001"/>
      <c r="U998" s="2001"/>
      <c r="V998" s="2001"/>
      <c r="W998" s="2001"/>
      <c r="X998" s="2001"/>
      <c r="Y998" s="2001"/>
      <c r="Z998" s="2001"/>
      <c r="AA998" s="2001"/>
      <c r="AB998" s="2001"/>
      <c r="AC998" s="2001"/>
      <c r="AD998" s="2001"/>
      <c r="AE998" s="2001"/>
      <c r="AF998" s="2001"/>
      <c r="AG998" s="2001"/>
      <c r="AH998" s="2001"/>
      <c r="AI998" s="2001"/>
      <c r="AJ998" s="2001"/>
      <c r="AK998" s="2001"/>
      <c r="AL998" s="2002">
        <v>2</v>
      </c>
      <c r="AM998" s="2001"/>
      <c r="AN998" s="2001"/>
      <c r="AO998" s="2001"/>
      <c r="AP998" s="2001"/>
      <c r="AQ998" s="2001"/>
      <c r="AR998" s="2001" t="s">
        <v>966</v>
      </c>
      <c r="AS998" s="2001"/>
      <c r="AT998" s="2001"/>
      <c r="AU998" s="2001"/>
      <c r="AV998" s="2001"/>
      <c r="AW998" s="2001"/>
      <c r="AX998" s="2001"/>
    </row>
    <row r="999" spans="2:50" s="79" customFormat="1" ht="24" customHeight="1">
      <c r="B999" s="2000">
        <v>2</v>
      </c>
      <c r="C999" s="2000">
        <v>1</v>
      </c>
      <c r="D999" s="2001"/>
      <c r="E999" s="2001"/>
      <c r="F999" s="2001"/>
      <c r="G999" s="2001"/>
      <c r="H999" s="2001"/>
      <c r="I999" s="2001"/>
      <c r="J999" s="2001"/>
      <c r="K999" s="2001"/>
      <c r="L999" s="2001"/>
      <c r="M999" s="2001"/>
      <c r="N999" s="2001"/>
      <c r="O999" s="2001"/>
      <c r="P999" s="2001"/>
      <c r="Q999" s="2001"/>
      <c r="R999" s="2001"/>
      <c r="S999" s="2001"/>
      <c r="T999" s="2001"/>
      <c r="U999" s="2001"/>
      <c r="V999" s="2001"/>
      <c r="W999" s="2001"/>
      <c r="X999" s="2001"/>
      <c r="Y999" s="2001"/>
      <c r="Z999" s="2001"/>
      <c r="AA999" s="2001"/>
      <c r="AB999" s="2001"/>
      <c r="AC999" s="2001"/>
      <c r="AD999" s="2001"/>
      <c r="AE999" s="2001"/>
      <c r="AF999" s="2001"/>
      <c r="AG999" s="2001"/>
      <c r="AH999" s="2001"/>
      <c r="AI999" s="2001"/>
      <c r="AJ999" s="2001"/>
      <c r="AK999" s="2001"/>
      <c r="AL999" s="2002"/>
      <c r="AM999" s="2001"/>
      <c r="AN999" s="2001"/>
      <c r="AO999" s="2001"/>
      <c r="AP999" s="2001"/>
      <c r="AQ999" s="2001"/>
      <c r="AR999" s="2001"/>
      <c r="AS999" s="2001"/>
      <c r="AT999" s="2001"/>
      <c r="AU999" s="2001"/>
      <c r="AV999" s="2001"/>
      <c r="AW999" s="2001"/>
      <c r="AX999" s="2001"/>
    </row>
    <row r="1000" spans="2:50" s="79" customFormat="1" ht="24" customHeight="1">
      <c r="B1000" s="2000">
        <v>3</v>
      </c>
      <c r="C1000" s="2000">
        <v>1</v>
      </c>
      <c r="D1000" s="2001"/>
      <c r="E1000" s="2001"/>
      <c r="F1000" s="2001"/>
      <c r="G1000" s="2001"/>
      <c r="H1000" s="2001"/>
      <c r="I1000" s="2001"/>
      <c r="J1000" s="2001"/>
      <c r="K1000" s="2001"/>
      <c r="L1000" s="2001"/>
      <c r="M1000" s="2001"/>
      <c r="N1000" s="2001"/>
      <c r="O1000" s="2001"/>
      <c r="P1000" s="2001"/>
      <c r="Q1000" s="2001"/>
      <c r="R1000" s="2001"/>
      <c r="S1000" s="2001"/>
      <c r="T1000" s="2001"/>
      <c r="U1000" s="2001"/>
      <c r="V1000" s="2001"/>
      <c r="W1000" s="2001"/>
      <c r="X1000" s="2001"/>
      <c r="Y1000" s="2001"/>
      <c r="Z1000" s="2001"/>
      <c r="AA1000" s="2001"/>
      <c r="AB1000" s="2001"/>
      <c r="AC1000" s="2001"/>
      <c r="AD1000" s="2001"/>
      <c r="AE1000" s="2001"/>
      <c r="AF1000" s="2001"/>
      <c r="AG1000" s="2001"/>
      <c r="AH1000" s="2001"/>
      <c r="AI1000" s="2001"/>
      <c r="AJ1000" s="2001"/>
      <c r="AK1000" s="2001"/>
      <c r="AL1000" s="2002"/>
      <c r="AM1000" s="2001"/>
      <c r="AN1000" s="2001"/>
      <c r="AO1000" s="2001"/>
      <c r="AP1000" s="2001"/>
      <c r="AQ1000" s="2001"/>
      <c r="AR1000" s="2001"/>
      <c r="AS1000" s="2001"/>
      <c r="AT1000" s="2001"/>
      <c r="AU1000" s="2001"/>
      <c r="AV1000" s="2001"/>
      <c r="AW1000" s="2001"/>
      <c r="AX1000" s="2001"/>
    </row>
    <row r="1001" spans="2:50" s="79" customFormat="1" ht="24" customHeight="1">
      <c r="B1001" s="2000">
        <v>4</v>
      </c>
      <c r="C1001" s="2000">
        <v>1</v>
      </c>
      <c r="D1001" s="2001"/>
      <c r="E1001" s="2001"/>
      <c r="F1001" s="2001"/>
      <c r="G1001" s="2001"/>
      <c r="H1001" s="2001"/>
      <c r="I1001" s="2001"/>
      <c r="J1001" s="2001"/>
      <c r="K1001" s="2001"/>
      <c r="L1001" s="2001"/>
      <c r="M1001" s="2001"/>
      <c r="N1001" s="2001"/>
      <c r="O1001" s="2001"/>
      <c r="P1001" s="2001"/>
      <c r="Q1001" s="2001"/>
      <c r="R1001" s="2001"/>
      <c r="S1001" s="2001"/>
      <c r="T1001" s="2001"/>
      <c r="U1001" s="2001"/>
      <c r="V1001" s="2001"/>
      <c r="W1001" s="2001"/>
      <c r="X1001" s="2001"/>
      <c r="Y1001" s="2001"/>
      <c r="Z1001" s="2001"/>
      <c r="AA1001" s="2001"/>
      <c r="AB1001" s="2001"/>
      <c r="AC1001" s="2001"/>
      <c r="AD1001" s="2001"/>
      <c r="AE1001" s="2001"/>
      <c r="AF1001" s="2001"/>
      <c r="AG1001" s="2001"/>
      <c r="AH1001" s="2001"/>
      <c r="AI1001" s="2001"/>
      <c r="AJ1001" s="2001"/>
      <c r="AK1001" s="2001"/>
      <c r="AL1001" s="2002"/>
      <c r="AM1001" s="2001"/>
      <c r="AN1001" s="2001"/>
      <c r="AO1001" s="2001"/>
      <c r="AP1001" s="2001"/>
      <c r="AQ1001" s="2001"/>
      <c r="AR1001" s="2001"/>
      <c r="AS1001" s="2001"/>
      <c r="AT1001" s="2001"/>
      <c r="AU1001" s="2001"/>
      <c r="AV1001" s="2001"/>
      <c r="AW1001" s="2001"/>
      <c r="AX1001" s="2001"/>
    </row>
    <row r="1002" spans="2:50" s="79" customFormat="1" ht="24" customHeight="1">
      <c r="B1002" s="2000">
        <v>5</v>
      </c>
      <c r="C1002" s="2000">
        <v>1</v>
      </c>
      <c r="D1002" s="2001"/>
      <c r="E1002" s="2001"/>
      <c r="F1002" s="2001"/>
      <c r="G1002" s="2001"/>
      <c r="H1002" s="2001"/>
      <c r="I1002" s="2001"/>
      <c r="J1002" s="2001"/>
      <c r="K1002" s="2001"/>
      <c r="L1002" s="2001"/>
      <c r="M1002" s="2001"/>
      <c r="N1002" s="2001"/>
      <c r="O1002" s="2001"/>
      <c r="P1002" s="2001"/>
      <c r="Q1002" s="2001"/>
      <c r="R1002" s="2001"/>
      <c r="S1002" s="2001"/>
      <c r="T1002" s="2001"/>
      <c r="U1002" s="2001"/>
      <c r="V1002" s="2001"/>
      <c r="W1002" s="2001"/>
      <c r="X1002" s="2001"/>
      <c r="Y1002" s="2001"/>
      <c r="Z1002" s="2001"/>
      <c r="AA1002" s="2001"/>
      <c r="AB1002" s="2001"/>
      <c r="AC1002" s="2001"/>
      <c r="AD1002" s="2001"/>
      <c r="AE1002" s="2001"/>
      <c r="AF1002" s="2001"/>
      <c r="AG1002" s="2001"/>
      <c r="AH1002" s="2001"/>
      <c r="AI1002" s="2001"/>
      <c r="AJ1002" s="2001"/>
      <c r="AK1002" s="2001"/>
      <c r="AL1002" s="2002"/>
      <c r="AM1002" s="2001"/>
      <c r="AN1002" s="2001"/>
      <c r="AO1002" s="2001"/>
      <c r="AP1002" s="2001"/>
      <c r="AQ1002" s="2001"/>
      <c r="AR1002" s="2001"/>
      <c r="AS1002" s="2001"/>
      <c r="AT1002" s="2001"/>
      <c r="AU1002" s="2001"/>
      <c r="AV1002" s="2001"/>
      <c r="AW1002" s="2001"/>
      <c r="AX1002" s="2001"/>
    </row>
    <row r="1003" spans="2:50" s="79" customFormat="1" ht="24" customHeight="1">
      <c r="B1003" s="2000">
        <v>6</v>
      </c>
      <c r="C1003" s="2000">
        <v>1</v>
      </c>
      <c r="D1003" s="2001"/>
      <c r="E1003" s="2001"/>
      <c r="F1003" s="2001"/>
      <c r="G1003" s="2001"/>
      <c r="H1003" s="2001"/>
      <c r="I1003" s="2001"/>
      <c r="J1003" s="2001"/>
      <c r="K1003" s="2001"/>
      <c r="L1003" s="2001"/>
      <c r="M1003" s="2001"/>
      <c r="N1003" s="2001"/>
      <c r="O1003" s="2001"/>
      <c r="P1003" s="2001"/>
      <c r="Q1003" s="2001"/>
      <c r="R1003" s="2001"/>
      <c r="S1003" s="2001"/>
      <c r="T1003" s="2001"/>
      <c r="U1003" s="2001"/>
      <c r="V1003" s="2001"/>
      <c r="W1003" s="2001"/>
      <c r="X1003" s="2001"/>
      <c r="Y1003" s="2001"/>
      <c r="Z1003" s="2001"/>
      <c r="AA1003" s="2001"/>
      <c r="AB1003" s="2001"/>
      <c r="AC1003" s="2001"/>
      <c r="AD1003" s="2001"/>
      <c r="AE1003" s="2001"/>
      <c r="AF1003" s="2001"/>
      <c r="AG1003" s="2001"/>
      <c r="AH1003" s="2001"/>
      <c r="AI1003" s="2001"/>
      <c r="AJ1003" s="2001"/>
      <c r="AK1003" s="2001"/>
      <c r="AL1003" s="2002"/>
      <c r="AM1003" s="2001"/>
      <c r="AN1003" s="2001"/>
      <c r="AO1003" s="2001"/>
      <c r="AP1003" s="2001"/>
      <c r="AQ1003" s="2001"/>
      <c r="AR1003" s="2001"/>
      <c r="AS1003" s="2001"/>
      <c r="AT1003" s="2001"/>
      <c r="AU1003" s="2001"/>
      <c r="AV1003" s="2001"/>
      <c r="AW1003" s="2001"/>
      <c r="AX1003" s="2001"/>
    </row>
    <row r="1004" spans="2:50" s="79" customFormat="1" ht="24" customHeight="1">
      <c r="B1004" s="2000">
        <v>7</v>
      </c>
      <c r="C1004" s="2000">
        <v>1</v>
      </c>
      <c r="D1004" s="2001"/>
      <c r="E1004" s="2001"/>
      <c r="F1004" s="2001"/>
      <c r="G1004" s="2001"/>
      <c r="H1004" s="2001"/>
      <c r="I1004" s="2001"/>
      <c r="J1004" s="2001"/>
      <c r="K1004" s="2001"/>
      <c r="L1004" s="2001"/>
      <c r="M1004" s="2001"/>
      <c r="N1004" s="2001"/>
      <c r="O1004" s="2001"/>
      <c r="P1004" s="2001"/>
      <c r="Q1004" s="2001"/>
      <c r="R1004" s="2001"/>
      <c r="S1004" s="2001"/>
      <c r="T1004" s="2001"/>
      <c r="U1004" s="2001"/>
      <c r="V1004" s="2001"/>
      <c r="W1004" s="2001"/>
      <c r="X1004" s="2001"/>
      <c r="Y1004" s="2001"/>
      <c r="Z1004" s="2001"/>
      <c r="AA1004" s="2001"/>
      <c r="AB1004" s="2001"/>
      <c r="AC1004" s="2001"/>
      <c r="AD1004" s="2001"/>
      <c r="AE1004" s="2001"/>
      <c r="AF1004" s="2001"/>
      <c r="AG1004" s="2001"/>
      <c r="AH1004" s="2001"/>
      <c r="AI1004" s="2001"/>
      <c r="AJ1004" s="2001"/>
      <c r="AK1004" s="2001"/>
      <c r="AL1004" s="2002"/>
      <c r="AM1004" s="2001"/>
      <c r="AN1004" s="2001"/>
      <c r="AO1004" s="2001"/>
      <c r="AP1004" s="2001"/>
      <c r="AQ1004" s="2001"/>
      <c r="AR1004" s="2001"/>
      <c r="AS1004" s="2001"/>
      <c r="AT1004" s="2001"/>
      <c r="AU1004" s="2001"/>
      <c r="AV1004" s="2001"/>
      <c r="AW1004" s="2001"/>
      <c r="AX1004" s="2001"/>
    </row>
    <row r="1005" spans="2:50" s="79" customFormat="1" ht="24" customHeight="1">
      <c r="B1005" s="2000">
        <v>8</v>
      </c>
      <c r="C1005" s="2000">
        <v>1</v>
      </c>
      <c r="D1005" s="2001"/>
      <c r="E1005" s="2001"/>
      <c r="F1005" s="2001"/>
      <c r="G1005" s="2001"/>
      <c r="H1005" s="2001"/>
      <c r="I1005" s="2001"/>
      <c r="J1005" s="2001"/>
      <c r="K1005" s="2001"/>
      <c r="L1005" s="2001"/>
      <c r="M1005" s="2001"/>
      <c r="N1005" s="2001"/>
      <c r="O1005" s="2001"/>
      <c r="P1005" s="2001"/>
      <c r="Q1005" s="2001"/>
      <c r="R1005" s="2001"/>
      <c r="S1005" s="2001"/>
      <c r="T1005" s="2001"/>
      <c r="U1005" s="2001"/>
      <c r="V1005" s="2001"/>
      <c r="W1005" s="2001"/>
      <c r="X1005" s="2001"/>
      <c r="Y1005" s="2001"/>
      <c r="Z1005" s="2001"/>
      <c r="AA1005" s="2001"/>
      <c r="AB1005" s="2001"/>
      <c r="AC1005" s="2001"/>
      <c r="AD1005" s="2001"/>
      <c r="AE1005" s="2001"/>
      <c r="AF1005" s="2001"/>
      <c r="AG1005" s="2001"/>
      <c r="AH1005" s="2001"/>
      <c r="AI1005" s="2001"/>
      <c r="AJ1005" s="2001"/>
      <c r="AK1005" s="2001"/>
      <c r="AL1005" s="2002"/>
      <c r="AM1005" s="2001"/>
      <c r="AN1005" s="2001"/>
      <c r="AO1005" s="2001"/>
      <c r="AP1005" s="2001"/>
      <c r="AQ1005" s="2001"/>
      <c r="AR1005" s="2001"/>
      <c r="AS1005" s="2001"/>
      <c r="AT1005" s="2001"/>
      <c r="AU1005" s="2001"/>
      <c r="AV1005" s="2001"/>
      <c r="AW1005" s="2001"/>
      <c r="AX1005" s="2001"/>
    </row>
    <row r="1006" spans="2:50" s="79" customFormat="1" ht="24" customHeight="1">
      <c r="B1006" s="2000">
        <v>9</v>
      </c>
      <c r="C1006" s="2000">
        <v>1</v>
      </c>
      <c r="D1006" s="2001"/>
      <c r="E1006" s="2001"/>
      <c r="F1006" s="2001"/>
      <c r="G1006" s="2001"/>
      <c r="H1006" s="2001"/>
      <c r="I1006" s="2001"/>
      <c r="J1006" s="2001"/>
      <c r="K1006" s="2001"/>
      <c r="L1006" s="2001"/>
      <c r="M1006" s="2001"/>
      <c r="N1006" s="2001"/>
      <c r="O1006" s="2001"/>
      <c r="P1006" s="2001"/>
      <c r="Q1006" s="2001"/>
      <c r="R1006" s="2001"/>
      <c r="S1006" s="2001"/>
      <c r="T1006" s="2001"/>
      <c r="U1006" s="2001"/>
      <c r="V1006" s="2001"/>
      <c r="W1006" s="2001"/>
      <c r="X1006" s="2001"/>
      <c r="Y1006" s="2001"/>
      <c r="Z1006" s="2001"/>
      <c r="AA1006" s="2001"/>
      <c r="AB1006" s="2001"/>
      <c r="AC1006" s="2001"/>
      <c r="AD1006" s="2001"/>
      <c r="AE1006" s="2001"/>
      <c r="AF1006" s="2001"/>
      <c r="AG1006" s="2001"/>
      <c r="AH1006" s="2001"/>
      <c r="AI1006" s="2001"/>
      <c r="AJ1006" s="2001"/>
      <c r="AK1006" s="2001"/>
      <c r="AL1006" s="2002"/>
      <c r="AM1006" s="2001"/>
      <c r="AN1006" s="2001"/>
      <c r="AO1006" s="2001"/>
      <c r="AP1006" s="2001"/>
      <c r="AQ1006" s="2001"/>
      <c r="AR1006" s="2001"/>
      <c r="AS1006" s="2001"/>
      <c r="AT1006" s="2001"/>
      <c r="AU1006" s="2001"/>
      <c r="AV1006" s="2001"/>
      <c r="AW1006" s="2001"/>
      <c r="AX1006" s="2001"/>
    </row>
    <row r="1007" spans="2:50" s="79" customFormat="1" ht="24" customHeight="1">
      <c r="B1007" s="2000">
        <v>10</v>
      </c>
      <c r="C1007" s="2000">
        <v>1</v>
      </c>
      <c r="D1007" s="2001"/>
      <c r="E1007" s="2001"/>
      <c r="F1007" s="2001"/>
      <c r="G1007" s="2001"/>
      <c r="H1007" s="2001"/>
      <c r="I1007" s="2001"/>
      <c r="J1007" s="2001"/>
      <c r="K1007" s="2001"/>
      <c r="L1007" s="2001"/>
      <c r="M1007" s="2001"/>
      <c r="N1007" s="2001"/>
      <c r="O1007" s="2001"/>
      <c r="P1007" s="2001"/>
      <c r="Q1007" s="2001"/>
      <c r="R1007" s="2001"/>
      <c r="S1007" s="2001"/>
      <c r="T1007" s="2001"/>
      <c r="U1007" s="2001"/>
      <c r="V1007" s="2001"/>
      <c r="W1007" s="2001"/>
      <c r="X1007" s="2001"/>
      <c r="Y1007" s="2001"/>
      <c r="Z1007" s="2001"/>
      <c r="AA1007" s="2001"/>
      <c r="AB1007" s="2001"/>
      <c r="AC1007" s="2001"/>
      <c r="AD1007" s="2001"/>
      <c r="AE1007" s="2001"/>
      <c r="AF1007" s="2001"/>
      <c r="AG1007" s="2001"/>
      <c r="AH1007" s="2001"/>
      <c r="AI1007" s="2001"/>
      <c r="AJ1007" s="2001"/>
      <c r="AK1007" s="2001"/>
      <c r="AL1007" s="2002"/>
      <c r="AM1007" s="2001"/>
      <c r="AN1007" s="2001"/>
      <c r="AO1007" s="2001"/>
      <c r="AP1007" s="2001"/>
      <c r="AQ1007" s="2001"/>
      <c r="AR1007" s="2001"/>
      <c r="AS1007" s="2001"/>
      <c r="AT1007" s="2001"/>
      <c r="AU1007" s="2001"/>
      <c r="AV1007" s="2001"/>
      <c r="AW1007" s="2001"/>
      <c r="AX1007" s="2001"/>
    </row>
    <row r="1008" spans="2:50" s="79" customFormat="1"/>
    <row r="1009" spans="2:51" s="79" customFormat="1"/>
    <row r="1010" spans="2:51" s="79" customFormat="1">
      <c r="C1010" s="79" t="s">
        <v>967</v>
      </c>
    </row>
    <row r="1011" spans="2:51" s="79" customFormat="1" ht="34.5" customHeight="1">
      <c r="B1011" s="2000"/>
      <c r="C1011" s="2000"/>
      <c r="D1011" s="2004" t="s">
        <v>799</v>
      </c>
      <c r="E1011" s="2004"/>
      <c r="F1011" s="2004"/>
      <c r="G1011" s="2004"/>
      <c r="H1011" s="2004"/>
      <c r="I1011" s="2004"/>
      <c r="J1011" s="2004"/>
      <c r="K1011" s="2004"/>
      <c r="L1011" s="2004"/>
      <c r="M1011" s="2004"/>
      <c r="N1011" s="2004" t="s">
        <v>800</v>
      </c>
      <c r="O1011" s="2004"/>
      <c r="P1011" s="2004"/>
      <c r="Q1011" s="2004"/>
      <c r="R1011" s="2004"/>
      <c r="S1011" s="2004"/>
      <c r="T1011" s="2004"/>
      <c r="U1011" s="2004"/>
      <c r="V1011" s="2004"/>
      <c r="W1011" s="2004"/>
      <c r="X1011" s="2004"/>
      <c r="Y1011" s="2004"/>
      <c r="Z1011" s="2004"/>
      <c r="AA1011" s="2004"/>
      <c r="AB1011" s="2004"/>
      <c r="AC1011" s="2004"/>
      <c r="AD1011" s="2004"/>
      <c r="AE1011" s="2004"/>
      <c r="AF1011" s="2004"/>
      <c r="AG1011" s="2004"/>
      <c r="AH1011" s="2004"/>
      <c r="AI1011" s="2004"/>
      <c r="AJ1011" s="2004"/>
      <c r="AK1011" s="2004"/>
      <c r="AL1011" s="2005" t="s">
        <v>801</v>
      </c>
      <c r="AM1011" s="2004"/>
      <c r="AN1011" s="2004"/>
      <c r="AO1011" s="2004"/>
      <c r="AP1011" s="2004"/>
      <c r="AQ1011" s="2004"/>
      <c r="AR1011" s="2004" t="s">
        <v>27</v>
      </c>
      <c r="AS1011" s="2004"/>
      <c r="AT1011" s="2004"/>
      <c r="AU1011" s="2004"/>
      <c r="AV1011" s="2004" t="s">
        <v>28</v>
      </c>
      <c r="AW1011" s="2004"/>
      <c r="AX1011" s="2004"/>
    </row>
    <row r="1012" spans="2:51" s="79" customFormat="1" ht="24" customHeight="1">
      <c r="B1012" s="2000">
        <v>1</v>
      </c>
      <c r="C1012" s="2000">
        <v>1</v>
      </c>
      <c r="D1012" s="2001" t="s">
        <v>968</v>
      </c>
      <c r="E1012" s="2001"/>
      <c r="F1012" s="2001"/>
      <c r="G1012" s="2001"/>
      <c r="H1012" s="2001"/>
      <c r="I1012" s="2001"/>
      <c r="J1012" s="2001"/>
      <c r="K1012" s="2001"/>
      <c r="L1012" s="2001"/>
      <c r="M1012" s="2001"/>
      <c r="N1012" s="2001" t="s">
        <v>969</v>
      </c>
      <c r="O1012" s="2001"/>
      <c r="P1012" s="2001"/>
      <c r="Q1012" s="2001"/>
      <c r="R1012" s="2001"/>
      <c r="S1012" s="2001"/>
      <c r="T1012" s="2001"/>
      <c r="U1012" s="2001"/>
      <c r="V1012" s="2001"/>
      <c r="W1012" s="2001"/>
      <c r="X1012" s="2001"/>
      <c r="Y1012" s="2001"/>
      <c r="Z1012" s="2001"/>
      <c r="AA1012" s="2001"/>
      <c r="AB1012" s="2001"/>
      <c r="AC1012" s="2001"/>
      <c r="AD1012" s="2001"/>
      <c r="AE1012" s="2001"/>
      <c r="AF1012" s="2001"/>
      <c r="AG1012" s="2001"/>
      <c r="AH1012" s="2001"/>
      <c r="AI1012" s="2001"/>
      <c r="AJ1012" s="2001"/>
      <c r="AK1012" s="2001"/>
      <c r="AL1012" s="2002">
        <v>2</v>
      </c>
      <c r="AM1012" s="2001"/>
      <c r="AN1012" s="2001"/>
      <c r="AO1012" s="2001"/>
      <c r="AP1012" s="2001"/>
      <c r="AQ1012" s="2001"/>
      <c r="AR1012" s="2001" t="s">
        <v>966</v>
      </c>
      <c r="AS1012" s="2001"/>
      <c r="AT1012" s="2001"/>
      <c r="AU1012" s="2001"/>
      <c r="AV1012" s="2001"/>
      <c r="AW1012" s="2001"/>
      <c r="AX1012" s="2001"/>
    </row>
    <row r="1013" spans="2:51" s="79" customFormat="1" ht="24" customHeight="1">
      <c r="B1013" s="2000">
        <v>2</v>
      </c>
      <c r="C1013" s="2000">
        <v>1</v>
      </c>
      <c r="D1013" s="2001"/>
      <c r="E1013" s="2001"/>
      <c r="F1013" s="2001"/>
      <c r="G1013" s="2001"/>
      <c r="H1013" s="2001"/>
      <c r="I1013" s="2001"/>
      <c r="J1013" s="2001"/>
      <c r="K1013" s="2001"/>
      <c r="L1013" s="2001"/>
      <c r="M1013" s="2001"/>
      <c r="N1013" s="2001"/>
      <c r="O1013" s="2001"/>
      <c r="P1013" s="2001"/>
      <c r="Q1013" s="2001"/>
      <c r="R1013" s="2001"/>
      <c r="S1013" s="2001"/>
      <c r="T1013" s="2001"/>
      <c r="U1013" s="2001"/>
      <c r="V1013" s="2001"/>
      <c r="W1013" s="2001"/>
      <c r="X1013" s="2001"/>
      <c r="Y1013" s="2001"/>
      <c r="Z1013" s="2001"/>
      <c r="AA1013" s="2001"/>
      <c r="AB1013" s="2001"/>
      <c r="AC1013" s="2001"/>
      <c r="AD1013" s="2001"/>
      <c r="AE1013" s="2001"/>
      <c r="AF1013" s="2001"/>
      <c r="AG1013" s="2001"/>
      <c r="AH1013" s="2001"/>
      <c r="AI1013" s="2001"/>
      <c r="AJ1013" s="2001"/>
      <c r="AK1013" s="2001"/>
      <c r="AL1013" s="2002"/>
      <c r="AM1013" s="2001"/>
      <c r="AN1013" s="2001"/>
      <c r="AO1013" s="2001"/>
      <c r="AP1013" s="2001"/>
      <c r="AQ1013" s="2001"/>
      <c r="AR1013" s="2001"/>
      <c r="AS1013" s="2001"/>
      <c r="AT1013" s="2001"/>
      <c r="AU1013" s="2001"/>
      <c r="AV1013" s="2001"/>
      <c r="AW1013" s="2001"/>
      <c r="AX1013" s="2001"/>
    </row>
    <row r="1014" spans="2:51" s="79" customFormat="1" ht="24" customHeight="1">
      <c r="B1014" s="2000">
        <v>3</v>
      </c>
      <c r="C1014" s="2000">
        <v>1</v>
      </c>
      <c r="D1014" s="2001"/>
      <c r="E1014" s="2001"/>
      <c r="F1014" s="2001"/>
      <c r="G1014" s="2001"/>
      <c r="H1014" s="2001"/>
      <c r="I1014" s="2001"/>
      <c r="J1014" s="2001"/>
      <c r="K1014" s="2001"/>
      <c r="L1014" s="2001"/>
      <c r="M1014" s="2001"/>
      <c r="N1014" s="2001"/>
      <c r="O1014" s="2001"/>
      <c r="P1014" s="2001"/>
      <c r="Q1014" s="2001"/>
      <c r="R1014" s="2001"/>
      <c r="S1014" s="2001"/>
      <c r="T1014" s="2001"/>
      <c r="U1014" s="2001"/>
      <c r="V1014" s="2001"/>
      <c r="W1014" s="2001"/>
      <c r="X1014" s="2001"/>
      <c r="Y1014" s="2001"/>
      <c r="Z1014" s="2001"/>
      <c r="AA1014" s="2001"/>
      <c r="AB1014" s="2001"/>
      <c r="AC1014" s="2001"/>
      <c r="AD1014" s="2001"/>
      <c r="AE1014" s="2001"/>
      <c r="AF1014" s="2001"/>
      <c r="AG1014" s="2001"/>
      <c r="AH1014" s="2001"/>
      <c r="AI1014" s="2001"/>
      <c r="AJ1014" s="2001"/>
      <c r="AK1014" s="2001"/>
      <c r="AL1014" s="2002"/>
      <c r="AM1014" s="2001"/>
      <c r="AN1014" s="2001"/>
      <c r="AO1014" s="2001"/>
      <c r="AP1014" s="2001"/>
      <c r="AQ1014" s="2001"/>
      <c r="AR1014" s="2001"/>
      <c r="AS1014" s="2001"/>
      <c r="AT1014" s="2001"/>
      <c r="AU1014" s="2001"/>
      <c r="AV1014" s="2001"/>
      <c r="AW1014" s="2001"/>
      <c r="AX1014" s="2001"/>
    </row>
    <row r="1015" spans="2:51" s="79" customFormat="1" ht="24" customHeight="1">
      <c r="B1015" s="2000">
        <v>4</v>
      </c>
      <c r="C1015" s="2000">
        <v>1</v>
      </c>
      <c r="D1015" s="2001"/>
      <c r="E1015" s="2001"/>
      <c r="F1015" s="2001"/>
      <c r="G1015" s="2001"/>
      <c r="H1015" s="2001"/>
      <c r="I1015" s="2001"/>
      <c r="J1015" s="2001"/>
      <c r="K1015" s="2001"/>
      <c r="L1015" s="2001"/>
      <c r="M1015" s="2001"/>
      <c r="N1015" s="2001"/>
      <c r="O1015" s="2001"/>
      <c r="P1015" s="2001"/>
      <c r="Q1015" s="2001"/>
      <c r="R1015" s="2001"/>
      <c r="S1015" s="2001"/>
      <c r="T1015" s="2001"/>
      <c r="U1015" s="2001"/>
      <c r="V1015" s="2001"/>
      <c r="W1015" s="2001"/>
      <c r="X1015" s="2001"/>
      <c r="Y1015" s="2001"/>
      <c r="Z1015" s="2001"/>
      <c r="AA1015" s="2001"/>
      <c r="AB1015" s="2001"/>
      <c r="AC1015" s="2001"/>
      <c r="AD1015" s="2001"/>
      <c r="AE1015" s="2001"/>
      <c r="AF1015" s="2001"/>
      <c r="AG1015" s="2001"/>
      <c r="AH1015" s="2001"/>
      <c r="AI1015" s="2001"/>
      <c r="AJ1015" s="2001"/>
      <c r="AK1015" s="2001"/>
      <c r="AL1015" s="2002"/>
      <c r="AM1015" s="2001"/>
      <c r="AN1015" s="2001"/>
      <c r="AO1015" s="2001"/>
      <c r="AP1015" s="2001"/>
      <c r="AQ1015" s="2001"/>
      <c r="AR1015" s="2001"/>
      <c r="AS1015" s="2001"/>
      <c r="AT1015" s="2001"/>
      <c r="AU1015" s="2001"/>
      <c r="AV1015" s="2001"/>
      <c r="AW1015" s="2001"/>
      <c r="AX1015" s="2001"/>
    </row>
    <row r="1016" spans="2:51" s="79" customFormat="1" ht="24" customHeight="1">
      <c r="B1016" s="2000">
        <v>5</v>
      </c>
      <c r="C1016" s="2000">
        <v>1</v>
      </c>
      <c r="D1016" s="2001"/>
      <c r="E1016" s="2001"/>
      <c r="F1016" s="2001"/>
      <c r="G1016" s="2001"/>
      <c r="H1016" s="2001"/>
      <c r="I1016" s="2001"/>
      <c r="J1016" s="2001"/>
      <c r="K1016" s="2001"/>
      <c r="L1016" s="2001"/>
      <c r="M1016" s="2001"/>
      <c r="N1016" s="2001"/>
      <c r="O1016" s="2001"/>
      <c r="P1016" s="2001"/>
      <c r="Q1016" s="2001"/>
      <c r="R1016" s="2001"/>
      <c r="S1016" s="2001"/>
      <c r="T1016" s="2001"/>
      <c r="U1016" s="2001"/>
      <c r="V1016" s="2001"/>
      <c r="W1016" s="2001"/>
      <c r="X1016" s="2001"/>
      <c r="Y1016" s="2001"/>
      <c r="Z1016" s="2001"/>
      <c r="AA1016" s="2001"/>
      <c r="AB1016" s="2001"/>
      <c r="AC1016" s="2001"/>
      <c r="AD1016" s="2001"/>
      <c r="AE1016" s="2001"/>
      <c r="AF1016" s="2001"/>
      <c r="AG1016" s="2001"/>
      <c r="AH1016" s="2001"/>
      <c r="AI1016" s="2001"/>
      <c r="AJ1016" s="2001"/>
      <c r="AK1016" s="2001"/>
      <c r="AL1016" s="2002"/>
      <c r="AM1016" s="2001"/>
      <c r="AN1016" s="2001"/>
      <c r="AO1016" s="2001"/>
      <c r="AP1016" s="2001"/>
      <c r="AQ1016" s="2001"/>
      <c r="AR1016" s="2001"/>
      <c r="AS1016" s="2001"/>
      <c r="AT1016" s="2001"/>
      <c r="AU1016" s="2001"/>
      <c r="AV1016" s="2001"/>
      <c r="AW1016" s="2001"/>
      <c r="AX1016" s="2001"/>
    </row>
    <row r="1017" spans="2:51" s="79" customFormat="1" ht="24" customHeight="1">
      <c r="B1017" s="2000">
        <v>6</v>
      </c>
      <c r="C1017" s="2000">
        <v>1</v>
      </c>
      <c r="D1017" s="2001"/>
      <c r="E1017" s="2001"/>
      <c r="F1017" s="2001"/>
      <c r="G1017" s="2001"/>
      <c r="H1017" s="2001"/>
      <c r="I1017" s="2001"/>
      <c r="J1017" s="2001"/>
      <c r="K1017" s="2001"/>
      <c r="L1017" s="2001"/>
      <c r="M1017" s="2001"/>
      <c r="N1017" s="2001"/>
      <c r="O1017" s="2001"/>
      <c r="P1017" s="2001"/>
      <c r="Q1017" s="2001"/>
      <c r="R1017" s="2001"/>
      <c r="S1017" s="2001"/>
      <c r="T1017" s="2001"/>
      <c r="U1017" s="2001"/>
      <c r="V1017" s="2001"/>
      <c r="W1017" s="2001"/>
      <c r="X1017" s="2001"/>
      <c r="Y1017" s="2001"/>
      <c r="Z1017" s="2001"/>
      <c r="AA1017" s="2001"/>
      <c r="AB1017" s="2001"/>
      <c r="AC1017" s="2001"/>
      <c r="AD1017" s="2001"/>
      <c r="AE1017" s="2001"/>
      <c r="AF1017" s="2001"/>
      <c r="AG1017" s="2001"/>
      <c r="AH1017" s="2001"/>
      <c r="AI1017" s="2001"/>
      <c r="AJ1017" s="2001"/>
      <c r="AK1017" s="2001"/>
      <c r="AL1017" s="2002"/>
      <c r="AM1017" s="2001"/>
      <c r="AN1017" s="2001"/>
      <c r="AO1017" s="2001"/>
      <c r="AP1017" s="2001"/>
      <c r="AQ1017" s="2001"/>
      <c r="AR1017" s="2001"/>
      <c r="AS1017" s="2001"/>
      <c r="AT1017" s="2001"/>
      <c r="AU1017" s="2001"/>
      <c r="AV1017" s="2001"/>
      <c r="AW1017" s="2001"/>
      <c r="AX1017" s="2001"/>
    </row>
    <row r="1018" spans="2:51" s="79" customFormat="1" ht="24" customHeight="1">
      <c r="B1018" s="2000">
        <v>7</v>
      </c>
      <c r="C1018" s="2000">
        <v>1</v>
      </c>
      <c r="D1018" s="2001"/>
      <c r="E1018" s="2001"/>
      <c r="F1018" s="2001"/>
      <c r="G1018" s="2001"/>
      <c r="H1018" s="2001"/>
      <c r="I1018" s="2001"/>
      <c r="J1018" s="2001"/>
      <c r="K1018" s="2001"/>
      <c r="L1018" s="2001"/>
      <c r="M1018" s="2001"/>
      <c r="N1018" s="2001"/>
      <c r="O1018" s="2001"/>
      <c r="P1018" s="2001"/>
      <c r="Q1018" s="2001"/>
      <c r="R1018" s="2001"/>
      <c r="S1018" s="2001"/>
      <c r="T1018" s="2001"/>
      <c r="U1018" s="2001"/>
      <c r="V1018" s="2001"/>
      <c r="W1018" s="2001"/>
      <c r="X1018" s="2001"/>
      <c r="Y1018" s="2001"/>
      <c r="Z1018" s="2001"/>
      <c r="AA1018" s="2001"/>
      <c r="AB1018" s="2001"/>
      <c r="AC1018" s="2001"/>
      <c r="AD1018" s="2001"/>
      <c r="AE1018" s="2001"/>
      <c r="AF1018" s="2001"/>
      <c r="AG1018" s="2001"/>
      <c r="AH1018" s="2001"/>
      <c r="AI1018" s="2001"/>
      <c r="AJ1018" s="2001"/>
      <c r="AK1018" s="2001"/>
      <c r="AL1018" s="2002"/>
      <c r="AM1018" s="2001"/>
      <c r="AN1018" s="2001"/>
      <c r="AO1018" s="2001"/>
      <c r="AP1018" s="2001"/>
      <c r="AQ1018" s="2001"/>
      <c r="AR1018" s="2001"/>
      <c r="AS1018" s="2001"/>
      <c r="AT1018" s="2001"/>
      <c r="AU1018" s="2001"/>
      <c r="AV1018" s="2001"/>
      <c r="AW1018" s="2001"/>
      <c r="AX1018" s="2001"/>
    </row>
    <row r="1019" spans="2:51" s="79" customFormat="1" ht="24" customHeight="1">
      <c r="B1019" s="2000">
        <v>8</v>
      </c>
      <c r="C1019" s="2000">
        <v>1</v>
      </c>
      <c r="D1019" s="2001"/>
      <c r="E1019" s="2001"/>
      <c r="F1019" s="2001"/>
      <c r="G1019" s="2001"/>
      <c r="H1019" s="2001"/>
      <c r="I1019" s="2001"/>
      <c r="J1019" s="2001"/>
      <c r="K1019" s="2001"/>
      <c r="L1019" s="2001"/>
      <c r="M1019" s="2001"/>
      <c r="N1019" s="2001"/>
      <c r="O1019" s="2001"/>
      <c r="P1019" s="2001"/>
      <c r="Q1019" s="2001"/>
      <c r="R1019" s="2001"/>
      <c r="S1019" s="2001"/>
      <c r="T1019" s="2001"/>
      <c r="U1019" s="2001"/>
      <c r="V1019" s="2001"/>
      <c r="W1019" s="2001"/>
      <c r="X1019" s="2001"/>
      <c r="Y1019" s="2001"/>
      <c r="Z1019" s="2001"/>
      <c r="AA1019" s="2001"/>
      <c r="AB1019" s="2001"/>
      <c r="AC1019" s="2001"/>
      <c r="AD1019" s="2001"/>
      <c r="AE1019" s="2001"/>
      <c r="AF1019" s="2001"/>
      <c r="AG1019" s="2001"/>
      <c r="AH1019" s="2001"/>
      <c r="AI1019" s="2001"/>
      <c r="AJ1019" s="2001"/>
      <c r="AK1019" s="2001"/>
      <c r="AL1019" s="2002"/>
      <c r="AM1019" s="2001"/>
      <c r="AN1019" s="2001"/>
      <c r="AO1019" s="2001"/>
      <c r="AP1019" s="2001"/>
      <c r="AQ1019" s="2001"/>
      <c r="AR1019" s="2001"/>
      <c r="AS1019" s="2001"/>
      <c r="AT1019" s="2001"/>
      <c r="AU1019" s="2001"/>
      <c r="AV1019" s="2001"/>
      <c r="AW1019" s="2001"/>
      <c r="AX1019" s="2001"/>
    </row>
    <row r="1020" spans="2:51" s="79" customFormat="1" ht="24" customHeight="1">
      <c r="B1020" s="2000">
        <v>9</v>
      </c>
      <c r="C1020" s="2000">
        <v>1</v>
      </c>
      <c r="D1020" s="2001"/>
      <c r="E1020" s="2001"/>
      <c r="F1020" s="2001"/>
      <c r="G1020" s="2001"/>
      <c r="H1020" s="2001"/>
      <c r="I1020" s="2001"/>
      <c r="J1020" s="2001"/>
      <c r="K1020" s="2001"/>
      <c r="L1020" s="2001"/>
      <c r="M1020" s="2001"/>
      <c r="N1020" s="2001"/>
      <c r="O1020" s="2001"/>
      <c r="P1020" s="2001"/>
      <c r="Q1020" s="2001"/>
      <c r="R1020" s="2001"/>
      <c r="S1020" s="2001"/>
      <c r="T1020" s="2001"/>
      <c r="U1020" s="2001"/>
      <c r="V1020" s="2001"/>
      <c r="W1020" s="2001"/>
      <c r="X1020" s="2001"/>
      <c r="Y1020" s="2001"/>
      <c r="Z1020" s="2001"/>
      <c r="AA1020" s="2001"/>
      <c r="AB1020" s="2001"/>
      <c r="AC1020" s="2001"/>
      <c r="AD1020" s="2001"/>
      <c r="AE1020" s="2001"/>
      <c r="AF1020" s="2001"/>
      <c r="AG1020" s="2001"/>
      <c r="AH1020" s="2001"/>
      <c r="AI1020" s="2001"/>
      <c r="AJ1020" s="2001"/>
      <c r="AK1020" s="2001"/>
      <c r="AL1020" s="2002"/>
      <c r="AM1020" s="2001"/>
      <c r="AN1020" s="2001"/>
      <c r="AO1020" s="2001"/>
      <c r="AP1020" s="2001"/>
      <c r="AQ1020" s="2001"/>
      <c r="AR1020" s="2001"/>
      <c r="AS1020" s="2001"/>
      <c r="AT1020" s="2001"/>
      <c r="AU1020" s="2001"/>
      <c r="AV1020" s="2001"/>
      <c r="AW1020" s="2001"/>
      <c r="AX1020" s="2001"/>
    </row>
    <row r="1021" spans="2:51" s="79" customFormat="1" ht="24" customHeight="1">
      <c r="B1021" s="2000">
        <v>10</v>
      </c>
      <c r="C1021" s="2000">
        <v>1</v>
      </c>
      <c r="D1021" s="2001"/>
      <c r="E1021" s="2001"/>
      <c r="F1021" s="2001"/>
      <c r="G1021" s="2001"/>
      <c r="H1021" s="2001"/>
      <c r="I1021" s="2001"/>
      <c r="J1021" s="2001"/>
      <c r="K1021" s="2001"/>
      <c r="L1021" s="2001"/>
      <c r="M1021" s="2001"/>
      <c r="N1021" s="2001"/>
      <c r="O1021" s="2001"/>
      <c r="P1021" s="2001"/>
      <c r="Q1021" s="2001"/>
      <c r="R1021" s="2001"/>
      <c r="S1021" s="2001"/>
      <c r="T1021" s="2001"/>
      <c r="U1021" s="2001"/>
      <c r="V1021" s="2001"/>
      <c r="W1021" s="2001"/>
      <c r="X1021" s="2001"/>
      <c r="Y1021" s="2001"/>
      <c r="Z1021" s="2001"/>
      <c r="AA1021" s="2001"/>
      <c r="AB1021" s="2001"/>
      <c r="AC1021" s="2001"/>
      <c r="AD1021" s="2001"/>
      <c r="AE1021" s="2001"/>
      <c r="AF1021" s="2001"/>
      <c r="AG1021" s="2001"/>
      <c r="AH1021" s="2001"/>
      <c r="AI1021" s="2001"/>
      <c r="AJ1021" s="2001"/>
      <c r="AK1021" s="2001"/>
      <c r="AL1021" s="2002"/>
      <c r="AM1021" s="2001"/>
      <c r="AN1021" s="2001"/>
      <c r="AO1021" s="2001"/>
      <c r="AP1021" s="2001"/>
      <c r="AQ1021" s="2001"/>
      <c r="AR1021" s="2001"/>
      <c r="AS1021" s="2001"/>
      <c r="AT1021" s="2001"/>
      <c r="AU1021" s="2001"/>
      <c r="AV1021" s="2001"/>
      <c r="AW1021" s="2001"/>
      <c r="AX1021" s="2001"/>
    </row>
    <row r="1022" spans="2:51" s="79" customFormat="1"/>
    <row r="1023" spans="2:51" ht="21.75" customHeight="1" thickBot="1">
      <c r="AK1023" s="466"/>
      <c r="AL1023" s="466"/>
      <c r="AM1023" s="466"/>
      <c r="AN1023" s="466"/>
      <c r="AO1023" s="466"/>
      <c r="AP1023" s="466"/>
      <c r="AQ1023" s="466"/>
      <c r="AR1023" s="467" t="s">
        <v>112</v>
      </c>
      <c r="AS1023" s="467"/>
      <c r="AT1023" s="467"/>
      <c r="AU1023" s="467"/>
      <c r="AV1023" s="467"/>
      <c r="AW1023" s="467"/>
      <c r="AX1023" s="467"/>
      <c r="AY1023" s="467"/>
    </row>
    <row r="1024" spans="2:51" ht="21" customHeight="1">
      <c r="B1024" s="468" t="s">
        <v>113</v>
      </c>
      <c r="C1024" s="469"/>
      <c r="D1024" s="469"/>
      <c r="E1024" s="469"/>
      <c r="F1024" s="469"/>
      <c r="G1024" s="469"/>
      <c r="H1024" s="1882" t="s">
        <v>970</v>
      </c>
      <c r="I1024" s="1883"/>
      <c r="J1024" s="1883"/>
      <c r="K1024" s="1883"/>
      <c r="L1024" s="1883"/>
      <c r="M1024" s="1883"/>
      <c r="N1024" s="1883"/>
      <c r="O1024" s="1883"/>
      <c r="P1024" s="1883"/>
      <c r="Q1024" s="1883"/>
      <c r="R1024" s="1883"/>
      <c r="S1024" s="1883"/>
      <c r="T1024" s="1883"/>
      <c r="U1024" s="1883"/>
      <c r="V1024" s="1883"/>
      <c r="W1024" s="1883"/>
      <c r="X1024" s="1883"/>
      <c r="Y1024" s="1883"/>
      <c r="Z1024" s="2628" t="s">
        <v>812</v>
      </c>
      <c r="AA1024" s="1846"/>
      <c r="AB1024" s="1846"/>
      <c r="AC1024" s="1846"/>
      <c r="AD1024" s="1846"/>
      <c r="AE1024" s="1847"/>
      <c r="AF1024" s="1846" t="s">
        <v>106</v>
      </c>
      <c r="AG1024" s="1846"/>
      <c r="AH1024" s="1846"/>
      <c r="AI1024" s="1846"/>
      <c r="AJ1024" s="1846"/>
      <c r="AK1024" s="1846"/>
      <c r="AL1024" s="1846"/>
      <c r="AM1024" s="1846"/>
      <c r="AN1024" s="1846"/>
      <c r="AO1024" s="1846"/>
      <c r="AP1024" s="1846"/>
      <c r="AQ1024" s="1847"/>
      <c r="AR1024" s="2629" t="s">
        <v>1</v>
      </c>
      <c r="AS1024" s="1846"/>
      <c r="AT1024" s="1846"/>
      <c r="AU1024" s="1846"/>
      <c r="AV1024" s="1846"/>
      <c r="AW1024" s="1846"/>
      <c r="AX1024" s="1846"/>
      <c r="AY1024" s="2630"/>
    </row>
    <row r="1025" spans="2:60" ht="28.15" customHeight="1">
      <c r="B1025" s="442" t="s">
        <v>59</v>
      </c>
      <c r="C1025" s="443"/>
      <c r="D1025" s="443"/>
      <c r="E1025" s="443"/>
      <c r="F1025" s="443"/>
      <c r="G1025" s="444"/>
      <c r="H1025" s="1884"/>
      <c r="I1025" s="1885"/>
      <c r="J1025" s="1885"/>
      <c r="K1025" s="1885"/>
      <c r="L1025" s="1885"/>
      <c r="M1025" s="1885"/>
      <c r="N1025" s="1885"/>
      <c r="O1025" s="1885"/>
      <c r="P1025" s="1885"/>
      <c r="Q1025" s="1885"/>
      <c r="R1025" s="1885"/>
      <c r="S1025" s="1885"/>
      <c r="T1025" s="1885"/>
      <c r="U1025" s="1885"/>
      <c r="V1025" s="1885"/>
      <c r="W1025" s="1886"/>
      <c r="X1025" s="1886"/>
      <c r="Y1025" s="1886"/>
      <c r="Z1025" s="2624" t="s">
        <v>2</v>
      </c>
      <c r="AA1025" s="1859"/>
      <c r="AB1025" s="1859"/>
      <c r="AC1025" s="1859"/>
      <c r="AD1025" s="1859"/>
      <c r="AE1025" s="1860"/>
      <c r="AF1025" s="1859" t="s">
        <v>779</v>
      </c>
      <c r="AG1025" s="1859"/>
      <c r="AH1025" s="1859"/>
      <c r="AI1025" s="1859"/>
      <c r="AJ1025" s="1859"/>
      <c r="AK1025" s="1859"/>
      <c r="AL1025" s="1859"/>
      <c r="AM1025" s="1859"/>
      <c r="AN1025" s="1859"/>
      <c r="AO1025" s="1859"/>
      <c r="AP1025" s="1859"/>
      <c r="AQ1025" s="1860"/>
      <c r="AR1025" s="1861" t="s">
        <v>780</v>
      </c>
      <c r="AS1025" s="1862"/>
      <c r="AT1025" s="1862"/>
      <c r="AU1025" s="1862"/>
      <c r="AV1025" s="1862"/>
      <c r="AW1025" s="1862"/>
      <c r="AX1025" s="1862"/>
      <c r="AY1025" s="1863"/>
    </row>
    <row r="1026" spans="2:60" ht="30.75" customHeight="1">
      <c r="B1026" s="454" t="s">
        <v>3</v>
      </c>
      <c r="C1026" s="455"/>
      <c r="D1026" s="455"/>
      <c r="E1026" s="455"/>
      <c r="F1026" s="455"/>
      <c r="G1026" s="455"/>
      <c r="H1026" s="1864" t="s">
        <v>103</v>
      </c>
      <c r="I1026" s="1865"/>
      <c r="J1026" s="1865"/>
      <c r="K1026" s="1865"/>
      <c r="L1026" s="1865"/>
      <c r="M1026" s="1865"/>
      <c r="N1026" s="1865"/>
      <c r="O1026" s="1865"/>
      <c r="P1026" s="1865"/>
      <c r="Q1026" s="1865"/>
      <c r="R1026" s="1865"/>
      <c r="S1026" s="1865"/>
      <c r="T1026" s="1865"/>
      <c r="U1026" s="1865"/>
      <c r="V1026" s="1865"/>
      <c r="W1026" s="1865"/>
      <c r="X1026" s="1865"/>
      <c r="Y1026" s="1865"/>
      <c r="Z1026" s="2625" t="s">
        <v>76</v>
      </c>
      <c r="AA1026" s="2626"/>
      <c r="AB1026" s="2626"/>
      <c r="AC1026" s="2626"/>
      <c r="AD1026" s="2626"/>
      <c r="AE1026" s="2627"/>
      <c r="AF1026" s="941" t="s">
        <v>108</v>
      </c>
      <c r="AG1026" s="941"/>
      <c r="AH1026" s="941"/>
      <c r="AI1026" s="941"/>
      <c r="AJ1026" s="941"/>
      <c r="AK1026" s="941"/>
      <c r="AL1026" s="941"/>
      <c r="AM1026" s="941"/>
      <c r="AN1026" s="941"/>
      <c r="AO1026" s="941"/>
      <c r="AP1026" s="941"/>
      <c r="AQ1026" s="941"/>
      <c r="AR1026" s="267"/>
      <c r="AS1026" s="267"/>
      <c r="AT1026" s="267"/>
      <c r="AU1026" s="267"/>
      <c r="AV1026" s="267"/>
      <c r="AW1026" s="267"/>
      <c r="AX1026" s="267"/>
      <c r="AY1026" s="942"/>
    </row>
    <row r="1027" spans="2:60" ht="18" customHeight="1">
      <c r="B1027" s="418" t="s">
        <v>37</v>
      </c>
      <c r="C1027" s="419"/>
      <c r="D1027" s="419"/>
      <c r="E1027" s="419"/>
      <c r="F1027" s="419"/>
      <c r="G1027" s="419"/>
      <c r="H1027" s="1869" t="s">
        <v>971</v>
      </c>
      <c r="I1027" s="1870"/>
      <c r="J1027" s="1870"/>
      <c r="K1027" s="1870"/>
      <c r="L1027" s="1870"/>
      <c r="M1027" s="1870"/>
      <c r="N1027" s="1870"/>
      <c r="O1027" s="1870"/>
      <c r="P1027" s="1870"/>
      <c r="Q1027" s="1870"/>
      <c r="R1027" s="1870"/>
      <c r="S1027" s="1870"/>
      <c r="T1027" s="1870"/>
      <c r="U1027" s="1870"/>
      <c r="V1027" s="1870"/>
      <c r="W1027" s="1871"/>
      <c r="X1027" s="1871"/>
      <c r="Y1027" s="1871"/>
      <c r="Z1027" s="2622" t="s">
        <v>815</v>
      </c>
      <c r="AA1027" s="1865"/>
      <c r="AB1027" s="1865"/>
      <c r="AC1027" s="1865"/>
      <c r="AD1027" s="1865"/>
      <c r="AE1027" s="1964"/>
      <c r="AF1027" s="2623"/>
      <c r="AG1027" s="1876"/>
      <c r="AH1027" s="1876"/>
      <c r="AI1027" s="1876"/>
      <c r="AJ1027" s="1876"/>
      <c r="AK1027" s="1876"/>
      <c r="AL1027" s="1876"/>
      <c r="AM1027" s="1876"/>
      <c r="AN1027" s="1876"/>
      <c r="AO1027" s="1876"/>
      <c r="AP1027" s="1876"/>
      <c r="AQ1027" s="1876"/>
      <c r="AR1027" s="1876"/>
      <c r="AS1027" s="1876"/>
      <c r="AT1027" s="1876"/>
      <c r="AU1027" s="1876"/>
      <c r="AV1027" s="1876"/>
      <c r="AW1027" s="1876"/>
      <c r="AX1027" s="1876"/>
      <c r="AY1027" s="1877"/>
    </row>
    <row r="1028" spans="2:60" ht="24" customHeight="1">
      <c r="B1028" s="420"/>
      <c r="C1028" s="421"/>
      <c r="D1028" s="421"/>
      <c r="E1028" s="421"/>
      <c r="F1028" s="421"/>
      <c r="G1028" s="421"/>
      <c r="H1028" s="1872"/>
      <c r="I1028" s="1873"/>
      <c r="J1028" s="1873"/>
      <c r="K1028" s="1873"/>
      <c r="L1028" s="1873"/>
      <c r="M1028" s="1873"/>
      <c r="N1028" s="1873"/>
      <c r="O1028" s="1873"/>
      <c r="P1028" s="1873"/>
      <c r="Q1028" s="1873"/>
      <c r="R1028" s="1873"/>
      <c r="S1028" s="1873"/>
      <c r="T1028" s="1873"/>
      <c r="U1028" s="1873"/>
      <c r="V1028" s="1873"/>
      <c r="W1028" s="1874"/>
      <c r="X1028" s="1874"/>
      <c r="Y1028" s="1874"/>
      <c r="Z1028" s="1963"/>
      <c r="AA1028" s="1865"/>
      <c r="AB1028" s="1865"/>
      <c r="AC1028" s="1865"/>
      <c r="AD1028" s="1865"/>
      <c r="AE1028" s="1964"/>
      <c r="AF1028" s="1878"/>
      <c r="AG1028" s="1878"/>
      <c r="AH1028" s="1878"/>
      <c r="AI1028" s="1878"/>
      <c r="AJ1028" s="1878"/>
      <c r="AK1028" s="1878"/>
      <c r="AL1028" s="1878"/>
      <c r="AM1028" s="1878"/>
      <c r="AN1028" s="1878"/>
      <c r="AO1028" s="1878"/>
      <c r="AP1028" s="1878"/>
      <c r="AQ1028" s="1878"/>
      <c r="AR1028" s="1878"/>
      <c r="AS1028" s="1878"/>
      <c r="AT1028" s="1878"/>
      <c r="AU1028" s="1878"/>
      <c r="AV1028" s="1878"/>
      <c r="AW1028" s="1878"/>
      <c r="AX1028" s="1878"/>
      <c r="AY1028" s="1879"/>
    </row>
    <row r="1029" spans="2:60" ht="29.25" customHeight="1">
      <c r="B1029" s="436" t="s">
        <v>4</v>
      </c>
      <c r="C1029" s="437"/>
      <c r="D1029" s="437"/>
      <c r="E1029" s="437"/>
      <c r="F1029" s="437"/>
      <c r="G1029" s="438"/>
      <c r="H1029" s="439" t="s">
        <v>133</v>
      </c>
      <c r="I1029" s="440"/>
      <c r="J1029" s="440"/>
      <c r="K1029" s="440"/>
      <c r="L1029" s="440"/>
      <c r="M1029" s="440"/>
      <c r="N1029" s="440"/>
      <c r="O1029" s="440"/>
      <c r="P1029" s="440"/>
      <c r="Q1029" s="440"/>
      <c r="R1029" s="440"/>
      <c r="S1029" s="440"/>
      <c r="T1029" s="440"/>
      <c r="U1029" s="440"/>
      <c r="V1029" s="440"/>
      <c r="W1029" s="440"/>
      <c r="X1029" s="440"/>
      <c r="Y1029" s="440"/>
      <c r="Z1029" s="440"/>
      <c r="AA1029" s="440"/>
      <c r="AB1029" s="440"/>
      <c r="AC1029" s="440"/>
      <c r="AD1029" s="440"/>
      <c r="AE1029" s="440"/>
      <c r="AF1029" s="440"/>
      <c r="AG1029" s="440"/>
      <c r="AH1029" s="440"/>
      <c r="AI1029" s="440"/>
      <c r="AJ1029" s="440"/>
      <c r="AK1029" s="440"/>
      <c r="AL1029" s="440"/>
      <c r="AM1029" s="440"/>
      <c r="AN1029" s="440"/>
      <c r="AO1029" s="440"/>
      <c r="AP1029" s="440"/>
      <c r="AQ1029" s="440"/>
      <c r="AR1029" s="440"/>
      <c r="AS1029" s="440"/>
      <c r="AT1029" s="440"/>
      <c r="AU1029" s="440"/>
      <c r="AV1029" s="440"/>
      <c r="AW1029" s="440"/>
      <c r="AX1029" s="440"/>
      <c r="AY1029" s="441"/>
    </row>
    <row r="1030" spans="2:60" ht="21" customHeight="1">
      <c r="B1030" s="405" t="s">
        <v>39</v>
      </c>
      <c r="C1030" s="406"/>
      <c r="D1030" s="406"/>
      <c r="E1030" s="406"/>
      <c r="F1030" s="406"/>
      <c r="G1030" s="407"/>
      <c r="H1030" s="411"/>
      <c r="I1030" s="412"/>
      <c r="J1030" s="412"/>
      <c r="K1030" s="412"/>
      <c r="L1030" s="412"/>
      <c r="M1030" s="412"/>
      <c r="N1030" s="412"/>
      <c r="O1030" s="412"/>
      <c r="P1030" s="412"/>
      <c r="Q1030" s="370" t="s">
        <v>86</v>
      </c>
      <c r="R1030" s="371"/>
      <c r="S1030" s="371"/>
      <c r="T1030" s="371"/>
      <c r="U1030" s="371"/>
      <c r="V1030" s="371"/>
      <c r="W1030" s="413"/>
      <c r="X1030" s="370" t="s">
        <v>87</v>
      </c>
      <c r="Y1030" s="371"/>
      <c r="Z1030" s="371"/>
      <c r="AA1030" s="371"/>
      <c r="AB1030" s="371"/>
      <c r="AC1030" s="371"/>
      <c r="AD1030" s="413"/>
      <c r="AE1030" s="370" t="s">
        <v>88</v>
      </c>
      <c r="AF1030" s="371"/>
      <c r="AG1030" s="371"/>
      <c r="AH1030" s="371"/>
      <c r="AI1030" s="371"/>
      <c r="AJ1030" s="371"/>
      <c r="AK1030" s="413"/>
      <c r="AL1030" s="370" t="s">
        <v>90</v>
      </c>
      <c r="AM1030" s="371"/>
      <c r="AN1030" s="371"/>
      <c r="AO1030" s="371"/>
      <c r="AP1030" s="371"/>
      <c r="AQ1030" s="371"/>
      <c r="AR1030" s="413"/>
      <c r="AS1030" s="370" t="s">
        <v>91</v>
      </c>
      <c r="AT1030" s="371"/>
      <c r="AU1030" s="371"/>
      <c r="AV1030" s="371"/>
      <c r="AW1030" s="371"/>
      <c r="AX1030" s="371"/>
      <c r="AY1030" s="372"/>
    </row>
    <row r="1031" spans="2:60" ht="21" customHeight="1">
      <c r="B1031" s="291"/>
      <c r="C1031" s="292"/>
      <c r="D1031" s="292"/>
      <c r="E1031" s="292"/>
      <c r="F1031" s="292"/>
      <c r="G1031" s="293"/>
      <c r="H1031" s="373" t="s">
        <v>5</v>
      </c>
      <c r="I1031" s="374"/>
      <c r="J1031" s="379" t="s">
        <v>6</v>
      </c>
      <c r="K1031" s="380"/>
      <c r="L1031" s="380"/>
      <c r="M1031" s="380"/>
      <c r="N1031" s="380"/>
      <c r="O1031" s="380"/>
      <c r="P1031" s="381"/>
      <c r="Q1031" s="2614">
        <v>22</v>
      </c>
      <c r="R1031" s="2614"/>
      <c r="S1031" s="2614"/>
      <c r="T1031" s="2614"/>
      <c r="U1031" s="2614"/>
      <c r="V1031" s="2614"/>
      <c r="W1031" s="2614"/>
      <c r="X1031" s="2614">
        <v>22</v>
      </c>
      <c r="Y1031" s="2614"/>
      <c r="Z1031" s="2614"/>
      <c r="AA1031" s="2614"/>
      <c r="AB1031" s="2614"/>
      <c r="AC1031" s="2614"/>
      <c r="AD1031" s="2614"/>
      <c r="AE1031" s="2614">
        <v>22</v>
      </c>
      <c r="AF1031" s="2614"/>
      <c r="AG1031" s="2614"/>
      <c r="AH1031" s="2614"/>
      <c r="AI1031" s="2614"/>
      <c r="AJ1031" s="2614"/>
      <c r="AK1031" s="2614"/>
      <c r="AL1031" s="384">
        <v>22</v>
      </c>
      <c r="AM1031" s="384"/>
      <c r="AN1031" s="384"/>
      <c r="AO1031" s="384"/>
      <c r="AP1031" s="384"/>
      <c r="AQ1031" s="384"/>
      <c r="AR1031" s="384"/>
      <c r="AS1031" s="384">
        <v>22</v>
      </c>
      <c r="AT1031" s="384"/>
      <c r="AU1031" s="384"/>
      <c r="AV1031" s="384"/>
      <c r="AW1031" s="384"/>
      <c r="AX1031" s="384"/>
      <c r="AY1031" s="385"/>
    </row>
    <row r="1032" spans="2:60" ht="21" customHeight="1">
      <c r="B1032" s="291"/>
      <c r="C1032" s="292"/>
      <c r="D1032" s="292"/>
      <c r="E1032" s="292"/>
      <c r="F1032" s="292"/>
      <c r="G1032" s="293"/>
      <c r="H1032" s="375"/>
      <c r="I1032" s="376"/>
      <c r="J1032" s="386" t="s">
        <v>7</v>
      </c>
      <c r="K1032" s="387"/>
      <c r="L1032" s="387"/>
      <c r="M1032" s="387"/>
      <c r="N1032" s="387"/>
      <c r="O1032" s="387"/>
      <c r="P1032" s="388"/>
      <c r="Q1032" s="2615" t="s">
        <v>816</v>
      </c>
      <c r="R1032" s="2616"/>
      <c r="S1032" s="2616"/>
      <c r="T1032" s="2616"/>
      <c r="U1032" s="2616"/>
      <c r="V1032" s="2616"/>
      <c r="W1032" s="2617"/>
      <c r="X1032" s="2615" t="s">
        <v>816</v>
      </c>
      <c r="Y1032" s="2616"/>
      <c r="Z1032" s="2616"/>
      <c r="AA1032" s="2616"/>
      <c r="AB1032" s="2616"/>
      <c r="AC1032" s="2616"/>
      <c r="AD1032" s="2617"/>
      <c r="AE1032" s="414" t="s">
        <v>816</v>
      </c>
      <c r="AF1032" s="414"/>
      <c r="AG1032" s="414"/>
      <c r="AH1032" s="414"/>
      <c r="AI1032" s="414"/>
      <c r="AJ1032" s="414"/>
      <c r="AK1032" s="414"/>
      <c r="AL1032" s="933" t="s">
        <v>816</v>
      </c>
      <c r="AM1032" s="934"/>
      <c r="AN1032" s="934"/>
      <c r="AO1032" s="934"/>
      <c r="AP1032" s="934"/>
      <c r="AQ1032" s="934"/>
      <c r="AR1032" s="934"/>
      <c r="AS1032" s="464"/>
      <c r="AT1032" s="464"/>
      <c r="AU1032" s="464"/>
      <c r="AV1032" s="464"/>
      <c r="AW1032" s="464"/>
      <c r="AX1032" s="464"/>
      <c r="AY1032" s="465"/>
    </row>
    <row r="1033" spans="2:60" ht="24.75" customHeight="1">
      <c r="B1033" s="291"/>
      <c r="C1033" s="292"/>
      <c r="D1033" s="292"/>
      <c r="E1033" s="292"/>
      <c r="F1033" s="292"/>
      <c r="G1033" s="293"/>
      <c r="H1033" s="375"/>
      <c r="I1033" s="376"/>
      <c r="J1033" s="386" t="s">
        <v>8</v>
      </c>
      <c r="K1033" s="387"/>
      <c r="L1033" s="387"/>
      <c r="M1033" s="387"/>
      <c r="N1033" s="387"/>
      <c r="O1033" s="387"/>
      <c r="P1033" s="388"/>
      <c r="Q1033" s="414" t="s">
        <v>816</v>
      </c>
      <c r="R1033" s="414"/>
      <c r="S1033" s="414"/>
      <c r="T1033" s="414"/>
      <c r="U1033" s="414"/>
      <c r="V1033" s="414"/>
      <c r="W1033" s="414"/>
      <c r="X1033" s="414" t="s">
        <v>816</v>
      </c>
      <c r="Y1033" s="414"/>
      <c r="Z1033" s="414"/>
      <c r="AA1033" s="414"/>
      <c r="AB1033" s="414"/>
      <c r="AC1033" s="414"/>
      <c r="AD1033" s="414"/>
      <c r="AE1033" s="414" t="s">
        <v>816</v>
      </c>
      <c r="AF1033" s="414"/>
      <c r="AG1033" s="414"/>
      <c r="AH1033" s="414"/>
      <c r="AI1033" s="414"/>
      <c r="AJ1033" s="414"/>
      <c r="AK1033" s="414"/>
      <c r="AL1033" s="933" t="s">
        <v>816</v>
      </c>
      <c r="AM1033" s="934"/>
      <c r="AN1033" s="934"/>
      <c r="AO1033" s="934"/>
      <c r="AP1033" s="934"/>
      <c r="AQ1033" s="934"/>
      <c r="AR1033" s="934"/>
      <c r="AS1033" s="464"/>
      <c r="AT1033" s="464"/>
      <c r="AU1033" s="464"/>
      <c r="AV1033" s="464"/>
      <c r="AW1033" s="464"/>
      <c r="AX1033" s="464"/>
      <c r="AY1033" s="465"/>
    </row>
    <row r="1034" spans="2:60" ht="24.75" customHeight="1">
      <c r="B1034" s="291"/>
      <c r="C1034" s="292"/>
      <c r="D1034" s="292"/>
      <c r="E1034" s="292"/>
      <c r="F1034" s="292"/>
      <c r="G1034" s="293"/>
      <c r="H1034" s="377"/>
      <c r="I1034" s="378"/>
      <c r="J1034" s="415" t="s">
        <v>26</v>
      </c>
      <c r="K1034" s="416"/>
      <c r="L1034" s="416"/>
      <c r="M1034" s="416"/>
      <c r="N1034" s="416"/>
      <c r="O1034" s="416"/>
      <c r="P1034" s="417"/>
      <c r="Q1034" s="1927">
        <v>22</v>
      </c>
      <c r="R1034" s="1927"/>
      <c r="S1034" s="1927"/>
      <c r="T1034" s="1927"/>
      <c r="U1034" s="1927"/>
      <c r="V1034" s="1927"/>
      <c r="W1034" s="1927"/>
      <c r="X1034" s="1927">
        <v>22</v>
      </c>
      <c r="Y1034" s="1927"/>
      <c r="Z1034" s="1927"/>
      <c r="AA1034" s="1927"/>
      <c r="AB1034" s="1927"/>
      <c r="AC1034" s="1927"/>
      <c r="AD1034" s="1927"/>
      <c r="AE1034" s="1927">
        <v>22</v>
      </c>
      <c r="AF1034" s="1927"/>
      <c r="AG1034" s="1927"/>
      <c r="AH1034" s="1927"/>
      <c r="AI1034" s="1927"/>
      <c r="AJ1034" s="1927"/>
      <c r="AK1034" s="1927"/>
      <c r="AL1034" s="402">
        <v>22</v>
      </c>
      <c r="AM1034" s="402"/>
      <c r="AN1034" s="402"/>
      <c r="AO1034" s="402"/>
      <c r="AP1034" s="402"/>
      <c r="AQ1034" s="402"/>
      <c r="AR1034" s="402"/>
      <c r="AS1034" s="402">
        <v>22</v>
      </c>
      <c r="AT1034" s="402"/>
      <c r="AU1034" s="402"/>
      <c r="AV1034" s="402"/>
      <c r="AW1034" s="402"/>
      <c r="AX1034" s="402"/>
      <c r="AY1034" s="402"/>
    </row>
    <row r="1035" spans="2:60" ht="24.75" customHeight="1">
      <c r="B1035" s="291"/>
      <c r="C1035" s="292"/>
      <c r="D1035" s="292"/>
      <c r="E1035" s="292"/>
      <c r="F1035" s="292"/>
      <c r="G1035" s="293"/>
      <c r="H1035" s="392" t="s">
        <v>9</v>
      </c>
      <c r="I1035" s="393"/>
      <c r="J1035" s="393"/>
      <c r="K1035" s="393"/>
      <c r="L1035" s="393"/>
      <c r="M1035" s="393"/>
      <c r="N1035" s="393"/>
      <c r="O1035" s="393"/>
      <c r="P1035" s="393"/>
      <c r="Q1035" s="1887">
        <v>0</v>
      </c>
      <c r="R1035" s="1887"/>
      <c r="S1035" s="1887"/>
      <c r="T1035" s="1887"/>
      <c r="U1035" s="1887"/>
      <c r="V1035" s="1887"/>
      <c r="W1035" s="1887"/>
      <c r="X1035" s="1887">
        <v>21</v>
      </c>
      <c r="Y1035" s="1887"/>
      <c r="Z1035" s="1887"/>
      <c r="AA1035" s="1887"/>
      <c r="AB1035" s="1887"/>
      <c r="AC1035" s="1887"/>
      <c r="AD1035" s="1887"/>
      <c r="AE1035" s="1887">
        <v>0</v>
      </c>
      <c r="AF1035" s="1887"/>
      <c r="AG1035" s="1887"/>
      <c r="AH1035" s="1887"/>
      <c r="AI1035" s="1887"/>
      <c r="AJ1035" s="1887"/>
      <c r="AK1035" s="1887"/>
      <c r="AL1035" s="390"/>
      <c r="AM1035" s="390"/>
      <c r="AN1035" s="390"/>
      <c r="AO1035" s="390"/>
      <c r="AP1035" s="390"/>
      <c r="AQ1035" s="390"/>
      <c r="AR1035" s="390"/>
      <c r="AS1035" s="390"/>
      <c r="AT1035" s="390"/>
      <c r="AU1035" s="390"/>
      <c r="AV1035" s="390"/>
      <c r="AW1035" s="390"/>
      <c r="AX1035" s="390"/>
      <c r="AY1035" s="391"/>
      <c r="BH1035" s="29"/>
    </row>
    <row r="1036" spans="2:60" ht="24.75" customHeight="1">
      <c r="B1036" s="408"/>
      <c r="C1036" s="409"/>
      <c r="D1036" s="409"/>
      <c r="E1036" s="409"/>
      <c r="F1036" s="409"/>
      <c r="G1036" s="410"/>
      <c r="H1036" s="392" t="s">
        <v>10</v>
      </c>
      <c r="I1036" s="393"/>
      <c r="J1036" s="393"/>
      <c r="K1036" s="393"/>
      <c r="L1036" s="393"/>
      <c r="M1036" s="393"/>
      <c r="N1036" s="393"/>
      <c r="O1036" s="393"/>
      <c r="P1036" s="393"/>
      <c r="Q1036" s="1887">
        <v>0</v>
      </c>
      <c r="R1036" s="1887"/>
      <c r="S1036" s="1887"/>
      <c r="T1036" s="1887"/>
      <c r="U1036" s="1887"/>
      <c r="V1036" s="1887"/>
      <c r="W1036" s="1887"/>
      <c r="X1036" s="1887">
        <v>95</v>
      </c>
      <c r="Y1036" s="1887"/>
      <c r="Z1036" s="1887"/>
      <c r="AA1036" s="1887"/>
      <c r="AB1036" s="1887"/>
      <c r="AC1036" s="1887"/>
      <c r="AD1036" s="1887"/>
      <c r="AE1036" s="1887">
        <v>0</v>
      </c>
      <c r="AF1036" s="1887"/>
      <c r="AG1036" s="1887"/>
      <c r="AH1036" s="1887"/>
      <c r="AI1036" s="1887"/>
      <c r="AJ1036" s="1887"/>
      <c r="AK1036" s="1887"/>
      <c r="AL1036" s="390"/>
      <c r="AM1036" s="390"/>
      <c r="AN1036" s="390"/>
      <c r="AO1036" s="390"/>
      <c r="AP1036" s="390"/>
      <c r="AQ1036" s="390"/>
      <c r="AR1036" s="390"/>
      <c r="AS1036" s="390"/>
      <c r="AT1036" s="390"/>
      <c r="AU1036" s="390"/>
      <c r="AV1036" s="390"/>
      <c r="AW1036" s="390"/>
      <c r="AX1036" s="390"/>
      <c r="AY1036" s="391"/>
    </row>
    <row r="1037" spans="2:60" ht="23.1" customHeight="1">
      <c r="B1037" s="335" t="s">
        <v>99</v>
      </c>
      <c r="C1037" s="336"/>
      <c r="D1037" s="341" t="s">
        <v>23</v>
      </c>
      <c r="E1037" s="342"/>
      <c r="F1037" s="342"/>
      <c r="G1037" s="342"/>
      <c r="H1037" s="342"/>
      <c r="I1037" s="342"/>
      <c r="J1037" s="342"/>
      <c r="K1037" s="342"/>
      <c r="L1037" s="343"/>
      <c r="M1037" s="344" t="s">
        <v>92</v>
      </c>
      <c r="N1037" s="344"/>
      <c r="O1037" s="344"/>
      <c r="P1037" s="344"/>
      <c r="Q1037" s="344"/>
      <c r="R1037" s="344"/>
      <c r="S1037" s="345" t="s">
        <v>91</v>
      </c>
      <c r="T1037" s="345"/>
      <c r="U1037" s="345"/>
      <c r="V1037" s="345"/>
      <c r="W1037" s="345"/>
      <c r="X1037" s="345"/>
      <c r="Y1037" s="346"/>
      <c r="Z1037" s="342"/>
      <c r="AA1037" s="342"/>
      <c r="AB1037" s="342"/>
      <c r="AC1037" s="342"/>
      <c r="AD1037" s="342"/>
      <c r="AE1037" s="342"/>
      <c r="AF1037" s="342"/>
      <c r="AG1037" s="342"/>
      <c r="AH1037" s="342"/>
      <c r="AI1037" s="342"/>
      <c r="AJ1037" s="342"/>
      <c r="AK1037" s="342"/>
      <c r="AL1037" s="342"/>
      <c r="AM1037" s="342"/>
      <c r="AN1037" s="342"/>
      <c r="AO1037" s="342"/>
      <c r="AP1037" s="342"/>
      <c r="AQ1037" s="342"/>
      <c r="AR1037" s="342"/>
      <c r="AS1037" s="342"/>
      <c r="AT1037" s="342"/>
      <c r="AU1037" s="342"/>
      <c r="AV1037" s="342"/>
      <c r="AW1037" s="342"/>
      <c r="AX1037" s="342"/>
      <c r="AY1037" s="347"/>
    </row>
    <row r="1038" spans="2:60" ht="23.1" customHeight="1">
      <c r="B1038" s="337"/>
      <c r="C1038" s="338"/>
      <c r="D1038" s="348" t="s">
        <v>972</v>
      </c>
      <c r="E1038" s="349"/>
      <c r="F1038" s="349"/>
      <c r="G1038" s="349"/>
      <c r="H1038" s="349"/>
      <c r="I1038" s="349"/>
      <c r="J1038" s="349"/>
      <c r="K1038" s="349"/>
      <c r="L1038" s="350"/>
      <c r="M1038" s="2621">
        <v>22</v>
      </c>
      <c r="N1038" s="349"/>
      <c r="O1038" s="349"/>
      <c r="P1038" s="349"/>
      <c r="Q1038" s="349"/>
      <c r="R1038" s="350"/>
      <c r="S1038" s="354">
        <v>22</v>
      </c>
      <c r="T1038" s="354"/>
      <c r="U1038" s="354"/>
      <c r="V1038" s="354"/>
      <c r="W1038" s="354"/>
      <c r="X1038" s="354"/>
      <c r="Y1038" s="355"/>
      <c r="Z1038" s="356"/>
      <c r="AA1038" s="356"/>
      <c r="AB1038" s="356"/>
      <c r="AC1038" s="356"/>
      <c r="AD1038" s="356"/>
      <c r="AE1038" s="356"/>
      <c r="AF1038" s="356"/>
      <c r="AG1038" s="356"/>
      <c r="AH1038" s="356"/>
      <c r="AI1038" s="356"/>
      <c r="AJ1038" s="356"/>
      <c r="AK1038" s="356"/>
      <c r="AL1038" s="356"/>
      <c r="AM1038" s="356"/>
      <c r="AN1038" s="356"/>
      <c r="AO1038" s="356"/>
      <c r="AP1038" s="356"/>
      <c r="AQ1038" s="356"/>
      <c r="AR1038" s="356"/>
      <c r="AS1038" s="356"/>
      <c r="AT1038" s="356"/>
      <c r="AU1038" s="356"/>
      <c r="AV1038" s="356"/>
      <c r="AW1038" s="356"/>
      <c r="AX1038" s="356"/>
      <c r="AY1038" s="357"/>
    </row>
    <row r="1039" spans="2:60" ht="23.1" customHeight="1">
      <c r="B1039" s="337"/>
      <c r="C1039" s="338"/>
      <c r="D1039" s="321"/>
      <c r="E1039" s="322"/>
      <c r="F1039" s="322"/>
      <c r="G1039" s="322"/>
      <c r="H1039" s="322"/>
      <c r="I1039" s="322"/>
      <c r="J1039" s="322"/>
      <c r="K1039" s="322"/>
      <c r="L1039" s="323"/>
      <c r="M1039" s="324"/>
      <c r="N1039" s="324"/>
      <c r="O1039" s="324"/>
      <c r="P1039" s="324"/>
      <c r="Q1039" s="324"/>
      <c r="R1039" s="324"/>
      <c r="S1039" s="324"/>
      <c r="T1039" s="324"/>
      <c r="U1039" s="324"/>
      <c r="V1039" s="324"/>
      <c r="W1039" s="324"/>
      <c r="X1039" s="324"/>
      <c r="Y1039" s="325"/>
      <c r="Z1039" s="326"/>
      <c r="AA1039" s="326"/>
      <c r="AB1039" s="326"/>
      <c r="AC1039" s="326"/>
      <c r="AD1039" s="326"/>
      <c r="AE1039" s="326"/>
      <c r="AF1039" s="326"/>
      <c r="AG1039" s="326"/>
      <c r="AH1039" s="326"/>
      <c r="AI1039" s="326"/>
      <c r="AJ1039" s="326"/>
      <c r="AK1039" s="326"/>
      <c r="AL1039" s="326"/>
      <c r="AM1039" s="326"/>
      <c r="AN1039" s="326"/>
      <c r="AO1039" s="326"/>
      <c r="AP1039" s="326"/>
      <c r="AQ1039" s="326"/>
      <c r="AR1039" s="326"/>
      <c r="AS1039" s="326"/>
      <c r="AT1039" s="326"/>
      <c r="AU1039" s="326"/>
      <c r="AV1039" s="326"/>
      <c r="AW1039" s="326"/>
      <c r="AX1039" s="326"/>
      <c r="AY1039" s="327"/>
    </row>
    <row r="1040" spans="2:60" ht="23.1" customHeight="1">
      <c r="B1040" s="337"/>
      <c r="C1040" s="338"/>
      <c r="D1040" s="321"/>
      <c r="E1040" s="322"/>
      <c r="F1040" s="322"/>
      <c r="G1040" s="322"/>
      <c r="H1040" s="322"/>
      <c r="I1040" s="322"/>
      <c r="J1040" s="322"/>
      <c r="K1040" s="322"/>
      <c r="L1040" s="323"/>
      <c r="M1040" s="324"/>
      <c r="N1040" s="324"/>
      <c r="O1040" s="324"/>
      <c r="P1040" s="324"/>
      <c r="Q1040" s="324"/>
      <c r="R1040" s="324"/>
      <c r="S1040" s="324"/>
      <c r="T1040" s="324"/>
      <c r="U1040" s="324"/>
      <c r="V1040" s="324"/>
      <c r="W1040" s="324"/>
      <c r="X1040" s="324"/>
      <c r="Y1040" s="325"/>
      <c r="Z1040" s="326"/>
      <c r="AA1040" s="326"/>
      <c r="AB1040" s="326"/>
      <c r="AC1040" s="326"/>
      <c r="AD1040" s="326"/>
      <c r="AE1040" s="326"/>
      <c r="AF1040" s="326"/>
      <c r="AG1040" s="326"/>
      <c r="AH1040" s="326"/>
      <c r="AI1040" s="326"/>
      <c r="AJ1040" s="326"/>
      <c r="AK1040" s="326"/>
      <c r="AL1040" s="326"/>
      <c r="AM1040" s="326"/>
      <c r="AN1040" s="326"/>
      <c r="AO1040" s="326"/>
      <c r="AP1040" s="326"/>
      <c r="AQ1040" s="326"/>
      <c r="AR1040" s="326"/>
      <c r="AS1040" s="326"/>
      <c r="AT1040" s="326"/>
      <c r="AU1040" s="326"/>
      <c r="AV1040" s="326"/>
      <c r="AW1040" s="326"/>
      <c r="AX1040" s="326"/>
      <c r="AY1040" s="327"/>
    </row>
    <row r="1041" spans="1:51" ht="23.1" customHeight="1">
      <c r="B1041" s="337"/>
      <c r="C1041" s="338"/>
      <c r="D1041" s="321"/>
      <c r="E1041" s="322"/>
      <c r="F1041" s="322"/>
      <c r="G1041" s="322"/>
      <c r="H1041" s="322"/>
      <c r="I1041" s="322"/>
      <c r="J1041" s="322"/>
      <c r="K1041" s="322"/>
      <c r="L1041" s="323"/>
      <c r="M1041" s="324"/>
      <c r="N1041" s="324"/>
      <c r="O1041" s="324"/>
      <c r="P1041" s="324"/>
      <c r="Q1041" s="324"/>
      <c r="R1041" s="324"/>
      <c r="S1041" s="324"/>
      <c r="T1041" s="324"/>
      <c r="U1041" s="324"/>
      <c r="V1041" s="324"/>
      <c r="W1041" s="324"/>
      <c r="X1041" s="324"/>
      <c r="Y1041" s="325"/>
      <c r="Z1041" s="326"/>
      <c r="AA1041" s="326"/>
      <c r="AB1041" s="326"/>
      <c r="AC1041" s="326"/>
      <c r="AD1041" s="326"/>
      <c r="AE1041" s="326"/>
      <c r="AF1041" s="326"/>
      <c r="AG1041" s="326"/>
      <c r="AH1041" s="326"/>
      <c r="AI1041" s="326"/>
      <c r="AJ1041" s="326"/>
      <c r="AK1041" s="326"/>
      <c r="AL1041" s="326"/>
      <c r="AM1041" s="326"/>
      <c r="AN1041" s="326"/>
      <c r="AO1041" s="326"/>
      <c r="AP1041" s="326"/>
      <c r="AQ1041" s="326"/>
      <c r="AR1041" s="326"/>
      <c r="AS1041" s="326"/>
      <c r="AT1041" s="326"/>
      <c r="AU1041" s="326"/>
      <c r="AV1041" s="326"/>
      <c r="AW1041" s="326"/>
      <c r="AX1041" s="326"/>
      <c r="AY1041" s="327"/>
    </row>
    <row r="1042" spans="1:51" ht="23.1" customHeight="1">
      <c r="B1042" s="337"/>
      <c r="C1042" s="338"/>
      <c r="D1042" s="321"/>
      <c r="E1042" s="322"/>
      <c r="F1042" s="322"/>
      <c r="G1042" s="322"/>
      <c r="H1042" s="322"/>
      <c r="I1042" s="322"/>
      <c r="J1042" s="322"/>
      <c r="K1042" s="322"/>
      <c r="L1042" s="323"/>
      <c r="M1042" s="324"/>
      <c r="N1042" s="324"/>
      <c r="O1042" s="324"/>
      <c r="P1042" s="324"/>
      <c r="Q1042" s="324"/>
      <c r="R1042" s="324"/>
      <c r="S1042" s="324"/>
      <c r="T1042" s="324"/>
      <c r="U1042" s="324"/>
      <c r="V1042" s="324"/>
      <c r="W1042" s="324"/>
      <c r="X1042" s="324"/>
      <c r="Y1042" s="325"/>
      <c r="Z1042" s="326"/>
      <c r="AA1042" s="326"/>
      <c r="AB1042" s="326"/>
      <c r="AC1042" s="326"/>
      <c r="AD1042" s="326"/>
      <c r="AE1042" s="326"/>
      <c r="AF1042" s="326"/>
      <c r="AG1042" s="326"/>
      <c r="AH1042" s="326"/>
      <c r="AI1042" s="326"/>
      <c r="AJ1042" s="326"/>
      <c r="AK1042" s="326"/>
      <c r="AL1042" s="326"/>
      <c r="AM1042" s="326"/>
      <c r="AN1042" s="326"/>
      <c r="AO1042" s="326"/>
      <c r="AP1042" s="326"/>
      <c r="AQ1042" s="326"/>
      <c r="AR1042" s="326"/>
      <c r="AS1042" s="326"/>
      <c r="AT1042" s="326"/>
      <c r="AU1042" s="326"/>
      <c r="AV1042" s="326"/>
      <c r="AW1042" s="326"/>
      <c r="AX1042" s="326"/>
      <c r="AY1042" s="327"/>
    </row>
    <row r="1043" spans="1:51" ht="23.1" customHeight="1">
      <c r="B1043" s="337"/>
      <c r="C1043" s="338"/>
      <c r="D1043" s="321"/>
      <c r="E1043" s="322"/>
      <c r="F1043" s="322"/>
      <c r="G1043" s="322"/>
      <c r="H1043" s="322"/>
      <c r="I1043" s="322"/>
      <c r="J1043" s="322"/>
      <c r="K1043" s="322"/>
      <c r="L1043" s="323"/>
      <c r="M1043" s="324"/>
      <c r="N1043" s="324"/>
      <c r="O1043" s="324"/>
      <c r="P1043" s="324"/>
      <c r="Q1043" s="324"/>
      <c r="R1043" s="324"/>
      <c r="S1043" s="324"/>
      <c r="T1043" s="324"/>
      <c r="U1043" s="324"/>
      <c r="V1043" s="324"/>
      <c r="W1043" s="324"/>
      <c r="X1043" s="324"/>
      <c r="Y1043" s="325"/>
      <c r="Z1043" s="326"/>
      <c r="AA1043" s="326"/>
      <c r="AB1043" s="326"/>
      <c r="AC1043" s="326"/>
      <c r="AD1043" s="326"/>
      <c r="AE1043" s="326"/>
      <c r="AF1043" s="326"/>
      <c r="AG1043" s="326"/>
      <c r="AH1043" s="326"/>
      <c r="AI1043" s="326"/>
      <c r="AJ1043" s="326"/>
      <c r="AK1043" s="326"/>
      <c r="AL1043" s="326"/>
      <c r="AM1043" s="326"/>
      <c r="AN1043" s="326"/>
      <c r="AO1043" s="326"/>
      <c r="AP1043" s="326"/>
      <c r="AQ1043" s="326"/>
      <c r="AR1043" s="326"/>
      <c r="AS1043" s="326"/>
      <c r="AT1043" s="326"/>
      <c r="AU1043" s="326"/>
      <c r="AV1043" s="326"/>
      <c r="AW1043" s="326"/>
      <c r="AX1043" s="326"/>
      <c r="AY1043" s="327"/>
    </row>
    <row r="1044" spans="1:51" ht="23.1" customHeight="1">
      <c r="B1044" s="337"/>
      <c r="C1044" s="338"/>
      <c r="D1044" s="328"/>
      <c r="E1044" s="329"/>
      <c r="F1044" s="329"/>
      <c r="G1044" s="329"/>
      <c r="H1044" s="329"/>
      <c r="I1044" s="329"/>
      <c r="J1044" s="329"/>
      <c r="K1044" s="329"/>
      <c r="L1044" s="330"/>
      <c r="M1044" s="331"/>
      <c r="N1044" s="331"/>
      <c r="O1044" s="331"/>
      <c r="P1044" s="331"/>
      <c r="Q1044" s="331"/>
      <c r="R1044" s="331"/>
      <c r="S1044" s="331"/>
      <c r="T1044" s="331"/>
      <c r="U1044" s="331"/>
      <c r="V1044" s="331"/>
      <c r="W1044" s="331"/>
      <c r="X1044" s="331"/>
      <c r="Y1044" s="325"/>
      <c r="Z1044" s="326"/>
      <c r="AA1044" s="326"/>
      <c r="AB1044" s="326"/>
      <c r="AC1044" s="326"/>
      <c r="AD1044" s="326"/>
      <c r="AE1044" s="326"/>
      <c r="AF1044" s="326"/>
      <c r="AG1044" s="326"/>
      <c r="AH1044" s="326"/>
      <c r="AI1044" s="326"/>
      <c r="AJ1044" s="326"/>
      <c r="AK1044" s="326"/>
      <c r="AL1044" s="326"/>
      <c r="AM1044" s="326"/>
      <c r="AN1044" s="326"/>
      <c r="AO1044" s="326"/>
      <c r="AP1044" s="326"/>
      <c r="AQ1044" s="326"/>
      <c r="AR1044" s="326"/>
      <c r="AS1044" s="326"/>
      <c r="AT1044" s="326"/>
      <c r="AU1044" s="326"/>
      <c r="AV1044" s="326"/>
      <c r="AW1044" s="326"/>
      <c r="AX1044" s="326"/>
      <c r="AY1044" s="327"/>
    </row>
    <row r="1045" spans="1:51" ht="23.1" customHeight="1">
      <c r="B1045" s="339"/>
      <c r="C1045" s="340"/>
      <c r="D1045" s="361" t="s">
        <v>26</v>
      </c>
      <c r="E1045" s="362"/>
      <c r="F1045" s="362"/>
      <c r="G1045" s="362"/>
      <c r="H1045" s="362"/>
      <c r="I1045" s="362"/>
      <c r="J1045" s="362"/>
      <c r="K1045" s="362"/>
      <c r="L1045" s="363"/>
      <c r="M1045" s="2618">
        <f>SUM(M1038:R1044)</f>
        <v>22</v>
      </c>
      <c r="N1045" s="2619"/>
      <c r="O1045" s="2619"/>
      <c r="P1045" s="2619"/>
      <c r="Q1045" s="2619"/>
      <c r="R1045" s="2620"/>
      <c r="S1045" s="923">
        <v>22</v>
      </c>
      <c r="T1045" s="923"/>
      <c r="U1045" s="923"/>
      <c r="V1045" s="923"/>
      <c r="W1045" s="923"/>
      <c r="X1045" s="923"/>
      <c r="Y1045" s="367"/>
      <c r="Z1045" s="368"/>
      <c r="AA1045" s="368"/>
      <c r="AB1045" s="368"/>
      <c r="AC1045" s="368"/>
      <c r="AD1045" s="368"/>
      <c r="AE1045" s="368"/>
      <c r="AF1045" s="368"/>
      <c r="AG1045" s="368"/>
      <c r="AH1045" s="368"/>
      <c r="AI1045" s="368"/>
      <c r="AJ1045" s="368"/>
      <c r="AK1045" s="368"/>
      <c r="AL1045" s="368"/>
      <c r="AM1045" s="368"/>
      <c r="AN1045" s="368"/>
      <c r="AO1045" s="368"/>
      <c r="AP1045" s="368"/>
      <c r="AQ1045" s="368"/>
      <c r="AR1045" s="368"/>
      <c r="AS1045" s="368"/>
      <c r="AT1045" s="368"/>
      <c r="AU1045" s="368"/>
      <c r="AV1045" s="368"/>
      <c r="AW1045" s="368"/>
      <c r="AX1045" s="368"/>
      <c r="AY1045" s="369"/>
    </row>
    <row r="1046" spans="1:51" ht="24.75" customHeight="1">
      <c r="B1046" s="25"/>
      <c r="C1046" s="25"/>
      <c r="D1046" s="25"/>
      <c r="E1046" s="25"/>
      <c r="F1046" s="25"/>
      <c r="G1046" s="25"/>
      <c r="H1046" s="30"/>
      <c r="I1046" s="30"/>
      <c r="J1046" s="30"/>
      <c r="K1046" s="30"/>
      <c r="L1046" s="30"/>
      <c r="M1046" s="30"/>
      <c r="N1046" s="30"/>
      <c r="O1046" s="30"/>
      <c r="P1046" s="30"/>
      <c r="Q1046" s="31"/>
      <c r="R1046" s="31"/>
      <c r="S1046" s="31"/>
      <c r="T1046" s="31"/>
      <c r="U1046" s="31"/>
      <c r="V1046" s="31"/>
      <c r="W1046" s="31"/>
      <c r="X1046" s="31"/>
      <c r="Y1046" s="31"/>
      <c r="Z1046" s="31"/>
      <c r="AA1046" s="31"/>
      <c r="AB1046" s="31"/>
      <c r="AC1046" s="31"/>
      <c r="AD1046" s="31"/>
      <c r="AE1046" s="31"/>
      <c r="AF1046" s="31"/>
      <c r="AG1046" s="31"/>
      <c r="AH1046" s="31"/>
      <c r="AI1046" s="31"/>
      <c r="AJ1046" s="31"/>
      <c r="AK1046" s="31"/>
      <c r="AL1046" s="31"/>
      <c r="AM1046" s="31"/>
      <c r="AN1046" s="31"/>
      <c r="AO1046" s="31"/>
      <c r="AP1046" s="31"/>
      <c r="AQ1046" s="31"/>
      <c r="AR1046" s="31"/>
      <c r="AS1046" s="31"/>
      <c r="AT1046" s="31"/>
      <c r="AU1046" s="31"/>
      <c r="AV1046" s="31"/>
      <c r="AW1046" s="31"/>
      <c r="AX1046" s="31"/>
      <c r="AY1046" s="31"/>
    </row>
    <row r="1047" spans="1:51" ht="41.25" customHeight="1">
      <c r="B1047" s="25"/>
      <c r="C1047" s="25"/>
      <c r="D1047" s="25"/>
      <c r="E1047" s="25"/>
      <c r="F1047" s="25"/>
      <c r="G1047" s="25"/>
      <c r="H1047" s="11"/>
      <c r="I1047" s="11"/>
      <c r="J1047" s="11"/>
      <c r="K1047" s="11"/>
      <c r="L1047" s="11"/>
      <c r="M1047" s="11"/>
      <c r="N1047" s="11"/>
      <c r="O1047" s="11"/>
      <c r="P1047" s="11"/>
      <c r="Q1047" s="11"/>
      <c r="R1047" s="11"/>
      <c r="S1047" s="11"/>
      <c r="T1047" s="11"/>
      <c r="U1047" s="11"/>
      <c r="V1047" s="11"/>
      <c r="W1047" s="11"/>
      <c r="X1047" s="11"/>
      <c r="Y1047" s="11"/>
      <c r="Z1047" s="11"/>
      <c r="AA1047" s="11"/>
      <c r="AB1047" s="11"/>
      <c r="AC1047" s="11"/>
      <c r="AD1047" s="11"/>
      <c r="AE1047" s="11"/>
      <c r="AF1047" s="11"/>
      <c r="AG1047" s="11"/>
      <c r="AH1047" s="11"/>
      <c r="AI1047" s="11"/>
      <c r="AJ1047" s="11"/>
      <c r="AK1047" s="11"/>
      <c r="AL1047" s="11"/>
      <c r="AM1047" s="11"/>
      <c r="AN1047" s="11"/>
      <c r="AO1047" s="11"/>
      <c r="AP1047" s="11"/>
      <c r="AQ1047" s="11"/>
      <c r="AR1047" s="11"/>
      <c r="AS1047" s="11"/>
      <c r="AT1047" s="11"/>
      <c r="AU1047" s="11"/>
      <c r="AV1047" s="11"/>
      <c r="AW1047" s="11"/>
      <c r="AX1047" s="11"/>
      <c r="AY1047" s="11"/>
    </row>
    <row r="1048" spans="1:51" ht="23.25" customHeight="1" thickBot="1">
      <c r="A1048" s="4"/>
      <c r="B1048" s="319" t="s">
        <v>100</v>
      </c>
      <c r="C1048" s="320"/>
      <c r="D1048" s="320"/>
      <c r="E1048" s="320"/>
      <c r="F1048" s="320"/>
      <c r="G1048" s="320"/>
      <c r="H1048" s="320" t="s">
        <v>970</v>
      </c>
      <c r="I1048" s="320"/>
      <c r="J1048" s="320"/>
      <c r="K1048" s="320"/>
      <c r="L1048" s="320"/>
      <c r="M1048" s="320"/>
      <c r="N1048" s="320"/>
      <c r="O1048" s="320"/>
      <c r="P1048" s="320"/>
      <c r="Q1048" s="320"/>
      <c r="R1048" s="320"/>
      <c r="S1048" s="320"/>
      <c r="T1048" s="320"/>
      <c r="U1048" s="320"/>
      <c r="V1048" s="320"/>
      <c r="W1048" s="320"/>
      <c r="X1048" s="320"/>
      <c r="Y1048" s="320"/>
      <c r="Z1048" s="320"/>
      <c r="AA1048" s="320"/>
      <c r="AB1048" s="320"/>
      <c r="AC1048" s="320"/>
      <c r="AD1048" s="320"/>
      <c r="AE1048" s="320"/>
      <c r="AF1048" s="320"/>
      <c r="AG1048" s="320"/>
      <c r="AH1048" s="320"/>
      <c r="AI1048" s="320"/>
      <c r="AJ1048" s="320"/>
      <c r="AK1048" s="320"/>
      <c r="AL1048" s="320"/>
      <c r="AM1048" s="320"/>
      <c r="AN1048" s="320"/>
      <c r="AO1048" s="320"/>
      <c r="AP1048" s="320"/>
      <c r="AQ1048" s="320"/>
      <c r="AR1048" s="320"/>
      <c r="AS1048" s="320"/>
      <c r="AT1048" s="320"/>
      <c r="AU1048" s="320"/>
      <c r="AV1048" s="320"/>
      <c r="AW1048" s="320"/>
      <c r="AX1048" s="320"/>
      <c r="AY1048" s="320"/>
    </row>
    <row r="1049" spans="1:51" ht="385.5" customHeight="1">
      <c r="A1049" s="5"/>
      <c r="B1049" s="288" t="s">
        <v>40</v>
      </c>
      <c r="C1049" s="289"/>
      <c r="D1049" s="289"/>
      <c r="E1049" s="289"/>
      <c r="F1049" s="289"/>
      <c r="G1049" s="290"/>
      <c r="H1049" s="14" t="s">
        <v>97</v>
      </c>
      <c r="I1049" s="9"/>
      <c r="J1049" s="9"/>
      <c r="K1049" s="9"/>
      <c r="L1049" s="9"/>
      <c r="M1049" s="9"/>
      <c r="N1049" s="9"/>
      <c r="O1049" s="9"/>
      <c r="P1049" s="9"/>
      <c r="Q1049" s="9"/>
      <c r="R1049" s="9"/>
      <c r="S1049" s="9"/>
      <c r="T1049" s="9"/>
      <c r="U1049" s="9"/>
      <c r="V1049" s="9"/>
      <c r="W1049" s="9"/>
      <c r="X1049" s="9"/>
      <c r="Y1049" s="9"/>
      <c r="Z1049" s="9"/>
      <c r="AA1049" s="9"/>
      <c r="AB1049" s="9"/>
      <c r="AC1049" s="9"/>
      <c r="AD1049" s="9"/>
      <c r="AE1049" s="9"/>
      <c r="AF1049" s="9"/>
      <c r="AG1049" s="9"/>
      <c r="AH1049" s="9"/>
      <c r="AI1049" s="9"/>
      <c r="AJ1049" s="9"/>
      <c r="AK1049" s="9"/>
      <c r="AL1049" s="9"/>
      <c r="AM1049" s="9"/>
      <c r="AN1049" s="9"/>
      <c r="AO1049" s="9"/>
      <c r="AP1049" s="9"/>
      <c r="AQ1049" s="9"/>
      <c r="AR1049" s="9"/>
      <c r="AS1049" s="9"/>
      <c r="AT1049" s="9"/>
      <c r="AU1049" s="9"/>
      <c r="AV1049" s="9"/>
      <c r="AW1049" s="9"/>
      <c r="AX1049" s="9"/>
      <c r="AY1049" s="15"/>
    </row>
    <row r="1050" spans="1:51" ht="348.95" customHeight="1">
      <c r="B1050" s="291"/>
      <c r="C1050" s="292"/>
      <c r="D1050" s="292"/>
      <c r="E1050" s="292"/>
      <c r="F1050" s="292"/>
      <c r="G1050" s="293"/>
      <c r="H1050" s="10"/>
      <c r="I1050" s="11"/>
      <c r="J1050" s="11"/>
      <c r="K1050" s="11"/>
      <c r="L1050" s="11"/>
      <c r="M1050" s="11"/>
      <c r="N1050" s="11"/>
      <c r="O1050" s="11"/>
      <c r="P1050" s="11"/>
      <c r="Q1050" s="11"/>
      <c r="R1050" s="11"/>
      <c r="S1050" s="11"/>
      <c r="T1050" s="11"/>
      <c r="U1050" s="11"/>
      <c r="V1050" s="11"/>
      <c r="W1050" s="11"/>
      <c r="X1050" s="11"/>
      <c r="Y1050" s="11"/>
      <c r="Z1050" s="11"/>
      <c r="AA1050" s="11"/>
      <c r="AB1050" s="11"/>
      <c r="AC1050" s="11"/>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2"/>
    </row>
    <row r="1051" spans="1:51" ht="324" customHeight="1" thickBot="1">
      <c r="B1051" s="294"/>
      <c r="C1051" s="295"/>
      <c r="D1051" s="295"/>
      <c r="E1051" s="295"/>
      <c r="F1051" s="295"/>
      <c r="G1051" s="296"/>
      <c r="H1051" s="26"/>
      <c r="I1051" s="8"/>
      <c r="J1051" s="8"/>
      <c r="K1051" s="8"/>
      <c r="L1051" s="8"/>
      <c r="M1051" s="8"/>
      <c r="N1051" s="8"/>
      <c r="O1051" s="8"/>
      <c r="P1051" s="8"/>
      <c r="Q1051" s="8"/>
      <c r="R1051" s="8"/>
      <c r="S1051" s="8"/>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27"/>
    </row>
    <row r="1052" spans="1:51" ht="41.25" customHeight="1">
      <c r="B1052" s="25"/>
      <c r="C1052" s="25"/>
      <c r="D1052" s="25"/>
      <c r="E1052" s="25"/>
      <c r="F1052" s="25"/>
      <c r="G1052" s="25"/>
      <c r="H1052" s="11"/>
      <c r="I1052" s="11"/>
      <c r="J1052" s="11"/>
      <c r="K1052" s="11"/>
      <c r="L1052" s="11"/>
      <c r="M1052" s="11"/>
      <c r="N1052" s="11"/>
      <c r="O1052" s="11"/>
      <c r="P1052" s="11"/>
      <c r="Q1052" s="11"/>
      <c r="R1052" s="11"/>
      <c r="S1052" s="11"/>
      <c r="T1052" s="11"/>
      <c r="U1052" s="11"/>
      <c r="V1052" s="11"/>
      <c r="W1052" s="11"/>
      <c r="X1052" s="11"/>
      <c r="Y1052" s="11"/>
      <c r="Z1052" s="11"/>
      <c r="AA1052" s="11"/>
      <c r="AB1052" s="11"/>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row>
    <row r="1053" spans="1:51" ht="30" customHeight="1" thickBot="1">
      <c r="B1053" s="306" t="s">
        <v>100</v>
      </c>
      <c r="C1053" s="306"/>
      <c r="D1053" s="306"/>
      <c r="E1053" s="306"/>
      <c r="F1053" s="307"/>
      <c r="G1053" s="307"/>
      <c r="H1053" s="663" t="s">
        <v>970</v>
      </c>
      <c r="I1053" s="663"/>
      <c r="J1053" s="663"/>
      <c r="K1053" s="663"/>
      <c r="L1053" s="663"/>
      <c r="M1053" s="663"/>
      <c r="N1053" s="663"/>
      <c r="O1053" s="663"/>
      <c r="P1053" s="663"/>
      <c r="Q1053" s="663"/>
      <c r="R1053" s="663"/>
      <c r="S1053" s="663"/>
      <c r="T1053" s="663"/>
      <c r="U1053" s="663"/>
      <c r="V1053" s="663"/>
      <c r="W1053" s="663"/>
      <c r="X1053" s="663"/>
      <c r="Y1053" s="663"/>
      <c r="Z1053" s="663"/>
      <c r="AA1053" s="663"/>
      <c r="AB1053" s="663"/>
      <c r="AC1053" s="663"/>
      <c r="AD1053" s="663"/>
      <c r="AE1053" s="663"/>
      <c r="AF1053" s="663"/>
      <c r="AG1053" s="663"/>
      <c r="AH1053" s="663"/>
      <c r="AI1053" s="663"/>
      <c r="AJ1053" s="663"/>
      <c r="AK1053" s="663"/>
      <c r="AL1053" s="663"/>
      <c r="AM1053" s="663"/>
      <c r="AN1053" s="663"/>
      <c r="AO1053" s="663"/>
      <c r="AP1053" s="663"/>
      <c r="AQ1053" s="663"/>
      <c r="AR1053" s="663"/>
      <c r="AS1053" s="663"/>
      <c r="AT1053" s="663"/>
      <c r="AU1053" s="663"/>
      <c r="AV1053" s="663"/>
      <c r="AW1053" s="663"/>
      <c r="AX1053" s="663"/>
      <c r="AY1053" s="663"/>
    </row>
    <row r="1054" spans="1:51" ht="24.75" customHeight="1">
      <c r="B1054" s="308" t="s">
        <v>75</v>
      </c>
      <c r="C1054" s="309"/>
      <c r="D1054" s="309"/>
      <c r="E1054" s="309"/>
      <c r="F1054" s="309"/>
      <c r="G1054" s="310"/>
      <c r="H1054" s="314" t="s">
        <v>798</v>
      </c>
      <c r="I1054" s="315"/>
      <c r="J1054" s="315"/>
      <c r="K1054" s="315"/>
      <c r="L1054" s="315"/>
      <c r="M1054" s="315"/>
      <c r="N1054" s="315"/>
      <c r="O1054" s="315"/>
      <c r="P1054" s="315"/>
      <c r="Q1054" s="315"/>
      <c r="R1054" s="315"/>
      <c r="S1054" s="315"/>
      <c r="T1054" s="315"/>
      <c r="U1054" s="315"/>
      <c r="V1054" s="315"/>
      <c r="W1054" s="315"/>
      <c r="X1054" s="315"/>
      <c r="Y1054" s="315"/>
      <c r="Z1054" s="315"/>
      <c r="AA1054" s="315"/>
      <c r="AB1054" s="315"/>
      <c r="AC1054" s="316"/>
      <c r="AD1054" s="314" t="s">
        <v>821</v>
      </c>
      <c r="AE1054" s="315"/>
      <c r="AF1054" s="315"/>
      <c r="AG1054" s="315"/>
      <c r="AH1054" s="315"/>
      <c r="AI1054" s="315"/>
      <c r="AJ1054" s="315"/>
      <c r="AK1054" s="315"/>
      <c r="AL1054" s="315"/>
      <c r="AM1054" s="315"/>
      <c r="AN1054" s="315"/>
      <c r="AO1054" s="315"/>
      <c r="AP1054" s="315"/>
      <c r="AQ1054" s="315"/>
      <c r="AR1054" s="315"/>
      <c r="AS1054" s="315"/>
      <c r="AT1054" s="315"/>
      <c r="AU1054" s="315"/>
      <c r="AV1054" s="315"/>
      <c r="AW1054" s="315"/>
      <c r="AX1054" s="315"/>
      <c r="AY1054" s="317"/>
    </row>
    <row r="1055" spans="1:51" ht="24.75" customHeight="1">
      <c r="B1055" s="308"/>
      <c r="C1055" s="309"/>
      <c r="D1055" s="309"/>
      <c r="E1055" s="309"/>
      <c r="F1055" s="309"/>
      <c r="G1055" s="310"/>
      <c r="H1055" s="278" t="s">
        <v>23</v>
      </c>
      <c r="I1055" s="279"/>
      <c r="J1055" s="279"/>
      <c r="K1055" s="279"/>
      <c r="L1055" s="280"/>
      <c r="M1055" s="259" t="s">
        <v>24</v>
      </c>
      <c r="N1055" s="279"/>
      <c r="O1055" s="279"/>
      <c r="P1055" s="279"/>
      <c r="Q1055" s="279"/>
      <c r="R1055" s="279"/>
      <c r="S1055" s="279"/>
      <c r="T1055" s="279"/>
      <c r="U1055" s="279"/>
      <c r="V1055" s="279"/>
      <c r="W1055" s="279"/>
      <c r="X1055" s="279"/>
      <c r="Y1055" s="280"/>
      <c r="Z1055" s="262" t="s">
        <v>25</v>
      </c>
      <c r="AA1055" s="281"/>
      <c r="AB1055" s="281"/>
      <c r="AC1055" s="318"/>
      <c r="AD1055" s="278" t="s">
        <v>23</v>
      </c>
      <c r="AE1055" s="279"/>
      <c r="AF1055" s="279"/>
      <c r="AG1055" s="279"/>
      <c r="AH1055" s="280"/>
      <c r="AI1055" s="259" t="s">
        <v>24</v>
      </c>
      <c r="AJ1055" s="279"/>
      <c r="AK1055" s="279"/>
      <c r="AL1055" s="279"/>
      <c r="AM1055" s="279"/>
      <c r="AN1055" s="279"/>
      <c r="AO1055" s="279"/>
      <c r="AP1055" s="279"/>
      <c r="AQ1055" s="279"/>
      <c r="AR1055" s="279"/>
      <c r="AS1055" s="279"/>
      <c r="AT1055" s="279"/>
      <c r="AU1055" s="280"/>
      <c r="AV1055" s="262" t="s">
        <v>25</v>
      </c>
      <c r="AW1055" s="281"/>
      <c r="AX1055" s="281"/>
      <c r="AY1055" s="282"/>
    </row>
    <row r="1056" spans="1:51" ht="24.75" customHeight="1">
      <c r="B1056" s="308"/>
      <c r="C1056" s="309"/>
      <c r="D1056" s="309"/>
      <c r="E1056" s="309"/>
      <c r="F1056" s="309"/>
      <c r="G1056" s="310"/>
      <c r="H1056" s="243"/>
      <c r="I1056" s="244"/>
      <c r="J1056" s="244"/>
      <c r="K1056" s="244"/>
      <c r="L1056" s="245"/>
      <c r="M1056" s="246"/>
      <c r="N1056" s="286"/>
      <c r="O1056" s="286"/>
      <c r="P1056" s="286"/>
      <c r="Q1056" s="286"/>
      <c r="R1056" s="286"/>
      <c r="S1056" s="286"/>
      <c r="T1056" s="286"/>
      <c r="U1056" s="286"/>
      <c r="V1056" s="286"/>
      <c r="W1056" s="286"/>
      <c r="X1056" s="286"/>
      <c r="Y1056" s="287"/>
      <c r="Z1056" s="249"/>
      <c r="AA1056" s="250"/>
      <c r="AB1056" s="250"/>
      <c r="AC1056" s="527"/>
      <c r="AD1056" s="243"/>
      <c r="AE1056" s="244"/>
      <c r="AF1056" s="244"/>
      <c r="AG1056" s="244"/>
      <c r="AH1056" s="245"/>
      <c r="AI1056" s="246"/>
      <c r="AJ1056" s="286"/>
      <c r="AK1056" s="286"/>
      <c r="AL1056" s="286"/>
      <c r="AM1056" s="286"/>
      <c r="AN1056" s="286"/>
      <c r="AO1056" s="286"/>
      <c r="AP1056" s="286"/>
      <c r="AQ1056" s="286"/>
      <c r="AR1056" s="286"/>
      <c r="AS1056" s="286"/>
      <c r="AT1056" s="286"/>
      <c r="AU1056" s="287"/>
      <c r="AV1056" s="249"/>
      <c r="AW1056" s="250"/>
      <c r="AX1056" s="250"/>
      <c r="AY1056" s="252"/>
    </row>
    <row r="1057" spans="2:51" ht="24.75" customHeight="1">
      <c r="B1057" s="308"/>
      <c r="C1057" s="309"/>
      <c r="D1057" s="309"/>
      <c r="E1057" s="309"/>
      <c r="F1057" s="309"/>
      <c r="G1057" s="310"/>
      <c r="H1057" s="233"/>
      <c r="I1057" s="234"/>
      <c r="J1057" s="234"/>
      <c r="K1057" s="234"/>
      <c r="L1057" s="235"/>
      <c r="M1057" s="236"/>
      <c r="N1057" s="237"/>
      <c r="O1057" s="237"/>
      <c r="P1057" s="237"/>
      <c r="Q1057" s="237"/>
      <c r="R1057" s="237"/>
      <c r="S1057" s="237"/>
      <c r="T1057" s="237"/>
      <c r="U1057" s="237"/>
      <c r="V1057" s="237"/>
      <c r="W1057" s="237"/>
      <c r="X1057" s="237"/>
      <c r="Y1057" s="238"/>
      <c r="Z1057" s="239"/>
      <c r="AA1057" s="240"/>
      <c r="AB1057" s="240"/>
      <c r="AC1057" s="242"/>
      <c r="AD1057" s="233"/>
      <c r="AE1057" s="234"/>
      <c r="AF1057" s="234"/>
      <c r="AG1057" s="234"/>
      <c r="AH1057" s="235"/>
      <c r="AI1057" s="236"/>
      <c r="AJ1057" s="237"/>
      <c r="AK1057" s="237"/>
      <c r="AL1057" s="237"/>
      <c r="AM1057" s="237"/>
      <c r="AN1057" s="237"/>
      <c r="AO1057" s="237"/>
      <c r="AP1057" s="237"/>
      <c r="AQ1057" s="237"/>
      <c r="AR1057" s="237"/>
      <c r="AS1057" s="237"/>
      <c r="AT1057" s="237"/>
      <c r="AU1057" s="238"/>
      <c r="AV1057" s="239"/>
      <c r="AW1057" s="240"/>
      <c r="AX1057" s="240"/>
      <c r="AY1057" s="241"/>
    </row>
    <row r="1058" spans="2:51" ht="24.75" customHeight="1">
      <c r="B1058" s="308"/>
      <c r="C1058" s="309"/>
      <c r="D1058" s="309"/>
      <c r="E1058" s="309"/>
      <c r="F1058" s="309"/>
      <c r="G1058" s="310"/>
      <c r="H1058" s="233"/>
      <c r="I1058" s="234"/>
      <c r="J1058" s="234"/>
      <c r="K1058" s="234"/>
      <c r="L1058" s="235"/>
      <c r="M1058" s="236"/>
      <c r="N1058" s="237"/>
      <c r="O1058" s="237"/>
      <c r="P1058" s="237"/>
      <c r="Q1058" s="237"/>
      <c r="R1058" s="237"/>
      <c r="S1058" s="237"/>
      <c r="T1058" s="237"/>
      <c r="U1058" s="237"/>
      <c r="V1058" s="237"/>
      <c r="W1058" s="237"/>
      <c r="X1058" s="237"/>
      <c r="Y1058" s="238"/>
      <c r="Z1058" s="239"/>
      <c r="AA1058" s="240"/>
      <c r="AB1058" s="240"/>
      <c r="AC1058" s="242"/>
      <c r="AD1058" s="233"/>
      <c r="AE1058" s="234"/>
      <c r="AF1058" s="234"/>
      <c r="AG1058" s="234"/>
      <c r="AH1058" s="235"/>
      <c r="AI1058" s="236"/>
      <c r="AJ1058" s="237"/>
      <c r="AK1058" s="237"/>
      <c r="AL1058" s="237"/>
      <c r="AM1058" s="237"/>
      <c r="AN1058" s="237"/>
      <c r="AO1058" s="237"/>
      <c r="AP1058" s="237"/>
      <c r="AQ1058" s="237"/>
      <c r="AR1058" s="237"/>
      <c r="AS1058" s="237"/>
      <c r="AT1058" s="237"/>
      <c r="AU1058" s="238"/>
      <c r="AV1058" s="239"/>
      <c r="AW1058" s="240"/>
      <c r="AX1058" s="240"/>
      <c r="AY1058" s="241"/>
    </row>
    <row r="1059" spans="2:51" ht="24.75" customHeight="1">
      <c r="B1059" s="308"/>
      <c r="C1059" s="309"/>
      <c r="D1059" s="309"/>
      <c r="E1059" s="309"/>
      <c r="F1059" s="309"/>
      <c r="G1059" s="310"/>
      <c r="H1059" s="233"/>
      <c r="I1059" s="234"/>
      <c r="J1059" s="234"/>
      <c r="K1059" s="234"/>
      <c r="L1059" s="235"/>
      <c r="M1059" s="236"/>
      <c r="N1059" s="237"/>
      <c r="O1059" s="237"/>
      <c r="P1059" s="237"/>
      <c r="Q1059" s="237"/>
      <c r="R1059" s="237"/>
      <c r="S1059" s="237"/>
      <c r="T1059" s="237"/>
      <c r="U1059" s="237"/>
      <c r="V1059" s="237"/>
      <c r="W1059" s="237"/>
      <c r="X1059" s="237"/>
      <c r="Y1059" s="238"/>
      <c r="Z1059" s="239"/>
      <c r="AA1059" s="240"/>
      <c r="AB1059" s="240"/>
      <c r="AC1059" s="242"/>
      <c r="AD1059" s="233"/>
      <c r="AE1059" s="234"/>
      <c r="AF1059" s="234"/>
      <c r="AG1059" s="234"/>
      <c r="AH1059" s="235"/>
      <c r="AI1059" s="236"/>
      <c r="AJ1059" s="237"/>
      <c r="AK1059" s="237"/>
      <c r="AL1059" s="237"/>
      <c r="AM1059" s="237"/>
      <c r="AN1059" s="237"/>
      <c r="AO1059" s="237"/>
      <c r="AP1059" s="237"/>
      <c r="AQ1059" s="237"/>
      <c r="AR1059" s="237"/>
      <c r="AS1059" s="237"/>
      <c r="AT1059" s="237"/>
      <c r="AU1059" s="238"/>
      <c r="AV1059" s="239"/>
      <c r="AW1059" s="240"/>
      <c r="AX1059" s="240"/>
      <c r="AY1059" s="241"/>
    </row>
    <row r="1060" spans="2:51" ht="24.75" customHeight="1">
      <c r="B1060" s="308"/>
      <c r="C1060" s="309"/>
      <c r="D1060" s="309"/>
      <c r="E1060" s="309"/>
      <c r="F1060" s="309"/>
      <c r="G1060" s="310"/>
      <c r="H1060" s="233"/>
      <c r="I1060" s="234"/>
      <c r="J1060" s="234"/>
      <c r="K1060" s="234"/>
      <c r="L1060" s="235"/>
      <c r="M1060" s="236"/>
      <c r="N1060" s="237"/>
      <c r="O1060" s="237"/>
      <c r="P1060" s="237"/>
      <c r="Q1060" s="237"/>
      <c r="R1060" s="237"/>
      <c r="S1060" s="237"/>
      <c r="T1060" s="237"/>
      <c r="U1060" s="237"/>
      <c r="V1060" s="237"/>
      <c r="W1060" s="237"/>
      <c r="X1060" s="237"/>
      <c r="Y1060" s="238"/>
      <c r="Z1060" s="239"/>
      <c r="AA1060" s="240"/>
      <c r="AB1060" s="240"/>
      <c r="AC1060" s="240"/>
      <c r="AD1060" s="233"/>
      <c r="AE1060" s="234"/>
      <c r="AF1060" s="234"/>
      <c r="AG1060" s="234"/>
      <c r="AH1060" s="235"/>
      <c r="AI1060" s="236"/>
      <c r="AJ1060" s="237"/>
      <c r="AK1060" s="237"/>
      <c r="AL1060" s="237"/>
      <c r="AM1060" s="237"/>
      <c r="AN1060" s="237"/>
      <c r="AO1060" s="237"/>
      <c r="AP1060" s="237"/>
      <c r="AQ1060" s="237"/>
      <c r="AR1060" s="237"/>
      <c r="AS1060" s="237"/>
      <c r="AT1060" s="237"/>
      <c r="AU1060" s="238"/>
      <c r="AV1060" s="239"/>
      <c r="AW1060" s="240"/>
      <c r="AX1060" s="240"/>
      <c r="AY1060" s="241"/>
    </row>
    <row r="1061" spans="2:51" ht="24.75" customHeight="1">
      <c r="B1061" s="308"/>
      <c r="C1061" s="309"/>
      <c r="D1061" s="309"/>
      <c r="E1061" s="309"/>
      <c r="F1061" s="309"/>
      <c r="G1061" s="310"/>
      <c r="H1061" s="233"/>
      <c r="I1061" s="234"/>
      <c r="J1061" s="234"/>
      <c r="K1061" s="234"/>
      <c r="L1061" s="235"/>
      <c r="M1061" s="236"/>
      <c r="N1061" s="237"/>
      <c r="O1061" s="237"/>
      <c r="P1061" s="237"/>
      <c r="Q1061" s="237"/>
      <c r="R1061" s="237"/>
      <c r="S1061" s="237"/>
      <c r="T1061" s="237"/>
      <c r="U1061" s="237"/>
      <c r="V1061" s="237"/>
      <c r="W1061" s="237"/>
      <c r="X1061" s="237"/>
      <c r="Y1061" s="238"/>
      <c r="Z1061" s="239"/>
      <c r="AA1061" s="240"/>
      <c r="AB1061" s="240"/>
      <c r="AC1061" s="240"/>
      <c r="AD1061" s="233"/>
      <c r="AE1061" s="234"/>
      <c r="AF1061" s="234"/>
      <c r="AG1061" s="234"/>
      <c r="AH1061" s="235"/>
      <c r="AI1061" s="236"/>
      <c r="AJ1061" s="237"/>
      <c r="AK1061" s="237"/>
      <c r="AL1061" s="237"/>
      <c r="AM1061" s="237"/>
      <c r="AN1061" s="237"/>
      <c r="AO1061" s="237"/>
      <c r="AP1061" s="237"/>
      <c r="AQ1061" s="237"/>
      <c r="AR1061" s="237"/>
      <c r="AS1061" s="237"/>
      <c r="AT1061" s="237"/>
      <c r="AU1061" s="238"/>
      <c r="AV1061" s="239"/>
      <c r="AW1061" s="240"/>
      <c r="AX1061" s="240"/>
      <c r="AY1061" s="241"/>
    </row>
    <row r="1062" spans="2:51" ht="24.75" customHeight="1">
      <c r="B1062" s="308"/>
      <c r="C1062" s="309"/>
      <c r="D1062" s="309"/>
      <c r="E1062" s="309"/>
      <c r="F1062" s="309"/>
      <c r="G1062" s="310"/>
      <c r="H1062" s="233"/>
      <c r="I1062" s="234"/>
      <c r="J1062" s="234"/>
      <c r="K1062" s="234"/>
      <c r="L1062" s="235"/>
      <c r="M1062" s="236"/>
      <c r="N1062" s="237"/>
      <c r="O1062" s="237"/>
      <c r="P1062" s="237"/>
      <c r="Q1062" s="237"/>
      <c r="R1062" s="237"/>
      <c r="S1062" s="237"/>
      <c r="T1062" s="237"/>
      <c r="U1062" s="237"/>
      <c r="V1062" s="237"/>
      <c r="W1062" s="237"/>
      <c r="X1062" s="237"/>
      <c r="Y1062" s="238"/>
      <c r="Z1062" s="239"/>
      <c r="AA1062" s="240"/>
      <c r="AB1062" s="240"/>
      <c r="AC1062" s="240"/>
      <c r="AD1062" s="233"/>
      <c r="AE1062" s="234"/>
      <c r="AF1062" s="234"/>
      <c r="AG1062" s="234"/>
      <c r="AH1062" s="235"/>
      <c r="AI1062" s="236"/>
      <c r="AJ1062" s="237"/>
      <c r="AK1062" s="237"/>
      <c r="AL1062" s="237"/>
      <c r="AM1062" s="237"/>
      <c r="AN1062" s="237"/>
      <c r="AO1062" s="237"/>
      <c r="AP1062" s="237"/>
      <c r="AQ1062" s="237"/>
      <c r="AR1062" s="237"/>
      <c r="AS1062" s="237"/>
      <c r="AT1062" s="237"/>
      <c r="AU1062" s="238"/>
      <c r="AV1062" s="239"/>
      <c r="AW1062" s="240"/>
      <c r="AX1062" s="240"/>
      <c r="AY1062" s="241"/>
    </row>
    <row r="1063" spans="2:51" ht="24.75" customHeight="1">
      <c r="B1063" s="308"/>
      <c r="C1063" s="309"/>
      <c r="D1063" s="309"/>
      <c r="E1063" s="309"/>
      <c r="F1063" s="309"/>
      <c r="G1063" s="310"/>
      <c r="H1063" s="224"/>
      <c r="I1063" s="225"/>
      <c r="J1063" s="225"/>
      <c r="K1063" s="225"/>
      <c r="L1063" s="226"/>
      <c r="M1063" s="227"/>
      <c r="N1063" s="228"/>
      <c r="O1063" s="228"/>
      <c r="P1063" s="228"/>
      <c r="Q1063" s="228"/>
      <c r="R1063" s="228"/>
      <c r="S1063" s="228"/>
      <c r="T1063" s="228"/>
      <c r="U1063" s="228"/>
      <c r="V1063" s="228"/>
      <c r="W1063" s="228"/>
      <c r="X1063" s="228"/>
      <c r="Y1063" s="229"/>
      <c r="Z1063" s="230"/>
      <c r="AA1063" s="231"/>
      <c r="AB1063" s="231"/>
      <c r="AC1063" s="231"/>
      <c r="AD1063" s="224"/>
      <c r="AE1063" s="225"/>
      <c r="AF1063" s="225"/>
      <c r="AG1063" s="225"/>
      <c r="AH1063" s="226"/>
      <c r="AI1063" s="227"/>
      <c r="AJ1063" s="228"/>
      <c r="AK1063" s="228"/>
      <c r="AL1063" s="228"/>
      <c r="AM1063" s="228"/>
      <c r="AN1063" s="228"/>
      <c r="AO1063" s="228"/>
      <c r="AP1063" s="228"/>
      <c r="AQ1063" s="228"/>
      <c r="AR1063" s="228"/>
      <c r="AS1063" s="228"/>
      <c r="AT1063" s="228"/>
      <c r="AU1063" s="229"/>
      <c r="AV1063" s="230"/>
      <c r="AW1063" s="231"/>
      <c r="AX1063" s="231"/>
      <c r="AY1063" s="232"/>
    </row>
    <row r="1064" spans="2:51" ht="24.75" customHeight="1">
      <c r="B1064" s="308"/>
      <c r="C1064" s="309"/>
      <c r="D1064" s="309"/>
      <c r="E1064" s="309"/>
      <c r="F1064" s="309"/>
      <c r="G1064" s="310"/>
      <c r="H1064" s="266" t="s">
        <v>26</v>
      </c>
      <c r="I1064" s="267"/>
      <c r="J1064" s="267"/>
      <c r="K1064" s="267"/>
      <c r="L1064" s="267"/>
      <c r="M1064" s="268"/>
      <c r="N1064" s="269"/>
      <c r="O1064" s="269"/>
      <c r="P1064" s="269"/>
      <c r="Q1064" s="269"/>
      <c r="R1064" s="269"/>
      <c r="S1064" s="269"/>
      <c r="T1064" s="269"/>
      <c r="U1064" s="269"/>
      <c r="V1064" s="269"/>
      <c r="W1064" s="269"/>
      <c r="X1064" s="269"/>
      <c r="Y1064" s="270"/>
      <c r="Z1064" s="271">
        <f>SUM(Z1056:AC1063)</f>
        <v>0</v>
      </c>
      <c r="AA1064" s="272"/>
      <c r="AB1064" s="272"/>
      <c r="AC1064" s="273"/>
      <c r="AD1064" s="266" t="s">
        <v>26</v>
      </c>
      <c r="AE1064" s="267"/>
      <c r="AF1064" s="267"/>
      <c r="AG1064" s="267"/>
      <c r="AH1064" s="267"/>
      <c r="AI1064" s="268"/>
      <c r="AJ1064" s="269"/>
      <c r="AK1064" s="269"/>
      <c r="AL1064" s="269"/>
      <c r="AM1064" s="269"/>
      <c r="AN1064" s="269"/>
      <c r="AO1064" s="269"/>
      <c r="AP1064" s="269"/>
      <c r="AQ1064" s="269"/>
      <c r="AR1064" s="269"/>
      <c r="AS1064" s="269"/>
      <c r="AT1064" s="269"/>
      <c r="AU1064" s="270"/>
      <c r="AV1064" s="271">
        <f>SUM(AV1056:AY1063)</f>
        <v>0</v>
      </c>
      <c r="AW1064" s="272"/>
      <c r="AX1064" s="272"/>
      <c r="AY1064" s="274"/>
    </row>
    <row r="1065" spans="2:51" ht="25.15" customHeight="1">
      <c r="B1065" s="308"/>
      <c r="C1065" s="309"/>
      <c r="D1065" s="309"/>
      <c r="E1065" s="309"/>
      <c r="F1065" s="309"/>
      <c r="G1065" s="310"/>
      <c r="H1065" s="253" t="s">
        <v>810</v>
      </c>
      <c r="I1065" s="254"/>
      <c r="J1065" s="254"/>
      <c r="K1065" s="254"/>
      <c r="L1065" s="254"/>
      <c r="M1065" s="254"/>
      <c r="N1065" s="254"/>
      <c r="O1065" s="254"/>
      <c r="P1065" s="254"/>
      <c r="Q1065" s="254"/>
      <c r="R1065" s="254"/>
      <c r="S1065" s="254"/>
      <c r="T1065" s="254"/>
      <c r="U1065" s="254"/>
      <c r="V1065" s="254"/>
      <c r="W1065" s="254"/>
      <c r="X1065" s="254"/>
      <c r="Y1065" s="254"/>
      <c r="Z1065" s="254"/>
      <c r="AA1065" s="254"/>
      <c r="AB1065" s="254"/>
      <c r="AC1065" s="255"/>
      <c r="AD1065" s="253" t="s">
        <v>846</v>
      </c>
      <c r="AE1065" s="254"/>
      <c r="AF1065" s="254"/>
      <c r="AG1065" s="254"/>
      <c r="AH1065" s="254"/>
      <c r="AI1065" s="254"/>
      <c r="AJ1065" s="254"/>
      <c r="AK1065" s="254"/>
      <c r="AL1065" s="254"/>
      <c r="AM1065" s="254"/>
      <c r="AN1065" s="254"/>
      <c r="AO1065" s="254"/>
      <c r="AP1065" s="254"/>
      <c r="AQ1065" s="254"/>
      <c r="AR1065" s="254"/>
      <c r="AS1065" s="254"/>
      <c r="AT1065" s="254"/>
      <c r="AU1065" s="254"/>
      <c r="AV1065" s="254"/>
      <c r="AW1065" s="254"/>
      <c r="AX1065" s="254"/>
      <c r="AY1065" s="256"/>
    </row>
    <row r="1066" spans="2:51" ht="25.5" customHeight="1">
      <c r="B1066" s="308"/>
      <c r="C1066" s="309"/>
      <c r="D1066" s="309"/>
      <c r="E1066" s="309"/>
      <c r="F1066" s="309"/>
      <c r="G1066" s="310"/>
      <c r="H1066" s="257" t="s">
        <v>23</v>
      </c>
      <c r="I1066" s="258"/>
      <c r="J1066" s="258"/>
      <c r="K1066" s="258"/>
      <c r="L1066" s="258"/>
      <c r="M1066" s="259" t="s">
        <v>24</v>
      </c>
      <c r="N1066" s="260"/>
      <c r="O1066" s="260"/>
      <c r="P1066" s="260"/>
      <c r="Q1066" s="260"/>
      <c r="R1066" s="260"/>
      <c r="S1066" s="260"/>
      <c r="T1066" s="260"/>
      <c r="U1066" s="260"/>
      <c r="V1066" s="260"/>
      <c r="W1066" s="260"/>
      <c r="X1066" s="260"/>
      <c r="Y1066" s="261"/>
      <c r="Z1066" s="262" t="s">
        <v>25</v>
      </c>
      <c r="AA1066" s="263"/>
      <c r="AB1066" s="263"/>
      <c r="AC1066" s="264"/>
      <c r="AD1066" s="257" t="s">
        <v>23</v>
      </c>
      <c r="AE1066" s="258"/>
      <c r="AF1066" s="258"/>
      <c r="AG1066" s="258"/>
      <c r="AH1066" s="258"/>
      <c r="AI1066" s="259" t="s">
        <v>24</v>
      </c>
      <c r="AJ1066" s="260"/>
      <c r="AK1066" s="260"/>
      <c r="AL1066" s="260"/>
      <c r="AM1066" s="260"/>
      <c r="AN1066" s="260"/>
      <c r="AO1066" s="260"/>
      <c r="AP1066" s="260"/>
      <c r="AQ1066" s="260"/>
      <c r="AR1066" s="260"/>
      <c r="AS1066" s="260"/>
      <c r="AT1066" s="260"/>
      <c r="AU1066" s="261"/>
      <c r="AV1066" s="262" t="s">
        <v>25</v>
      </c>
      <c r="AW1066" s="263"/>
      <c r="AX1066" s="263"/>
      <c r="AY1066" s="265"/>
    </row>
    <row r="1067" spans="2:51" ht="24.75" customHeight="1">
      <c r="B1067" s="308"/>
      <c r="C1067" s="309"/>
      <c r="D1067" s="309"/>
      <c r="E1067" s="309"/>
      <c r="F1067" s="309"/>
      <c r="G1067" s="310"/>
      <c r="H1067" s="243"/>
      <c r="I1067" s="244"/>
      <c r="J1067" s="244"/>
      <c r="K1067" s="244"/>
      <c r="L1067" s="245"/>
      <c r="M1067" s="246"/>
      <c r="N1067" s="247"/>
      <c r="O1067" s="247"/>
      <c r="P1067" s="247"/>
      <c r="Q1067" s="247"/>
      <c r="R1067" s="247"/>
      <c r="S1067" s="247"/>
      <c r="T1067" s="247"/>
      <c r="U1067" s="247"/>
      <c r="V1067" s="247"/>
      <c r="W1067" s="247"/>
      <c r="X1067" s="247"/>
      <c r="Y1067" s="248"/>
      <c r="Z1067" s="249"/>
      <c r="AA1067" s="250"/>
      <c r="AB1067" s="250"/>
      <c r="AC1067" s="251"/>
      <c r="AD1067" s="243"/>
      <c r="AE1067" s="244"/>
      <c r="AF1067" s="244"/>
      <c r="AG1067" s="244"/>
      <c r="AH1067" s="245"/>
      <c r="AI1067" s="246"/>
      <c r="AJ1067" s="247"/>
      <c r="AK1067" s="247"/>
      <c r="AL1067" s="247"/>
      <c r="AM1067" s="247"/>
      <c r="AN1067" s="247"/>
      <c r="AO1067" s="247"/>
      <c r="AP1067" s="247"/>
      <c r="AQ1067" s="247"/>
      <c r="AR1067" s="247"/>
      <c r="AS1067" s="247"/>
      <c r="AT1067" s="247"/>
      <c r="AU1067" s="248"/>
      <c r="AV1067" s="249"/>
      <c r="AW1067" s="250"/>
      <c r="AX1067" s="250"/>
      <c r="AY1067" s="252"/>
    </row>
    <row r="1068" spans="2:51" ht="24.75" customHeight="1">
      <c r="B1068" s="308"/>
      <c r="C1068" s="309"/>
      <c r="D1068" s="309"/>
      <c r="E1068" s="309"/>
      <c r="F1068" s="309"/>
      <c r="G1068" s="310"/>
      <c r="H1068" s="233"/>
      <c r="I1068" s="234"/>
      <c r="J1068" s="234"/>
      <c r="K1068" s="234"/>
      <c r="L1068" s="235"/>
      <c r="M1068" s="236"/>
      <c r="N1068" s="237"/>
      <c r="O1068" s="237"/>
      <c r="P1068" s="237"/>
      <c r="Q1068" s="237"/>
      <c r="R1068" s="237"/>
      <c r="S1068" s="237"/>
      <c r="T1068" s="237"/>
      <c r="U1068" s="237"/>
      <c r="V1068" s="237"/>
      <c r="W1068" s="237"/>
      <c r="X1068" s="237"/>
      <c r="Y1068" s="238"/>
      <c r="Z1068" s="239"/>
      <c r="AA1068" s="240"/>
      <c r="AB1068" s="240"/>
      <c r="AC1068" s="242"/>
      <c r="AD1068" s="233"/>
      <c r="AE1068" s="234"/>
      <c r="AF1068" s="234"/>
      <c r="AG1068" s="234"/>
      <c r="AH1068" s="235"/>
      <c r="AI1068" s="236"/>
      <c r="AJ1068" s="237"/>
      <c r="AK1068" s="237"/>
      <c r="AL1068" s="237"/>
      <c r="AM1068" s="237"/>
      <c r="AN1068" s="237"/>
      <c r="AO1068" s="237"/>
      <c r="AP1068" s="237"/>
      <c r="AQ1068" s="237"/>
      <c r="AR1068" s="237"/>
      <c r="AS1068" s="237"/>
      <c r="AT1068" s="237"/>
      <c r="AU1068" s="238"/>
      <c r="AV1068" s="239"/>
      <c r="AW1068" s="240"/>
      <c r="AX1068" s="240"/>
      <c r="AY1068" s="241"/>
    </row>
    <row r="1069" spans="2:51" ht="24.75" customHeight="1">
      <c r="B1069" s="308"/>
      <c r="C1069" s="309"/>
      <c r="D1069" s="309"/>
      <c r="E1069" s="309"/>
      <c r="F1069" s="309"/>
      <c r="G1069" s="310"/>
      <c r="H1069" s="233"/>
      <c r="I1069" s="234"/>
      <c r="J1069" s="234"/>
      <c r="K1069" s="234"/>
      <c r="L1069" s="235"/>
      <c r="M1069" s="236"/>
      <c r="N1069" s="237"/>
      <c r="O1069" s="237"/>
      <c r="P1069" s="237"/>
      <c r="Q1069" s="237"/>
      <c r="R1069" s="237"/>
      <c r="S1069" s="237"/>
      <c r="T1069" s="237"/>
      <c r="U1069" s="237"/>
      <c r="V1069" s="237"/>
      <c r="W1069" s="237"/>
      <c r="X1069" s="237"/>
      <c r="Y1069" s="238"/>
      <c r="Z1069" s="239"/>
      <c r="AA1069" s="240"/>
      <c r="AB1069" s="240"/>
      <c r="AC1069" s="242"/>
      <c r="AD1069" s="233"/>
      <c r="AE1069" s="234"/>
      <c r="AF1069" s="234"/>
      <c r="AG1069" s="234"/>
      <c r="AH1069" s="235"/>
      <c r="AI1069" s="236"/>
      <c r="AJ1069" s="237"/>
      <c r="AK1069" s="237"/>
      <c r="AL1069" s="237"/>
      <c r="AM1069" s="237"/>
      <c r="AN1069" s="237"/>
      <c r="AO1069" s="237"/>
      <c r="AP1069" s="237"/>
      <c r="AQ1069" s="237"/>
      <c r="AR1069" s="237"/>
      <c r="AS1069" s="237"/>
      <c r="AT1069" s="237"/>
      <c r="AU1069" s="238"/>
      <c r="AV1069" s="239"/>
      <c r="AW1069" s="240"/>
      <c r="AX1069" s="240"/>
      <c r="AY1069" s="241"/>
    </row>
    <row r="1070" spans="2:51" ht="24.75" customHeight="1">
      <c r="B1070" s="308"/>
      <c r="C1070" s="309"/>
      <c r="D1070" s="309"/>
      <c r="E1070" s="309"/>
      <c r="F1070" s="309"/>
      <c r="G1070" s="310"/>
      <c r="H1070" s="233"/>
      <c r="I1070" s="234"/>
      <c r="J1070" s="234"/>
      <c r="K1070" s="234"/>
      <c r="L1070" s="235"/>
      <c r="M1070" s="236"/>
      <c r="N1070" s="237"/>
      <c r="O1070" s="237"/>
      <c r="P1070" s="237"/>
      <c r="Q1070" s="237"/>
      <c r="R1070" s="237"/>
      <c r="S1070" s="237"/>
      <c r="T1070" s="237"/>
      <c r="U1070" s="237"/>
      <c r="V1070" s="237"/>
      <c r="W1070" s="237"/>
      <c r="X1070" s="237"/>
      <c r="Y1070" s="238"/>
      <c r="Z1070" s="239"/>
      <c r="AA1070" s="240"/>
      <c r="AB1070" s="240"/>
      <c r="AC1070" s="242"/>
      <c r="AD1070" s="233"/>
      <c r="AE1070" s="234"/>
      <c r="AF1070" s="234"/>
      <c r="AG1070" s="234"/>
      <c r="AH1070" s="235"/>
      <c r="AI1070" s="236"/>
      <c r="AJ1070" s="237"/>
      <c r="AK1070" s="237"/>
      <c r="AL1070" s="237"/>
      <c r="AM1070" s="237"/>
      <c r="AN1070" s="237"/>
      <c r="AO1070" s="237"/>
      <c r="AP1070" s="237"/>
      <c r="AQ1070" s="237"/>
      <c r="AR1070" s="237"/>
      <c r="AS1070" s="237"/>
      <c r="AT1070" s="237"/>
      <c r="AU1070" s="238"/>
      <c r="AV1070" s="239"/>
      <c r="AW1070" s="240"/>
      <c r="AX1070" s="240"/>
      <c r="AY1070" s="241"/>
    </row>
    <row r="1071" spans="2:51" ht="24.75" customHeight="1">
      <c r="B1071" s="308"/>
      <c r="C1071" s="309"/>
      <c r="D1071" s="309"/>
      <c r="E1071" s="309"/>
      <c r="F1071" s="309"/>
      <c r="G1071" s="310"/>
      <c r="H1071" s="233"/>
      <c r="I1071" s="234"/>
      <c r="J1071" s="234"/>
      <c r="K1071" s="234"/>
      <c r="L1071" s="235"/>
      <c r="M1071" s="236"/>
      <c r="N1071" s="237"/>
      <c r="O1071" s="237"/>
      <c r="P1071" s="237"/>
      <c r="Q1071" s="237"/>
      <c r="R1071" s="237"/>
      <c r="S1071" s="237"/>
      <c r="T1071" s="237"/>
      <c r="U1071" s="237"/>
      <c r="V1071" s="237"/>
      <c r="W1071" s="237"/>
      <c r="X1071" s="237"/>
      <c r="Y1071" s="238"/>
      <c r="Z1071" s="239"/>
      <c r="AA1071" s="240"/>
      <c r="AB1071" s="240"/>
      <c r="AC1071" s="240"/>
      <c r="AD1071" s="233"/>
      <c r="AE1071" s="234"/>
      <c r="AF1071" s="234"/>
      <c r="AG1071" s="234"/>
      <c r="AH1071" s="235"/>
      <c r="AI1071" s="236"/>
      <c r="AJ1071" s="237"/>
      <c r="AK1071" s="237"/>
      <c r="AL1071" s="237"/>
      <c r="AM1071" s="237"/>
      <c r="AN1071" s="237"/>
      <c r="AO1071" s="237"/>
      <c r="AP1071" s="237"/>
      <c r="AQ1071" s="237"/>
      <c r="AR1071" s="237"/>
      <c r="AS1071" s="237"/>
      <c r="AT1071" s="237"/>
      <c r="AU1071" s="238"/>
      <c r="AV1071" s="239"/>
      <c r="AW1071" s="240"/>
      <c r="AX1071" s="240"/>
      <c r="AY1071" s="241"/>
    </row>
    <row r="1072" spans="2:51" ht="24.75" customHeight="1">
      <c r="B1072" s="308"/>
      <c r="C1072" s="309"/>
      <c r="D1072" s="309"/>
      <c r="E1072" s="309"/>
      <c r="F1072" s="309"/>
      <c r="G1072" s="310"/>
      <c r="H1072" s="233"/>
      <c r="I1072" s="234"/>
      <c r="J1072" s="234"/>
      <c r="K1072" s="234"/>
      <c r="L1072" s="235"/>
      <c r="M1072" s="236"/>
      <c r="N1072" s="237"/>
      <c r="O1072" s="237"/>
      <c r="P1072" s="237"/>
      <c r="Q1072" s="237"/>
      <c r="R1072" s="237"/>
      <c r="S1072" s="237"/>
      <c r="T1072" s="237"/>
      <c r="U1072" s="237"/>
      <c r="V1072" s="237"/>
      <c r="W1072" s="237"/>
      <c r="X1072" s="237"/>
      <c r="Y1072" s="238"/>
      <c r="Z1072" s="239"/>
      <c r="AA1072" s="240"/>
      <c r="AB1072" s="240"/>
      <c r="AC1072" s="240"/>
      <c r="AD1072" s="233"/>
      <c r="AE1072" s="234"/>
      <c r="AF1072" s="234"/>
      <c r="AG1072" s="234"/>
      <c r="AH1072" s="235"/>
      <c r="AI1072" s="236"/>
      <c r="AJ1072" s="237"/>
      <c r="AK1072" s="237"/>
      <c r="AL1072" s="237"/>
      <c r="AM1072" s="237"/>
      <c r="AN1072" s="237"/>
      <c r="AO1072" s="237"/>
      <c r="AP1072" s="237"/>
      <c r="AQ1072" s="237"/>
      <c r="AR1072" s="237"/>
      <c r="AS1072" s="237"/>
      <c r="AT1072" s="237"/>
      <c r="AU1072" s="238"/>
      <c r="AV1072" s="239"/>
      <c r="AW1072" s="240"/>
      <c r="AX1072" s="240"/>
      <c r="AY1072" s="241"/>
    </row>
    <row r="1073" spans="2:51" ht="24.75" customHeight="1">
      <c r="B1073" s="308"/>
      <c r="C1073" s="309"/>
      <c r="D1073" s="309"/>
      <c r="E1073" s="309"/>
      <c r="F1073" s="309"/>
      <c r="G1073" s="310"/>
      <c r="H1073" s="233"/>
      <c r="I1073" s="234"/>
      <c r="J1073" s="234"/>
      <c r="K1073" s="234"/>
      <c r="L1073" s="235"/>
      <c r="M1073" s="236"/>
      <c r="N1073" s="237"/>
      <c r="O1073" s="237"/>
      <c r="P1073" s="237"/>
      <c r="Q1073" s="237"/>
      <c r="R1073" s="237"/>
      <c r="S1073" s="237"/>
      <c r="T1073" s="237"/>
      <c r="U1073" s="237"/>
      <c r="V1073" s="237"/>
      <c r="W1073" s="237"/>
      <c r="X1073" s="237"/>
      <c r="Y1073" s="238"/>
      <c r="Z1073" s="239"/>
      <c r="AA1073" s="240"/>
      <c r="AB1073" s="240"/>
      <c r="AC1073" s="240"/>
      <c r="AD1073" s="233"/>
      <c r="AE1073" s="234"/>
      <c r="AF1073" s="234"/>
      <c r="AG1073" s="234"/>
      <c r="AH1073" s="235"/>
      <c r="AI1073" s="236"/>
      <c r="AJ1073" s="237"/>
      <c r="AK1073" s="237"/>
      <c r="AL1073" s="237"/>
      <c r="AM1073" s="237"/>
      <c r="AN1073" s="237"/>
      <c r="AO1073" s="237"/>
      <c r="AP1073" s="237"/>
      <c r="AQ1073" s="237"/>
      <c r="AR1073" s="237"/>
      <c r="AS1073" s="237"/>
      <c r="AT1073" s="237"/>
      <c r="AU1073" s="238"/>
      <c r="AV1073" s="239"/>
      <c r="AW1073" s="240"/>
      <c r="AX1073" s="240"/>
      <c r="AY1073" s="241"/>
    </row>
    <row r="1074" spans="2:51" ht="24.75" customHeight="1">
      <c r="B1074" s="308"/>
      <c r="C1074" s="309"/>
      <c r="D1074" s="309"/>
      <c r="E1074" s="309"/>
      <c r="F1074" s="309"/>
      <c r="G1074" s="310"/>
      <c r="H1074" s="224"/>
      <c r="I1074" s="225"/>
      <c r="J1074" s="225"/>
      <c r="K1074" s="225"/>
      <c r="L1074" s="226"/>
      <c r="M1074" s="227"/>
      <c r="N1074" s="228"/>
      <c r="O1074" s="228"/>
      <c r="P1074" s="228"/>
      <c r="Q1074" s="228"/>
      <c r="R1074" s="228"/>
      <c r="S1074" s="228"/>
      <c r="T1074" s="228"/>
      <c r="U1074" s="228"/>
      <c r="V1074" s="228"/>
      <c r="W1074" s="228"/>
      <c r="X1074" s="228"/>
      <c r="Y1074" s="229"/>
      <c r="Z1074" s="230"/>
      <c r="AA1074" s="231"/>
      <c r="AB1074" s="231"/>
      <c r="AC1074" s="231"/>
      <c r="AD1074" s="224"/>
      <c r="AE1074" s="225"/>
      <c r="AF1074" s="225"/>
      <c r="AG1074" s="225"/>
      <c r="AH1074" s="226"/>
      <c r="AI1074" s="227"/>
      <c r="AJ1074" s="228"/>
      <c r="AK1074" s="228"/>
      <c r="AL1074" s="228"/>
      <c r="AM1074" s="228"/>
      <c r="AN1074" s="228"/>
      <c r="AO1074" s="228"/>
      <c r="AP1074" s="228"/>
      <c r="AQ1074" s="228"/>
      <c r="AR1074" s="228"/>
      <c r="AS1074" s="228"/>
      <c r="AT1074" s="228"/>
      <c r="AU1074" s="229"/>
      <c r="AV1074" s="230"/>
      <c r="AW1074" s="231"/>
      <c r="AX1074" s="231"/>
      <c r="AY1074" s="232"/>
    </row>
    <row r="1075" spans="2:51" ht="24.75" customHeight="1">
      <c r="B1075" s="308"/>
      <c r="C1075" s="309"/>
      <c r="D1075" s="309"/>
      <c r="E1075" s="309"/>
      <c r="F1075" s="309"/>
      <c r="G1075" s="310"/>
      <c r="H1075" s="266" t="s">
        <v>26</v>
      </c>
      <c r="I1075" s="267"/>
      <c r="J1075" s="267"/>
      <c r="K1075" s="267"/>
      <c r="L1075" s="267"/>
      <c r="M1075" s="268"/>
      <c r="N1075" s="269"/>
      <c r="O1075" s="269"/>
      <c r="P1075" s="269"/>
      <c r="Q1075" s="269"/>
      <c r="R1075" s="269"/>
      <c r="S1075" s="269"/>
      <c r="T1075" s="269"/>
      <c r="U1075" s="269"/>
      <c r="V1075" s="269"/>
      <c r="W1075" s="269"/>
      <c r="X1075" s="269"/>
      <c r="Y1075" s="270"/>
      <c r="Z1075" s="271">
        <f>SUM(Z1067:AC1074)</f>
        <v>0</v>
      </c>
      <c r="AA1075" s="272"/>
      <c r="AB1075" s="272"/>
      <c r="AC1075" s="273"/>
      <c r="AD1075" s="266" t="s">
        <v>26</v>
      </c>
      <c r="AE1075" s="267"/>
      <c r="AF1075" s="267"/>
      <c r="AG1075" s="267"/>
      <c r="AH1075" s="267"/>
      <c r="AI1075" s="268"/>
      <c r="AJ1075" s="269"/>
      <c r="AK1075" s="269"/>
      <c r="AL1075" s="269"/>
      <c r="AM1075" s="269"/>
      <c r="AN1075" s="269"/>
      <c r="AO1075" s="269"/>
      <c r="AP1075" s="269"/>
      <c r="AQ1075" s="269"/>
      <c r="AR1075" s="269"/>
      <c r="AS1075" s="269"/>
      <c r="AT1075" s="269"/>
      <c r="AU1075" s="270"/>
      <c r="AV1075" s="271">
        <f>SUM(AV1067:AY1074)</f>
        <v>0</v>
      </c>
      <c r="AW1075" s="272"/>
      <c r="AX1075" s="272"/>
      <c r="AY1075" s="274"/>
    </row>
    <row r="1076" spans="2:51" ht="24.75" customHeight="1">
      <c r="B1076" s="308"/>
      <c r="C1076" s="309"/>
      <c r="D1076" s="309"/>
      <c r="E1076" s="309"/>
      <c r="F1076" s="309"/>
      <c r="G1076" s="310"/>
      <c r="H1076" s="253" t="s">
        <v>840</v>
      </c>
      <c r="I1076" s="254"/>
      <c r="J1076" s="254"/>
      <c r="K1076" s="254"/>
      <c r="L1076" s="254"/>
      <c r="M1076" s="254"/>
      <c r="N1076" s="254"/>
      <c r="O1076" s="254"/>
      <c r="P1076" s="254"/>
      <c r="Q1076" s="254"/>
      <c r="R1076" s="254"/>
      <c r="S1076" s="254"/>
      <c r="T1076" s="254"/>
      <c r="U1076" s="254"/>
      <c r="V1076" s="254"/>
      <c r="W1076" s="254"/>
      <c r="X1076" s="254"/>
      <c r="Y1076" s="254"/>
      <c r="Z1076" s="254"/>
      <c r="AA1076" s="254"/>
      <c r="AB1076" s="254"/>
      <c r="AC1076" s="255"/>
      <c r="AD1076" s="253" t="s">
        <v>829</v>
      </c>
      <c r="AE1076" s="254"/>
      <c r="AF1076" s="254"/>
      <c r="AG1076" s="254"/>
      <c r="AH1076" s="254"/>
      <c r="AI1076" s="254"/>
      <c r="AJ1076" s="254"/>
      <c r="AK1076" s="254"/>
      <c r="AL1076" s="254"/>
      <c r="AM1076" s="254"/>
      <c r="AN1076" s="254"/>
      <c r="AO1076" s="254"/>
      <c r="AP1076" s="254"/>
      <c r="AQ1076" s="254"/>
      <c r="AR1076" s="254"/>
      <c r="AS1076" s="254"/>
      <c r="AT1076" s="254"/>
      <c r="AU1076" s="254"/>
      <c r="AV1076" s="254"/>
      <c r="AW1076" s="254"/>
      <c r="AX1076" s="254"/>
      <c r="AY1076" s="256"/>
    </row>
    <row r="1077" spans="2:51" ht="24.75" customHeight="1">
      <c r="B1077" s="308"/>
      <c r="C1077" s="309"/>
      <c r="D1077" s="309"/>
      <c r="E1077" s="309"/>
      <c r="F1077" s="309"/>
      <c r="G1077" s="310"/>
      <c r="H1077" s="257" t="s">
        <v>23</v>
      </c>
      <c r="I1077" s="258"/>
      <c r="J1077" s="258"/>
      <c r="K1077" s="258"/>
      <c r="L1077" s="258"/>
      <c r="M1077" s="259" t="s">
        <v>24</v>
      </c>
      <c r="N1077" s="260"/>
      <c r="O1077" s="260"/>
      <c r="P1077" s="260"/>
      <c r="Q1077" s="260"/>
      <c r="R1077" s="260"/>
      <c r="S1077" s="260"/>
      <c r="T1077" s="260"/>
      <c r="U1077" s="260"/>
      <c r="V1077" s="260"/>
      <c r="W1077" s="260"/>
      <c r="X1077" s="260"/>
      <c r="Y1077" s="261"/>
      <c r="Z1077" s="262" t="s">
        <v>25</v>
      </c>
      <c r="AA1077" s="263"/>
      <c r="AB1077" s="263"/>
      <c r="AC1077" s="264"/>
      <c r="AD1077" s="257" t="s">
        <v>23</v>
      </c>
      <c r="AE1077" s="258"/>
      <c r="AF1077" s="258"/>
      <c r="AG1077" s="258"/>
      <c r="AH1077" s="258"/>
      <c r="AI1077" s="259" t="s">
        <v>24</v>
      </c>
      <c r="AJ1077" s="260"/>
      <c r="AK1077" s="260"/>
      <c r="AL1077" s="260"/>
      <c r="AM1077" s="260"/>
      <c r="AN1077" s="260"/>
      <c r="AO1077" s="260"/>
      <c r="AP1077" s="260"/>
      <c r="AQ1077" s="260"/>
      <c r="AR1077" s="260"/>
      <c r="AS1077" s="260"/>
      <c r="AT1077" s="260"/>
      <c r="AU1077" s="261"/>
      <c r="AV1077" s="262" t="s">
        <v>25</v>
      </c>
      <c r="AW1077" s="263"/>
      <c r="AX1077" s="263"/>
      <c r="AY1077" s="265"/>
    </row>
    <row r="1078" spans="2:51" ht="24.75" customHeight="1">
      <c r="B1078" s="308"/>
      <c r="C1078" s="309"/>
      <c r="D1078" s="309"/>
      <c r="E1078" s="309"/>
      <c r="F1078" s="309"/>
      <c r="G1078" s="310"/>
      <c r="H1078" s="243"/>
      <c r="I1078" s="244"/>
      <c r="J1078" s="244"/>
      <c r="K1078" s="244"/>
      <c r="L1078" s="245"/>
      <c r="M1078" s="246"/>
      <c r="N1078" s="247"/>
      <c r="O1078" s="247"/>
      <c r="P1078" s="247"/>
      <c r="Q1078" s="247"/>
      <c r="R1078" s="247"/>
      <c r="S1078" s="247"/>
      <c r="T1078" s="247"/>
      <c r="U1078" s="247"/>
      <c r="V1078" s="247"/>
      <c r="W1078" s="247"/>
      <c r="X1078" s="247"/>
      <c r="Y1078" s="248"/>
      <c r="Z1078" s="249"/>
      <c r="AA1078" s="250"/>
      <c r="AB1078" s="250"/>
      <c r="AC1078" s="251"/>
      <c r="AD1078" s="243"/>
      <c r="AE1078" s="244"/>
      <c r="AF1078" s="244"/>
      <c r="AG1078" s="244"/>
      <c r="AH1078" s="245"/>
      <c r="AI1078" s="246"/>
      <c r="AJ1078" s="247"/>
      <c r="AK1078" s="247"/>
      <c r="AL1078" s="247"/>
      <c r="AM1078" s="247"/>
      <c r="AN1078" s="247"/>
      <c r="AO1078" s="247"/>
      <c r="AP1078" s="247"/>
      <c r="AQ1078" s="247"/>
      <c r="AR1078" s="247"/>
      <c r="AS1078" s="247"/>
      <c r="AT1078" s="247"/>
      <c r="AU1078" s="248"/>
      <c r="AV1078" s="249"/>
      <c r="AW1078" s="250"/>
      <c r="AX1078" s="250"/>
      <c r="AY1078" s="252"/>
    </row>
    <row r="1079" spans="2:51" ht="24.75" customHeight="1">
      <c r="B1079" s="308"/>
      <c r="C1079" s="309"/>
      <c r="D1079" s="309"/>
      <c r="E1079" s="309"/>
      <c r="F1079" s="309"/>
      <c r="G1079" s="310"/>
      <c r="H1079" s="233"/>
      <c r="I1079" s="234"/>
      <c r="J1079" s="234"/>
      <c r="K1079" s="234"/>
      <c r="L1079" s="235"/>
      <c r="M1079" s="236"/>
      <c r="N1079" s="237"/>
      <c r="O1079" s="237"/>
      <c r="P1079" s="237"/>
      <c r="Q1079" s="237"/>
      <c r="R1079" s="237"/>
      <c r="S1079" s="237"/>
      <c r="T1079" s="237"/>
      <c r="U1079" s="237"/>
      <c r="V1079" s="237"/>
      <c r="W1079" s="237"/>
      <c r="X1079" s="237"/>
      <c r="Y1079" s="238"/>
      <c r="Z1079" s="239"/>
      <c r="AA1079" s="240"/>
      <c r="AB1079" s="240"/>
      <c r="AC1079" s="242"/>
      <c r="AD1079" s="233"/>
      <c r="AE1079" s="234"/>
      <c r="AF1079" s="234"/>
      <c r="AG1079" s="234"/>
      <c r="AH1079" s="235"/>
      <c r="AI1079" s="236"/>
      <c r="AJ1079" s="237"/>
      <c r="AK1079" s="237"/>
      <c r="AL1079" s="237"/>
      <c r="AM1079" s="237"/>
      <c r="AN1079" s="237"/>
      <c r="AO1079" s="237"/>
      <c r="AP1079" s="237"/>
      <c r="AQ1079" s="237"/>
      <c r="AR1079" s="237"/>
      <c r="AS1079" s="237"/>
      <c r="AT1079" s="237"/>
      <c r="AU1079" s="238"/>
      <c r="AV1079" s="239"/>
      <c r="AW1079" s="240"/>
      <c r="AX1079" s="240"/>
      <c r="AY1079" s="241"/>
    </row>
    <row r="1080" spans="2:51" ht="24.75" customHeight="1">
      <c r="B1080" s="308"/>
      <c r="C1080" s="309"/>
      <c r="D1080" s="309"/>
      <c r="E1080" s="309"/>
      <c r="F1080" s="309"/>
      <c r="G1080" s="310"/>
      <c r="H1080" s="233"/>
      <c r="I1080" s="234"/>
      <c r="J1080" s="234"/>
      <c r="K1080" s="234"/>
      <c r="L1080" s="235"/>
      <c r="M1080" s="236"/>
      <c r="N1080" s="237"/>
      <c r="O1080" s="237"/>
      <c r="P1080" s="237"/>
      <c r="Q1080" s="237"/>
      <c r="R1080" s="237"/>
      <c r="S1080" s="237"/>
      <c r="T1080" s="237"/>
      <c r="U1080" s="237"/>
      <c r="V1080" s="237"/>
      <c r="W1080" s="237"/>
      <c r="X1080" s="237"/>
      <c r="Y1080" s="238"/>
      <c r="Z1080" s="239"/>
      <c r="AA1080" s="240"/>
      <c r="AB1080" s="240"/>
      <c r="AC1080" s="242"/>
      <c r="AD1080" s="233"/>
      <c r="AE1080" s="234"/>
      <c r="AF1080" s="234"/>
      <c r="AG1080" s="234"/>
      <c r="AH1080" s="235"/>
      <c r="AI1080" s="236"/>
      <c r="AJ1080" s="237"/>
      <c r="AK1080" s="237"/>
      <c r="AL1080" s="237"/>
      <c r="AM1080" s="237"/>
      <c r="AN1080" s="237"/>
      <c r="AO1080" s="237"/>
      <c r="AP1080" s="237"/>
      <c r="AQ1080" s="237"/>
      <c r="AR1080" s="237"/>
      <c r="AS1080" s="237"/>
      <c r="AT1080" s="237"/>
      <c r="AU1080" s="238"/>
      <c r="AV1080" s="239"/>
      <c r="AW1080" s="240"/>
      <c r="AX1080" s="240"/>
      <c r="AY1080" s="241"/>
    </row>
    <row r="1081" spans="2:51" ht="24.75" customHeight="1">
      <c r="B1081" s="308"/>
      <c r="C1081" s="309"/>
      <c r="D1081" s="309"/>
      <c r="E1081" s="309"/>
      <c r="F1081" s="309"/>
      <c r="G1081" s="310"/>
      <c r="H1081" s="233"/>
      <c r="I1081" s="234"/>
      <c r="J1081" s="234"/>
      <c r="K1081" s="234"/>
      <c r="L1081" s="235"/>
      <c r="M1081" s="236"/>
      <c r="N1081" s="237"/>
      <c r="O1081" s="237"/>
      <c r="P1081" s="237"/>
      <c r="Q1081" s="237"/>
      <c r="R1081" s="237"/>
      <c r="S1081" s="237"/>
      <c r="T1081" s="237"/>
      <c r="U1081" s="237"/>
      <c r="V1081" s="237"/>
      <c r="W1081" s="237"/>
      <c r="X1081" s="237"/>
      <c r="Y1081" s="238"/>
      <c r="Z1081" s="239"/>
      <c r="AA1081" s="240"/>
      <c r="AB1081" s="240"/>
      <c r="AC1081" s="242"/>
      <c r="AD1081" s="233"/>
      <c r="AE1081" s="234"/>
      <c r="AF1081" s="234"/>
      <c r="AG1081" s="234"/>
      <c r="AH1081" s="235"/>
      <c r="AI1081" s="236"/>
      <c r="AJ1081" s="237"/>
      <c r="AK1081" s="237"/>
      <c r="AL1081" s="237"/>
      <c r="AM1081" s="237"/>
      <c r="AN1081" s="237"/>
      <c r="AO1081" s="237"/>
      <c r="AP1081" s="237"/>
      <c r="AQ1081" s="237"/>
      <c r="AR1081" s="237"/>
      <c r="AS1081" s="237"/>
      <c r="AT1081" s="237"/>
      <c r="AU1081" s="238"/>
      <c r="AV1081" s="239"/>
      <c r="AW1081" s="240"/>
      <c r="AX1081" s="240"/>
      <c r="AY1081" s="241"/>
    </row>
    <row r="1082" spans="2:51" ht="24.75" customHeight="1">
      <c r="B1082" s="308"/>
      <c r="C1082" s="309"/>
      <c r="D1082" s="309"/>
      <c r="E1082" s="309"/>
      <c r="F1082" s="309"/>
      <c r="G1082" s="310"/>
      <c r="H1082" s="233"/>
      <c r="I1082" s="234"/>
      <c r="J1082" s="234"/>
      <c r="K1082" s="234"/>
      <c r="L1082" s="235"/>
      <c r="M1082" s="236"/>
      <c r="N1082" s="237"/>
      <c r="O1082" s="237"/>
      <c r="P1082" s="237"/>
      <c r="Q1082" s="237"/>
      <c r="R1082" s="237"/>
      <c r="S1082" s="237"/>
      <c r="T1082" s="237"/>
      <c r="U1082" s="237"/>
      <c r="V1082" s="237"/>
      <c r="W1082" s="237"/>
      <c r="X1082" s="237"/>
      <c r="Y1082" s="238"/>
      <c r="Z1082" s="239"/>
      <c r="AA1082" s="240"/>
      <c r="AB1082" s="240"/>
      <c r="AC1082" s="240"/>
      <c r="AD1082" s="233"/>
      <c r="AE1082" s="234"/>
      <c r="AF1082" s="234"/>
      <c r="AG1082" s="234"/>
      <c r="AH1082" s="235"/>
      <c r="AI1082" s="236"/>
      <c r="AJ1082" s="237"/>
      <c r="AK1082" s="237"/>
      <c r="AL1082" s="237"/>
      <c r="AM1082" s="237"/>
      <c r="AN1082" s="237"/>
      <c r="AO1082" s="237"/>
      <c r="AP1082" s="237"/>
      <c r="AQ1082" s="237"/>
      <c r="AR1082" s="237"/>
      <c r="AS1082" s="237"/>
      <c r="AT1082" s="237"/>
      <c r="AU1082" s="238"/>
      <c r="AV1082" s="239"/>
      <c r="AW1082" s="240"/>
      <c r="AX1082" s="240"/>
      <c r="AY1082" s="241"/>
    </row>
    <row r="1083" spans="2:51" ht="24.75" customHeight="1">
      <c r="B1083" s="308"/>
      <c r="C1083" s="309"/>
      <c r="D1083" s="309"/>
      <c r="E1083" s="309"/>
      <c r="F1083" s="309"/>
      <c r="G1083" s="310"/>
      <c r="H1083" s="233"/>
      <c r="I1083" s="234"/>
      <c r="J1083" s="234"/>
      <c r="K1083" s="234"/>
      <c r="L1083" s="235"/>
      <c r="M1083" s="236"/>
      <c r="N1083" s="237"/>
      <c r="O1083" s="237"/>
      <c r="P1083" s="237"/>
      <c r="Q1083" s="237"/>
      <c r="R1083" s="237"/>
      <c r="S1083" s="237"/>
      <c r="T1083" s="237"/>
      <c r="U1083" s="237"/>
      <c r="V1083" s="237"/>
      <c r="W1083" s="237"/>
      <c r="X1083" s="237"/>
      <c r="Y1083" s="238"/>
      <c r="Z1083" s="239"/>
      <c r="AA1083" s="240"/>
      <c r="AB1083" s="240"/>
      <c r="AC1083" s="240"/>
      <c r="AD1083" s="233"/>
      <c r="AE1083" s="234"/>
      <c r="AF1083" s="234"/>
      <c r="AG1083" s="234"/>
      <c r="AH1083" s="235"/>
      <c r="AI1083" s="236"/>
      <c r="AJ1083" s="237"/>
      <c r="AK1083" s="237"/>
      <c r="AL1083" s="237"/>
      <c r="AM1083" s="237"/>
      <c r="AN1083" s="237"/>
      <c r="AO1083" s="237"/>
      <c r="AP1083" s="237"/>
      <c r="AQ1083" s="237"/>
      <c r="AR1083" s="237"/>
      <c r="AS1083" s="237"/>
      <c r="AT1083" s="237"/>
      <c r="AU1083" s="238"/>
      <c r="AV1083" s="239"/>
      <c r="AW1083" s="240"/>
      <c r="AX1083" s="240"/>
      <c r="AY1083" s="241"/>
    </row>
    <row r="1084" spans="2:51" ht="24.75" customHeight="1">
      <c r="B1084" s="308"/>
      <c r="C1084" s="309"/>
      <c r="D1084" s="309"/>
      <c r="E1084" s="309"/>
      <c r="F1084" s="309"/>
      <c r="G1084" s="310"/>
      <c r="H1084" s="233"/>
      <c r="I1084" s="234"/>
      <c r="J1084" s="234"/>
      <c r="K1084" s="234"/>
      <c r="L1084" s="235"/>
      <c r="M1084" s="236"/>
      <c r="N1084" s="237"/>
      <c r="O1084" s="237"/>
      <c r="P1084" s="237"/>
      <c r="Q1084" s="237"/>
      <c r="R1084" s="237"/>
      <c r="S1084" s="237"/>
      <c r="T1084" s="237"/>
      <c r="U1084" s="237"/>
      <c r="V1084" s="237"/>
      <c r="W1084" s="237"/>
      <c r="X1084" s="237"/>
      <c r="Y1084" s="238"/>
      <c r="Z1084" s="239"/>
      <c r="AA1084" s="240"/>
      <c r="AB1084" s="240"/>
      <c r="AC1084" s="240"/>
      <c r="AD1084" s="233"/>
      <c r="AE1084" s="234"/>
      <c r="AF1084" s="234"/>
      <c r="AG1084" s="234"/>
      <c r="AH1084" s="235"/>
      <c r="AI1084" s="236"/>
      <c r="AJ1084" s="237"/>
      <c r="AK1084" s="237"/>
      <c r="AL1084" s="237"/>
      <c r="AM1084" s="237"/>
      <c r="AN1084" s="237"/>
      <c r="AO1084" s="237"/>
      <c r="AP1084" s="237"/>
      <c r="AQ1084" s="237"/>
      <c r="AR1084" s="237"/>
      <c r="AS1084" s="237"/>
      <c r="AT1084" s="237"/>
      <c r="AU1084" s="238"/>
      <c r="AV1084" s="239"/>
      <c r="AW1084" s="240"/>
      <c r="AX1084" s="240"/>
      <c r="AY1084" s="241"/>
    </row>
    <row r="1085" spans="2:51" ht="24.75" customHeight="1">
      <c r="B1085" s="308"/>
      <c r="C1085" s="309"/>
      <c r="D1085" s="309"/>
      <c r="E1085" s="309"/>
      <c r="F1085" s="309"/>
      <c r="G1085" s="310"/>
      <c r="H1085" s="224"/>
      <c r="I1085" s="225"/>
      <c r="J1085" s="225"/>
      <c r="K1085" s="225"/>
      <c r="L1085" s="226"/>
      <c r="M1085" s="227"/>
      <c r="N1085" s="228"/>
      <c r="O1085" s="228"/>
      <c r="P1085" s="228"/>
      <c r="Q1085" s="228"/>
      <c r="R1085" s="228"/>
      <c r="S1085" s="228"/>
      <c r="T1085" s="228"/>
      <c r="U1085" s="228"/>
      <c r="V1085" s="228"/>
      <c r="W1085" s="228"/>
      <c r="X1085" s="228"/>
      <c r="Y1085" s="229"/>
      <c r="Z1085" s="230"/>
      <c r="AA1085" s="231"/>
      <c r="AB1085" s="231"/>
      <c r="AC1085" s="231"/>
      <c r="AD1085" s="224"/>
      <c r="AE1085" s="225"/>
      <c r="AF1085" s="225"/>
      <c r="AG1085" s="225"/>
      <c r="AH1085" s="226"/>
      <c r="AI1085" s="227"/>
      <c r="AJ1085" s="228"/>
      <c r="AK1085" s="228"/>
      <c r="AL1085" s="228"/>
      <c r="AM1085" s="228"/>
      <c r="AN1085" s="228"/>
      <c r="AO1085" s="228"/>
      <c r="AP1085" s="228"/>
      <c r="AQ1085" s="228"/>
      <c r="AR1085" s="228"/>
      <c r="AS1085" s="228"/>
      <c r="AT1085" s="228"/>
      <c r="AU1085" s="229"/>
      <c r="AV1085" s="230"/>
      <c r="AW1085" s="231"/>
      <c r="AX1085" s="231"/>
      <c r="AY1085" s="232"/>
    </row>
    <row r="1086" spans="2:51" ht="24.75" customHeight="1">
      <c r="B1086" s="308"/>
      <c r="C1086" s="309"/>
      <c r="D1086" s="309"/>
      <c r="E1086" s="309"/>
      <c r="F1086" s="309"/>
      <c r="G1086" s="310"/>
      <c r="H1086" s="266" t="s">
        <v>26</v>
      </c>
      <c r="I1086" s="267"/>
      <c r="J1086" s="267"/>
      <c r="K1086" s="267"/>
      <c r="L1086" s="267"/>
      <c r="M1086" s="268"/>
      <c r="N1086" s="269"/>
      <c r="O1086" s="269"/>
      <c r="P1086" s="269"/>
      <c r="Q1086" s="269"/>
      <c r="R1086" s="269"/>
      <c r="S1086" s="269"/>
      <c r="T1086" s="269"/>
      <c r="U1086" s="269"/>
      <c r="V1086" s="269"/>
      <c r="W1086" s="269"/>
      <c r="X1086" s="269"/>
      <c r="Y1086" s="270"/>
      <c r="Z1086" s="271">
        <f>SUM(Z1078:AC1085)</f>
        <v>0</v>
      </c>
      <c r="AA1086" s="272"/>
      <c r="AB1086" s="272"/>
      <c r="AC1086" s="273"/>
      <c r="AD1086" s="266" t="s">
        <v>26</v>
      </c>
      <c r="AE1086" s="267"/>
      <c r="AF1086" s="267"/>
      <c r="AG1086" s="267"/>
      <c r="AH1086" s="267"/>
      <c r="AI1086" s="268"/>
      <c r="AJ1086" s="269"/>
      <c r="AK1086" s="269"/>
      <c r="AL1086" s="269"/>
      <c r="AM1086" s="269"/>
      <c r="AN1086" s="269"/>
      <c r="AO1086" s="269"/>
      <c r="AP1086" s="269"/>
      <c r="AQ1086" s="269"/>
      <c r="AR1086" s="269"/>
      <c r="AS1086" s="269"/>
      <c r="AT1086" s="269"/>
      <c r="AU1086" s="270"/>
      <c r="AV1086" s="271">
        <f>SUM(AV1078:AY1085)</f>
        <v>0</v>
      </c>
      <c r="AW1086" s="272"/>
      <c r="AX1086" s="272"/>
      <c r="AY1086" s="274"/>
    </row>
    <row r="1087" spans="2:51" ht="24.75" customHeight="1">
      <c r="B1087" s="308"/>
      <c r="C1087" s="309"/>
      <c r="D1087" s="309"/>
      <c r="E1087" s="309"/>
      <c r="F1087" s="309"/>
      <c r="G1087" s="310"/>
      <c r="H1087" s="253" t="s">
        <v>795</v>
      </c>
      <c r="I1087" s="254"/>
      <c r="J1087" s="254"/>
      <c r="K1087" s="254"/>
      <c r="L1087" s="254"/>
      <c r="M1087" s="254"/>
      <c r="N1087" s="254"/>
      <c r="O1087" s="254"/>
      <c r="P1087" s="254"/>
      <c r="Q1087" s="254"/>
      <c r="R1087" s="254"/>
      <c r="S1087" s="254"/>
      <c r="T1087" s="254"/>
      <c r="U1087" s="254"/>
      <c r="V1087" s="254"/>
      <c r="W1087" s="254"/>
      <c r="X1087" s="254"/>
      <c r="Y1087" s="254"/>
      <c r="Z1087" s="254"/>
      <c r="AA1087" s="254"/>
      <c r="AB1087" s="254"/>
      <c r="AC1087" s="255"/>
      <c r="AD1087" s="253" t="s">
        <v>796</v>
      </c>
      <c r="AE1087" s="254"/>
      <c r="AF1087" s="254"/>
      <c r="AG1087" s="254"/>
      <c r="AH1087" s="254"/>
      <c r="AI1087" s="254"/>
      <c r="AJ1087" s="254"/>
      <c r="AK1087" s="254"/>
      <c r="AL1087" s="254"/>
      <c r="AM1087" s="254"/>
      <c r="AN1087" s="254"/>
      <c r="AO1087" s="254"/>
      <c r="AP1087" s="254"/>
      <c r="AQ1087" s="254"/>
      <c r="AR1087" s="254"/>
      <c r="AS1087" s="254"/>
      <c r="AT1087" s="254"/>
      <c r="AU1087" s="254"/>
      <c r="AV1087" s="254"/>
      <c r="AW1087" s="254"/>
      <c r="AX1087" s="254"/>
      <c r="AY1087" s="256"/>
    </row>
    <row r="1088" spans="2:51" ht="24.75" customHeight="1">
      <c r="B1088" s="308"/>
      <c r="C1088" s="309"/>
      <c r="D1088" s="309"/>
      <c r="E1088" s="309"/>
      <c r="F1088" s="309"/>
      <c r="G1088" s="310"/>
      <c r="H1088" s="257" t="s">
        <v>23</v>
      </c>
      <c r="I1088" s="258"/>
      <c r="J1088" s="258"/>
      <c r="K1088" s="258"/>
      <c r="L1088" s="258"/>
      <c r="M1088" s="259" t="s">
        <v>24</v>
      </c>
      <c r="N1088" s="260"/>
      <c r="O1088" s="260"/>
      <c r="P1088" s="260"/>
      <c r="Q1088" s="260"/>
      <c r="R1088" s="260"/>
      <c r="S1088" s="260"/>
      <c r="T1088" s="260"/>
      <c r="U1088" s="260"/>
      <c r="V1088" s="260"/>
      <c r="W1088" s="260"/>
      <c r="X1088" s="260"/>
      <c r="Y1088" s="261"/>
      <c r="Z1088" s="262" t="s">
        <v>25</v>
      </c>
      <c r="AA1088" s="263"/>
      <c r="AB1088" s="263"/>
      <c r="AC1088" s="264"/>
      <c r="AD1088" s="257" t="s">
        <v>23</v>
      </c>
      <c r="AE1088" s="258"/>
      <c r="AF1088" s="258"/>
      <c r="AG1088" s="258"/>
      <c r="AH1088" s="258"/>
      <c r="AI1088" s="259" t="s">
        <v>24</v>
      </c>
      <c r="AJ1088" s="260"/>
      <c r="AK1088" s="260"/>
      <c r="AL1088" s="260"/>
      <c r="AM1088" s="260"/>
      <c r="AN1088" s="260"/>
      <c r="AO1088" s="260"/>
      <c r="AP1088" s="260"/>
      <c r="AQ1088" s="260"/>
      <c r="AR1088" s="260"/>
      <c r="AS1088" s="260"/>
      <c r="AT1088" s="260"/>
      <c r="AU1088" s="261"/>
      <c r="AV1088" s="262" t="s">
        <v>25</v>
      </c>
      <c r="AW1088" s="263"/>
      <c r="AX1088" s="263"/>
      <c r="AY1088" s="265"/>
    </row>
    <row r="1089" spans="2:51" ht="24.75" customHeight="1">
      <c r="B1089" s="308"/>
      <c r="C1089" s="309"/>
      <c r="D1089" s="309"/>
      <c r="E1089" s="309"/>
      <c r="F1089" s="309"/>
      <c r="G1089" s="310"/>
      <c r="H1089" s="243"/>
      <c r="I1089" s="244"/>
      <c r="J1089" s="244"/>
      <c r="K1089" s="244"/>
      <c r="L1089" s="245"/>
      <c r="M1089" s="246"/>
      <c r="N1089" s="247"/>
      <c r="O1089" s="247"/>
      <c r="P1089" s="247"/>
      <c r="Q1089" s="247"/>
      <c r="R1089" s="247"/>
      <c r="S1089" s="247"/>
      <c r="T1089" s="247"/>
      <c r="U1089" s="247"/>
      <c r="V1089" s="247"/>
      <c r="W1089" s="247"/>
      <c r="X1089" s="247"/>
      <c r="Y1089" s="248"/>
      <c r="Z1089" s="249"/>
      <c r="AA1089" s="250"/>
      <c r="AB1089" s="250"/>
      <c r="AC1089" s="251"/>
      <c r="AD1089" s="243"/>
      <c r="AE1089" s="244"/>
      <c r="AF1089" s="244"/>
      <c r="AG1089" s="244"/>
      <c r="AH1089" s="245"/>
      <c r="AI1089" s="246"/>
      <c r="AJ1089" s="247"/>
      <c r="AK1089" s="247"/>
      <c r="AL1089" s="247"/>
      <c r="AM1089" s="247"/>
      <c r="AN1089" s="247"/>
      <c r="AO1089" s="247"/>
      <c r="AP1089" s="247"/>
      <c r="AQ1089" s="247"/>
      <c r="AR1089" s="247"/>
      <c r="AS1089" s="247"/>
      <c r="AT1089" s="247"/>
      <c r="AU1089" s="248"/>
      <c r="AV1089" s="249"/>
      <c r="AW1089" s="250"/>
      <c r="AX1089" s="250"/>
      <c r="AY1089" s="252"/>
    </row>
    <row r="1090" spans="2:51" ht="24.75" customHeight="1">
      <c r="B1090" s="308"/>
      <c r="C1090" s="309"/>
      <c r="D1090" s="309"/>
      <c r="E1090" s="309"/>
      <c r="F1090" s="309"/>
      <c r="G1090" s="310"/>
      <c r="H1090" s="233"/>
      <c r="I1090" s="234"/>
      <c r="J1090" s="234"/>
      <c r="K1090" s="234"/>
      <c r="L1090" s="235"/>
      <c r="M1090" s="236"/>
      <c r="N1090" s="237"/>
      <c r="O1090" s="237"/>
      <c r="P1090" s="237"/>
      <c r="Q1090" s="237"/>
      <c r="R1090" s="237"/>
      <c r="S1090" s="237"/>
      <c r="T1090" s="237"/>
      <c r="U1090" s="237"/>
      <c r="V1090" s="237"/>
      <c r="W1090" s="237"/>
      <c r="X1090" s="237"/>
      <c r="Y1090" s="238"/>
      <c r="Z1090" s="239"/>
      <c r="AA1090" s="240"/>
      <c r="AB1090" s="240"/>
      <c r="AC1090" s="242"/>
      <c r="AD1090" s="233"/>
      <c r="AE1090" s="234"/>
      <c r="AF1090" s="234"/>
      <c r="AG1090" s="234"/>
      <c r="AH1090" s="235"/>
      <c r="AI1090" s="236"/>
      <c r="AJ1090" s="237"/>
      <c r="AK1090" s="237"/>
      <c r="AL1090" s="237"/>
      <c r="AM1090" s="237"/>
      <c r="AN1090" s="237"/>
      <c r="AO1090" s="237"/>
      <c r="AP1090" s="237"/>
      <c r="AQ1090" s="237"/>
      <c r="AR1090" s="237"/>
      <c r="AS1090" s="237"/>
      <c r="AT1090" s="237"/>
      <c r="AU1090" s="238"/>
      <c r="AV1090" s="239"/>
      <c r="AW1090" s="240"/>
      <c r="AX1090" s="240"/>
      <c r="AY1090" s="241"/>
    </row>
    <row r="1091" spans="2:51" ht="24.75" customHeight="1">
      <c r="B1091" s="308"/>
      <c r="C1091" s="309"/>
      <c r="D1091" s="309"/>
      <c r="E1091" s="309"/>
      <c r="F1091" s="309"/>
      <c r="G1091" s="310"/>
      <c r="H1091" s="233"/>
      <c r="I1091" s="234"/>
      <c r="J1091" s="234"/>
      <c r="K1091" s="234"/>
      <c r="L1091" s="235"/>
      <c r="M1091" s="236"/>
      <c r="N1091" s="237"/>
      <c r="O1091" s="237"/>
      <c r="P1091" s="237"/>
      <c r="Q1091" s="237"/>
      <c r="R1091" s="237"/>
      <c r="S1091" s="237"/>
      <c r="T1091" s="237"/>
      <c r="U1091" s="237"/>
      <c r="V1091" s="237"/>
      <c r="W1091" s="237"/>
      <c r="X1091" s="237"/>
      <c r="Y1091" s="238"/>
      <c r="Z1091" s="239"/>
      <c r="AA1091" s="240"/>
      <c r="AB1091" s="240"/>
      <c r="AC1091" s="242"/>
      <c r="AD1091" s="233"/>
      <c r="AE1091" s="234"/>
      <c r="AF1091" s="234"/>
      <c r="AG1091" s="234"/>
      <c r="AH1091" s="235"/>
      <c r="AI1091" s="236"/>
      <c r="AJ1091" s="237"/>
      <c r="AK1091" s="237"/>
      <c r="AL1091" s="237"/>
      <c r="AM1091" s="237"/>
      <c r="AN1091" s="237"/>
      <c r="AO1091" s="237"/>
      <c r="AP1091" s="237"/>
      <c r="AQ1091" s="237"/>
      <c r="AR1091" s="237"/>
      <c r="AS1091" s="237"/>
      <c r="AT1091" s="237"/>
      <c r="AU1091" s="238"/>
      <c r="AV1091" s="239"/>
      <c r="AW1091" s="240"/>
      <c r="AX1091" s="240"/>
      <c r="AY1091" s="241"/>
    </row>
    <row r="1092" spans="2:51" ht="24.75" customHeight="1">
      <c r="B1092" s="308"/>
      <c r="C1092" s="309"/>
      <c r="D1092" s="309"/>
      <c r="E1092" s="309"/>
      <c r="F1092" s="309"/>
      <c r="G1092" s="310"/>
      <c r="H1092" s="233"/>
      <c r="I1092" s="234"/>
      <c r="J1092" s="234"/>
      <c r="K1092" s="234"/>
      <c r="L1092" s="235"/>
      <c r="M1092" s="236"/>
      <c r="N1092" s="237"/>
      <c r="O1092" s="237"/>
      <c r="P1092" s="237"/>
      <c r="Q1092" s="237"/>
      <c r="R1092" s="237"/>
      <c r="S1092" s="237"/>
      <c r="T1092" s="237"/>
      <c r="U1092" s="237"/>
      <c r="V1092" s="237"/>
      <c r="W1092" s="237"/>
      <c r="X1092" s="237"/>
      <c r="Y1092" s="238"/>
      <c r="Z1092" s="239"/>
      <c r="AA1092" s="240"/>
      <c r="AB1092" s="240"/>
      <c r="AC1092" s="242"/>
      <c r="AD1092" s="233"/>
      <c r="AE1092" s="234"/>
      <c r="AF1092" s="234"/>
      <c r="AG1092" s="234"/>
      <c r="AH1092" s="235"/>
      <c r="AI1092" s="236"/>
      <c r="AJ1092" s="237"/>
      <c r="AK1092" s="237"/>
      <c r="AL1092" s="237"/>
      <c r="AM1092" s="237"/>
      <c r="AN1092" s="237"/>
      <c r="AO1092" s="237"/>
      <c r="AP1092" s="237"/>
      <c r="AQ1092" s="237"/>
      <c r="AR1092" s="237"/>
      <c r="AS1092" s="237"/>
      <c r="AT1092" s="237"/>
      <c r="AU1092" s="238"/>
      <c r="AV1092" s="239"/>
      <c r="AW1092" s="240"/>
      <c r="AX1092" s="240"/>
      <c r="AY1092" s="241"/>
    </row>
    <row r="1093" spans="2:51" ht="24.75" customHeight="1">
      <c r="B1093" s="308"/>
      <c r="C1093" s="309"/>
      <c r="D1093" s="309"/>
      <c r="E1093" s="309"/>
      <c r="F1093" s="309"/>
      <c r="G1093" s="310"/>
      <c r="H1093" s="233"/>
      <c r="I1093" s="234"/>
      <c r="J1093" s="234"/>
      <c r="K1093" s="234"/>
      <c r="L1093" s="235"/>
      <c r="M1093" s="236"/>
      <c r="N1093" s="237"/>
      <c r="O1093" s="237"/>
      <c r="P1093" s="237"/>
      <c r="Q1093" s="237"/>
      <c r="R1093" s="237"/>
      <c r="S1093" s="237"/>
      <c r="T1093" s="237"/>
      <c r="U1093" s="237"/>
      <c r="V1093" s="237"/>
      <c r="W1093" s="237"/>
      <c r="X1093" s="237"/>
      <c r="Y1093" s="238"/>
      <c r="Z1093" s="239"/>
      <c r="AA1093" s="240"/>
      <c r="AB1093" s="240"/>
      <c r="AC1093" s="240"/>
      <c r="AD1093" s="233"/>
      <c r="AE1093" s="234"/>
      <c r="AF1093" s="234"/>
      <c r="AG1093" s="234"/>
      <c r="AH1093" s="235"/>
      <c r="AI1093" s="236"/>
      <c r="AJ1093" s="237"/>
      <c r="AK1093" s="237"/>
      <c r="AL1093" s="237"/>
      <c r="AM1093" s="237"/>
      <c r="AN1093" s="237"/>
      <c r="AO1093" s="237"/>
      <c r="AP1093" s="237"/>
      <c r="AQ1093" s="237"/>
      <c r="AR1093" s="237"/>
      <c r="AS1093" s="237"/>
      <c r="AT1093" s="237"/>
      <c r="AU1093" s="238"/>
      <c r="AV1093" s="239"/>
      <c r="AW1093" s="240"/>
      <c r="AX1093" s="240"/>
      <c r="AY1093" s="241"/>
    </row>
    <row r="1094" spans="2:51" ht="24.75" customHeight="1">
      <c r="B1094" s="308"/>
      <c r="C1094" s="309"/>
      <c r="D1094" s="309"/>
      <c r="E1094" s="309"/>
      <c r="F1094" s="309"/>
      <c r="G1094" s="310"/>
      <c r="H1094" s="233"/>
      <c r="I1094" s="234"/>
      <c r="J1094" s="234"/>
      <c r="K1094" s="234"/>
      <c r="L1094" s="235"/>
      <c r="M1094" s="236"/>
      <c r="N1094" s="237"/>
      <c r="O1094" s="237"/>
      <c r="P1094" s="237"/>
      <c r="Q1094" s="237"/>
      <c r="R1094" s="237"/>
      <c r="S1094" s="237"/>
      <c r="T1094" s="237"/>
      <c r="U1094" s="237"/>
      <c r="V1094" s="237"/>
      <c r="W1094" s="237"/>
      <c r="X1094" s="237"/>
      <c r="Y1094" s="238"/>
      <c r="Z1094" s="239"/>
      <c r="AA1094" s="240"/>
      <c r="AB1094" s="240"/>
      <c r="AC1094" s="240"/>
      <c r="AD1094" s="233"/>
      <c r="AE1094" s="234"/>
      <c r="AF1094" s="234"/>
      <c r="AG1094" s="234"/>
      <c r="AH1094" s="235"/>
      <c r="AI1094" s="236"/>
      <c r="AJ1094" s="237"/>
      <c r="AK1094" s="237"/>
      <c r="AL1094" s="237"/>
      <c r="AM1094" s="237"/>
      <c r="AN1094" s="237"/>
      <c r="AO1094" s="237"/>
      <c r="AP1094" s="237"/>
      <c r="AQ1094" s="237"/>
      <c r="AR1094" s="237"/>
      <c r="AS1094" s="237"/>
      <c r="AT1094" s="237"/>
      <c r="AU1094" s="238"/>
      <c r="AV1094" s="239"/>
      <c r="AW1094" s="240"/>
      <c r="AX1094" s="240"/>
      <c r="AY1094" s="241"/>
    </row>
    <row r="1095" spans="2:51" ht="24.75" customHeight="1">
      <c r="B1095" s="308"/>
      <c r="C1095" s="309"/>
      <c r="D1095" s="309"/>
      <c r="E1095" s="309"/>
      <c r="F1095" s="309"/>
      <c r="G1095" s="310"/>
      <c r="H1095" s="233"/>
      <c r="I1095" s="234"/>
      <c r="J1095" s="234"/>
      <c r="K1095" s="234"/>
      <c r="L1095" s="235"/>
      <c r="M1095" s="236"/>
      <c r="N1095" s="237"/>
      <c r="O1095" s="237"/>
      <c r="P1095" s="237"/>
      <c r="Q1095" s="237"/>
      <c r="R1095" s="237"/>
      <c r="S1095" s="237"/>
      <c r="T1095" s="237"/>
      <c r="U1095" s="237"/>
      <c r="V1095" s="237"/>
      <c r="W1095" s="237"/>
      <c r="X1095" s="237"/>
      <c r="Y1095" s="238"/>
      <c r="Z1095" s="239"/>
      <c r="AA1095" s="240"/>
      <c r="AB1095" s="240"/>
      <c r="AC1095" s="240"/>
      <c r="AD1095" s="233"/>
      <c r="AE1095" s="234"/>
      <c r="AF1095" s="234"/>
      <c r="AG1095" s="234"/>
      <c r="AH1095" s="235"/>
      <c r="AI1095" s="236"/>
      <c r="AJ1095" s="237"/>
      <c r="AK1095" s="237"/>
      <c r="AL1095" s="237"/>
      <c r="AM1095" s="237"/>
      <c r="AN1095" s="237"/>
      <c r="AO1095" s="237"/>
      <c r="AP1095" s="237"/>
      <c r="AQ1095" s="237"/>
      <c r="AR1095" s="237"/>
      <c r="AS1095" s="237"/>
      <c r="AT1095" s="237"/>
      <c r="AU1095" s="238"/>
      <c r="AV1095" s="239"/>
      <c r="AW1095" s="240"/>
      <c r="AX1095" s="240"/>
      <c r="AY1095" s="241"/>
    </row>
    <row r="1096" spans="2:51" ht="24.75" customHeight="1">
      <c r="B1096" s="308"/>
      <c r="C1096" s="309"/>
      <c r="D1096" s="309"/>
      <c r="E1096" s="309"/>
      <c r="F1096" s="309"/>
      <c r="G1096" s="310"/>
      <c r="H1096" s="224"/>
      <c r="I1096" s="225"/>
      <c r="J1096" s="225"/>
      <c r="K1096" s="225"/>
      <c r="L1096" s="226"/>
      <c r="M1096" s="227"/>
      <c r="N1096" s="228"/>
      <c r="O1096" s="228"/>
      <c r="P1096" s="228"/>
      <c r="Q1096" s="228"/>
      <c r="R1096" s="228"/>
      <c r="S1096" s="228"/>
      <c r="T1096" s="228"/>
      <c r="U1096" s="228"/>
      <c r="V1096" s="228"/>
      <c r="W1096" s="228"/>
      <c r="X1096" s="228"/>
      <c r="Y1096" s="229"/>
      <c r="Z1096" s="230"/>
      <c r="AA1096" s="231"/>
      <c r="AB1096" s="231"/>
      <c r="AC1096" s="231"/>
      <c r="AD1096" s="224"/>
      <c r="AE1096" s="225"/>
      <c r="AF1096" s="225"/>
      <c r="AG1096" s="225"/>
      <c r="AH1096" s="226"/>
      <c r="AI1096" s="227"/>
      <c r="AJ1096" s="228"/>
      <c r="AK1096" s="228"/>
      <c r="AL1096" s="228"/>
      <c r="AM1096" s="228"/>
      <c r="AN1096" s="228"/>
      <c r="AO1096" s="228"/>
      <c r="AP1096" s="228"/>
      <c r="AQ1096" s="228"/>
      <c r="AR1096" s="228"/>
      <c r="AS1096" s="228"/>
      <c r="AT1096" s="228"/>
      <c r="AU1096" s="229"/>
      <c r="AV1096" s="230"/>
      <c r="AW1096" s="231"/>
      <c r="AX1096" s="231"/>
      <c r="AY1096" s="232"/>
    </row>
    <row r="1097" spans="2:51" ht="24.75" customHeight="1" thickBot="1">
      <c r="B1097" s="311"/>
      <c r="C1097" s="312"/>
      <c r="D1097" s="312"/>
      <c r="E1097" s="312"/>
      <c r="F1097" s="312"/>
      <c r="G1097" s="313"/>
      <c r="H1097" s="215" t="s">
        <v>26</v>
      </c>
      <c r="I1097" s="216"/>
      <c r="J1097" s="216"/>
      <c r="K1097" s="216"/>
      <c r="L1097" s="216"/>
      <c r="M1097" s="217"/>
      <c r="N1097" s="218"/>
      <c r="O1097" s="218"/>
      <c r="P1097" s="218"/>
      <c r="Q1097" s="218"/>
      <c r="R1097" s="218"/>
      <c r="S1097" s="218"/>
      <c r="T1097" s="218"/>
      <c r="U1097" s="218"/>
      <c r="V1097" s="218"/>
      <c r="W1097" s="218"/>
      <c r="X1097" s="218"/>
      <c r="Y1097" s="219"/>
      <c r="Z1097" s="220">
        <f>SUM(Z1089:AC1096)</f>
        <v>0</v>
      </c>
      <c r="AA1097" s="221"/>
      <c r="AB1097" s="221"/>
      <c r="AC1097" s="222"/>
      <c r="AD1097" s="215" t="s">
        <v>26</v>
      </c>
      <c r="AE1097" s="216"/>
      <c r="AF1097" s="216"/>
      <c r="AG1097" s="216"/>
      <c r="AH1097" s="216"/>
      <c r="AI1097" s="217"/>
      <c r="AJ1097" s="218"/>
      <c r="AK1097" s="218"/>
      <c r="AL1097" s="218"/>
      <c r="AM1097" s="218"/>
      <c r="AN1097" s="218"/>
      <c r="AO1097" s="218"/>
      <c r="AP1097" s="218"/>
      <c r="AQ1097" s="218"/>
      <c r="AR1097" s="218"/>
      <c r="AS1097" s="218"/>
      <c r="AT1097" s="218"/>
      <c r="AU1097" s="219"/>
      <c r="AV1097" s="220">
        <f>SUM(AV1089:AY1096)</f>
        <v>0</v>
      </c>
      <c r="AW1097" s="221"/>
      <c r="AX1097" s="221"/>
      <c r="AY1097" s="223"/>
    </row>
    <row r="1099" spans="2:51" ht="23.25" customHeight="1">
      <c r="B1099" s="28" t="s">
        <v>100</v>
      </c>
      <c r="C1099" s="28"/>
      <c r="D1099" s="28"/>
      <c r="E1099" s="64"/>
      <c r="F1099" s="64"/>
      <c r="G1099" s="307" t="s">
        <v>970</v>
      </c>
      <c r="H1099" s="307"/>
      <c r="I1099" s="307"/>
      <c r="J1099" s="307"/>
      <c r="K1099" s="307"/>
      <c r="L1099" s="307"/>
      <c r="M1099" s="307"/>
      <c r="N1099" s="307"/>
      <c r="O1099" s="307"/>
      <c r="P1099" s="307"/>
      <c r="Q1099" s="307"/>
      <c r="R1099" s="307"/>
      <c r="S1099" s="307"/>
      <c r="T1099" s="307"/>
      <c r="U1099" s="307"/>
      <c r="V1099" s="307"/>
      <c r="W1099" s="307"/>
      <c r="X1099" s="307"/>
      <c r="Y1099" s="307"/>
      <c r="Z1099" s="307"/>
      <c r="AA1099" s="307"/>
      <c r="AB1099" s="307"/>
      <c r="AC1099" s="307"/>
      <c r="AD1099" s="307"/>
      <c r="AE1099" s="307"/>
      <c r="AF1099" s="307"/>
      <c r="AG1099" s="307"/>
      <c r="AH1099" s="307"/>
      <c r="AI1099" s="307"/>
      <c r="AJ1099" s="307"/>
      <c r="AK1099" s="307"/>
      <c r="AL1099" s="307"/>
      <c r="AM1099" s="307"/>
      <c r="AN1099" s="307"/>
      <c r="AO1099" s="307"/>
      <c r="AP1099" s="307"/>
      <c r="AQ1099" s="307"/>
      <c r="AR1099" s="307"/>
      <c r="AS1099" s="307"/>
      <c r="AT1099" s="307"/>
      <c r="AU1099" s="307"/>
      <c r="AV1099" s="307"/>
      <c r="AW1099" s="307"/>
      <c r="AX1099" s="307"/>
      <c r="AY1099" s="64"/>
    </row>
    <row r="1100" spans="2:51" ht="14.25">
      <c r="C1100" s="20" t="s">
        <v>797</v>
      </c>
    </row>
    <row r="1101" spans="2:51">
      <c r="C1101" t="s">
        <v>798</v>
      </c>
    </row>
    <row r="1102" spans="2:51" ht="34.5" customHeight="1">
      <c r="B1102" s="202"/>
      <c r="C1102" s="202"/>
      <c r="D1102" s="213" t="s">
        <v>799</v>
      </c>
      <c r="E1102" s="213"/>
      <c r="F1102" s="213"/>
      <c r="G1102" s="213"/>
      <c r="H1102" s="213"/>
      <c r="I1102" s="213"/>
      <c r="J1102" s="213"/>
      <c r="K1102" s="213"/>
      <c r="L1102" s="213"/>
      <c r="M1102" s="213"/>
      <c r="N1102" s="213" t="s">
        <v>800</v>
      </c>
      <c r="O1102" s="213"/>
      <c r="P1102" s="213"/>
      <c r="Q1102" s="213"/>
      <c r="R1102" s="213"/>
      <c r="S1102" s="213"/>
      <c r="T1102" s="213"/>
      <c r="U1102" s="213"/>
      <c r="V1102" s="213"/>
      <c r="W1102" s="213"/>
      <c r="X1102" s="213"/>
      <c r="Y1102" s="213"/>
      <c r="Z1102" s="213"/>
      <c r="AA1102" s="213"/>
      <c r="AB1102" s="213"/>
      <c r="AC1102" s="213"/>
      <c r="AD1102" s="213"/>
      <c r="AE1102" s="213"/>
      <c r="AF1102" s="213"/>
      <c r="AG1102" s="213"/>
      <c r="AH1102" s="213"/>
      <c r="AI1102" s="213"/>
      <c r="AJ1102" s="213"/>
      <c r="AK1102" s="213"/>
      <c r="AL1102" s="214" t="s">
        <v>801</v>
      </c>
      <c r="AM1102" s="213"/>
      <c r="AN1102" s="213"/>
      <c r="AO1102" s="213"/>
      <c r="AP1102" s="213"/>
      <c r="AQ1102" s="213"/>
      <c r="AR1102" s="213" t="s">
        <v>27</v>
      </c>
      <c r="AS1102" s="213"/>
      <c r="AT1102" s="213"/>
      <c r="AU1102" s="213"/>
      <c r="AV1102" s="213" t="s">
        <v>28</v>
      </c>
      <c r="AW1102" s="213"/>
      <c r="AX1102" s="213"/>
    </row>
    <row r="1103" spans="2:51" ht="24" customHeight="1">
      <c r="B1103" s="202">
        <v>1</v>
      </c>
      <c r="C1103" s="202">
        <v>1</v>
      </c>
      <c r="D1103" s="208"/>
      <c r="E1103" s="208"/>
      <c r="F1103" s="208"/>
      <c r="G1103" s="208"/>
      <c r="H1103" s="208"/>
      <c r="I1103" s="208"/>
      <c r="J1103" s="208"/>
      <c r="K1103" s="208"/>
      <c r="L1103" s="208"/>
      <c r="M1103" s="208"/>
      <c r="N1103" s="208"/>
      <c r="O1103" s="208"/>
      <c r="P1103" s="208"/>
      <c r="Q1103" s="208"/>
      <c r="R1103" s="208"/>
      <c r="S1103" s="208"/>
      <c r="T1103" s="208"/>
      <c r="U1103" s="208"/>
      <c r="V1103" s="208"/>
      <c r="W1103" s="208"/>
      <c r="X1103" s="208"/>
      <c r="Y1103" s="208"/>
      <c r="Z1103" s="208"/>
      <c r="AA1103" s="208"/>
      <c r="AB1103" s="208"/>
      <c r="AC1103" s="208"/>
      <c r="AD1103" s="208"/>
      <c r="AE1103" s="208"/>
      <c r="AF1103" s="208"/>
      <c r="AG1103" s="208"/>
      <c r="AH1103" s="208"/>
      <c r="AI1103" s="208"/>
      <c r="AJ1103" s="208"/>
      <c r="AK1103" s="208"/>
      <c r="AL1103" s="207"/>
      <c r="AM1103" s="208"/>
      <c r="AN1103" s="208"/>
      <c r="AO1103" s="208"/>
      <c r="AP1103" s="208"/>
      <c r="AQ1103" s="208"/>
      <c r="AR1103" s="208"/>
      <c r="AS1103" s="208"/>
      <c r="AT1103" s="208"/>
      <c r="AU1103" s="208"/>
      <c r="AV1103" s="208"/>
      <c r="AW1103" s="208"/>
      <c r="AX1103" s="208"/>
    </row>
    <row r="1104" spans="2:51" ht="24" customHeight="1">
      <c r="B1104" s="202">
        <v>2</v>
      </c>
      <c r="C1104" s="202">
        <v>1</v>
      </c>
      <c r="D1104" s="208"/>
      <c r="E1104" s="208"/>
      <c r="F1104" s="208"/>
      <c r="G1104" s="208"/>
      <c r="H1104" s="208"/>
      <c r="I1104" s="208"/>
      <c r="J1104" s="208"/>
      <c r="K1104" s="208"/>
      <c r="L1104" s="208"/>
      <c r="M1104" s="208"/>
      <c r="N1104" s="208"/>
      <c r="O1104" s="208"/>
      <c r="P1104" s="208"/>
      <c r="Q1104" s="208"/>
      <c r="R1104" s="208"/>
      <c r="S1104" s="208"/>
      <c r="T1104" s="208"/>
      <c r="U1104" s="208"/>
      <c r="V1104" s="208"/>
      <c r="W1104" s="208"/>
      <c r="X1104" s="208"/>
      <c r="Y1104" s="208"/>
      <c r="Z1104" s="208"/>
      <c r="AA1104" s="208"/>
      <c r="AB1104" s="208"/>
      <c r="AC1104" s="208"/>
      <c r="AD1104" s="208"/>
      <c r="AE1104" s="208"/>
      <c r="AF1104" s="208"/>
      <c r="AG1104" s="208"/>
      <c r="AH1104" s="208"/>
      <c r="AI1104" s="208"/>
      <c r="AJ1104" s="208"/>
      <c r="AK1104" s="208"/>
      <c r="AL1104" s="207"/>
      <c r="AM1104" s="208"/>
      <c r="AN1104" s="208"/>
      <c r="AO1104" s="208"/>
      <c r="AP1104" s="208"/>
      <c r="AQ1104" s="208"/>
      <c r="AR1104" s="208"/>
      <c r="AS1104" s="208"/>
      <c r="AT1104" s="208"/>
      <c r="AU1104" s="208"/>
      <c r="AV1104" s="208"/>
      <c r="AW1104" s="208"/>
      <c r="AX1104" s="208"/>
    </row>
    <row r="1105" spans="2:50" ht="24" customHeight="1">
      <c r="B1105" s="202">
        <v>3</v>
      </c>
      <c r="C1105" s="202">
        <v>1</v>
      </c>
      <c r="D1105" s="208"/>
      <c r="E1105" s="208"/>
      <c r="F1105" s="208"/>
      <c r="G1105" s="208"/>
      <c r="H1105" s="208"/>
      <c r="I1105" s="208"/>
      <c r="J1105" s="208"/>
      <c r="K1105" s="208"/>
      <c r="L1105" s="208"/>
      <c r="M1105" s="208"/>
      <c r="N1105" s="208"/>
      <c r="O1105" s="208"/>
      <c r="P1105" s="208"/>
      <c r="Q1105" s="208"/>
      <c r="R1105" s="208"/>
      <c r="S1105" s="208"/>
      <c r="T1105" s="208"/>
      <c r="U1105" s="208"/>
      <c r="V1105" s="208"/>
      <c r="W1105" s="208"/>
      <c r="X1105" s="208"/>
      <c r="Y1105" s="208"/>
      <c r="Z1105" s="208"/>
      <c r="AA1105" s="208"/>
      <c r="AB1105" s="208"/>
      <c r="AC1105" s="208"/>
      <c r="AD1105" s="208"/>
      <c r="AE1105" s="208"/>
      <c r="AF1105" s="208"/>
      <c r="AG1105" s="208"/>
      <c r="AH1105" s="208"/>
      <c r="AI1105" s="208"/>
      <c r="AJ1105" s="208"/>
      <c r="AK1105" s="208"/>
      <c r="AL1105" s="207"/>
      <c r="AM1105" s="208"/>
      <c r="AN1105" s="208"/>
      <c r="AO1105" s="208"/>
      <c r="AP1105" s="208"/>
      <c r="AQ1105" s="208"/>
      <c r="AR1105" s="208"/>
      <c r="AS1105" s="208"/>
      <c r="AT1105" s="208"/>
      <c r="AU1105" s="208"/>
      <c r="AV1105" s="208"/>
      <c r="AW1105" s="208"/>
      <c r="AX1105" s="208"/>
    </row>
    <row r="1106" spans="2:50" ht="24" customHeight="1">
      <c r="B1106" s="202">
        <v>4</v>
      </c>
      <c r="C1106" s="202">
        <v>1</v>
      </c>
      <c r="D1106" s="208"/>
      <c r="E1106" s="208"/>
      <c r="F1106" s="208"/>
      <c r="G1106" s="208"/>
      <c r="H1106" s="208"/>
      <c r="I1106" s="208"/>
      <c r="J1106" s="208"/>
      <c r="K1106" s="208"/>
      <c r="L1106" s="208"/>
      <c r="M1106" s="208"/>
      <c r="N1106" s="208"/>
      <c r="O1106" s="208"/>
      <c r="P1106" s="208"/>
      <c r="Q1106" s="208"/>
      <c r="R1106" s="208"/>
      <c r="S1106" s="208"/>
      <c r="T1106" s="208"/>
      <c r="U1106" s="208"/>
      <c r="V1106" s="208"/>
      <c r="W1106" s="208"/>
      <c r="X1106" s="208"/>
      <c r="Y1106" s="208"/>
      <c r="Z1106" s="208"/>
      <c r="AA1106" s="208"/>
      <c r="AB1106" s="208"/>
      <c r="AC1106" s="208"/>
      <c r="AD1106" s="208"/>
      <c r="AE1106" s="208"/>
      <c r="AF1106" s="208"/>
      <c r="AG1106" s="208"/>
      <c r="AH1106" s="208"/>
      <c r="AI1106" s="208"/>
      <c r="AJ1106" s="208"/>
      <c r="AK1106" s="208"/>
      <c r="AL1106" s="207"/>
      <c r="AM1106" s="208"/>
      <c r="AN1106" s="208"/>
      <c r="AO1106" s="208"/>
      <c r="AP1106" s="208"/>
      <c r="AQ1106" s="208"/>
      <c r="AR1106" s="208"/>
      <c r="AS1106" s="208"/>
      <c r="AT1106" s="208"/>
      <c r="AU1106" s="208"/>
      <c r="AV1106" s="208"/>
      <c r="AW1106" s="208"/>
      <c r="AX1106" s="208"/>
    </row>
    <row r="1107" spans="2:50" ht="24" customHeight="1">
      <c r="B1107" s="202">
        <v>5</v>
      </c>
      <c r="C1107" s="202">
        <v>1</v>
      </c>
      <c r="D1107" s="208"/>
      <c r="E1107" s="208"/>
      <c r="F1107" s="208"/>
      <c r="G1107" s="208"/>
      <c r="H1107" s="208"/>
      <c r="I1107" s="208"/>
      <c r="J1107" s="208"/>
      <c r="K1107" s="208"/>
      <c r="L1107" s="208"/>
      <c r="M1107" s="208"/>
      <c r="N1107" s="208"/>
      <c r="O1107" s="208"/>
      <c r="P1107" s="208"/>
      <c r="Q1107" s="208"/>
      <c r="R1107" s="208"/>
      <c r="S1107" s="208"/>
      <c r="T1107" s="208"/>
      <c r="U1107" s="208"/>
      <c r="V1107" s="208"/>
      <c r="W1107" s="208"/>
      <c r="X1107" s="208"/>
      <c r="Y1107" s="208"/>
      <c r="Z1107" s="208"/>
      <c r="AA1107" s="208"/>
      <c r="AB1107" s="208"/>
      <c r="AC1107" s="208"/>
      <c r="AD1107" s="208"/>
      <c r="AE1107" s="208"/>
      <c r="AF1107" s="208"/>
      <c r="AG1107" s="208"/>
      <c r="AH1107" s="208"/>
      <c r="AI1107" s="208"/>
      <c r="AJ1107" s="208"/>
      <c r="AK1107" s="208"/>
      <c r="AL1107" s="207"/>
      <c r="AM1107" s="208"/>
      <c r="AN1107" s="208"/>
      <c r="AO1107" s="208"/>
      <c r="AP1107" s="208"/>
      <c r="AQ1107" s="208"/>
      <c r="AR1107" s="208"/>
      <c r="AS1107" s="208"/>
      <c r="AT1107" s="208"/>
      <c r="AU1107" s="208"/>
      <c r="AV1107" s="208"/>
      <c r="AW1107" s="208"/>
      <c r="AX1107" s="208"/>
    </row>
    <row r="1108" spans="2:50" ht="24" customHeight="1">
      <c r="B1108" s="202">
        <v>6</v>
      </c>
      <c r="C1108" s="202">
        <v>1</v>
      </c>
      <c r="D1108" s="208"/>
      <c r="E1108" s="208"/>
      <c r="F1108" s="208"/>
      <c r="G1108" s="208"/>
      <c r="H1108" s="208"/>
      <c r="I1108" s="208"/>
      <c r="J1108" s="208"/>
      <c r="K1108" s="208"/>
      <c r="L1108" s="208"/>
      <c r="M1108" s="208"/>
      <c r="N1108" s="208"/>
      <c r="O1108" s="208"/>
      <c r="P1108" s="208"/>
      <c r="Q1108" s="208"/>
      <c r="R1108" s="208"/>
      <c r="S1108" s="208"/>
      <c r="T1108" s="208"/>
      <c r="U1108" s="208"/>
      <c r="V1108" s="208"/>
      <c r="W1108" s="208"/>
      <c r="X1108" s="208"/>
      <c r="Y1108" s="208"/>
      <c r="Z1108" s="208"/>
      <c r="AA1108" s="208"/>
      <c r="AB1108" s="208"/>
      <c r="AC1108" s="208"/>
      <c r="AD1108" s="208"/>
      <c r="AE1108" s="208"/>
      <c r="AF1108" s="208"/>
      <c r="AG1108" s="208"/>
      <c r="AH1108" s="208"/>
      <c r="AI1108" s="208"/>
      <c r="AJ1108" s="208"/>
      <c r="AK1108" s="208"/>
      <c r="AL1108" s="207"/>
      <c r="AM1108" s="208"/>
      <c r="AN1108" s="208"/>
      <c r="AO1108" s="208"/>
      <c r="AP1108" s="208"/>
      <c r="AQ1108" s="208"/>
      <c r="AR1108" s="208"/>
      <c r="AS1108" s="208"/>
      <c r="AT1108" s="208"/>
      <c r="AU1108" s="208"/>
      <c r="AV1108" s="208"/>
      <c r="AW1108" s="208"/>
      <c r="AX1108" s="208"/>
    </row>
    <row r="1109" spans="2:50" ht="24" customHeight="1">
      <c r="B1109" s="202">
        <v>7</v>
      </c>
      <c r="C1109" s="202">
        <v>1</v>
      </c>
      <c r="D1109" s="208"/>
      <c r="E1109" s="208"/>
      <c r="F1109" s="208"/>
      <c r="G1109" s="208"/>
      <c r="H1109" s="208"/>
      <c r="I1109" s="208"/>
      <c r="J1109" s="208"/>
      <c r="K1109" s="208"/>
      <c r="L1109" s="208"/>
      <c r="M1109" s="208"/>
      <c r="N1109" s="208"/>
      <c r="O1109" s="208"/>
      <c r="P1109" s="208"/>
      <c r="Q1109" s="208"/>
      <c r="R1109" s="208"/>
      <c r="S1109" s="208"/>
      <c r="T1109" s="208"/>
      <c r="U1109" s="208"/>
      <c r="V1109" s="208"/>
      <c r="W1109" s="208"/>
      <c r="X1109" s="208"/>
      <c r="Y1109" s="208"/>
      <c r="Z1109" s="208"/>
      <c r="AA1109" s="208"/>
      <c r="AB1109" s="208"/>
      <c r="AC1109" s="208"/>
      <c r="AD1109" s="208"/>
      <c r="AE1109" s="208"/>
      <c r="AF1109" s="208"/>
      <c r="AG1109" s="208"/>
      <c r="AH1109" s="208"/>
      <c r="AI1109" s="208"/>
      <c r="AJ1109" s="208"/>
      <c r="AK1109" s="208"/>
      <c r="AL1109" s="207"/>
      <c r="AM1109" s="208"/>
      <c r="AN1109" s="208"/>
      <c r="AO1109" s="208"/>
      <c r="AP1109" s="208"/>
      <c r="AQ1109" s="208"/>
      <c r="AR1109" s="208"/>
      <c r="AS1109" s="208"/>
      <c r="AT1109" s="208"/>
      <c r="AU1109" s="208"/>
      <c r="AV1109" s="208"/>
      <c r="AW1109" s="208"/>
      <c r="AX1109" s="208"/>
    </row>
    <row r="1110" spans="2:50" ht="24" customHeight="1">
      <c r="B1110" s="202">
        <v>8</v>
      </c>
      <c r="C1110" s="202">
        <v>1</v>
      </c>
      <c r="D1110" s="208"/>
      <c r="E1110" s="208"/>
      <c r="F1110" s="208"/>
      <c r="G1110" s="208"/>
      <c r="H1110" s="208"/>
      <c r="I1110" s="208"/>
      <c r="J1110" s="208"/>
      <c r="K1110" s="208"/>
      <c r="L1110" s="208"/>
      <c r="M1110" s="208"/>
      <c r="N1110" s="208"/>
      <c r="O1110" s="208"/>
      <c r="P1110" s="208"/>
      <c r="Q1110" s="208"/>
      <c r="R1110" s="208"/>
      <c r="S1110" s="208"/>
      <c r="T1110" s="208"/>
      <c r="U1110" s="208"/>
      <c r="V1110" s="208"/>
      <c r="W1110" s="208"/>
      <c r="X1110" s="208"/>
      <c r="Y1110" s="208"/>
      <c r="Z1110" s="208"/>
      <c r="AA1110" s="208"/>
      <c r="AB1110" s="208"/>
      <c r="AC1110" s="208"/>
      <c r="AD1110" s="208"/>
      <c r="AE1110" s="208"/>
      <c r="AF1110" s="208"/>
      <c r="AG1110" s="208"/>
      <c r="AH1110" s="208"/>
      <c r="AI1110" s="208"/>
      <c r="AJ1110" s="208"/>
      <c r="AK1110" s="208"/>
      <c r="AL1110" s="207"/>
      <c r="AM1110" s="208"/>
      <c r="AN1110" s="208"/>
      <c r="AO1110" s="208"/>
      <c r="AP1110" s="208"/>
      <c r="AQ1110" s="208"/>
      <c r="AR1110" s="208"/>
      <c r="AS1110" s="208"/>
      <c r="AT1110" s="208"/>
      <c r="AU1110" s="208"/>
      <c r="AV1110" s="208"/>
      <c r="AW1110" s="208"/>
      <c r="AX1110" s="208"/>
    </row>
    <row r="1111" spans="2:50" ht="24" customHeight="1">
      <c r="B1111" s="202">
        <v>9</v>
      </c>
      <c r="C1111" s="202">
        <v>1</v>
      </c>
      <c r="D1111" s="208"/>
      <c r="E1111" s="208"/>
      <c r="F1111" s="208"/>
      <c r="G1111" s="208"/>
      <c r="H1111" s="208"/>
      <c r="I1111" s="208"/>
      <c r="J1111" s="208"/>
      <c r="K1111" s="208"/>
      <c r="L1111" s="208"/>
      <c r="M1111" s="208"/>
      <c r="N1111" s="208"/>
      <c r="O1111" s="208"/>
      <c r="P1111" s="208"/>
      <c r="Q1111" s="208"/>
      <c r="R1111" s="208"/>
      <c r="S1111" s="208"/>
      <c r="T1111" s="208"/>
      <c r="U1111" s="208"/>
      <c r="V1111" s="208"/>
      <c r="W1111" s="208"/>
      <c r="X1111" s="208"/>
      <c r="Y1111" s="208"/>
      <c r="Z1111" s="208"/>
      <c r="AA1111" s="208"/>
      <c r="AB1111" s="208"/>
      <c r="AC1111" s="208"/>
      <c r="AD1111" s="208"/>
      <c r="AE1111" s="208"/>
      <c r="AF1111" s="208"/>
      <c r="AG1111" s="208"/>
      <c r="AH1111" s="208"/>
      <c r="AI1111" s="208"/>
      <c r="AJ1111" s="208"/>
      <c r="AK1111" s="208"/>
      <c r="AL1111" s="207"/>
      <c r="AM1111" s="208"/>
      <c r="AN1111" s="208"/>
      <c r="AO1111" s="208"/>
      <c r="AP1111" s="208"/>
      <c r="AQ1111" s="208"/>
      <c r="AR1111" s="208"/>
      <c r="AS1111" s="208"/>
      <c r="AT1111" s="208"/>
      <c r="AU1111" s="208"/>
      <c r="AV1111" s="208"/>
      <c r="AW1111" s="208"/>
      <c r="AX1111" s="208"/>
    </row>
    <row r="1112" spans="2:50" ht="24" customHeight="1">
      <c r="B1112" s="202">
        <v>10</v>
      </c>
      <c r="C1112" s="202">
        <v>1</v>
      </c>
      <c r="D1112" s="208"/>
      <c r="E1112" s="208"/>
      <c r="F1112" s="208"/>
      <c r="G1112" s="208"/>
      <c r="H1112" s="208"/>
      <c r="I1112" s="208"/>
      <c r="J1112" s="208"/>
      <c r="K1112" s="208"/>
      <c r="L1112" s="208"/>
      <c r="M1112" s="208"/>
      <c r="N1112" s="208"/>
      <c r="O1112" s="208"/>
      <c r="P1112" s="208"/>
      <c r="Q1112" s="208"/>
      <c r="R1112" s="208"/>
      <c r="S1112" s="208"/>
      <c r="T1112" s="208"/>
      <c r="U1112" s="208"/>
      <c r="V1112" s="208"/>
      <c r="W1112" s="208"/>
      <c r="X1112" s="208"/>
      <c r="Y1112" s="208"/>
      <c r="Z1112" s="208"/>
      <c r="AA1112" s="208"/>
      <c r="AB1112" s="208"/>
      <c r="AC1112" s="208"/>
      <c r="AD1112" s="208"/>
      <c r="AE1112" s="208"/>
      <c r="AF1112" s="208"/>
      <c r="AG1112" s="208"/>
      <c r="AH1112" s="208"/>
      <c r="AI1112" s="208"/>
      <c r="AJ1112" s="208"/>
      <c r="AK1112" s="208"/>
      <c r="AL1112" s="207"/>
      <c r="AM1112" s="208"/>
      <c r="AN1112" s="208"/>
      <c r="AO1112" s="208"/>
      <c r="AP1112" s="208"/>
      <c r="AQ1112" s="208"/>
      <c r="AR1112" s="208"/>
      <c r="AS1112" s="208"/>
      <c r="AT1112" s="208"/>
      <c r="AU1112" s="208"/>
      <c r="AV1112" s="208"/>
      <c r="AW1112" s="208"/>
      <c r="AX1112" s="208"/>
    </row>
    <row r="1114" spans="2:50">
      <c r="C1114" t="s">
        <v>810</v>
      </c>
    </row>
    <row r="1115" spans="2:50" ht="34.5" customHeight="1">
      <c r="B1115" s="202"/>
      <c r="C1115" s="202"/>
      <c r="D1115" s="213" t="s">
        <v>799</v>
      </c>
      <c r="E1115" s="213"/>
      <c r="F1115" s="213"/>
      <c r="G1115" s="213"/>
      <c r="H1115" s="213"/>
      <c r="I1115" s="213"/>
      <c r="J1115" s="213"/>
      <c r="K1115" s="213"/>
      <c r="L1115" s="213"/>
      <c r="M1115" s="213"/>
      <c r="N1115" s="213" t="s">
        <v>800</v>
      </c>
      <c r="O1115" s="213"/>
      <c r="P1115" s="213"/>
      <c r="Q1115" s="213"/>
      <c r="R1115" s="213"/>
      <c r="S1115" s="213"/>
      <c r="T1115" s="213"/>
      <c r="U1115" s="213"/>
      <c r="V1115" s="213"/>
      <c r="W1115" s="213"/>
      <c r="X1115" s="213"/>
      <c r="Y1115" s="213"/>
      <c r="Z1115" s="213"/>
      <c r="AA1115" s="213"/>
      <c r="AB1115" s="213"/>
      <c r="AC1115" s="213"/>
      <c r="AD1115" s="213"/>
      <c r="AE1115" s="213"/>
      <c r="AF1115" s="213"/>
      <c r="AG1115" s="213"/>
      <c r="AH1115" s="213"/>
      <c r="AI1115" s="213"/>
      <c r="AJ1115" s="213"/>
      <c r="AK1115" s="213"/>
      <c r="AL1115" s="214" t="s">
        <v>801</v>
      </c>
      <c r="AM1115" s="213"/>
      <c r="AN1115" s="213"/>
      <c r="AO1115" s="213"/>
      <c r="AP1115" s="213"/>
      <c r="AQ1115" s="213"/>
      <c r="AR1115" s="213" t="s">
        <v>27</v>
      </c>
      <c r="AS1115" s="213"/>
      <c r="AT1115" s="213"/>
      <c r="AU1115" s="213"/>
      <c r="AV1115" s="213" t="s">
        <v>28</v>
      </c>
      <c r="AW1115" s="213"/>
      <c r="AX1115" s="213"/>
    </row>
    <row r="1116" spans="2:50" ht="24" customHeight="1">
      <c r="B1116" s="202">
        <v>1</v>
      </c>
      <c r="C1116" s="202">
        <v>1</v>
      </c>
      <c r="D1116" s="208"/>
      <c r="E1116" s="208"/>
      <c r="F1116" s="208"/>
      <c r="G1116" s="208"/>
      <c r="H1116" s="208"/>
      <c r="I1116" s="208"/>
      <c r="J1116" s="208"/>
      <c r="K1116" s="208"/>
      <c r="L1116" s="208"/>
      <c r="M1116" s="208"/>
      <c r="N1116" s="208"/>
      <c r="O1116" s="208"/>
      <c r="P1116" s="208"/>
      <c r="Q1116" s="208"/>
      <c r="R1116" s="208"/>
      <c r="S1116" s="208"/>
      <c r="T1116" s="208"/>
      <c r="U1116" s="208"/>
      <c r="V1116" s="208"/>
      <c r="W1116" s="208"/>
      <c r="X1116" s="208"/>
      <c r="Y1116" s="208"/>
      <c r="Z1116" s="208"/>
      <c r="AA1116" s="208"/>
      <c r="AB1116" s="208"/>
      <c r="AC1116" s="208"/>
      <c r="AD1116" s="208"/>
      <c r="AE1116" s="208"/>
      <c r="AF1116" s="208"/>
      <c r="AG1116" s="208"/>
      <c r="AH1116" s="208"/>
      <c r="AI1116" s="208"/>
      <c r="AJ1116" s="208"/>
      <c r="AK1116" s="208"/>
      <c r="AL1116" s="207"/>
      <c r="AM1116" s="208"/>
      <c r="AN1116" s="208"/>
      <c r="AO1116" s="208"/>
      <c r="AP1116" s="208"/>
      <c r="AQ1116" s="208"/>
      <c r="AR1116" s="208"/>
      <c r="AS1116" s="208"/>
      <c r="AT1116" s="208"/>
      <c r="AU1116" s="208"/>
      <c r="AV1116" s="208"/>
      <c r="AW1116" s="208"/>
      <c r="AX1116" s="208"/>
    </row>
    <row r="1117" spans="2:50" ht="24" customHeight="1">
      <c r="B1117" s="202">
        <v>2</v>
      </c>
      <c r="C1117" s="202">
        <v>1</v>
      </c>
      <c r="D1117" s="208"/>
      <c r="E1117" s="208"/>
      <c r="F1117" s="208"/>
      <c r="G1117" s="208"/>
      <c r="H1117" s="208"/>
      <c r="I1117" s="208"/>
      <c r="J1117" s="208"/>
      <c r="K1117" s="208"/>
      <c r="L1117" s="208"/>
      <c r="M1117" s="208"/>
      <c r="N1117" s="208"/>
      <c r="O1117" s="208"/>
      <c r="P1117" s="208"/>
      <c r="Q1117" s="208"/>
      <c r="R1117" s="208"/>
      <c r="S1117" s="208"/>
      <c r="T1117" s="208"/>
      <c r="U1117" s="208"/>
      <c r="V1117" s="208"/>
      <c r="W1117" s="208"/>
      <c r="X1117" s="208"/>
      <c r="Y1117" s="208"/>
      <c r="Z1117" s="208"/>
      <c r="AA1117" s="208"/>
      <c r="AB1117" s="208"/>
      <c r="AC1117" s="208"/>
      <c r="AD1117" s="208"/>
      <c r="AE1117" s="208"/>
      <c r="AF1117" s="208"/>
      <c r="AG1117" s="208"/>
      <c r="AH1117" s="208"/>
      <c r="AI1117" s="208"/>
      <c r="AJ1117" s="208"/>
      <c r="AK1117" s="208"/>
      <c r="AL1117" s="207"/>
      <c r="AM1117" s="208"/>
      <c r="AN1117" s="208"/>
      <c r="AO1117" s="208"/>
      <c r="AP1117" s="208"/>
      <c r="AQ1117" s="208"/>
      <c r="AR1117" s="208"/>
      <c r="AS1117" s="208"/>
      <c r="AT1117" s="208"/>
      <c r="AU1117" s="208"/>
      <c r="AV1117" s="208"/>
      <c r="AW1117" s="208"/>
      <c r="AX1117" s="208"/>
    </row>
    <row r="1118" spans="2:50" ht="24" customHeight="1">
      <c r="B1118" s="202">
        <v>3</v>
      </c>
      <c r="C1118" s="202">
        <v>1</v>
      </c>
      <c r="D1118" s="208"/>
      <c r="E1118" s="208"/>
      <c r="F1118" s="208"/>
      <c r="G1118" s="208"/>
      <c r="H1118" s="208"/>
      <c r="I1118" s="208"/>
      <c r="J1118" s="208"/>
      <c r="K1118" s="208"/>
      <c r="L1118" s="208"/>
      <c r="M1118" s="208"/>
      <c r="N1118" s="208"/>
      <c r="O1118" s="208"/>
      <c r="P1118" s="208"/>
      <c r="Q1118" s="208"/>
      <c r="R1118" s="208"/>
      <c r="S1118" s="208"/>
      <c r="T1118" s="208"/>
      <c r="U1118" s="208"/>
      <c r="V1118" s="208"/>
      <c r="W1118" s="208"/>
      <c r="X1118" s="208"/>
      <c r="Y1118" s="208"/>
      <c r="Z1118" s="208"/>
      <c r="AA1118" s="208"/>
      <c r="AB1118" s="208"/>
      <c r="AC1118" s="208"/>
      <c r="AD1118" s="208"/>
      <c r="AE1118" s="208"/>
      <c r="AF1118" s="208"/>
      <c r="AG1118" s="208"/>
      <c r="AH1118" s="208"/>
      <c r="AI1118" s="208"/>
      <c r="AJ1118" s="208"/>
      <c r="AK1118" s="208"/>
      <c r="AL1118" s="207"/>
      <c r="AM1118" s="208"/>
      <c r="AN1118" s="208"/>
      <c r="AO1118" s="208"/>
      <c r="AP1118" s="208"/>
      <c r="AQ1118" s="208"/>
      <c r="AR1118" s="208"/>
      <c r="AS1118" s="208"/>
      <c r="AT1118" s="208"/>
      <c r="AU1118" s="208"/>
      <c r="AV1118" s="208"/>
      <c r="AW1118" s="208"/>
      <c r="AX1118" s="208"/>
    </row>
    <row r="1119" spans="2:50" ht="24" customHeight="1">
      <c r="B1119" s="202">
        <v>4</v>
      </c>
      <c r="C1119" s="202">
        <v>1</v>
      </c>
      <c r="D1119" s="208"/>
      <c r="E1119" s="208"/>
      <c r="F1119" s="208"/>
      <c r="G1119" s="208"/>
      <c r="H1119" s="208"/>
      <c r="I1119" s="208"/>
      <c r="J1119" s="208"/>
      <c r="K1119" s="208"/>
      <c r="L1119" s="208"/>
      <c r="M1119" s="208"/>
      <c r="N1119" s="208"/>
      <c r="O1119" s="208"/>
      <c r="P1119" s="208"/>
      <c r="Q1119" s="208"/>
      <c r="R1119" s="208"/>
      <c r="S1119" s="208"/>
      <c r="T1119" s="208"/>
      <c r="U1119" s="208"/>
      <c r="V1119" s="208"/>
      <c r="W1119" s="208"/>
      <c r="X1119" s="208"/>
      <c r="Y1119" s="208"/>
      <c r="Z1119" s="208"/>
      <c r="AA1119" s="208"/>
      <c r="AB1119" s="208"/>
      <c r="AC1119" s="208"/>
      <c r="AD1119" s="208"/>
      <c r="AE1119" s="208"/>
      <c r="AF1119" s="208"/>
      <c r="AG1119" s="208"/>
      <c r="AH1119" s="208"/>
      <c r="AI1119" s="208"/>
      <c r="AJ1119" s="208"/>
      <c r="AK1119" s="208"/>
      <c r="AL1119" s="207"/>
      <c r="AM1119" s="208"/>
      <c r="AN1119" s="208"/>
      <c r="AO1119" s="208"/>
      <c r="AP1119" s="208"/>
      <c r="AQ1119" s="208"/>
      <c r="AR1119" s="208"/>
      <c r="AS1119" s="208"/>
      <c r="AT1119" s="208"/>
      <c r="AU1119" s="208"/>
      <c r="AV1119" s="208"/>
      <c r="AW1119" s="208"/>
      <c r="AX1119" s="208"/>
    </row>
    <row r="1120" spans="2:50" ht="24" customHeight="1">
      <c r="B1120" s="202">
        <v>5</v>
      </c>
      <c r="C1120" s="202">
        <v>1</v>
      </c>
      <c r="D1120" s="208"/>
      <c r="E1120" s="208"/>
      <c r="F1120" s="208"/>
      <c r="G1120" s="208"/>
      <c r="H1120" s="208"/>
      <c r="I1120" s="208"/>
      <c r="J1120" s="208"/>
      <c r="K1120" s="208"/>
      <c r="L1120" s="208"/>
      <c r="M1120" s="208"/>
      <c r="N1120" s="208"/>
      <c r="O1120" s="208"/>
      <c r="P1120" s="208"/>
      <c r="Q1120" s="208"/>
      <c r="R1120" s="208"/>
      <c r="S1120" s="208"/>
      <c r="T1120" s="208"/>
      <c r="U1120" s="208"/>
      <c r="V1120" s="208"/>
      <c r="W1120" s="208"/>
      <c r="X1120" s="208"/>
      <c r="Y1120" s="208"/>
      <c r="Z1120" s="208"/>
      <c r="AA1120" s="208"/>
      <c r="AB1120" s="208"/>
      <c r="AC1120" s="208"/>
      <c r="AD1120" s="208"/>
      <c r="AE1120" s="208"/>
      <c r="AF1120" s="208"/>
      <c r="AG1120" s="208"/>
      <c r="AH1120" s="208"/>
      <c r="AI1120" s="208"/>
      <c r="AJ1120" s="208"/>
      <c r="AK1120" s="208"/>
      <c r="AL1120" s="207"/>
      <c r="AM1120" s="208"/>
      <c r="AN1120" s="208"/>
      <c r="AO1120" s="208"/>
      <c r="AP1120" s="208"/>
      <c r="AQ1120" s="208"/>
      <c r="AR1120" s="208"/>
      <c r="AS1120" s="208"/>
      <c r="AT1120" s="208"/>
      <c r="AU1120" s="208"/>
      <c r="AV1120" s="208"/>
      <c r="AW1120" s="208"/>
      <c r="AX1120" s="208"/>
    </row>
    <row r="1121" spans="2:51" ht="24" customHeight="1">
      <c r="B1121" s="202">
        <v>6</v>
      </c>
      <c r="C1121" s="202">
        <v>1</v>
      </c>
      <c r="D1121" s="208"/>
      <c r="E1121" s="208"/>
      <c r="F1121" s="208"/>
      <c r="G1121" s="208"/>
      <c r="H1121" s="208"/>
      <c r="I1121" s="208"/>
      <c r="J1121" s="208"/>
      <c r="K1121" s="208"/>
      <c r="L1121" s="208"/>
      <c r="M1121" s="208"/>
      <c r="N1121" s="208"/>
      <c r="O1121" s="208"/>
      <c r="P1121" s="208"/>
      <c r="Q1121" s="208"/>
      <c r="R1121" s="208"/>
      <c r="S1121" s="208"/>
      <c r="T1121" s="208"/>
      <c r="U1121" s="208"/>
      <c r="V1121" s="208"/>
      <c r="W1121" s="208"/>
      <c r="X1121" s="208"/>
      <c r="Y1121" s="208"/>
      <c r="Z1121" s="208"/>
      <c r="AA1121" s="208"/>
      <c r="AB1121" s="208"/>
      <c r="AC1121" s="208"/>
      <c r="AD1121" s="208"/>
      <c r="AE1121" s="208"/>
      <c r="AF1121" s="208"/>
      <c r="AG1121" s="208"/>
      <c r="AH1121" s="208"/>
      <c r="AI1121" s="208"/>
      <c r="AJ1121" s="208"/>
      <c r="AK1121" s="208"/>
      <c r="AL1121" s="207"/>
      <c r="AM1121" s="208"/>
      <c r="AN1121" s="208"/>
      <c r="AO1121" s="208"/>
      <c r="AP1121" s="208"/>
      <c r="AQ1121" s="208"/>
      <c r="AR1121" s="208"/>
      <c r="AS1121" s="208"/>
      <c r="AT1121" s="208"/>
      <c r="AU1121" s="208"/>
      <c r="AV1121" s="208"/>
      <c r="AW1121" s="208"/>
      <c r="AX1121" s="208"/>
    </row>
    <row r="1122" spans="2:51" ht="24" customHeight="1">
      <c r="B1122" s="202">
        <v>7</v>
      </c>
      <c r="C1122" s="202">
        <v>1</v>
      </c>
      <c r="D1122" s="208"/>
      <c r="E1122" s="208"/>
      <c r="F1122" s="208"/>
      <c r="G1122" s="208"/>
      <c r="H1122" s="208"/>
      <c r="I1122" s="208"/>
      <c r="J1122" s="208"/>
      <c r="K1122" s="208"/>
      <c r="L1122" s="208"/>
      <c r="M1122" s="208"/>
      <c r="N1122" s="208"/>
      <c r="O1122" s="208"/>
      <c r="P1122" s="208"/>
      <c r="Q1122" s="208"/>
      <c r="R1122" s="208"/>
      <c r="S1122" s="208"/>
      <c r="T1122" s="208"/>
      <c r="U1122" s="208"/>
      <c r="V1122" s="208"/>
      <c r="W1122" s="208"/>
      <c r="X1122" s="208"/>
      <c r="Y1122" s="208"/>
      <c r="Z1122" s="208"/>
      <c r="AA1122" s="208"/>
      <c r="AB1122" s="208"/>
      <c r="AC1122" s="208"/>
      <c r="AD1122" s="208"/>
      <c r="AE1122" s="208"/>
      <c r="AF1122" s="208"/>
      <c r="AG1122" s="208"/>
      <c r="AH1122" s="208"/>
      <c r="AI1122" s="208"/>
      <c r="AJ1122" s="208"/>
      <c r="AK1122" s="208"/>
      <c r="AL1122" s="207"/>
      <c r="AM1122" s="208"/>
      <c r="AN1122" s="208"/>
      <c r="AO1122" s="208"/>
      <c r="AP1122" s="208"/>
      <c r="AQ1122" s="208"/>
      <c r="AR1122" s="208"/>
      <c r="AS1122" s="208"/>
      <c r="AT1122" s="208"/>
      <c r="AU1122" s="208"/>
      <c r="AV1122" s="208"/>
      <c r="AW1122" s="208"/>
      <c r="AX1122" s="208"/>
    </row>
    <row r="1123" spans="2:51" ht="24" customHeight="1">
      <c r="B1123" s="202">
        <v>8</v>
      </c>
      <c r="C1123" s="202">
        <v>1</v>
      </c>
      <c r="D1123" s="208"/>
      <c r="E1123" s="208"/>
      <c r="F1123" s="208"/>
      <c r="G1123" s="208"/>
      <c r="H1123" s="208"/>
      <c r="I1123" s="208"/>
      <c r="J1123" s="208"/>
      <c r="K1123" s="208"/>
      <c r="L1123" s="208"/>
      <c r="M1123" s="208"/>
      <c r="N1123" s="208"/>
      <c r="O1123" s="208"/>
      <c r="P1123" s="208"/>
      <c r="Q1123" s="208"/>
      <c r="R1123" s="208"/>
      <c r="S1123" s="208"/>
      <c r="T1123" s="208"/>
      <c r="U1123" s="208"/>
      <c r="V1123" s="208"/>
      <c r="W1123" s="208"/>
      <c r="X1123" s="208"/>
      <c r="Y1123" s="208"/>
      <c r="Z1123" s="208"/>
      <c r="AA1123" s="208"/>
      <c r="AB1123" s="208"/>
      <c r="AC1123" s="208"/>
      <c r="AD1123" s="208"/>
      <c r="AE1123" s="208"/>
      <c r="AF1123" s="208"/>
      <c r="AG1123" s="208"/>
      <c r="AH1123" s="208"/>
      <c r="AI1123" s="208"/>
      <c r="AJ1123" s="208"/>
      <c r="AK1123" s="208"/>
      <c r="AL1123" s="207"/>
      <c r="AM1123" s="208"/>
      <c r="AN1123" s="208"/>
      <c r="AO1123" s="208"/>
      <c r="AP1123" s="208"/>
      <c r="AQ1123" s="208"/>
      <c r="AR1123" s="208"/>
      <c r="AS1123" s="208"/>
      <c r="AT1123" s="208"/>
      <c r="AU1123" s="208"/>
      <c r="AV1123" s="208"/>
      <c r="AW1123" s="208"/>
      <c r="AX1123" s="208"/>
    </row>
    <row r="1124" spans="2:51" ht="24" customHeight="1">
      <c r="B1124" s="202">
        <v>9</v>
      </c>
      <c r="C1124" s="202">
        <v>1</v>
      </c>
      <c r="D1124" s="208"/>
      <c r="E1124" s="208"/>
      <c r="F1124" s="208"/>
      <c r="G1124" s="208"/>
      <c r="H1124" s="208"/>
      <c r="I1124" s="208"/>
      <c r="J1124" s="208"/>
      <c r="K1124" s="208"/>
      <c r="L1124" s="208"/>
      <c r="M1124" s="208"/>
      <c r="N1124" s="208"/>
      <c r="O1124" s="208"/>
      <c r="P1124" s="208"/>
      <c r="Q1124" s="208"/>
      <c r="R1124" s="208"/>
      <c r="S1124" s="208"/>
      <c r="T1124" s="208"/>
      <c r="U1124" s="208"/>
      <c r="V1124" s="208"/>
      <c r="W1124" s="208"/>
      <c r="X1124" s="208"/>
      <c r="Y1124" s="208"/>
      <c r="Z1124" s="208"/>
      <c r="AA1124" s="208"/>
      <c r="AB1124" s="208"/>
      <c r="AC1124" s="208"/>
      <c r="AD1124" s="208"/>
      <c r="AE1124" s="208"/>
      <c r="AF1124" s="208"/>
      <c r="AG1124" s="208"/>
      <c r="AH1124" s="208"/>
      <c r="AI1124" s="208"/>
      <c r="AJ1124" s="208"/>
      <c r="AK1124" s="208"/>
      <c r="AL1124" s="207"/>
      <c r="AM1124" s="208"/>
      <c r="AN1124" s="208"/>
      <c r="AO1124" s="208"/>
      <c r="AP1124" s="208"/>
      <c r="AQ1124" s="208"/>
      <c r="AR1124" s="208"/>
      <c r="AS1124" s="208"/>
      <c r="AT1124" s="208"/>
      <c r="AU1124" s="208"/>
      <c r="AV1124" s="208"/>
      <c r="AW1124" s="208"/>
      <c r="AX1124" s="208"/>
    </row>
    <row r="1125" spans="2:51" ht="24" customHeight="1">
      <c r="B1125" s="202">
        <v>10</v>
      </c>
      <c r="C1125" s="202">
        <v>1</v>
      </c>
      <c r="D1125" s="208"/>
      <c r="E1125" s="208"/>
      <c r="F1125" s="208"/>
      <c r="G1125" s="208"/>
      <c r="H1125" s="208"/>
      <c r="I1125" s="208"/>
      <c r="J1125" s="208"/>
      <c r="K1125" s="208"/>
      <c r="L1125" s="208"/>
      <c r="M1125" s="208"/>
      <c r="N1125" s="208"/>
      <c r="O1125" s="208"/>
      <c r="P1125" s="208"/>
      <c r="Q1125" s="208"/>
      <c r="R1125" s="208"/>
      <c r="S1125" s="208"/>
      <c r="T1125" s="208"/>
      <c r="U1125" s="208"/>
      <c r="V1125" s="208"/>
      <c r="W1125" s="208"/>
      <c r="X1125" s="208"/>
      <c r="Y1125" s="208"/>
      <c r="Z1125" s="208"/>
      <c r="AA1125" s="208"/>
      <c r="AB1125" s="208"/>
      <c r="AC1125" s="208"/>
      <c r="AD1125" s="208"/>
      <c r="AE1125" s="208"/>
      <c r="AF1125" s="208"/>
      <c r="AG1125" s="208"/>
      <c r="AH1125" s="208"/>
      <c r="AI1125" s="208"/>
      <c r="AJ1125" s="208"/>
      <c r="AK1125" s="208"/>
      <c r="AL1125" s="207"/>
      <c r="AM1125" s="208"/>
      <c r="AN1125" s="208"/>
      <c r="AO1125" s="208"/>
      <c r="AP1125" s="208"/>
      <c r="AQ1125" s="208"/>
      <c r="AR1125" s="208"/>
      <c r="AS1125" s="208"/>
      <c r="AT1125" s="208"/>
      <c r="AU1125" s="208"/>
      <c r="AV1125" s="208"/>
      <c r="AW1125" s="208"/>
      <c r="AX1125" s="208"/>
    </row>
    <row r="1127" spans="2:51" s="79" customFormat="1" ht="21.75" customHeight="1" thickBot="1">
      <c r="AK1127" s="2210"/>
      <c r="AL1127" s="2210"/>
      <c r="AM1127" s="2210"/>
      <c r="AN1127" s="2210"/>
      <c r="AO1127" s="2210"/>
      <c r="AP1127" s="2210"/>
      <c r="AQ1127" s="2210"/>
      <c r="AR1127" s="2211" t="s">
        <v>112</v>
      </c>
      <c r="AS1127" s="2211"/>
      <c r="AT1127" s="2211"/>
      <c r="AU1127" s="2211"/>
      <c r="AV1127" s="2211"/>
      <c r="AW1127" s="2211"/>
      <c r="AX1127" s="2211"/>
      <c r="AY1127" s="2211"/>
    </row>
    <row r="1128" spans="2:51" s="79" customFormat="1" ht="21" customHeight="1">
      <c r="B1128" s="2212" t="s">
        <v>113</v>
      </c>
      <c r="C1128" s="2213"/>
      <c r="D1128" s="2213"/>
      <c r="E1128" s="2213"/>
      <c r="F1128" s="2213"/>
      <c r="G1128" s="2213"/>
      <c r="H1128" s="2266" t="s">
        <v>973</v>
      </c>
      <c r="I1128" s="2215"/>
      <c r="J1128" s="2215"/>
      <c r="K1128" s="2215"/>
      <c r="L1128" s="2215"/>
      <c r="M1128" s="2215"/>
      <c r="N1128" s="2215"/>
      <c r="O1128" s="2215"/>
      <c r="P1128" s="2215"/>
      <c r="Q1128" s="2215"/>
      <c r="R1128" s="2215"/>
      <c r="S1128" s="2215"/>
      <c r="T1128" s="2215"/>
      <c r="U1128" s="2215"/>
      <c r="V1128" s="2215"/>
      <c r="W1128" s="2215"/>
      <c r="X1128" s="2215"/>
      <c r="Y1128" s="2215"/>
      <c r="Z1128" s="2216" t="s">
        <v>812</v>
      </c>
      <c r="AA1128" s="2217"/>
      <c r="AB1128" s="2217"/>
      <c r="AC1128" s="2217"/>
      <c r="AD1128" s="2217"/>
      <c r="AE1128" s="2218"/>
      <c r="AF1128" s="2219" t="s">
        <v>975</v>
      </c>
      <c r="AG1128" s="2220"/>
      <c r="AH1128" s="2220"/>
      <c r="AI1128" s="2220"/>
      <c r="AJ1128" s="2220"/>
      <c r="AK1128" s="2220"/>
      <c r="AL1128" s="2220"/>
      <c r="AM1128" s="2220"/>
      <c r="AN1128" s="2220"/>
      <c r="AO1128" s="2220"/>
      <c r="AP1128" s="2220"/>
      <c r="AQ1128" s="2221"/>
      <c r="AR1128" s="2222" t="s">
        <v>1</v>
      </c>
      <c r="AS1128" s="2219"/>
      <c r="AT1128" s="2219"/>
      <c r="AU1128" s="2219"/>
      <c r="AV1128" s="2219"/>
      <c r="AW1128" s="2219"/>
      <c r="AX1128" s="2219"/>
      <c r="AY1128" s="2223"/>
    </row>
    <row r="1129" spans="2:51" s="79" customFormat="1" ht="28.15" customHeight="1">
      <c r="B1129" s="2190" t="s">
        <v>59</v>
      </c>
      <c r="C1129" s="2191"/>
      <c r="D1129" s="2191"/>
      <c r="E1129" s="2191"/>
      <c r="F1129" s="2191"/>
      <c r="G1129" s="2192"/>
      <c r="H1129" s="2193" t="s">
        <v>976</v>
      </c>
      <c r="I1129" s="2194"/>
      <c r="J1129" s="2194"/>
      <c r="K1129" s="2194"/>
      <c r="L1129" s="2194"/>
      <c r="M1129" s="2194"/>
      <c r="N1129" s="2194"/>
      <c r="O1129" s="2194"/>
      <c r="P1129" s="2194"/>
      <c r="Q1129" s="2194"/>
      <c r="R1129" s="2194"/>
      <c r="S1129" s="2194"/>
      <c r="T1129" s="2194"/>
      <c r="U1129" s="2194"/>
      <c r="V1129" s="2194"/>
      <c r="W1129" s="2195"/>
      <c r="X1129" s="2195"/>
      <c r="Y1129" s="2195"/>
      <c r="Z1129" s="2196" t="s">
        <v>2</v>
      </c>
      <c r="AA1129" s="2197"/>
      <c r="AB1129" s="2197"/>
      <c r="AC1129" s="2197"/>
      <c r="AD1129" s="2197"/>
      <c r="AE1129" s="2198"/>
      <c r="AF1129" s="2197" t="s">
        <v>978</v>
      </c>
      <c r="AG1129" s="2197"/>
      <c r="AH1129" s="2197"/>
      <c r="AI1129" s="2197"/>
      <c r="AJ1129" s="2197"/>
      <c r="AK1129" s="2197"/>
      <c r="AL1129" s="2197"/>
      <c r="AM1129" s="2197"/>
      <c r="AN1129" s="2197"/>
      <c r="AO1129" s="2197"/>
      <c r="AP1129" s="2197"/>
      <c r="AQ1129" s="2198"/>
      <c r="AR1129" s="2199" t="s">
        <v>780</v>
      </c>
      <c r="AS1129" s="2200"/>
      <c r="AT1129" s="2200"/>
      <c r="AU1129" s="2200"/>
      <c r="AV1129" s="2200"/>
      <c r="AW1129" s="2200"/>
      <c r="AX1129" s="2200"/>
      <c r="AY1129" s="2201"/>
    </row>
    <row r="1130" spans="2:51" s="79" customFormat="1" ht="30.75" customHeight="1">
      <c r="B1130" s="2202" t="s">
        <v>3</v>
      </c>
      <c r="C1130" s="2203"/>
      <c r="D1130" s="2203"/>
      <c r="E1130" s="2203"/>
      <c r="F1130" s="2203"/>
      <c r="G1130" s="2203"/>
      <c r="H1130" s="2204" t="s">
        <v>980</v>
      </c>
      <c r="I1130" s="2195"/>
      <c r="J1130" s="2195"/>
      <c r="K1130" s="2195"/>
      <c r="L1130" s="2195"/>
      <c r="M1130" s="2195"/>
      <c r="N1130" s="2195"/>
      <c r="O1130" s="2195"/>
      <c r="P1130" s="2195"/>
      <c r="Q1130" s="2195"/>
      <c r="R1130" s="2195"/>
      <c r="S1130" s="2195"/>
      <c r="T1130" s="2195"/>
      <c r="U1130" s="2195"/>
      <c r="V1130" s="2195"/>
      <c r="W1130" s="2195"/>
      <c r="X1130" s="2195"/>
      <c r="Y1130" s="2195"/>
      <c r="Z1130" s="2205" t="s">
        <v>76</v>
      </c>
      <c r="AA1130" s="2206"/>
      <c r="AB1130" s="2206"/>
      <c r="AC1130" s="2206"/>
      <c r="AD1130" s="2206"/>
      <c r="AE1130" s="2207"/>
      <c r="AF1130" s="2208" t="s">
        <v>108</v>
      </c>
      <c r="AG1130" s="2208"/>
      <c r="AH1130" s="2208"/>
      <c r="AI1130" s="2208"/>
      <c r="AJ1130" s="2208"/>
      <c r="AK1130" s="2208"/>
      <c r="AL1130" s="2208"/>
      <c r="AM1130" s="2208"/>
      <c r="AN1130" s="2208"/>
      <c r="AO1130" s="2208"/>
      <c r="AP1130" s="2208"/>
      <c r="AQ1130" s="2208"/>
      <c r="AR1130" s="2059"/>
      <c r="AS1130" s="2059"/>
      <c r="AT1130" s="2059"/>
      <c r="AU1130" s="2059"/>
      <c r="AV1130" s="2059"/>
      <c r="AW1130" s="2059"/>
      <c r="AX1130" s="2059"/>
      <c r="AY1130" s="2209"/>
    </row>
    <row r="1131" spans="2:51" s="79" customFormat="1" ht="18" customHeight="1">
      <c r="B1131" s="2166" t="s">
        <v>37</v>
      </c>
      <c r="C1131" s="2167"/>
      <c r="D1131" s="2167"/>
      <c r="E1131" s="2167"/>
      <c r="F1131" s="2167"/>
      <c r="G1131" s="2167"/>
      <c r="H1131" s="2170" t="s">
        <v>982</v>
      </c>
      <c r="I1131" s="2171"/>
      <c r="J1131" s="2171"/>
      <c r="K1131" s="2171"/>
      <c r="L1131" s="2171"/>
      <c r="M1131" s="2171"/>
      <c r="N1131" s="2171"/>
      <c r="O1131" s="2171"/>
      <c r="P1131" s="2171"/>
      <c r="Q1131" s="2171"/>
      <c r="R1131" s="2171"/>
      <c r="S1131" s="2171"/>
      <c r="T1131" s="2171"/>
      <c r="U1131" s="2171"/>
      <c r="V1131" s="2171"/>
      <c r="W1131" s="2172"/>
      <c r="X1131" s="2172"/>
      <c r="Y1131" s="2172"/>
      <c r="Z1131" s="2176" t="s">
        <v>815</v>
      </c>
      <c r="AA1131" s="2059"/>
      <c r="AB1131" s="2059"/>
      <c r="AC1131" s="2059"/>
      <c r="AD1131" s="2059"/>
      <c r="AE1131" s="2177"/>
      <c r="AF1131" s="2399" t="s">
        <v>983</v>
      </c>
      <c r="AG1131" s="2180"/>
      <c r="AH1131" s="2180"/>
      <c r="AI1131" s="2180"/>
      <c r="AJ1131" s="2180"/>
      <c r="AK1131" s="2180"/>
      <c r="AL1131" s="2180"/>
      <c r="AM1131" s="2180"/>
      <c r="AN1131" s="2180"/>
      <c r="AO1131" s="2180"/>
      <c r="AP1131" s="2180"/>
      <c r="AQ1131" s="2180"/>
      <c r="AR1131" s="2180"/>
      <c r="AS1131" s="2180"/>
      <c r="AT1131" s="2180"/>
      <c r="AU1131" s="2180"/>
      <c r="AV1131" s="2180"/>
      <c r="AW1131" s="2180"/>
      <c r="AX1131" s="2180"/>
      <c r="AY1131" s="2181"/>
    </row>
    <row r="1132" spans="2:51" s="79" customFormat="1" ht="24" customHeight="1">
      <c r="B1132" s="2168"/>
      <c r="C1132" s="2169"/>
      <c r="D1132" s="2169"/>
      <c r="E1132" s="2169"/>
      <c r="F1132" s="2169"/>
      <c r="G1132" s="2169"/>
      <c r="H1132" s="2173"/>
      <c r="I1132" s="2174"/>
      <c r="J1132" s="2174"/>
      <c r="K1132" s="2174"/>
      <c r="L1132" s="2174"/>
      <c r="M1132" s="2174"/>
      <c r="N1132" s="2174"/>
      <c r="O1132" s="2174"/>
      <c r="P1132" s="2174"/>
      <c r="Q1132" s="2174"/>
      <c r="R1132" s="2174"/>
      <c r="S1132" s="2174"/>
      <c r="T1132" s="2174"/>
      <c r="U1132" s="2174"/>
      <c r="V1132" s="2174"/>
      <c r="W1132" s="2175"/>
      <c r="X1132" s="2175"/>
      <c r="Y1132" s="2175"/>
      <c r="Z1132" s="2178"/>
      <c r="AA1132" s="2059"/>
      <c r="AB1132" s="2059"/>
      <c r="AC1132" s="2059"/>
      <c r="AD1132" s="2059"/>
      <c r="AE1132" s="2177"/>
      <c r="AF1132" s="2182"/>
      <c r="AG1132" s="2182"/>
      <c r="AH1132" s="2182"/>
      <c r="AI1132" s="2182"/>
      <c r="AJ1132" s="2182"/>
      <c r="AK1132" s="2182"/>
      <c r="AL1132" s="2182"/>
      <c r="AM1132" s="2182"/>
      <c r="AN1132" s="2182"/>
      <c r="AO1132" s="2182"/>
      <c r="AP1132" s="2182"/>
      <c r="AQ1132" s="2182"/>
      <c r="AR1132" s="2182"/>
      <c r="AS1132" s="2182"/>
      <c r="AT1132" s="2182"/>
      <c r="AU1132" s="2182"/>
      <c r="AV1132" s="2182"/>
      <c r="AW1132" s="2182"/>
      <c r="AX1132" s="2182"/>
      <c r="AY1132" s="2183"/>
    </row>
    <row r="1133" spans="2:51" s="79" customFormat="1" ht="29.25" customHeight="1">
      <c r="B1133" s="2184" t="s">
        <v>4</v>
      </c>
      <c r="C1133" s="2185"/>
      <c r="D1133" s="2185"/>
      <c r="E1133" s="2185"/>
      <c r="F1133" s="2185"/>
      <c r="G1133" s="2186"/>
      <c r="H1133" s="2187" t="s">
        <v>201</v>
      </c>
      <c r="I1133" s="2188"/>
      <c r="J1133" s="2188"/>
      <c r="K1133" s="2188"/>
      <c r="L1133" s="2188"/>
      <c r="M1133" s="2188"/>
      <c r="N1133" s="2188"/>
      <c r="O1133" s="2188"/>
      <c r="P1133" s="2188"/>
      <c r="Q1133" s="2188"/>
      <c r="R1133" s="2188"/>
      <c r="S1133" s="2188"/>
      <c r="T1133" s="2188"/>
      <c r="U1133" s="2188"/>
      <c r="V1133" s="2188"/>
      <c r="W1133" s="2188"/>
      <c r="X1133" s="2188"/>
      <c r="Y1133" s="2188"/>
      <c r="Z1133" s="2188"/>
      <c r="AA1133" s="2188"/>
      <c r="AB1133" s="2188"/>
      <c r="AC1133" s="2188"/>
      <c r="AD1133" s="2188"/>
      <c r="AE1133" s="2188"/>
      <c r="AF1133" s="2188"/>
      <c r="AG1133" s="2188"/>
      <c r="AH1133" s="2188"/>
      <c r="AI1133" s="2188"/>
      <c r="AJ1133" s="2188"/>
      <c r="AK1133" s="2188"/>
      <c r="AL1133" s="2188"/>
      <c r="AM1133" s="2188"/>
      <c r="AN1133" s="2188"/>
      <c r="AO1133" s="2188"/>
      <c r="AP1133" s="2188"/>
      <c r="AQ1133" s="2188"/>
      <c r="AR1133" s="2188"/>
      <c r="AS1133" s="2188"/>
      <c r="AT1133" s="2188"/>
      <c r="AU1133" s="2188"/>
      <c r="AV1133" s="2188"/>
      <c r="AW1133" s="2188"/>
      <c r="AX1133" s="2188"/>
      <c r="AY1133" s="2189"/>
    </row>
    <row r="1134" spans="2:51" s="79" customFormat="1" ht="21" customHeight="1">
      <c r="B1134" s="2152" t="s">
        <v>39</v>
      </c>
      <c r="C1134" s="2153"/>
      <c r="D1134" s="2153"/>
      <c r="E1134" s="2153"/>
      <c r="F1134" s="2153"/>
      <c r="G1134" s="2154"/>
      <c r="H1134" s="2158"/>
      <c r="I1134" s="2159"/>
      <c r="J1134" s="2159"/>
      <c r="K1134" s="2159"/>
      <c r="L1134" s="2159"/>
      <c r="M1134" s="2159"/>
      <c r="N1134" s="2159"/>
      <c r="O1134" s="2159"/>
      <c r="P1134" s="2159"/>
      <c r="Q1134" s="2160" t="s">
        <v>86</v>
      </c>
      <c r="R1134" s="2161"/>
      <c r="S1134" s="2161"/>
      <c r="T1134" s="2161"/>
      <c r="U1134" s="2161"/>
      <c r="V1134" s="2161"/>
      <c r="W1134" s="2162"/>
      <c r="X1134" s="2160" t="s">
        <v>87</v>
      </c>
      <c r="Y1134" s="2161"/>
      <c r="Z1134" s="2161"/>
      <c r="AA1134" s="2161"/>
      <c r="AB1134" s="2161"/>
      <c r="AC1134" s="2161"/>
      <c r="AD1134" s="2162"/>
      <c r="AE1134" s="2160" t="s">
        <v>88</v>
      </c>
      <c r="AF1134" s="2161"/>
      <c r="AG1134" s="2161"/>
      <c r="AH1134" s="2161"/>
      <c r="AI1134" s="2161"/>
      <c r="AJ1134" s="2161"/>
      <c r="AK1134" s="2162"/>
      <c r="AL1134" s="2160" t="s">
        <v>90</v>
      </c>
      <c r="AM1134" s="2161"/>
      <c r="AN1134" s="2161"/>
      <c r="AO1134" s="2161"/>
      <c r="AP1134" s="2161"/>
      <c r="AQ1134" s="2161"/>
      <c r="AR1134" s="2162"/>
      <c r="AS1134" s="2160" t="s">
        <v>91</v>
      </c>
      <c r="AT1134" s="2161"/>
      <c r="AU1134" s="2161"/>
      <c r="AV1134" s="2161"/>
      <c r="AW1134" s="2161"/>
      <c r="AX1134" s="2161"/>
      <c r="AY1134" s="2233"/>
    </row>
    <row r="1135" spans="2:51" s="79" customFormat="1" ht="21" customHeight="1">
      <c r="B1135" s="2088"/>
      <c r="C1135" s="2089"/>
      <c r="D1135" s="2089"/>
      <c r="E1135" s="2089"/>
      <c r="F1135" s="2089"/>
      <c r="G1135" s="2090"/>
      <c r="H1135" s="2234" t="s">
        <v>5</v>
      </c>
      <c r="I1135" s="2235"/>
      <c r="J1135" s="2074" t="s">
        <v>6</v>
      </c>
      <c r="K1135" s="2075"/>
      <c r="L1135" s="2075"/>
      <c r="M1135" s="2075"/>
      <c r="N1135" s="2075"/>
      <c r="O1135" s="2075"/>
      <c r="P1135" s="2076"/>
      <c r="Q1135" s="2251">
        <v>24</v>
      </c>
      <c r="R1135" s="2251"/>
      <c r="S1135" s="2251"/>
      <c r="T1135" s="2251"/>
      <c r="U1135" s="2251"/>
      <c r="V1135" s="2251"/>
      <c r="W1135" s="2251"/>
      <c r="X1135" s="2251">
        <v>20</v>
      </c>
      <c r="Y1135" s="2251"/>
      <c r="Z1135" s="2251"/>
      <c r="AA1135" s="2251"/>
      <c r="AB1135" s="2251"/>
      <c r="AC1135" s="2251"/>
      <c r="AD1135" s="2251"/>
      <c r="AE1135" s="2251">
        <v>20</v>
      </c>
      <c r="AF1135" s="2251"/>
      <c r="AG1135" s="2251"/>
      <c r="AH1135" s="2251"/>
      <c r="AI1135" s="2251"/>
      <c r="AJ1135" s="2251"/>
      <c r="AK1135" s="2251"/>
      <c r="AL1135" s="2250" t="s">
        <v>816</v>
      </c>
      <c r="AM1135" s="2251"/>
      <c r="AN1135" s="2251"/>
      <c r="AO1135" s="2251"/>
      <c r="AP1135" s="2251"/>
      <c r="AQ1135" s="2251"/>
      <c r="AR1135" s="2251"/>
      <c r="AS1135" s="2250" t="s">
        <v>816</v>
      </c>
      <c r="AT1135" s="2251"/>
      <c r="AU1135" s="2251"/>
      <c r="AV1135" s="2251"/>
      <c r="AW1135" s="2251"/>
      <c r="AX1135" s="2251"/>
      <c r="AY1135" s="2252"/>
    </row>
    <row r="1136" spans="2:51" s="79" customFormat="1" ht="21" customHeight="1">
      <c r="B1136" s="2088"/>
      <c r="C1136" s="2089"/>
      <c r="D1136" s="2089"/>
      <c r="E1136" s="2089"/>
      <c r="F1136" s="2089"/>
      <c r="G1136" s="2090"/>
      <c r="H1136" s="2236"/>
      <c r="I1136" s="2237"/>
      <c r="J1136" s="2080" t="s">
        <v>7</v>
      </c>
      <c r="K1136" s="2081"/>
      <c r="L1136" s="2081"/>
      <c r="M1136" s="2081"/>
      <c r="N1136" s="2081"/>
      <c r="O1136" s="2081"/>
      <c r="P1136" s="2082"/>
      <c r="Q1136" s="2332" t="s">
        <v>816</v>
      </c>
      <c r="R1136" s="2333"/>
      <c r="S1136" s="2333"/>
      <c r="T1136" s="2333"/>
      <c r="U1136" s="2333"/>
      <c r="V1136" s="2333"/>
      <c r="W1136" s="2333"/>
      <c r="X1136" s="2332" t="s">
        <v>816</v>
      </c>
      <c r="Y1136" s="2333"/>
      <c r="Z1136" s="2333"/>
      <c r="AA1136" s="2333"/>
      <c r="AB1136" s="2333"/>
      <c r="AC1136" s="2333"/>
      <c r="AD1136" s="2333"/>
      <c r="AE1136" s="2332" t="s">
        <v>816</v>
      </c>
      <c r="AF1136" s="2333"/>
      <c r="AG1136" s="2333"/>
      <c r="AH1136" s="2333"/>
      <c r="AI1136" s="2333"/>
      <c r="AJ1136" s="2333"/>
      <c r="AK1136" s="2333"/>
      <c r="AL1136" s="2332" t="s">
        <v>816</v>
      </c>
      <c r="AM1136" s="2333"/>
      <c r="AN1136" s="2333"/>
      <c r="AO1136" s="2333"/>
      <c r="AP1136" s="2333"/>
      <c r="AQ1136" s="2333"/>
      <c r="AR1136" s="2333"/>
      <c r="AS1136" s="2277"/>
      <c r="AT1136" s="2277"/>
      <c r="AU1136" s="2277"/>
      <c r="AV1136" s="2277"/>
      <c r="AW1136" s="2277"/>
      <c r="AX1136" s="2277"/>
      <c r="AY1136" s="2278"/>
    </row>
    <row r="1137" spans="1:51" s="79" customFormat="1" ht="24.75" customHeight="1">
      <c r="B1137" s="2088"/>
      <c r="C1137" s="2089"/>
      <c r="D1137" s="2089"/>
      <c r="E1137" s="2089"/>
      <c r="F1137" s="2089"/>
      <c r="G1137" s="2090"/>
      <c r="H1137" s="2236"/>
      <c r="I1137" s="2237"/>
      <c r="J1137" s="2080" t="s">
        <v>8</v>
      </c>
      <c r="K1137" s="2081"/>
      <c r="L1137" s="2081"/>
      <c r="M1137" s="2081"/>
      <c r="N1137" s="2081"/>
      <c r="O1137" s="2081"/>
      <c r="P1137" s="2082"/>
      <c r="Q1137" s="2332" t="s">
        <v>816</v>
      </c>
      <c r="R1137" s="2333"/>
      <c r="S1137" s="2333"/>
      <c r="T1137" s="2333"/>
      <c r="U1137" s="2333"/>
      <c r="V1137" s="2333"/>
      <c r="W1137" s="2333"/>
      <c r="X1137" s="2332" t="s">
        <v>816</v>
      </c>
      <c r="Y1137" s="2333"/>
      <c r="Z1137" s="2333"/>
      <c r="AA1137" s="2333"/>
      <c r="AB1137" s="2333"/>
      <c r="AC1137" s="2333"/>
      <c r="AD1137" s="2333"/>
      <c r="AE1137" s="2332" t="s">
        <v>816</v>
      </c>
      <c r="AF1137" s="2333"/>
      <c r="AG1137" s="2333"/>
      <c r="AH1137" s="2333"/>
      <c r="AI1137" s="2333"/>
      <c r="AJ1137" s="2333"/>
      <c r="AK1137" s="2333"/>
      <c r="AL1137" s="2332" t="s">
        <v>816</v>
      </c>
      <c r="AM1137" s="2333"/>
      <c r="AN1137" s="2333"/>
      <c r="AO1137" s="2333"/>
      <c r="AP1137" s="2333"/>
      <c r="AQ1137" s="2333"/>
      <c r="AR1137" s="2333"/>
      <c r="AS1137" s="2277"/>
      <c r="AT1137" s="2277"/>
      <c r="AU1137" s="2277"/>
      <c r="AV1137" s="2277"/>
      <c r="AW1137" s="2277"/>
      <c r="AX1137" s="2277"/>
      <c r="AY1137" s="2278"/>
    </row>
    <row r="1138" spans="1:51" s="79" customFormat="1" ht="24.75" customHeight="1">
      <c r="B1138" s="2088"/>
      <c r="C1138" s="2089"/>
      <c r="D1138" s="2089"/>
      <c r="E1138" s="2089"/>
      <c r="F1138" s="2089"/>
      <c r="G1138" s="2090"/>
      <c r="H1138" s="2238"/>
      <c r="I1138" s="2239"/>
      <c r="J1138" s="2163" t="s">
        <v>26</v>
      </c>
      <c r="K1138" s="2164"/>
      <c r="L1138" s="2164"/>
      <c r="M1138" s="2164"/>
      <c r="N1138" s="2164"/>
      <c r="O1138" s="2164"/>
      <c r="P1138" s="2165"/>
      <c r="Q1138" s="2276">
        <v>24</v>
      </c>
      <c r="R1138" s="2276"/>
      <c r="S1138" s="2276"/>
      <c r="T1138" s="2276"/>
      <c r="U1138" s="2276"/>
      <c r="V1138" s="2276"/>
      <c r="W1138" s="2276"/>
      <c r="X1138" s="2276">
        <v>20</v>
      </c>
      <c r="Y1138" s="2276"/>
      <c r="Z1138" s="2276"/>
      <c r="AA1138" s="2276"/>
      <c r="AB1138" s="2276"/>
      <c r="AC1138" s="2276"/>
      <c r="AD1138" s="2276"/>
      <c r="AE1138" s="2276">
        <v>20</v>
      </c>
      <c r="AF1138" s="2276"/>
      <c r="AG1138" s="2276"/>
      <c r="AH1138" s="2276"/>
      <c r="AI1138" s="2276"/>
      <c r="AJ1138" s="2276"/>
      <c r="AK1138" s="2276"/>
      <c r="AL1138" s="2275" t="s">
        <v>816</v>
      </c>
      <c r="AM1138" s="2276"/>
      <c r="AN1138" s="2276"/>
      <c r="AO1138" s="2276"/>
      <c r="AP1138" s="2276"/>
      <c r="AQ1138" s="2276"/>
      <c r="AR1138" s="2276"/>
      <c r="AS1138" s="2275" t="s">
        <v>816</v>
      </c>
      <c r="AT1138" s="2276"/>
      <c r="AU1138" s="2276"/>
      <c r="AV1138" s="2276"/>
      <c r="AW1138" s="2276"/>
      <c r="AX1138" s="2276"/>
      <c r="AY1138" s="2276"/>
    </row>
    <row r="1139" spans="1:51" s="79" customFormat="1" ht="24.75" customHeight="1">
      <c r="B1139" s="2088"/>
      <c r="C1139" s="2089"/>
      <c r="D1139" s="2089"/>
      <c r="E1139" s="2089"/>
      <c r="F1139" s="2089"/>
      <c r="G1139" s="2090"/>
      <c r="H1139" s="2226" t="s">
        <v>9</v>
      </c>
      <c r="I1139" s="2227"/>
      <c r="J1139" s="2227"/>
      <c r="K1139" s="2227"/>
      <c r="L1139" s="2227"/>
      <c r="M1139" s="2227"/>
      <c r="N1139" s="2227"/>
      <c r="O1139" s="2227"/>
      <c r="P1139" s="2227"/>
      <c r="Q1139" s="2305">
        <v>18</v>
      </c>
      <c r="R1139" s="2305"/>
      <c r="S1139" s="2305"/>
      <c r="T1139" s="2305"/>
      <c r="U1139" s="2305"/>
      <c r="V1139" s="2305"/>
      <c r="W1139" s="2305"/>
      <c r="X1139" s="2305">
        <v>17</v>
      </c>
      <c r="Y1139" s="2305"/>
      <c r="Z1139" s="2305"/>
      <c r="AA1139" s="2305"/>
      <c r="AB1139" s="2305"/>
      <c r="AC1139" s="2305"/>
      <c r="AD1139" s="2305"/>
      <c r="AE1139" s="2305">
        <v>16</v>
      </c>
      <c r="AF1139" s="2305"/>
      <c r="AG1139" s="2305"/>
      <c r="AH1139" s="2305"/>
      <c r="AI1139" s="2305"/>
      <c r="AJ1139" s="2305"/>
      <c r="AK1139" s="2305"/>
      <c r="AL1139" s="2268"/>
      <c r="AM1139" s="2268"/>
      <c r="AN1139" s="2268"/>
      <c r="AO1139" s="2268"/>
      <c r="AP1139" s="2268"/>
      <c r="AQ1139" s="2268"/>
      <c r="AR1139" s="2268"/>
      <c r="AS1139" s="2268"/>
      <c r="AT1139" s="2268"/>
      <c r="AU1139" s="2268"/>
      <c r="AV1139" s="2268"/>
      <c r="AW1139" s="2268"/>
      <c r="AX1139" s="2268"/>
      <c r="AY1139" s="2269"/>
    </row>
    <row r="1140" spans="1:51" s="79" customFormat="1" ht="24.75" customHeight="1">
      <c r="B1140" s="2155"/>
      <c r="C1140" s="2156"/>
      <c r="D1140" s="2156"/>
      <c r="E1140" s="2156"/>
      <c r="F1140" s="2156"/>
      <c r="G1140" s="2157"/>
      <c r="H1140" s="2226" t="s">
        <v>10</v>
      </c>
      <c r="I1140" s="2227"/>
      <c r="J1140" s="2227"/>
      <c r="K1140" s="2227"/>
      <c r="L1140" s="2227"/>
      <c r="M1140" s="2227"/>
      <c r="N1140" s="2227"/>
      <c r="O1140" s="2227"/>
      <c r="P1140" s="2227"/>
      <c r="Q1140" s="2305">
        <v>75</v>
      </c>
      <c r="R1140" s="2305"/>
      <c r="S1140" s="2305"/>
      <c r="T1140" s="2305"/>
      <c r="U1140" s="2305"/>
      <c r="V1140" s="2305"/>
      <c r="W1140" s="2305"/>
      <c r="X1140" s="2305">
        <v>83</v>
      </c>
      <c r="Y1140" s="2305"/>
      <c r="Z1140" s="2305"/>
      <c r="AA1140" s="2305"/>
      <c r="AB1140" s="2305"/>
      <c r="AC1140" s="2305"/>
      <c r="AD1140" s="2305"/>
      <c r="AE1140" s="2305">
        <v>80</v>
      </c>
      <c r="AF1140" s="2305"/>
      <c r="AG1140" s="2305"/>
      <c r="AH1140" s="2305"/>
      <c r="AI1140" s="2305"/>
      <c r="AJ1140" s="2305"/>
      <c r="AK1140" s="2305"/>
      <c r="AL1140" s="2268"/>
      <c r="AM1140" s="2268"/>
      <c r="AN1140" s="2268"/>
      <c r="AO1140" s="2268"/>
      <c r="AP1140" s="2268"/>
      <c r="AQ1140" s="2268"/>
      <c r="AR1140" s="2268"/>
      <c r="AS1140" s="2268"/>
      <c r="AT1140" s="2268"/>
      <c r="AU1140" s="2268"/>
      <c r="AV1140" s="2268"/>
      <c r="AW1140" s="2268"/>
      <c r="AX1140" s="2268"/>
      <c r="AY1140" s="2269"/>
    </row>
    <row r="1141" spans="1:51" s="79" customFormat="1" ht="23.1" customHeight="1">
      <c r="B1141" s="2129" t="s">
        <v>99</v>
      </c>
      <c r="C1141" s="2130"/>
      <c r="D1141" s="2135" t="s">
        <v>23</v>
      </c>
      <c r="E1141" s="2136"/>
      <c r="F1141" s="2136"/>
      <c r="G1141" s="2136"/>
      <c r="H1141" s="2136"/>
      <c r="I1141" s="2136"/>
      <c r="J1141" s="2136"/>
      <c r="K1141" s="2136"/>
      <c r="L1141" s="2137"/>
      <c r="M1141" s="2138" t="s">
        <v>92</v>
      </c>
      <c r="N1141" s="2138"/>
      <c r="O1141" s="2138"/>
      <c r="P1141" s="2138"/>
      <c r="Q1141" s="2138"/>
      <c r="R1141" s="2138"/>
      <c r="S1141" s="2139" t="s">
        <v>91</v>
      </c>
      <c r="T1141" s="2139"/>
      <c r="U1141" s="2139"/>
      <c r="V1141" s="2139"/>
      <c r="W1141" s="2139"/>
      <c r="X1141" s="2139"/>
      <c r="Y1141" s="2140"/>
      <c r="Z1141" s="2136"/>
      <c r="AA1141" s="2136"/>
      <c r="AB1141" s="2136"/>
      <c r="AC1141" s="2136"/>
      <c r="AD1141" s="2136"/>
      <c r="AE1141" s="2136"/>
      <c r="AF1141" s="2136"/>
      <c r="AG1141" s="2136"/>
      <c r="AH1141" s="2136"/>
      <c r="AI1141" s="2136"/>
      <c r="AJ1141" s="2136"/>
      <c r="AK1141" s="2136"/>
      <c r="AL1141" s="2136"/>
      <c r="AM1141" s="2136"/>
      <c r="AN1141" s="2136"/>
      <c r="AO1141" s="2136"/>
      <c r="AP1141" s="2136"/>
      <c r="AQ1141" s="2136"/>
      <c r="AR1141" s="2136"/>
      <c r="AS1141" s="2136"/>
      <c r="AT1141" s="2136"/>
      <c r="AU1141" s="2136"/>
      <c r="AV1141" s="2136"/>
      <c r="AW1141" s="2136"/>
      <c r="AX1141" s="2136"/>
      <c r="AY1141" s="2141"/>
    </row>
    <row r="1142" spans="1:51" s="79" customFormat="1" ht="23.1" customHeight="1">
      <c r="B1142" s="2131"/>
      <c r="C1142" s="2132"/>
      <c r="D1142" s="2393"/>
      <c r="E1142" s="2394"/>
      <c r="F1142" s="2394"/>
      <c r="G1142" s="2394"/>
      <c r="H1142" s="2394"/>
      <c r="I1142" s="2394"/>
      <c r="J1142" s="2394"/>
      <c r="K1142" s="2394"/>
      <c r="L1142" s="2395"/>
      <c r="M1142" s="2264"/>
      <c r="N1142" s="2265"/>
      <c r="O1142" s="2265"/>
      <c r="P1142" s="2265"/>
      <c r="Q1142" s="2265"/>
      <c r="R1142" s="2265"/>
      <c r="S1142" s="2265"/>
      <c r="T1142" s="2265"/>
      <c r="U1142" s="2265"/>
      <c r="V1142" s="2265"/>
      <c r="W1142" s="2265"/>
      <c r="X1142" s="2265"/>
      <c r="Y1142" s="2149"/>
      <c r="Z1142" s="2150"/>
      <c r="AA1142" s="2150"/>
      <c r="AB1142" s="2150"/>
      <c r="AC1142" s="2150"/>
      <c r="AD1142" s="2150"/>
      <c r="AE1142" s="2150"/>
      <c r="AF1142" s="2150"/>
      <c r="AG1142" s="2150"/>
      <c r="AH1142" s="2150"/>
      <c r="AI1142" s="2150"/>
      <c r="AJ1142" s="2150"/>
      <c r="AK1142" s="2150"/>
      <c r="AL1142" s="2150"/>
      <c r="AM1142" s="2150"/>
      <c r="AN1142" s="2150"/>
      <c r="AO1142" s="2150"/>
      <c r="AP1142" s="2150"/>
      <c r="AQ1142" s="2150"/>
      <c r="AR1142" s="2150"/>
      <c r="AS1142" s="2150"/>
      <c r="AT1142" s="2150"/>
      <c r="AU1142" s="2150"/>
      <c r="AV1142" s="2150"/>
      <c r="AW1142" s="2150"/>
      <c r="AX1142" s="2150"/>
      <c r="AY1142" s="2151"/>
    </row>
    <row r="1143" spans="1:51" s="79" customFormat="1" ht="23.1" customHeight="1">
      <c r="B1143" s="2131"/>
      <c r="C1143" s="2132"/>
      <c r="D1143" s="2611"/>
      <c r="E1143" s="2612"/>
      <c r="F1143" s="2612"/>
      <c r="G1143" s="2612"/>
      <c r="H1143" s="2612"/>
      <c r="I1143" s="2612"/>
      <c r="J1143" s="2612"/>
      <c r="K1143" s="2612"/>
      <c r="L1143" s="2613"/>
      <c r="M1143" s="2610"/>
      <c r="N1143" s="2259"/>
      <c r="O1143" s="2259"/>
      <c r="P1143" s="2259"/>
      <c r="Q1143" s="2259"/>
      <c r="R1143" s="2259"/>
      <c r="S1143" s="2259"/>
      <c r="T1143" s="2259"/>
      <c r="U1143" s="2259"/>
      <c r="V1143" s="2259"/>
      <c r="W1143" s="2259"/>
      <c r="X1143" s="2259"/>
      <c r="Y1143" s="2121"/>
      <c r="Z1143" s="2122"/>
      <c r="AA1143" s="2122"/>
      <c r="AB1143" s="2122"/>
      <c r="AC1143" s="2122"/>
      <c r="AD1143" s="2122"/>
      <c r="AE1143" s="2122"/>
      <c r="AF1143" s="2122"/>
      <c r="AG1143" s="2122"/>
      <c r="AH1143" s="2122"/>
      <c r="AI1143" s="2122"/>
      <c r="AJ1143" s="2122"/>
      <c r="AK1143" s="2122"/>
      <c r="AL1143" s="2122"/>
      <c r="AM1143" s="2122"/>
      <c r="AN1143" s="2122"/>
      <c r="AO1143" s="2122"/>
      <c r="AP1143" s="2122"/>
      <c r="AQ1143" s="2122"/>
      <c r="AR1143" s="2122"/>
      <c r="AS1143" s="2122"/>
      <c r="AT1143" s="2122"/>
      <c r="AU1143" s="2122"/>
      <c r="AV1143" s="2122"/>
      <c r="AW1143" s="2122"/>
      <c r="AX1143" s="2122"/>
      <c r="AY1143" s="2123"/>
    </row>
    <row r="1144" spans="1:51" s="79" customFormat="1" ht="23.1" customHeight="1">
      <c r="B1144" s="2131"/>
      <c r="C1144" s="2132"/>
      <c r="D1144" s="2117"/>
      <c r="E1144" s="2118"/>
      <c r="F1144" s="2118"/>
      <c r="G1144" s="2118"/>
      <c r="H1144" s="2118"/>
      <c r="I1144" s="2118"/>
      <c r="J1144" s="2118"/>
      <c r="K1144" s="2118"/>
      <c r="L1144" s="2119"/>
      <c r="M1144" s="2259"/>
      <c r="N1144" s="2259"/>
      <c r="O1144" s="2259"/>
      <c r="P1144" s="2259"/>
      <c r="Q1144" s="2259"/>
      <c r="R1144" s="2259"/>
      <c r="S1144" s="2259"/>
      <c r="T1144" s="2259"/>
      <c r="U1144" s="2259"/>
      <c r="V1144" s="2259"/>
      <c r="W1144" s="2259"/>
      <c r="X1144" s="2259"/>
      <c r="Y1144" s="2121"/>
      <c r="Z1144" s="2122"/>
      <c r="AA1144" s="2122"/>
      <c r="AB1144" s="2122"/>
      <c r="AC1144" s="2122"/>
      <c r="AD1144" s="2122"/>
      <c r="AE1144" s="2122"/>
      <c r="AF1144" s="2122"/>
      <c r="AG1144" s="2122"/>
      <c r="AH1144" s="2122"/>
      <c r="AI1144" s="2122"/>
      <c r="AJ1144" s="2122"/>
      <c r="AK1144" s="2122"/>
      <c r="AL1144" s="2122"/>
      <c r="AM1144" s="2122"/>
      <c r="AN1144" s="2122"/>
      <c r="AO1144" s="2122"/>
      <c r="AP1144" s="2122"/>
      <c r="AQ1144" s="2122"/>
      <c r="AR1144" s="2122"/>
      <c r="AS1144" s="2122"/>
      <c r="AT1144" s="2122"/>
      <c r="AU1144" s="2122"/>
      <c r="AV1144" s="2122"/>
      <c r="AW1144" s="2122"/>
      <c r="AX1144" s="2122"/>
      <c r="AY1144" s="2123"/>
    </row>
    <row r="1145" spans="1:51" s="79" customFormat="1" ht="23.1" customHeight="1">
      <c r="B1145" s="2131"/>
      <c r="C1145" s="2132"/>
      <c r="D1145" s="2117"/>
      <c r="E1145" s="2118"/>
      <c r="F1145" s="2118"/>
      <c r="G1145" s="2118"/>
      <c r="H1145" s="2118"/>
      <c r="I1145" s="2118"/>
      <c r="J1145" s="2118"/>
      <c r="K1145" s="2118"/>
      <c r="L1145" s="2119"/>
      <c r="M1145" s="2259"/>
      <c r="N1145" s="2259"/>
      <c r="O1145" s="2259"/>
      <c r="P1145" s="2259"/>
      <c r="Q1145" s="2259"/>
      <c r="R1145" s="2259"/>
      <c r="S1145" s="2259"/>
      <c r="T1145" s="2259"/>
      <c r="U1145" s="2259"/>
      <c r="V1145" s="2259"/>
      <c r="W1145" s="2259"/>
      <c r="X1145" s="2259"/>
      <c r="Y1145" s="2121"/>
      <c r="Z1145" s="2122"/>
      <c r="AA1145" s="2122"/>
      <c r="AB1145" s="2122"/>
      <c r="AC1145" s="2122"/>
      <c r="AD1145" s="2122"/>
      <c r="AE1145" s="2122"/>
      <c r="AF1145" s="2122"/>
      <c r="AG1145" s="2122"/>
      <c r="AH1145" s="2122"/>
      <c r="AI1145" s="2122"/>
      <c r="AJ1145" s="2122"/>
      <c r="AK1145" s="2122"/>
      <c r="AL1145" s="2122"/>
      <c r="AM1145" s="2122"/>
      <c r="AN1145" s="2122"/>
      <c r="AO1145" s="2122"/>
      <c r="AP1145" s="2122"/>
      <c r="AQ1145" s="2122"/>
      <c r="AR1145" s="2122"/>
      <c r="AS1145" s="2122"/>
      <c r="AT1145" s="2122"/>
      <c r="AU1145" s="2122"/>
      <c r="AV1145" s="2122"/>
      <c r="AW1145" s="2122"/>
      <c r="AX1145" s="2122"/>
      <c r="AY1145" s="2123"/>
    </row>
    <row r="1146" spans="1:51" s="79" customFormat="1" ht="23.1" customHeight="1">
      <c r="B1146" s="2131"/>
      <c r="C1146" s="2132"/>
      <c r="D1146" s="2117"/>
      <c r="E1146" s="2118"/>
      <c r="F1146" s="2118"/>
      <c r="G1146" s="2118"/>
      <c r="H1146" s="2118"/>
      <c r="I1146" s="2118"/>
      <c r="J1146" s="2118"/>
      <c r="K1146" s="2118"/>
      <c r="L1146" s="2119"/>
      <c r="M1146" s="2259"/>
      <c r="N1146" s="2259"/>
      <c r="O1146" s="2259"/>
      <c r="P1146" s="2259"/>
      <c r="Q1146" s="2259"/>
      <c r="R1146" s="2259"/>
      <c r="S1146" s="2259"/>
      <c r="T1146" s="2259"/>
      <c r="U1146" s="2259"/>
      <c r="V1146" s="2259"/>
      <c r="W1146" s="2259"/>
      <c r="X1146" s="2259"/>
      <c r="Y1146" s="2121"/>
      <c r="Z1146" s="2122"/>
      <c r="AA1146" s="2122"/>
      <c r="AB1146" s="2122"/>
      <c r="AC1146" s="2122"/>
      <c r="AD1146" s="2122"/>
      <c r="AE1146" s="2122"/>
      <c r="AF1146" s="2122"/>
      <c r="AG1146" s="2122"/>
      <c r="AH1146" s="2122"/>
      <c r="AI1146" s="2122"/>
      <c r="AJ1146" s="2122"/>
      <c r="AK1146" s="2122"/>
      <c r="AL1146" s="2122"/>
      <c r="AM1146" s="2122"/>
      <c r="AN1146" s="2122"/>
      <c r="AO1146" s="2122"/>
      <c r="AP1146" s="2122"/>
      <c r="AQ1146" s="2122"/>
      <c r="AR1146" s="2122"/>
      <c r="AS1146" s="2122"/>
      <c r="AT1146" s="2122"/>
      <c r="AU1146" s="2122"/>
      <c r="AV1146" s="2122"/>
      <c r="AW1146" s="2122"/>
      <c r="AX1146" s="2122"/>
      <c r="AY1146" s="2123"/>
    </row>
    <row r="1147" spans="1:51" s="79" customFormat="1" ht="23.1" customHeight="1">
      <c r="B1147" s="2131"/>
      <c r="C1147" s="2132"/>
      <c r="D1147" s="2117"/>
      <c r="E1147" s="2118"/>
      <c r="F1147" s="2118"/>
      <c r="G1147" s="2118"/>
      <c r="H1147" s="2118"/>
      <c r="I1147" s="2118"/>
      <c r="J1147" s="2118"/>
      <c r="K1147" s="2118"/>
      <c r="L1147" s="2119"/>
      <c r="M1147" s="2259"/>
      <c r="N1147" s="2259"/>
      <c r="O1147" s="2259"/>
      <c r="P1147" s="2259"/>
      <c r="Q1147" s="2259"/>
      <c r="R1147" s="2259"/>
      <c r="S1147" s="2259"/>
      <c r="T1147" s="2259"/>
      <c r="U1147" s="2259"/>
      <c r="V1147" s="2259"/>
      <c r="W1147" s="2259"/>
      <c r="X1147" s="2259"/>
      <c r="Y1147" s="2121"/>
      <c r="Z1147" s="2122"/>
      <c r="AA1147" s="2122"/>
      <c r="AB1147" s="2122"/>
      <c r="AC1147" s="2122"/>
      <c r="AD1147" s="2122"/>
      <c r="AE1147" s="2122"/>
      <c r="AF1147" s="2122"/>
      <c r="AG1147" s="2122"/>
      <c r="AH1147" s="2122"/>
      <c r="AI1147" s="2122"/>
      <c r="AJ1147" s="2122"/>
      <c r="AK1147" s="2122"/>
      <c r="AL1147" s="2122"/>
      <c r="AM1147" s="2122"/>
      <c r="AN1147" s="2122"/>
      <c r="AO1147" s="2122"/>
      <c r="AP1147" s="2122"/>
      <c r="AQ1147" s="2122"/>
      <c r="AR1147" s="2122"/>
      <c r="AS1147" s="2122"/>
      <c r="AT1147" s="2122"/>
      <c r="AU1147" s="2122"/>
      <c r="AV1147" s="2122"/>
      <c r="AW1147" s="2122"/>
      <c r="AX1147" s="2122"/>
      <c r="AY1147" s="2123"/>
    </row>
    <row r="1148" spans="1:51" s="79" customFormat="1" ht="23.1" customHeight="1">
      <c r="B1148" s="2131"/>
      <c r="C1148" s="2132"/>
      <c r="D1148" s="2124"/>
      <c r="E1148" s="2125"/>
      <c r="F1148" s="2125"/>
      <c r="G1148" s="2125"/>
      <c r="H1148" s="2125"/>
      <c r="I1148" s="2125"/>
      <c r="J1148" s="2125"/>
      <c r="K1148" s="2125"/>
      <c r="L1148" s="2126"/>
      <c r="M1148" s="2260"/>
      <c r="N1148" s="2260"/>
      <c r="O1148" s="2260"/>
      <c r="P1148" s="2260"/>
      <c r="Q1148" s="2260"/>
      <c r="R1148" s="2260"/>
      <c r="S1148" s="2260"/>
      <c r="T1148" s="2260"/>
      <c r="U1148" s="2260"/>
      <c r="V1148" s="2260"/>
      <c r="W1148" s="2260"/>
      <c r="X1148" s="2260"/>
      <c r="Y1148" s="2121"/>
      <c r="Z1148" s="2122"/>
      <c r="AA1148" s="2122"/>
      <c r="AB1148" s="2122"/>
      <c r="AC1148" s="2122"/>
      <c r="AD1148" s="2122"/>
      <c r="AE1148" s="2122"/>
      <c r="AF1148" s="2122"/>
      <c r="AG1148" s="2122"/>
      <c r="AH1148" s="2122"/>
      <c r="AI1148" s="2122"/>
      <c r="AJ1148" s="2122"/>
      <c r="AK1148" s="2122"/>
      <c r="AL1148" s="2122"/>
      <c r="AM1148" s="2122"/>
      <c r="AN1148" s="2122"/>
      <c r="AO1148" s="2122"/>
      <c r="AP1148" s="2122"/>
      <c r="AQ1148" s="2122"/>
      <c r="AR1148" s="2122"/>
      <c r="AS1148" s="2122"/>
      <c r="AT1148" s="2122"/>
      <c r="AU1148" s="2122"/>
      <c r="AV1148" s="2122"/>
      <c r="AW1148" s="2122"/>
      <c r="AX1148" s="2122"/>
      <c r="AY1148" s="2123"/>
    </row>
    <row r="1149" spans="1:51" s="79" customFormat="1" ht="23.1" customHeight="1">
      <c r="B1149" s="2133"/>
      <c r="C1149" s="2134"/>
      <c r="D1149" s="2109" t="s">
        <v>26</v>
      </c>
      <c r="E1149" s="2110"/>
      <c r="F1149" s="2110"/>
      <c r="G1149" s="2110"/>
      <c r="H1149" s="2110"/>
      <c r="I1149" s="2110"/>
      <c r="J1149" s="2110"/>
      <c r="K1149" s="2110"/>
      <c r="L1149" s="2111"/>
      <c r="M1149" s="2258"/>
      <c r="N1149" s="2258"/>
      <c r="O1149" s="2258"/>
      <c r="P1149" s="2258"/>
      <c r="Q1149" s="2258"/>
      <c r="R1149" s="2258"/>
      <c r="S1149" s="2258"/>
      <c r="T1149" s="2258"/>
      <c r="U1149" s="2258"/>
      <c r="V1149" s="2258"/>
      <c r="W1149" s="2258"/>
      <c r="X1149" s="2258"/>
      <c r="Y1149" s="2113"/>
      <c r="Z1149" s="2114"/>
      <c r="AA1149" s="2114"/>
      <c r="AB1149" s="2114"/>
      <c r="AC1149" s="2114"/>
      <c r="AD1149" s="2114"/>
      <c r="AE1149" s="2114"/>
      <c r="AF1149" s="2114"/>
      <c r="AG1149" s="2114"/>
      <c r="AH1149" s="2114"/>
      <c r="AI1149" s="2114"/>
      <c r="AJ1149" s="2114"/>
      <c r="AK1149" s="2114"/>
      <c r="AL1149" s="2114"/>
      <c r="AM1149" s="2114"/>
      <c r="AN1149" s="2114"/>
      <c r="AO1149" s="2114"/>
      <c r="AP1149" s="2114"/>
      <c r="AQ1149" s="2114"/>
      <c r="AR1149" s="2114"/>
      <c r="AS1149" s="2114"/>
      <c r="AT1149" s="2114"/>
      <c r="AU1149" s="2114"/>
      <c r="AV1149" s="2114"/>
      <c r="AW1149" s="2114"/>
      <c r="AX1149" s="2114"/>
      <c r="AY1149" s="2115"/>
    </row>
    <row r="1150" spans="1:51" s="79" customFormat="1" ht="41.25" customHeight="1">
      <c r="B1150" s="80"/>
      <c r="C1150" s="80"/>
      <c r="D1150" s="80"/>
      <c r="E1150" s="80"/>
      <c r="F1150" s="80"/>
      <c r="G1150" s="80"/>
      <c r="H1150" s="81"/>
      <c r="I1150" s="81"/>
      <c r="J1150" s="81"/>
      <c r="K1150" s="81"/>
      <c r="L1150" s="81"/>
      <c r="M1150" s="81"/>
      <c r="N1150" s="81"/>
      <c r="O1150" s="81"/>
      <c r="P1150" s="81"/>
      <c r="Q1150" s="81"/>
      <c r="R1150" s="81"/>
      <c r="S1150" s="81"/>
      <c r="T1150" s="81"/>
      <c r="U1150" s="81"/>
      <c r="V1150" s="81"/>
      <c r="W1150" s="81"/>
      <c r="X1150" s="81"/>
      <c r="Y1150" s="81"/>
      <c r="Z1150" s="81"/>
      <c r="AA1150" s="81"/>
      <c r="AB1150" s="81"/>
      <c r="AC1150" s="81"/>
      <c r="AD1150" s="81"/>
      <c r="AE1150" s="81"/>
      <c r="AF1150" s="81"/>
      <c r="AG1150" s="81"/>
      <c r="AH1150" s="81"/>
      <c r="AI1150" s="81"/>
      <c r="AJ1150" s="81"/>
      <c r="AK1150" s="81"/>
      <c r="AL1150" s="81"/>
      <c r="AM1150" s="81"/>
      <c r="AN1150" s="81"/>
      <c r="AO1150" s="81"/>
      <c r="AP1150" s="81"/>
      <c r="AQ1150" s="81"/>
      <c r="AR1150" s="81"/>
      <c r="AS1150" s="81"/>
      <c r="AT1150" s="81"/>
      <c r="AU1150" s="81"/>
      <c r="AV1150" s="81"/>
      <c r="AW1150" s="81"/>
      <c r="AX1150" s="81"/>
      <c r="AY1150" s="81"/>
    </row>
    <row r="1151" spans="1:51" s="79" customFormat="1" ht="23.25" customHeight="1" thickBot="1">
      <c r="A1151" s="82"/>
      <c r="B1151" s="2116" t="s">
        <v>100</v>
      </c>
      <c r="C1151" s="2096"/>
      <c r="D1151" s="2096"/>
      <c r="E1151" s="2096"/>
      <c r="F1151" s="2096"/>
      <c r="G1151" s="2096"/>
      <c r="H1151" s="2096" t="s">
        <v>973</v>
      </c>
      <c r="I1151" s="2096"/>
      <c r="J1151" s="2096"/>
      <c r="K1151" s="2096"/>
      <c r="L1151" s="2096"/>
      <c r="M1151" s="2096"/>
      <c r="N1151" s="2096"/>
      <c r="O1151" s="2096"/>
      <c r="P1151" s="2096"/>
      <c r="Q1151" s="2096"/>
      <c r="R1151" s="2096"/>
      <c r="S1151" s="2096"/>
      <c r="T1151" s="2096"/>
      <c r="U1151" s="2096"/>
      <c r="V1151" s="2096"/>
      <c r="W1151" s="2096"/>
      <c r="X1151" s="2096"/>
      <c r="Y1151" s="2096"/>
      <c r="Z1151" s="2096"/>
      <c r="AA1151" s="2096"/>
      <c r="AB1151" s="2096"/>
      <c r="AC1151" s="2096"/>
      <c r="AD1151" s="2096"/>
      <c r="AE1151" s="2096"/>
      <c r="AF1151" s="2096"/>
      <c r="AG1151" s="2096"/>
      <c r="AH1151" s="2096"/>
      <c r="AI1151" s="2096"/>
      <c r="AJ1151" s="2096"/>
      <c r="AK1151" s="2096"/>
      <c r="AL1151" s="2096"/>
      <c r="AM1151" s="2096"/>
      <c r="AN1151" s="2096"/>
      <c r="AO1151" s="2096"/>
      <c r="AP1151" s="2096"/>
      <c r="AQ1151" s="2096"/>
      <c r="AR1151" s="2096"/>
      <c r="AS1151" s="2096"/>
      <c r="AT1151" s="2096"/>
      <c r="AU1151" s="2096"/>
      <c r="AV1151" s="2096"/>
      <c r="AW1151" s="2096"/>
      <c r="AX1151" s="2096"/>
      <c r="AY1151" s="2096"/>
    </row>
    <row r="1152" spans="1:51" s="79" customFormat="1" ht="385.5" customHeight="1">
      <c r="A1152" s="83"/>
      <c r="B1152" s="2085" t="s">
        <v>40</v>
      </c>
      <c r="C1152" s="2086"/>
      <c r="D1152" s="2086"/>
      <c r="E1152" s="2086"/>
      <c r="F1152" s="2086"/>
      <c r="G1152" s="2087"/>
      <c r="H1152" s="84" t="s">
        <v>97</v>
      </c>
      <c r="I1152" s="85"/>
      <c r="J1152" s="85"/>
      <c r="K1152" s="85"/>
      <c r="L1152" s="85"/>
      <c r="M1152" s="85"/>
      <c r="N1152" s="85"/>
      <c r="O1152" s="85"/>
      <c r="P1152" s="85"/>
      <c r="Q1152" s="85"/>
      <c r="R1152" s="85"/>
      <c r="S1152" s="85"/>
      <c r="T1152" s="85"/>
      <c r="U1152" s="85"/>
      <c r="V1152" s="85"/>
      <c r="W1152" s="85"/>
      <c r="X1152" s="85"/>
      <c r="Y1152" s="85"/>
      <c r="Z1152" s="85"/>
      <c r="AA1152" s="85"/>
      <c r="AB1152" s="85"/>
      <c r="AC1152" s="85"/>
      <c r="AD1152" s="85"/>
      <c r="AE1152" s="85"/>
      <c r="AF1152" s="85"/>
      <c r="AG1152" s="85"/>
      <c r="AH1152" s="85"/>
      <c r="AI1152" s="85"/>
      <c r="AJ1152" s="85"/>
      <c r="AK1152" s="85"/>
      <c r="AL1152" s="85"/>
      <c r="AM1152" s="85"/>
      <c r="AN1152" s="85"/>
      <c r="AO1152" s="85"/>
      <c r="AP1152" s="85"/>
      <c r="AQ1152" s="85"/>
      <c r="AR1152" s="85"/>
      <c r="AS1152" s="85"/>
      <c r="AT1152" s="85"/>
      <c r="AU1152" s="85"/>
      <c r="AV1152" s="85"/>
      <c r="AW1152" s="85"/>
      <c r="AX1152" s="85"/>
      <c r="AY1152" s="86"/>
    </row>
    <row r="1153" spans="2:51" s="79" customFormat="1" ht="348.95" customHeight="1">
      <c r="B1153" s="2088"/>
      <c r="C1153" s="2089"/>
      <c r="D1153" s="2089"/>
      <c r="E1153" s="2089"/>
      <c r="F1153" s="2089"/>
      <c r="G1153" s="2090"/>
      <c r="H1153" s="87"/>
      <c r="I1153" s="81"/>
      <c r="J1153" s="81"/>
      <c r="K1153" s="81"/>
      <c r="L1153" s="81"/>
      <c r="M1153" s="81"/>
      <c r="N1153" s="81"/>
      <c r="O1153" s="81"/>
      <c r="P1153" s="81"/>
      <c r="Q1153" s="81"/>
      <c r="R1153" s="81"/>
      <c r="S1153" s="81"/>
      <c r="T1153" s="81"/>
      <c r="U1153" s="81"/>
      <c r="V1153" s="81"/>
      <c r="W1153" s="81"/>
      <c r="X1153" s="81"/>
      <c r="Y1153" s="81"/>
      <c r="Z1153" s="81"/>
      <c r="AA1153" s="81"/>
      <c r="AB1153" s="81"/>
      <c r="AC1153" s="81"/>
      <c r="AD1153" s="81"/>
      <c r="AE1153" s="81"/>
      <c r="AF1153" s="81"/>
      <c r="AG1153" s="81"/>
      <c r="AH1153" s="81"/>
      <c r="AI1153" s="81"/>
      <c r="AJ1153" s="81"/>
      <c r="AK1153" s="81"/>
      <c r="AL1153" s="81"/>
      <c r="AM1153" s="81"/>
      <c r="AN1153" s="81"/>
      <c r="AO1153" s="81"/>
      <c r="AP1153" s="81"/>
      <c r="AQ1153" s="81"/>
      <c r="AR1153" s="81"/>
      <c r="AS1153" s="81"/>
      <c r="AT1153" s="81"/>
      <c r="AU1153" s="81"/>
      <c r="AV1153" s="81"/>
      <c r="AW1153" s="81"/>
      <c r="AX1153" s="81"/>
      <c r="AY1153" s="88"/>
    </row>
    <row r="1154" spans="2:51" s="79" customFormat="1" ht="324" customHeight="1" thickBot="1">
      <c r="B1154" s="2091"/>
      <c r="C1154" s="2092"/>
      <c r="D1154" s="2092"/>
      <c r="E1154" s="2092"/>
      <c r="F1154" s="2092"/>
      <c r="G1154" s="2093"/>
      <c r="H1154" s="89"/>
      <c r="I1154" s="90"/>
      <c r="J1154" s="90"/>
      <c r="K1154" s="90"/>
      <c r="L1154" s="90"/>
      <c r="M1154" s="90"/>
      <c r="N1154" s="90"/>
      <c r="O1154" s="90"/>
      <c r="P1154" s="90"/>
      <c r="Q1154" s="90"/>
      <c r="R1154" s="90"/>
      <c r="S1154" s="90"/>
      <c r="T1154" s="90"/>
      <c r="U1154" s="90"/>
      <c r="V1154" s="90"/>
      <c r="W1154" s="90"/>
      <c r="X1154" s="90"/>
      <c r="Y1154" s="90"/>
      <c r="Z1154" s="90"/>
      <c r="AA1154" s="90"/>
      <c r="AB1154" s="90"/>
      <c r="AC1154" s="90"/>
      <c r="AD1154" s="90"/>
      <c r="AE1154" s="90"/>
      <c r="AF1154" s="90"/>
      <c r="AG1154" s="90"/>
      <c r="AH1154" s="90"/>
      <c r="AI1154" s="90"/>
      <c r="AJ1154" s="90"/>
      <c r="AK1154" s="90"/>
      <c r="AL1154" s="90"/>
      <c r="AM1154" s="90"/>
      <c r="AN1154" s="90"/>
      <c r="AO1154" s="90"/>
      <c r="AP1154" s="90"/>
      <c r="AQ1154" s="90"/>
      <c r="AR1154" s="90"/>
      <c r="AS1154" s="90"/>
      <c r="AT1154" s="90"/>
      <c r="AU1154" s="90"/>
      <c r="AV1154" s="90"/>
      <c r="AW1154" s="90"/>
      <c r="AX1154" s="90"/>
      <c r="AY1154" s="91"/>
    </row>
    <row r="1155" spans="2:51" s="79" customFormat="1" ht="41.25" customHeight="1">
      <c r="B1155" s="80"/>
      <c r="C1155" s="80"/>
      <c r="D1155" s="80"/>
      <c r="E1155" s="80"/>
      <c r="F1155" s="80"/>
      <c r="G1155" s="80"/>
      <c r="H1155" s="81"/>
      <c r="I1155" s="81"/>
      <c r="J1155" s="81"/>
      <c r="K1155" s="81"/>
      <c r="L1155" s="81"/>
      <c r="M1155" s="81"/>
      <c r="N1155" s="81"/>
      <c r="O1155" s="81"/>
      <c r="P1155" s="81"/>
      <c r="Q1155" s="81"/>
      <c r="R1155" s="81"/>
      <c r="S1155" s="81"/>
      <c r="T1155" s="81"/>
      <c r="U1155" s="81"/>
      <c r="V1155" s="81"/>
      <c r="W1155" s="81"/>
      <c r="X1155" s="81"/>
      <c r="Y1155" s="81"/>
      <c r="Z1155" s="81"/>
      <c r="AA1155" s="81"/>
      <c r="AB1155" s="81"/>
      <c r="AC1155" s="81"/>
      <c r="AD1155" s="81"/>
      <c r="AE1155" s="81"/>
      <c r="AF1155" s="81"/>
      <c r="AG1155" s="81"/>
      <c r="AH1155" s="81"/>
      <c r="AI1155" s="81"/>
      <c r="AJ1155" s="81"/>
      <c r="AK1155" s="81"/>
      <c r="AL1155" s="81"/>
      <c r="AM1155" s="81"/>
      <c r="AN1155" s="81"/>
      <c r="AO1155" s="81"/>
      <c r="AP1155" s="81"/>
      <c r="AQ1155" s="81"/>
      <c r="AR1155" s="81"/>
      <c r="AS1155" s="81"/>
      <c r="AT1155" s="81"/>
      <c r="AU1155" s="81"/>
      <c r="AV1155" s="81"/>
      <c r="AW1155" s="81"/>
      <c r="AX1155" s="81"/>
      <c r="AY1155" s="81"/>
    </row>
    <row r="1156" spans="2:51" s="79" customFormat="1" ht="30" customHeight="1" thickBot="1">
      <c r="B1156" s="2094" t="s">
        <v>100</v>
      </c>
      <c r="C1156" s="2094"/>
      <c r="D1156" s="2094"/>
      <c r="E1156" s="2094"/>
      <c r="F1156" s="2095"/>
      <c r="G1156" s="2095"/>
      <c r="H1156" s="2255" t="s">
        <v>973</v>
      </c>
      <c r="I1156" s="2255"/>
      <c r="J1156" s="2255"/>
      <c r="K1156" s="2255"/>
      <c r="L1156" s="2255"/>
      <c r="M1156" s="2255"/>
      <c r="N1156" s="2255"/>
      <c r="O1156" s="2255"/>
      <c r="P1156" s="2255"/>
      <c r="Q1156" s="2255"/>
      <c r="R1156" s="2255"/>
      <c r="S1156" s="2255"/>
      <c r="T1156" s="2255"/>
      <c r="U1156" s="2255"/>
      <c r="V1156" s="2255"/>
      <c r="W1156" s="2255"/>
      <c r="X1156" s="2255"/>
      <c r="Y1156" s="2255"/>
      <c r="Z1156" s="2255"/>
      <c r="AA1156" s="2255"/>
      <c r="AB1156" s="2255"/>
      <c r="AC1156" s="2255"/>
      <c r="AD1156" s="2255"/>
      <c r="AE1156" s="2255"/>
      <c r="AF1156" s="2255"/>
      <c r="AG1156" s="2255"/>
      <c r="AH1156" s="2255"/>
      <c r="AI1156" s="2255"/>
      <c r="AJ1156" s="2255"/>
      <c r="AK1156" s="2255"/>
      <c r="AL1156" s="2255"/>
      <c r="AM1156" s="2255"/>
      <c r="AN1156" s="2255"/>
      <c r="AO1156" s="2255"/>
      <c r="AP1156" s="2255"/>
      <c r="AQ1156" s="2255"/>
      <c r="AR1156" s="2255"/>
      <c r="AS1156" s="2255"/>
      <c r="AT1156" s="2255"/>
      <c r="AU1156" s="2255"/>
      <c r="AV1156" s="2255"/>
      <c r="AW1156" s="2255"/>
      <c r="AX1156" s="2255"/>
      <c r="AY1156" s="2255"/>
    </row>
    <row r="1157" spans="2:51" s="79" customFormat="1" ht="24.75" customHeight="1">
      <c r="B1157" s="2097" t="s">
        <v>75</v>
      </c>
      <c r="C1157" s="2098"/>
      <c r="D1157" s="2098"/>
      <c r="E1157" s="2098"/>
      <c r="F1157" s="2098"/>
      <c r="G1157" s="2099"/>
      <c r="H1157" s="2103" t="s">
        <v>984</v>
      </c>
      <c r="I1157" s="2104"/>
      <c r="J1157" s="2104"/>
      <c r="K1157" s="2104"/>
      <c r="L1157" s="2104"/>
      <c r="M1157" s="2104"/>
      <c r="N1157" s="2104"/>
      <c r="O1157" s="2104"/>
      <c r="P1157" s="2104"/>
      <c r="Q1157" s="2104"/>
      <c r="R1157" s="2104"/>
      <c r="S1157" s="2104"/>
      <c r="T1157" s="2104"/>
      <c r="U1157" s="2104"/>
      <c r="V1157" s="2104"/>
      <c r="W1157" s="2104"/>
      <c r="X1157" s="2104"/>
      <c r="Y1157" s="2104"/>
      <c r="Z1157" s="2104"/>
      <c r="AA1157" s="2104"/>
      <c r="AB1157" s="2104"/>
      <c r="AC1157" s="2105"/>
      <c r="AD1157" s="2103" t="s">
        <v>821</v>
      </c>
      <c r="AE1157" s="2104"/>
      <c r="AF1157" s="2104"/>
      <c r="AG1157" s="2104"/>
      <c r="AH1157" s="2104"/>
      <c r="AI1157" s="2104"/>
      <c r="AJ1157" s="2104"/>
      <c r="AK1157" s="2104"/>
      <c r="AL1157" s="2104"/>
      <c r="AM1157" s="2104"/>
      <c r="AN1157" s="2104"/>
      <c r="AO1157" s="2104"/>
      <c r="AP1157" s="2104"/>
      <c r="AQ1157" s="2104"/>
      <c r="AR1157" s="2104"/>
      <c r="AS1157" s="2104"/>
      <c r="AT1157" s="2104"/>
      <c r="AU1157" s="2104"/>
      <c r="AV1157" s="2104"/>
      <c r="AW1157" s="2104"/>
      <c r="AX1157" s="2104"/>
      <c r="AY1157" s="2106"/>
    </row>
    <row r="1158" spans="2:51" s="79" customFormat="1" ht="24.75" customHeight="1">
      <c r="B1158" s="2097"/>
      <c r="C1158" s="2098"/>
      <c r="D1158" s="2098"/>
      <c r="E1158" s="2098"/>
      <c r="F1158" s="2098"/>
      <c r="G1158" s="2099"/>
      <c r="H1158" s="2107" t="s">
        <v>23</v>
      </c>
      <c r="I1158" s="2067"/>
      <c r="J1158" s="2067"/>
      <c r="K1158" s="2067"/>
      <c r="L1158" s="2068"/>
      <c r="M1158" s="2051" t="s">
        <v>24</v>
      </c>
      <c r="N1158" s="2067"/>
      <c r="O1158" s="2067"/>
      <c r="P1158" s="2067"/>
      <c r="Q1158" s="2067"/>
      <c r="R1158" s="2067"/>
      <c r="S1158" s="2067"/>
      <c r="T1158" s="2067"/>
      <c r="U1158" s="2067"/>
      <c r="V1158" s="2067"/>
      <c r="W1158" s="2067"/>
      <c r="X1158" s="2067"/>
      <c r="Y1158" s="2068"/>
      <c r="Z1158" s="2054" t="s">
        <v>25</v>
      </c>
      <c r="AA1158" s="2069"/>
      <c r="AB1158" s="2069"/>
      <c r="AC1158" s="2108"/>
      <c r="AD1158" s="2107" t="s">
        <v>23</v>
      </c>
      <c r="AE1158" s="2067"/>
      <c r="AF1158" s="2067"/>
      <c r="AG1158" s="2067"/>
      <c r="AH1158" s="2068"/>
      <c r="AI1158" s="2051" t="s">
        <v>24</v>
      </c>
      <c r="AJ1158" s="2067"/>
      <c r="AK1158" s="2067"/>
      <c r="AL1158" s="2067"/>
      <c r="AM1158" s="2067"/>
      <c r="AN1158" s="2067"/>
      <c r="AO1158" s="2067"/>
      <c r="AP1158" s="2067"/>
      <c r="AQ1158" s="2067"/>
      <c r="AR1158" s="2067"/>
      <c r="AS1158" s="2067"/>
      <c r="AT1158" s="2067"/>
      <c r="AU1158" s="2068"/>
      <c r="AV1158" s="2054" t="s">
        <v>25</v>
      </c>
      <c r="AW1158" s="2069"/>
      <c r="AX1158" s="2069"/>
      <c r="AY1158" s="2070"/>
    </row>
    <row r="1159" spans="2:51" s="79" customFormat="1" ht="24.75" customHeight="1">
      <c r="B1159" s="2097"/>
      <c r="C1159" s="2098"/>
      <c r="D1159" s="2098"/>
      <c r="E1159" s="2098"/>
      <c r="F1159" s="2098"/>
      <c r="G1159" s="2099"/>
      <c r="H1159" s="2035" t="s">
        <v>985</v>
      </c>
      <c r="I1159" s="2036"/>
      <c r="J1159" s="2036"/>
      <c r="K1159" s="2036"/>
      <c r="L1159" s="2037"/>
      <c r="M1159" s="2038" t="s">
        <v>986</v>
      </c>
      <c r="N1159" s="2071"/>
      <c r="O1159" s="2071"/>
      <c r="P1159" s="2071"/>
      <c r="Q1159" s="2071"/>
      <c r="R1159" s="2071"/>
      <c r="S1159" s="2071"/>
      <c r="T1159" s="2071"/>
      <c r="U1159" s="2071"/>
      <c r="V1159" s="2071"/>
      <c r="W1159" s="2071"/>
      <c r="X1159" s="2071"/>
      <c r="Y1159" s="2072"/>
      <c r="Z1159" s="2041">
        <v>0.05</v>
      </c>
      <c r="AA1159" s="2042"/>
      <c r="AB1159" s="2042"/>
      <c r="AC1159" s="2073"/>
      <c r="AD1159" s="2035"/>
      <c r="AE1159" s="2036"/>
      <c r="AF1159" s="2036"/>
      <c r="AG1159" s="2036"/>
      <c r="AH1159" s="2037"/>
      <c r="AI1159" s="2038"/>
      <c r="AJ1159" s="2071"/>
      <c r="AK1159" s="2071"/>
      <c r="AL1159" s="2071"/>
      <c r="AM1159" s="2071"/>
      <c r="AN1159" s="2071"/>
      <c r="AO1159" s="2071"/>
      <c r="AP1159" s="2071"/>
      <c r="AQ1159" s="2071"/>
      <c r="AR1159" s="2071"/>
      <c r="AS1159" s="2071"/>
      <c r="AT1159" s="2071"/>
      <c r="AU1159" s="2072"/>
      <c r="AV1159" s="2041"/>
      <c r="AW1159" s="2042"/>
      <c r="AX1159" s="2042"/>
      <c r="AY1159" s="2044"/>
    </row>
    <row r="1160" spans="2:51" s="79" customFormat="1" ht="24.75" customHeight="1">
      <c r="B1160" s="2097"/>
      <c r="C1160" s="2098"/>
      <c r="D1160" s="2098"/>
      <c r="E1160" s="2098"/>
      <c r="F1160" s="2098"/>
      <c r="G1160" s="2099"/>
      <c r="H1160" s="2025" t="s">
        <v>987</v>
      </c>
      <c r="I1160" s="2026"/>
      <c r="J1160" s="2026"/>
      <c r="K1160" s="2026"/>
      <c r="L1160" s="2027"/>
      <c r="M1160" s="2028" t="s">
        <v>988</v>
      </c>
      <c r="N1160" s="2029"/>
      <c r="O1160" s="2029"/>
      <c r="P1160" s="2029"/>
      <c r="Q1160" s="2029"/>
      <c r="R1160" s="2029"/>
      <c r="S1160" s="2029"/>
      <c r="T1160" s="2029"/>
      <c r="U1160" s="2029"/>
      <c r="V1160" s="2029"/>
      <c r="W1160" s="2029"/>
      <c r="X1160" s="2029"/>
      <c r="Y1160" s="2030"/>
      <c r="Z1160" s="2031">
        <v>16</v>
      </c>
      <c r="AA1160" s="2032"/>
      <c r="AB1160" s="2032"/>
      <c r="AC1160" s="2034"/>
      <c r="AD1160" s="2025"/>
      <c r="AE1160" s="2026"/>
      <c r="AF1160" s="2026"/>
      <c r="AG1160" s="2026"/>
      <c r="AH1160" s="2027"/>
      <c r="AI1160" s="2028"/>
      <c r="AJ1160" s="2029"/>
      <c r="AK1160" s="2029"/>
      <c r="AL1160" s="2029"/>
      <c r="AM1160" s="2029"/>
      <c r="AN1160" s="2029"/>
      <c r="AO1160" s="2029"/>
      <c r="AP1160" s="2029"/>
      <c r="AQ1160" s="2029"/>
      <c r="AR1160" s="2029"/>
      <c r="AS1160" s="2029"/>
      <c r="AT1160" s="2029"/>
      <c r="AU1160" s="2030"/>
      <c r="AV1160" s="2031"/>
      <c r="AW1160" s="2032"/>
      <c r="AX1160" s="2032"/>
      <c r="AY1160" s="2033"/>
    </row>
    <row r="1161" spans="2:51" s="79" customFormat="1" ht="24.75" customHeight="1">
      <c r="B1161" s="2097"/>
      <c r="C1161" s="2098"/>
      <c r="D1161" s="2098"/>
      <c r="E1161" s="2098"/>
      <c r="F1161" s="2098"/>
      <c r="G1161" s="2099"/>
      <c r="H1161" s="2025"/>
      <c r="I1161" s="2026"/>
      <c r="J1161" s="2026"/>
      <c r="K1161" s="2026"/>
      <c r="L1161" s="2027"/>
      <c r="M1161" s="2028"/>
      <c r="N1161" s="2029"/>
      <c r="O1161" s="2029"/>
      <c r="P1161" s="2029"/>
      <c r="Q1161" s="2029"/>
      <c r="R1161" s="2029"/>
      <c r="S1161" s="2029"/>
      <c r="T1161" s="2029"/>
      <c r="U1161" s="2029"/>
      <c r="V1161" s="2029"/>
      <c r="W1161" s="2029"/>
      <c r="X1161" s="2029"/>
      <c r="Y1161" s="2030"/>
      <c r="Z1161" s="2031"/>
      <c r="AA1161" s="2032"/>
      <c r="AB1161" s="2032"/>
      <c r="AC1161" s="2034"/>
      <c r="AD1161" s="2025"/>
      <c r="AE1161" s="2026"/>
      <c r="AF1161" s="2026"/>
      <c r="AG1161" s="2026"/>
      <c r="AH1161" s="2027"/>
      <c r="AI1161" s="2028"/>
      <c r="AJ1161" s="2029"/>
      <c r="AK1161" s="2029"/>
      <c r="AL1161" s="2029"/>
      <c r="AM1161" s="2029"/>
      <c r="AN1161" s="2029"/>
      <c r="AO1161" s="2029"/>
      <c r="AP1161" s="2029"/>
      <c r="AQ1161" s="2029"/>
      <c r="AR1161" s="2029"/>
      <c r="AS1161" s="2029"/>
      <c r="AT1161" s="2029"/>
      <c r="AU1161" s="2030"/>
      <c r="AV1161" s="2031"/>
      <c r="AW1161" s="2032"/>
      <c r="AX1161" s="2032"/>
      <c r="AY1161" s="2033"/>
    </row>
    <row r="1162" spans="2:51" s="79" customFormat="1" ht="24.75" customHeight="1">
      <c r="B1162" s="2097"/>
      <c r="C1162" s="2098"/>
      <c r="D1162" s="2098"/>
      <c r="E1162" s="2098"/>
      <c r="F1162" s="2098"/>
      <c r="G1162" s="2099"/>
      <c r="H1162" s="2025"/>
      <c r="I1162" s="2026"/>
      <c r="J1162" s="2026"/>
      <c r="K1162" s="2026"/>
      <c r="L1162" s="2027"/>
      <c r="M1162" s="2028"/>
      <c r="N1162" s="2029"/>
      <c r="O1162" s="2029"/>
      <c r="P1162" s="2029"/>
      <c r="Q1162" s="2029"/>
      <c r="R1162" s="2029"/>
      <c r="S1162" s="2029"/>
      <c r="T1162" s="2029"/>
      <c r="U1162" s="2029"/>
      <c r="V1162" s="2029"/>
      <c r="W1162" s="2029"/>
      <c r="X1162" s="2029"/>
      <c r="Y1162" s="2030"/>
      <c r="Z1162" s="2031"/>
      <c r="AA1162" s="2032"/>
      <c r="AB1162" s="2032"/>
      <c r="AC1162" s="2034"/>
      <c r="AD1162" s="2025"/>
      <c r="AE1162" s="2026"/>
      <c r="AF1162" s="2026"/>
      <c r="AG1162" s="2026"/>
      <c r="AH1162" s="2027"/>
      <c r="AI1162" s="2028"/>
      <c r="AJ1162" s="2029"/>
      <c r="AK1162" s="2029"/>
      <c r="AL1162" s="2029"/>
      <c r="AM1162" s="2029"/>
      <c r="AN1162" s="2029"/>
      <c r="AO1162" s="2029"/>
      <c r="AP1162" s="2029"/>
      <c r="AQ1162" s="2029"/>
      <c r="AR1162" s="2029"/>
      <c r="AS1162" s="2029"/>
      <c r="AT1162" s="2029"/>
      <c r="AU1162" s="2030"/>
      <c r="AV1162" s="2031"/>
      <c r="AW1162" s="2032"/>
      <c r="AX1162" s="2032"/>
      <c r="AY1162" s="2033"/>
    </row>
    <row r="1163" spans="2:51" s="79" customFormat="1" ht="24.75" customHeight="1">
      <c r="B1163" s="2097"/>
      <c r="C1163" s="2098"/>
      <c r="D1163" s="2098"/>
      <c r="E1163" s="2098"/>
      <c r="F1163" s="2098"/>
      <c r="G1163" s="2099"/>
      <c r="H1163" s="2025"/>
      <c r="I1163" s="2026"/>
      <c r="J1163" s="2026"/>
      <c r="K1163" s="2026"/>
      <c r="L1163" s="2027"/>
      <c r="M1163" s="2028"/>
      <c r="N1163" s="2029"/>
      <c r="O1163" s="2029"/>
      <c r="P1163" s="2029"/>
      <c r="Q1163" s="2029"/>
      <c r="R1163" s="2029"/>
      <c r="S1163" s="2029"/>
      <c r="T1163" s="2029"/>
      <c r="U1163" s="2029"/>
      <c r="V1163" s="2029"/>
      <c r="W1163" s="2029"/>
      <c r="X1163" s="2029"/>
      <c r="Y1163" s="2030"/>
      <c r="Z1163" s="2031"/>
      <c r="AA1163" s="2032"/>
      <c r="AB1163" s="2032"/>
      <c r="AC1163" s="2032"/>
      <c r="AD1163" s="2025"/>
      <c r="AE1163" s="2026"/>
      <c r="AF1163" s="2026"/>
      <c r="AG1163" s="2026"/>
      <c r="AH1163" s="2027"/>
      <c r="AI1163" s="2028"/>
      <c r="AJ1163" s="2029"/>
      <c r="AK1163" s="2029"/>
      <c r="AL1163" s="2029"/>
      <c r="AM1163" s="2029"/>
      <c r="AN1163" s="2029"/>
      <c r="AO1163" s="2029"/>
      <c r="AP1163" s="2029"/>
      <c r="AQ1163" s="2029"/>
      <c r="AR1163" s="2029"/>
      <c r="AS1163" s="2029"/>
      <c r="AT1163" s="2029"/>
      <c r="AU1163" s="2030"/>
      <c r="AV1163" s="2031"/>
      <c r="AW1163" s="2032"/>
      <c r="AX1163" s="2032"/>
      <c r="AY1163" s="2033"/>
    </row>
    <row r="1164" spans="2:51" s="79" customFormat="1" ht="24.75" customHeight="1">
      <c r="B1164" s="2097"/>
      <c r="C1164" s="2098"/>
      <c r="D1164" s="2098"/>
      <c r="E1164" s="2098"/>
      <c r="F1164" s="2098"/>
      <c r="G1164" s="2099"/>
      <c r="H1164" s="2025"/>
      <c r="I1164" s="2026"/>
      <c r="J1164" s="2026"/>
      <c r="K1164" s="2026"/>
      <c r="L1164" s="2027"/>
      <c r="M1164" s="2028"/>
      <c r="N1164" s="2029"/>
      <c r="O1164" s="2029"/>
      <c r="P1164" s="2029"/>
      <c r="Q1164" s="2029"/>
      <c r="R1164" s="2029"/>
      <c r="S1164" s="2029"/>
      <c r="T1164" s="2029"/>
      <c r="U1164" s="2029"/>
      <c r="V1164" s="2029"/>
      <c r="W1164" s="2029"/>
      <c r="X1164" s="2029"/>
      <c r="Y1164" s="2030"/>
      <c r="Z1164" s="2031"/>
      <c r="AA1164" s="2032"/>
      <c r="AB1164" s="2032"/>
      <c r="AC1164" s="2032"/>
      <c r="AD1164" s="2025"/>
      <c r="AE1164" s="2026"/>
      <c r="AF1164" s="2026"/>
      <c r="AG1164" s="2026"/>
      <c r="AH1164" s="2027"/>
      <c r="AI1164" s="2028"/>
      <c r="AJ1164" s="2029"/>
      <c r="AK1164" s="2029"/>
      <c r="AL1164" s="2029"/>
      <c r="AM1164" s="2029"/>
      <c r="AN1164" s="2029"/>
      <c r="AO1164" s="2029"/>
      <c r="AP1164" s="2029"/>
      <c r="AQ1164" s="2029"/>
      <c r="AR1164" s="2029"/>
      <c r="AS1164" s="2029"/>
      <c r="AT1164" s="2029"/>
      <c r="AU1164" s="2030"/>
      <c r="AV1164" s="2031"/>
      <c r="AW1164" s="2032"/>
      <c r="AX1164" s="2032"/>
      <c r="AY1164" s="2033"/>
    </row>
    <row r="1165" spans="2:51" s="79" customFormat="1" ht="24.75" customHeight="1">
      <c r="B1165" s="2097"/>
      <c r="C1165" s="2098"/>
      <c r="D1165" s="2098"/>
      <c r="E1165" s="2098"/>
      <c r="F1165" s="2098"/>
      <c r="G1165" s="2099"/>
      <c r="H1165" s="2025"/>
      <c r="I1165" s="2026"/>
      <c r="J1165" s="2026"/>
      <c r="K1165" s="2026"/>
      <c r="L1165" s="2027"/>
      <c r="M1165" s="2028"/>
      <c r="N1165" s="2029"/>
      <c r="O1165" s="2029"/>
      <c r="P1165" s="2029"/>
      <c r="Q1165" s="2029"/>
      <c r="R1165" s="2029"/>
      <c r="S1165" s="2029"/>
      <c r="T1165" s="2029"/>
      <c r="U1165" s="2029"/>
      <c r="V1165" s="2029"/>
      <c r="W1165" s="2029"/>
      <c r="X1165" s="2029"/>
      <c r="Y1165" s="2030"/>
      <c r="Z1165" s="2031"/>
      <c r="AA1165" s="2032"/>
      <c r="AB1165" s="2032"/>
      <c r="AC1165" s="2032"/>
      <c r="AD1165" s="2025"/>
      <c r="AE1165" s="2026"/>
      <c r="AF1165" s="2026"/>
      <c r="AG1165" s="2026"/>
      <c r="AH1165" s="2027"/>
      <c r="AI1165" s="2028"/>
      <c r="AJ1165" s="2029"/>
      <c r="AK1165" s="2029"/>
      <c r="AL1165" s="2029"/>
      <c r="AM1165" s="2029"/>
      <c r="AN1165" s="2029"/>
      <c r="AO1165" s="2029"/>
      <c r="AP1165" s="2029"/>
      <c r="AQ1165" s="2029"/>
      <c r="AR1165" s="2029"/>
      <c r="AS1165" s="2029"/>
      <c r="AT1165" s="2029"/>
      <c r="AU1165" s="2030"/>
      <c r="AV1165" s="2031"/>
      <c r="AW1165" s="2032"/>
      <c r="AX1165" s="2032"/>
      <c r="AY1165" s="2033"/>
    </row>
    <row r="1166" spans="2:51" s="79" customFormat="1" ht="24.75" customHeight="1">
      <c r="B1166" s="2097"/>
      <c r="C1166" s="2098"/>
      <c r="D1166" s="2098"/>
      <c r="E1166" s="2098"/>
      <c r="F1166" s="2098"/>
      <c r="G1166" s="2099"/>
      <c r="H1166" s="2016"/>
      <c r="I1166" s="2017"/>
      <c r="J1166" s="2017"/>
      <c r="K1166" s="2017"/>
      <c r="L1166" s="2018"/>
      <c r="M1166" s="2019"/>
      <c r="N1166" s="2020"/>
      <c r="O1166" s="2020"/>
      <c r="P1166" s="2020"/>
      <c r="Q1166" s="2020"/>
      <c r="R1166" s="2020"/>
      <c r="S1166" s="2020"/>
      <c r="T1166" s="2020"/>
      <c r="U1166" s="2020"/>
      <c r="V1166" s="2020"/>
      <c r="W1166" s="2020"/>
      <c r="X1166" s="2020"/>
      <c r="Y1166" s="2021"/>
      <c r="Z1166" s="2022"/>
      <c r="AA1166" s="2023"/>
      <c r="AB1166" s="2023"/>
      <c r="AC1166" s="2023"/>
      <c r="AD1166" s="2016"/>
      <c r="AE1166" s="2017"/>
      <c r="AF1166" s="2017"/>
      <c r="AG1166" s="2017"/>
      <c r="AH1166" s="2018"/>
      <c r="AI1166" s="2019"/>
      <c r="AJ1166" s="2020"/>
      <c r="AK1166" s="2020"/>
      <c r="AL1166" s="2020"/>
      <c r="AM1166" s="2020"/>
      <c r="AN1166" s="2020"/>
      <c r="AO1166" s="2020"/>
      <c r="AP1166" s="2020"/>
      <c r="AQ1166" s="2020"/>
      <c r="AR1166" s="2020"/>
      <c r="AS1166" s="2020"/>
      <c r="AT1166" s="2020"/>
      <c r="AU1166" s="2021"/>
      <c r="AV1166" s="2022"/>
      <c r="AW1166" s="2023"/>
      <c r="AX1166" s="2023"/>
      <c r="AY1166" s="2024"/>
    </row>
    <row r="1167" spans="2:51" s="79" customFormat="1" ht="24.75" customHeight="1">
      <c r="B1167" s="2097"/>
      <c r="C1167" s="2098"/>
      <c r="D1167" s="2098"/>
      <c r="E1167" s="2098"/>
      <c r="F1167" s="2098"/>
      <c r="G1167" s="2099"/>
      <c r="H1167" s="2058" t="s">
        <v>26</v>
      </c>
      <c r="I1167" s="2059"/>
      <c r="J1167" s="2059"/>
      <c r="K1167" s="2059"/>
      <c r="L1167" s="2059"/>
      <c r="M1167" s="2060"/>
      <c r="N1167" s="2061"/>
      <c r="O1167" s="2061"/>
      <c r="P1167" s="2061"/>
      <c r="Q1167" s="2061"/>
      <c r="R1167" s="2061"/>
      <c r="S1167" s="2061"/>
      <c r="T1167" s="2061"/>
      <c r="U1167" s="2061"/>
      <c r="V1167" s="2061"/>
      <c r="W1167" s="2061"/>
      <c r="X1167" s="2061"/>
      <c r="Y1167" s="2062"/>
      <c r="Z1167" s="2063">
        <f>SUM(Z1159:AC1166)</f>
        <v>16.05</v>
      </c>
      <c r="AA1167" s="2064"/>
      <c r="AB1167" s="2064"/>
      <c r="AC1167" s="2065"/>
      <c r="AD1167" s="2058" t="s">
        <v>26</v>
      </c>
      <c r="AE1167" s="2059"/>
      <c r="AF1167" s="2059"/>
      <c r="AG1167" s="2059"/>
      <c r="AH1167" s="2059"/>
      <c r="AI1167" s="2060"/>
      <c r="AJ1167" s="2061"/>
      <c r="AK1167" s="2061"/>
      <c r="AL1167" s="2061"/>
      <c r="AM1167" s="2061"/>
      <c r="AN1167" s="2061"/>
      <c r="AO1167" s="2061"/>
      <c r="AP1167" s="2061"/>
      <c r="AQ1167" s="2061"/>
      <c r="AR1167" s="2061"/>
      <c r="AS1167" s="2061"/>
      <c r="AT1167" s="2061"/>
      <c r="AU1167" s="2062"/>
      <c r="AV1167" s="2063">
        <f>SUM(AV1159:AY1166)</f>
        <v>0</v>
      </c>
      <c r="AW1167" s="2064"/>
      <c r="AX1167" s="2064"/>
      <c r="AY1167" s="2066"/>
    </row>
    <row r="1168" spans="2:51" s="79" customFormat="1" ht="25.15" customHeight="1">
      <c r="B1168" s="2097"/>
      <c r="C1168" s="2098"/>
      <c r="D1168" s="2098"/>
      <c r="E1168" s="2098"/>
      <c r="F1168" s="2098"/>
      <c r="G1168" s="2099"/>
      <c r="H1168" s="2045" t="s">
        <v>810</v>
      </c>
      <c r="I1168" s="2046"/>
      <c r="J1168" s="2046"/>
      <c r="K1168" s="2046"/>
      <c r="L1168" s="2046"/>
      <c r="M1168" s="2046"/>
      <c r="N1168" s="2046"/>
      <c r="O1168" s="2046"/>
      <c r="P1168" s="2046"/>
      <c r="Q1168" s="2046"/>
      <c r="R1168" s="2046"/>
      <c r="S1168" s="2046"/>
      <c r="T1168" s="2046"/>
      <c r="U1168" s="2046"/>
      <c r="V1168" s="2046"/>
      <c r="W1168" s="2046"/>
      <c r="X1168" s="2046"/>
      <c r="Y1168" s="2046"/>
      <c r="Z1168" s="2046"/>
      <c r="AA1168" s="2046"/>
      <c r="AB1168" s="2046"/>
      <c r="AC1168" s="2047"/>
      <c r="AD1168" s="2045" t="s">
        <v>846</v>
      </c>
      <c r="AE1168" s="2046"/>
      <c r="AF1168" s="2046"/>
      <c r="AG1168" s="2046"/>
      <c r="AH1168" s="2046"/>
      <c r="AI1168" s="2046"/>
      <c r="AJ1168" s="2046"/>
      <c r="AK1168" s="2046"/>
      <c r="AL1168" s="2046"/>
      <c r="AM1168" s="2046"/>
      <c r="AN1168" s="2046"/>
      <c r="AO1168" s="2046"/>
      <c r="AP1168" s="2046"/>
      <c r="AQ1168" s="2046"/>
      <c r="AR1168" s="2046"/>
      <c r="AS1168" s="2046"/>
      <c r="AT1168" s="2046"/>
      <c r="AU1168" s="2046"/>
      <c r="AV1168" s="2046"/>
      <c r="AW1168" s="2046"/>
      <c r="AX1168" s="2046"/>
      <c r="AY1168" s="2048"/>
    </row>
    <row r="1169" spans="2:51" s="79" customFormat="1" ht="25.5" customHeight="1">
      <c r="B1169" s="2097"/>
      <c r="C1169" s="2098"/>
      <c r="D1169" s="2098"/>
      <c r="E1169" s="2098"/>
      <c r="F1169" s="2098"/>
      <c r="G1169" s="2099"/>
      <c r="H1169" s="2049" t="s">
        <v>23</v>
      </c>
      <c r="I1169" s="2050"/>
      <c r="J1169" s="2050"/>
      <c r="K1169" s="2050"/>
      <c r="L1169" s="2050"/>
      <c r="M1169" s="2051" t="s">
        <v>24</v>
      </c>
      <c r="N1169" s="2052"/>
      <c r="O1169" s="2052"/>
      <c r="P1169" s="2052"/>
      <c r="Q1169" s="2052"/>
      <c r="R1169" s="2052"/>
      <c r="S1169" s="2052"/>
      <c r="T1169" s="2052"/>
      <c r="U1169" s="2052"/>
      <c r="V1169" s="2052"/>
      <c r="W1169" s="2052"/>
      <c r="X1169" s="2052"/>
      <c r="Y1169" s="2053"/>
      <c r="Z1169" s="2054" t="s">
        <v>25</v>
      </c>
      <c r="AA1169" s="2055"/>
      <c r="AB1169" s="2055"/>
      <c r="AC1169" s="2056"/>
      <c r="AD1169" s="2049" t="s">
        <v>23</v>
      </c>
      <c r="AE1169" s="2050"/>
      <c r="AF1169" s="2050"/>
      <c r="AG1169" s="2050"/>
      <c r="AH1169" s="2050"/>
      <c r="AI1169" s="2051" t="s">
        <v>24</v>
      </c>
      <c r="AJ1169" s="2052"/>
      <c r="AK1169" s="2052"/>
      <c r="AL1169" s="2052"/>
      <c r="AM1169" s="2052"/>
      <c r="AN1169" s="2052"/>
      <c r="AO1169" s="2052"/>
      <c r="AP1169" s="2052"/>
      <c r="AQ1169" s="2052"/>
      <c r="AR1169" s="2052"/>
      <c r="AS1169" s="2052"/>
      <c r="AT1169" s="2052"/>
      <c r="AU1169" s="2053"/>
      <c r="AV1169" s="2054" t="s">
        <v>25</v>
      </c>
      <c r="AW1169" s="2055"/>
      <c r="AX1169" s="2055"/>
      <c r="AY1169" s="2057"/>
    </row>
    <row r="1170" spans="2:51" s="79" customFormat="1" ht="24.75" customHeight="1">
      <c r="B1170" s="2097"/>
      <c r="C1170" s="2098"/>
      <c r="D1170" s="2098"/>
      <c r="E1170" s="2098"/>
      <c r="F1170" s="2098"/>
      <c r="G1170" s="2099"/>
      <c r="H1170" s="2035"/>
      <c r="I1170" s="2036"/>
      <c r="J1170" s="2036"/>
      <c r="K1170" s="2036"/>
      <c r="L1170" s="2037"/>
      <c r="M1170" s="2038"/>
      <c r="N1170" s="2039"/>
      <c r="O1170" s="2039"/>
      <c r="P1170" s="2039"/>
      <c r="Q1170" s="2039"/>
      <c r="R1170" s="2039"/>
      <c r="S1170" s="2039"/>
      <c r="T1170" s="2039"/>
      <c r="U1170" s="2039"/>
      <c r="V1170" s="2039"/>
      <c r="W1170" s="2039"/>
      <c r="X1170" s="2039"/>
      <c r="Y1170" s="2040"/>
      <c r="Z1170" s="2041"/>
      <c r="AA1170" s="2042"/>
      <c r="AB1170" s="2042"/>
      <c r="AC1170" s="2043"/>
      <c r="AD1170" s="2035"/>
      <c r="AE1170" s="2036"/>
      <c r="AF1170" s="2036"/>
      <c r="AG1170" s="2036"/>
      <c r="AH1170" s="2037"/>
      <c r="AI1170" s="2038"/>
      <c r="AJ1170" s="2039"/>
      <c r="AK1170" s="2039"/>
      <c r="AL1170" s="2039"/>
      <c r="AM1170" s="2039"/>
      <c r="AN1170" s="2039"/>
      <c r="AO1170" s="2039"/>
      <c r="AP1170" s="2039"/>
      <c r="AQ1170" s="2039"/>
      <c r="AR1170" s="2039"/>
      <c r="AS1170" s="2039"/>
      <c r="AT1170" s="2039"/>
      <c r="AU1170" s="2040"/>
      <c r="AV1170" s="2041"/>
      <c r="AW1170" s="2042"/>
      <c r="AX1170" s="2042"/>
      <c r="AY1170" s="2044"/>
    </row>
    <row r="1171" spans="2:51" s="79" customFormat="1" ht="24.75" customHeight="1">
      <c r="B1171" s="2097"/>
      <c r="C1171" s="2098"/>
      <c r="D1171" s="2098"/>
      <c r="E1171" s="2098"/>
      <c r="F1171" s="2098"/>
      <c r="G1171" s="2099"/>
      <c r="H1171" s="2025"/>
      <c r="I1171" s="2026"/>
      <c r="J1171" s="2026"/>
      <c r="K1171" s="2026"/>
      <c r="L1171" s="2027"/>
      <c r="M1171" s="2028"/>
      <c r="N1171" s="2029"/>
      <c r="O1171" s="2029"/>
      <c r="P1171" s="2029"/>
      <c r="Q1171" s="2029"/>
      <c r="R1171" s="2029"/>
      <c r="S1171" s="2029"/>
      <c r="T1171" s="2029"/>
      <c r="U1171" s="2029"/>
      <c r="V1171" s="2029"/>
      <c r="W1171" s="2029"/>
      <c r="X1171" s="2029"/>
      <c r="Y1171" s="2030"/>
      <c r="Z1171" s="2031"/>
      <c r="AA1171" s="2032"/>
      <c r="AB1171" s="2032"/>
      <c r="AC1171" s="2034"/>
      <c r="AD1171" s="2025"/>
      <c r="AE1171" s="2026"/>
      <c r="AF1171" s="2026"/>
      <c r="AG1171" s="2026"/>
      <c r="AH1171" s="2027"/>
      <c r="AI1171" s="2028"/>
      <c r="AJ1171" s="2029"/>
      <c r="AK1171" s="2029"/>
      <c r="AL1171" s="2029"/>
      <c r="AM1171" s="2029"/>
      <c r="AN1171" s="2029"/>
      <c r="AO1171" s="2029"/>
      <c r="AP1171" s="2029"/>
      <c r="AQ1171" s="2029"/>
      <c r="AR1171" s="2029"/>
      <c r="AS1171" s="2029"/>
      <c r="AT1171" s="2029"/>
      <c r="AU1171" s="2030"/>
      <c r="AV1171" s="2031"/>
      <c r="AW1171" s="2032"/>
      <c r="AX1171" s="2032"/>
      <c r="AY1171" s="2033"/>
    </row>
    <row r="1172" spans="2:51" s="79" customFormat="1" ht="24.75" customHeight="1">
      <c r="B1172" s="2097"/>
      <c r="C1172" s="2098"/>
      <c r="D1172" s="2098"/>
      <c r="E1172" s="2098"/>
      <c r="F1172" s="2098"/>
      <c r="G1172" s="2099"/>
      <c r="H1172" s="2025"/>
      <c r="I1172" s="2026"/>
      <c r="J1172" s="2026"/>
      <c r="K1172" s="2026"/>
      <c r="L1172" s="2027"/>
      <c r="M1172" s="2028"/>
      <c r="N1172" s="2029"/>
      <c r="O1172" s="2029"/>
      <c r="P1172" s="2029"/>
      <c r="Q1172" s="2029"/>
      <c r="R1172" s="2029"/>
      <c r="S1172" s="2029"/>
      <c r="T1172" s="2029"/>
      <c r="U1172" s="2029"/>
      <c r="V1172" s="2029"/>
      <c r="W1172" s="2029"/>
      <c r="X1172" s="2029"/>
      <c r="Y1172" s="2030"/>
      <c r="Z1172" s="2031"/>
      <c r="AA1172" s="2032"/>
      <c r="AB1172" s="2032"/>
      <c r="AC1172" s="2034"/>
      <c r="AD1172" s="2025"/>
      <c r="AE1172" s="2026"/>
      <c r="AF1172" s="2026"/>
      <c r="AG1172" s="2026"/>
      <c r="AH1172" s="2027"/>
      <c r="AI1172" s="2028"/>
      <c r="AJ1172" s="2029"/>
      <c r="AK1172" s="2029"/>
      <c r="AL1172" s="2029"/>
      <c r="AM1172" s="2029"/>
      <c r="AN1172" s="2029"/>
      <c r="AO1172" s="2029"/>
      <c r="AP1172" s="2029"/>
      <c r="AQ1172" s="2029"/>
      <c r="AR1172" s="2029"/>
      <c r="AS1172" s="2029"/>
      <c r="AT1172" s="2029"/>
      <c r="AU1172" s="2030"/>
      <c r="AV1172" s="2031"/>
      <c r="AW1172" s="2032"/>
      <c r="AX1172" s="2032"/>
      <c r="AY1172" s="2033"/>
    </row>
    <row r="1173" spans="2:51" s="79" customFormat="1" ht="24.75" customHeight="1">
      <c r="B1173" s="2097"/>
      <c r="C1173" s="2098"/>
      <c r="D1173" s="2098"/>
      <c r="E1173" s="2098"/>
      <c r="F1173" s="2098"/>
      <c r="G1173" s="2099"/>
      <c r="H1173" s="2025"/>
      <c r="I1173" s="2026"/>
      <c r="J1173" s="2026"/>
      <c r="K1173" s="2026"/>
      <c r="L1173" s="2027"/>
      <c r="M1173" s="2028"/>
      <c r="N1173" s="2029"/>
      <c r="O1173" s="2029"/>
      <c r="P1173" s="2029"/>
      <c r="Q1173" s="2029"/>
      <c r="R1173" s="2029"/>
      <c r="S1173" s="2029"/>
      <c r="T1173" s="2029"/>
      <c r="U1173" s="2029"/>
      <c r="V1173" s="2029"/>
      <c r="W1173" s="2029"/>
      <c r="X1173" s="2029"/>
      <c r="Y1173" s="2030"/>
      <c r="Z1173" s="2031"/>
      <c r="AA1173" s="2032"/>
      <c r="AB1173" s="2032"/>
      <c r="AC1173" s="2034"/>
      <c r="AD1173" s="2025"/>
      <c r="AE1173" s="2026"/>
      <c r="AF1173" s="2026"/>
      <c r="AG1173" s="2026"/>
      <c r="AH1173" s="2027"/>
      <c r="AI1173" s="2028"/>
      <c r="AJ1173" s="2029"/>
      <c r="AK1173" s="2029"/>
      <c r="AL1173" s="2029"/>
      <c r="AM1173" s="2029"/>
      <c r="AN1173" s="2029"/>
      <c r="AO1173" s="2029"/>
      <c r="AP1173" s="2029"/>
      <c r="AQ1173" s="2029"/>
      <c r="AR1173" s="2029"/>
      <c r="AS1173" s="2029"/>
      <c r="AT1173" s="2029"/>
      <c r="AU1173" s="2030"/>
      <c r="AV1173" s="2031"/>
      <c r="AW1173" s="2032"/>
      <c r="AX1173" s="2032"/>
      <c r="AY1173" s="2033"/>
    </row>
    <row r="1174" spans="2:51" s="79" customFormat="1" ht="24.75" customHeight="1">
      <c r="B1174" s="2097"/>
      <c r="C1174" s="2098"/>
      <c r="D1174" s="2098"/>
      <c r="E1174" s="2098"/>
      <c r="F1174" s="2098"/>
      <c r="G1174" s="2099"/>
      <c r="H1174" s="2025"/>
      <c r="I1174" s="2026"/>
      <c r="J1174" s="2026"/>
      <c r="K1174" s="2026"/>
      <c r="L1174" s="2027"/>
      <c r="M1174" s="2028"/>
      <c r="N1174" s="2029"/>
      <c r="O1174" s="2029"/>
      <c r="P1174" s="2029"/>
      <c r="Q1174" s="2029"/>
      <c r="R1174" s="2029"/>
      <c r="S1174" s="2029"/>
      <c r="T1174" s="2029"/>
      <c r="U1174" s="2029"/>
      <c r="V1174" s="2029"/>
      <c r="W1174" s="2029"/>
      <c r="X1174" s="2029"/>
      <c r="Y1174" s="2030"/>
      <c r="Z1174" s="2031"/>
      <c r="AA1174" s="2032"/>
      <c r="AB1174" s="2032"/>
      <c r="AC1174" s="2032"/>
      <c r="AD1174" s="2025"/>
      <c r="AE1174" s="2026"/>
      <c r="AF1174" s="2026"/>
      <c r="AG1174" s="2026"/>
      <c r="AH1174" s="2027"/>
      <c r="AI1174" s="2028"/>
      <c r="AJ1174" s="2029"/>
      <c r="AK1174" s="2029"/>
      <c r="AL1174" s="2029"/>
      <c r="AM1174" s="2029"/>
      <c r="AN1174" s="2029"/>
      <c r="AO1174" s="2029"/>
      <c r="AP1174" s="2029"/>
      <c r="AQ1174" s="2029"/>
      <c r="AR1174" s="2029"/>
      <c r="AS1174" s="2029"/>
      <c r="AT1174" s="2029"/>
      <c r="AU1174" s="2030"/>
      <c r="AV1174" s="2031"/>
      <c r="AW1174" s="2032"/>
      <c r="AX1174" s="2032"/>
      <c r="AY1174" s="2033"/>
    </row>
    <row r="1175" spans="2:51" s="79" customFormat="1" ht="24.75" customHeight="1">
      <c r="B1175" s="2097"/>
      <c r="C1175" s="2098"/>
      <c r="D1175" s="2098"/>
      <c r="E1175" s="2098"/>
      <c r="F1175" s="2098"/>
      <c r="G1175" s="2099"/>
      <c r="H1175" s="2025"/>
      <c r="I1175" s="2026"/>
      <c r="J1175" s="2026"/>
      <c r="K1175" s="2026"/>
      <c r="L1175" s="2027"/>
      <c r="M1175" s="2028"/>
      <c r="N1175" s="2029"/>
      <c r="O1175" s="2029"/>
      <c r="P1175" s="2029"/>
      <c r="Q1175" s="2029"/>
      <c r="R1175" s="2029"/>
      <c r="S1175" s="2029"/>
      <c r="T1175" s="2029"/>
      <c r="U1175" s="2029"/>
      <c r="V1175" s="2029"/>
      <c r="W1175" s="2029"/>
      <c r="X1175" s="2029"/>
      <c r="Y1175" s="2030"/>
      <c r="Z1175" s="2031"/>
      <c r="AA1175" s="2032"/>
      <c r="AB1175" s="2032"/>
      <c r="AC1175" s="2032"/>
      <c r="AD1175" s="2025"/>
      <c r="AE1175" s="2026"/>
      <c r="AF1175" s="2026"/>
      <c r="AG1175" s="2026"/>
      <c r="AH1175" s="2027"/>
      <c r="AI1175" s="2028"/>
      <c r="AJ1175" s="2029"/>
      <c r="AK1175" s="2029"/>
      <c r="AL1175" s="2029"/>
      <c r="AM1175" s="2029"/>
      <c r="AN1175" s="2029"/>
      <c r="AO1175" s="2029"/>
      <c r="AP1175" s="2029"/>
      <c r="AQ1175" s="2029"/>
      <c r="AR1175" s="2029"/>
      <c r="AS1175" s="2029"/>
      <c r="AT1175" s="2029"/>
      <c r="AU1175" s="2030"/>
      <c r="AV1175" s="2031"/>
      <c r="AW1175" s="2032"/>
      <c r="AX1175" s="2032"/>
      <c r="AY1175" s="2033"/>
    </row>
    <row r="1176" spans="2:51" s="79" customFormat="1" ht="24.75" customHeight="1">
      <c r="B1176" s="2097"/>
      <c r="C1176" s="2098"/>
      <c r="D1176" s="2098"/>
      <c r="E1176" s="2098"/>
      <c r="F1176" s="2098"/>
      <c r="G1176" s="2099"/>
      <c r="H1176" s="2025"/>
      <c r="I1176" s="2026"/>
      <c r="J1176" s="2026"/>
      <c r="K1176" s="2026"/>
      <c r="L1176" s="2027"/>
      <c r="M1176" s="2028"/>
      <c r="N1176" s="2029"/>
      <c r="O1176" s="2029"/>
      <c r="P1176" s="2029"/>
      <c r="Q1176" s="2029"/>
      <c r="R1176" s="2029"/>
      <c r="S1176" s="2029"/>
      <c r="T1176" s="2029"/>
      <c r="U1176" s="2029"/>
      <c r="V1176" s="2029"/>
      <c r="W1176" s="2029"/>
      <c r="X1176" s="2029"/>
      <c r="Y1176" s="2030"/>
      <c r="Z1176" s="2031"/>
      <c r="AA1176" s="2032"/>
      <c r="AB1176" s="2032"/>
      <c r="AC1176" s="2032"/>
      <c r="AD1176" s="2025"/>
      <c r="AE1176" s="2026"/>
      <c r="AF1176" s="2026"/>
      <c r="AG1176" s="2026"/>
      <c r="AH1176" s="2027"/>
      <c r="AI1176" s="2028"/>
      <c r="AJ1176" s="2029"/>
      <c r="AK1176" s="2029"/>
      <c r="AL1176" s="2029"/>
      <c r="AM1176" s="2029"/>
      <c r="AN1176" s="2029"/>
      <c r="AO1176" s="2029"/>
      <c r="AP1176" s="2029"/>
      <c r="AQ1176" s="2029"/>
      <c r="AR1176" s="2029"/>
      <c r="AS1176" s="2029"/>
      <c r="AT1176" s="2029"/>
      <c r="AU1176" s="2030"/>
      <c r="AV1176" s="2031"/>
      <c r="AW1176" s="2032"/>
      <c r="AX1176" s="2032"/>
      <c r="AY1176" s="2033"/>
    </row>
    <row r="1177" spans="2:51" s="79" customFormat="1" ht="24.75" customHeight="1">
      <c r="B1177" s="2097"/>
      <c r="C1177" s="2098"/>
      <c r="D1177" s="2098"/>
      <c r="E1177" s="2098"/>
      <c r="F1177" s="2098"/>
      <c r="G1177" s="2099"/>
      <c r="H1177" s="2016"/>
      <c r="I1177" s="2017"/>
      <c r="J1177" s="2017"/>
      <c r="K1177" s="2017"/>
      <c r="L1177" s="2018"/>
      <c r="M1177" s="2019"/>
      <c r="N1177" s="2020"/>
      <c r="O1177" s="2020"/>
      <c r="P1177" s="2020"/>
      <c r="Q1177" s="2020"/>
      <c r="R1177" s="2020"/>
      <c r="S1177" s="2020"/>
      <c r="T1177" s="2020"/>
      <c r="U1177" s="2020"/>
      <c r="V1177" s="2020"/>
      <c r="W1177" s="2020"/>
      <c r="X1177" s="2020"/>
      <c r="Y1177" s="2021"/>
      <c r="Z1177" s="2022"/>
      <c r="AA1177" s="2023"/>
      <c r="AB1177" s="2023"/>
      <c r="AC1177" s="2023"/>
      <c r="AD1177" s="2016"/>
      <c r="AE1177" s="2017"/>
      <c r="AF1177" s="2017"/>
      <c r="AG1177" s="2017"/>
      <c r="AH1177" s="2018"/>
      <c r="AI1177" s="2019"/>
      <c r="AJ1177" s="2020"/>
      <c r="AK1177" s="2020"/>
      <c r="AL1177" s="2020"/>
      <c r="AM1177" s="2020"/>
      <c r="AN1177" s="2020"/>
      <c r="AO1177" s="2020"/>
      <c r="AP1177" s="2020"/>
      <c r="AQ1177" s="2020"/>
      <c r="AR1177" s="2020"/>
      <c r="AS1177" s="2020"/>
      <c r="AT1177" s="2020"/>
      <c r="AU1177" s="2021"/>
      <c r="AV1177" s="2022"/>
      <c r="AW1177" s="2023"/>
      <c r="AX1177" s="2023"/>
      <c r="AY1177" s="2024"/>
    </row>
    <row r="1178" spans="2:51" s="79" customFormat="1" ht="24.75" customHeight="1">
      <c r="B1178" s="2097"/>
      <c r="C1178" s="2098"/>
      <c r="D1178" s="2098"/>
      <c r="E1178" s="2098"/>
      <c r="F1178" s="2098"/>
      <c r="G1178" s="2099"/>
      <c r="H1178" s="2058" t="s">
        <v>26</v>
      </c>
      <c r="I1178" s="2059"/>
      <c r="J1178" s="2059"/>
      <c r="K1178" s="2059"/>
      <c r="L1178" s="2059"/>
      <c r="M1178" s="2060"/>
      <c r="N1178" s="2061"/>
      <c r="O1178" s="2061"/>
      <c r="P1178" s="2061"/>
      <c r="Q1178" s="2061"/>
      <c r="R1178" s="2061"/>
      <c r="S1178" s="2061"/>
      <c r="T1178" s="2061"/>
      <c r="U1178" s="2061"/>
      <c r="V1178" s="2061"/>
      <c r="W1178" s="2061"/>
      <c r="X1178" s="2061"/>
      <c r="Y1178" s="2062"/>
      <c r="Z1178" s="2063">
        <f>SUM(Z1170:AC1177)</f>
        <v>0</v>
      </c>
      <c r="AA1178" s="2064"/>
      <c r="AB1178" s="2064"/>
      <c r="AC1178" s="2065"/>
      <c r="AD1178" s="2058" t="s">
        <v>26</v>
      </c>
      <c r="AE1178" s="2059"/>
      <c r="AF1178" s="2059"/>
      <c r="AG1178" s="2059"/>
      <c r="AH1178" s="2059"/>
      <c r="AI1178" s="2060"/>
      <c r="AJ1178" s="2061"/>
      <c r="AK1178" s="2061"/>
      <c r="AL1178" s="2061"/>
      <c r="AM1178" s="2061"/>
      <c r="AN1178" s="2061"/>
      <c r="AO1178" s="2061"/>
      <c r="AP1178" s="2061"/>
      <c r="AQ1178" s="2061"/>
      <c r="AR1178" s="2061"/>
      <c r="AS1178" s="2061"/>
      <c r="AT1178" s="2061"/>
      <c r="AU1178" s="2062"/>
      <c r="AV1178" s="2063">
        <f>SUM(AV1170:AY1177)</f>
        <v>0</v>
      </c>
      <c r="AW1178" s="2064"/>
      <c r="AX1178" s="2064"/>
      <c r="AY1178" s="2066"/>
    </row>
    <row r="1179" spans="2:51" s="79" customFormat="1" ht="24.75" customHeight="1">
      <c r="B1179" s="2097"/>
      <c r="C1179" s="2098"/>
      <c r="D1179" s="2098"/>
      <c r="E1179" s="2098"/>
      <c r="F1179" s="2098"/>
      <c r="G1179" s="2099"/>
      <c r="H1179" s="2045" t="s">
        <v>840</v>
      </c>
      <c r="I1179" s="2046"/>
      <c r="J1179" s="2046"/>
      <c r="K1179" s="2046"/>
      <c r="L1179" s="2046"/>
      <c r="M1179" s="2046"/>
      <c r="N1179" s="2046"/>
      <c r="O1179" s="2046"/>
      <c r="P1179" s="2046"/>
      <c r="Q1179" s="2046"/>
      <c r="R1179" s="2046"/>
      <c r="S1179" s="2046"/>
      <c r="T1179" s="2046"/>
      <c r="U1179" s="2046"/>
      <c r="V1179" s="2046"/>
      <c r="W1179" s="2046"/>
      <c r="X1179" s="2046"/>
      <c r="Y1179" s="2046"/>
      <c r="Z1179" s="2046"/>
      <c r="AA1179" s="2046"/>
      <c r="AB1179" s="2046"/>
      <c r="AC1179" s="2047"/>
      <c r="AD1179" s="2045" t="s">
        <v>829</v>
      </c>
      <c r="AE1179" s="2046"/>
      <c r="AF1179" s="2046"/>
      <c r="AG1179" s="2046"/>
      <c r="AH1179" s="2046"/>
      <c r="AI1179" s="2046"/>
      <c r="AJ1179" s="2046"/>
      <c r="AK1179" s="2046"/>
      <c r="AL1179" s="2046"/>
      <c r="AM1179" s="2046"/>
      <c r="AN1179" s="2046"/>
      <c r="AO1179" s="2046"/>
      <c r="AP1179" s="2046"/>
      <c r="AQ1179" s="2046"/>
      <c r="AR1179" s="2046"/>
      <c r="AS1179" s="2046"/>
      <c r="AT1179" s="2046"/>
      <c r="AU1179" s="2046"/>
      <c r="AV1179" s="2046"/>
      <c r="AW1179" s="2046"/>
      <c r="AX1179" s="2046"/>
      <c r="AY1179" s="2048"/>
    </row>
    <row r="1180" spans="2:51" s="79" customFormat="1" ht="24.75" customHeight="1">
      <c r="B1180" s="2097"/>
      <c r="C1180" s="2098"/>
      <c r="D1180" s="2098"/>
      <c r="E1180" s="2098"/>
      <c r="F1180" s="2098"/>
      <c r="G1180" s="2099"/>
      <c r="H1180" s="2049" t="s">
        <v>23</v>
      </c>
      <c r="I1180" s="2050"/>
      <c r="J1180" s="2050"/>
      <c r="K1180" s="2050"/>
      <c r="L1180" s="2050"/>
      <c r="M1180" s="2051" t="s">
        <v>24</v>
      </c>
      <c r="N1180" s="2052"/>
      <c r="O1180" s="2052"/>
      <c r="P1180" s="2052"/>
      <c r="Q1180" s="2052"/>
      <c r="R1180" s="2052"/>
      <c r="S1180" s="2052"/>
      <c r="T1180" s="2052"/>
      <c r="U1180" s="2052"/>
      <c r="V1180" s="2052"/>
      <c r="W1180" s="2052"/>
      <c r="X1180" s="2052"/>
      <c r="Y1180" s="2053"/>
      <c r="Z1180" s="2054" t="s">
        <v>25</v>
      </c>
      <c r="AA1180" s="2055"/>
      <c r="AB1180" s="2055"/>
      <c r="AC1180" s="2056"/>
      <c r="AD1180" s="2049" t="s">
        <v>23</v>
      </c>
      <c r="AE1180" s="2050"/>
      <c r="AF1180" s="2050"/>
      <c r="AG1180" s="2050"/>
      <c r="AH1180" s="2050"/>
      <c r="AI1180" s="2051" t="s">
        <v>24</v>
      </c>
      <c r="AJ1180" s="2052"/>
      <c r="AK1180" s="2052"/>
      <c r="AL1180" s="2052"/>
      <c r="AM1180" s="2052"/>
      <c r="AN1180" s="2052"/>
      <c r="AO1180" s="2052"/>
      <c r="AP1180" s="2052"/>
      <c r="AQ1180" s="2052"/>
      <c r="AR1180" s="2052"/>
      <c r="AS1180" s="2052"/>
      <c r="AT1180" s="2052"/>
      <c r="AU1180" s="2053"/>
      <c r="AV1180" s="2054" t="s">
        <v>25</v>
      </c>
      <c r="AW1180" s="2055"/>
      <c r="AX1180" s="2055"/>
      <c r="AY1180" s="2057"/>
    </row>
    <row r="1181" spans="2:51" s="79" customFormat="1" ht="24.75" customHeight="1">
      <c r="B1181" s="2097"/>
      <c r="C1181" s="2098"/>
      <c r="D1181" s="2098"/>
      <c r="E1181" s="2098"/>
      <c r="F1181" s="2098"/>
      <c r="G1181" s="2099"/>
      <c r="H1181" s="2035"/>
      <c r="I1181" s="2036"/>
      <c r="J1181" s="2036"/>
      <c r="K1181" s="2036"/>
      <c r="L1181" s="2037"/>
      <c r="M1181" s="2038"/>
      <c r="N1181" s="2039"/>
      <c r="O1181" s="2039"/>
      <c r="P1181" s="2039"/>
      <c r="Q1181" s="2039"/>
      <c r="R1181" s="2039"/>
      <c r="S1181" s="2039"/>
      <c r="T1181" s="2039"/>
      <c r="U1181" s="2039"/>
      <c r="V1181" s="2039"/>
      <c r="W1181" s="2039"/>
      <c r="X1181" s="2039"/>
      <c r="Y1181" s="2040"/>
      <c r="Z1181" s="2041"/>
      <c r="AA1181" s="2042"/>
      <c r="AB1181" s="2042"/>
      <c r="AC1181" s="2043"/>
      <c r="AD1181" s="2035"/>
      <c r="AE1181" s="2036"/>
      <c r="AF1181" s="2036"/>
      <c r="AG1181" s="2036"/>
      <c r="AH1181" s="2037"/>
      <c r="AI1181" s="2038"/>
      <c r="AJ1181" s="2039"/>
      <c r="AK1181" s="2039"/>
      <c r="AL1181" s="2039"/>
      <c r="AM1181" s="2039"/>
      <c r="AN1181" s="2039"/>
      <c r="AO1181" s="2039"/>
      <c r="AP1181" s="2039"/>
      <c r="AQ1181" s="2039"/>
      <c r="AR1181" s="2039"/>
      <c r="AS1181" s="2039"/>
      <c r="AT1181" s="2039"/>
      <c r="AU1181" s="2040"/>
      <c r="AV1181" s="2041"/>
      <c r="AW1181" s="2042"/>
      <c r="AX1181" s="2042"/>
      <c r="AY1181" s="2044"/>
    </row>
    <row r="1182" spans="2:51" s="79" customFormat="1" ht="24.75" customHeight="1">
      <c r="B1182" s="2097"/>
      <c r="C1182" s="2098"/>
      <c r="D1182" s="2098"/>
      <c r="E1182" s="2098"/>
      <c r="F1182" s="2098"/>
      <c r="G1182" s="2099"/>
      <c r="H1182" s="2025"/>
      <c r="I1182" s="2026"/>
      <c r="J1182" s="2026"/>
      <c r="K1182" s="2026"/>
      <c r="L1182" s="2027"/>
      <c r="M1182" s="2028"/>
      <c r="N1182" s="2029"/>
      <c r="O1182" s="2029"/>
      <c r="P1182" s="2029"/>
      <c r="Q1182" s="2029"/>
      <c r="R1182" s="2029"/>
      <c r="S1182" s="2029"/>
      <c r="T1182" s="2029"/>
      <c r="U1182" s="2029"/>
      <c r="V1182" s="2029"/>
      <c r="W1182" s="2029"/>
      <c r="X1182" s="2029"/>
      <c r="Y1182" s="2030"/>
      <c r="Z1182" s="2031"/>
      <c r="AA1182" s="2032"/>
      <c r="AB1182" s="2032"/>
      <c r="AC1182" s="2034"/>
      <c r="AD1182" s="2025"/>
      <c r="AE1182" s="2026"/>
      <c r="AF1182" s="2026"/>
      <c r="AG1182" s="2026"/>
      <c r="AH1182" s="2027"/>
      <c r="AI1182" s="2028"/>
      <c r="AJ1182" s="2029"/>
      <c r="AK1182" s="2029"/>
      <c r="AL1182" s="2029"/>
      <c r="AM1182" s="2029"/>
      <c r="AN1182" s="2029"/>
      <c r="AO1182" s="2029"/>
      <c r="AP1182" s="2029"/>
      <c r="AQ1182" s="2029"/>
      <c r="AR1182" s="2029"/>
      <c r="AS1182" s="2029"/>
      <c r="AT1182" s="2029"/>
      <c r="AU1182" s="2030"/>
      <c r="AV1182" s="2031"/>
      <c r="AW1182" s="2032"/>
      <c r="AX1182" s="2032"/>
      <c r="AY1182" s="2033"/>
    </row>
    <row r="1183" spans="2:51" s="79" customFormat="1" ht="24.75" customHeight="1">
      <c r="B1183" s="2097"/>
      <c r="C1183" s="2098"/>
      <c r="D1183" s="2098"/>
      <c r="E1183" s="2098"/>
      <c r="F1183" s="2098"/>
      <c r="G1183" s="2099"/>
      <c r="H1183" s="2025"/>
      <c r="I1183" s="2026"/>
      <c r="J1183" s="2026"/>
      <c r="K1183" s="2026"/>
      <c r="L1183" s="2027"/>
      <c r="M1183" s="2028"/>
      <c r="N1183" s="2029"/>
      <c r="O1183" s="2029"/>
      <c r="P1183" s="2029"/>
      <c r="Q1183" s="2029"/>
      <c r="R1183" s="2029"/>
      <c r="S1183" s="2029"/>
      <c r="T1183" s="2029"/>
      <c r="U1183" s="2029"/>
      <c r="V1183" s="2029"/>
      <c r="W1183" s="2029"/>
      <c r="X1183" s="2029"/>
      <c r="Y1183" s="2030"/>
      <c r="Z1183" s="2031"/>
      <c r="AA1183" s="2032"/>
      <c r="AB1183" s="2032"/>
      <c r="AC1183" s="2034"/>
      <c r="AD1183" s="2025"/>
      <c r="AE1183" s="2026"/>
      <c r="AF1183" s="2026"/>
      <c r="AG1183" s="2026"/>
      <c r="AH1183" s="2027"/>
      <c r="AI1183" s="2028"/>
      <c r="AJ1183" s="2029"/>
      <c r="AK1183" s="2029"/>
      <c r="AL1183" s="2029"/>
      <c r="AM1183" s="2029"/>
      <c r="AN1183" s="2029"/>
      <c r="AO1183" s="2029"/>
      <c r="AP1183" s="2029"/>
      <c r="AQ1183" s="2029"/>
      <c r="AR1183" s="2029"/>
      <c r="AS1183" s="2029"/>
      <c r="AT1183" s="2029"/>
      <c r="AU1183" s="2030"/>
      <c r="AV1183" s="2031"/>
      <c r="AW1183" s="2032"/>
      <c r="AX1183" s="2032"/>
      <c r="AY1183" s="2033"/>
    </row>
    <row r="1184" spans="2:51" s="79" customFormat="1" ht="24.75" customHeight="1">
      <c r="B1184" s="2097"/>
      <c r="C1184" s="2098"/>
      <c r="D1184" s="2098"/>
      <c r="E1184" s="2098"/>
      <c r="F1184" s="2098"/>
      <c r="G1184" s="2099"/>
      <c r="H1184" s="2025"/>
      <c r="I1184" s="2026"/>
      <c r="J1184" s="2026"/>
      <c r="K1184" s="2026"/>
      <c r="L1184" s="2027"/>
      <c r="M1184" s="2028"/>
      <c r="N1184" s="2029"/>
      <c r="O1184" s="2029"/>
      <c r="P1184" s="2029"/>
      <c r="Q1184" s="2029"/>
      <c r="R1184" s="2029"/>
      <c r="S1184" s="2029"/>
      <c r="T1184" s="2029"/>
      <c r="U1184" s="2029"/>
      <c r="V1184" s="2029"/>
      <c r="W1184" s="2029"/>
      <c r="X1184" s="2029"/>
      <c r="Y1184" s="2030"/>
      <c r="Z1184" s="2031"/>
      <c r="AA1184" s="2032"/>
      <c r="AB1184" s="2032"/>
      <c r="AC1184" s="2034"/>
      <c r="AD1184" s="2025"/>
      <c r="AE1184" s="2026"/>
      <c r="AF1184" s="2026"/>
      <c r="AG1184" s="2026"/>
      <c r="AH1184" s="2027"/>
      <c r="AI1184" s="2028"/>
      <c r="AJ1184" s="2029"/>
      <c r="AK1184" s="2029"/>
      <c r="AL1184" s="2029"/>
      <c r="AM1184" s="2029"/>
      <c r="AN1184" s="2029"/>
      <c r="AO1184" s="2029"/>
      <c r="AP1184" s="2029"/>
      <c r="AQ1184" s="2029"/>
      <c r="AR1184" s="2029"/>
      <c r="AS1184" s="2029"/>
      <c r="AT1184" s="2029"/>
      <c r="AU1184" s="2030"/>
      <c r="AV1184" s="2031"/>
      <c r="AW1184" s="2032"/>
      <c r="AX1184" s="2032"/>
      <c r="AY1184" s="2033"/>
    </row>
    <row r="1185" spans="2:51" s="79" customFormat="1" ht="24.75" customHeight="1">
      <c r="B1185" s="2097"/>
      <c r="C1185" s="2098"/>
      <c r="D1185" s="2098"/>
      <c r="E1185" s="2098"/>
      <c r="F1185" s="2098"/>
      <c r="G1185" s="2099"/>
      <c r="H1185" s="2025"/>
      <c r="I1185" s="2026"/>
      <c r="J1185" s="2026"/>
      <c r="K1185" s="2026"/>
      <c r="L1185" s="2027"/>
      <c r="M1185" s="2028"/>
      <c r="N1185" s="2029"/>
      <c r="O1185" s="2029"/>
      <c r="P1185" s="2029"/>
      <c r="Q1185" s="2029"/>
      <c r="R1185" s="2029"/>
      <c r="S1185" s="2029"/>
      <c r="T1185" s="2029"/>
      <c r="U1185" s="2029"/>
      <c r="V1185" s="2029"/>
      <c r="W1185" s="2029"/>
      <c r="X1185" s="2029"/>
      <c r="Y1185" s="2030"/>
      <c r="Z1185" s="2031"/>
      <c r="AA1185" s="2032"/>
      <c r="AB1185" s="2032"/>
      <c r="AC1185" s="2032"/>
      <c r="AD1185" s="2025"/>
      <c r="AE1185" s="2026"/>
      <c r="AF1185" s="2026"/>
      <c r="AG1185" s="2026"/>
      <c r="AH1185" s="2027"/>
      <c r="AI1185" s="2028"/>
      <c r="AJ1185" s="2029"/>
      <c r="AK1185" s="2029"/>
      <c r="AL1185" s="2029"/>
      <c r="AM1185" s="2029"/>
      <c r="AN1185" s="2029"/>
      <c r="AO1185" s="2029"/>
      <c r="AP1185" s="2029"/>
      <c r="AQ1185" s="2029"/>
      <c r="AR1185" s="2029"/>
      <c r="AS1185" s="2029"/>
      <c r="AT1185" s="2029"/>
      <c r="AU1185" s="2030"/>
      <c r="AV1185" s="2031"/>
      <c r="AW1185" s="2032"/>
      <c r="AX1185" s="2032"/>
      <c r="AY1185" s="2033"/>
    </row>
    <row r="1186" spans="2:51" s="79" customFormat="1" ht="24.75" customHeight="1">
      <c r="B1186" s="2097"/>
      <c r="C1186" s="2098"/>
      <c r="D1186" s="2098"/>
      <c r="E1186" s="2098"/>
      <c r="F1186" s="2098"/>
      <c r="G1186" s="2099"/>
      <c r="H1186" s="2025"/>
      <c r="I1186" s="2026"/>
      <c r="J1186" s="2026"/>
      <c r="K1186" s="2026"/>
      <c r="L1186" s="2027"/>
      <c r="M1186" s="2028"/>
      <c r="N1186" s="2029"/>
      <c r="O1186" s="2029"/>
      <c r="P1186" s="2029"/>
      <c r="Q1186" s="2029"/>
      <c r="R1186" s="2029"/>
      <c r="S1186" s="2029"/>
      <c r="T1186" s="2029"/>
      <c r="U1186" s="2029"/>
      <c r="V1186" s="2029"/>
      <c r="W1186" s="2029"/>
      <c r="X1186" s="2029"/>
      <c r="Y1186" s="2030"/>
      <c r="Z1186" s="2031"/>
      <c r="AA1186" s="2032"/>
      <c r="AB1186" s="2032"/>
      <c r="AC1186" s="2032"/>
      <c r="AD1186" s="2025"/>
      <c r="AE1186" s="2026"/>
      <c r="AF1186" s="2026"/>
      <c r="AG1186" s="2026"/>
      <c r="AH1186" s="2027"/>
      <c r="AI1186" s="2028"/>
      <c r="AJ1186" s="2029"/>
      <c r="AK1186" s="2029"/>
      <c r="AL1186" s="2029"/>
      <c r="AM1186" s="2029"/>
      <c r="AN1186" s="2029"/>
      <c r="AO1186" s="2029"/>
      <c r="AP1186" s="2029"/>
      <c r="AQ1186" s="2029"/>
      <c r="AR1186" s="2029"/>
      <c r="AS1186" s="2029"/>
      <c r="AT1186" s="2029"/>
      <c r="AU1186" s="2030"/>
      <c r="AV1186" s="2031"/>
      <c r="AW1186" s="2032"/>
      <c r="AX1186" s="2032"/>
      <c r="AY1186" s="2033"/>
    </row>
    <row r="1187" spans="2:51" s="79" customFormat="1" ht="24.75" customHeight="1">
      <c r="B1187" s="2097"/>
      <c r="C1187" s="2098"/>
      <c r="D1187" s="2098"/>
      <c r="E1187" s="2098"/>
      <c r="F1187" s="2098"/>
      <c r="G1187" s="2099"/>
      <c r="H1187" s="2025"/>
      <c r="I1187" s="2026"/>
      <c r="J1187" s="2026"/>
      <c r="K1187" s="2026"/>
      <c r="L1187" s="2027"/>
      <c r="M1187" s="2028"/>
      <c r="N1187" s="2029"/>
      <c r="O1187" s="2029"/>
      <c r="P1187" s="2029"/>
      <c r="Q1187" s="2029"/>
      <c r="R1187" s="2029"/>
      <c r="S1187" s="2029"/>
      <c r="T1187" s="2029"/>
      <c r="U1187" s="2029"/>
      <c r="V1187" s="2029"/>
      <c r="W1187" s="2029"/>
      <c r="X1187" s="2029"/>
      <c r="Y1187" s="2030"/>
      <c r="Z1187" s="2031"/>
      <c r="AA1187" s="2032"/>
      <c r="AB1187" s="2032"/>
      <c r="AC1187" s="2032"/>
      <c r="AD1187" s="2025"/>
      <c r="AE1187" s="2026"/>
      <c r="AF1187" s="2026"/>
      <c r="AG1187" s="2026"/>
      <c r="AH1187" s="2027"/>
      <c r="AI1187" s="2028"/>
      <c r="AJ1187" s="2029"/>
      <c r="AK1187" s="2029"/>
      <c r="AL1187" s="2029"/>
      <c r="AM1187" s="2029"/>
      <c r="AN1187" s="2029"/>
      <c r="AO1187" s="2029"/>
      <c r="AP1187" s="2029"/>
      <c r="AQ1187" s="2029"/>
      <c r="AR1187" s="2029"/>
      <c r="AS1187" s="2029"/>
      <c r="AT1187" s="2029"/>
      <c r="AU1187" s="2030"/>
      <c r="AV1187" s="2031"/>
      <c r="AW1187" s="2032"/>
      <c r="AX1187" s="2032"/>
      <c r="AY1187" s="2033"/>
    </row>
    <row r="1188" spans="2:51" s="79" customFormat="1" ht="24.75" customHeight="1">
      <c r="B1188" s="2097"/>
      <c r="C1188" s="2098"/>
      <c r="D1188" s="2098"/>
      <c r="E1188" s="2098"/>
      <c r="F1188" s="2098"/>
      <c r="G1188" s="2099"/>
      <c r="H1188" s="2016"/>
      <c r="I1188" s="2017"/>
      <c r="J1188" s="2017"/>
      <c r="K1188" s="2017"/>
      <c r="L1188" s="2018"/>
      <c r="M1188" s="2019"/>
      <c r="N1188" s="2020"/>
      <c r="O1188" s="2020"/>
      <c r="P1188" s="2020"/>
      <c r="Q1188" s="2020"/>
      <c r="R1188" s="2020"/>
      <c r="S1188" s="2020"/>
      <c r="T1188" s="2020"/>
      <c r="U1188" s="2020"/>
      <c r="V1188" s="2020"/>
      <c r="W1188" s="2020"/>
      <c r="X1188" s="2020"/>
      <c r="Y1188" s="2021"/>
      <c r="Z1188" s="2022"/>
      <c r="AA1188" s="2023"/>
      <c r="AB1188" s="2023"/>
      <c r="AC1188" s="2023"/>
      <c r="AD1188" s="2016"/>
      <c r="AE1188" s="2017"/>
      <c r="AF1188" s="2017"/>
      <c r="AG1188" s="2017"/>
      <c r="AH1188" s="2018"/>
      <c r="AI1188" s="2019"/>
      <c r="AJ1188" s="2020"/>
      <c r="AK1188" s="2020"/>
      <c r="AL1188" s="2020"/>
      <c r="AM1188" s="2020"/>
      <c r="AN1188" s="2020"/>
      <c r="AO1188" s="2020"/>
      <c r="AP1188" s="2020"/>
      <c r="AQ1188" s="2020"/>
      <c r="AR1188" s="2020"/>
      <c r="AS1188" s="2020"/>
      <c r="AT1188" s="2020"/>
      <c r="AU1188" s="2021"/>
      <c r="AV1188" s="2022"/>
      <c r="AW1188" s="2023"/>
      <c r="AX1188" s="2023"/>
      <c r="AY1188" s="2024"/>
    </row>
    <row r="1189" spans="2:51" s="79" customFormat="1" ht="24.75" customHeight="1">
      <c r="B1189" s="2097"/>
      <c r="C1189" s="2098"/>
      <c r="D1189" s="2098"/>
      <c r="E1189" s="2098"/>
      <c r="F1189" s="2098"/>
      <c r="G1189" s="2099"/>
      <c r="H1189" s="2058" t="s">
        <v>26</v>
      </c>
      <c r="I1189" s="2059"/>
      <c r="J1189" s="2059"/>
      <c r="K1189" s="2059"/>
      <c r="L1189" s="2059"/>
      <c r="M1189" s="2060"/>
      <c r="N1189" s="2061"/>
      <c r="O1189" s="2061"/>
      <c r="P1189" s="2061"/>
      <c r="Q1189" s="2061"/>
      <c r="R1189" s="2061"/>
      <c r="S1189" s="2061"/>
      <c r="T1189" s="2061"/>
      <c r="U1189" s="2061"/>
      <c r="V1189" s="2061"/>
      <c r="W1189" s="2061"/>
      <c r="X1189" s="2061"/>
      <c r="Y1189" s="2062"/>
      <c r="Z1189" s="2063">
        <f>SUM(Z1181:AC1188)</f>
        <v>0</v>
      </c>
      <c r="AA1189" s="2064"/>
      <c r="AB1189" s="2064"/>
      <c r="AC1189" s="2065"/>
      <c r="AD1189" s="2058" t="s">
        <v>26</v>
      </c>
      <c r="AE1189" s="2059"/>
      <c r="AF1189" s="2059"/>
      <c r="AG1189" s="2059"/>
      <c r="AH1189" s="2059"/>
      <c r="AI1189" s="2060"/>
      <c r="AJ1189" s="2061"/>
      <c r="AK1189" s="2061"/>
      <c r="AL1189" s="2061"/>
      <c r="AM1189" s="2061"/>
      <c r="AN1189" s="2061"/>
      <c r="AO1189" s="2061"/>
      <c r="AP1189" s="2061"/>
      <c r="AQ1189" s="2061"/>
      <c r="AR1189" s="2061"/>
      <c r="AS1189" s="2061"/>
      <c r="AT1189" s="2061"/>
      <c r="AU1189" s="2062"/>
      <c r="AV1189" s="2063">
        <f>SUM(AV1181:AY1188)</f>
        <v>0</v>
      </c>
      <c r="AW1189" s="2064"/>
      <c r="AX1189" s="2064"/>
      <c r="AY1189" s="2066"/>
    </row>
    <row r="1190" spans="2:51" s="79" customFormat="1" ht="24.75" customHeight="1">
      <c r="B1190" s="2097"/>
      <c r="C1190" s="2098"/>
      <c r="D1190" s="2098"/>
      <c r="E1190" s="2098"/>
      <c r="F1190" s="2098"/>
      <c r="G1190" s="2099"/>
      <c r="H1190" s="2045" t="s">
        <v>795</v>
      </c>
      <c r="I1190" s="2046"/>
      <c r="J1190" s="2046"/>
      <c r="K1190" s="2046"/>
      <c r="L1190" s="2046"/>
      <c r="M1190" s="2046"/>
      <c r="N1190" s="2046"/>
      <c r="O1190" s="2046"/>
      <c r="P1190" s="2046"/>
      <c r="Q1190" s="2046"/>
      <c r="R1190" s="2046"/>
      <c r="S1190" s="2046"/>
      <c r="T1190" s="2046"/>
      <c r="U1190" s="2046"/>
      <c r="V1190" s="2046"/>
      <c r="W1190" s="2046"/>
      <c r="X1190" s="2046"/>
      <c r="Y1190" s="2046"/>
      <c r="Z1190" s="2046"/>
      <c r="AA1190" s="2046"/>
      <c r="AB1190" s="2046"/>
      <c r="AC1190" s="2047"/>
      <c r="AD1190" s="2045" t="s">
        <v>796</v>
      </c>
      <c r="AE1190" s="2046"/>
      <c r="AF1190" s="2046"/>
      <c r="AG1190" s="2046"/>
      <c r="AH1190" s="2046"/>
      <c r="AI1190" s="2046"/>
      <c r="AJ1190" s="2046"/>
      <c r="AK1190" s="2046"/>
      <c r="AL1190" s="2046"/>
      <c r="AM1190" s="2046"/>
      <c r="AN1190" s="2046"/>
      <c r="AO1190" s="2046"/>
      <c r="AP1190" s="2046"/>
      <c r="AQ1190" s="2046"/>
      <c r="AR1190" s="2046"/>
      <c r="AS1190" s="2046"/>
      <c r="AT1190" s="2046"/>
      <c r="AU1190" s="2046"/>
      <c r="AV1190" s="2046"/>
      <c r="AW1190" s="2046"/>
      <c r="AX1190" s="2046"/>
      <c r="AY1190" s="2048"/>
    </row>
    <row r="1191" spans="2:51" s="79" customFormat="1" ht="24.75" customHeight="1">
      <c r="B1191" s="2097"/>
      <c r="C1191" s="2098"/>
      <c r="D1191" s="2098"/>
      <c r="E1191" s="2098"/>
      <c r="F1191" s="2098"/>
      <c r="G1191" s="2099"/>
      <c r="H1191" s="2049" t="s">
        <v>23</v>
      </c>
      <c r="I1191" s="2050"/>
      <c r="J1191" s="2050"/>
      <c r="K1191" s="2050"/>
      <c r="L1191" s="2050"/>
      <c r="M1191" s="2051" t="s">
        <v>24</v>
      </c>
      <c r="N1191" s="2052"/>
      <c r="O1191" s="2052"/>
      <c r="P1191" s="2052"/>
      <c r="Q1191" s="2052"/>
      <c r="R1191" s="2052"/>
      <c r="S1191" s="2052"/>
      <c r="T1191" s="2052"/>
      <c r="U1191" s="2052"/>
      <c r="V1191" s="2052"/>
      <c r="W1191" s="2052"/>
      <c r="X1191" s="2052"/>
      <c r="Y1191" s="2053"/>
      <c r="Z1191" s="2054" t="s">
        <v>25</v>
      </c>
      <c r="AA1191" s="2055"/>
      <c r="AB1191" s="2055"/>
      <c r="AC1191" s="2056"/>
      <c r="AD1191" s="2049" t="s">
        <v>23</v>
      </c>
      <c r="AE1191" s="2050"/>
      <c r="AF1191" s="2050"/>
      <c r="AG1191" s="2050"/>
      <c r="AH1191" s="2050"/>
      <c r="AI1191" s="2051" t="s">
        <v>24</v>
      </c>
      <c r="AJ1191" s="2052"/>
      <c r="AK1191" s="2052"/>
      <c r="AL1191" s="2052"/>
      <c r="AM1191" s="2052"/>
      <c r="AN1191" s="2052"/>
      <c r="AO1191" s="2052"/>
      <c r="AP1191" s="2052"/>
      <c r="AQ1191" s="2052"/>
      <c r="AR1191" s="2052"/>
      <c r="AS1191" s="2052"/>
      <c r="AT1191" s="2052"/>
      <c r="AU1191" s="2053"/>
      <c r="AV1191" s="2054" t="s">
        <v>25</v>
      </c>
      <c r="AW1191" s="2055"/>
      <c r="AX1191" s="2055"/>
      <c r="AY1191" s="2057"/>
    </row>
    <row r="1192" spans="2:51" s="79" customFormat="1" ht="24.75" customHeight="1">
      <c r="B1192" s="2097"/>
      <c r="C1192" s="2098"/>
      <c r="D1192" s="2098"/>
      <c r="E1192" s="2098"/>
      <c r="F1192" s="2098"/>
      <c r="G1192" s="2099"/>
      <c r="H1192" s="2035"/>
      <c r="I1192" s="2036"/>
      <c r="J1192" s="2036"/>
      <c r="K1192" s="2036"/>
      <c r="L1192" s="2037"/>
      <c r="M1192" s="2038"/>
      <c r="N1192" s="2039"/>
      <c r="O1192" s="2039"/>
      <c r="P1192" s="2039"/>
      <c r="Q1192" s="2039"/>
      <c r="R1192" s="2039"/>
      <c r="S1192" s="2039"/>
      <c r="T1192" s="2039"/>
      <c r="U1192" s="2039"/>
      <c r="V1192" s="2039"/>
      <c r="W1192" s="2039"/>
      <c r="X1192" s="2039"/>
      <c r="Y1192" s="2040"/>
      <c r="Z1192" s="2041"/>
      <c r="AA1192" s="2042"/>
      <c r="AB1192" s="2042"/>
      <c r="AC1192" s="2043"/>
      <c r="AD1192" s="2035"/>
      <c r="AE1192" s="2036"/>
      <c r="AF1192" s="2036"/>
      <c r="AG1192" s="2036"/>
      <c r="AH1192" s="2037"/>
      <c r="AI1192" s="2038"/>
      <c r="AJ1192" s="2039"/>
      <c r="AK1192" s="2039"/>
      <c r="AL1192" s="2039"/>
      <c r="AM1192" s="2039"/>
      <c r="AN1192" s="2039"/>
      <c r="AO1192" s="2039"/>
      <c r="AP1192" s="2039"/>
      <c r="AQ1192" s="2039"/>
      <c r="AR1192" s="2039"/>
      <c r="AS1192" s="2039"/>
      <c r="AT1192" s="2039"/>
      <c r="AU1192" s="2040"/>
      <c r="AV1192" s="2041"/>
      <c r="AW1192" s="2042"/>
      <c r="AX1192" s="2042"/>
      <c r="AY1192" s="2044"/>
    </row>
    <row r="1193" spans="2:51" s="79" customFormat="1" ht="24.75" customHeight="1">
      <c r="B1193" s="2097"/>
      <c r="C1193" s="2098"/>
      <c r="D1193" s="2098"/>
      <c r="E1193" s="2098"/>
      <c r="F1193" s="2098"/>
      <c r="G1193" s="2099"/>
      <c r="H1193" s="2025"/>
      <c r="I1193" s="2026"/>
      <c r="J1193" s="2026"/>
      <c r="K1193" s="2026"/>
      <c r="L1193" s="2027"/>
      <c r="M1193" s="2028"/>
      <c r="N1193" s="2029"/>
      <c r="O1193" s="2029"/>
      <c r="P1193" s="2029"/>
      <c r="Q1193" s="2029"/>
      <c r="R1193" s="2029"/>
      <c r="S1193" s="2029"/>
      <c r="T1193" s="2029"/>
      <c r="U1193" s="2029"/>
      <c r="V1193" s="2029"/>
      <c r="W1193" s="2029"/>
      <c r="X1193" s="2029"/>
      <c r="Y1193" s="2030"/>
      <c r="Z1193" s="2031"/>
      <c r="AA1193" s="2032"/>
      <c r="AB1193" s="2032"/>
      <c r="AC1193" s="2034"/>
      <c r="AD1193" s="2025"/>
      <c r="AE1193" s="2026"/>
      <c r="AF1193" s="2026"/>
      <c r="AG1193" s="2026"/>
      <c r="AH1193" s="2027"/>
      <c r="AI1193" s="2028"/>
      <c r="AJ1193" s="2029"/>
      <c r="AK1193" s="2029"/>
      <c r="AL1193" s="2029"/>
      <c r="AM1193" s="2029"/>
      <c r="AN1193" s="2029"/>
      <c r="AO1193" s="2029"/>
      <c r="AP1193" s="2029"/>
      <c r="AQ1193" s="2029"/>
      <c r="AR1193" s="2029"/>
      <c r="AS1193" s="2029"/>
      <c r="AT1193" s="2029"/>
      <c r="AU1193" s="2030"/>
      <c r="AV1193" s="2031"/>
      <c r="AW1193" s="2032"/>
      <c r="AX1193" s="2032"/>
      <c r="AY1193" s="2033"/>
    </row>
    <row r="1194" spans="2:51" s="79" customFormat="1" ht="24.75" customHeight="1">
      <c r="B1194" s="2097"/>
      <c r="C1194" s="2098"/>
      <c r="D1194" s="2098"/>
      <c r="E1194" s="2098"/>
      <c r="F1194" s="2098"/>
      <c r="G1194" s="2099"/>
      <c r="H1194" s="2025"/>
      <c r="I1194" s="2026"/>
      <c r="J1194" s="2026"/>
      <c r="K1194" s="2026"/>
      <c r="L1194" s="2027"/>
      <c r="M1194" s="2028"/>
      <c r="N1194" s="2029"/>
      <c r="O1194" s="2029"/>
      <c r="P1194" s="2029"/>
      <c r="Q1194" s="2029"/>
      <c r="R1194" s="2029"/>
      <c r="S1194" s="2029"/>
      <c r="T1194" s="2029"/>
      <c r="U1194" s="2029"/>
      <c r="V1194" s="2029"/>
      <c r="W1194" s="2029"/>
      <c r="X1194" s="2029"/>
      <c r="Y1194" s="2030"/>
      <c r="Z1194" s="2031"/>
      <c r="AA1194" s="2032"/>
      <c r="AB1194" s="2032"/>
      <c r="AC1194" s="2034"/>
      <c r="AD1194" s="2025"/>
      <c r="AE1194" s="2026"/>
      <c r="AF1194" s="2026"/>
      <c r="AG1194" s="2026"/>
      <c r="AH1194" s="2027"/>
      <c r="AI1194" s="2028"/>
      <c r="AJ1194" s="2029"/>
      <c r="AK1194" s="2029"/>
      <c r="AL1194" s="2029"/>
      <c r="AM1194" s="2029"/>
      <c r="AN1194" s="2029"/>
      <c r="AO1194" s="2029"/>
      <c r="AP1194" s="2029"/>
      <c r="AQ1194" s="2029"/>
      <c r="AR1194" s="2029"/>
      <c r="AS1194" s="2029"/>
      <c r="AT1194" s="2029"/>
      <c r="AU1194" s="2030"/>
      <c r="AV1194" s="2031"/>
      <c r="AW1194" s="2032"/>
      <c r="AX1194" s="2032"/>
      <c r="AY1194" s="2033"/>
    </row>
    <row r="1195" spans="2:51" s="79" customFormat="1" ht="24.75" customHeight="1">
      <c r="B1195" s="2097"/>
      <c r="C1195" s="2098"/>
      <c r="D1195" s="2098"/>
      <c r="E1195" s="2098"/>
      <c r="F1195" s="2098"/>
      <c r="G1195" s="2099"/>
      <c r="H1195" s="2025"/>
      <c r="I1195" s="2026"/>
      <c r="J1195" s="2026"/>
      <c r="K1195" s="2026"/>
      <c r="L1195" s="2027"/>
      <c r="M1195" s="2028"/>
      <c r="N1195" s="2029"/>
      <c r="O1195" s="2029"/>
      <c r="P1195" s="2029"/>
      <c r="Q1195" s="2029"/>
      <c r="R1195" s="2029"/>
      <c r="S1195" s="2029"/>
      <c r="T1195" s="2029"/>
      <c r="U1195" s="2029"/>
      <c r="V1195" s="2029"/>
      <c r="W1195" s="2029"/>
      <c r="X1195" s="2029"/>
      <c r="Y1195" s="2030"/>
      <c r="Z1195" s="2031"/>
      <c r="AA1195" s="2032"/>
      <c r="AB1195" s="2032"/>
      <c r="AC1195" s="2034"/>
      <c r="AD1195" s="2025"/>
      <c r="AE1195" s="2026"/>
      <c r="AF1195" s="2026"/>
      <c r="AG1195" s="2026"/>
      <c r="AH1195" s="2027"/>
      <c r="AI1195" s="2028"/>
      <c r="AJ1195" s="2029"/>
      <c r="AK1195" s="2029"/>
      <c r="AL1195" s="2029"/>
      <c r="AM1195" s="2029"/>
      <c r="AN1195" s="2029"/>
      <c r="AO1195" s="2029"/>
      <c r="AP1195" s="2029"/>
      <c r="AQ1195" s="2029"/>
      <c r="AR1195" s="2029"/>
      <c r="AS1195" s="2029"/>
      <c r="AT1195" s="2029"/>
      <c r="AU1195" s="2030"/>
      <c r="AV1195" s="2031"/>
      <c r="AW1195" s="2032"/>
      <c r="AX1195" s="2032"/>
      <c r="AY1195" s="2033"/>
    </row>
    <row r="1196" spans="2:51" s="79" customFormat="1" ht="24.75" customHeight="1">
      <c r="B1196" s="2097"/>
      <c r="C1196" s="2098"/>
      <c r="D1196" s="2098"/>
      <c r="E1196" s="2098"/>
      <c r="F1196" s="2098"/>
      <c r="G1196" s="2099"/>
      <c r="H1196" s="2025"/>
      <c r="I1196" s="2026"/>
      <c r="J1196" s="2026"/>
      <c r="K1196" s="2026"/>
      <c r="L1196" s="2027"/>
      <c r="M1196" s="2028"/>
      <c r="N1196" s="2029"/>
      <c r="O1196" s="2029"/>
      <c r="P1196" s="2029"/>
      <c r="Q1196" s="2029"/>
      <c r="R1196" s="2029"/>
      <c r="S1196" s="2029"/>
      <c r="T1196" s="2029"/>
      <c r="U1196" s="2029"/>
      <c r="V1196" s="2029"/>
      <c r="W1196" s="2029"/>
      <c r="X1196" s="2029"/>
      <c r="Y1196" s="2030"/>
      <c r="Z1196" s="2031"/>
      <c r="AA1196" s="2032"/>
      <c r="AB1196" s="2032"/>
      <c r="AC1196" s="2032"/>
      <c r="AD1196" s="2025"/>
      <c r="AE1196" s="2026"/>
      <c r="AF1196" s="2026"/>
      <c r="AG1196" s="2026"/>
      <c r="AH1196" s="2027"/>
      <c r="AI1196" s="2028"/>
      <c r="AJ1196" s="2029"/>
      <c r="AK1196" s="2029"/>
      <c r="AL1196" s="2029"/>
      <c r="AM1196" s="2029"/>
      <c r="AN1196" s="2029"/>
      <c r="AO1196" s="2029"/>
      <c r="AP1196" s="2029"/>
      <c r="AQ1196" s="2029"/>
      <c r="AR1196" s="2029"/>
      <c r="AS1196" s="2029"/>
      <c r="AT1196" s="2029"/>
      <c r="AU1196" s="2030"/>
      <c r="AV1196" s="2031"/>
      <c r="AW1196" s="2032"/>
      <c r="AX1196" s="2032"/>
      <c r="AY1196" s="2033"/>
    </row>
    <row r="1197" spans="2:51" s="79" customFormat="1" ht="24.75" customHeight="1">
      <c r="B1197" s="2097"/>
      <c r="C1197" s="2098"/>
      <c r="D1197" s="2098"/>
      <c r="E1197" s="2098"/>
      <c r="F1197" s="2098"/>
      <c r="G1197" s="2099"/>
      <c r="H1197" s="2025"/>
      <c r="I1197" s="2026"/>
      <c r="J1197" s="2026"/>
      <c r="K1197" s="2026"/>
      <c r="L1197" s="2027"/>
      <c r="M1197" s="2028"/>
      <c r="N1197" s="2029"/>
      <c r="O1197" s="2029"/>
      <c r="P1197" s="2029"/>
      <c r="Q1197" s="2029"/>
      <c r="R1197" s="2029"/>
      <c r="S1197" s="2029"/>
      <c r="T1197" s="2029"/>
      <c r="U1197" s="2029"/>
      <c r="V1197" s="2029"/>
      <c r="W1197" s="2029"/>
      <c r="X1197" s="2029"/>
      <c r="Y1197" s="2030"/>
      <c r="Z1197" s="2031"/>
      <c r="AA1197" s="2032"/>
      <c r="AB1197" s="2032"/>
      <c r="AC1197" s="2032"/>
      <c r="AD1197" s="2025"/>
      <c r="AE1197" s="2026"/>
      <c r="AF1197" s="2026"/>
      <c r="AG1197" s="2026"/>
      <c r="AH1197" s="2027"/>
      <c r="AI1197" s="2028"/>
      <c r="AJ1197" s="2029"/>
      <c r="AK1197" s="2029"/>
      <c r="AL1197" s="2029"/>
      <c r="AM1197" s="2029"/>
      <c r="AN1197" s="2029"/>
      <c r="AO1197" s="2029"/>
      <c r="AP1197" s="2029"/>
      <c r="AQ1197" s="2029"/>
      <c r="AR1197" s="2029"/>
      <c r="AS1197" s="2029"/>
      <c r="AT1197" s="2029"/>
      <c r="AU1197" s="2030"/>
      <c r="AV1197" s="2031"/>
      <c r="AW1197" s="2032"/>
      <c r="AX1197" s="2032"/>
      <c r="AY1197" s="2033"/>
    </row>
    <row r="1198" spans="2:51" s="79" customFormat="1" ht="24.75" customHeight="1">
      <c r="B1198" s="2097"/>
      <c r="C1198" s="2098"/>
      <c r="D1198" s="2098"/>
      <c r="E1198" s="2098"/>
      <c r="F1198" s="2098"/>
      <c r="G1198" s="2099"/>
      <c r="H1198" s="2025"/>
      <c r="I1198" s="2026"/>
      <c r="J1198" s="2026"/>
      <c r="K1198" s="2026"/>
      <c r="L1198" s="2027"/>
      <c r="M1198" s="2028"/>
      <c r="N1198" s="2029"/>
      <c r="O1198" s="2029"/>
      <c r="P1198" s="2029"/>
      <c r="Q1198" s="2029"/>
      <c r="R1198" s="2029"/>
      <c r="S1198" s="2029"/>
      <c r="T1198" s="2029"/>
      <c r="U1198" s="2029"/>
      <c r="V1198" s="2029"/>
      <c r="W1198" s="2029"/>
      <c r="X1198" s="2029"/>
      <c r="Y1198" s="2030"/>
      <c r="Z1198" s="2031"/>
      <c r="AA1198" s="2032"/>
      <c r="AB1198" s="2032"/>
      <c r="AC1198" s="2032"/>
      <c r="AD1198" s="2025"/>
      <c r="AE1198" s="2026"/>
      <c r="AF1198" s="2026"/>
      <c r="AG1198" s="2026"/>
      <c r="AH1198" s="2027"/>
      <c r="AI1198" s="2028"/>
      <c r="AJ1198" s="2029"/>
      <c r="AK1198" s="2029"/>
      <c r="AL1198" s="2029"/>
      <c r="AM1198" s="2029"/>
      <c r="AN1198" s="2029"/>
      <c r="AO1198" s="2029"/>
      <c r="AP1198" s="2029"/>
      <c r="AQ1198" s="2029"/>
      <c r="AR1198" s="2029"/>
      <c r="AS1198" s="2029"/>
      <c r="AT1198" s="2029"/>
      <c r="AU1198" s="2030"/>
      <c r="AV1198" s="2031"/>
      <c r="AW1198" s="2032"/>
      <c r="AX1198" s="2032"/>
      <c r="AY1198" s="2033"/>
    </row>
    <row r="1199" spans="2:51" s="79" customFormat="1" ht="24.75" customHeight="1">
      <c r="B1199" s="2097"/>
      <c r="C1199" s="2098"/>
      <c r="D1199" s="2098"/>
      <c r="E1199" s="2098"/>
      <c r="F1199" s="2098"/>
      <c r="G1199" s="2099"/>
      <c r="H1199" s="2016"/>
      <c r="I1199" s="2017"/>
      <c r="J1199" s="2017"/>
      <c r="K1199" s="2017"/>
      <c r="L1199" s="2018"/>
      <c r="M1199" s="2019"/>
      <c r="N1199" s="2020"/>
      <c r="O1199" s="2020"/>
      <c r="P1199" s="2020"/>
      <c r="Q1199" s="2020"/>
      <c r="R1199" s="2020"/>
      <c r="S1199" s="2020"/>
      <c r="T1199" s="2020"/>
      <c r="U1199" s="2020"/>
      <c r="V1199" s="2020"/>
      <c r="W1199" s="2020"/>
      <c r="X1199" s="2020"/>
      <c r="Y1199" s="2021"/>
      <c r="Z1199" s="2022"/>
      <c r="AA1199" s="2023"/>
      <c r="AB1199" s="2023"/>
      <c r="AC1199" s="2023"/>
      <c r="AD1199" s="2016"/>
      <c r="AE1199" s="2017"/>
      <c r="AF1199" s="2017"/>
      <c r="AG1199" s="2017"/>
      <c r="AH1199" s="2018"/>
      <c r="AI1199" s="2019"/>
      <c r="AJ1199" s="2020"/>
      <c r="AK1199" s="2020"/>
      <c r="AL1199" s="2020"/>
      <c r="AM1199" s="2020"/>
      <c r="AN1199" s="2020"/>
      <c r="AO1199" s="2020"/>
      <c r="AP1199" s="2020"/>
      <c r="AQ1199" s="2020"/>
      <c r="AR1199" s="2020"/>
      <c r="AS1199" s="2020"/>
      <c r="AT1199" s="2020"/>
      <c r="AU1199" s="2021"/>
      <c r="AV1199" s="2022"/>
      <c r="AW1199" s="2023"/>
      <c r="AX1199" s="2023"/>
      <c r="AY1199" s="2024"/>
    </row>
    <row r="1200" spans="2:51" s="79" customFormat="1" ht="24.75" customHeight="1" thickBot="1">
      <c r="B1200" s="2100"/>
      <c r="C1200" s="2101"/>
      <c r="D1200" s="2101"/>
      <c r="E1200" s="2101"/>
      <c r="F1200" s="2101"/>
      <c r="G1200" s="2102"/>
      <c r="H1200" s="2007" t="s">
        <v>26</v>
      </c>
      <c r="I1200" s="2008"/>
      <c r="J1200" s="2008"/>
      <c r="K1200" s="2008"/>
      <c r="L1200" s="2008"/>
      <c r="M1200" s="2009"/>
      <c r="N1200" s="2010"/>
      <c r="O1200" s="2010"/>
      <c r="P1200" s="2010"/>
      <c r="Q1200" s="2010"/>
      <c r="R1200" s="2010"/>
      <c r="S1200" s="2010"/>
      <c r="T1200" s="2010"/>
      <c r="U1200" s="2010"/>
      <c r="V1200" s="2010"/>
      <c r="W1200" s="2010"/>
      <c r="X1200" s="2010"/>
      <c r="Y1200" s="2011"/>
      <c r="Z1200" s="2012">
        <f>SUM(Z1192:AC1199)</f>
        <v>0</v>
      </c>
      <c r="AA1200" s="2013"/>
      <c r="AB1200" s="2013"/>
      <c r="AC1200" s="2014"/>
      <c r="AD1200" s="2007" t="s">
        <v>26</v>
      </c>
      <c r="AE1200" s="2008"/>
      <c r="AF1200" s="2008"/>
      <c r="AG1200" s="2008"/>
      <c r="AH1200" s="2008"/>
      <c r="AI1200" s="2009"/>
      <c r="AJ1200" s="2010"/>
      <c r="AK1200" s="2010"/>
      <c r="AL1200" s="2010"/>
      <c r="AM1200" s="2010"/>
      <c r="AN1200" s="2010"/>
      <c r="AO1200" s="2010"/>
      <c r="AP1200" s="2010"/>
      <c r="AQ1200" s="2010"/>
      <c r="AR1200" s="2010"/>
      <c r="AS1200" s="2010"/>
      <c r="AT1200" s="2010"/>
      <c r="AU1200" s="2011"/>
      <c r="AV1200" s="2012">
        <f>SUM(AV1192:AY1199)</f>
        <v>0</v>
      </c>
      <c r="AW1200" s="2013"/>
      <c r="AX1200" s="2013"/>
      <c r="AY1200" s="2015"/>
    </row>
    <row r="1201" spans="2:51" s="79" customFormat="1"/>
    <row r="1202" spans="2:51" s="79" customFormat="1" ht="23.25" customHeight="1">
      <c r="B1202" s="92" t="s">
        <v>100</v>
      </c>
      <c r="C1202" s="92"/>
      <c r="D1202" s="92"/>
      <c r="E1202" s="93"/>
      <c r="F1202" s="93"/>
      <c r="G1202" s="2095" t="s">
        <v>973</v>
      </c>
      <c r="H1202" s="2095"/>
      <c r="I1202" s="2095"/>
      <c r="J1202" s="2095"/>
      <c r="K1202" s="2095"/>
      <c r="L1202" s="2095"/>
      <c r="M1202" s="2095"/>
      <c r="N1202" s="2095"/>
      <c r="O1202" s="2095"/>
      <c r="P1202" s="2095"/>
      <c r="Q1202" s="2095"/>
      <c r="R1202" s="2095"/>
      <c r="S1202" s="2095"/>
      <c r="T1202" s="2095"/>
      <c r="U1202" s="2095"/>
      <c r="V1202" s="2095"/>
      <c r="W1202" s="2095"/>
      <c r="X1202" s="2095"/>
      <c r="Y1202" s="2095"/>
      <c r="Z1202" s="2095"/>
      <c r="AA1202" s="2095"/>
      <c r="AB1202" s="2095"/>
      <c r="AC1202" s="2095"/>
      <c r="AD1202" s="2095"/>
      <c r="AE1202" s="2095"/>
      <c r="AF1202" s="2095"/>
      <c r="AG1202" s="2095"/>
      <c r="AH1202" s="2095"/>
      <c r="AI1202" s="2095"/>
      <c r="AJ1202" s="2095"/>
      <c r="AK1202" s="2095"/>
      <c r="AL1202" s="2095"/>
      <c r="AM1202" s="2095"/>
      <c r="AN1202" s="2095"/>
      <c r="AO1202" s="2095"/>
      <c r="AP1202" s="2095"/>
      <c r="AQ1202" s="2095"/>
      <c r="AR1202" s="2095"/>
      <c r="AS1202" s="2095"/>
      <c r="AT1202" s="2095"/>
      <c r="AU1202" s="2095"/>
      <c r="AV1202" s="2095"/>
      <c r="AW1202" s="2095"/>
      <c r="AX1202" s="2095"/>
      <c r="AY1202" s="93"/>
    </row>
    <row r="1203" spans="2:51" s="79" customFormat="1" ht="14.25">
      <c r="C1203" s="94" t="s">
        <v>797</v>
      </c>
    </row>
    <row r="1204" spans="2:51" s="79" customFormat="1">
      <c r="C1204" s="79" t="s">
        <v>798</v>
      </c>
    </row>
    <row r="1205" spans="2:51" s="79" customFormat="1" ht="34.5" customHeight="1">
      <c r="B1205" s="2000"/>
      <c r="C1205" s="2000"/>
      <c r="D1205" s="2004" t="s">
        <v>799</v>
      </c>
      <c r="E1205" s="2004"/>
      <c r="F1205" s="2004"/>
      <c r="G1205" s="2004"/>
      <c r="H1205" s="2004"/>
      <c r="I1205" s="2004"/>
      <c r="J1205" s="2004"/>
      <c r="K1205" s="2004"/>
      <c r="L1205" s="2004"/>
      <c r="M1205" s="2004"/>
      <c r="N1205" s="2004" t="s">
        <v>800</v>
      </c>
      <c r="O1205" s="2004"/>
      <c r="P1205" s="2004"/>
      <c r="Q1205" s="2004"/>
      <c r="R1205" s="2004"/>
      <c r="S1205" s="2004"/>
      <c r="T1205" s="2004"/>
      <c r="U1205" s="2004"/>
      <c r="V1205" s="2004"/>
      <c r="W1205" s="2004"/>
      <c r="X1205" s="2004"/>
      <c r="Y1205" s="2004"/>
      <c r="Z1205" s="2004"/>
      <c r="AA1205" s="2004"/>
      <c r="AB1205" s="2004"/>
      <c r="AC1205" s="2004"/>
      <c r="AD1205" s="2004"/>
      <c r="AE1205" s="2004"/>
      <c r="AF1205" s="2004"/>
      <c r="AG1205" s="2004"/>
      <c r="AH1205" s="2004"/>
      <c r="AI1205" s="2004"/>
      <c r="AJ1205" s="2004"/>
      <c r="AK1205" s="2004"/>
      <c r="AL1205" s="2005" t="s">
        <v>801</v>
      </c>
      <c r="AM1205" s="2004"/>
      <c r="AN1205" s="2004"/>
      <c r="AO1205" s="2004"/>
      <c r="AP1205" s="2004"/>
      <c r="AQ1205" s="2004"/>
      <c r="AR1205" s="2004" t="s">
        <v>27</v>
      </c>
      <c r="AS1205" s="2004"/>
      <c r="AT1205" s="2004"/>
      <c r="AU1205" s="2004"/>
      <c r="AV1205" s="2004" t="s">
        <v>28</v>
      </c>
      <c r="AW1205" s="2004"/>
      <c r="AX1205" s="2004"/>
    </row>
    <row r="1206" spans="2:51" s="79" customFormat="1" ht="24" customHeight="1">
      <c r="B1206" s="2000">
        <v>1</v>
      </c>
      <c r="C1206" s="2000">
        <v>1</v>
      </c>
      <c r="D1206" s="2001" t="s">
        <v>989</v>
      </c>
      <c r="E1206" s="2001"/>
      <c r="F1206" s="2001"/>
      <c r="G1206" s="2001"/>
      <c r="H1206" s="2001"/>
      <c r="I1206" s="2001"/>
      <c r="J1206" s="2001"/>
      <c r="K1206" s="2001"/>
      <c r="L1206" s="2001"/>
      <c r="M1206" s="2001"/>
      <c r="N1206" s="2001" t="s">
        <v>990</v>
      </c>
      <c r="O1206" s="2001"/>
      <c r="P1206" s="2001"/>
      <c r="Q1206" s="2001"/>
      <c r="R1206" s="2001"/>
      <c r="S1206" s="2001"/>
      <c r="T1206" s="2001"/>
      <c r="U1206" s="2001"/>
      <c r="V1206" s="2001"/>
      <c r="W1206" s="2001"/>
      <c r="X1206" s="2001"/>
      <c r="Y1206" s="2001"/>
      <c r="Z1206" s="2001"/>
      <c r="AA1206" s="2001"/>
      <c r="AB1206" s="2001"/>
      <c r="AC1206" s="2001"/>
      <c r="AD1206" s="2001"/>
      <c r="AE1206" s="2001"/>
      <c r="AF1206" s="2001"/>
      <c r="AG1206" s="2001"/>
      <c r="AH1206" s="2001"/>
      <c r="AI1206" s="2001"/>
      <c r="AJ1206" s="2001"/>
      <c r="AK1206" s="2001"/>
      <c r="AL1206" s="2002">
        <v>16</v>
      </c>
      <c r="AM1206" s="2001"/>
      <c r="AN1206" s="2001"/>
      <c r="AO1206" s="2001"/>
      <c r="AP1206" s="2001"/>
      <c r="AQ1206" s="2001"/>
      <c r="AR1206" s="2001" t="s">
        <v>224</v>
      </c>
      <c r="AS1206" s="2001"/>
      <c r="AT1206" s="2001"/>
      <c r="AU1206" s="2001"/>
      <c r="AV1206" s="2001"/>
      <c r="AW1206" s="2001"/>
      <c r="AX1206" s="2001"/>
    </row>
    <row r="1207" spans="2:51" s="79" customFormat="1" ht="24" customHeight="1">
      <c r="B1207" s="2000">
        <v>2</v>
      </c>
      <c r="C1207" s="2000">
        <v>1</v>
      </c>
      <c r="D1207" s="2001"/>
      <c r="E1207" s="2001"/>
      <c r="F1207" s="2001"/>
      <c r="G1207" s="2001"/>
      <c r="H1207" s="2001"/>
      <c r="I1207" s="2001"/>
      <c r="J1207" s="2001"/>
      <c r="K1207" s="2001"/>
      <c r="L1207" s="2001"/>
      <c r="M1207" s="2001"/>
      <c r="N1207" s="2001"/>
      <c r="O1207" s="2001"/>
      <c r="P1207" s="2001"/>
      <c r="Q1207" s="2001"/>
      <c r="R1207" s="2001"/>
      <c r="S1207" s="2001"/>
      <c r="T1207" s="2001"/>
      <c r="U1207" s="2001"/>
      <c r="V1207" s="2001"/>
      <c r="W1207" s="2001"/>
      <c r="X1207" s="2001"/>
      <c r="Y1207" s="2001"/>
      <c r="Z1207" s="2001"/>
      <c r="AA1207" s="2001"/>
      <c r="AB1207" s="2001"/>
      <c r="AC1207" s="2001"/>
      <c r="AD1207" s="2001"/>
      <c r="AE1207" s="2001"/>
      <c r="AF1207" s="2001"/>
      <c r="AG1207" s="2001"/>
      <c r="AH1207" s="2001"/>
      <c r="AI1207" s="2001"/>
      <c r="AJ1207" s="2001"/>
      <c r="AK1207" s="2001"/>
      <c r="AL1207" s="2002"/>
      <c r="AM1207" s="2001"/>
      <c r="AN1207" s="2001"/>
      <c r="AO1207" s="2001"/>
      <c r="AP1207" s="2001"/>
      <c r="AQ1207" s="2001"/>
      <c r="AR1207" s="2001"/>
      <c r="AS1207" s="2001"/>
      <c r="AT1207" s="2001"/>
      <c r="AU1207" s="2001"/>
      <c r="AV1207" s="2001"/>
      <c r="AW1207" s="2001"/>
      <c r="AX1207" s="2001"/>
    </row>
    <row r="1208" spans="2:51" s="79" customFormat="1" ht="24" customHeight="1">
      <c r="B1208" s="2000">
        <v>3</v>
      </c>
      <c r="C1208" s="2000">
        <v>1</v>
      </c>
      <c r="D1208" s="2001"/>
      <c r="E1208" s="2001"/>
      <c r="F1208" s="2001"/>
      <c r="G1208" s="2001"/>
      <c r="H1208" s="2001"/>
      <c r="I1208" s="2001"/>
      <c r="J1208" s="2001"/>
      <c r="K1208" s="2001"/>
      <c r="L1208" s="2001"/>
      <c r="M1208" s="2001"/>
      <c r="N1208" s="2001"/>
      <c r="O1208" s="2001"/>
      <c r="P1208" s="2001"/>
      <c r="Q1208" s="2001"/>
      <c r="R1208" s="2001"/>
      <c r="S1208" s="2001"/>
      <c r="T1208" s="2001"/>
      <c r="U1208" s="2001"/>
      <c r="V1208" s="2001"/>
      <c r="W1208" s="2001"/>
      <c r="X1208" s="2001"/>
      <c r="Y1208" s="2001"/>
      <c r="Z1208" s="2001"/>
      <c r="AA1208" s="2001"/>
      <c r="AB1208" s="2001"/>
      <c r="AC1208" s="2001"/>
      <c r="AD1208" s="2001"/>
      <c r="AE1208" s="2001"/>
      <c r="AF1208" s="2001"/>
      <c r="AG1208" s="2001"/>
      <c r="AH1208" s="2001"/>
      <c r="AI1208" s="2001"/>
      <c r="AJ1208" s="2001"/>
      <c r="AK1208" s="2001"/>
      <c r="AL1208" s="2002"/>
      <c r="AM1208" s="2001"/>
      <c r="AN1208" s="2001"/>
      <c r="AO1208" s="2001"/>
      <c r="AP1208" s="2001"/>
      <c r="AQ1208" s="2001"/>
      <c r="AR1208" s="2001"/>
      <c r="AS1208" s="2001"/>
      <c r="AT1208" s="2001"/>
      <c r="AU1208" s="2001"/>
      <c r="AV1208" s="2001"/>
      <c r="AW1208" s="2001"/>
      <c r="AX1208" s="2001"/>
    </row>
    <row r="1209" spans="2:51" s="79" customFormat="1" ht="24" customHeight="1">
      <c r="B1209" s="2000">
        <v>4</v>
      </c>
      <c r="C1209" s="2000">
        <v>1</v>
      </c>
      <c r="D1209" s="2001"/>
      <c r="E1209" s="2001"/>
      <c r="F1209" s="2001"/>
      <c r="G1209" s="2001"/>
      <c r="H1209" s="2001"/>
      <c r="I1209" s="2001"/>
      <c r="J1209" s="2001"/>
      <c r="K1209" s="2001"/>
      <c r="L1209" s="2001"/>
      <c r="M1209" s="2001"/>
      <c r="N1209" s="2001"/>
      <c r="O1209" s="2001"/>
      <c r="P1209" s="2001"/>
      <c r="Q1209" s="2001"/>
      <c r="R1209" s="2001"/>
      <c r="S1209" s="2001"/>
      <c r="T1209" s="2001"/>
      <c r="U1209" s="2001"/>
      <c r="V1209" s="2001"/>
      <c r="W1209" s="2001"/>
      <c r="X1209" s="2001"/>
      <c r="Y1209" s="2001"/>
      <c r="Z1209" s="2001"/>
      <c r="AA1209" s="2001"/>
      <c r="AB1209" s="2001"/>
      <c r="AC1209" s="2001"/>
      <c r="AD1209" s="2001"/>
      <c r="AE1209" s="2001"/>
      <c r="AF1209" s="2001"/>
      <c r="AG1209" s="2001"/>
      <c r="AH1209" s="2001"/>
      <c r="AI1209" s="2001"/>
      <c r="AJ1209" s="2001"/>
      <c r="AK1209" s="2001"/>
      <c r="AL1209" s="2002"/>
      <c r="AM1209" s="2001"/>
      <c r="AN1209" s="2001"/>
      <c r="AO1209" s="2001"/>
      <c r="AP1209" s="2001"/>
      <c r="AQ1209" s="2001"/>
      <c r="AR1209" s="2001"/>
      <c r="AS1209" s="2001"/>
      <c r="AT1209" s="2001"/>
      <c r="AU1209" s="2001"/>
      <c r="AV1209" s="2001"/>
      <c r="AW1209" s="2001"/>
      <c r="AX1209" s="2001"/>
    </row>
    <row r="1210" spans="2:51" s="79" customFormat="1" ht="24" customHeight="1">
      <c r="B1210" s="2000">
        <v>5</v>
      </c>
      <c r="C1210" s="2000">
        <v>1</v>
      </c>
      <c r="D1210" s="2001"/>
      <c r="E1210" s="2001"/>
      <c r="F1210" s="2001"/>
      <c r="G1210" s="2001"/>
      <c r="H1210" s="2001"/>
      <c r="I1210" s="2001"/>
      <c r="J1210" s="2001"/>
      <c r="K1210" s="2001"/>
      <c r="L1210" s="2001"/>
      <c r="M1210" s="2001"/>
      <c r="N1210" s="2001"/>
      <c r="O1210" s="2001"/>
      <c r="P1210" s="2001"/>
      <c r="Q1210" s="2001"/>
      <c r="R1210" s="2001"/>
      <c r="S1210" s="2001"/>
      <c r="T1210" s="2001"/>
      <c r="U1210" s="2001"/>
      <c r="V1210" s="2001"/>
      <c r="W1210" s="2001"/>
      <c r="X1210" s="2001"/>
      <c r="Y1210" s="2001"/>
      <c r="Z1210" s="2001"/>
      <c r="AA1210" s="2001"/>
      <c r="AB1210" s="2001"/>
      <c r="AC1210" s="2001"/>
      <c r="AD1210" s="2001"/>
      <c r="AE1210" s="2001"/>
      <c r="AF1210" s="2001"/>
      <c r="AG1210" s="2001"/>
      <c r="AH1210" s="2001"/>
      <c r="AI1210" s="2001"/>
      <c r="AJ1210" s="2001"/>
      <c r="AK1210" s="2001"/>
      <c r="AL1210" s="2002"/>
      <c r="AM1210" s="2001"/>
      <c r="AN1210" s="2001"/>
      <c r="AO1210" s="2001"/>
      <c r="AP1210" s="2001"/>
      <c r="AQ1210" s="2001"/>
      <c r="AR1210" s="2001"/>
      <c r="AS1210" s="2001"/>
      <c r="AT1210" s="2001"/>
      <c r="AU1210" s="2001"/>
      <c r="AV1210" s="2001"/>
      <c r="AW1210" s="2001"/>
      <c r="AX1210" s="2001"/>
    </row>
    <row r="1211" spans="2:51" s="79" customFormat="1" ht="24" customHeight="1">
      <c r="B1211" s="2000">
        <v>6</v>
      </c>
      <c r="C1211" s="2000">
        <v>1</v>
      </c>
      <c r="D1211" s="2001"/>
      <c r="E1211" s="2001"/>
      <c r="F1211" s="2001"/>
      <c r="G1211" s="2001"/>
      <c r="H1211" s="2001"/>
      <c r="I1211" s="2001"/>
      <c r="J1211" s="2001"/>
      <c r="K1211" s="2001"/>
      <c r="L1211" s="2001"/>
      <c r="M1211" s="2001"/>
      <c r="N1211" s="2001"/>
      <c r="O1211" s="2001"/>
      <c r="P1211" s="2001"/>
      <c r="Q1211" s="2001"/>
      <c r="R1211" s="2001"/>
      <c r="S1211" s="2001"/>
      <c r="T1211" s="2001"/>
      <c r="U1211" s="2001"/>
      <c r="V1211" s="2001"/>
      <c r="W1211" s="2001"/>
      <c r="X1211" s="2001"/>
      <c r="Y1211" s="2001"/>
      <c r="Z1211" s="2001"/>
      <c r="AA1211" s="2001"/>
      <c r="AB1211" s="2001"/>
      <c r="AC1211" s="2001"/>
      <c r="AD1211" s="2001"/>
      <c r="AE1211" s="2001"/>
      <c r="AF1211" s="2001"/>
      <c r="AG1211" s="2001"/>
      <c r="AH1211" s="2001"/>
      <c r="AI1211" s="2001"/>
      <c r="AJ1211" s="2001"/>
      <c r="AK1211" s="2001"/>
      <c r="AL1211" s="2002"/>
      <c r="AM1211" s="2001"/>
      <c r="AN1211" s="2001"/>
      <c r="AO1211" s="2001"/>
      <c r="AP1211" s="2001"/>
      <c r="AQ1211" s="2001"/>
      <c r="AR1211" s="2001"/>
      <c r="AS1211" s="2001"/>
      <c r="AT1211" s="2001"/>
      <c r="AU1211" s="2001"/>
      <c r="AV1211" s="2001"/>
      <c r="AW1211" s="2001"/>
      <c r="AX1211" s="2001"/>
    </row>
    <row r="1212" spans="2:51" s="79" customFormat="1" ht="24" customHeight="1">
      <c r="B1212" s="2000">
        <v>7</v>
      </c>
      <c r="C1212" s="2000">
        <v>1</v>
      </c>
      <c r="D1212" s="2001"/>
      <c r="E1212" s="2001"/>
      <c r="F1212" s="2001"/>
      <c r="G1212" s="2001"/>
      <c r="H1212" s="2001"/>
      <c r="I1212" s="2001"/>
      <c r="J1212" s="2001"/>
      <c r="K1212" s="2001"/>
      <c r="L1212" s="2001"/>
      <c r="M1212" s="2001"/>
      <c r="N1212" s="2001"/>
      <c r="O1212" s="2001"/>
      <c r="P1212" s="2001"/>
      <c r="Q1212" s="2001"/>
      <c r="R1212" s="2001"/>
      <c r="S1212" s="2001"/>
      <c r="T1212" s="2001"/>
      <c r="U1212" s="2001"/>
      <c r="V1212" s="2001"/>
      <c r="W1212" s="2001"/>
      <c r="X1212" s="2001"/>
      <c r="Y1212" s="2001"/>
      <c r="Z1212" s="2001"/>
      <c r="AA1212" s="2001"/>
      <c r="AB1212" s="2001"/>
      <c r="AC1212" s="2001"/>
      <c r="AD1212" s="2001"/>
      <c r="AE1212" s="2001"/>
      <c r="AF1212" s="2001"/>
      <c r="AG1212" s="2001"/>
      <c r="AH1212" s="2001"/>
      <c r="AI1212" s="2001"/>
      <c r="AJ1212" s="2001"/>
      <c r="AK1212" s="2001"/>
      <c r="AL1212" s="2002"/>
      <c r="AM1212" s="2001"/>
      <c r="AN1212" s="2001"/>
      <c r="AO1212" s="2001"/>
      <c r="AP1212" s="2001"/>
      <c r="AQ1212" s="2001"/>
      <c r="AR1212" s="2001"/>
      <c r="AS1212" s="2001"/>
      <c r="AT1212" s="2001"/>
      <c r="AU1212" s="2001"/>
      <c r="AV1212" s="2001"/>
      <c r="AW1212" s="2001"/>
      <c r="AX1212" s="2001"/>
    </row>
    <row r="1213" spans="2:51" s="79" customFormat="1" ht="24" customHeight="1">
      <c r="B1213" s="2000">
        <v>8</v>
      </c>
      <c r="C1213" s="2000">
        <v>1</v>
      </c>
      <c r="D1213" s="2001"/>
      <c r="E1213" s="2001"/>
      <c r="F1213" s="2001"/>
      <c r="G1213" s="2001"/>
      <c r="H1213" s="2001"/>
      <c r="I1213" s="2001"/>
      <c r="J1213" s="2001"/>
      <c r="K1213" s="2001"/>
      <c r="L1213" s="2001"/>
      <c r="M1213" s="2001"/>
      <c r="N1213" s="2001"/>
      <c r="O1213" s="2001"/>
      <c r="P1213" s="2001"/>
      <c r="Q1213" s="2001"/>
      <c r="R1213" s="2001"/>
      <c r="S1213" s="2001"/>
      <c r="T1213" s="2001"/>
      <c r="U1213" s="2001"/>
      <c r="V1213" s="2001"/>
      <c r="W1213" s="2001"/>
      <c r="X1213" s="2001"/>
      <c r="Y1213" s="2001"/>
      <c r="Z1213" s="2001"/>
      <c r="AA1213" s="2001"/>
      <c r="AB1213" s="2001"/>
      <c r="AC1213" s="2001"/>
      <c r="AD1213" s="2001"/>
      <c r="AE1213" s="2001"/>
      <c r="AF1213" s="2001"/>
      <c r="AG1213" s="2001"/>
      <c r="AH1213" s="2001"/>
      <c r="AI1213" s="2001"/>
      <c r="AJ1213" s="2001"/>
      <c r="AK1213" s="2001"/>
      <c r="AL1213" s="2002"/>
      <c r="AM1213" s="2001"/>
      <c r="AN1213" s="2001"/>
      <c r="AO1213" s="2001"/>
      <c r="AP1213" s="2001"/>
      <c r="AQ1213" s="2001"/>
      <c r="AR1213" s="2001"/>
      <c r="AS1213" s="2001"/>
      <c r="AT1213" s="2001"/>
      <c r="AU1213" s="2001"/>
      <c r="AV1213" s="2001"/>
      <c r="AW1213" s="2001"/>
      <c r="AX1213" s="2001"/>
    </row>
    <row r="1214" spans="2:51" s="79" customFormat="1" ht="24" customHeight="1">
      <c r="B1214" s="2000">
        <v>9</v>
      </c>
      <c r="C1214" s="2000">
        <v>1</v>
      </c>
      <c r="D1214" s="2001"/>
      <c r="E1214" s="2001"/>
      <c r="F1214" s="2001"/>
      <c r="G1214" s="2001"/>
      <c r="H1214" s="2001"/>
      <c r="I1214" s="2001"/>
      <c r="J1214" s="2001"/>
      <c r="K1214" s="2001"/>
      <c r="L1214" s="2001"/>
      <c r="M1214" s="2001"/>
      <c r="N1214" s="2001"/>
      <c r="O1214" s="2001"/>
      <c r="P1214" s="2001"/>
      <c r="Q1214" s="2001"/>
      <c r="R1214" s="2001"/>
      <c r="S1214" s="2001"/>
      <c r="T1214" s="2001"/>
      <c r="U1214" s="2001"/>
      <c r="V1214" s="2001"/>
      <c r="W1214" s="2001"/>
      <c r="X1214" s="2001"/>
      <c r="Y1214" s="2001"/>
      <c r="Z1214" s="2001"/>
      <c r="AA1214" s="2001"/>
      <c r="AB1214" s="2001"/>
      <c r="AC1214" s="2001"/>
      <c r="AD1214" s="2001"/>
      <c r="AE1214" s="2001"/>
      <c r="AF1214" s="2001"/>
      <c r="AG1214" s="2001"/>
      <c r="AH1214" s="2001"/>
      <c r="AI1214" s="2001"/>
      <c r="AJ1214" s="2001"/>
      <c r="AK1214" s="2001"/>
      <c r="AL1214" s="2002"/>
      <c r="AM1214" s="2001"/>
      <c r="AN1214" s="2001"/>
      <c r="AO1214" s="2001"/>
      <c r="AP1214" s="2001"/>
      <c r="AQ1214" s="2001"/>
      <c r="AR1214" s="2001"/>
      <c r="AS1214" s="2001"/>
      <c r="AT1214" s="2001"/>
      <c r="AU1214" s="2001"/>
      <c r="AV1214" s="2001"/>
      <c r="AW1214" s="2001"/>
      <c r="AX1214" s="2001"/>
    </row>
    <row r="1215" spans="2:51" s="79" customFormat="1" ht="24" customHeight="1">
      <c r="B1215" s="2000">
        <v>10</v>
      </c>
      <c r="C1215" s="2000">
        <v>1</v>
      </c>
      <c r="D1215" s="2001"/>
      <c r="E1215" s="2001"/>
      <c r="F1215" s="2001"/>
      <c r="G1215" s="2001"/>
      <c r="H1215" s="2001"/>
      <c r="I1215" s="2001"/>
      <c r="J1215" s="2001"/>
      <c r="K1215" s="2001"/>
      <c r="L1215" s="2001"/>
      <c r="M1215" s="2001"/>
      <c r="N1215" s="2001"/>
      <c r="O1215" s="2001"/>
      <c r="P1215" s="2001"/>
      <c r="Q1215" s="2001"/>
      <c r="R1215" s="2001"/>
      <c r="S1215" s="2001"/>
      <c r="T1215" s="2001"/>
      <c r="U1215" s="2001"/>
      <c r="V1215" s="2001"/>
      <c r="W1215" s="2001"/>
      <c r="X1215" s="2001"/>
      <c r="Y1215" s="2001"/>
      <c r="Z1215" s="2001"/>
      <c r="AA1215" s="2001"/>
      <c r="AB1215" s="2001"/>
      <c r="AC1215" s="2001"/>
      <c r="AD1215" s="2001"/>
      <c r="AE1215" s="2001"/>
      <c r="AF1215" s="2001"/>
      <c r="AG1215" s="2001"/>
      <c r="AH1215" s="2001"/>
      <c r="AI1215" s="2001"/>
      <c r="AJ1215" s="2001"/>
      <c r="AK1215" s="2001"/>
      <c r="AL1215" s="2002"/>
      <c r="AM1215" s="2001"/>
      <c r="AN1215" s="2001"/>
      <c r="AO1215" s="2001"/>
      <c r="AP1215" s="2001"/>
      <c r="AQ1215" s="2001"/>
      <c r="AR1215" s="2001"/>
      <c r="AS1215" s="2001"/>
      <c r="AT1215" s="2001"/>
      <c r="AU1215" s="2001"/>
      <c r="AV1215" s="2001"/>
      <c r="AW1215" s="2001"/>
      <c r="AX1215" s="2001"/>
    </row>
    <row r="1216" spans="2:51" s="79" customFormat="1"/>
    <row r="1217" spans="2:51" s="79" customFormat="1">
      <c r="C1217" s="79" t="s">
        <v>810</v>
      </c>
    </row>
    <row r="1218" spans="2:51" s="79" customFormat="1" ht="34.5" customHeight="1">
      <c r="B1218" s="2000"/>
      <c r="C1218" s="2000"/>
      <c r="D1218" s="2004" t="s">
        <v>799</v>
      </c>
      <c r="E1218" s="2004"/>
      <c r="F1218" s="2004"/>
      <c r="G1218" s="2004"/>
      <c r="H1218" s="2004"/>
      <c r="I1218" s="2004"/>
      <c r="J1218" s="2004"/>
      <c r="K1218" s="2004"/>
      <c r="L1218" s="2004"/>
      <c r="M1218" s="2004"/>
      <c r="N1218" s="2004" t="s">
        <v>800</v>
      </c>
      <c r="O1218" s="2004"/>
      <c r="P1218" s="2004"/>
      <c r="Q1218" s="2004"/>
      <c r="R1218" s="2004"/>
      <c r="S1218" s="2004"/>
      <c r="T1218" s="2004"/>
      <c r="U1218" s="2004"/>
      <c r="V1218" s="2004"/>
      <c r="W1218" s="2004"/>
      <c r="X1218" s="2004"/>
      <c r="Y1218" s="2004"/>
      <c r="Z1218" s="2004"/>
      <c r="AA1218" s="2004"/>
      <c r="AB1218" s="2004"/>
      <c r="AC1218" s="2004"/>
      <c r="AD1218" s="2004"/>
      <c r="AE1218" s="2004"/>
      <c r="AF1218" s="2004"/>
      <c r="AG1218" s="2004"/>
      <c r="AH1218" s="2004"/>
      <c r="AI1218" s="2004"/>
      <c r="AJ1218" s="2004"/>
      <c r="AK1218" s="2004"/>
      <c r="AL1218" s="2005" t="s">
        <v>801</v>
      </c>
      <c r="AM1218" s="2004"/>
      <c r="AN1218" s="2004"/>
      <c r="AO1218" s="2004"/>
      <c r="AP1218" s="2004"/>
      <c r="AQ1218" s="2004"/>
      <c r="AR1218" s="2004" t="s">
        <v>27</v>
      </c>
      <c r="AS1218" s="2004"/>
      <c r="AT1218" s="2004"/>
      <c r="AU1218" s="2004"/>
      <c r="AV1218" s="2004" t="s">
        <v>28</v>
      </c>
      <c r="AW1218" s="2004"/>
      <c r="AX1218" s="2004"/>
    </row>
    <row r="1219" spans="2:51" s="79" customFormat="1" ht="24" customHeight="1">
      <c r="B1219" s="2000">
        <v>1</v>
      </c>
      <c r="C1219" s="2000">
        <v>1</v>
      </c>
      <c r="D1219" s="2001"/>
      <c r="E1219" s="2001"/>
      <c r="F1219" s="2001"/>
      <c r="G1219" s="2001"/>
      <c r="H1219" s="2001"/>
      <c r="I1219" s="2001"/>
      <c r="J1219" s="2001"/>
      <c r="K1219" s="2001"/>
      <c r="L1219" s="2001"/>
      <c r="M1219" s="2001"/>
      <c r="N1219" s="2001"/>
      <c r="O1219" s="2001"/>
      <c r="P1219" s="2001"/>
      <c r="Q1219" s="2001"/>
      <c r="R1219" s="2001"/>
      <c r="S1219" s="2001"/>
      <c r="T1219" s="2001"/>
      <c r="U1219" s="2001"/>
      <c r="V1219" s="2001"/>
      <c r="W1219" s="2001"/>
      <c r="X1219" s="2001"/>
      <c r="Y1219" s="2001"/>
      <c r="Z1219" s="2001"/>
      <c r="AA1219" s="2001"/>
      <c r="AB1219" s="2001"/>
      <c r="AC1219" s="2001"/>
      <c r="AD1219" s="2001"/>
      <c r="AE1219" s="2001"/>
      <c r="AF1219" s="2001"/>
      <c r="AG1219" s="2001"/>
      <c r="AH1219" s="2001"/>
      <c r="AI1219" s="2001"/>
      <c r="AJ1219" s="2001"/>
      <c r="AK1219" s="2001"/>
      <c r="AL1219" s="2002"/>
      <c r="AM1219" s="2001"/>
      <c r="AN1219" s="2001"/>
      <c r="AO1219" s="2001"/>
      <c r="AP1219" s="2001"/>
      <c r="AQ1219" s="2001"/>
      <c r="AR1219" s="2001"/>
      <c r="AS1219" s="2001"/>
      <c r="AT1219" s="2001"/>
      <c r="AU1219" s="2001"/>
      <c r="AV1219" s="2001"/>
      <c r="AW1219" s="2001"/>
      <c r="AX1219" s="2001"/>
    </row>
    <row r="1220" spans="2:51" s="79" customFormat="1" ht="24" customHeight="1">
      <c r="B1220" s="2000">
        <v>2</v>
      </c>
      <c r="C1220" s="2000">
        <v>1</v>
      </c>
      <c r="D1220" s="2001"/>
      <c r="E1220" s="2001"/>
      <c r="F1220" s="2001"/>
      <c r="G1220" s="2001"/>
      <c r="H1220" s="2001"/>
      <c r="I1220" s="2001"/>
      <c r="J1220" s="2001"/>
      <c r="K1220" s="2001"/>
      <c r="L1220" s="2001"/>
      <c r="M1220" s="2001"/>
      <c r="N1220" s="2001"/>
      <c r="O1220" s="2001"/>
      <c r="P1220" s="2001"/>
      <c r="Q1220" s="2001"/>
      <c r="R1220" s="2001"/>
      <c r="S1220" s="2001"/>
      <c r="T1220" s="2001"/>
      <c r="U1220" s="2001"/>
      <c r="V1220" s="2001"/>
      <c r="W1220" s="2001"/>
      <c r="X1220" s="2001"/>
      <c r="Y1220" s="2001"/>
      <c r="Z1220" s="2001"/>
      <c r="AA1220" s="2001"/>
      <c r="AB1220" s="2001"/>
      <c r="AC1220" s="2001"/>
      <c r="AD1220" s="2001"/>
      <c r="AE1220" s="2001"/>
      <c r="AF1220" s="2001"/>
      <c r="AG1220" s="2001"/>
      <c r="AH1220" s="2001"/>
      <c r="AI1220" s="2001"/>
      <c r="AJ1220" s="2001"/>
      <c r="AK1220" s="2001"/>
      <c r="AL1220" s="2002"/>
      <c r="AM1220" s="2001"/>
      <c r="AN1220" s="2001"/>
      <c r="AO1220" s="2001"/>
      <c r="AP1220" s="2001"/>
      <c r="AQ1220" s="2001"/>
      <c r="AR1220" s="2001"/>
      <c r="AS1220" s="2001"/>
      <c r="AT1220" s="2001"/>
      <c r="AU1220" s="2001"/>
      <c r="AV1220" s="2001"/>
      <c r="AW1220" s="2001"/>
      <c r="AX1220" s="2001"/>
    </row>
    <row r="1221" spans="2:51" s="79" customFormat="1" ht="24" customHeight="1">
      <c r="B1221" s="2000">
        <v>3</v>
      </c>
      <c r="C1221" s="2000">
        <v>1</v>
      </c>
      <c r="D1221" s="2001"/>
      <c r="E1221" s="2001"/>
      <c r="F1221" s="2001"/>
      <c r="G1221" s="2001"/>
      <c r="H1221" s="2001"/>
      <c r="I1221" s="2001"/>
      <c r="J1221" s="2001"/>
      <c r="K1221" s="2001"/>
      <c r="L1221" s="2001"/>
      <c r="M1221" s="2001"/>
      <c r="N1221" s="2001"/>
      <c r="O1221" s="2001"/>
      <c r="P1221" s="2001"/>
      <c r="Q1221" s="2001"/>
      <c r="R1221" s="2001"/>
      <c r="S1221" s="2001"/>
      <c r="T1221" s="2001"/>
      <c r="U1221" s="2001"/>
      <c r="V1221" s="2001"/>
      <c r="W1221" s="2001"/>
      <c r="X1221" s="2001"/>
      <c r="Y1221" s="2001"/>
      <c r="Z1221" s="2001"/>
      <c r="AA1221" s="2001"/>
      <c r="AB1221" s="2001"/>
      <c r="AC1221" s="2001"/>
      <c r="AD1221" s="2001"/>
      <c r="AE1221" s="2001"/>
      <c r="AF1221" s="2001"/>
      <c r="AG1221" s="2001"/>
      <c r="AH1221" s="2001"/>
      <c r="AI1221" s="2001"/>
      <c r="AJ1221" s="2001"/>
      <c r="AK1221" s="2001"/>
      <c r="AL1221" s="2002"/>
      <c r="AM1221" s="2001"/>
      <c r="AN1221" s="2001"/>
      <c r="AO1221" s="2001"/>
      <c r="AP1221" s="2001"/>
      <c r="AQ1221" s="2001"/>
      <c r="AR1221" s="2001"/>
      <c r="AS1221" s="2001"/>
      <c r="AT1221" s="2001"/>
      <c r="AU1221" s="2001"/>
      <c r="AV1221" s="2001"/>
      <c r="AW1221" s="2001"/>
      <c r="AX1221" s="2001"/>
    </row>
    <row r="1222" spans="2:51" s="79" customFormat="1" ht="24" customHeight="1">
      <c r="B1222" s="2000">
        <v>4</v>
      </c>
      <c r="C1222" s="2000">
        <v>1</v>
      </c>
      <c r="D1222" s="2001"/>
      <c r="E1222" s="2001"/>
      <c r="F1222" s="2001"/>
      <c r="G1222" s="2001"/>
      <c r="H1222" s="2001"/>
      <c r="I1222" s="2001"/>
      <c r="J1222" s="2001"/>
      <c r="K1222" s="2001"/>
      <c r="L1222" s="2001"/>
      <c r="M1222" s="2001"/>
      <c r="N1222" s="2001"/>
      <c r="O1222" s="2001"/>
      <c r="P1222" s="2001"/>
      <c r="Q1222" s="2001"/>
      <c r="R1222" s="2001"/>
      <c r="S1222" s="2001"/>
      <c r="T1222" s="2001"/>
      <c r="U1222" s="2001"/>
      <c r="V1222" s="2001"/>
      <c r="W1222" s="2001"/>
      <c r="X1222" s="2001"/>
      <c r="Y1222" s="2001"/>
      <c r="Z1222" s="2001"/>
      <c r="AA1222" s="2001"/>
      <c r="AB1222" s="2001"/>
      <c r="AC1222" s="2001"/>
      <c r="AD1222" s="2001"/>
      <c r="AE1222" s="2001"/>
      <c r="AF1222" s="2001"/>
      <c r="AG1222" s="2001"/>
      <c r="AH1222" s="2001"/>
      <c r="AI1222" s="2001"/>
      <c r="AJ1222" s="2001"/>
      <c r="AK1222" s="2001"/>
      <c r="AL1222" s="2002"/>
      <c r="AM1222" s="2001"/>
      <c r="AN1222" s="2001"/>
      <c r="AO1222" s="2001"/>
      <c r="AP1222" s="2001"/>
      <c r="AQ1222" s="2001"/>
      <c r="AR1222" s="2001"/>
      <c r="AS1222" s="2001"/>
      <c r="AT1222" s="2001"/>
      <c r="AU1222" s="2001"/>
      <c r="AV1222" s="2001"/>
      <c r="AW1222" s="2001"/>
      <c r="AX1222" s="2001"/>
    </row>
    <row r="1223" spans="2:51" s="79" customFormat="1" ht="24" customHeight="1">
      <c r="B1223" s="2000">
        <v>5</v>
      </c>
      <c r="C1223" s="2000">
        <v>1</v>
      </c>
      <c r="D1223" s="2001"/>
      <c r="E1223" s="2001"/>
      <c r="F1223" s="2001"/>
      <c r="G1223" s="2001"/>
      <c r="H1223" s="2001"/>
      <c r="I1223" s="2001"/>
      <c r="J1223" s="2001"/>
      <c r="K1223" s="2001"/>
      <c r="L1223" s="2001"/>
      <c r="M1223" s="2001"/>
      <c r="N1223" s="2001"/>
      <c r="O1223" s="2001"/>
      <c r="P1223" s="2001"/>
      <c r="Q1223" s="2001"/>
      <c r="R1223" s="2001"/>
      <c r="S1223" s="2001"/>
      <c r="T1223" s="2001"/>
      <c r="U1223" s="2001"/>
      <c r="V1223" s="2001"/>
      <c r="W1223" s="2001"/>
      <c r="X1223" s="2001"/>
      <c r="Y1223" s="2001"/>
      <c r="Z1223" s="2001"/>
      <c r="AA1223" s="2001"/>
      <c r="AB1223" s="2001"/>
      <c r="AC1223" s="2001"/>
      <c r="AD1223" s="2001"/>
      <c r="AE1223" s="2001"/>
      <c r="AF1223" s="2001"/>
      <c r="AG1223" s="2001"/>
      <c r="AH1223" s="2001"/>
      <c r="AI1223" s="2001"/>
      <c r="AJ1223" s="2001"/>
      <c r="AK1223" s="2001"/>
      <c r="AL1223" s="2002"/>
      <c r="AM1223" s="2001"/>
      <c r="AN1223" s="2001"/>
      <c r="AO1223" s="2001"/>
      <c r="AP1223" s="2001"/>
      <c r="AQ1223" s="2001"/>
      <c r="AR1223" s="2001"/>
      <c r="AS1223" s="2001"/>
      <c r="AT1223" s="2001"/>
      <c r="AU1223" s="2001"/>
      <c r="AV1223" s="2001"/>
      <c r="AW1223" s="2001"/>
      <c r="AX1223" s="2001"/>
    </row>
    <row r="1224" spans="2:51" s="79" customFormat="1" ht="24" customHeight="1">
      <c r="B1224" s="2000">
        <v>6</v>
      </c>
      <c r="C1224" s="2000">
        <v>1</v>
      </c>
      <c r="D1224" s="2001"/>
      <c r="E1224" s="2001"/>
      <c r="F1224" s="2001"/>
      <c r="G1224" s="2001"/>
      <c r="H1224" s="2001"/>
      <c r="I1224" s="2001"/>
      <c r="J1224" s="2001"/>
      <c r="K1224" s="2001"/>
      <c r="L1224" s="2001"/>
      <c r="M1224" s="2001"/>
      <c r="N1224" s="2001"/>
      <c r="O1224" s="2001"/>
      <c r="P1224" s="2001"/>
      <c r="Q1224" s="2001"/>
      <c r="R1224" s="2001"/>
      <c r="S1224" s="2001"/>
      <c r="T1224" s="2001"/>
      <c r="U1224" s="2001"/>
      <c r="V1224" s="2001"/>
      <c r="W1224" s="2001"/>
      <c r="X1224" s="2001"/>
      <c r="Y1224" s="2001"/>
      <c r="Z1224" s="2001"/>
      <c r="AA1224" s="2001"/>
      <c r="AB1224" s="2001"/>
      <c r="AC1224" s="2001"/>
      <c r="AD1224" s="2001"/>
      <c r="AE1224" s="2001"/>
      <c r="AF1224" s="2001"/>
      <c r="AG1224" s="2001"/>
      <c r="AH1224" s="2001"/>
      <c r="AI1224" s="2001"/>
      <c r="AJ1224" s="2001"/>
      <c r="AK1224" s="2001"/>
      <c r="AL1224" s="2002"/>
      <c r="AM1224" s="2001"/>
      <c r="AN1224" s="2001"/>
      <c r="AO1224" s="2001"/>
      <c r="AP1224" s="2001"/>
      <c r="AQ1224" s="2001"/>
      <c r="AR1224" s="2001"/>
      <c r="AS1224" s="2001"/>
      <c r="AT1224" s="2001"/>
      <c r="AU1224" s="2001"/>
      <c r="AV1224" s="2001"/>
      <c r="AW1224" s="2001"/>
      <c r="AX1224" s="2001"/>
    </row>
    <row r="1225" spans="2:51" s="79" customFormat="1" ht="24" customHeight="1">
      <c r="B1225" s="2000">
        <v>7</v>
      </c>
      <c r="C1225" s="2000">
        <v>1</v>
      </c>
      <c r="D1225" s="2001"/>
      <c r="E1225" s="2001"/>
      <c r="F1225" s="2001"/>
      <c r="G1225" s="2001"/>
      <c r="H1225" s="2001"/>
      <c r="I1225" s="2001"/>
      <c r="J1225" s="2001"/>
      <c r="K1225" s="2001"/>
      <c r="L1225" s="2001"/>
      <c r="M1225" s="2001"/>
      <c r="N1225" s="2001"/>
      <c r="O1225" s="2001"/>
      <c r="P1225" s="2001"/>
      <c r="Q1225" s="2001"/>
      <c r="R1225" s="2001"/>
      <c r="S1225" s="2001"/>
      <c r="T1225" s="2001"/>
      <c r="U1225" s="2001"/>
      <c r="V1225" s="2001"/>
      <c r="W1225" s="2001"/>
      <c r="X1225" s="2001"/>
      <c r="Y1225" s="2001"/>
      <c r="Z1225" s="2001"/>
      <c r="AA1225" s="2001"/>
      <c r="AB1225" s="2001"/>
      <c r="AC1225" s="2001"/>
      <c r="AD1225" s="2001"/>
      <c r="AE1225" s="2001"/>
      <c r="AF1225" s="2001"/>
      <c r="AG1225" s="2001"/>
      <c r="AH1225" s="2001"/>
      <c r="AI1225" s="2001"/>
      <c r="AJ1225" s="2001"/>
      <c r="AK1225" s="2001"/>
      <c r="AL1225" s="2002"/>
      <c r="AM1225" s="2001"/>
      <c r="AN1225" s="2001"/>
      <c r="AO1225" s="2001"/>
      <c r="AP1225" s="2001"/>
      <c r="AQ1225" s="2001"/>
      <c r="AR1225" s="2001"/>
      <c r="AS1225" s="2001"/>
      <c r="AT1225" s="2001"/>
      <c r="AU1225" s="2001"/>
      <c r="AV1225" s="2001"/>
      <c r="AW1225" s="2001"/>
      <c r="AX1225" s="2001"/>
    </row>
    <row r="1226" spans="2:51" s="79" customFormat="1" ht="24" customHeight="1">
      <c r="B1226" s="2000">
        <v>8</v>
      </c>
      <c r="C1226" s="2000">
        <v>1</v>
      </c>
      <c r="D1226" s="2001"/>
      <c r="E1226" s="2001"/>
      <c r="F1226" s="2001"/>
      <c r="G1226" s="2001"/>
      <c r="H1226" s="2001"/>
      <c r="I1226" s="2001"/>
      <c r="J1226" s="2001"/>
      <c r="K1226" s="2001"/>
      <c r="L1226" s="2001"/>
      <c r="M1226" s="2001"/>
      <c r="N1226" s="2001"/>
      <c r="O1226" s="2001"/>
      <c r="P1226" s="2001"/>
      <c r="Q1226" s="2001"/>
      <c r="R1226" s="2001"/>
      <c r="S1226" s="2001"/>
      <c r="T1226" s="2001"/>
      <c r="U1226" s="2001"/>
      <c r="V1226" s="2001"/>
      <c r="W1226" s="2001"/>
      <c r="X1226" s="2001"/>
      <c r="Y1226" s="2001"/>
      <c r="Z1226" s="2001"/>
      <c r="AA1226" s="2001"/>
      <c r="AB1226" s="2001"/>
      <c r="AC1226" s="2001"/>
      <c r="AD1226" s="2001"/>
      <c r="AE1226" s="2001"/>
      <c r="AF1226" s="2001"/>
      <c r="AG1226" s="2001"/>
      <c r="AH1226" s="2001"/>
      <c r="AI1226" s="2001"/>
      <c r="AJ1226" s="2001"/>
      <c r="AK1226" s="2001"/>
      <c r="AL1226" s="2002"/>
      <c r="AM1226" s="2001"/>
      <c r="AN1226" s="2001"/>
      <c r="AO1226" s="2001"/>
      <c r="AP1226" s="2001"/>
      <c r="AQ1226" s="2001"/>
      <c r="AR1226" s="2001"/>
      <c r="AS1226" s="2001"/>
      <c r="AT1226" s="2001"/>
      <c r="AU1226" s="2001"/>
      <c r="AV1226" s="2001"/>
      <c r="AW1226" s="2001"/>
      <c r="AX1226" s="2001"/>
    </row>
    <row r="1227" spans="2:51" s="79" customFormat="1" ht="24" customHeight="1">
      <c r="B1227" s="2000">
        <v>9</v>
      </c>
      <c r="C1227" s="2000">
        <v>1</v>
      </c>
      <c r="D1227" s="2001"/>
      <c r="E1227" s="2001"/>
      <c r="F1227" s="2001"/>
      <c r="G1227" s="2001"/>
      <c r="H1227" s="2001"/>
      <c r="I1227" s="2001"/>
      <c r="J1227" s="2001"/>
      <c r="K1227" s="2001"/>
      <c r="L1227" s="2001"/>
      <c r="M1227" s="2001"/>
      <c r="N1227" s="2001"/>
      <c r="O1227" s="2001"/>
      <c r="P1227" s="2001"/>
      <c r="Q1227" s="2001"/>
      <c r="R1227" s="2001"/>
      <c r="S1227" s="2001"/>
      <c r="T1227" s="2001"/>
      <c r="U1227" s="2001"/>
      <c r="V1227" s="2001"/>
      <c r="W1227" s="2001"/>
      <c r="X1227" s="2001"/>
      <c r="Y1227" s="2001"/>
      <c r="Z1227" s="2001"/>
      <c r="AA1227" s="2001"/>
      <c r="AB1227" s="2001"/>
      <c r="AC1227" s="2001"/>
      <c r="AD1227" s="2001"/>
      <c r="AE1227" s="2001"/>
      <c r="AF1227" s="2001"/>
      <c r="AG1227" s="2001"/>
      <c r="AH1227" s="2001"/>
      <c r="AI1227" s="2001"/>
      <c r="AJ1227" s="2001"/>
      <c r="AK1227" s="2001"/>
      <c r="AL1227" s="2002"/>
      <c r="AM1227" s="2001"/>
      <c r="AN1227" s="2001"/>
      <c r="AO1227" s="2001"/>
      <c r="AP1227" s="2001"/>
      <c r="AQ1227" s="2001"/>
      <c r="AR1227" s="2001"/>
      <c r="AS1227" s="2001"/>
      <c r="AT1227" s="2001"/>
      <c r="AU1227" s="2001"/>
      <c r="AV1227" s="2001"/>
      <c r="AW1227" s="2001"/>
      <c r="AX1227" s="2001"/>
    </row>
    <row r="1228" spans="2:51" s="79" customFormat="1" ht="24" customHeight="1">
      <c r="B1228" s="2000">
        <v>10</v>
      </c>
      <c r="C1228" s="2000">
        <v>1</v>
      </c>
      <c r="D1228" s="2001"/>
      <c r="E1228" s="2001"/>
      <c r="F1228" s="2001"/>
      <c r="G1228" s="2001"/>
      <c r="H1228" s="2001"/>
      <c r="I1228" s="2001"/>
      <c r="J1228" s="2001"/>
      <c r="K1228" s="2001"/>
      <c r="L1228" s="2001"/>
      <c r="M1228" s="2001"/>
      <c r="N1228" s="2001"/>
      <c r="O1228" s="2001"/>
      <c r="P1228" s="2001"/>
      <c r="Q1228" s="2001"/>
      <c r="R1228" s="2001"/>
      <c r="S1228" s="2001"/>
      <c r="T1228" s="2001"/>
      <c r="U1228" s="2001"/>
      <c r="V1228" s="2001"/>
      <c r="W1228" s="2001"/>
      <c r="X1228" s="2001"/>
      <c r="Y1228" s="2001"/>
      <c r="Z1228" s="2001"/>
      <c r="AA1228" s="2001"/>
      <c r="AB1228" s="2001"/>
      <c r="AC1228" s="2001"/>
      <c r="AD1228" s="2001"/>
      <c r="AE1228" s="2001"/>
      <c r="AF1228" s="2001"/>
      <c r="AG1228" s="2001"/>
      <c r="AH1228" s="2001"/>
      <c r="AI1228" s="2001"/>
      <c r="AJ1228" s="2001"/>
      <c r="AK1228" s="2001"/>
      <c r="AL1228" s="2002"/>
      <c r="AM1228" s="2001"/>
      <c r="AN1228" s="2001"/>
      <c r="AO1228" s="2001"/>
      <c r="AP1228" s="2001"/>
      <c r="AQ1228" s="2001"/>
      <c r="AR1228" s="2001"/>
      <c r="AS1228" s="2001"/>
      <c r="AT1228" s="2001"/>
      <c r="AU1228" s="2001"/>
      <c r="AV1228" s="2001"/>
      <c r="AW1228" s="2001"/>
      <c r="AX1228" s="2001"/>
    </row>
    <row r="1229" spans="2:51" s="79" customFormat="1"/>
    <row r="1230" spans="2:51" s="79" customFormat="1" ht="21.75" customHeight="1" thickBot="1">
      <c r="AK1230" s="2210"/>
      <c r="AL1230" s="2210"/>
      <c r="AM1230" s="2210"/>
      <c r="AN1230" s="2210"/>
      <c r="AO1230" s="2210"/>
      <c r="AP1230" s="2210"/>
      <c r="AQ1230" s="2210"/>
      <c r="AR1230" s="2211" t="s">
        <v>112</v>
      </c>
      <c r="AS1230" s="2211"/>
      <c r="AT1230" s="2211"/>
      <c r="AU1230" s="2211"/>
      <c r="AV1230" s="2211"/>
      <c r="AW1230" s="2211"/>
      <c r="AX1230" s="2211"/>
      <c r="AY1230" s="2211"/>
    </row>
    <row r="1231" spans="2:51" s="79" customFormat="1" ht="21" customHeight="1">
      <c r="B1231" s="2212" t="s">
        <v>113</v>
      </c>
      <c r="C1231" s="2213"/>
      <c r="D1231" s="2213"/>
      <c r="E1231" s="2213"/>
      <c r="F1231" s="2213"/>
      <c r="G1231" s="2213"/>
      <c r="H1231" s="2214" t="s">
        <v>991</v>
      </c>
      <c r="I1231" s="2215"/>
      <c r="J1231" s="2215"/>
      <c r="K1231" s="2215"/>
      <c r="L1231" s="2215"/>
      <c r="M1231" s="2215"/>
      <c r="N1231" s="2215"/>
      <c r="O1231" s="2215"/>
      <c r="P1231" s="2215"/>
      <c r="Q1231" s="2215"/>
      <c r="R1231" s="2215"/>
      <c r="S1231" s="2215"/>
      <c r="T1231" s="2215"/>
      <c r="U1231" s="2215"/>
      <c r="V1231" s="2215"/>
      <c r="W1231" s="2215"/>
      <c r="X1231" s="2215"/>
      <c r="Y1231" s="2215"/>
      <c r="Z1231" s="2216" t="s">
        <v>812</v>
      </c>
      <c r="AA1231" s="2217"/>
      <c r="AB1231" s="2217"/>
      <c r="AC1231" s="2217"/>
      <c r="AD1231" s="2217"/>
      <c r="AE1231" s="2218"/>
      <c r="AF1231" s="2219" t="s">
        <v>101</v>
      </c>
      <c r="AG1231" s="2220"/>
      <c r="AH1231" s="2220"/>
      <c r="AI1231" s="2220"/>
      <c r="AJ1231" s="2220"/>
      <c r="AK1231" s="2220"/>
      <c r="AL1231" s="2220"/>
      <c r="AM1231" s="2220"/>
      <c r="AN1231" s="2220"/>
      <c r="AO1231" s="2220"/>
      <c r="AP1231" s="2220"/>
      <c r="AQ1231" s="2221"/>
      <c r="AR1231" s="2222" t="s">
        <v>1</v>
      </c>
      <c r="AS1231" s="2219"/>
      <c r="AT1231" s="2219"/>
      <c r="AU1231" s="2219"/>
      <c r="AV1231" s="2219"/>
      <c r="AW1231" s="2219"/>
      <c r="AX1231" s="2219"/>
      <c r="AY1231" s="2223"/>
    </row>
    <row r="1232" spans="2:51" s="79" customFormat="1" ht="28.15" customHeight="1">
      <c r="B1232" s="2190" t="s">
        <v>59</v>
      </c>
      <c r="C1232" s="2191"/>
      <c r="D1232" s="2191"/>
      <c r="E1232" s="2191"/>
      <c r="F1232" s="2191"/>
      <c r="G1232" s="2192"/>
      <c r="H1232" s="2193" t="s">
        <v>992</v>
      </c>
      <c r="I1232" s="2194"/>
      <c r="J1232" s="2194"/>
      <c r="K1232" s="2194"/>
      <c r="L1232" s="2194"/>
      <c r="M1232" s="2194"/>
      <c r="N1232" s="2194"/>
      <c r="O1232" s="2194"/>
      <c r="P1232" s="2194"/>
      <c r="Q1232" s="2194"/>
      <c r="R1232" s="2194"/>
      <c r="S1232" s="2194"/>
      <c r="T1232" s="2194"/>
      <c r="U1232" s="2194"/>
      <c r="V1232" s="2194"/>
      <c r="W1232" s="2195"/>
      <c r="X1232" s="2195"/>
      <c r="Y1232" s="2195"/>
      <c r="Z1232" s="2196" t="s">
        <v>2</v>
      </c>
      <c r="AA1232" s="2197"/>
      <c r="AB1232" s="2197"/>
      <c r="AC1232" s="2197"/>
      <c r="AD1232" s="2197"/>
      <c r="AE1232" s="2198"/>
      <c r="AF1232" s="2197" t="s">
        <v>813</v>
      </c>
      <c r="AG1232" s="2197"/>
      <c r="AH1232" s="2197"/>
      <c r="AI1232" s="2197"/>
      <c r="AJ1232" s="2197"/>
      <c r="AK1232" s="2197"/>
      <c r="AL1232" s="2197"/>
      <c r="AM1232" s="2197"/>
      <c r="AN1232" s="2197"/>
      <c r="AO1232" s="2197"/>
      <c r="AP1232" s="2197"/>
      <c r="AQ1232" s="2198"/>
      <c r="AR1232" s="2199" t="s">
        <v>993</v>
      </c>
      <c r="AS1232" s="2200"/>
      <c r="AT1232" s="2200"/>
      <c r="AU1232" s="2200"/>
      <c r="AV1232" s="2200"/>
      <c r="AW1232" s="2200"/>
      <c r="AX1232" s="2200"/>
      <c r="AY1232" s="2201"/>
    </row>
    <row r="1233" spans="2:51" s="79" customFormat="1" ht="30.75" customHeight="1">
      <c r="B1233" s="2202" t="s">
        <v>3</v>
      </c>
      <c r="C1233" s="2203"/>
      <c r="D1233" s="2203"/>
      <c r="E1233" s="2203"/>
      <c r="F1233" s="2203"/>
      <c r="G1233" s="2203"/>
      <c r="H1233" s="2204" t="s">
        <v>103</v>
      </c>
      <c r="I1233" s="2195"/>
      <c r="J1233" s="2195"/>
      <c r="K1233" s="2195"/>
      <c r="L1233" s="2195"/>
      <c r="M1233" s="2195"/>
      <c r="N1233" s="2195"/>
      <c r="O1233" s="2195"/>
      <c r="P1233" s="2195"/>
      <c r="Q1233" s="2195"/>
      <c r="R1233" s="2195"/>
      <c r="S1233" s="2195"/>
      <c r="T1233" s="2195"/>
      <c r="U1233" s="2195"/>
      <c r="V1233" s="2195"/>
      <c r="W1233" s="2195"/>
      <c r="X1233" s="2195"/>
      <c r="Y1233" s="2195"/>
      <c r="Z1233" s="2205" t="s">
        <v>76</v>
      </c>
      <c r="AA1233" s="2206"/>
      <c r="AB1233" s="2206"/>
      <c r="AC1233" s="2206"/>
      <c r="AD1233" s="2206"/>
      <c r="AE1233" s="2207"/>
      <c r="AF1233" s="2208" t="s">
        <v>108</v>
      </c>
      <c r="AG1233" s="2208"/>
      <c r="AH1233" s="2208"/>
      <c r="AI1233" s="2208"/>
      <c r="AJ1233" s="2208"/>
      <c r="AK1233" s="2208"/>
      <c r="AL1233" s="2208"/>
      <c r="AM1233" s="2208"/>
      <c r="AN1233" s="2208"/>
      <c r="AO1233" s="2208"/>
      <c r="AP1233" s="2208"/>
      <c r="AQ1233" s="2208"/>
      <c r="AR1233" s="2059"/>
      <c r="AS1233" s="2059"/>
      <c r="AT1233" s="2059"/>
      <c r="AU1233" s="2059"/>
      <c r="AV1233" s="2059"/>
      <c r="AW1233" s="2059"/>
      <c r="AX1233" s="2059"/>
      <c r="AY1233" s="2209"/>
    </row>
    <row r="1234" spans="2:51" s="79" customFormat="1" ht="18" customHeight="1">
      <c r="B1234" s="2166" t="s">
        <v>37</v>
      </c>
      <c r="C1234" s="2167"/>
      <c r="D1234" s="2167"/>
      <c r="E1234" s="2167"/>
      <c r="F1234" s="2167"/>
      <c r="G1234" s="2167"/>
      <c r="H1234" s="2170" t="s">
        <v>781</v>
      </c>
      <c r="I1234" s="2171"/>
      <c r="J1234" s="2171"/>
      <c r="K1234" s="2171"/>
      <c r="L1234" s="2171"/>
      <c r="M1234" s="2171"/>
      <c r="N1234" s="2171"/>
      <c r="O1234" s="2171"/>
      <c r="P1234" s="2171"/>
      <c r="Q1234" s="2171"/>
      <c r="R1234" s="2171"/>
      <c r="S1234" s="2171"/>
      <c r="T1234" s="2171"/>
      <c r="U1234" s="2171"/>
      <c r="V1234" s="2171"/>
      <c r="W1234" s="2172"/>
      <c r="X1234" s="2172"/>
      <c r="Y1234" s="2172"/>
      <c r="Z1234" s="2176" t="s">
        <v>815</v>
      </c>
      <c r="AA1234" s="2059"/>
      <c r="AB1234" s="2059"/>
      <c r="AC1234" s="2059"/>
      <c r="AD1234" s="2059"/>
      <c r="AE1234" s="2177"/>
      <c r="AF1234" s="2179"/>
      <c r="AG1234" s="2180"/>
      <c r="AH1234" s="2180"/>
      <c r="AI1234" s="2180"/>
      <c r="AJ1234" s="2180"/>
      <c r="AK1234" s="2180"/>
      <c r="AL1234" s="2180"/>
      <c r="AM1234" s="2180"/>
      <c r="AN1234" s="2180"/>
      <c r="AO1234" s="2180"/>
      <c r="AP1234" s="2180"/>
      <c r="AQ1234" s="2180"/>
      <c r="AR1234" s="2180"/>
      <c r="AS1234" s="2180"/>
      <c r="AT1234" s="2180"/>
      <c r="AU1234" s="2180"/>
      <c r="AV1234" s="2180"/>
      <c r="AW1234" s="2180"/>
      <c r="AX1234" s="2180"/>
      <c r="AY1234" s="2181"/>
    </row>
    <row r="1235" spans="2:51" s="79" customFormat="1" ht="24" customHeight="1">
      <c r="B1235" s="2168"/>
      <c r="C1235" s="2169"/>
      <c r="D1235" s="2169"/>
      <c r="E1235" s="2169"/>
      <c r="F1235" s="2169"/>
      <c r="G1235" s="2169"/>
      <c r="H1235" s="2173"/>
      <c r="I1235" s="2174"/>
      <c r="J1235" s="2174"/>
      <c r="K1235" s="2174"/>
      <c r="L1235" s="2174"/>
      <c r="M1235" s="2174"/>
      <c r="N1235" s="2174"/>
      <c r="O1235" s="2174"/>
      <c r="P1235" s="2174"/>
      <c r="Q1235" s="2174"/>
      <c r="R1235" s="2174"/>
      <c r="S1235" s="2174"/>
      <c r="T1235" s="2174"/>
      <c r="U1235" s="2174"/>
      <c r="V1235" s="2174"/>
      <c r="W1235" s="2175"/>
      <c r="X1235" s="2175"/>
      <c r="Y1235" s="2175"/>
      <c r="Z1235" s="2178"/>
      <c r="AA1235" s="2059"/>
      <c r="AB1235" s="2059"/>
      <c r="AC1235" s="2059"/>
      <c r="AD1235" s="2059"/>
      <c r="AE1235" s="2177"/>
      <c r="AF1235" s="2182"/>
      <c r="AG1235" s="2182"/>
      <c r="AH1235" s="2182"/>
      <c r="AI1235" s="2182"/>
      <c r="AJ1235" s="2182"/>
      <c r="AK1235" s="2182"/>
      <c r="AL1235" s="2182"/>
      <c r="AM1235" s="2182"/>
      <c r="AN1235" s="2182"/>
      <c r="AO1235" s="2182"/>
      <c r="AP1235" s="2182"/>
      <c r="AQ1235" s="2182"/>
      <c r="AR1235" s="2182"/>
      <c r="AS1235" s="2182"/>
      <c r="AT1235" s="2182"/>
      <c r="AU1235" s="2182"/>
      <c r="AV1235" s="2182"/>
      <c r="AW1235" s="2182"/>
      <c r="AX1235" s="2182"/>
      <c r="AY1235" s="2183"/>
    </row>
    <row r="1236" spans="2:51" s="79" customFormat="1" ht="29.25" customHeight="1">
      <c r="B1236" s="2184" t="s">
        <v>4</v>
      </c>
      <c r="C1236" s="2185"/>
      <c r="D1236" s="2185"/>
      <c r="E1236" s="2185"/>
      <c r="F1236" s="2185"/>
      <c r="G1236" s="2186"/>
      <c r="H1236" s="2187" t="s">
        <v>133</v>
      </c>
      <c r="I1236" s="2188"/>
      <c r="J1236" s="2188"/>
      <c r="K1236" s="2188"/>
      <c r="L1236" s="2188"/>
      <c r="M1236" s="2188"/>
      <c r="N1236" s="2188"/>
      <c r="O1236" s="2188"/>
      <c r="P1236" s="2188"/>
      <c r="Q1236" s="2188"/>
      <c r="R1236" s="2188"/>
      <c r="S1236" s="2188"/>
      <c r="T1236" s="2188"/>
      <c r="U1236" s="2188"/>
      <c r="V1236" s="2188"/>
      <c r="W1236" s="2188"/>
      <c r="X1236" s="2188"/>
      <c r="Y1236" s="2188"/>
      <c r="Z1236" s="2188"/>
      <c r="AA1236" s="2188"/>
      <c r="AB1236" s="2188"/>
      <c r="AC1236" s="2188"/>
      <c r="AD1236" s="2188"/>
      <c r="AE1236" s="2188"/>
      <c r="AF1236" s="2188"/>
      <c r="AG1236" s="2188"/>
      <c r="AH1236" s="2188"/>
      <c r="AI1236" s="2188"/>
      <c r="AJ1236" s="2188"/>
      <c r="AK1236" s="2188"/>
      <c r="AL1236" s="2188"/>
      <c r="AM1236" s="2188"/>
      <c r="AN1236" s="2188"/>
      <c r="AO1236" s="2188"/>
      <c r="AP1236" s="2188"/>
      <c r="AQ1236" s="2188"/>
      <c r="AR1236" s="2188"/>
      <c r="AS1236" s="2188"/>
      <c r="AT1236" s="2188"/>
      <c r="AU1236" s="2188"/>
      <c r="AV1236" s="2188"/>
      <c r="AW1236" s="2188"/>
      <c r="AX1236" s="2188"/>
      <c r="AY1236" s="2189"/>
    </row>
    <row r="1237" spans="2:51" s="79" customFormat="1" ht="21" customHeight="1">
      <c r="B1237" s="2152" t="s">
        <v>39</v>
      </c>
      <c r="C1237" s="2153"/>
      <c r="D1237" s="2153"/>
      <c r="E1237" s="2153"/>
      <c r="F1237" s="2153"/>
      <c r="G1237" s="2154"/>
      <c r="H1237" s="2158"/>
      <c r="I1237" s="2159"/>
      <c r="J1237" s="2159"/>
      <c r="K1237" s="2159"/>
      <c r="L1237" s="2159"/>
      <c r="M1237" s="2159"/>
      <c r="N1237" s="2159"/>
      <c r="O1237" s="2159"/>
      <c r="P1237" s="2159"/>
      <c r="Q1237" s="2160" t="s">
        <v>86</v>
      </c>
      <c r="R1237" s="2161"/>
      <c r="S1237" s="2161"/>
      <c r="T1237" s="2161"/>
      <c r="U1237" s="2161"/>
      <c r="V1237" s="2161"/>
      <c r="W1237" s="2162"/>
      <c r="X1237" s="2160" t="s">
        <v>87</v>
      </c>
      <c r="Y1237" s="2161"/>
      <c r="Z1237" s="2161"/>
      <c r="AA1237" s="2161"/>
      <c r="AB1237" s="2161"/>
      <c r="AC1237" s="2161"/>
      <c r="AD1237" s="2162"/>
      <c r="AE1237" s="2160" t="s">
        <v>88</v>
      </c>
      <c r="AF1237" s="2161"/>
      <c r="AG1237" s="2161"/>
      <c r="AH1237" s="2161"/>
      <c r="AI1237" s="2161"/>
      <c r="AJ1237" s="2161"/>
      <c r="AK1237" s="2162"/>
      <c r="AL1237" s="2160" t="s">
        <v>90</v>
      </c>
      <c r="AM1237" s="2161"/>
      <c r="AN1237" s="2161"/>
      <c r="AO1237" s="2161"/>
      <c r="AP1237" s="2161"/>
      <c r="AQ1237" s="2161"/>
      <c r="AR1237" s="2162"/>
      <c r="AS1237" s="2160" t="s">
        <v>91</v>
      </c>
      <c r="AT1237" s="2161"/>
      <c r="AU1237" s="2161"/>
      <c r="AV1237" s="2161"/>
      <c r="AW1237" s="2161"/>
      <c r="AX1237" s="2161"/>
      <c r="AY1237" s="2233"/>
    </row>
    <row r="1238" spans="2:51" s="79" customFormat="1" ht="21" customHeight="1">
      <c r="B1238" s="2088"/>
      <c r="C1238" s="2089"/>
      <c r="D1238" s="2089"/>
      <c r="E1238" s="2089"/>
      <c r="F1238" s="2089"/>
      <c r="G1238" s="2090"/>
      <c r="H1238" s="2234" t="s">
        <v>5</v>
      </c>
      <c r="I1238" s="2235"/>
      <c r="J1238" s="2074" t="s">
        <v>6</v>
      </c>
      <c r="K1238" s="2075"/>
      <c r="L1238" s="2075"/>
      <c r="M1238" s="2075"/>
      <c r="N1238" s="2075"/>
      <c r="O1238" s="2075"/>
      <c r="P1238" s="2076"/>
      <c r="Q1238" s="2250">
        <v>21</v>
      </c>
      <c r="R1238" s="2251"/>
      <c r="S1238" s="2251"/>
      <c r="T1238" s="2251"/>
      <c r="U1238" s="2251"/>
      <c r="V1238" s="2251"/>
      <c r="W1238" s="2251"/>
      <c r="X1238" s="2251">
        <v>16</v>
      </c>
      <c r="Y1238" s="2251"/>
      <c r="Z1238" s="2251"/>
      <c r="AA1238" s="2251"/>
      <c r="AB1238" s="2251"/>
      <c r="AC1238" s="2251"/>
      <c r="AD1238" s="2251"/>
      <c r="AE1238" s="2251">
        <v>13</v>
      </c>
      <c r="AF1238" s="2251"/>
      <c r="AG1238" s="2251"/>
      <c r="AH1238" s="2251"/>
      <c r="AI1238" s="2251"/>
      <c r="AJ1238" s="2251"/>
      <c r="AK1238" s="2251"/>
      <c r="AL1238" s="2251">
        <v>19</v>
      </c>
      <c r="AM1238" s="2251"/>
      <c r="AN1238" s="2251"/>
      <c r="AO1238" s="2251"/>
      <c r="AP1238" s="2251"/>
      <c r="AQ1238" s="2251"/>
      <c r="AR1238" s="2251"/>
      <c r="AS1238" s="2251">
        <v>18</v>
      </c>
      <c r="AT1238" s="2251"/>
      <c r="AU1238" s="2251"/>
      <c r="AV1238" s="2251"/>
      <c r="AW1238" s="2251"/>
      <c r="AX1238" s="2251"/>
      <c r="AY1238" s="2252"/>
    </row>
    <row r="1239" spans="2:51" s="79" customFormat="1" ht="21" customHeight="1">
      <c r="B1239" s="2088"/>
      <c r="C1239" s="2089"/>
      <c r="D1239" s="2089"/>
      <c r="E1239" s="2089"/>
      <c r="F1239" s="2089"/>
      <c r="G1239" s="2090"/>
      <c r="H1239" s="2236"/>
      <c r="I1239" s="2237"/>
      <c r="J1239" s="2080" t="s">
        <v>7</v>
      </c>
      <c r="K1239" s="2081"/>
      <c r="L1239" s="2081"/>
      <c r="M1239" s="2081"/>
      <c r="N1239" s="2081"/>
      <c r="O1239" s="2081"/>
      <c r="P1239" s="2082"/>
      <c r="Q1239" s="2332" t="s">
        <v>816</v>
      </c>
      <c r="R1239" s="2333"/>
      <c r="S1239" s="2333"/>
      <c r="T1239" s="2333"/>
      <c r="U1239" s="2333"/>
      <c r="V1239" s="2333"/>
      <c r="W1239" s="2333"/>
      <c r="X1239" s="2332" t="s">
        <v>816</v>
      </c>
      <c r="Y1239" s="2333"/>
      <c r="Z1239" s="2333"/>
      <c r="AA1239" s="2333"/>
      <c r="AB1239" s="2333"/>
      <c r="AC1239" s="2333"/>
      <c r="AD1239" s="2333"/>
      <c r="AE1239" s="2332" t="s">
        <v>816</v>
      </c>
      <c r="AF1239" s="2333"/>
      <c r="AG1239" s="2333"/>
      <c r="AH1239" s="2333"/>
      <c r="AI1239" s="2333"/>
      <c r="AJ1239" s="2333"/>
      <c r="AK1239" s="2333"/>
      <c r="AL1239" s="2332" t="s">
        <v>816</v>
      </c>
      <c r="AM1239" s="2333"/>
      <c r="AN1239" s="2333"/>
      <c r="AO1239" s="2333"/>
      <c r="AP1239" s="2333"/>
      <c r="AQ1239" s="2333"/>
      <c r="AR1239" s="2333"/>
      <c r="AS1239" s="2277"/>
      <c r="AT1239" s="2277"/>
      <c r="AU1239" s="2277"/>
      <c r="AV1239" s="2277"/>
      <c r="AW1239" s="2277"/>
      <c r="AX1239" s="2277"/>
      <c r="AY1239" s="2278"/>
    </row>
    <row r="1240" spans="2:51" s="79" customFormat="1" ht="24.75" customHeight="1">
      <c r="B1240" s="2088"/>
      <c r="C1240" s="2089"/>
      <c r="D1240" s="2089"/>
      <c r="E1240" s="2089"/>
      <c r="F1240" s="2089"/>
      <c r="G1240" s="2090"/>
      <c r="H1240" s="2236"/>
      <c r="I1240" s="2237"/>
      <c r="J1240" s="2080" t="s">
        <v>8</v>
      </c>
      <c r="K1240" s="2081"/>
      <c r="L1240" s="2081"/>
      <c r="M1240" s="2081"/>
      <c r="N1240" s="2081"/>
      <c r="O1240" s="2081"/>
      <c r="P1240" s="2082"/>
      <c r="Q1240" s="2332" t="s">
        <v>816</v>
      </c>
      <c r="R1240" s="2333"/>
      <c r="S1240" s="2333"/>
      <c r="T1240" s="2333"/>
      <c r="U1240" s="2333"/>
      <c r="V1240" s="2333"/>
      <c r="W1240" s="2333"/>
      <c r="X1240" s="2332" t="s">
        <v>816</v>
      </c>
      <c r="Y1240" s="2333"/>
      <c r="Z1240" s="2333"/>
      <c r="AA1240" s="2333"/>
      <c r="AB1240" s="2333"/>
      <c r="AC1240" s="2333"/>
      <c r="AD1240" s="2333"/>
      <c r="AE1240" s="2332" t="s">
        <v>816</v>
      </c>
      <c r="AF1240" s="2333"/>
      <c r="AG1240" s="2333"/>
      <c r="AH1240" s="2333"/>
      <c r="AI1240" s="2333"/>
      <c r="AJ1240" s="2333"/>
      <c r="AK1240" s="2333"/>
      <c r="AL1240" s="2332" t="s">
        <v>816</v>
      </c>
      <c r="AM1240" s="2333"/>
      <c r="AN1240" s="2333"/>
      <c r="AO1240" s="2333"/>
      <c r="AP1240" s="2333"/>
      <c r="AQ1240" s="2333"/>
      <c r="AR1240" s="2333"/>
      <c r="AS1240" s="2277"/>
      <c r="AT1240" s="2277"/>
      <c r="AU1240" s="2277"/>
      <c r="AV1240" s="2277"/>
      <c r="AW1240" s="2277"/>
      <c r="AX1240" s="2277"/>
      <c r="AY1240" s="2278"/>
    </row>
    <row r="1241" spans="2:51" s="79" customFormat="1" ht="24.75" customHeight="1">
      <c r="B1241" s="2088"/>
      <c r="C1241" s="2089"/>
      <c r="D1241" s="2089"/>
      <c r="E1241" s="2089"/>
      <c r="F1241" s="2089"/>
      <c r="G1241" s="2090"/>
      <c r="H1241" s="2238"/>
      <c r="I1241" s="2239"/>
      <c r="J1241" s="2163" t="s">
        <v>26</v>
      </c>
      <c r="K1241" s="2164"/>
      <c r="L1241" s="2164"/>
      <c r="M1241" s="2164"/>
      <c r="N1241" s="2164"/>
      <c r="O1241" s="2164"/>
      <c r="P1241" s="2165"/>
      <c r="Q1241" s="2276">
        <v>21</v>
      </c>
      <c r="R1241" s="2276"/>
      <c r="S1241" s="2276"/>
      <c r="T1241" s="2276"/>
      <c r="U1241" s="2276"/>
      <c r="V1241" s="2276"/>
      <c r="W1241" s="2276"/>
      <c r="X1241" s="2276">
        <v>16</v>
      </c>
      <c r="Y1241" s="2276"/>
      <c r="Z1241" s="2276"/>
      <c r="AA1241" s="2276"/>
      <c r="AB1241" s="2276"/>
      <c r="AC1241" s="2276"/>
      <c r="AD1241" s="2276"/>
      <c r="AE1241" s="2276">
        <v>13</v>
      </c>
      <c r="AF1241" s="2276"/>
      <c r="AG1241" s="2276"/>
      <c r="AH1241" s="2276"/>
      <c r="AI1241" s="2276"/>
      <c r="AJ1241" s="2276"/>
      <c r="AK1241" s="2276"/>
      <c r="AL1241" s="2276">
        <v>19</v>
      </c>
      <c r="AM1241" s="2276"/>
      <c r="AN1241" s="2276"/>
      <c r="AO1241" s="2276"/>
      <c r="AP1241" s="2276"/>
      <c r="AQ1241" s="2276"/>
      <c r="AR1241" s="2276"/>
      <c r="AS1241" s="2276">
        <v>18</v>
      </c>
      <c r="AT1241" s="2276"/>
      <c r="AU1241" s="2276"/>
      <c r="AV1241" s="2276"/>
      <c r="AW1241" s="2276"/>
      <c r="AX1241" s="2276"/>
      <c r="AY1241" s="2276"/>
    </row>
    <row r="1242" spans="2:51" s="79" customFormat="1" ht="24.75" customHeight="1">
      <c r="B1242" s="2088"/>
      <c r="C1242" s="2089"/>
      <c r="D1242" s="2089"/>
      <c r="E1242" s="2089"/>
      <c r="F1242" s="2089"/>
      <c r="G1242" s="2090"/>
      <c r="H1242" s="2226" t="s">
        <v>9</v>
      </c>
      <c r="I1242" s="2227"/>
      <c r="J1242" s="2227"/>
      <c r="K1242" s="2227"/>
      <c r="L1242" s="2227"/>
      <c r="M1242" s="2227"/>
      <c r="N1242" s="2227"/>
      <c r="O1242" s="2227"/>
      <c r="P1242" s="2227"/>
      <c r="Q1242" s="2305">
        <v>12</v>
      </c>
      <c r="R1242" s="2305"/>
      <c r="S1242" s="2305"/>
      <c r="T1242" s="2305"/>
      <c r="U1242" s="2305"/>
      <c r="V1242" s="2305"/>
      <c r="W1242" s="2305"/>
      <c r="X1242" s="2305">
        <v>8</v>
      </c>
      <c r="Y1242" s="2305"/>
      <c r="Z1242" s="2305"/>
      <c r="AA1242" s="2305"/>
      <c r="AB1242" s="2305"/>
      <c r="AC1242" s="2305"/>
      <c r="AD1242" s="2305"/>
      <c r="AE1242" s="2305">
        <v>9</v>
      </c>
      <c r="AF1242" s="2305"/>
      <c r="AG1242" s="2305"/>
      <c r="AH1242" s="2305"/>
      <c r="AI1242" s="2305"/>
      <c r="AJ1242" s="2305"/>
      <c r="AK1242" s="2305"/>
      <c r="AL1242" s="2268"/>
      <c r="AM1242" s="2268"/>
      <c r="AN1242" s="2268"/>
      <c r="AO1242" s="2268"/>
      <c r="AP1242" s="2268"/>
      <c r="AQ1242" s="2268"/>
      <c r="AR1242" s="2268"/>
      <c r="AS1242" s="2268"/>
      <c r="AT1242" s="2268"/>
      <c r="AU1242" s="2268"/>
      <c r="AV1242" s="2268"/>
      <c r="AW1242" s="2268"/>
      <c r="AX1242" s="2268"/>
      <c r="AY1242" s="2269"/>
    </row>
    <row r="1243" spans="2:51" s="79" customFormat="1" ht="24.75" customHeight="1">
      <c r="B1243" s="2155"/>
      <c r="C1243" s="2156"/>
      <c r="D1243" s="2156"/>
      <c r="E1243" s="2156"/>
      <c r="F1243" s="2156"/>
      <c r="G1243" s="2157"/>
      <c r="H1243" s="2226" t="s">
        <v>10</v>
      </c>
      <c r="I1243" s="2227"/>
      <c r="J1243" s="2227"/>
      <c r="K1243" s="2227"/>
      <c r="L1243" s="2227"/>
      <c r="M1243" s="2227"/>
      <c r="N1243" s="2227"/>
      <c r="O1243" s="2227"/>
      <c r="P1243" s="2227"/>
      <c r="Q1243" s="2305">
        <v>60</v>
      </c>
      <c r="R1243" s="2305"/>
      <c r="S1243" s="2305"/>
      <c r="T1243" s="2305"/>
      <c r="U1243" s="2305"/>
      <c r="V1243" s="2305"/>
      <c r="W1243" s="2305"/>
      <c r="X1243" s="2305">
        <v>38</v>
      </c>
      <c r="Y1243" s="2305"/>
      <c r="Z1243" s="2305"/>
      <c r="AA1243" s="2305"/>
      <c r="AB1243" s="2305"/>
      <c r="AC1243" s="2305"/>
      <c r="AD1243" s="2305"/>
      <c r="AE1243" s="2305">
        <v>70</v>
      </c>
      <c r="AF1243" s="2305"/>
      <c r="AG1243" s="2305"/>
      <c r="AH1243" s="2305"/>
      <c r="AI1243" s="2305"/>
      <c r="AJ1243" s="2305"/>
      <c r="AK1243" s="2305"/>
      <c r="AL1243" s="2268"/>
      <c r="AM1243" s="2268"/>
      <c r="AN1243" s="2268"/>
      <c r="AO1243" s="2268"/>
      <c r="AP1243" s="2268"/>
      <c r="AQ1243" s="2268"/>
      <c r="AR1243" s="2268"/>
      <c r="AS1243" s="2268"/>
      <c r="AT1243" s="2268"/>
      <c r="AU1243" s="2268"/>
      <c r="AV1243" s="2268"/>
      <c r="AW1243" s="2268"/>
      <c r="AX1243" s="2268"/>
      <c r="AY1243" s="2269"/>
    </row>
    <row r="1244" spans="2:51" s="79" customFormat="1" ht="23.1" customHeight="1">
      <c r="B1244" s="2129" t="s">
        <v>99</v>
      </c>
      <c r="C1244" s="2130"/>
      <c r="D1244" s="2135" t="s">
        <v>23</v>
      </c>
      <c r="E1244" s="2136"/>
      <c r="F1244" s="2136"/>
      <c r="G1244" s="2136"/>
      <c r="H1244" s="2136"/>
      <c r="I1244" s="2136"/>
      <c r="J1244" s="2136"/>
      <c r="K1244" s="2136"/>
      <c r="L1244" s="2137"/>
      <c r="M1244" s="2138" t="s">
        <v>92</v>
      </c>
      <c r="N1244" s="2138"/>
      <c r="O1244" s="2138"/>
      <c r="P1244" s="2138"/>
      <c r="Q1244" s="2138"/>
      <c r="R1244" s="2138"/>
      <c r="S1244" s="2139" t="s">
        <v>91</v>
      </c>
      <c r="T1244" s="2139"/>
      <c r="U1244" s="2139"/>
      <c r="V1244" s="2139"/>
      <c r="W1244" s="2139"/>
      <c r="X1244" s="2139"/>
      <c r="Y1244" s="2140"/>
      <c r="Z1244" s="2136"/>
      <c r="AA1244" s="2136"/>
      <c r="AB1244" s="2136"/>
      <c r="AC1244" s="2136"/>
      <c r="AD1244" s="2136"/>
      <c r="AE1244" s="2136"/>
      <c r="AF1244" s="2136"/>
      <c r="AG1244" s="2136"/>
      <c r="AH1244" s="2136"/>
      <c r="AI1244" s="2136"/>
      <c r="AJ1244" s="2136"/>
      <c r="AK1244" s="2136"/>
      <c r="AL1244" s="2136"/>
      <c r="AM1244" s="2136"/>
      <c r="AN1244" s="2136"/>
      <c r="AO1244" s="2136"/>
      <c r="AP1244" s="2136"/>
      <c r="AQ1244" s="2136"/>
      <c r="AR1244" s="2136"/>
      <c r="AS1244" s="2136"/>
      <c r="AT1244" s="2136"/>
      <c r="AU1244" s="2136"/>
      <c r="AV1244" s="2136"/>
      <c r="AW1244" s="2136"/>
      <c r="AX1244" s="2136"/>
      <c r="AY1244" s="2141"/>
    </row>
    <row r="1245" spans="2:51" s="79" customFormat="1" ht="23.1" customHeight="1">
      <c r="B1245" s="2131"/>
      <c r="C1245" s="2132"/>
      <c r="D1245" s="2142" t="s">
        <v>994</v>
      </c>
      <c r="E1245" s="2143"/>
      <c r="F1245" s="2143"/>
      <c r="G1245" s="2143"/>
      <c r="H1245" s="2143"/>
      <c r="I1245" s="2143"/>
      <c r="J1245" s="2143"/>
      <c r="K1245" s="2143"/>
      <c r="L1245" s="2144"/>
      <c r="M1245" s="2265">
        <v>15</v>
      </c>
      <c r="N1245" s="2265"/>
      <c r="O1245" s="2265"/>
      <c r="P1245" s="2265"/>
      <c r="Q1245" s="2265"/>
      <c r="R1245" s="2265"/>
      <c r="S1245" s="2265">
        <v>14</v>
      </c>
      <c r="T1245" s="2265"/>
      <c r="U1245" s="2265"/>
      <c r="V1245" s="2265"/>
      <c r="W1245" s="2265"/>
      <c r="X1245" s="2265"/>
      <c r="Y1245" s="2478"/>
      <c r="Z1245" s="2479"/>
      <c r="AA1245" s="2479"/>
      <c r="AB1245" s="2479"/>
      <c r="AC1245" s="2479"/>
      <c r="AD1245" s="2479"/>
      <c r="AE1245" s="2479"/>
      <c r="AF1245" s="2479"/>
      <c r="AG1245" s="2479"/>
      <c r="AH1245" s="2479"/>
      <c r="AI1245" s="2479"/>
      <c r="AJ1245" s="2479"/>
      <c r="AK1245" s="2479"/>
      <c r="AL1245" s="2479"/>
      <c r="AM1245" s="2479"/>
      <c r="AN1245" s="2479"/>
      <c r="AO1245" s="2479"/>
      <c r="AP1245" s="2479"/>
      <c r="AQ1245" s="2479"/>
      <c r="AR1245" s="2479"/>
      <c r="AS1245" s="2479"/>
      <c r="AT1245" s="2479"/>
      <c r="AU1245" s="2479"/>
      <c r="AV1245" s="2479"/>
      <c r="AW1245" s="2479"/>
      <c r="AX1245" s="2479"/>
      <c r="AY1245" s="2480"/>
    </row>
    <row r="1246" spans="2:51" s="79" customFormat="1" ht="23.1" customHeight="1">
      <c r="B1246" s="2131"/>
      <c r="C1246" s="2132"/>
      <c r="D1246" s="2128" t="s">
        <v>995</v>
      </c>
      <c r="E1246" s="2118"/>
      <c r="F1246" s="2118"/>
      <c r="G1246" s="2118"/>
      <c r="H1246" s="2118"/>
      <c r="I1246" s="2118"/>
      <c r="J1246" s="2118"/>
      <c r="K1246" s="2118"/>
      <c r="L1246" s="2119"/>
      <c r="M1246" s="2259">
        <v>5</v>
      </c>
      <c r="N1246" s="2259"/>
      <c r="O1246" s="2259"/>
      <c r="P1246" s="2259"/>
      <c r="Q1246" s="2259"/>
      <c r="R1246" s="2259"/>
      <c r="S1246" s="2259">
        <v>4</v>
      </c>
      <c r="T1246" s="2259"/>
      <c r="U1246" s="2259"/>
      <c r="V1246" s="2259"/>
      <c r="W1246" s="2259"/>
      <c r="X1246" s="2259"/>
      <c r="Y1246" s="2607"/>
      <c r="Z1246" s="2608"/>
      <c r="AA1246" s="2608"/>
      <c r="AB1246" s="2608"/>
      <c r="AC1246" s="2608"/>
      <c r="AD1246" s="2608"/>
      <c r="AE1246" s="2608"/>
      <c r="AF1246" s="2608"/>
      <c r="AG1246" s="2608"/>
      <c r="AH1246" s="2608"/>
      <c r="AI1246" s="2608"/>
      <c r="AJ1246" s="2608"/>
      <c r="AK1246" s="2608"/>
      <c r="AL1246" s="2608"/>
      <c r="AM1246" s="2608"/>
      <c r="AN1246" s="2608"/>
      <c r="AO1246" s="2608"/>
      <c r="AP1246" s="2608"/>
      <c r="AQ1246" s="2608"/>
      <c r="AR1246" s="2608"/>
      <c r="AS1246" s="2608"/>
      <c r="AT1246" s="2608"/>
      <c r="AU1246" s="2608"/>
      <c r="AV1246" s="2608"/>
      <c r="AW1246" s="2608"/>
      <c r="AX1246" s="2608"/>
      <c r="AY1246" s="2609"/>
    </row>
    <row r="1247" spans="2:51" s="79" customFormat="1" ht="23.1" customHeight="1">
      <c r="B1247" s="2131"/>
      <c r="C1247" s="2132"/>
      <c r="D1247" s="2117"/>
      <c r="E1247" s="2118"/>
      <c r="F1247" s="2118"/>
      <c r="G1247" s="2118"/>
      <c r="H1247" s="2118"/>
      <c r="I1247" s="2118"/>
      <c r="J1247" s="2118"/>
      <c r="K1247" s="2118"/>
      <c r="L1247" s="2119"/>
      <c r="M1247" s="2259"/>
      <c r="N1247" s="2259"/>
      <c r="O1247" s="2259"/>
      <c r="P1247" s="2259"/>
      <c r="Q1247" s="2259"/>
      <c r="R1247" s="2259"/>
      <c r="S1247" s="2259"/>
      <c r="T1247" s="2259"/>
      <c r="U1247" s="2259"/>
      <c r="V1247" s="2259"/>
      <c r="W1247" s="2259"/>
      <c r="X1247" s="2259"/>
      <c r="Y1247" s="2121"/>
      <c r="Z1247" s="2122"/>
      <c r="AA1247" s="2122"/>
      <c r="AB1247" s="2122"/>
      <c r="AC1247" s="2122"/>
      <c r="AD1247" s="2122"/>
      <c r="AE1247" s="2122"/>
      <c r="AF1247" s="2122"/>
      <c r="AG1247" s="2122"/>
      <c r="AH1247" s="2122"/>
      <c r="AI1247" s="2122"/>
      <c r="AJ1247" s="2122"/>
      <c r="AK1247" s="2122"/>
      <c r="AL1247" s="2122"/>
      <c r="AM1247" s="2122"/>
      <c r="AN1247" s="2122"/>
      <c r="AO1247" s="2122"/>
      <c r="AP1247" s="2122"/>
      <c r="AQ1247" s="2122"/>
      <c r="AR1247" s="2122"/>
      <c r="AS1247" s="2122"/>
      <c r="AT1247" s="2122"/>
      <c r="AU1247" s="2122"/>
      <c r="AV1247" s="2122"/>
      <c r="AW1247" s="2122"/>
      <c r="AX1247" s="2122"/>
      <c r="AY1247" s="2123"/>
    </row>
    <row r="1248" spans="2:51" s="79" customFormat="1" ht="23.1" customHeight="1">
      <c r="B1248" s="2131"/>
      <c r="C1248" s="2132"/>
      <c r="D1248" s="2117"/>
      <c r="E1248" s="2118"/>
      <c r="F1248" s="2118"/>
      <c r="G1248" s="2118"/>
      <c r="H1248" s="2118"/>
      <c r="I1248" s="2118"/>
      <c r="J1248" s="2118"/>
      <c r="K1248" s="2118"/>
      <c r="L1248" s="2119"/>
      <c r="M1248" s="2259"/>
      <c r="N1248" s="2259"/>
      <c r="O1248" s="2259"/>
      <c r="P1248" s="2259"/>
      <c r="Q1248" s="2259"/>
      <c r="R1248" s="2259"/>
      <c r="S1248" s="2259"/>
      <c r="T1248" s="2259"/>
      <c r="U1248" s="2259"/>
      <c r="V1248" s="2259"/>
      <c r="W1248" s="2259"/>
      <c r="X1248" s="2259"/>
      <c r="Y1248" s="2121"/>
      <c r="Z1248" s="2122"/>
      <c r="AA1248" s="2122"/>
      <c r="AB1248" s="2122"/>
      <c r="AC1248" s="2122"/>
      <c r="AD1248" s="2122"/>
      <c r="AE1248" s="2122"/>
      <c r="AF1248" s="2122"/>
      <c r="AG1248" s="2122"/>
      <c r="AH1248" s="2122"/>
      <c r="AI1248" s="2122"/>
      <c r="AJ1248" s="2122"/>
      <c r="AK1248" s="2122"/>
      <c r="AL1248" s="2122"/>
      <c r="AM1248" s="2122"/>
      <c r="AN1248" s="2122"/>
      <c r="AO1248" s="2122"/>
      <c r="AP1248" s="2122"/>
      <c r="AQ1248" s="2122"/>
      <c r="AR1248" s="2122"/>
      <c r="AS1248" s="2122"/>
      <c r="AT1248" s="2122"/>
      <c r="AU1248" s="2122"/>
      <c r="AV1248" s="2122"/>
      <c r="AW1248" s="2122"/>
      <c r="AX1248" s="2122"/>
      <c r="AY1248" s="2123"/>
    </row>
    <row r="1249" spans="1:51" s="79" customFormat="1" ht="23.1" customHeight="1">
      <c r="B1249" s="2131"/>
      <c r="C1249" s="2132"/>
      <c r="D1249" s="2117"/>
      <c r="E1249" s="2118"/>
      <c r="F1249" s="2118"/>
      <c r="G1249" s="2118"/>
      <c r="H1249" s="2118"/>
      <c r="I1249" s="2118"/>
      <c r="J1249" s="2118"/>
      <c r="K1249" s="2118"/>
      <c r="L1249" s="2119"/>
      <c r="M1249" s="2259"/>
      <c r="N1249" s="2259"/>
      <c r="O1249" s="2259"/>
      <c r="P1249" s="2259"/>
      <c r="Q1249" s="2259"/>
      <c r="R1249" s="2259"/>
      <c r="S1249" s="2259"/>
      <c r="T1249" s="2259"/>
      <c r="U1249" s="2259"/>
      <c r="V1249" s="2259"/>
      <c r="W1249" s="2259"/>
      <c r="X1249" s="2259"/>
      <c r="Y1249" s="2121"/>
      <c r="Z1249" s="2122"/>
      <c r="AA1249" s="2122"/>
      <c r="AB1249" s="2122"/>
      <c r="AC1249" s="2122"/>
      <c r="AD1249" s="2122"/>
      <c r="AE1249" s="2122"/>
      <c r="AF1249" s="2122"/>
      <c r="AG1249" s="2122"/>
      <c r="AH1249" s="2122"/>
      <c r="AI1249" s="2122"/>
      <c r="AJ1249" s="2122"/>
      <c r="AK1249" s="2122"/>
      <c r="AL1249" s="2122"/>
      <c r="AM1249" s="2122"/>
      <c r="AN1249" s="2122"/>
      <c r="AO1249" s="2122"/>
      <c r="AP1249" s="2122"/>
      <c r="AQ1249" s="2122"/>
      <c r="AR1249" s="2122"/>
      <c r="AS1249" s="2122"/>
      <c r="AT1249" s="2122"/>
      <c r="AU1249" s="2122"/>
      <c r="AV1249" s="2122"/>
      <c r="AW1249" s="2122"/>
      <c r="AX1249" s="2122"/>
      <c r="AY1249" s="2123"/>
    </row>
    <row r="1250" spans="1:51" s="79" customFormat="1" ht="23.1" customHeight="1">
      <c r="B1250" s="2131"/>
      <c r="C1250" s="2132"/>
      <c r="D1250" s="2117"/>
      <c r="E1250" s="2118"/>
      <c r="F1250" s="2118"/>
      <c r="G1250" s="2118"/>
      <c r="H1250" s="2118"/>
      <c r="I1250" s="2118"/>
      <c r="J1250" s="2118"/>
      <c r="K1250" s="2118"/>
      <c r="L1250" s="2119"/>
      <c r="M1250" s="2259"/>
      <c r="N1250" s="2259"/>
      <c r="O1250" s="2259"/>
      <c r="P1250" s="2259"/>
      <c r="Q1250" s="2259"/>
      <c r="R1250" s="2259"/>
      <c r="S1250" s="2259"/>
      <c r="T1250" s="2259"/>
      <c r="U1250" s="2259"/>
      <c r="V1250" s="2259"/>
      <c r="W1250" s="2259"/>
      <c r="X1250" s="2259"/>
      <c r="Y1250" s="2121"/>
      <c r="Z1250" s="2122"/>
      <c r="AA1250" s="2122"/>
      <c r="AB1250" s="2122"/>
      <c r="AC1250" s="2122"/>
      <c r="AD1250" s="2122"/>
      <c r="AE1250" s="2122"/>
      <c r="AF1250" s="2122"/>
      <c r="AG1250" s="2122"/>
      <c r="AH1250" s="2122"/>
      <c r="AI1250" s="2122"/>
      <c r="AJ1250" s="2122"/>
      <c r="AK1250" s="2122"/>
      <c r="AL1250" s="2122"/>
      <c r="AM1250" s="2122"/>
      <c r="AN1250" s="2122"/>
      <c r="AO1250" s="2122"/>
      <c r="AP1250" s="2122"/>
      <c r="AQ1250" s="2122"/>
      <c r="AR1250" s="2122"/>
      <c r="AS1250" s="2122"/>
      <c r="AT1250" s="2122"/>
      <c r="AU1250" s="2122"/>
      <c r="AV1250" s="2122"/>
      <c r="AW1250" s="2122"/>
      <c r="AX1250" s="2122"/>
      <c r="AY1250" s="2123"/>
    </row>
    <row r="1251" spans="1:51" s="79" customFormat="1" ht="23.1" customHeight="1">
      <c r="B1251" s="2131"/>
      <c r="C1251" s="2132"/>
      <c r="D1251" s="2124"/>
      <c r="E1251" s="2125"/>
      <c r="F1251" s="2125"/>
      <c r="G1251" s="2125"/>
      <c r="H1251" s="2125"/>
      <c r="I1251" s="2125"/>
      <c r="J1251" s="2125"/>
      <c r="K1251" s="2125"/>
      <c r="L1251" s="2126"/>
      <c r="M1251" s="2260"/>
      <c r="N1251" s="2260"/>
      <c r="O1251" s="2260"/>
      <c r="P1251" s="2260"/>
      <c r="Q1251" s="2260"/>
      <c r="R1251" s="2260"/>
      <c r="S1251" s="2260"/>
      <c r="T1251" s="2260"/>
      <c r="U1251" s="2260"/>
      <c r="V1251" s="2260"/>
      <c r="W1251" s="2260"/>
      <c r="X1251" s="2260"/>
      <c r="Y1251" s="2121"/>
      <c r="Z1251" s="2122"/>
      <c r="AA1251" s="2122"/>
      <c r="AB1251" s="2122"/>
      <c r="AC1251" s="2122"/>
      <c r="AD1251" s="2122"/>
      <c r="AE1251" s="2122"/>
      <c r="AF1251" s="2122"/>
      <c r="AG1251" s="2122"/>
      <c r="AH1251" s="2122"/>
      <c r="AI1251" s="2122"/>
      <c r="AJ1251" s="2122"/>
      <c r="AK1251" s="2122"/>
      <c r="AL1251" s="2122"/>
      <c r="AM1251" s="2122"/>
      <c r="AN1251" s="2122"/>
      <c r="AO1251" s="2122"/>
      <c r="AP1251" s="2122"/>
      <c r="AQ1251" s="2122"/>
      <c r="AR1251" s="2122"/>
      <c r="AS1251" s="2122"/>
      <c r="AT1251" s="2122"/>
      <c r="AU1251" s="2122"/>
      <c r="AV1251" s="2122"/>
      <c r="AW1251" s="2122"/>
      <c r="AX1251" s="2122"/>
      <c r="AY1251" s="2123"/>
    </row>
    <row r="1252" spans="1:51" s="79" customFormat="1" ht="23.1" customHeight="1">
      <c r="B1252" s="2133"/>
      <c r="C1252" s="2134"/>
      <c r="D1252" s="2109" t="s">
        <v>26</v>
      </c>
      <c r="E1252" s="2110"/>
      <c r="F1252" s="2110"/>
      <c r="G1252" s="2110"/>
      <c r="H1252" s="2110"/>
      <c r="I1252" s="2110"/>
      <c r="J1252" s="2110"/>
      <c r="K1252" s="2110"/>
      <c r="L1252" s="2111"/>
      <c r="M1252" s="2258">
        <f>SUM(M1245:R1251)</f>
        <v>20</v>
      </c>
      <c r="N1252" s="2258"/>
      <c r="O1252" s="2258"/>
      <c r="P1252" s="2258"/>
      <c r="Q1252" s="2258"/>
      <c r="R1252" s="2258"/>
      <c r="S1252" s="2258">
        <v>18</v>
      </c>
      <c r="T1252" s="2258"/>
      <c r="U1252" s="2258"/>
      <c r="V1252" s="2258"/>
      <c r="W1252" s="2258"/>
      <c r="X1252" s="2258"/>
      <c r="Y1252" s="2113"/>
      <c r="Z1252" s="2114"/>
      <c r="AA1252" s="2114"/>
      <c r="AB1252" s="2114"/>
      <c r="AC1252" s="2114"/>
      <c r="AD1252" s="2114"/>
      <c r="AE1252" s="2114"/>
      <c r="AF1252" s="2114"/>
      <c r="AG1252" s="2114"/>
      <c r="AH1252" s="2114"/>
      <c r="AI1252" s="2114"/>
      <c r="AJ1252" s="2114"/>
      <c r="AK1252" s="2114"/>
      <c r="AL1252" s="2114"/>
      <c r="AM1252" s="2114"/>
      <c r="AN1252" s="2114"/>
      <c r="AO1252" s="2114"/>
      <c r="AP1252" s="2114"/>
      <c r="AQ1252" s="2114"/>
      <c r="AR1252" s="2114"/>
      <c r="AS1252" s="2114"/>
      <c r="AT1252" s="2114"/>
      <c r="AU1252" s="2114"/>
      <c r="AV1252" s="2114"/>
      <c r="AW1252" s="2114"/>
      <c r="AX1252" s="2114"/>
      <c r="AY1252" s="2115"/>
    </row>
    <row r="1253" spans="1:51" s="79" customFormat="1" ht="41.25" customHeight="1">
      <c r="B1253" s="80"/>
      <c r="C1253" s="80"/>
      <c r="D1253" s="80"/>
      <c r="E1253" s="80"/>
      <c r="F1253" s="80"/>
      <c r="G1253" s="80"/>
      <c r="H1253" s="81"/>
      <c r="I1253" s="81"/>
      <c r="J1253" s="81"/>
      <c r="K1253" s="81"/>
      <c r="L1253" s="81"/>
      <c r="M1253" s="81"/>
      <c r="N1253" s="81"/>
      <c r="O1253" s="81"/>
      <c r="P1253" s="81"/>
      <c r="Q1253" s="81"/>
      <c r="R1253" s="81"/>
      <c r="S1253" s="81"/>
      <c r="T1253" s="81"/>
      <c r="U1253" s="81"/>
      <c r="V1253" s="81"/>
      <c r="W1253" s="81"/>
      <c r="X1253" s="81"/>
      <c r="Y1253" s="81"/>
      <c r="Z1253" s="81"/>
      <c r="AA1253" s="81"/>
      <c r="AB1253" s="81"/>
      <c r="AC1253" s="81"/>
      <c r="AD1253" s="81"/>
      <c r="AE1253" s="81"/>
      <c r="AF1253" s="81"/>
      <c r="AG1253" s="81"/>
      <c r="AH1253" s="81"/>
      <c r="AI1253" s="81"/>
      <c r="AJ1253" s="81"/>
      <c r="AK1253" s="81"/>
      <c r="AL1253" s="81"/>
      <c r="AM1253" s="81"/>
      <c r="AN1253" s="81"/>
      <c r="AO1253" s="81"/>
      <c r="AP1253" s="81"/>
      <c r="AQ1253" s="81"/>
      <c r="AR1253" s="81"/>
      <c r="AS1253" s="81"/>
      <c r="AT1253" s="81"/>
      <c r="AU1253" s="81"/>
      <c r="AV1253" s="81"/>
      <c r="AW1253" s="81"/>
      <c r="AX1253" s="81"/>
      <c r="AY1253" s="81"/>
    </row>
    <row r="1254" spans="1:51" s="79" customFormat="1" ht="23.25" customHeight="1" thickBot="1">
      <c r="A1254" s="82"/>
      <c r="B1254" s="2116" t="s">
        <v>100</v>
      </c>
      <c r="C1254" s="2096"/>
      <c r="D1254" s="2096"/>
      <c r="E1254" s="2096"/>
      <c r="F1254" s="2096"/>
      <c r="G1254" s="2096"/>
      <c r="H1254" s="2096" t="s">
        <v>996</v>
      </c>
      <c r="I1254" s="2096"/>
      <c r="J1254" s="2096"/>
      <c r="K1254" s="2096"/>
      <c r="L1254" s="2096"/>
      <c r="M1254" s="2096"/>
      <c r="N1254" s="2096"/>
      <c r="O1254" s="2096"/>
      <c r="P1254" s="2096"/>
      <c r="Q1254" s="2096"/>
      <c r="R1254" s="2096"/>
      <c r="S1254" s="2096"/>
      <c r="T1254" s="2096"/>
      <c r="U1254" s="2096"/>
      <c r="V1254" s="2096"/>
      <c r="W1254" s="2096"/>
      <c r="X1254" s="2096"/>
      <c r="Y1254" s="2096"/>
      <c r="Z1254" s="2096"/>
      <c r="AA1254" s="2096"/>
      <c r="AB1254" s="2096"/>
      <c r="AC1254" s="2096"/>
      <c r="AD1254" s="2096"/>
      <c r="AE1254" s="2096"/>
      <c r="AF1254" s="2096"/>
      <c r="AG1254" s="2096"/>
      <c r="AH1254" s="2096"/>
      <c r="AI1254" s="2096"/>
      <c r="AJ1254" s="2096"/>
      <c r="AK1254" s="2096"/>
      <c r="AL1254" s="2096"/>
      <c r="AM1254" s="2096"/>
      <c r="AN1254" s="2096"/>
      <c r="AO1254" s="2096"/>
      <c r="AP1254" s="2096"/>
      <c r="AQ1254" s="2096"/>
      <c r="AR1254" s="2096"/>
      <c r="AS1254" s="2096"/>
      <c r="AT1254" s="2096"/>
      <c r="AU1254" s="2096"/>
      <c r="AV1254" s="2096"/>
      <c r="AW1254" s="2096"/>
      <c r="AX1254" s="2096"/>
      <c r="AY1254" s="2096"/>
    </row>
    <row r="1255" spans="1:51" s="79" customFormat="1" ht="385.5" customHeight="1">
      <c r="A1255" s="83"/>
      <c r="B1255" s="2085" t="s">
        <v>40</v>
      </c>
      <c r="C1255" s="2086"/>
      <c r="D1255" s="2086"/>
      <c r="E1255" s="2086"/>
      <c r="F1255" s="2086"/>
      <c r="G1255" s="2087"/>
      <c r="H1255" s="100" t="s">
        <v>97</v>
      </c>
      <c r="I1255" s="97"/>
      <c r="J1255" s="97"/>
      <c r="K1255" s="97"/>
      <c r="L1255" s="97"/>
      <c r="M1255" s="97"/>
      <c r="N1255" s="97"/>
      <c r="O1255" s="97"/>
      <c r="P1255" s="97"/>
      <c r="Q1255" s="97"/>
      <c r="R1255" s="97"/>
      <c r="S1255" s="97"/>
      <c r="T1255" s="97"/>
      <c r="U1255" s="97"/>
      <c r="V1255" s="97"/>
      <c r="W1255" s="97"/>
      <c r="X1255" s="97"/>
      <c r="Y1255" s="97"/>
      <c r="Z1255" s="97"/>
      <c r="AA1255" s="97"/>
      <c r="AB1255" s="97"/>
      <c r="AC1255" s="97"/>
      <c r="AD1255" s="97"/>
      <c r="AE1255" s="97"/>
      <c r="AF1255" s="97"/>
      <c r="AG1255" s="97"/>
      <c r="AH1255" s="97"/>
      <c r="AI1255" s="97"/>
      <c r="AJ1255" s="97"/>
      <c r="AK1255" s="97"/>
      <c r="AL1255" s="97"/>
      <c r="AM1255" s="97"/>
      <c r="AN1255" s="97"/>
      <c r="AO1255" s="97"/>
      <c r="AP1255" s="97"/>
      <c r="AQ1255" s="97"/>
      <c r="AR1255" s="97"/>
      <c r="AS1255" s="97"/>
      <c r="AT1255" s="97"/>
      <c r="AU1255" s="97"/>
      <c r="AV1255" s="97"/>
      <c r="AW1255" s="97"/>
      <c r="AX1255" s="97"/>
      <c r="AY1255" s="101"/>
    </row>
    <row r="1256" spans="1:51" s="79" customFormat="1" ht="348.95" customHeight="1">
      <c r="B1256" s="2088"/>
      <c r="C1256" s="2089"/>
      <c r="D1256" s="2089"/>
      <c r="E1256" s="2089"/>
      <c r="F1256" s="2089"/>
      <c r="G1256" s="2090"/>
      <c r="H1256" s="102"/>
      <c r="I1256" s="99"/>
      <c r="J1256" s="99"/>
      <c r="K1256" s="99"/>
      <c r="L1256" s="99"/>
      <c r="M1256" s="99"/>
      <c r="N1256" s="99"/>
      <c r="O1256" s="99"/>
      <c r="P1256" s="99"/>
      <c r="Q1256" s="99"/>
      <c r="R1256" s="99"/>
      <c r="S1256" s="99"/>
      <c r="T1256" s="99"/>
      <c r="U1256" s="99"/>
      <c r="V1256" s="99"/>
      <c r="W1256" s="99"/>
      <c r="X1256" s="99"/>
      <c r="Y1256" s="99"/>
      <c r="Z1256" s="99"/>
      <c r="AA1256" s="99"/>
      <c r="AB1256" s="99"/>
      <c r="AC1256" s="99"/>
      <c r="AD1256" s="99"/>
      <c r="AE1256" s="99"/>
      <c r="AF1256" s="99"/>
      <c r="AG1256" s="99"/>
      <c r="AH1256" s="99"/>
      <c r="AI1256" s="99"/>
      <c r="AJ1256" s="99"/>
      <c r="AK1256" s="99"/>
      <c r="AL1256" s="99"/>
      <c r="AM1256" s="99"/>
      <c r="AN1256" s="99"/>
      <c r="AO1256" s="99"/>
      <c r="AP1256" s="99"/>
      <c r="AQ1256" s="99"/>
      <c r="AR1256" s="99"/>
      <c r="AS1256" s="99"/>
      <c r="AT1256" s="99"/>
      <c r="AU1256" s="99"/>
      <c r="AV1256" s="99"/>
      <c r="AW1256" s="99"/>
      <c r="AX1256" s="99"/>
      <c r="AY1256" s="103"/>
    </row>
    <row r="1257" spans="1:51" s="79" customFormat="1" ht="324" customHeight="1" thickBot="1">
      <c r="B1257" s="2091"/>
      <c r="C1257" s="2092"/>
      <c r="D1257" s="2092"/>
      <c r="E1257" s="2092"/>
      <c r="F1257" s="2092"/>
      <c r="G1257" s="2093"/>
      <c r="H1257" s="89"/>
      <c r="I1257" s="90"/>
      <c r="J1257" s="90"/>
      <c r="K1257" s="90"/>
      <c r="L1257" s="90"/>
      <c r="M1257" s="90"/>
      <c r="N1257" s="90"/>
      <c r="O1257" s="90"/>
      <c r="P1257" s="90"/>
      <c r="Q1257" s="90"/>
      <c r="R1257" s="90"/>
      <c r="S1257" s="90"/>
      <c r="T1257" s="90"/>
      <c r="U1257" s="90"/>
      <c r="V1257" s="90"/>
      <c r="W1257" s="90"/>
      <c r="X1257" s="90"/>
      <c r="Y1257" s="90"/>
      <c r="Z1257" s="90"/>
      <c r="AA1257" s="90"/>
      <c r="AB1257" s="90"/>
      <c r="AC1257" s="90"/>
      <c r="AD1257" s="90"/>
      <c r="AE1257" s="90"/>
      <c r="AF1257" s="90"/>
      <c r="AG1257" s="90"/>
      <c r="AH1257" s="90"/>
      <c r="AI1257" s="90"/>
      <c r="AJ1257" s="90"/>
      <c r="AK1257" s="90"/>
      <c r="AL1257" s="90"/>
      <c r="AM1257" s="90"/>
      <c r="AN1257" s="90"/>
      <c r="AO1257" s="90"/>
      <c r="AP1257" s="90"/>
      <c r="AQ1257" s="90"/>
      <c r="AR1257" s="90"/>
      <c r="AS1257" s="90"/>
      <c r="AT1257" s="90"/>
      <c r="AU1257" s="90"/>
      <c r="AV1257" s="90"/>
      <c r="AW1257" s="90"/>
      <c r="AX1257" s="90"/>
      <c r="AY1257" s="91"/>
    </row>
    <row r="1258" spans="1:51" s="79" customFormat="1" ht="41.25" customHeight="1">
      <c r="B1258" s="80"/>
      <c r="C1258" s="80"/>
      <c r="D1258" s="80"/>
      <c r="E1258" s="80"/>
      <c r="F1258" s="80"/>
      <c r="G1258" s="80"/>
      <c r="H1258" s="81"/>
      <c r="I1258" s="81"/>
      <c r="J1258" s="81"/>
      <c r="K1258" s="81"/>
      <c r="L1258" s="81"/>
      <c r="M1258" s="81"/>
      <c r="N1258" s="81"/>
      <c r="O1258" s="81"/>
      <c r="P1258" s="81"/>
      <c r="Q1258" s="81"/>
      <c r="R1258" s="81"/>
      <c r="S1258" s="81"/>
      <c r="T1258" s="81"/>
      <c r="U1258" s="81"/>
      <c r="V1258" s="81"/>
      <c r="W1258" s="81"/>
      <c r="X1258" s="81"/>
      <c r="Y1258" s="81"/>
      <c r="Z1258" s="81"/>
      <c r="AA1258" s="81"/>
      <c r="AB1258" s="81"/>
      <c r="AC1258" s="81"/>
      <c r="AD1258" s="81"/>
      <c r="AE1258" s="81"/>
      <c r="AF1258" s="81"/>
      <c r="AG1258" s="81"/>
      <c r="AH1258" s="81"/>
      <c r="AI1258" s="81"/>
      <c r="AJ1258" s="81"/>
      <c r="AK1258" s="81"/>
      <c r="AL1258" s="81"/>
      <c r="AM1258" s="81"/>
      <c r="AN1258" s="81"/>
      <c r="AO1258" s="81"/>
      <c r="AP1258" s="81"/>
      <c r="AQ1258" s="81"/>
      <c r="AR1258" s="81"/>
      <c r="AS1258" s="81"/>
      <c r="AT1258" s="81"/>
      <c r="AU1258" s="81"/>
      <c r="AV1258" s="81"/>
      <c r="AW1258" s="81"/>
      <c r="AX1258" s="81"/>
      <c r="AY1258" s="81"/>
    </row>
    <row r="1259" spans="1:51" s="79" customFormat="1" ht="30" customHeight="1" thickBot="1">
      <c r="B1259" s="2094" t="s">
        <v>100</v>
      </c>
      <c r="C1259" s="2094"/>
      <c r="D1259" s="2094"/>
      <c r="E1259" s="2094"/>
      <c r="F1259" s="2095"/>
      <c r="G1259" s="2095"/>
      <c r="H1259" s="2255" t="s">
        <v>996</v>
      </c>
      <c r="I1259" s="2255"/>
      <c r="J1259" s="2255"/>
      <c r="K1259" s="2255"/>
      <c r="L1259" s="2255"/>
      <c r="M1259" s="2255"/>
      <c r="N1259" s="2255"/>
      <c r="O1259" s="2255"/>
      <c r="P1259" s="2255"/>
      <c r="Q1259" s="2255"/>
      <c r="R1259" s="2255"/>
      <c r="S1259" s="2255"/>
      <c r="T1259" s="2255"/>
      <c r="U1259" s="2255"/>
      <c r="V1259" s="2255"/>
      <c r="W1259" s="2255"/>
      <c r="X1259" s="2255"/>
      <c r="Y1259" s="2255"/>
      <c r="Z1259" s="2255"/>
      <c r="AA1259" s="2255"/>
      <c r="AB1259" s="2255"/>
      <c r="AC1259" s="2255"/>
      <c r="AD1259" s="2255"/>
      <c r="AE1259" s="2255"/>
      <c r="AF1259" s="2255"/>
      <c r="AG1259" s="2255"/>
      <c r="AH1259" s="2255"/>
      <c r="AI1259" s="2255"/>
      <c r="AJ1259" s="2255"/>
      <c r="AK1259" s="2255"/>
      <c r="AL1259" s="2255"/>
      <c r="AM1259" s="2255"/>
      <c r="AN1259" s="2255"/>
      <c r="AO1259" s="2255"/>
      <c r="AP1259" s="2255"/>
      <c r="AQ1259" s="2255"/>
      <c r="AR1259" s="2255"/>
      <c r="AS1259" s="2255"/>
      <c r="AT1259" s="2255"/>
      <c r="AU1259" s="2255"/>
      <c r="AV1259" s="2255"/>
      <c r="AW1259" s="2255"/>
      <c r="AX1259" s="2255"/>
      <c r="AY1259" s="2255"/>
    </row>
    <row r="1260" spans="1:51" s="79" customFormat="1" ht="24.75" customHeight="1">
      <c r="B1260" s="2097" t="s">
        <v>75</v>
      </c>
      <c r="C1260" s="2098"/>
      <c r="D1260" s="2098"/>
      <c r="E1260" s="2098"/>
      <c r="F1260" s="2098"/>
      <c r="G1260" s="2099"/>
      <c r="H1260" s="2103" t="s">
        <v>997</v>
      </c>
      <c r="I1260" s="2104"/>
      <c r="J1260" s="2104"/>
      <c r="K1260" s="2104"/>
      <c r="L1260" s="2104"/>
      <c r="M1260" s="2104"/>
      <c r="N1260" s="2104"/>
      <c r="O1260" s="2104"/>
      <c r="P1260" s="2104"/>
      <c r="Q1260" s="2104"/>
      <c r="R1260" s="2104"/>
      <c r="S1260" s="2104"/>
      <c r="T1260" s="2104"/>
      <c r="U1260" s="2104"/>
      <c r="V1260" s="2104"/>
      <c r="W1260" s="2104"/>
      <c r="X1260" s="2104"/>
      <c r="Y1260" s="2104"/>
      <c r="Z1260" s="2104"/>
      <c r="AA1260" s="2104"/>
      <c r="AB1260" s="2104"/>
      <c r="AC1260" s="2105"/>
      <c r="AD1260" s="2103" t="s">
        <v>821</v>
      </c>
      <c r="AE1260" s="2104"/>
      <c r="AF1260" s="2104"/>
      <c r="AG1260" s="2104"/>
      <c r="AH1260" s="2104"/>
      <c r="AI1260" s="2104"/>
      <c r="AJ1260" s="2104"/>
      <c r="AK1260" s="2104"/>
      <c r="AL1260" s="2104"/>
      <c r="AM1260" s="2104"/>
      <c r="AN1260" s="2104"/>
      <c r="AO1260" s="2104"/>
      <c r="AP1260" s="2104"/>
      <c r="AQ1260" s="2104"/>
      <c r="AR1260" s="2104"/>
      <c r="AS1260" s="2104"/>
      <c r="AT1260" s="2104"/>
      <c r="AU1260" s="2104"/>
      <c r="AV1260" s="2104"/>
      <c r="AW1260" s="2104"/>
      <c r="AX1260" s="2104"/>
      <c r="AY1260" s="2106"/>
    </row>
    <row r="1261" spans="1:51" s="79" customFormat="1" ht="24.75" customHeight="1">
      <c r="B1261" s="2097"/>
      <c r="C1261" s="2098"/>
      <c r="D1261" s="2098"/>
      <c r="E1261" s="2098"/>
      <c r="F1261" s="2098"/>
      <c r="G1261" s="2099"/>
      <c r="H1261" s="2107" t="s">
        <v>23</v>
      </c>
      <c r="I1261" s="2067"/>
      <c r="J1261" s="2067"/>
      <c r="K1261" s="2067"/>
      <c r="L1261" s="2068"/>
      <c r="M1261" s="2051" t="s">
        <v>24</v>
      </c>
      <c r="N1261" s="2067"/>
      <c r="O1261" s="2067"/>
      <c r="P1261" s="2067"/>
      <c r="Q1261" s="2067"/>
      <c r="R1261" s="2067"/>
      <c r="S1261" s="2067"/>
      <c r="T1261" s="2067"/>
      <c r="U1261" s="2067"/>
      <c r="V1261" s="2067"/>
      <c r="W1261" s="2067"/>
      <c r="X1261" s="2067"/>
      <c r="Y1261" s="2068"/>
      <c r="Z1261" s="2054" t="s">
        <v>25</v>
      </c>
      <c r="AA1261" s="2069"/>
      <c r="AB1261" s="2069"/>
      <c r="AC1261" s="2108"/>
      <c r="AD1261" s="2107" t="s">
        <v>23</v>
      </c>
      <c r="AE1261" s="2067"/>
      <c r="AF1261" s="2067"/>
      <c r="AG1261" s="2067"/>
      <c r="AH1261" s="2068"/>
      <c r="AI1261" s="2051" t="s">
        <v>24</v>
      </c>
      <c r="AJ1261" s="2067"/>
      <c r="AK1261" s="2067"/>
      <c r="AL1261" s="2067"/>
      <c r="AM1261" s="2067"/>
      <c r="AN1261" s="2067"/>
      <c r="AO1261" s="2067"/>
      <c r="AP1261" s="2067"/>
      <c r="AQ1261" s="2067"/>
      <c r="AR1261" s="2067"/>
      <c r="AS1261" s="2067"/>
      <c r="AT1261" s="2067"/>
      <c r="AU1261" s="2068"/>
      <c r="AV1261" s="2054" t="s">
        <v>25</v>
      </c>
      <c r="AW1261" s="2069"/>
      <c r="AX1261" s="2069"/>
      <c r="AY1261" s="2070"/>
    </row>
    <row r="1262" spans="1:51" s="79" customFormat="1" ht="24.75" customHeight="1">
      <c r="B1262" s="2097"/>
      <c r="C1262" s="2098"/>
      <c r="D1262" s="2098"/>
      <c r="E1262" s="2098"/>
      <c r="F1262" s="2098"/>
      <c r="G1262" s="2099"/>
      <c r="H1262" s="2035" t="s">
        <v>998</v>
      </c>
      <c r="I1262" s="2036"/>
      <c r="J1262" s="2036"/>
      <c r="K1262" s="2036"/>
      <c r="L1262" s="2037"/>
      <c r="M1262" s="2038" t="s">
        <v>999</v>
      </c>
      <c r="N1262" s="2071"/>
      <c r="O1262" s="2071"/>
      <c r="P1262" s="2071"/>
      <c r="Q1262" s="2071"/>
      <c r="R1262" s="2071"/>
      <c r="S1262" s="2071"/>
      <c r="T1262" s="2071"/>
      <c r="U1262" s="2071"/>
      <c r="V1262" s="2071"/>
      <c r="W1262" s="2071"/>
      <c r="X1262" s="2071"/>
      <c r="Y1262" s="2072"/>
      <c r="Z1262" s="2041">
        <v>5</v>
      </c>
      <c r="AA1262" s="2042"/>
      <c r="AB1262" s="2042"/>
      <c r="AC1262" s="2073"/>
      <c r="AD1262" s="2035"/>
      <c r="AE1262" s="2036"/>
      <c r="AF1262" s="2036"/>
      <c r="AG1262" s="2036"/>
      <c r="AH1262" s="2037"/>
      <c r="AI1262" s="2038"/>
      <c r="AJ1262" s="2071"/>
      <c r="AK1262" s="2071"/>
      <c r="AL1262" s="2071"/>
      <c r="AM1262" s="2071"/>
      <c r="AN1262" s="2071"/>
      <c r="AO1262" s="2071"/>
      <c r="AP1262" s="2071"/>
      <c r="AQ1262" s="2071"/>
      <c r="AR1262" s="2071"/>
      <c r="AS1262" s="2071"/>
      <c r="AT1262" s="2071"/>
      <c r="AU1262" s="2072"/>
      <c r="AV1262" s="2041"/>
      <c r="AW1262" s="2042"/>
      <c r="AX1262" s="2042"/>
      <c r="AY1262" s="2044"/>
    </row>
    <row r="1263" spans="1:51" s="79" customFormat="1" ht="24.75" customHeight="1">
      <c r="B1263" s="2097"/>
      <c r="C1263" s="2098"/>
      <c r="D1263" s="2098"/>
      <c r="E1263" s="2098"/>
      <c r="F1263" s="2098"/>
      <c r="G1263" s="2099"/>
      <c r="H1263" s="2025"/>
      <c r="I1263" s="2026"/>
      <c r="J1263" s="2026"/>
      <c r="K1263" s="2026"/>
      <c r="L1263" s="2027"/>
      <c r="M1263" s="2028"/>
      <c r="N1263" s="2029"/>
      <c r="O1263" s="2029"/>
      <c r="P1263" s="2029"/>
      <c r="Q1263" s="2029"/>
      <c r="R1263" s="2029"/>
      <c r="S1263" s="2029"/>
      <c r="T1263" s="2029"/>
      <c r="U1263" s="2029"/>
      <c r="V1263" s="2029"/>
      <c r="W1263" s="2029"/>
      <c r="X1263" s="2029"/>
      <c r="Y1263" s="2030"/>
      <c r="Z1263" s="2031"/>
      <c r="AA1263" s="2032"/>
      <c r="AB1263" s="2032"/>
      <c r="AC1263" s="2034"/>
      <c r="AD1263" s="2025"/>
      <c r="AE1263" s="2026"/>
      <c r="AF1263" s="2026"/>
      <c r="AG1263" s="2026"/>
      <c r="AH1263" s="2027"/>
      <c r="AI1263" s="2028"/>
      <c r="AJ1263" s="2029"/>
      <c r="AK1263" s="2029"/>
      <c r="AL1263" s="2029"/>
      <c r="AM1263" s="2029"/>
      <c r="AN1263" s="2029"/>
      <c r="AO1263" s="2029"/>
      <c r="AP1263" s="2029"/>
      <c r="AQ1263" s="2029"/>
      <c r="AR1263" s="2029"/>
      <c r="AS1263" s="2029"/>
      <c r="AT1263" s="2029"/>
      <c r="AU1263" s="2030"/>
      <c r="AV1263" s="2031"/>
      <c r="AW1263" s="2032"/>
      <c r="AX1263" s="2032"/>
      <c r="AY1263" s="2033"/>
    </row>
    <row r="1264" spans="1:51" s="79" customFormat="1" ht="24.75" customHeight="1">
      <c r="B1264" s="2097"/>
      <c r="C1264" s="2098"/>
      <c r="D1264" s="2098"/>
      <c r="E1264" s="2098"/>
      <c r="F1264" s="2098"/>
      <c r="G1264" s="2099"/>
      <c r="H1264" s="2025"/>
      <c r="I1264" s="2026"/>
      <c r="J1264" s="2026"/>
      <c r="K1264" s="2026"/>
      <c r="L1264" s="2027"/>
      <c r="M1264" s="2028"/>
      <c r="N1264" s="2029"/>
      <c r="O1264" s="2029"/>
      <c r="P1264" s="2029"/>
      <c r="Q1264" s="2029"/>
      <c r="R1264" s="2029"/>
      <c r="S1264" s="2029"/>
      <c r="T1264" s="2029"/>
      <c r="U1264" s="2029"/>
      <c r="V1264" s="2029"/>
      <c r="W1264" s="2029"/>
      <c r="X1264" s="2029"/>
      <c r="Y1264" s="2030"/>
      <c r="Z1264" s="2031"/>
      <c r="AA1264" s="2032"/>
      <c r="AB1264" s="2032"/>
      <c r="AC1264" s="2034"/>
      <c r="AD1264" s="2025"/>
      <c r="AE1264" s="2026"/>
      <c r="AF1264" s="2026"/>
      <c r="AG1264" s="2026"/>
      <c r="AH1264" s="2027"/>
      <c r="AI1264" s="2028"/>
      <c r="AJ1264" s="2029"/>
      <c r="AK1264" s="2029"/>
      <c r="AL1264" s="2029"/>
      <c r="AM1264" s="2029"/>
      <c r="AN1264" s="2029"/>
      <c r="AO1264" s="2029"/>
      <c r="AP1264" s="2029"/>
      <c r="AQ1264" s="2029"/>
      <c r="AR1264" s="2029"/>
      <c r="AS1264" s="2029"/>
      <c r="AT1264" s="2029"/>
      <c r="AU1264" s="2030"/>
      <c r="AV1264" s="2031"/>
      <c r="AW1264" s="2032"/>
      <c r="AX1264" s="2032"/>
      <c r="AY1264" s="2033"/>
    </row>
    <row r="1265" spans="2:51" s="79" customFormat="1" ht="24.75" customHeight="1">
      <c r="B1265" s="2097"/>
      <c r="C1265" s="2098"/>
      <c r="D1265" s="2098"/>
      <c r="E1265" s="2098"/>
      <c r="F1265" s="2098"/>
      <c r="G1265" s="2099"/>
      <c r="H1265" s="2025"/>
      <c r="I1265" s="2026"/>
      <c r="J1265" s="2026"/>
      <c r="K1265" s="2026"/>
      <c r="L1265" s="2027"/>
      <c r="M1265" s="2028"/>
      <c r="N1265" s="2029"/>
      <c r="O1265" s="2029"/>
      <c r="P1265" s="2029"/>
      <c r="Q1265" s="2029"/>
      <c r="R1265" s="2029"/>
      <c r="S1265" s="2029"/>
      <c r="T1265" s="2029"/>
      <c r="U1265" s="2029"/>
      <c r="V1265" s="2029"/>
      <c r="W1265" s="2029"/>
      <c r="X1265" s="2029"/>
      <c r="Y1265" s="2030"/>
      <c r="Z1265" s="2031"/>
      <c r="AA1265" s="2032"/>
      <c r="AB1265" s="2032"/>
      <c r="AC1265" s="2034"/>
      <c r="AD1265" s="2025"/>
      <c r="AE1265" s="2026"/>
      <c r="AF1265" s="2026"/>
      <c r="AG1265" s="2026"/>
      <c r="AH1265" s="2027"/>
      <c r="AI1265" s="2028"/>
      <c r="AJ1265" s="2029"/>
      <c r="AK1265" s="2029"/>
      <c r="AL1265" s="2029"/>
      <c r="AM1265" s="2029"/>
      <c r="AN1265" s="2029"/>
      <c r="AO1265" s="2029"/>
      <c r="AP1265" s="2029"/>
      <c r="AQ1265" s="2029"/>
      <c r="AR1265" s="2029"/>
      <c r="AS1265" s="2029"/>
      <c r="AT1265" s="2029"/>
      <c r="AU1265" s="2030"/>
      <c r="AV1265" s="2031"/>
      <c r="AW1265" s="2032"/>
      <c r="AX1265" s="2032"/>
      <c r="AY1265" s="2033"/>
    </row>
    <row r="1266" spans="2:51" s="79" customFormat="1" ht="24.75" customHeight="1">
      <c r="B1266" s="2097"/>
      <c r="C1266" s="2098"/>
      <c r="D1266" s="2098"/>
      <c r="E1266" s="2098"/>
      <c r="F1266" s="2098"/>
      <c r="G1266" s="2099"/>
      <c r="H1266" s="2025"/>
      <c r="I1266" s="2026"/>
      <c r="J1266" s="2026"/>
      <c r="K1266" s="2026"/>
      <c r="L1266" s="2027"/>
      <c r="M1266" s="2028"/>
      <c r="N1266" s="2029"/>
      <c r="O1266" s="2029"/>
      <c r="P1266" s="2029"/>
      <c r="Q1266" s="2029"/>
      <c r="R1266" s="2029"/>
      <c r="S1266" s="2029"/>
      <c r="T1266" s="2029"/>
      <c r="U1266" s="2029"/>
      <c r="V1266" s="2029"/>
      <c r="W1266" s="2029"/>
      <c r="X1266" s="2029"/>
      <c r="Y1266" s="2030"/>
      <c r="Z1266" s="2031"/>
      <c r="AA1266" s="2032"/>
      <c r="AB1266" s="2032"/>
      <c r="AC1266" s="2032"/>
      <c r="AD1266" s="2025"/>
      <c r="AE1266" s="2026"/>
      <c r="AF1266" s="2026"/>
      <c r="AG1266" s="2026"/>
      <c r="AH1266" s="2027"/>
      <c r="AI1266" s="2028"/>
      <c r="AJ1266" s="2029"/>
      <c r="AK1266" s="2029"/>
      <c r="AL1266" s="2029"/>
      <c r="AM1266" s="2029"/>
      <c r="AN1266" s="2029"/>
      <c r="AO1266" s="2029"/>
      <c r="AP1266" s="2029"/>
      <c r="AQ1266" s="2029"/>
      <c r="AR1266" s="2029"/>
      <c r="AS1266" s="2029"/>
      <c r="AT1266" s="2029"/>
      <c r="AU1266" s="2030"/>
      <c r="AV1266" s="2031"/>
      <c r="AW1266" s="2032"/>
      <c r="AX1266" s="2032"/>
      <c r="AY1266" s="2033"/>
    </row>
    <row r="1267" spans="2:51" s="79" customFormat="1" ht="24.75" customHeight="1">
      <c r="B1267" s="2097"/>
      <c r="C1267" s="2098"/>
      <c r="D1267" s="2098"/>
      <c r="E1267" s="2098"/>
      <c r="F1267" s="2098"/>
      <c r="G1267" s="2099"/>
      <c r="H1267" s="2025"/>
      <c r="I1267" s="2026"/>
      <c r="J1267" s="2026"/>
      <c r="K1267" s="2026"/>
      <c r="L1267" s="2027"/>
      <c r="M1267" s="2028"/>
      <c r="N1267" s="2029"/>
      <c r="O1267" s="2029"/>
      <c r="P1267" s="2029"/>
      <c r="Q1267" s="2029"/>
      <c r="R1267" s="2029"/>
      <c r="S1267" s="2029"/>
      <c r="T1267" s="2029"/>
      <c r="U1267" s="2029"/>
      <c r="V1267" s="2029"/>
      <c r="W1267" s="2029"/>
      <c r="X1267" s="2029"/>
      <c r="Y1267" s="2030"/>
      <c r="Z1267" s="2031"/>
      <c r="AA1267" s="2032"/>
      <c r="AB1267" s="2032"/>
      <c r="AC1267" s="2032"/>
      <c r="AD1267" s="2025"/>
      <c r="AE1267" s="2026"/>
      <c r="AF1267" s="2026"/>
      <c r="AG1267" s="2026"/>
      <c r="AH1267" s="2027"/>
      <c r="AI1267" s="2028"/>
      <c r="AJ1267" s="2029"/>
      <c r="AK1267" s="2029"/>
      <c r="AL1267" s="2029"/>
      <c r="AM1267" s="2029"/>
      <c r="AN1267" s="2029"/>
      <c r="AO1267" s="2029"/>
      <c r="AP1267" s="2029"/>
      <c r="AQ1267" s="2029"/>
      <c r="AR1267" s="2029"/>
      <c r="AS1267" s="2029"/>
      <c r="AT1267" s="2029"/>
      <c r="AU1267" s="2030"/>
      <c r="AV1267" s="2031"/>
      <c r="AW1267" s="2032"/>
      <c r="AX1267" s="2032"/>
      <c r="AY1267" s="2033"/>
    </row>
    <row r="1268" spans="2:51" s="79" customFormat="1" ht="24.75" customHeight="1">
      <c r="B1268" s="2097"/>
      <c r="C1268" s="2098"/>
      <c r="D1268" s="2098"/>
      <c r="E1268" s="2098"/>
      <c r="F1268" s="2098"/>
      <c r="G1268" s="2099"/>
      <c r="H1268" s="2025"/>
      <c r="I1268" s="2026"/>
      <c r="J1268" s="2026"/>
      <c r="K1268" s="2026"/>
      <c r="L1268" s="2027"/>
      <c r="M1268" s="2028"/>
      <c r="N1268" s="2029"/>
      <c r="O1268" s="2029"/>
      <c r="P1268" s="2029"/>
      <c r="Q1268" s="2029"/>
      <c r="R1268" s="2029"/>
      <c r="S1268" s="2029"/>
      <c r="T1268" s="2029"/>
      <c r="U1268" s="2029"/>
      <c r="V1268" s="2029"/>
      <c r="W1268" s="2029"/>
      <c r="X1268" s="2029"/>
      <c r="Y1268" s="2030"/>
      <c r="Z1268" s="2031"/>
      <c r="AA1268" s="2032"/>
      <c r="AB1268" s="2032"/>
      <c r="AC1268" s="2032"/>
      <c r="AD1268" s="2025"/>
      <c r="AE1268" s="2026"/>
      <c r="AF1268" s="2026"/>
      <c r="AG1268" s="2026"/>
      <c r="AH1268" s="2027"/>
      <c r="AI1268" s="2028"/>
      <c r="AJ1268" s="2029"/>
      <c r="AK1268" s="2029"/>
      <c r="AL1268" s="2029"/>
      <c r="AM1268" s="2029"/>
      <c r="AN1268" s="2029"/>
      <c r="AO1268" s="2029"/>
      <c r="AP1268" s="2029"/>
      <c r="AQ1268" s="2029"/>
      <c r="AR1268" s="2029"/>
      <c r="AS1268" s="2029"/>
      <c r="AT1268" s="2029"/>
      <c r="AU1268" s="2030"/>
      <c r="AV1268" s="2031"/>
      <c r="AW1268" s="2032"/>
      <c r="AX1268" s="2032"/>
      <c r="AY1268" s="2033"/>
    </row>
    <row r="1269" spans="2:51" s="79" customFormat="1" ht="24.75" customHeight="1">
      <c r="B1269" s="2097"/>
      <c r="C1269" s="2098"/>
      <c r="D1269" s="2098"/>
      <c r="E1269" s="2098"/>
      <c r="F1269" s="2098"/>
      <c r="G1269" s="2099"/>
      <c r="H1269" s="2016"/>
      <c r="I1269" s="2017"/>
      <c r="J1269" s="2017"/>
      <c r="K1269" s="2017"/>
      <c r="L1269" s="2018"/>
      <c r="M1269" s="2019"/>
      <c r="N1269" s="2020"/>
      <c r="O1269" s="2020"/>
      <c r="P1269" s="2020"/>
      <c r="Q1269" s="2020"/>
      <c r="R1269" s="2020"/>
      <c r="S1269" s="2020"/>
      <c r="T1269" s="2020"/>
      <c r="U1269" s="2020"/>
      <c r="V1269" s="2020"/>
      <c r="W1269" s="2020"/>
      <c r="X1269" s="2020"/>
      <c r="Y1269" s="2021"/>
      <c r="Z1269" s="2022"/>
      <c r="AA1269" s="2023"/>
      <c r="AB1269" s="2023"/>
      <c r="AC1269" s="2023"/>
      <c r="AD1269" s="2016"/>
      <c r="AE1269" s="2017"/>
      <c r="AF1269" s="2017"/>
      <c r="AG1269" s="2017"/>
      <c r="AH1269" s="2018"/>
      <c r="AI1269" s="2019"/>
      <c r="AJ1269" s="2020"/>
      <c r="AK1269" s="2020"/>
      <c r="AL1269" s="2020"/>
      <c r="AM1269" s="2020"/>
      <c r="AN1269" s="2020"/>
      <c r="AO1269" s="2020"/>
      <c r="AP1269" s="2020"/>
      <c r="AQ1269" s="2020"/>
      <c r="AR1269" s="2020"/>
      <c r="AS1269" s="2020"/>
      <c r="AT1269" s="2020"/>
      <c r="AU1269" s="2021"/>
      <c r="AV1269" s="2022"/>
      <c r="AW1269" s="2023"/>
      <c r="AX1269" s="2023"/>
      <c r="AY1269" s="2024"/>
    </row>
    <row r="1270" spans="2:51" s="79" customFormat="1" ht="24.75" customHeight="1">
      <c r="B1270" s="2097"/>
      <c r="C1270" s="2098"/>
      <c r="D1270" s="2098"/>
      <c r="E1270" s="2098"/>
      <c r="F1270" s="2098"/>
      <c r="G1270" s="2099"/>
      <c r="H1270" s="2058" t="s">
        <v>26</v>
      </c>
      <c r="I1270" s="2059"/>
      <c r="J1270" s="2059"/>
      <c r="K1270" s="2059"/>
      <c r="L1270" s="2059"/>
      <c r="M1270" s="2060"/>
      <c r="N1270" s="2061"/>
      <c r="O1270" s="2061"/>
      <c r="P1270" s="2061"/>
      <c r="Q1270" s="2061"/>
      <c r="R1270" s="2061"/>
      <c r="S1270" s="2061"/>
      <c r="T1270" s="2061"/>
      <c r="U1270" s="2061"/>
      <c r="V1270" s="2061"/>
      <c r="W1270" s="2061"/>
      <c r="X1270" s="2061"/>
      <c r="Y1270" s="2062"/>
      <c r="Z1270" s="2063">
        <f>SUM(Z1262:AC1269)</f>
        <v>5</v>
      </c>
      <c r="AA1270" s="2064"/>
      <c r="AB1270" s="2064"/>
      <c r="AC1270" s="2065"/>
      <c r="AD1270" s="2058" t="s">
        <v>26</v>
      </c>
      <c r="AE1270" s="2059"/>
      <c r="AF1270" s="2059"/>
      <c r="AG1270" s="2059"/>
      <c r="AH1270" s="2059"/>
      <c r="AI1270" s="2060"/>
      <c r="AJ1270" s="2061"/>
      <c r="AK1270" s="2061"/>
      <c r="AL1270" s="2061"/>
      <c r="AM1270" s="2061"/>
      <c r="AN1270" s="2061"/>
      <c r="AO1270" s="2061"/>
      <c r="AP1270" s="2061"/>
      <c r="AQ1270" s="2061"/>
      <c r="AR1270" s="2061"/>
      <c r="AS1270" s="2061"/>
      <c r="AT1270" s="2061"/>
      <c r="AU1270" s="2062"/>
      <c r="AV1270" s="2063">
        <f>SUM(AV1262:AY1269)</f>
        <v>0</v>
      </c>
      <c r="AW1270" s="2064"/>
      <c r="AX1270" s="2064"/>
      <c r="AY1270" s="2066"/>
    </row>
    <row r="1271" spans="2:51" s="79" customFormat="1" ht="25.15" customHeight="1">
      <c r="B1271" s="2097"/>
      <c r="C1271" s="2098"/>
      <c r="D1271" s="2098"/>
      <c r="E1271" s="2098"/>
      <c r="F1271" s="2098"/>
      <c r="G1271" s="2099"/>
      <c r="H1271" s="2045" t="s">
        <v>1000</v>
      </c>
      <c r="I1271" s="2046"/>
      <c r="J1271" s="2046"/>
      <c r="K1271" s="2046"/>
      <c r="L1271" s="2046"/>
      <c r="M1271" s="2046"/>
      <c r="N1271" s="2046"/>
      <c r="O1271" s="2046"/>
      <c r="P1271" s="2046"/>
      <c r="Q1271" s="2046"/>
      <c r="R1271" s="2046"/>
      <c r="S1271" s="2046"/>
      <c r="T1271" s="2046"/>
      <c r="U1271" s="2046"/>
      <c r="V1271" s="2046"/>
      <c r="W1271" s="2046"/>
      <c r="X1271" s="2046"/>
      <c r="Y1271" s="2046"/>
      <c r="Z1271" s="2046"/>
      <c r="AA1271" s="2046"/>
      <c r="AB1271" s="2046"/>
      <c r="AC1271" s="2047"/>
      <c r="AD1271" s="2045" t="s">
        <v>1001</v>
      </c>
      <c r="AE1271" s="2046"/>
      <c r="AF1271" s="2046"/>
      <c r="AG1271" s="2046"/>
      <c r="AH1271" s="2046"/>
      <c r="AI1271" s="2046"/>
      <c r="AJ1271" s="2046"/>
      <c r="AK1271" s="2046"/>
      <c r="AL1271" s="2046"/>
      <c r="AM1271" s="2046"/>
      <c r="AN1271" s="2046"/>
      <c r="AO1271" s="2046"/>
      <c r="AP1271" s="2046"/>
      <c r="AQ1271" s="2046"/>
      <c r="AR1271" s="2046"/>
      <c r="AS1271" s="2046"/>
      <c r="AT1271" s="2046"/>
      <c r="AU1271" s="2046"/>
      <c r="AV1271" s="2046"/>
      <c r="AW1271" s="2046"/>
      <c r="AX1271" s="2046"/>
      <c r="AY1271" s="2048"/>
    </row>
    <row r="1272" spans="2:51" s="79" customFormat="1" ht="25.5" customHeight="1">
      <c r="B1272" s="2097"/>
      <c r="C1272" s="2098"/>
      <c r="D1272" s="2098"/>
      <c r="E1272" s="2098"/>
      <c r="F1272" s="2098"/>
      <c r="G1272" s="2099"/>
      <c r="H1272" s="2049" t="s">
        <v>23</v>
      </c>
      <c r="I1272" s="2050"/>
      <c r="J1272" s="2050"/>
      <c r="K1272" s="2050"/>
      <c r="L1272" s="2050"/>
      <c r="M1272" s="2051" t="s">
        <v>24</v>
      </c>
      <c r="N1272" s="2052"/>
      <c r="O1272" s="2052"/>
      <c r="P1272" s="2052"/>
      <c r="Q1272" s="2052"/>
      <c r="R1272" s="2052"/>
      <c r="S1272" s="2052"/>
      <c r="T1272" s="2052"/>
      <c r="U1272" s="2052"/>
      <c r="V1272" s="2052"/>
      <c r="W1272" s="2052"/>
      <c r="X1272" s="2052"/>
      <c r="Y1272" s="2053"/>
      <c r="Z1272" s="2054" t="s">
        <v>25</v>
      </c>
      <c r="AA1272" s="2055"/>
      <c r="AB1272" s="2055"/>
      <c r="AC1272" s="2056"/>
      <c r="AD1272" s="2049" t="s">
        <v>23</v>
      </c>
      <c r="AE1272" s="2050"/>
      <c r="AF1272" s="2050"/>
      <c r="AG1272" s="2050"/>
      <c r="AH1272" s="2050"/>
      <c r="AI1272" s="2051" t="s">
        <v>24</v>
      </c>
      <c r="AJ1272" s="2052"/>
      <c r="AK1272" s="2052"/>
      <c r="AL1272" s="2052"/>
      <c r="AM1272" s="2052"/>
      <c r="AN1272" s="2052"/>
      <c r="AO1272" s="2052"/>
      <c r="AP1272" s="2052"/>
      <c r="AQ1272" s="2052"/>
      <c r="AR1272" s="2052"/>
      <c r="AS1272" s="2052"/>
      <c r="AT1272" s="2052"/>
      <c r="AU1272" s="2053"/>
      <c r="AV1272" s="2054" t="s">
        <v>25</v>
      </c>
      <c r="AW1272" s="2055"/>
      <c r="AX1272" s="2055"/>
      <c r="AY1272" s="2057"/>
    </row>
    <row r="1273" spans="2:51" s="79" customFormat="1" ht="24.75" customHeight="1">
      <c r="B1273" s="2097"/>
      <c r="C1273" s="2098"/>
      <c r="D1273" s="2098"/>
      <c r="E1273" s="2098"/>
      <c r="F1273" s="2098"/>
      <c r="G1273" s="2099"/>
      <c r="H1273" s="2035"/>
      <c r="I1273" s="2036"/>
      <c r="J1273" s="2036"/>
      <c r="K1273" s="2036"/>
      <c r="L1273" s="2037"/>
      <c r="M1273" s="2038"/>
      <c r="N1273" s="2039"/>
      <c r="O1273" s="2039"/>
      <c r="P1273" s="2039"/>
      <c r="Q1273" s="2039"/>
      <c r="R1273" s="2039"/>
      <c r="S1273" s="2039"/>
      <c r="T1273" s="2039"/>
      <c r="U1273" s="2039"/>
      <c r="V1273" s="2039"/>
      <c r="W1273" s="2039"/>
      <c r="X1273" s="2039"/>
      <c r="Y1273" s="2040"/>
      <c r="Z1273" s="2041"/>
      <c r="AA1273" s="2042"/>
      <c r="AB1273" s="2042"/>
      <c r="AC1273" s="2043"/>
      <c r="AD1273" s="2035"/>
      <c r="AE1273" s="2036"/>
      <c r="AF1273" s="2036"/>
      <c r="AG1273" s="2036"/>
      <c r="AH1273" s="2037"/>
      <c r="AI1273" s="2038"/>
      <c r="AJ1273" s="2039"/>
      <c r="AK1273" s="2039"/>
      <c r="AL1273" s="2039"/>
      <c r="AM1273" s="2039"/>
      <c r="AN1273" s="2039"/>
      <c r="AO1273" s="2039"/>
      <c r="AP1273" s="2039"/>
      <c r="AQ1273" s="2039"/>
      <c r="AR1273" s="2039"/>
      <c r="AS1273" s="2039"/>
      <c r="AT1273" s="2039"/>
      <c r="AU1273" s="2040"/>
      <c r="AV1273" s="2041"/>
      <c r="AW1273" s="2042"/>
      <c r="AX1273" s="2042"/>
      <c r="AY1273" s="2044"/>
    </row>
    <row r="1274" spans="2:51" s="79" customFormat="1" ht="24.75" customHeight="1">
      <c r="B1274" s="2097"/>
      <c r="C1274" s="2098"/>
      <c r="D1274" s="2098"/>
      <c r="E1274" s="2098"/>
      <c r="F1274" s="2098"/>
      <c r="G1274" s="2099"/>
      <c r="H1274" s="2025"/>
      <c r="I1274" s="2026"/>
      <c r="J1274" s="2026"/>
      <c r="K1274" s="2026"/>
      <c r="L1274" s="2027"/>
      <c r="M1274" s="2028"/>
      <c r="N1274" s="2029"/>
      <c r="O1274" s="2029"/>
      <c r="P1274" s="2029"/>
      <c r="Q1274" s="2029"/>
      <c r="R1274" s="2029"/>
      <c r="S1274" s="2029"/>
      <c r="T1274" s="2029"/>
      <c r="U1274" s="2029"/>
      <c r="V1274" s="2029"/>
      <c r="W1274" s="2029"/>
      <c r="X1274" s="2029"/>
      <c r="Y1274" s="2030"/>
      <c r="Z1274" s="2031"/>
      <c r="AA1274" s="2032"/>
      <c r="AB1274" s="2032"/>
      <c r="AC1274" s="2034"/>
      <c r="AD1274" s="2025"/>
      <c r="AE1274" s="2026"/>
      <c r="AF1274" s="2026"/>
      <c r="AG1274" s="2026"/>
      <c r="AH1274" s="2027"/>
      <c r="AI1274" s="2028"/>
      <c r="AJ1274" s="2029"/>
      <c r="AK1274" s="2029"/>
      <c r="AL1274" s="2029"/>
      <c r="AM1274" s="2029"/>
      <c r="AN1274" s="2029"/>
      <c r="AO1274" s="2029"/>
      <c r="AP1274" s="2029"/>
      <c r="AQ1274" s="2029"/>
      <c r="AR1274" s="2029"/>
      <c r="AS1274" s="2029"/>
      <c r="AT1274" s="2029"/>
      <c r="AU1274" s="2030"/>
      <c r="AV1274" s="2031"/>
      <c r="AW1274" s="2032"/>
      <c r="AX1274" s="2032"/>
      <c r="AY1274" s="2033"/>
    </row>
    <row r="1275" spans="2:51" s="79" customFormat="1" ht="24.75" customHeight="1">
      <c r="B1275" s="2097"/>
      <c r="C1275" s="2098"/>
      <c r="D1275" s="2098"/>
      <c r="E1275" s="2098"/>
      <c r="F1275" s="2098"/>
      <c r="G1275" s="2099"/>
      <c r="H1275" s="2025"/>
      <c r="I1275" s="2026"/>
      <c r="J1275" s="2026"/>
      <c r="K1275" s="2026"/>
      <c r="L1275" s="2027"/>
      <c r="M1275" s="2028"/>
      <c r="N1275" s="2029"/>
      <c r="O1275" s="2029"/>
      <c r="P1275" s="2029"/>
      <c r="Q1275" s="2029"/>
      <c r="R1275" s="2029"/>
      <c r="S1275" s="2029"/>
      <c r="T1275" s="2029"/>
      <c r="U1275" s="2029"/>
      <c r="V1275" s="2029"/>
      <c r="W1275" s="2029"/>
      <c r="X1275" s="2029"/>
      <c r="Y1275" s="2030"/>
      <c r="Z1275" s="2031"/>
      <c r="AA1275" s="2032"/>
      <c r="AB1275" s="2032"/>
      <c r="AC1275" s="2034"/>
      <c r="AD1275" s="2025"/>
      <c r="AE1275" s="2026"/>
      <c r="AF1275" s="2026"/>
      <c r="AG1275" s="2026"/>
      <c r="AH1275" s="2027"/>
      <c r="AI1275" s="2028"/>
      <c r="AJ1275" s="2029"/>
      <c r="AK1275" s="2029"/>
      <c r="AL1275" s="2029"/>
      <c r="AM1275" s="2029"/>
      <c r="AN1275" s="2029"/>
      <c r="AO1275" s="2029"/>
      <c r="AP1275" s="2029"/>
      <c r="AQ1275" s="2029"/>
      <c r="AR1275" s="2029"/>
      <c r="AS1275" s="2029"/>
      <c r="AT1275" s="2029"/>
      <c r="AU1275" s="2030"/>
      <c r="AV1275" s="2031"/>
      <c r="AW1275" s="2032"/>
      <c r="AX1275" s="2032"/>
      <c r="AY1275" s="2033"/>
    </row>
    <row r="1276" spans="2:51" s="79" customFormat="1" ht="24.75" customHeight="1">
      <c r="B1276" s="2097"/>
      <c r="C1276" s="2098"/>
      <c r="D1276" s="2098"/>
      <c r="E1276" s="2098"/>
      <c r="F1276" s="2098"/>
      <c r="G1276" s="2099"/>
      <c r="H1276" s="2025"/>
      <c r="I1276" s="2026"/>
      <c r="J1276" s="2026"/>
      <c r="K1276" s="2026"/>
      <c r="L1276" s="2027"/>
      <c r="M1276" s="2028"/>
      <c r="N1276" s="2029"/>
      <c r="O1276" s="2029"/>
      <c r="P1276" s="2029"/>
      <c r="Q1276" s="2029"/>
      <c r="R1276" s="2029"/>
      <c r="S1276" s="2029"/>
      <c r="T1276" s="2029"/>
      <c r="U1276" s="2029"/>
      <c r="V1276" s="2029"/>
      <c r="W1276" s="2029"/>
      <c r="X1276" s="2029"/>
      <c r="Y1276" s="2030"/>
      <c r="Z1276" s="2031"/>
      <c r="AA1276" s="2032"/>
      <c r="AB1276" s="2032"/>
      <c r="AC1276" s="2034"/>
      <c r="AD1276" s="2025"/>
      <c r="AE1276" s="2026"/>
      <c r="AF1276" s="2026"/>
      <c r="AG1276" s="2026"/>
      <c r="AH1276" s="2027"/>
      <c r="AI1276" s="2028"/>
      <c r="AJ1276" s="2029"/>
      <c r="AK1276" s="2029"/>
      <c r="AL1276" s="2029"/>
      <c r="AM1276" s="2029"/>
      <c r="AN1276" s="2029"/>
      <c r="AO1276" s="2029"/>
      <c r="AP1276" s="2029"/>
      <c r="AQ1276" s="2029"/>
      <c r="AR1276" s="2029"/>
      <c r="AS1276" s="2029"/>
      <c r="AT1276" s="2029"/>
      <c r="AU1276" s="2030"/>
      <c r="AV1276" s="2031"/>
      <c r="AW1276" s="2032"/>
      <c r="AX1276" s="2032"/>
      <c r="AY1276" s="2033"/>
    </row>
    <row r="1277" spans="2:51" s="79" customFormat="1" ht="24.75" customHeight="1">
      <c r="B1277" s="2097"/>
      <c r="C1277" s="2098"/>
      <c r="D1277" s="2098"/>
      <c r="E1277" s="2098"/>
      <c r="F1277" s="2098"/>
      <c r="G1277" s="2099"/>
      <c r="H1277" s="2025"/>
      <c r="I1277" s="2026"/>
      <c r="J1277" s="2026"/>
      <c r="K1277" s="2026"/>
      <c r="L1277" s="2027"/>
      <c r="M1277" s="2028"/>
      <c r="N1277" s="2029"/>
      <c r="O1277" s="2029"/>
      <c r="P1277" s="2029"/>
      <c r="Q1277" s="2029"/>
      <c r="R1277" s="2029"/>
      <c r="S1277" s="2029"/>
      <c r="T1277" s="2029"/>
      <c r="U1277" s="2029"/>
      <c r="V1277" s="2029"/>
      <c r="W1277" s="2029"/>
      <c r="X1277" s="2029"/>
      <c r="Y1277" s="2030"/>
      <c r="Z1277" s="2031"/>
      <c r="AA1277" s="2032"/>
      <c r="AB1277" s="2032"/>
      <c r="AC1277" s="2032"/>
      <c r="AD1277" s="2025"/>
      <c r="AE1277" s="2026"/>
      <c r="AF1277" s="2026"/>
      <c r="AG1277" s="2026"/>
      <c r="AH1277" s="2027"/>
      <c r="AI1277" s="2028"/>
      <c r="AJ1277" s="2029"/>
      <c r="AK1277" s="2029"/>
      <c r="AL1277" s="2029"/>
      <c r="AM1277" s="2029"/>
      <c r="AN1277" s="2029"/>
      <c r="AO1277" s="2029"/>
      <c r="AP1277" s="2029"/>
      <c r="AQ1277" s="2029"/>
      <c r="AR1277" s="2029"/>
      <c r="AS1277" s="2029"/>
      <c r="AT1277" s="2029"/>
      <c r="AU1277" s="2030"/>
      <c r="AV1277" s="2031"/>
      <c r="AW1277" s="2032"/>
      <c r="AX1277" s="2032"/>
      <c r="AY1277" s="2033"/>
    </row>
    <row r="1278" spans="2:51" s="79" customFormat="1" ht="24.75" customHeight="1">
      <c r="B1278" s="2097"/>
      <c r="C1278" s="2098"/>
      <c r="D1278" s="2098"/>
      <c r="E1278" s="2098"/>
      <c r="F1278" s="2098"/>
      <c r="G1278" s="2099"/>
      <c r="H1278" s="2025"/>
      <c r="I1278" s="2026"/>
      <c r="J1278" s="2026"/>
      <c r="K1278" s="2026"/>
      <c r="L1278" s="2027"/>
      <c r="M1278" s="2028"/>
      <c r="N1278" s="2029"/>
      <c r="O1278" s="2029"/>
      <c r="P1278" s="2029"/>
      <c r="Q1278" s="2029"/>
      <c r="R1278" s="2029"/>
      <c r="S1278" s="2029"/>
      <c r="T1278" s="2029"/>
      <c r="U1278" s="2029"/>
      <c r="V1278" s="2029"/>
      <c r="W1278" s="2029"/>
      <c r="X1278" s="2029"/>
      <c r="Y1278" s="2030"/>
      <c r="Z1278" s="2031"/>
      <c r="AA1278" s="2032"/>
      <c r="AB1278" s="2032"/>
      <c r="AC1278" s="2032"/>
      <c r="AD1278" s="2025"/>
      <c r="AE1278" s="2026"/>
      <c r="AF1278" s="2026"/>
      <c r="AG1278" s="2026"/>
      <c r="AH1278" s="2027"/>
      <c r="AI1278" s="2028"/>
      <c r="AJ1278" s="2029"/>
      <c r="AK1278" s="2029"/>
      <c r="AL1278" s="2029"/>
      <c r="AM1278" s="2029"/>
      <c r="AN1278" s="2029"/>
      <c r="AO1278" s="2029"/>
      <c r="AP1278" s="2029"/>
      <c r="AQ1278" s="2029"/>
      <c r="AR1278" s="2029"/>
      <c r="AS1278" s="2029"/>
      <c r="AT1278" s="2029"/>
      <c r="AU1278" s="2030"/>
      <c r="AV1278" s="2031"/>
      <c r="AW1278" s="2032"/>
      <c r="AX1278" s="2032"/>
      <c r="AY1278" s="2033"/>
    </row>
    <row r="1279" spans="2:51" s="79" customFormat="1" ht="24.75" customHeight="1">
      <c r="B1279" s="2097"/>
      <c r="C1279" s="2098"/>
      <c r="D1279" s="2098"/>
      <c r="E1279" s="2098"/>
      <c r="F1279" s="2098"/>
      <c r="G1279" s="2099"/>
      <c r="H1279" s="2025"/>
      <c r="I1279" s="2026"/>
      <c r="J1279" s="2026"/>
      <c r="K1279" s="2026"/>
      <c r="L1279" s="2027"/>
      <c r="M1279" s="2028"/>
      <c r="N1279" s="2029"/>
      <c r="O1279" s="2029"/>
      <c r="P1279" s="2029"/>
      <c r="Q1279" s="2029"/>
      <c r="R1279" s="2029"/>
      <c r="S1279" s="2029"/>
      <c r="T1279" s="2029"/>
      <c r="U1279" s="2029"/>
      <c r="V1279" s="2029"/>
      <c r="W1279" s="2029"/>
      <c r="X1279" s="2029"/>
      <c r="Y1279" s="2030"/>
      <c r="Z1279" s="2031"/>
      <c r="AA1279" s="2032"/>
      <c r="AB1279" s="2032"/>
      <c r="AC1279" s="2032"/>
      <c r="AD1279" s="2025"/>
      <c r="AE1279" s="2026"/>
      <c r="AF1279" s="2026"/>
      <c r="AG1279" s="2026"/>
      <c r="AH1279" s="2027"/>
      <c r="AI1279" s="2028"/>
      <c r="AJ1279" s="2029"/>
      <c r="AK1279" s="2029"/>
      <c r="AL1279" s="2029"/>
      <c r="AM1279" s="2029"/>
      <c r="AN1279" s="2029"/>
      <c r="AO1279" s="2029"/>
      <c r="AP1279" s="2029"/>
      <c r="AQ1279" s="2029"/>
      <c r="AR1279" s="2029"/>
      <c r="AS1279" s="2029"/>
      <c r="AT1279" s="2029"/>
      <c r="AU1279" s="2030"/>
      <c r="AV1279" s="2031"/>
      <c r="AW1279" s="2032"/>
      <c r="AX1279" s="2032"/>
      <c r="AY1279" s="2033"/>
    </row>
    <row r="1280" spans="2:51" s="79" customFormat="1" ht="24.75" customHeight="1">
      <c r="B1280" s="2097"/>
      <c r="C1280" s="2098"/>
      <c r="D1280" s="2098"/>
      <c r="E1280" s="2098"/>
      <c r="F1280" s="2098"/>
      <c r="G1280" s="2099"/>
      <c r="H1280" s="2016"/>
      <c r="I1280" s="2017"/>
      <c r="J1280" s="2017"/>
      <c r="K1280" s="2017"/>
      <c r="L1280" s="2018"/>
      <c r="M1280" s="2019"/>
      <c r="N1280" s="2020"/>
      <c r="O1280" s="2020"/>
      <c r="P1280" s="2020"/>
      <c r="Q1280" s="2020"/>
      <c r="R1280" s="2020"/>
      <c r="S1280" s="2020"/>
      <c r="T1280" s="2020"/>
      <c r="U1280" s="2020"/>
      <c r="V1280" s="2020"/>
      <c r="W1280" s="2020"/>
      <c r="X1280" s="2020"/>
      <c r="Y1280" s="2021"/>
      <c r="Z1280" s="2022"/>
      <c r="AA1280" s="2023"/>
      <c r="AB1280" s="2023"/>
      <c r="AC1280" s="2023"/>
      <c r="AD1280" s="2016"/>
      <c r="AE1280" s="2017"/>
      <c r="AF1280" s="2017"/>
      <c r="AG1280" s="2017"/>
      <c r="AH1280" s="2018"/>
      <c r="AI1280" s="2019"/>
      <c r="AJ1280" s="2020"/>
      <c r="AK1280" s="2020"/>
      <c r="AL1280" s="2020"/>
      <c r="AM1280" s="2020"/>
      <c r="AN1280" s="2020"/>
      <c r="AO1280" s="2020"/>
      <c r="AP1280" s="2020"/>
      <c r="AQ1280" s="2020"/>
      <c r="AR1280" s="2020"/>
      <c r="AS1280" s="2020"/>
      <c r="AT1280" s="2020"/>
      <c r="AU1280" s="2021"/>
      <c r="AV1280" s="2022"/>
      <c r="AW1280" s="2023"/>
      <c r="AX1280" s="2023"/>
      <c r="AY1280" s="2024"/>
    </row>
    <row r="1281" spans="2:51" s="79" customFormat="1" ht="24.75" customHeight="1">
      <c r="B1281" s="2097"/>
      <c r="C1281" s="2098"/>
      <c r="D1281" s="2098"/>
      <c r="E1281" s="2098"/>
      <c r="F1281" s="2098"/>
      <c r="G1281" s="2099"/>
      <c r="H1281" s="2058" t="s">
        <v>26</v>
      </c>
      <c r="I1281" s="2059"/>
      <c r="J1281" s="2059"/>
      <c r="K1281" s="2059"/>
      <c r="L1281" s="2059"/>
      <c r="M1281" s="2060"/>
      <c r="N1281" s="2061"/>
      <c r="O1281" s="2061"/>
      <c r="P1281" s="2061"/>
      <c r="Q1281" s="2061"/>
      <c r="R1281" s="2061"/>
      <c r="S1281" s="2061"/>
      <c r="T1281" s="2061"/>
      <c r="U1281" s="2061"/>
      <c r="V1281" s="2061"/>
      <c r="W1281" s="2061"/>
      <c r="X1281" s="2061"/>
      <c r="Y1281" s="2062"/>
      <c r="Z1281" s="2063">
        <f>SUM(Z1273:AC1280)</f>
        <v>0</v>
      </c>
      <c r="AA1281" s="2064"/>
      <c r="AB1281" s="2064"/>
      <c r="AC1281" s="2065"/>
      <c r="AD1281" s="2058" t="s">
        <v>26</v>
      </c>
      <c r="AE1281" s="2059"/>
      <c r="AF1281" s="2059"/>
      <c r="AG1281" s="2059"/>
      <c r="AH1281" s="2059"/>
      <c r="AI1281" s="2060"/>
      <c r="AJ1281" s="2061"/>
      <c r="AK1281" s="2061"/>
      <c r="AL1281" s="2061"/>
      <c r="AM1281" s="2061"/>
      <c r="AN1281" s="2061"/>
      <c r="AO1281" s="2061"/>
      <c r="AP1281" s="2061"/>
      <c r="AQ1281" s="2061"/>
      <c r="AR1281" s="2061"/>
      <c r="AS1281" s="2061"/>
      <c r="AT1281" s="2061"/>
      <c r="AU1281" s="2062"/>
      <c r="AV1281" s="2063">
        <f>SUM(AV1273:AY1280)</f>
        <v>0</v>
      </c>
      <c r="AW1281" s="2064"/>
      <c r="AX1281" s="2064"/>
      <c r="AY1281" s="2066"/>
    </row>
    <row r="1282" spans="2:51" s="79" customFormat="1" ht="24.75" customHeight="1">
      <c r="B1282" s="2097"/>
      <c r="C1282" s="2098"/>
      <c r="D1282" s="2098"/>
      <c r="E1282" s="2098"/>
      <c r="F1282" s="2098"/>
      <c r="G1282" s="2099"/>
      <c r="H1282" s="2045" t="s">
        <v>1002</v>
      </c>
      <c r="I1282" s="2046"/>
      <c r="J1282" s="2046"/>
      <c r="K1282" s="2046"/>
      <c r="L1282" s="2046"/>
      <c r="M1282" s="2046"/>
      <c r="N1282" s="2046"/>
      <c r="O1282" s="2046"/>
      <c r="P1282" s="2046"/>
      <c r="Q1282" s="2046"/>
      <c r="R1282" s="2046"/>
      <c r="S1282" s="2046"/>
      <c r="T1282" s="2046"/>
      <c r="U1282" s="2046"/>
      <c r="V1282" s="2046"/>
      <c r="W1282" s="2046"/>
      <c r="X1282" s="2046"/>
      <c r="Y1282" s="2046"/>
      <c r="Z1282" s="2046"/>
      <c r="AA1282" s="2046"/>
      <c r="AB1282" s="2046"/>
      <c r="AC1282" s="2047"/>
      <c r="AD1282" s="2045" t="s">
        <v>1003</v>
      </c>
      <c r="AE1282" s="2046"/>
      <c r="AF1282" s="2046"/>
      <c r="AG1282" s="2046"/>
      <c r="AH1282" s="2046"/>
      <c r="AI1282" s="2046"/>
      <c r="AJ1282" s="2046"/>
      <c r="AK1282" s="2046"/>
      <c r="AL1282" s="2046"/>
      <c r="AM1282" s="2046"/>
      <c r="AN1282" s="2046"/>
      <c r="AO1282" s="2046"/>
      <c r="AP1282" s="2046"/>
      <c r="AQ1282" s="2046"/>
      <c r="AR1282" s="2046"/>
      <c r="AS1282" s="2046"/>
      <c r="AT1282" s="2046"/>
      <c r="AU1282" s="2046"/>
      <c r="AV1282" s="2046"/>
      <c r="AW1282" s="2046"/>
      <c r="AX1282" s="2046"/>
      <c r="AY1282" s="2048"/>
    </row>
    <row r="1283" spans="2:51" s="79" customFormat="1" ht="24.75" customHeight="1">
      <c r="B1283" s="2097"/>
      <c r="C1283" s="2098"/>
      <c r="D1283" s="2098"/>
      <c r="E1283" s="2098"/>
      <c r="F1283" s="2098"/>
      <c r="G1283" s="2099"/>
      <c r="H1283" s="2049" t="s">
        <v>23</v>
      </c>
      <c r="I1283" s="2050"/>
      <c r="J1283" s="2050"/>
      <c r="K1283" s="2050"/>
      <c r="L1283" s="2050"/>
      <c r="M1283" s="2051" t="s">
        <v>24</v>
      </c>
      <c r="N1283" s="2052"/>
      <c r="O1283" s="2052"/>
      <c r="P1283" s="2052"/>
      <c r="Q1283" s="2052"/>
      <c r="R1283" s="2052"/>
      <c r="S1283" s="2052"/>
      <c r="T1283" s="2052"/>
      <c r="U1283" s="2052"/>
      <c r="V1283" s="2052"/>
      <c r="W1283" s="2052"/>
      <c r="X1283" s="2052"/>
      <c r="Y1283" s="2053"/>
      <c r="Z1283" s="2054" t="s">
        <v>25</v>
      </c>
      <c r="AA1283" s="2055"/>
      <c r="AB1283" s="2055"/>
      <c r="AC1283" s="2056"/>
      <c r="AD1283" s="2049" t="s">
        <v>23</v>
      </c>
      <c r="AE1283" s="2050"/>
      <c r="AF1283" s="2050"/>
      <c r="AG1283" s="2050"/>
      <c r="AH1283" s="2050"/>
      <c r="AI1283" s="2051" t="s">
        <v>24</v>
      </c>
      <c r="AJ1283" s="2052"/>
      <c r="AK1283" s="2052"/>
      <c r="AL1283" s="2052"/>
      <c r="AM1283" s="2052"/>
      <c r="AN1283" s="2052"/>
      <c r="AO1283" s="2052"/>
      <c r="AP1283" s="2052"/>
      <c r="AQ1283" s="2052"/>
      <c r="AR1283" s="2052"/>
      <c r="AS1283" s="2052"/>
      <c r="AT1283" s="2052"/>
      <c r="AU1283" s="2053"/>
      <c r="AV1283" s="2054" t="s">
        <v>25</v>
      </c>
      <c r="AW1283" s="2055"/>
      <c r="AX1283" s="2055"/>
      <c r="AY1283" s="2057"/>
    </row>
    <row r="1284" spans="2:51" s="79" customFormat="1" ht="24.75" customHeight="1">
      <c r="B1284" s="2097"/>
      <c r="C1284" s="2098"/>
      <c r="D1284" s="2098"/>
      <c r="E1284" s="2098"/>
      <c r="F1284" s="2098"/>
      <c r="G1284" s="2099"/>
      <c r="H1284" s="2035"/>
      <c r="I1284" s="2036"/>
      <c r="J1284" s="2036"/>
      <c r="K1284" s="2036"/>
      <c r="L1284" s="2037"/>
      <c r="M1284" s="2038"/>
      <c r="N1284" s="2039"/>
      <c r="O1284" s="2039"/>
      <c r="P1284" s="2039"/>
      <c r="Q1284" s="2039"/>
      <c r="R1284" s="2039"/>
      <c r="S1284" s="2039"/>
      <c r="T1284" s="2039"/>
      <c r="U1284" s="2039"/>
      <c r="V1284" s="2039"/>
      <c r="W1284" s="2039"/>
      <c r="X1284" s="2039"/>
      <c r="Y1284" s="2040"/>
      <c r="Z1284" s="2604"/>
      <c r="AA1284" s="2605"/>
      <c r="AB1284" s="2605"/>
      <c r="AC1284" s="2606"/>
      <c r="AD1284" s="2035"/>
      <c r="AE1284" s="2036"/>
      <c r="AF1284" s="2036"/>
      <c r="AG1284" s="2036"/>
      <c r="AH1284" s="2037"/>
      <c r="AI1284" s="2038"/>
      <c r="AJ1284" s="2039"/>
      <c r="AK1284" s="2039"/>
      <c r="AL1284" s="2039"/>
      <c r="AM1284" s="2039"/>
      <c r="AN1284" s="2039"/>
      <c r="AO1284" s="2039"/>
      <c r="AP1284" s="2039"/>
      <c r="AQ1284" s="2039"/>
      <c r="AR1284" s="2039"/>
      <c r="AS1284" s="2039"/>
      <c r="AT1284" s="2039"/>
      <c r="AU1284" s="2040"/>
      <c r="AV1284" s="2041"/>
      <c r="AW1284" s="2042"/>
      <c r="AX1284" s="2042"/>
      <c r="AY1284" s="2044"/>
    </row>
    <row r="1285" spans="2:51" s="79" customFormat="1" ht="24.75" customHeight="1">
      <c r="B1285" s="2097"/>
      <c r="C1285" s="2098"/>
      <c r="D1285" s="2098"/>
      <c r="E1285" s="2098"/>
      <c r="F1285" s="2098"/>
      <c r="G1285" s="2099"/>
      <c r="H1285" s="2025"/>
      <c r="I1285" s="2026"/>
      <c r="J1285" s="2026"/>
      <c r="K1285" s="2026"/>
      <c r="L1285" s="2027"/>
      <c r="M1285" s="2028"/>
      <c r="N1285" s="2029"/>
      <c r="O1285" s="2029"/>
      <c r="P1285" s="2029"/>
      <c r="Q1285" s="2029"/>
      <c r="R1285" s="2029"/>
      <c r="S1285" s="2029"/>
      <c r="T1285" s="2029"/>
      <c r="U1285" s="2029"/>
      <c r="V1285" s="2029"/>
      <c r="W1285" s="2029"/>
      <c r="X1285" s="2029"/>
      <c r="Y1285" s="2030"/>
      <c r="Z1285" s="2601"/>
      <c r="AA1285" s="2602"/>
      <c r="AB1285" s="2602"/>
      <c r="AC1285" s="2603"/>
      <c r="AD1285" s="2025"/>
      <c r="AE1285" s="2026"/>
      <c r="AF1285" s="2026"/>
      <c r="AG1285" s="2026"/>
      <c r="AH1285" s="2027"/>
      <c r="AI1285" s="2028"/>
      <c r="AJ1285" s="2029"/>
      <c r="AK1285" s="2029"/>
      <c r="AL1285" s="2029"/>
      <c r="AM1285" s="2029"/>
      <c r="AN1285" s="2029"/>
      <c r="AO1285" s="2029"/>
      <c r="AP1285" s="2029"/>
      <c r="AQ1285" s="2029"/>
      <c r="AR1285" s="2029"/>
      <c r="AS1285" s="2029"/>
      <c r="AT1285" s="2029"/>
      <c r="AU1285" s="2030"/>
      <c r="AV1285" s="2031"/>
      <c r="AW1285" s="2032"/>
      <c r="AX1285" s="2032"/>
      <c r="AY1285" s="2033"/>
    </row>
    <row r="1286" spans="2:51" s="79" customFormat="1" ht="24.75" customHeight="1">
      <c r="B1286" s="2097"/>
      <c r="C1286" s="2098"/>
      <c r="D1286" s="2098"/>
      <c r="E1286" s="2098"/>
      <c r="F1286" s="2098"/>
      <c r="G1286" s="2099"/>
      <c r="H1286" s="2025"/>
      <c r="I1286" s="2026"/>
      <c r="J1286" s="2026"/>
      <c r="K1286" s="2026"/>
      <c r="L1286" s="2027"/>
      <c r="M1286" s="2028"/>
      <c r="N1286" s="2029"/>
      <c r="O1286" s="2029"/>
      <c r="P1286" s="2029"/>
      <c r="Q1286" s="2029"/>
      <c r="R1286" s="2029"/>
      <c r="S1286" s="2029"/>
      <c r="T1286" s="2029"/>
      <c r="U1286" s="2029"/>
      <c r="V1286" s="2029"/>
      <c r="W1286" s="2029"/>
      <c r="X1286" s="2029"/>
      <c r="Y1286" s="2030"/>
      <c r="Z1286" s="2601"/>
      <c r="AA1286" s="2602"/>
      <c r="AB1286" s="2602"/>
      <c r="AC1286" s="2603"/>
      <c r="AD1286" s="2025"/>
      <c r="AE1286" s="2026"/>
      <c r="AF1286" s="2026"/>
      <c r="AG1286" s="2026"/>
      <c r="AH1286" s="2027"/>
      <c r="AI1286" s="2028"/>
      <c r="AJ1286" s="2029"/>
      <c r="AK1286" s="2029"/>
      <c r="AL1286" s="2029"/>
      <c r="AM1286" s="2029"/>
      <c r="AN1286" s="2029"/>
      <c r="AO1286" s="2029"/>
      <c r="AP1286" s="2029"/>
      <c r="AQ1286" s="2029"/>
      <c r="AR1286" s="2029"/>
      <c r="AS1286" s="2029"/>
      <c r="AT1286" s="2029"/>
      <c r="AU1286" s="2030"/>
      <c r="AV1286" s="2031"/>
      <c r="AW1286" s="2032"/>
      <c r="AX1286" s="2032"/>
      <c r="AY1286" s="2033"/>
    </row>
    <row r="1287" spans="2:51" s="79" customFormat="1" ht="24.75" customHeight="1">
      <c r="B1287" s="2097"/>
      <c r="C1287" s="2098"/>
      <c r="D1287" s="2098"/>
      <c r="E1287" s="2098"/>
      <c r="F1287" s="2098"/>
      <c r="G1287" s="2099"/>
      <c r="H1287" s="2025"/>
      <c r="I1287" s="2026"/>
      <c r="J1287" s="2026"/>
      <c r="K1287" s="2026"/>
      <c r="L1287" s="2027"/>
      <c r="M1287" s="2028"/>
      <c r="N1287" s="2029"/>
      <c r="O1287" s="2029"/>
      <c r="P1287" s="2029"/>
      <c r="Q1287" s="2029"/>
      <c r="R1287" s="2029"/>
      <c r="S1287" s="2029"/>
      <c r="T1287" s="2029"/>
      <c r="U1287" s="2029"/>
      <c r="V1287" s="2029"/>
      <c r="W1287" s="2029"/>
      <c r="X1287" s="2029"/>
      <c r="Y1287" s="2030"/>
      <c r="Z1287" s="2601"/>
      <c r="AA1287" s="2602"/>
      <c r="AB1287" s="2602"/>
      <c r="AC1287" s="2603"/>
      <c r="AD1287" s="2025"/>
      <c r="AE1287" s="2026"/>
      <c r="AF1287" s="2026"/>
      <c r="AG1287" s="2026"/>
      <c r="AH1287" s="2027"/>
      <c r="AI1287" s="2028"/>
      <c r="AJ1287" s="2029"/>
      <c r="AK1287" s="2029"/>
      <c r="AL1287" s="2029"/>
      <c r="AM1287" s="2029"/>
      <c r="AN1287" s="2029"/>
      <c r="AO1287" s="2029"/>
      <c r="AP1287" s="2029"/>
      <c r="AQ1287" s="2029"/>
      <c r="AR1287" s="2029"/>
      <c r="AS1287" s="2029"/>
      <c r="AT1287" s="2029"/>
      <c r="AU1287" s="2030"/>
      <c r="AV1287" s="2031"/>
      <c r="AW1287" s="2032"/>
      <c r="AX1287" s="2032"/>
      <c r="AY1287" s="2033"/>
    </row>
    <row r="1288" spans="2:51" s="79" customFormat="1" ht="24.75" customHeight="1">
      <c r="B1288" s="2097"/>
      <c r="C1288" s="2098"/>
      <c r="D1288" s="2098"/>
      <c r="E1288" s="2098"/>
      <c r="F1288" s="2098"/>
      <c r="G1288" s="2099"/>
      <c r="H1288" s="2025"/>
      <c r="I1288" s="2026"/>
      <c r="J1288" s="2026"/>
      <c r="K1288" s="2026"/>
      <c r="L1288" s="2027"/>
      <c r="M1288" s="2028"/>
      <c r="N1288" s="2029"/>
      <c r="O1288" s="2029"/>
      <c r="P1288" s="2029"/>
      <c r="Q1288" s="2029"/>
      <c r="R1288" s="2029"/>
      <c r="S1288" s="2029"/>
      <c r="T1288" s="2029"/>
      <c r="U1288" s="2029"/>
      <c r="V1288" s="2029"/>
      <c r="W1288" s="2029"/>
      <c r="X1288" s="2029"/>
      <c r="Y1288" s="2030"/>
      <c r="Z1288" s="2601"/>
      <c r="AA1288" s="2602"/>
      <c r="AB1288" s="2602"/>
      <c r="AC1288" s="2602"/>
      <c r="AD1288" s="2025"/>
      <c r="AE1288" s="2026"/>
      <c r="AF1288" s="2026"/>
      <c r="AG1288" s="2026"/>
      <c r="AH1288" s="2027"/>
      <c r="AI1288" s="2028"/>
      <c r="AJ1288" s="2029"/>
      <c r="AK1288" s="2029"/>
      <c r="AL1288" s="2029"/>
      <c r="AM1288" s="2029"/>
      <c r="AN1288" s="2029"/>
      <c r="AO1288" s="2029"/>
      <c r="AP1288" s="2029"/>
      <c r="AQ1288" s="2029"/>
      <c r="AR1288" s="2029"/>
      <c r="AS1288" s="2029"/>
      <c r="AT1288" s="2029"/>
      <c r="AU1288" s="2030"/>
      <c r="AV1288" s="2031"/>
      <c r="AW1288" s="2032"/>
      <c r="AX1288" s="2032"/>
      <c r="AY1288" s="2033"/>
    </row>
    <row r="1289" spans="2:51" s="79" customFormat="1" ht="24.75" customHeight="1">
      <c r="B1289" s="2097"/>
      <c r="C1289" s="2098"/>
      <c r="D1289" s="2098"/>
      <c r="E1289" s="2098"/>
      <c r="F1289" s="2098"/>
      <c r="G1289" s="2099"/>
      <c r="H1289" s="2025"/>
      <c r="I1289" s="2026"/>
      <c r="J1289" s="2026"/>
      <c r="K1289" s="2026"/>
      <c r="L1289" s="2027"/>
      <c r="M1289" s="2028"/>
      <c r="N1289" s="2029"/>
      <c r="O1289" s="2029"/>
      <c r="P1289" s="2029"/>
      <c r="Q1289" s="2029"/>
      <c r="R1289" s="2029"/>
      <c r="S1289" s="2029"/>
      <c r="T1289" s="2029"/>
      <c r="U1289" s="2029"/>
      <c r="V1289" s="2029"/>
      <c r="W1289" s="2029"/>
      <c r="X1289" s="2029"/>
      <c r="Y1289" s="2030"/>
      <c r="Z1289" s="2601"/>
      <c r="AA1289" s="2602"/>
      <c r="AB1289" s="2602"/>
      <c r="AC1289" s="2602"/>
      <c r="AD1289" s="2025"/>
      <c r="AE1289" s="2026"/>
      <c r="AF1289" s="2026"/>
      <c r="AG1289" s="2026"/>
      <c r="AH1289" s="2027"/>
      <c r="AI1289" s="2028"/>
      <c r="AJ1289" s="2029"/>
      <c r="AK1289" s="2029"/>
      <c r="AL1289" s="2029"/>
      <c r="AM1289" s="2029"/>
      <c r="AN1289" s="2029"/>
      <c r="AO1289" s="2029"/>
      <c r="AP1289" s="2029"/>
      <c r="AQ1289" s="2029"/>
      <c r="AR1289" s="2029"/>
      <c r="AS1289" s="2029"/>
      <c r="AT1289" s="2029"/>
      <c r="AU1289" s="2030"/>
      <c r="AV1289" s="2031"/>
      <c r="AW1289" s="2032"/>
      <c r="AX1289" s="2032"/>
      <c r="AY1289" s="2033"/>
    </row>
    <row r="1290" spans="2:51" s="79" customFormat="1" ht="24.75" customHeight="1">
      <c r="B1290" s="2097"/>
      <c r="C1290" s="2098"/>
      <c r="D1290" s="2098"/>
      <c r="E1290" s="2098"/>
      <c r="F1290" s="2098"/>
      <c r="G1290" s="2099"/>
      <c r="H1290" s="2025"/>
      <c r="I1290" s="2026"/>
      <c r="J1290" s="2026"/>
      <c r="K1290" s="2026"/>
      <c r="L1290" s="2027"/>
      <c r="M1290" s="2028"/>
      <c r="N1290" s="2029"/>
      <c r="O1290" s="2029"/>
      <c r="P1290" s="2029"/>
      <c r="Q1290" s="2029"/>
      <c r="R1290" s="2029"/>
      <c r="S1290" s="2029"/>
      <c r="T1290" s="2029"/>
      <c r="U1290" s="2029"/>
      <c r="V1290" s="2029"/>
      <c r="W1290" s="2029"/>
      <c r="X1290" s="2029"/>
      <c r="Y1290" s="2030"/>
      <c r="Z1290" s="2601"/>
      <c r="AA1290" s="2602"/>
      <c r="AB1290" s="2602"/>
      <c r="AC1290" s="2602"/>
      <c r="AD1290" s="2025"/>
      <c r="AE1290" s="2026"/>
      <c r="AF1290" s="2026"/>
      <c r="AG1290" s="2026"/>
      <c r="AH1290" s="2027"/>
      <c r="AI1290" s="2028"/>
      <c r="AJ1290" s="2029"/>
      <c r="AK1290" s="2029"/>
      <c r="AL1290" s="2029"/>
      <c r="AM1290" s="2029"/>
      <c r="AN1290" s="2029"/>
      <c r="AO1290" s="2029"/>
      <c r="AP1290" s="2029"/>
      <c r="AQ1290" s="2029"/>
      <c r="AR1290" s="2029"/>
      <c r="AS1290" s="2029"/>
      <c r="AT1290" s="2029"/>
      <c r="AU1290" s="2030"/>
      <c r="AV1290" s="2031"/>
      <c r="AW1290" s="2032"/>
      <c r="AX1290" s="2032"/>
      <c r="AY1290" s="2033"/>
    </row>
    <row r="1291" spans="2:51" s="79" customFormat="1" ht="24.75" customHeight="1">
      <c r="B1291" s="2097"/>
      <c r="C1291" s="2098"/>
      <c r="D1291" s="2098"/>
      <c r="E1291" s="2098"/>
      <c r="F1291" s="2098"/>
      <c r="G1291" s="2099"/>
      <c r="H1291" s="2016"/>
      <c r="I1291" s="2017"/>
      <c r="J1291" s="2017"/>
      <c r="K1291" s="2017"/>
      <c r="L1291" s="2018"/>
      <c r="M1291" s="2019"/>
      <c r="N1291" s="2020"/>
      <c r="O1291" s="2020"/>
      <c r="P1291" s="2020"/>
      <c r="Q1291" s="2020"/>
      <c r="R1291" s="2020"/>
      <c r="S1291" s="2020"/>
      <c r="T1291" s="2020"/>
      <c r="U1291" s="2020"/>
      <c r="V1291" s="2020"/>
      <c r="W1291" s="2020"/>
      <c r="X1291" s="2020"/>
      <c r="Y1291" s="2021"/>
      <c r="Z1291" s="2599"/>
      <c r="AA1291" s="2600"/>
      <c r="AB1291" s="2600"/>
      <c r="AC1291" s="2600"/>
      <c r="AD1291" s="2016"/>
      <c r="AE1291" s="2017"/>
      <c r="AF1291" s="2017"/>
      <c r="AG1291" s="2017"/>
      <c r="AH1291" s="2018"/>
      <c r="AI1291" s="2019"/>
      <c r="AJ1291" s="2020"/>
      <c r="AK1291" s="2020"/>
      <c r="AL1291" s="2020"/>
      <c r="AM1291" s="2020"/>
      <c r="AN1291" s="2020"/>
      <c r="AO1291" s="2020"/>
      <c r="AP1291" s="2020"/>
      <c r="AQ1291" s="2020"/>
      <c r="AR1291" s="2020"/>
      <c r="AS1291" s="2020"/>
      <c r="AT1291" s="2020"/>
      <c r="AU1291" s="2021"/>
      <c r="AV1291" s="2022"/>
      <c r="AW1291" s="2023"/>
      <c r="AX1291" s="2023"/>
      <c r="AY1291" s="2024"/>
    </row>
    <row r="1292" spans="2:51" s="79" customFormat="1" ht="24.75" customHeight="1">
      <c r="B1292" s="2097"/>
      <c r="C1292" s="2098"/>
      <c r="D1292" s="2098"/>
      <c r="E1292" s="2098"/>
      <c r="F1292" s="2098"/>
      <c r="G1292" s="2099"/>
      <c r="H1292" s="2058" t="s">
        <v>26</v>
      </c>
      <c r="I1292" s="2059"/>
      <c r="J1292" s="2059"/>
      <c r="K1292" s="2059"/>
      <c r="L1292" s="2059"/>
      <c r="M1292" s="2060"/>
      <c r="N1292" s="2061"/>
      <c r="O1292" s="2061"/>
      <c r="P1292" s="2061"/>
      <c r="Q1292" s="2061"/>
      <c r="R1292" s="2061"/>
      <c r="S1292" s="2061"/>
      <c r="T1292" s="2061"/>
      <c r="U1292" s="2061"/>
      <c r="V1292" s="2061"/>
      <c r="W1292" s="2061"/>
      <c r="X1292" s="2061"/>
      <c r="Y1292" s="2062"/>
      <c r="Z1292" s="2596">
        <f>SUM(Z1284:AC1291)</f>
        <v>0</v>
      </c>
      <c r="AA1292" s="2597"/>
      <c r="AB1292" s="2597"/>
      <c r="AC1292" s="2598"/>
      <c r="AD1292" s="2058" t="s">
        <v>26</v>
      </c>
      <c r="AE1292" s="2059"/>
      <c r="AF1292" s="2059"/>
      <c r="AG1292" s="2059"/>
      <c r="AH1292" s="2059"/>
      <c r="AI1292" s="2060"/>
      <c r="AJ1292" s="2061"/>
      <c r="AK1292" s="2061"/>
      <c r="AL1292" s="2061"/>
      <c r="AM1292" s="2061"/>
      <c r="AN1292" s="2061"/>
      <c r="AO1292" s="2061"/>
      <c r="AP1292" s="2061"/>
      <c r="AQ1292" s="2061"/>
      <c r="AR1292" s="2061"/>
      <c r="AS1292" s="2061"/>
      <c r="AT1292" s="2061"/>
      <c r="AU1292" s="2062"/>
      <c r="AV1292" s="2063">
        <f>SUM(AV1284:AY1291)</f>
        <v>0</v>
      </c>
      <c r="AW1292" s="2064"/>
      <c r="AX1292" s="2064"/>
      <c r="AY1292" s="2066"/>
    </row>
    <row r="1293" spans="2:51" s="79" customFormat="1" ht="24.75" customHeight="1">
      <c r="B1293" s="2097"/>
      <c r="C1293" s="2098"/>
      <c r="D1293" s="2098"/>
      <c r="E1293" s="2098"/>
      <c r="F1293" s="2098"/>
      <c r="G1293" s="2099"/>
      <c r="H1293" s="2045" t="s">
        <v>1004</v>
      </c>
      <c r="I1293" s="2046"/>
      <c r="J1293" s="2046"/>
      <c r="K1293" s="2046"/>
      <c r="L1293" s="2046"/>
      <c r="M1293" s="2046"/>
      <c r="N1293" s="2046"/>
      <c r="O1293" s="2046"/>
      <c r="P1293" s="2046"/>
      <c r="Q1293" s="2046"/>
      <c r="R1293" s="2046"/>
      <c r="S1293" s="2046"/>
      <c r="T1293" s="2046"/>
      <c r="U1293" s="2046"/>
      <c r="V1293" s="2046"/>
      <c r="W1293" s="2046"/>
      <c r="X1293" s="2046"/>
      <c r="Y1293" s="2046"/>
      <c r="Z1293" s="2046"/>
      <c r="AA1293" s="2046"/>
      <c r="AB1293" s="2046"/>
      <c r="AC1293" s="2047"/>
      <c r="AD1293" s="2045" t="s">
        <v>1005</v>
      </c>
      <c r="AE1293" s="2046"/>
      <c r="AF1293" s="2046"/>
      <c r="AG1293" s="2046"/>
      <c r="AH1293" s="2046"/>
      <c r="AI1293" s="2046"/>
      <c r="AJ1293" s="2046"/>
      <c r="AK1293" s="2046"/>
      <c r="AL1293" s="2046"/>
      <c r="AM1293" s="2046"/>
      <c r="AN1293" s="2046"/>
      <c r="AO1293" s="2046"/>
      <c r="AP1293" s="2046"/>
      <c r="AQ1293" s="2046"/>
      <c r="AR1293" s="2046"/>
      <c r="AS1293" s="2046"/>
      <c r="AT1293" s="2046"/>
      <c r="AU1293" s="2046"/>
      <c r="AV1293" s="2046"/>
      <c r="AW1293" s="2046"/>
      <c r="AX1293" s="2046"/>
      <c r="AY1293" s="2048"/>
    </row>
    <row r="1294" spans="2:51" s="79" customFormat="1" ht="24.75" customHeight="1">
      <c r="B1294" s="2097"/>
      <c r="C1294" s="2098"/>
      <c r="D1294" s="2098"/>
      <c r="E1294" s="2098"/>
      <c r="F1294" s="2098"/>
      <c r="G1294" s="2099"/>
      <c r="H1294" s="2049" t="s">
        <v>23</v>
      </c>
      <c r="I1294" s="2050"/>
      <c r="J1294" s="2050"/>
      <c r="K1294" s="2050"/>
      <c r="L1294" s="2050"/>
      <c r="M1294" s="2051" t="s">
        <v>24</v>
      </c>
      <c r="N1294" s="2052"/>
      <c r="O1294" s="2052"/>
      <c r="P1294" s="2052"/>
      <c r="Q1294" s="2052"/>
      <c r="R1294" s="2052"/>
      <c r="S1294" s="2052"/>
      <c r="T1294" s="2052"/>
      <c r="U1294" s="2052"/>
      <c r="V1294" s="2052"/>
      <c r="W1294" s="2052"/>
      <c r="X1294" s="2052"/>
      <c r="Y1294" s="2053"/>
      <c r="Z1294" s="2054" t="s">
        <v>25</v>
      </c>
      <c r="AA1294" s="2055"/>
      <c r="AB1294" s="2055"/>
      <c r="AC1294" s="2056"/>
      <c r="AD1294" s="2049" t="s">
        <v>23</v>
      </c>
      <c r="AE1294" s="2050"/>
      <c r="AF1294" s="2050"/>
      <c r="AG1294" s="2050"/>
      <c r="AH1294" s="2050"/>
      <c r="AI1294" s="2051" t="s">
        <v>24</v>
      </c>
      <c r="AJ1294" s="2052"/>
      <c r="AK1294" s="2052"/>
      <c r="AL1294" s="2052"/>
      <c r="AM1294" s="2052"/>
      <c r="AN1294" s="2052"/>
      <c r="AO1294" s="2052"/>
      <c r="AP1294" s="2052"/>
      <c r="AQ1294" s="2052"/>
      <c r="AR1294" s="2052"/>
      <c r="AS1294" s="2052"/>
      <c r="AT1294" s="2052"/>
      <c r="AU1294" s="2053"/>
      <c r="AV1294" s="2054" t="s">
        <v>25</v>
      </c>
      <c r="AW1294" s="2055"/>
      <c r="AX1294" s="2055"/>
      <c r="AY1294" s="2057"/>
    </row>
    <row r="1295" spans="2:51" s="79" customFormat="1" ht="24.75" customHeight="1">
      <c r="B1295" s="2097"/>
      <c r="C1295" s="2098"/>
      <c r="D1295" s="2098"/>
      <c r="E1295" s="2098"/>
      <c r="F1295" s="2098"/>
      <c r="G1295" s="2099"/>
      <c r="H1295" s="2035" t="s">
        <v>1006</v>
      </c>
      <c r="I1295" s="2036"/>
      <c r="J1295" s="2036"/>
      <c r="K1295" s="2036"/>
      <c r="L1295" s="2037"/>
      <c r="M1295" s="2038" t="s">
        <v>1007</v>
      </c>
      <c r="N1295" s="2039"/>
      <c r="O1295" s="2039"/>
      <c r="P1295" s="2039"/>
      <c r="Q1295" s="2039"/>
      <c r="R1295" s="2039"/>
      <c r="S1295" s="2039"/>
      <c r="T1295" s="2039"/>
      <c r="U1295" s="2039"/>
      <c r="V1295" s="2039"/>
      <c r="W1295" s="2039"/>
      <c r="X1295" s="2039"/>
      <c r="Y1295" s="2040"/>
      <c r="Z1295" s="2593">
        <v>1</v>
      </c>
      <c r="AA1295" s="2594"/>
      <c r="AB1295" s="2594"/>
      <c r="AC1295" s="2595"/>
      <c r="AD1295" s="2035"/>
      <c r="AE1295" s="2036"/>
      <c r="AF1295" s="2036"/>
      <c r="AG1295" s="2036"/>
      <c r="AH1295" s="2037"/>
      <c r="AI1295" s="2038"/>
      <c r="AJ1295" s="2039"/>
      <c r="AK1295" s="2039"/>
      <c r="AL1295" s="2039"/>
      <c r="AM1295" s="2039"/>
      <c r="AN1295" s="2039"/>
      <c r="AO1295" s="2039"/>
      <c r="AP1295" s="2039"/>
      <c r="AQ1295" s="2039"/>
      <c r="AR1295" s="2039"/>
      <c r="AS1295" s="2039"/>
      <c r="AT1295" s="2039"/>
      <c r="AU1295" s="2040"/>
      <c r="AV1295" s="2041"/>
      <c r="AW1295" s="2042"/>
      <c r="AX1295" s="2042"/>
      <c r="AY1295" s="2044"/>
    </row>
    <row r="1296" spans="2:51" s="79" customFormat="1" ht="24.75" customHeight="1">
      <c r="B1296" s="2097"/>
      <c r="C1296" s="2098"/>
      <c r="D1296" s="2098"/>
      <c r="E1296" s="2098"/>
      <c r="F1296" s="2098"/>
      <c r="G1296" s="2099"/>
      <c r="H1296" s="2025"/>
      <c r="I1296" s="2026"/>
      <c r="J1296" s="2026"/>
      <c r="K1296" s="2026"/>
      <c r="L1296" s="2027"/>
      <c r="M1296" s="2028"/>
      <c r="N1296" s="2029"/>
      <c r="O1296" s="2029"/>
      <c r="P1296" s="2029"/>
      <c r="Q1296" s="2029"/>
      <c r="R1296" s="2029"/>
      <c r="S1296" s="2029"/>
      <c r="T1296" s="2029"/>
      <c r="U1296" s="2029"/>
      <c r="V1296" s="2029"/>
      <c r="W1296" s="2029"/>
      <c r="X1296" s="2029"/>
      <c r="Y1296" s="2030"/>
      <c r="Z1296" s="2590"/>
      <c r="AA1296" s="2591"/>
      <c r="AB1296" s="2591"/>
      <c r="AC1296" s="2592"/>
      <c r="AD1296" s="2025"/>
      <c r="AE1296" s="2026"/>
      <c r="AF1296" s="2026"/>
      <c r="AG1296" s="2026"/>
      <c r="AH1296" s="2027"/>
      <c r="AI1296" s="2028"/>
      <c r="AJ1296" s="2029"/>
      <c r="AK1296" s="2029"/>
      <c r="AL1296" s="2029"/>
      <c r="AM1296" s="2029"/>
      <c r="AN1296" s="2029"/>
      <c r="AO1296" s="2029"/>
      <c r="AP1296" s="2029"/>
      <c r="AQ1296" s="2029"/>
      <c r="AR1296" s="2029"/>
      <c r="AS1296" s="2029"/>
      <c r="AT1296" s="2029"/>
      <c r="AU1296" s="2030"/>
      <c r="AV1296" s="2031"/>
      <c r="AW1296" s="2032"/>
      <c r="AX1296" s="2032"/>
      <c r="AY1296" s="2033"/>
    </row>
    <row r="1297" spans="2:51" s="79" customFormat="1" ht="24.75" customHeight="1">
      <c r="B1297" s="2097"/>
      <c r="C1297" s="2098"/>
      <c r="D1297" s="2098"/>
      <c r="E1297" s="2098"/>
      <c r="F1297" s="2098"/>
      <c r="G1297" s="2099"/>
      <c r="H1297" s="2025"/>
      <c r="I1297" s="2026"/>
      <c r="J1297" s="2026"/>
      <c r="K1297" s="2026"/>
      <c r="L1297" s="2027"/>
      <c r="M1297" s="2028"/>
      <c r="N1297" s="2029"/>
      <c r="O1297" s="2029"/>
      <c r="P1297" s="2029"/>
      <c r="Q1297" s="2029"/>
      <c r="R1297" s="2029"/>
      <c r="S1297" s="2029"/>
      <c r="T1297" s="2029"/>
      <c r="U1297" s="2029"/>
      <c r="V1297" s="2029"/>
      <c r="W1297" s="2029"/>
      <c r="X1297" s="2029"/>
      <c r="Y1297" s="2030"/>
      <c r="Z1297" s="2590"/>
      <c r="AA1297" s="2591"/>
      <c r="AB1297" s="2591"/>
      <c r="AC1297" s="2592"/>
      <c r="AD1297" s="2025"/>
      <c r="AE1297" s="2026"/>
      <c r="AF1297" s="2026"/>
      <c r="AG1297" s="2026"/>
      <c r="AH1297" s="2027"/>
      <c r="AI1297" s="2028"/>
      <c r="AJ1297" s="2029"/>
      <c r="AK1297" s="2029"/>
      <c r="AL1297" s="2029"/>
      <c r="AM1297" s="2029"/>
      <c r="AN1297" s="2029"/>
      <c r="AO1297" s="2029"/>
      <c r="AP1297" s="2029"/>
      <c r="AQ1297" s="2029"/>
      <c r="AR1297" s="2029"/>
      <c r="AS1297" s="2029"/>
      <c r="AT1297" s="2029"/>
      <c r="AU1297" s="2030"/>
      <c r="AV1297" s="2031"/>
      <c r="AW1297" s="2032"/>
      <c r="AX1297" s="2032"/>
      <c r="AY1297" s="2033"/>
    </row>
    <row r="1298" spans="2:51" s="79" customFormat="1" ht="24.75" customHeight="1">
      <c r="B1298" s="2097"/>
      <c r="C1298" s="2098"/>
      <c r="D1298" s="2098"/>
      <c r="E1298" s="2098"/>
      <c r="F1298" s="2098"/>
      <c r="G1298" s="2099"/>
      <c r="H1298" s="2025"/>
      <c r="I1298" s="2026"/>
      <c r="J1298" s="2026"/>
      <c r="K1298" s="2026"/>
      <c r="L1298" s="2027"/>
      <c r="M1298" s="2028"/>
      <c r="N1298" s="2029"/>
      <c r="O1298" s="2029"/>
      <c r="P1298" s="2029"/>
      <c r="Q1298" s="2029"/>
      <c r="R1298" s="2029"/>
      <c r="S1298" s="2029"/>
      <c r="T1298" s="2029"/>
      <c r="U1298" s="2029"/>
      <c r="V1298" s="2029"/>
      <c r="W1298" s="2029"/>
      <c r="X1298" s="2029"/>
      <c r="Y1298" s="2030"/>
      <c r="Z1298" s="2590"/>
      <c r="AA1298" s="2591"/>
      <c r="AB1298" s="2591"/>
      <c r="AC1298" s="2592"/>
      <c r="AD1298" s="2025"/>
      <c r="AE1298" s="2026"/>
      <c r="AF1298" s="2026"/>
      <c r="AG1298" s="2026"/>
      <c r="AH1298" s="2027"/>
      <c r="AI1298" s="2028"/>
      <c r="AJ1298" s="2029"/>
      <c r="AK1298" s="2029"/>
      <c r="AL1298" s="2029"/>
      <c r="AM1298" s="2029"/>
      <c r="AN1298" s="2029"/>
      <c r="AO1298" s="2029"/>
      <c r="AP1298" s="2029"/>
      <c r="AQ1298" s="2029"/>
      <c r="AR1298" s="2029"/>
      <c r="AS1298" s="2029"/>
      <c r="AT1298" s="2029"/>
      <c r="AU1298" s="2030"/>
      <c r="AV1298" s="2031"/>
      <c r="AW1298" s="2032"/>
      <c r="AX1298" s="2032"/>
      <c r="AY1298" s="2033"/>
    </row>
    <row r="1299" spans="2:51" s="79" customFormat="1" ht="24.75" customHeight="1">
      <c r="B1299" s="2097"/>
      <c r="C1299" s="2098"/>
      <c r="D1299" s="2098"/>
      <c r="E1299" s="2098"/>
      <c r="F1299" s="2098"/>
      <c r="G1299" s="2099"/>
      <c r="H1299" s="2025"/>
      <c r="I1299" s="2026"/>
      <c r="J1299" s="2026"/>
      <c r="K1299" s="2026"/>
      <c r="L1299" s="2027"/>
      <c r="M1299" s="2028"/>
      <c r="N1299" s="2029"/>
      <c r="O1299" s="2029"/>
      <c r="P1299" s="2029"/>
      <c r="Q1299" s="2029"/>
      <c r="R1299" s="2029"/>
      <c r="S1299" s="2029"/>
      <c r="T1299" s="2029"/>
      <c r="U1299" s="2029"/>
      <c r="V1299" s="2029"/>
      <c r="W1299" s="2029"/>
      <c r="X1299" s="2029"/>
      <c r="Y1299" s="2030"/>
      <c r="Z1299" s="2590"/>
      <c r="AA1299" s="2591"/>
      <c r="AB1299" s="2591"/>
      <c r="AC1299" s="2591"/>
      <c r="AD1299" s="2025"/>
      <c r="AE1299" s="2026"/>
      <c r="AF1299" s="2026"/>
      <c r="AG1299" s="2026"/>
      <c r="AH1299" s="2027"/>
      <c r="AI1299" s="2028"/>
      <c r="AJ1299" s="2029"/>
      <c r="AK1299" s="2029"/>
      <c r="AL1299" s="2029"/>
      <c r="AM1299" s="2029"/>
      <c r="AN1299" s="2029"/>
      <c r="AO1299" s="2029"/>
      <c r="AP1299" s="2029"/>
      <c r="AQ1299" s="2029"/>
      <c r="AR1299" s="2029"/>
      <c r="AS1299" s="2029"/>
      <c r="AT1299" s="2029"/>
      <c r="AU1299" s="2030"/>
      <c r="AV1299" s="2031"/>
      <c r="AW1299" s="2032"/>
      <c r="AX1299" s="2032"/>
      <c r="AY1299" s="2033"/>
    </row>
    <row r="1300" spans="2:51" s="79" customFormat="1" ht="24.75" customHeight="1">
      <c r="B1300" s="2097"/>
      <c r="C1300" s="2098"/>
      <c r="D1300" s="2098"/>
      <c r="E1300" s="2098"/>
      <c r="F1300" s="2098"/>
      <c r="G1300" s="2099"/>
      <c r="H1300" s="2025"/>
      <c r="I1300" s="2026"/>
      <c r="J1300" s="2026"/>
      <c r="K1300" s="2026"/>
      <c r="L1300" s="2027"/>
      <c r="M1300" s="2028"/>
      <c r="N1300" s="2029"/>
      <c r="O1300" s="2029"/>
      <c r="P1300" s="2029"/>
      <c r="Q1300" s="2029"/>
      <c r="R1300" s="2029"/>
      <c r="S1300" s="2029"/>
      <c r="T1300" s="2029"/>
      <c r="U1300" s="2029"/>
      <c r="V1300" s="2029"/>
      <c r="W1300" s="2029"/>
      <c r="X1300" s="2029"/>
      <c r="Y1300" s="2030"/>
      <c r="Z1300" s="2590"/>
      <c r="AA1300" s="2591"/>
      <c r="AB1300" s="2591"/>
      <c r="AC1300" s="2591"/>
      <c r="AD1300" s="2025"/>
      <c r="AE1300" s="2026"/>
      <c r="AF1300" s="2026"/>
      <c r="AG1300" s="2026"/>
      <c r="AH1300" s="2027"/>
      <c r="AI1300" s="2028"/>
      <c r="AJ1300" s="2029"/>
      <c r="AK1300" s="2029"/>
      <c r="AL1300" s="2029"/>
      <c r="AM1300" s="2029"/>
      <c r="AN1300" s="2029"/>
      <c r="AO1300" s="2029"/>
      <c r="AP1300" s="2029"/>
      <c r="AQ1300" s="2029"/>
      <c r="AR1300" s="2029"/>
      <c r="AS1300" s="2029"/>
      <c r="AT1300" s="2029"/>
      <c r="AU1300" s="2030"/>
      <c r="AV1300" s="2031"/>
      <c r="AW1300" s="2032"/>
      <c r="AX1300" s="2032"/>
      <c r="AY1300" s="2033"/>
    </row>
    <row r="1301" spans="2:51" s="79" customFormat="1" ht="24.75" customHeight="1">
      <c r="B1301" s="2097"/>
      <c r="C1301" s="2098"/>
      <c r="D1301" s="2098"/>
      <c r="E1301" s="2098"/>
      <c r="F1301" s="2098"/>
      <c r="G1301" s="2099"/>
      <c r="H1301" s="2025"/>
      <c r="I1301" s="2026"/>
      <c r="J1301" s="2026"/>
      <c r="K1301" s="2026"/>
      <c r="L1301" s="2027"/>
      <c r="M1301" s="2028"/>
      <c r="N1301" s="2029"/>
      <c r="O1301" s="2029"/>
      <c r="P1301" s="2029"/>
      <c r="Q1301" s="2029"/>
      <c r="R1301" s="2029"/>
      <c r="S1301" s="2029"/>
      <c r="T1301" s="2029"/>
      <c r="U1301" s="2029"/>
      <c r="V1301" s="2029"/>
      <c r="W1301" s="2029"/>
      <c r="X1301" s="2029"/>
      <c r="Y1301" s="2030"/>
      <c r="Z1301" s="2590"/>
      <c r="AA1301" s="2591"/>
      <c r="AB1301" s="2591"/>
      <c r="AC1301" s="2591"/>
      <c r="AD1301" s="2025"/>
      <c r="AE1301" s="2026"/>
      <c r="AF1301" s="2026"/>
      <c r="AG1301" s="2026"/>
      <c r="AH1301" s="2027"/>
      <c r="AI1301" s="2028"/>
      <c r="AJ1301" s="2029"/>
      <c r="AK1301" s="2029"/>
      <c r="AL1301" s="2029"/>
      <c r="AM1301" s="2029"/>
      <c r="AN1301" s="2029"/>
      <c r="AO1301" s="2029"/>
      <c r="AP1301" s="2029"/>
      <c r="AQ1301" s="2029"/>
      <c r="AR1301" s="2029"/>
      <c r="AS1301" s="2029"/>
      <c r="AT1301" s="2029"/>
      <c r="AU1301" s="2030"/>
      <c r="AV1301" s="2031"/>
      <c r="AW1301" s="2032"/>
      <c r="AX1301" s="2032"/>
      <c r="AY1301" s="2033"/>
    </row>
    <row r="1302" spans="2:51" s="79" customFormat="1" ht="24.75" customHeight="1">
      <c r="B1302" s="2097"/>
      <c r="C1302" s="2098"/>
      <c r="D1302" s="2098"/>
      <c r="E1302" s="2098"/>
      <c r="F1302" s="2098"/>
      <c r="G1302" s="2099"/>
      <c r="H1302" s="2016"/>
      <c r="I1302" s="2017"/>
      <c r="J1302" s="2017"/>
      <c r="K1302" s="2017"/>
      <c r="L1302" s="2018"/>
      <c r="M1302" s="2019"/>
      <c r="N1302" s="2020"/>
      <c r="O1302" s="2020"/>
      <c r="P1302" s="2020"/>
      <c r="Q1302" s="2020"/>
      <c r="R1302" s="2020"/>
      <c r="S1302" s="2020"/>
      <c r="T1302" s="2020"/>
      <c r="U1302" s="2020"/>
      <c r="V1302" s="2020"/>
      <c r="W1302" s="2020"/>
      <c r="X1302" s="2020"/>
      <c r="Y1302" s="2021"/>
      <c r="Z1302" s="2588"/>
      <c r="AA1302" s="2589"/>
      <c r="AB1302" s="2589"/>
      <c r="AC1302" s="2589"/>
      <c r="AD1302" s="2016"/>
      <c r="AE1302" s="2017"/>
      <c r="AF1302" s="2017"/>
      <c r="AG1302" s="2017"/>
      <c r="AH1302" s="2018"/>
      <c r="AI1302" s="2019"/>
      <c r="AJ1302" s="2020"/>
      <c r="AK1302" s="2020"/>
      <c r="AL1302" s="2020"/>
      <c r="AM1302" s="2020"/>
      <c r="AN1302" s="2020"/>
      <c r="AO1302" s="2020"/>
      <c r="AP1302" s="2020"/>
      <c r="AQ1302" s="2020"/>
      <c r="AR1302" s="2020"/>
      <c r="AS1302" s="2020"/>
      <c r="AT1302" s="2020"/>
      <c r="AU1302" s="2021"/>
      <c r="AV1302" s="2022"/>
      <c r="AW1302" s="2023"/>
      <c r="AX1302" s="2023"/>
      <c r="AY1302" s="2024"/>
    </row>
    <row r="1303" spans="2:51" s="79" customFormat="1" ht="24.75" customHeight="1" thickBot="1">
      <c r="B1303" s="2100"/>
      <c r="C1303" s="2101"/>
      <c r="D1303" s="2101"/>
      <c r="E1303" s="2101"/>
      <c r="F1303" s="2101"/>
      <c r="G1303" s="2102"/>
      <c r="H1303" s="2007" t="s">
        <v>26</v>
      </c>
      <c r="I1303" s="2008"/>
      <c r="J1303" s="2008"/>
      <c r="K1303" s="2008"/>
      <c r="L1303" s="2008"/>
      <c r="M1303" s="2009"/>
      <c r="N1303" s="2010"/>
      <c r="O1303" s="2010"/>
      <c r="P1303" s="2010"/>
      <c r="Q1303" s="2010"/>
      <c r="R1303" s="2010"/>
      <c r="S1303" s="2010"/>
      <c r="T1303" s="2010"/>
      <c r="U1303" s="2010"/>
      <c r="V1303" s="2010"/>
      <c r="W1303" s="2010"/>
      <c r="X1303" s="2010"/>
      <c r="Y1303" s="2011"/>
      <c r="Z1303" s="2585">
        <f>SUM(Z1295:AC1302)</f>
        <v>1</v>
      </c>
      <c r="AA1303" s="2586"/>
      <c r="AB1303" s="2586"/>
      <c r="AC1303" s="2587"/>
      <c r="AD1303" s="2007" t="s">
        <v>26</v>
      </c>
      <c r="AE1303" s="2008"/>
      <c r="AF1303" s="2008"/>
      <c r="AG1303" s="2008"/>
      <c r="AH1303" s="2008"/>
      <c r="AI1303" s="2009"/>
      <c r="AJ1303" s="2010"/>
      <c r="AK1303" s="2010"/>
      <c r="AL1303" s="2010"/>
      <c r="AM1303" s="2010"/>
      <c r="AN1303" s="2010"/>
      <c r="AO1303" s="2010"/>
      <c r="AP1303" s="2010"/>
      <c r="AQ1303" s="2010"/>
      <c r="AR1303" s="2010"/>
      <c r="AS1303" s="2010"/>
      <c r="AT1303" s="2010"/>
      <c r="AU1303" s="2011"/>
      <c r="AV1303" s="2012">
        <f>SUM(AV1295:AY1302)</f>
        <v>0</v>
      </c>
      <c r="AW1303" s="2013"/>
      <c r="AX1303" s="2013"/>
      <c r="AY1303" s="2015"/>
    </row>
    <row r="1304" spans="2:51" s="79" customFormat="1"/>
    <row r="1305" spans="2:51" s="79" customFormat="1" ht="23.25" customHeight="1">
      <c r="B1305" s="92" t="s">
        <v>100</v>
      </c>
      <c r="C1305" s="92"/>
      <c r="D1305" s="92"/>
      <c r="E1305" s="93"/>
      <c r="F1305" s="93"/>
      <c r="G1305" s="2584" t="s">
        <v>996</v>
      </c>
      <c r="H1305" s="2584"/>
      <c r="I1305" s="2584"/>
      <c r="J1305" s="2584"/>
      <c r="K1305" s="2584"/>
      <c r="L1305" s="2584"/>
      <c r="M1305" s="2584"/>
      <c r="N1305" s="2584"/>
      <c r="O1305" s="2584"/>
      <c r="P1305" s="2584"/>
      <c r="Q1305" s="2584"/>
      <c r="R1305" s="2584"/>
      <c r="S1305" s="2584"/>
      <c r="T1305" s="2584"/>
      <c r="U1305" s="2584"/>
      <c r="V1305" s="2584"/>
      <c r="W1305" s="2584"/>
      <c r="X1305" s="2584"/>
      <c r="Y1305" s="2584"/>
      <c r="Z1305" s="2584"/>
      <c r="AA1305" s="2584"/>
      <c r="AB1305" s="2584"/>
      <c r="AC1305" s="2584"/>
      <c r="AD1305" s="2584"/>
      <c r="AE1305" s="2584"/>
      <c r="AF1305" s="2584"/>
      <c r="AG1305" s="2584"/>
      <c r="AH1305" s="2584"/>
      <c r="AI1305" s="2584"/>
      <c r="AJ1305" s="2584"/>
      <c r="AK1305" s="2584"/>
      <c r="AL1305" s="2584"/>
      <c r="AM1305" s="2584"/>
      <c r="AN1305" s="2584"/>
      <c r="AO1305" s="2584"/>
      <c r="AP1305" s="2584"/>
      <c r="AQ1305" s="2584"/>
      <c r="AR1305" s="2584"/>
      <c r="AS1305" s="2584"/>
      <c r="AT1305" s="2584"/>
      <c r="AU1305" s="2584"/>
      <c r="AV1305" s="2584"/>
      <c r="AW1305" s="2584"/>
      <c r="AX1305" s="2584"/>
      <c r="AY1305" s="93"/>
    </row>
    <row r="1306" spans="2:51" s="79" customFormat="1" ht="14.25">
      <c r="C1306" s="94" t="s">
        <v>1008</v>
      </c>
    </row>
    <row r="1307" spans="2:51" s="79" customFormat="1">
      <c r="C1307" s="79" t="s">
        <v>1009</v>
      </c>
    </row>
    <row r="1308" spans="2:51" s="79" customFormat="1" ht="34.5" customHeight="1">
      <c r="B1308" s="2000"/>
      <c r="C1308" s="2000"/>
      <c r="D1308" s="2004" t="s">
        <v>1010</v>
      </c>
      <c r="E1308" s="2004"/>
      <c r="F1308" s="2004"/>
      <c r="G1308" s="2004"/>
      <c r="H1308" s="2004"/>
      <c r="I1308" s="2004"/>
      <c r="J1308" s="2004"/>
      <c r="K1308" s="2004"/>
      <c r="L1308" s="2004"/>
      <c r="M1308" s="2004"/>
      <c r="N1308" s="2004" t="s">
        <v>1011</v>
      </c>
      <c r="O1308" s="2004"/>
      <c r="P1308" s="2004"/>
      <c r="Q1308" s="2004"/>
      <c r="R1308" s="2004"/>
      <c r="S1308" s="2004"/>
      <c r="T1308" s="2004"/>
      <c r="U1308" s="2004"/>
      <c r="V1308" s="2004"/>
      <c r="W1308" s="2004"/>
      <c r="X1308" s="2004"/>
      <c r="Y1308" s="2004"/>
      <c r="Z1308" s="2004"/>
      <c r="AA1308" s="2004"/>
      <c r="AB1308" s="2004"/>
      <c r="AC1308" s="2004"/>
      <c r="AD1308" s="2004"/>
      <c r="AE1308" s="2004"/>
      <c r="AF1308" s="2004"/>
      <c r="AG1308" s="2004"/>
      <c r="AH1308" s="2004"/>
      <c r="AI1308" s="2004"/>
      <c r="AJ1308" s="2004"/>
      <c r="AK1308" s="2004"/>
      <c r="AL1308" s="2005" t="s">
        <v>1012</v>
      </c>
      <c r="AM1308" s="2004"/>
      <c r="AN1308" s="2004"/>
      <c r="AO1308" s="2004"/>
      <c r="AP1308" s="2004"/>
      <c r="AQ1308" s="2004"/>
      <c r="AR1308" s="2004" t="s">
        <v>27</v>
      </c>
      <c r="AS1308" s="2004"/>
      <c r="AT1308" s="2004"/>
      <c r="AU1308" s="2004"/>
      <c r="AV1308" s="2004" t="s">
        <v>28</v>
      </c>
      <c r="AW1308" s="2004"/>
      <c r="AX1308" s="2004"/>
    </row>
    <row r="1309" spans="2:51" s="79" customFormat="1" ht="24" customHeight="1">
      <c r="B1309" s="2000">
        <v>1</v>
      </c>
      <c r="C1309" s="2000">
        <v>1</v>
      </c>
      <c r="D1309" s="2001" t="s">
        <v>1013</v>
      </c>
      <c r="E1309" s="2001"/>
      <c r="F1309" s="2001"/>
      <c r="G1309" s="2001"/>
      <c r="H1309" s="2001"/>
      <c r="I1309" s="2001"/>
      <c r="J1309" s="2001"/>
      <c r="K1309" s="2001"/>
      <c r="L1309" s="2001"/>
      <c r="M1309" s="2001"/>
      <c r="N1309" s="2001" t="s">
        <v>1014</v>
      </c>
      <c r="O1309" s="2001"/>
      <c r="P1309" s="2001"/>
      <c r="Q1309" s="2001"/>
      <c r="R1309" s="2001"/>
      <c r="S1309" s="2001"/>
      <c r="T1309" s="2001"/>
      <c r="U1309" s="2001"/>
      <c r="V1309" s="2001"/>
      <c r="W1309" s="2001"/>
      <c r="X1309" s="2001"/>
      <c r="Y1309" s="2001"/>
      <c r="Z1309" s="2001"/>
      <c r="AA1309" s="2001"/>
      <c r="AB1309" s="2001"/>
      <c r="AC1309" s="2001"/>
      <c r="AD1309" s="2001"/>
      <c r="AE1309" s="2001"/>
      <c r="AF1309" s="2001"/>
      <c r="AG1309" s="2001"/>
      <c r="AH1309" s="2001"/>
      <c r="AI1309" s="2001"/>
      <c r="AJ1309" s="2001"/>
      <c r="AK1309" s="2001"/>
      <c r="AL1309" s="2582">
        <v>5</v>
      </c>
      <c r="AM1309" s="2583"/>
      <c r="AN1309" s="2583"/>
      <c r="AO1309" s="2583"/>
      <c r="AP1309" s="2583"/>
      <c r="AQ1309" s="2583"/>
      <c r="AR1309" s="2001">
        <v>1</v>
      </c>
      <c r="AS1309" s="2001"/>
      <c r="AT1309" s="2001"/>
      <c r="AU1309" s="2001"/>
      <c r="AV1309" s="2001">
        <v>95.88</v>
      </c>
      <c r="AW1309" s="2001"/>
      <c r="AX1309" s="2001"/>
    </row>
    <row r="1310" spans="2:51" s="79" customFormat="1"/>
    <row r="1311" spans="2:51" s="79" customFormat="1">
      <c r="C1311" s="79" t="s">
        <v>810</v>
      </c>
    </row>
    <row r="1312" spans="2:51" s="79" customFormat="1" ht="34.5" customHeight="1">
      <c r="B1312" s="2000"/>
      <c r="C1312" s="2000"/>
      <c r="D1312" s="2004" t="s">
        <v>799</v>
      </c>
      <c r="E1312" s="2004"/>
      <c r="F1312" s="2004"/>
      <c r="G1312" s="2004"/>
      <c r="H1312" s="2004"/>
      <c r="I1312" s="2004"/>
      <c r="J1312" s="2004"/>
      <c r="K1312" s="2004"/>
      <c r="L1312" s="2004"/>
      <c r="M1312" s="2004"/>
      <c r="N1312" s="2004" t="s">
        <v>800</v>
      </c>
      <c r="O1312" s="2004"/>
      <c r="P1312" s="2004"/>
      <c r="Q1312" s="2004"/>
      <c r="R1312" s="2004"/>
      <c r="S1312" s="2004"/>
      <c r="T1312" s="2004"/>
      <c r="U1312" s="2004"/>
      <c r="V1312" s="2004"/>
      <c r="W1312" s="2004"/>
      <c r="X1312" s="2004"/>
      <c r="Y1312" s="2004"/>
      <c r="Z1312" s="2004"/>
      <c r="AA1312" s="2004"/>
      <c r="AB1312" s="2004"/>
      <c r="AC1312" s="2004"/>
      <c r="AD1312" s="2004"/>
      <c r="AE1312" s="2004"/>
      <c r="AF1312" s="2004"/>
      <c r="AG1312" s="2004"/>
      <c r="AH1312" s="2004"/>
      <c r="AI1312" s="2004"/>
      <c r="AJ1312" s="2004"/>
      <c r="AK1312" s="2004"/>
      <c r="AL1312" s="2005" t="s">
        <v>801</v>
      </c>
      <c r="AM1312" s="2004"/>
      <c r="AN1312" s="2004"/>
      <c r="AO1312" s="2004"/>
      <c r="AP1312" s="2004"/>
      <c r="AQ1312" s="2004"/>
      <c r="AR1312" s="2004" t="s">
        <v>27</v>
      </c>
      <c r="AS1312" s="2004"/>
      <c r="AT1312" s="2004"/>
      <c r="AU1312" s="2004"/>
      <c r="AV1312" s="2004" t="s">
        <v>28</v>
      </c>
      <c r="AW1312" s="2004"/>
      <c r="AX1312" s="2004"/>
    </row>
    <row r="1313" spans="2:50" s="79" customFormat="1" ht="24" customHeight="1">
      <c r="B1313" s="2000">
        <v>1</v>
      </c>
      <c r="C1313" s="2000">
        <v>1</v>
      </c>
      <c r="D1313" s="2001" t="s">
        <v>1015</v>
      </c>
      <c r="E1313" s="2001"/>
      <c r="F1313" s="2001"/>
      <c r="G1313" s="2001"/>
      <c r="H1313" s="2001"/>
      <c r="I1313" s="2001"/>
      <c r="J1313" s="2001"/>
      <c r="K1313" s="2001"/>
      <c r="L1313" s="2001"/>
      <c r="M1313" s="2001"/>
      <c r="N1313" s="2001" t="s">
        <v>1016</v>
      </c>
      <c r="O1313" s="2001"/>
      <c r="P1313" s="2001"/>
      <c r="Q1313" s="2001"/>
      <c r="R1313" s="2001"/>
      <c r="S1313" s="2001"/>
      <c r="T1313" s="2001"/>
      <c r="U1313" s="2001"/>
      <c r="V1313" s="2001"/>
      <c r="W1313" s="2001"/>
      <c r="X1313" s="2001"/>
      <c r="Y1313" s="2001"/>
      <c r="Z1313" s="2001"/>
      <c r="AA1313" s="2001"/>
      <c r="AB1313" s="2001"/>
      <c r="AC1313" s="2001"/>
      <c r="AD1313" s="2001"/>
      <c r="AE1313" s="2001"/>
      <c r="AF1313" s="2001"/>
      <c r="AG1313" s="2001"/>
      <c r="AH1313" s="2001"/>
      <c r="AI1313" s="2001"/>
      <c r="AJ1313" s="2001"/>
      <c r="AK1313" s="2001"/>
      <c r="AL1313" s="2578">
        <v>0.2</v>
      </c>
      <c r="AM1313" s="2579"/>
      <c r="AN1313" s="2579"/>
      <c r="AO1313" s="2579"/>
      <c r="AP1313" s="2579"/>
      <c r="AQ1313" s="2579"/>
      <c r="AR1313" s="2580" t="s">
        <v>224</v>
      </c>
      <c r="AS1313" s="2580"/>
      <c r="AT1313" s="2580"/>
      <c r="AU1313" s="2580"/>
      <c r="AV1313" s="2581" t="s">
        <v>816</v>
      </c>
      <c r="AW1313" s="2581"/>
      <c r="AX1313" s="2581"/>
    </row>
    <row r="1314" spans="2:50" s="79" customFormat="1" ht="24" customHeight="1">
      <c r="B1314" s="2000">
        <v>2</v>
      </c>
      <c r="C1314" s="2000">
        <v>1</v>
      </c>
      <c r="D1314" s="2001" t="s">
        <v>1017</v>
      </c>
      <c r="E1314" s="2001"/>
      <c r="F1314" s="2001"/>
      <c r="G1314" s="2001"/>
      <c r="H1314" s="2001"/>
      <c r="I1314" s="2001"/>
      <c r="J1314" s="2001"/>
      <c r="K1314" s="2001"/>
      <c r="L1314" s="2001"/>
      <c r="M1314" s="2001"/>
      <c r="N1314" s="2001" t="s">
        <v>1018</v>
      </c>
      <c r="O1314" s="2001"/>
      <c r="P1314" s="2001"/>
      <c r="Q1314" s="2001"/>
      <c r="R1314" s="2001"/>
      <c r="S1314" s="2001"/>
      <c r="T1314" s="2001"/>
      <c r="U1314" s="2001"/>
      <c r="V1314" s="2001"/>
      <c r="W1314" s="2001"/>
      <c r="X1314" s="2001"/>
      <c r="Y1314" s="2001"/>
      <c r="Z1314" s="2001"/>
      <c r="AA1314" s="2001"/>
      <c r="AB1314" s="2001"/>
      <c r="AC1314" s="2001"/>
      <c r="AD1314" s="2001"/>
      <c r="AE1314" s="2001"/>
      <c r="AF1314" s="2001"/>
      <c r="AG1314" s="2001"/>
      <c r="AH1314" s="2001"/>
      <c r="AI1314" s="2001"/>
      <c r="AJ1314" s="2001"/>
      <c r="AK1314" s="2001"/>
      <c r="AL1314" s="2578">
        <v>0.2</v>
      </c>
      <c r="AM1314" s="2579"/>
      <c r="AN1314" s="2579"/>
      <c r="AO1314" s="2579"/>
      <c r="AP1314" s="2579"/>
      <c r="AQ1314" s="2579"/>
      <c r="AR1314" s="2580" t="s">
        <v>224</v>
      </c>
      <c r="AS1314" s="2580"/>
      <c r="AT1314" s="2580"/>
      <c r="AU1314" s="2580"/>
      <c r="AV1314" s="2581" t="s">
        <v>1019</v>
      </c>
      <c r="AW1314" s="2581"/>
      <c r="AX1314" s="2581"/>
    </row>
    <row r="1315" spans="2:50" s="79" customFormat="1" ht="24" customHeight="1">
      <c r="B1315" s="2000">
        <v>3</v>
      </c>
      <c r="C1315" s="2000">
        <v>1</v>
      </c>
      <c r="D1315" s="2001" t="s">
        <v>1020</v>
      </c>
      <c r="E1315" s="2001"/>
      <c r="F1315" s="2001"/>
      <c r="G1315" s="2001"/>
      <c r="H1315" s="2001"/>
      <c r="I1315" s="2001"/>
      <c r="J1315" s="2001"/>
      <c r="K1315" s="2001"/>
      <c r="L1315" s="2001"/>
      <c r="M1315" s="2001"/>
      <c r="N1315" s="2001" t="s">
        <v>1021</v>
      </c>
      <c r="O1315" s="2001"/>
      <c r="P1315" s="2001"/>
      <c r="Q1315" s="2001"/>
      <c r="R1315" s="2001"/>
      <c r="S1315" s="2001"/>
      <c r="T1315" s="2001"/>
      <c r="U1315" s="2001"/>
      <c r="V1315" s="2001"/>
      <c r="W1315" s="2001"/>
      <c r="X1315" s="2001"/>
      <c r="Y1315" s="2001"/>
      <c r="Z1315" s="2001"/>
      <c r="AA1315" s="2001"/>
      <c r="AB1315" s="2001"/>
      <c r="AC1315" s="2001"/>
      <c r="AD1315" s="2001"/>
      <c r="AE1315" s="2001"/>
      <c r="AF1315" s="2001"/>
      <c r="AG1315" s="2001"/>
      <c r="AH1315" s="2001"/>
      <c r="AI1315" s="2001"/>
      <c r="AJ1315" s="2001"/>
      <c r="AK1315" s="2001"/>
      <c r="AL1315" s="2578">
        <v>0.1</v>
      </c>
      <c r="AM1315" s="2579"/>
      <c r="AN1315" s="2579"/>
      <c r="AO1315" s="2579"/>
      <c r="AP1315" s="2579"/>
      <c r="AQ1315" s="2579"/>
      <c r="AR1315" s="2580" t="s">
        <v>224</v>
      </c>
      <c r="AS1315" s="2580"/>
      <c r="AT1315" s="2580"/>
      <c r="AU1315" s="2580"/>
      <c r="AV1315" s="2581" t="s">
        <v>1019</v>
      </c>
      <c r="AW1315" s="2581"/>
      <c r="AX1315" s="2581"/>
    </row>
    <row r="1316" spans="2:50" s="79" customFormat="1" ht="24" customHeight="1">
      <c r="B1316" s="2000">
        <v>4</v>
      </c>
      <c r="C1316" s="2000">
        <v>1</v>
      </c>
      <c r="D1316" s="2001" t="s">
        <v>1020</v>
      </c>
      <c r="E1316" s="2001"/>
      <c r="F1316" s="2001"/>
      <c r="G1316" s="2001"/>
      <c r="H1316" s="2001"/>
      <c r="I1316" s="2001"/>
      <c r="J1316" s="2001"/>
      <c r="K1316" s="2001"/>
      <c r="L1316" s="2001"/>
      <c r="M1316" s="2001"/>
      <c r="N1316" s="2001" t="s">
        <v>1022</v>
      </c>
      <c r="O1316" s="2001"/>
      <c r="P1316" s="2001"/>
      <c r="Q1316" s="2001"/>
      <c r="R1316" s="2001"/>
      <c r="S1316" s="2001"/>
      <c r="T1316" s="2001"/>
      <c r="U1316" s="2001"/>
      <c r="V1316" s="2001"/>
      <c r="W1316" s="2001"/>
      <c r="X1316" s="2001"/>
      <c r="Y1316" s="2001"/>
      <c r="Z1316" s="2001"/>
      <c r="AA1316" s="2001"/>
      <c r="AB1316" s="2001"/>
      <c r="AC1316" s="2001"/>
      <c r="AD1316" s="2001"/>
      <c r="AE1316" s="2001"/>
      <c r="AF1316" s="2001"/>
      <c r="AG1316" s="2001"/>
      <c r="AH1316" s="2001"/>
      <c r="AI1316" s="2001"/>
      <c r="AJ1316" s="2001"/>
      <c r="AK1316" s="2001"/>
      <c r="AL1316" s="2578">
        <v>0.1</v>
      </c>
      <c r="AM1316" s="2579"/>
      <c r="AN1316" s="2579"/>
      <c r="AO1316" s="2579"/>
      <c r="AP1316" s="2579"/>
      <c r="AQ1316" s="2579"/>
      <c r="AR1316" s="2580" t="s">
        <v>224</v>
      </c>
      <c r="AS1316" s="2580"/>
      <c r="AT1316" s="2580"/>
      <c r="AU1316" s="2580"/>
      <c r="AV1316" s="2581" t="s">
        <v>1023</v>
      </c>
      <c r="AW1316" s="2581"/>
      <c r="AX1316" s="2581"/>
    </row>
    <row r="1317" spans="2:50" s="79" customFormat="1" ht="24" customHeight="1">
      <c r="B1317" s="2000">
        <v>5</v>
      </c>
      <c r="C1317" s="2000">
        <v>1</v>
      </c>
      <c r="D1317" s="2001" t="s">
        <v>1024</v>
      </c>
      <c r="E1317" s="2001"/>
      <c r="F1317" s="2001"/>
      <c r="G1317" s="2001"/>
      <c r="H1317" s="2001"/>
      <c r="I1317" s="2001"/>
      <c r="J1317" s="2001"/>
      <c r="K1317" s="2001"/>
      <c r="L1317" s="2001"/>
      <c r="M1317" s="2001"/>
      <c r="N1317" s="2001" t="s">
        <v>1025</v>
      </c>
      <c r="O1317" s="2001"/>
      <c r="P1317" s="2001"/>
      <c r="Q1317" s="2001"/>
      <c r="R1317" s="2001"/>
      <c r="S1317" s="2001"/>
      <c r="T1317" s="2001"/>
      <c r="U1317" s="2001"/>
      <c r="V1317" s="2001"/>
      <c r="W1317" s="2001"/>
      <c r="X1317" s="2001"/>
      <c r="Y1317" s="2001"/>
      <c r="Z1317" s="2001"/>
      <c r="AA1317" s="2001"/>
      <c r="AB1317" s="2001"/>
      <c r="AC1317" s="2001"/>
      <c r="AD1317" s="2001"/>
      <c r="AE1317" s="2001"/>
      <c r="AF1317" s="2001"/>
      <c r="AG1317" s="2001"/>
      <c r="AH1317" s="2001"/>
      <c r="AI1317" s="2001"/>
      <c r="AJ1317" s="2001"/>
      <c r="AK1317" s="2001"/>
      <c r="AL1317" s="2578">
        <v>0.1</v>
      </c>
      <c r="AM1317" s="2579"/>
      <c r="AN1317" s="2579"/>
      <c r="AO1317" s="2579"/>
      <c r="AP1317" s="2579"/>
      <c r="AQ1317" s="2579"/>
      <c r="AR1317" s="2580" t="s">
        <v>224</v>
      </c>
      <c r="AS1317" s="2580"/>
      <c r="AT1317" s="2580"/>
      <c r="AU1317" s="2580"/>
      <c r="AV1317" s="2581" t="s">
        <v>1023</v>
      </c>
      <c r="AW1317" s="2581"/>
      <c r="AX1317" s="2581"/>
    </row>
    <row r="1318" spans="2:50" s="79" customFormat="1" ht="24" customHeight="1">
      <c r="B1318" s="2000">
        <v>6</v>
      </c>
      <c r="C1318" s="2000">
        <v>1</v>
      </c>
      <c r="D1318" s="2001" t="s">
        <v>1026</v>
      </c>
      <c r="E1318" s="2001"/>
      <c r="F1318" s="2001"/>
      <c r="G1318" s="2001"/>
      <c r="H1318" s="2001"/>
      <c r="I1318" s="2001"/>
      <c r="J1318" s="2001"/>
      <c r="K1318" s="2001"/>
      <c r="L1318" s="2001"/>
      <c r="M1318" s="2001"/>
      <c r="N1318" s="2001" t="s">
        <v>1027</v>
      </c>
      <c r="O1318" s="2001"/>
      <c r="P1318" s="2001"/>
      <c r="Q1318" s="2001"/>
      <c r="R1318" s="2001"/>
      <c r="S1318" s="2001"/>
      <c r="T1318" s="2001"/>
      <c r="U1318" s="2001"/>
      <c r="V1318" s="2001"/>
      <c r="W1318" s="2001"/>
      <c r="X1318" s="2001"/>
      <c r="Y1318" s="2001"/>
      <c r="Z1318" s="2001"/>
      <c r="AA1318" s="2001"/>
      <c r="AB1318" s="2001"/>
      <c r="AC1318" s="2001"/>
      <c r="AD1318" s="2001"/>
      <c r="AE1318" s="2001"/>
      <c r="AF1318" s="2001"/>
      <c r="AG1318" s="2001"/>
      <c r="AH1318" s="2001"/>
      <c r="AI1318" s="2001"/>
      <c r="AJ1318" s="2001"/>
      <c r="AK1318" s="2001"/>
      <c r="AL1318" s="2578">
        <v>0.1</v>
      </c>
      <c r="AM1318" s="2579"/>
      <c r="AN1318" s="2579"/>
      <c r="AO1318" s="2579"/>
      <c r="AP1318" s="2579"/>
      <c r="AQ1318" s="2579"/>
      <c r="AR1318" s="2580" t="s">
        <v>224</v>
      </c>
      <c r="AS1318" s="2580"/>
      <c r="AT1318" s="2580"/>
      <c r="AU1318" s="2580"/>
      <c r="AV1318" s="2581" t="s">
        <v>1023</v>
      </c>
      <c r="AW1318" s="2581"/>
      <c r="AX1318" s="2581"/>
    </row>
    <row r="1319" spans="2:50" s="79" customFormat="1" ht="24" customHeight="1">
      <c r="B1319" s="2000">
        <v>7</v>
      </c>
      <c r="C1319" s="2000">
        <v>1</v>
      </c>
      <c r="D1319" s="2001" t="s">
        <v>1028</v>
      </c>
      <c r="E1319" s="2001"/>
      <c r="F1319" s="2001"/>
      <c r="G1319" s="2001"/>
      <c r="H1319" s="2001"/>
      <c r="I1319" s="2001"/>
      <c r="J1319" s="2001"/>
      <c r="K1319" s="2001"/>
      <c r="L1319" s="2001"/>
      <c r="M1319" s="2001"/>
      <c r="N1319" s="2001" t="s">
        <v>1029</v>
      </c>
      <c r="O1319" s="2001"/>
      <c r="P1319" s="2001"/>
      <c r="Q1319" s="2001"/>
      <c r="R1319" s="2001"/>
      <c r="S1319" s="2001"/>
      <c r="T1319" s="2001"/>
      <c r="U1319" s="2001"/>
      <c r="V1319" s="2001"/>
      <c r="W1319" s="2001"/>
      <c r="X1319" s="2001"/>
      <c r="Y1319" s="2001"/>
      <c r="Z1319" s="2001"/>
      <c r="AA1319" s="2001"/>
      <c r="AB1319" s="2001"/>
      <c r="AC1319" s="2001"/>
      <c r="AD1319" s="2001"/>
      <c r="AE1319" s="2001"/>
      <c r="AF1319" s="2001"/>
      <c r="AG1319" s="2001"/>
      <c r="AH1319" s="2001"/>
      <c r="AI1319" s="2001"/>
      <c r="AJ1319" s="2001"/>
      <c r="AK1319" s="2001"/>
      <c r="AL1319" s="2578">
        <v>0.1</v>
      </c>
      <c r="AM1319" s="2579"/>
      <c r="AN1319" s="2579"/>
      <c r="AO1319" s="2579"/>
      <c r="AP1319" s="2579"/>
      <c r="AQ1319" s="2579"/>
      <c r="AR1319" s="2580" t="s">
        <v>224</v>
      </c>
      <c r="AS1319" s="2580"/>
      <c r="AT1319" s="2580"/>
      <c r="AU1319" s="2580"/>
      <c r="AV1319" s="2581" t="s">
        <v>1023</v>
      </c>
      <c r="AW1319" s="2581"/>
      <c r="AX1319" s="2581"/>
    </row>
    <row r="1320" spans="2:50" s="79" customFormat="1" ht="24" customHeight="1">
      <c r="B1320" s="2000">
        <v>8</v>
      </c>
      <c r="C1320" s="2000">
        <v>1</v>
      </c>
      <c r="D1320" s="2001" t="s">
        <v>1030</v>
      </c>
      <c r="E1320" s="2001"/>
      <c r="F1320" s="2001"/>
      <c r="G1320" s="2001"/>
      <c r="H1320" s="2001"/>
      <c r="I1320" s="2001"/>
      <c r="J1320" s="2001"/>
      <c r="K1320" s="2001"/>
      <c r="L1320" s="2001"/>
      <c r="M1320" s="2001"/>
      <c r="N1320" s="2001" t="s">
        <v>1031</v>
      </c>
      <c r="O1320" s="2001"/>
      <c r="P1320" s="2001"/>
      <c r="Q1320" s="2001"/>
      <c r="R1320" s="2001"/>
      <c r="S1320" s="2001"/>
      <c r="T1320" s="2001"/>
      <c r="U1320" s="2001"/>
      <c r="V1320" s="2001"/>
      <c r="W1320" s="2001"/>
      <c r="X1320" s="2001"/>
      <c r="Y1320" s="2001"/>
      <c r="Z1320" s="2001"/>
      <c r="AA1320" s="2001"/>
      <c r="AB1320" s="2001"/>
      <c r="AC1320" s="2001"/>
      <c r="AD1320" s="2001"/>
      <c r="AE1320" s="2001"/>
      <c r="AF1320" s="2001"/>
      <c r="AG1320" s="2001"/>
      <c r="AH1320" s="2001"/>
      <c r="AI1320" s="2001"/>
      <c r="AJ1320" s="2001"/>
      <c r="AK1320" s="2001"/>
      <c r="AL1320" s="2578">
        <v>0.1</v>
      </c>
      <c r="AM1320" s="2579"/>
      <c r="AN1320" s="2579"/>
      <c r="AO1320" s="2579"/>
      <c r="AP1320" s="2579"/>
      <c r="AQ1320" s="2579"/>
      <c r="AR1320" s="2580" t="s">
        <v>224</v>
      </c>
      <c r="AS1320" s="2580"/>
      <c r="AT1320" s="2580"/>
      <c r="AU1320" s="2580"/>
      <c r="AV1320" s="2581" t="s">
        <v>1023</v>
      </c>
      <c r="AW1320" s="2581"/>
      <c r="AX1320" s="2581"/>
    </row>
    <row r="1321" spans="2:50" s="79" customFormat="1" ht="24" customHeight="1">
      <c r="B1321" s="2000">
        <v>9</v>
      </c>
      <c r="C1321" s="2000">
        <v>1</v>
      </c>
      <c r="D1321" s="2001" t="s">
        <v>1032</v>
      </c>
      <c r="E1321" s="2001"/>
      <c r="F1321" s="2001"/>
      <c r="G1321" s="2001"/>
      <c r="H1321" s="2001"/>
      <c r="I1321" s="2001"/>
      <c r="J1321" s="2001"/>
      <c r="K1321" s="2001"/>
      <c r="L1321" s="2001"/>
      <c r="M1321" s="2001"/>
      <c r="N1321" s="2001" t="s">
        <v>1033</v>
      </c>
      <c r="O1321" s="2001"/>
      <c r="P1321" s="2001"/>
      <c r="Q1321" s="2001"/>
      <c r="R1321" s="2001"/>
      <c r="S1321" s="2001"/>
      <c r="T1321" s="2001"/>
      <c r="U1321" s="2001"/>
      <c r="V1321" s="2001"/>
      <c r="W1321" s="2001"/>
      <c r="X1321" s="2001"/>
      <c r="Y1321" s="2001"/>
      <c r="Z1321" s="2001"/>
      <c r="AA1321" s="2001"/>
      <c r="AB1321" s="2001"/>
      <c r="AC1321" s="2001"/>
      <c r="AD1321" s="2001"/>
      <c r="AE1321" s="2001"/>
      <c r="AF1321" s="2001"/>
      <c r="AG1321" s="2001"/>
      <c r="AH1321" s="2001"/>
      <c r="AI1321" s="2001"/>
      <c r="AJ1321" s="2001"/>
      <c r="AK1321" s="2001"/>
      <c r="AL1321" s="2578">
        <v>0.1</v>
      </c>
      <c r="AM1321" s="2579"/>
      <c r="AN1321" s="2579"/>
      <c r="AO1321" s="2579"/>
      <c r="AP1321" s="2579"/>
      <c r="AQ1321" s="2579"/>
      <c r="AR1321" s="2580" t="s">
        <v>224</v>
      </c>
      <c r="AS1321" s="2580"/>
      <c r="AT1321" s="2580"/>
      <c r="AU1321" s="2580"/>
      <c r="AV1321" s="2581" t="s">
        <v>1023</v>
      </c>
      <c r="AW1321" s="2581"/>
      <c r="AX1321" s="2581"/>
    </row>
    <row r="1322" spans="2:50" s="79" customFormat="1" ht="24" customHeight="1">
      <c r="B1322" s="2000">
        <v>10</v>
      </c>
      <c r="C1322" s="2000">
        <v>1</v>
      </c>
      <c r="D1322" s="2001" t="s">
        <v>1034</v>
      </c>
      <c r="E1322" s="2001"/>
      <c r="F1322" s="2001"/>
      <c r="G1322" s="2001"/>
      <c r="H1322" s="2001"/>
      <c r="I1322" s="2001"/>
      <c r="J1322" s="2001"/>
      <c r="K1322" s="2001"/>
      <c r="L1322" s="2001"/>
      <c r="M1322" s="2001"/>
      <c r="N1322" s="2001" t="s">
        <v>1035</v>
      </c>
      <c r="O1322" s="2001"/>
      <c r="P1322" s="2001"/>
      <c r="Q1322" s="2001"/>
      <c r="R1322" s="2001"/>
      <c r="S1322" s="2001"/>
      <c r="T1322" s="2001"/>
      <c r="U1322" s="2001"/>
      <c r="V1322" s="2001"/>
      <c r="W1322" s="2001"/>
      <c r="X1322" s="2001"/>
      <c r="Y1322" s="2001"/>
      <c r="Z1322" s="2001"/>
      <c r="AA1322" s="2001"/>
      <c r="AB1322" s="2001"/>
      <c r="AC1322" s="2001"/>
      <c r="AD1322" s="2001"/>
      <c r="AE1322" s="2001"/>
      <c r="AF1322" s="2001"/>
      <c r="AG1322" s="2001"/>
      <c r="AH1322" s="2001"/>
      <c r="AI1322" s="2001"/>
      <c r="AJ1322" s="2001"/>
      <c r="AK1322" s="2001"/>
      <c r="AL1322" s="2578">
        <v>0.1</v>
      </c>
      <c r="AM1322" s="2579"/>
      <c r="AN1322" s="2579"/>
      <c r="AO1322" s="2579"/>
      <c r="AP1322" s="2579"/>
      <c r="AQ1322" s="2579"/>
      <c r="AR1322" s="2580" t="s">
        <v>224</v>
      </c>
      <c r="AS1322" s="2580"/>
      <c r="AT1322" s="2580"/>
      <c r="AU1322" s="2580"/>
      <c r="AV1322" s="2581" t="s">
        <v>1023</v>
      </c>
      <c r="AW1322" s="2581"/>
      <c r="AX1322" s="2581"/>
    </row>
    <row r="1323" spans="2:50" s="79" customFormat="1" ht="13.5" customHeight="1">
      <c r="B1323" s="104"/>
      <c r="C1323" s="104"/>
      <c r="D1323" s="105"/>
      <c r="E1323" s="105"/>
      <c r="F1323" s="105"/>
      <c r="G1323" s="105"/>
      <c r="H1323" s="105"/>
      <c r="I1323" s="105"/>
      <c r="J1323" s="105"/>
      <c r="K1323" s="105"/>
      <c r="L1323" s="105"/>
      <c r="M1323" s="105"/>
      <c r="N1323" s="105"/>
      <c r="O1323" s="105"/>
      <c r="P1323" s="105"/>
      <c r="Q1323" s="105"/>
      <c r="R1323" s="105"/>
      <c r="S1323" s="105"/>
      <c r="T1323" s="105"/>
      <c r="U1323" s="105"/>
      <c r="V1323" s="105"/>
      <c r="W1323" s="105"/>
      <c r="X1323" s="105"/>
      <c r="Y1323" s="105"/>
      <c r="Z1323" s="105"/>
      <c r="AA1323" s="105"/>
      <c r="AB1323" s="105"/>
      <c r="AC1323" s="105"/>
      <c r="AD1323" s="105"/>
      <c r="AE1323" s="105"/>
      <c r="AF1323" s="105"/>
      <c r="AG1323" s="105"/>
      <c r="AH1323" s="105"/>
      <c r="AI1323" s="105"/>
      <c r="AJ1323" s="105"/>
      <c r="AK1323" s="105"/>
      <c r="AL1323" s="106"/>
      <c r="AM1323" s="105"/>
      <c r="AN1323" s="105"/>
      <c r="AO1323" s="105"/>
      <c r="AP1323" s="105"/>
      <c r="AQ1323" s="105"/>
      <c r="AR1323" s="105"/>
      <c r="AS1323" s="105"/>
      <c r="AT1323" s="105"/>
      <c r="AU1323" s="105"/>
      <c r="AV1323" s="105"/>
      <c r="AW1323" s="105"/>
      <c r="AX1323" s="105"/>
    </row>
    <row r="1324" spans="2:50" s="79" customFormat="1">
      <c r="C1324" s="79" t="s">
        <v>1036</v>
      </c>
    </row>
    <row r="1325" spans="2:50" s="79" customFormat="1" ht="34.5" customHeight="1">
      <c r="B1325" s="2000"/>
      <c r="C1325" s="2000"/>
      <c r="D1325" s="2004" t="s">
        <v>1010</v>
      </c>
      <c r="E1325" s="2004"/>
      <c r="F1325" s="2004"/>
      <c r="G1325" s="2004"/>
      <c r="H1325" s="2004"/>
      <c r="I1325" s="2004"/>
      <c r="J1325" s="2004"/>
      <c r="K1325" s="2004"/>
      <c r="L1325" s="2004"/>
      <c r="M1325" s="2004"/>
      <c r="N1325" s="2004" t="s">
        <v>1011</v>
      </c>
      <c r="O1325" s="2004"/>
      <c r="P1325" s="2004"/>
      <c r="Q1325" s="2004"/>
      <c r="R1325" s="2004"/>
      <c r="S1325" s="2004"/>
      <c r="T1325" s="2004"/>
      <c r="U1325" s="2004"/>
      <c r="V1325" s="2004"/>
      <c r="W1325" s="2004"/>
      <c r="X1325" s="2004"/>
      <c r="Y1325" s="2004"/>
      <c r="Z1325" s="2004"/>
      <c r="AA1325" s="2004"/>
      <c r="AB1325" s="2004"/>
      <c r="AC1325" s="2004"/>
      <c r="AD1325" s="2004"/>
      <c r="AE1325" s="2004"/>
      <c r="AF1325" s="2004"/>
      <c r="AG1325" s="2004"/>
      <c r="AH1325" s="2004"/>
      <c r="AI1325" s="2004"/>
      <c r="AJ1325" s="2004"/>
      <c r="AK1325" s="2004"/>
      <c r="AL1325" s="2005" t="s">
        <v>1012</v>
      </c>
      <c r="AM1325" s="2004"/>
      <c r="AN1325" s="2004"/>
      <c r="AO1325" s="2004"/>
      <c r="AP1325" s="2004"/>
      <c r="AQ1325" s="2004"/>
      <c r="AR1325" s="2004" t="s">
        <v>27</v>
      </c>
      <c r="AS1325" s="2004"/>
      <c r="AT1325" s="2004"/>
      <c r="AU1325" s="2004"/>
      <c r="AV1325" s="2004" t="s">
        <v>28</v>
      </c>
      <c r="AW1325" s="2004"/>
      <c r="AX1325" s="2004"/>
    </row>
    <row r="1326" spans="2:50" s="79" customFormat="1" ht="24" customHeight="1">
      <c r="B1326" s="2000">
        <v>1</v>
      </c>
      <c r="C1326" s="2000">
        <v>1</v>
      </c>
      <c r="D1326" s="2001" t="s">
        <v>1037</v>
      </c>
      <c r="E1326" s="2001"/>
      <c r="F1326" s="2001"/>
      <c r="G1326" s="2001"/>
      <c r="H1326" s="2001"/>
      <c r="I1326" s="2001"/>
      <c r="J1326" s="2001"/>
      <c r="K1326" s="2001"/>
      <c r="L1326" s="2001"/>
      <c r="M1326" s="2001"/>
      <c r="N1326" s="2001" t="s">
        <v>1038</v>
      </c>
      <c r="O1326" s="2001"/>
      <c r="P1326" s="2001"/>
      <c r="Q1326" s="2001"/>
      <c r="R1326" s="2001"/>
      <c r="S1326" s="2001"/>
      <c r="T1326" s="2001"/>
      <c r="U1326" s="2001"/>
      <c r="V1326" s="2001"/>
      <c r="W1326" s="2001"/>
      <c r="X1326" s="2001"/>
      <c r="Y1326" s="2001"/>
      <c r="Z1326" s="2001"/>
      <c r="AA1326" s="2001"/>
      <c r="AB1326" s="2001"/>
      <c r="AC1326" s="2001"/>
      <c r="AD1326" s="2001"/>
      <c r="AE1326" s="2001"/>
      <c r="AF1326" s="2001"/>
      <c r="AG1326" s="2001"/>
      <c r="AH1326" s="2001"/>
      <c r="AI1326" s="2001"/>
      <c r="AJ1326" s="2001"/>
      <c r="AK1326" s="2001"/>
      <c r="AL1326" s="2573">
        <v>0.02</v>
      </c>
      <c r="AM1326" s="2574"/>
      <c r="AN1326" s="2574"/>
      <c r="AO1326" s="2574"/>
      <c r="AP1326" s="2574"/>
      <c r="AQ1326" s="2574"/>
      <c r="AR1326" s="2178" t="s">
        <v>224</v>
      </c>
      <c r="AS1326" s="2059"/>
      <c r="AT1326" s="2059"/>
      <c r="AU1326" s="2177"/>
      <c r="AV1326" s="2575" t="s">
        <v>1039</v>
      </c>
      <c r="AW1326" s="2576"/>
      <c r="AX1326" s="2577"/>
    </row>
    <row r="1327" spans="2:50" s="79" customFormat="1" ht="13.5" customHeight="1">
      <c r="B1327" s="104"/>
      <c r="C1327" s="104"/>
      <c r="D1327" s="105"/>
      <c r="E1327" s="105"/>
      <c r="F1327" s="105"/>
      <c r="G1327" s="105"/>
      <c r="H1327" s="105"/>
      <c r="I1327" s="105"/>
      <c r="J1327" s="105"/>
      <c r="K1327" s="105"/>
      <c r="L1327" s="105"/>
      <c r="M1327" s="105"/>
      <c r="N1327" s="105"/>
      <c r="O1327" s="105"/>
      <c r="P1327" s="105"/>
      <c r="Q1327" s="105"/>
      <c r="R1327" s="105"/>
      <c r="S1327" s="105"/>
      <c r="T1327" s="105"/>
      <c r="U1327" s="105"/>
      <c r="V1327" s="105"/>
      <c r="W1327" s="105"/>
      <c r="X1327" s="105"/>
      <c r="Y1327" s="105"/>
      <c r="Z1327" s="105"/>
      <c r="AA1327" s="105"/>
      <c r="AB1327" s="105"/>
      <c r="AC1327" s="105"/>
      <c r="AD1327" s="105"/>
      <c r="AE1327" s="105"/>
      <c r="AF1327" s="105"/>
      <c r="AG1327" s="105"/>
      <c r="AH1327" s="105"/>
      <c r="AI1327" s="105"/>
      <c r="AJ1327" s="105"/>
      <c r="AK1327" s="105"/>
      <c r="AL1327" s="106"/>
      <c r="AM1327" s="105"/>
      <c r="AN1327" s="105"/>
      <c r="AO1327" s="105"/>
      <c r="AP1327" s="105"/>
      <c r="AQ1327" s="105"/>
      <c r="AR1327" s="105"/>
      <c r="AS1327" s="105"/>
      <c r="AT1327" s="105"/>
      <c r="AU1327" s="105"/>
      <c r="AV1327" s="105"/>
      <c r="AW1327" s="105"/>
      <c r="AX1327" s="105"/>
    </row>
    <row r="1328" spans="2:50" s="79" customFormat="1">
      <c r="C1328" s="79" t="s">
        <v>1040</v>
      </c>
    </row>
    <row r="1329" spans="2:51" s="79" customFormat="1" ht="34.5" customHeight="1">
      <c r="B1329" s="2000"/>
      <c r="C1329" s="2000"/>
      <c r="D1329" s="2004" t="s">
        <v>1010</v>
      </c>
      <c r="E1329" s="2004"/>
      <c r="F1329" s="2004"/>
      <c r="G1329" s="2004"/>
      <c r="H1329" s="2004"/>
      <c r="I1329" s="2004"/>
      <c r="J1329" s="2004"/>
      <c r="K1329" s="2004"/>
      <c r="L1329" s="2004"/>
      <c r="M1329" s="2004"/>
      <c r="N1329" s="2004" t="s">
        <v>1011</v>
      </c>
      <c r="O1329" s="2004"/>
      <c r="P1329" s="2004"/>
      <c r="Q1329" s="2004"/>
      <c r="R1329" s="2004"/>
      <c r="S1329" s="2004"/>
      <c r="T1329" s="2004"/>
      <c r="U1329" s="2004"/>
      <c r="V1329" s="2004"/>
      <c r="W1329" s="2004"/>
      <c r="X1329" s="2004"/>
      <c r="Y1329" s="2004"/>
      <c r="Z1329" s="2004"/>
      <c r="AA1329" s="2004"/>
      <c r="AB1329" s="2004"/>
      <c r="AC1329" s="2004"/>
      <c r="AD1329" s="2004"/>
      <c r="AE1329" s="2004"/>
      <c r="AF1329" s="2004"/>
      <c r="AG1329" s="2004"/>
      <c r="AH1329" s="2004"/>
      <c r="AI1329" s="2004"/>
      <c r="AJ1329" s="2004"/>
      <c r="AK1329" s="2004"/>
      <c r="AL1329" s="2005" t="s">
        <v>1012</v>
      </c>
      <c r="AM1329" s="2004"/>
      <c r="AN1329" s="2004"/>
      <c r="AO1329" s="2004"/>
      <c r="AP1329" s="2004"/>
      <c r="AQ1329" s="2004"/>
      <c r="AR1329" s="2004" t="s">
        <v>27</v>
      </c>
      <c r="AS1329" s="2004"/>
      <c r="AT1329" s="2004"/>
      <c r="AU1329" s="2004"/>
      <c r="AV1329" s="2004" t="s">
        <v>28</v>
      </c>
      <c r="AW1329" s="2004"/>
      <c r="AX1329" s="2004"/>
    </row>
    <row r="1330" spans="2:51" s="79" customFormat="1" ht="24" customHeight="1">
      <c r="B1330" s="2000">
        <v>1</v>
      </c>
      <c r="C1330" s="2000">
        <v>1</v>
      </c>
      <c r="D1330" s="2001" t="s">
        <v>1041</v>
      </c>
      <c r="E1330" s="2001"/>
      <c r="F1330" s="2001"/>
      <c r="G1330" s="2001"/>
      <c r="H1330" s="2001"/>
      <c r="I1330" s="2001"/>
      <c r="J1330" s="2001"/>
      <c r="K1330" s="2001"/>
      <c r="L1330" s="2001"/>
      <c r="M1330" s="2001"/>
      <c r="N1330" s="2001" t="s">
        <v>1042</v>
      </c>
      <c r="O1330" s="2001"/>
      <c r="P1330" s="2001"/>
      <c r="Q1330" s="2001"/>
      <c r="R1330" s="2001"/>
      <c r="S1330" s="2001"/>
      <c r="T1330" s="2001"/>
      <c r="U1330" s="2001"/>
      <c r="V1330" s="2001"/>
      <c r="W1330" s="2001"/>
      <c r="X1330" s="2001"/>
      <c r="Y1330" s="2001"/>
      <c r="Z1330" s="2001"/>
      <c r="AA1330" s="2001"/>
      <c r="AB1330" s="2001"/>
      <c r="AC1330" s="2001"/>
      <c r="AD1330" s="2001"/>
      <c r="AE1330" s="2001"/>
      <c r="AF1330" s="2001"/>
      <c r="AG1330" s="2001"/>
      <c r="AH1330" s="2001"/>
      <c r="AI1330" s="2001"/>
      <c r="AJ1330" s="2001"/>
      <c r="AK1330" s="2001"/>
      <c r="AL1330" s="2571">
        <v>1</v>
      </c>
      <c r="AM1330" s="2572"/>
      <c r="AN1330" s="2572"/>
      <c r="AO1330" s="2572"/>
      <c r="AP1330" s="2572"/>
      <c r="AQ1330" s="2572"/>
      <c r="AR1330" s="2001">
        <v>5</v>
      </c>
      <c r="AS1330" s="2001"/>
      <c r="AT1330" s="2001"/>
      <c r="AU1330" s="2001"/>
      <c r="AV1330" s="2001">
        <v>81.66</v>
      </c>
      <c r="AW1330" s="2001"/>
      <c r="AX1330" s="2001"/>
    </row>
    <row r="1331" spans="2:51" s="79" customFormat="1" ht="13.5" customHeight="1">
      <c r="B1331" s="104"/>
      <c r="C1331" s="104"/>
      <c r="D1331" s="105"/>
      <c r="E1331" s="105"/>
      <c r="F1331" s="105"/>
      <c r="G1331" s="105"/>
      <c r="H1331" s="105"/>
      <c r="I1331" s="105"/>
      <c r="J1331" s="105"/>
      <c r="K1331" s="105"/>
      <c r="L1331" s="105"/>
      <c r="M1331" s="105"/>
      <c r="N1331" s="105"/>
      <c r="O1331" s="105"/>
      <c r="P1331" s="105"/>
      <c r="Q1331" s="105"/>
      <c r="R1331" s="105"/>
      <c r="S1331" s="105"/>
      <c r="T1331" s="105"/>
      <c r="U1331" s="105"/>
      <c r="V1331" s="105"/>
      <c r="W1331" s="105"/>
      <c r="X1331" s="105"/>
      <c r="Y1331" s="105"/>
      <c r="Z1331" s="105"/>
      <c r="AA1331" s="105"/>
      <c r="AB1331" s="105"/>
      <c r="AC1331" s="105"/>
      <c r="AD1331" s="105"/>
      <c r="AE1331" s="105"/>
      <c r="AF1331" s="105"/>
      <c r="AG1331" s="105"/>
      <c r="AH1331" s="105"/>
      <c r="AI1331" s="105"/>
      <c r="AJ1331" s="105"/>
      <c r="AK1331" s="105"/>
      <c r="AL1331" s="106"/>
      <c r="AM1331" s="105"/>
      <c r="AN1331" s="105"/>
      <c r="AO1331" s="105"/>
      <c r="AP1331" s="105"/>
      <c r="AQ1331" s="105"/>
      <c r="AR1331" s="105"/>
      <c r="AS1331" s="105"/>
      <c r="AT1331" s="105"/>
      <c r="AU1331" s="105"/>
      <c r="AV1331" s="105"/>
      <c r="AW1331" s="105"/>
      <c r="AX1331" s="105"/>
    </row>
    <row r="1332" spans="2:51" s="79" customFormat="1">
      <c r="C1332" s="79" t="s">
        <v>1043</v>
      </c>
    </row>
    <row r="1333" spans="2:51" s="79" customFormat="1" ht="34.5" customHeight="1">
      <c r="B1333" s="2000"/>
      <c r="C1333" s="2000"/>
      <c r="D1333" s="2004" t="s">
        <v>1010</v>
      </c>
      <c r="E1333" s="2004"/>
      <c r="F1333" s="2004"/>
      <c r="G1333" s="2004"/>
      <c r="H1333" s="2004"/>
      <c r="I1333" s="2004"/>
      <c r="J1333" s="2004"/>
      <c r="K1333" s="2004"/>
      <c r="L1333" s="2004"/>
      <c r="M1333" s="2004"/>
      <c r="N1333" s="2004" t="s">
        <v>1011</v>
      </c>
      <c r="O1333" s="2004"/>
      <c r="P1333" s="2004"/>
      <c r="Q1333" s="2004"/>
      <c r="R1333" s="2004"/>
      <c r="S1333" s="2004"/>
      <c r="T1333" s="2004"/>
      <c r="U1333" s="2004"/>
      <c r="V1333" s="2004"/>
      <c r="W1333" s="2004"/>
      <c r="X1333" s="2004"/>
      <c r="Y1333" s="2004"/>
      <c r="Z1333" s="2004"/>
      <c r="AA1333" s="2004"/>
      <c r="AB1333" s="2004"/>
      <c r="AC1333" s="2004"/>
      <c r="AD1333" s="2004"/>
      <c r="AE1333" s="2004"/>
      <c r="AF1333" s="2004"/>
      <c r="AG1333" s="2004"/>
      <c r="AH1333" s="2004"/>
      <c r="AI1333" s="2004"/>
      <c r="AJ1333" s="2004"/>
      <c r="AK1333" s="2004"/>
      <c r="AL1333" s="2005" t="s">
        <v>1012</v>
      </c>
      <c r="AM1333" s="2004"/>
      <c r="AN1333" s="2004"/>
      <c r="AO1333" s="2004"/>
      <c r="AP1333" s="2004"/>
      <c r="AQ1333" s="2004"/>
      <c r="AR1333" s="2004" t="s">
        <v>27</v>
      </c>
      <c r="AS1333" s="2004"/>
      <c r="AT1333" s="2004"/>
      <c r="AU1333" s="2004"/>
      <c r="AV1333" s="2004" t="s">
        <v>28</v>
      </c>
      <c r="AW1333" s="2004"/>
      <c r="AX1333" s="2004"/>
    </row>
    <row r="1334" spans="2:51" s="79" customFormat="1" ht="24" customHeight="1">
      <c r="B1334" s="2000">
        <v>1</v>
      </c>
      <c r="C1334" s="2000">
        <v>1</v>
      </c>
      <c r="D1334" s="2001" t="s">
        <v>1044</v>
      </c>
      <c r="E1334" s="2001"/>
      <c r="F1334" s="2001"/>
      <c r="G1334" s="2001"/>
      <c r="H1334" s="2001"/>
      <c r="I1334" s="2001"/>
      <c r="J1334" s="2001"/>
      <c r="K1334" s="2001"/>
      <c r="L1334" s="2001"/>
      <c r="M1334" s="2001"/>
      <c r="N1334" s="2001" t="s">
        <v>1045</v>
      </c>
      <c r="O1334" s="2001"/>
      <c r="P1334" s="2001"/>
      <c r="Q1334" s="2001"/>
      <c r="R1334" s="2001"/>
      <c r="S1334" s="2001"/>
      <c r="T1334" s="2001"/>
      <c r="U1334" s="2001"/>
      <c r="V1334" s="2001"/>
      <c r="W1334" s="2001"/>
      <c r="X1334" s="2001"/>
      <c r="Y1334" s="2001"/>
      <c r="Z1334" s="2001"/>
      <c r="AA1334" s="2001"/>
      <c r="AB1334" s="2001"/>
      <c r="AC1334" s="2001"/>
      <c r="AD1334" s="2001"/>
      <c r="AE1334" s="2001"/>
      <c r="AF1334" s="2001"/>
      <c r="AG1334" s="2001"/>
      <c r="AH1334" s="2001"/>
      <c r="AI1334" s="2001"/>
      <c r="AJ1334" s="2001"/>
      <c r="AK1334" s="2001"/>
      <c r="AL1334" s="2569">
        <v>0.1</v>
      </c>
      <c r="AM1334" s="2570"/>
      <c r="AN1334" s="2570"/>
      <c r="AO1334" s="2570"/>
      <c r="AP1334" s="2570"/>
      <c r="AQ1334" s="2570"/>
      <c r="AR1334" s="2001">
        <v>3</v>
      </c>
      <c r="AS1334" s="2001"/>
      <c r="AT1334" s="2001"/>
      <c r="AU1334" s="2001"/>
      <c r="AV1334" s="2001">
        <v>46.68</v>
      </c>
      <c r="AW1334" s="2001"/>
      <c r="AX1334" s="2001"/>
    </row>
    <row r="1335" spans="2:51" s="79" customFormat="1"/>
    <row r="1336" spans="2:51" s="79" customFormat="1" ht="21.75" customHeight="1" thickBot="1">
      <c r="AK1336" s="2210"/>
      <c r="AL1336" s="2210"/>
      <c r="AM1336" s="2210"/>
      <c r="AN1336" s="2210"/>
      <c r="AO1336" s="2210"/>
      <c r="AP1336" s="2210"/>
      <c r="AQ1336" s="2210"/>
      <c r="AR1336" s="2211" t="s">
        <v>112</v>
      </c>
      <c r="AS1336" s="2211"/>
      <c r="AT1336" s="2211"/>
      <c r="AU1336" s="2211"/>
      <c r="AV1336" s="2211"/>
      <c r="AW1336" s="2211"/>
      <c r="AX1336" s="2211"/>
      <c r="AY1336" s="2211"/>
    </row>
    <row r="1337" spans="2:51" s="79" customFormat="1" ht="21" customHeight="1">
      <c r="B1337" s="2212" t="s">
        <v>113</v>
      </c>
      <c r="C1337" s="2213"/>
      <c r="D1337" s="2213"/>
      <c r="E1337" s="2213"/>
      <c r="F1337" s="2213"/>
      <c r="G1337" s="2213"/>
      <c r="H1337" s="2381" t="s">
        <v>1046</v>
      </c>
      <c r="I1337" s="2382"/>
      <c r="J1337" s="2382"/>
      <c r="K1337" s="2382"/>
      <c r="L1337" s="2382"/>
      <c r="M1337" s="2382"/>
      <c r="N1337" s="2382"/>
      <c r="O1337" s="2382"/>
      <c r="P1337" s="2382"/>
      <c r="Q1337" s="2382"/>
      <c r="R1337" s="2382"/>
      <c r="S1337" s="2382"/>
      <c r="T1337" s="2382"/>
      <c r="U1337" s="2382"/>
      <c r="V1337" s="2382"/>
      <c r="W1337" s="2382"/>
      <c r="X1337" s="2382"/>
      <c r="Y1337" s="2382"/>
      <c r="Z1337" s="2216" t="s">
        <v>1047</v>
      </c>
      <c r="AA1337" s="2217"/>
      <c r="AB1337" s="2217"/>
      <c r="AC1337" s="2217"/>
      <c r="AD1337" s="2217"/>
      <c r="AE1337" s="2218"/>
      <c r="AF1337" s="2384" t="s">
        <v>106</v>
      </c>
      <c r="AG1337" s="2384"/>
      <c r="AH1337" s="2384"/>
      <c r="AI1337" s="2384"/>
      <c r="AJ1337" s="2384"/>
      <c r="AK1337" s="2384"/>
      <c r="AL1337" s="2384"/>
      <c r="AM1337" s="2384"/>
      <c r="AN1337" s="2384"/>
      <c r="AO1337" s="2384"/>
      <c r="AP1337" s="2384"/>
      <c r="AQ1337" s="2385"/>
      <c r="AR1337" s="2222" t="s">
        <v>1</v>
      </c>
      <c r="AS1337" s="2219"/>
      <c r="AT1337" s="2219"/>
      <c r="AU1337" s="2219"/>
      <c r="AV1337" s="2219"/>
      <c r="AW1337" s="2219"/>
      <c r="AX1337" s="2219"/>
      <c r="AY1337" s="2223"/>
    </row>
    <row r="1338" spans="2:51" s="79" customFormat="1" ht="28.15" customHeight="1">
      <c r="B1338" s="2190" t="s">
        <v>59</v>
      </c>
      <c r="C1338" s="2191"/>
      <c r="D1338" s="2191"/>
      <c r="E1338" s="2191"/>
      <c r="F1338" s="2191"/>
      <c r="G1338" s="2192"/>
      <c r="H1338" s="2567" t="s">
        <v>894</v>
      </c>
      <c r="I1338" s="2568"/>
      <c r="J1338" s="2568"/>
      <c r="K1338" s="2568"/>
      <c r="L1338" s="2568"/>
      <c r="M1338" s="2568"/>
      <c r="N1338" s="2568"/>
      <c r="O1338" s="2568"/>
      <c r="P1338" s="2568"/>
      <c r="Q1338" s="2568"/>
      <c r="R1338" s="2568"/>
      <c r="S1338" s="2568"/>
      <c r="T1338" s="2568"/>
      <c r="U1338" s="2568"/>
      <c r="V1338" s="2568"/>
      <c r="W1338" s="2360"/>
      <c r="X1338" s="2360"/>
      <c r="Y1338" s="2360"/>
      <c r="Z1338" s="2196" t="s">
        <v>2</v>
      </c>
      <c r="AA1338" s="2197"/>
      <c r="AB1338" s="2197"/>
      <c r="AC1338" s="2197"/>
      <c r="AD1338" s="2197"/>
      <c r="AE1338" s="2198"/>
      <c r="AF1338" s="2372" t="s">
        <v>918</v>
      </c>
      <c r="AG1338" s="2372"/>
      <c r="AH1338" s="2372"/>
      <c r="AI1338" s="2372"/>
      <c r="AJ1338" s="2372"/>
      <c r="AK1338" s="2372"/>
      <c r="AL1338" s="2372"/>
      <c r="AM1338" s="2372"/>
      <c r="AN1338" s="2372"/>
      <c r="AO1338" s="2372"/>
      <c r="AP1338" s="2372"/>
      <c r="AQ1338" s="2373"/>
      <c r="AR1338" s="2199" t="s">
        <v>780</v>
      </c>
      <c r="AS1338" s="2200"/>
      <c r="AT1338" s="2200"/>
      <c r="AU1338" s="2200"/>
      <c r="AV1338" s="2200"/>
      <c r="AW1338" s="2200"/>
      <c r="AX1338" s="2200"/>
      <c r="AY1338" s="2201"/>
    </row>
    <row r="1339" spans="2:51" s="79" customFormat="1" ht="30.75" customHeight="1">
      <c r="B1339" s="2202" t="s">
        <v>3</v>
      </c>
      <c r="C1339" s="2203"/>
      <c r="D1339" s="2203"/>
      <c r="E1339" s="2203"/>
      <c r="F1339" s="2203"/>
      <c r="G1339" s="2203"/>
      <c r="H1339" s="2377" t="s">
        <v>103</v>
      </c>
      <c r="I1339" s="2360"/>
      <c r="J1339" s="2360"/>
      <c r="K1339" s="2360"/>
      <c r="L1339" s="2360"/>
      <c r="M1339" s="2360"/>
      <c r="N1339" s="2360"/>
      <c r="O1339" s="2360"/>
      <c r="P1339" s="2360"/>
      <c r="Q1339" s="2360"/>
      <c r="R1339" s="2360"/>
      <c r="S1339" s="2360"/>
      <c r="T1339" s="2360"/>
      <c r="U1339" s="2360"/>
      <c r="V1339" s="2360"/>
      <c r="W1339" s="2360"/>
      <c r="X1339" s="2360"/>
      <c r="Y1339" s="2360"/>
      <c r="Z1339" s="2205" t="s">
        <v>76</v>
      </c>
      <c r="AA1339" s="2206"/>
      <c r="AB1339" s="2206"/>
      <c r="AC1339" s="2206"/>
      <c r="AD1339" s="2206"/>
      <c r="AE1339" s="2207"/>
      <c r="AF1339" s="2208" t="s">
        <v>108</v>
      </c>
      <c r="AG1339" s="2208"/>
      <c r="AH1339" s="2208"/>
      <c r="AI1339" s="2208"/>
      <c r="AJ1339" s="2208"/>
      <c r="AK1339" s="2208"/>
      <c r="AL1339" s="2208"/>
      <c r="AM1339" s="2208"/>
      <c r="AN1339" s="2208"/>
      <c r="AO1339" s="2208"/>
      <c r="AP1339" s="2208"/>
      <c r="AQ1339" s="2208"/>
      <c r="AR1339" s="2059"/>
      <c r="AS1339" s="2059"/>
      <c r="AT1339" s="2059"/>
      <c r="AU1339" s="2059"/>
      <c r="AV1339" s="2059"/>
      <c r="AW1339" s="2059"/>
      <c r="AX1339" s="2059"/>
      <c r="AY1339" s="2209"/>
    </row>
    <row r="1340" spans="2:51" s="79" customFormat="1" ht="18" customHeight="1">
      <c r="B1340" s="2166" t="s">
        <v>37</v>
      </c>
      <c r="C1340" s="2167"/>
      <c r="D1340" s="2167"/>
      <c r="E1340" s="2167"/>
      <c r="F1340" s="2167"/>
      <c r="G1340" s="2167"/>
      <c r="H1340" s="2353" t="s">
        <v>781</v>
      </c>
      <c r="I1340" s="2354"/>
      <c r="J1340" s="2354"/>
      <c r="K1340" s="2354"/>
      <c r="L1340" s="2354"/>
      <c r="M1340" s="2354"/>
      <c r="N1340" s="2354"/>
      <c r="O1340" s="2354"/>
      <c r="P1340" s="2354"/>
      <c r="Q1340" s="2354"/>
      <c r="R1340" s="2354"/>
      <c r="S1340" s="2354"/>
      <c r="T1340" s="2354"/>
      <c r="U1340" s="2354"/>
      <c r="V1340" s="2354"/>
      <c r="W1340" s="2355"/>
      <c r="X1340" s="2355"/>
      <c r="Y1340" s="2355"/>
      <c r="Z1340" s="2176" t="s">
        <v>1048</v>
      </c>
      <c r="AA1340" s="2059"/>
      <c r="AB1340" s="2059"/>
      <c r="AC1340" s="2059"/>
      <c r="AD1340" s="2059"/>
      <c r="AE1340" s="2177"/>
      <c r="AF1340" s="2179"/>
      <c r="AG1340" s="2180"/>
      <c r="AH1340" s="2180"/>
      <c r="AI1340" s="2180"/>
      <c r="AJ1340" s="2180"/>
      <c r="AK1340" s="2180"/>
      <c r="AL1340" s="2180"/>
      <c r="AM1340" s="2180"/>
      <c r="AN1340" s="2180"/>
      <c r="AO1340" s="2180"/>
      <c r="AP1340" s="2180"/>
      <c r="AQ1340" s="2180"/>
      <c r="AR1340" s="2180"/>
      <c r="AS1340" s="2180"/>
      <c r="AT1340" s="2180"/>
      <c r="AU1340" s="2180"/>
      <c r="AV1340" s="2180"/>
      <c r="AW1340" s="2180"/>
      <c r="AX1340" s="2180"/>
      <c r="AY1340" s="2181"/>
    </row>
    <row r="1341" spans="2:51" s="79" customFormat="1" ht="24" customHeight="1">
      <c r="B1341" s="2168"/>
      <c r="C1341" s="2169"/>
      <c r="D1341" s="2169"/>
      <c r="E1341" s="2169"/>
      <c r="F1341" s="2169"/>
      <c r="G1341" s="2169"/>
      <c r="H1341" s="2356"/>
      <c r="I1341" s="2357"/>
      <c r="J1341" s="2357"/>
      <c r="K1341" s="2357"/>
      <c r="L1341" s="2357"/>
      <c r="M1341" s="2357"/>
      <c r="N1341" s="2357"/>
      <c r="O1341" s="2357"/>
      <c r="P1341" s="2357"/>
      <c r="Q1341" s="2357"/>
      <c r="R1341" s="2357"/>
      <c r="S1341" s="2357"/>
      <c r="T1341" s="2357"/>
      <c r="U1341" s="2357"/>
      <c r="V1341" s="2357"/>
      <c r="W1341" s="2358"/>
      <c r="X1341" s="2358"/>
      <c r="Y1341" s="2358"/>
      <c r="Z1341" s="2178"/>
      <c r="AA1341" s="2059"/>
      <c r="AB1341" s="2059"/>
      <c r="AC1341" s="2059"/>
      <c r="AD1341" s="2059"/>
      <c r="AE1341" s="2177"/>
      <c r="AF1341" s="2182"/>
      <c r="AG1341" s="2182"/>
      <c r="AH1341" s="2182"/>
      <c r="AI1341" s="2182"/>
      <c r="AJ1341" s="2182"/>
      <c r="AK1341" s="2182"/>
      <c r="AL1341" s="2182"/>
      <c r="AM1341" s="2182"/>
      <c r="AN1341" s="2182"/>
      <c r="AO1341" s="2182"/>
      <c r="AP1341" s="2182"/>
      <c r="AQ1341" s="2182"/>
      <c r="AR1341" s="2182"/>
      <c r="AS1341" s="2182"/>
      <c r="AT1341" s="2182"/>
      <c r="AU1341" s="2182"/>
      <c r="AV1341" s="2182"/>
      <c r="AW1341" s="2182"/>
      <c r="AX1341" s="2182"/>
      <c r="AY1341" s="2183"/>
    </row>
    <row r="1342" spans="2:51" s="79" customFormat="1" ht="29.25" customHeight="1">
      <c r="B1342" s="2184" t="s">
        <v>4</v>
      </c>
      <c r="C1342" s="2185"/>
      <c r="D1342" s="2185"/>
      <c r="E1342" s="2185"/>
      <c r="F1342" s="2185"/>
      <c r="G1342" s="2186"/>
      <c r="H1342" s="2187" t="s">
        <v>133</v>
      </c>
      <c r="I1342" s="2188"/>
      <c r="J1342" s="2188"/>
      <c r="K1342" s="2188"/>
      <c r="L1342" s="2188"/>
      <c r="M1342" s="2188"/>
      <c r="N1342" s="2188"/>
      <c r="O1342" s="2188"/>
      <c r="P1342" s="2188"/>
      <c r="Q1342" s="2188"/>
      <c r="R1342" s="2188"/>
      <c r="S1342" s="2188"/>
      <c r="T1342" s="2188"/>
      <c r="U1342" s="2188"/>
      <c r="V1342" s="2188"/>
      <c r="W1342" s="2188"/>
      <c r="X1342" s="2188"/>
      <c r="Y1342" s="2188"/>
      <c r="Z1342" s="2188"/>
      <c r="AA1342" s="2188"/>
      <c r="AB1342" s="2188"/>
      <c r="AC1342" s="2188"/>
      <c r="AD1342" s="2188"/>
      <c r="AE1342" s="2188"/>
      <c r="AF1342" s="2188"/>
      <c r="AG1342" s="2188"/>
      <c r="AH1342" s="2188"/>
      <c r="AI1342" s="2188"/>
      <c r="AJ1342" s="2188"/>
      <c r="AK1342" s="2188"/>
      <c r="AL1342" s="2188"/>
      <c r="AM1342" s="2188"/>
      <c r="AN1342" s="2188"/>
      <c r="AO1342" s="2188"/>
      <c r="AP1342" s="2188"/>
      <c r="AQ1342" s="2188"/>
      <c r="AR1342" s="2188"/>
      <c r="AS1342" s="2188"/>
      <c r="AT1342" s="2188"/>
      <c r="AU1342" s="2188"/>
      <c r="AV1342" s="2188"/>
      <c r="AW1342" s="2188"/>
      <c r="AX1342" s="2188"/>
      <c r="AY1342" s="2189"/>
    </row>
    <row r="1343" spans="2:51" s="79" customFormat="1" ht="21" customHeight="1">
      <c r="B1343" s="2152" t="s">
        <v>39</v>
      </c>
      <c r="C1343" s="2153"/>
      <c r="D1343" s="2153"/>
      <c r="E1343" s="2153"/>
      <c r="F1343" s="2153"/>
      <c r="G1343" s="2154"/>
      <c r="H1343" s="2158"/>
      <c r="I1343" s="2159"/>
      <c r="J1343" s="2159"/>
      <c r="K1343" s="2159"/>
      <c r="L1343" s="2159"/>
      <c r="M1343" s="2159"/>
      <c r="N1343" s="2159"/>
      <c r="O1343" s="2159"/>
      <c r="P1343" s="2159"/>
      <c r="Q1343" s="2160" t="s">
        <v>86</v>
      </c>
      <c r="R1343" s="2161"/>
      <c r="S1343" s="2161"/>
      <c r="T1343" s="2161"/>
      <c r="U1343" s="2161"/>
      <c r="V1343" s="2161"/>
      <c r="W1343" s="2162"/>
      <c r="X1343" s="2160" t="s">
        <v>87</v>
      </c>
      <c r="Y1343" s="2161"/>
      <c r="Z1343" s="2161"/>
      <c r="AA1343" s="2161"/>
      <c r="AB1343" s="2161"/>
      <c r="AC1343" s="2161"/>
      <c r="AD1343" s="2162"/>
      <c r="AE1343" s="2160" t="s">
        <v>88</v>
      </c>
      <c r="AF1343" s="2161"/>
      <c r="AG1343" s="2161"/>
      <c r="AH1343" s="2161"/>
      <c r="AI1343" s="2161"/>
      <c r="AJ1343" s="2161"/>
      <c r="AK1343" s="2162"/>
      <c r="AL1343" s="2160" t="s">
        <v>90</v>
      </c>
      <c r="AM1343" s="2161"/>
      <c r="AN1343" s="2161"/>
      <c r="AO1343" s="2161"/>
      <c r="AP1343" s="2161"/>
      <c r="AQ1343" s="2161"/>
      <c r="AR1343" s="2162"/>
      <c r="AS1343" s="2160" t="s">
        <v>91</v>
      </c>
      <c r="AT1343" s="2161"/>
      <c r="AU1343" s="2161"/>
      <c r="AV1343" s="2161"/>
      <c r="AW1343" s="2161"/>
      <c r="AX1343" s="2161"/>
      <c r="AY1343" s="2233"/>
    </row>
    <row r="1344" spans="2:51" s="79" customFormat="1" ht="21" customHeight="1">
      <c r="B1344" s="2088"/>
      <c r="C1344" s="2089"/>
      <c r="D1344" s="2089"/>
      <c r="E1344" s="2089"/>
      <c r="F1344" s="2089"/>
      <c r="G1344" s="2090"/>
      <c r="H1344" s="2234" t="s">
        <v>5</v>
      </c>
      <c r="I1344" s="2235"/>
      <c r="J1344" s="2074" t="s">
        <v>6</v>
      </c>
      <c r="K1344" s="2075"/>
      <c r="L1344" s="2075"/>
      <c r="M1344" s="2075"/>
      <c r="N1344" s="2075"/>
      <c r="O1344" s="2075"/>
      <c r="P1344" s="2076"/>
      <c r="Q1344" s="2344">
        <v>15</v>
      </c>
      <c r="R1344" s="2344"/>
      <c r="S1344" s="2344"/>
      <c r="T1344" s="2344"/>
      <c r="U1344" s="2344"/>
      <c r="V1344" s="2344"/>
      <c r="W1344" s="2344"/>
      <c r="X1344" s="2344">
        <v>14</v>
      </c>
      <c r="Y1344" s="2344"/>
      <c r="Z1344" s="2344"/>
      <c r="AA1344" s="2344"/>
      <c r="AB1344" s="2344"/>
      <c r="AC1344" s="2344"/>
      <c r="AD1344" s="2344"/>
      <c r="AE1344" s="2344">
        <v>12</v>
      </c>
      <c r="AF1344" s="2344"/>
      <c r="AG1344" s="2344"/>
      <c r="AH1344" s="2344"/>
      <c r="AI1344" s="2344"/>
      <c r="AJ1344" s="2344"/>
      <c r="AK1344" s="2344"/>
      <c r="AL1344" s="2251">
        <v>11</v>
      </c>
      <c r="AM1344" s="2251"/>
      <c r="AN1344" s="2251"/>
      <c r="AO1344" s="2251"/>
      <c r="AP1344" s="2251"/>
      <c r="AQ1344" s="2251"/>
      <c r="AR1344" s="2251"/>
      <c r="AS1344" s="2251">
        <v>11</v>
      </c>
      <c r="AT1344" s="2251"/>
      <c r="AU1344" s="2251"/>
      <c r="AV1344" s="2251"/>
      <c r="AW1344" s="2251"/>
      <c r="AX1344" s="2251"/>
      <c r="AY1344" s="2252"/>
    </row>
    <row r="1345" spans="1:51" s="79" customFormat="1" ht="21" customHeight="1">
      <c r="B1345" s="2088"/>
      <c r="C1345" s="2089"/>
      <c r="D1345" s="2089"/>
      <c r="E1345" s="2089"/>
      <c r="F1345" s="2089"/>
      <c r="G1345" s="2090"/>
      <c r="H1345" s="2236"/>
      <c r="I1345" s="2237"/>
      <c r="J1345" s="2080" t="s">
        <v>7</v>
      </c>
      <c r="K1345" s="2081"/>
      <c r="L1345" s="2081"/>
      <c r="M1345" s="2081"/>
      <c r="N1345" s="2081"/>
      <c r="O1345" s="2081"/>
      <c r="P1345" s="2082"/>
      <c r="Q1345" s="2345" t="s">
        <v>1039</v>
      </c>
      <c r="R1345" s="2345"/>
      <c r="S1345" s="2345"/>
      <c r="T1345" s="2345"/>
      <c r="U1345" s="2345"/>
      <c r="V1345" s="2345"/>
      <c r="W1345" s="2345"/>
      <c r="X1345" s="2345" t="s">
        <v>1039</v>
      </c>
      <c r="Y1345" s="2345"/>
      <c r="Z1345" s="2345"/>
      <c r="AA1345" s="2345"/>
      <c r="AB1345" s="2345"/>
      <c r="AC1345" s="2345"/>
      <c r="AD1345" s="2345"/>
      <c r="AE1345" s="2345" t="s">
        <v>1039</v>
      </c>
      <c r="AF1345" s="2345"/>
      <c r="AG1345" s="2345"/>
      <c r="AH1345" s="2345"/>
      <c r="AI1345" s="2345"/>
      <c r="AJ1345" s="2345"/>
      <c r="AK1345" s="2345"/>
      <c r="AL1345" s="2332" t="s">
        <v>1039</v>
      </c>
      <c r="AM1345" s="2333"/>
      <c r="AN1345" s="2333"/>
      <c r="AO1345" s="2333"/>
      <c r="AP1345" s="2333"/>
      <c r="AQ1345" s="2333"/>
      <c r="AR1345" s="2333"/>
      <c r="AS1345" s="2277"/>
      <c r="AT1345" s="2277"/>
      <c r="AU1345" s="2277"/>
      <c r="AV1345" s="2277"/>
      <c r="AW1345" s="2277"/>
      <c r="AX1345" s="2277"/>
      <c r="AY1345" s="2278"/>
    </row>
    <row r="1346" spans="1:51" s="79" customFormat="1" ht="24.75" customHeight="1">
      <c r="B1346" s="2088"/>
      <c r="C1346" s="2089"/>
      <c r="D1346" s="2089"/>
      <c r="E1346" s="2089"/>
      <c r="F1346" s="2089"/>
      <c r="G1346" s="2090"/>
      <c r="H1346" s="2236"/>
      <c r="I1346" s="2237"/>
      <c r="J1346" s="2080" t="s">
        <v>8</v>
      </c>
      <c r="K1346" s="2081"/>
      <c r="L1346" s="2081"/>
      <c r="M1346" s="2081"/>
      <c r="N1346" s="2081"/>
      <c r="O1346" s="2081"/>
      <c r="P1346" s="2082"/>
      <c r="Q1346" s="2345" t="s">
        <v>1039</v>
      </c>
      <c r="R1346" s="2345"/>
      <c r="S1346" s="2345"/>
      <c r="T1346" s="2345"/>
      <c r="U1346" s="2345"/>
      <c r="V1346" s="2345"/>
      <c r="W1346" s="2345"/>
      <c r="X1346" s="2345" t="s">
        <v>1039</v>
      </c>
      <c r="Y1346" s="2345"/>
      <c r="Z1346" s="2345"/>
      <c r="AA1346" s="2345"/>
      <c r="AB1346" s="2345"/>
      <c r="AC1346" s="2345"/>
      <c r="AD1346" s="2345"/>
      <c r="AE1346" s="2345" t="s">
        <v>1039</v>
      </c>
      <c r="AF1346" s="2345"/>
      <c r="AG1346" s="2345"/>
      <c r="AH1346" s="2345"/>
      <c r="AI1346" s="2345"/>
      <c r="AJ1346" s="2345"/>
      <c r="AK1346" s="2345"/>
      <c r="AL1346" s="2332" t="s">
        <v>1039</v>
      </c>
      <c r="AM1346" s="2333"/>
      <c r="AN1346" s="2333"/>
      <c r="AO1346" s="2333"/>
      <c r="AP1346" s="2333"/>
      <c r="AQ1346" s="2333"/>
      <c r="AR1346" s="2333"/>
      <c r="AS1346" s="2277"/>
      <c r="AT1346" s="2277"/>
      <c r="AU1346" s="2277"/>
      <c r="AV1346" s="2277"/>
      <c r="AW1346" s="2277"/>
      <c r="AX1346" s="2277"/>
      <c r="AY1346" s="2278"/>
    </row>
    <row r="1347" spans="1:51" s="79" customFormat="1" ht="24.75" customHeight="1">
      <c r="B1347" s="2088"/>
      <c r="C1347" s="2089"/>
      <c r="D1347" s="2089"/>
      <c r="E1347" s="2089"/>
      <c r="F1347" s="2089"/>
      <c r="G1347" s="2090"/>
      <c r="H1347" s="2238"/>
      <c r="I1347" s="2239"/>
      <c r="J1347" s="2163" t="s">
        <v>26</v>
      </c>
      <c r="K1347" s="2164"/>
      <c r="L1347" s="2164"/>
      <c r="M1347" s="2164"/>
      <c r="N1347" s="2164"/>
      <c r="O1347" s="2164"/>
      <c r="P1347" s="2165"/>
      <c r="Q1347" s="2389">
        <v>15</v>
      </c>
      <c r="R1347" s="2389"/>
      <c r="S1347" s="2389"/>
      <c r="T1347" s="2389"/>
      <c r="U1347" s="2389"/>
      <c r="V1347" s="2389"/>
      <c r="W1347" s="2389"/>
      <c r="X1347" s="2389">
        <v>14</v>
      </c>
      <c r="Y1347" s="2389"/>
      <c r="Z1347" s="2389"/>
      <c r="AA1347" s="2389"/>
      <c r="AB1347" s="2389"/>
      <c r="AC1347" s="2389"/>
      <c r="AD1347" s="2389"/>
      <c r="AE1347" s="2389">
        <v>12</v>
      </c>
      <c r="AF1347" s="2389"/>
      <c r="AG1347" s="2389"/>
      <c r="AH1347" s="2389"/>
      <c r="AI1347" s="2389"/>
      <c r="AJ1347" s="2389"/>
      <c r="AK1347" s="2389"/>
      <c r="AL1347" s="2276">
        <v>11</v>
      </c>
      <c r="AM1347" s="2276"/>
      <c r="AN1347" s="2276"/>
      <c r="AO1347" s="2276"/>
      <c r="AP1347" s="2276"/>
      <c r="AQ1347" s="2276"/>
      <c r="AR1347" s="2276"/>
      <c r="AS1347" s="2276">
        <v>11</v>
      </c>
      <c r="AT1347" s="2276"/>
      <c r="AU1347" s="2276"/>
      <c r="AV1347" s="2276"/>
      <c r="AW1347" s="2276"/>
      <c r="AX1347" s="2276"/>
      <c r="AY1347" s="2403"/>
    </row>
    <row r="1348" spans="1:51" s="79" customFormat="1" ht="24.75" customHeight="1">
      <c r="B1348" s="2088"/>
      <c r="C1348" s="2089"/>
      <c r="D1348" s="2089"/>
      <c r="E1348" s="2089"/>
      <c r="F1348" s="2089"/>
      <c r="G1348" s="2090"/>
      <c r="H1348" s="2226" t="s">
        <v>9</v>
      </c>
      <c r="I1348" s="2227"/>
      <c r="J1348" s="2227"/>
      <c r="K1348" s="2227"/>
      <c r="L1348" s="2227"/>
      <c r="M1348" s="2227"/>
      <c r="N1348" s="2227"/>
      <c r="O1348" s="2227"/>
      <c r="P1348" s="2227"/>
      <c r="Q1348" s="2388">
        <v>12</v>
      </c>
      <c r="R1348" s="2388"/>
      <c r="S1348" s="2388"/>
      <c r="T1348" s="2388"/>
      <c r="U1348" s="2388"/>
      <c r="V1348" s="2388"/>
      <c r="W1348" s="2388"/>
      <c r="X1348" s="2388">
        <v>9</v>
      </c>
      <c r="Y1348" s="2388"/>
      <c r="Z1348" s="2388"/>
      <c r="AA1348" s="2388"/>
      <c r="AB1348" s="2388"/>
      <c r="AC1348" s="2388"/>
      <c r="AD1348" s="2388"/>
      <c r="AE1348" s="2305">
        <v>10</v>
      </c>
      <c r="AF1348" s="2305"/>
      <c r="AG1348" s="2305"/>
      <c r="AH1348" s="2305"/>
      <c r="AI1348" s="2305"/>
      <c r="AJ1348" s="2305"/>
      <c r="AK1348" s="2305"/>
      <c r="AL1348" s="2268"/>
      <c r="AM1348" s="2268"/>
      <c r="AN1348" s="2268"/>
      <c r="AO1348" s="2268"/>
      <c r="AP1348" s="2268"/>
      <c r="AQ1348" s="2268"/>
      <c r="AR1348" s="2268"/>
      <c r="AS1348" s="2268"/>
      <c r="AT1348" s="2268"/>
      <c r="AU1348" s="2268"/>
      <c r="AV1348" s="2268"/>
      <c r="AW1348" s="2268"/>
      <c r="AX1348" s="2268"/>
      <c r="AY1348" s="2269"/>
    </row>
    <row r="1349" spans="1:51" s="79" customFormat="1" ht="24.75" customHeight="1">
      <c r="B1349" s="2155"/>
      <c r="C1349" s="2156"/>
      <c r="D1349" s="2156"/>
      <c r="E1349" s="2156"/>
      <c r="F1349" s="2156"/>
      <c r="G1349" s="2157"/>
      <c r="H1349" s="2226" t="s">
        <v>10</v>
      </c>
      <c r="I1349" s="2227"/>
      <c r="J1349" s="2227"/>
      <c r="K1349" s="2227"/>
      <c r="L1349" s="2227"/>
      <c r="M1349" s="2227"/>
      <c r="N1349" s="2227"/>
      <c r="O1349" s="2227"/>
      <c r="P1349" s="2227"/>
      <c r="Q1349" s="2388">
        <v>76.400000000000006</v>
      </c>
      <c r="R1349" s="2388"/>
      <c r="S1349" s="2388"/>
      <c r="T1349" s="2388"/>
      <c r="U1349" s="2388"/>
      <c r="V1349" s="2388"/>
      <c r="W1349" s="2388"/>
      <c r="X1349" s="2388">
        <v>79.7</v>
      </c>
      <c r="Y1349" s="2388"/>
      <c r="Z1349" s="2388"/>
      <c r="AA1349" s="2388"/>
      <c r="AB1349" s="2388"/>
      <c r="AC1349" s="2388"/>
      <c r="AD1349" s="2388"/>
      <c r="AE1349" s="2331">
        <v>83.3</v>
      </c>
      <c r="AF1349" s="2305"/>
      <c r="AG1349" s="2305"/>
      <c r="AH1349" s="2305"/>
      <c r="AI1349" s="2305"/>
      <c r="AJ1349" s="2305"/>
      <c r="AK1349" s="2305"/>
      <c r="AL1349" s="2268"/>
      <c r="AM1349" s="2268"/>
      <c r="AN1349" s="2268"/>
      <c r="AO1349" s="2268"/>
      <c r="AP1349" s="2268"/>
      <c r="AQ1349" s="2268"/>
      <c r="AR1349" s="2268"/>
      <c r="AS1349" s="2268"/>
      <c r="AT1349" s="2268"/>
      <c r="AU1349" s="2268"/>
      <c r="AV1349" s="2268"/>
      <c r="AW1349" s="2268"/>
      <c r="AX1349" s="2268"/>
      <c r="AY1349" s="2269"/>
    </row>
    <row r="1350" spans="1:51" s="79" customFormat="1" ht="23.1" customHeight="1">
      <c r="B1350" s="2129" t="s">
        <v>99</v>
      </c>
      <c r="C1350" s="2130"/>
      <c r="D1350" s="2135" t="s">
        <v>23</v>
      </c>
      <c r="E1350" s="2136"/>
      <c r="F1350" s="2136"/>
      <c r="G1350" s="2136"/>
      <c r="H1350" s="2136"/>
      <c r="I1350" s="2136"/>
      <c r="J1350" s="2136"/>
      <c r="K1350" s="2136"/>
      <c r="L1350" s="2137"/>
      <c r="M1350" s="2138" t="s">
        <v>92</v>
      </c>
      <c r="N1350" s="2138"/>
      <c r="O1350" s="2138"/>
      <c r="P1350" s="2138"/>
      <c r="Q1350" s="2138"/>
      <c r="R1350" s="2138"/>
      <c r="S1350" s="2139" t="s">
        <v>91</v>
      </c>
      <c r="T1350" s="2139"/>
      <c r="U1350" s="2139"/>
      <c r="V1350" s="2139"/>
      <c r="W1350" s="2139"/>
      <c r="X1350" s="2139"/>
      <c r="Y1350" s="2140"/>
      <c r="Z1350" s="2136"/>
      <c r="AA1350" s="2136"/>
      <c r="AB1350" s="2136"/>
      <c r="AC1350" s="2136"/>
      <c r="AD1350" s="2136"/>
      <c r="AE1350" s="2136"/>
      <c r="AF1350" s="2136"/>
      <c r="AG1350" s="2136"/>
      <c r="AH1350" s="2136"/>
      <c r="AI1350" s="2136"/>
      <c r="AJ1350" s="2136"/>
      <c r="AK1350" s="2136"/>
      <c r="AL1350" s="2136"/>
      <c r="AM1350" s="2136"/>
      <c r="AN1350" s="2136"/>
      <c r="AO1350" s="2136"/>
      <c r="AP1350" s="2136"/>
      <c r="AQ1350" s="2136"/>
      <c r="AR1350" s="2136"/>
      <c r="AS1350" s="2136"/>
      <c r="AT1350" s="2136"/>
      <c r="AU1350" s="2136"/>
      <c r="AV1350" s="2136"/>
      <c r="AW1350" s="2136"/>
      <c r="AX1350" s="2136"/>
      <c r="AY1350" s="2141"/>
    </row>
    <row r="1351" spans="1:51" s="79" customFormat="1" ht="23.1" customHeight="1">
      <c r="B1351" s="2131"/>
      <c r="C1351" s="2132"/>
      <c r="D1351" s="2560" t="s">
        <v>1049</v>
      </c>
      <c r="E1351" s="2561"/>
      <c r="F1351" s="2561"/>
      <c r="G1351" s="2561"/>
      <c r="H1351" s="2561"/>
      <c r="I1351" s="2561"/>
      <c r="J1351" s="2561"/>
      <c r="K1351" s="2561"/>
      <c r="L1351" s="2562"/>
      <c r="M1351" s="2563">
        <v>11</v>
      </c>
      <c r="N1351" s="2563"/>
      <c r="O1351" s="2563"/>
      <c r="P1351" s="2563"/>
      <c r="Q1351" s="2563"/>
      <c r="R1351" s="2563"/>
      <c r="S1351" s="2265">
        <v>10</v>
      </c>
      <c r="T1351" s="2265"/>
      <c r="U1351" s="2265"/>
      <c r="V1351" s="2265"/>
      <c r="W1351" s="2265"/>
      <c r="X1351" s="2265"/>
      <c r="Y1351" s="2149"/>
      <c r="Z1351" s="2150"/>
      <c r="AA1351" s="2150"/>
      <c r="AB1351" s="2150"/>
      <c r="AC1351" s="2150"/>
      <c r="AD1351" s="2150"/>
      <c r="AE1351" s="2150"/>
      <c r="AF1351" s="2150"/>
      <c r="AG1351" s="2150"/>
      <c r="AH1351" s="2150"/>
      <c r="AI1351" s="2150"/>
      <c r="AJ1351" s="2150"/>
      <c r="AK1351" s="2150"/>
      <c r="AL1351" s="2150"/>
      <c r="AM1351" s="2150"/>
      <c r="AN1351" s="2150"/>
      <c r="AO1351" s="2150"/>
      <c r="AP1351" s="2150"/>
      <c r="AQ1351" s="2150"/>
      <c r="AR1351" s="2150"/>
      <c r="AS1351" s="2150"/>
      <c r="AT1351" s="2150"/>
      <c r="AU1351" s="2150"/>
      <c r="AV1351" s="2150"/>
      <c r="AW1351" s="2150"/>
      <c r="AX1351" s="2150"/>
      <c r="AY1351" s="2151"/>
    </row>
    <row r="1352" spans="1:51" s="79" customFormat="1" ht="23.1" customHeight="1">
      <c r="B1352" s="2131"/>
      <c r="C1352" s="2132"/>
      <c r="D1352" s="2564" t="s">
        <v>1050</v>
      </c>
      <c r="E1352" s="2565"/>
      <c r="F1352" s="2565"/>
      <c r="G1352" s="2565"/>
      <c r="H1352" s="2565"/>
      <c r="I1352" s="2565"/>
      <c r="J1352" s="2565"/>
      <c r="K1352" s="2565"/>
      <c r="L1352" s="2566"/>
      <c r="M1352" s="2559">
        <v>0.1</v>
      </c>
      <c r="N1352" s="2559"/>
      <c r="O1352" s="2559"/>
      <c r="P1352" s="2559"/>
      <c r="Q1352" s="2559"/>
      <c r="R1352" s="2559"/>
      <c r="S1352" s="2302">
        <v>0.1</v>
      </c>
      <c r="T1352" s="2302"/>
      <c r="U1352" s="2302"/>
      <c r="V1352" s="2302"/>
      <c r="W1352" s="2302"/>
      <c r="X1352" s="2302"/>
      <c r="Y1352" s="2121"/>
      <c r="Z1352" s="2122"/>
      <c r="AA1352" s="2122"/>
      <c r="AB1352" s="2122"/>
      <c r="AC1352" s="2122"/>
      <c r="AD1352" s="2122"/>
      <c r="AE1352" s="2122"/>
      <c r="AF1352" s="2122"/>
      <c r="AG1352" s="2122"/>
      <c r="AH1352" s="2122"/>
      <c r="AI1352" s="2122"/>
      <c r="AJ1352" s="2122"/>
      <c r="AK1352" s="2122"/>
      <c r="AL1352" s="2122"/>
      <c r="AM1352" s="2122"/>
      <c r="AN1352" s="2122"/>
      <c r="AO1352" s="2122"/>
      <c r="AP1352" s="2122"/>
      <c r="AQ1352" s="2122"/>
      <c r="AR1352" s="2122"/>
      <c r="AS1352" s="2122"/>
      <c r="AT1352" s="2122"/>
      <c r="AU1352" s="2122"/>
      <c r="AV1352" s="2122"/>
      <c r="AW1352" s="2122"/>
      <c r="AX1352" s="2122"/>
      <c r="AY1352" s="2123"/>
    </row>
    <row r="1353" spans="1:51" s="79" customFormat="1" ht="23.1" customHeight="1">
      <c r="B1353" s="2131"/>
      <c r="C1353" s="2132"/>
      <c r="D1353" s="2117"/>
      <c r="E1353" s="2118"/>
      <c r="F1353" s="2118"/>
      <c r="G1353" s="2118"/>
      <c r="H1353" s="2118"/>
      <c r="I1353" s="2118"/>
      <c r="J1353" s="2118"/>
      <c r="K1353" s="2118"/>
      <c r="L1353" s="2119"/>
      <c r="M1353" s="2259"/>
      <c r="N1353" s="2259"/>
      <c r="O1353" s="2259"/>
      <c r="P1353" s="2259"/>
      <c r="Q1353" s="2259"/>
      <c r="R1353" s="2259"/>
      <c r="S1353" s="2259"/>
      <c r="T1353" s="2259"/>
      <c r="U1353" s="2259"/>
      <c r="V1353" s="2259"/>
      <c r="W1353" s="2259"/>
      <c r="X1353" s="2259"/>
      <c r="Y1353" s="2121"/>
      <c r="Z1353" s="2122"/>
      <c r="AA1353" s="2122"/>
      <c r="AB1353" s="2122"/>
      <c r="AC1353" s="2122"/>
      <c r="AD1353" s="2122"/>
      <c r="AE1353" s="2122"/>
      <c r="AF1353" s="2122"/>
      <c r="AG1353" s="2122"/>
      <c r="AH1353" s="2122"/>
      <c r="AI1353" s="2122"/>
      <c r="AJ1353" s="2122"/>
      <c r="AK1353" s="2122"/>
      <c r="AL1353" s="2122"/>
      <c r="AM1353" s="2122"/>
      <c r="AN1353" s="2122"/>
      <c r="AO1353" s="2122"/>
      <c r="AP1353" s="2122"/>
      <c r="AQ1353" s="2122"/>
      <c r="AR1353" s="2122"/>
      <c r="AS1353" s="2122"/>
      <c r="AT1353" s="2122"/>
      <c r="AU1353" s="2122"/>
      <c r="AV1353" s="2122"/>
      <c r="AW1353" s="2122"/>
      <c r="AX1353" s="2122"/>
      <c r="AY1353" s="2123"/>
    </row>
    <row r="1354" spans="1:51" s="79" customFormat="1" ht="23.1" customHeight="1">
      <c r="B1354" s="2131"/>
      <c r="C1354" s="2132"/>
      <c r="D1354" s="2117"/>
      <c r="E1354" s="2118"/>
      <c r="F1354" s="2118"/>
      <c r="G1354" s="2118"/>
      <c r="H1354" s="2118"/>
      <c r="I1354" s="2118"/>
      <c r="J1354" s="2118"/>
      <c r="K1354" s="2118"/>
      <c r="L1354" s="2119"/>
      <c r="M1354" s="2259"/>
      <c r="N1354" s="2259"/>
      <c r="O1354" s="2259"/>
      <c r="P1354" s="2259"/>
      <c r="Q1354" s="2259"/>
      <c r="R1354" s="2259"/>
      <c r="S1354" s="2259"/>
      <c r="T1354" s="2259"/>
      <c r="U1354" s="2259"/>
      <c r="V1354" s="2259"/>
      <c r="W1354" s="2259"/>
      <c r="X1354" s="2259"/>
      <c r="Y1354" s="2121"/>
      <c r="Z1354" s="2122"/>
      <c r="AA1354" s="2122"/>
      <c r="AB1354" s="2122"/>
      <c r="AC1354" s="2122"/>
      <c r="AD1354" s="2122"/>
      <c r="AE1354" s="2122"/>
      <c r="AF1354" s="2122"/>
      <c r="AG1354" s="2122"/>
      <c r="AH1354" s="2122"/>
      <c r="AI1354" s="2122"/>
      <c r="AJ1354" s="2122"/>
      <c r="AK1354" s="2122"/>
      <c r="AL1354" s="2122"/>
      <c r="AM1354" s="2122"/>
      <c r="AN1354" s="2122"/>
      <c r="AO1354" s="2122"/>
      <c r="AP1354" s="2122"/>
      <c r="AQ1354" s="2122"/>
      <c r="AR1354" s="2122"/>
      <c r="AS1354" s="2122"/>
      <c r="AT1354" s="2122"/>
      <c r="AU1354" s="2122"/>
      <c r="AV1354" s="2122"/>
      <c r="AW1354" s="2122"/>
      <c r="AX1354" s="2122"/>
      <c r="AY1354" s="2123"/>
    </row>
    <row r="1355" spans="1:51" s="79" customFormat="1" ht="23.1" customHeight="1">
      <c r="B1355" s="2131"/>
      <c r="C1355" s="2132"/>
      <c r="D1355" s="2117"/>
      <c r="E1355" s="2118"/>
      <c r="F1355" s="2118"/>
      <c r="G1355" s="2118"/>
      <c r="H1355" s="2118"/>
      <c r="I1355" s="2118"/>
      <c r="J1355" s="2118"/>
      <c r="K1355" s="2118"/>
      <c r="L1355" s="2119"/>
      <c r="M1355" s="2259"/>
      <c r="N1355" s="2259"/>
      <c r="O1355" s="2259"/>
      <c r="P1355" s="2259"/>
      <c r="Q1355" s="2259"/>
      <c r="R1355" s="2259"/>
      <c r="S1355" s="2259"/>
      <c r="T1355" s="2259"/>
      <c r="U1355" s="2259"/>
      <c r="V1355" s="2259"/>
      <c r="W1355" s="2259"/>
      <c r="X1355" s="2259"/>
      <c r="Y1355" s="2121"/>
      <c r="Z1355" s="2122"/>
      <c r="AA1355" s="2122"/>
      <c r="AB1355" s="2122"/>
      <c r="AC1355" s="2122"/>
      <c r="AD1355" s="2122"/>
      <c r="AE1355" s="2122"/>
      <c r="AF1355" s="2122"/>
      <c r="AG1355" s="2122"/>
      <c r="AH1355" s="2122"/>
      <c r="AI1355" s="2122"/>
      <c r="AJ1355" s="2122"/>
      <c r="AK1355" s="2122"/>
      <c r="AL1355" s="2122"/>
      <c r="AM1355" s="2122"/>
      <c r="AN1355" s="2122"/>
      <c r="AO1355" s="2122"/>
      <c r="AP1355" s="2122"/>
      <c r="AQ1355" s="2122"/>
      <c r="AR1355" s="2122"/>
      <c r="AS1355" s="2122"/>
      <c r="AT1355" s="2122"/>
      <c r="AU1355" s="2122"/>
      <c r="AV1355" s="2122"/>
      <c r="AW1355" s="2122"/>
      <c r="AX1355" s="2122"/>
      <c r="AY1355" s="2123"/>
    </row>
    <row r="1356" spans="1:51" s="79" customFormat="1" ht="23.1" customHeight="1">
      <c r="B1356" s="2131"/>
      <c r="C1356" s="2132"/>
      <c r="D1356" s="2117"/>
      <c r="E1356" s="2118"/>
      <c r="F1356" s="2118"/>
      <c r="G1356" s="2118"/>
      <c r="H1356" s="2118"/>
      <c r="I1356" s="2118"/>
      <c r="J1356" s="2118"/>
      <c r="K1356" s="2118"/>
      <c r="L1356" s="2119"/>
      <c r="M1356" s="2259"/>
      <c r="N1356" s="2259"/>
      <c r="O1356" s="2259"/>
      <c r="P1356" s="2259"/>
      <c r="Q1356" s="2259"/>
      <c r="R1356" s="2259"/>
      <c r="S1356" s="2259"/>
      <c r="T1356" s="2259"/>
      <c r="U1356" s="2259"/>
      <c r="V1356" s="2259"/>
      <c r="W1356" s="2259"/>
      <c r="X1356" s="2259"/>
      <c r="Y1356" s="2121"/>
      <c r="Z1356" s="2122"/>
      <c r="AA1356" s="2122"/>
      <c r="AB1356" s="2122"/>
      <c r="AC1356" s="2122"/>
      <c r="AD1356" s="2122"/>
      <c r="AE1356" s="2122"/>
      <c r="AF1356" s="2122"/>
      <c r="AG1356" s="2122"/>
      <c r="AH1356" s="2122"/>
      <c r="AI1356" s="2122"/>
      <c r="AJ1356" s="2122"/>
      <c r="AK1356" s="2122"/>
      <c r="AL1356" s="2122"/>
      <c r="AM1356" s="2122"/>
      <c r="AN1356" s="2122"/>
      <c r="AO1356" s="2122"/>
      <c r="AP1356" s="2122"/>
      <c r="AQ1356" s="2122"/>
      <c r="AR1356" s="2122"/>
      <c r="AS1356" s="2122"/>
      <c r="AT1356" s="2122"/>
      <c r="AU1356" s="2122"/>
      <c r="AV1356" s="2122"/>
      <c r="AW1356" s="2122"/>
      <c r="AX1356" s="2122"/>
      <c r="AY1356" s="2123"/>
    </row>
    <row r="1357" spans="1:51" s="79" customFormat="1" ht="23.1" customHeight="1">
      <c r="B1357" s="2131"/>
      <c r="C1357" s="2132"/>
      <c r="D1357" s="2124"/>
      <c r="E1357" s="2125"/>
      <c r="F1357" s="2125"/>
      <c r="G1357" s="2125"/>
      <c r="H1357" s="2125"/>
      <c r="I1357" s="2125"/>
      <c r="J1357" s="2125"/>
      <c r="K1357" s="2125"/>
      <c r="L1357" s="2126"/>
      <c r="M1357" s="2260"/>
      <c r="N1357" s="2260"/>
      <c r="O1357" s="2260"/>
      <c r="P1357" s="2260"/>
      <c r="Q1357" s="2260"/>
      <c r="R1357" s="2260"/>
      <c r="S1357" s="2260"/>
      <c r="T1357" s="2260"/>
      <c r="U1357" s="2260"/>
      <c r="V1357" s="2260"/>
      <c r="W1357" s="2260"/>
      <c r="X1357" s="2260"/>
      <c r="Y1357" s="2121"/>
      <c r="Z1357" s="2122"/>
      <c r="AA1357" s="2122"/>
      <c r="AB1357" s="2122"/>
      <c r="AC1357" s="2122"/>
      <c r="AD1357" s="2122"/>
      <c r="AE1357" s="2122"/>
      <c r="AF1357" s="2122"/>
      <c r="AG1357" s="2122"/>
      <c r="AH1357" s="2122"/>
      <c r="AI1357" s="2122"/>
      <c r="AJ1357" s="2122"/>
      <c r="AK1357" s="2122"/>
      <c r="AL1357" s="2122"/>
      <c r="AM1357" s="2122"/>
      <c r="AN1357" s="2122"/>
      <c r="AO1357" s="2122"/>
      <c r="AP1357" s="2122"/>
      <c r="AQ1357" s="2122"/>
      <c r="AR1357" s="2122"/>
      <c r="AS1357" s="2122"/>
      <c r="AT1357" s="2122"/>
      <c r="AU1357" s="2122"/>
      <c r="AV1357" s="2122"/>
      <c r="AW1357" s="2122"/>
      <c r="AX1357" s="2122"/>
      <c r="AY1357" s="2123"/>
    </row>
    <row r="1358" spans="1:51" s="79" customFormat="1" ht="23.1" customHeight="1">
      <c r="B1358" s="2133"/>
      <c r="C1358" s="2134"/>
      <c r="D1358" s="2109" t="s">
        <v>26</v>
      </c>
      <c r="E1358" s="2110"/>
      <c r="F1358" s="2110"/>
      <c r="G1358" s="2110"/>
      <c r="H1358" s="2110"/>
      <c r="I1358" s="2110"/>
      <c r="J1358" s="2110"/>
      <c r="K1358" s="2110"/>
      <c r="L1358" s="2111"/>
      <c r="M1358" s="2258">
        <f>SUM(M1351:R1357)</f>
        <v>11.1</v>
      </c>
      <c r="N1358" s="2258"/>
      <c r="O1358" s="2258"/>
      <c r="P1358" s="2258"/>
      <c r="Q1358" s="2258"/>
      <c r="R1358" s="2258"/>
      <c r="S1358" s="2258">
        <v>11</v>
      </c>
      <c r="T1358" s="2258"/>
      <c r="U1358" s="2258"/>
      <c r="V1358" s="2258"/>
      <c r="W1358" s="2258"/>
      <c r="X1358" s="2258"/>
      <c r="Y1358" s="2113"/>
      <c r="Z1358" s="2114"/>
      <c r="AA1358" s="2114"/>
      <c r="AB1358" s="2114"/>
      <c r="AC1358" s="2114"/>
      <c r="AD1358" s="2114"/>
      <c r="AE1358" s="2114"/>
      <c r="AF1358" s="2114"/>
      <c r="AG1358" s="2114"/>
      <c r="AH1358" s="2114"/>
      <c r="AI1358" s="2114"/>
      <c r="AJ1358" s="2114"/>
      <c r="AK1358" s="2114"/>
      <c r="AL1358" s="2114"/>
      <c r="AM1358" s="2114"/>
      <c r="AN1358" s="2114"/>
      <c r="AO1358" s="2114"/>
      <c r="AP1358" s="2114"/>
      <c r="AQ1358" s="2114"/>
      <c r="AR1358" s="2114"/>
      <c r="AS1358" s="2114"/>
      <c r="AT1358" s="2114"/>
      <c r="AU1358" s="2114"/>
      <c r="AV1358" s="2114"/>
      <c r="AW1358" s="2114"/>
      <c r="AX1358" s="2114"/>
      <c r="AY1358" s="2115"/>
    </row>
    <row r="1359" spans="1:51" s="79" customFormat="1" ht="41.25" customHeight="1">
      <c r="B1359" s="80"/>
      <c r="C1359" s="80"/>
      <c r="D1359" s="80"/>
      <c r="E1359" s="80"/>
      <c r="F1359" s="80"/>
      <c r="G1359" s="80"/>
      <c r="H1359" s="81"/>
      <c r="I1359" s="81"/>
      <c r="J1359" s="81"/>
      <c r="K1359" s="81"/>
      <c r="L1359" s="81"/>
      <c r="M1359" s="81"/>
      <c r="N1359" s="81"/>
      <c r="O1359" s="81"/>
      <c r="P1359" s="81"/>
      <c r="Q1359" s="81"/>
      <c r="R1359" s="81"/>
      <c r="S1359" s="81"/>
      <c r="T1359" s="81"/>
      <c r="U1359" s="81"/>
      <c r="V1359" s="81"/>
      <c r="W1359" s="81"/>
      <c r="X1359" s="81"/>
      <c r="Y1359" s="81"/>
      <c r="Z1359" s="81"/>
      <c r="AA1359" s="81"/>
      <c r="AB1359" s="81"/>
      <c r="AC1359" s="81"/>
      <c r="AD1359" s="81"/>
      <c r="AE1359" s="81"/>
      <c r="AF1359" s="81"/>
      <c r="AG1359" s="81"/>
      <c r="AH1359" s="81"/>
      <c r="AI1359" s="81"/>
      <c r="AJ1359" s="81"/>
      <c r="AK1359" s="81"/>
      <c r="AL1359" s="81"/>
      <c r="AM1359" s="81"/>
      <c r="AN1359" s="81"/>
      <c r="AO1359" s="81"/>
      <c r="AP1359" s="81"/>
      <c r="AQ1359" s="81"/>
      <c r="AR1359" s="81"/>
      <c r="AS1359" s="81"/>
      <c r="AT1359" s="81"/>
      <c r="AU1359" s="81"/>
      <c r="AV1359" s="81"/>
      <c r="AW1359" s="81"/>
      <c r="AX1359" s="81"/>
      <c r="AY1359" s="81"/>
    </row>
    <row r="1360" spans="1:51" s="79" customFormat="1" ht="23.25" customHeight="1" thickBot="1">
      <c r="A1360" s="82"/>
      <c r="B1360" s="2116" t="s">
        <v>100</v>
      </c>
      <c r="C1360" s="2096"/>
      <c r="D1360" s="2096"/>
      <c r="E1360" s="2096"/>
      <c r="F1360" s="2096"/>
      <c r="G1360" s="2096"/>
      <c r="H1360" s="2096" t="s">
        <v>1051</v>
      </c>
      <c r="I1360" s="2096"/>
      <c r="J1360" s="2096"/>
      <c r="K1360" s="2096"/>
      <c r="L1360" s="2096"/>
      <c r="M1360" s="2096"/>
      <c r="N1360" s="2096"/>
      <c r="O1360" s="2096"/>
      <c r="P1360" s="2096"/>
      <c r="Q1360" s="2096"/>
      <c r="R1360" s="2096"/>
      <c r="S1360" s="2096"/>
      <c r="T1360" s="2096"/>
      <c r="U1360" s="2096"/>
      <c r="V1360" s="2096"/>
      <c r="W1360" s="2096"/>
      <c r="X1360" s="2096"/>
      <c r="Y1360" s="2096"/>
      <c r="Z1360" s="2096"/>
      <c r="AA1360" s="2096"/>
      <c r="AB1360" s="2096"/>
      <c r="AC1360" s="2096"/>
      <c r="AD1360" s="2096"/>
      <c r="AE1360" s="2096"/>
      <c r="AF1360" s="2096"/>
      <c r="AG1360" s="2096"/>
      <c r="AH1360" s="2096"/>
      <c r="AI1360" s="2096"/>
      <c r="AJ1360" s="2096"/>
      <c r="AK1360" s="2096"/>
      <c r="AL1360" s="2096"/>
      <c r="AM1360" s="2096"/>
      <c r="AN1360" s="2096"/>
      <c r="AO1360" s="2096"/>
      <c r="AP1360" s="2096"/>
      <c r="AQ1360" s="2096"/>
      <c r="AR1360" s="2096"/>
      <c r="AS1360" s="2096"/>
      <c r="AT1360" s="2096"/>
      <c r="AU1360" s="2096"/>
      <c r="AV1360" s="2096"/>
      <c r="AW1360" s="2096"/>
      <c r="AX1360" s="2096"/>
      <c r="AY1360" s="2096"/>
    </row>
    <row r="1361" spans="1:75" s="79" customFormat="1" ht="385.5" customHeight="1">
      <c r="A1361" s="83"/>
      <c r="B1361" s="2085" t="s">
        <v>40</v>
      </c>
      <c r="C1361" s="2086"/>
      <c r="D1361" s="2086"/>
      <c r="E1361" s="2086"/>
      <c r="F1361" s="2086"/>
      <c r="G1361" s="2087"/>
      <c r="H1361" s="2546"/>
      <c r="I1361" s="2547"/>
      <c r="J1361" s="2547"/>
      <c r="K1361" s="2547"/>
      <c r="L1361" s="2547"/>
      <c r="M1361" s="2547"/>
      <c r="N1361" s="2547"/>
      <c r="O1361" s="2547"/>
      <c r="P1361" s="2547"/>
      <c r="Q1361" s="2547"/>
      <c r="R1361" s="2547"/>
      <c r="S1361" s="2547"/>
      <c r="T1361" s="2547"/>
      <c r="U1361" s="2547"/>
      <c r="V1361" s="2547"/>
      <c r="W1361" s="2547"/>
      <c r="X1361" s="2547"/>
      <c r="Y1361" s="2547"/>
      <c r="Z1361" s="2547"/>
      <c r="AA1361" s="2547"/>
      <c r="AB1361" s="2547"/>
      <c r="AC1361" s="2547"/>
      <c r="AD1361" s="2547"/>
      <c r="AE1361" s="2547"/>
      <c r="AF1361" s="2547"/>
      <c r="AG1361" s="2547"/>
      <c r="AH1361" s="2547"/>
      <c r="AI1361" s="2547"/>
      <c r="AJ1361" s="2547"/>
      <c r="AK1361" s="2547"/>
      <c r="AL1361" s="2547"/>
      <c r="AM1361" s="2547"/>
      <c r="AN1361" s="2547"/>
      <c r="AO1361" s="2547"/>
      <c r="AP1361" s="2547"/>
      <c r="AQ1361" s="2547"/>
      <c r="AR1361" s="2547"/>
      <c r="AS1361" s="2547"/>
      <c r="AT1361" s="2547"/>
      <c r="AU1361" s="2547"/>
      <c r="AV1361" s="2547"/>
      <c r="AW1361" s="2547"/>
      <c r="AX1361" s="2547"/>
      <c r="AY1361" s="2548"/>
    </row>
    <row r="1362" spans="1:75" s="79" customFormat="1" ht="348.95" customHeight="1">
      <c r="B1362" s="2088"/>
      <c r="C1362" s="2089"/>
      <c r="D1362" s="2089"/>
      <c r="E1362" s="2089"/>
      <c r="F1362" s="2089"/>
      <c r="G1362" s="2090"/>
      <c r="H1362" s="2549"/>
      <c r="I1362" s="2550"/>
      <c r="J1362" s="2550"/>
      <c r="K1362" s="2550"/>
      <c r="L1362" s="2550"/>
      <c r="M1362" s="2550"/>
      <c r="N1362" s="2550"/>
      <c r="O1362" s="2550"/>
      <c r="P1362" s="2550"/>
      <c r="Q1362" s="2550"/>
      <c r="R1362" s="2550"/>
      <c r="S1362" s="2550"/>
      <c r="T1362" s="2550"/>
      <c r="U1362" s="2550"/>
      <c r="V1362" s="2550"/>
      <c r="W1362" s="2550"/>
      <c r="X1362" s="2550"/>
      <c r="Y1362" s="2550"/>
      <c r="Z1362" s="2550"/>
      <c r="AA1362" s="2550"/>
      <c r="AB1362" s="2550"/>
      <c r="AC1362" s="2550"/>
      <c r="AD1362" s="2550"/>
      <c r="AE1362" s="2550"/>
      <c r="AF1362" s="2550"/>
      <c r="AG1362" s="2550"/>
      <c r="AH1362" s="2550"/>
      <c r="AI1362" s="2550"/>
      <c r="AJ1362" s="2550"/>
      <c r="AK1362" s="2550"/>
      <c r="AL1362" s="2550"/>
      <c r="AM1362" s="2550"/>
      <c r="AN1362" s="2550"/>
      <c r="AO1362" s="2550"/>
      <c r="AP1362" s="2550"/>
      <c r="AQ1362" s="2550"/>
      <c r="AR1362" s="2550"/>
      <c r="AS1362" s="2550"/>
      <c r="AT1362" s="2550"/>
      <c r="AU1362" s="2550"/>
      <c r="AV1362" s="2550"/>
      <c r="AW1362" s="2550"/>
      <c r="AX1362" s="2550"/>
      <c r="AY1362" s="2551"/>
    </row>
    <row r="1363" spans="1:75" s="79" customFormat="1" ht="324" customHeight="1" thickBot="1">
      <c r="B1363" s="2091"/>
      <c r="C1363" s="2092"/>
      <c r="D1363" s="2092"/>
      <c r="E1363" s="2092"/>
      <c r="F1363" s="2092"/>
      <c r="G1363" s="2093"/>
      <c r="H1363" s="2552"/>
      <c r="I1363" s="2553"/>
      <c r="J1363" s="2553"/>
      <c r="K1363" s="2553"/>
      <c r="L1363" s="2553"/>
      <c r="M1363" s="2553"/>
      <c r="N1363" s="2553"/>
      <c r="O1363" s="2553"/>
      <c r="P1363" s="2553"/>
      <c r="Q1363" s="2553"/>
      <c r="R1363" s="2553"/>
      <c r="S1363" s="2553"/>
      <c r="T1363" s="2553"/>
      <c r="U1363" s="2553"/>
      <c r="V1363" s="2553"/>
      <c r="W1363" s="2553"/>
      <c r="X1363" s="2553"/>
      <c r="Y1363" s="2553"/>
      <c r="Z1363" s="2553"/>
      <c r="AA1363" s="2553"/>
      <c r="AB1363" s="2553"/>
      <c r="AC1363" s="2553"/>
      <c r="AD1363" s="2553"/>
      <c r="AE1363" s="2553"/>
      <c r="AF1363" s="2553"/>
      <c r="AG1363" s="2553"/>
      <c r="AH1363" s="2553"/>
      <c r="AI1363" s="2553"/>
      <c r="AJ1363" s="2553"/>
      <c r="AK1363" s="2553"/>
      <c r="AL1363" s="2553"/>
      <c r="AM1363" s="2553"/>
      <c r="AN1363" s="2553"/>
      <c r="AO1363" s="2553"/>
      <c r="AP1363" s="2553"/>
      <c r="AQ1363" s="2553"/>
      <c r="AR1363" s="2553"/>
      <c r="AS1363" s="2553"/>
      <c r="AT1363" s="2553"/>
      <c r="AU1363" s="2553"/>
      <c r="AV1363" s="2553"/>
      <c r="AW1363" s="2553"/>
      <c r="AX1363" s="2553"/>
      <c r="AY1363" s="2554"/>
    </row>
    <row r="1364" spans="1:75" s="79" customFormat="1" ht="41.25" customHeight="1">
      <c r="B1364" s="80"/>
      <c r="C1364" s="80"/>
      <c r="D1364" s="80"/>
      <c r="E1364" s="80"/>
      <c r="F1364" s="80"/>
      <c r="G1364" s="80"/>
      <c r="H1364" s="81"/>
      <c r="I1364" s="81"/>
      <c r="J1364" s="81"/>
      <c r="K1364" s="81"/>
      <c r="L1364" s="81"/>
      <c r="M1364" s="81"/>
      <c r="N1364" s="81"/>
      <c r="O1364" s="81"/>
      <c r="P1364" s="81"/>
      <c r="Q1364" s="81"/>
      <c r="R1364" s="81"/>
      <c r="S1364" s="81"/>
      <c r="T1364" s="81"/>
      <c r="U1364" s="81"/>
      <c r="V1364" s="81"/>
      <c r="W1364" s="81"/>
      <c r="X1364" s="81"/>
      <c r="Y1364" s="81"/>
      <c r="Z1364" s="81"/>
      <c r="AA1364" s="81"/>
      <c r="AB1364" s="81"/>
      <c r="AC1364" s="81"/>
      <c r="AD1364" s="81"/>
      <c r="AE1364" s="81"/>
      <c r="AF1364" s="81"/>
      <c r="AG1364" s="81"/>
      <c r="AH1364" s="81"/>
      <c r="AI1364" s="81"/>
      <c r="AJ1364" s="81"/>
      <c r="AK1364" s="81"/>
      <c r="AL1364" s="81"/>
      <c r="AM1364" s="81"/>
      <c r="AN1364" s="81"/>
      <c r="AO1364" s="81"/>
      <c r="AP1364" s="81"/>
      <c r="AQ1364" s="81"/>
      <c r="AR1364" s="81"/>
      <c r="AS1364" s="81"/>
      <c r="AT1364" s="81"/>
      <c r="AU1364" s="81"/>
      <c r="AV1364" s="81"/>
      <c r="AW1364" s="81"/>
      <c r="AX1364" s="81"/>
      <c r="AY1364" s="81"/>
    </row>
    <row r="1365" spans="1:75" s="79" customFormat="1" ht="30" customHeight="1" thickBot="1">
      <c r="B1365" s="2094" t="s">
        <v>100</v>
      </c>
      <c r="C1365" s="2094"/>
      <c r="D1365" s="2094"/>
      <c r="E1365" s="2094"/>
      <c r="F1365" s="2095"/>
      <c r="G1365" s="2095"/>
      <c r="H1365" s="2255" t="s">
        <v>1051</v>
      </c>
      <c r="I1365" s="2255"/>
      <c r="J1365" s="2255"/>
      <c r="K1365" s="2255"/>
      <c r="L1365" s="2255"/>
      <c r="M1365" s="2255"/>
      <c r="N1365" s="2255"/>
      <c r="O1365" s="2255"/>
      <c r="P1365" s="2255"/>
      <c r="Q1365" s="2255"/>
      <c r="R1365" s="2255"/>
      <c r="S1365" s="2255"/>
      <c r="T1365" s="2255"/>
      <c r="U1365" s="2255"/>
      <c r="V1365" s="2255"/>
      <c r="W1365" s="2255"/>
      <c r="X1365" s="2255"/>
      <c r="Y1365" s="2255"/>
      <c r="Z1365" s="2255"/>
      <c r="AA1365" s="2255"/>
      <c r="AB1365" s="2255"/>
      <c r="AC1365" s="2255"/>
      <c r="AD1365" s="2255"/>
      <c r="AE1365" s="2255"/>
      <c r="AF1365" s="2255"/>
      <c r="AG1365" s="2255"/>
      <c r="AH1365" s="2255"/>
      <c r="AI1365" s="2255"/>
      <c r="AJ1365" s="2255"/>
      <c r="AK1365" s="2255"/>
      <c r="AL1365" s="2255"/>
      <c r="AM1365" s="2255"/>
      <c r="AN1365" s="2255"/>
      <c r="AO1365" s="2255"/>
      <c r="AP1365" s="2255"/>
      <c r="AQ1365" s="2255"/>
      <c r="AR1365" s="2255"/>
      <c r="AS1365" s="2255"/>
      <c r="AT1365" s="2255"/>
      <c r="AU1365" s="2255"/>
      <c r="AV1365" s="2255"/>
      <c r="AW1365" s="2255"/>
      <c r="AX1365" s="2255"/>
      <c r="AY1365" s="2255"/>
    </row>
    <row r="1366" spans="1:75" s="79" customFormat="1" ht="24.75" customHeight="1">
      <c r="B1366" s="2097" t="s">
        <v>75</v>
      </c>
      <c r="C1366" s="2098"/>
      <c r="D1366" s="2098"/>
      <c r="E1366" s="2098"/>
      <c r="F1366" s="2098"/>
      <c r="G1366" s="2099"/>
      <c r="H1366" s="2555" t="s">
        <v>1009</v>
      </c>
      <c r="I1366" s="2556"/>
      <c r="J1366" s="2556"/>
      <c r="K1366" s="2556"/>
      <c r="L1366" s="2556"/>
      <c r="M1366" s="2556"/>
      <c r="N1366" s="2556"/>
      <c r="O1366" s="2556"/>
      <c r="P1366" s="2556"/>
      <c r="Q1366" s="2556"/>
      <c r="R1366" s="2556"/>
      <c r="S1366" s="2556"/>
      <c r="T1366" s="2556"/>
      <c r="U1366" s="2556"/>
      <c r="V1366" s="2556"/>
      <c r="W1366" s="2556"/>
      <c r="X1366" s="2556"/>
      <c r="Y1366" s="2556"/>
      <c r="Z1366" s="2556"/>
      <c r="AA1366" s="2556"/>
      <c r="AB1366" s="2556"/>
      <c r="AC1366" s="2557"/>
      <c r="AD1366" s="2555" t="s">
        <v>1052</v>
      </c>
      <c r="AE1366" s="2556"/>
      <c r="AF1366" s="2556"/>
      <c r="AG1366" s="2556"/>
      <c r="AH1366" s="2556"/>
      <c r="AI1366" s="2556"/>
      <c r="AJ1366" s="2556"/>
      <c r="AK1366" s="2556"/>
      <c r="AL1366" s="2556"/>
      <c r="AM1366" s="2556"/>
      <c r="AN1366" s="2556"/>
      <c r="AO1366" s="2556"/>
      <c r="AP1366" s="2556"/>
      <c r="AQ1366" s="2556"/>
      <c r="AR1366" s="2556"/>
      <c r="AS1366" s="2556"/>
      <c r="AT1366" s="2556"/>
      <c r="AU1366" s="2556"/>
      <c r="AV1366" s="2556"/>
      <c r="AW1366" s="2556"/>
      <c r="AX1366" s="2556"/>
      <c r="AY1366" s="2558"/>
    </row>
    <row r="1367" spans="1:75" s="79" customFormat="1" ht="24.75" customHeight="1">
      <c r="B1367" s="2097"/>
      <c r="C1367" s="2098"/>
      <c r="D1367" s="2098"/>
      <c r="E1367" s="2098"/>
      <c r="F1367" s="2098"/>
      <c r="G1367" s="2099"/>
      <c r="H1367" s="2519" t="s">
        <v>23</v>
      </c>
      <c r="I1367" s="2520"/>
      <c r="J1367" s="2520"/>
      <c r="K1367" s="2520"/>
      <c r="L1367" s="2520"/>
      <c r="M1367" s="2521" t="s">
        <v>24</v>
      </c>
      <c r="N1367" s="2516"/>
      <c r="O1367" s="2516"/>
      <c r="P1367" s="2516"/>
      <c r="Q1367" s="2516"/>
      <c r="R1367" s="2516"/>
      <c r="S1367" s="2516"/>
      <c r="T1367" s="2516"/>
      <c r="U1367" s="2516"/>
      <c r="V1367" s="2516"/>
      <c r="W1367" s="2516"/>
      <c r="X1367" s="2516"/>
      <c r="Y1367" s="2517"/>
      <c r="Z1367" s="2522" t="s">
        <v>25</v>
      </c>
      <c r="AA1367" s="2523"/>
      <c r="AB1367" s="2523"/>
      <c r="AC1367" s="2524"/>
      <c r="AD1367" s="2519" t="s">
        <v>23</v>
      </c>
      <c r="AE1367" s="2520"/>
      <c r="AF1367" s="2520"/>
      <c r="AG1367" s="2520"/>
      <c r="AH1367" s="2520"/>
      <c r="AI1367" s="2521" t="s">
        <v>24</v>
      </c>
      <c r="AJ1367" s="2516"/>
      <c r="AK1367" s="2516"/>
      <c r="AL1367" s="2516"/>
      <c r="AM1367" s="2516"/>
      <c r="AN1367" s="2516"/>
      <c r="AO1367" s="2516"/>
      <c r="AP1367" s="2516"/>
      <c r="AQ1367" s="2516"/>
      <c r="AR1367" s="2516"/>
      <c r="AS1367" s="2516"/>
      <c r="AT1367" s="2516"/>
      <c r="AU1367" s="2517"/>
      <c r="AV1367" s="2522" t="s">
        <v>25</v>
      </c>
      <c r="AW1367" s="2523"/>
      <c r="AX1367" s="2523"/>
      <c r="AY1367" s="2525"/>
    </row>
    <row r="1368" spans="1:75" s="79" customFormat="1" ht="24.75" customHeight="1">
      <c r="B1368" s="2097"/>
      <c r="C1368" s="2098"/>
      <c r="D1368" s="2098"/>
      <c r="E1368" s="2098"/>
      <c r="F1368" s="2098"/>
      <c r="G1368" s="2099"/>
      <c r="H1368" s="2519" t="s">
        <v>210</v>
      </c>
      <c r="I1368" s="2520"/>
      <c r="J1368" s="2520"/>
      <c r="K1368" s="2520"/>
      <c r="L1368" s="2545"/>
      <c r="M1368" s="2441" t="s">
        <v>1053</v>
      </c>
      <c r="N1368" s="2486"/>
      <c r="O1368" s="2486"/>
      <c r="P1368" s="2486"/>
      <c r="Q1368" s="2486"/>
      <c r="R1368" s="2486"/>
      <c r="S1368" s="2486"/>
      <c r="T1368" s="2486"/>
      <c r="U1368" s="2486"/>
      <c r="V1368" s="2486"/>
      <c r="W1368" s="2486"/>
      <c r="X1368" s="2486"/>
      <c r="Y1368" s="2487"/>
      <c r="Z1368" s="2444">
        <v>4</v>
      </c>
      <c r="AA1368" s="2445"/>
      <c r="AB1368" s="2445"/>
      <c r="AC1368" s="2446"/>
      <c r="AD1368" s="2440"/>
      <c r="AE1368" s="2328"/>
      <c r="AF1368" s="2328"/>
      <c r="AG1368" s="2328"/>
      <c r="AH1368" s="2329"/>
      <c r="AI1368" s="2441"/>
      <c r="AJ1368" s="2486"/>
      <c r="AK1368" s="2486"/>
      <c r="AL1368" s="2486"/>
      <c r="AM1368" s="2486"/>
      <c r="AN1368" s="2486"/>
      <c r="AO1368" s="2486"/>
      <c r="AP1368" s="2486"/>
      <c r="AQ1368" s="2486"/>
      <c r="AR1368" s="2486"/>
      <c r="AS1368" s="2486"/>
      <c r="AT1368" s="2486"/>
      <c r="AU1368" s="2487"/>
      <c r="AV1368" s="2444"/>
      <c r="AW1368" s="2445"/>
      <c r="AX1368" s="2445"/>
      <c r="AY1368" s="2514"/>
      <c r="BG1368" s="2542"/>
      <c r="BH1368" s="2543"/>
      <c r="BI1368" s="2543"/>
      <c r="BJ1368" s="2543"/>
      <c r="BK1368" s="2543"/>
      <c r="BL1368" s="2543"/>
      <c r="BM1368" s="2543"/>
      <c r="BN1368" s="2543"/>
      <c r="BO1368" s="2543"/>
      <c r="BP1368" s="2543"/>
      <c r="BQ1368" s="2543"/>
      <c r="BR1368" s="2543"/>
      <c r="BS1368" s="2543"/>
      <c r="BT1368" s="2544"/>
      <c r="BU1368" s="2544"/>
      <c r="BV1368" s="2544"/>
      <c r="BW1368" s="2544"/>
    </row>
    <row r="1369" spans="1:75" s="79" customFormat="1" ht="24.75" customHeight="1">
      <c r="B1369" s="2097"/>
      <c r="C1369" s="2098"/>
      <c r="D1369" s="2098"/>
      <c r="E1369" s="2098"/>
      <c r="F1369" s="2098"/>
      <c r="G1369" s="2099"/>
      <c r="H1369" s="2510" t="s">
        <v>210</v>
      </c>
      <c r="I1369" s="2351"/>
      <c r="J1369" s="2351"/>
      <c r="K1369" s="2351"/>
      <c r="L1369" s="2352"/>
      <c r="M1369" s="2434" t="s">
        <v>1054</v>
      </c>
      <c r="N1369" s="2432"/>
      <c r="O1369" s="2432"/>
      <c r="P1369" s="2432"/>
      <c r="Q1369" s="2432"/>
      <c r="R1369" s="2432"/>
      <c r="S1369" s="2432"/>
      <c r="T1369" s="2432"/>
      <c r="U1369" s="2432"/>
      <c r="V1369" s="2432"/>
      <c r="W1369" s="2432"/>
      <c r="X1369" s="2432"/>
      <c r="Y1369" s="2433"/>
      <c r="Z1369" s="2437">
        <v>2</v>
      </c>
      <c r="AA1369" s="2438"/>
      <c r="AB1369" s="2438"/>
      <c r="AC1369" s="2512"/>
      <c r="AD1369" s="2510"/>
      <c r="AE1369" s="2351"/>
      <c r="AF1369" s="2351"/>
      <c r="AG1369" s="2351"/>
      <c r="AH1369" s="2352"/>
      <c r="AI1369" s="2434"/>
      <c r="AJ1369" s="2432"/>
      <c r="AK1369" s="2432"/>
      <c r="AL1369" s="2432"/>
      <c r="AM1369" s="2432"/>
      <c r="AN1369" s="2432"/>
      <c r="AO1369" s="2432"/>
      <c r="AP1369" s="2432"/>
      <c r="AQ1369" s="2432"/>
      <c r="AR1369" s="2432"/>
      <c r="AS1369" s="2432"/>
      <c r="AT1369" s="2432"/>
      <c r="AU1369" s="2433"/>
      <c r="AV1369" s="2437"/>
      <c r="AW1369" s="2438"/>
      <c r="AX1369" s="2438"/>
      <c r="AY1369" s="2511"/>
    </row>
    <row r="1370" spans="1:75" s="79" customFormat="1" ht="24.75" customHeight="1">
      <c r="B1370" s="2097"/>
      <c r="C1370" s="2098"/>
      <c r="D1370" s="2098"/>
      <c r="E1370" s="2098"/>
      <c r="F1370" s="2098"/>
      <c r="G1370" s="2099"/>
      <c r="H1370" s="2510" t="s">
        <v>210</v>
      </c>
      <c r="I1370" s="2351"/>
      <c r="J1370" s="2351"/>
      <c r="K1370" s="2351"/>
      <c r="L1370" s="2352"/>
      <c r="M1370" s="2434" t="s">
        <v>1055</v>
      </c>
      <c r="N1370" s="2432"/>
      <c r="O1370" s="2432"/>
      <c r="P1370" s="2432"/>
      <c r="Q1370" s="2432"/>
      <c r="R1370" s="2432"/>
      <c r="S1370" s="2432"/>
      <c r="T1370" s="2432"/>
      <c r="U1370" s="2432"/>
      <c r="V1370" s="2432"/>
      <c r="W1370" s="2432"/>
      <c r="X1370" s="2432"/>
      <c r="Y1370" s="2433"/>
      <c r="Z1370" s="2437">
        <v>1</v>
      </c>
      <c r="AA1370" s="2438"/>
      <c r="AB1370" s="2438"/>
      <c r="AC1370" s="2438"/>
      <c r="AD1370" s="2510"/>
      <c r="AE1370" s="2351"/>
      <c r="AF1370" s="2351"/>
      <c r="AG1370" s="2351"/>
      <c r="AH1370" s="2352"/>
      <c r="AI1370" s="2434"/>
      <c r="AJ1370" s="2432"/>
      <c r="AK1370" s="2432"/>
      <c r="AL1370" s="2432"/>
      <c r="AM1370" s="2432"/>
      <c r="AN1370" s="2432"/>
      <c r="AO1370" s="2432"/>
      <c r="AP1370" s="2432"/>
      <c r="AQ1370" s="2432"/>
      <c r="AR1370" s="2432"/>
      <c r="AS1370" s="2432"/>
      <c r="AT1370" s="2432"/>
      <c r="AU1370" s="2433"/>
      <c r="AV1370" s="2437"/>
      <c r="AW1370" s="2438"/>
      <c r="AX1370" s="2438"/>
      <c r="AY1370" s="2511"/>
    </row>
    <row r="1371" spans="1:75" s="79" customFormat="1" ht="24.75" customHeight="1">
      <c r="B1371" s="2097"/>
      <c r="C1371" s="2098"/>
      <c r="D1371" s="2098"/>
      <c r="E1371" s="2098"/>
      <c r="F1371" s="2098"/>
      <c r="G1371" s="2099"/>
      <c r="H1371" s="2510" t="s">
        <v>210</v>
      </c>
      <c r="I1371" s="2351"/>
      <c r="J1371" s="2351"/>
      <c r="K1371" s="2351"/>
      <c r="L1371" s="2352"/>
      <c r="M1371" s="2536" t="s">
        <v>1056</v>
      </c>
      <c r="N1371" s="2537"/>
      <c r="O1371" s="2537"/>
      <c r="P1371" s="2537"/>
      <c r="Q1371" s="2537"/>
      <c r="R1371" s="2537"/>
      <c r="S1371" s="2537"/>
      <c r="T1371" s="2537"/>
      <c r="U1371" s="2537"/>
      <c r="V1371" s="2537"/>
      <c r="W1371" s="2537"/>
      <c r="X1371" s="2537"/>
      <c r="Y1371" s="2538"/>
      <c r="Z1371" s="2539">
        <v>1</v>
      </c>
      <c r="AA1371" s="2540"/>
      <c r="AB1371" s="2540"/>
      <c r="AC1371" s="2541"/>
      <c r="AD1371" s="2510"/>
      <c r="AE1371" s="2351"/>
      <c r="AF1371" s="2351"/>
      <c r="AG1371" s="2351"/>
      <c r="AH1371" s="2352"/>
      <c r="AI1371" s="2434"/>
      <c r="AJ1371" s="2432"/>
      <c r="AK1371" s="2432"/>
      <c r="AL1371" s="2432"/>
      <c r="AM1371" s="2432"/>
      <c r="AN1371" s="2432"/>
      <c r="AO1371" s="2432"/>
      <c r="AP1371" s="2432"/>
      <c r="AQ1371" s="2432"/>
      <c r="AR1371" s="2432"/>
      <c r="AS1371" s="2432"/>
      <c r="AT1371" s="2432"/>
      <c r="AU1371" s="2433"/>
      <c r="AV1371" s="2437"/>
      <c r="AW1371" s="2438"/>
      <c r="AX1371" s="2438"/>
      <c r="AY1371" s="2511"/>
    </row>
    <row r="1372" spans="1:75" s="79" customFormat="1" ht="24.75" customHeight="1">
      <c r="B1372" s="2097"/>
      <c r="C1372" s="2098"/>
      <c r="D1372" s="2098"/>
      <c r="E1372" s="2098"/>
      <c r="F1372" s="2098"/>
      <c r="G1372" s="2099"/>
      <c r="H1372" s="2510" t="s">
        <v>210</v>
      </c>
      <c r="I1372" s="2351"/>
      <c r="J1372" s="2351"/>
      <c r="K1372" s="2351"/>
      <c r="L1372" s="2352"/>
      <c r="M1372" s="2434" t="s">
        <v>1057</v>
      </c>
      <c r="N1372" s="2432"/>
      <c r="O1372" s="2432"/>
      <c r="P1372" s="2432"/>
      <c r="Q1372" s="2432"/>
      <c r="R1372" s="2432"/>
      <c r="S1372" s="2432"/>
      <c r="T1372" s="2432"/>
      <c r="U1372" s="2432"/>
      <c r="V1372" s="2432"/>
      <c r="W1372" s="2432"/>
      <c r="X1372" s="2432"/>
      <c r="Y1372" s="2433"/>
      <c r="Z1372" s="2437">
        <v>1</v>
      </c>
      <c r="AA1372" s="2438"/>
      <c r="AB1372" s="2438"/>
      <c r="AC1372" s="2439"/>
      <c r="AD1372" s="2510"/>
      <c r="AE1372" s="2351"/>
      <c r="AF1372" s="2351"/>
      <c r="AG1372" s="2351"/>
      <c r="AH1372" s="2352"/>
      <c r="AI1372" s="2434"/>
      <c r="AJ1372" s="2432"/>
      <c r="AK1372" s="2432"/>
      <c r="AL1372" s="2432"/>
      <c r="AM1372" s="2432"/>
      <c r="AN1372" s="2432"/>
      <c r="AO1372" s="2432"/>
      <c r="AP1372" s="2432"/>
      <c r="AQ1372" s="2432"/>
      <c r="AR1372" s="2432"/>
      <c r="AS1372" s="2432"/>
      <c r="AT1372" s="2432"/>
      <c r="AU1372" s="2433"/>
      <c r="AV1372" s="2437"/>
      <c r="AW1372" s="2438"/>
      <c r="AX1372" s="2438"/>
      <c r="AY1372" s="2511"/>
    </row>
    <row r="1373" spans="1:75" s="79" customFormat="1" ht="24.75" customHeight="1">
      <c r="B1373" s="2097"/>
      <c r="C1373" s="2098"/>
      <c r="D1373" s="2098"/>
      <c r="E1373" s="2098"/>
      <c r="F1373" s="2098"/>
      <c r="G1373" s="2099"/>
      <c r="H1373" s="2533" t="s">
        <v>210</v>
      </c>
      <c r="I1373" s="2534"/>
      <c r="J1373" s="2534"/>
      <c r="K1373" s="2534"/>
      <c r="L1373" s="2535"/>
      <c r="M1373" s="2434" t="s">
        <v>1058</v>
      </c>
      <c r="N1373" s="2432"/>
      <c r="O1373" s="2432"/>
      <c r="P1373" s="2432"/>
      <c r="Q1373" s="2432"/>
      <c r="R1373" s="2432"/>
      <c r="S1373" s="2432"/>
      <c r="T1373" s="2432"/>
      <c r="U1373" s="2432"/>
      <c r="V1373" s="2432"/>
      <c r="W1373" s="2432"/>
      <c r="X1373" s="2432"/>
      <c r="Y1373" s="2433"/>
      <c r="Z1373" s="2437">
        <v>1</v>
      </c>
      <c r="AA1373" s="2438"/>
      <c r="AB1373" s="2438"/>
      <c r="AC1373" s="2438"/>
      <c r="AD1373" s="2510"/>
      <c r="AE1373" s="2351"/>
      <c r="AF1373" s="2351"/>
      <c r="AG1373" s="2351"/>
      <c r="AH1373" s="2352"/>
      <c r="AI1373" s="2434"/>
      <c r="AJ1373" s="2432"/>
      <c r="AK1373" s="2432"/>
      <c r="AL1373" s="2432"/>
      <c r="AM1373" s="2432"/>
      <c r="AN1373" s="2432"/>
      <c r="AO1373" s="2432"/>
      <c r="AP1373" s="2432"/>
      <c r="AQ1373" s="2432"/>
      <c r="AR1373" s="2432"/>
      <c r="AS1373" s="2432"/>
      <c r="AT1373" s="2432"/>
      <c r="AU1373" s="2433"/>
      <c r="AV1373" s="2437"/>
      <c r="AW1373" s="2438"/>
      <c r="AX1373" s="2438"/>
      <c r="AY1373" s="2511"/>
    </row>
    <row r="1374" spans="1:75" s="79" customFormat="1" ht="24.75" customHeight="1">
      <c r="B1374" s="2097"/>
      <c r="C1374" s="2098"/>
      <c r="D1374" s="2098"/>
      <c r="E1374" s="2098"/>
      <c r="F1374" s="2098"/>
      <c r="G1374" s="2099"/>
      <c r="H1374" s="2510"/>
      <c r="I1374" s="2351"/>
      <c r="J1374" s="2351"/>
      <c r="K1374" s="2351"/>
      <c r="L1374" s="2352"/>
      <c r="M1374" s="2434"/>
      <c r="N1374" s="2432"/>
      <c r="O1374" s="2432"/>
      <c r="P1374" s="2432"/>
      <c r="Q1374" s="2432"/>
      <c r="R1374" s="2432"/>
      <c r="S1374" s="2432"/>
      <c r="T1374" s="2432"/>
      <c r="U1374" s="2432"/>
      <c r="V1374" s="2432"/>
      <c r="W1374" s="2432"/>
      <c r="X1374" s="2432"/>
      <c r="Y1374" s="2433"/>
      <c r="Z1374" s="2437"/>
      <c r="AA1374" s="2438"/>
      <c r="AB1374" s="2438"/>
      <c r="AC1374" s="2438"/>
      <c r="AD1374" s="2510"/>
      <c r="AE1374" s="2351"/>
      <c r="AF1374" s="2351"/>
      <c r="AG1374" s="2351"/>
      <c r="AH1374" s="2352"/>
      <c r="AI1374" s="2434"/>
      <c r="AJ1374" s="2432"/>
      <c r="AK1374" s="2432"/>
      <c r="AL1374" s="2432"/>
      <c r="AM1374" s="2432"/>
      <c r="AN1374" s="2432"/>
      <c r="AO1374" s="2432"/>
      <c r="AP1374" s="2432"/>
      <c r="AQ1374" s="2432"/>
      <c r="AR1374" s="2432"/>
      <c r="AS1374" s="2432"/>
      <c r="AT1374" s="2432"/>
      <c r="AU1374" s="2433"/>
      <c r="AV1374" s="2437"/>
      <c r="AW1374" s="2438"/>
      <c r="AX1374" s="2438"/>
      <c r="AY1374" s="2511"/>
    </row>
    <row r="1375" spans="1:75" s="79" customFormat="1" ht="24.75" customHeight="1">
      <c r="B1375" s="2097"/>
      <c r="C1375" s="2098"/>
      <c r="D1375" s="2098"/>
      <c r="E1375" s="2098"/>
      <c r="F1375" s="2098"/>
      <c r="G1375" s="2099"/>
      <c r="H1375" s="2501"/>
      <c r="I1375" s="2502"/>
      <c r="J1375" s="2502"/>
      <c r="K1375" s="2502"/>
      <c r="L1375" s="2503"/>
      <c r="M1375" s="2504"/>
      <c r="N1375" s="2505"/>
      <c r="O1375" s="2505"/>
      <c r="P1375" s="2505"/>
      <c r="Q1375" s="2505"/>
      <c r="R1375" s="2505"/>
      <c r="S1375" s="2505"/>
      <c r="T1375" s="2505"/>
      <c r="U1375" s="2505"/>
      <c r="V1375" s="2505"/>
      <c r="W1375" s="2505"/>
      <c r="X1375" s="2505"/>
      <c r="Y1375" s="2506"/>
      <c r="Z1375" s="2507"/>
      <c r="AA1375" s="2508"/>
      <c r="AB1375" s="2508"/>
      <c r="AC1375" s="2508"/>
      <c r="AD1375" s="2501"/>
      <c r="AE1375" s="2502"/>
      <c r="AF1375" s="2502"/>
      <c r="AG1375" s="2502"/>
      <c r="AH1375" s="2503"/>
      <c r="AI1375" s="2504"/>
      <c r="AJ1375" s="2505"/>
      <c r="AK1375" s="2505"/>
      <c r="AL1375" s="2505"/>
      <c r="AM1375" s="2505"/>
      <c r="AN1375" s="2505"/>
      <c r="AO1375" s="2505"/>
      <c r="AP1375" s="2505"/>
      <c r="AQ1375" s="2505"/>
      <c r="AR1375" s="2505"/>
      <c r="AS1375" s="2505"/>
      <c r="AT1375" s="2505"/>
      <c r="AU1375" s="2506"/>
      <c r="AV1375" s="2507"/>
      <c r="AW1375" s="2508"/>
      <c r="AX1375" s="2508"/>
      <c r="AY1375" s="2509"/>
    </row>
    <row r="1376" spans="1:75" s="79" customFormat="1" ht="24.75" customHeight="1">
      <c r="B1376" s="2097"/>
      <c r="C1376" s="2098"/>
      <c r="D1376" s="2098"/>
      <c r="E1376" s="2098"/>
      <c r="F1376" s="2098"/>
      <c r="G1376" s="2099"/>
      <c r="H1376" s="2515" t="s">
        <v>26</v>
      </c>
      <c r="I1376" s="2516"/>
      <c r="J1376" s="2516"/>
      <c r="K1376" s="2516"/>
      <c r="L1376" s="2516"/>
      <c r="M1376" s="2526"/>
      <c r="N1376" s="2527"/>
      <c r="O1376" s="2527"/>
      <c r="P1376" s="2527"/>
      <c r="Q1376" s="2527"/>
      <c r="R1376" s="2527"/>
      <c r="S1376" s="2527"/>
      <c r="T1376" s="2527"/>
      <c r="U1376" s="2527"/>
      <c r="V1376" s="2527"/>
      <c r="W1376" s="2527"/>
      <c r="X1376" s="2527"/>
      <c r="Y1376" s="2528"/>
      <c r="Z1376" s="2529">
        <f>SUM(Z1368:AC1375)</f>
        <v>10</v>
      </c>
      <c r="AA1376" s="2530"/>
      <c r="AB1376" s="2530"/>
      <c r="AC1376" s="2531"/>
      <c r="AD1376" s="2515" t="s">
        <v>26</v>
      </c>
      <c r="AE1376" s="2516"/>
      <c r="AF1376" s="2516"/>
      <c r="AG1376" s="2516"/>
      <c r="AH1376" s="2516"/>
      <c r="AI1376" s="2526"/>
      <c r="AJ1376" s="2527"/>
      <c r="AK1376" s="2527"/>
      <c r="AL1376" s="2527"/>
      <c r="AM1376" s="2527"/>
      <c r="AN1376" s="2527"/>
      <c r="AO1376" s="2527"/>
      <c r="AP1376" s="2527"/>
      <c r="AQ1376" s="2527"/>
      <c r="AR1376" s="2527"/>
      <c r="AS1376" s="2527"/>
      <c r="AT1376" s="2527"/>
      <c r="AU1376" s="2528"/>
      <c r="AV1376" s="2529">
        <f>SUM(AV1368:AY1375)</f>
        <v>0</v>
      </c>
      <c r="AW1376" s="2530"/>
      <c r="AX1376" s="2530"/>
      <c r="AY1376" s="2532"/>
    </row>
    <row r="1377" spans="2:51" s="79" customFormat="1" ht="25.15" customHeight="1">
      <c r="B1377" s="2097"/>
      <c r="C1377" s="2098"/>
      <c r="D1377" s="2098"/>
      <c r="E1377" s="2098"/>
      <c r="F1377" s="2098"/>
      <c r="G1377" s="2099"/>
      <c r="H1377" s="2515" t="s">
        <v>1000</v>
      </c>
      <c r="I1377" s="2516"/>
      <c r="J1377" s="2516"/>
      <c r="K1377" s="2516"/>
      <c r="L1377" s="2516"/>
      <c r="M1377" s="2516"/>
      <c r="N1377" s="2516"/>
      <c r="O1377" s="2516"/>
      <c r="P1377" s="2516"/>
      <c r="Q1377" s="2516"/>
      <c r="R1377" s="2516"/>
      <c r="S1377" s="2516"/>
      <c r="T1377" s="2516"/>
      <c r="U1377" s="2516"/>
      <c r="V1377" s="2516"/>
      <c r="W1377" s="2516"/>
      <c r="X1377" s="2516"/>
      <c r="Y1377" s="2516"/>
      <c r="Z1377" s="2516"/>
      <c r="AA1377" s="2516"/>
      <c r="AB1377" s="2516"/>
      <c r="AC1377" s="2517"/>
      <c r="AD1377" s="2515" t="s">
        <v>1001</v>
      </c>
      <c r="AE1377" s="2516"/>
      <c r="AF1377" s="2516"/>
      <c r="AG1377" s="2516"/>
      <c r="AH1377" s="2516"/>
      <c r="AI1377" s="2516"/>
      <c r="AJ1377" s="2516"/>
      <c r="AK1377" s="2516"/>
      <c r="AL1377" s="2516"/>
      <c r="AM1377" s="2516"/>
      <c r="AN1377" s="2516"/>
      <c r="AO1377" s="2516"/>
      <c r="AP1377" s="2516"/>
      <c r="AQ1377" s="2516"/>
      <c r="AR1377" s="2516"/>
      <c r="AS1377" s="2516"/>
      <c r="AT1377" s="2516"/>
      <c r="AU1377" s="2516"/>
      <c r="AV1377" s="2516"/>
      <c r="AW1377" s="2516"/>
      <c r="AX1377" s="2516"/>
      <c r="AY1377" s="2518"/>
    </row>
    <row r="1378" spans="2:51" s="79" customFormat="1" ht="25.5" customHeight="1">
      <c r="B1378" s="2097"/>
      <c r="C1378" s="2098"/>
      <c r="D1378" s="2098"/>
      <c r="E1378" s="2098"/>
      <c r="F1378" s="2098"/>
      <c r="G1378" s="2099"/>
      <c r="H1378" s="2519" t="s">
        <v>23</v>
      </c>
      <c r="I1378" s="2520"/>
      <c r="J1378" s="2520"/>
      <c r="K1378" s="2520"/>
      <c r="L1378" s="2520"/>
      <c r="M1378" s="2521" t="s">
        <v>24</v>
      </c>
      <c r="N1378" s="2516"/>
      <c r="O1378" s="2516"/>
      <c r="P1378" s="2516"/>
      <c r="Q1378" s="2516"/>
      <c r="R1378" s="2516"/>
      <c r="S1378" s="2516"/>
      <c r="T1378" s="2516"/>
      <c r="U1378" s="2516"/>
      <c r="V1378" s="2516"/>
      <c r="W1378" s="2516"/>
      <c r="X1378" s="2516"/>
      <c r="Y1378" s="2517"/>
      <c r="Z1378" s="2522" t="s">
        <v>25</v>
      </c>
      <c r="AA1378" s="2523"/>
      <c r="AB1378" s="2523"/>
      <c r="AC1378" s="2524"/>
      <c r="AD1378" s="2519" t="s">
        <v>23</v>
      </c>
      <c r="AE1378" s="2520"/>
      <c r="AF1378" s="2520"/>
      <c r="AG1378" s="2520"/>
      <c r="AH1378" s="2520"/>
      <c r="AI1378" s="2521" t="s">
        <v>24</v>
      </c>
      <c r="AJ1378" s="2516"/>
      <c r="AK1378" s="2516"/>
      <c r="AL1378" s="2516"/>
      <c r="AM1378" s="2516"/>
      <c r="AN1378" s="2516"/>
      <c r="AO1378" s="2516"/>
      <c r="AP1378" s="2516"/>
      <c r="AQ1378" s="2516"/>
      <c r="AR1378" s="2516"/>
      <c r="AS1378" s="2516"/>
      <c r="AT1378" s="2516"/>
      <c r="AU1378" s="2517"/>
      <c r="AV1378" s="2522" t="s">
        <v>25</v>
      </c>
      <c r="AW1378" s="2523"/>
      <c r="AX1378" s="2523"/>
      <c r="AY1378" s="2525"/>
    </row>
    <row r="1379" spans="2:51" s="79" customFormat="1" ht="24.75" customHeight="1">
      <c r="B1379" s="2097"/>
      <c r="C1379" s="2098"/>
      <c r="D1379" s="2098"/>
      <c r="E1379" s="2098"/>
      <c r="F1379" s="2098"/>
      <c r="G1379" s="2099"/>
      <c r="H1379" s="2440"/>
      <c r="I1379" s="2328"/>
      <c r="J1379" s="2328"/>
      <c r="K1379" s="2328"/>
      <c r="L1379" s="2329"/>
      <c r="M1379" s="2441"/>
      <c r="N1379" s="2486"/>
      <c r="O1379" s="2486"/>
      <c r="P1379" s="2486"/>
      <c r="Q1379" s="2486"/>
      <c r="R1379" s="2486"/>
      <c r="S1379" s="2486"/>
      <c r="T1379" s="2486"/>
      <c r="U1379" s="2486"/>
      <c r="V1379" s="2486"/>
      <c r="W1379" s="2486"/>
      <c r="X1379" s="2486"/>
      <c r="Y1379" s="2487"/>
      <c r="Z1379" s="2444"/>
      <c r="AA1379" s="2445"/>
      <c r="AB1379" s="2445"/>
      <c r="AC1379" s="2513"/>
      <c r="AD1379" s="2440"/>
      <c r="AE1379" s="2328"/>
      <c r="AF1379" s="2328"/>
      <c r="AG1379" s="2328"/>
      <c r="AH1379" s="2329"/>
      <c r="AI1379" s="2441"/>
      <c r="AJ1379" s="2486"/>
      <c r="AK1379" s="2486"/>
      <c r="AL1379" s="2486"/>
      <c r="AM1379" s="2486"/>
      <c r="AN1379" s="2486"/>
      <c r="AO1379" s="2486"/>
      <c r="AP1379" s="2486"/>
      <c r="AQ1379" s="2486"/>
      <c r="AR1379" s="2486"/>
      <c r="AS1379" s="2486"/>
      <c r="AT1379" s="2486"/>
      <c r="AU1379" s="2487"/>
      <c r="AV1379" s="2444"/>
      <c r="AW1379" s="2445"/>
      <c r="AX1379" s="2445"/>
      <c r="AY1379" s="2514"/>
    </row>
    <row r="1380" spans="2:51" s="79" customFormat="1" ht="24.75" customHeight="1">
      <c r="B1380" s="2097"/>
      <c r="C1380" s="2098"/>
      <c r="D1380" s="2098"/>
      <c r="E1380" s="2098"/>
      <c r="F1380" s="2098"/>
      <c r="G1380" s="2099"/>
      <c r="H1380" s="2510"/>
      <c r="I1380" s="2351"/>
      <c r="J1380" s="2351"/>
      <c r="K1380" s="2351"/>
      <c r="L1380" s="2352"/>
      <c r="M1380" s="2434"/>
      <c r="N1380" s="2432"/>
      <c r="O1380" s="2432"/>
      <c r="P1380" s="2432"/>
      <c r="Q1380" s="2432"/>
      <c r="R1380" s="2432"/>
      <c r="S1380" s="2432"/>
      <c r="T1380" s="2432"/>
      <c r="U1380" s="2432"/>
      <c r="V1380" s="2432"/>
      <c r="W1380" s="2432"/>
      <c r="X1380" s="2432"/>
      <c r="Y1380" s="2433"/>
      <c r="Z1380" s="2437"/>
      <c r="AA1380" s="2438"/>
      <c r="AB1380" s="2438"/>
      <c r="AC1380" s="2512"/>
      <c r="AD1380" s="2510"/>
      <c r="AE1380" s="2351"/>
      <c r="AF1380" s="2351"/>
      <c r="AG1380" s="2351"/>
      <c r="AH1380" s="2352"/>
      <c r="AI1380" s="2434"/>
      <c r="AJ1380" s="2432"/>
      <c r="AK1380" s="2432"/>
      <c r="AL1380" s="2432"/>
      <c r="AM1380" s="2432"/>
      <c r="AN1380" s="2432"/>
      <c r="AO1380" s="2432"/>
      <c r="AP1380" s="2432"/>
      <c r="AQ1380" s="2432"/>
      <c r="AR1380" s="2432"/>
      <c r="AS1380" s="2432"/>
      <c r="AT1380" s="2432"/>
      <c r="AU1380" s="2433"/>
      <c r="AV1380" s="2437"/>
      <c r="AW1380" s="2438"/>
      <c r="AX1380" s="2438"/>
      <c r="AY1380" s="2511"/>
    </row>
    <row r="1381" spans="2:51" s="79" customFormat="1" ht="24.75" customHeight="1">
      <c r="B1381" s="2097"/>
      <c r="C1381" s="2098"/>
      <c r="D1381" s="2098"/>
      <c r="E1381" s="2098"/>
      <c r="F1381" s="2098"/>
      <c r="G1381" s="2099"/>
      <c r="H1381" s="2510"/>
      <c r="I1381" s="2351"/>
      <c r="J1381" s="2351"/>
      <c r="K1381" s="2351"/>
      <c r="L1381" s="2352"/>
      <c r="M1381" s="2434"/>
      <c r="N1381" s="2432"/>
      <c r="O1381" s="2432"/>
      <c r="P1381" s="2432"/>
      <c r="Q1381" s="2432"/>
      <c r="R1381" s="2432"/>
      <c r="S1381" s="2432"/>
      <c r="T1381" s="2432"/>
      <c r="U1381" s="2432"/>
      <c r="V1381" s="2432"/>
      <c r="W1381" s="2432"/>
      <c r="X1381" s="2432"/>
      <c r="Y1381" s="2433"/>
      <c r="Z1381" s="2437"/>
      <c r="AA1381" s="2438"/>
      <c r="AB1381" s="2438"/>
      <c r="AC1381" s="2512"/>
      <c r="AD1381" s="2510"/>
      <c r="AE1381" s="2351"/>
      <c r="AF1381" s="2351"/>
      <c r="AG1381" s="2351"/>
      <c r="AH1381" s="2352"/>
      <c r="AI1381" s="2434"/>
      <c r="AJ1381" s="2432"/>
      <c r="AK1381" s="2432"/>
      <c r="AL1381" s="2432"/>
      <c r="AM1381" s="2432"/>
      <c r="AN1381" s="2432"/>
      <c r="AO1381" s="2432"/>
      <c r="AP1381" s="2432"/>
      <c r="AQ1381" s="2432"/>
      <c r="AR1381" s="2432"/>
      <c r="AS1381" s="2432"/>
      <c r="AT1381" s="2432"/>
      <c r="AU1381" s="2433"/>
      <c r="AV1381" s="2437"/>
      <c r="AW1381" s="2438"/>
      <c r="AX1381" s="2438"/>
      <c r="AY1381" s="2511"/>
    </row>
    <row r="1382" spans="2:51" s="79" customFormat="1" ht="24.75" customHeight="1">
      <c r="B1382" s="2097"/>
      <c r="C1382" s="2098"/>
      <c r="D1382" s="2098"/>
      <c r="E1382" s="2098"/>
      <c r="F1382" s="2098"/>
      <c r="G1382" s="2099"/>
      <c r="H1382" s="2510"/>
      <c r="I1382" s="2351"/>
      <c r="J1382" s="2351"/>
      <c r="K1382" s="2351"/>
      <c r="L1382" s="2352"/>
      <c r="M1382" s="2434"/>
      <c r="N1382" s="2432"/>
      <c r="O1382" s="2432"/>
      <c r="P1382" s="2432"/>
      <c r="Q1382" s="2432"/>
      <c r="R1382" s="2432"/>
      <c r="S1382" s="2432"/>
      <c r="T1382" s="2432"/>
      <c r="U1382" s="2432"/>
      <c r="V1382" s="2432"/>
      <c r="W1382" s="2432"/>
      <c r="X1382" s="2432"/>
      <c r="Y1382" s="2433"/>
      <c r="Z1382" s="2437"/>
      <c r="AA1382" s="2438"/>
      <c r="AB1382" s="2438"/>
      <c r="AC1382" s="2512"/>
      <c r="AD1382" s="2510"/>
      <c r="AE1382" s="2351"/>
      <c r="AF1382" s="2351"/>
      <c r="AG1382" s="2351"/>
      <c r="AH1382" s="2352"/>
      <c r="AI1382" s="2434"/>
      <c r="AJ1382" s="2432"/>
      <c r="AK1382" s="2432"/>
      <c r="AL1382" s="2432"/>
      <c r="AM1382" s="2432"/>
      <c r="AN1382" s="2432"/>
      <c r="AO1382" s="2432"/>
      <c r="AP1382" s="2432"/>
      <c r="AQ1382" s="2432"/>
      <c r="AR1382" s="2432"/>
      <c r="AS1382" s="2432"/>
      <c r="AT1382" s="2432"/>
      <c r="AU1382" s="2433"/>
      <c r="AV1382" s="2437"/>
      <c r="AW1382" s="2438"/>
      <c r="AX1382" s="2438"/>
      <c r="AY1382" s="2511"/>
    </row>
    <row r="1383" spans="2:51" s="79" customFormat="1" ht="24.75" customHeight="1">
      <c r="B1383" s="2097"/>
      <c r="C1383" s="2098"/>
      <c r="D1383" s="2098"/>
      <c r="E1383" s="2098"/>
      <c r="F1383" s="2098"/>
      <c r="G1383" s="2099"/>
      <c r="H1383" s="2510"/>
      <c r="I1383" s="2351"/>
      <c r="J1383" s="2351"/>
      <c r="K1383" s="2351"/>
      <c r="L1383" s="2352"/>
      <c r="M1383" s="2434"/>
      <c r="N1383" s="2432"/>
      <c r="O1383" s="2432"/>
      <c r="P1383" s="2432"/>
      <c r="Q1383" s="2432"/>
      <c r="R1383" s="2432"/>
      <c r="S1383" s="2432"/>
      <c r="T1383" s="2432"/>
      <c r="U1383" s="2432"/>
      <c r="V1383" s="2432"/>
      <c r="W1383" s="2432"/>
      <c r="X1383" s="2432"/>
      <c r="Y1383" s="2433"/>
      <c r="Z1383" s="2437"/>
      <c r="AA1383" s="2438"/>
      <c r="AB1383" s="2438"/>
      <c r="AC1383" s="2438"/>
      <c r="AD1383" s="2510"/>
      <c r="AE1383" s="2351"/>
      <c r="AF1383" s="2351"/>
      <c r="AG1383" s="2351"/>
      <c r="AH1383" s="2352"/>
      <c r="AI1383" s="2434"/>
      <c r="AJ1383" s="2432"/>
      <c r="AK1383" s="2432"/>
      <c r="AL1383" s="2432"/>
      <c r="AM1383" s="2432"/>
      <c r="AN1383" s="2432"/>
      <c r="AO1383" s="2432"/>
      <c r="AP1383" s="2432"/>
      <c r="AQ1383" s="2432"/>
      <c r="AR1383" s="2432"/>
      <c r="AS1383" s="2432"/>
      <c r="AT1383" s="2432"/>
      <c r="AU1383" s="2433"/>
      <c r="AV1383" s="2437"/>
      <c r="AW1383" s="2438"/>
      <c r="AX1383" s="2438"/>
      <c r="AY1383" s="2511"/>
    </row>
    <row r="1384" spans="2:51" s="79" customFormat="1" ht="24.75" customHeight="1">
      <c r="B1384" s="2097"/>
      <c r="C1384" s="2098"/>
      <c r="D1384" s="2098"/>
      <c r="E1384" s="2098"/>
      <c r="F1384" s="2098"/>
      <c r="G1384" s="2099"/>
      <c r="H1384" s="2510"/>
      <c r="I1384" s="2351"/>
      <c r="J1384" s="2351"/>
      <c r="K1384" s="2351"/>
      <c r="L1384" s="2352"/>
      <c r="M1384" s="2434"/>
      <c r="N1384" s="2432"/>
      <c r="O1384" s="2432"/>
      <c r="P1384" s="2432"/>
      <c r="Q1384" s="2432"/>
      <c r="R1384" s="2432"/>
      <c r="S1384" s="2432"/>
      <c r="T1384" s="2432"/>
      <c r="U1384" s="2432"/>
      <c r="V1384" s="2432"/>
      <c r="W1384" s="2432"/>
      <c r="X1384" s="2432"/>
      <c r="Y1384" s="2433"/>
      <c r="Z1384" s="2437"/>
      <c r="AA1384" s="2438"/>
      <c r="AB1384" s="2438"/>
      <c r="AC1384" s="2438"/>
      <c r="AD1384" s="2510"/>
      <c r="AE1384" s="2351"/>
      <c r="AF1384" s="2351"/>
      <c r="AG1384" s="2351"/>
      <c r="AH1384" s="2352"/>
      <c r="AI1384" s="2434"/>
      <c r="AJ1384" s="2432"/>
      <c r="AK1384" s="2432"/>
      <c r="AL1384" s="2432"/>
      <c r="AM1384" s="2432"/>
      <c r="AN1384" s="2432"/>
      <c r="AO1384" s="2432"/>
      <c r="AP1384" s="2432"/>
      <c r="AQ1384" s="2432"/>
      <c r="AR1384" s="2432"/>
      <c r="AS1384" s="2432"/>
      <c r="AT1384" s="2432"/>
      <c r="AU1384" s="2433"/>
      <c r="AV1384" s="2437"/>
      <c r="AW1384" s="2438"/>
      <c r="AX1384" s="2438"/>
      <c r="AY1384" s="2511"/>
    </row>
    <row r="1385" spans="2:51" s="79" customFormat="1" ht="24.75" customHeight="1">
      <c r="B1385" s="2097"/>
      <c r="C1385" s="2098"/>
      <c r="D1385" s="2098"/>
      <c r="E1385" s="2098"/>
      <c r="F1385" s="2098"/>
      <c r="G1385" s="2099"/>
      <c r="H1385" s="2510"/>
      <c r="I1385" s="2351"/>
      <c r="J1385" s="2351"/>
      <c r="K1385" s="2351"/>
      <c r="L1385" s="2352"/>
      <c r="M1385" s="2434"/>
      <c r="N1385" s="2432"/>
      <c r="O1385" s="2432"/>
      <c r="P1385" s="2432"/>
      <c r="Q1385" s="2432"/>
      <c r="R1385" s="2432"/>
      <c r="S1385" s="2432"/>
      <c r="T1385" s="2432"/>
      <c r="U1385" s="2432"/>
      <c r="V1385" s="2432"/>
      <c r="W1385" s="2432"/>
      <c r="X1385" s="2432"/>
      <c r="Y1385" s="2433"/>
      <c r="Z1385" s="2437"/>
      <c r="AA1385" s="2438"/>
      <c r="AB1385" s="2438"/>
      <c r="AC1385" s="2438"/>
      <c r="AD1385" s="2510"/>
      <c r="AE1385" s="2351"/>
      <c r="AF1385" s="2351"/>
      <c r="AG1385" s="2351"/>
      <c r="AH1385" s="2352"/>
      <c r="AI1385" s="2434"/>
      <c r="AJ1385" s="2432"/>
      <c r="AK1385" s="2432"/>
      <c r="AL1385" s="2432"/>
      <c r="AM1385" s="2432"/>
      <c r="AN1385" s="2432"/>
      <c r="AO1385" s="2432"/>
      <c r="AP1385" s="2432"/>
      <c r="AQ1385" s="2432"/>
      <c r="AR1385" s="2432"/>
      <c r="AS1385" s="2432"/>
      <c r="AT1385" s="2432"/>
      <c r="AU1385" s="2433"/>
      <c r="AV1385" s="2437"/>
      <c r="AW1385" s="2438"/>
      <c r="AX1385" s="2438"/>
      <c r="AY1385" s="2511"/>
    </row>
    <row r="1386" spans="2:51" s="79" customFormat="1" ht="24.75" customHeight="1">
      <c r="B1386" s="2097"/>
      <c r="C1386" s="2098"/>
      <c r="D1386" s="2098"/>
      <c r="E1386" s="2098"/>
      <c r="F1386" s="2098"/>
      <c r="G1386" s="2099"/>
      <c r="H1386" s="2501"/>
      <c r="I1386" s="2502"/>
      <c r="J1386" s="2502"/>
      <c r="K1386" s="2502"/>
      <c r="L1386" s="2503"/>
      <c r="M1386" s="2504"/>
      <c r="N1386" s="2505"/>
      <c r="O1386" s="2505"/>
      <c r="P1386" s="2505"/>
      <c r="Q1386" s="2505"/>
      <c r="R1386" s="2505"/>
      <c r="S1386" s="2505"/>
      <c r="T1386" s="2505"/>
      <c r="U1386" s="2505"/>
      <c r="V1386" s="2505"/>
      <c r="W1386" s="2505"/>
      <c r="X1386" s="2505"/>
      <c r="Y1386" s="2506"/>
      <c r="Z1386" s="2507"/>
      <c r="AA1386" s="2508"/>
      <c r="AB1386" s="2508"/>
      <c r="AC1386" s="2508"/>
      <c r="AD1386" s="2501"/>
      <c r="AE1386" s="2502"/>
      <c r="AF1386" s="2502"/>
      <c r="AG1386" s="2502"/>
      <c r="AH1386" s="2503"/>
      <c r="AI1386" s="2504"/>
      <c r="AJ1386" s="2505"/>
      <c r="AK1386" s="2505"/>
      <c r="AL1386" s="2505"/>
      <c r="AM1386" s="2505"/>
      <c r="AN1386" s="2505"/>
      <c r="AO1386" s="2505"/>
      <c r="AP1386" s="2505"/>
      <c r="AQ1386" s="2505"/>
      <c r="AR1386" s="2505"/>
      <c r="AS1386" s="2505"/>
      <c r="AT1386" s="2505"/>
      <c r="AU1386" s="2506"/>
      <c r="AV1386" s="2507"/>
      <c r="AW1386" s="2508"/>
      <c r="AX1386" s="2508"/>
      <c r="AY1386" s="2509"/>
    </row>
    <row r="1387" spans="2:51" s="79" customFormat="1" ht="24.75" customHeight="1">
      <c r="B1387" s="2097"/>
      <c r="C1387" s="2098"/>
      <c r="D1387" s="2098"/>
      <c r="E1387" s="2098"/>
      <c r="F1387" s="2098"/>
      <c r="G1387" s="2099"/>
      <c r="H1387" s="2515" t="s">
        <v>26</v>
      </c>
      <c r="I1387" s="2516"/>
      <c r="J1387" s="2516"/>
      <c r="K1387" s="2516"/>
      <c r="L1387" s="2516"/>
      <c r="M1387" s="2526"/>
      <c r="N1387" s="2527"/>
      <c r="O1387" s="2527"/>
      <c r="P1387" s="2527"/>
      <c r="Q1387" s="2527"/>
      <c r="R1387" s="2527"/>
      <c r="S1387" s="2527"/>
      <c r="T1387" s="2527"/>
      <c r="U1387" s="2527"/>
      <c r="V1387" s="2527"/>
      <c r="W1387" s="2527"/>
      <c r="X1387" s="2527"/>
      <c r="Y1387" s="2528"/>
      <c r="Z1387" s="2529">
        <v>0</v>
      </c>
      <c r="AA1387" s="2530"/>
      <c r="AB1387" s="2530"/>
      <c r="AC1387" s="2531"/>
      <c r="AD1387" s="2515" t="s">
        <v>26</v>
      </c>
      <c r="AE1387" s="2516"/>
      <c r="AF1387" s="2516"/>
      <c r="AG1387" s="2516"/>
      <c r="AH1387" s="2516"/>
      <c r="AI1387" s="2526"/>
      <c r="AJ1387" s="2527"/>
      <c r="AK1387" s="2527"/>
      <c r="AL1387" s="2527"/>
      <c r="AM1387" s="2527"/>
      <c r="AN1387" s="2527"/>
      <c r="AO1387" s="2527"/>
      <c r="AP1387" s="2527"/>
      <c r="AQ1387" s="2527"/>
      <c r="AR1387" s="2527"/>
      <c r="AS1387" s="2527"/>
      <c r="AT1387" s="2527"/>
      <c r="AU1387" s="2528"/>
      <c r="AV1387" s="2529">
        <f>SUM(AV1379:AY1386)</f>
        <v>0</v>
      </c>
      <c r="AW1387" s="2530"/>
      <c r="AX1387" s="2530"/>
      <c r="AY1387" s="2532"/>
    </row>
    <row r="1388" spans="2:51" s="79" customFormat="1" ht="24.75" customHeight="1">
      <c r="B1388" s="2097"/>
      <c r="C1388" s="2098"/>
      <c r="D1388" s="2098"/>
      <c r="E1388" s="2098"/>
      <c r="F1388" s="2098"/>
      <c r="G1388" s="2099"/>
      <c r="H1388" s="2515" t="s">
        <v>1002</v>
      </c>
      <c r="I1388" s="2516"/>
      <c r="J1388" s="2516"/>
      <c r="K1388" s="2516"/>
      <c r="L1388" s="2516"/>
      <c r="M1388" s="2516"/>
      <c r="N1388" s="2516"/>
      <c r="O1388" s="2516"/>
      <c r="P1388" s="2516"/>
      <c r="Q1388" s="2516"/>
      <c r="R1388" s="2516"/>
      <c r="S1388" s="2516"/>
      <c r="T1388" s="2516"/>
      <c r="U1388" s="2516"/>
      <c r="V1388" s="2516"/>
      <c r="W1388" s="2516"/>
      <c r="X1388" s="2516"/>
      <c r="Y1388" s="2516"/>
      <c r="Z1388" s="2516"/>
      <c r="AA1388" s="2516"/>
      <c r="AB1388" s="2516"/>
      <c r="AC1388" s="2517"/>
      <c r="AD1388" s="2515" t="s">
        <v>1003</v>
      </c>
      <c r="AE1388" s="2516"/>
      <c r="AF1388" s="2516"/>
      <c r="AG1388" s="2516"/>
      <c r="AH1388" s="2516"/>
      <c r="AI1388" s="2516"/>
      <c r="AJ1388" s="2516"/>
      <c r="AK1388" s="2516"/>
      <c r="AL1388" s="2516"/>
      <c r="AM1388" s="2516"/>
      <c r="AN1388" s="2516"/>
      <c r="AO1388" s="2516"/>
      <c r="AP1388" s="2516"/>
      <c r="AQ1388" s="2516"/>
      <c r="AR1388" s="2516"/>
      <c r="AS1388" s="2516"/>
      <c r="AT1388" s="2516"/>
      <c r="AU1388" s="2516"/>
      <c r="AV1388" s="2516"/>
      <c r="AW1388" s="2516"/>
      <c r="AX1388" s="2516"/>
      <c r="AY1388" s="2518"/>
    </row>
    <row r="1389" spans="2:51" s="79" customFormat="1" ht="24.75" customHeight="1">
      <c r="B1389" s="2097"/>
      <c r="C1389" s="2098"/>
      <c r="D1389" s="2098"/>
      <c r="E1389" s="2098"/>
      <c r="F1389" s="2098"/>
      <c r="G1389" s="2099"/>
      <c r="H1389" s="2519" t="s">
        <v>23</v>
      </c>
      <c r="I1389" s="2520"/>
      <c r="J1389" s="2520"/>
      <c r="K1389" s="2520"/>
      <c r="L1389" s="2520"/>
      <c r="M1389" s="2521" t="s">
        <v>24</v>
      </c>
      <c r="N1389" s="2516"/>
      <c r="O1389" s="2516"/>
      <c r="P1389" s="2516"/>
      <c r="Q1389" s="2516"/>
      <c r="R1389" s="2516"/>
      <c r="S1389" s="2516"/>
      <c r="T1389" s="2516"/>
      <c r="U1389" s="2516"/>
      <c r="V1389" s="2516"/>
      <c r="W1389" s="2516"/>
      <c r="X1389" s="2516"/>
      <c r="Y1389" s="2517"/>
      <c r="Z1389" s="2522" t="s">
        <v>25</v>
      </c>
      <c r="AA1389" s="2523"/>
      <c r="AB1389" s="2523"/>
      <c r="AC1389" s="2524"/>
      <c r="AD1389" s="2519" t="s">
        <v>23</v>
      </c>
      <c r="AE1389" s="2520"/>
      <c r="AF1389" s="2520"/>
      <c r="AG1389" s="2520"/>
      <c r="AH1389" s="2520"/>
      <c r="AI1389" s="2521" t="s">
        <v>24</v>
      </c>
      <c r="AJ1389" s="2516"/>
      <c r="AK1389" s="2516"/>
      <c r="AL1389" s="2516"/>
      <c r="AM1389" s="2516"/>
      <c r="AN1389" s="2516"/>
      <c r="AO1389" s="2516"/>
      <c r="AP1389" s="2516"/>
      <c r="AQ1389" s="2516"/>
      <c r="AR1389" s="2516"/>
      <c r="AS1389" s="2516"/>
      <c r="AT1389" s="2516"/>
      <c r="AU1389" s="2517"/>
      <c r="AV1389" s="2522" t="s">
        <v>25</v>
      </c>
      <c r="AW1389" s="2523"/>
      <c r="AX1389" s="2523"/>
      <c r="AY1389" s="2525"/>
    </row>
    <row r="1390" spans="2:51" s="79" customFormat="1" ht="24.75" customHeight="1">
      <c r="B1390" s="2097"/>
      <c r="C1390" s="2098"/>
      <c r="D1390" s="2098"/>
      <c r="E1390" s="2098"/>
      <c r="F1390" s="2098"/>
      <c r="G1390" s="2099"/>
      <c r="H1390" s="2440"/>
      <c r="I1390" s="2328"/>
      <c r="J1390" s="2328"/>
      <c r="K1390" s="2328"/>
      <c r="L1390" s="2329"/>
      <c r="M1390" s="2441"/>
      <c r="N1390" s="2486"/>
      <c r="O1390" s="2486"/>
      <c r="P1390" s="2486"/>
      <c r="Q1390" s="2486"/>
      <c r="R1390" s="2486"/>
      <c r="S1390" s="2486"/>
      <c r="T1390" s="2486"/>
      <c r="U1390" s="2486"/>
      <c r="V1390" s="2486"/>
      <c r="W1390" s="2486"/>
      <c r="X1390" s="2486"/>
      <c r="Y1390" s="2487"/>
      <c r="Z1390" s="2444"/>
      <c r="AA1390" s="2445"/>
      <c r="AB1390" s="2445"/>
      <c r="AC1390" s="2513"/>
      <c r="AD1390" s="2440"/>
      <c r="AE1390" s="2328"/>
      <c r="AF1390" s="2328"/>
      <c r="AG1390" s="2328"/>
      <c r="AH1390" s="2329"/>
      <c r="AI1390" s="2441"/>
      <c r="AJ1390" s="2486"/>
      <c r="AK1390" s="2486"/>
      <c r="AL1390" s="2486"/>
      <c r="AM1390" s="2486"/>
      <c r="AN1390" s="2486"/>
      <c r="AO1390" s="2486"/>
      <c r="AP1390" s="2486"/>
      <c r="AQ1390" s="2486"/>
      <c r="AR1390" s="2486"/>
      <c r="AS1390" s="2486"/>
      <c r="AT1390" s="2486"/>
      <c r="AU1390" s="2487"/>
      <c r="AV1390" s="2444"/>
      <c r="AW1390" s="2445"/>
      <c r="AX1390" s="2445"/>
      <c r="AY1390" s="2514"/>
    </row>
    <row r="1391" spans="2:51" s="79" customFormat="1" ht="24.75" customHeight="1">
      <c r="B1391" s="2097"/>
      <c r="C1391" s="2098"/>
      <c r="D1391" s="2098"/>
      <c r="E1391" s="2098"/>
      <c r="F1391" s="2098"/>
      <c r="G1391" s="2099"/>
      <c r="H1391" s="2510"/>
      <c r="I1391" s="2351"/>
      <c r="J1391" s="2351"/>
      <c r="K1391" s="2351"/>
      <c r="L1391" s="2352"/>
      <c r="M1391" s="2434"/>
      <c r="N1391" s="2432"/>
      <c r="O1391" s="2432"/>
      <c r="P1391" s="2432"/>
      <c r="Q1391" s="2432"/>
      <c r="R1391" s="2432"/>
      <c r="S1391" s="2432"/>
      <c r="T1391" s="2432"/>
      <c r="U1391" s="2432"/>
      <c r="V1391" s="2432"/>
      <c r="W1391" s="2432"/>
      <c r="X1391" s="2432"/>
      <c r="Y1391" s="2433"/>
      <c r="Z1391" s="2437"/>
      <c r="AA1391" s="2438"/>
      <c r="AB1391" s="2438"/>
      <c r="AC1391" s="2512"/>
      <c r="AD1391" s="2510"/>
      <c r="AE1391" s="2351"/>
      <c r="AF1391" s="2351"/>
      <c r="AG1391" s="2351"/>
      <c r="AH1391" s="2352"/>
      <c r="AI1391" s="2434"/>
      <c r="AJ1391" s="2432"/>
      <c r="AK1391" s="2432"/>
      <c r="AL1391" s="2432"/>
      <c r="AM1391" s="2432"/>
      <c r="AN1391" s="2432"/>
      <c r="AO1391" s="2432"/>
      <c r="AP1391" s="2432"/>
      <c r="AQ1391" s="2432"/>
      <c r="AR1391" s="2432"/>
      <c r="AS1391" s="2432"/>
      <c r="AT1391" s="2432"/>
      <c r="AU1391" s="2433"/>
      <c r="AV1391" s="2437"/>
      <c r="AW1391" s="2438"/>
      <c r="AX1391" s="2438"/>
      <c r="AY1391" s="2511"/>
    </row>
    <row r="1392" spans="2:51" s="79" customFormat="1" ht="24.75" customHeight="1">
      <c r="B1392" s="2097"/>
      <c r="C1392" s="2098"/>
      <c r="D1392" s="2098"/>
      <c r="E1392" s="2098"/>
      <c r="F1392" s="2098"/>
      <c r="G1392" s="2099"/>
      <c r="H1392" s="2510"/>
      <c r="I1392" s="2351"/>
      <c r="J1392" s="2351"/>
      <c r="K1392" s="2351"/>
      <c r="L1392" s="2352"/>
      <c r="M1392" s="2434"/>
      <c r="N1392" s="2432"/>
      <c r="O1392" s="2432"/>
      <c r="P1392" s="2432"/>
      <c r="Q1392" s="2432"/>
      <c r="R1392" s="2432"/>
      <c r="S1392" s="2432"/>
      <c r="T1392" s="2432"/>
      <c r="U1392" s="2432"/>
      <c r="V1392" s="2432"/>
      <c r="W1392" s="2432"/>
      <c r="X1392" s="2432"/>
      <c r="Y1392" s="2433"/>
      <c r="Z1392" s="2437"/>
      <c r="AA1392" s="2438"/>
      <c r="AB1392" s="2438"/>
      <c r="AC1392" s="2512"/>
      <c r="AD1392" s="2510"/>
      <c r="AE1392" s="2351"/>
      <c r="AF1392" s="2351"/>
      <c r="AG1392" s="2351"/>
      <c r="AH1392" s="2352"/>
      <c r="AI1392" s="2434"/>
      <c r="AJ1392" s="2432"/>
      <c r="AK1392" s="2432"/>
      <c r="AL1392" s="2432"/>
      <c r="AM1392" s="2432"/>
      <c r="AN1392" s="2432"/>
      <c r="AO1392" s="2432"/>
      <c r="AP1392" s="2432"/>
      <c r="AQ1392" s="2432"/>
      <c r="AR1392" s="2432"/>
      <c r="AS1392" s="2432"/>
      <c r="AT1392" s="2432"/>
      <c r="AU1392" s="2433"/>
      <c r="AV1392" s="2437"/>
      <c r="AW1392" s="2438"/>
      <c r="AX1392" s="2438"/>
      <c r="AY1392" s="2511"/>
    </row>
    <row r="1393" spans="2:51" s="79" customFormat="1" ht="24.75" customHeight="1">
      <c r="B1393" s="2097"/>
      <c r="C1393" s="2098"/>
      <c r="D1393" s="2098"/>
      <c r="E1393" s="2098"/>
      <c r="F1393" s="2098"/>
      <c r="G1393" s="2099"/>
      <c r="H1393" s="2510"/>
      <c r="I1393" s="2351"/>
      <c r="J1393" s="2351"/>
      <c r="K1393" s="2351"/>
      <c r="L1393" s="2352"/>
      <c r="M1393" s="2434"/>
      <c r="N1393" s="2432"/>
      <c r="O1393" s="2432"/>
      <c r="P1393" s="2432"/>
      <c r="Q1393" s="2432"/>
      <c r="R1393" s="2432"/>
      <c r="S1393" s="2432"/>
      <c r="T1393" s="2432"/>
      <c r="U1393" s="2432"/>
      <c r="V1393" s="2432"/>
      <c r="W1393" s="2432"/>
      <c r="X1393" s="2432"/>
      <c r="Y1393" s="2433"/>
      <c r="Z1393" s="2437"/>
      <c r="AA1393" s="2438"/>
      <c r="AB1393" s="2438"/>
      <c r="AC1393" s="2512"/>
      <c r="AD1393" s="2510"/>
      <c r="AE1393" s="2351"/>
      <c r="AF1393" s="2351"/>
      <c r="AG1393" s="2351"/>
      <c r="AH1393" s="2352"/>
      <c r="AI1393" s="2434"/>
      <c r="AJ1393" s="2432"/>
      <c r="AK1393" s="2432"/>
      <c r="AL1393" s="2432"/>
      <c r="AM1393" s="2432"/>
      <c r="AN1393" s="2432"/>
      <c r="AO1393" s="2432"/>
      <c r="AP1393" s="2432"/>
      <c r="AQ1393" s="2432"/>
      <c r="AR1393" s="2432"/>
      <c r="AS1393" s="2432"/>
      <c r="AT1393" s="2432"/>
      <c r="AU1393" s="2433"/>
      <c r="AV1393" s="2437"/>
      <c r="AW1393" s="2438"/>
      <c r="AX1393" s="2438"/>
      <c r="AY1393" s="2511"/>
    </row>
    <row r="1394" spans="2:51" s="79" customFormat="1" ht="24.75" customHeight="1">
      <c r="B1394" s="2097"/>
      <c r="C1394" s="2098"/>
      <c r="D1394" s="2098"/>
      <c r="E1394" s="2098"/>
      <c r="F1394" s="2098"/>
      <c r="G1394" s="2099"/>
      <c r="H1394" s="2510"/>
      <c r="I1394" s="2351"/>
      <c r="J1394" s="2351"/>
      <c r="K1394" s="2351"/>
      <c r="L1394" s="2352"/>
      <c r="M1394" s="2434"/>
      <c r="N1394" s="2432"/>
      <c r="O1394" s="2432"/>
      <c r="P1394" s="2432"/>
      <c r="Q1394" s="2432"/>
      <c r="R1394" s="2432"/>
      <c r="S1394" s="2432"/>
      <c r="T1394" s="2432"/>
      <c r="U1394" s="2432"/>
      <c r="V1394" s="2432"/>
      <c r="W1394" s="2432"/>
      <c r="X1394" s="2432"/>
      <c r="Y1394" s="2433"/>
      <c r="Z1394" s="2437"/>
      <c r="AA1394" s="2438"/>
      <c r="AB1394" s="2438"/>
      <c r="AC1394" s="2438"/>
      <c r="AD1394" s="2510"/>
      <c r="AE1394" s="2351"/>
      <c r="AF1394" s="2351"/>
      <c r="AG1394" s="2351"/>
      <c r="AH1394" s="2352"/>
      <c r="AI1394" s="2434"/>
      <c r="AJ1394" s="2432"/>
      <c r="AK1394" s="2432"/>
      <c r="AL1394" s="2432"/>
      <c r="AM1394" s="2432"/>
      <c r="AN1394" s="2432"/>
      <c r="AO1394" s="2432"/>
      <c r="AP1394" s="2432"/>
      <c r="AQ1394" s="2432"/>
      <c r="AR1394" s="2432"/>
      <c r="AS1394" s="2432"/>
      <c r="AT1394" s="2432"/>
      <c r="AU1394" s="2433"/>
      <c r="AV1394" s="2437"/>
      <c r="AW1394" s="2438"/>
      <c r="AX1394" s="2438"/>
      <c r="AY1394" s="2511"/>
    </row>
    <row r="1395" spans="2:51" s="79" customFormat="1" ht="24.75" customHeight="1">
      <c r="B1395" s="2097"/>
      <c r="C1395" s="2098"/>
      <c r="D1395" s="2098"/>
      <c r="E1395" s="2098"/>
      <c r="F1395" s="2098"/>
      <c r="G1395" s="2099"/>
      <c r="H1395" s="2510"/>
      <c r="I1395" s="2351"/>
      <c r="J1395" s="2351"/>
      <c r="K1395" s="2351"/>
      <c r="L1395" s="2352"/>
      <c r="M1395" s="2434"/>
      <c r="N1395" s="2432"/>
      <c r="O1395" s="2432"/>
      <c r="P1395" s="2432"/>
      <c r="Q1395" s="2432"/>
      <c r="R1395" s="2432"/>
      <c r="S1395" s="2432"/>
      <c r="T1395" s="2432"/>
      <c r="U1395" s="2432"/>
      <c r="V1395" s="2432"/>
      <c r="W1395" s="2432"/>
      <c r="X1395" s="2432"/>
      <c r="Y1395" s="2433"/>
      <c r="Z1395" s="2437"/>
      <c r="AA1395" s="2438"/>
      <c r="AB1395" s="2438"/>
      <c r="AC1395" s="2438"/>
      <c r="AD1395" s="2510"/>
      <c r="AE1395" s="2351"/>
      <c r="AF1395" s="2351"/>
      <c r="AG1395" s="2351"/>
      <c r="AH1395" s="2352"/>
      <c r="AI1395" s="2434"/>
      <c r="AJ1395" s="2432"/>
      <c r="AK1395" s="2432"/>
      <c r="AL1395" s="2432"/>
      <c r="AM1395" s="2432"/>
      <c r="AN1395" s="2432"/>
      <c r="AO1395" s="2432"/>
      <c r="AP1395" s="2432"/>
      <c r="AQ1395" s="2432"/>
      <c r="AR1395" s="2432"/>
      <c r="AS1395" s="2432"/>
      <c r="AT1395" s="2432"/>
      <c r="AU1395" s="2433"/>
      <c r="AV1395" s="2437"/>
      <c r="AW1395" s="2438"/>
      <c r="AX1395" s="2438"/>
      <c r="AY1395" s="2511"/>
    </row>
    <row r="1396" spans="2:51" s="79" customFormat="1" ht="24.75" customHeight="1">
      <c r="B1396" s="2097"/>
      <c r="C1396" s="2098"/>
      <c r="D1396" s="2098"/>
      <c r="E1396" s="2098"/>
      <c r="F1396" s="2098"/>
      <c r="G1396" s="2099"/>
      <c r="H1396" s="2510"/>
      <c r="I1396" s="2351"/>
      <c r="J1396" s="2351"/>
      <c r="K1396" s="2351"/>
      <c r="L1396" s="2352"/>
      <c r="M1396" s="2434"/>
      <c r="N1396" s="2432"/>
      <c r="O1396" s="2432"/>
      <c r="P1396" s="2432"/>
      <c r="Q1396" s="2432"/>
      <c r="R1396" s="2432"/>
      <c r="S1396" s="2432"/>
      <c r="T1396" s="2432"/>
      <c r="U1396" s="2432"/>
      <c r="V1396" s="2432"/>
      <c r="W1396" s="2432"/>
      <c r="X1396" s="2432"/>
      <c r="Y1396" s="2433"/>
      <c r="Z1396" s="2437"/>
      <c r="AA1396" s="2438"/>
      <c r="AB1396" s="2438"/>
      <c r="AC1396" s="2438"/>
      <c r="AD1396" s="2510"/>
      <c r="AE1396" s="2351"/>
      <c r="AF1396" s="2351"/>
      <c r="AG1396" s="2351"/>
      <c r="AH1396" s="2352"/>
      <c r="AI1396" s="2434"/>
      <c r="AJ1396" s="2432"/>
      <c r="AK1396" s="2432"/>
      <c r="AL1396" s="2432"/>
      <c r="AM1396" s="2432"/>
      <c r="AN1396" s="2432"/>
      <c r="AO1396" s="2432"/>
      <c r="AP1396" s="2432"/>
      <c r="AQ1396" s="2432"/>
      <c r="AR1396" s="2432"/>
      <c r="AS1396" s="2432"/>
      <c r="AT1396" s="2432"/>
      <c r="AU1396" s="2433"/>
      <c r="AV1396" s="2437"/>
      <c r="AW1396" s="2438"/>
      <c r="AX1396" s="2438"/>
      <c r="AY1396" s="2511"/>
    </row>
    <row r="1397" spans="2:51" s="79" customFormat="1" ht="24.75" customHeight="1">
      <c r="B1397" s="2097"/>
      <c r="C1397" s="2098"/>
      <c r="D1397" s="2098"/>
      <c r="E1397" s="2098"/>
      <c r="F1397" s="2098"/>
      <c r="G1397" s="2099"/>
      <c r="H1397" s="2501"/>
      <c r="I1397" s="2502"/>
      <c r="J1397" s="2502"/>
      <c r="K1397" s="2502"/>
      <c r="L1397" s="2503"/>
      <c r="M1397" s="2504"/>
      <c r="N1397" s="2505"/>
      <c r="O1397" s="2505"/>
      <c r="P1397" s="2505"/>
      <c r="Q1397" s="2505"/>
      <c r="R1397" s="2505"/>
      <c r="S1397" s="2505"/>
      <c r="T1397" s="2505"/>
      <c r="U1397" s="2505"/>
      <c r="V1397" s="2505"/>
      <c r="W1397" s="2505"/>
      <c r="X1397" s="2505"/>
      <c r="Y1397" s="2506"/>
      <c r="Z1397" s="2507"/>
      <c r="AA1397" s="2508"/>
      <c r="AB1397" s="2508"/>
      <c r="AC1397" s="2508"/>
      <c r="AD1397" s="2501"/>
      <c r="AE1397" s="2502"/>
      <c r="AF1397" s="2502"/>
      <c r="AG1397" s="2502"/>
      <c r="AH1397" s="2503"/>
      <c r="AI1397" s="2504"/>
      <c r="AJ1397" s="2505"/>
      <c r="AK1397" s="2505"/>
      <c r="AL1397" s="2505"/>
      <c r="AM1397" s="2505"/>
      <c r="AN1397" s="2505"/>
      <c r="AO1397" s="2505"/>
      <c r="AP1397" s="2505"/>
      <c r="AQ1397" s="2505"/>
      <c r="AR1397" s="2505"/>
      <c r="AS1397" s="2505"/>
      <c r="AT1397" s="2505"/>
      <c r="AU1397" s="2506"/>
      <c r="AV1397" s="2507"/>
      <c r="AW1397" s="2508"/>
      <c r="AX1397" s="2508"/>
      <c r="AY1397" s="2509"/>
    </row>
    <row r="1398" spans="2:51" s="79" customFormat="1" ht="24.75" customHeight="1">
      <c r="B1398" s="2097"/>
      <c r="C1398" s="2098"/>
      <c r="D1398" s="2098"/>
      <c r="E1398" s="2098"/>
      <c r="F1398" s="2098"/>
      <c r="G1398" s="2099"/>
      <c r="H1398" s="2515" t="s">
        <v>26</v>
      </c>
      <c r="I1398" s="2516"/>
      <c r="J1398" s="2516"/>
      <c r="K1398" s="2516"/>
      <c r="L1398" s="2516"/>
      <c r="M1398" s="2526"/>
      <c r="N1398" s="2527"/>
      <c r="O1398" s="2527"/>
      <c r="P1398" s="2527"/>
      <c r="Q1398" s="2527"/>
      <c r="R1398" s="2527"/>
      <c r="S1398" s="2527"/>
      <c r="T1398" s="2527"/>
      <c r="U1398" s="2527"/>
      <c r="V1398" s="2527"/>
      <c r="W1398" s="2527"/>
      <c r="X1398" s="2527"/>
      <c r="Y1398" s="2528"/>
      <c r="Z1398" s="2529">
        <f>SUM(Z1390:AC1397)</f>
        <v>0</v>
      </c>
      <c r="AA1398" s="2530"/>
      <c r="AB1398" s="2530"/>
      <c r="AC1398" s="2531"/>
      <c r="AD1398" s="2515" t="s">
        <v>26</v>
      </c>
      <c r="AE1398" s="2516"/>
      <c r="AF1398" s="2516"/>
      <c r="AG1398" s="2516"/>
      <c r="AH1398" s="2516"/>
      <c r="AI1398" s="2526"/>
      <c r="AJ1398" s="2527"/>
      <c r="AK1398" s="2527"/>
      <c r="AL1398" s="2527"/>
      <c r="AM1398" s="2527"/>
      <c r="AN1398" s="2527"/>
      <c r="AO1398" s="2527"/>
      <c r="AP1398" s="2527"/>
      <c r="AQ1398" s="2527"/>
      <c r="AR1398" s="2527"/>
      <c r="AS1398" s="2527"/>
      <c r="AT1398" s="2527"/>
      <c r="AU1398" s="2528"/>
      <c r="AV1398" s="2529">
        <f>SUM(AV1390:AY1397)</f>
        <v>0</v>
      </c>
      <c r="AW1398" s="2530"/>
      <c r="AX1398" s="2530"/>
      <c r="AY1398" s="2532"/>
    </row>
    <row r="1399" spans="2:51" s="79" customFormat="1" ht="24.75" customHeight="1">
      <c r="B1399" s="2097"/>
      <c r="C1399" s="2098"/>
      <c r="D1399" s="2098"/>
      <c r="E1399" s="2098"/>
      <c r="F1399" s="2098"/>
      <c r="G1399" s="2099"/>
      <c r="H1399" s="2515" t="s">
        <v>1059</v>
      </c>
      <c r="I1399" s="2516"/>
      <c r="J1399" s="2516"/>
      <c r="K1399" s="2516"/>
      <c r="L1399" s="2516"/>
      <c r="M1399" s="2516"/>
      <c r="N1399" s="2516"/>
      <c r="O1399" s="2516"/>
      <c r="P1399" s="2516"/>
      <c r="Q1399" s="2516"/>
      <c r="R1399" s="2516"/>
      <c r="S1399" s="2516"/>
      <c r="T1399" s="2516"/>
      <c r="U1399" s="2516"/>
      <c r="V1399" s="2516"/>
      <c r="W1399" s="2516"/>
      <c r="X1399" s="2516"/>
      <c r="Y1399" s="2516"/>
      <c r="Z1399" s="2516"/>
      <c r="AA1399" s="2516"/>
      <c r="AB1399" s="2516"/>
      <c r="AC1399" s="2517"/>
      <c r="AD1399" s="2515" t="s">
        <v>1005</v>
      </c>
      <c r="AE1399" s="2516"/>
      <c r="AF1399" s="2516"/>
      <c r="AG1399" s="2516"/>
      <c r="AH1399" s="2516"/>
      <c r="AI1399" s="2516"/>
      <c r="AJ1399" s="2516"/>
      <c r="AK1399" s="2516"/>
      <c r="AL1399" s="2516"/>
      <c r="AM1399" s="2516"/>
      <c r="AN1399" s="2516"/>
      <c r="AO1399" s="2516"/>
      <c r="AP1399" s="2516"/>
      <c r="AQ1399" s="2516"/>
      <c r="AR1399" s="2516"/>
      <c r="AS1399" s="2516"/>
      <c r="AT1399" s="2516"/>
      <c r="AU1399" s="2516"/>
      <c r="AV1399" s="2516"/>
      <c r="AW1399" s="2516"/>
      <c r="AX1399" s="2516"/>
      <c r="AY1399" s="2518"/>
    </row>
    <row r="1400" spans="2:51" s="79" customFormat="1" ht="24.75" customHeight="1">
      <c r="B1400" s="2097"/>
      <c r="C1400" s="2098"/>
      <c r="D1400" s="2098"/>
      <c r="E1400" s="2098"/>
      <c r="F1400" s="2098"/>
      <c r="G1400" s="2099"/>
      <c r="H1400" s="2519" t="s">
        <v>23</v>
      </c>
      <c r="I1400" s="2520"/>
      <c r="J1400" s="2520"/>
      <c r="K1400" s="2520"/>
      <c r="L1400" s="2520"/>
      <c r="M1400" s="2521" t="s">
        <v>24</v>
      </c>
      <c r="N1400" s="2516"/>
      <c r="O1400" s="2516"/>
      <c r="P1400" s="2516"/>
      <c r="Q1400" s="2516"/>
      <c r="R1400" s="2516"/>
      <c r="S1400" s="2516"/>
      <c r="T1400" s="2516"/>
      <c r="U1400" s="2516"/>
      <c r="V1400" s="2516"/>
      <c r="W1400" s="2516"/>
      <c r="X1400" s="2516"/>
      <c r="Y1400" s="2517"/>
      <c r="Z1400" s="2522" t="s">
        <v>25</v>
      </c>
      <c r="AA1400" s="2523"/>
      <c r="AB1400" s="2523"/>
      <c r="AC1400" s="2524"/>
      <c r="AD1400" s="2519" t="s">
        <v>23</v>
      </c>
      <c r="AE1400" s="2520"/>
      <c r="AF1400" s="2520"/>
      <c r="AG1400" s="2520"/>
      <c r="AH1400" s="2520"/>
      <c r="AI1400" s="2521" t="s">
        <v>24</v>
      </c>
      <c r="AJ1400" s="2516"/>
      <c r="AK1400" s="2516"/>
      <c r="AL1400" s="2516"/>
      <c r="AM1400" s="2516"/>
      <c r="AN1400" s="2516"/>
      <c r="AO1400" s="2516"/>
      <c r="AP1400" s="2516"/>
      <c r="AQ1400" s="2516"/>
      <c r="AR1400" s="2516"/>
      <c r="AS1400" s="2516"/>
      <c r="AT1400" s="2516"/>
      <c r="AU1400" s="2517"/>
      <c r="AV1400" s="2522" t="s">
        <v>25</v>
      </c>
      <c r="AW1400" s="2523"/>
      <c r="AX1400" s="2523"/>
      <c r="AY1400" s="2525"/>
    </row>
    <row r="1401" spans="2:51" s="79" customFormat="1" ht="24.75" customHeight="1">
      <c r="B1401" s="2097"/>
      <c r="C1401" s="2098"/>
      <c r="D1401" s="2098"/>
      <c r="E1401" s="2098"/>
      <c r="F1401" s="2098"/>
      <c r="G1401" s="2099"/>
      <c r="H1401" s="2440"/>
      <c r="I1401" s="2328"/>
      <c r="J1401" s="2328"/>
      <c r="K1401" s="2328"/>
      <c r="L1401" s="2329"/>
      <c r="M1401" s="2441"/>
      <c r="N1401" s="2486"/>
      <c r="O1401" s="2486"/>
      <c r="P1401" s="2486"/>
      <c r="Q1401" s="2486"/>
      <c r="R1401" s="2486"/>
      <c r="S1401" s="2486"/>
      <c r="T1401" s="2486"/>
      <c r="U1401" s="2486"/>
      <c r="V1401" s="2486"/>
      <c r="W1401" s="2486"/>
      <c r="X1401" s="2486"/>
      <c r="Y1401" s="2487"/>
      <c r="Z1401" s="2444"/>
      <c r="AA1401" s="2445"/>
      <c r="AB1401" s="2445"/>
      <c r="AC1401" s="2513"/>
      <c r="AD1401" s="2440"/>
      <c r="AE1401" s="2328"/>
      <c r="AF1401" s="2328"/>
      <c r="AG1401" s="2328"/>
      <c r="AH1401" s="2329"/>
      <c r="AI1401" s="2441"/>
      <c r="AJ1401" s="2486"/>
      <c r="AK1401" s="2486"/>
      <c r="AL1401" s="2486"/>
      <c r="AM1401" s="2486"/>
      <c r="AN1401" s="2486"/>
      <c r="AO1401" s="2486"/>
      <c r="AP1401" s="2486"/>
      <c r="AQ1401" s="2486"/>
      <c r="AR1401" s="2486"/>
      <c r="AS1401" s="2486"/>
      <c r="AT1401" s="2486"/>
      <c r="AU1401" s="2487"/>
      <c r="AV1401" s="2444"/>
      <c r="AW1401" s="2445"/>
      <c r="AX1401" s="2445"/>
      <c r="AY1401" s="2514"/>
    </row>
    <row r="1402" spans="2:51" s="79" customFormat="1" ht="24.75" customHeight="1">
      <c r="B1402" s="2097"/>
      <c r="C1402" s="2098"/>
      <c r="D1402" s="2098"/>
      <c r="E1402" s="2098"/>
      <c r="F1402" s="2098"/>
      <c r="G1402" s="2099"/>
      <c r="H1402" s="2510"/>
      <c r="I1402" s="2351"/>
      <c r="J1402" s="2351"/>
      <c r="K1402" s="2351"/>
      <c r="L1402" s="2352"/>
      <c r="M1402" s="2434"/>
      <c r="N1402" s="2432"/>
      <c r="O1402" s="2432"/>
      <c r="P1402" s="2432"/>
      <c r="Q1402" s="2432"/>
      <c r="R1402" s="2432"/>
      <c r="S1402" s="2432"/>
      <c r="T1402" s="2432"/>
      <c r="U1402" s="2432"/>
      <c r="V1402" s="2432"/>
      <c r="W1402" s="2432"/>
      <c r="X1402" s="2432"/>
      <c r="Y1402" s="2433"/>
      <c r="Z1402" s="2437"/>
      <c r="AA1402" s="2438"/>
      <c r="AB1402" s="2438"/>
      <c r="AC1402" s="2512"/>
      <c r="AD1402" s="2510"/>
      <c r="AE1402" s="2351"/>
      <c r="AF1402" s="2351"/>
      <c r="AG1402" s="2351"/>
      <c r="AH1402" s="2352"/>
      <c r="AI1402" s="2434"/>
      <c r="AJ1402" s="2432"/>
      <c r="AK1402" s="2432"/>
      <c r="AL1402" s="2432"/>
      <c r="AM1402" s="2432"/>
      <c r="AN1402" s="2432"/>
      <c r="AO1402" s="2432"/>
      <c r="AP1402" s="2432"/>
      <c r="AQ1402" s="2432"/>
      <c r="AR1402" s="2432"/>
      <c r="AS1402" s="2432"/>
      <c r="AT1402" s="2432"/>
      <c r="AU1402" s="2433"/>
      <c r="AV1402" s="2437"/>
      <c r="AW1402" s="2438"/>
      <c r="AX1402" s="2438"/>
      <c r="AY1402" s="2511"/>
    </row>
    <row r="1403" spans="2:51" s="79" customFormat="1" ht="24.75" customHeight="1">
      <c r="B1403" s="2097"/>
      <c r="C1403" s="2098"/>
      <c r="D1403" s="2098"/>
      <c r="E1403" s="2098"/>
      <c r="F1403" s="2098"/>
      <c r="G1403" s="2099"/>
      <c r="H1403" s="2510"/>
      <c r="I1403" s="2351"/>
      <c r="J1403" s="2351"/>
      <c r="K1403" s="2351"/>
      <c r="L1403" s="2352"/>
      <c r="M1403" s="2434"/>
      <c r="N1403" s="2432"/>
      <c r="O1403" s="2432"/>
      <c r="P1403" s="2432"/>
      <c r="Q1403" s="2432"/>
      <c r="R1403" s="2432"/>
      <c r="S1403" s="2432"/>
      <c r="T1403" s="2432"/>
      <c r="U1403" s="2432"/>
      <c r="V1403" s="2432"/>
      <c r="W1403" s="2432"/>
      <c r="X1403" s="2432"/>
      <c r="Y1403" s="2433"/>
      <c r="Z1403" s="2437"/>
      <c r="AA1403" s="2438"/>
      <c r="AB1403" s="2438"/>
      <c r="AC1403" s="2512"/>
      <c r="AD1403" s="2510"/>
      <c r="AE1403" s="2351"/>
      <c r="AF1403" s="2351"/>
      <c r="AG1403" s="2351"/>
      <c r="AH1403" s="2352"/>
      <c r="AI1403" s="2434"/>
      <c r="AJ1403" s="2432"/>
      <c r="AK1403" s="2432"/>
      <c r="AL1403" s="2432"/>
      <c r="AM1403" s="2432"/>
      <c r="AN1403" s="2432"/>
      <c r="AO1403" s="2432"/>
      <c r="AP1403" s="2432"/>
      <c r="AQ1403" s="2432"/>
      <c r="AR1403" s="2432"/>
      <c r="AS1403" s="2432"/>
      <c r="AT1403" s="2432"/>
      <c r="AU1403" s="2433"/>
      <c r="AV1403" s="2437"/>
      <c r="AW1403" s="2438"/>
      <c r="AX1403" s="2438"/>
      <c r="AY1403" s="2511"/>
    </row>
    <row r="1404" spans="2:51" s="79" customFormat="1" ht="24.75" customHeight="1">
      <c r="B1404" s="2097"/>
      <c r="C1404" s="2098"/>
      <c r="D1404" s="2098"/>
      <c r="E1404" s="2098"/>
      <c r="F1404" s="2098"/>
      <c r="G1404" s="2099"/>
      <c r="H1404" s="2510"/>
      <c r="I1404" s="2351"/>
      <c r="J1404" s="2351"/>
      <c r="K1404" s="2351"/>
      <c r="L1404" s="2352"/>
      <c r="M1404" s="2434"/>
      <c r="N1404" s="2432"/>
      <c r="O1404" s="2432"/>
      <c r="P1404" s="2432"/>
      <c r="Q1404" s="2432"/>
      <c r="R1404" s="2432"/>
      <c r="S1404" s="2432"/>
      <c r="T1404" s="2432"/>
      <c r="U1404" s="2432"/>
      <c r="V1404" s="2432"/>
      <c r="W1404" s="2432"/>
      <c r="X1404" s="2432"/>
      <c r="Y1404" s="2433"/>
      <c r="Z1404" s="2437"/>
      <c r="AA1404" s="2438"/>
      <c r="AB1404" s="2438"/>
      <c r="AC1404" s="2512"/>
      <c r="AD1404" s="2510"/>
      <c r="AE1404" s="2351"/>
      <c r="AF1404" s="2351"/>
      <c r="AG1404" s="2351"/>
      <c r="AH1404" s="2352"/>
      <c r="AI1404" s="2434"/>
      <c r="AJ1404" s="2432"/>
      <c r="AK1404" s="2432"/>
      <c r="AL1404" s="2432"/>
      <c r="AM1404" s="2432"/>
      <c r="AN1404" s="2432"/>
      <c r="AO1404" s="2432"/>
      <c r="AP1404" s="2432"/>
      <c r="AQ1404" s="2432"/>
      <c r="AR1404" s="2432"/>
      <c r="AS1404" s="2432"/>
      <c r="AT1404" s="2432"/>
      <c r="AU1404" s="2433"/>
      <c r="AV1404" s="2437"/>
      <c r="AW1404" s="2438"/>
      <c r="AX1404" s="2438"/>
      <c r="AY1404" s="2511"/>
    </row>
    <row r="1405" spans="2:51" s="79" customFormat="1" ht="24.75" customHeight="1">
      <c r="B1405" s="2097"/>
      <c r="C1405" s="2098"/>
      <c r="D1405" s="2098"/>
      <c r="E1405" s="2098"/>
      <c r="F1405" s="2098"/>
      <c r="G1405" s="2099"/>
      <c r="H1405" s="2510"/>
      <c r="I1405" s="2351"/>
      <c r="J1405" s="2351"/>
      <c r="K1405" s="2351"/>
      <c r="L1405" s="2352"/>
      <c r="M1405" s="2434"/>
      <c r="N1405" s="2432"/>
      <c r="O1405" s="2432"/>
      <c r="P1405" s="2432"/>
      <c r="Q1405" s="2432"/>
      <c r="R1405" s="2432"/>
      <c r="S1405" s="2432"/>
      <c r="T1405" s="2432"/>
      <c r="U1405" s="2432"/>
      <c r="V1405" s="2432"/>
      <c r="W1405" s="2432"/>
      <c r="X1405" s="2432"/>
      <c r="Y1405" s="2433"/>
      <c r="Z1405" s="2437"/>
      <c r="AA1405" s="2438"/>
      <c r="AB1405" s="2438"/>
      <c r="AC1405" s="2438"/>
      <c r="AD1405" s="2510"/>
      <c r="AE1405" s="2351"/>
      <c r="AF1405" s="2351"/>
      <c r="AG1405" s="2351"/>
      <c r="AH1405" s="2352"/>
      <c r="AI1405" s="2434"/>
      <c r="AJ1405" s="2432"/>
      <c r="AK1405" s="2432"/>
      <c r="AL1405" s="2432"/>
      <c r="AM1405" s="2432"/>
      <c r="AN1405" s="2432"/>
      <c r="AO1405" s="2432"/>
      <c r="AP1405" s="2432"/>
      <c r="AQ1405" s="2432"/>
      <c r="AR1405" s="2432"/>
      <c r="AS1405" s="2432"/>
      <c r="AT1405" s="2432"/>
      <c r="AU1405" s="2433"/>
      <c r="AV1405" s="2437"/>
      <c r="AW1405" s="2438"/>
      <c r="AX1405" s="2438"/>
      <c r="AY1405" s="2511"/>
    </row>
    <row r="1406" spans="2:51" s="79" customFormat="1" ht="24.75" customHeight="1">
      <c r="B1406" s="2097"/>
      <c r="C1406" s="2098"/>
      <c r="D1406" s="2098"/>
      <c r="E1406" s="2098"/>
      <c r="F1406" s="2098"/>
      <c r="G1406" s="2099"/>
      <c r="H1406" s="2510"/>
      <c r="I1406" s="2351"/>
      <c r="J1406" s="2351"/>
      <c r="K1406" s="2351"/>
      <c r="L1406" s="2352"/>
      <c r="M1406" s="2434"/>
      <c r="N1406" s="2432"/>
      <c r="O1406" s="2432"/>
      <c r="P1406" s="2432"/>
      <c r="Q1406" s="2432"/>
      <c r="R1406" s="2432"/>
      <c r="S1406" s="2432"/>
      <c r="T1406" s="2432"/>
      <c r="U1406" s="2432"/>
      <c r="V1406" s="2432"/>
      <c r="W1406" s="2432"/>
      <c r="X1406" s="2432"/>
      <c r="Y1406" s="2433"/>
      <c r="Z1406" s="2437"/>
      <c r="AA1406" s="2438"/>
      <c r="AB1406" s="2438"/>
      <c r="AC1406" s="2438"/>
      <c r="AD1406" s="2510"/>
      <c r="AE1406" s="2351"/>
      <c r="AF1406" s="2351"/>
      <c r="AG1406" s="2351"/>
      <c r="AH1406" s="2352"/>
      <c r="AI1406" s="2434"/>
      <c r="AJ1406" s="2432"/>
      <c r="AK1406" s="2432"/>
      <c r="AL1406" s="2432"/>
      <c r="AM1406" s="2432"/>
      <c r="AN1406" s="2432"/>
      <c r="AO1406" s="2432"/>
      <c r="AP1406" s="2432"/>
      <c r="AQ1406" s="2432"/>
      <c r="AR1406" s="2432"/>
      <c r="AS1406" s="2432"/>
      <c r="AT1406" s="2432"/>
      <c r="AU1406" s="2433"/>
      <c r="AV1406" s="2437"/>
      <c r="AW1406" s="2438"/>
      <c r="AX1406" s="2438"/>
      <c r="AY1406" s="2511"/>
    </row>
    <row r="1407" spans="2:51" s="79" customFormat="1" ht="24.75" customHeight="1">
      <c r="B1407" s="2097"/>
      <c r="C1407" s="2098"/>
      <c r="D1407" s="2098"/>
      <c r="E1407" s="2098"/>
      <c r="F1407" s="2098"/>
      <c r="G1407" s="2099"/>
      <c r="H1407" s="2510"/>
      <c r="I1407" s="2351"/>
      <c r="J1407" s="2351"/>
      <c r="K1407" s="2351"/>
      <c r="L1407" s="2352"/>
      <c r="M1407" s="2434"/>
      <c r="N1407" s="2432"/>
      <c r="O1407" s="2432"/>
      <c r="P1407" s="2432"/>
      <c r="Q1407" s="2432"/>
      <c r="R1407" s="2432"/>
      <c r="S1407" s="2432"/>
      <c r="T1407" s="2432"/>
      <c r="U1407" s="2432"/>
      <c r="V1407" s="2432"/>
      <c r="W1407" s="2432"/>
      <c r="X1407" s="2432"/>
      <c r="Y1407" s="2433"/>
      <c r="Z1407" s="2437"/>
      <c r="AA1407" s="2438"/>
      <c r="AB1407" s="2438"/>
      <c r="AC1407" s="2438"/>
      <c r="AD1407" s="2510"/>
      <c r="AE1407" s="2351"/>
      <c r="AF1407" s="2351"/>
      <c r="AG1407" s="2351"/>
      <c r="AH1407" s="2352"/>
      <c r="AI1407" s="2434"/>
      <c r="AJ1407" s="2432"/>
      <c r="AK1407" s="2432"/>
      <c r="AL1407" s="2432"/>
      <c r="AM1407" s="2432"/>
      <c r="AN1407" s="2432"/>
      <c r="AO1407" s="2432"/>
      <c r="AP1407" s="2432"/>
      <c r="AQ1407" s="2432"/>
      <c r="AR1407" s="2432"/>
      <c r="AS1407" s="2432"/>
      <c r="AT1407" s="2432"/>
      <c r="AU1407" s="2433"/>
      <c r="AV1407" s="2437"/>
      <c r="AW1407" s="2438"/>
      <c r="AX1407" s="2438"/>
      <c r="AY1407" s="2511"/>
    </row>
    <row r="1408" spans="2:51" s="79" customFormat="1" ht="24.75" customHeight="1">
      <c r="B1408" s="2097"/>
      <c r="C1408" s="2098"/>
      <c r="D1408" s="2098"/>
      <c r="E1408" s="2098"/>
      <c r="F1408" s="2098"/>
      <c r="G1408" s="2099"/>
      <c r="H1408" s="2501"/>
      <c r="I1408" s="2502"/>
      <c r="J1408" s="2502"/>
      <c r="K1408" s="2502"/>
      <c r="L1408" s="2503"/>
      <c r="M1408" s="2504"/>
      <c r="N1408" s="2505"/>
      <c r="O1408" s="2505"/>
      <c r="P1408" s="2505"/>
      <c r="Q1408" s="2505"/>
      <c r="R1408" s="2505"/>
      <c r="S1408" s="2505"/>
      <c r="T1408" s="2505"/>
      <c r="U1408" s="2505"/>
      <c r="V1408" s="2505"/>
      <c r="W1408" s="2505"/>
      <c r="X1408" s="2505"/>
      <c r="Y1408" s="2506"/>
      <c r="Z1408" s="2507"/>
      <c r="AA1408" s="2508"/>
      <c r="AB1408" s="2508"/>
      <c r="AC1408" s="2508"/>
      <c r="AD1408" s="2501"/>
      <c r="AE1408" s="2502"/>
      <c r="AF1408" s="2502"/>
      <c r="AG1408" s="2502"/>
      <c r="AH1408" s="2503"/>
      <c r="AI1408" s="2504"/>
      <c r="AJ1408" s="2505"/>
      <c r="AK1408" s="2505"/>
      <c r="AL1408" s="2505"/>
      <c r="AM1408" s="2505"/>
      <c r="AN1408" s="2505"/>
      <c r="AO1408" s="2505"/>
      <c r="AP1408" s="2505"/>
      <c r="AQ1408" s="2505"/>
      <c r="AR1408" s="2505"/>
      <c r="AS1408" s="2505"/>
      <c r="AT1408" s="2505"/>
      <c r="AU1408" s="2506"/>
      <c r="AV1408" s="2507"/>
      <c r="AW1408" s="2508"/>
      <c r="AX1408" s="2508"/>
      <c r="AY1408" s="2509"/>
    </row>
    <row r="1409" spans="2:51" s="79" customFormat="1" ht="24.75" customHeight="1" thickBot="1">
      <c r="B1409" s="2100"/>
      <c r="C1409" s="2101"/>
      <c r="D1409" s="2101"/>
      <c r="E1409" s="2101"/>
      <c r="F1409" s="2101"/>
      <c r="G1409" s="2102"/>
      <c r="H1409" s="2492" t="s">
        <v>26</v>
      </c>
      <c r="I1409" s="2493"/>
      <c r="J1409" s="2493"/>
      <c r="K1409" s="2493"/>
      <c r="L1409" s="2493"/>
      <c r="M1409" s="2494"/>
      <c r="N1409" s="2495"/>
      <c r="O1409" s="2495"/>
      <c r="P1409" s="2495"/>
      <c r="Q1409" s="2495"/>
      <c r="R1409" s="2495"/>
      <c r="S1409" s="2495"/>
      <c r="T1409" s="2495"/>
      <c r="U1409" s="2495"/>
      <c r="V1409" s="2495"/>
      <c r="W1409" s="2495"/>
      <c r="X1409" s="2495"/>
      <c r="Y1409" s="2496"/>
      <c r="Z1409" s="2497">
        <f>SUM(Z1401:AC1408)</f>
        <v>0</v>
      </c>
      <c r="AA1409" s="2498"/>
      <c r="AB1409" s="2498"/>
      <c r="AC1409" s="2499"/>
      <c r="AD1409" s="2492" t="s">
        <v>26</v>
      </c>
      <c r="AE1409" s="2493"/>
      <c r="AF1409" s="2493"/>
      <c r="AG1409" s="2493"/>
      <c r="AH1409" s="2493"/>
      <c r="AI1409" s="2494"/>
      <c r="AJ1409" s="2495"/>
      <c r="AK1409" s="2495"/>
      <c r="AL1409" s="2495"/>
      <c r="AM1409" s="2495"/>
      <c r="AN1409" s="2495"/>
      <c r="AO1409" s="2495"/>
      <c r="AP1409" s="2495"/>
      <c r="AQ1409" s="2495"/>
      <c r="AR1409" s="2495"/>
      <c r="AS1409" s="2495"/>
      <c r="AT1409" s="2495"/>
      <c r="AU1409" s="2496"/>
      <c r="AV1409" s="2497">
        <f>SUM(AV1401:AY1408)</f>
        <v>0</v>
      </c>
      <c r="AW1409" s="2498"/>
      <c r="AX1409" s="2498"/>
      <c r="AY1409" s="2500"/>
    </row>
    <row r="1410" spans="2:51" s="79" customFormat="1"/>
    <row r="1411" spans="2:51" s="79" customFormat="1" ht="23.25" customHeight="1">
      <c r="B1411" s="92" t="s">
        <v>100</v>
      </c>
      <c r="C1411" s="92"/>
      <c r="D1411" s="92"/>
      <c r="E1411" s="93"/>
      <c r="F1411" s="93"/>
      <c r="G1411" s="2095" t="s">
        <v>1051</v>
      </c>
      <c r="H1411" s="2095"/>
      <c r="I1411" s="2095"/>
      <c r="J1411" s="2095"/>
      <c r="K1411" s="2095"/>
      <c r="L1411" s="2095"/>
      <c r="M1411" s="2095"/>
      <c r="N1411" s="2095"/>
      <c r="O1411" s="2095"/>
      <c r="P1411" s="2095"/>
      <c r="Q1411" s="2095"/>
      <c r="R1411" s="2095"/>
      <c r="S1411" s="2095"/>
      <c r="T1411" s="2095"/>
      <c r="U1411" s="2095"/>
      <c r="V1411" s="2095"/>
      <c r="W1411" s="2095"/>
      <c r="X1411" s="2095"/>
      <c r="Y1411" s="2095"/>
      <c r="Z1411" s="2095"/>
      <c r="AA1411" s="2095"/>
      <c r="AB1411" s="2095"/>
      <c r="AC1411" s="2095"/>
      <c r="AD1411" s="2095"/>
      <c r="AE1411" s="2095"/>
      <c r="AF1411" s="2095"/>
      <c r="AG1411" s="2095"/>
      <c r="AH1411" s="2095"/>
      <c r="AI1411" s="2095"/>
      <c r="AJ1411" s="2095"/>
      <c r="AK1411" s="2095"/>
      <c r="AL1411" s="2095"/>
      <c r="AM1411" s="2095"/>
      <c r="AN1411" s="2095"/>
      <c r="AO1411" s="2095"/>
      <c r="AP1411" s="2095"/>
      <c r="AQ1411" s="2095"/>
      <c r="AR1411" s="2095"/>
      <c r="AS1411" s="2095"/>
      <c r="AT1411" s="2095"/>
      <c r="AU1411" s="2095"/>
      <c r="AV1411" s="2095"/>
      <c r="AW1411" s="2095"/>
      <c r="AX1411" s="2095"/>
      <c r="AY1411" s="93"/>
    </row>
    <row r="1412" spans="2:51" s="79" customFormat="1" ht="14.25">
      <c r="C1412" s="94" t="s">
        <v>1008</v>
      </c>
    </row>
    <row r="1413" spans="2:51" s="79" customFormat="1">
      <c r="C1413" s="79" t="s">
        <v>1009</v>
      </c>
    </row>
    <row r="1414" spans="2:51" s="79" customFormat="1" ht="34.5" customHeight="1">
      <c r="B1414" s="2000"/>
      <c r="C1414" s="2000"/>
      <c r="D1414" s="2004" t="s">
        <v>1010</v>
      </c>
      <c r="E1414" s="2004"/>
      <c r="F1414" s="2004"/>
      <c r="G1414" s="2004"/>
      <c r="H1414" s="2004"/>
      <c r="I1414" s="2004"/>
      <c r="J1414" s="2004"/>
      <c r="K1414" s="2004"/>
      <c r="L1414" s="2004"/>
      <c r="M1414" s="2004"/>
      <c r="N1414" s="2004" t="s">
        <v>1011</v>
      </c>
      <c r="O1414" s="2004"/>
      <c r="P1414" s="2004"/>
      <c r="Q1414" s="2004"/>
      <c r="R1414" s="2004"/>
      <c r="S1414" s="2004"/>
      <c r="T1414" s="2004"/>
      <c r="U1414" s="2004"/>
      <c r="V1414" s="2004"/>
      <c r="W1414" s="2004"/>
      <c r="X1414" s="2004"/>
      <c r="Y1414" s="2004"/>
      <c r="Z1414" s="2004"/>
      <c r="AA1414" s="2004"/>
      <c r="AB1414" s="2004"/>
      <c r="AC1414" s="2004"/>
      <c r="AD1414" s="2004"/>
      <c r="AE1414" s="2004"/>
      <c r="AF1414" s="2004"/>
      <c r="AG1414" s="2004"/>
      <c r="AH1414" s="2004"/>
      <c r="AI1414" s="2004"/>
      <c r="AJ1414" s="2004"/>
      <c r="AK1414" s="2004"/>
      <c r="AL1414" s="2005" t="s">
        <v>1012</v>
      </c>
      <c r="AM1414" s="2004"/>
      <c r="AN1414" s="2004"/>
      <c r="AO1414" s="2004"/>
      <c r="AP1414" s="2004"/>
      <c r="AQ1414" s="2004"/>
      <c r="AR1414" s="2004" t="s">
        <v>27</v>
      </c>
      <c r="AS1414" s="2004"/>
      <c r="AT1414" s="2004"/>
      <c r="AU1414" s="2004"/>
      <c r="AV1414" s="2004" t="s">
        <v>28</v>
      </c>
      <c r="AW1414" s="2004"/>
      <c r="AX1414" s="2004"/>
    </row>
    <row r="1415" spans="2:51" s="79" customFormat="1" ht="24" customHeight="1">
      <c r="B1415" s="2000">
        <v>1</v>
      </c>
      <c r="C1415" s="2000">
        <v>1</v>
      </c>
      <c r="D1415" s="2310" t="s">
        <v>1060</v>
      </c>
      <c r="E1415" s="2310"/>
      <c r="F1415" s="2310"/>
      <c r="G1415" s="2310"/>
      <c r="H1415" s="2310"/>
      <c r="I1415" s="2310"/>
      <c r="J1415" s="2310"/>
      <c r="K1415" s="2310"/>
      <c r="L1415" s="2310"/>
      <c r="M1415" s="2310"/>
      <c r="N1415" s="2491" t="s">
        <v>1061</v>
      </c>
      <c r="O1415" s="2491"/>
      <c r="P1415" s="2491"/>
      <c r="Q1415" s="2491"/>
      <c r="R1415" s="2491"/>
      <c r="S1415" s="2491"/>
      <c r="T1415" s="2491"/>
      <c r="U1415" s="2491"/>
      <c r="V1415" s="2491"/>
      <c r="W1415" s="2491"/>
      <c r="X1415" s="2491"/>
      <c r="Y1415" s="2491"/>
      <c r="Z1415" s="2491"/>
      <c r="AA1415" s="2491"/>
      <c r="AB1415" s="2491"/>
      <c r="AC1415" s="2491"/>
      <c r="AD1415" s="2491"/>
      <c r="AE1415" s="2491"/>
      <c r="AF1415" s="2491"/>
      <c r="AG1415" s="2491"/>
      <c r="AH1415" s="2491"/>
      <c r="AI1415" s="2491"/>
      <c r="AJ1415" s="2491"/>
      <c r="AK1415" s="2491"/>
      <c r="AL1415" s="2314">
        <v>4</v>
      </c>
      <c r="AM1415" s="2310"/>
      <c r="AN1415" s="2310"/>
      <c r="AO1415" s="2310"/>
      <c r="AP1415" s="2310"/>
      <c r="AQ1415" s="2310"/>
      <c r="AR1415" s="2001"/>
      <c r="AS1415" s="2001"/>
      <c r="AT1415" s="2001"/>
      <c r="AU1415" s="2001"/>
      <c r="AV1415" s="2001"/>
      <c r="AW1415" s="2001"/>
      <c r="AX1415" s="2001"/>
    </row>
    <row r="1416" spans="2:51" s="79" customFormat="1" ht="24" customHeight="1">
      <c r="B1416" s="2000">
        <v>2</v>
      </c>
      <c r="C1416" s="2000">
        <v>1</v>
      </c>
      <c r="D1416" s="2310" t="s">
        <v>1062</v>
      </c>
      <c r="E1416" s="2310"/>
      <c r="F1416" s="2310"/>
      <c r="G1416" s="2310"/>
      <c r="H1416" s="2310"/>
      <c r="I1416" s="2310"/>
      <c r="J1416" s="2310"/>
      <c r="K1416" s="2310"/>
      <c r="L1416" s="2310"/>
      <c r="M1416" s="2310"/>
      <c r="N1416" s="2491" t="s">
        <v>1063</v>
      </c>
      <c r="O1416" s="2491"/>
      <c r="P1416" s="2491"/>
      <c r="Q1416" s="2491"/>
      <c r="R1416" s="2491"/>
      <c r="S1416" s="2491"/>
      <c r="T1416" s="2491"/>
      <c r="U1416" s="2491"/>
      <c r="V1416" s="2491"/>
      <c r="W1416" s="2491"/>
      <c r="X1416" s="2491"/>
      <c r="Y1416" s="2491"/>
      <c r="Z1416" s="2491"/>
      <c r="AA1416" s="2491"/>
      <c r="AB1416" s="2491"/>
      <c r="AC1416" s="2491"/>
      <c r="AD1416" s="2491"/>
      <c r="AE1416" s="2491"/>
      <c r="AF1416" s="2491"/>
      <c r="AG1416" s="2491"/>
      <c r="AH1416" s="2491"/>
      <c r="AI1416" s="2491"/>
      <c r="AJ1416" s="2491"/>
      <c r="AK1416" s="2491"/>
      <c r="AL1416" s="2314">
        <v>2</v>
      </c>
      <c r="AM1416" s="2310"/>
      <c r="AN1416" s="2310"/>
      <c r="AO1416" s="2310"/>
      <c r="AP1416" s="2310"/>
      <c r="AQ1416" s="2310"/>
      <c r="AR1416" s="2001"/>
      <c r="AS1416" s="2001"/>
      <c r="AT1416" s="2001"/>
      <c r="AU1416" s="2001"/>
      <c r="AV1416" s="2001"/>
      <c r="AW1416" s="2001"/>
      <c r="AX1416" s="2001"/>
    </row>
    <row r="1417" spans="2:51" s="79" customFormat="1" ht="24" customHeight="1">
      <c r="B1417" s="2000">
        <v>3</v>
      </c>
      <c r="C1417" s="2000">
        <v>1</v>
      </c>
      <c r="D1417" s="2310" t="s">
        <v>1064</v>
      </c>
      <c r="E1417" s="2310"/>
      <c r="F1417" s="2310"/>
      <c r="G1417" s="2310"/>
      <c r="H1417" s="2310"/>
      <c r="I1417" s="2310"/>
      <c r="J1417" s="2310"/>
      <c r="K1417" s="2310"/>
      <c r="L1417" s="2310"/>
      <c r="M1417" s="2310"/>
      <c r="N1417" s="2491" t="s">
        <v>1063</v>
      </c>
      <c r="O1417" s="2491"/>
      <c r="P1417" s="2491"/>
      <c r="Q1417" s="2491"/>
      <c r="R1417" s="2491"/>
      <c r="S1417" s="2491"/>
      <c r="T1417" s="2491"/>
      <c r="U1417" s="2491"/>
      <c r="V1417" s="2491"/>
      <c r="W1417" s="2491"/>
      <c r="X1417" s="2491"/>
      <c r="Y1417" s="2491"/>
      <c r="Z1417" s="2491"/>
      <c r="AA1417" s="2491"/>
      <c r="AB1417" s="2491"/>
      <c r="AC1417" s="2491"/>
      <c r="AD1417" s="2491"/>
      <c r="AE1417" s="2491"/>
      <c r="AF1417" s="2491"/>
      <c r="AG1417" s="2491"/>
      <c r="AH1417" s="2491"/>
      <c r="AI1417" s="2491"/>
      <c r="AJ1417" s="2491"/>
      <c r="AK1417" s="2491"/>
      <c r="AL1417" s="2314">
        <v>1</v>
      </c>
      <c r="AM1417" s="2310"/>
      <c r="AN1417" s="2310"/>
      <c r="AO1417" s="2310"/>
      <c r="AP1417" s="2310"/>
      <c r="AQ1417" s="2310"/>
      <c r="AR1417" s="2001"/>
      <c r="AS1417" s="2001"/>
      <c r="AT1417" s="2001"/>
      <c r="AU1417" s="2001"/>
      <c r="AV1417" s="2001"/>
      <c r="AW1417" s="2001"/>
      <c r="AX1417" s="2001"/>
    </row>
    <row r="1418" spans="2:51" s="79" customFormat="1" ht="24" customHeight="1">
      <c r="B1418" s="2000">
        <v>4</v>
      </c>
      <c r="C1418" s="2000">
        <v>1</v>
      </c>
      <c r="D1418" s="2310" t="s">
        <v>1065</v>
      </c>
      <c r="E1418" s="2310"/>
      <c r="F1418" s="2310"/>
      <c r="G1418" s="2310"/>
      <c r="H1418" s="2310"/>
      <c r="I1418" s="2310"/>
      <c r="J1418" s="2310"/>
      <c r="K1418" s="2310"/>
      <c r="L1418" s="2310"/>
      <c r="M1418" s="2310"/>
      <c r="N1418" s="2491" t="s">
        <v>1066</v>
      </c>
      <c r="O1418" s="2491"/>
      <c r="P1418" s="2491"/>
      <c r="Q1418" s="2491"/>
      <c r="R1418" s="2491"/>
      <c r="S1418" s="2491"/>
      <c r="T1418" s="2491"/>
      <c r="U1418" s="2491"/>
      <c r="V1418" s="2491"/>
      <c r="W1418" s="2491"/>
      <c r="X1418" s="2491"/>
      <c r="Y1418" s="2491"/>
      <c r="Z1418" s="2491"/>
      <c r="AA1418" s="2491"/>
      <c r="AB1418" s="2491"/>
      <c r="AC1418" s="2491"/>
      <c r="AD1418" s="2491"/>
      <c r="AE1418" s="2491"/>
      <c r="AF1418" s="2491"/>
      <c r="AG1418" s="2491"/>
      <c r="AH1418" s="2491"/>
      <c r="AI1418" s="2491"/>
      <c r="AJ1418" s="2491"/>
      <c r="AK1418" s="2491"/>
      <c r="AL1418" s="2314">
        <v>1</v>
      </c>
      <c r="AM1418" s="2310"/>
      <c r="AN1418" s="2310"/>
      <c r="AO1418" s="2310"/>
      <c r="AP1418" s="2310"/>
      <c r="AQ1418" s="2310"/>
      <c r="AR1418" s="2001"/>
      <c r="AS1418" s="2001"/>
      <c r="AT1418" s="2001"/>
      <c r="AU1418" s="2001"/>
      <c r="AV1418" s="2001"/>
      <c r="AW1418" s="2001"/>
      <c r="AX1418" s="2001"/>
    </row>
    <row r="1419" spans="2:51" s="79" customFormat="1" ht="24" customHeight="1">
      <c r="B1419" s="2000">
        <v>5</v>
      </c>
      <c r="C1419" s="2000">
        <v>1</v>
      </c>
      <c r="D1419" s="2488" t="s">
        <v>1067</v>
      </c>
      <c r="E1419" s="2489"/>
      <c r="F1419" s="2489"/>
      <c r="G1419" s="2489"/>
      <c r="H1419" s="2489"/>
      <c r="I1419" s="2489"/>
      <c r="J1419" s="2489"/>
      <c r="K1419" s="2489"/>
      <c r="L1419" s="2489"/>
      <c r="M1419" s="2490"/>
      <c r="N1419" s="2488" t="s">
        <v>1068</v>
      </c>
      <c r="O1419" s="2489"/>
      <c r="P1419" s="2489"/>
      <c r="Q1419" s="2489"/>
      <c r="R1419" s="2489"/>
      <c r="S1419" s="2489"/>
      <c r="T1419" s="2489"/>
      <c r="U1419" s="2489"/>
      <c r="V1419" s="2489"/>
      <c r="W1419" s="2489"/>
      <c r="X1419" s="2489"/>
      <c r="Y1419" s="2489"/>
      <c r="Z1419" s="2489"/>
      <c r="AA1419" s="2489"/>
      <c r="AB1419" s="2489"/>
      <c r="AC1419" s="2489"/>
      <c r="AD1419" s="2489"/>
      <c r="AE1419" s="2489"/>
      <c r="AF1419" s="2489"/>
      <c r="AG1419" s="2489"/>
      <c r="AH1419" s="2489"/>
      <c r="AI1419" s="2489"/>
      <c r="AJ1419" s="2489"/>
      <c r="AK1419" s="2490"/>
      <c r="AL1419" s="2314">
        <v>1</v>
      </c>
      <c r="AM1419" s="2310"/>
      <c r="AN1419" s="2310"/>
      <c r="AO1419" s="2310"/>
      <c r="AP1419" s="2310"/>
      <c r="AQ1419" s="2310"/>
      <c r="AR1419" s="2001"/>
      <c r="AS1419" s="2001"/>
      <c r="AT1419" s="2001"/>
      <c r="AU1419" s="2001"/>
      <c r="AV1419" s="2001"/>
      <c r="AW1419" s="2001"/>
      <c r="AX1419" s="2001"/>
    </row>
    <row r="1420" spans="2:51" s="79" customFormat="1" ht="24" customHeight="1">
      <c r="B1420" s="2000">
        <v>6</v>
      </c>
      <c r="C1420" s="2000">
        <v>1</v>
      </c>
      <c r="D1420" s="2488" t="s">
        <v>1069</v>
      </c>
      <c r="E1420" s="2489"/>
      <c r="F1420" s="2489"/>
      <c r="G1420" s="2489"/>
      <c r="H1420" s="2489"/>
      <c r="I1420" s="2489"/>
      <c r="J1420" s="2489"/>
      <c r="K1420" s="2489"/>
      <c r="L1420" s="2489"/>
      <c r="M1420" s="2490"/>
      <c r="N1420" s="2491" t="s">
        <v>1070</v>
      </c>
      <c r="O1420" s="2491"/>
      <c r="P1420" s="2491"/>
      <c r="Q1420" s="2491"/>
      <c r="R1420" s="2491"/>
      <c r="S1420" s="2491"/>
      <c r="T1420" s="2491"/>
      <c r="U1420" s="2491"/>
      <c r="V1420" s="2491"/>
      <c r="W1420" s="2491"/>
      <c r="X1420" s="2491"/>
      <c r="Y1420" s="2491"/>
      <c r="Z1420" s="2491"/>
      <c r="AA1420" s="2491"/>
      <c r="AB1420" s="2491"/>
      <c r="AC1420" s="2491"/>
      <c r="AD1420" s="2491"/>
      <c r="AE1420" s="2491"/>
      <c r="AF1420" s="2491"/>
      <c r="AG1420" s="2491"/>
      <c r="AH1420" s="2491"/>
      <c r="AI1420" s="2491"/>
      <c r="AJ1420" s="2491"/>
      <c r="AK1420" s="2491"/>
      <c r="AL1420" s="2314">
        <v>1</v>
      </c>
      <c r="AM1420" s="2310"/>
      <c r="AN1420" s="2310"/>
      <c r="AO1420" s="2310"/>
      <c r="AP1420" s="2310"/>
      <c r="AQ1420" s="2310"/>
      <c r="AR1420" s="2001"/>
      <c r="AS1420" s="2001"/>
      <c r="AT1420" s="2001"/>
      <c r="AU1420" s="2001"/>
      <c r="AV1420" s="2001"/>
      <c r="AW1420" s="2001"/>
      <c r="AX1420" s="2001"/>
    </row>
    <row r="1421" spans="2:51" s="79" customFormat="1" ht="24" customHeight="1">
      <c r="B1421" s="2000">
        <v>7</v>
      </c>
      <c r="C1421" s="2000">
        <v>1</v>
      </c>
      <c r="D1421" s="2001"/>
      <c r="E1421" s="2001"/>
      <c r="F1421" s="2001"/>
      <c r="G1421" s="2001"/>
      <c r="H1421" s="2001"/>
      <c r="I1421" s="2001"/>
      <c r="J1421" s="2001"/>
      <c r="K1421" s="2001"/>
      <c r="L1421" s="2001"/>
      <c r="M1421" s="2001"/>
      <c r="N1421" s="2001"/>
      <c r="O1421" s="2001"/>
      <c r="P1421" s="2001"/>
      <c r="Q1421" s="2001"/>
      <c r="R1421" s="2001"/>
      <c r="S1421" s="2001"/>
      <c r="T1421" s="2001"/>
      <c r="U1421" s="2001"/>
      <c r="V1421" s="2001"/>
      <c r="W1421" s="2001"/>
      <c r="X1421" s="2001"/>
      <c r="Y1421" s="2001"/>
      <c r="Z1421" s="2001"/>
      <c r="AA1421" s="2001"/>
      <c r="AB1421" s="2001"/>
      <c r="AC1421" s="2001"/>
      <c r="AD1421" s="2001"/>
      <c r="AE1421" s="2001"/>
      <c r="AF1421" s="2001"/>
      <c r="AG1421" s="2001"/>
      <c r="AH1421" s="2001"/>
      <c r="AI1421" s="2001"/>
      <c r="AJ1421" s="2001"/>
      <c r="AK1421" s="2001"/>
      <c r="AL1421" s="2002"/>
      <c r="AM1421" s="2001"/>
      <c r="AN1421" s="2001"/>
      <c r="AO1421" s="2001"/>
      <c r="AP1421" s="2001"/>
      <c r="AQ1421" s="2001"/>
      <c r="AR1421" s="2001"/>
      <c r="AS1421" s="2001"/>
      <c r="AT1421" s="2001"/>
      <c r="AU1421" s="2001"/>
      <c r="AV1421" s="2001"/>
      <c r="AW1421" s="2001"/>
      <c r="AX1421" s="2001"/>
    </row>
    <row r="1422" spans="2:51" s="79" customFormat="1" ht="24" customHeight="1">
      <c r="B1422" s="2000">
        <v>8</v>
      </c>
      <c r="C1422" s="2000">
        <v>1</v>
      </c>
      <c r="D1422" s="2001"/>
      <c r="E1422" s="2001"/>
      <c r="F1422" s="2001"/>
      <c r="G1422" s="2001"/>
      <c r="H1422" s="2001"/>
      <c r="I1422" s="2001"/>
      <c r="J1422" s="2001"/>
      <c r="K1422" s="2001"/>
      <c r="L1422" s="2001"/>
      <c r="M1422" s="2001"/>
      <c r="N1422" s="2001"/>
      <c r="O1422" s="2001"/>
      <c r="P1422" s="2001"/>
      <c r="Q1422" s="2001"/>
      <c r="R1422" s="2001"/>
      <c r="S1422" s="2001"/>
      <c r="T1422" s="2001"/>
      <c r="U1422" s="2001"/>
      <c r="V1422" s="2001"/>
      <c r="W1422" s="2001"/>
      <c r="X1422" s="2001"/>
      <c r="Y1422" s="2001"/>
      <c r="Z1422" s="2001"/>
      <c r="AA1422" s="2001"/>
      <c r="AB1422" s="2001"/>
      <c r="AC1422" s="2001"/>
      <c r="AD1422" s="2001"/>
      <c r="AE1422" s="2001"/>
      <c r="AF1422" s="2001"/>
      <c r="AG1422" s="2001"/>
      <c r="AH1422" s="2001"/>
      <c r="AI1422" s="2001"/>
      <c r="AJ1422" s="2001"/>
      <c r="AK1422" s="2001"/>
      <c r="AL1422" s="2002"/>
      <c r="AM1422" s="2001"/>
      <c r="AN1422" s="2001"/>
      <c r="AO1422" s="2001"/>
      <c r="AP1422" s="2001"/>
      <c r="AQ1422" s="2001"/>
      <c r="AR1422" s="2001"/>
      <c r="AS1422" s="2001"/>
      <c r="AT1422" s="2001"/>
      <c r="AU1422" s="2001"/>
      <c r="AV1422" s="2001"/>
      <c r="AW1422" s="2001"/>
      <c r="AX1422" s="2001"/>
    </row>
    <row r="1423" spans="2:51" s="79" customFormat="1" ht="24" customHeight="1">
      <c r="B1423" s="2000">
        <v>9</v>
      </c>
      <c r="C1423" s="2000">
        <v>1</v>
      </c>
      <c r="D1423" s="2001"/>
      <c r="E1423" s="2001"/>
      <c r="F1423" s="2001"/>
      <c r="G1423" s="2001"/>
      <c r="H1423" s="2001"/>
      <c r="I1423" s="2001"/>
      <c r="J1423" s="2001"/>
      <c r="K1423" s="2001"/>
      <c r="L1423" s="2001"/>
      <c r="M1423" s="2001"/>
      <c r="N1423" s="2001"/>
      <c r="O1423" s="2001"/>
      <c r="P1423" s="2001"/>
      <c r="Q1423" s="2001"/>
      <c r="R1423" s="2001"/>
      <c r="S1423" s="2001"/>
      <c r="T1423" s="2001"/>
      <c r="U1423" s="2001"/>
      <c r="V1423" s="2001"/>
      <c r="W1423" s="2001"/>
      <c r="X1423" s="2001"/>
      <c r="Y1423" s="2001"/>
      <c r="Z1423" s="2001"/>
      <c r="AA1423" s="2001"/>
      <c r="AB1423" s="2001"/>
      <c r="AC1423" s="2001"/>
      <c r="AD1423" s="2001"/>
      <c r="AE1423" s="2001"/>
      <c r="AF1423" s="2001"/>
      <c r="AG1423" s="2001"/>
      <c r="AH1423" s="2001"/>
      <c r="AI1423" s="2001"/>
      <c r="AJ1423" s="2001"/>
      <c r="AK1423" s="2001"/>
      <c r="AL1423" s="2002"/>
      <c r="AM1423" s="2001"/>
      <c r="AN1423" s="2001"/>
      <c r="AO1423" s="2001"/>
      <c r="AP1423" s="2001"/>
      <c r="AQ1423" s="2001"/>
      <c r="AR1423" s="2001"/>
      <c r="AS1423" s="2001"/>
      <c r="AT1423" s="2001"/>
      <c r="AU1423" s="2001"/>
      <c r="AV1423" s="2001"/>
      <c r="AW1423" s="2001"/>
      <c r="AX1423" s="2001"/>
    </row>
    <row r="1424" spans="2:51" s="79" customFormat="1" ht="24" customHeight="1">
      <c r="B1424" s="2000">
        <v>10</v>
      </c>
      <c r="C1424" s="2000">
        <v>1</v>
      </c>
      <c r="D1424" s="2001"/>
      <c r="E1424" s="2001"/>
      <c r="F1424" s="2001"/>
      <c r="G1424" s="2001"/>
      <c r="H1424" s="2001"/>
      <c r="I1424" s="2001"/>
      <c r="J1424" s="2001"/>
      <c r="K1424" s="2001"/>
      <c r="L1424" s="2001"/>
      <c r="M1424" s="2001"/>
      <c r="N1424" s="2001"/>
      <c r="O1424" s="2001"/>
      <c r="P1424" s="2001"/>
      <c r="Q1424" s="2001"/>
      <c r="R1424" s="2001"/>
      <c r="S1424" s="2001"/>
      <c r="T1424" s="2001"/>
      <c r="U1424" s="2001"/>
      <c r="V1424" s="2001"/>
      <c r="W1424" s="2001"/>
      <c r="X1424" s="2001"/>
      <c r="Y1424" s="2001"/>
      <c r="Z1424" s="2001"/>
      <c r="AA1424" s="2001"/>
      <c r="AB1424" s="2001"/>
      <c r="AC1424" s="2001"/>
      <c r="AD1424" s="2001"/>
      <c r="AE1424" s="2001"/>
      <c r="AF1424" s="2001"/>
      <c r="AG1424" s="2001"/>
      <c r="AH1424" s="2001"/>
      <c r="AI1424" s="2001"/>
      <c r="AJ1424" s="2001"/>
      <c r="AK1424" s="2001"/>
      <c r="AL1424" s="2002"/>
      <c r="AM1424" s="2001"/>
      <c r="AN1424" s="2001"/>
      <c r="AO1424" s="2001"/>
      <c r="AP1424" s="2001"/>
      <c r="AQ1424" s="2001"/>
      <c r="AR1424" s="2001"/>
      <c r="AS1424" s="2001"/>
      <c r="AT1424" s="2001"/>
      <c r="AU1424" s="2001"/>
      <c r="AV1424" s="2001"/>
      <c r="AW1424" s="2001"/>
      <c r="AX1424" s="2001"/>
    </row>
    <row r="1425" spans="2:51" s="79" customFormat="1"/>
    <row r="1426" spans="2:51" s="79" customFormat="1">
      <c r="C1426" s="79" t="s">
        <v>1000</v>
      </c>
    </row>
    <row r="1427" spans="2:51" s="79" customFormat="1" ht="34.5" customHeight="1">
      <c r="B1427" s="2000"/>
      <c r="C1427" s="2000"/>
      <c r="D1427" s="2004" t="s">
        <v>1010</v>
      </c>
      <c r="E1427" s="2004"/>
      <c r="F1427" s="2004"/>
      <c r="G1427" s="2004"/>
      <c r="H1427" s="2004"/>
      <c r="I1427" s="2004"/>
      <c r="J1427" s="2004"/>
      <c r="K1427" s="2004"/>
      <c r="L1427" s="2004"/>
      <c r="M1427" s="2004"/>
      <c r="N1427" s="2004" t="s">
        <v>1011</v>
      </c>
      <c r="O1427" s="2004"/>
      <c r="P1427" s="2004"/>
      <c r="Q1427" s="2004"/>
      <c r="R1427" s="2004"/>
      <c r="S1427" s="2004"/>
      <c r="T1427" s="2004"/>
      <c r="U1427" s="2004"/>
      <c r="V1427" s="2004"/>
      <c r="W1427" s="2004"/>
      <c r="X1427" s="2004"/>
      <c r="Y1427" s="2004"/>
      <c r="Z1427" s="2004"/>
      <c r="AA1427" s="2004"/>
      <c r="AB1427" s="2004"/>
      <c r="AC1427" s="2004"/>
      <c r="AD1427" s="2004"/>
      <c r="AE1427" s="2004"/>
      <c r="AF1427" s="2004"/>
      <c r="AG1427" s="2004"/>
      <c r="AH1427" s="2004"/>
      <c r="AI1427" s="2004"/>
      <c r="AJ1427" s="2004"/>
      <c r="AK1427" s="2004"/>
      <c r="AL1427" s="2005" t="s">
        <v>1012</v>
      </c>
      <c r="AM1427" s="2004"/>
      <c r="AN1427" s="2004"/>
      <c r="AO1427" s="2004"/>
      <c r="AP1427" s="2004"/>
      <c r="AQ1427" s="2004"/>
      <c r="AR1427" s="2004" t="s">
        <v>27</v>
      </c>
      <c r="AS1427" s="2004"/>
      <c r="AT1427" s="2004"/>
      <c r="AU1427" s="2004"/>
      <c r="AV1427" s="2004" t="s">
        <v>28</v>
      </c>
      <c r="AW1427" s="2004"/>
      <c r="AX1427" s="2004"/>
    </row>
    <row r="1428" spans="2:51" s="79" customFormat="1" ht="24" customHeight="1">
      <c r="B1428" s="2000">
        <v>1</v>
      </c>
      <c r="C1428" s="2000">
        <v>1</v>
      </c>
      <c r="D1428" s="2001"/>
      <c r="E1428" s="2001"/>
      <c r="F1428" s="2001"/>
      <c r="G1428" s="2001"/>
      <c r="H1428" s="2001"/>
      <c r="I1428" s="2001"/>
      <c r="J1428" s="2001"/>
      <c r="K1428" s="2001"/>
      <c r="L1428" s="2001"/>
      <c r="M1428" s="2001"/>
      <c r="N1428" s="2001"/>
      <c r="O1428" s="2001"/>
      <c r="P1428" s="2001"/>
      <c r="Q1428" s="2001"/>
      <c r="R1428" s="2001"/>
      <c r="S1428" s="2001"/>
      <c r="T1428" s="2001"/>
      <c r="U1428" s="2001"/>
      <c r="V1428" s="2001"/>
      <c r="W1428" s="2001"/>
      <c r="X1428" s="2001"/>
      <c r="Y1428" s="2001"/>
      <c r="Z1428" s="2001"/>
      <c r="AA1428" s="2001"/>
      <c r="AB1428" s="2001"/>
      <c r="AC1428" s="2001"/>
      <c r="AD1428" s="2001"/>
      <c r="AE1428" s="2001"/>
      <c r="AF1428" s="2001"/>
      <c r="AG1428" s="2001"/>
      <c r="AH1428" s="2001"/>
      <c r="AI1428" s="2001"/>
      <c r="AJ1428" s="2001"/>
      <c r="AK1428" s="2001"/>
      <c r="AL1428" s="2002"/>
      <c r="AM1428" s="2001"/>
      <c r="AN1428" s="2001"/>
      <c r="AO1428" s="2001"/>
      <c r="AP1428" s="2001"/>
      <c r="AQ1428" s="2001"/>
      <c r="AR1428" s="2001"/>
      <c r="AS1428" s="2001"/>
      <c r="AT1428" s="2001"/>
      <c r="AU1428" s="2001"/>
      <c r="AV1428" s="2001"/>
      <c r="AW1428" s="2001"/>
      <c r="AX1428" s="2001"/>
    </row>
    <row r="1429" spans="2:51" s="79" customFormat="1" ht="24" customHeight="1">
      <c r="B1429" s="2000">
        <v>2</v>
      </c>
      <c r="C1429" s="2000">
        <v>1</v>
      </c>
      <c r="D1429" s="2001"/>
      <c r="E1429" s="2001"/>
      <c r="F1429" s="2001"/>
      <c r="G1429" s="2001"/>
      <c r="H1429" s="2001"/>
      <c r="I1429" s="2001"/>
      <c r="J1429" s="2001"/>
      <c r="K1429" s="2001"/>
      <c r="L1429" s="2001"/>
      <c r="M1429" s="2001"/>
      <c r="N1429" s="2001"/>
      <c r="O1429" s="2001"/>
      <c r="P1429" s="2001"/>
      <c r="Q1429" s="2001"/>
      <c r="R1429" s="2001"/>
      <c r="S1429" s="2001"/>
      <c r="T1429" s="2001"/>
      <c r="U1429" s="2001"/>
      <c r="V1429" s="2001"/>
      <c r="W1429" s="2001"/>
      <c r="X1429" s="2001"/>
      <c r="Y1429" s="2001"/>
      <c r="Z1429" s="2001"/>
      <c r="AA1429" s="2001"/>
      <c r="AB1429" s="2001"/>
      <c r="AC1429" s="2001"/>
      <c r="AD1429" s="2001"/>
      <c r="AE1429" s="2001"/>
      <c r="AF1429" s="2001"/>
      <c r="AG1429" s="2001"/>
      <c r="AH1429" s="2001"/>
      <c r="AI1429" s="2001"/>
      <c r="AJ1429" s="2001"/>
      <c r="AK1429" s="2001"/>
      <c r="AL1429" s="2002"/>
      <c r="AM1429" s="2001"/>
      <c r="AN1429" s="2001"/>
      <c r="AO1429" s="2001"/>
      <c r="AP1429" s="2001"/>
      <c r="AQ1429" s="2001"/>
      <c r="AR1429" s="2001"/>
      <c r="AS1429" s="2001"/>
      <c r="AT1429" s="2001"/>
      <c r="AU1429" s="2001"/>
      <c r="AV1429" s="2001"/>
      <c r="AW1429" s="2001"/>
      <c r="AX1429" s="2001"/>
    </row>
    <row r="1430" spans="2:51" s="79" customFormat="1" ht="24" customHeight="1">
      <c r="B1430" s="2000">
        <v>3</v>
      </c>
      <c r="C1430" s="2000">
        <v>1</v>
      </c>
      <c r="D1430" s="2001"/>
      <c r="E1430" s="2001"/>
      <c r="F1430" s="2001"/>
      <c r="G1430" s="2001"/>
      <c r="H1430" s="2001"/>
      <c r="I1430" s="2001"/>
      <c r="J1430" s="2001"/>
      <c r="K1430" s="2001"/>
      <c r="L1430" s="2001"/>
      <c r="M1430" s="2001"/>
      <c r="N1430" s="2001"/>
      <c r="O1430" s="2001"/>
      <c r="P1430" s="2001"/>
      <c r="Q1430" s="2001"/>
      <c r="R1430" s="2001"/>
      <c r="S1430" s="2001"/>
      <c r="T1430" s="2001"/>
      <c r="U1430" s="2001"/>
      <c r="V1430" s="2001"/>
      <c r="W1430" s="2001"/>
      <c r="X1430" s="2001"/>
      <c r="Y1430" s="2001"/>
      <c r="Z1430" s="2001"/>
      <c r="AA1430" s="2001"/>
      <c r="AB1430" s="2001"/>
      <c r="AC1430" s="2001"/>
      <c r="AD1430" s="2001"/>
      <c r="AE1430" s="2001"/>
      <c r="AF1430" s="2001"/>
      <c r="AG1430" s="2001"/>
      <c r="AH1430" s="2001"/>
      <c r="AI1430" s="2001"/>
      <c r="AJ1430" s="2001"/>
      <c r="AK1430" s="2001"/>
      <c r="AL1430" s="2002"/>
      <c r="AM1430" s="2001"/>
      <c r="AN1430" s="2001"/>
      <c r="AO1430" s="2001"/>
      <c r="AP1430" s="2001"/>
      <c r="AQ1430" s="2001"/>
      <c r="AR1430" s="2001"/>
      <c r="AS1430" s="2001"/>
      <c r="AT1430" s="2001"/>
      <c r="AU1430" s="2001"/>
      <c r="AV1430" s="2001"/>
      <c r="AW1430" s="2001"/>
      <c r="AX1430" s="2001"/>
    </row>
    <row r="1431" spans="2:51" s="79" customFormat="1" ht="24" customHeight="1">
      <c r="B1431" s="2000">
        <v>4</v>
      </c>
      <c r="C1431" s="2000">
        <v>1</v>
      </c>
      <c r="D1431" s="2001"/>
      <c r="E1431" s="2001"/>
      <c r="F1431" s="2001"/>
      <c r="G1431" s="2001"/>
      <c r="H1431" s="2001"/>
      <c r="I1431" s="2001"/>
      <c r="J1431" s="2001"/>
      <c r="K1431" s="2001"/>
      <c r="L1431" s="2001"/>
      <c r="M1431" s="2001"/>
      <c r="N1431" s="2001"/>
      <c r="O1431" s="2001"/>
      <c r="P1431" s="2001"/>
      <c r="Q1431" s="2001"/>
      <c r="R1431" s="2001"/>
      <c r="S1431" s="2001"/>
      <c r="T1431" s="2001"/>
      <c r="U1431" s="2001"/>
      <c r="V1431" s="2001"/>
      <c r="W1431" s="2001"/>
      <c r="X1431" s="2001"/>
      <c r="Y1431" s="2001"/>
      <c r="Z1431" s="2001"/>
      <c r="AA1431" s="2001"/>
      <c r="AB1431" s="2001"/>
      <c r="AC1431" s="2001"/>
      <c r="AD1431" s="2001"/>
      <c r="AE1431" s="2001"/>
      <c r="AF1431" s="2001"/>
      <c r="AG1431" s="2001"/>
      <c r="AH1431" s="2001"/>
      <c r="AI1431" s="2001"/>
      <c r="AJ1431" s="2001"/>
      <c r="AK1431" s="2001"/>
      <c r="AL1431" s="2002"/>
      <c r="AM1431" s="2001"/>
      <c r="AN1431" s="2001"/>
      <c r="AO1431" s="2001"/>
      <c r="AP1431" s="2001"/>
      <c r="AQ1431" s="2001"/>
      <c r="AR1431" s="2001"/>
      <c r="AS1431" s="2001"/>
      <c r="AT1431" s="2001"/>
      <c r="AU1431" s="2001"/>
      <c r="AV1431" s="2001"/>
      <c r="AW1431" s="2001"/>
      <c r="AX1431" s="2001"/>
    </row>
    <row r="1432" spans="2:51" s="79" customFormat="1" ht="24" customHeight="1">
      <c r="B1432" s="2000">
        <v>5</v>
      </c>
      <c r="C1432" s="2000">
        <v>1</v>
      </c>
      <c r="D1432" s="2001"/>
      <c r="E1432" s="2001"/>
      <c r="F1432" s="2001"/>
      <c r="G1432" s="2001"/>
      <c r="H1432" s="2001"/>
      <c r="I1432" s="2001"/>
      <c r="J1432" s="2001"/>
      <c r="K1432" s="2001"/>
      <c r="L1432" s="2001"/>
      <c r="M1432" s="2001"/>
      <c r="N1432" s="2001"/>
      <c r="O1432" s="2001"/>
      <c r="P1432" s="2001"/>
      <c r="Q1432" s="2001"/>
      <c r="R1432" s="2001"/>
      <c r="S1432" s="2001"/>
      <c r="T1432" s="2001"/>
      <c r="U1432" s="2001"/>
      <c r="V1432" s="2001"/>
      <c r="W1432" s="2001"/>
      <c r="X1432" s="2001"/>
      <c r="Y1432" s="2001"/>
      <c r="Z1432" s="2001"/>
      <c r="AA1432" s="2001"/>
      <c r="AB1432" s="2001"/>
      <c r="AC1432" s="2001"/>
      <c r="AD1432" s="2001"/>
      <c r="AE1432" s="2001"/>
      <c r="AF1432" s="2001"/>
      <c r="AG1432" s="2001"/>
      <c r="AH1432" s="2001"/>
      <c r="AI1432" s="2001"/>
      <c r="AJ1432" s="2001"/>
      <c r="AK1432" s="2001"/>
      <c r="AL1432" s="2002"/>
      <c r="AM1432" s="2001"/>
      <c r="AN1432" s="2001"/>
      <c r="AO1432" s="2001"/>
      <c r="AP1432" s="2001"/>
      <c r="AQ1432" s="2001"/>
      <c r="AR1432" s="2001"/>
      <c r="AS1432" s="2001"/>
      <c r="AT1432" s="2001"/>
      <c r="AU1432" s="2001"/>
      <c r="AV1432" s="2001"/>
      <c r="AW1432" s="2001"/>
      <c r="AX1432" s="2001"/>
    </row>
    <row r="1433" spans="2:51" s="79" customFormat="1" ht="24" customHeight="1">
      <c r="B1433" s="2000">
        <v>6</v>
      </c>
      <c r="C1433" s="2000">
        <v>1</v>
      </c>
      <c r="D1433" s="2001"/>
      <c r="E1433" s="2001"/>
      <c r="F1433" s="2001"/>
      <c r="G1433" s="2001"/>
      <c r="H1433" s="2001"/>
      <c r="I1433" s="2001"/>
      <c r="J1433" s="2001"/>
      <c r="K1433" s="2001"/>
      <c r="L1433" s="2001"/>
      <c r="M1433" s="2001"/>
      <c r="N1433" s="2001"/>
      <c r="O1433" s="2001"/>
      <c r="P1433" s="2001"/>
      <c r="Q1433" s="2001"/>
      <c r="R1433" s="2001"/>
      <c r="S1433" s="2001"/>
      <c r="T1433" s="2001"/>
      <c r="U1433" s="2001"/>
      <c r="V1433" s="2001"/>
      <c r="W1433" s="2001"/>
      <c r="X1433" s="2001"/>
      <c r="Y1433" s="2001"/>
      <c r="Z1433" s="2001"/>
      <c r="AA1433" s="2001"/>
      <c r="AB1433" s="2001"/>
      <c r="AC1433" s="2001"/>
      <c r="AD1433" s="2001"/>
      <c r="AE1433" s="2001"/>
      <c r="AF1433" s="2001"/>
      <c r="AG1433" s="2001"/>
      <c r="AH1433" s="2001"/>
      <c r="AI1433" s="2001"/>
      <c r="AJ1433" s="2001"/>
      <c r="AK1433" s="2001"/>
      <c r="AL1433" s="2002"/>
      <c r="AM1433" s="2001"/>
      <c r="AN1433" s="2001"/>
      <c r="AO1433" s="2001"/>
      <c r="AP1433" s="2001"/>
      <c r="AQ1433" s="2001"/>
      <c r="AR1433" s="2001"/>
      <c r="AS1433" s="2001"/>
      <c r="AT1433" s="2001"/>
      <c r="AU1433" s="2001"/>
      <c r="AV1433" s="2001"/>
      <c r="AW1433" s="2001"/>
      <c r="AX1433" s="2001"/>
    </row>
    <row r="1434" spans="2:51" s="79" customFormat="1" ht="24" customHeight="1">
      <c r="B1434" s="2000">
        <v>7</v>
      </c>
      <c r="C1434" s="2000">
        <v>1</v>
      </c>
      <c r="D1434" s="2001"/>
      <c r="E1434" s="2001"/>
      <c r="F1434" s="2001"/>
      <c r="G1434" s="2001"/>
      <c r="H1434" s="2001"/>
      <c r="I1434" s="2001"/>
      <c r="J1434" s="2001"/>
      <c r="K1434" s="2001"/>
      <c r="L1434" s="2001"/>
      <c r="M1434" s="2001"/>
      <c r="N1434" s="2001"/>
      <c r="O1434" s="2001"/>
      <c r="P1434" s="2001"/>
      <c r="Q1434" s="2001"/>
      <c r="R1434" s="2001"/>
      <c r="S1434" s="2001"/>
      <c r="T1434" s="2001"/>
      <c r="U1434" s="2001"/>
      <c r="V1434" s="2001"/>
      <c r="W1434" s="2001"/>
      <c r="X1434" s="2001"/>
      <c r="Y1434" s="2001"/>
      <c r="Z1434" s="2001"/>
      <c r="AA1434" s="2001"/>
      <c r="AB1434" s="2001"/>
      <c r="AC1434" s="2001"/>
      <c r="AD1434" s="2001"/>
      <c r="AE1434" s="2001"/>
      <c r="AF1434" s="2001"/>
      <c r="AG1434" s="2001"/>
      <c r="AH1434" s="2001"/>
      <c r="AI1434" s="2001"/>
      <c r="AJ1434" s="2001"/>
      <c r="AK1434" s="2001"/>
      <c r="AL1434" s="2002"/>
      <c r="AM1434" s="2001"/>
      <c r="AN1434" s="2001"/>
      <c r="AO1434" s="2001"/>
      <c r="AP1434" s="2001"/>
      <c r="AQ1434" s="2001"/>
      <c r="AR1434" s="2001"/>
      <c r="AS1434" s="2001"/>
      <c r="AT1434" s="2001"/>
      <c r="AU1434" s="2001"/>
      <c r="AV1434" s="2001"/>
      <c r="AW1434" s="2001"/>
      <c r="AX1434" s="2001"/>
    </row>
    <row r="1435" spans="2:51" s="79" customFormat="1" ht="24" customHeight="1">
      <c r="B1435" s="2000">
        <v>8</v>
      </c>
      <c r="C1435" s="2000">
        <v>1</v>
      </c>
      <c r="D1435" s="2001"/>
      <c r="E1435" s="2001"/>
      <c r="F1435" s="2001"/>
      <c r="G1435" s="2001"/>
      <c r="H1435" s="2001"/>
      <c r="I1435" s="2001"/>
      <c r="J1435" s="2001"/>
      <c r="K1435" s="2001"/>
      <c r="L1435" s="2001"/>
      <c r="M1435" s="2001"/>
      <c r="N1435" s="2001"/>
      <c r="O1435" s="2001"/>
      <c r="P1435" s="2001"/>
      <c r="Q1435" s="2001"/>
      <c r="R1435" s="2001"/>
      <c r="S1435" s="2001"/>
      <c r="T1435" s="2001"/>
      <c r="U1435" s="2001"/>
      <c r="V1435" s="2001"/>
      <c r="W1435" s="2001"/>
      <c r="X1435" s="2001"/>
      <c r="Y1435" s="2001"/>
      <c r="Z1435" s="2001"/>
      <c r="AA1435" s="2001"/>
      <c r="AB1435" s="2001"/>
      <c r="AC1435" s="2001"/>
      <c r="AD1435" s="2001"/>
      <c r="AE1435" s="2001"/>
      <c r="AF1435" s="2001"/>
      <c r="AG1435" s="2001"/>
      <c r="AH1435" s="2001"/>
      <c r="AI1435" s="2001"/>
      <c r="AJ1435" s="2001"/>
      <c r="AK1435" s="2001"/>
      <c r="AL1435" s="2002"/>
      <c r="AM1435" s="2001"/>
      <c r="AN1435" s="2001"/>
      <c r="AO1435" s="2001"/>
      <c r="AP1435" s="2001"/>
      <c r="AQ1435" s="2001"/>
      <c r="AR1435" s="2001"/>
      <c r="AS1435" s="2001"/>
      <c r="AT1435" s="2001"/>
      <c r="AU1435" s="2001"/>
      <c r="AV1435" s="2001"/>
      <c r="AW1435" s="2001"/>
      <c r="AX1435" s="2001"/>
    </row>
    <row r="1436" spans="2:51" s="79" customFormat="1" ht="24" customHeight="1">
      <c r="B1436" s="2000">
        <v>9</v>
      </c>
      <c r="C1436" s="2000">
        <v>1</v>
      </c>
      <c r="D1436" s="2001"/>
      <c r="E1436" s="2001"/>
      <c r="F1436" s="2001"/>
      <c r="G1436" s="2001"/>
      <c r="H1436" s="2001"/>
      <c r="I1436" s="2001"/>
      <c r="J1436" s="2001"/>
      <c r="K1436" s="2001"/>
      <c r="L1436" s="2001"/>
      <c r="M1436" s="2001"/>
      <c r="N1436" s="2001"/>
      <c r="O1436" s="2001"/>
      <c r="P1436" s="2001"/>
      <c r="Q1436" s="2001"/>
      <c r="R1436" s="2001"/>
      <c r="S1436" s="2001"/>
      <c r="T1436" s="2001"/>
      <c r="U1436" s="2001"/>
      <c r="V1436" s="2001"/>
      <c r="W1436" s="2001"/>
      <c r="X1436" s="2001"/>
      <c r="Y1436" s="2001"/>
      <c r="Z1436" s="2001"/>
      <c r="AA1436" s="2001"/>
      <c r="AB1436" s="2001"/>
      <c r="AC1436" s="2001"/>
      <c r="AD1436" s="2001"/>
      <c r="AE1436" s="2001"/>
      <c r="AF1436" s="2001"/>
      <c r="AG1436" s="2001"/>
      <c r="AH1436" s="2001"/>
      <c r="AI1436" s="2001"/>
      <c r="AJ1436" s="2001"/>
      <c r="AK1436" s="2001"/>
      <c r="AL1436" s="2002"/>
      <c r="AM1436" s="2001"/>
      <c r="AN1436" s="2001"/>
      <c r="AO1436" s="2001"/>
      <c r="AP1436" s="2001"/>
      <c r="AQ1436" s="2001"/>
      <c r="AR1436" s="2001"/>
      <c r="AS1436" s="2001"/>
      <c r="AT1436" s="2001"/>
      <c r="AU1436" s="2001"/>
      <c r="AV1436" s="2001"/>
      <c r="AW1436" s="2001"/>
      <c r="AX1436" s="2001"/>
    </row>
    <row r="1437" spans="2:51" s="79" customFormat="1" ht="24" customHeight="1">
      <c r="B1437" s="2000">
        <v>10</v>
      </c>
      <c r="C1437" s="2000">
        <v>1</v>
      </c>
      <c r="D1437" s="2001"/>
      <c r="E1437" s="2001"/>
      <c r="F1437" s="2001"/>
      <c r="G1437" s="2001"/>
      <c r="H1437" s="2001"/>
      <c r="I1437" s="2001"/>
      <c r="J1437" s="2001"/>
      <c r="K1437" s="2001"/>
      <c r="L1437" s="2001"/>
      <c r="M1437" s="2001"/>
      <c r="N1437" s="2001"/>
      <c r="O1437" s="2001"/>
      <c r="P1437" s="2001"/>
      <c r="Q1437" s="2001"/>
      <c r="R1437" s="2001"/>
      <c r="S1437" s="2001"/>
      <c r="T1437" s="2001"/>
      <c r="U1437" s="2001"/>
      <c r="V1437" s="2001"/>
      <c r="W1437" s="2001"/>
      <c r="X1437" s="2001"/>
      <c r="Y1437" s="2001"/>
      <c r="Z1437" s="2001"/>
      <c r="AA1437" s="2001"/>
      <c r="AB1437" s="2001"/>
      <c r="AC1437" s="2001"/>
      <c r="AD1437" s="2001"/>
      <c r="AE1437" s="2001"/>
      <c r="AF1437" s="2001"/>
      <c r="AG1437" s="2001"/>
      <c r="AH1437" s="2001"/>
      <c r="AI1437" s="2001"/>
      <c r="AJ1437" s="2001"/>
      <c r="AK1437" s="2001"/>
      <c r="AL1437" s="2002"/>
      <c r="AM1437" s="2001"/>
      <c r="AN1437" s="2001"/>
      <c r="AO1437" s="2001"/>
      <c r="AP1437" s="2001"/>
      <c r="AQ1437" s="2001"/>
      <c r="AR1437" s="2001"/>
      <c r="AS1437" s="2001"/>
      <c r="AT1437" s="2001"/>
      <c r="AU1437" s="2001"/>
      <c r="AV1437" s="2001"/>
      <c r="AW1437" s="2001"/>
      <c r="AX1437" s="2001"/>
    </row>
    <row r="1438" spans="2:51" s="79" customFormat="1"/>
    <row r="1439" spans="2:51" s="79" customFormat="1" ht="21.75" customHeight="1" thickBot="1">
      <c r="AK1439" s="2210"/>
      <c r="AL1439" s="2210"/>
      <c r="AM1439" s="2210"/>
      <c r="AN1439" s="2210"/>
      <c r="AO1439" s="2210"/>
      <c r="AP1439" s="2210"/>
      <c r="AQ1439" s="2210"/>
      <c r="AR1439" s="2211" t="s">
        <v>112</v>
      </c>
      <c r="AS1439" s="2211"/>
      <c r="AT1439" s="2211"/>
      <c r="AU1439" s="2211"/>
      <c r="AV1439" s="2211"/>
      <c r="AW1439" s="2211"/>
      <c r="AX1439" s="2211"/>
      <c r="AY1439" s="2211"/>
    </row>
    <row r="1440" spans="2:51" s="79" customFormat="1" ht="21" customHeight="1">
      <c r="B1440" s="2212" t="s">
        <v>113</v>
      </c>
      <c r="C1440" s="2213"/>
      <c r="D1440" s="2213"/>
      <c r="E1440" s="2213"/>
      <c r="F1440" s="2213"/>
      <c r="G1440" s="2213"/>
      <c r="H1440" s="2381" t="s">
        <v>1071</v>
      </c>
      <c r="I1440" s="2382"/>
      <c r="J1440" s="2382"/>
      <c r="K1440" s="2382"/>
      <c r="L1440" s="2382"/>
      <c r="M1440" s="2382"/>
      <c r="N1440" s="2382"/>
      <c r="O1440" s="2382"/>
      <c r="P1440" s="2382"/>
      <c r="Q1440" s="2382"/>
      <c r="R1440" s="2382"/>
      <c r="S1440" s="2382"/>
      <c r="T1440" s="2382"/>
      <c r="U1440" s="2382"/>
      <c r="V1440" s="2382"/>
      <c r="W1440" s="2382"/>
      <c r="X1440" s="2382"/>
      <c r="Y1440" s="2382"/>
      <c r="Z1440" s="2383" t="s">
        <v>1047</v>
      </c>
      <c r="AA1440" s="2384"/>
      <c r="AB1440" s="2384"/>
      <c r="AC1440" s="2384"/>
      <c r="AD1440" s="2384"/>
      <c r="AE1440" s="2385"/>
      <c r="AF1440" s="2384" t="s">
        <v>1072</v>
      </c>
      <c r="AG1440" s="2384"/>
      <c r="AH1440" s="2384"/>
      <c r="AI1440" s="2384"/>
      <c r="AJ1440" s="2384"/>
      <c r="AK1440" s="2384"/>
      <c r="AL1440" s="2384"/>
      <c r="AM1440" s="2384"/>
      <c r="AN1440" s="2384"/>
      <c r="AO1440" s="2384"/>
      <c r="AP1440" s="2384"/>
      <c r="AQ1440" s="2385"/>
      <c r="AR1440" s="2386" t="s">
        <v>1</v>
      </c>
      <c r="AS1440" s="2384"/>
      <c r="AT1440" s="2384"/>
      <c r="AU1440" s="2384"/>
      <c r="AV1440" s="2384"/>
      <c r="AW1440" s="2384"/>
      <c r="AX1440" s="2384"/>
      <c r="AY1440" s="2387"/>
    </row>
    <row r="1441" spans="2:60" s="79" customFormat="1" ht="28.15" customHeight="1">
      <c r="B1441" s="2190" t="s">
        <v>59</v>
      </c>
      <c r="C1441" s="2191"/>
      <c r="D1441" s="2191"/>
      <c r="E1441" s="2191"/>
      <c r="F1441" s="2191"/>
      <c r="G1441" s="2192"/>
      <c r="H1441" s="2368" t="s">
        <v>1073</v>
      </c>
      <c r="I1441" s="2369"/>
      <c r="J1441" s="2369"/>
      <c r="K1441" s="2369"/>
      <c r="L1441" s="2369"/>
      <c r="M1441" s="2369"/>
      <c r="N1441" s="2369"/>
      <c r="O1441" s="2369"/>
      <c r="P1441" s="2369"/>
      <c r="Q1441" s="2369"/>
      <c r="R1441" s="2369"/>
      <c r="S1441" s="2369"/>
      <c r="T1441" s="2369"/>
      <c r="U1441" s="2369"/>
      <c r="V1441" s="2369"/>
      <c r="W1441" s="2370"/>
      <c r="X1441" s="2370"/>
      <c r="Y1441" s="2370"/>
      <c r="Z1441" s="2371" t="s">
        <v>2</v>
      </c>
      <c r="AA1441" s="2372"/>
      <c r="AB1441" s="2372"/>
      <c r="AC1441" s="2372"/>
      <c r="AD1441" s="2372"/>
      <c r="AE1441" s="2373"/>
      <c r="AF1441" s="2372" t="s">
        <v>1074</v>
      </c>
      <c r="AG1441" s="2372"/>
      <c r="AH1441" s="2372"/>
      <c r="AI1441" s="2372"/>
      <c r="AJ1441" s="2372"/>
      <c r="AK1441" s="2372"/>
      <c r="AL1441" s="2372"/>
      <c r="AM1441" s="2372"/>
      <c r="AN1441" s="2372"/>
      <c r="AO1441" s="2372"/>
      <c r="AP1441" s="2372"/>
      <c r="AQ1441" s="2373"/>
      <c r="AR1441" s="2414" t="s">
        <v>780</v>
      </c>
      <c r="AS1441" s="2375"/>
      <c r="AT1441" s="2375"/>
      <c r="AU1441" s="2375"/>
      <c r="AV1441" s="2375"/>
      <c r="AW1441" s="2375"/>
      <c r="AX1441" s="2375"/>
      <c r="AY1441" s="2376"/>
    </row>
    <row r="1442" spans="2:60" s="79" customFormat="1" ht="30.75" customHeight="1">
      <c r="B1442" s="2202" t="s">
        <v>3</v>
      </c>
      <c r="C1442" s="2203"/>
      <c r="D1442" s="2203"/>
      <c r="E1442" s="2203"/>
      <c r="F1442" s="2203"/>
      <c r="G1442" s="2203"/>
      <c r="H1442" s="2377" t="s">
        <v>103</v>
      </c>
      <c r="I1442" s="2360"/>
      <c r="J1442" s="2360"/>
      <c r="K1442" s="2360"/>
      <c r="L1442" s="2360"/>
      <c r="M1442" s="2360"/>
      <c r="N1442" s="2360"/>
      <c r="O1442" s="2360"/>
      <c r="P1442" s="2360"/>
      <c r="Q1442" s="2360"/>
      <c r="R1442" s="2360"/>
      <c r="S1442" s="2360"/>
      <c r="T1442" s="2360"/>
      <c r="U1442" s="2360"/>
      <c r="V1442" s="2360"/>
      <c r="W1442" s="2360"/>
      <c r="X1442" s="2360"/>
      <c r="Y1442" s="2360"/>
      <c r="Z1442" s="2378" t="s">
        <v>76</v>
      </c>
      <c r="AA1442" s="2379"/>
      <c r="AB1442" s="2379"/>
      <c r="AC1442" s="2379"/>
      <c r="AD1442" s="2379"/>
      <c r="AE1442" s="2380"/>
      <c r="AF1442" s="2208" t="s">
        <v>108</v>
      </c>
      <c r="AG1442" s="2208"/>
      <c r="AH1442" s="2208"/>
      <c r="AI1442" s="2208"/>
      <c r="AJ1442" s="2208"/>
      <c r="AK1442" s="2208"/>
      <c r="AL1442" s="2208"/>
      <c r="AM1442" s="2208"/>
      <c r="AN1442" s="2208"/>
      <c r="AO1442" s="2208"/>
      <c r="AP1442" s="2208"/>
      <c r="AQ1442" s="2208"/>
      <c r="AR1442" s="2059"/>
      <c r="AS1442" s="2059"/>
      <c r="AT1442" s="2059"/>
      <c r="AU1442" s="2059"/>
      <c r="AV1442" s="2059"/>
      <c r="AW1442" s="2059"/>
      <c r="AX1442" s="2059"/>
      <c r="AY1442" s="2209"/>
    </row>
    <row r="1443" spans="2:60" s="79" customFormat="1" ht="18" customHeight="1">
      <c r="B1443" s="2166" t="s">
        <v>37</v>
      </c>
      <c r="C1443" s="2167"/>
      <c r="D1443" s="2167"/>
      <c r="E1443" s="2167"/>
      <c r="F1443" s="2167"/>
      <c r="G1443" s="2167"/>
      <c r="H1443" s="2353" t="s">
        <v>781</v>
      </c>
      <c r="I1443" s="2354"/>
      <c r="J1443" s="2354"/>
      <c r="K1443" s="2354"/>
      <c r="L1443" s="2354"/>
      <c r="M1443" s="2354"/>
      <c r="N1443" s="2354"/>
      <c r="O1443" s="2354"/>
      <c r="P1443" s="2354"/>
      <c r="Q1443" s="2354"/>
      <c r="R1443" s="2354"/>
      <c r="S1443" s="2354"/>
      <c r="T1443" s="2354"/>
      <c r="U1443" s="2354"/>
      <c r="V1443" s="2354"/>
      <c r="W1443" s="2355"/>
      <c r="X1443" s="2355"/>
      <c r="Y1443" s="2355"/>
      <c r="Z1443" s="2359" t="s">
        <v>1048</v>
      </c>
      <c r="AA1443" s="2360"/>
      <c r="AB1443" s="2360"/>
      <c r="AC1443" s="2360"/>
      <c r="AD1443" s="2360"/>
      <c r="AE1443" s="2361"/>
      <c r="AF1443" s="2363" t="s">
        <v>1075</v>
      </c>
      <c r="AG1443" s="2364"/>
      <c r="AH1443" s="2364"/>
      <c r="AI1443" s="2364"/>
      <c r="AJ1443" s="2364"/>
      <c r="AK1443" s="2364"/>
      <c r="AL1443" s="2364"/>
      <c r="AM1443" s="2364"/>
      <c r="AN1443" s="2364"/>
      <c r="AO1443" s="2364"/>
      <c r="AP1443" s="2364"/>
      <c r="AQ1443" s="2364"/>
      <c r="AR1443" s="2364"/>
      <c r="AS1443" s="2364"/>
      <c r="AT1443" s="2364"/>
      <c r="AU1443" s="2364"/>
      <c r="AV1443" s="2364"/>
      <c r="AW1443" s="2364"/>
      <c r="AX1443" s="2364"/>
      <c r="AY1443" s="2365"/>
    </row>
    <row r="1444" spans="2:60" s="79" customFormat="1" ht="24" customHeight="1">
      <c r="B1444" s="2168"/>
      <c r="C1444" s="2169"/>
      <c r="D1444" s="2169"/>
      <c r="E1444" s="2169"/>
      <c r="F1444" s="2169"/>
      <c r="G1444" s="2169"/>
      <c r="H1444" s="2356"/>
      <c r="I1444" s="2357"/>
      <c r="J1444" s="2357"/>
      <c r="K1444" s="2357"/>
      <c r="L1444" s="2357"/>
      <c r="M1444" s="2357"/>
      <c r="N1444" s="2357"/>
      <c r="O1444" s="2357"/>
      <c r="P1444" s="2357"/>
      <c r="Q1444" s="2357"/>
      <c r="R1444" s="2357"/>
      <c r="S1444" s="2357"/>
      <c r="T1444" s="2357"/>
      <c r="U1444" s="2357"/>
      <c r="V1444" s="2357"/>
      <c r="W1444" s="2358"/>
      <c r="X1444" s="2358"/>
      <c r="Y1444" s="2358"/>
      <c r="Z1444" s="2362"/>
      <c r="AA1444" s="2360"/>
      <c r="AB1444" s="2360"/>
      <c r="AC1444" s="2360"/>
      <c r="AD1444" s="2360"/>
      <c r="AE1444" s="2361"/>
      <c r="AF1444" s="2366"/>
      <c r="AG1444" s="2366"/>
      <c r="AH1444" s="2366"/>
      <c r="AI1444" s="2366"/>
      <c r="AJ1444" s="2366"/>
      <c r="AK1444" s="2366"/>
      <c r="AL1444" s="2366"/>
      <c r="AM1444" s="2366"/>
      <c r="AN1444" s="2366"/>
      <c r="AO1444" s="2366"/>
      <c r="AP1444" s="2366"/>
      <c r="AQ1444" s="2366"/>
      <c r="AR1444" s="2366"/>
      <c r="AS1444" s="2366"/>
      <c r="AT1444" s="2366"/>
      <c r="AU1444" s="2366"/>
      <c r="AV1444" s="2366"/>
      <c r="AW1444" s="2366"/>
      <c r="AX1444" s="2366"/>
      <c r="AY1444" s="2367"/>
    </row>
    <row r="1445" spans="2:60" s="79" customFormat="1" ht="29.25" customHeight="1">
      <c r="B1445" s="2184" t="s">
        <v>4</v>
      </c>
      <c r="C1445" s="2185"/>
      <c r="D1445" s="2185"/>
      <c r="E1445" s="2185"/>
      <c r="F1445" s="2185"/>
      <c r="G1445" s="2186"/>
      <c r="H1445" s="2187" t="s">
        <v>133</v>
      </c>
      <c r="I1445" s="2188"/>
      <c r="J1445" s="2188"/>
      <c r="K1445" s="2188"/>
      <c r="L1445" s="2188"/>
      <c r="M1445" s="2188"/>
      <c r="N1445" s="2188"/>
      <c r="O1445" s="2188"/>
      <c r="P1445" s="2188"/>
      <c r="Q1445" s="2188"/>
      <c r="R1445" s="2188"/>
      <c r="S1445" s="2188"/>
      <c r="T1445" s="2188"/>
      <c r="U1445" s="2188"/>
      <c r="V1445" s="2188"/>
      <c r="W1445" s="2188"/>
      <c r="X1445" s="2188"/>
      <c r="Y1445" s="2188"/>
      <c r="Z1445" s="2188"/>
      <c r="AA1445" s="2188"/>
      <c r="AB1445" s="2188"/>
      <c r="AC1445" s="2188"/>
      <c r="AD1445" s="2188"/>
      <c r="AE1445" s="2188"/>
      <c r="AF1445" s="2188"/>
      <c r="AG1445" s="2188"/>
      <c r="AH1445" s="2188"/>
      <c r="AI1445" s="2188"/>
      <c r="AJ1445" s="2188"/>
      <c r="AK1445" s="2188"/>
      <c r="AL1445" s="2188"/>
      <c r="AM1445" s="2188"/>
      <c r="AN1445" s="2188"/>
      <c r="AO1445" s="2188"/>
      <c r="AP1445" s="2188"/>
      <c r="AQ1445" s="2188"/>
      <c r="AR1445" s="2188"/>
      <c r="AS1445" s="2188"/>
      <c r="AT1445" s="2188"/>
      <c r="AU1445" s="2188"/>
      <c r="AV1445" s="2188"/>
      <c r="AW1445" s="2188"/>
      <c r="AX1445" s="2188"/>
      <c r="AY1445" s="2189"/>
    </row>
    <row r="1446" spans="2:60" s="79" customFormat="1" ht="21" customHeight="1">
      <c r="B1446" s="2152" t="s">
        <v>39</v>
      </c>
      <c r="C1446" s="2153"/>
      <c r="D1446" s="2153"/>
      <c r="E1446" s="2153"/>
      <c r="F1446" s="2153"/>
      <c r="G1446" s="2154"/>
      <c r="H1446" s="2158"/>
      <c r="I1446" s="2159"/>
      <c r="J1446" s="2159"/>
      <c r="K1446" s="2159"/>
      <c r="L1446" s="2159"/>
      <c r="M1446" s="2159"/>
      <c r="N1446" s="2159"/>
      <c r="O1446" s="2159"/>
      <c r="P1446" s="2159"/>
      <c r="Q1446" s="2160" t="s">
        <v>86</v>
      </c>
      <c r="R1446" s="2161"/>
      <c r="S1446" s="2161"/>
      <c r="T1446" s="2161"/>
      <c r="U1446" s="2161"/>
      <c r="V1446" s="2161"/>
      <c r="W1446" s="2162"/>
      <c r="X1446" s="2160" t="s">
        <v>87</v>
      </c>
      <c r="Y1446" s="2161"/>
      <c r="Z1446" s="2161"/>
      <c r="AA1446" s="2161"/>
      <c r="AB1446" s="2161"/>
      <c r="AC1446" s="2161"/>
      <c r="AD1446" s="2162"/>
      <c r="AE1446" s="2160" t="s">
        <v>88</v>
      </c>
      <c r="AF1446" s="2161"/>
      <c r="AG1446" s="2161"/>
      <c r="AH1446" s="2161"/>
      <c r="AI1446" s="2161"/>
      <c r="AJ1446" s="2161"/>
      <c r="AK1446" s="2162"/>
      <c r="AL1446" s="2160" t="s">
        <v>90</v>
      </c>
      <c r="AM1446" s="2161"/>
      <c r="AN1446" s="2161"/>
      <c r="AO1446" s="2161"/>
      <c r="AP1446" s="2161"/>
      <c r="AQ1446" s="2161"/>
      <c r="AR1446" s="2162"/>
      <c r="AS1446" s="2160" t="s">
        <v>91</v>
      </c>
      <c r="AT1446" s="2161"/>
      <c r="AU1446" s="2161"/>
      <c r="AV1446" s="2161"/>
      <c r="AW1446" s="2161"/>
      <c r="AX1446" s="2161"/>
      <c r="AY1446" s="2233"/>
    </row>
    <row r="1447" spans="2:60" s="79" customFormat="1" ht="21" customHeight="1">
      <c r="B1447" s="2088"/>
      <c r="C1447" s="2089"/>
      <c r="D1447" s="2089"/>
      <c r="E1447" s="2089"/>
      <c r="F1447" s="2089"/>
      <c r="G1447" s="2090"/>
      <c r="H1447" s="2234" t="s">
        <v>5</v>
      </c>
      <c r="I1447" s="2235"/>
      <c r="J1447" s="2074" t="s">
        <v>6</v>
      </c>
      <c r="K1447" s="2075"/>
      <c r="L1447" s="2075"/>
      <c r="M1447" s="2075"/>
      <c r="N1447" s="2075"/>
      <c r="O1447" s="2075"/>
      <c r="P1447" s="2076"/>
      <c r="Q1447" s="2344">
        <v>12</v>
      </c>
      <c r="R1447" s="2344"/>
      <c r="S1447" s="2344"/>
      <c r="T1447" s="2344"/>
      <c r="U1447" s="2344"/>
      <c r="V1447" s="2344"/>
      <c r="W1447" s="2344"/>
      <c r="X1447" s="2344">
        <v>11</v>
      </c>
      <c r="Y1447" s="2344"/>
      <c r="Z1447" s="2344"/>
      <c r="AA1447" s="2344"/>
      <c r="AB1447" s="2344"/>
      <c r="AC1447" s="2344"/>
      <c r="AD1447" s="2344"/>
      <c r="AE1447" s="2344">
        <v>11</v>
      </c>
      <c r="AF1447" s="2344"/>
      <c r="AG1447" s="2344"/>
      <c r="AH1447" s="2344"/>
      <c r="AI1447" s="2344"/>
      <c r="AJ1447" s="2344"/>
      <c r="AK1447" s="2344"/>
      <c r="AL1447" s="2251">
        <v>11</v>
      </c>
      <c r="AM1447" s="2251"/>
      <c r="AN1447" s="2251"/>
      <c r="AO1447" s="2251"/>
      <c r="AP1447" s="2251"/>
      <c r="AQ1447" s="2251"/>
      <c r="AR1447" s="2251"/>
      <c r="AS1447" s="2251">
        <v>4</v>
      </c>
      <c r="AT1447" s="2251"/>
      <c r="AU1447" s="2251"/>
      <c r="AV1447" s="2251"/>
      <c r="AW1447" s="2251"/>
      <c r="AX1447" s="2251"/>
      <c r="AY1447" s="2252"/>
    </row>
    <row r="1448" spans="2:60" s="79" customFormat="1" ht="21" customHeight="1">
      <c r="B1448" s="2088"/>
      <c r="C1448" s="2089"/>
      <c r="D1448" s="2089"/>
      <c r="E1448" s="2089"/>
      <c r="F1448" s="2089"/>
      <c r="G1448" s="2090"/>
      <c r="H1448" s="2236"/>
      <c r="I1448" s="2237"/>
      <c r="J1448" s="2080" t="s">
        <v>7</v>
      </c>
      <c r="K1448" s="2081"/>
      <c r="L1448" s="2081"/>
      <c r="M1448" s="2081"/>
      <c r="N1448" s="2081"/>
      <c r="O1448" s="2081"/>
      <c r="P1448" s="2082"/>
      <c r="Q1448" s="2345" t="s">
        <v>1039</v>
      </c>
      <c r="R1448" s="2345"/>
      <c r="S1448" s="2345"/>
      <c r="T1448" s="2345"/>
      <c r="U1448" s="2345"/>
      <c r="V1448" s="2345"/>
      <c r="W1448" s="2345"/>
      <c r="X1448" s="2345" t="s">
        <v>1039</v>
      </c>
      <c r="Y1448" s="2345"/>
      <c r="Z1448" s="2345"/>
      <c r="AA1448" s="2345"/>
      <c r="AB1448" s="2345"/>
      <c r="AC1448" s="2345"/>
      <c r="AD1448" s="2345"/>
      <c r="AE1448" s="2345" t="s">
        <v>1039</v>
      </c>
      <c r="AF1448" s="2345"/>
      <c r="AG1448" s="2345"/>
      <c r="AH1448" s="2345"/>
      <c r="AI1448" s="2345"/>
      <c r="AJ1448" s="2345"/>
      <c r="AK1448" s="2345"/>
      <c r="AL1448" s="2332" t="s">
        <v>1039</v>
      </c>
      <c r="AM1448" s="2333"/>
      <c r="AN1448" s="2333"/>
      <c r="AO1448" s="2333"/>
      <c r="AP1448" s="2333"/>
      <c r="AQ1448" s="2333"/>
      <c r="AR1448" s="2333"/>
      <c r="AS1448" s="2277"/>
      <c r="AT1448" s="2277"/>
      <c r="AU1448" s="2277"/>
      <c r="AV1448" s="2277"/>
      <c r="AW1448" s="2277"/>
      <c r="AX1448" s="2277"/>
      <c r="AY1448" s="2278"/>
    </row>
    <row r="1449" spans="2:60" s="79" customFormat="1" ht="24.75" customHeight="1">
      <c r="B1449" s="2088"/>
      <c r="C1449" s="2089"/>
      <c r="D1449" s="2089"/>
      <c r="E1449" s="2089"/>
      <c r="F1449" s="2089"/>
      <c r="G1449" s="2090"/>
      <c r="H1449" s="2236"/>
      <c r="I1449" s="2237"/>
      <c r="J1449" s="2080" t="s">
        <v>8</v>
      </c>
      <c r="K1449" s="2081"/>
      <c r="L1449" s="2081"/>
      <c r="M1449" s="2081"/>
      <c r="N1449" s="2081"/>
      <c r="O1449" s="2081"/>
      <c r="P1449" s="2082"/>
      <c r="Q1449" s="2345" t="s">
        <v>1039</v>
      </c>
      <c r="R1449" s="2345"/>
      <c r="S1449" s="2345"/>
      <c r="T1449" s="2345"/>
      <c r="U1449" s="2345"/>
      <c r="V1449" s="2345"/>
      <c r="W1449" s="2345"/>
      <c r="X1449" s="2345" t="s">
        <v>1039</v>
      </c>
      <c r="Y1449" s="2345"/>
      <c r="Z1449" s="2345"/>
      <c r="AA1449" s="2345"/>
      <c r="AB1449" s="2345"/>
      <c r="AC1449" s="2345"/>
      <c r="AD1449" s="2345"/>
      <c r="AE1449" s="2345" t="s">
        <v>1039</v>
      </c>
      <c r="AF1449" s="2345"/>
      <c r="AG1449" s="2345"/>
      <c r="AH1449" s="2345"/>
      <c r="AI1449" s="2345"/>
      <c r="AJ1449" s="2345"/>
      <c r="AK1449" s="2345"/>
      <c r="AL1449" s="2332" t="s">
        <v>1039</v>
      </c>
      <c r="AM1449" s="2333"/>
      <c r="AN1449" s="2333"/>
      <c r="AO1449" s="2333"/>
      <c r="AP1449" s="2333"/>
      <c r="AQ1449" s="2333"/>
      <c r="AR1449" s="2333"/>
      <c r="AS1449" s="2277"/>
      <c r="AT1449" s="2277"/>
      <c r="AU1449" s="2277"/>
      <c r="AV1449" s="2277"/>
      <c r="AW1449" s="2277"/>
      <c r="AX1449" s="2277"/>
      <c r="AY1449" s="2278"/>
    </row>
    <row r="1450" spans="2:60" s="79" customFormat="1" ht="24.75" customHeight="1">
      <c r="B1450" s="2088"/>
      <c r="C1450" s="2089"/>
      <c r="D1450" s="2089"/>
      <c r="E1450" s="2089"/>
      <c r="F1450" s="2089"/>
      <c r="G1450" s="2090"/>
      <c r="H1450" s="2238"/>
      <c r="I1450" s="2239"/>
      <c r="J1450" s="2163" t="s">
        <v>26</v>
      </c>
      <c r="K1450" s="2164"/>
      <c r="L1450" s="2164"/>
      <c r="M1450" s="2164"/>
      <c r="N1450" s="2164"/>
      <c r="O1450" s="2164"/>
      <c r="P1450" s="2165"/>
      <c r="Q1450" s="2389">
        <v>12</v>
      </c>
      <c r="R1450" s="2389"/>
      <c r="S1450" s="2389"/>
      <c r="T1450" s="2389"/>
      <c r="U1450" s="2389"/>
      <c r="V1450" s="2389"/>
      <c r="W1450" s="2389"/>
      <c r="X1450" s="2389">
        <v>11</v>
      </c>
      <c r="Y1450" s="2389"/>
      <c r="Z1450" s="2389"/>
      <c r="AA1450" s="2389"/>
      <c r="AB1450" s="2389"/>
      <c r="AC1450" s="2389"/>
      <c r="AD1450" s="2389"/>
      <c r="AE1450" s="2389">
        <v>11</v>
      </c>
      <c r="AF1450" s="2389"/>
      <c r="AG1450" s="2389"/>
      <c r="AH1450" s="2389"/>
      <c r="AI1450" s="2389"/>
      <c r="AJ1450" s="2389"/>
      <c r="AK1450" s="2389"/>
      <c r="AL1450" s="2276">
        <v>11</v>
      </c>
      <c r="AM1450" s="2276"/>
      <c r="AN1450" s="2276"/>
      <c r="AO1450" s="2276"/>
      <c r="AP1450" s="2276"/>
      <c r="AQ1450" s="2276"/>
      <c r="AR1450" s="2276"/>
      <c r="AS1450" s="2276">
        <v>4</v>
      </c>
      <c r="AT1450" s="2276"/>
      <c r="AU1450" s="2276"/>
      <c r="AV1450" s="2276"/>
      <c r="AW1450" s="2276"/>
      <c r="AX1450" s="2276"/>
      <c r="AY1450" s="2276"/>
    </row>
    <row r="1451" spans="2:60" s="79" customFormat="1" ht="24.75" customHeight="1">
      <c r="B1451" s="2088"/>
      <c r="C1451" s="2089"/>
      <c r="D1451" s="2089"/>
      <c r="E1451" s="2089"/>
      <c r="F1451" s="2089"/>
      <c r="G1451" s="2090"/>
      <c r="H1451" s="2226" t="s">
        <v>9</v>
      </c>
      <c r="I1451" s="2227"/>
      <c r="J1451" s="2227"/>
      <c r="K1451" s="2227"/>
      <c r="L1451" s="2227"/>
      <c r="M1451" s="2227"/>
      <c r="N1451" s="2227"/>
      <c r="O1451" s="2227"/>
      <c r="P1451" s="2227"/>
      <c r="Q1451" s="2305">
        <v>1</v>
      </c>
      <c r="R1451" s="2305"/>
      <c r="S1451" s="2305"/>
      <c r="T1451" s="2305"/>
      <c r="U1451" s="2305"/>
      <c r="V1451" s="2305"/>
      <c r="W1451" s="2305"/>
      <c r="X1451" s="2305">
        <v>4</v>
      </c>
      <c r="Y1451" s="2305"/>
      <c r="Z1451" s="2305"/>
      <c r="AA1451" s="2305"/>
      <c r="AB1451" s="2305"/>
      <c r="AC1451" s="2305"/>
      <c r="AD1451" s="2305"/>
      <c r="AE1451" s="2305">
        <v>2</v>
      </c>
      <c r="AF1451" s="2305"/>
      <c r="AG1451" s="2305"/>
      <c r="AH1451" s="2305"/>
      <c r="AI1451" s="2305"/>
      <c r="AJ1451" s="2305"/>
      <c r="AK1451" s="2305"/>
      <c r="AL1451" s="2268"/>
      <c r="AM1451" s="2268"/>
      <c r="AN1451" s="2268"/>
      <c r="AO1451" s="2268"/>
      <c r="AP1451" s="2268"/>
      <c r="AQ1451" s="2268"/>
      <c r="AR1451" s="2268"/>
      <c r="AS1451" s="2268"/>
      <c r="AT1451" s="2268"/>
      <c r="AU1451" s="2268"/>
      <c r="AV1451" s="2268"/>
      <c r="AW1451" s="2268"/>
      <c r="AX1451" s="2268"/>
      <c r="AY1451" s="2269"/>
      <c r="BH1451" s="107"/>
    </row>
    <row r="1452" spans="2:60" s="79" customFormat="1" ht="24.75" customHeight="1">
      <c r="B1452" s="2155"/>
      <c r="C1452" s="2156"/>
      <c r="D1452" s="2156"/>
      <c r="E1452" s="2156"/>
      <c r="F1452" s="2156"/>
      <c r="G1452" s="2157"/>
      <c r="H1452" s="2226" t="s">
        <v>10</v>
      </c>
      <c r="I1452" s="2227"/>
      <c r="J1452" s="2227"/>
      <c r="K1452" s="2227"/>
      <c r="L1452" s="2227"/>
      <c r="M1452" s="2227"/>
      <c r="N1452" s="2227"/>
      <c r="O1452" s="2227"/>
      <c r="P1452" s="2227"/>
      <c r="Q1452" s="2305">
        <v>9.4</v>
      </c>
      <c r="R1452" s="2305"/>
      <c r="S1452" s="2305"/>
      <c r="T1452" s="2305"/>
      <c r="U1452" s="2305"/>
      <c r="V1452" s="2305"/>
      <c r="W1452" s="2305"/>
      <c r="X1452" s="2305">
        <v>33.700000000000003</v>
      </c>
      <c r="Y1452" s="2305"/>
      <c r="Z1452" s="2305"/>
      <c r="AA1452" s="2305"/>
      <c r="AB1452" s="2305"/>
      <c r="AC1452" s="2305"/>
      <c r="AD1452" s="2305"/>
      <c r="AE1452" s="2305">
        <v>20.2</v>
      </c>
      <c r="AF1452" s="2305"/>
      <c r="AG1452" s="2305"/>
      <c r="AH1452" s="2305"/>
      <c r="AI1452" s="2305"/>
      <c r="AJ1452" s="2305"/>
      <c r="AK1452" s="2305"/>
      <c r="AL1452" s="2268"/>
      <c r="AM1452" s="2268"/>
      <c r="AN1452" s="2268"/>
      <c r="AO1452" s="2268"/>
      <c r="AP1452" s="2268"/>
      <c r="AQ1452" s="2268"/>
      <c r="AR1452" s="2268"/>
      <c r="AS1452" s="2268"/>
      <c r="AT1452" s="2268"/>
      <c r="AU1452" s="2268"/>
      <c r="AV1452" s="2268"/>
      <c r="AW1452" s="2268"/>
      <c r="AX1452" s="2268"/>
      <c r="AY1452" s="2269"/>
    </row>
    <row r="1453" spans="2:60" s="79" customFormat="1" ht="23.1" customHeight="1">
      <c r="B1453" s="2129" t="s">
        <v>99</v>
      </c>
      <c r="C1453" s="2130"/>
      <c r="D1453" s="2135" t="s">
        <v>23</v>
      </c>
      <c r="E1453" s="2136"/>
      <c r="F1453" s="2136"/>
      <c r="G1453" s="2136"/>
      <c r="H1453" s="2136"/>
      <c r="I1453" s="2136"/>
      <c r="J1453" s="2136"/>
      <c r="K1453" s="2136"/>
      <c r="L1453" s="2137"/>
      <c r="M1453" s="2138" t="s">
        <v>92</v>
      </c>
      <c r="N1453" s="2138"/>
      <c r="O1453" s="2138"/>
      <c r="P1453" s="2138"/>
      <c r="Q1453" s="2138"/>
      <c r="R1453" s="2138"/>
      <c r="S1453" s="2139" t="s">
        <v>91</v>
      </c>
      <c r="T1453" s="2139"/>
      <c r="U1453" s="2139"/>
      <c r="V1453" s="2139"/>
      <c r="W1453" s="2139"/>
      <c r="X1453" s="2139"/>
      <c r="Y1453" s="2140"/>
      <c r="Z1453" s="2136"/>
      <c r="AA1453" s="2136"/>
      <c r="AB1453" s="2136"/>
      <c r="AC1453" s="2136"/>
      <c r="AD1453" s="2136"/>
      <c r="AE1453" s="2136"/>
      <c r="AF1453" s="2136"/>
      <c r="AG1453" s="2136"/>
      <c r="AH1453" s="2136"/>
      <c r="AI1453" s="2136"/>
      <c r="AJ1453" s="2136"/>
      <c r="AK1453" s="2136"/>
      <c r="AL1453" s="2136"/>
      <c r="AM1453" s="2136"/>
      <c r="AN1453" s="2136"/>
      <c r="AO1453" s="2136"/>
      <c r="AP1453" s="2136"/>
      <c r="AQ1453" s="2136"/>
      <c r="AR1453" s="2136"/>
      <c r="AS1453" s="2136"/>
      <c r="AT1453" s="2136"/>
      <c r="AU1453" s="2136"/>
      <c r="AV1453" s="2136"/>
      <c r="AW1453" s="2136"/>
      <c r="AX1453" s="2136"/>
      <c r="AY1453" s="2141"/>
    </row>
    <row r="1454" spans="2:60" s="79" customFormat="1" ht="23.1" customHeight="1">
      <c r="B1454" s="2131"/>
      <c r="C1454" s="2132"/>
      <c r="D1454" s="2485" t="s">
        <v>1076</v>
      </c>
      <c r="E1454" s="2486"/>
      <c r="F1454" s="2486"/>
      <c r="G1454" s="2486"/>
      <c r="H1454" s="2486"/>
      <c r="I1454" s="2486"/>
      <c r="J1454" s="2486"/>
      <c r="K1454" s="2486"/>
      <c r="L1454" s="2487"/>
      <c r="M1454" s="2396">
        <v>7</v>
      </c>
      <c r="N1454" s="2397"/>
      <c r="O1454" s="2397"/>
      <c r="P1454" s="2397"/>
      <c r="Q1454" s="2397"/>
      <c r="R1454" s="2398"/>
      <c r="S1454" s="2264" t="s">
        <v>1039</v>
      </c>
      <c r="T1454" s="2265"/>
      <c r="U1454" s="2265"/>
      <c r="V1454" s="2265"/>
      <c r="W1454" s="2265"/>
      <c r="X1454" s="2265"/>
      <c r="Y1454" s="2465" t="s">
        <v>1077</v>
      </c>
      <c r="Z1454" s="2466"/>
      <c r="AA1454" s="2466"/>
      <c r="AB1454" s="2466"/>
      <c r="AC1454" s="2466"/>
      <c r="AD1454" s="2466"/>
      <c r="AE1454" s="2466"/>
      <c r="AF1454" s="2466"/>
      <c r="AG1454" s="2466"/>
      <c r="AH1454" s="2466"/>
      <c r="AI1454" s="2466"/>
      <c r="AJ1454" s="2466"/>
      <c r="AK1454" s="2466"/>
      <c r="AL1454" s="2466"/>
      <c r="AM1454" s="2466"/>
      <c r="AN1454" s="2466"/>
      <c r="AO1454" s="2466"/>
      <c r="AP1454" s="2466"/>
      <c r="AQ1454" s="2466"/>
      <c r="AR1454" s="2466"/>
      <c r="AS1454" s="2466"/>
      <c r="AT1454" s="2466"/>
      <c r="AU1454" s="2466"/>
      <c r="AV1454" s="2466"/>
      <c r="AW1454" s="2466"/>
      <c r="AX1454" s="2466"/>
      <c r="AY1454" s="2467"/>
    </row>
    <row r="1455" spans="2:60" s="79" customFormat="1" ht="23.1" customHeight="1">
      <c r="B1455" s="2131"/>
      <c r="C1455" s="2132"/>
      <c r="D1455" s="2484" t="s">
        <v>1078</v>
      </c>
      <c r="E1455" s="2432"/>
      <c r="F1455" s="2432"/>
      <c r="G1455" s="2432"/>
      <c r="H1455" s="2432"/>
      <c r="I1455" s="2432"/>
      <c r="J1455" s="2432"/>
      <c r="K1455" s="2432"/>
      <c r="L1455" s="2433"/>
      <c r="M1455" s="2259">
        <v>3</v>
      </c>
      <c r="N1455" s="2259"/>
      <c r="O1455" s="2259"/>
      <c r="P1455" s="2259"/>
      <c r="Q1455" s="2259"/>
      <c r="R1455" s="2259"/>
      <c r="S1455" s="2259">
        <v>2</v>
      </c>
      <c r="T1455" s="2259"/>
      <c r="U1455" s="2259"/>
      <c r="V1455" s="2259"/>
      <c r="W1455" s="2259"/>
      <c r="X1455" s="2259"/>
      <c r="Y1455" s="2121"/>
      <c r="Z1455" s="2122"/>
      <c r="AA1455" s="2122"/>
      <c r="AB1455" s="2122"/>
      <c r="AC1455" s="2122"/>
      <c r="AD1455" s="2122"/>
      <c r="AE1455" s="2122"/>
      <c r="AF1455" s="2122"/>
      <c r="AG1455" s="2122"/>
      <c r="AH1455" s="2122"/>
      <c r="AI1455" s="2122"/>
      <c r="AJ1455" s="2122"/>
      <c r="AK1455" s="2122"/>
      <c r="AL1455" s="2122"/>
      <c r="AM1455" s="2122"/>
      <c r="AN1455" s="2122"/>
      <c r="AO1455" s="2122"/>
      <c r="AP1455" s="2122"/>
      <c r="AQ1455" s="2122"/>
      <c r="AR1455" s="2122"/>
      <c r="AS1455" s="2122"/>
      <c r="AT1455" s="2122"/>
      <c r="AU1455" s="2122"/>
      <c r="AV1455" s="2122"/>
      <c r="AW1455" s="2122"/>
      <c r="AX1455" s="2122"/>
      <c r="AY1455" s="2123"/>
    </row>
    <row r="1456" spans="2:60" s="79" customFormat="1" ht="23.1" customHeight="1">
      <c r="B1456" s="2131"/>
      <c r="C1456" s="2132"/>
      <c r="D1456" s="2484" t="s">
        <v>176</v>
      </c>
      <c r="E1456" s="2432"/>
      <c r="F1456" s="2432"/>
      <c r="G1456" s="2432"/>
      <c r="H1456" s="2432"/>
      <c r="I1456" s="2432"/>
      <c r="J1456" s="2432"/>
      <c r="K1456" s="2432"/>
      <c r="L1456" s="2433"/>
      <c r="M1456" s="2259">
        <v>1</v>
      </c>
      <c r="N1456" s="2259"/>
      <c r="O1456" s="2259"/>
      <c r="P1456" s="2259"/>
      <c r="Q1456" s="2259"/>
      <c r="R1456" s="2259"/>
      <c r="S1456" s="2259">
        <v>1</v>
      </c>
      <c r="T1456" s="2259"/>
      <c r="U1456" s="2259"/>
      <c r="V1456" s="2259"/>
      <c r="W1456" s="2259"/>
      <c r="X1456" s="2259"/>
      <c r="Y1456" s="2121"/>
      <c r="Z1456" s="2122"/>
      <c r="AA1456" s="2122"/>
      <c r="AB1456" s="2122"/>
      <c r="AC1456" s="2122"/>
      <c r="AD1456" s="2122"/>
      <c r="AE1456" s="2122"/>
      <c r="AF1456" s="2122"/>
      <c r="AG1456" s="2122"/>
      <c r="AH1456" s="2122"/>
      <c r="AI1456" s="2122"/>
      <c r="AJ1456" s="2122"/>
      <c r="AK1456" s="2122"/>
      <c r="AL1456" s="2122"/>
      <c r="AM1456" s="2122"/>
      <c r="AN1456" s="2122"/>
      <c r="AO1456" s="2122"/>
      <c r="AP1456" s="2122"/>
      <c r="AQ1456" s="2122"/>
      <c r="AR1456" s="2122"/>
      <c r="AS1456" s="2122"/>
      <c r="AT1456" s="2122"/>
      <c r="AU1456" s="2122"/>
      <c r="AV1456" s="2122"/>
      <c r="AW1456" s="2122"/>
      <c r="AX1456" s="2122"/>
      <c r="AY1456" s="2123"/>
    </row>
    <row r="1457" spans="1:51" s="79" customFormat="1" ht="23.1" customHeight="1">
      <c r="B1457" s="2131"/>
      <c r="C1457" s="2132"/>
      <c r="D1457" s="2484" t="s">
        <v>1079</v>
      </c>
      <c r="E1457" s="2432"/>
      <c r="F1457" s="2432"/>
      <c r="G1457" s="2432"/>
      <c r="H1457" s="2432"/>
      <c r="I1457" s="2432"/>
      <c r="J1457" s="2432"/>
      <c r="K1457" s="2432"/>
      <c r="L1457" s="2433"/>
      <c r="M1457" s="2302">
        <v>0.4</v>
      </c>
      <c r="N1457" s="2302"/>
      <c r="O1457" s="2302"/>
      <c r="P1457" s="2302"/>
      <c r="Q1457" s="2302"/>
      <c r="R1457" s="2302"/>
      <c r="S1457" s="2302">
        <v>0.4</v>
      </c>
      <c r="T1457" s="2302"/>
      <c r="U1457" s="2302"/>
      <c r="V1457" s="2302"/>
      <c r="W1457" s="2302"/>
      <c r="X1457" s="2302"/>
      <c r="Y1457" s="2121"/>
      <c r="Z1457" s="2122"/>
      <c r="AA1457" s="2122"/>
      <c r="AB1457" s="2122"/>
      <c r="AC1457" s="2122"/>
      <c r="AD1457" s="2122"/>
      <c r="AE1457" s="2122"/>
      <c r="AF1457" s="2122"/>
      <c r="AG1457" s="2122"/>
      <c r="AH1457" s="2122"/>
      <c r="AI1457" s="2122"/>
      <c r="AJ1457" s="2122"/>
      <c r="AK1457" s="2122"/>
      <c r="AL1457" s="2122"/>
      <c r="AM1457" s="2122"/>
      <c r="AN1457" s="2122"/>
      <c r="AO1457" s="2122"/>
      <c r="AP1457" s="2122"/>
      <c r="AQ1457" s="2122"/>
      <c r="AR1457" s="2122"/>
      <c r="AS1457" s="2122"/>
      <c r="AT1457" s="2122"/>
      <c r="AU1457" s="2122"/>
      <c r="AV1457" s="2122"/>
      <c r="AW1457" s="2122"/>
      <c r="AX1457" s="2122"/>
      <c r="AY1457" s="2123"/>
    </row>
    <row r="1458" spans="1:51" s="79" customFormat="1" ht="23.1" customHeight="1">
      <c r="B1458" s="2131"/>
      <c r="C1458" s="2132"/>
      <c r="D1458" s="2484" t="s">
        <v>177</v>
      </c>
      <c r="E1458" s="2432"/>
      <c r="F1458" s="2432"/>
      <c r="G1458" s="2432"/>
      <c r="H1458" s="2432"/>
      <c r="I1458" s="2432"/>
      <c r="J1458" s="2432"/>
      <c r="K1458" s="2432"/>
      <c r="L1458" s="2433"/>
      <c r="M1458" s="2302">
        <v>0.3</v>
      </c>
      <c r="N1458" s="2302"/>
      <c r="O1458" s="2302"/>
      <c r="P1458" s="2302"/>
      <c r="Q1458" s="2302"/>
      <c r="R1458" s="2302"/>
      <c r="S1458" s="2302">
        <v>0.3</v>
      </c>
      <c r="T1458" s="2302"/>
      <c r="U1458" s="2302"/>
      <c r="V1458" s="2302"/>
      <c r="W1458" s="2302"/>
      <c r="X1458" s="2302"/>
      <c r="Y1458" s="2121"/>
      <c r="Z1458" s="2122"/>
      <c r="AA1458" s="2122"/>
      <c r="AB1458" s="2122"/>
      <c r="AC1458" s="2122"/>
      <c r="AD1458" s="2122"/>
      <c r="AE1458" s="2122"/>
      <c r="AF1458" s="2122"/>
      <c r="AG1458" s="2122"/>
      <c r="AH1458" s="2122"/>
      <c r="AI1458" s="2122"/>
      <c r="AJ1458" s="2122"/>
      <c r="AK1458" s="2122"/>
      <c r="AL1458" s="2122"/>
      <c r="AM1458" s="2122"/>
      <c r="AN1458" s="2122"/>
      <c r="AO1458" s="2122"/>
      <c r="AP1458" s="2122"/>
      <c r="AQ1458" s="2122"/>
      <c r="AR1458" s="2122"/>
      <c r="AS1458" s="2122"/>
      <c r="AT1458" s="2122"/>
      <c r="AU1458" s="2122"/>
      <c r="AV1458" s="2122"/>
      <c r="AW1458" s="2122"/>
      <c r="AX1458" s="2122"/>
      <c r="AY1458" s="2123"/>
    </row>
    <row r="1459" spans="1:51" s="79" customFormat="1" ht="23.1" customHeight="1">
      <c r="B1459" s="2131"/>
      <c r="C1459" s="2132"/>
      <c r="D1459" s="2117"/>
      <c r="E1459" s="2118"/>
      <c r="F1459" s="2118"/>
      <c r="G1459" s="2118"/>
      <c r="H1459" s="2118"/>
      <c r="I1459" s="2118"/>
      <c r="J1459" s="2118"/>
      <c r="K1459" s="2118"/>
      <c r="L1459" s="2119"/>
      <c r="M1459" s="2259"/>
      <c r="N1459" s="2259"/>
      <c r="O1459" s="2259"/>
      <c r="P1459" s="2259"/>
      <c r="Q1459" s="2259"/>
      <c r="R1459" s="2259"/>
      <c r="S1459" s="2259"/>
      <c r="T1459" s="2259"/>
      <c r="U1459" s="2259"/>
      <c r="V1459" s="2259"/>
      <c r="W1459" s="2259"/>
      <c r="X1459" s="2259"/>
      <c r="Y1459" s="2121"/>
      <c r="Z1459" s="2122"/>
      <c r="AA1459" s="2122"/>
      <c r="AB1459" s="2122"/>
      <c r="AC1459" s="2122"/>
      <c r="AD1459" s="2122"/>
      <c r="AE1459" s="2122"/>
      <c r="AF1459" s="2122"/>
      <c r="AG1459" s="2122"/>
      <c r="AH1459" s="2122"/>
      <c r="AI1459" s="2122"/>
      <c r="AJ1459" s="2122"/>
      <c r="AK1459" s="2122"/>
      <c r="AL1459" s="2122"/>
      <c r="AM1459" s="2122"/>
      <c r="AN1459" s="2122"/>
      <c r="AO1459" s="2122"/>
      <c r="AP1459" s="2122"/>
      <c r="AQ1459" s="2122"/>
      <c r="AR1459" s="2122"/>
      <c r="AS1459" s="2122"/>
      <c r="AT1459" s="2122"/>
      <c r="AU1459" s="2122"/>
      <c r="AV1459" s="2122"/>
      <c r="AW1459" s="2122"/>
      <c r="AX1459" s="2122"/>
      <c r="AY1459" s="2123"/>
    </row>
    <row r="1460" spans="1:51" s="79" customFormat="1" ht="23.1" customHeight="1">
      <c r="B1460" s="2131"/>
      <c r="C1460" s="2132"/>
      <c r="D1460" s="2124"/>
      <c r="E1460" s="2125"/>
      <c r="F1460" s="2125"/>
      <c r="G1460" s="2125"/>
      <c r="H1460" s="2125"/>
      <c r="I1460" s="2125"/>
      <c r="J1460" s="2125"/>
      <c r="K1460" s="2125"/>
      <c r="L1460" s="2126"/>
      <c r="M1460" s="2260"/>
      <c r="N1460" s="2260"/>
      <c r="O1460" s="2260"/>
      <c r="P1460" s="2260"/>
      <c r="Q1460" s="2260"/>
      <c r="R1460" s="2260"/>
      <c r="S1460" s="2260"/>
      <c r="T1460" s="2260"/>
      <c r="U1460" s="2260"/>
      <c r="V1460" s="2260"/>
      <c r="W1460" s="2260"/>
      <c r="X1460" s="2260"/>
      <c r="Y1460" s="2121"/>
      <c r="Z1460" s="2122"/>
      <c r="AA1460" s="2122"/>
      <c r="AB1460" s="2122"/>
      <c r="AC1460" s="2122"/>
      <c r="AD1460" s="2122"/>
      <c r="AE1460" s="2122"/>
      <c r="AF1460" s="2122"/>
      <c r="AG1460" s="2122"/>
      <c r="AH1460" s="2122"/>
      <c r="AI1460" s="2122"/>
      <c r="AJ1460" s="2122"/>
      <c r="AK1460" s="2122"/>
      <c r="AL1460" s="2122"/>
      <c r="AM1460" s="2122"/>
      <c r="AN1460" s="2122"/>
      <c r="AO1460" s="2122"/>
      <c r="AP1460" s="2122"/>
      <c r="AQ1460" s="2122"/>
      <c r="AR1460" s="2122"/>
      <c r="AS1460" s="2122"/>
      <c r="AT1460" s="2122"/>
      <c r="AU1460" s="2122"/>
      <c r="AV1460" s="2122"/>
      <c r="AW1460" s="2122"/>
      <c r="AX1460" s="2122"/>
      <c r="AY1460" s="2123"/>
    </row>
    <row r="1461" spans="1:51" s="79" customFormat="1" ht="23.1" customHeight="1">
      <c r="B1461" s="2133"/>
      <c r="C1461" s="2134"/>
      <c r="D1461" s="2109" t="s">
        <v>26</v>
      </c>
      <c r="E1461" s="2110"/>
      <c r="F1461" s="2110"/>
      <c r="G1461" s="2110"/>
      <c r="H1461" s="2110"/>
      <c r="I1461" s="2110"/>
      <c r="J1461" s="2110"/>
      <c r="K1461" s="2110"/>
      <c r="L1461" s="2111"/>
      <c r="M1461" s="2258">
        <v>11</v>
      </c>
      <c r="N1461" s="2258"/>
      <c r="O1461" s="2258"/>
      <c r="P1461" s="2258"/>
      <c r="Q1461" s="2258"/>
      <c r="R1461" s="2258"/>
      <c r="S1461" s="2258">
        <v>4</v>
      </c>
      <c r="T1461" s="2258"/>
      <c r="U1461" s="2258"/>
      <c r="V1461" s="2258"/>
      <c r="W1461" s="2258"/>
      <c r="X1461" s="2258"/>
      <c r="Y1461" s="2113"/>
      <c r="Z1461" s="2114"/>
      <c r="AA1461" s="2114"/>
      <c r="AB1461" s="2114"/>
      <c r="AC1461" s="2114"/>
      <c r="AD1461" s="2114"/>
      <c r="AE1461" s="2114"/>
      <c r="AF1461" s="2114"/>
      <c r="AG1461" s="2114"/>
      <c r="AH1461" s="2114"/>
      <c r="AI1461" s="2114"/>
      <c r="AJ1461" s="2114"/>
      <c r="AK1461" s="2114"/>
      <c r="AL1461" s="2114"/>
      <c r="AM1461" s="2114"/>
      <c r="AN1461" s="2114"/>
      <c r="AO1461" s="2114"/>
      <c r="AP1461" s="2114"/>
      <c r="AQ1461" s="2114"/>
      <c r="AR1461" s="2114"/>
      <c r="AS1461" s="2114"/>
      <c r="AT1461" s="2114"/>
      <c r="AU1461" s="2114"/>
      <c r="AV1461" s="2114"/>
      <c r="AW1461" s="2114"/>
      <c r="AX1461" s="2114"/>
      <c r="AY1461" s="2115"/>
    </row>
    <row r="1462" spans="1:51" s="79" customFormat="1" ht="24.75" customHeight="1">
      <c r="B1462" s="80"/>
      <c r="C1462" s="80"/>
      <c r="D1462" s="80"/>
      <c r="E1462" s="80"/>
      <c r="F1462" s="80"/>
      <c r="G1462" s="80"/>
      <c r="H1462" s="95"/>
      <c r="I1462" s="95"/>
      <c r="J1462" s="95"/>
      <c r="K1462" s="95"/>
      <c r="L1462" s="95"/>
      <c r="M1462" s="95"/>
      <c r="N1462" s="95"/>
      <c r="O1462" s="95"/>
      <c r="P1462" s="95"/>
      <c r="Q1462" s="96"/>
      <c r="R1462" s="96"/>
      <c r="S1462" s="96"/>
      <c r="T1462" s="96"/>
      <c r="U1462" s="96"/>
      <c r="V1462" s="96"/>
      <c r="W1462" s="96"/>
      <c r="X1462" s="96"/>
      <c r="Y1462" s="96"/>
      <c r="Z1462" s="96"/>
      <c r="AA1462" s="96"/>
      <c r="AB1462" s="96"/>
      <c r="AC1462" s="96"/>
      <c r="AD1462" s="96"/>
      <c r="AE1462" s="96"/>
      <c r="AF1462" s="96"/>
      <c r="AG1462" s="96"/>
      <c r="AH1462" s="96"/>
      <c r="AI1462" s="96"/>
      <c r="AJ1462" s="96"/>
      <c r="AK1462" s="96"/>
      <c r="AL1462" s="96"/>
      <c r="AM1462" s="96"/>
      <c r="AN1462" s="96"/>
      <c r="AO1462" s="96"/>
      <c r="AP1462" s="96"/>
      <c r="AQ1462" s="96"/>
      <c r="AR1462" s="96"/>
      <c r="AS1462" s="96"/>
      <c r="AT1462" s="96"/>
      <c r="AU1462" s="96"/>
      <c r="AV1462" s="96"/>
      <c r="AW1462" s="96"/>
      <c r="AX1462" s="96"/>
      <c r="AY1462" s="96"/>
    </row>
    <row r="1463" spans="1:51" s="79" customFormat="1" ht="41.25" customHeight="1">
      <c r="B1463" s="80"/>
      <c r="C1463" s="80"/>
      <c r="D1463" s="80"/>
      <c r="E1463" s="80"/>
      <c r="F1463" s="80"/>
      <c r="G1463" s="80"/>
      <c r="H1463" s="81"/>
      <c r="I1463" s="81"/>
      <c r="J1463" s="81"/>
      <c r="K1463" s="81"/>
      <c r="L1463" s="81"/>
      <c r="M1463" s="81"/>
      <c r="N1463" s="81"/>
      <c r="O1463" s="81"/>
      <c r="P1463" s="81"/>
      <c r="Q1463" s="81"/>
      <c r="R1463" s="81"/>
      <c r="S1463" s="81"/>
      <c r="T1463" s="81"/>
      <c r="U1463" s="81"/>
      <c r="V1463" s="81"/>
      <c r="W1463" s="81"/>
      <c r="X1463" s="81"/>
      <c r="Y1463" s="81"/>
      <c r="Z1463" s="81"/>
      <c r="AA1463" s="81"/>
      <c r="AB1463" s="81"/>
      <c r="AC1463" s="81"/>
      <c r="AD1463" s="81"/>
      <c r="AE1463" s="81"/>
      <c r="AF1463" s="81"/>
      <c r="AG1463" s="81"/>
      <c r="AH1463" s="81"/>
      <c r="AI1463" s="81"/>
      <c r="AJ1463" s="81"/>
      <c r="AK1463" s="81"/>
      <c r="AL1463" s="81"/>
      <c r="AM1463" s="81"/>
      <c r="AN1463" s="81"/>
      <c r="AO1463" s="81"/>
      <c r="AP1463" s="81"/>
      <c r="AQ1463" s="81"/>
      <c r="AR1463" s="81"/>
      <c r="AS1463" s="81"/>
      <c r="AT1463" s="81"/>
      <c r="AU1463" s="81"/>
      <c r="AV1463" s="81"/>
      <c r="AW1463" s="81"/>
      <c r="AX1463" s="81"/>
      <c r="AY1463" s="81"/>
    </row>
    <row r="1464" spans="1:51" s="79" customFormat="1" ht="23.25" customHeight="1" thickBot="1">
      <c r="A1464" s="82"/>
      <c r="B1464" s="108" t="s">
        <v>1080</v>
      </c>
      <c r="C1464" s="109"/>
      <c r="D1464" s="109"/>
      <c r="E1464" s="109"/>
      <c r="F1464" s="109"/>
      <c r="G1464" s="109"/>
      <c r="H1464" s="109"/>
      <c r="I1464" s="109"/>
      <c r="J1464" s="109"/>
      <c r="K1464" s="109"/>
      <c r="L1464" s="109"/>
      <c r="M1464" s="109"/>
      <c r="N1464" s="109"/>
      <c r="O1464" s="109"/>
      <c r="P1464" s="109"/>
      <c r="Q1464" s="109"/>
      <c r="R1464" s="109"/>
      <c r="S1464" s="109"/>
      <c r="T1464" s="110"/>
      <c r="U1464" s="110"/>
      <c r="V1464" s="110"/>
      <c r="W1464" s="110"/>
      <c r="X1464" s="110"/>
      <c r="Y1464" s="110"/>
      <c r="Z1464" s="110"/>
      <c r="AA1464" s="110"/>
      <c r="AB1464" s="110"/>
      <c r="AC1464" s="110"/>
      <c r="AD1464" s="110"/>
      <c r="AE1464" s="110"/>
      <c r="AF1464" s="110"/>
      <c r="AG1464" s="110"/>
      <c r="AH1464" s="110"/>
      <c r="AI1464" s="110"/>
      <c r="AJ1464" s="110"/>
      <c r="AK1464" s="110"/>
      <c r="AL1464" s="110"/>
      <c r="AM1464" s="110"/>
      <c r="AN1464" s="110"/>
      <c r="AO1464" s="110"/>
      <c r="AP1464" s="110"/>
      <c r="AQ1464" s="110"/>
      <c r="AR1464" s="110"/>
      <c r="AS1464" s="110"/>
      <c r="AT1464" s="110"/>
      <c r="AU1464" s="110"/>
      <c r="AV1464" s="110"/>
      <c r="AW1464" s="110"/>
      <c r="AX1464" s="110"/>
      <c r="AY1464" s="110"/>
    </row>
    <row r="1465" spans="1:51" s="79" customFormat="1" ht="385.5" customHeight="1">
      <c r="A1465" s="83"/>
      <c r="B1465" s="2085" t="s">
        <v>40</v>
      </c>
      <c r="C1465" s="2086"/>
      <c r="D1465" s="2086"/>
      <c r="E1465" s="2086"/>
      <c r="F1465" s="2086"/>
      <c r="G1465" s="2087"/>
      <c r="H1465" s="84" t="s">
        <v>97</v>
      </c>
      <c r="I1465" s="85"/>
      <c r="J1465" s="85"/>
      <c r="K1465" s="85"/>
      <c r="L1465" s="85"/>
      <c r="M1465" s="85"/>
      <c r="N1465" s="85"/>
      <c r="O1465" s="85"/>
      <c r="P1465" s="85"/>
      <c r="Q1465" s="85"/>
      <c r="R1465" s="85"/>
      <c r="S1465" s="85"/>
      <c r="T1465" s="85"/>
      <c r="U1465" s="85"/>
      <c r="V1465" s="85"/>
      <c r="W1465" s="85"/>
      <c r="X1465" s="85"/>
      <c r="Y1465" s="85"/>
      <c r="Z1465" s="85"/>
      <c r="AA1465" s="85"/>
      <c r="AB1465" s="85"/>
      <c r="AC1465" s="85"/>
      <c r="AD1465" s="85"/>
      <c r="AE1465" s="85"/>
      <c r="AF1465" s="85"/>
      <c r="AG1465" s="85"/>
      <c r="AH1465" s="85"/>
      <c r="AI1465" s="85"/>
      <c r="AJ1465" s="85"/>
      <c r="AK1465" s="85"/>
      <c r="AL1465" s="85"/>
      <c r="AM1465" s="85"/>
      <c r="AN1465" s="85"/>
      <c r="AO1465" s="85"/>
      <c r="AP1465" s="85"/>
      <c r="AQ1465" s="85"/>
      <c r="AR1465" s="85"/>
      <c r="AS1465" s="85"/>
      <c r="AT1465" s="85"/>
      <c r="AU1465" s="85"/>
      <c r="AV1465" s="85"/>
      <c r="AW1465" s="85"/>
      <c r="AX1465" s="85"/>
      <c r="AY1465" s="86"/>
    </row>
    <row r="1466" spans="1:51" s="79" customFormat="1" ht="348.95" customHeight="1">
      <c r="B1466" s="2088"/>
      <c r="C1466" s="2089"/>
      <c r="D1466" s="2089"/>
      <c r="E1466" s="2089"/>
      <c r="F1466" s="2089"/>
      <c r="G1466" s="2090"/>
      <c r="H1466" s="87"/>
      <c r="I1466" s="81"/>
      <c r="J1466" s="81"/>
      <c r="K1466" s="81"/>
      <c r="L1466" s="81"/>
      <c r="M1466" s="81"/>
      <c r="N1466" s="81"/>
      <c r="O1466" s="81"/>
      <c r="P1466" s="81"/>
      <c r="Q1466" s="81"/>
      <c r="R1466" s="81"/>
      <c r="S1466" s="81"/>
      <c r="T1466" s="81"/>
      <c r="U1466" s="81"/>
      <c r="V1466" s="81"/>
      <c r="W1466" s="81"/>
      <c r="X1466" s="81"/>
      <c r="Y1466" s="81"/>
      <c r="Z1466" s="81"/>
      <c r="AA1466" s="81"/>
      <c r="AB1466" s="81"/>
      <c r="AC1466" s="81"/>
      <c r="AD1466" s="81"/>
      <c r="AE1466" s="81"/>
      <c r="AF1466" s="81"/>
      <c r="AG1466" s="81"/>
      <c r="AH1466" s="81"/>
      <c r="AI1466" s="81"/>
      <c r="AJ1466" s="81"/>
      <c r="AK1466" s="81"/>
      <c r="AL1466" s="81"/>
      <c r="AM1466" s="81"/>
      <c r="AN1466" s="81"/>
      <c r="AO1466" s="81"/>
      <c r="AP1466" s="81"/>
      <c r="AQ1466" s="81"/>
      <c r="AR1466" s="81"/>
      <c r="AS1466" s="81"/>
      <c r="AT1466" s="81"/>
      <c r="AU1466" s="81"/>
      <c r="AV1466" s="81"/>
      <c r="AW1466" s="81"/>
      <c r="AX1466" s="81"/>
      <c r="AY1466" s="88"/>
    </row>
    <row r="1467" spans="1:51" s="79" customFormat="1" ht="324" customHeight="1" thickBot="1">
      <c r="B1467" s="2091"/>
      <c r="C1467" s="2092"/>
      <c r="D1467" s="2092"/>
      <c r="E1467" s="2092"/>
      <c r="F1467" s="2092"/>
      <c r="G1467" s="2093"/>
      <c r="H1467" s="89"/>
      <c r="I1467" s="90"/>
      <c r="J1467" s="90"/>
      <c r="K1467" s="90"/>
      <c r="L1467" s="90"/>
      <c r="M1467" s="90"/>
      <c r="N1467" s="90"/>
      <c r="O1467" s="90"/>
      <c r="P1467" s="90"/>
      <c r="Q1467" s="90"/>
      <c r="R1467" s="90"/>
      <c r="S1467" s="90"/>
      <c r="T1467" s="90"/>
      <c r="U1467" s="90"/>
      <c r="V1467" s="90"/>
      <c r="W1467" s="90"/>
      <c r="X1467" s="90"/>
      <c r="Y1467" s="90"/>
      <c r="Z1467" s="90"/>
      <c r="AA1467" s="90"/>
      <c r="AB1467" s="90"/>
      <c r="AC1467" s="90"/>
      <c r="AD1467" s="90"/>
      <c r="AE1467" s="90"/>
      <c r="AF1467" s="90"/>
      <c r="AG1467" s="90"/>
      <c r="AH1467" s="90"/>
      <c r="AI1467" s="90"/>
      <c r="AJ1467" s="90"/>
      <c r="AK1467" s="90"/>
      <c r="AL1467" s="90"/>
      <c r="AM1467" s="90"/>
      <c r="AN1467" s="90"/>
      <c r="AO1467" s="90"/>
      <c r="AP1467" s="90"/>
      <c r="AQ1467" s="90"/>
      <c r="AR1467" s="90"/>
      <c r="AS1467" s="90"/>
      <c r="AT1467" s="90"/>
      <c r="AU1467" s="90"/>
      <c r="AV1467" s="90"/>
      <c r="AW1467" s="90"/>
      <c r="AX1467" s="90"/>
      <c r="AY1467" s="91"/>
    </row>
    <row r="1468" spans="1:51" s="79" customFormat="1" ht="41.25" customHeight="1">
      <c r="B1468" s="80"/>
      <c r="C1468" s="80"/>
      <c r="D1468" s="80"/>
      <c r="E1468" s="80"/>
      <c r="F1468" s="80"/>
      <c r="G1468" s="80"/>
      <c r="H1468" s="81"/>
      <c r="I1468" s="81"/>
      <c r="J1468" s="81"/>
      <c r="K1468" s="81"/>
      <c r="L1468" s="81"/>
      <c r="M1468" s="81"/>
      <c r="N1468" s="81"/>
      <c r="O1468" s="81"/>
      <c r="P1468" s="81"/>
      <c r="Q1468" s="81"/>
      <c r="R1468" s="81"/>
      <c r="S1468" s="81"/>
      <c r="T1468" s="81"/>
      <c r="U1468" s="81"/>
      <c r="V1468" s="81"/>
      <c r="W1468" s="81"/>
      <c r="X1468" s="81"/>
      <c r="Y1468" s="81"/>
      <c r="Z1468" s="81"/>
      <c r="AA1468" s="81"/>
      <c r="AB1468" s="81"/>
      <c r="AC1468" s="81"/>
      <c r="AD1468" s="81"/>
      <c r="AE1468" s="81"/>
      <c r="AF1468" s="81"/>
      <c r="AG1468" s="81"/>
      <c r="AH1468" s="81"/>
      <c r="AI1468" s="81"/>
      <c r="AJ1468" s="81"/>
      <c r="AK1468" s="81"/>
      <c r="AL1468" s="81"/>
      <c r="AM1468" s="81"/>
      <c r="AN1468" s="81"/>
      <c r="AO1468" s="81"/>
      <c r="AP1468" s="81"/>
      <c r="AQ1468" s="81"/>
      <c r="AR1468" s="81"/>
      <c r="AS1468" s="81"/>
      <c r="AT1468" s="81"/>
      <c r="AU1468" s="81"/>
      <c r="AV1468" s="81"/>
      <c r="AW1468" s="81"/>
      <c r="AX1468" s="81"/>
      <c r="AY1468" s="81"/>
    </row>
    <row r="1469" spans="1:51" s="79" customFormat="1" ht="30" customHeight="1" thickBot="1">
      <c r="B1469" s="111" t="s">
        <v>1080</v>
      </c>
      <c r="C1469" s="111"/>
      <c r="D1469" s="111"/>
      <c r="E1469" s="111"/>
      <c r="F1469" s="93"/>
      <c r="G1469" s="93"/>
      <c r="H1469" s="110"/>
      <c r="I1469" s="110"/>
      <c r="J1469" s="110"/>
      <c r="K1469" s="110"/>
      <c r="L1469" s="110"/>
      <c r="M1469" s="110"/>
      <c r="N1469" s="110"/>
      <c r="O1469" s="110"/>
      <c r="P1469" s="110"/>
      <c r="Q1469" s="110"/>
      <c r="R1469" s="110"/>
      <c r="S1469" s="110"/>
      <c r="T1469" s="110"/>
      <c r="U1469" s="110"/>
      <c r="V1469" s="110"/>
      <c r="W1469" s="110"/>
      <c r="X1469" s="110"/>
      <c r="Y1469" s="110"/>
      <c r="Z1469" s="110"/>
      <c r="AA1469" s="110"/>
      <c r="AB1469" s="110"/>
      <c r="AC1469" s="110"/>
      <c r="AD1469" s="110"/>
      <c r="AE1469" s="110"/>
      <c r="AF1469" s="110"/>
      <c r="AG1469" s="110"/>
      <c r="AH1469" s="110"/>
      <c r="AI1469" s="110"/>
      <c r="AJ1469" s="110"/>
      <c r="AK1469" s="110"/>
      <c r="AL1469" s="110"/>
      <c r="AM1469" s="110"/>
      <c r="AN1469" s="110"/>
      <c r="AO1469" s="110"/>
      <c r="AP1469" s="110"/>
      <c r="AQ1469" s="110"/>
      <c r="AR1469" s="110"/>
      <c r="AS1469" s="110"/>
      <c r="AT1469" s="110"/>
      <c r="AU1469" s="110"/>
      <c r="AV1469" s="110"/>
      <c r="AW1469" s="110"/>
      <c r="AX1469" s="110"/>
      <c r="AY1469" s="110"/>
    </row>
    <row r="1470" spans="1:51" s="79" customFormat="1" ht="24.75" customHeight="1">
      <c r="B1470" s="2097" t="s">
        <v>75</v>
      </c>
      <c r="C1470" s="2098"/>
      <c r="D1470" s="2098"/>
      <c r="E1470" s="2098"/>
      <c r="F1470" s="2098"/>
      <c r="G1470" s="2099"/>
      <c r="H1470" s="2103" t="s">
        <v>1081</v>
      </c>
      <c r="I1470" s="2104"/>
      <c r="J1470" s="2104"/>
      <c r="K1470" s="2104"/>
      <c r="L1470" s="2104"/>
      <c r="M1470" s="2104"/>
      <c r="N1470" s="2104"/>
      <c r="O1470" s="2104"/>
      <c r="P1470" s="2104"/>
      <c r="Q1470" s="2104"/>
      <c r="R1470" s="2104"/>
      <c r="S1470" s="2104"/>
      <c r="T1470" s="2104"/>
      <c r="U1470" s="2104"/>
      <c r="V1470" s="2104"/>
      <c r="W1470" s="2104"/>
      <c r="X1470" s="2104"/>
      <c r="Y1470" s="2104"/>
      <c r="Z1470" s="2104"/>
      <c r="AA1470" s="2104"/>
      <c r="AB1470" s="2104"/>
      <c r="AC1470" s="2105"/>
      <c r="AD1470" s="2103" t="s">
        <v>1052</v>
      </c>
      <c r="AE1470" s="2104"/>
      <c r="AF1470" s="2104"/>
      <c r="AG1470" s="2104"/>
      <c r="AH1470" s="2104"/>
      <c r="AI1470" s="2104"/>
      <c r="AJ1470" s="2104"/>
      <c r="AK1470" s="2104"/>
      <c r="AL1470" s="2104"/>
      <c r="AM1470" s="2104"/>
      <c r="AN1470" s="2104"/>
      <c r="AO1470" s="2104"/>
      <c r="AP1470" s="2104"/>
      <c r="AQ1470" s="2104"/>
      <c r="AR1470" s="2104"/>
      <c r="AS1470" s="2104"/>
      <c r="AT1470" s="2104"/>
      <c r="AU1470" s="2104"/>
      <c r="AV1470" s="2104"/>
      <c r="AW1470" s="2104"/>
      <c r="AX1470" s="2104"/>
      <c r="AY1470" s="2106"/>
    </row>
    <row r="1471" spans="1:51" s="79" customFormat="1" ht="24.75" customHeight="1">
      <c r="B1471" s="2097"/>
      <c r="C1471" s="2098"/>
      <c r="D1471" s="2098"/>
      <c r="E1471" s="2098"/>
      <c r="F1471" s="2098"/>
      <c r="G1471" s="2099"/>
      <c r="H1471" s="2107" t="s">
        <v>23</v>
      </c>
      <c r="I1471" s="2067"/>
      <c r="J1471" s="2067"/>
      <c r="K1471" s="2067"/>
      <c r="L1471" s="2068"/>
      <c r="M1471" s="2051" t="s">
        <v>24</v>
      </c>
      <c r="N1471" s="2067"/>
      <c r="O1471" s="2067"/>
      <c r="P1471" s="2067"/>
      <c r="Q1471" s="2067"/>
      <c r="R1471" s="2067"/>
      <c r="S1471" s="2067"/>
      <c r="T1471" s="2067"/>
      <c r="U1471" s="2067"/>
      <c r="V1471" s="2067"/>
      <c r="W1471" s="2067"/>
      <c r="X1471" s="2067"/>
      <c r="Y1471" s="2068"/>
      <c r="Z1471" s="2054" t="s">
        <v>25</v>
      </c>
      <c r="AA1471" s="2069"/>
      <c r="AB1471" s="2069"/>
      <c r="AC1471" s="2108"/>
      <c r="AD1471" s="2107" t="s">
        <v>23</v>
      </c>
      <c r="AE1471" s="2067"/>
      <c r="AF1471" s="2067"/>
      <c r="AG1471" s="2067"/>
      <c r="AH1471" s="2068"/>
      <c r="AI1471" s="2051" t="s">
        <v>24</v>
      </c>
      <c r="AJ1471" s="2067"/>
      <c r="AK1471" s="2067"/>
      <c r="AL1471" s="2067"/>
      <c r="AM1471" s="2067"/>
      <c r="AN1471" s="2067"/>
      <c r="AO1471" s="2067"/>
      <c r="AP1471" s="2067"/>
      <c r="AQ1471" s="2067"/>
      <c r="AR1471" s="2067"/>
      <c r="AS1471" s="2067"/>
      <c r="AT1471" s="2067"/>
      <c r="AU1471" s="2068"/>
      <c r="AV1471" s="2054" t="s">
        <v>25</v>
      </c>
      <c r="AW1471" s="2069"/>
      <c r="AX1471" s="2069"/>
      <c r="AY1471" s="2070"/>
    </row>
    <row r="1472" spans="1:51" s="79" customFormat="1" ht="24.75" customHeight="1">
      <c r="B1472" s="2097"/>
      <c r="C1472" s="2098"/>
      <c r="D1472" s="2098"/>
      <c r="E1472" s="2098"/>
      <c r="F1472" s="2098"/>
      <c r="G1472" s="2099"/>
      <c r="H1472" s="2035" t="s">
        <v>149</v>
      </c>
      <c r="I1472" s="2036"/>
      <c r="J1472" s="2036"/>
      <c r="K1472" s="2036"/>
      <c r="L1472" s="2037"/>
      <c r="M1472" s="2038" t="s">
        <v>111</v>
      </c>
      <c r="N1472" s="2071"/>
      <c r="O1472" s="2071"/>
      <c r="P1472" s="2071"/>
      <c r="Q1472" s="2071"/>
      <c r="R1472" s="2071"/>
      <c r="S1472" s="2071"/>
      <c r="T1472" s="2071"/>
      <c r="U1472" s="2071"/>
      <c r="V1472" s="2071"/>
      <c r="W1472" s="2071"/>
      <c r="X1472" s="2071"/>
      <c r="Y1472" s="2072"/>
      <c r="Z1472" s="2041">
        <v>1</v>
      </c>
      <c r="AA1472" s="2042"/>
      <c r="AB1472" s="2042"/>
      <c r="AC1472" s="2073"/>
      <c r="AD1472" s="2035"/>
      <c r="AE1472" s="2036"/>
      <c r="AF1472" s="2036"/>
      <c r="AG1472" s="2036"/>
      <c r="AH1472" s="2037"/>
      <c r="AI1472" s="2038"/>
      <c r="AJ1472" s="2071"/>
      <c r="AK1472" s="2071"/>
      <c r="AL1472" s="2071"/>
      <c r="AM1472" s="2071"/>
      <c r="AN1472" s="2071"/>
      <c r="AO1472" s="2071"/>
      <c r="AP1472" s="2071"/>
      <c r="AQ1472" s="2071"/>
      <c r="AR1472" s="2071"/>
      <c r="AS1472" s="2071"/>
      <c r="AT1472" s="2071"/>
      <c r="AU1472" s="2072"/>
      <c r="AV1472" s="2041"/>
      <c r="AW1472" s="2042"/>
      <c r="AX1472" s="2042"/>
      <c r="AY1472" s="2044"/>
    </row>
    <row r="1473" spans="2:51" s="79" customFormat="1" ht="24.75" customHeight="1">
      <c r="B1473" s="2097"/>
      <c r="C1473" s="2098"/>
      <c r="D1473" s="2098"/>
      <c r="E1473" s="2098"/>
      <c r="F1473" s="2098"/>
      <c r="G1473" s="2099"/>
      <c r="H1473" s="2025"/>
      <c r="I1473" s="2026"/>
      <c r="J1473" s="2026"/>
      <c r="K1473" s="2026"/>
      <c r="L1473" s="2027"/>
      <c r="M1473" s="2028"/>
      <c r="N1473" s="2029"/>
      <c r="O1473" s="2029"/>
      <c r="P1473" s="2029"/>
      <c r="Q1473" s="2029"/>
      <c r="R1473" s="2029"/>
      <c r="S1473" s="2029"/>
      <c r="T1473" s="2029"/>
      <c r="U1473" s="2029"/>
      <c r="V1473" s="2029"/>
      <c r="W1473" s="2029"/>
      <c r="X1473" s="2029"/>
      <c r="Y1473" s="2030"/>
      <c r="Z1473" s="2031"/>
      <c r="AA1473" s="2032"/>
      <c r="AB1473" s="2032"/>
      <c r="AC1473" s="2034"/>
      <c r="AD1473" s="2025"/>
      <c r="AE1473" s="2026"/>
      <c r="AF1473" s="2026"/>
      <c r="AG1473" s="2026"/>
      <c r="AH1473" s="2027"/>
      <c r="AI1473" s="2028"/>
      <c r="AJ1473" s="2029"/>
      <c r="AK1473" s="2029"/>
      <c r="AL1473" s="2029"/>
      <c r="AM1473" s="2029"/>
      <c r="AN1473" s="2029"/>
      <c r="AO1473" s="2029"/>
      <c r="AP1473" s="2029"/>
      <c r="AQ1473" s="2029"/>
      <c r="AR1473" s="2029"/>
      <c r="AS1473" s="2029"/>
      <c r="AT1473" s="2029"/>
      <c r="AU1473" s="2030"/>
      <c r="AV1473" s="2031"/>
      <c r="AW1473" s="2032"/>
      <c r="AX1473" s="2032"/>
      <c r="AY1473" s="2033"/>
    </row>
    <row r="1474" spans="2:51" s="79" customFormat="1" ht="24.75" customHeight="1">
      <c r="B1474" s="2097"/>
      <c r="C1474" s="2098"/>
      <c r="D1474" s="2098"/>
      <c r="E1474" s="2098"/>
      <c r="F1474" s="2098"/>
      <c r="G1474" s="2099"/>
      <c r="H1474" s="2025"/>
      <c r="I1474" s="2026"/>
      <c r="J1474" s="2026"/>
      <c r="K1474" s="2026"/>
      <c r="L1474" s="2027"/>
      <c r="M1474" s="2028"/>
      <c r="N1474" s="2029"/>
      <c r="O1474" s="2029"/>
      <c r="P1474" s="2029"/>
      <c r="Q1474" s="2029"/>
      <c r="R1474" s="2029"/>
      <c r="S1474" s="2029"/>
      <c r="T1474" s="2029"/>
      <c r="U1474" s="2029"/>
      <c r="V1474" s="2029"/>
      <c r="W1474" s="2029"/>
      <c r="X1474" s="2029"/>
      <c r="Y1474" s="2030"/>
      <c r="Z1474" s="2031"/>
      <c r="AA1474" s="2032"/>
      <c r="AB1474" s="2032"/>
      <c r="AC1474" s="2034"/>
      <c r="AD1474" s="2025"/>
      <c r="AE1474" s="2026"/>
      <c r="AF1474" s="2026"/>
      <c r="AG1474" s="2026"/>
      <c r="AH1474" s="2027"/>
      <c r="AI1474" s="2028"/>
      <c r="AJ1474" s="2029"/>
      <c r="AK1474" s="2029"/>
      <c r="AL1474" s="2029"/>
      <c r="AM1474" s="2029"/>
      <c r="AN1474" s="2029"/>
      <c r="AO1474" s="2029"/>
      <c r="AP1474" s="2029"/>
      <c r="AQ1474" s="2029"/>
      <c r="AR1474" s="2029"/>
      <c r="AS1474" s="2029"/>
      <c r="AT1474" s="2029"/>
      <c r="AU1474" s="2030"/>
      <c r="AV1474" s="2031"/>
      <c r="AW1474" s="2032"/>
      <c r="AX1474" s="2032"/>
      <c r="AY1474" s="2033"/>
    </row>
    <row r="1475" spans="2:51" s="79" customFormat="1" ht="24.75" customHeight="1">
      <c r="B1475" s="2097"/>
      <c r="C1475" s="2098"/>
      <c r="D1475" s="2098"/>
      <c r="E1475" s="2098"/>
      <c r="F1475" s="2098"/>
      <c r="G1475" s="2099"/>
      <c r="H1475" s="2025"/>
      <c r="I1475" s="2026"/>
      <c r="J1475" s="2026"/>
      <c r="K1475" s="2026"/>
      <c r="L1475" s="2027"/>
      <c r="M1475" s="2028"/>
      <c r="N1475" s="2029"/>
      <c r="O1475" s="2029"/>
      <c r="P1475" s="2029"/>
      <c r="Q1475" s="2029"/>
      <c r="R1475" s="2029"/>
      <c r="S1475" s="2029"/>
      <c r="T1475" s="2029"/>
      <c r="U1475" s="2029"/>
      <c r="V1475" s="2029"/>
      <c r="W1475" s="2029"/>
      <c r="X1475" s="2029"/>
      <c r="Y1475" s="2030"/>
      <c r="Z1475" s="2031"/>
      <c r="AA1475" s="2032"/>
      <c r="AB1475" s="2032"/>
      <c r="AC1475" s="2034"/>
      <c r="AD1475" s="2025"/>
      <c r="AE1475" s="2026"/>
      <c r="AF1475" s="2026"/>
      <c r="AG1475" s="2026"/>
      <c r="AH1475" s="2027"/>
      <c r="AI1475" s="2028"/>
      <c r="AJ1475" s="2029"/>
      <c r="AK1475" s="2029"/>
      <c r="AL1475" s="2029"/>
      <c r="AM1475" s="2029"/>
      <c r="AN1475" s="2029"/>
      <c r="AO1475" s="2029"/>
      <c r="AP1475" s="2029"/>
      <c r="AQ1475" s="2029"/>
      <c r="AR1475" s="2029"/>
      <c r="AS1475" s="2029"/>
      <c r="AT1475" s="2029"/>
      <c r="AU1475" s="2030"/>
      <c r="AV1475" s="2031"/>
      <c r="AW1475" s="2032"/>
      <c r="AX1475" s="2032"/>
      <c r="AY1475" s="2033"/>
    </row>
    <row r="1476" spans="2:51" s="79" customFormat="1" ht="24.75" customHeight="1">
      <c r="B1476" s="2097"/>
      <c r="C1476" s="2098"/>
      <c r="D1476" s="2098"/>
      <c r="E1476" s="2098"/>
      <c r="F1476" s="2098"/>
      <c r="G1476" s="2099"/>
      <c r="H1476" s="2025"/>
      <c r="I1476" s="2026"/>
      <c r="J1476" s="2026"/>
      <c r="K1476" s="2026"/>
      <c r="L1476" s="2027"/>
      <c r="M1476" s="2028"/>
      <c r="N1476" s="2029"/>
      <c r="O1476" s="2029"/>
      <c r="P1476" s="2029"/>
      <c r="Q1476" s="2029"/>
      <c r="R1476" s="2029"/>
      <c r="S1476" s="2029"/>
      <c r="T1476" s="2029"/>
      <c r="U1476" s="2029"/>
      <c r="V1476" s="2029"/>
      <c r="W1476" s="2029"/>
      <c r="X1476" s="2029"/>
      <c r="Y1476" s="2030"/>
      <c r="Z1476" s="2031"/>
      <c r="AA1476" s="2032"/>
      <c r="AB1476" s="2032"/>
      <c r="AC1476" s="2032"/>
      <c r="AD1476" s="2025"/>
      <c r="AE1476" s="2026"/>
      <c r="AF1476" s="2026"/>
      <c r="AG1476" s="2026"/>
      <c r="AH1476" s="2027"/>
      <c r="AI1476" s="2028"/>
      <c r="AJ1476" s="2029"/>
      <c r="AK1476" s="2029"/>
      <c r="AL1476" s="2029"/>
      <c r="AM1476" s="2029"/>
      <c r="AN1476" s="2029"/>
      <c r="AO1476" s="2029"/>
      <c r="AP1476" s="2029"/>
      <c r="AQ1476" s="2029"/>
      <c r="AR1476" s="2029"/>
      <c r="AS1476" s="2029"/>
      <c r="AT1476" s="2029"/>
      <c r="AU1476" s="2030"/>
      <c r="AV1476" s="2031"/>
      <c r="AW1476" s="2032"/>
      <c r="AX1476" s="2032"/>
      <c r="AY1476" s="2033"/>
    </row>
    <row r="1477" spans="2:51" s="79" customFormat="1" ht="24.75" customHeight="1">
      <c r="B1477" s="2097"/>
      <c r="C1477" s="2098"/>
      <c r="D1477" s="2098"/>
      <c r="E1477" s="2098"/>
      <c r="F1477" s="2098"/>
      <c r="G1477" s="2099"/>
      <c r="H1477" s="2025"/>
      <c r="I1477" s="2026"/>
      <c r="J1477" s="2026"/>
      <c r="K1477" s="2026"/>
      <c r="L1477" s="2027"/>
      <c r="M1477" s="2028"/>
      <c r="N1477" s="2029"/>
      <c r="O1477" s="2029"/>
      <c r="P1477" s="2029"/>
      <c r="Q1477" s="2029"/>
      <c r="R1477" s="2029"/>
      <c r="S1477" s="2029"/>
      <c r="T1477" s="2029"/>
      <c r="U1477" s="2029"/>
      <c r="V1477" s="2029"/>
      <c r="W1477" s="2029"/>
      <c r="X1477" s="2029"/>
      <c r="Y1477" s="2030"/>
      <c r="Z1477" s="2031"/>
      <c r="AA1477" s="2032"/>
      <c r="AB1477" s="2032"/>
      <c r="AC1477" s="2032"/>
      <c r="AD1477" s="2025"/>
      <c r="AE1477" s="2026"/>
      <c r="AF1477" s="2026"/>
      <c r="AG1477" s="2026"/>
      <c r="AH1477" s="2027"/>
      <c r="AI1477" s="2028"/>
      <c r="AJ1477" s="2029"/>
      <c r="AK1477" s="2029"/>
      <c r="AL1477" s="2029"/>
      <c r="AM1477" s="2029"/>
      <c r="AN1477" s="2029"/>
      <c r="AO1477" s="2029"/>
      <c r="AP1477" s="2029"/>
      <c r="AQ1477" s="2029"/>
      <c r="AR1477" s="2029"/>
      <c r="AS1477" s="2029"/>
      <c r="AT1477" s="2029"/>
      <c r="AU1477" s="2030"/>
      <c r="AV1477" s="2031"/>
      <c r="AW1477" s="2032"/>
      <c r="AX1477" s="2032"/>
      <c r="AY1477" s="2033"/>
    </row>
    <row r="1478" spans="2:51" s="79" customFormat="1" ht="24.75" customHeight="1">
      <c r="B1478" s="2097"/>
      <c r="C1478" s="2098"/>
      <c r="D1478" s="2098"/>
      <c r="E1478" s="2098"/>
      <c r="F1478" s="2098"/>
      <c r="G1478" s="2099"/>
      <c r="H1478" s="2025"/>
      <c r="I1478" s="2026"/>
      <c r="J1478" s="2026"/>
      <c r="K1478" s="2026"/>
      <c r="L1478" s="2027"/>
      <c r="M1478" s="2028"/>
      <c r="N1478" s="2029"/>
      <c r="O1478" s="2029"/>
      <c r="P1478" s="2029"/>
      <c r="Q1478" s="2029"/>
      <c r="R1478" s="2029"/>
      <c r="S1478" s="2029"/>
      <c r="T1478" s="2029"/>
      <c r="U1478" s="2029"/>
      <c r="V1478" s="2029"/>
      <c r="W1478" s="2029"/>
      <c r="X1478" s="2029"/>
      <c r="Y1478" s="2030"/>
      <c r="Z1478" s="2031"/>
      <c r="AA1478" s="2032"/>
      <c r="AB1478" s="2032"/>
      <c r="AC1478" s="2032"/>
      <c r="AD1478" s="2025"/>
      <c r="AE1478" s="2026"/>
      <c r="AF1478" s="2026"/>
      <c r="AG1478" s="2026"/>
      <c r="AH1478" s="2027"/>
      <c r="AI1478" s="2028"/>
      <c r="AJ1478" s="2029"/>
      <c r="AK1478" s="2029"/>
      <c r="AL1478" s="2029"/>
      <c r="AM1478" s="2029"/>
      <c r="AN1478" s="2029"/>
      <c r="AO1478" s="2029"/>
      <c r="AP1478" s="2029"/>
      <c r="AQ1478" s="2029"/>
      <c r="AR1478" s="2029"/>
      <c r="AS1478" s="2029"/>
      <c r="AT1478" s="2029"/>
      <c r="AU1478" s="2030"/>
      <c r="AV1478" s="2031"/>
      <c r="AW1478" s="2032"/>
      <c r="AX1478" s="2032"/>
      <c r="AY1478" s="2033"/>
    </row>
    <row r="1479" spans="2:51" s="79" customFormat="1" ht="24.75" customHeight="1">
      <c r="B1479" s="2097"/>
      <c r="C1479" s="2098"/>
      <c r="D1479" s="2098"/>
      <c r="E1479" s="2098"/>
      <c r="F1479" s="2098"/>
      <c r="G1479" s="2099"/>
      <c r="H1479" s="2016"/>
      <c r="I1479" s="2017"/>
      <c r="J1479" s="2017"/>
      <c r="K1479" s="2017"/>
      <c r="L1479" s="2018"/>
      <c r="M1479" s="2019"/>
      <c r="N1479" s="2020"/>
      <c r="O1479" s="2020"/>
      <c r="P1479" s="2020"/>
      <c r="Q1479" s="2020"/>
      <c r="R1479" s="2020"/>
      <c r="S1479" s="2020"/>
      <c r="T1479" s="2020"/>
      <c r="U1479" s="2020"/>
      <c r="V1479" s="2020"/>
      <c r="W1479" s="2020"/>
      <c r="X1479" s="2020"/>
      <c r="Y1479" s="2021"/>
      <c r="Z1479" s="2022"/>
      <c r="AA1479" s="2023"/>
      <c r="AB1479" s="2023"/>
      <c r="AC1479" s="2023"/>
      <c r="AD1479" s="2016"/>
      <c r="AE1479" s="2017"/>
      <c r="AF1479" s="2017"/>
      <c r="AG1479" s="2017"/>
      <c r="AH1479" s="2018"/>
      <c r="AI1479" s="2019"/>
      <c r="AJ1479" s="2020"/>
      <c r="AK1479" s="2020"/>
      <c r="AL1479" s="2020"/>
      <c r="AM1479" s="2020"/>
      <c r="AN1479" s="2020"/>
      <c r="AO1479" s="2020"/>
      <c r="AP1479" s="2020"/>
      <c r="AQ1479" s="2020"/>
      <c r="AR1479" s="2020"/>
      <c r="AS1479" s="2020"/>
      <c r="AT1479" s="2020"/>
      <c r="AU1479" s="2021"/>
      <c r="AV1479" s="2022"/>
      <c r="AW1479" s="2023"/>
      <c r="AX1479" s="2023"/>
      <c r="AY1479" s="2024"/>
    </row>
    <row r="1480" spans="2:51" s="79" customFormat="1" ht="24.75" customHeight="1">
      <c r="B1480" s="2097"/>
      <c r="C1480" s="2098"/>
      <c r="D1480" s="2098"/>
      <c r="E1480" s="2098"/>
      <c r="F1480" s="2098"/>
      <c r="G1480" s="2099"/>
      <c r="H1480" s="2058" t="s">
        <v>26</v>
      </c>
      <c r="I1480" s="2059"/>
      <c r="J1480" s="2059"/>
      <c r="K1480" s="2059"/>
      <c r="L1480" s="2059"/>
      <c r="M1480" s="2060"/>
      <c r="N1480" s="2061"/>
      <c r="O1480" s="2061"/>
      <c r="P1480" s="2061"/>
      <c r="Q1480" s="2061"/>
      <c r="R1480" s="2061"/>
      <c r="S1480" s="2061"/>
      <c r="T1480" s="2061"/>
      <c r="U1480" s="2061"/>
      <c r="V1480" s="2061"/>
      <c r="W1480" s="2061"/>
      <c r="X1480" s="2061"/>
      <c r="Y1480" s="2062"/>
      <c r="Z1480" s="2063">
        <f>SUM(Z1472:AC1479)</f>
        <v>1</v>
      </c>
      <c r="AA1480" s="2064"/>
      <c r="AB1480" s="2064"/>
      <c r="AC1480" s="2065"/>
      <c r="AD1480" s="2058" t="s">
        <v>26</v>
      </c>
      <c r="AE1480" s="2059"/>
      <c r="AF1480" s="2059"/>
      <c r="AG1480" s="2059"/>
      <c r="AH1480" s="2059"/>
      <c r="AI1480" s="2060"/>
      <c r="AJ1480" s="2061"/>
      <c r="AK1480" s="2061"/>
      <c r="AL1480" s="2061"/>
      <c r="AM1480" s="2061"/>
      <c r="AN1480" s="2061"/>
      <c r="AO1480" s="2061"/>
      <c r="AP1480" s="2061"/>
      <c r="AQ1480" s="2061"/>
      <c r="AR1480" s="2061"/>
      <c r="AS1480" s="2061"/>
      <c r="AT1480" s="2061"/>
      <c r="AU1480" s="2062"/>
      <c r="AV1480" s="2063">
        <f>SUM(AV1472:AY1479)</f>
        <v>0</v>
      </c>
      <c r="AW1480" s="2064"/>
      <c r="AX1480" s="2064"/>
      <c r="AY1480" s="2066"/>
    </row>
    <row r="1481" spans="2:51" s="79" customFormat="1" ht="25.15" customHeight="1">
      <c r="B1481" s="2097"/>
      <c r="C1481" s="2098"/>
      <c r="D1481" s="2098"/>
      <c r="E1481" s="2098"/>
      <c r="F1481" s="2098"/>
      <c r="G1481" s="2099"/>
      <c r="H1481" s="2045" t="s">
        <v>1000</v>
      </c>
      <c r="I1481" s="2046"/>
      <c r="J1481" s="2046"/>
      <c r="K1481" s="2046"/>
      <c r="L1481" s="2046"/>
      <c r="M1481" s="2046"/>
      <c r="N1481" s="2046"/>
      <c r="O1481" s="2046"/>
      <c r="P1481" s="2046"/>
      <c r="Q1481" s="2046"/>
      <c r="R1481" s="2046"/>
      <c r="S1481" s="2046"/>
      <c r="T1481" s="2046"/>
      <c r="U1481" s="2046"/>
      <c r="V1481" s="2046"/>
      <c r="W1481" s="2046"/>
      <c r="X1481" s="2046"/>
      <c r="Y1481" s="2046"/>
      <c r="Z1481" s="2046"/>
      <c r="AA1481" s="2046"/>
      <c r="AB1481" s="2046"/>
      <c r="AC1481" s="2047"/>
      <c r="AD1481" s="2045" t="s">
        <v>1001</v>
      </c>
      <c r="AE1481" s="2046"/>
      <c r="AF1481" s="2046"/>
      <c r="AG1481" s="2046"/>
      <c r="AH1481" s="2046"/>
      <c r="AI1481" s="2046"/>
      <c r="AJ1481" s="2046"/>
      <c r="AK1481" s="2046"/>
      <c r="AL1481" s="2046"/>
      <c r="AM1481" s="2046"/>
      <c r="AN1481" s="2046"/>
      <c r="AO1481" s="2046"/>
      <c r="AP1481" s="2046"/>
      <c r="AQ1481" s="2046"/>
      <c r="AR1481" s="2046"/>
      <c r="AS1481" s="2046"/>
      <c r="AT1481" s="2046"/>
      <c r="AU1481" s="2046"/>
      <c r="AV1481" s="2046"/>
      <c r="AW1481" s="2046"/>
      <c r="AX1481" s="2046"/>
      <c r="AY1481" s="2048"/>
    </row>
    <row r="1482" spans="2:51" s="79" customFormat="1" ht="25.5" customHeight="1">
      <c r="B1482" s="2097"/>
      <c r="C1482" s="2098"/>
      <c r="D1482" s="2098"/>
      <c r="E1482" s="2098"/>
      <c r="F1482" s="2098"/>
      <c r="G1482" s="2099"/>
      <c r="H1482" s="2049" t="s">
        <v>23</v>
      </c>
      <c r="I1482" s="2050"/>
      <c r="J1482" s="2050"/>
      <c r="K1482" s="2050"/>
      <c r="L1482" s="2050"/>
      <c r="M1482" s="2051" t="s">
        <v>24</v>
      </c>
      <c r="N1482" s="2052"/>
      <c r="O1482" s="2052"/>
      <c r="P1482" s="2052"/>
      <c r="Q1482" s="2052"/>
      <c r="R1482" s="2052"/>
      <c r="S1482" s="2052"/>
      <c r="T1482" s="2052"/>
      <c r="U1482" s="2052"/>
      <c r="V1482" s="2052"/>
      <c r="W1482" s="2052"/>
      <c r="X1482" s="2052"/>
      <c r="Y1482" s="2053"/>
      <c r="Z1482" s="2054" t="s">
        <v>25</v>
      </c>
      <c r="AA1482" s="2055"/>
      <c r="AB1482" s="2055"/>
      <c r="AC1482" s="2056"/>
      <c r="AD1482" s="2049" t="s">
        <v>23</v>
      </c>
      <c r="AE1482" s="2050"/>
      <c r="AF1482" s="2050"/>
      <c r="AG1482" s="2050"/>
      <c r="AH1482" s="2050"/>
      <c r="AI1482" s="2051" t="s">
        <v>24</v>
      </c>
      <c r="AJ1482" s="2052"/>
      <c r="AK1482" s="2052"/>
      <c r="AL1482" s="2052"/>
      <c r="AM1482" s="2052"/>
      <c r="AN1482" s="2052"/>
      <c r="AO1482" s="2052"/>
      <c r="AP1482" s="2052"/>
      <c r="AQ1482" s="2052"/>
      <c r="AR1482" s="2052"/>
      <c r="AS1482" s="2052"/>
      <c r="AT1482" s="2052"/>
      <c r="AU1482" s="2053"/>
      <c r="AV1482" s="2054" t="s">
        <v>25</v>
      </c>
      <c r="AW1482" s="2055"/>
      <c r="AX1482" s="2055"/>
      <c r="AY1482" s="2057"/>
    </row>
    <row r="1483" spans="2:51" s="79" customFormat="1" ht="24.75" customHeight="1">
      <c r="B1483" s="2097"/>
      <c r="C1483" s="2098"/>
      <c r="D1483" s="2098"/>
      <c r="E1483" s="2098"/>
      <c r="F1483" s="2098"/>
      <c r="G1483" s="2099"/>
      <c r="H1483" s="2035"/>
      <c r="I1483" s="2036"/>
      <c r="J1483" s="2036"/>
      <c r="K1483" s="2036"/>
      <c r="L1483" s="2037"/>
      <c r="M1483" s="2038"/>
      <c r="N1483" s="2039"/>
      <c r="O1483" s="2039"/>
      <c r="P1483" s="2039"/>
      <c r="Q1483" s="2039"/>
      <c r="R1483" s="2039"/>
      <c r="S1483" s="2039"/>
      <c r="T1483" s="2039"/>
      <c r="U1483" s="2039"/>
      <c r="V1483" s="2039"/>
      <c r="W1483" s="2039"/>
      <c r="X1483" s="2039"/>
      <c r="Y1483" s="2040"/>
      <c r="Z1483" s="2041"/>
      <c r="AA1483" s="2042"/>
      <c r="AB1483" s="2042"/>
      <c r="AC1483" s="2043"/>
      <c r="AD1483" s="2035"/>
      <c r="AE1483" s="2036"/>
      <c r="AF1483" s="2036"/>
      <c r="AG1483" s="2036"/>
      <c r="AH1483" s="2037"/>
      <c r="AI1483" s="2038"/>
      <c r="AJ1483" s="2039"/>
      <c r="AK1483" s="2039"/>
      <c r="AL1483" s="2039"/>
      <c r="AM1483" s="2039"/>
      <c r="AN1483" s="2039"/>
      <c r="AO1483" s="2039"/>
      <c r="AP1483" s="2039"/>
      <c r="AQ1483" s="2039"/>
      <c r="AR1483" s="2039"/>
      <c r="AS1483" s="2039"/>
      <c r="AT1483" s="2039"/>
      <c r="AU1483" s="2040"/>
      <c r="AV1483" s="2041"/>
      <c r="AW1483" s="2042"/>
      <c r="AX1483" s="2042"/>
      <c r="AY1483" s="2044"/>
    </row>
    <row r="1484" spans="2:51" s="79" customFormat="1" ht="24.75" customHeight="1">
      <c r="B1484" s="2097"/>
      <c r="C1484" s="2098"/>
      <c r="D1484" s="2098"/>
      <c r="E1484" s="2098"/>
      <c r="F1484" s="2098"/>
      <c r="G1484" s="2099"/>
      <c r="H1484" s="2025"/>
      <c r="I1484" s="2026"/>
      <c r="J1484" s="2026"/>
      <c r="K1484" s="2026"/>
      <c r="L1484" s="2027"/>
      <c r="M1484" s="2028"/>
      <c r="N1484" s="2029"/>
      <c r="O1484" s="2029"/>
      <c r="P1484" s="2029"/>
      <c r="Q1484" s="2029"/>
      <c r="R1484" s="2029"/>
      <c r="S1484" s="2029"/>
      <c r="T1484" s="2029"/>
      <c r="U1484" s="2029"/>
      <c r="V1484" s="2029"/>
      <c r="W1484" s="2029"/>
      <c r="X1484" s="2029"/>
      <c r="Y1484" s="2030"/>
      <c r="Z1484" s="2031"/>
      <c r="AA1484" s="2032"/>
      <c r="AB1484" s="2032"/>
      <c r="AC1484" s="2034"/>
      <c r="AD1484" s="2025"/>
      <c r="AE1484" s="2026"/>
      <c r="AF1484" s="2026"/>
      <c r="AG1484" s="2026"/>
      <c r="AH1484" s="2027"/>
      <c r="AI1484" s="2028"/>
      <c r="AJ1484" s="2029"/>
      <c r="AK1484" s="2029"/>
      <c r="AL1484" s="2029"/>
      <c r="AM1484" s="2029"/>
      <c r="AN1484" s="2029"/>
      <c r="AO1484" s="2029"/>
      <c r="AP1484" s="2029"/>
      <c r="AQ1484" s="2029"/>
      <c r="AR1484" s="2029"/>
      <c r="AS1484" s="2029"/>
      <c r="AT1484" s="2029"/>
      <c r="AU1484" s="2030"/>
      <c r="AV1484" s="2031"/>
      <c r="AW1484" s="2032"/>
      <c r="AX1484" s="2032"/>
      <c r="AY1484" s="2033"/>
    </row>
    <row r="1485" spans="2:51" s="79" customFormat="1" ht="24.75" customHeight="1">
      <c r="B1485" s="2097"/>
      <c r="C1485" s="2098"/>
      <c r="D1485" s="2098"/>
      <c r="E1485" s="2098"/>
      <c r="F1485" s="2098"/>
      <c r="G1485" s="2099"/>
      <c r="H1485" s="2025"/>
      <c r="I1485" s="2026"/>
      <c r="J1485" s="2026"/>
      <c r="K1485" s="2026"/>
      <c r="L1485" s="2027"/>
      <c r="M1485" s="2028"/>
      <c r="N1485" s="2029"/>
      <c r="O1485" s="2029"/>
      <c r="P1485" s="2029"/>
      <c r="Q1485" s="2029"/>
      <c r="R1485" s="2029"/>
      <c r="S1485" s="2029"/>
      <c r="T1485" s="2029"/>
      <c r="U1485" s="2029"/>
      <c r="V1485" s="2029"/>
      <c r="W1485" s="2029"/>
      <c r="X1485" s="2029"/>
      <c r="Y1485" s="2030"/>
      <c r="Z1485" s="2031"/>
      <c r="AA1485" s="2032"/>
      <c r="AB1485" s="2032"/>
      <c r="AC1485" s="2034"/>
      <c r="AD1485" s="2025"/>
      <c r="AE1485" s="2026"/>
      <c r="AF1485" s="2026"/>
      <c r="AG1485" s="2026"/>
      <c r="AH1485" s="2027"/>
      <c r="AI1485" s="2028"/>
      <c r="AJ1485" s="2029"/>
      <c r="AK1485" s="2029"/>
      <c r="AL1485" s="2029"/>
      <c r="AM1485" s="2029"/>
      <c r="AN1485" s="2029"/>
      <c r="AO1485" s="2029"/>
      <c r="AP1485" s="2029"/>
      <c r="AQ1485" s="2029"/>
      <c r="AR1485" s="2029"/>
      <c r="AS1485" s="2029"/>
      <c r="AT1485" s="2029"/>
      <c r="AU1485" s="2030"/>
      <c r="AV1485" s="2031"/>
      <c r="AW1485" s="2032"/>
      <c r="AX1485" s="2032"/>
      <c r="AY1485" s="2033"/>
    </row>
    <row r="1486" spans="2:51" s="79" customFormat="1" ht="24.75" customHeight="1">
      <c r="B1486" s="2097"/>
      <c r="C1486" s="2098"/>
      <c r="D1486" s="2098"/>
      <c r="E1486" s="2098"/>
      <c r="F1486" s="2098"/>
      <c r="G1486" s="2099"/>
      <c r="H1486" s="2025"/>
      <c r="I1486" s="2026"/>
      <c r="J1486" s="2026"/>
      <c r="K1486" s="2026"/>
      <c r="L1486" s="2027"/>
      <c r="M1486" s="2028"/>
      <c r="N1486" s="2029"/>
      <c r="O1486" s="2029"/>
      <c r="P1486" s="2029"/>
      <c r="Q1486" s="2029"/>
      <c r="R1486" s="2029"/>
      <c r="S1486" s="2029"/>
      <c r="T1486" s="2029"/>
      <c r="U1486" s="2029"/>
      <c r="V1486" s="2029"/>
      <c r="W1486" s="2029"/>
      <c r="X1486" s="2029"/>
      <c r="Y1486" s="2030"/>
      <c r="Z1486" s="2031"/>
      <c r="AA1486" s="2032"/>
      <c r="AB1486" s="2032"/>
      <c r="AC1486" s="2034"/>
      <c r="AD1486" s="2025"/>
      <c r="AE1486" s="2026"/>
      <c r="AF1486" s="2026"/>
      <c r="AG1486" s="2026"/>
      <c r="AH1486" s="2027"/>
      <c r="AI1486" s="2028"/>
      <c r="AJ1486" s="2029"/>
      <c r="AK1486" s="2029"/>
      <c r="AL1486" s="2029"/>
      <c r="AM1486" s="2029"/>
      <c r="AN1486" s="2029"/>
      <c r="AO1486" s="2029"/>
      <c r="AP1486" s="2029"/>
      <c r="AQ1486" s="2029"/>
      <c r="AR1486" s="2029"/>
      <c r="AS1486" s="2029"/>
      <c r="AT1486" s="2029"/>
      <c r="AU1486" s="2030"/>
      <c r="AV1486" s="2031"/>
      <c r="AW1486" s="2032"/>
      <c r="AX1486" s="2032"/>
      <c r="AY1486" s="2033"/>
    </row>
    <row r="1487" spans="2:51" s="79" customFormat="1" ht="24.75" customHeight="1">
      <c r="B1487" s="2097"/>
      <c r="C1487" s="2098"/>
      <c r="D1487" s="2098"/>
      <c r="E1487" s="2098"/>
      <c r="F1487" s="2098"/>
      <c r="G1487" s="2099"/>
      <c r="H1487" s="2025"/>
      <c r="I1487" s="2026"/>
      <c r="J1487" s="2026"/>
      <c r="K1487" s="2026"/>
      <c r="L1487" s="2027"/>
      <c r="M1487" s="2028"/>
      <c r="N1487" s="2029"/>
      <c r="O1487" s="2029"/>
      <c r="P1487" s="2029"/>
      <c r="Q1487" s="2029"/>
      <c r="R1487" s="2029"/>
      <c r="S1487" s="2029"/>
      <c r="T1487" s="2029"/>
      <c r="U1487" s="2029"/>
      <c r="V1487" s="2029"/>
      <c r="W1487" s="2029"/>
      <c r="X1487" s="2029"/>
      <c r="Y1487" s="2030"/>
      <c r="Z1487" s="2031"/>
      <c r="AA1487" s="2032"/>
      <c r="AB1487" s="2032"/>
      <c r="AC1487" s="2032"/>
      <c r="AD1487" s="2025"/>
      <c r="AE1487" s="2026"/>
      <c r="AF1487" s="2026"/>
      <c r="AG1487" s="2026"/>
      <c r="AH1487" s="2027"/>
      <c r="AI1487" s="2028"/>
      <c r="AJ1487" s="2029"/>
      <c r="AK1487" s="2029"/>
      <c r="AL1487" s="2029"/>
      <c r="AM1487" s="2029"/>
      <c r="AN1487" s="2029"/>
      <c r="AO1487" s="2029"/>
      <c r="AP1487" s="2029"/>
      <c r="AQ1487" s="2029"/>
      <c r="AR1487" s="2029"/>
      <c r="AS1487" s="2029"/>
      <c r="AT1487" s="2029"/>
      <c r="AU1487" s="2030"/>
      <c r="AV1487" s="2031"/>
      <c r="AW1487" s="2032"/>
      <c r="AX1487" s="2032"/>
      <c r="AY1487" s="2033"/>
    </row>
    <row r="1488" spans="2:51" s="79" customFormat="1" ht="24.75" customHeight="1">
      <c r="B1488" s="2097"/>
      <c r="C1488" s="2098"/>
      <c r="D1488" s="2098"/>
      <c r="E1488" s="2098"/>
      <c r="F1488" s="2098"/>
      <c r="G1488" s="2099"/>
      <c r="H1488" s="2025"/>
      <c r="I1488" s="2026"/>
      <c r="J1488" s="2026"/>
      <c r="K1488" s="2026"/>
      <c r="L1488" s="2027"/>
      <c r="M1488" s="2028"/>
      <c r="N1488" s="2029"/>
      <c r="O1488" s="2029"/>
      <c r="P1488" s="2029"/>
      <c r="Q1488" s="2029"/>
      <c r="R1488" s="2029"/>
      <c r="S1488" s="2029"/>
      <c r="T1488" s="2029"/>
      <c r="U1488" s="2029"/>
      <c r="V1488" s="2029"/>
      <c r="W1488" s="2029"/>
      <c r="X1488" s="2029"/>
      <c r="Y1488" s="2030"/>
      <c r="Z1488" s="2031"/>
      <c r="AA1488" s="2032"/>
      <c r="AB1488" s="2032"/>
      <c r="AC1488" s="2032"/>
      <c r="AD1488" s="2025"/>
      <c r="AE1488" s="2026"/>
      <c r="AF1488" s="2026"/>
      <c r="AG1488" s="2026"/>
      <c r="AH1488" s="2027"/>
      <c r="AI1488" s="2028"/>
      <c r="AJ1488" s="2029"/>
      <c r="AK1488" s="2029"/>
      <c r="AL1488" s="2029"/>
      <c r="AM1488" s="2029"/>
      <c r="AN1488" s="2029"/>
      <c r="AO1488" s="2029"/>
      <c r="AP1488" s="2029"/>
      <c r="AQ1488" s="2029"/>
      <c r="AR1488" s="2029"/>
      <c r="AS1488" s="2029"/>
      <c r="AT1488" s="2029"/>
      <c r="AU1488" s="2030"/>
      <c r="AV1488" s="2031"/>
      <c r="AW1488" s="2032"/>
      <c r="AX1488" s="2032"/>
      <c r="AY1488" s="2033"/>
    </row>
    <row r="1489" spans="2:51" s="79" customFormat="1" ht="24.75" customHeight="1">
      <c r="B1489" s="2097"/>
      <c r="C1489" s="2098"/>
      <c r="D1489" s="2098"/>
      <c r="E1489" s="2098"/>
      <c r="F1489" s="2098"/>
      <c r="G1489" s="2099"/>
      <c r="H1489" s="2025"/>
      <c r="I1489" s="2026"/>
      <c r="J1489" s="2026"/>
      <c r="K1489" s="2026"/>
      <c r="L1489" s="2027"/>
      <c r="M1489" s="2028"/>
      <c r="N1489" s="2029"/>
      <c r="O1489" s="2029"/>
      <c r="P1489" s="2029"/>
      <c r="Q1489" s="2029"/>
      <c r="R1489" s="2029"/>
      <c r="S1489" s="2029"/>
      <c r="T1489" s="2029"/>
      <c r="U1489" s="2029"/>
      <c r="V1489" s="2029"/>
      <c r="W1489" s="2029"/>
      <c r="X1489" s="2029"/>
      <c r="Y1489" s="2030"/>
      <c r="Z1489" s="2031"/>
      <c r="AA1489" s="2032"/>
      <c r="AB1489" s="2032"/>
      <c r="AC1489" s="2032"/>
      <c r="AD1489" s="2025"/>
      <c r="AE1489" s="2026"/>
      <c r="AF1489" s="2026"/>
      <c r="AG1489" s="2026"/>
      <c r="AH1489" s="2027"/>
      <c r="AI1489" s="2028"/>
      <c r="AJ1489" s="2029"/>
      <c r="AK1489" s="2029"/>
      <c r="AL1489" s="2029"/>
      <c r="AM1489" s="2029"/>
      <c r="AN1489" s="2029"/>
      <c r="AO1489" s="2029"/>
      <c r="AP1489" s="2029"/>
      <c r="AQ1489" s="2029"/>
      <c r="AR1489" s="2029"/>
      <c r="AS1489" s="2029"/>
      <c r="AT1489" s="2029"/>
      <c r="AU1489" s="2030"/>
      <c r="AV1489" s="2031"/>
      <c r="AW1489" s="2032"/>
      <c r="AX1489" s="2032"/>
      <c r="AY1489" s="2033"/>
    </row>
    <row r="1490" spans="2:51" s="79" customFormat="1" ht="24.75" customHeight="1">
      <c r="B1490" s="2097"/>
      <c r="C1490" s="2098"/>
      <c r="D1490" s="2098"/>
      <c r="E1490" s="2098"/>
      <c r="F1490" s="2098"/>
      <c r="G1490" s="2099"/>
      <c r="H1490" s="2016"/>
      <c r="I1490" s="2017"/>
      <c r="J1490" s="2017"/>
      <c r="K1490" s="2017"/>
      <c r="L1490" s="2018"/>
      <c r="M1490" s="2019"/>
      <c r="N1490" s="2020"/>
      <c r="O1490" s="2020"/>
      <c r="P1490" s="2020"/>
      <c r="Q1490" s="2020"/>
      <c r="R1490" s="2020"/>
      <c r="S1490" s="2020"/>
      <c r="T1490" s="2020"/>
      <c r="U1490" s="2020"/>
      <c r="V1490" s="2020"/>
      <c r="W1490" s="2020"/>
      <c r="X1490" s="2020"/>
      <c r="Y1490" s="2021"/>
      <c r="Z1490" s="2022"/>
      <c r="AA1490" s="2023"/>
      <c r="AB1490" s="2023"/>
      <c r="AC1490" s="2023"/>
      <c r="AD1490" s="2016"/>
      <c r="AE1490" s="2017"/>
      <c r="AF1490" s="2017"/>
      <c r="AG1490" s="2017"/>
      <c r="AH1490" s="2018"/>
      <c r="AI1490" s="2019"/>
      <c r="AJ1490" s="2020"/>
      <c r="AK1490" s="2020"/>
      <c r="AL1490" s="2020"/>
      <c r="AM1490" s="2020"/>
      <c r="AN1490" s="2020"/>
      <c r="AO1490" s="2020"/>
      <c r="AP1490" s="2020"/>
      <c r="AQ1490" s="2020"/>
      <c r="AR1490" s="2020"/>
      <c r="AS1490" s="2020"/>
      <c r="AT1490" s="2020"/>
      <c r="AU1490" s="2021"/>
      <c r="AV1490" s="2022"/>
      <c r="AW1490" s="2023"/>
      <c r="AX1490" s="2023"/>
      <c r="AY1490" s="2024"/>
    </row>
    <row r="1491" spans="2:51" s="79" customFormat="1" ht="24.75" customHeight="1">
      <c r="B1491" s="2097"/>
      <c r="C1491" s="2098"/>
      <c r="D1491" s="2098"/>
      <c r="E1491" s="2098"/>
      <c r="F1491" s="2098"/>
      <c r="G1491" s="2099"/>
      <c r="H1491" s="2058" t="s">
        <v>26</v>
      </c>
      <c r="I1491" s="2059"/>
      <c r="J1491" s="2059"/>
      <c r="K1491" s="2059"/>
      <c r="L1491" s="2059"/>
      <c r="M1491" s="2060"/>
      <c r="N1491" s="2061"/>
      <c r="O1491" s="2061"/>
      <c r="P1491" s="2061"/>
      <c r="Q1491" s="2061"/>
      <c r="R1491" s="2061"/>
      <c r="S1491" s="2061"/>
      <c r="T1491" s="2061"/>
      <c r="U1491" s="2061"/>
      <c r="V1491" s="2061"/>
      <c r="W1491" s="2061"/>
      <c r="X1491" s="2061"/>
      <c r="Y1491" s="2062"/>
      <c r="Z1491" s="2063">
        <f>SUM(Z1483:AC1490)</f>
        <v>0</v>
      </c>
      <c r="AA1491" s="2064"/>
      <c r="AB1491" s="2064"/>
      <c r="AC1491" s="2065"/>
      <c r="AD1491" s="2058" t="s">
        <v>26</v>
      </c>
      <c r="AE1491" s="2059"/>
      <c r="AF1491" s="2059"/>
      <c r="AG1491" s="2059"/>
      <c r="AH1491" s="2059"/>
      <c r="AI1491" s="2060"/>
      <c r="AJ1491" s="2061"/>
      <c r="AK1491" s="2061"/>
      <c r="AL1491" s="2061"/>
      <c r="AM1491" s="2061"/>
      <c r="AN1491" s="2061"/>
      <c r="AO1491" s="2061"/>
      <c r="AP1491" s="2061"/>
      <c r="AQ1491" s="2061"/>
      <c r="AR1491" s="2061"/>
      <c r="AS1491" s="2061"/>
      <c r="AT1491" s="2061"/>
      <c r="AU1491" s="2062"/>
      <c r="AV1491" s="2063">
        <f>SUM(AV1483:AY1490)</f>
        <v>0</v>
      </c>
      <c r="AW1491" s="2064"/>
      <c r="AX1491" s="2064"/>
      <c r="AY1491" s="2066"/>
    </row>
    <row r="1492" spans="2:51" s="79" customFormat="1" ht="24.75" customHeight="1">
      <c r="B1492" s="2097"/>
      <c r="C1492" s="2098"/>
      <c r="D1492" s="2098"/>
      <c r="E1492" s="2098"/>
      <c r="F1492" s="2098"/>
      <c r="G1492" s="2099"/>
      <c r="H1492" s="2045" t="s">
        <v>1002</v>
      </c>
      <c r="I1492" s="2046"/>
      <c r="J1492" s="2046"/>
      <c r="K1492" s="2046"/>
      <c r="L1492" s="2046"/>
      <c r="M1492" s="2046"/>
      <c r="N1492" s="2046"/>
      <c r="O1492" s="2046"/>
      <c r="P1492" s="2046"/>
      <c r="Q1492" s="2046"/>
      <c r="R1492" s="2046"/>
      <c r="S1492" s="2046"/>
      <c r="T1492" s="2046"/>
      <c r="U1492" s="2046"/>
      <c r="V1492" s="2046"/>
      <c r="W1492" s="2046"/>
      <c r="X1492" s="2046"/>
      <c r="Y1492" s="2046"/>
      <c r="Z1492" s="2046"/>
      <c r="AA1492" s="2046"/>
      <c r="AB1492" s="2046"/>
      <c r="AC1492" s="2047"/>
      <c r="AD1492" s="2045" t="s">
        <v>1003</v>
      </c>
      <c r="AE1492" s="2046"/>
      <c r="AF1492" s="2046"/>
      <c r="AG1492" s="2046"/>
      <c r="AH1492" s="2046"/>
      <c r="AI1492" s="2046"/>
      <c r="AJ1492" s="2046"/>
      <c r="AK1492" s="2046"/>
      <c r="AL1492" s="2046"/>
      <c r="AM1492" s="2046"/>
      <c r="AN1492" s="2046"/>
      <c r="AO1492" s="2046"/>
      <c r="AP1492" s="2046"/>
      <c r="AQ1492" s="2046"/>
      <c r="AR1492" s="2046"/>
      <c r="AS1492" s="2046"/>
      <c r="AT1492" s="2046"/>
      <c r="AU1492" s="2046"/>
      <c r="AV1492" s="2046"/>
      <c r="AW1492" s="2046"/>
      <c r="AX1492" s="2046"/>
      <c r="AY1492" s="2048"/>
    </row>
    <row r="1493" spans="2:51" s="79" customFormat="1" ht="24.75" customHeight="1">
      <c r="B1493" s="2097"/>
      <c r="C1493" s="2098"/>
      <c r="D1493" s="2098"/>
      <c r="E1493" s="2098"/>
      <c r="F1493" s="2098"/>
      <c r="G1493" s="2099"/>
      <c r="H1493" s="2049" t="s">
        <v>23</v>
      </c>
      <c r="I1493" s="2050"/>
      <c r="J1493" s="2050"/>
      <c r="K1493" s="2050"/>
      <c r="L1493" s="2050"/>
      <c r="M1493" s="2051" t="s">
        <v>24</v>
      </c>
      <c r="N1493" s="2052"/>
      <c r="O1493" s="2052"/>
      <c r="P1493" s="2052"/>
      <c r="Q1493" s="2052"/>
      <c r="R1493" s="2052"/>
      <c r="S1493" s="2052"/>
      <c r="T1493" s="2052"/>
      <c r="U1493" s="2052"/>
      <c r="V1493" s="2052"/>
      <c r="W1493" s="2052"/>
      <c r="X1493" s="2052"/>
      <c r="Y1493" s="2053"/>
      <c r="Z1493" s="2054" t="s">
        <v>25</v>
      </c>
      <c r="AA1493" s="2055"/>
      <c r="AB1493" s="2055"/>
      <c r="AC1493" s="2056"/>
      <c r="AD1493" s="2049" t="s">
        <v>23</v>
      </c>
      <c r="AE1493" s="2050"/>
      <c r="AF1493" s="2050"/>
      <c r="AG1493" s="2050"/>
      <c r="AH1493" s="2050"/>
      <c r="AI1493" s="2051" t="s">
        <v>24</v>
      </c>
      <c r="AJ1493" s="2052"/>
      <c r="AK1493" s="2052"/>
      <c r="AL1493" s="2052"/>
      <c r="AM1493" s="2052"/>
      <c r="AN1493" s="2052"/>
      <c r="AO1493" s="2052"/>
      <c r="AP1493" s="2052"/>
      <c r="AQ1493" s="2052"/>
      <c r="AR1493" s="2052"/>
      <c r="AS1493" s="2052"/>
      <c r="AT1493" s="2052"/>
      <c r="AU1493" s="2053"/>
      <c r="AV1493" s="2054" t="s">
        <v>25</v>
      </c>
      <c r="AW1493" s="2055"/>
      <c r="AX1493" s="2055"/>
      <c r="AY1493" s="2057"/>
    </row>
    <row r="1494" spans="2:51" s="79" customFormat="1" ht="24.75" customHeight="1">
      <c r="B1494" s="2097"/>
      <c r="C1494" s="2098"/>
      <c r="D1494" s="2098"/>
      <c r="E1494" s="2098"/>
      <c r="F1494" s="2098"/>
      <c r="G1494" s="2099"/>
      <c r="H1494" s="2035"/>
      <c r="I1494" s="2036"/>
      <c r="J1494" s="2036"/>
      <c r="K1494" s="2036"/>
      <c r="L1494" s="2037"/>
      <c r="M1494" s="2038"/>
      <c r="N1494" s="2039"/>
      <c r="O1494" s="2039"/>
      <c r="P1494" s="2039"/>
      <c r="Q1494" s="2039"/>
      <c r="R1494" s="2039"/>
      <c r="S1494" s="2039"/>
      <c r="T1494" s="2039"/>
      <c r="U1494" s="2039"/>
      <c r="V1494" s="2039"/>
      <c r="W1494" s="2039"/>
      <c r="X1494" s="2039"/>
      <c r="Y1494" s="2040"/>
      <c r="Z1494" s="2041"/>
      <c r="AA1494" s="2042"/>
      <c r="AB1494" s="2042"/>
      <c r="AC1494" s="2043"/>
      <c r="AD1494" s="2035"/>
      <c r="AE1494" s="2036"/>
      <c r="AF1494" s="2036"/>
      <c r="AG1494" s="2036"/>
      <c r="AH1494" s="2037"/>
      <c r="AI1494" s="2038"/>
      <c r="AJ1494" s="2039"/>
      <c r="AK1494" s="2039"/>
      <c r="AL1494" s="2039"/>
      <c r="AM1494" s="2039"/>
      <c r="AN1494" s="2039"/>
      <c r="AO1494" s="2039"/>
      <c r="AP1494" s="2039"/>
      <c r="AQ1494" s="2039"/>
      <c r="AR1494" s="2039"/>
      <c r="AS1494" s="2039"/>
      <c r="AT1494" s="2039"/>
      <c r="AU1494" s="2040"/>
      <c r="AV1494" s="2041"/>
      <c r="AW1494" s="2042"/>
      <c r="AX1494" s="2042"/>
      <c r="AY1494" s="2044"/>
    </row>
    <row r="1495" spans="2:51" s="79" customFormat="1" ht="24.75" customHeight="1">
      <c r="B1495" s="2097"/>
      <c r="C1495" s="2098"/>
      <c r="D1495" s="2098"/>
      <c r="E1495" s="2098"/>
      <c r="F1495" s="2098"/>
      <c r="G1495" s="2099"/>
      <c r="H1495" s="2025"/>
      <c r="I1495" s="2026"/>
      <c r="J1495" s="2026"/>
      <c r="K1495" s="2026"/>
      <c r="L1495" s="2027"/>
      <c r="M1495" s="2028"/>
      <c r="N1495" s="2029"/>
      <c r="O1495" s="2029"/>
      <c r="P1495" s="2029"/>
      <c r="Q1495" s="2029"/>
      <c r="R1495" s="2029"/>
      <c r="S1495" s="2029"/>
      <c r="T1495" s="2029"/>
      <c r="U1495" s="2029"/>
      <c r="V1495" s="2029"/>
      <c r="W1495" s="2029"/>
      <c r="X1495" s="2029"/>
      <c r="Y1495" s="2030"/>
      <c r="Z1495" s="2031"/>
      <c r="AA1495" s="2032"/>
      <c r="AB1495" s="2032"/>
      <c r="AC1495" s="2034"/>
      <c r="AD1495" s="2025"/>
      <c r="AE1495" s="2026"/>
      <c r="AF1495" s="2026"/>
      <c r="AG1495" s="2026"/>
      <c r="AH1495" s="2027"/>
      <c r="AI1495" s="2028"/>
      <c r="AJ1495" s="2029"/>
      <c r="AK1495" s="2029"/>
      <c r="AL1495" s="2029"/>
      <c r="AM1495" s="2029"/>
      <c r="AN1495" s="2029"/>
      <c r="AO1495" s="2029"/>
      <c r="AP1495" s="2029"/>
      <c r="AQ1495" s="2029"/>
      <c r="AR1495" s="2029"/>
      <c r="AS1495" s="2029"/>
      <c r="AT1495" s="2029"/>
      <c r="AU1495" s="2030"/>
      <c r="AV1495" s="2031"/>
      <c r="AW1495" s="2032"/>
      <c r="AX1495" s="2032"/>
      <c r="AY1495" s="2033"/>
    </row>
    <row r="1496" spans="2:51" s="79" customFormat="1" ht="24.75" customHeight="1">
      <c r="B1496" s="2097"/>
      <c r="C1496" s="2098"/>
      <c r="D1496" s="2098"/>
      <c r="E1496" s="2098"/>
      <c r="F1496" s="2098"/>
      <c r="G1496" s="2099"/>
      <c r="H1496" s="2025"/>
      <c r="I1496" s="2026"/>
      <c r="J1496" s="2026"/>
      <c r="K1496" s="2026"/>
      <c r="L1496" s="2027"/>
      <c r="M1496" s="2028"/>
      <c r="N1496" s="2029"/>
      <c r="O1496" s="2029"/>
      <c r="P1496" s="2029"/>
      <c r="Q1496" s="2029"/>
      <c r="R1496" s="2029"/>
      <c r="S1496" s="2029"/>
      <c r="T1496" s="2029"/>
      <c r="U1496" s="2029"/>
      <c r="V1496" s="2029"/>
      <c r="W1496" s="2029"/>
      <c r="X1496" s="2029"/>
      <c r="Y1496" s="2030"/>
      <c r="Z1496" s="2031"/>
      <c r="AA1496" s="2032"/>
      <c r="AB1496" s="2032"/>
      <c r="AC1496" s="2034"/>
      <c r="AD1496" s="2025"/>
      <c r="AE1496" s="2026"/>
      <c r="AF1496" s="2026"/>
      <c r="AG1496" s="2026"/>
      <c r="AH1496" s="2027"/>
      <c r="AI1496" s="2028"/>
      <c r="AJ1496" s="2029"/>
      <c r="AK1496" s="2029"/>
      <c r="AL1496" s="2029"/>
      <c r="AM1496" s="2029"/>
      <c r="AN1496" s="2029"/>
      <c r="AO1496" s="2029"/>
      <c r="AP1496" s="2029"/>
      <c r="AQ1496" s="2029"/>
      <c r="AR1496" s="2029"/>
      <c r="AS1496" s="2029"/>
      <c r="AT1496" s="2029"/>
      <c r="AU1496" s="2030"/>
      <c r="AV1496" s="2031"/>
      <c r="AW1496" s="2032"/>
      <c r="AX1496" s="2032"/>
      <c r="AY1496" s="2033"/>
    </row>
    <row r="1497" spans="2:51" s="79" customFormat="1" ht="24.75" customHeight="1">
      <c r="B1497" s="2097"/>
      <c r="C1497" s="2098"/>
      <c r="D1497" s="2098"/>
      <c r="E1497" s="2098"/>
      <c r="F1497" s="2098"/>
      <c r="G1497" s="2099"/>
      <c r="H1497" s="2025"/>
      <c r="I1497" s="2026"/>
      <c r="J1497" s="2026"/>
      <c r="K1497" s="2026"/>
      <c r="L1497" s="2027"/>
      <c r="M1497" s="2028"/>
      <c r="N1497" s="2029"/>
      <c r="O1497" s="2029"/>
      <c r="P1497" s="2029"/>
      <c r="Q1497" s="2029"/>
      <c r="R1497" s="2029"/>
      <c r="S1497" s="2029"/>
      <c r="T1497" s="2029"/>
      <c r="U1497" s="2029"/>
      <c r="V1497" s="2029"/>
      <c r="W1497" s="2029"/>
      <c r="X1497" s="2029"/>
      <c r="Y1497" s="2030"/>
      <c r="Z1497" s="2031"/>
      <c r="AA1497" s="2032"/>
      <c r="AB1497" s="2032"/>
      <c r="AC1497" s="2034"/>
      <c r="AD1497" s="2025"/>
      <c r="AE1497" s="2026"/>
      <c r="AF1497" s="2026"/>
      <c r="AG1497" s="2026"/>
      <c r="AH1497" s="2027"/>
      <c r="AI1497" s="2028"/>
      <c r="AJ1497" s="2029"/>
      <c r="AK1497" s="2029"/>
      <c r="AL1497" s="2029"/>
      <c r="AM1497" s="2029"/>
      <c r="AN1497" s="2029"/>
      <c r="AO1497" s="2029"/>
      <c r="AP1497" s="2029"/>
      <c r="AQ1497" s="2029"/>
      <c r="AR1497" s="2029"/>
      <c r="AS1497" s="2029"/>
      <c r="AT1497" s="2029"/>
      <c r="AU1497" s="2030"/>
      <c r="AV1497" s="2031"/>
      <c r="AW1497" s="2032"/>
      <c r="AX1497" s="2032"/>
      <c r="AY1497" s="2033"/>
    </row>
    <row r="1498" spans="2:51" s="79" customFormat="1" ht="24.75" customHeight="1">
      <c r="B1498" s="2097"/>
      <c r="C1498" s="2098"/>
      <c r="D1498" s="2098"/>
      <c r="E1498" s="2098"/>
      <c r="F1498" s="2098"/>
      <c r="G1498" s="2099"/>
      <c r="H1498" s="2025"/>
      <c r="I1498" s="2026"/>
      <c r="J1498" s="2026"/>
      <c r="K1498" s="2026"/>
      <c r="L1498" s="2027"/>
      <c r="M1498" s="2028"/>
      <c r="N1498" s="2029"/>
      <c r="O1498" s="2029"/>
      <c r="P1498" s="2029"/>
      <c r="Q1498" s="2029"/>
      <c r="R1498" s="2029"/>
      <c r="S1498" s="2029"/>
      <c r="T1498" s="2029"/>
      <c r="U1498" s="2029"/>
      <c r="V1498" s="2029"/>
      <c r="W1498" s="2029"/>
      <c r="X1498" s="2029"/>
      <c r="Y1498" s="2030"/>
      <c r="Z1498" s="2031"/>
      <c r="AA1498" s="2032"/>
      <c r="AB1498" s="2032"/>
      <c r="AC1498" s="2032"/>
      <c r="AD1498" s="2025"/>
      <c r="AE1498" s="2026"/>
      <c r="AF1498" s="2026"/>
      <c r="AG1498" s="2026"/>
      <c r="AH1498" s="2027"/>
      <c r="AI1498" s="2028"/>
      <c r="AJ1498" s="2029"/>
      <c r="AK1498" s="2029"/>
      <c r="AL1498" s="2029"/>
      <c r="AM1498" s="2029"/>
      <c r="AN1498" s="2029"/>
      <c r="AO1498" s="2029"/>
      <c r="AP1498" s="2029"/>
      <c r="AQ1498" s="2029"/>
      <c r="AR1498" s="2029"/>
      <c r="AS1498" s="2029"/>
      <c r="AT1498" s="2029"/>
      <c r="AU1498" s="2030"/>
      <c r="AV1498" s="2031"/>
      <c r="AW1498" s="2032"/>
      <c r="AX1498" s="2032"/>
      <c r="AY1498" s="2033"/>
    </row>
    <row r="1499" spans="2:51" s="79" customFormat="1" ht="24.75" customHeight="1">
      <c r="B1499" s="2097"/>
      <c r="C1499" s="2098"/>
      <c r="D1499" s="2098"/>
      <c r="E1499" s="2098"/>
      <c r="F1499" s="2098"/>
      <c r="G1499" s="2099"/>
      <c r="H1499" s="2025"/>
      <c r="I1499" s="2026"/>
      <c r="J1499" s="2026"/>
      <c r="K1499" s="2026"/>
      <c r="L1499" s="2027"/>
      <c r="M1499" s="2028"/>
      <c r="N1499" s="2029"/>
      <c r="O1499" s="2029"/>
      <c r="P1499" s="2029"/>
      <c r="Q1499" s="2029"/>
      <c r="R1499" s="2029"/>
      <c r="S1499" s="2029"/>
      <c r="T1499" s="2029"/>
      <c r="U1499" s="2029"/>
      <c r="V1499" s="2029"/>
      <c r="W1499" s="2029"/>
      <c r="X1499" s="2029"/>
      <c r="Y1499" s="2030"/>
      <c r="Z1499" s="2031"/>
      <c r="AA1499" s="2032"/>
      <c r="AB1499" s="2032"/>
      <c r="AC1499" s="2032"/>
      <c r="AD1499" s="2025"/>
      <c r="AE1499" s="2026"/>
      <c r="AF1499" s="2026"/>
      <c r="AG1499" s="2026"/>
      <c r="AH1499" s="2027"/>
      <c r="AI1499" s="2028"/>
      <c r="AJ1499" s="2029"/>
      <c r="AK1499" s="2029"/>
      <c r="AL1499" s="2029"/>
      <c r="AM1499" s="2029"/>
      <c r="AN1499" s="2029"/>
      <c r="AO1499" s="2029"/>
      <c r="AP1499" s="2029"/>
      <c r="AQ1499" s="2029"/>
      <c r="AR1499" s="2029"/>
      <c r="AS1499" s="2029"/>
      <c r="AT1499" s="2029"/>
      <c r="AU1499" s="2030"/>
      <c r="AV1499" s="2031"/>
      <c r="AW1499" s="2032"/>
      <c r="AX1499" s="2032"/>
      <c r="AY1499" s="2033"/>
    </row>
    <row r="1500" spans="2:51" s="79" customFormat="1" ht="24.75" customHeight="1">
      <c r="B1500" s="2097"/>
      <c r="C1500" s="2098"/>
      <c r="D1500" s="2098"/>
      <c r="E1500" s="2098"/>
      <c r="F1500" s="2098"/>
      <c r="G1500" s="2099"/>
      <c r="H1500" s="2025"/>
      <c r="I1500" s="2026"/>
      <c r="J1500" s="2026"/>
      <c r="K1500" s="2026"/>
      <c r="L1500" s="2027"/>
      <c r="M1500" s="2028"/>
      <c r="N1500" s="2029"/>
      <c r="O1500" s="2029"/>
      <c r="P1500" s="2029"/>
      <c r="Q1500" s="2029"/>
      <c r="R1500" s="2029"/>
      <c r="S1500" s="2029"/>
      <c r="T1500" s="2029"/>
      <c r="U1500" s="2029"/>
      <c r="V1500" s="2029"/>
      <c r="W1500" s="2029"/>
      <c r="X1500" s="2029"/>
      <c r="Y1500" s="2030"/>
      <c r="Z1500" s="2031"/>
      <c r="AA1500" s="2032"/>
      <c r="AB1500" s="2032"/>
      <c r="AC1500" s="2032"/>
      <c r="AD1500" s="2025"/>
      <c r="AE1500" s="2026"/>
      <c r="AF1500" s="2026"/>
      <c r="AG1500" s="2026"/>
      <c r="AH1500" s="2027"/>
      <c r="AI1500" s="2028"/>
      <c r="AJ1500" s="2029"/>
      <c r="AK1500" s="2029"/>
      <c r="AL1500" s="2029"/>
      <c r="AM1500" s="2029"/>
      <c r="AN1500" s="2029"/>
      <c r="AO1500" s="2029"/>
      <c r="AP1500" s="2029"/>
      <c r="AQ1500" s="2029"/>
      <c r="AR1500" s="2029"/>
      <c r="AS1500" s="2029"/>
      <c r="AT1500" s="2029"/>
      <c r="AU1500" s="2030"/>
      <c r="AV1500" s="2031"/>
      <c r="AW1500" s="2032"/>
      <c r="AX1500" s="2032"/>
      <c r="AY1500" s="2033"/>
    </row>
    <row r="1501" spans="2:51" s="79" customFormat="1" ht="24.75" customHeight="1">
      <c r="B1501" s="2097"/>
      <c r="C1501" s="2098"/>
      <c r="D1501" s="2098"/>
      <c r="E1501" s="2098"/>
      <c r="F1501" s="2098"/>
      <c r="G1501" s="2099"/>
      <c r="H1501" s="2016"/>
      <c r="I1501" s="2017"/>
      <c r="J1501" s="2017"/>
      <c r="K1501" s="2017"/>
      <c r="L1501" s="2018"/>
      <c r="M1501" s="2019"/>
      <c r="N1501" s="2020"/>
      <c r="O1501" s="2020"/>
      <c r="P1501" s="2020"/>
      <c r="Q1501" s="2020"/>
      <c r="R1501" s="2020"/>
      <c r="S1501" s="2020"/>
      <c r="T1501" s="2020"/>
      <c r="U1501" s="2020"/>
      <c r="V1501" s="2020"/>
      <c r="W1501" s="2020"/>
      <c r="X1501" s="2020"/>
      <c r="Y1501" s="2021"/>
      <c r="Z1501" s="2022"/>
      <c r="AA1501" s="2023"/>
      <c r="AB1501" s="2023"/>
      <c r="AC1501" s="2023"/>
      <c r="AD1501" s="2016"/>
      <c r="AE1501" s="2017"/>
      <c r="AF1501" s="2017"/>
      <c r="AG1501" s="2017"/>
      <c r="AH1501" s="2018"/>
      <c r="AI1501" s="2019"/>
      <c r="AJ1501" s="2020"/>
      <c r="AK1501" s="2020"/>
      <c r="AL1501" s="2020"/>
      <c r="AM1501" s="2020"/>
      <c r="AN1501" s="2020"/>
      <c r="AO1501" s="2020"/>
      <c r="AP1501" s="2020"/>
      <c r="AQ1501" s="2020"/>
      <c r="AR1501" s="2020"/>
      <c r="AS1501" s="2020"/>
      <c r="AT1501" s="2020"/>
      <c r="AU1501" s="2021"/>
      <c r="AV1501" s="2022"/>
      <c r="AW1501" s="2023"/>
      <c r="AX1501" s="2023"/>
      <c r="AY1501" s="2024"/>
    </row>
    <row r="1502" spans="2:51" s="79" customFormat="1" ht="24.75" customHeight="1">
      <c r="B1502" s="2097"/>
      <c r="C1502" s="2098"/>
      <c r="D1502" s="2098"/>
      <c r="E1502" s="2098"/>
      <c r="F1502" s="2098"/>
      <c r="G1502" s="2099"/>
      <c r="H1502" s="2058" t="s">
        <v>26</v>
      </c>
      <c r="I1502" s="2059"/>
      <c r="J1502" s="2059"/>
      <c r="K1502" s="2059"/>
      <c r="L1502" s="2059"/>
      <c r="M1502" s="2060"/>
      <c r="N1502" s="2061"/>
      <c r="O1502" s="2061"/>
      <c r="P1502" s="2061"/>
      <c r="Q1502" s="2061"/>
      <c r="R1502" s="2061"/>
      <c r="S1502" s="2061"/>
      <c r="T1502" s="2061"/>
      <c r="U1502" s="2061"/>
      <c r="V1502" s="2061"/>
      <c r="W1502" s="2061"/>
      <c r="X1502" s="2061"/>
      <c r="Y1502" s="2062"/>
      <c r="Z1502" s="2063">
        <f>SUM(Z1494:AC1501)</f>
        <v>0</v>
      </c>
      <c r="AA1502" s="2064"/>
      <c r="AB1502" s="2064"/>
      <c r="AC1502" s="2065"/>
      <c r="AD1502" s="2058" t="s">
        <v>26</v>
      </c>
      <c r="AE1502" s="2059"/>
      <c r="AF1502" s="2059"/>
      <c r="AG1502" s="2059"/>
      <c r="AH1502" s="2059"/>
      <c r="AI1502" s="2060"/>
      <c r="AJ1502" s="2061"/>
      <c r="AK1502" s="2061"/>
      <c r="AL1502" s="2061"/>
      <c r="AM1502" s="2061"/>
      <c r="AN1502" s="2061"/>
      <c r="AO1502" s="2061"/>
      <c r="AP1502" s="2061"/>
      <c r="AQ1502" s="2061"/>
      <c r="AR1502" s="2061"/>
      <c r="AS1502" s="2061"/>
      <c r="AT1502" s="2061"/>
      <c r="AU1502" s="2062"/>
      <c r="AV1502" s="2063">
        <f>SUM(AV1494:AY1501)</f>
        <v>0</v>
      </c>
      <c r="AW1502" s="2064"/>
      <c r="AX1502" s="2064"/>
      <c r="AY1502" s="2066"/>
    </row>
    <row r="1503" spans="2:51" s="79" customFormat="1" ht="24.75" customHeight="1">
      <c r="B1503" s="2097"/>
      <c r="C1503" s="2098"/>
      <c r="D1503" s="2098"/>
      <c r="E1503" s="2098"/>
      <c r="F1503" s="2098"/>
      <c r="G1503" s="2099"/>
      <c r="H1503" s="2045" t="s">
        <v>1059</v>
      </c>
      <c r="I1503" s="2046"/>
      <c r="J1503" s="2046"/>
      <c r="K1503" s="2046"/>
      <c r="L1503" s="2046"/>
      <c r="M1503" s="2046"/>
      <c r="N1503" s="2046"/>
      <c r="O1503" s="2046"/>
      <c r="P1503" s="2046"/>
      <c r="Q1503" s="2046"/>
      <c r="R1503" s="2046"/>
      <c r="S1503" s="2046"/>
      <c r="T1503" s="2046"/>
      <c r="U1503" s="2046"/>
      <c r="V1503" s="2046"/>
      <c r="W1503" s="2046"/>
      <c r="X1503" s="2046"/>
      <c r="Y1503" s="2046"/>
      <c r="Z1503" s="2046"/>
      <c r="AA1503" s="2046"/>
      <c r="AB1503" s="2046"/>
      <c r="AC1503" s="2047"/>
      <c r="AD1503" s="2045" t="s">
        <v>1005</v>
      </c>
      <c r="AE1503" s="2046"/>
      <c r="AF1503" s="2046"/>
      <c r="AG1503" s="2046"/>
      <c r="AH1503" s="2046"/>
      <c r="AI1503" s="2046"/>
      <c r="AJ1503" s="2046"/>
      <c r="AK1503" s="2046"/>
      <c r="AL1503" s="2046"/>
      <c r="AM1503" s="2046"/>
      <c r="AN1503" s="2046"/>
      <c r="AO1503" s="2046"/>
      <c r="AP1503" s="2046"/>
      <c r="AQ1503" s="2046"/>
      <c r="AR1503" s="2046"/>
      <c r="AS1503" s="2046"/>
      <c r="AT1503" s="2046"/>
      <c r="AU1503" s="2046"/>
      <c r="AV1503" s="2046"/>
      <c r="AW1503" s="2046"/>
      <c r="AX1503" s="2046"/>
      <c r="AY1503" s="2048"/>
    </row>
    <row r="1504" spans="2:51" s="79" customFormat="1" ht="24.75" customHeight="1">
      <c r="B1504" s="2097"/>
      <c r="C1504" s="2098"/>
      <c r="D1504" s="2098"/>
      <c r="E1504" s="2098"/>
      <c r="F1504" s="2098"/>
      <c r="G1504" s="2099"/>
      <c r="H1504" s="2049" t="s">
        <v>23</v>
      </c>
      <c r="I1504" s="2050"/>
      <c r="J1504" s="2050"/>
      <c r="K1504" s="2050"/>
      <c r="L1504" s="2050"/>
      <c r="M1504" s="2051" t="s">
        <v>24</v>
      </c>
      <c r="N1504" s="2052"/>
      <c r="O1504" s="2052"/>
      <c r="P1504" s="2052"/>
      <c r="Q1504" s="2052"/>
      <c r="R1504" s="2052"/>
      <c r="S1504" s="2052"/>
      <c r="T1504" s="2052"/>
      <c r="U1504" s="2052"/>
      <c r="V1504" s="2052"/>
      <c r="W1504" s="2052"/>
      <c r="X1504" s="2052"/>
      <c r="Y1504" s="2053"/>
      <c r="Z1504" s="2054" t="s">
        <v>25</v>
      </c>
      <c r="AA1504" s="2055"/>
      <c r="AB1504" s="2055"/>
      <c r="AC1504" s="2056"/>
      <c r="AD1504" s="2049" t="s">
        <v>23</v>
      </c>
      <c r="AE1504" s="2050"/>
      <c r="AF1504" s="2050"/>
      <c r="AG1504" s="2050"/>
      <c r="AH1504" s="2050"/>
      <c r="AI1504" s="2051" t="s">
        <v>24</v>
      </c>
      <c r="AJ1504" s="2052"/>
      <c r="AK1504" s="2052"/>
      <c r="AL1504" s="2052"/>
      <c r="AM1504" s="2052"/>
      <c r="AN1504" s="2052"/>
      <c r="AO1504" s="2052"/>
      <c r="AP1504" s="2052"/>
      <c r="AQ1504" s="2052"/>
      <c r="AR1504" s="2052"/>
      <c r="AS1504" s="2052"/>
      <c r="AT1504" s="2052"/>
      <c r="AU1504" s="2053"/>
      <c r="AV1504" s="2054" t="s">
        <v>25</v>
      </c>
      <c r="AW1504" s="2055"/>
      <c r="AX1504" s="2055"/>
      <c r="AY1504" s="2057"/>
    </row>
    <row r="1505" spans="2:51" s="79" customFormat="1" ht="24.75" customHeight="1">
      <c r="B1505" s="2097"/>
      <c r="C1505" s="2098"/>
      <c r="D1505" s="2098"/>
      <c r="E1505" s="2098"/>
      <c r="F1505" s="2098"/>
      <c r="G1505" s="2099"/>
      <c r="H1505" s="2035"/>
      <c r="I1505" s="2036"/>
      <c r="J1505" s="2036"/>
      <c r="K1505" s="2036"/>
      <c r="L1505" s="2037"/>
      <c r="M1505" s="2038"/>
      <c r="N1505" s="2039"/>
      <c r="O1505" s="2039"/>
      <c r="P1505" s="2039"/>
      <c r="Q1505" s="2039"/>
      <c r="R1505" s="2039"/>
      <c r="S1505" s="2039"/>
      <c r="T1505" s="2039"/>
      <c r="U1505" s="2039"/>
      <c r="V1505" s="2039"/>
      <c r="W1505" s="2039"/>
      <c r="X1505" s="2039"/>
      <c r="Y1505" s="2040"/>
      <c r="Z1505" s="2041"/>
      <c r="AA1505" s="2042"/>
      <c r="AB1505" s="2042"/>
      <c r="AC1505" s="2043"/>
      <c r="AD1505" s="2035"/>
      <c r="AE1505" s="2036"/>
      <c r="AF1505" s="2036"/>
      <c r="AG1505" s="2036"/>
      <c r="AH1505" s="2037"/>
      <c r="AI1505" s="2038"/>
      <c r="AJ1505" s="2039"/>
      <c r="AK1505" s="2039"/>
      <c r="AL1505" s="2039"/>
      <c r="AM1505" s="2039"/>
      <c r="AN1505" s="2039"/>
      <c r="AO1505" s="2039"/>
      <c r="AP1505" s="2039"/>
      <c r="AQ1505" s="2039"/>
      <c r="AR1505" s="2039"/>
      <c r="AS1505" s="2039"/>
      <c r="AT1505" s="2039"/>
      <c r="AU1505" s="2040"/>
      <c r="AV1505" s="2041"/>
      <c r="AW1505" s="2042"/>
      <c r="AX1505" s="2042"/>
      <c r="AY1505" s="2044"/>
    </row>
    <row r="1506" spans="2:51" s="79" customFormat="1" ht="24.75" customHeight="1">
      <c r="B1506" s="2097"/>
      <c r="C1506" s="2098"/>
      <c r="D1506" s="2098"/>
      <c r="E1506" s="2098"/>
      <c r="F1506" s="2098"/>
      <c r="G1506" s="2099"/>
      <c r="H1506" s="2025"/>
      <c r="I1506" s="2026"/>
      <c r="J1506" s="2026"/>
      <c r="K1506" s="2026"/>
      <c r="L1506" s="2027"/>
      <c r="M1506" s="2028"/>
      <c r="N1506" s="2029"/>
      <c r="O1506" s="2029"/>
      <c r="P1506" s="2029"/>
      <c r="Q1506" s="2029"/>
      <c r="R1506" s="2029"/>
      <c r="S1506" s="2029"/>
      <c r="T1506" s="2029"/>
      <c r="U1506" s="2029"/>
      <c r="V1506" s="2029"/>
      <c r="W1506" s="2029"/>
      <c r="X1506" s="2029"/>
      <c r="Y1506" s="2030"/>
      <c r="Z1506" s="2031"/>
      <c r="AA1506" s="2032"/>
      <c r="AB1506" s="2032"/>
      <c r="AC1506" s="2034"/>
      <c r="AD1506" s="2025"/>
      <c r="AE1506" s="2026"/>
      <c r="AF1506" s="2026"/>
      <c r="AG1506" s="2026"/>
      <c r="AH1506" s="2027"/>
      <c r="AI1506" s="2028"/>
      <c r="AJ1506" s="2029"/>
      <c r="AK1506" s="2029"/>
      <c r="AL1506" s="2029"/>
      <c r="AM1506" s="2029"/>
      <c r="AN1506" s="2029"/>
      <c r="AO1506" s="2029"/>
      <c r="AP1506" s="2029"/>
      <c r="AQ1506" s="2029"/>
      <c r="AR1506" s="2029"/>
      <c r="AS1506" s="2029"/>
      <c r="AT1506" s="2029"/>
      <c r="AU1506" s="2030"/>
      <c r="AV1506" s="2031"/>
      <c r="AW1506" s="2032"/>
      <c r="AX1506" s="2032"/>
      <c r="AY1506" s="2033"/>
    </row>
    <row r="1507" spans="2:51" s="79" customFormat="1" ht="24.75" customHeight="1">
      <c r="B1507" s="2097"/>
      <c r="C1507" s="2098"/>
      <c r="D1507" s="2098"/>
      <c r="E1507" s="2098"/>
      <c r="F1507" s="2098"/>
      <c r="G1507" s="2099"/>
      <c r="H1507" s="2025"/>
      <c r="I1507" s="2026"/>
      <c r="J1507" s="2026"/>
      <c r="K1507" s="2026"/>
      <c r="L1507" s="2027"/>
      <c r="M1507" s="2028"/>
      <c r="N1507" s="2029"/>
      <c r="O1507" s="2029"/>
      <c r="P1507" s="2029"/>
      <c r="Q1507" s="2029"/>
      <c r="R1507" s="2029"/>
      <c r="S1507" s="2029"/>
      <c r="T1507" s="2029"/>
      <c r="U1507" s="2029"/>
      <c r="V1507" s="2029"/>
      <c r="W1507" s="2029"/>
      <c r="X1507" s="2029"/>
      <c r="Y1507" s="2030"/>
      <c r="Z1507" s="2031"/>
      <c r="AA1507" s="2032"/>
      <c r="AB1507" s="2032"/>
      <c r="AC1507" s="2034"/>
      <c r="AD1507" s="2025"/>
      <c r="AE1507" s="2026"/>
      <c r="AF1507" s="2026"/>
      <c r="AG1507" s="2026"/>
      <c r="AH1507" s="2027"/>
      <c r="AI1507" s="2028"/>
      <c r="AJ1507" s="2029"/>
      <c r="AK1507" s="2029"/>
      <c r="AL1507" s="2029"/>
      <c r="AM1507" s="2029"/>
      <c r="AN1507" s="2029"/>
      <c r="AO1507" s="2029"/>
      <c r="AP1507" s="2029"/>
      <c r="AQ1507" s="2029"/>
      <c r="AR1507" s="2029"/>
      <c r="AS1507" s="2029"/>
      <c r="AT1507" s="2029"/>
      <c r="AU1507" s="2030"/>
      <c r="AV1507" s="2031"/>
      <c r="AW1507" s="2032"/>
      <c r="AX1507" s="2032"/>
      <c r="AY1507" s="2033"/>
    </row>
    <row r="1508" spans="2:51" s="79" customFormat="1" ht="24.75" customHeight="1">
      <c r="B1508" s="2097"/>
      <c r="C1508" s="2098"/>
      <c r="D1508" s="2098"/>
      <c r="E1508" s="2098"/>
      <c r="F1508" s="2098"/>
      <c r="G1508" s="2099"/>
      <c r="H1508" s="2025"/>
      <c r="I1508" s="2026"/>
      <c r="J1508" s="2026"/>
      <c r="K1508" s="2026"/>
      <c r="L1508" s="2027"/>
      <c r="M1508" s="2028"/>
      <c r="N1508" s="2029"/>
      <c r="O1508" s="2029"/>
      <c r="P1508" s="2029"/>
      <c r="Q1508" s="2029"/>
      <c r="R1508" s="2029"/>
      <c r="S1508" s="2029"/>
      <c r="T1508" s="2029"/>
      <c r="U1508" s="2029"/>
      <c r="V1508" s="2029"/>
      <c r="W1508" s="2029"/>
      <c r="X1508" s="2029"/>
      <c r="Y1508" s="2030"/>
      <c r="Z1508" s="2031"/>
      <c r="AA1508" s="2032"/>
      <c r="AB1508" s="2032"/>
      <c r="AC1508" s="2034"/>
      <c r="AD1508" s="2025"/>
      <c r="AE1508" s="2026"/>
      <c r="AF1508" s="2026"/>
      <c r="AG1508" s="2026"/>
      <c r="AH1508" s="2027"/>
      <c r="AI1508" s="2028"/>
      <c r="AJ1508" s="2029"/>
      <c r="AK1508" s="2029"/>
      <c r="AL1508" s="2029"/>
      <c r="AM1508" s="2029"/>
      <c r="AN1508" s="2029"/>
      <c r="AO1508" s="2029"/>
      <c r="AP1508" s="2029"/>
      <c r="AQ1508" s="2029"/>
      <c r="AR1508" s="2029"/>
      <c r="AS1508" s="2029"/>
      <c r="AT1508" s="2029"/>
      <c r="AU1508" s="2030"/>
      <c r="AV1508" s="2031"/>
      <c r="AW1508" s="2032"/>
      <c r="AX1508" s="2032"/>
      <c r="AY1508" s="2033"/>
    </row>
    <row r="1509" spans="2:51" s="79" customFormat="1" ht="24.75" customHeight="1">
      <c r="B1509" s="2097"/>
      <c r="C1509" s="2098"/>
      <c r="D1509" s="2098"/>
      <c r="E1509" s="2098"/>
      <c r="F1509" s="2098"/>
      <c r="G1509" s="2099"/>
      <c r="H1509" s="2025"/>
      <c r="I1509" s="2026"/>
      <c r="J1509" s="2026"/>
      <c r="K1509" s="2026"/>
      <c r="L1509" s="2027"/>
      <c r="M1509" s="2028"/>
      <c r="N1509" s="2029"/>
      <c r="O1509" s="2029"/>
      <c r="P1509" s="2029"/>
      <c r="Q1509" s="2029"/>
      <c r="R1509" s="2029"/>
      <c r="S1509" s="2029"/>
      <c r="T1509" s="2029"/>
      <c r="U1509" s="2029"/>
      <c r="V1509" s="2029"/>
      <c r="W1509" s="2029"/>
      <c r="X1509" s="2029"/>
      <c r="Y1509" s="2030"/>
      <c r="Z1509" s="2031"/>
      <c r="AA1509" s="2032"/>
      <c r="AB1509" s="2032"/>
      <c r="AC1509" s="2032"/>
      <c r="AD1509" s="2025"/>
      <c r="AE1509" s="2026"/>
      <c r="AF1509" s="2026"/>
      <c r="AG1509" s="2026"/>
      <c r="AH1509" s="2027"/>
      <c r="AI1509" s="2028"/>
      <c r="AJ1509" s="2029"/>
      <c r="AK1509" s="2029"/>
      <c r="AL1509" s="2029"/>
      <c r="AM1509" s="2029"/>
      <c r="AN1509" s="2029"/>
      <c r="AO1509" s="2029"/>
      <c r="AP1509" s="2029"/>
      <c r="AQ1509" s="2029"/>
      <c r="AR1509" s="2029"/>
      <c r="AS1509" s="2029"/>
      <c r="AT1509" s="2029"/>
      <c r="AU1509" s="2030"/>
      <c r="AV1509" s="2031"/>
      <c r="AW1509" s="2032"/>
      <c r="AX1509" s="2032"/>
      <c r="AY1509" s="2033"/>
    </row>
    <row r="1510" spans="2:51" s="79" customFormat="1" ht="24.75" customHeight="1">
      <c r="B1510" s="2097"/>
      <c r="C1510" s="2098"/>
      <c r="D1510" s="2098"/>
      <c r="E1510" s="2098"/>
      <c r="F1510" s="2098"/>
      <c r="G1510" s="2099"/>
      <c r="H1510" s="2025"/>
      <c r="I1510" s="2026"/>
      <c r="J1510" s="2026"/>
      <c r="K1510" s="2026"/>
      <c r="L1510" s="2027"/>
      <c r="M1510" s="2028"/>
      <c r="N1510" s="2029"/>
      <c r="O1510" s="2029"/>
      <c r="P1510" s="2029"/>
      <c r="Q1510" s="2029"/>
      <c r="R1510" s="2029"/>
      <c r="S1510" s="2029"/>
      <c r="T1510" s="2029"/>
      <c r="U1510" s="2029"/>
      <c r="V1510" s="2029"/>
      <c r="W1510" s="2029"/>
      <c r="X1510" s="2029"/>
      <c r="Y1510" s="2030"/>
      <c r="Z1510" s="2031"/>
      <c r="AA1510" s="2032"/>
      <c r="AB1510" s="2032"/>
      <c r="AC1510" s="2032"/>
      <c r="AD1510" s="2025"/>
      <c r="AE1510" s="2026"/>
      <c r="AF1510" s="2026"/>
      <c r="AG1510" s="2026"/>
      <c r="AH1510" s="2027"/>
      <c r="AI1510" s="2028"/>
      <c r="AJ1510" s="2029"/>
      <c r="AK1510" s="2029"/>
      <c r="AL1510" s="2029"/>
      <c r="AM1510" s="2029"/>
      <c r="AN1510" s="2029"/>
      <c r="AO1510" s="2029"/>
      <c r="AP1510" s="2029"/>
      <c r="AQ1510" s="2029"/>
      <c r="AR1510" s="2029"/>
      <c r="AS1510" s="2029"/>
      <c r="AT1510" s="2029"/>
      <c r="AU1510" s="2030"/>
      <c r="AV1510" s="2031"/>
      <c r="AW1510" s="2032"/>
      <c r="AX1510" s="2032"/>
      <c r="AY1510" s="2033"/>
    </row>
    <row r="1511" spans="2:51" s="79" customFormat="1" ht="24.75" customHeight="1">
      <c r="B1511" s="2097"/>
      <c r="C1511" s="2098"/>
      <c r="D1511" s="2098"/>
      <c r="E1511" s="2098"/>
      <c r="F1511" s="2098"/>
      <c r="G1511" s="2099"/>
      <c r="H1511" s="2025"/>
      <c r="I1511" s="2026"/>
      <c r="J1511" s="2026"/>
      <c r="K1511" s="2026"/>
      <c r="L1511" s="2027"/>
      <c r="M1511" s="2028"/>
      <c r="N1511" s="2029"/>
      <c r="O1511" s="2029"/>
      <c r="P1511" s="2029"/>
      <c r="Q1511" s="2029"/>
      <c r="R1511" s="2029"/>
      <c r="S1511" s="2029"/>
      <c r="T1511" s="2029"/>
      <c r="U1511" s="2029"/>
      <c r="V1511" s="2029"/>
      <c r="W1511" s="2029"/>
      <c r="X1511" s="2029"/>
      <c r="Y1511" s="2030"/>
      <c r="Z1511" s="2031"/>
      <c r="AA1511" s="2032"/>
      <c r="AB1511" s="2032"/>
      <c r="AC1511" s="2032"/>
      <c r="AD1511" s="2025"/>
      <c r="AE1511" s="2026"/>
      <c r="AF1511" s="2026"/>
      <c r="AG1511" s="2026"/>
      <c r="AH1511" s="2027"/>
      <c r="AI1511" s="2028"/>
      <c r="AJ1511" s="2029"/>
      <c r="AK1511" s="2029"/>
      <c r="AL1511" s="2029"/>
      <c r="AM1511" s="2029"/>
      <c r="AN1511" s="2029"/>
      <c r="AO1511" s="2029"/>
      <c r="AP1511" s="2029"/>
      <c r="AQ1511" s="2029"/>
      <c r="AR1511" s="2029"/>
      <c r="AS1511" s="2029"/>
      <c r="AT1511" s="2029"/>
      <c r="AU1511" s="2030"/>
      <c r="AV1511" s="2031"/>
      <c r="AW1511" s="2032"/>
      <c r="AX1511" s="2032"/>
      <c r="AY1511" s="2033"/>
    </row>
    <row r="1512" spans="2:51" s="79" customFormat="1" ht="24.75" customHeight="1">
      <c r="B1512" s="2097"/>
      <c r="C1512" s="2098"/>
      <c r="D1512" s="2098"/>
      <c r="E1512" s="2098"/>
      <c r="F1512" s="2098"/>
      <c r="G1512" s="2099"/>
      <c r="H1512" s="2016"/>
      <c r="I1512" s="2017"/>
      <c r="J1512" s="2017"/>
      <c r="K1512" s="2017"/>
      <c r="L1512" s="2018"/>
      <c r="M1512" s="2019"/>
      <c r="N1512" s="2020"/>
      <c r="O1512" s="2020"/>
      <c r="P1512" s="2020"/>
      <c r="Q1512" s="2020"/>
      <c r="R1512" s="2020"/>
      <c r="S1512" s="2020"/>
      <c r="T1512" s="2020"/>
      <c r="U1512" s="2020"/>
      <c r="V1512" s="2020"/>
      <c r="W1512" s="2020"/>
      <c r="X1512" s="2020"/>
      <c r="Y1512" s="2021"/>
      <c r="Z1512" s="2022"/>
      <c r="AA1512" s="2023"/>
      <c r="AB1512" s="2023"/>
      <c r="AC1512" s="2023"/>
      <c r="AD1512" s="2016"/>
      <c r="AE1512" s="2017"/>
      <c r="AF1512" s="2017"/>
      <c r="AG1512" s="2017"/>
      <c r="AH1512" s="2018"/>
      <c r="AI1512" s="2019"/>
      <c r="AJ1512" s="2020"/>
      <c r="AK1512" s="2020"/>
      <c r="AL1512" s="2020"/>
      <c r="AM1512" s="2020"/>
      <c r="AN1512" s="2020"/>
      <c r="AO1512" s="2020"/>
      <c r="AP1512" s="2020"/>
      <c r="AQ1512" s="2020"/>
      <c r="AR1512" s="2020"/>
      <c r="AS1512" s="2020"/>
      <c r="AT1512" s="2020"/>
      <c r="AU1512" s="2021"/>
      <c r="AV1512" s="2022"/>
      <c r="AW1512" s="2023"/>
      <c r="AX1512" s="2023"/>
      <c r="AY1512" s="2024"/>
    </row>
    <row r="1513" spans="2:51" s="79" customFormat="1" ht="24.75" customHeight="1" thickBot="1">
      <c r="B1513" s="2100"/>
      <c r="C1513" s="2101"/>
      <c r="D1513" s="2101"/>
      <c r="E1513" s="2101"/>
      <c r="F1513" s="2101"/>
      <c r="G1513" s="2102"/>
      <c r="H1513" s="2007" t="s">
        <v>26</v>
      </c>
      <c r="I1513" s="2008"/>
      <c r="J1513" s="2008"/>
      <c r="K1513" s="2008"/>
      <c r="L1513" s="2008"/>
      <c r="M1513" s="2009"/>
      <c r="N1513" s="2010"/>
      <c r="O1513" s="2010"/>
      <c r="P1513" s="2010"/>
      <c r="Q1513" s="2010"/>
      <c r="R1513" s="2010"/>
      <c r="S1513" s="2010"/>
      <c r="T1513" s="2010"/>
      <c r="U1513" s="2010"/>
      <c r="V1513" s="2010"/>
      <c r="W1513" s="2010"/>
      <c r="X1513" s="2010"/>
      <c r="Y1513" s="2011"/>
      <c r="Z1513" s="2012">
        <f>SUM(Z1505:AC1512)</f>
        <v>0</v>
      </c>
      <c r="AA1513" s="2013"/>
      <c r="AB1513" s="2013"/>
      <c r="AC1513" s="2014"/>
      <c r="AD1513" s="2007" t="s">
        <v>26</v>
      </c>
      <c r="AE1513" s="2008"/>
      <c r="AF1513" s="2008"/>
      <c r="AG1513" s="2008"/>
      <c r="AH1513" s="2008"/>
      <c r="AI1513" s="2009"/>
      <c r="AJ1513" s="2010"/>
      <c r="AK1513" s="2010"/>
      <c r="AL1513" s="2010"/>
      <c r="AM1513" s="2010"/>
      <c r="AN1513" s="2010"/>
      <c r="AO1513" s="2010"/>
      <c r="AP1513" s="2010"/>
      <c r="AQ1513" s="2010"/>
      <c r="AR1513" s="2010"/>
      <c r="AS1513" s="2010"/>
      <c r="AT1513" s="2010"/>
      <c r="AU1513" s="2011"/>
      <c r="AV1513" s="2012">
        <f>SUM(AV1505:AY1512)</f>
        <v>0</v>
      </c>
      <c r="AW1513" s="2013"/>
      <c r="AX1513" s="2013"/>
      <c r="AY1513" s="2015"/>
    </row>
    <row r="1514" spans="2:51" s="79" customFormat="1"/>
    <row r="1515" spans="2:51" s="79" customFormat="1" ht="23.25" customHeight="1">
      <c r="B1515" s="92" t="s">
        <v>1080</v>
      </c>
      <c r="C1515" s="92"/>
      <c r="D1515" s="92"/>
      <c r="E1515" s="93"/>
      <c r="F1515" s="93"/>
      <c r="G1515" s="93"/>
      <c r="H1515" s="93"/>
      <c r="I1515" s="93"/>
      <c r="J1515" s="93"/>
      <c r="K1515" s="93"/>
      <c r="L1515" s="93"/>
      <c r="M1515" s="93"/>
      <c r="N1515" s="93"/>
      <c r="O1515" s="93"/>
      <c r="P1515" s="93"/>
      <c r="Q1515" s="93"/>
      <c r="R1515" s="93"/>
      <c r="S1515" s="93"/>
      <c r="T1515" s="93"/>
      <c r="U1515" s="93"/>
      <c r="V1515" s="93"/>
      <c r="W1515" s="93"/>
      <c r="X1515" s="93"/>
      <c r="Y1515" s="93"/>
      <c r="Z1515" s="93"/>
      <c r="AA1515" s="93"/>
      <c r="AB1515" s="93"/>
      <c r="AC1515" s="93"/>
      <c r="AD1515" s="93"/>
      <c r="AE1515" s="93"/>
      <c r="AF1515" s="93"/>
      <c r="AG1515" s="93"/>
      <c r="AH1515" s="93"/>
      <c r="AI1515" s="93"/>
      <c r="AJ1515" s="93"/>
      <c r="AK1515" s="93"/>
      <c r="AL1515" s="93"/>
      <c r="AM1515" s="93"/>
      <c r="AN1515" s="93"/>
      <c r="AO1515" s="93"/>
      <c r="AP1515" s="93"/>
      <c r="AQ1515" s="93"/>
      <c r="AR1515" s="93"/>
      <c r="AS1515" s="93"/>
      <c r="AT1515" s="93"/>
      <c r="AU1515" s="93"/>
      <c r="AV1515" s="93"/>
      <c r="AW1515" s="93"/>
      <c r="AX1515" s="93"/>
      <c r="AY1515" s="93"/>
    </row>
    <row r="1516" spans="2:51" s="79" customFormat="1" ht="14.25">
      <c r="C1516" s="94" t="s">
        <v>1008</v>
      </c>
    </row>
    <row r="1517" spans="2:51" s="79" customFormat="1">
      <c r="C1517" s="79" t="s">
        <v>1009</v>
      </c>
    </row>
    <row r="1518" spans="2:51" s="79" customFormat="1" ht="34.5" customHeight="1">
      <c r="B1518" s="2000"/>
      <c r="C1518" s="2000"/>
      <c r="D1518" s="2004" t="s">
        <v>1010</v>
      </c>
      <c r="E1518" s="2004"/>
      <c r="F1518" s="2004"/>
      <c r="G1518" s="2004"/>
      <c r="H1518" s="2004"/>
      <c r="I1518" s="2004"/>
      <c r="J1518" s="2004"/>
      <c r="K1518" s="2004"/>
      <c r="L1518" s="2004"/>
      <c r="M1518" s="2004"/>
      <c r="N1518" s="2004" t="s">
        <v>1011</v>
      </c>
      <c r="O1518" s="2004"/>
      <c r="P1518" s="2004"/>
      <c r="Q1518" s="2004"/>
      <c r="R1518" s="2004"/>
      <c r="S1518" s="2004"/>
      <c r="T1518" s="2004"/>
      <c r="U1518" s="2004"/>
      <c r="V1518" s="2004"/>
      <c r="W1518" s="2004"/>
      <c r="X1518" s="2004"/>
      <c r="Y1518" s="2004"/>
      <c r="Z1518" s="2004"/>
      <c r="AA1518" s="2004"/>
      <c r="AB1518" s="2004"/>
      <c r="AC1518" s="2004"/>
      <c r="AD1518" s="2004"/>
      <c r="AE1518" s="2004"/>
      <c r="AF1518" s="2004"/>
      <c r="AG1518" s="2004"/>
      <c r="AH1518" s="2004"/>
      <c r="AI1518" s="2004"/>
      <c r="AJ1518" s="2004"/>
      <c r="AK1518" s="2004"/>
      <c r="AL1518" s="2005" t="s">
        <v>1012</v>
      </c>
      <c r="AM1518" s="2004"/>
      <c r="AN1518" s="2004"/>
      <c r="AO1518" s="2004"/>
      <c r="AP1518" s="2004"/>
      <c r="AQ1518" s="2004"/>
      <c r="AR1518" s="2004" t="s">
        <v>27</v>
      </c>
      <c r="AS1518" s="2004"/>
      <c r="AT1518" s="2004"/>
      <c r="AU1518" s="2004"/>
      <c r="AV1518" s="2004" t="s">
        <v>28</v>
      </c>
      <c r="AW1518" s="2004"/>
      <c r="AX1518" s="2004"/>
    </row>
    <row r="1519" spans="2:51" s="79" customFormat="1" ht="24" customHeight="1">
      <c r="B1519" s="2000">
        <v>1</v>
      </c>
      <c r="C1519" s="2000">
        <v>1</v>
      </c>
      <c r="D1519" s="2001" t="s">
        <v>1082</v>
      </c>
      <c r="E1519" s="2001"/>
      <c r="F1519" s="2001"/>
      <c r="G1519" s="2001"/>
      <c r="H1519" s="2001"/>
      <c r="I1519" s="2001"/>
      <c r="J1519" s="2001"/>
      <c r="K1519" s="2001"/>
      <c r="L1519" s="2001"/>
      <c r="M1519" s="2001"/>
      <c r="N1519" s="2001" t="s">
        <v>1083</v>
      </c>
      <c r="O1519" s="2001"/>
      <c r="P1519" s="2001"/>
      <c r="Q1519" s="2001"/>
      <c r="R1519" s="2001"/>
      <c r="S1519" s="2001"/>
      <c r="T1519" s="2001"/>
      <c r="U1519" s="2001"/>
      <c r="V1519" s="2001"/>
      <c r="W1519" s="2001"/>
      <c r="X1519" s="2001"/>
      <c r="Y1519" s="2001"/>
      <c r="Z1519" s="2001"/>
      <c r="AA1519" s="2001"/>
      <c r="AB1519" s="2001"/>
      <c r="AC1519" s="2001"/>
      <c r="AD1519" s="2001"/>
      <c r="AE1519" s="2001"/>
      <c r="AF1519" s="2001"/>
      <c r="AG1519" s="2001"/>
      <c r="AH1519" s="2001"/>
      <c r="AI1519" s="2001"/>
      <c r="AJ1519" s="2001"/>
      <c r="AK1519" s="2001"/>
      <c r="AL1519" s="2002">
        <v>0.3</v>
      </c>
      <c r="AM1519" s="2001"/>
      <c r="AN1519" s="2001"/>
      <c r="AO1519" s="2001"/>
      <c r="AP1519" s="2001"/>
      <c r="AQ1519" s="2001"/>
      <c r="AR1519" s="2390" t="s">
        <v>1039</v>
      </c>
      <c r="AS1519" s="2391"/>
      <c r="AT1519" s="2391"/>
      <c r="AU1519" s="2392"/>
      <c r="AV1519" s="2001"/>
      <c r="AW1519" s="2001"/>
      <c r="AX1519" s="2001"/>
    </row>
    <row r="1520" spans="2:51" s="79" customFormat="1" ht="24" customHeight="1">
      <c r="B1520" s="2000">
        <v>2</v>
      </c>
      <c r="C1520" s="2000">
        <v>1</v>
      </c>
      <c r="D1520" s="2001" t="s">
        <v>1084</v>
      </c>
      <c r="E1520" s="2001"/>
      <c r="F1520" s="2001"/>
      <c r="G1520" s="2001"/>
      <c r="H1520" s="2001"/>
      <c r="I1520" s="2001"/>
      <c r="J1520" s="2001"/>
      <c r="K1520" s="2001"/>
      <c r="L1520" s="2001"/>
      <c r="M1520" s="2001"/>
      <c r="N1520" s="2001" t="s">
        <v>1083</v>
      </c>
      <c r="O1520" s="2001"/>
      <c r="P1520" s="2001"/>
      <c r="Q1520" s="2001"/>
      <c r="R1520" s="2001"/>
      <c r="S1520" s="2001"/>
      <c r="T1520" s="2001"/>
      <c r="U1520" s="2001"/>
      <c r="V1520" s="2001"/>
      <c r="W1520" s="2001"/>
      <c r="X1520" s="2001"/>
      <c r="Y1520" s="2001"/>
      <c r="Z1520" s="2001"/>
      <c r="AA1520" s="2001"/>
      <c r="AB1520" s="2001"/>
      <c r="AC1520" s="2001"/>
      <c r="AD1520" s="2001"/>
      <c r="AE1520" s="2001"/>
      <c r="AF1520" s="2001"/>
      <c r="AG1520" s="2001"/>
      <c r="AH1520" s="2001"/>
      <c r="AI1520" s="2001"/>
      <c r="AJ1520" s="2001"/>
      <c r="AK1520" s="2001"/>
      <c r="AL1520" s="2002">
        <v>0.2</v>
      </c>
      <c r="AM1520" s="2001"/>
      <c r="AN1520" s="2001"/>
      <c r="AO1520" s="2001"/>
      <c r="AP1520" s="2001"/>
      <c r="AQ1520" s="2001"/>
      <c r="AR1520" s="2390" t="s">
        <v>1039</v>
      </c>
      <c r="AS1520" s="2391"/>
      <c r="AT1520" s="2391"/>
      <c r="AU1520" s="2392"/>
      <c r="AV1520" s="2001"/>
      <c r="AW1520" s="2001"/>
      <c r="AX1520" s="2001"/>
    </row>
    <row r="1521" spans="2:50" s="79" customFormat="1" ht="24" customHeight="1">
      <c r="B1521" s="2000">
        <v>3</v>
      </c>
      <c r="C1521" s="2000">
        <v>1</v>
      </c>
      <c r="D1521" s="2001" t="s">
        <v>1085</v>
      </c>
      <c r="E1521" s="2001"/>
      <c r="F1521" s="2001"/>
      <c r="G1521" s="2001"/>
      <c r="H1521" s="2001"/>
      <c r="I1521" s="2001"/>
      <c r="J1521" s="2001"/>
      <c r="K1521" s="2001"/>
      <c r="L1521" s="2001"/>
      <c r="M1521" s="2001"/>
      <c r="N1521" s="2001" t="s">
        <v>1083</v>
      </c>
      <c r="O1521" s="2001"/>
      <c r="P1521" s="2001"/>
      <c r="Q1521" s="2001"/>
      <c r="R1521" s="2001"/>
      <c r="S1521" s="2001"/>
      <c r="T1521" s="2001"/>
      <c r="U1521" s="2001"/>
      <c r="V1521" s="2001"/>
      <c r="W1521" s="2001"/>
      <c r="X1521" s="2001"/>
      <c r="Y1521" s="2001"/>
      <c r="Z1521" s="2001"/>
      <c r="AA1521" s="2001"/>
      <c r="AB1521" s="2001"/>
      <c r="AC1521" s="2001"/>
      <c r="AD1521" s="2001"/>
      <c r="AE1521" s="2001"/>
      <c r="AF1521" s="2001"/>
      <c r="AG1521" s="2001"/>
      <c r="AH1521" s="2001"/>
      <c r="AI1521" s="2001"/>
      <c r="AJ1521" s="2001"/>
      <c r="AK1521" s="2001"/>
      <c r="AL1521" s="2002">
        <v>0.2</v>
      </c>
      <c r="AM1521" s="2001"/>
      <c r="AN1521" s="2001"/>
      <c r="AO1521" s="2001"/>
      <c r="AP1521" s="2001"/>
      <c r="AQ1521" s="2001"/>
      <c r="AR1521" s="2390" t="s">
        <v>1039</v>
      </c>
      <c r="AS1521" s="2391"/>
      <c r="AT1521" s="2391"/>
      <c r="AU1521" s="2392"/>
      <c r="AV1521" s="2001"/>
      <c r="AW1521" s="2001"/>
      <c r="AX1521" s="2001"/>
    </row>
    <row r="1522" spans="2:50" s="79" customFormat="1" ht="24" customHeight="1">
      <c r="B1522" s="2000">
        <v>4</v>
      </c>
      <c r="C1522" s="2000">
        <v>1</v>
      </c>
      <c r="D1522" s="2001" t="s">
        <v>1086</v>
      </c>
      <c r="E1522" s="2001"/>
      <c r="F1522" s="2001"/>
      <c r="G1522" s="2001"/>
      <c r="H1522" s="2001"/>
      <c r="I1522" s="2001"/>
      <c r="J1522" s="2001"/>
      <c r="K1522" s="2001"/>
      <c r="L1522" s="2001"/>
      <c r="M1522" s="2001"/>
      <c r="N1522" s="2001" t="s">
        <v>1083</v>
      </c>
      <c r="O1522" s="2001"/>
      <c r="P1522" s="2001"/>
      <c r="Q1522" s="2001"/>
      <c r="R1522" s="2001"/>
      <c r="S1522" s="2001"/>
      <c r="T1522" s="2001"/>
      <c r="U1522" s="2001"/>
      <c r="V1522" s="2001"/>
      <c r="W1522" s="2001"/>
      <c r="X1522" s="2001"/>
      <c r="Y1522" s="2001"/>
      <c r="Z1522" s="2001"/>
      <c r="AA1522" s="2001"/>
      <c r="AB1522" s="2001"/>
      <c r="AC1522" s="2001"/>
      <c r="AD1522" s="2001"/>
      <c r="AE1522" s="2001"/>
      <c r="AF1522" s="2001"/>
      <c r="AG1522" s="2001"/>
      <c r="AH1522" s="2001"/>
      <c r="AI1522" s="2001"/>
      <c r="AJ1522" s="2001"/>
      <c r="AK1522" s="2001"/>
      <c r="AL1522" s="2002">
        <v>0.1</v>
      </c>
      <c r="AM1522" s="2001"/>
      <c r="AN1522" s="2001"/>
      <c r="AO1522" s="2001"/>
      <c r="AP1522" s="2001"/>
      <c r="AQ1522" s="2001"/>
      <c r="AR1522" s="2390" t="s">
        <v>1039</v>
      </c>
      <c r="AS1522" s="2391"/>
      <c r="AT1522" s="2391"/>
      <c r="AU1522" s="2392"/>
      <c r="AV1522" s="2001"/>
      <c r="AW1522" s="2001"/>
      <c r="AX1522" s="2001"/>
    </row>
    <row r="1523" spans="2:50" s="79" customFormat="1" ht="24" customHeight="1">
      <c r="B1523" s="2000">
        <v>5</v>
      </c>
      <c r="C1523" s="2000">
        <v>1</v>
      </c>
      <c r="D1523" s="2001" t="s">
        <v>1087</v>
      </c>
      <c r="E1523" s="2001"/>
      <c r="F1523" s="2001"/>
      <c r="G1523" s="2001"/>
      <c r="H1523" s="2001"/>
      <c r="I1523" s="2001"/>
      <c r="J1523" s="2001"/>
      <c r="K1523" s="2001"/>
      <c r="L1523" s="2001"/>
      <c r="M1523" s="2001"/>
      <c r="N1523" s="2001" t="s">
        <v>1083</v>
      </c>
      <c r="O1523" s="2001"/>
      <c r="P1523" s="2001"/>
      <c r="Q1523" s="2001"/>
      <c r="R1523" s="2001"/>
      <c r="S1523" s="2001"/>
      <c r="T1523" s="2001"/>
      <c r="U1523" s="2001"/>
      <c r="V1523" s="2001"/>
      <c r="W1523" s="2001"/>
      <c r="X1523" s="2001"/>
      <c r="Y1523" s="2001"/>
      <c r="Z1523" s="2001"/>
      <c r="AA1523" s="2001"/>
      <c r="AB1523" s="2001"/>
      <c r="AC1523" s="2001"/>
      <c r="AD1523" s="2001"/>
      <c r="AE1523" s="2001"/>
      <c r="AF1523" s="2001"/>
      <c r="AG1523" s="2001"/>
      <c r="AH1523" s="2001"/>
      <c r="AI1523" s="2001"/>
      <c r="AJ1523" s="2001"/>
      <c r="AK1523" s="2001"/>
      <c r="AL1523" s="2002">
        <v>0.1</v>
      </c>
      <c r="AM1523" s="2001"/>
      <c r="AN1523" s="2001"/>
      <c r="AO1523" s="2001"/>
      <c r="AP1523" s="2001"/>
      <c r="AQ1523" s="2001"/>
      <c r="AR1523" s="2390" t="s">
        <v>1039</v>
      </c>
      <c r="AS1523" s="2391"/>
      <c r="AT1523" s="2391"/>
      <c r="AU1523" s="2392"/>
      <c r="AV1523" s="2001"/>
      <c r="AW1523" s="2001"/>
      <c r="AX1523" s="2001"/>
    </row>
    <row r="1524" spans="2:50" s="79" customFormat="1" ht="24" customHeight="1">
      <c r="B1524" s="2000">
        <v>6</v>
      </c>
      <c r="C1524" s="2000">
        <v>1</v>
      </c>
      <c r="D1524" s="2001" t="s">
        <v>1088</v>
      </c>
      <c r="E1524" s="2001"/>
      <c r="F1524" s="2001"/>
      <c r="G1524" s="2001"/>
      <c r="H1524" s="2001"/>
      <c r="I1524" s="2001"/>
      <c r="J1524" s="2001"/>
      <c r="K1524" s="2001"/>
      <c r="L1524" s="2001"/>
      <c r="M1524" s="2001"/>
      <c r="N1524" s="2001" t="s">
        <v>1083</v>
      </c>
      <c r="O1524" s="2001"/>
      <c r="P1524" s="2001"/>
      <c r="Q1524" s="2001"/>
      <c r="R1524" s="2001"/>
      <c r="S1524" s="2001"/>
      <c r="T1524" s="2001"/>
      <c r="U1524" s="2001"/>
      <c r="V1524" s="2001"/>
      <c r="W1524" s="2001"/>
      <c r="X1524" s="2001"/>
      <c r="Y1524" s="2001"/>
      <c r="Z1524" s="2001"/>
      <c r="AA1524" s="2001"/>
      <c r="AB1524" s="2001"/>
      <c r="AC1524" s="2001"/>
      <c r="AD1524" s="2001"/>
      <c r="AE1524" s="2001"/>
      <c r="AF1524" s="2001"/>
      <c r="AG1524" s="2001"/>
      <c r="AH1524" s="2001"/>
      <c r="AI1524" s="2001"/>
      <c r="AJ1524" s="2001"/>
      <c r="AK1524" s="2001"/>
      <c r="AL1524" s="2002">
        <v>0.1</v>
      </c>
      <c r="AM1524" s="2001"/>
      <c r="AN1524" s="2001"/>
      <c r="AO1524" s="2001"/>
      <c r="AP1524" s="2001"/>
      <c r="AQ1524" s="2001"/>
      <c r="AR1524" s="2390" t="s">
        <v>1039</v>
      </c>
      <c r="AS1524" s="2391"/>
      <c r="AT1524" s="2391"/>
      <c r="AU1524" s="2392"/>
      <c r="AV1524" s="2001"/>
      <c r="AW1524" s="2001"/>
      <c r="AX1524" s="2001"/>
    </row>
    <row r="1525" spans="2:50" s="79" customFormat="1" ht="24" customHeight="1">
      <c r="B1525" s="2000">
        <v>7</v>
      </c>
      <c r="C1525" s="2000">
        <v>1</v>
      </c>
      <c r="D1525" s="2001" t="s">
        <v>1089</v>
      </c>
      <c r="E1525" s="2001"/>
      <c r="F1525" s="2001"/>
      <c r="G1525" s="2001"/>
      <c r="H1525" s="2001"/>
      <c r="I1525" s="2001"/>
      <c r="J1525" s="2001"/>
      <c r="K1525" s="2001"/>
      <c r="L1525" s="2001"/>
      <c r="M1525" s="2001"/>
      <c r="N1525" s="2001" t="s">
        <v>1083</v>
      </c>
      <c r="O1525" s="2001"/>
      <c r="P1525" s="2001"/>
      <c r="Q1525" s="2001"/>
      <c r="R1525" s="2001"/>
      <c r="S1525" s="2001"/>
      <c r="T1525" s="2001"/>
      <c r="U1525" s="2001"/>
      <c r="V1525" s="2001"/>
      <c r="W1525" s="2001"/>
      <c r="X1525" s="2001"/>
      <c r="Y1525" s="2001"/>
      <c r="Z1525" s="2001"/>
      <c r="AA1525" s="2001"/>
      <c r="AB1525" s="2001"/>
      <c r="AC1525" s="2001"/>
      <c r="AD1525" s="2001"/>
      <c r="AE1525" s="2001"/>
      <c r="AF1525" s="2001"/>
      <c r="AG1525" s="2001"/>
      <c r="AH1525" s="2001"/>
      <c r="AI1525" s="2001"/>
      <c r="AJ1525" s="2001"/>
      <c r="AK1525" s="2001"/>
      <c r="AL1525" s="2002">
        <v>0.1</v>
      </c>
      <c r="AM1525" s="2001"/>
      <c r="AN1525" s="2001"/>
      <c r="AO1525" s="2001"/>
      <c r="AP1525" s="2001"/>
      <c r="AQ1525" s="2001"/>
      <c r="AR1525" s="2390" t="s">
        <v>1039</v>
      </c>
      <c r="AS1525" s="2391"/>
      <c r="AT1525" s="2391"/>
      <c r="AU1525" s="2392"/>
      <c r="AV1525" s="2001"/>
      <c r="AW1525" s="2001"/>
      <c r="AX1525" s="2001"/>
    </row>
    <row r="1526" spans="2:50" s="79" customFormat="1" ht="24" customHeight="1">
      <c r="B1526" s="2000">
        <v>8</v>
      </c>
      <c r="C1526" s="2000">
        <v>1</v>
      </c>
      <c r="D1526" s="2001" t="s">
        <v>1090</v>
      </c>
      <c r="E1526" s="2001"/>
      <c r="F1526" s="2001"/>
      <c r="G1526" s="2001"/>
      <c r="H1526" s="2001"/>
      <c r="I1526" s="2001"/>
      <c r="J1526" s="2001"/>
      <c r="K1526" s="2001"/>
      <c r="L1526" s="2001"/>
      <c r="M1526" s="2001"/>
      <c r="N1526" s="2001" t="s">
        <v>1083</v>
      </c>
      <c r="O1526" s="2001"/>
      <c r="P1526" s="2001"/>
      <c r="Q1526" s="2001"/>
      <c r="R1526" s="2001"/>
      <c r="S1526" s="2001"/>
      <c r="T1526" s="2001"/>
      <c r="U1526" s="2001"/>
      <c r="V1526" s="2001"/>
      <c r="W1526" s="2001"/>
      <c r="X1526" s="2001"/>
      <c r="Y1526" s="2001"/>
      <c r="Z1526" s="2001"/>
      <c r="AA1526" s="2001"/>
      <c r="AB1526" s="2001"/>
      <c r="AC1526" s="2001"/>
      <c r="AD1526" s="2001"/>
      <c r="AE1526" s="2001"/>
      <c r="AF1526" s="2001"/>
      <c r="AG1526" s="2001"/>
      <c r="AH1526" s="2001"/>
      <c r="AI1526" s="2001"/>
      <c r="AJ1526" s="2001"/>
      <c r="AK1526" s="2001"/>
      <c r="AL1526" s="2002">
        <v>0.05</v>
      </c>
      <c r="AM1526" s="2001"/>
      <c r="AN1526" s="2001"/>
      <c r="AO1526" s="2001"/>
      <c r="AP1526" s="2001"/>
      <c r="AQ1526" s="2001"/>
      <c r="AR1526" s="2390" t="s">
        <v>1039</v>
      </c>
      <c r="AS1526" s="2391"/>
      <c r="AT1526" s="2391"/>
      <c r="AU1526" s="2392"/>
      <c r="AV1526" s="2001"/>
      <c r="AW1526" s="2001"/>
      <c r="AX1526" s="2001"/>
    </row>
    <row r="1527" spans="2:50" s="79" customFormat="1" ht="24" customHeight="1">
      <c r="B1527" s="2000">
        <v>9</v>
      </c>
      <c r="C1527" s="2000">
        <v>1</v>
      </c>
      <c r="D1527" s="2001" t="s">
        <v>1091</v>
      </c>
      <c r="E1527" s="2001"/>
      <c r="F1527" s="2001"/>
      <c r="G1527" s="2001"/>
      <c r="H1527" s="2001"/>
      <c r="I1527" s="2001"/>
      <c r="J1527" s="2001"/>
      <c r="K1527" s="2001"/>
      <c r="L1527" s="2001"/>
      <c r="M1527" s="2001"/>
      <c r="N1527" s="2001" t="s">
        <v>1083</v>
      </c>
      <c r="O1527" s="2001"/>
      <c r="P1527" s="2001"/>
      <c r="Q1527" s="2001"/>
      <c r="R1527" s="2001"/>
      <c r="S1527" s="2001"/>
      <c r="T1527" s="2001"/>
      <c r="U1527" s="2001"/>
      <c r="V1527" s="2001"/>
      <c r="W1527" s="2001"/>
      <c r="X1527" s="2001"/>
      <c r="Y1527" s="2001"/>
      <c r="Z1527" s="2001"/>
      <c r="AA1527" s="2001"/>
      <c r="AB1527" s="2001"/>
      <c r="AC1527" s="2001"/>
      <c r="AD1527" s="2001"/>
      <c r="AE1527" s="2001"/>
      <c r="AF1527" s="2001"/>
      <c r="AG1527" s="2001"/>
      <c r="AH1527" s="2001"/>
      <c r="AI1527" s="2001"/>
      <c r="AJ1527" s="2001"/>
      <c r="AK1527" s="2001"/>
      <c r="AL1527" s="2002">
        <v>0.05</v>
      </c>
      <c r="AM1527" s="2001"/>
      <c r="AN1527" s="2001"/>
      <c r="AO1527" s="2001"/>
      <c r="AP1527" s="2001"/>
      <c r="AQ1527" s="2001"/>
      <c r="AR1527" s="2390" t="s">
        <v>1039</v>
      </c>
      <c r="AS1527" s="2391"/>
      <c r="AT1527" s="2391"/>
      <c r="AU1527" s="2392"/>
      <c r="AV1527" s="2001"/>
      <c r="AW1527" s="2001"/>
      <c r="AX1527" s="2001"/>
    </row>
    <row r="1528" spans="2:50" s="79" customFormat="1" ht="24" customHeight="1">
      <c r="B1528" s="2000">
        <v>10</v>
      </c>
      <c r="C1528" s="2000">
        <v>1</v>
      </c>
      <c r="D1528" s="2001" t="s">
        <v>1092</v>
      </c>
      <c r="E1528" s="2001"/>
      <c r="F1528" s="2001"/>
      <c r="G1528" s="2001"/>
      <c r="H1528" s="2001"/>
      <c r="I1528" s="2001"/>
      <c r="J1528" s="2001"/>
      <c r="K1528" s="2001"/>
      <c r="L1528" s="2001"/>
      <c r="M1528" s="2001"/>
      <c r="N1528" s="2001" t="s">
        <v>1083</v>
      </c>
      <c r="O1528" s="2001"/>
      <c r="P1528" s="2001"/>
      <c r="Q1528" s="2001"/>
      <c r="R1528" s="2001"/>
      <c r="S1528" s="2001"/>
      <c r="T1528" s="2001"/>
      <c r="U1528" s="2001"/>
      <c r="V1528" s="2001"/>
      <c r="W1528" s="2001"/>
      <c r="X1528" s="2001"/>
      <c r="Y1528" s="2001"/>
      <c r="Z1528" s="2001"/>
      <c r="AA1528" s="2001"/>
      <c r="AB1528" s="2001"/>
      <c r="AC1528" s="2001"/>
      <c r="AD1528" s="2001"/>
      <c r="AE1528" s="2001"/>
      <c r="AF1528" s="2001"/>
      <c r="AG1528" s="2001"/>
      <c r="AH1528" s="2001"/>
      <c r="AI1528" s="2001"/>
      <c r="AJ1528" s="2001"/>
      <c r="AK1528" s="2001"/>
      <c r="AL1528" s="2002">
        <v>0.05</v>
      </c>
      <c r="AM1528" s="2001"/>
      <c r="AN1528" s="2001"/>
      <c r="AO1528" s="2001"/>
      <c r="AP1528" s="2001"/>
      <c r="AQ1528" s="2001"/>
      <c r="AR1528" s="2390" t="s">
        <v>1039</v>
      </c>
      <c r="AS1528" s="2391"/>
      <c r="AT1528" s="2391"/>
      <c r="AU1528" s="2392"/>
      <c r="AV1528" s="2001"/>
      <c r="AW1528" s="2001"/>
      <c r="AX1528" s="2001"/>
    </row>
    <row r="1529" spans="2:50" s="79" customFormat="1"/>
    <row r="1530" spans="2:50" s="79" customFormat="1">
      <c r="C1530" s="79" t="s">
        <v>1000</v>
      </c>
    </row>
    <row r="1531" spans="2:50" s="79" customFormat="1" ht="34.5" customHeight="1">
      <c r="B1531" s="2000"/>
      <c r="C1531" s="2000"/>
      <c r="D1531" s="2004" t="s">
        <v>1010</v>
      </c>
      <c r="E1531" s="2004"/>
      <c r="F1531" s="2004"/>
      <c r="G1531" s="2004"/>
      <c r="H1531" s="2004"/>
      <c r="I1531" s="2004"/>
      <c r="J1531" s="2004"/>
      <c r="K1531" s="2004"/>
      <c r="L1531" s="2004"/>
      <c r="M1531" s="2004"/>
      <c r="N1531" s="2004" t="s">
        <v>1011</v>
      </c>
      <c r="O1531" s="2004"/>
      <c r="P1531" s="2004"/>
      <c r="Q1531" s="2004"/>
      <c r="R1531" s="2004"/>
      <c r="S1531" s="2004"/>
      <c r="T1531" s="2004"/>
      <c r="U1531" s="2004"/>
      <c r="V1531" s="2004"/>
      <c r="W1531" s="2004"/>
      <c r="X1531" s="2004"/>
      <c r="Y1531" s="2004"/>
      <c r="Z1531" s="2004"/>
      <c r="AA1531" s="2004"/>
      <c r="AB1531" s="2004"/>
      <c r="AC1531" s="2004"/>
      <c r="AD1531" s="2004"/>
      <c r="AE1531" s="2004"/>
      <c r="AF1531" s="2004"/>
      <c r="AG1531" s="2004"/>
      <c r="AH1531" s="2004"/>
      <c r="AI1531" s="2004"/>
      <c r="AJ1531" s="2004"/>
      <c r="AK1531" s="2004"/>
      <c r="AL1531" s="2005" t="s">
        <v>1012</v>
      </c>
      <c r="AM1531" s="2004"/>
      <c r="AN1531" s="2004"/>
      <c r="AO1531" s="2004"/>
      <c r="AP1531" s="2004"/>
      <c r="AQ1531" s="2004"/>
      <c r="AR1531" s="2004" t="s">
        <v>27</v>
      </c>
      <c r="AS1531" s="2004"/>
      <c r="AT1531" s="2004"/>
      <c r="AU1531" s="2004"/>
      <c r="AV1531" s="2004" t="s">
        <v>28</v>
      </c>
      <c r="AW1531" s="2004"/>
      <c r="AX1531" s="2004"/>
    </row>
    <row r="1532" spans="2:50" s="79" customFormat="1" ht="24" customHeight="1">
      <c r="B1532" s="2000">
        <v>1</v>
      </c>
      <c r="C1532" s="2000">
        <v>1</v>
      </c>
      <c r="D1532" s="2310" t="s">
        <v>1093</v>
      </c>
      <c r="E1532" s="2310"/>
      <c r="F1532" s="2310"/>
      <c r="G1532" s="2310"/>
      <c r="H1532" s="2310"/>
      <c r="I1532" s="2310"/>
      <c r="J1532" s="2310"/>
      <c r="K1532" s="2310"/>
      <c r="L1532" s="2310"/>
      <c r="M1532" s="2310"/>
      <c r="N1532" s="2310" t="s">
        <v>1094</v>
      </c>
      <c r="O1532" s="2310"/>
      <c r="P1532" s="2310"/>
      <c r="Q1532" s="2310"/>
      <c r="R1532" s="2310"/>
      <c r="S1532" s="2310"/>
      <c r="T1532" s="2310"/>
      <c r="U1532" s="2310"/>
      <c r="V1532" s="2310"/>
      <c r="W1532" s="2310"/>
      <c r="X1532" s="2310"/>
      <c r="Y1532" s="2310"/>
      <c r="Z1532" s="2310"/>
      <c r="AA1532" s="2310"/>
      <c r="AB1532" s="2310"/>
      <c r="AC1532" s="2310"/>
      <c r="AD1532" s="2310"/>
      <c r="AE1532" s="2310"/>
      <c r="AF1532" s="2310"/>
      <c r="AG1532" s="2310"/>
      <c r="AH1532" s="2310"/>
      <c r="AI1532" s="2310"/>
      <c r="AJ1532" s="2310"/>
      <c r="AK1532" s="2310"/>
      <c r="AL1532" s="2314">
        <v>0.4</v>
      </c>
      <c r="AM1532" s="2310"/>
      <c r="AN1532" s="2310"/>
      <c r="AO1532" s="2310"/>
      <c r="AP1532" s="2310"/>
      <c r="AQ1532" s="2310"/>
      <c r="AR1532" s="2310" t="s">
        <v>224</v>
      </c>
      <c r="AS1532" s="2310"/>
      <c r="AT1532" s="2310"/>
      <c r="AU1532" s="2310"/>
      <c r="AV1532" s="2001"/>
      <c r="AW1532" s="2001"/>
      <c r="AX1532" s="2001"/>
    </row>
    <row r="1533" spans="2:50" s="79" customFormat="1" ht="24" customHeight="1">
      <c r="B1533" s="2000">
        <v>2</v>
      </c>
      <c r="C1533" s="2000">
        <v>1</v>
      </c>
      <c r="D1533" s="2001"/>
      <c r="E1533" s="2001"/>
      <c r="F1533" s="2001"/>
      <c r="G1533" s="2001"/>
      <c r="H1533" s="2001"/>
      <c r="I1533" s="2001"/>
      <c r="J1533" s="2001"/>
      <c r="K1533" s="2001"/>
      <c r="L1533" s="2001"/>
      <c r="M1533" s="2001"/>
      <c r="N1533" s="2001"/>
      <c r="O1533" s="2001"/>
      <c r="P1533" s="2001"/>
      <c r="Q1533" s="2001"/>
      <c r="R1533" s="2001"/>
      <c r="S1533" s="2001"/>
      <c r="T1533" s="2001"/>
      <c r="U1533" s="2001"/>
      <c r="V1533" s="2001"/>
      <c r="W1533" s="2001"/>
      <c r="X1533" s="2001"/>
      <c r="Y1533" s="2001"/>
      <c r="Z1533" s="2001"/>
      <c r="AA1533" s="2001"/>
      <c r="AB1533" s="2001"/>
      <c r="AC1533" s="2001"/>
      <c r="AD1533" s="2001"/>
      <c r="AE1533" s="2001"/>
      <c r="AF1533" s="2001"/>
      <c r="AG1533" s="2001"/>
      <c r="AH1533" s="2001"/>
      <c r="AI1533" s="2001"/>
      <c r="AJ1533" s="2001"/>
      <c r="AK1533" s="2001"/>
      <c r="AL1533" s="2002"/>
      <c r="AM1533" s="2001"/>
      <c r="AN1533" s="2001"/>
      <c r="AO1533" s="2001"/>
      <c r="AP1533" s="2001"/>
      <c r="AQ1533" s="2001"/>
      <c r="AR1533" s="2001"/>
      <c r="AS1533" s="2001"/>
      <c r="AT1533" s="2001"/>
      <c r="AU1533" s="2001"/>
      <c r="AV1533" s="2001"/>
      <c r="AW1533" s="2001"/>
      <c r="AX1533" s="2001"/>
    </row>
    <row r="1534" spans="2:50" s="79" customFormat="1" ht="24" customHeight="1">
      <c r="B1534" s="2000">
        <v>3</v>
      </c>
      <c r="C1534" s="2000">
        <v>1</v>
      </c>
      <c r="D1534" s="2001"/>
      <c r="E1534" s="2001"/>
      <c r="F1534" s="2001"/>
      <c r="G1534" s="2001"/>
      <c r="H1534" s="2001"/>
      <c r="I1534" s="2001"/>
      <c r="J1534" s="2001"/>
      <c r="K1534" s="2001"/>
      <c r="L1534" s="2001"/>
      <c r="M1534" s="2001"/>
      <c r="N1534" s="2001"/>
      <c r="O1534" s="2001"/>
      <c r="P1534" s="2001"/>
      <c r="Q1534" s="2001"/>
      <c r="R1534" s="2001"/>
      <c r="S1534" s="2001"/>
      <c r="T1534" s="2001"/>
      <c r="U1534" s="2001"/>
      <c r="V1534" s="2001"/>
      <c r="W1534" s="2001"/>
      <c r="X1534" s="2001"/>
      <c r="Y1534" s="2001"/>
      <c r="Z1534" s="2001"/>
      <c r="AA1534" s="2001"/>
      <c r="AB1534" s="2001"/>
      <c r="AC1534" s="2001"/>
      <c r="AD1534" s="2001"/>
      <c r="AE1534" s="2001"/>
      <c r="AF1534" s="2001"/>
      <c r="AG1534" s="2001"/>
      <c r="AH1534" s="2001"/>
      <c r="AI1534" s="2001"/>
      <c r="AJ1534" s="2001"/>
      <c r="AK1534" s="2001"/>
      <c r="AL1534" s="2002"/>
      <c r="AM1534" s="2001"/>
      <c r="AN1534" s="2001"/>
      <c r="AO1534" s="2001"/>
      <c r="AP1534" s="2001"/>
      <c r="AQ1534" s="2001"/>
      <c r="AR1534" s="2001"/>
      <c r="AS1534" s="2001"/>
      <c r="AT1534" s="2001"/>
      <c r="AU1534" s="2001"/>
      <c r="AV1534" s="2001"/>
      <c r="AW1534" s="2001"/>
      <c r="AX1534" s="2001"/>
    </row>
    <row r="1535" spans="2:50" s="79" customFormat="1" ht="24" customHeight="1">
      <c r="B1535" s="2000">
        <v>4</v>
      </c>
      <c r="C1535" s="2000">
        <v>1</v>
      </c>
      <c r="D1535" s="2001"/>
      <c r="E1535" s="2001"/>
      <c r="F1535" s="2001"/>
      <c r="G1535" s="2001"/>
      <c r="H1535" s="2001"/>
      <c r="I1535" s="2001"/>
      <c r="J1535" s="2001"/>
      <c r="K1535" s="2001"/>
      <c r="L1535" s="2001"/>
      <c r="M1535" s="2001"/>
      <c r="N1535" s="2001"/>
      <c r="O1535" s="2001"/>
      <c r="P1535" s="2001"/>
      <c r="Q1535" s="2001"/>
      <c r="R1535" s="2001"/>
      <c r="S1535" s="2001"/>
      <c r="T1535" s="2001"/>
      <c r="U1535" s="2001"/>
      <c r="V1535" s="2001"/>
      <c r="W1535" s="2001"/>
      <c r="X1535" s="2001"/>
      <c r="Y1535" s="2001"/>
      <c r="Z1535" s="2001"/>
      <c r="AA1535" s="2001"/>
      <c r="AB1535" s="2001"/>
      <c r="AC1535" s="2001"/>
      <c r="AD1535" s="2001"/>
      <c r="AE1535" s="2001"/>
      <c r="AF1535" s="2001"/>
      <c r="AG1535" s="2001"/>
      <c r="AH1535" s="2001"/>
      <c r="AI1535" s="2001"/>
      <c r="AJ1535" s="2001"/>
      <c r="AK1535" s="2001"/>
      <c r="AL1535" s="2002"/>
      <c r="AM1535" s="2001"/>
      <c r="AN1535" s="2001"/>
      <c r="AO1535" s="2001"/>
      <c r="AP1535" s="2001"/>
      <c r="AQ1535" s="2001"/>
      <c r="AR1535" s="2001"/>
      <c r="AS1535" s="2001"/>
      <c r="AT1535" s="2001"/>
      <c r="AU1535" s="2001"/>
      <c r="AV1535" s="2001"/>
      <c r="AW1535" s="2001"/>
      <c r="AX1535" s="2001"/>
    </row>
    <row r="1536" spans="2:50" s="79" customFormat="1" ht="24" customHeight="1">
      <c r="B1536" s="2000">
        <v>5</v>
      </c>
      <c r="C1536" s="2000">
        <v>1</v>
      </c>
      <c r="D1536" s="2001"/>
      <c r="E1536" s="2001"/>
      <c r="F1536" s="2001"/>
      <c r="G1536" s="2001"/>
      <c r="H1536" s="2001"/>
      <c r="I1536" s="2001"/>
      <c r="J1536" s="2001"/>
      <c r="K1536" s="2001"/>
      <c r="L1536" s="2001"/>
      <c r="M1536" s="2001"/>
      <c r="N1536" s="2001"/>
      <c r="O1536" s="2001"/>
      <c r="P1536" s="2001"/>
      <c r="Q1536" s="2001"/>
      <c r="R1536" s="2001"/>
      <c r="S1536" s="2001"/>
      <c r="T1536" s="2001"/>
      <c r="U1536" s="2001"/>
      <c r="V1536" s="2001"/>
      <c r="W1536" s="2001"/>
      <c r="X1536" s="2001"/>
      <c r="Y1536" s="2001"/>
      <c r="Z1536" s="2001"/>
      <c r="AA1536" s="2001"/>
      <c r="AB1536" s="2001"/>
      <c r="AC1536" s="2001"/>
      <c r="AD1536" s="2001"/>
      <c r="AE1536" s="2001"/>
      <c r="AF1536" s="2001"/>
      <c r="AG1536" s="2001"/>
      <c r="AH1536" s="2001"/>
      <c r="AI1536" s="2001"/>
      <c r="AJ1536" s="2001"/>
      <c r="AK1536" s="2001"/>
      <c r="AL1536" s="2002"/>
      <c r="AM1536" s="2001"/>
      <c r="AN1536" s="2001"/>
      <c r="AO1536" s="2001"/>
      <c r="AP1536" s="2001"/>
      <c r="AQ1536" s="2001"/>
      <c r="AR1536" s="2001"/>
      <c r="AS1536" s="2001"/>
      <c r="AT1536" s="2001"/>
      <c r="AU1536" s="2001"/>
      <c r="AV1536" s="2001"/>
      <c r="AW1536" s="2001"/>
      <c r="AX1536" s="2001"/>
    </row>
    <row r="1537" spans="2:50" s="79" customFormat="1"/>
    <row r="1538" spans="2:50" s="79" customFormat="1">
      <c r="C1538" s="79" t="s">
        <v>1036</v>
      </c>
    </row>
    <row r="1539" spans="2:50" s="79" customFormat="1" ht="34.5" customHeight="1">
      <c r="B1539" s="2000"/>
      <c r="C1539" s="2000"/>
      <c r="D1539" s="2004" t="s">
        <v>1010</v>
      </c>
      <c r="E1539" s="2004"/>
      <c r="F1539" s="2004"/>
      <c r="G1539" s="2004"/>
      <c r="H1539" s="2004"/>
      <c r="I1539" s="2004"/>
      <c r="J1539" s="2004"/>
      <c r="K1539" s="2004"/>
      <c r="L1539" s="2004"/>
      <c r="M1539" s="2004"/>
      <c r="N1539" s="2004" t="s">
        <v>1011</v>
      </c>
      <c r="O1539" s="2004"/>
      <c r="P1539" s="2004"/>
      <c r="Q1539" s="2004"/>
      <c r="R1539" s="2004"/>
      <c r="S1539" s="2004"/>
      <c r="T1539" s="2004"/>
      <c r="U1539" s="2004"/>
      <c r="V1539" s="2004"/>
      <c r="W1539" s="2004"/>
      <c r="X1539" s="2004"/>
      <c r="Y1539" s="2004"/>
      <c r="Z1539" s="2004"/>
      <c r="AA1539" s="2004"/>
      <c r="AB1539" s="2004"/>
      <c r="AC1539" s="2004"/>
      <c r="AD1539" s="2004"/>
      <c r="AE1539" s="2004"/>
      <c r="AF1539" s="2004"/>
      <c r="AG1539" s="2004"/>
      <c r="AH1539" s="2004"/>
      <c r="AI1539" s="2004"/>
      <c r="AJ1539" s="2004"/>
      <c r="AK1539" s="2004"/>
      <c r="AL1539" s="2005" t="s">
        <v>1012</v>
      </c>
      <c r="AM1539" s="2004"/>
      <c r="AN1539" s="2004"/>
      <c r="AO1539" s="2004"/>
      <c r="AP1539" s="2004"/>
      <c r="AQ1539" s="2004"/>
      <c r="AR1539" s="2004" t="s">
        <v>27</v>
      </c>
      <c r="AS1539" s="2004"/>
      <c r="AT1539" s="2004"/>
      <c r="AU1539" s="2004"/>
      <c r="AV1539" s="2004" t="s">
        <v>28</v>
      </c>
      <c r="AW1539" s="2004"/>
      <c r="AX1539" s="2004"/>
    </row>
    <row r="1540" spans="2:50" s="79" customFormat="1" ht="24" customHeight="1">
      <c r="B1540" s="2000">
        <v>1</v>
      </c>
      <c r="C1540" s="2000">
        <v>1</v>
      </c>
      <c r="D1540" s="2481" t="s">
        <v>1095</v>
      </c>
      <c r="E1540" s="2482"/>
      <c r="F1540" s="2482"/>
      <c r="G1540" s="2482"/>
      <c r="H1540" s="2482"/>
      <c r="I1540" s="2482"/>
      <c r="J1540" s="2482"/>
      <c r="K1540" s="2482"/>
      <c r="L1540" s="2482"/>
      <c r="M1540" s="2483"/>
      <c r="N1540" s="2310" t="s">
        <v>1096</v>
      </c>
      <c r="O1540" s="2310"/>
      <c r="P1540" s="2310"/>
      <c r="Q1540" s="2310"/>
      <c r="R1540" s="2310"/>
      <c r="S1540" s="2310"/>
      <c r="T1540" s="2310"/>
      <c r="U1540" s="2310"/>
      <c r="V1540" s="2310"/>
      <c r="W1540" s="2310"/>
      <c r="X1540" s="2310"/>
      <c r="Y1540" s="2310"/>
      <c r="Z1540" s="2310"/>
      <c r="AA1540" s="2310"/>
      <c r="AB1540" s="2310"/>
      <c r="AC1540" s="2310"/>
      <c r="AD1540" s="2310"/>
      <c r="AE1540" s="2310"/>
      <c r="AF1540" s="2310"/>
      <c r="AG1540" s="2310"/>
      <c r="AH1540" s="2310"/>
      <c r="AI1540" s="2310"/>
      <c r="AJ1540" s="2310"/>
      <c r="AK1540" s="2310"/>
      <c r="AL1540" s="2314">
        <v>0.1</v>
      </c>
      <c r="AM1540" s="2310"/>
      <c r="AN1540" s="2310"/>
      <c r="AO1540" s="2310"/>
      <c r="AP1540" s="2310"/>
      <c r="AQ1540" s="2310"/>
      <c r="AR1540" s="2310" t="s">
        <v>224</v>
      </c>
      <c r="AS1540" s="2310"/>
      <c r="AT1540" s="2310"/>
      <c r="AU1540" s="2310"/>
      <c r="AV1540" s="2001"/>
      <c r="AW1540" s="2001"/>
      <c r="AX1540" s="2001"/>
    </row>
    <row r="1541" spans="2:50" s="79" customFormat="1" ht="24" customHeight="1">
      <c r="B1541" s="2000">
        <v>2</v>
      </c>
      <c r="C1541" s="2000">
        <v>1</v>
      </c>
      <c r="D1541" s="2001"/>
      <c r="E1541" s="2001"/>
      <c r="F1541" s="2001"/>
      <c r="G1541" s="2001"/>
      <c r="H1541" s="2001"/>
      <c r="I1541" s="2001"/>
      <c r="J1541" s="2001"/>
      <c r="K1541" s="2001"/>
      <c r="L1541" s="2001"/>
      <c r="M1541" s="2001"/>
      <c r="N1541" s="2001"/>
      <c r="O1541" s="2001"/>
      <c r="P1541" s="2001"/>
      <c r="Q1541" s="2001"/>
      <c r="R1541" s="2001"/>
      <c r="S1541" s="2001"/>
      <c r="T1541" s="2001"/>
      <c r="U1541" s="2001"/>
      <c r="V1541" s="2001"/>
      <c r="W1541" s="2001"/>
      <c r="X1541" s="2001"/>
      <c r="Y1541" s="2001"/>
      <c r="Z1541" s="2001"/>
      <c r="AA1541" s="2001"/>
      <c r="AB1541" s="2001"/>
      <c r="AC1541" s="2001"/>
      <c r="AD1541" s="2001"/>
      <c r="AE1541" s="2001"/>
      <c r="AF1541" s="2001"/>
      <c r="AG1541" s="2001"/>
      <c r="AH1541" s="2001"/>
      <c r="AI1541" s="2001"/>
      <c r="AJ1541" s="2001"/>
      <c r="AK1541" s="2001"/>
      <c r="AL1541" s="2002"/>
      <c r="AM1541" s="2001"/>
      <c r="AN1541" s="2001"/>
      <c r="AO1541" s="2001"/>
      <c r="AP1541" s="2001"/>
      <c r="AQ1541" s="2001"/>
      <c r="AR1541" s="2001"/>
      <c r="AS1541" s="2001"/>
      <c r="AT1541" s="2001"/>
      <c r="AU1541" s="2001"/>
      <c r="AV1541" s="2001"/>
      <c r="AW1541" s="2001"/>
      <c r="AX1541" s="2001"/>
    </row>
    <row r="1542" spans="2:50" s="79" customFormat="1" ht="24" customHeight="1">
      <c r="B1542" s="2000">
        <v>3</v>
      </c>
      <c r="C1542" s="2000">
        <v>1</v>
      </c>
      <c r="D1542" s="2001"/>
      <c r="E1542" s="2001"/>
      <c r="F1542" s="2001"/>
      <c r="G1542" s="2001"/>
      <c r="H1542" s="2001"/>
      <c r="I1542" s="2001"/>
      <c r="J1542" s="2001"/>
      <c r="K1542" s="2001"/>
      <c r="L1542" s="2001"/>
      <c r="M1542" s="2001"/>
      <c r="N1542" s="2001"/>
      <c r="O1542" s="2001"/>
      <c r="P1542" s="2001"/>
      <c r="Q1542" s="2001"/>
      <c r="R1542" s="2001"/>
      <c r="S1542" s="2001"/>
      <c r="T1542" s="2001"/>
      <c r="U1542" s="2001"/>
      <c r="V1542" s="2001"/>
      <c r="W1542" s="2001"/>
      <c r="X1542" s="2001"/>
      <c r="Y1542" s="2001"/>
      <c r="Z1542" s="2001"/>
      <c r="AA1542" s="2001"/>
      <c r="AB1542" s="2001"/>
      <c r="AC1542" s="2001"/>
      <c r="AD1542" s="2001"/>
      <c r="AE1542" s="2001"/>
      <c r="AF1542" s="2001"/>
      <c r="AG1542" s="2001"/>
      <c r="AH1542" s="2001"/>
      <c r="AI1542" s="2001"/>
      <c r="AJ1542" s="2001"/>
      <c r="AK1542" s="2001"/>
      <c r="AL1542" s="2002"/>
      <c r="AM1542" s="2001"/>
      <c r="AN1542" s="2001"/>
      <c r="AO1542" s="2001"/>
      <c r="AP1542" s="2001"/>
      <c r="AQ1542" s="2001"/>
      <c r="AR1542" s="2001"/>
      <c r="AS1542" s="2001"/>
      <c r="AT1542" s="2001"/>
      <c r="AU1542" s="2001"/>
      <c r="AV1542" s="2001"/>
      <c r="AW1542" s="2001"/>
      <c r="AX1542" s="2001"/>
    </row>
    <row r="1543" spans="2:50" s="79" customFormat="1" ht="24" customHeight="1">
      <c r="B1543" s="2000">
        <v>4</v>
      </c>
      <c r="C1543" s="2000">
        <v>1</v>
      </c>
      <c r="D1543" s="2001"/>
      <c r="E1543" s="2001"/>
      <c r="F1543" s="2001"/>
      <c r="G1543" s="2001"/>
      <c r="H1543" s="2001"/>
      <c r="I1543" s="2001"/>
      <c r="J1543" s="2001"/>
      <c r="K1543" s="2001"/>
      <c r="L1543" s="2001"/>
      <c r="M1543" s="2001"/>
      <c r="N1543" s="2001"/>
      <c r="O1543" s="2001"/>
      <c r="P1543" s="2001"/>
      <c r="Q1543" s="2001"/>
      <c r="R1543" s="2001"/>
      <c r="S1543" s="2001"/>
      <c r="T1543" s="2001"/>
      <c r="U1543" s="2001"/>
      <c r="V1543" s="2001"/>
      <c r="W1543" s="2001"/>
      <c r="X1543" s="2001"/>
      <c r="Y1543" s="2001"/>
      <c r="Z1543" s="2001"/>
      <c r="AA1543" s="2001"/>
      <c r="AB1543" s="2001"/>
      <c r="AC1543" s="2001"/>
      <c r="AD1543" s="2001"/>
      <c r="AE1543" s="2001"/>
      <c r="AF1543" s="2001"/>
      <c r="AG1543" s="2001"/>
      <c r="AH1543" s="2001"/>
      <c r="AI1543" s="2001"/>
      <c r="AJ1543" s="2001"/>
      <c r="AK1543" s="2001"/>
      <c r="AL1543" s="2002"/>
      <c r="AM1543" s="2001"/>
      <c r="AN1543" s="2001"/>
      <c r="AO1543" s="2001"/>
      <c r="AP1543" s="2001"/>
      <c r="AQ1543" s="2001"/>
      <c r="AR1543" s="2001"/>
      <c r="AS1543" s="2001"/>
      <c r="AT1543" s="2001"/>
      <c r="AU1543" s="2001"/>
      <c r="AV1543" s="2001"/>
      <c r="AW1543" s="2001"/>
      <c r="AX1543" s="2001"/>
    </row>
    <row r="1544" spans="2:50" s="79" customFormat="1" ht="24" customHeight="1">
      <c r="B1544" s="2000">
        <v>5</v>
      </c>
      <c r="C1544" s="2000">
        <v>1</v>
      </c>
      <c r="D1544" s="2001"/>
      <c r="E1544" s="2001"/>
      <c r="F1544" s="2001"/>
      <c r="G1544" s="2001"/>
      <c r="H1544" s="2001"/>
      <c r="I1544" s="2001"/>
      <c r="J1544" s="2001"/>
      <c r="K1544" s="2001"/>
      <c r="L1544" s="2001"/>
      <c r="M1544" s="2001"/>
      <c r="N1544" s="2001"/>
      <c r="O1544" s="2001"/>
      <c r="P1544" s="2001"/>
      <c r="Q1544" s="2001"/>
      <c r="R1544" s="2001"/>
      <c r="S1544" s="2001"/>
      <c r="T1544" s="2001"/>
      <c r="U1544" s="2001"/>
      <c r="V1544" s="2001"/>
      <c r="W1544" s="2001"/>
      <c r="X1544" s="2001"/>
      <c r="Y1544" s="2001"/>
      <c r="Z1544" s="2001"/>
      <c r="AA1544" s="2001"/>
      <c r="AB1544" s="2001"/>
      <c r="AC1544" s="2001"/>
      <c r="AD1544" s="2001"/>
      <c r="AE1544" s="2001"/>
      <c r="AF1544" s="2001"/>
      <c r="AG1544" s="2001"/>
      <c r="AH1544" s="2001"/>
      <c r="AI1544" s="2001"/>
      <c r="AJ1544" s="2001"/>
      <c r="AK1544" s="2001"/>
      <c r="AL1544" s="2002"/>
      <c r="AM1544" s="2001"/>
      <c r="AN1544" s="2001"/>
      <c r="AO1544" s="2001"/>
      <c r="AP1544" s="2001"/>
      <c r="AQ1544" s="2001"/>
      <c r="AR1544" s="2001"/>
      <c r="AS1544" s="2001"/>
      <c r="AT1544" s="2001"/>
      <c r="AU1544" s="2001"/>
      <c r="AV1544" s="2001"/>
      <c r="AW1544" s="2001"/>
      <c r="AX1544" s="2001"/>
    </row>
    <row r="1545" spans="2:50" s="79" customFormat="1"/>
    <row r="1546" spans="2:50" s="79" customFormat="1">
      <c r="C1546" s="79" t="s">
        <v>1040</v>
      </c>
    </row>
    <row r="1547" spans="2:50" s="79" customFormat="1" ht="34.5" customHeight="1">
      <c r="B1547" s="2000"/>
      <c r="C1547" s="2000"/>
      <c r="D1547" s="2004" t="s">
        <v>1010</v>
      </c>
      <c r="E1547" s="2004"/>
      <c r="F1547" s="2004"/>
      <c r="G1547" s="2004"/>
      <c r="H1547" s="2004"/>
      <c r="I1547" s="2004"/>
      <c r="J1547" s="2004"/>
      <c r="K1547" s="2004"/>
      <c r="L1547" s="2004"/>
      <c r="M1547" s="2004"/>
      <c r="N1547" s="2004" t="s">
        <v>1011</v>
      </c>
      <c r="O1547" s="2004"/>
      <c r="P1547" s="2004"/>
      <c r="Q1547" s="2004"/>
      <c r="R1547" s="2004"/>
      <c r="S1547" s="2004"/>
      <c r="T1547" s="2004"/>
      <c r="U1547" s="2004"/>
      <c r="V1547" s="2004"/>
      <c r="W1547" s="2004"/>
      <c r="X1547" s="2004"/>
      <c r="Y1547" s="2004"/>
      <c r="Z1547" s="2004"/>
      <c r="AA1547" s="2004"/>
      <c r="AB1547" s="2004"/>
      <c r="AC1547" s="2004"/>
      <c r="AD1547" s="2004"/>
      <c r="AE1547" s="2004"/>
      <c r="AF1547" s="2004"/>
      <c r="AG1547" s="2004"/>
      <c r="AH1547" s="2004"/>
      <c r="AI1547" s="2004"/>
      <c r="AJ1547" s="2004"/>
      <c r="AK1547" s="2004"/>
      <c r="AL1547" s="2005" t="s">
        <v>1012</v>
      </c>
      <c r="AM1547" s="2004"/>
      <c r="AN1547" s="2004"/>
      <c r="AO1547" s="2004"/>
      <c r="AP1547" s="2004"/>
      <c r="AQ1547" s="2004"/>
      <c r="AR1547" s="2004" t="s">
        <v>27</v>
      </c>
      <c r="AS1547" s="2004"/>
      <c r="AT1547" s="2004"/>
      <c r="AU1547" s="2004"/>
      <c r="AV1547" s="2004" t="s">
        <v>28</v>
      </c>
      <c r="AW1547" s="2004"/>
      <c r="AX1547" s="2004"/>
    </row>
    <row r="1548" spans="2:50" s="79" customFormat="1" ht="24" customHeight="1">
      <c r="B1548" s="2000">
        <v>1</v>
      </c>
      <c r="C1548" s="2000">
        <v>1</v>
      </c>
      <c r="D1548" s="2001" t="s">
        <v>1097</v>
      </c>
      <c r="E1548" s="2001"/>
      <c r="F1548" s="2001"/>
      <c r="G1548" s="2001"/>
      <c r="H1548" s="2001"/>
      <c r="I1548" s="2001"/>
      <c r="J1548" s="2001"/>
      <c r="K1548" s="2001"/>
      <c r="L1548" s="2001"/>
      <c r="M1548" s="2001"/>
      <c r="N1548" s="2001" t="s">
        <v>1098</v>
      </c>
      <c r="O1548" s="2001"/>
      <c r="P1548" s="2001"/>
      <c r="Q1548" s="2001"/>
      <c r="R1548" s="2001"/>
      <c r="S1548" s="2001"/>
      <c r="T1548" s="2001"/>
      <c r="U1548" s="2001"/>
      <c r="V1548" s="2001"/>
      <c r="W1548" s="2001"/>
      <c r="X1548" s="2001"/>
      <c r="Y1548" s="2001"/>
      <c r="Z1548" s="2001"/>
      <c r="AA1548" s="2001"/>
      <c r="AB1548" s="2001"/>
      <c r="AC1548" s="2001"/>
      <c r="AD1548" s="2001"/>
      <c r="AE1548" s="2001"/>
      <c r="AF1548" s="2001"/>
      <c r="AG1548" s="2001"/>
      <c r="AH1548" s="2001"/>
      <c r="AI1548" s="2001"/>
      <c r="AJ1548" s="2001"/>
      <c r="AK1548" s="2001"/>
      <c r="AL1548" s="2002">
        <v>0.2</v>
      </c>
      <c r="AM1548" s="2001"/>
      <c r="AN1548" s="2001"/>
      <c r="AO1548" s="2001"/>
      <c r="AP1548" s="2001"/>
      <c r="AQ1548" s="2001"/>
      <c r="AR1548" s="2001" t="s">
        <v>224</v>
      </c>
      <c r="AS1548" s="2001"/>
      <c r="AT1548" s="2001"/>
      <c r="AU1548" s="2001"/>
      <c r="AV1548" s="2001"/>
      <c r="AW1548" s="2001"/>
      <c r="AX1548" s="2001"/>
    </row>
    <row r="1549" spans="2:50" s="79" customFormat="1" ht="24" customHeight="1">
      <c r="B1549" s="2000">
        <v>2</v>
      </c>
      <c r="C1549" s="2000">
        <v>1</v>
      </c>
      <c r="D1549" s="2001" t="s">
        <v>1099</v>
      </c>
      <c r="E1549" s="2001"/>
      <c r="F1549" s="2001"/>
      <c r="G1549" s="2001"/>
      <c r="H1549" s="2001"/>
      <c r="I1549" s="2001"/>
      <c r="J1549" s="2001"/>
      <c r="K1549" s="2001"/>
      <c r="L1549" s="2001"/>
      <c r="M1549" s="2001"/>
      <c r="N1549" s="2001" t="s">
        <v>1098</v>
      </c>
      <c r="O1549" s="2001"/>
      <c r="P1549" s="2001"/>
      <c r="Q1549" s="2001"/>
      <c r="R1549" s="2001"/>
      <c r="S1549" s="2001"/>
      <c r="T1549" s="2001"/>
      <c r="U1549" s="2001"/>
      <c r="V1549" s="2001"/>
      <c r="W1549" s="2001"/>
      <c r="X1549" s="2001"/>
      <c r="Y1549" s="2001"/>
      <c r="Z1549" s="2001"/>
      <c r="AA1549" s="2001"/>
      <c r="AB1549" s="2001"/>
      <c r="AC1549" s="2001"/>
      <c r="AD1549" s="2001"/>
      <c r="AE1549" s="2001"/>
      <c r="AF1549" s="2001"/>
      <c r="AG1549" s="2001"/>
      <c r="AH1549" s="2001"/>
      <c r="AI1549" s="2001"/>
      <c r="AJ1549" s="2001"/>
      <c r="AK1549" s="2001"/>
      <c r="AL1549" s="2002">
        <v>0.03</v>
      </c>
      <c r="AM1549" s="2001"/>
      <c r="AN1549" s="2001"/>
      <c r="AO1549" s="2001"/>
      <c r="AP1549" s="2001"/>
      <c r="AQ1549" s="2001"/>
      <c r="AR1549" s="2001" t="s">
        <v>224</v>
      </c>
      <c r="AS1549" s="2001"/>
      <c r="AT1549" s="2001"/>
      <c r="AU1549" s="2001"/>
      <c r="AV1549" s="2001"/>
      <c r="AW1549" s="2001"/>
      <c r="AX1549" s="2001"/>
    </row>
    <row r="1550" spans="2:50" s="79" customFormat="1" ht="24" customHeight="1">
      <c r="B1550" s="2000">
        <v>3</v>
      </c>
      <c r="C1550" s="2000">
        <v>1</v>
      </c>
      <c r="D1550" s="2001"/>
      <c r="E1550" s="2001"/>
      <c r="F1550" s="2001"/>
      <c r="G1550" s="2001"/>
      <c r="H1550" s="2001"/>
      <c r="I1550" s="2001"/>
      <c r="J1550" s="2001"/>
      <c r="K1550" s="2001"/>
      <c r="L1550" s="2001"/>
      <c r="M1550" s="2001"/>
      <c r="N1550" s="2001"/>
      <c r="O1550" s="2001"/>
      <c r="P1550" s="2001"/>
      <c r="Q1550" s="2001"/>
      <c r="R1550" s="2001"/>
      <c r="S1550" s="2001"/>
      <c r="T1550" s="2001"/>
      <c r="U1550" s="2001"/>
      <c r="V1550" s="2001"/>
      <c r="W1550" s="2001"/>
      <c r="X1550" s="2001"/>
      <c r="Y1550" s="2001"/>
      <c r="Z1550" s="2001"/>
      <c r="AA1550" s="2001"/>
      <c r="AB1550" s="2001"/>
      <c r="AC1550" s="2001"/>
      <c r="AD1550" s="2001"/>
      <c r="AE1550" s="2001"/>
      <c r="AF1550" s="2001"/>
      <c r="AG1550" s="2001"/>
      <c r="AH1550" s="2001"/>
      <c r="AI1550" s="2001"/>
      <c r="AJ1550" s="2001"/>
      <c r="AK1550" s="2001"/>
      <c r="AL1550" s="2002"/>
      <c r="AM1550" s="2001"/>
      <c r="AN1550" s="2001"/>
      <c r="AO1550" s="2001"/>
      <c r="AP1550" s="2001"/>
      <c r="AQ1550" s="2001"/>
      <c r="AR1550" s="2001"/>
      <c r="AS1550" s="2001"/>
      <c r="AT1550" s="2001"/>
      <c r="AU1550" s="2001"/>
      <c r="AV1550" s="2001"/>
      <c r="AW1550" s="2001"/>
      <c r="AX1550" s="2001"/>
    </row>
    <row r="1551" spans="2:50" s="79" customFormat="1" ht="24" customHeight="1">
      <c r="B1551" s="2000">
        <v>4</v>
      </c>
      <c r="C1551" s="2000">
        <v>1</v>
      </c>
      <c r="D1551" s="2001"/>
      <c r="E1551" s="2001"/>
      <c r="F1551" s="2001"/>
      <c r="G1551" s="2001"/>
      <c r="H1551" s="2001"/>
      <c r="I1551" s="2001"/>
      <c r="J1551" s="2001"/>
      <c r="K1551" s="2001"/>
      <c r="L1551" s="2001"/>
      <c r="M1551" s="2001"/>
      <c r="N1551" s="2001"/>
      <c r="O1551" s="2001"/>
      <c r="P1551" s="2001"/>
      <c r="Q1551" s="2001"/>
      <c r="R1551" s="2001"/>
      <c r="S1551" s="2001"/>
      <c r="T1551" s="2001"/>
      <c r="U1551" s="2001"/>
      <c r="V1551" s="2001"/>
      <c r="W1551" s="2001"/>
      <c r="X1551" s="2001"/>
      <c r="Y1551" s="2001"/>
      <c r="Z1551" s="2001"/>
      <c r="AA1551" s="2001"/>
      <c r="AB1551" s="2001"/>
      <c r="AC1551" s="2001"/>
      <c r="AD1551" s="2001"/>
      <c r="AE1551" s="2001"/>
      <c r="AF1551" s="2001"/>
      <c r="AG1551" s="2001"/>
      <c r="AH1551" s="2001"/>
      <c r="AI1551" s="2001"/>
      <c r="AJ1551" s="2001"/>
      <c r="AK1551" s="2001"/>
      <c r="AL1551" s="2002"/>
      <c r="AM1551" s="2001"/>
      <c r="AN1551" s="2001"/>
      <c r="AO1551" s="2001"/>
      <c r="AP1551" s="2001"/>
      <c r="AQ1551" s="2001"/>
      <c r="AR1551" s="2001"/>
      <c r="AS1551" s="2001"/>
      <c r="AT1551" s="2001"/>
      <c r="AU1551" s="2001"/>
      <c r="AV1551" s="2001"/>
      <c r="AW1551" s="2001"/>
      <c r="AX1551" s="2001"/>
    </row>
    <row r="1552" spans="2:50" s="79" customFormat="1" ht="24" customHeight="1">
      <c r="B1552" s="2000">
        <v>5</v>
      </c>
      <c r="C1552" s="2000">
        <v>1</v>
      </c>
      <c r="D1552" s="2001"/>
      <c r="E1552" s="2001"/>
      <c r="F1552" s="2001"/>
      <c r="G1552" s="2001"/>
      <c r="H1552" s="2001"/>
      <c r="I1552" s="2001"/>
      <c r="J1552" s="2001"/>
      <c r="K1552" s="2001"/>
      <c r="L1552" s="2001"/>
      <c r="M1552" s="2001"/>
      <c r="N1552" s="2001"/>
      <c r="O1552" s="2001"/>
      <c r="P1552" s="2001"/>
      <c r="Q1552" s="2001"/>
      <c r="R1552" s="2001"/>
      <c r="S1552" s="2001"/>
      <c r="T1552" s="2001"/>
      <c r="U1552" s="2001"/>
      <c r="V1552" s="2001"/>
      <c r="W1552" s="2001"/>
      <c r="X1552" s="2001"/>
      <c r="Y1552" s="2001"/>
      <c r="Z1552" s="2001"/>
      <c r="AA1552" s="2001"/>
      <c r="AB1552" s="2001"/>
      <c r="AC1552" s="2001"/>
      <c r="AD1552" s="2001"/>
      <c r="AE1552" s="2001"/>
      <c r="AF1552" s="2001"/>
      <c r="AG1552" s="2001"/>
      <c r="AH1552" s="2001"/>
      <c r="AI1552" s="2001"/>
      <c r="AJ1552" s="2001"/>
      <c r="AK1552" s="2001"/>
      <c r="AL1552" s="2002"/>
      <c r="AM1552" s="2001"/>
      <c r="AN1552" s="2001"/>
      <c r="AO1552" s="2001"/>
      <c r="AP1552" s="2001"/>
      <c r="AQ1552" s="2001"/>
      <c r="AR1552" s="2001"/>
      <c r="AS1552" s="2001"/>
      <c r="AT1552" s="2001"/>
      <c r="AU1552" s="2001"/>
      <c r="AV1552" s="2001"/>
      <c r="AW1552" s="2001"/>
      <c r="AX1552" s="2001"/>
    </row>
    <row r="1553" spans="2:60" s="79" customFormat="1"/>
    <row r="1554" spans="2:60" s="79" customFormat="1" ht="21.75" customHeight="1" thickBot="1">
      <c r="AK1554" s="112"/>
      <c r="AL1554" s="112"/>
      <c r="AM1554" s="112"/>
      <c r="AN1554" s="112"/>
      <c r="AO1554" s="112"/>
      <c r="AP1554" s="112"/>
      <c r="AQ1554" s="112"/>
      <c r="AR1554" s="2211" t="s">
        <v>112</v>
      </c>
      <c r="AS1554" s="2211"/>
      <c r="AT1554" s="2211"/>
      <c r="AU1554" s="2211"/>
      <c r="AV1554" s="2211"/>
      <c r="AW1554" s="2211"/>
      <c r="AX1554" s="2211"/>
      <c r="AY1554" s="2211"/>
    </row>
    <row r="1555" spans="2:60" s="79" customFormat="1" ht="21" customHeight="1">
      <c r="B1555" s="2212" t="s">
        <v>113</v>
      </c>
      <c r="C1555" s="2213"/>
      <c r="D1555" s="2213"/>
      <c r="E1555" s="2213"/>
      <c r="F1555" s="2213"/>
      <c r="G1555" s="2213"/>
      <c r="H1555" s="2266" t="s">
        <v>1100</v>
      </c>
      <c r="I1555" s="2267"/>
      <c r="J1555" s="2267"/>
      <c r="K1555" s="2267"/>
      <c r="L1555" s="2267"/>
      <c r="M1555" s="2267"/>
      <c r="N1555" s="2267"/>
      <c r="O1555" s="2267"/>
      <c r="P1555" s="2267"/>
      <c r="Q1555" s="2267"/>
      <c r="R1555" s="2267"/>
      <c r="S1555" s="2267"/>
      <c r="T1555" s="2267"/>
      <c r="U1555" s="2267"/>
      <c r="V1555" s="2267"/>
      <c r="W1555" s="2267"/>
      <c r="X1555" s="2267"/>
      <c r="Y1555" s="2267"/>
      <c r="Z1555" s="2216" t="s">
        <v>1047</v>
      </c>
      <c r="AA1555" s="2217"/>
      <c r="AB1555" s="2217"/>
      <c r="AC1555" s="2217"/>
      <c r="AD1555" s="2217"/>
      <c r="AE1555" s="2218"/>
      <c r="AF1555" s="2219" t="s">
        <v>106</v>
      </c>
      <c r="AG1555" s="2220"/>
      <c r="AH1555" s="2220"/>
      <c r="AI1555" s="2220"/>
      <c r="AJ1555" s="2220"/>
      <c r="AK1555" s="2220"/>
      <c r="AL1555" s="2220"/>
      <c r="AM1555" s="2220"/>
      <c r="AN1555" s="2220"/>
      <c r="AO1555" s="2220"/>
      <c r="AP1555" s="2220"/>
      <c r="AQ1555" s="2221"/>
      <c r="AR1555" s="2222" t="s">
        <v>1</v>
      </c>
      <c r="AS1555" s="2219"/>
      <c r="AT1555" s="2219"/>
      <c r="AU1555" s="2219"/>
      <c r="AV1555" s="2219"/>
      <c r="AW1555" s="2219"/>
      <c r="AX1555" s="2219"/>
      <c r="AY1555" s="2223"/>
    </row>
    <row r="1556" spans="2:60" s="79" customFormat="1" ht="28.15" customHeight="1">
      <c r="B1556" s="2190" t="s">
        <v>59</v>
      </c>
      <c r="C1556" s="2191"/>
      <c r="D1556" s="2191"/>
      <c r="E1556" s="2191"/>
      <c r="F1556" s="2191"/>
      <c r="G1556" s="2192"/>
      <c r="H1556" s="2193" t="s">
        <v>1101</v>
      </c>
      <c r="I1556" s="2194"/>
      <c r="J1556" s="2194"/>
      <c r="K1556" s="2194"/>
      <c r="L1556" s="2194"/>
      <c r="M1556" s="2194"/>
      <c r="N1556" s="2194"/>
      <c r="O1556" s="2194"/>
      <c r="P1556" s="2194"/>
      <c r="Q1556" s="2194"/>
      <c r="R1556" s="2194"/>
      <c r="S1556" s="2194"/>
      <c r="T1556" s="2194"/>
      <c r="U1556" s="2194"/>
      <c r="V1556" s="2194"/>
      <c r="W1556" s="2195"/>
      <c r="X1556" s="2195"/>
      <c r="Y1556" s="2195"/>
      <c r="Z1556" s="2196" t="s">
        <v>2</v>
      </c>
      <c r="AA1556" s="2197"/>
      <c r="AB1556" s="2197"/>
      <c r="AC1556" s="2197"/>
      <c r="AD1556" s="2197"/>
      <c r="AE1556" s="2198"/>
      <c r="AF1556" s="2197" t="s">
        <v>851</v>
      </c>
      <c r="AG1556" s="2197"/>
      <c r="AH1556" s="2197"/>
      <c r="AI1556" s="2197"/>
      <c r="AJ1556" s="2197"/>
      <c r="AK1556" s="2197"/>
      <c r="AL1556" s="2197"/>
      <c r="AM1556" s="2197"/>
      <c r="AN1556" s="2197"/>
      <c r="AO1556" s="2197"/>
      <c r="AP1556" s="2197"/>
      <c r="AQ1556" s="2198"/>
      <c r="AR1556" s="2199" t="s">
        <v>852</v>
      </c>
      <c r="AS1556" s="2200"/>
      <c r="AT1556" s="2200"/>
      <c r="AU1556" s="2200"/>
      <c r="AV1556" s="2200"/>
      <c r="AW1556" s="2200"/>
      <c r="AX1556" s="2200"/>
      <c r="AY1556" s="2201"/>
    </row>
    <row r="1557" spans="2:60" s="79" customFormat="1" ht="30.75" customHeight="1">
      <c r="B1557" s="2202" t="s">
        <v>3</v>
      </c>
      <c r="C1557" s="2203"/>
      <c r="D1557" s="2203"/>
      <c r="E1557" s="2203"/>
      <c r="F1557" s="2203"/>
      <c r="G1557" s="2203"/>
      <c r="H1557" s="2204" t="s">
        <v>103</v>
      </c>
      <c r="I1557" s="2195"/>
      <c r="J1557" s="2195"/>
      <c r="K1557" s="2195"/>
      <c r="L1557" s="2195"/>
      <c r="M1557" s="2195"/>
      <c r="N1557" s="2195"/>
      <c r="O1557" s="2195"/>
      <c r="P1557" s="2195"/>
      <c r="Q1557" s="2195"/>
      <c r="R1557" s="2195"/>
      <c r="S1557" s="2195"/>
      <c r="T1557" s="2195"/>
      <c r="U1557" s="2195"/>
      <c r="V1557" s="2195"/>
      <c r="W1557" s="2195"/>
      <c r="X1557" s="2195"/>
      <c r="Y1557" s="2195"/>
      <c r="Z1557" s="2205" t="s">
        <v>76</v>
      </c>
      <c r="AA1557" s="2206"/>
      <c r="AB1557" s="2206"/>
      <c r="AC1557" s="2206"/>
      <c r="AD1557" s="2206"/>
      <c r="AE1557" s="2207"/>
      <c r="AF1557" s="2208" t="s">
        <v>108</v>
      </c>
      <c r="AG1557" s="2208"/>
      <c r="AH1557" s="2208"/>
      <c r="AI1557" s="2208"/>
      <c r="AJ1557" s="2208"/>
      <c r="AK1557" s="2208"/>
      <c r="AL1557" s="2208"/>
      <c r="AM1557" s="2208"/>
      <c r="AN1557" s="2208"/>
      <c r="AO1557" s="2208"/>
      <c r="AP1557" s="2208"/>
      <c r="AQ1557" s="2208"/>
      <c r="AR1557" s="2059"/>
      <c r="AS1557" s="2059"/>
      <c r="AT1557" s="2059"/>
      <c r="AU1557" s="2059"/>
      <c r="AV1557" s="2059"/>
      <c r="AW1557" s="2059"/>
      <c r="AX1557" s="2059"/>
      <c r="AY1557" s="2209"/>
    </row>
    <row r="1558" spans="2:60" s="79" customFormat="1" ht="18" customHeight="1">
      <c r="B1558" s="2166" t="s">
        <v>37</v>
      </c>
      <c r="C1558" s="2167"/>
      <c r="D1558" s="2167"/>
      <c r="E1558" s="2167"/>
      <c r="F1558" s="2167"/>
      <c r="G1558" s="2167"/>
      <c r="H1558" s="2170" t="s">
        <v>853</v>
      </c>
      <c r="I1558" s="2171"/>
      <c r="J1558" s="2171"/>
      <c r="K1558" s="2171"/>
      <c r="L1558" s="2171"/>
      <c r="M1558" s="2171"/>
      <c r="N1558" s="2171"/>
      <c r="O1558" s="2171"/>
      <c r="P1558" s="2171"/>
      <c r="Q1558" s="2171"/>
      <c r="R1558" s="2171"/>
      <c r="S1558" s="2171"/>
      <c r="T1558" s="2171"/>
      <c r="U1558" s="2171"/>
      <c r="V1558" s="2171"/>
      <c r="W1558" s="2172"/>
      <c r="X1558" s="2172"/>
      <c r="Y1558" s="2172"/>
      <c r="Z1558" s="2176" t="s">
        <v>1048</v>
      </c>
      <c r="AA1558" s="2059"/>
      <c r="AB1558" s="2059"/>
      <c r="AC1558" s="2059"/>
      <c r="AD1558" s="2059"/>
      <c r="AE1558" s="2177"/>
      <c r="AF1558" s="2179"/>
      <c r="AG1558" s="2180"/>
      <c r="AH1558" s="2180"/>
      <c r="AI1558" s="2180"/>
      <c r="AJ1558" s="2180"/>
      <c r="AK1558" s="2180"/>
      <c r="AL1558" s="2180"/>
      <c r="AM1558" s="2180"/>
      <c r="AN1558" s="2180"/>
      <c r="AO1558" s="2180"/>
      <c r="AP1558" s="2180"/>
      <c r="AQ1558" s="2180"/>
      <c r="AR1558" s="2180"/>
      <c r="AS1558" s="2180"/>
      <c r="AT1558" s="2180"/>
      <c r="AU1558" s="2180"/>
      <c r="AV1558" s="2180"/>
      <c r="AW1558" s="2180"/>
      <c r="AX1558" s="2180"/>
      <c r="AY1558" s="2181"/>
    </row>
    <row r="1559" spans="2:60" s="79" customFormat="1" ht="24" customHeight="1">
      <c r="B1559" s="2168"/>
      <c r="C1559" s="2169"/>
      <c r="D1559" s="2169"/>
      <c r="E1559" s="2169"/>
      <c r="F1559" s="2169"/>
      <c r="G1559" s="2169"/>
      <c r="H1559" s="2173"/>
      <c r="I1559" s="2174"/>
      <c r="J1559" s="2174"/>
      <c r="K1559" s="2174"/>
      <c r="L1559" s="2174"/>
      <c r="M1559" s="2174"/>
      <c r="N1559" s="2174"/>
      <c r="O1559" s="2174"/>
      <c r="P1559" s="2174"/>
      <c r="Q1559" s="2174"/>
      <c r="R1559" s="2174"/>
      <c r="S1559" s="2174"/>
      <c r="T1559" s="2174"/>
      <c r="U1559" s="2174"/>
      <c r="V1559" s="2174"/>
      <c r="W1559" s="2175"/>
      <c r="X1559" s="2175"/>
      <c r="Y1559" s="2175"/>
      <c r="Z1559" s="2178"/>
      <c r="AA1559" s="2059"/>
      <c r="AB1559" s="2059"/>
      <c r="AC1559" s="2059"/>
      <c r="AD1559" s="2059"/>
      <c r="AE1559" s="2177"/>
      <c r="AF1559" s="2182"/>
      <c r="AG1559" s="2182"/>
      <c r="AH1559" s="2182"/>
      <c r="AI1559" s="2182"/>
      <c r="AJ1559" s="2182"/>
      <c r="AK1559" s="2182"/>
      <c r="AL1559" s="2182"/>
      <c r="AM1559" s="2182"/>
      <c r="AN1559" s="2182"/>
      <c r="AO1559" s="2182"/>
      <c r="AP1559" s="2182"/>
      <c r="AQ1559" s="2182"/>
      <c r="AR1559" s="2182"/>
      <c r="AS1559" s="2182"/>
      <c r="AT1559" s="2182"/>
      <c r="AU1559" s="2182"/>
      <c r="AV1559" s="2182"/>
      <c r="AW1559" s="2182"/>
      <c r="AX1559" s="2182"/>
      <c r="AY1559" s="2183"/>
    </row>
    <row r="1560" spans="2:60" s="79" customFormat="1" ht="29.25" customHeight="1">
      <c r="B1560" s="2184" t="s">
        <v>4</v>
      </c>
      <c r="C1560" s="2185"/>
      <c r="D1560" s="2185"/>
      <c r="E1560" s="2185"/>
      <c r="F1560" s="2185"/>
      <c r="G1560" s="2186"/>
      <c r="H1560" s="2187" t="s">
        <v>201</v>
      </c>
      <c r="I1560" s="2188"/>
      <c r="J1560" s="2188"/>
      <c r="K1560" s="2188"/>
      <c r="L1560" s="2188"/>
      <c r="M1560" s="2188"/>
      <c r="N1560" s="2188"/>
      <c r="O1560" s="2188"/>
      <c r="P1560" s="2188"/>
      <c r="Q1560" s="2188"/>
      <c r="R1560" s="2188"/>
      <c r="S1560" s="2188"/>
      <c r="T1560" s="2188"/>
      <c r="U1560" s="2188"/>
      <c r="V1560" s="2188"/>
      <c r="W1560" s="2188"/>
      <c r="X1560" s="2188"/>
      <c r="Y1560" s="2188"/>
      <c r="Z1560" s="2188"/>
      <c r="AA1560" s="2188"/>
      <c r="AB1560" s="2188"/>
      <c r="AC1560" s="2188"/>
      <c r="AD1560" s="2188"/>
      <c r="AE1560" s="2188"/>
      <c r="AF1560" s="2188"/>
      <c r="AG1560" s="2188"/>
      <c r="AH1560" s="2188"/>
      <c r="AI1560" s="2188"/>
      <c r="AJ1560" s="2188"/>
      <c r="AK1560" s="2188"/>
      <c r="AL1560" s="2188"/>
      <c r="AM1560" s="2188"/>
      <c r="AN1560" s="2188"/>
      <c r="AO1560" s="2188"/>
      <c r="AP1560" s="2188"/>
      <c r="AQ1560" s="2188"/>
      <c r="AR1560" s="2188"/>
      <c r="AS1560" s="2188"/>
      <c r="AT1560" s="2188"/>
      <c r="AU1560" s="2188"/>
      <c r="AV1560" s="2188"/>
      <c r="AW1560" s="2188"/>
      <c r="AX1560" s="2188"/>
      <c r="AY1560" s="2189"/>
    </row>
    <row r="1561" spans="2:60" s="79" customFormat="1" ht="21" customHeight="1">
      <c r="B1561" s="2152" t="s">
        <v>39</v>
      </c>
      <c r="C1561" s="2153"/>
      <c r="D1561" s="2153"/>
      <c r="E1561" s="2153"/>
      <c r="F1561" s="2153"/>
      <c r="G1561" s="2154"/>
      <c r="H1561" s="2158"/>
      <c r="I1561" s="2159"/>
      <c r="J1561" s="2159"/>
      <c r="K1561" s="2159"/>
      <c r="L1561" s="2159"/>
      <c r="M1561" s="2159"/>
      <c r="N1561" s="2159"/>
      <c r="O1561" s="2159"/>
      <c r="P1561" s="2159"/>
      <c r="Q1561" s="2160" t="s">
        <v>86</v>
      </c>
      <c r="R1561" s="2161"/>
      <c r="S1561" s="2161"/>
      <c r="T1561" s="2161"/>
      <c r="U1561" s="2161"/>
      <c r="V1561" s="2161"/>
      <c r="W1561" s="2162"/>
      <c r="X1561" s="2160" t="s">
        <v>87</v>
      </c>
      <c r="Y1561" s="2161"/>
      <c r="Z1561" s="2161"/>
      <c r="AA1561" s="2161"/>
      <c r="AB1561" s="2161"/>
      <c r="AC1561" s="2161"/>
      <c r="AD1561" s="2162"/>
      <c r="AE1561" s="2160" t="s">
        <v>88</v>
      </c>
      <c r="AF1561" s="2161"/>
      <c r="AG1561" s="2161"/>
      <c r="AH1561" s="2161"/>
      <c r="AI1561" s="2161"/>
      <c r="AJ1561" s="2161"/>
      <c r="AK1561" s="2162"/>
      <c r="AL1561" s="2160" t="s">
        <v>90</v>
      </c>
      <c r="AM1561" s="2161"/>
      <c r="AN1561" s="2161"/>
      <c r="AO1561" s="2161"/>
      <c r="AP1561" s="2161"/>
      <c r="AQ1561" s="2161"/>
      <c r="AR1561" s="2162"/>
      <c r="AS1561" s="2160" t="s">
        <v>91</v>
      </c>
      <c r="AT1561" s="2161"/>
      <c r="AU1561" s="2161"/>
      <c r="AV1561" s="2161"/>
      <c r="AW1561" s="2161"/>
      <c r="AX1561" s="2161"/>
      <c r="AY1561" s="2233"/>
    </row>
    <row r="1562" spans="2:60" s="79" customFormat="1" ht="21" customHeight="1">
      <c r="B1562" s="2088"/>
      <c r="C1562" s="2089"/>
      <c r="D1562" s="2089"/>
      <c r="E1562" s="2089"/>
      <c r="F1562" s="2089"/>
      <c r="G1562" s="2090"/>
      <c r="H1562" s="2234" t="s">
        <v>5</v>
      </c>
      <c r="I1562" s="2235"/>
      <c r="J1562" s="2074" t="s">
        <v>6</v>
      </c>
      <c r="K1562" s="2075"/>
      <c r="L1562" s="2075"/>
      <c r="M1562" s="2075"/>
      <c r="N1562" s="2075"/>
      <c r="O1562" s="2075"/>
      <c r="P1562" s="2076"/>
      <c r="Q1562" s="2251">
        <v>11</v>
      </c>
      <c r="R1562" s="2251"/>
      <c r="S1562" s="2251"/>
      <c r="T1562" s="2251"/>
      <c r="U1562" s="2251"/>
      <c r="V1562" s="2251"/>
      <c r="W1562" s="2251"/>
      <c r="X1562" s="2251">
        <v>11</v>
      </c>
      <c r="Y1562" s="2251"/>
      <c r="Z1562" s="2251"/>
      <c r="AA1562" s="2251"/>
      <c r="AB1562" s="2251"/>
      <c r="AC1562" s="2251"/>
      <c r="AD1562" s="2251"/>
      <c r="AE1562" s="2251">
        <v>10</v>
      </c>
      <c r="AF1562" s="2251"/>
      <c r="AG1562" s="2251"/>
      <c r="AH1562" s="2251"/>
      <c r="AI1562" s="2251"/>
      <c r="AJ1562" s="2251"/>
      <c r="AK1562" s="2251"/>
      <c r="AL1562" s="2251">
        <v>10</v>
      </c>
      <c r="AM1562" s="2251"/>
      <c r="AN1562" s="2251"/>
      <c r="AO1562" s="2251"/>
      <c r="AP1562" s="2251"/>
      <c r="AQ1562" s="2251"/>
      <c r="AR1562" s="2251"/>
      <c r="AS1562" s="2251">
        <v>9</v>
      </c>
      <c r="AT1562" s="2251"/>
      <c r="AU1562" s="2251"/>
      <c r="AV1562" s="2251"/>
      <c r="AW1562" s="2251"/>
      <c r="AX1562" s="2251"/>
      <c r="AY1562" s="2252"/>
    </row>
    <row r="1563" spans="2:60" s="79" customFormat="1" ht="21" customHeight="1">
      <c r="B1563" s="2088"/>
      <c r="C1563" s="2089"/>
      <c r="D1563" s="2089"/>
      <c r="E1563" s="2089"/>
      <c r="F1563" s="2089"/>
      <c r="G1563" s="2090"/>
      <c r="H1563" s="2236"/>
      <c r="I1563" s="2237"/>
      <c r="J1563" s="2080" t="s">
        <v>7</v>
      </c>
      <c r="K1563" s="2081"/>
      <c r="L1563" s="2081"/>
      <c r="M1563" s="2081"/>
      <c r="N1563" s="2081"/>
      <c r="O1563" s="2081"/>
      <c r="P1563" s="2082"/>
      <c r="Q1563" s="2332" t="s">
        <v>1023</v>
      </c>
      <c r="R1563" s="2333"/>
      <c r="S1563" s="2333"/>
      <c r="T1563" s="2333"/>
      <c r="U1563" s="2333"/>
      <c r="V1563" s="2333"/>
      <c r="W1563" s="2333"/>
      <c r="X1563" s="2332" t="s">
        <v>1023</v>
      </c>
      <c r="Y1563" s="2333"/>
      <c r="Z1563" s="2333"/>
      <c r="AA1563" s="2333"/>
      <c r="AB1563" s="2333"/>
      <c r="AC1563" s="2333"/>
      <c r="AD1563" s="2333"/>
      <c r="AE1563" s="2332" t="s">
        <v>1023</v>
      </c>
      <c r="AF1563" s="2333"/>
      <c r="AG1563" s="2333"/>
      <c r="AH1563" s="2333"/>
      <c r="AI1563" s="2333"/>
      <c r="AJ1563" s="2333"/>
      <c r="AK1563" s="2333"/>
      <c r="AL1563" s="2332" t="s">
        <v>1023</v>
      </c>
      <c r="AM1563" s="2333"/>
      <c r="AN1563" s="2333"/>
      <c r="AO1563" s="2333"/>
      <c r="AP1563" s="2333"/>
      <c r="AQ1563" s="2333"/>
      <c r="AR1563" s="2333"/>
      <c r="AS1563" s="2277"/>
      <c r="AT1563" s="2277"/>
      <c r="AU1563" s="2277"/>
      <c r="AV1563" s="2277"/>
      <c r="AW1563" s="2277"/>
      <c r="AX1563" s="2277"/>
      <c r="AY1563" s="2278"/>
    </row>
    <row r="1564" spans="2:60" s="79" customFormat="1" ht="24.75" customHeight="1">
      <c r="B1564" s="2088"/>
      <c r="C1564" s="2089"/>
      <c r="D1564" s="2089"/>
      <c r="E1564" s="2089"/>
      <c r="F1564" s="2089"/>
      <c r="G1564" s="2090"/>
      <c r="H1564" s="2236"/>
      <c r="I1564" s="2237"/>
      <c r="J1564" s="2080" t="s">
        <v>8</v>
      </c>
      <c r="K1564" s="2081"/>
      <c r="L1564" s="2081"/>
      <c r="M1564" s="2081"/>
      <c r="N1564" s="2081"/>
      <c r="O1564" s="2081"/>
      <c r="P1564" s="2082"/>
      <c r="Q1564" s="2332" t="s">
        <v>1023</v>
      </c>
      <c r="R1564" s="2333"/>
      <c r="S1564" s="2333"/>
      <c r="T1564" s="2333"/>
      <c r="U1564" s="2333"/>
      <c r="V1564" s="2333"/>
      <c r="W1564" s="2333"/>
      <c r="X1564" s="2332" t="s">
        <v>1023</v>
      </c>
      <c r="Y1564" s="2333"/>
      <c r="Z1564" s="2333"/>
      <c r="AA1564" s="2333"/>
      <c r="AB1564" s="2333"/>
      <c r="AC1564" s="2333"/>
      <c r="AD1564" s="2333"/>
      <c r="AE1564" s="2332" t="s">
        <v>1023</v>
      </c>
      <c r="AF1564" s="2333"/>
      <c r="AG1564" s="2333"/>
      <c r="AH1564" s="2333"/>
      <c r="AI1564" s="2333"/>
      <c r="AJ1564" s="2333"/>
      <c r="AK1564" s="2333"/>
      <c r="AL1564" s="2332" t="s">
        <v>1023</v>
      </c>
      <c r="AM1564" s="2333"/>
      <c r="AN1564" s="2333"/>
      <c r="AO1564" s="2333"/>
      <c r="AP1564" s="2333"/>
      <c r="AQ1564" s="2333"/>
      <c r="AR1564" s="2333"/>
      <c r="AS1564" s="2277"/>
      <c r="AT1564" s="2277"/>
      <c r="AU1564" s="2277"/>
      <c r="AV1564" s="2277"/>
      <c r="AW1564" s="2277"/>
      <c r="AX1564" s="2277"/>
      <c r="AY1564" s="2278"/>
    </row>
    <row r="1565" spans="2:60" s="79" customFormat="1" ht="24.75" customHeight="1">
      <c r="B1565" s="2088"/>
      <c r="C1565" s="2089"/>
      <c r="D1565" s="2089"/>
      <c r="E1565" s="2089"/>
      <c r="F1565" s="2089"/>
      <c r="G1565" s="2090"/>
      <c r="H1565" s="2238"/>
      <c r="I1565" s="2239"/>
      <c r="J1565" s="2163" t="s">
        <v>26</v>
      </c>
      <c r="K1565" s="2164"/>
      <c r="L1565" s="2164"/>
      <c r="M1565" s="2164"/>
      <c r="N1565" s="2164"/>
      <c r="O1565" s="2164"/>
      <c r="P1565" s="2165"/>
      <c r="Q1565" s="2276">
        <v>11</v>
      </c>
      <c r="R1565" s="2276"/>
      <c r="S1565" s="2276"/>
      <c r="T1565" s="2276"/>
      <c r="U1565" s="2276"/>
      <c r="V1565" s="2276"/>
      <c r="W1565" s="2276"/>
      <c r="X1565" s="2276">
        <v>11</v>
      </c>
      <c r="Y1565" s="2276"/>
      <c r="Z1565" s="2276"/>
      <c r="AA1565" s="2276"/>
      <c r="AB1565" s="2276"/>
      <c r="AC1565" s="2276"/>
      <c r="AD1565" s="2276"/>
      <c r="AE1565" s="2276">
        <v>10</v>
      </c>
      <c r="AF1565" s="2276"/>
      <c r="AG1565" s="2276"/>
      <c r="AH1565" s="2276"/>
      <c r="AI1565" s="2276"/>
      <c r="AJ1565" s="2276"/>
      <c r="AK1565" s="2276"/>
      <c r="AL1565" s="2276">
        <v>10</v>
      </c>
      <c r="AM1565" s="2276"/>
      <c r="AN1565" s="2276"/>
      <c r="AO1565" s="2276"/>
      <c r="AP1565" s="2276"/>
      <c r="AQ1565" s="2276"/>
      <c r="AR1565" s="2276"/>
      <c r="AS1565" s="2276">
        <v>9</v>
      </c>
      <c r="AT1565" s="2276"/>
      <c r="AU1565" s="2276"/>
      <c r="AV1565" s="2276"/>
      <c r="AW1565" s="2276"/>
      <c r="AX1565" s="2276"/>
      <c r="AY1565" s="2403"/>
    </row>
    <row r="1566" spans="2:60" s="79" customFormat="1" ht="24.75" customHeight="1">
      <c r="B1566" s="2088"/>
      <c r="C1566" s="2089"/>
      <c r="D1566" s="2089"/>
      <c r="E1566" s="2089"/>
      <c r="F1566" s="2089"/>
      <c r="G1566" s="2090"/>
      <c r="H1566" s="2226" t="s">
        <v>9</v>
      </c>
      <c r="I1566" s="2227"/>
      <c r="J1566" s="2227"/>
      <c r="K1566" s="2227"/>
      <c r="L1566" s="2227"/>
      <c r="M1566" s="2227"/>
      <c r="N1566" s="2227"/>
      <c r="O1566" s="2227"/>
      <c r="P1566" s="2227"/>
      <c r="Q1566" s="2305">
        <v>9</v>
      </c>
      <c r="R1566" s="2305"/>
      <c r="S1566" s="2305"/>
      <c r="T1566" s="2305"/>
      <c r="U1566" s="2305"/>
      <c r="V1566" s="2305"/>
      <c r="W1566" s="2305"/>
      <c r="X1566" s="2305">
        <v>11</v>
      </c>
      <c r="Y1566" s="2305"/>
      <c r="Z1566" s="2305"/>
      <c r="AA1566" s="2305"/>
      <c r="AB1566" s="2305"/>
      <c r="AC1566" s="2305"/>
      <c r="AD1566" s="2305"/>
      <c r="AE1566" s="2305">
        <v>8</v>
      </c>
      <c r="AF1566" s="2305"/>
      <c r="AG1566" s="2305"/>
      <c r="AH1566" s="2305"/>
      <c r="AI1566" s="2305"/>
      <c r="AJ1566" s="2305"/>
      <c r="AK1566" s="2305"/>
      <c r="AL1566" s="2268"/>
      <c r="AM1566" s="2268"/>
      <c r="AN1566" s="2268"/>
      <c r="AO1566" s="2268"/>
      <c r="AP1566" s="2268"/>
      <c r="AQ1566" s="2268"/>
      <c r="AR1566" s="2268"/>
      <c r="AS1566" s="2268"/>
      <c r="AT1566" s="2268"/>
      <c r="AU1566" s="2268"/>
      <c r="AV1566" s="2268"/>
      <c r="AW1566" s="2268"/>
      <c r="AX1566" s="2268"/>
      <c r="AY1566" s="2269"/>
      <c r="BH1566" s="107"/>
    </row>
    <row r="1567" spans="2:60" s="79" customFormat="1" ht="24.75" customHeight="1">
      <c r="B1567" s="2155"/>
      <c r="C1567" s="2156"/>
      <c r="D1567" s="2156"/>
      <c r="E1567" s="2156"/>
      <c r="F1567" s="2156"/>
      <c r="G1567" s="2157"/>
      <c r="H1567" s="2226" t="s">
        <v>10</v>
      </c>
      <c r="I1567" s="2227"/>
      <c r="J1567" s="2227"/>
      <c r="K1567" s="2227"/>
      <c r="L1567" s="2227"/>
      <c r="M1567" s="2227"/>
      <c r="N1567" s="2227"/>
      <c r="O1567" s="2227"/>
      <c r="P1567" s="2227"/>
      <c r="Q1567" s="2305">
        <v>82</v>
      </c>
      <c r="R1567" s="2305"/>
      <c r="S1567" s="2305"/>
      <c r="T1567" s="2305"/>
      <c r="U1567" s="2305"/>
      <c r="V1567" s="2305"/>
      <c r="W1567" s="2305"/>
      <c r="X1567" s="2305">
        <v>100</v>
      </c>
      <c r="Y1567" s="2305"/>
      <c r="Z1567" s="2305"/>
      <c r="AA1567" s="2305"/>
      <c r="AB1567" s="2305"/>
      <c r="AC1567" s="2305"/>
      <c r="AD1567" s="2305"/>
      <c r="AE1567" s="2305">
        <v>80</v>
      </c>
      <c r="AF1567" s="2305"/>
      <c r="AG1567" s="2305"/>
      <c r="AH1567" s="2305"/>
      <c r="AI1567" s="2305"/>
      <c r="AJ1567" s="2305"/>
      <c r="AK1567" s="2305"/>
      <c r="AL1567" s="2268"/>
      <c r="AM1567" s="2268"/>
      <c r="AN1567" s="2268"/>
      <c r="AO1567" s="2268"/>
      <c r="AP1567" s="2268"/>
      <c r="AQ1567" s="2268"/>
      <c r="AR1567" s="2268"/>
      <c r="AS1567" s="2268"/>
      <c r="AT1567" s="2268"/>
      <c r="AU1567" s="2268"/>
      <c r="AV1567" s="2268"/>
      <c r="AW1567" s="2268"/>
      <c r="AX1567" s="2268"/>
      <c r="AY1567" s="2269"/>
    </row>
    <row r="1568" spans="2:60" s="79" customFormat="1" ht="23.1" customHeight="1">
      <c r="B1568" s="2129" t="s">
        <v>99</v>
      </c>
      <c r="C1568" s="2130"/>
      <c r="D1568" s="2135" t="s">
        <v>23</v>
      </c>
      <c r="E1568" s="2136"/>
      <c r="F1568" s="2136"/>
      <c r="G1568" s="2136"/>
      <c r="H1568" s="2136"/>
      <c r="I1568" s="2136"/>
      <c r="J1568" s="2136"/>
      <c r="K1568" s="2136"/>
      <c r="L1568" s="2137"/>
      <c r="M1568" s="2138" t="s">
        <v>92</v>
      </c>
      <c r="N1568" s="2138"/>
      <c r="O1568" s="2138"/>
      <c r="P1568" s="2138"/>
      <c r="Q1568" s="2138"/>
      <c r="R1568" s="2138"/>
      <c r="S1568" s="2139" t="s">
        <v>91</v>
      </c>
      <c r="T1568" s="2139"/>
      <c r="U1568" s="2139"/>
      <c r="V1568" s="2139"/>
      <c r="W1568" s="2139"/>
      <c r="X1568" s="2139"/>
      <c r="Y1568" s="2140"/>
      <c r="Z1568" s="2136"/>
      <c r="AA1568" s="2136"/>
      <c r="AB1568" s="2136"/>
      <c r="AC1568" s="2136"/>
      <c r="AD1568" s="2136"/>
      <c r="AE1568" s="2136"/>
      <c r="AF1568" s="2136"/>
      <c r="AG1568" s="2136"/>
      <c r="AH1568" s="2136"/>
      <c r="AI1568" s="2136"/>
      <c r="AJ1568" s="2136"/>
      <c r="AK1568" s="2136"/>
      <c r="AL1568" s="2136"/>
      <c r="AM1568" s="2136"/>
      <c r="AN1568" s="2136"/>
      <c r="AO1568" s="2136"/>
      <c r="AP1568" s="2136"/>
      <c r="AQ1568" s="2136"/>
      <c r="AR1568" s="2136"/>
      <c r="AS1568" s="2136"/>
      <c r="AT1568" s="2136"/>
      <c r="AU1568" s="2136"/>
      <c r="AV1568" s="2136"/>
      <c r="AW1568" s="2136"/>
      <c r="AX1568" s="2136"/>
      <c r="AY1568" s="2141"/>
    </row>
    <row r="1569" spans="1:51" s="79" customFormat="1" ht="23.1" customHeight="1">
      <c r="B1569" s="2131"/>
      <c r="C1569" s="2132"/>
      <c r="D1569" s="2142" t="s">
        <v>1102</v>
      </c>
      <c r="E1569" s="2143"/>
      <c r="F1569" s="2143"/>
      <c r="G1569" s="2143"/>
      <c r="H1569" s="2143"/>
      <c r="I1569" s="2143"/>
      <c r="J1569" s="2143"/>
      <c r="K1569" s="2143"/>
      <c r="L1569" s="2144"/>
      <c r="M1569" s="2396">
        <v>6</v>
      </c>
      <c r="N1569" s="2397"/>
      <c r="O1569" s="2397"/>
      <c r="P1569" s="2397"/>
      <c r="Q1569" s="2397"/>
      <c r="R1569" s="2398"/>
      <c r="S1569" s="2265">
        <v>5</v>
      </c>
      <c r="T1569" s="2265"/>
      <c r="U1569" s="2265"/>
      <c r="V1569" s="2265"/>
      <c r="W1569" s="2265"/>
      <c r="X1569" s="2265"/>
      <c r="Y1569" s="2478" t="s">
        <v>1103</v>
      </c>
      <c r="Z1569" s="2479"/>
      <c r="AA1569" s="2479"/>
      <c r="AB1569" s="2479"/>
      <c r="AC1569" s="2479"/>
      <c r="AD1569" s="2479"/>
      <c r="AE1569" s="2479"/>
      <c r="AF1569" s="2479"/>
      <c r="AG1569" s="2479"/>
      <c r="AH1569" s="2479"/>
      <c r="AI1569" s="2479"/>
      <c r="AJ1569" s="2479"/>
      <c r="AK1569" s="2479"/>
      <c r="AL1569" s="2479"/>
      <c r="AM1569" s="2479"/>
      <c r="AN1569" s="2479"/>
      <c r="AO1569" s="2479"/>
      <c r="AP1569" s="2479"/>
      <c r="AQ1569" s="2479"/>
      <c r="AR1569" s="2479"/>
      <c r="AS1569" s="2479"/>
      <c r="AT1569" s="2479"/>
      <c r="AU1569" s="2479"/>
      <c r="AV1569" s="2479"/>
      <c r="AW1569" s="2479"/>
      <c r="AX1569" s="2479"/>
      <c r="AY1569" s="2480"/>
    </row>
    <row r="1570" spans="1:51" s="79" customFormat="1" ht="23.1" customHeight="1">
      <c r="B1570" s="2131"/>
      <c r="C1570" s="2132"/>
      <c r="D1570" s="2128" t="s">
        <v>1104</v>
      </c>
      <c r="E1570" s="2118"/>
      <c r="F1570" s="2118"/>
      <c r="G1570" s="2118"/>
      <c r="H1570" s="2118"/>
      <c r="I1570" s="2118"/>
      <c r="J1570" s="2118"/>
      <c r="K1570" s="2118"/>
      <c r="L1570" s="2119"/>
      <c r="M1570" s="2259">
        <v>1</v>
      </c>
      <c r="N1570" s="2259"/>
      <c r="O1570" s="2259"/>
      <c r="P1570" s="2259"/>
      <c r="Q1570" s="2259"/>
      <c r="R1570" s="2259"/>
      <c r="S1570" s="2259">
        <v>1</v>
      </c>
      <c r="T1570" s="2259"/>
      <c r="U1570" s="2259"/>
      <c r="V1570" s="2259"/>
      <c r="W1570" s="2259"/>
      <c r="X1570" s="2259"/>
      <c r="Y1570" s="2121"/>
      <c r="Z1570" s="2122"/>
      <c r="AA1570" s="2122"/>
      <c r="AB1570" s="2122"/>
      <c r="AC1570" s="2122"/>
      <c r="AD1570" s="2122"/>
      <c r="AE1570" s="2122"/>
      <c r="AF1570" s="2122"/>
      <c r="AG1570" s="2122"/>
      <c r="AH1570" s="2122"/>
      <c r="AI1570" s="2122"/>
      <c r="AJ1570" s="2122"/>
      <c r="AK1570" s="2122"/>
      <c r="AL1570" s="2122"/>
      <c r="AM1570" s="2122"/>
      <c r="AN1570" s="2122"/>
      <c r="AO1570" s="2122"/>
      <c r="AP1570" s="2122"/>
      <c r="AQ1570" s="2122"/>
      <c r="AR1570" s="2122"/>
      <c r="AS1570" s="2122"/>
      <c r="AT1570" s="2122"/>
      <c r="AU1570" s="2122"/>
      <c r="AV1570" s="2122"/>
      <c r="AW1570" s="2122"/>
      <c r="AX1570" s="2122"/>
      <c r="AY1570" s="2123"/>
    </row>
    <row r="1571" spans="1:51" s="79" customFormat="1" ht="23.1" customHeight="1">
      <c r="B1571" s="2131"/>
      <c r="C1571" s="2132"/>
      <c r="D1571" s="2128" t="s">
        <v>1105</v>
      </c>
      <c r="E1571" s="2118"/>
      <c r="F1571" s="2118"/>
      <c r="G1571" s="2118"/>
      <c r="H1571" s="2118"/>
      <c r="I1571" s="2118"/>
      <c r="J1571" s="2118"/>
      <c r="K1571" s="2118"/>
      <c r="L1571" s="2119"/>
      <c r="M1571" s="2259">
        <v>3</v>
      </c>
      <c r="N1571" s="2259"/>
      <c r="O1571" s="2259"/>
      <c r="P1571" s="2259"/>
      <c r="Q1571" s="2259"/>
      <c r="R1571" s="2259"/>
      <c r="S1571" s="2259">
        <v>3</v>
      </c>
      <c r="T1571" s="2259"/>
      <c r="U1571" s="2259"/>
      <c r="V1571" s="2259"/>
      <c r="W1571" s="2259"/>
      <c r="X1571" s="2259"/>
      <c r="Y1571" s="2121"/>
      <c r="Z1571" s="2122"/>
      <c r="AA1571" s="2122"/>
      <c r="AB1571" s="2122"/>
      <c r="AC1571" s="2122"/>
      <c r="AD1571" s="2122"/>
      <c r="AE1571" s="2122"/>
      <c r="AF1571" s="2122"/>
      <c r="AG1571" s="2122"/>
      <c r="AH1571" s="2122"/>
      <c r="AI1571" s="2122"/>
      <c r="AJ1571" s="2122"/>
      <c r="AK1571" s="2122"/>
      <c r="AL1571" s="2122"/>
      <c r="AM1571" s="2122"/>
      <c r="AN1571" s="2122"/>
      <c r="AO1571" s="2122"/>
      <c r="AP1571" s="2122"/>
      <c r="AQ1571" s="2122"/>
      <c r="AR1571" s="2122"/>
      <c r="AS1571" s="2122"/>
      <c r="AT1571" s="2122"/>
      <c r="AU1571" s="2122"/>
      <c r="AV1571" s="2122"/>
      <c r="AW1571" s="2122"/>
      <c r="AX1571" s="2122"/>
      <c r="AY1571" s="2123"/>
    </row>
    <row r="1572" spans="1:51" s="79" customFormat="1" ht="23.1" customHeight="1">
      <c r="B1572" s="2131"/>
      <c r="C1572" s="2132"/>
      <c r="D1572" s="2117"/>
      <c r="E1572" s="2118"/>
      <c r="F1572" s="2118"/>
      <c r="G1572" s="2118"/>
      <c r="H1572" s="2118"/>
      <c r="I1572" s="2118"/>
      <c r="J1572" s="2118"/>
      <c r="K1572" s="2118"/>
      <c r="L1572" s="2119"/>
      <c r="M1572" s="2259"/>
      <c r="N1572" s="2259"/>
      <c r="O1572" s="2259"/>
      <c r="P1572" s="2259"/>
      <c r="Q1572" s="2259"/>
      <c r="R1572" s="2259"/>
      <c r="S1572" s="2259"/>
      <c r="T1572" s="2259"/>
      <c r="U1572" s="2259"/>
      <c r="V1572" s="2259"/>
      <c r="W1572" s="2259"/>
      <c r="X1572" s="2259"/>
      <c r="Y1572" s="2121"/>
      <c r="Z1572" s="2122"/>
      <c r="AA1572" s="2122"/>
      <c r="AB1572" s="2122"/>
      <c r="AC1572" s="2122"/>
      <c r="AD1572" s="2122"/>
      <c r="AE1572" s="2122"/>
      <c r="AF1572" s="2122"/>
      <c r="AG1572" s="2122"/>
      <c r="AH1572" s="2122"/>
      <c r="AI1572" s="2122"/>
      <c r="AJ1572" s="2122"/>
      <c r="AK1572" s="2122"/>
      <c r="AL1572" s="2122"/>
      <c r="AM1572" s="2122"/>
      <c r="AN1572" s="2122"/>
      <c r="AO1572" s="2122"/>
      <c r="AP1572" s="2122"/>
      <c r="AQ1572" s="2122"/>
      <c r="AR1572" s="2122"/>
      <c r="AS1572" s="2122"/>
      <c r="AT1572" s="2122"/>
      <c r="AU1572" s="2122"/>
      <c r="AV1572" s="2122"/>
      <c r="AW1572" s="2122"/>
      <c r="AX1572" s="2122"/>
      <c r="AY1572" s="2123"/>
    </row>
    <row r="1573" spans="1:51" s="79" customFormat="1" ht="23.1" customHeight="1">
      <c r="B1573" s="2131"/>
      <c r="C1573" s="2132"/>
      <c r="D1573" s="2117"/>
      <c r="E1573" s="2118"/>
      <c r="F1573" s="2118"/>
      <c r="G1573" s="2118"/>
      <c r="H1573" s="2118"/>
      <c r="I1573" s="2118"/>
      <c r="J1573" s="2118"/>
      <c r="K1573" s="2118"/>
      <c r="L1573" s="2119"/>
      <c r="M1573" s="2259"/>
      <c r="N1573" s="2259"/>
      <c r="O1573" s="2259"/>
      <c r="P1573" s="2259"/>
      <c r="Q1573" s="2259"/>
      <c r="R1573" s="2259"/>
      <c r="S1573" s="2259"/>
      <c r="T1573" s="2259"/>
      <c r="U1573" s="2259"/>
      <c r="V1573" s="2259"/>
      <c r="W1573" s="2259"/>
      <c r="X1573" s="2259"/>
      <c r="Y1573" s="2121"/>
      <c r="Z1573" s="2122"/>
      <c r="AA1573" s="2122"/>
      <c r="AB1573" s="2122"/>
      <c r="AC1573" s="2122"/>
      <c r="AD1573" s="2122"/>
      <c r="AE1573" s="2122"/>
      <c r="AF1573" s="2122"/>
      <c r="AG1573" s="2122"/>
      <c r="AH1573" s="2122"/>
      <c r="AI1573" s="2122"/>
      <c r="AJ1573" s="2122"/>
      <c r="AK1573" s="2122"/>
      <c r="AL1573" s="2122"/>
      <c r="AM1573" s="2122"/>
      <c r="AN1573" s="2122"/>
      <c r="AO1573" s="2122"/>
      <c r="AP1573" s="2122"/>
      <c r="AQ1573" s="2122"/>
      <c r="AR1573" s="2122"/>
      <c r="AS1573" s="2122"/>
      <c r="AT1573" s="2122"/>
      <c r="AU1573" s="2122"/>
      <c r="AV1573" s="2122"/>
      <c r="AW1573" s="2122"/>
      <c r="AX1573" s="2122"/>
      <c r="AY1573" s="2123"/>
    </row>
    <row r="1574" spans="1:51" s="79" customFormat="1" ht="23.1" customHeight="1">
      <c r="B1574" s="2131"/>
      <c r="C1574" s="2132"/>
      <c r="D1574" s="2117"/>
      <c r="E1574" s="2118"/>
      <c r="F1574" s="2118"/>
      <c r="G1574" s="2118"/>
      <c r="H1574" s="2118"/>
      <c r="I1574" s="2118"/>
      <c r="J1574" s="2118"/>
      <c r="K1574" s="2118"/>
      <c r="L1574" s="2119"/>
      <c r="M1574" s="2259"/>
      <c r="N1574" s="2259"/>
      <c r="O1574" s="2259"/>
      <c r="P1574" s="2259"/>
      <c r="Q1574" s="2259"/>
      <c r="R1574" s="2259"/>
      <c r="S1574" s="2259"/>
      <c r="T1574" s="2259"/>
      <c r="U1574" s="2259"/>
      <c r="V1574" s="2259"/>
      <c r="W1574" s="2259"/>
      <c r="X1574" s="2259"/>
      <c r="Y1574" s="2121"/>
      <c r="Z1574" s="2122"/>
      <c r="AA1574" s="2122"/>
      <c r="AB1574" s="2122"/>
      <c r="AC1574" s="2122"/>
      <c r="AD1574" s="2122"/>
      <c r="AE1574" s="2122"/>
      <c r="AF1574" s="2122"/>
      <c r="AG1574" s="2122"/>
      <c r="AH1574" s="2122"/>
      <c r="AI1574" s="2122"/>
      <c r="AJ1574" s="2122"/>
      <c r="AK1574" s="2122"/>
      <c r="AL1574" s="2122"/>
      <c r="AM1574" s="2122"/>
      <c r="AN1574" s="2122"/>
      <c r="AO1574" s="2122"/>
      <c r="AP1574" s="2122"/>
      <c r="AQ1574" s="2122"/>
      <c r="AR1574" s="2122"/>
      <c r="AS1574" s="2122"/>
      <c r="AT1574" s="2122"/>
      <c r="AU1574" s="2122"/>
      <c r="AV1574" s="2122"/>
      <c r="AW1574" s="2122"/>
      <c r="AX1574" s="2122"/>
      <c r="AY1574" s="2123"/>
    </row>
    <row r="1575" spans="1:51" s="79" customFormat="1" ht="23.1" customHeight="1">
      <c r="B1575" s="2131"/>
      <c r="C1575" s="2132"/>
      <c r="D1575" s="2124"/>
      <c r="E1575" s="2125"/>
      <c r="F1575" s="2125"/>
      <c r="G1575" s="2125"/>
      <c r="H1575" s="2125"/>
      <c r="I1575" s="2125"/>
      <c r="J1575" s="2125"/>
      <c r="K1575" s="2125"/>
      <c r="L1575" s="2126"/>
      <c r="M1575" s="2260"/>
      <c r="N1575" s="2260"/>
      <c r="O1575" s="2260"/>
      <c r="P1575" s="2260"/>
      <c r="Q1575" s="2260"/>
      <c r="R1575" s="2260"/>
      <c r="S1575" s="2477" t="s">
        <v>1106</v>
      </c>
      <c r="T1575" s="2260"/>
      <c r="U1575" s="2260"/>
      <c r="V1575" s="2260"/>
      <c r="W1575" s="2260"/>
      <c r="X1575" s="2260"/>
      <c r="Y1575" s="2121"/>
      <c r="Z1575" s="2122"/>
      <c r="AA1575" s="2122"/>
      <c r="AB1575" s="2122"/>
      <c r="AC1575" s="2122"/>
      <c r="AD1575" s="2122"/>
      <c r="AE1575" s="2122"/>
      <c r="AF1575" s="2122"/>
      <c r="AG1575" s="2122"/>
      <c r="AH1575" s="2122"/>
      <c r="AI1575" s="2122"/>
      <c r="AJ1575" s="2122"/>
      <c r="AK1575" s="2122"/>
      <c r="AL1575" s="2122"/>
      <c r="AM1575" s="2122"/>
      <c r="AN1575" s="2122"/>
      <c r="AO1575" s="2122"/>
      <c r="AP1575" s="2122"/>
      <c r="AQ1575" s="2122"/>
      <c r="AR1575" s="2122"/>
      <c r="AS1575" s="2122"/>
      <c r="AT1575" s="2122"/>
      <c r="AU1575" s="2122"/>
      <c r="AV1575" s="2122"/>
      <c r="AW1575" s="2122"/>
      <c r="AX1575" s="2122"/>
      <c r="AY1575" s="2123"/>
    </row>
    <row r="1576" spans="1:51" s="79" customFormat="1" ht="23.1" customHeight="1">
      <c r="B1576" s="2133"/>
      <c r="C1576" s="2134"/>
      <c r="D1576" s="2109" t="s">
        <v>26</v>
      </c>
      <c r="E1576" s="2110"/>
      <c r="F1576" s="2110"/>
      <c r="G1576" s="2110"/>
      <c r="H1576" s="2110"/>
      <c r="I1576" s="2110"/>
      <c r="J1576" s="2110"/>
      <c r="K1576" s="2110"/>
      <c r="L1576" s="2111"/>
      <c r="M1576" s="2258">
        <f>M1569+M1570+M1571</f>
        <v>10</v>
      </c>
      <c r="N1576" s="2258"/>
      <c r="O1576" s="2258"/>
      <c r="P1576" s="2258"/>
      <c r="Q1576" s="2258"/>
      <c r="R1576" s="2258"/>
      <c r="S1576" s="2258">
        <v>9</v>
      </c>
      <c r="T1576" s="2258"/>
      <c r="U1576" s="2258"/>
      <c r="V1576" s="2258"/>
      <c r="W1576" s="2258"/>
      <c r="X1576" s="2258"/>
      <c r="Y1576" s="2113"/>
      <c r="Z1576" s="2114"/>
      <c r="AA1576" s="2114"/>
      <c r="AB1576" s="2114"/>
      <c r="AC1576" s="2114"/>
      <c r="AD1576" s="2114"/>
      <c r="AE1576" s="2114"/>
      <c r="AF1576" s="2114"/>
      <c r="AG1576" s="2114"/>
      <c r="AH1576" s="2114"/>
      <c r="AI1576" s="2114"/>
      <c r="AJ1576" s="2114"/>
      <c r="AK1576" s="2114"/>
      <c r="AL1576" s="2114"/>
      <c r="AM1576" s="2114"/>
      <c r="AN1576" s="2114"/>
      <c r="AO1576" s="2114"/>
      <c r="AP1576" s="2114"/>
      <c r="AQ1576" s="2114"/>
      <c r="AR1576" s="2114"/>
      <c r="AS1576" s="2114"/>
      <c r="AT1576" s="2114"/>
      <c r="AU1576" s="2114"/>
      <c r="AV1576" s="2114"/>
      <c r="AW1576" s="2114"/>
      <c r="AX1576" s="2114"/>
      <c r="AY1576" s="2115"/>
    </row>
    <row r="1577" spans="1:51" s="79" customFormat="1" ht="41.25" customHeight="1">
      <c r="B1577" s="80"/>
      <c r="C1577" s="80"/>
      <c r="D1577" s="80"/>
      <c r="E1577" s="80"/>
      <c r="F1577" s="80"/>
      <c r="G1577" s="80"/>
      <c r="H1577" s="81"/>
      <c r="I1577" s="81"/>
      <c r="J1577" s="81"/>
      <c r="K1577" s="81"/>
      <c r="L1577" s="81"/>
      <c r="M1577" s="81"/>
      <c r="N1577" s="81"/>
      <c r="O1577" s="81"/>
      <c r="P1577" s="81"/>
      <c r="Q1577" s="81"/>
      <c r="R1577" s="81"/>
      <c r="S1577" s="81"/>
      <c r="T1577" s="81"/>
      <c r="U1577" s="81"/>
      <c r="V1577" s="81"/>
      <c r="W1577" s="81"/>
      <c r="X1577" s="81"/>
      <c r="Y1577" s="81"/>
      <c r="Z1577" s="81"/>
      <c r="AA1577" s="81"/>
      <c r="AB1577" s="81"/>
      <c r="AC1577" s="81"/>
      <c r="AD1577" s="81"/>
      <c r="AE1577" s="81"/>
      <c r="AF1577" s="81"/>
      <c r="AG1577" s="81"/>
      <c r="AH1577" s="81"/>
      <c r="AI1577" s="81"/>
      <c r="AJ1577" s="81"/>
      <c r="AK1577" s="81"/>
      <c r="AL1577" s="81"/>
      <c r="AM1577" s="81"/>
      <c r="AN1577" s="81"/>
      <c r="AO1577" s="81"/>
      <c r="AP1577" s="81"/>
      <c r="AQ1577" s="81"/>
      <c r="AR1577" s="81"/>
      <c r="AS1577" s="81"/>
      <c r="AT1577" s="81"/>
      <c r="AU1577" s="81"/>
      <c r="AV1577" s="81"/>
      <c r="AW1577" s="81"/>
      <c r="AX1577" s="81"/>
      <c r="AY1577" s="81"/>
    </row>
    <row r="1578" spans="1:51" s="79" customFormat="1" ht="23.25" customHeight="1" thickBot="1">
      <c r="A1578" s="82"/>
      <c r="B1578" s="2116" t="s">
        <v>100</v>
      </c>
      <c r="C1578" s="2096"/>
      <c r="D1578" s="2096"/>
      <c r="E1578" s="2096"/>
      <c r="F1578" s="2096"/>
      <c r="G1578" s="2096"/>
      <c r="H1578" s="2096" t="s">
        <v>1100</v>
      </c>
      <c r="I1578" s="2096"/>
      <c r="J1578" s="2096"/>
      <c r="K1578" s="2096"/>
      <c r="L1578" s="2096"/>
      <c r="M1578" s="2096"/>
      <c r="N1578" s="2096"/>
      <c r="O1578" s="2096"/>
      <c r="P1578" s="2096"/>
      <c r="Q1578" s="2096"/>
      <c r="R1578" s="2096"/>
      <c r="S1578" s="2096"/>
      <c r="T1578" s="2096"/>
      <c r="U1578" s="2096"/>
      <c r="V1578" s="2096"/>
      <c r="W1578" s="2096"/>
      <c r="X1578" s="2096"/>
      <c r="Y1578" s="2096"/>
      <c r="Z1578" s="2096"/>
      <c r="AA1578" s="2096"/>
      <c r="AB1578" s="2096"/>
      <c r="AC1578" s="2096"/>
      <c r="AD1578" s="2096"/>
      <c r="AE1578" s="2096"/>
      <c r="AF1578" s="2096"/>
      <c r="AG1578" s="2096"/>
      <c r="AH1578" s="2096"/>
      <c r="AI1578" s="2096"/>
      <c r="AJ1578" s="2096"/>
      <c r="AK1578" s="2096"/>
      <c r="AL1578" s="2096"/>
      <c r="AM1578" s="2096"/>
      <c r="AN1578" s="2096"/>
      <c r="AO1578" s="2096"/>
      <c r="AP1578" s="2096"/>
      <c r="AQ1578" s="2096"/>
      <c r="AR1578" s="2096"/>
      <c r="AS1578" s="2096"/>
      <c r="AT1578" s="2096"/>
      <c r="AU1578" s="2096"/>
      <c r="AV1578" s="2096"/>
      <c r="AW1578" s="2096"/>
      <c r="AX1578" s="2096"/>
      <c r="AY1578" s="2096"/>
    </row>
    <row r="1579" spans="1:51" s="79" customFormat="1" ht="385.5" customHeight="1">
      <c r="A1579" s="83"/>
      <c r="B1579" s="2085" t="s">
        <v>40</v>
      </c>
      <c r="C1579" s="2086"/>
      <c r="D1579" s="2086"/>
      <c r="E1579" s="2086"/>
      <c r="F1579" s="2086"/>
      <c r="G1579" s="2087"/>
      <c r="H1579" s="84" t="s">
        <v>97</v>
      </c>
      <c r="I1579" s="85"/>
      <c r="J1579" s="85"/>
      <c r="K1579" s="85"/>
      <c r="L1579" s="85"/>
      <c r="M1579" s="85"/>
      <c r="N1579" s="85"/>
      <c r="O1579" s="85"/>
      <c r="P1579" s="85"/>
      <c r="Q1579" s="85"/>
      <c r="R1579" s="85"/>
      <c r="S1579" s="85"/>
      <c r="T1579" s="85"/>
      <c r="U1579" s="85"/>
      <c r="V1579" s="85"/>
      <c r="W1579" s="85"/>
      <c r="X1579" s="85"/>
      <c r="Y1579" s="85"/>
      <c r="Z1579" s="85"/>
      <c r="AA1579" s="85"/>
      <c r="AB1579" s="85"/>
      <c r="AC1579" s="85"/>
      <c r="AD1579" s="85"/>
      <c r="AE1579" s="85"/>
      <c r="AF1579" s="85"/>
      <c r="AG1579" s="85"/>
      <c r="AH1579" s="85"/>
      <c r="AI1579" s="85"/>
      <c r="AJ1579" s="85"/>
      <c r="AK1579" s="85"/>
      <c r="AL1579" s="85"/>
      <c r="AM1579" s="85"/>
      <c r="AN1579" s="85"/>
      <c r="AO1579" s="85"/>
      <c r="AP1579" s="85"/>
      <c r="AQ1579" s="85"/>
      <c r="AR1579" s="85"/>
      <c r="AS1579" s="85"/>
      <c r="AT1579" s="85"/>
      <c r="AU1579" s="85"/>
      <c r="AV1579" s="85"/>
      <c r="AW1579" s="85"/>
      <c r="AX1579" s="85"/>
      <c r="AY1579" s="86"/>
    </row>
    <row r="1580" spans="1:51" s="79" customFormat="1" ht="348.95" customHeight="1">
      <c r="B1580" s="2088"/>
      <c r="C1580" s="2089"/>
      <c r="D1580" s="2089"/>
      <c r="E1580" s="2089"/>
      <c r="F1580" s="2089"/>
      <c r="G1580" s="2090"/>
      <c r="H1580" s="87"/>
      <c r="I1580" s="81"/>
      <c r="J1580" s="81"/>
      <c r="K1580" s="81"/>
      <c r="L1580" s="81"/>
      <c r="M1580" s="81"/>
      <c r="N1580" s="81"/>
      <c r="O1580" s="81"/>
      <c r="P1580" s="81"/>
      <c r="Q1580" s="81"/>
      <c r="R1580" s="81"/>
      <c r="S1580" s="81"/>
      <c r="T1580" s="81"/>
      <c r="U1580" s="81"/>
      <c r="V1580" s="81"/>
      <c r="W1580" s="81"/>
      <c r="X1580" s="81"/>
      <c r="Y1580" s="81"/>
      <c r="Z1580" s="81"/>
      <c r="AA1580" s="81"/>
      <c r="AB1580" s="81"/>
      <c r="AC1580" s="81"/>
      <c r="AD1580" s="81"/>
      <c r="AE1580" s="81"/>
      <c r="AF1580" s="81"/>
      <c r="AG1580" s="81"/>
      <c r="AH1580" s="81"/>
      <c r="AI1580" s="81"/>
      <c r="AJ1580" s="81"/>
      <c r="AK1580" s="81"/>
      <c r="AL1580" s="81"/>
      <c r="AM1580" s="81"/>
      <c r="AN1580" s="81"/>
      <c r="AO1580" s="81"/>
      <c r="AP1580" s="81"/>
      <c r="AQ1580" s="81"/>
      <c r="AR1580" s="81"/>
      <c r="AS1580" s="81"/>
      <c r="AT1580" s="81"/>
      <c r="AU1580" s="81"/>
      <c r="AV1580" s="81"/>
      <c r="AW1580" s="81"/>
      <c r="AX1580" s="81"/>
      <c r="AY1580" s="88"/>
    </row>
    <row r="1581" spans="1:51" s="79" customFormat="1" ht="324" customHeight="1" thickBot="1">
      <c r="B1581" s="2091"/>
      <c r="C1581" s="2092"/>
      <c r="D1581" s="2092"/>
      <c r="E1581" s="2092"/>
      <c r="F1581" s="2092"/>
      <c r="G1581" s="2093"/>
      <c r="H1581" s="89"/>
      <c r="I1581" s="90"/>
      <c r="J1581" s="90"/>
      <c r="K1581" s="90"/>
      <c r="L1581" s="90"/>
      <c r="M1581" s="90"/>
      <c r="N1581" s="90"/>
      <c r="O1581" s="90"/>
      <c r="P1581" s="90"/>
      <c r="Q1581" s="90"/>
      <c r="R1581" s="90"/>
      <c r="S1581" s="90"/>
      <c r="T1581" s="90"/>
      <c r="U1581" s="90"/>
      <c r="V1581" s="90"/>
      <c r="W1581" s="90"/>
      <c r="X1581" s="90"/>
      <c r="Y1581" s="90"/>
      <c r="Z1581" s="90"/>
      <c r="AA1581" s="90"/>
      <c r="AB1581" s="90"/>
      <c r="AC1581" s="90"/>
      <c r="AD1581" s="90"/>
      <c r="AE1581" s="90"/>
      <c r="AF1581" s="90"/>
      <c r="AG1581" s="90"/>
      <c r="AH1581" s="90"/>
      <c r="AI1581" s="90"/>
      <c r="AJ1581" s="90"/>
      <c r="AK1581" s="90"/>
      <c r="AL1581" s="90"/>
      <c r="AM1581" s="90"/>
      <c r="AN1581" s="90"/>
      <c r="AO1581" s="90"/>
      <c r="AP1581" s="90"/>
      <c r="AQ1581" s="90"/>
      <c r="AR1581" s="90"/>
      <c r="AS1581" s="90"/>
      <c r="AT1581" s="90"/>
      <c r="AU1581" s="90"/>
      <c r="AV1581" s="90"/>
      <c r="AW1581" s="90"/>
      <c r="AX1581" s="90"/>
      <c r="AY1581" s="91"/>
    </row>
    <row r="1582" spans="1:51" s="79" customFormat="1" ht="41.25" customHeight="1">
      <c r="B1582" s="80"/>
      <c r="C1582" s="80"/>
      <c r="D1582" s="80"/>
      <c r="E1582" s="80"/>
      <c r="F1582" s="80"/>
      <c r="G1582" s="80"/>
      <c r="H1582" s="81"/>
      <c r="I1582" s="81"/>
      <c r="J1582" s="81"/>
      <c r="K1582" s="81"/>
      <c r="L1582" s="81"/>
      <c r="M1582" s="81"/>
      <c r="N1582" s="81"/>
      <c r="O1582" s="81"/>
      <c r="P1582" s="81"/>
      <c r="Q1582" s="81"/>
      <c r="R1582" s="81"/>
      <c r="S1582" s="81"/>
      <c r="T1582" s="81"/>
      <c r="U1582" s="81"/>
      <c r="V1582" s="81"/>
      <c r="W1582" s="81"/>
      <c r="X1582" s="81"/>
      <c r="Y1582" s="81"/>
      <c r="Z1582" s="81"/>
      <c r="AA1582" s="81"/>
      <c r="AB1582" s="81"/>
      <c r="AC1582" s="81"/>
      <c r="AD1582" s="81"/>
      <c r="AE1582" s="81"/>
      <c r="AF1582" s="81"/>
      <c r="AG1582" s="81"/>
      <c r="AH1582" s="81"/>
      <c r="AI1582" s="81"/>
      <c r="AJ1582" s="81"/>
      <c r="AK1582" s="81"/>
      <c r="AL1582" s="81"/>
      <c r="AM1582" s="81"/>
      <c r="AN1582" s="81"/>
      <c r="AO1582" s="81"/>
      <c r="AP1582" s="81"/>
      <c r="AQ1582" s="81"/>
      <c r="AR1582" s="81"/>
      <c r="AS1582" s="81"/>
      <c r="AT1582" s="81"/>
      <c r="AU1582" s="81"/>
      <c r="AV1582" s="81"/>
      <c r="AW1582" s="81"/>
      <c r="AX1582" s="81"/>
      <c r="AY1582" s="81"/>
    </row>
    <row r="1583" spans="1:51" s="79" customFormat="1" ht="30" customHeight="1" thickBot="1">
      <c r="B1583" s="2094" t="s">
        <v>100</v>
      </c>
      <c r="C1583" s="2094"/>
      <c r="D1583" s="2094"/>
      <c r="E1583" s="2094"/>
      <c r="F1583" s="2095"/>
      <c r="G1583" s="2095"/>
      <c r="H1583" s="2255" t="s">
        <v>1100</v>
      </c>
      <c r="I1583" s="2255"/>
      <c r="J1583" s="2255"/>
      <c r="K1583" s="2255"/>
      <c r="L1583" s="2255"/>
      <c r="M1583" s="2255"/>
      <c r="N1583" s="2255"/>
      <c r="O1583" s="2255"/>
      <c r="P1583" s="2255"/>
      <c r="Q1583" s="2255"/>
      <c r="R1583" s="2255"/>
      <c r="S1583" s="2255"/>
      <c r="T1583" s="2255"/>
      <c r="U1583" s="2255"/>
      <c r="V1583" s="2255"/>
      <c r="W1583" s="2255"/>
      <c r="X1583" s="2255"/>
      <c r="Y1583" s="2255"/>
      <c r="Z1583" s="2255"/>
      <c r="AA1583" s="2255"/>
      <c r="AB1583" s="2255"/>
      <c r="AC1583" s="2255"/>
      <c r="AD1583" s="2255"/>
      <c r="AE1583" s="2255"/>
      <c r="AF1583" s="2255"/>
      <c r="AG1583" s="2255"/>
      <c r="AH1583" s="2255"/>
      <c r="AI1583" s="2255"/>
      <c r="AJ1583" s="2255"/>
      <c r="AK1583" s="2255"/>
      <c r="AL1583" s="2255"/>
      <c r="AM1583" s="2255"/>
      <c r="AN1583" s="2255"/>
      <c r="AO1583" s="2255"/>
      <c r="AP1583" s="2255"/>
      <c r="AQ1583" s="2255"/>
      <c r="AR1583" s="2255"/>
      <c r="AS1583" s="2255"/>
      <c r="AT1583" s="2255"/>
      <c r="AU1583" s="2255"/>
      <c r="AV1583" s="2255"/>
      <c r="AW1583" s="2255"/>
      <c r="AX1583" s="2255"/>
      <c r="AY1583" s="2255"/>
    </row>
    <row r="1584" spans="1:51" s="79" customFormat="1" ht="24.75" customHeight="1">
      <c r="B1584" s="2097" t="s">
        <v>75</v>
      </c>
      <c r="C1584" s="2098"/>
      <c r="D1584" s="2098"/>
      <c r="E1584" s="2098"/>
      <c r="F1584" s="2098"/>
      <c r="G1584" s="2099"/>
      <c r="H1584" s="2103" t="s">
        <v>1107</v>
      </c>
      <c r="I1584" s="2104"/>
      <c r="J1584" s="2104"/>
      <c r="K1584" s="2104"/>
      <c r="L1584" s="2104"/>
      <c r="M1584" s="2104"/>
      <c r="N1584" s="2104"/>
      <c r="O1584" s="2104"/>
      <c r="P1584" s="2104"/>
      <c r="Q1584" s="2104"/>
      <c r="R1584" s="2104"/>
      <c r="S1584" s="2104"/>
      <c r="T1584" s="2104"/>
      <c r="U1584" s="2104"/>
      <c r="V1584" s="2104"/>
      <c r="W1584" s="2104"/>
      <c r="X1584" s="2104"/>
      <c r="Y1584" s="2104"/>
      <c r="Z1584" s="2104"/>
      <c r="AA1584" s="2104"/>
      <c r="AB1584" s="2104"/>
      <c r="AC1584" s="2105"/>
      <c r="AD1584" s="2103" t="s">
        <v>1052</v>
      </c>
      <c r="AE1584" s="2104"/>
      <c r="AF1584" s="2104"/>
      <c r="AG1584" s="2104"/>
      <c r="AH1584" s="2104"/>
      <c r="AI1584" s="2104"/>
      <c r="AJ1584" s="2104"/>
      <c r="AK1584" s="2104"/>
      <c r="AL1584" s="2104"/>
      <c r="AM1584" s="2104"/>
      <c r="AN1584" s="2104"/>
      <c r="AO1584" s="2104"/>
      <c r="AP1584" s="2104"/>
      <c r="AQ1584" s="2104"/>
      <c r="AR1584" s="2104"/>
      <c r="AS1584" s="2104"/>
      <c r="AT1584" s="2104"/>
      <c r="AU1584" s="2104"/>
      <c r="AV1584" s="2104"/>
      <c r="AW1584" s="2104"/>
      <c r="AX1584" s="2104"/>
      <c r="AY1584" s="2106"/>
    </row>
    <row r="1585" spans="2:51" s="79" customFormat="1" ht="24.75" customHeight="1">
      <c r="B1585" s="2097"/>
      <c r="C1585" s="2098"/>
      <c r="D1585" s="2098"/>
      <c r="E1585" s="2098"/>
      <c r="F1585" s="2098"/>
      <c r="G1585" s="2099"/>
      <c r="H1585" s="2107" t="s">
        <v>23</v>
      </c>
      <c r="I1585" s="2067"/>
      <c r="J1585" s="2067"/>
      <c r="K1585" s="2067"/>
      <c r="L1585" s="2068"/>
      <c r="M1585" s="2051" t="s">
        <v>24</v>
      </c>
      <c r="N1585" s="2067"/>
      <c r="O1585" s="2067"/>
      <c r="P1585" s="2067"/>
      <c r="Q1585" s="2067"/>
      <c r="R1585" s="2067"/>
      <c r="S1585" s="2067"/>
      <c r="T1585" s="2067"/>
      <c r="U1585" s="2067"/>
      <c r="V1585" s="2067"/>
      <c r="W1585" s="2067"/>
      <c r="X1585" s="2067"/>
      <c r="Y1585" s="2068"/>
      <c r="Z1585" s="2054" t="s">
        <v>25</v>
      </c>
      <c r="AA1585" s="2069"/>
      <c r="AB1585" s="2069"/>
      <c r="AC1585" s="2108"/>
      <c r="AD1585" s="2107" t="s">
        <v>23</v>
      </c>
      <c r="AE1585" s="2067"/>
      <c r="AF1585" s="2067"/>
      <c r="AG1585" s="2067"/>
      <c r="AH1585" s="2068"/>
      <c r="AI1585" s="2051" t="s">
        <v>24</v>
      </c>
      <c r="AJ1585" s="2067"/>
      <c r="AK1585" s="2067"/>
      <c r="AL1585" s="2067"/>
      <c r="AM1585" s="2067"/>
      <c r="AN1585" s="2067"/>
      <c r="AO1585" s="2067"/>
      <c r="AP1585" s="2067"/>
      <c r="AQ1585" s="2067"/>
      <c r="AR1585" s="2067"/>
      <c r="AS1585" s="2067"/>
      <c r="AT1585" s="2067"/>
      <c r="AU1585" s="2068"/>
      <c r="AV1585" s="2054" t="s">
        <v>25</v>
      </c>
      <c r="AW1585" s="2069"/>
      <c r="AX1585" s="2069"/>
      <c r="AY1585" s="2070"/>
    </row>
    <row r="1586" spans="2:51" s="79" customFormat="1" ht="24.75" customHeight="1">
      <c r="B1586" s="2097"/>
      <c r="C1586" s="2098"/>
      <c r="D1586" s="2098"/>
      <c r="E1586" s="2098"/>
      <c r="F1586" s="2098"/>
      <c r="G1586" s="2099"/>
      <c r="H1586" s="2474" t="s">
        <v>1108</v>
      </c>
      <c r="I1586" s="2475"/>
      <c r="J1586" s="2475"/>
      <c r="K1586" s="2475"/>
      <c r="L1586" s="2476"/>
      <c r="M1586" s="2038" t="s">
        <v>1109</v>
      </c>
      <c r="N1586" s="2071"/>
      <c r="O1586" s="2071"/>
      <c r="P1586" s="2071"/>
      <c r="Q1586" s="2071"/>
      <c r="R1586" s="2071"/>
      <c r="S1586" s="2071"/>
      <c r="T1586" s="2071"/>
      <c r="U1586" s="2071"/>
      <c r="V1586" s="2071"/>
      <c r="W1586" s="2071"/>
      <c r="X1586" s="2071"/>
      <c r="Y1586" s="2072"/>
      <c r="Z1586" s="2041">
        <v>4</v>
      </c>
      <c r="AA1586" s="2042"/>
      <c r="AB1586" s="2042"/>
      <c r="AC1586" s="2073"/>
      <c r="AD1586" s="2035"/>
      <c r="AE1586" s="2036"/>
      <c r="AF1586" s="2036"/>
      <c r="AG1586" s="2036"/>
      <c r="AH1586" s="2037"/>
      <c r="AI1586" s="2038"/>
      <c r="AJ1586" s="2071"/>
      <c r="AK1586" s="2071"/>
      <c r="AL1586" s="2071"/>
      <c r="AM1586" s="2071"/>
      <c r="AN1586" s="2071"/>
      <c r="AO1586" s="2071"/>
      <c r="AP1586" s="2071"/>
      <c r="AQ1586" s="2071"/>
      <c r="AR1586" s="2071"/>
      <c r="AS1586" s="2071"/>
      <c r="AT1586" s="2071"/>
      <c r="AU1586" s="2072"/>
      <c r="AV1586" s="2041"/>
      <c r="AW1586" s="2042"/>
      <c r="AX1586" s="2042"/>
      <c r="AY1586" s="2044"/>
    </row>
    <row r="1587" spans="2:51" s="79" customFormat="1" ht="24.75" customHeight="1">
      <c r="B1587" s="2097"/>
      <c r="C1587" s="2098"/>
      <c r="D1587" s="2098"/>
      <c r="E1587" s="2098"/>
      <c r="F1587" s="2098"/>
      <c r="G1587" s="2099"/>
      <c r="H1587" s="2471" t="s">
        <v>1110</v>
      </c>
      <c r="I1587" s="2472"/>
      <c r="J1587" s="2472"/>
      <c r="K1587" s="2472"/>
      <c r="L1587" s="2473"/>
      <c r="M1587" s="2028" t="s">
        <v>1111</v>
      </c>
      <c r="N1587" s="2029"/>
      <c r="O1587" s="2029"/>
      <c r="P1587" s="2029"/>
      <c r="Q1587" s="2029"/>
      <c r="R1587" s="2029"/>
      <c r="S1587" s="2029"/>
      <c r="T1587" s="2029"/>
      <c r="U1587" s="2029"/>
      <c r="V1587" s="2029"/>
      <c r="W1587" s="2029"/>
      <c r="X1587" s="2029"/>
      <c r="Y1587" s="2030"/>
      <c r="Z1587" s="2031">
        <v>1</v>
      </c>
      <c r="AA1587" s="2032"/>
      <c r="AB1587" s="2032"/>
      <c r="AC1587" s="2034"/>
      <c r="AD1587" s="2025"/>
      <c r="AE1587" s="2026"/>
      <c r="AF1587" s="2026"/>
      <c r="AG1587" s="2026"/>
      <c r="AH1587" s="2027"/>
      <c r="AI1587" s="2028"/>
      <c r="AJ1587" s="2029"/>
      <c r="AK1587" s="2029"/>
      <c r="AL1587" s="2029"/>
      <c r="AM1587" s="2029"/>
      <c r="AN1587" s="2029"/>
      <c r="AO1587" s="2029"/>
      <c r="AP1587" s="2029"/>
      <c r="AQ1587" s="2029"/>
      <c r="AR1587" s="2029"/>
      <c r="AS1587" s="2029"/>
      <c r="AT1587" s="2029"/>
      <c r="AU1587" s="2030"/>
      <c r="AV1587" s="2031"/>
      <c r="AW1587" s="2032"/>
      <c r="AX1587" s="2032"/>
      <c r="AY1587" s="2033"/>
    </row>
    <row r="1588" spans="2:51" s="79" customFormat="1" ht="24.75" customHeight="1">
      <c r="B1588" s="2097"/>
      <c r="C1588" s="2098"/>
      <c r="D1588" s="2098"/>
      <c r="E1588" s="2098"/>
      <c r="F1588" s="2098"/>
      <c r="G1588" s="2099"/>
      <c r="H1588" s="2025"/>
      <c r="I1588" s="2026"/>
      <c r="J1588" s="2026"/>
      <c r="K1588" s="2026"/>
      <c r="L1588" s="2027"/>
      <c r="M1588" s="2028"/>
      <c r="N1588" s="2029"/>
      <c r="O1588" s="2029"/>
      <c r="P1588" s="2029"/>
      <c r="Q1588" s="2029"/>
      <c r="R1588" s="2029"/>
      <c r="S1588" s="2029"/>
      <c r="T1588" s="2029"/>
      <c r="U1588" s="2029"/>
      <c r="V1588" s="2029"/>
      <c r="W1588" s="2029"/>
      <c r="X1588" s="2029"/>
      <c r="Y1588" s="2030"/>
      <c r="Z1588" s="2031"/>
      <c r="AA1588" s="2032"/>
      <c r="AB1588" s="2032"/>
      <c r="AC1588" s="2034"/>
      <c r="AD1588" s="2025"/>
      <c r="AE1588" s="2026"/>
      <c r="AF1588" s="2026"/>
      <c r="AG1588" s="2026"/>
      <c r="AH1588" s="2027"/>
      <c r="AI1588" s="2028"/>
      <c r="AJ1588" s="2029"/>
      <c r="AK1588" s="2029"/>
      <c r="AL1588" s="2029"/>
      <c r="AM1588" s="2029"/>
      <c r="AN1588" s="2029"/>
      <c r="AO1588" s="2029"/>
      <c r="AP1588" s="2029"/>
      <c r="AQ1588" s="2029"/>
      <c r="AR1588" s="2029"/>
      <c r="AS1588" s="2029"/>
      <c r="AT1588" s="2029"/>
      <c r="AU1588" s="2030"/>
      <c r="AV1588" s="2031"/>
      <c r="AW1588" s="2032"/>
      <c r="AX1588" s="2032"/>
      <c r="AY1588" s="2033"/>
    </row>
    <row r="1589" spans="2:51" s="79" customFormat="1" ht="24.75" customHeight="1">
      <c r="B1589" s="2097"/>
      <c r="C1589" s="2098"/>
      <c r="D1589" s="2098"/>
      <c r="E1589" s="2098"/>
      <c r="F1589" s="2098"/>
      <c r="G1589" s="2099"/>
      <c r="H1589" s="2025"/>
      <c r="I1589" s="2026"/>
      <c r="J1589" s="2026"/>
      <c r="K1589" s="2026"/>
      <c r="L1589" s="2027"/>
      <c r="M1589" s="2028"/>
      <c r="N1589" s="2029"/>
      <c r="O1589" s="2029"/>
      <c r="P1589" s="2029"/>
      <c r="Q1589" s="2029"/>
      <c r="R1589" s="2029"/>
      <c r="S1589" s="2029"/>
      <c r="T1589" s="2029"/>
      <c r="U1589" s="2029"/>
      <c r="V1589" s="2029"/>
      <c r="W1589" s="2029"/>
      <c r="X1589" s="2029"/>
      <c r="Y1589" s="2030"/>
      <c r="Z1589" s="2031"/>
      <c r="AA1589" s="2032"/>
      <c r="AB1589" s="2032"/>
      <c r="AC1589" s="2032"/>
      <c r="AD1589" s="2025"/>
      <c r="AE1589" s="2026"/>
      <c r="AF1589" s="2026"/>
      <c r="AG1589" s="2026"/>
      <c r="AH1589" s="2027"/>
      <c r="AI1589" s="2028"/>
      <c r="AJ1589" s="2029"/>
      <c r="AK1589" s="2029"/>
      <c r="AL1589" s="2029"/>
      <c r="AM1589" s="2029"/>
      <c r="AN1589" s="2029"/>
      <c r="AO1589" s="2029"/>
      <c r="AP1589" s="2029"/>
      <c r="AQ1589" s="2029"/>
      <c r="AR1589" s="2029"/>
      <c r="AS1589" s="2029"/>
      <c r="AT1589" s="2029"/>
      <c r="AU1589" s="2030"/>
      <c r="AV1589" s="2031"/>
      <c r="AW1589" s="2032"/>
      <c r="AX1589" s="2032"/>
      <c r="AY1589" s="2033"/>
    </row>
    <row r="1590" spans="2:51" s="79" customFormat="1" ht="24.75" customHeight="1">
      <c r="B1590" s="2097"/>
      <c r="C1590" s="2098"/>
      <c r="D1590" s="2098"/>
      <c r="E1590" s="2098"/>
      <c r="F1590" s="2098"/>
      <c r="G1590" s="2099"/>
      <c r="H1590" s="2025"/>
      <c r="I1590" s="2026"/>
      <c r="J1590" s="2026"/>
      <c r="K1590" s="2026"/>
      <c r="L1590" s="2027"/>
      <c r="M1590" s="2243"/>
      <c r="N1590" s="2244"/>
      <c r="O1590" s="2244"/>
      <c r="P1590" s="2244"/>
      <c r="Q1590" s="2244"/>
      <c r="R1590" s="2244"/>
      <c r="S1590" s="2244"/>
      <c r="T1590" s="2244"/>
      <c r="U1590" s="2244"/>
      <c r="V1590" s="2244"/>
      <c r="W1590" s="2244"/>
      <c r="X1590" s="2244"/>
      <c r="Y1590" s="2245"/>
      <c r="Z1590" s="2246"/>
      <c r="AA1590" s="2247"/>
      <c r="AB1590" s="2247"/>
      <c r="AC1590" s="2247"/>
      <c r="AD1590" s="2025"/>
      <c r="AE1590" s="2026"/>
      <c r="AF1590" s="2026"/>
      <c r="AG1590" s="2026"/>
      <c r="AH1590" s="2027"/>
      <c r="AI1590" s="2028"/>
      <c r="AJ1590" s="2029"/>
      <c r="AK1590" s="2029"/>
      <c r="AL1590" s="2029"/>
      <c r="AM1590" s="2029"/>
      <c r="AN1590" s="2029"/>
      <c r="AO1590" s="2029"/>
      <c r="AP1590" s="2029"/>
      <c r="AQ1590" s="2029"/>
      <c r="AR1590" s="2029"/>
      <c r="AS1590" s="2029"/>
      <c r="AT1590" s="2029"/>
      <c r="AU1590" s="2030"/>
      <c r="AV1590" s="2031"/>
      <c r="AW1590" s="2032"/>
      <c r="AX1590" s="2032"/>
      <c r="AY1590" s="2033"/>
    </row>
    <row r="1591" spans="2:51" s="79" customFormat="1" ht="24.75" customHeight="1">
      <c r="B1591" s="2097"/>
      <c r="C1591" s="2098"/>
      <c r="D1591" s="2098"/>
      <c r="E1591" s="2098"/>
      <c r="F1591" s="2098"/>
      <c r="G1591" s="2099"/>
      <c r="H1591" s="2025"/>
      <c r="I1591" s="2026"/>
      <c r="J1591" s="2026"/>
      <c r="K1591" s="2026"/>
      <c r="L1591" s="2027"/>
      <c r="M1591" s="2028"/>
      <c r="N1591" s="2029"/>
      <c r="O1591" s="2029"/>
      <c r="P1591" s="2029"/>
      <c r="Q1591" s="2029"/>
      <c r="R1591" s="2029"/>
      <c r="S1591" s="2029"/>
      <c r="T1591" s="2029"/>
      <c r="U1591" s="2029"/>
      <c r="V1591" s="2029"/>
      <c r="W1591" s="2029"/>
      <c r="X1591" s="2029"/>
      <c r="Y1591" s="2030"/>
      <c r="Z1591" s="2031"/>
      <c r="AA1591" s="2032"/>
      <c r="AB1591" s="2032"/>
      <c r="AC1591" s="2032"/>
      <c r="AD1591" s="2025"/>
      <c r="AE1591" s="2026"/>
      <c r="AF1591" s="2026"/>
      <c r="AG1591" s="2026"/>
      <c r="AH1591" s="2027"/>
      <c r="AI1591" s="2028"/>
      <c r="AJ1591" s="2029"/>
      <c r="AK1591" s="2029"/>
      <c r="AL1591" s="2029"/>
      <c r="AM1591" s="2029"/>
      <c r="AN1591" s="2029"/>
      <c r="AO1591" s="2029"/>
      <c r="AP1591" s="2029"/>
      <c r="AQ1591" s="2029"/>
      <c r="AR1591" s="2029"/>
      <c r="AS1591" s="2029"/>
      <c r="AT1591" s="2029"/>
      <c r="AU1591" s="2030"/>
      <c r="AV1591" s="2031"/>
      <c r="AW1591" s="2032"/>
      <c r="AX1591" s="2032"/>
      <c r="AY1591" s="2033"/>
    </row>
    <row r="1592" spans="2:51" s="79" customFormat="1" ht="24.75" customHeight="1">
      <c r="B1592" s="2097"/>
      <c r="C1592" s="2098"/>
      <c r="D1592" s="2098"/>
      <c r="E1592" s="2098"/>
      <c r="F1592" s="2098"/>
      <c r="G1592" s="2099"/>
      <c r="H1592" s="2025"/>
      <c r="I1592" s="2026"/>
      <c r="J1592" s="2026"/>
      <c r="K1592" s="2026"/>
      <c r="L1592" s="2027"/>
      <c r="M1592" s="2028"/>
      <c r="N1592" s="2029"/>
      <c r="O1592" s="2029"/>
      <c r="P1592" s="2029"/>
      <c r="Q1592" s="2029"/>
      <c r="R1592" s="2029"/>
      <c r="S1592" s="2029"/>
      <c r="T1592" s="2029"/>
      <c r="U1592" s="2029"/>
      <c r="V1592" s="2029"/>
      <c r="W1592" s="2029"/>
      <c r="X1592" s="2029"/>
      <c r="Y1592" s="2030"/>
      <c r="Z1592" s="2031"/>
      <c r="AA1592" s="2032"/>
      <c r="AB1592" s="2032"/>
      <c r="AC1592" s="2032"/>
      <c r="AD1592" s="2025"/>
      <c r="AE1592" s="2026"/>
      <c r="AF1592" s="2026"/>
      <c r="AG1592" s="2026"/>
      <c r="AH1592" s="2027"/>
      <c r="AI1592" s="2028"/>
      <c r="AJ1592" s="2029"/>
      <c r="AK1592" s="2029"/>
      <c r="AL1592" s="2029"/>
      <c r="AM1592" s="2029"/>
      <c r="AN1592" s="2029"/>
      <c r="AO1592" s="2029"/>
      <c r="AP1592" s="2029"/>
      <c r="AQ1592" s="2029"/>
      <c r="AR1592" s="2029"/>
      <c r="AS1592" s="2029"/>
      <c r="AT1592" s="2029"/>
      <c r="AU1592" s="2030"/>
      <c r="AV1592" s="2031"/>
      <c r="AW1592" s="2032"/>
      <c r="AX1592" s="2032"/>
      <c r="AY1592" s="2033"/>
    </row>
    <row r="1593" spans="2:51" s="79" customFormat="1" ht="24.75" customHeight="1">
      <c r="B1593" s="2097"/>
      <c r="C1593" s="2098"/>
      <c r="D1593" s="2098"/>
      <c r="E1593" s="2098"/>
      <c r="F1593" s="2098"/>
      <c r="G1593" s="2099"/>
      <c r="H1593" s="2016"/>
      <c r="I1593" s="2017"/>
      <c r="J1593" s="2017"/>
      <c r="K1593" s="2017"/>
      <c r="L1593" s="2018"/>
      <c r="M1593" s="2019"/>
      <c r="N1593" s="2020"/>
      <c r="O1593" s="2020"/>
      <c r="P1593" s="2020"/>
      <c r="Q1593" s="2020"/>
      <c r="R1593" s="2020"/>
      <c r="S1593" s="2020"/>
      <c r="T1593" s="2020"/>
      <c r="U1593" s="2020"/>
      <c r="V1593" s="2020"/>
      <c r="W1593" s="2020"/>
      <c r="X1593" s="2020"/>
      <c r="Y1593" s="2021"/>
      <c r="Z1593" s="2022"/>
      <c r="AA1593" s="2023"/>
      <c r="AB1593" s="2023"/>
      <c r="AC1593" s="2023"/>
      <c r="AD1593" s="2016"/>
      <c r="AE1593" s="2017"/>
      <c r="AF1593" s="2017"/>
      <c r="AG1593" s="2017"/>
      <c r="AH1593" s="2018"/>
      <c r="AI1593" s="2019"/>
      <c r="AJ1593" s="2020"/>
      <c r="AK1593" s="2020"/>
      <c r="AL1593" s="2020"/>
      <c r="AM1593" s="2020"/>
      <c r="AN1593" s="2020"/>
      <c r="AO1593" s="2020"/>
      <c r="AP1593" s="2020"/>
      <c r="AQ1593" s="2020"/>
      <c r="AR1593" s="2020"/>
      <c r="AS1593" s="2020"/>
      <c r="AT1593" s="2020"/>
      <c r="AU1593" s="2021"/>
      <c r="AV1593" s="2022"/>
      <c r="AW1593" s="2023"/>
      <c r="AX1593" s="2023"/>
      <c r="AY1593" s="2024"/>
    </row>
    <row r="1594" spans="2:51" s="79" customFormat="1" ht="24.75" customHeight="1">
      <c r="B1594" s="2097"/>
      <c r="C1594" s="2098"/>
      <c r="D1594" s="2098"/>
      <c r="E1594" s="2098"/>
      <c r="F1594" s="2098"/>
      <c r="G1594" s="2099"/>
      <c r="H1594" s="2058" t="s">
        <v>26</v>
      </c>
      <c r="I1594" s="2059"/>
      <c r="J1594" s="2059"/>
      <c r="K1594" s="2059"/>
      <c r="L1594" s="2059"/>
      <c r="M1594" s="2060"/>
      <c r="N1594" s="2061"/>
      <c r="O1594" s="2061"/>
      <c r="P1594" s="2061"/>
      <c r="Q1594" s="2061"/>
      <c r="R1594" s="2061"/>
      <c r="S1594" s="2061"/>
      <c r="T1594" s="2061"/>
      <c r="U1594" s="2061"/>
      <c r="V1594" s="2061"/>
      <c r="W1594" s="2061"/>
      <c r="X1594" s="2061"/>
      <c r="Y1594" s="2062"/>
      <c r="Z1594" s="2063">
        <f>SUM(Z1586:AC1593)</f>
        <v>5</v>
      </c>
      <c r="AA1594" s="2064"/>
      <c r="AB1594" s="2064"/>
      <c r="AC1594" s="2065"/>
      <c r="AD1594" s="2058" t="s">
        <v>26</v>
      </c>
      <c r="AE1594" s="2059"/>
      <c r="AF1594" s="2059"/>
      <c r="AG1594" s="2059"/>
      <c r="AH1594" s="2059"/>
      <c r="AI1594" s="2060"/>
      <c r="AJ1594" s="2061"/>
      <c r="AK1594" s="2061"/>
      <c r="AL1594" s="2061"/>
      <c r="AM1594" s="2061"/>
      <c r="AN1594" s="2061"/>
      <c r="AO1594" s="2061"/>
      <c r="AP1594" s="2061"/>
      <c r="AQ1594" s="2061"/>
      <c r="AR1594" s="2061"/>
      <c r="AS1594" s="2061"/>
      <c r="AT1594" s="2061"/>
      <c r="AU1594" s="2062"/>
      <c r="AV1594" s="2063">
        <f>SUM(AV1586:AY1593)</f>
        <v>0</v>
      </c>
      <c r="AW1594" s="2064"/>
      <c r="AX1594" s="2064"/>
      <c r="AY1594" s="2066"/>
    </row>
    <row r="1595" spans="2:51" s="79" customFormat="1" ht="25.15" customHeight="1">
      <c r="B1595" s="2097"/>
      <c r="C1595" s="2098"/>
      <c r="D1595" s="2098"/>
      <c r="E1595" s="2098"/>
      <c r="F1595" s="2098"/>
      <c r="G1595" s="2099"/>
      <c r="H1595" s="2045" t="s">
        <v>1000</v>
      </c>
      <c r="I1595" s="2046"/>
      <c r="J1595" s="2046"/>
      <c r="K1595" s="2046"/>
      <c r="L1595" s="2046"/>
      <c r="M1595" s="2046"/>
      <c r="N1595" s="2046"/>
      <c r="O1595" s="2046"/>
      <c r="P1595" s="2046"/>
      <c r="Q1595" s="2046"/>
      <c r="R1595" s="2046"/>
      <c r="S1595" s="2046"/>
      <c r="T1595" s="2046"/>
      <c r="U1595" s="2046"/>
      <c r="V1595" s="2046"/>
      <c r="W1595" s="2046"/>
      <c r="X1595" s="2046"/>
      <c r="Y1595" s="2046"/>
      <c r="Z1595" s="2046"/>
      <c r="AA1595" s="2046"/>
      <c r="AB1595" s="2046"/>
      <c r="AC1595" s="2047"/>
      <c r="AD1595" s="2045" t="s">
        <v>1001</v>
      </c>
      <c r="AE1595" s="2046"/>
      <c r="AF1595" s="2046"/>
      <c r="AG1595" s="2046"/>
      <c r="AH1595" s="2046"/>
      <c r="AI1595" s="2046"/>
      <c r="AJ1595" s="2046"/>
      <c r="AK1595" s="2046"/>
      <c r="AL1595" s="2046"/>
      <c r="AM1595" s="2046"/>
      <c r="AN1595" s="2046"/>
      <c r="AO1595" s="2046"/>
      <c r="AP1595" s="2046"/>
      <c r="AQ1595" s="2046"/>
      <c r="AR1595" s="2046"/>
      <c r="AS1595" s="2046"/>
      <c r="AT1595" s="2046"/>
      <c r="AU1595" s="2046"/>
      <c r="AV1595" s="2046"/>
      <c r="AW1595" s="2046"/>
      <c r="AX1595" s="2046"/>
      <c r="AY1595" s="2048"/>
    </row>
    <row r="1596" spans="2:51" s="79" customFormat="1" ht="25.5" customHeight="1">
      <c r="B1596" s="2097"/>
      <c r="C1596" s="2098"/>
      <c r="D1596" s="2098"/>
      <c r="E1596" s="2098"/>
      <c r="F1596" s="2098"/>
      <c r="G1596" s="2099"/>
      <c r="H1596" s="2049" t="s">
        <v>23</v>
      </c>
      <c r="I1596" s="2050"/>
      <c r="J1596" s="2050"/>
      <c r="K1596" s="2050"/>
      <c r="L1596" s="2050"/>
      <c r="M1596" s="2051" t="s">
        <v>24</v>
      </c>
      <c r="N1596" s="2052"/>
      <c r="O1596" s="2052"/>
      <c r="P1596" s="2052"/>
      <c r="Q1596" s="2052"/>
      <c r="R1596" s="2052"/>
      <c r="S1596" s="2052"/>
      <c r="T1596" s="2052"/>
      <c r="U1596" s="2052"/>
      <c r="V1596" s="2052"/>
      <c r="W1596" s="2052"/>
      <c r="X1596" s="2052"/>
      <c r="Y1596" s="2053"/>
      <c r="Z1596" s="2054" t="s">
        <v>25</v>
      </c>
      <c r="AA1596" s="2055"/>
      <c r="AB1596" s="2055"/>
      <c r="AC1596" s="2056"/>
      <c r="AD1596" s="2049" t="s">
        <v>23</v>
      </c>
      <c r="AE1596" s="2050"/>
      <c r="AF1596" s="2050"/>
      <c r="AG1596" s="2050"/>
      <c r="AH1596" s="2050"/>
      <c r="AI1596" s="2051" t="s">
        <v>24</v>
      </c>
      <c r="AJ1596" s="2052"/>
      <c r="AK1596" s="2052"/>
      <c r="AL1596" s="2052"/>
      <c r="AM1596" s="2052"/>
      <c r="AN1596" s="2052"/>
      <c r="AO1596" s="2052"/>
      <c r="AP1596" s="2052"/>
      <c r="AQ1596" s="2052"/>
      <c r="AR1596" s="2052"/>
      <c r="AS1596" s="2052"/>
      <c r="AT1596" s="2052"/>
      <c r="AU1596" s="2053"/>
      <c r="AV1596" s="2054" t="s">
        <v>25</v>
      </c>
      <c r="AW1596" s="2055"/>
      <c r="AX1596" s="2055"/>
      <c r="AY1596" s="2057"/>
    </row>
    <row r="1597" spans="2:51" s="79" customFormat="1" ht="24.75" customHeight="1">
      <c r="B1597" s="2097"/>
      <c r="C1597" s="2098"/>
      <c r="D1597" s="2098"/>
      <c r="E1597" s="2098"/>
      <c r="F1597" s="2098"/>
      <c r="G1597" s="2099"/>
      <c r="H1597" s="2035"/>
      <c r="I1597" s="2036"/>
      <c r="J1597" s="2036"/>
      <c r="K1597" s="2036"/>
      <c r="L1597" s="2037"/>
      <c r="M1597" s="2038"/>
      <c r="N1597" s="2039"/>
      <c r="O1597" s="2039"/>
      <c r="P1597" s="2039"/>
      <c r="Q1597" s="2039"/>
      <c r="R1597" s="2039"/>
      <c r="S1597" s="2039"/>
      <c r="T1597" s="2039"/>
      <c r="U1597" s="2039"/>
      <c r="V1597" s="2039"/>
      <c r="W1597" s="2039"/>
      <c r="X1597" s="2039"/>
      <c r="Y1597" s="2040"/>
      <c r="Z1597" s="2041"/>
      <c r="AA1597" s="2042"/>
      <c r="AB1597" s="2042"/>
      <c r="AC1597" s="2043"/>
      <c r="AD1597" s="2035"/>
      <c r="AE1597" s="2036"/>
      <c r="AF1597" s="2036"/>
      <c r="AG1597" s="2036"/>
      <c r="AH1597" s="2037"/>
      <c r="AI1597" s="2038"/>
      <c r="AJ1597" s="2039"/>
      <c r="AK1597" s="2039"/>
      <c r="AL1597" s="2039"/>
      <c r="AM1597" s="2039"/>
      <c r="AN1597" s="2039"/>
      <c r="AO1597" s="2039"/>
      <c r="AP1597" s="2039"/>
      <c r="AQ1597" s="2039"/>
      <c r="AR1597" s="2039"/>
      <c r="AS1597" s="2039"/>
      <c r="AT1597" s="2039"/>
      <c r="AU1597" s="2040"/>
      <c r="AV1597" s="2041"/>
      <c r="AW1597" s="2042"/>
      <c r="AX1597" s="2042"/>
      <c r="AY1597" s="2044"/>
    </row>
    <row r="1598" spans="2:51" s="79" customFormat="1" ht="24.75" customHeight="1">
      <c r="B1598" s="2097"/>
      <c r="C1598" s="2098"/>
      <c r="D1598" s="2098"/>
      <c r="E1598" s="2098"/>
      <c r="F1598" s="2098"/>
      <c r="G1598" s="2099"/>
      <c r="H1598" s="2025"/>
      <c r="I1598" s="2026"/>
      <c r="J1598" s="2026"/>
      <c r="K1598" s="2026"/>
      <c r="L1598" s="2027"/>
      <c r="M1598" s="2028"/>
      <c r="N1598" s="2029"/>
      <c r="O1598" s="2029"/>
      <c r="P1598" s="2029"/>
      <c r="Q1598" s="2029"/>
      <c r="R1598" s="2029"/>
      <c r="S1598" s="2029"/>
      <c r="T1598" s="2029"/>
      <c r="U1598" s="2029"/>
      <c r="V1598" s="2029"/>
      <c r="W1598" s="2029"/>
      <c r="X1598" s="2029"/>
      <c r="Y1598" s="2030"/>
      <c r="Z1598" s="2031"/>
      <c r="AA1598" s="2032"/>
      <c r="AB1598" s="2032"/>
      <c r="AC1598" s="2034"/>
      <c r="AD1598" s="2025"/>
      <c r="AE1598" s="2026"/>
      <c r="AF1598" s="2026"/>
      <c r="AG1598" s="2026"/>
      <c r="AH1598" s="2027"/>
      <c r="AI1598" s="2028"/>
      <c r="AJ1598" s="2029"/>
      <c r="AK1598" s="2029"/>
      <c r="AL1598" s="2029"/>
      <c r="AM1598" s="2029"/>
      <c r="AN1598" s="2029"/>
      <c r="AO1598" s="2029"/>
      <c r="AP1598" s="2029"/>
      <c r="AQ1598" s="2029"/>
      <c r="AR1598" s="2029"/>
      <c r="AS1598" s="2029"/>
      <c r="AT1598" s="2029"/>
      <c r="AU1598" s="2030"/>
      <c r="AV1598" s="2031"/>
      <c r="AW1598" s="2032"/>
      <c r="AX1598" s="2032"/>
      <c r="AY1598" s="2033"/>
    </row>
    <row r="1599" spans="2:51" s="79" customFormat="1" ht="24.75" customHeight="1">
      <c r="B1599" s="2097"/>
      <c r="C1599" s="2098"/>
      <c r="D1599" s="2098"/>
      <c r="E1599" s="2098"/>
      <c r="F1599" s="2098"/>
      <c r="G1599" s="2099"/>
      <c r="H1599" s="2025"/>
      <c r="I1599" s="2026"/>
      <c r="J1599" s="2026"/>
      <c r="K1599" s="2026"/>
      <c r="L1599" s="2027"/>
      <c r="M1599" s="2028"/>
      <c r="N1599" s="2240"/>
      <c r="O1599" s="2240"/>
      <c r="P1599" s="2240"/>
      <c r="Q1599" s="2240"/>
      <c r="R1599" s="2240"/>
      <c r="S1599" s="2240"/>
      <c r="T1599" s="2240"/>
      <c r="U1599" s="2240"/>
      <c r="V1599" s="2240"/>
      <c r="W1599" s="2240"/>
      <c r="X1599" s="2240"/>
      <c r="Y1599" s="2241"/>
      <c r="Z1599" s="2031"/>
      <c r="AA1599" s="2032"/>
      <c r="AB1599" s="2032"/>
      <c r="AC1599" s="2242"/>
      <c r="AD1599" s="2025"/>
      <c r="AE1599" s="2026"/>
      <c r="AF1599" s="2026"/>
      <c r="AG1599" s="2026"/>
      <c r="AH1599" s="2027"/>
      <c r="AI1599" s="2028"/>
      <c r="AJ1599" s="2029"/>
      <c r="AK1599" s="2029"/>
      <c r="AL1599" s="2029"/>
      <c r="AM1599" s="2029"/>
      <c r="AN1599" s="2029"/>
      <c r="AO1599" s="2029"/>
      <c r="AP1599" s="2029"/>
      <c r="AQ1599" s="2029"/>
      <c r="AR1599" s="2029"/>
      <c r="AS1599" s="2029"/>
      <c r="AT1599" s="2029"/>
      <c r="AU1599" s="2030"/>
      <c r="AV1599" s="2031"/>
      <c r="AW1599" s="2032"/>
      <c r="AX1599" s="2032"/>
      <c r="AY1599" s="2033"/>
    </row>
    <row r="1600" spans="2:51" s="79" customFormat="1" ht="24.75" customHeight="1">
      <c r="B1600" s="2097"/>
      <c r="C1600" s="2098"/>
      <c r="D1600" s="2098"/>
      <c r="E1600" s="2098"/>
      <c r="F1600" s="2098"/>
      <c r="G1600" s="2099"/>
      <c r="H1600" s="2025"/>
      <c r="I1600" s="2026"/>
      <c r="J1600" s="2026"/>
      <c r="K1600" s="2026"/>
      <c r="L1600" s="2027"/>
      <c r="M1600" s="2028"/>
      <c r="N1600" s="2240"/>
      <c r="O1600" s="2240"/>
      <c r="P1600" s="2240"/>
      <c r="Q1600" s="2240"/>
      <c r="R1600" s="2240"/>
      <c r="S1600" s="2240"/>
      <c r="T1600" s="2240"/>
      <c r="U1600" s="2240"/>
      <c r="V1600" s="2240"/>
      <c r="W1600" s="2240"/>
      <c r="X1600" s="2240"/>
      <c r="Y1600" s="2241"/>
      <c r="Z1600" s="2031"/>
      <c r="AA1600" s="2032"/>
      <c r="AB1600" s="2032"/>
      <c r="AC1600" s="2242"/>
      <c r="AD1600" s="2025"/>
      <c r="AE1600" s="2026"/>
      <c r="AF1600" s="2026"/>
      <c r="AG1600" s="2026"/>
      <c r="AH1600" s="2027"/>
      <c r="AI1600" s="2028"/>
      <c r="AJ1600" s="2029"/>
      <c r="AK1600" s="2029"/>
      <c r="AL1600" s="2029"/>
      <c r="AM1600" s="2029"/>
      <c r="AN1600" s="2029"/>
      <c r="AO1600" s="2029"/>
      <c r="AP1600" s="2029"/>
      <c r="AQ1600" s="2029"/>
      <c r="AR1600" s="2029"/>
      <c r="AS1600" s="2029"/>
      <c r="AT1600" s="2029"/>
      <c r="AU1600" s="2030"/>
      <c r="AV1600" s="2031"/>
      <c r="AW1600" s="2032"/>
      <c r="AX1600" s="2032"/>
      <c r="AY1600" s="2033"/>
    </row>
    <row r="1601" spans="2:51" s="79" customFormat="1" ht="24.75" customHeight="1">
      <c r="B1601" s="2097"/>
      <c r="C1601" s="2098"/>
      <c r="D1601" s="2098"/>
      <c r="E1601" s="2098"/>
      <c r="F1601" s="2098"/>
      <c r="G1601" s="2099"/>
      <c r="H1601" s="2025"/>
      <c r="I1601" s="2026"/>
      <c r="J1601" s="2026"/>
      <c r="K1601" s="2026"/>
      <c r="L1601" s="2027"/>
      <c r="M1601" s="2028"/>
      <c r="N1601" s="2029"/>
      <c r="O1601" s="2029"/>
      <c r="P1601" s="2029"/>
      <c r="Q1601" s="2029"/>
      <c r="R1601" s="2029"/>
      <c r="S1601" s="2029"/>
      <c r="T1601" s="2029"/>
      <c r="U1601" s="2029"/>
      <c r="V1601" s="2029"/>
      <c r="W1601" s="2029"/>
      <c r="X1601" s="2029"/>
      <c r="Y1601" s="2030"/>
      <c r="Z1601" s="2031"/>
      <c r="AA1601" s="2032"/>
      <c r="AB1601" s="2032"/>
      <c r="AC1601" s="2032"/>
      <c r="AD1601" s="2025"/>
      <c r="AE1601" s="2026"/>
      <c r="AF1601" s="2026"/>
      <c r="AG1601" s="2026"/>
      <c r="AH1601" s="2027"/>
      <c r="AI1601" s="2028"/>
      <c r="AJ1601" s="2029"/>
      <c r="AK1601" s="2029"/>
      <c r="AL1601" s="2029"/>
      <c r="AM1601" s="2029"/>
      <c r="AN1601" s="2029"/>
      <c r="AO1601" s="2029"/>
      <c r="AP1601" s="2029"/>
      <c r="AQ1601" s="2029"/>
      <c r="AR1601" s="2029"/>
      <c r="AS1601" s="2029"/>
      <c r="AT1601" s="2029"/>
      <c r="AU1601" s="2030"/>
      <c r="AV1601" s="2031"/>
      <c r="AW1601" s="2032"/>
      <c r="AX1601" s="2032"/>
      <c r="AY1601" s="2033"/>
    </row>
    <row r="1602" spans="2:51" s="79" customFormat="1" ht="24.75" customHeight="1">
      <c r="B1602" s="2097"/>
      <c r="C1602" s="2098"/>
      <c r="D1602" s="2098"/>
      <c r="E1602" s="2098"/>
      <c r="F1602" s="2098"/>
      <c r="G1602" s="2099"/>
      <c r="H1602" s="2025"/>
      <c r="I1602" s="2026"/>
      <c r="J1602" s="2026"/>
      <c r="K1602" s="2026"/>
      <c r="L1602" s="2027"/>
      <c r="M1602" s="2028"/>
      <c r="N1602" s="2029"/>
      <c r="O1602" s="2029"/>
      <c r="P1602" s="2029"/>
      <c r="Q1602" s="2029"/>
      <c r="R1602" s="2029"/>
      <c r="S1602" s="2029"/>
      <c r="T1602" s="2029"/>
      <c r="U1602" s="2029"/>
      <c r="V1602" s="2029"/>
      <c r="W1602" s="2029"/>
      <c r="X1602" s="2029"/>
      <c r="Y1602" s="2030"/>
      <c r="Z1602" s="2031"/>
      <c r="AA1602" s="2032"/>
      <c r="AB1602" s="2032"/>
      <c r="AC1602" s="2032"/>
      <c r="AD1602" s="2025"/>
      <c r="AE1602" s="2026"/>
      <c r="AF1602" s="2026"/>
      <c r="AG1602" s="2026"/>
      <c r="AH1602" s="2027"/>
      <c r="AI1602" s="2028"/>
      <c r="AJ1602" s="2029"/>
      <c r="AK1602" s="2029"/>
      <c r="AL1602" s="2029"/>
      <c r="AM1602" s="2029"/>
      <c r="AN1602" s="2029"/>
      <c r="AO1602" s="2029"/>
      <c r="AP1602" s="2029"/>
      <c r="AQ1602" s="2029"/>
      <c r="AR1602" s="2029"/>
      <c r="AS1602" s="2029"/>
      <c r="AT1602" s="2029"/>
      <c r="AU1602" s="2030"/>
      <c r="AV1602" s="2031"/>
      <c r="AW1602" s="2032"/>
      <c r="AX1602" s="2032"/>
      <c r="AY1602" s="2033"/>
    </row>
    <row r="1603" spans="2:51" s="79" customFormat="1" ht="24.75" customHeight="1">
      <c r="B1603" s="2097"/>
      <c r="C1603" s="2098"/>
      <c r="D1603" s="2098"/>
      <c r="E1603" s="2098"/>
      <c r="F1603" s="2098"/>
      <c r="G1603" s="2099"/>
      <c r="H1603" s="2025"/>
      <c r="I1603" s="2026"/>
      <c r="J1603" s="2026"/>
      <c r="K1603" s="2026"/>
      <c r="L1603" s="2027"/>
      <c r="M1603" s="2028"/>
      <c r="N1603" s="2029"/>
      <c r="O1603" s="2029"/>
      <c r="P1603" s="2029"/>
      <c r="Q1603" s="2029"/>
      <c r="R1603" s="2029"/>
      <c r="S1603" s="2029"/>
      <c r="T1603" s="2029"/>
      <c r="U1603" s="2029"/>
      <c r="V1603" s="2029"/>
      <c r="W1603" s="2029"/>
      <c r="X1603" s="2029"/>
      <c r="Y1603" s="2030"/>
      <c r="Z1603" s="2031"/>
      <c r="AA1603" s="2032"/>
      <c r="AB1603" s="2032"/>
      <c r="AC1603" s="2032"/>
      <c r="AD1603" s="2025"/>
      <c r="AE1603" s="2026"/>
      <c r="AF1603" s="2026"/>
      <c r="AG1603" s="2026"/>
      <c r="AH1603" s="2027"/>
      <c r="AI1603" s="2028"/>
      <c r="AJ1603" s="2029"/>
      <c r="AK1603" s="2029"/>
      <c r="AL1603" s="2029"/>
      <c r="AM1603" s="2029"/>
      <c r="AN1603" s="2029"/>
      <c r="AO1603" s="2029"/>
      <c r="AP1603" s="2029"/>
      <c r="AQ1603" s="2029"/>
      <c r="AR1603" s="2029"/>
      <c r="AS1603" s="2029"/>
      <c r="AT1603" s="2029"/>
      <c r="AU1603" s="2030"/>
      <c r="AV1603" s="2031"/>
      <c r="AW1603" s="2032"/>
      <c r="AX1603" s="2032"/>
      <c r="AY1603" s="2033"/>
    </row>
    <row r="1604" spans="2:51" s="79" customFormat="1" ht="24.75" customHeight="1">
      <c r="B1604" s="2097"/>
      <c r="C1604" s="2098"/>
      <c r="D1604" s="2098"/>
      <c r="E1604" s="2098"/>
      <c r="F1604" s="2098"/>
      <c r="G1604" s="2099"/>
      <c r="H1604" s="2016"/>
      <c r="I1604" s="2017"/>
      <c r="J1604" s="2017"/>
      <c r="K1604" s="2017"/>
      <c r="L1604" s="2018"/>
      <c r="M1604" s="2019"/>
      <c r="N1604" s="2020"/>
      <c r="O1604" s="2020"/>
      <c r="P1604" s="2020"/>
      <c r="Q1604" s="2020"/>
      <c r="R1604" s="2020"/>
      <c r="S1604" s="2020"/>
      <c r="T1604" s="2020"/>
      <c r="U1604" s="2020"/>
      <c r="V1604" s="2020"/>
      <c r="W1604" s="2020"/>
      <c r="X1604" s="2020"/>
      <c r="Y1604" s="2021"/>
      <c r="Z1604" s="2022"/>
      <c r="AA1604" s="2023"/>
      <c r="AB1604" s="2023"/>
      <c r="AC1604" s="2023"/>
      <c r="AD1604" s="2016"/>
      <c r="AE1604" s="2017"/>
      <c r="AF1604" s="2017"/>
      <c r="AG1604" s="2017"/>
      <c r="AH1604" s="2018"/>
      <c r="AI1604" s="2019"/>
      <c r="AJ1604" s="2020"/>
      <c r="AK1604" s="2020"/>
      <c r="AL1604" s="2020"/>
      <c r="AM1604" s="2020"/>
      <c r="AN1604" s="2020"/>
      <c r="AO1604" s="2020"/>
      <c r="AP1604" s="2020"/>
      <c r="AQ1604" s="2020"/>
      <c r="AR1604" s="2020"/>
      <c r="AS1604" s="2020"/>
      <c r="AT1604" s="2020"/>
      <c r="AU1604" s="2021"/>
      <c r="AV1604" s="2022"/>
      <c r="AW1604" s="2023"/>
      <c r="AX1604" s="2023"/>
      <c r="AY1604" s="2024"/>
    </row>
    <row r="1605" spans="2:51" s="79" customFormat="1" ht="24.75" customHeight="1">
      <c r="B1605" s="2097"/>
      <c r="C1605" s="2098"/>
      <c r="D1605" s="2098"/>
      <c r="E1605" s="2098"/>
      <c r="F1605" s="2098"/>
      <c r="G1605" s="2099"/>
      <c r="H1605" s="2058" t="s">
        <v>26</v>
      </c>
      <c r="I1605" s="2059"/>
      <c r="J1605" s="2059"/>
      <c r="K1605" s="2059"/>
      <c r="L1605" s="2059"/>
      <c r="M1605" s="2060"/>
      <c r="N1605" s="2061"/>
      <c r="O1605" s="2061"/>
      <c r="P1605" s="2061"/>
      <c r="Q1605" s="2061"/>
      <c r="R1605" s="2061"/>
      <c r="S1605" s="2061"/>
      <c r="T1605" s="2061"/>
      <c r="U1605" s="2061"/>
      <c r="V1605" s="2061"/>
      <c r="W1605" s="2061"/>
      <c r="X1605" s="2061"/>
      <c r="Y1605" s="2062"/>
      <c r="Z1605" s="2063">
        <f>SUM(Z1597:AC1604)</f>
        <v>0</v>
      </c>
      <c r="AA1605" s="2064"/>
      <c r="AB1605" s="2064"/>
      <c r="AC1605" s="2065"/>
      <c r="AD1605" s="2058" t="s">
        <v>26</v>
      </c>
      <c r="AE1605" s="2059"/>
      <c r="AF1605" s="2059"/>
      <c r="AG1605" s="2059"/>
      <c r="AH1605" s="2059"/>
      <c r="AI1605" s="2060"/>
      <c r="AJ1605" s="2061"/>
      <c r="AK1605" s="2061"/>
      <c r="AL1605" s="2061"/>
      <c r="AM1605" s="2061"/>
      <c r="AN1605" s="2061"/>
      <c r="AO1605" s="2061"/>
      <c r="AP1605" s="2061"/>
      <c r="AQ1605" s="2061"/>
      <c r="AR1605" s="2061"/>
      <c r="AS1605" s="2061"/>
      <c r="AT1605" s="2061"/>
      <c r="AU1605" s="2062"/>
      <c r="AV1605" s="2063">
        <f>SUM(AV1597:AY1604)</f>
        <v>0</v>
      </c>
      <c r="AW1605" s="2064"/>
      <c r="AX1605" s="2064"/>
      <c r="AY1605" s="2066"/>
    </row>
    <row r="1606" spans="2:51" s="79" customFormat="1" ht="24.75" customHeight="1">
      <c r="B1606" s="2097"/>
      <c r="C1606" s="2098"/>
      <c r="D1606" s="2098"/>
      <c r="E1606" s="2098"/>
      <c r="F1606" s="2098"/>
      <c r="G1606" s="2099"/>
      <c r="H1606" s="2045" t="s">
        <v>1002</v>
      </c>
      <c r="I1606" s="2046"/>
      <c r="J1606" s="2046"/>
      <c r="K1606" s="2046"/>
      <c r="L1606" s="2046"/>
      <c r="M1606" s="2046"/>
      <c r="N1606" s="2046"/>
      <c r="O1606" s="2046"/>
      <c r="P1606" s="2046"/>
      <c r="Q1606" s="2046"/>
      <c r="R1606" s="2046"/>
      <c r="S1606" s="2046"/>
      <c r="T1606" s="2046"/>
      <c r="U1606" s="2046"/>
      <c r="V1606" s="2046"/>
      <c r="W1606" s="2046"/>
      <c r="X1606" s="2046"/>
      <c r="Y1606" s="2046"/>
      <c r="Z1606" s="2046"/>
      <c r="AA1606" s="2046"/>
      <c r="AB1606" s="2046"/>
      <c r="AC1606" s="2047"/>
      <c r="AD1606" s="2045" t="s">
        <v>1003</v>
      </c>
      <c r="AE1606" s="2046"/>
      <c r="AF1606" s="2046"/>
      <c r="AG1606" s="2046"/>
      <c r="AH1606" s="2046"/>
      <c r="AI1606" s="2046"/>
      <c r="AJ1606" s="2046"/>
      <c r="AK1606" s="2046"/>
      <c r="AL1606" s="2046"/>
      <c r="AM1606" s="2046"/>
      <c r="AN1606" s="2046"/>
      <c r="AO1606" s="2046"/>
      <c r="AP1606" s="2046"/>
      <c r="AQ1606" s="2046"/>
      <c r="AR1606" s="2046"/>
      <c r="AS1606" s="2046"/>
      <c r="AT1606" s="2046"/>
      <c r="AU1606" s="2046"/>
      <c r="AV1606" s="2046"/>
      <c r="AW1606" s="2046"/>
      <c r="AX1606" s="2046"/>
      <c r="AY1606" s="2048"/>
    </row>
    <row r="1607" spans="2:51" s="79" customFormat="1" ht="24.75" customHeight="1">
      <c r="B1607" s="2097"/>
      <c r="C1607" s="2098"/>
      <c r="D1607" s="2098"/>
      <c r="E1607" s="2098"/>
      <c r="F1607" s="2098"/>
      <c r="G1607" s="2099"/>
      <c r="H1607" s="2049" t="s">
        <v>23</v>
      </c>
      <c r="I1607" s="2050"/>
      <c r="J1607" s="2050"/>
      <c r="K1607" s="2050"/>
      <c r="L1607" s="2050"/>
      <c r="M1607" s="2051" t="s">
        <v>24</v>
      </c>
      <c r="N1607" s="2052"/>
      <c r="O1607" s="2052"/>
      <c r="P1607" s="2052"/>
      <c r="Q1607" s="2052"/>
      <c r="R1607" s="2052"/>
      <c r="S1607" s="2052"/>
      <c r="T1607" s="2052"/>
      <c r="U1607" s="2052"/>
      <c r="V1607" s="2052"/>
      <c r="W1607" s="2052"/>
      <c r="X1607" s="2052"/>
      <c r="Y1607" s="2053"/>
      <c r="Z1607" s="2054" t="s">
        <v>25</v>
      </c>
      <c r="AA1607" s="2055"/>
      <c r="AB1607" s="2055"/>
      <c r="AC1607" s="2056"/>
      <c r="AD1607" s="2049" t="s">
        <v>23</v>
      </c>
      <c r="AE1607" s="2050"/>
      <c r="AF1607" s="2050"/>
      <c r="AG1607" s="2050"/>
      <c r="AH1607" s="2050"/>
      <c r="AI1607" s="2051" t="s">
        <v>24</v>
      </c>
      <c r="AJ1607" s="2052"/>
      <c r="AK1607" s="2052"/>
      <c r="AL1607" s="2052"/>
      <c r="AM1607" s="2052"/>
      <c r="AN1607" s="2052"/>
      <c r="AO1607" s="2052"/>
      <c r="AP1607" s="2052"/>
      <c r="AQ1607" s="2052"/>
      <c r="AR1607" s="2052"/>
      <c r="AS1607" s="2052"/>
      <c r="AT1607" s="2052"/>
      <c r="AU1607" s="2053"/>
      <c r="AV1607" s="2054" t="s">
        <v>25</v>
      </c>
      <c r="AW1607" s="2055"/>
      <c r="AX1607" s="2055"/>
      <c r="AY1607" s="2057"/>
    </row>
    <row r="1608" spans="2:51" s="79" customFormat="1" ht="24.75" customHeight="1">
      <c r="B1608" s="2097"/>
      <c r="C1608" s="2098"/>
      <c r="D1608" s="2098"/>
      <c r="E1608" s="2098"/>
      <c r="F1608" s="2098"/>
      <c r="G1608" s="2099"/>
      <c r="H1608" s="2035"/>
      <c r="I1608" s="2036"/>
      <c r="J1608" s="2036"/>
      <c r="K1608" s="2036"/>
      <c r="L1608" s="2037"/>
      <c r="M1608" s="2038"/>
      <c r="N1608" s="2039"/>
      <c r="O1608" s="2039"/>
      <c r="P1608" s="2039"/>
      <c r="Q1608" s="2039"/>
      <c r="R1608" s="2039"/>
      <c r="S1608" s="2039"/>
      <c r="T1608" s="2039"/>
      <c r="U1608" s="2039"/>
      <c r="V1608" s="2039"/>
      <c r="W1608" s="2039"/>
      <c r="X1608" s="2039"/>
      <c r="Y1608" s="2040"/>
      <c r="Z1608" s="2041"/>
      <c r="AA1608" s="2042"/>
      <c r="AB1608" s="2042"/>
      <c r="AC1608" s="2043"/>
      <c r="AD1608" s="2035"/>
      <c r="AE1608" s="2036"/>
      <c r="AF1608" s="2036"/>
      <c r="AG1608" s="2036"/>
      <c r="AH1608" s="2037"/>
      <c r="AI1608" s="2038"/>
      <c r="AJ1608" s="2039"/>
      <c r="AK1608" s="2039"/>
      <c r="AL1608" s="2039"/>
      <c r="AM1608" s="2039"/>
      <c r="AN1608" s="2039"/>
      <c r="AO1608" s="2039"/>
      <c r="AP1608" s="2039"/>
      <c r="AQ1608" s="2039"/>
      <c r="AR1608" s="2039"/>
      <c r="AS1608" s="2039"/>
      <c r="AT1608" s="2039"/>
      <c r="AU1608" s="2040"/>
      <c r="AV1608" s="2041"/>
      <c r="AW1608" s="2042"/>
      <c r="AX1608" s="2042"/>
      <c r="AY1608" s="2044"/>
    </row>
    <row r="1609" spans="2:51" s="79" customFormat="1" ht="24.75" customHeight="1">
      <c r="B1609" s="2097"/>
      <c r="C1609" s="2098"/>
      <c r="D1609" s="2098"/>
      <c r="E1609" s="2098"/>
      <c r="F1609" s="2098"/>
      <c r="G1609" s="2099"/>
      <c r="H1609" s="2025"/>
      <c r="I1609" s="2026"/>
      <c r="J1609" s="2026"/>
      <c r="K1609" s="2026"/>
      <c r="L1609" s="2027"/>
      <c r="M1609" s="2028"/>
      <c r="N1609" s="2029"/>
      <c r="O1609" s="2029"/>
      <c r="P1609" s="2029"/>
      <c r="Q1609" s="2029"/>
      <c r="R1609" s="2029"/>
      <c r="S1609" s="2029"/>
      <c r="T1609" s="2029"/>
      <c r="U1609" s="2029"/>
      <c r="V1609" s="2029"/>
      <c r="W1609" s="2029"/>
      <c r="X1609" s="2029"/>
      <c r="Y1609" s="2030"/>
      <c r="Z1609" s="2031"/>
      <c r="AA1609" s="2032"/>
      <c r="AB1609" s="2032"/>
      <c r="AC1609" s="2034"/>
      <c r="AD1609" s="2025"/>
      <c r="AE1609" s="2026"/>
      <c r="AF1609" s="2026"/>
      <c r="AG1609" s="2026"/>
      <c r="AH1609" s="2027"/>
      <c r="AI1609" s="2028"/>
      <c r="AJ1609" s="2029"/>
      <c r="AK1609" s="2029"/>
      <c r="AL1609" s="2029"/>
      <c r="AM1609" s="2029"/>
      <c r="AN1609" s="2029"/>
      <c r="AO1609" s="2029"/>
      <c r="AP1609" s="2029"/>
      <c r="AQ1609" s="2029"/>
      <c r="AR1609" s="2029"/>
      <c r="AS1609" s="2029"/>
      <c r="AT1609" s="2029"/>
      <c r="AU1609" s="2030"/>
      <c r="AV1609" s="2031"/>
      <c r="AW1609" s="2032"/>
      <c r="AX1609" s="2032"/>
      <c r="AY1609" s="2033"/>
    </row>
    <row r="1610" spans="2:51" s="79" customFormat="1" ht="24.75" customHeight="1">
      <c r="B1610" s="2097"/>
      <c r="C1610" s="2098"/>
      <c r="D1610" s="2098"/>
      <c r="E1610" s="2098"/>
      <c r="F1610" s="2098"/>
      <c r="G1610" s="2099"/>
      <c r="H1610" s="2025"/>
      <c r="I1610" s="2026"/>
      <c r="J1610" s="2026"/>
      <c r="K1610" s="2026"/>
      <c r="L1610" s="2027"/>
      <c r="M1610" s="2028"/>
      <c r="N1610" s="2029"/>
      <c r="O1610" s="2029"/>
      <c r="P1610" s="2029"/>
      <c r="Q1610" s="2029"/>
      <c r="R1610" s="2029"/>
      <c r="S1610" s="2029"/>
      <c r="T1610" s="2029"/>
      <c r="U1610" s="2029"/>
      <c r="V1610" s="2029"/>
      <c r="W1610" s="2029"/>
      <c r="X1610" s="2029"/>
      <c r="Y1610" s="2030"/>
      <c r="Z1610" s="2031"/>
      <c r="AA1610" s="2032"/>
      <c r="AB1610" s="2032"/>
      <c r="AC1610" s="2034"/>
      <c r="AD1610" s="2025"/>
      <c r="AE1610" s="2026"/>
      <c r="AF1610" s="2026"/>
      <c r="AG1610" s="2026"/>
      <c r="AH1610" s="2027"/>
      <c r="AI1610" s="2028"/>
      <c r="AJ1610" s="2029"/>
      <c r="AK1610" s="2029"/>
      <c r="AL1610" s="2029"/>
      <c r="AM1610" s="2029"/>
      <c r="AN1610" s="2029"/>
      <c r="AO1610" s="2029"/>
      <c r="AP1610" s="2029"/>
      <c r="AQ1610" s="2029"/>
      <c r="AR1610" s="2029"/>
      <c r="AS1610" s="2029"/>
      <c r="AT1610" s="2029"/>
      <c r="AU1610" s="2030"/>
      <c r="AV1610" s="2031"/>
      <c r="AW1610" s="2032"/>
      <c r="AX1610" s="2032"/>
      <c r="AY1610" s="2033"/>
    </row>
    <row r="1611" spans="2:51" s="79" customFormat="1" ht="24.75" customHeight="1">
      <c r="B1611" s="2097"/>
      <c r="C1611" s="2098"/>
      <c r="D1611" s="2098"/>
      <c r="E1611" s="2098"/>
      <c r="F1611" s="2098"/>
      <c r="G1611" s="2099"/>
      <c r="H1611" s="2025"/>
      <c r="I1611" s="2026"/>
      <c r="J1611" s="2026"/>
      <c r="K1611" s="2026"/>
      <c r="L1611" s="2027"/>
      <c r="M1611" s="2028"/>
      <c r="N1611" s="2029"/>
      <c r="O1611" s="2029"/>
      <c r="P1611" s="2029"/>
      <c r="Q1611" s="2029"/>
      <c r="R1611" s="2029"/>
      <c r="S1611" s="2029"/>
      <c r="T1611" s="2029"/>
      <c r="U1611" s="2029"/>
      <c r="V1611" s="2029"/>
      <c r="W1611" s="2029"/>
      <c r="X1611" s="2029"/>
      <c r="Y1611" s="2030"/>
      <c r="Z1611" s="2031"/>
      <c r="AA1611" s="2032"/>
      <c r="AB1611" s="2032"/>
      <c r="AC1611" s="2034"/>
      <c r="AD1611" s="2025"/>
      <c r="AE1611" s="2026"/>
      <c r="AF1611" s="2026"/>
      <c r="AG1611" s="2026"/>
      <c r="AH1611" s="2027"/>
      <c r="AI1611" s="2028"/>
      <c r="AJ1611" s="2029"/>
      <c r="AK1611" s="2029"/>
      <c r="AL1611" s="2029"/>
      <c r="AM1611" s="2029"/>
      <c r="AN1611" s="2029"/>
      <c r="AO1611" s="2029"/>
      <c r="AP1611" s="2029"/>
      <c r="AQ1611" s="2029"/>
      <c r="AR1611" s="2029"/>
      <c r="AS1611" s="2029"/>
      <c r="AT1611" s="2029"/>
      <c r="AU1611" s="2030"/>
      <c r="AV1611" s="2031"/>
      <c r="AW1611" s="2032"/>
      <c r="AX1611" s="2032"/>
      <c r="AY1611" s="2033"/>
    </row>
    <row r="1612" spans="2:51" s="79" customFormat="1" ht="24.75" customHeight="1">
      <c r="B1612" s="2097"/>
      <c r="C1612" s="2098"/>
      <c r="D1612" s="2098"/>
      <c r="E1612" s="2098"/>
      <c r="F1612" s="2098"/>
      <c r="G1612" s="2099"/>
      <c r="H1612" s="2025"/>
      <c r="I1612" s="2026"/>
      <c r="J1612" s="2026"/>
      <c r="K1612" s="2026"/>
      <c r="L1612" s="2027"/>
      <c r="M1612" s="2028"/>
      <c r="N1612" s="2029"/>
      <c r="O1612" s="2029"/>
      <c r="P1612" s="2029"/>
      <c r="Q1612" s="2029"/>
      <c r="R1612" s="2029"/>
      <c r="S1612" s="2029"/>
      <c r="T1612" s="2029"/>
      <c r="U1612" s="2029"/>
      <c r="V1612" s="2029"/>
      <c r="W1612" s="2029"/>
      <c r="X1612" s="2029"/>
      <c r="Y1612" s="2030"/>
      <c r="Z1612" s="2031"/>
      <c r="AA1612" s="2032"/>
      <c r="AB1612" s="2032"/>
      <c r="AC1612" s="2032"/>
      <c r="AD1612" s="2025"/>
      <c r="AE1612" s="2026"/>
      <c r="AF1612" s="2026"/>
      <c r="AG1612" s="2026"/>
      <c r="AH1612" s="2027"/>
      <c r="AI1612" s="2028"/>
      <c r="AJ1612" s="2029"/>
      <c r="AK1612" s="2029"/>
      <c r="AL1612" s="2029"/>
      <c r="AM1612" s="2029"/>
      <c r="AN1612" s="2029"/>
      <c r="AO1612" s="2029"/>
      <c r="AP1612" s="2029"/>
      <c r="AQ1612" s="2029"/>
      <c r="AR1612" s="2029"/>
      <c r="AS1612" s="2029"/>
      <c r="AT1612" s="2029"/>
      <c r="AU1612" s="2030"/>
      <c r="AV1612" s="2031"/>
      <c r="AW1612" s="2032"/>
      <c r="AX1612" s="2032"/>
      <c r="AY1612" s="2033"/>
    </row>
    <row r="1613" spans="2:51" s="79" customFormat="1" ht="24.75" customHeight="1">
      <c r="B1613" s="2097"/>
      <c r="C1613" s="2098"/>
      <c r="D1613" s="2098"/>
      <c r="E1613" s="2098"/>
      <c r="F1613" s="2098"/>
      <c r="G1613" s="2099"/>
      <c r="H1613" s="2025"/>
      <c r="I1613" s="2026"/>
      <c r="J1613" s="2026"/>
      <c r="K1613" s="2026"/>
      <c r="L1613" s="2027"/>
      <c r="M1613" s="2028"/>
      <c r="N1613" s="2029"/>
      <c r="O1613" s="2029"/>
      <c r="P1613" s="2029"/>
      <c r="Q1613" s="2029"/>
      <c r="R1613" s="2029"/>
      <c r="S1613" s="2029"/>
      <c r="T1613" s="2029"/>
      <c r="U1613" s="2029"/>
      <c r="V1613" s="2029"/>
      <c r="W1613" s="2029"/>
      <c r="X1613" s="2029"/>
      <c r="Y1613" s="2030"/>
      <c r="Z1613" s="2031"/>
      <c r="AA1613" s="2032"/>
      <c r="AB1613" s="2032"/>
      <c r="AC1613" s="2032"/>
      <c r="AD1613" s="2025"/>
      <c r="AE1613" s="2026"/>
      <c r="AF1613" s="2026"/>
      <c r="AG1613" s="2026"/>
      <c r="AH1613" s="2027"/>
      <c r="AI1613" s="2028"/>
      <c r="AJ1613" s="2029"/>
      <c r="AK1613" s="2029"/>
      <c r="AL1613" s="2029"/>
      <c r="AM1613" s="2029"/>
      <c r="AN1613" s="2029"/>
      <c r="AO1613" s="2029"/>
      <c r="AP1613" s="2029"/>
      <c r="AQ1613" s="2029"/>
      <c r="AR1613" s="2029"/>
      <c r="AS1613" s="2029"/>
      <c r="AT1613" s="2029"/>
      <c r="AU1613" s="2030"/>
      <c r="AV1613" s="2031"/>
      <c r="AW1613" s="2032"/>
      <c r="AX1613" s="2032"/>
      <c r="AY1613" s="2033"/>
    </row>
    <row r="1614" spans="2:51" s="79" customFormat="1" ht="24.75" customHeight="1">
      <c r="B1614" s="2097"/>
      <c r="C1614" s="2098"/>
      <c r="D1614" s="2098"/>
      <c r="E1614" s="2098"/>
      <c r="F1614" s="2098"/>
      <c r="G1614" s="2099"/>
      <c r="H1614" s="2025"/>
      <c r="I1614" s="2026"/>
      <c r="J1614" s="2026"/>
      <c r="K1614" s="2026"/>
      <c r="L1614" s="2027"/>
      <c r="M1614" s="2028"/>
      <c r="N1614" s="2029"/>
      <c r="O1614" s="2029"/>
      <c r="P1614" s="2029"/>
      <c r="Q1614" s="2029"/>
      <c r="R1614" s="2029"/>
      <c r="S1614" s="2029"/>
      <c r="T1614" s="2029"/>
      <c r="U1614" s="2029"/>
      <c r="V1614" s="2029"/>
      <c r="W1614" s="2029"/>
      <c r="X1614" s="2029"/>
      <c r="Y1614" s="2030"/>
      <c r="Z1614" s="2031"/>
      <c r="AA1614" s="2032"/>
      <c r="AB1614" s="2032"/>
      <c r="AC1614" s="2032"/>
      <c r="AD1614" s="2025"/>
      <c r="AE1614" s="2026"/>
      <c r="AF1614" s="2026"/>
      <c r="AG1614" s="2026"/>
      <c r="AH1614" s="2027"/>
      <c r="AI1614" s="2028"/>
      <c r="AJ1614" s="2029"/>
      <c r="AK1614" s="2029"/>
      <c r="AL1614" s="2029"/>
      <c r="AM1614" s="2029"/>
      <c r="AN1614" s="2029"/>
      <c r="AO1614" s="2029"/>
      <c r="AP1614" s="2029"/>
      <c r="AQ1614" s="2029"/>
      <c r="AR1614" s="2029"/>
      <c r="AS1614" s="2029"/>
      <c r="AT1614" s="2029"/>
      <c r="AU1614" s="2030"/>
      <c r="AV1614" s="2031"/>
      <c r="AW1614" s="2032"/>
      <c r="AX1614" s="2032"/>
      <c r="AY1614" s="2033"/>
    </row>
    <row r="1615" spans="2:51" s="79" customFormat="1" ht="24.75" customHeight="1">
      <c r="B1615" s="2097"/>
      <c r="C1615" s="2098"/>
      <c r="D1615" s="2098"/>
      <c r="E1615" s="2098"/>
      <c r="F1615" s="2098"/>
      <c r="G1615" s="2099"/>
      <c r="H1615" s="2016"/>
      <c r="I1615" s="2017"/>
      <c r="J1615" s="2017"/>
      <c r="K1615" s="2017"/>
      <c r="L1615" s="2018"/>
      <c r="M1615" s="2019"/>
      <c r="N1615" s="2020"/>
      <c r="O1615" s="2020"/>
      <c r="P1615" s="2020"/>
      <c r="Q1615" s="2020"/>
      <c r="R1615" s="2020"/>
      <c r="S1615" s="2020"/>
      <c r="T1615" s="2020"/>
      <c r="U1615" s="2020"/>
      <c r="V1615" s="2020"/>
      <c r="W1615" s="2020"/>
      <c r="X1615" s="2020"/>
      <c r="Y1615" s="2021"/>
      <c r="Z1615" s="2022"/>
      <c r="AA1615" s="2023"/>
      <c r="AB1615" s="2023"/>
      <c r="AC1615" s="2023"/>
      <c r="AD1615" s="2016"/>
      <c r="AE1615" s="2017"/>
      <c r="AF1615" s="2017"/>
      <c r="AG1615" s="2017"/>
      <c r="AH1615" s="2018"/>
      <c r="AI1615" s="2019"/>
      <c r="AJ1615" s="2020"/>
      <c r="AK1615" s="2020"/>
      <c r="AL1615" s="2020"/>
      <c r="AM1615" s="2020"/>
      <c r="AN1615" s="2020"/>
      <c r="AO1615" s="2020"/>
      <c r="AP1615" s="2020"/>
      <c r="AQ1615" s="2020"/>
      <c r="AR1615" s="2020"/>
      <c r="AS1615" s="2020"/>
      <c r="AT1615" s="2020"/>
      <c r="AU1615" s="2021"/>
      <c r="AV1615" s="2022"/>
      <c r="AW1615" s="2023"/>
      <c r="AX1615" s="2023"/>
      <c r="AY1615" s="2024"/>
    </row>
    <row r="1616" spans="2:51" s="79" customFormat="1" ht="24.75" customHeight="1">
      <c r="B1616" s="2097"/>
      <c r="C1616" s="2098"/>
      <c r="D1616" s="2098"/>
      <c r="E1616" s="2098"/>
      <c r="F1616" s="2098"/>
      <c r="G1616" s="2099"/>
      <c r="H1616" s="2058" t="s">
        <v>26</v>
      </c>
      <c r="I1616" s="2059"/>
      <c r="J1616" s="2059"/>
      <c r="K1616" s="2059"/>
      <c r="L1616" s="2059"/>
      <c r="M1616" s="2060"/>
      <c r="N1616" s="2061"/>
      <c r="O1616" s="2061"/>
      <c r="P1616" s="2061"/>
      <c r="Q1616" s="2061"/>
      <c r="R1616" s="2061"/>
      <c r="S1616" s="2061"/>
      <c r="T1616" s="2061"/>
      <c r="U1616" s="2061"/>
      <c r="V1616" s="2061"/>
      <c r="W1616" s="2061"/>
      <c r="X1616" s="2061"/>
      <c r="Y1616" s="2062"/>
      <c r="Z1616" s="2063">
        <f>SUM(Z1608:AC1615)</f>
        <v>0</v>
      </c>
      <c r="AA1616" s="2064"/>
      <c r="AB1616" s="2064"/>
      <c r="AC1616" s="2065"/>
      <c r="AD1616" s="2058" t="s">
        <v>26</v>
      </c>
      <c r="AE1616" s="2059"/>
      <c r="AF1616" s="2059"/>
      <c r="AG1616" s="2059"/>
      <c r="AH1616" s="2059"/>
      <c r="AI1616" s="2060"/>
      <c r="AJ1616" s="2061"/>
      <c r="AK1616" s="2061"/>
      <c r="AL1616" s="2061"/>
      <c r="AM1616" s="2061"/>
      <c r="AN1616" s="2061"/>
      <c r="AO1616" s="2061"/>
      <c r="AP1616" s="2061"/>
      <c r="AQ1616" s="2061"/>
      <c r="AR1616" s="2061"/>
      <c r="AS1616" s="2061"/>
      <c r="AT1616" s="2061"/>
      <c r="AU1616" s="2062"/>
      <c r="AV1616" s="2063">
        <f>SUM(AV1608:AY1615)</f>
        <v>0</v>
      </c>
      <c r="AW1616" s="2064"/>
      <c r="AX1616" s="2064"/>
      <c r="AY1616" s="2066"/>
    </row>
    <row r="1617" spans="2:51" s="79" customFormat="1" ht="24.75" customHeight="1">
      <c r="B1617" s="2097"/>
      <c r="C1617" s="2098"/>
      <c r="D1617" s="2098"/>
      <c r="E1617" s="2098"/>
      <c r="F1617" s="2098"/>
      <c r="G1617" s="2099"/>
      <c r="H1617" s="2045" t="s">
        <v>1059</v>
      </c>
      <c r="I1617" s="2046"/>
      <c r="J1617" s="2046"/>
      <c r="K1617" s="2046"/>
      <c r="L1617" s="2046"/>
      <c r="M1617" s="2046"/>
      <c r="N1617" s="2046"/>
      <c r="O1617" s="2046"/>
      <c r="P1617" s="2046"/>
      <c r="Q1617" s="2046"/>
      <c r="R1617" s="2046"/>
      <c r="S1617" s="2046"/>
      <c r="T1617" s="2046"/>
      <c r="U1617" s="2046"/>
      <c r="V1617" s="2046"/>
      <c r="W1617" s="2046"/>
      <c r="X1617" s="2046"/>
      <c r="Y1617" s="2046"/>
      <c r="Z1617" s="2046"/>
      <c r="AA1617" s="2046"/>
      <c r="AB1617" s="2046"/>
      <c r="AC1617" s="2047"/>
      <c r="AD1617" s="2045" t="s">
        <v>1005</v>
      </c>
      <c r="AE1617" s="2046"/>
      <c r="AF1617" s="2046"/>
      <c r="AG1617" s="2046"/>
      <c r="AH1617" s="2046"/>
      <c r="AI1617" s="2046"/>
      <c r="AJ1617" s="2046"/>
      <c r="AK1617" s="2046"/>
      <c r="AL1617" s="2046"/>
      <c r="AM1617" s="2046"/>
      <c r="AN1617" s="2046"/>
      <c r="AO1617" s="2046"/>
      <c r="AP1617" s="2046"/>
      <c r="AQ1617" s="2046"/>
      <c r="AR1617" s="2046"/>
      <c r="AS1617" s="2046"/>
      <c r="AT1617" s="2046"/>
      <c r="AU1617" s="2046"/>
      <c r="AV1617" s="2046"/>
      <c r="AW1617" s="2046"/>
      <c r="AX1617" s="2046"/>
      <c r="AY1617" s="2048"/>
    </row>
    <row r="1618" spans="2:51" s="79" customFormat="1" ht="24.75" customHeight="1">
      <c r="B1618" s="2097"/>
      <c r="C1618" s="2098"/>
      <c r="D1618" s="2098"/>
      <c r="E1618" s="2098"/>
      <c r="F1618" s="2098"/>
      <c r="G1618" s="2099"/>
      <c r="H1618" s="2049" t="s">
        <v>23</v>
      </c>
      <c r="I1618" s="2050"/>
      <c r="J1618" s="2050"/>
      <c r="K1618" s="2050"/>
      <c r="L1618" s="2050"/>
      <c r="M1618" s="2051" t="s">
        <v>24</v>
      </c>
      <c r="N1618" s="2052"/>
      <c r="O1618" s="2052"/>
      <c r="P1618" s="2052"/>
      <c r="Q1618" s="2052"/>
      <c r="R1618" s="2052"/>
      <c r="S1618" s="2052"/>
      <c r="T1618" s="2052"/>
      <c r="U1618" s="2052"/>
      <c r="V1618" s="2052"/>
      <c r="W1618" s="2052"/>
      <c r="X1618" s="2052"/>
      <c r="Y1618" s="2053"/>
      <c r="Z1618" s="2054" t="s">
        <v>25</v>
      </c>
      <c r="AA1618" s="2055"/>
      <c r="AB1618" s="2055"/>
      <c r="AC1618" s="2056"/>
      <c r="AD1618" s="2049" t="s">
        <v>23</v>
      </c>
      <c r="AE1618" s="2050"/>
      <c r="AF1618" s="2050"/>
      <c r="AG1618" s="2050"/>
      <c r="AH1618" s="2050"/>
      <c r="AI1618" s="2051" t="s">
        <v>24</v>
      </c>
      <c r="AJ1618" s="2052"/>
      <c r="AK1618" s="2052"/>
      <c r="AL1618" s="2052"/>
      <c r="AM1618" s="2052"/>
      <c r="AN1618" s="2052"/>
      <c r="AO1618" s="2052"/>
      <c r="AP1618" s="2052"/>
      <c r="AQ1618" s="2052"/>
      <c r="AR1618" s="2052"/>
      <c r="AS1618" s="2052"/>
      <c r="AT1618" s="2052"/>
      <c r="AU1618" s="2053"/>
      <c r="AV1618" s="2054" t="s">
        <v>25</v>
      </c>
      <c r="AW1618" s="2055"/>
      <c r="AX1618" s="2055"/>
      <c r="AY1618" s="2057"/>
    </row>
    <row r="1619" spans="2:51" s="79" customFormat="1" ht="24.75" customHeight="1">
      <c r="B1619" s="2097"/>
      <c r="C1619" s="2098"/>
      <c r="D1619" s="2098"/>
      <c r="E1619" s="2098"/>
      <c r="F1619" s="2098"/>
      <c r="G1619" s="2099"/>
      <c r="H1619" s="2035"/>
      <c r="I1619" s="2036"/>
      <c r="J1619" s="2036"/>
      <c r="K1619" s="2036"/>
      <c r="L1619" s="2037"/>
      <c r="M1619" s="2038"/>
      <c r="N1619" s="2039"/>
      <c r="O1619" s="2039"/>
      <c r="P1619" s="2039"/>
      <c r="Q1619" s="2039"/>
      <c r="R1619" s="2039"/>
      <c r="S1619" s="2039"/>
      <c r="T1619" s="2039"/>
      <c r="U1619" s="2039"/>
      <c r="V1619" s="2039"/>
      <c r="W1619" s="2039"/>
      <c r="X1619" s="2039"/>
      <c r="Y1619" s="2040"/>
      <c r="Z1619" s="2041"/>
      <c r="AA1619" s="2042"/>
      <c r="AB1619" s="2042"/>
      <c r="AC1619" s="2043"/>
      <c r="AD1619" s="2035"/>
      <c r="AE1619" s="2036"/>
      <c r="AF1619" s="2036"/>
      <c r="AG1619" s="2036"/>
      <c r="AH1619" s="2037"/>
      <c r="AI1619" s="2038"/>
      <c r="AJ1619" s="2039"/>
      <c r="AK1619" s="2039"/>
      <c r="AL1619" s="2039"/>
      <c r="AM1619" s="2039"/>
      <c r="AN1619" s="2039"/>
      <c r="AO1619" s="2039"/>
      <c r="AP1619" s="2039"/>
      <c r="AQ1619" s="2039"/>
      <c r="AR1619" s="2039"/>
      <c r="AS1619" s="2039"/>
      <c r="AT1619" s="2039"/>
      <c r="AU1619" s="2040"/>
      <c r="AV1619" s="2041"/>
      <c r="AW1619" s="2042"/>
      <c r="AX1619" s="2042"/>
      <c r="AY1619" s="2044"/>
    </row>
    <row r="1620" spans="2:51" s="79" customFormat="1" ht="24.75" customHeight="1">
      <c r="B1620" s="2097"/>
      <c r="C1620" s="2098"/>
      <c r="D1620" s="2098"/>
      <c r="E1620" s="2098"/>
      <c r="F1620" s="2098"/>
      <c r="G1620" s="2099"/>
      <c r="H1620" s="2025"/>
      <c r="I1620" s="2026"/>
      <c r="J1620" s="2026"/>
      <c r="K1620" s="2026"/>
      <c r="L1620" s="2027"/>
      <c r="M1620" s="2028"/>
      <c r="N1620" s="2029"/>
      <c r="O1620" s="2029"/>
      <c r="P1620" s="2029"/>
      <c r="Q1620" s="2029"/>
      <c r="R1620" s="2029"/>
      <c r="S1620" s="2029"/>
      <c r="T1620" s="2029"/>
      <c r="U1620" s="2029"/>
      <c r="V1620" s="2029"/>
      <c r="W1620" s="2029"/>
      <c r="X1620" s="2029"/>
      <c r="Y1620" s="2030"/>
      <c r="Z1620" s="2031"/>
      <c r="AA1620" s="2032"/>
      <c r="AB1620" s="2032"/>
      <c r="AC1620" s="2034"/>
      <c r="AD1620" s="2025"/>
      <c r="AE1620" s="2026"/>
      <c r="AF1620" s="2026"/>
      <c r="AG1620" s="2026"/>
      <c r="AH1620" s="2027"/>
      <c r="AI1620" s="2028"/>
      <c r="AJ1620" s="2029"/>
      <c r="AK1620" s="2029"/>
      <c r="AL1620" s="2029"/>
      <c r="AM1620" s="2029"/>
      <c r="AN1620" s="2029"/>
      <c r="AO1620" s="2029"/>
      <c r="AP1620" s="2029"/>
      <c r="AQ1620" s="2029"/>
      <c r="AR1620" s="2029"/>
      <c r="AS1620" s="2029"/>
      <c r="AT1620" s="2029"/>
      <c r="AU1620" s="2030"/>
      <c r="AV1620" s="2031"/>
      <c r="AW1620" s="2032"/>
      <c r="AX1620" s="2032"/>
      <c r="AY1620" s="2033"/>
    </row>
    <row r="1621" spans="2:51" s="79" customFormat="1" ht="24.75" customHeight="1">
      <c r="B1621" s="2097"/>
      <c r="C1621" s="2098"/>
      <c r="D1621" s="2098"/>
      <c r="E1621" s="2098"/>
      <c r="F1621" s="2098"/>
      <c r="G1621" s="2099"/>
      <c r="H1621" s="2025"/>
      <c r="I1621" s="2026"/>
      <c r="J1621" s="2026"/>
      <c r="K1621" s="2026"/>
      <c r="L1621" s="2027"/>
      <c r="M1621" s="2028"/>
      <c r="N1621" s="2029"/>
      <c r="O1621" s="2029"/>
      <c r="P1621" s="2029"/>
      <c r="Q1621" s="2029"/>
      <c r="R1621" s="2029"/>
      <c r="S1621" s="2029"/>
      <c r="T1621" s="2029"/>
      <c r="U1621" s="2029"/>
      <c r="V1621" s="2029"/>
      <c r="W1621" s="2029"/>
      <c r="X1621" s="2029"/>
      <c r="Y1621" s="2030"/>
      <c r="Z1621" s="2031"/>
      <c r="AA1621" s="2032"/>
      <c r="AB1621" s="2032"/>
      <c r="AC1621" s="2034"/>
      <c r="AD1621" s="2025"/>
      <c r="AE1621" s="2026"/>
      <c r="AF1621" s="2026"/>
      <c r="AG1621" s="2026"/>
      <c r="AH1621" s="2027"/>
      <c r="AI1621" s="2028"/>
      <c r="AJ1621" s="2029"/>
      <c r="AK1621" s="2029"/>
      <c r="AL1621" s="2029"/>
      <c r="AM1621" s="2029"/>
      <c r="AN1621" s="2029"/>
      <c r="AO1621" s="2029"/>
      <c r="AP1621" s="2029"/>
      <c r="AQ1621" s="2029"/>
      <c r="AR1621" s="2029"/>
      <c r="AS1621" s="2029"/>
      <c r="AT1621" s="2029"/>
      <c r="AU1621" s="2030"/>
      <c r="AV1621" s="2031"/>
      <c r="AW1621" s="2032"/>
      <c r="AX1621" s="2032"/>
      <c r="AY1621" s="2033"/>
    </row>
    <row r="1622" spans="2:51" s="79" customFormat="1" ht="24.75" customHeight="1">
      <c r="B1622" s="2097"/>
      <c r="C1622" s="2098"/>
      <c r="D1622" s="2098"/>
      <c r="E1622" s="2098"/>
      <c r="F1622" s="2098"/>
      <c r="G1622" s="2099"/>
      <c r="H1622" s="2025"/>
      <c r="I1622" s="2026"/>
      <c r="J1622" s="2026"/>
      <c r="K1622" s="2026"/>
      <c r="L1622" s="2027"/>
      <c r="M1622" s="2028"/>
      <c r="N1622" s="2029"/>
      <c r="O1622" s="2029"/>
      <c r="P1622" s="2029"/>
      <c r="Q1622" s="2029"/>
      <c r="R1622" s="2029"/>
      <c r="S1622" s="2029"/>
      <c r="T1622" s="2029"/>
      <c r="U1622" s="2029"/>
      <c r="V1622" s="2029"/>
      <c r="W1622" s="2029"/>
      <c r="X1622" s="2029"/>
      <c r="Y1622" s="2030"/>
      <c r="Z1622" s="2031"/>
      <c r="AA1622" s="2032"/>
      <c r="AB1622" s="2032"/>
      <c r="AC1622" s="2034"/>
      <c r="AD1622" s="2025"/>
      <c r="AE1622" s="2026"/>
      <c r="AF1622" s="2026"/>
      <c r="AG1622" s="2026"/>
      <c r="AH1622" s="2027"/>
      <c r="AI1622" s="2028"/>
      <c r="AJ1622" s="2029"/>
      <c r="AK1622" s="2029"/>
      <c r="AL1622" s="2029"/>
      <c r="AM1622" s="2029"/>
      <c r="AN1622" s="2029"/>
      <c r="AO1622" s="2029"/>
      <c r="AP1622" s="2029"/>
      <c r="AQ1622" s="2029"/>
      <c r="AR1622" s="2029"/>
      <c r="AS1622" s="2029"/>
      <c r="AT1622" s="2029"/>
      <c r="AU1622" s="2030"/>
      <c r="AV1622" s="2031"/>
      <c r="AW1622" s="2032"/>
      <c r="AX1622" s="2032"/>
      <c r="AY1622" s="2033"/>
    </row>
    <row r="1623" spans="2:51" s="79" customFormat="1" ht="24.75" customHeight="1">
      <c r="B1623" s="2097"/>
      <c r="C1623" s="2098"/>
      <c r="D1623" s="2098"/>
      <c r="E1623" s="2098"/>
      <c r="F1623" s="2098"/>
      <c r="G1623" s="2099"/>
      <c r="H1623" s="2025"/>
      <c r="I1623" s="2026"/>
      <c r="J1623" s="2026"/>
      <c r="K1623" s="2026"/>
      <c r="L1623" s="2027"/>
      <c r="M1623" s="2028"/>
      <c r="N1623" s="2029"/>
      <c r="O1623" s="2029"/>
      <c r="P1623" s="2029"/>
      <c r="Q1623" s="2029"/>
      <c r="R1623" s="2029"/>
      <c r="S1623" s="2029"/>
      <c r="T1623" s="2029"/>
      <c r="U1623" s="2029"/>
      <c r="V1623" s="2029"/>
      <c r="W1623" s="2029"/>
      <c r="X1623" s="2029"/>
      <c r="Y1623" s="2030"/>
      <c r="Z1623" s="2031"/>
      <c r="AA1623" s="2032"/>
      <c r="AB1623" s="2032"/>
      <c r="AC1623" s="2032"/>
      <c r="AD1623" s="2025"/>
      <c r="AE1623" s="2026"/>
      <c r="AF1623" s="2026"/>
      <c r="AG1623" s="2026"/>
      <c r="AH1623" s="2027"/>
      <c r="AI1623" s="2028"/>
      <c r="AJ1623" s="2029"/>
      <c r="AK1623" s="2029"/>
      <c r="AL1623" s="2029"/>
      <c r="AM1623" s="2029"/>
      <c r="AN1623" s="2029"/>
      <c r="AO1623" s="2029"/>
      <c r="AP1623" s="2029"/>
      <c r="AQ1623" s="2029"/>
      <c r="AR1623" s="2029"/>
      <c r="AS1623" s="2029"/>
      <c r="AT1623" s="2029"/>
      <c r="AU1623" s="2030"/>
      <c r="AV1623" s="2031"/>
      <c r="AW1623" s="2032"/>
      <c r="AX1623" s="2032"/>
      <c r="AY1623" s="2033"/>
    </row>
    <row r="1624" spans="2:51" s="79" customFormat="1" ht="24.75" customHeight="1">
      <c r="B1624" s="2097"/>
      <c r="C1624" s="2098"/>
      <c r="D1624" s="2098"/>
      <c r="E1624" s="2098"/>
      <c r="F1624" s="2098"/>
      <c r="G1624" s="2099"/>
      <c r="H1624" s="2025"/>
      <c r="I1624" s="2026"/>
      <c r="J1624" s="2026"/>
      <c r="K1624" s="2026"/>
      <c r="L1624" s="2027"/>
      <c r="M1624" s="2028"/>
      <c r="N1624" s="2029"/>
      <c r="O1624" s="2029"/>
      <c r="P1624" s="2029"/>
      <c r="Q1624" s="2029"/>
      <c r="R1624" s="2029"/>
      <c r="S1624" s="2029"/>
      <c r="T1624" s="2029"/>
      <c r="U1624" s="2029"/>
      <c r="V1624" s="2029"/>
      <c r="W1624" s="2029"/>
      <c r="X1624" s="2029"/>
      <c r="Y1624" s="2030"/>
      <c r="Z1624" s="2031"/>
      <c r="AA1624" s="2032"/>
      <c r="AB1624" s="2032"/>
      <c r="AC1624" s="2032"/>
      <c r="AD1624" s="2025"/>
      <c r="AE1624" s="2026"/>
      <c r="AF1624" s="2026"/>
      <c r="AG1624" s="2026"/>
      <c r="AH1624" s="2027"/>
      <c r="AI1624" s="2028"/>
      <c r="AJ1624" s="2029"/>
      <c r="AK1624" s="2029"/>
      <c r="AL1624" s="2029"/>
      <c r="AM1624" s="2029"/>
      <c r="AN1624" s="2029"/>
      <c r="AO1624" s="2029"/>
      <c r="AP1624" s="2029"/>
      <c r="AQ1624" s="2029"/>
      <c r="AR1624" s="2029"/>
      <c r="AS1624" s="2029"/>
      <c r="AT1624" s="2029"/>
      <c r="AU1624" s="2030"/>
      <c r="AV1624" s="2031"/>
      <c r="AW1624" s="2032"/>
      <c r="AX1624" s="2032"/>
      <c r="AY1624" s="2033"/>
    </row>
    <row r="1625" spans="2:51" s="79" customFormat="1" ht="24.75" customHeight="1">
      <c r="B1625" s="2097"/>
      <c r="C1625" s="2098"/>
      <c r="D1625" s="2098"/>
      <c r="E1625" s="2098"/>
      <c r="F1625" s="2098"/>
      <c r="G1625" s="2099"/>
      <c r="H1625" s="2025"/>
      <c r="I1625" s="2026"/>
      <c r="J1625" s="2026"/>
      <c r="K1625" s="2026"/>
      <c r="L1625" s="2027"/>
      <c r="M1625" s="2028"/>
      <c r="N1625" s="2029"/>
      <c r="O1625" s="2029"/>
      <c r="P1625" s="2029"/>
      <c r="Q1625" s="2029"/>
      <c r="R1625" s="2029"/>
      <c r="S1625" s="2029"/>
      <c r="T1625" s="2029"/>
      <c r="U1625" s="2029"/>
      <c r="V1625" s="2029"/>
      <c r="W1625" s="2029"/>
      <c r="X1625" s="2029"/>
      <c r="Y1625" s="2030"/>
      <c r="Z1625" s="2031"/>
      <c r="AA1625" s="2032"/>
      <c r="AB1625" s="2032"/>
      <c r="AC1625" s="2032"/>
      <c r="AD1625" s="2025"/>
      <c r="AE1625" s="2026"/>
      <c r="AF1625" s="2026"/>
      <c r="AG1625" s="2026"/>
      <c r="AH1625" s="2027"/>
      <c r="AI1625" s="2028"/>
      <c r="AJ1625" s="2029"/>
      <c r="AK1625" s="2029"/>
      <c r="AL1625" s="2029"/>
      <c r="AM1625" s="2029"/>
      <c r="AN1625" s="2029"/>
      <c r="AO1625" s="2029"/>
      <c r="AP1625" s="2029"/>
      <c r="AQ1625" s="2029"/>
      <c r="AR1625" s="2029"/>
      <c r="AS1625" s="2029"/>
      <c r="AT1625" s="2029"/>
      <c r="AU1625" s="2030"/>
      <c r="AV1625" s="2031"/>
      <c r="AW1625" s="2032"/>
      <c r="AX1625" s="2032"/>
      <c r="AY1625" s="2033"/>
    </row>
    <row r="1626" spans="2:51" s="79" customFormat="1" ht="24.75" customHeight="1">
      <c r="B1626" s="2097"/>
      <c r="C1626" s="2098"/>
      <c r="D1626" s="2098"/>
      <c r="E1626" s="2098"/>
      <c r="F1626" s="2098"/>
      <c r="G1626" s="2099"/>
      <c r="H1626" s="2016"/>
      <c r="I1626" s="2017"/>
      <c r="J1626" s="2017"/>
      <c r="K1626" s="2017"/>
      <c r="L1626" s="2018"/>
      <c r="M1626" s="2019"/>
      <c r="N1626" s="2020"/>
      <c r="O1626" s="2020"/>
      <c r="P1626" s="2020"/>
      <c r="Q1626" s="2020"/>
      <c r="R1626" s="2020"/>
      <c r="S1626" s="2020"/>
      <c r="T1626" s="2020"/>
      <c r="U1626" s="2020"/>
      <c r="V1626" s="2020"/>
      <c r="W1626" s="2020"/>
      <c r="X1626" s="2020"/>
      <c r="Y1626" s="2021"/>
      <c r="Z1626" s="2022"/>
      <c r="AA1626" s="2023"/>
      <c r="AB1626" s="2023"/>
      <c r="AC1626" s="2023"/>
      <c r="AD1626" s="2016"/>
      <c r="AE1626" s="2017"/>
      <c r="AF1626" s="2017"/>
      <c r="AG1626" s="2017"/>
      <c r="AH1626" s="2018"/>
      <c r="AI1626" s="2019"/>
      <c r="AJ1626" s="2020"/>
      <c r="AK1626" s="2020"/>
      <c r="AL1626" s="2020"/>
      <c r="AM1626" s="2020"/>
      <c r="AN1626" s="2020"/>
      <c r="AO1626" s="2020"/>
      <c r="AP1626" s="2020"/>
      <c r="AQ1626" s="2020"/>
      <c r="AR1626" s="2020"/>
      <c r="AS1626" s="2020"/>
      <c r="AT1626" s="2020"/>
      <c r="AU1626" s="2021"/>
      <c r="AV1626" s="2022"/>
      <c r="AW1626" s="2023"/>
      <c r="AX1626" s="2023"/>
      <c r="AY1626" s="2024"/>
    </row>
    <row r="1627" spans="2:51" s="79" customFormat="1" ht="24.75" customHeight="1" thickBot="1">
      <c r="B1627" s="2100"/>
      <c r="C1627" s="2101"/>
      <c r="D1627" s="2101"/>
      <c r="E1627" s="2101"/>
      <c r="F1627" s="2101"/>
      <c r="G1627" s="2102"/>
      <c r="H1627" s="2007" t="s">
        <v>26</v>
      </c>
      <c r="I1627" s="2008"/>
      <c r="J1627" s="2008"/>
      <c r="K1627" s="2008"/>
      <c r="L1627" s="2008"/>
      <c r="M1627" s="2009"/>
      <c r="N1627" s="2010"/>
      <c r="O1627" s="2010"/>
      <c r="P1627" s="2010"/>
      <c r="Q1627" s="2010"/>
      <c r="R1627" s="2010"/>
      <c r="S1627" s="2010"/>
      <c r="T1627" s="2010"/>
      <c r="U1627" s="2010"/>
      <c r="V1627" s="2010"/>
      <c r="W1627" s="2010"/>
      <c r="X1627" s="2010"/>
      <c r="Y1627" s="2011"/>
      <c r="Z1627" s="2012">
        <f>SUM(Z1619:AC1626)</f>
        <v>0</v>
      </c>
      <c r="AA1627" s="2013"/>
      <c r="AB1627" s="2013"/>
      <c r="AC1627" s="2014"/>
      <c r="AD1627" s="2007" t="s">
        <v>26</v>
      </c>
      <c r="AE1627" s="2008"/>
      <c r="AF1627" s="2008"/>
      <c r="AG1627" s="2008"/>
      <c r="AH1627" s="2008"/>
      <c r="AI1627" s="2009"/>
      <c r="AJ1627" s="2010"/>
      <c r="AK1627" s="2010"/>
      <c r="AL1627" s="2010"/>
      <c r="AM1627" s="2010"/>
      <c r="AN1627" s="2010"/>
      <c r="AO1627" s="2010"/>
      <c r="AP1627" s="2010"/>
      <c r="AQ1627" s="2010"/>
      <c r="AR1627" s="2010"/>
      <c r="AS1627" s="2010"/>
      <c r="AT1627" s="2010"/>
      <c r="AU1627" s="2011"/>
      <c r="AV1627" s="2012">
        <f>SUM(AV1619:AY1626)</f>
        <v>0</v>
      </c>
      <c r="AW1627" s="2013"/>
      <c r="AX1627" s="2013"/>
      <c r="AY1627" s="2015"/>
    </row>
    <row r="1628" spans="2:51" s="79" customFormat="1"/>
    <row r="1629" spans="2:51" s="79" customFormat="1" ht="23.25" customHeight="1">
      <c r="B1629" s="92" t="s">
        <v>100</v>
      </c>
      <c r="C1629" s="92"/>
      <c r="D1629" s="92"/>
      <c r="E1629" s="93"/>
      <c r="F1629" s="93"/>
      <c r="G1629" s="2095" t="s">
        <v>1100</v>
      </c>
      <c r="H1629" s="2095"/>
      <c r="I1629" s="2095"/>
      <c r="J1629" s="2095"/>
      <c r="K1629" s="2095"/>
      <c r="L1629" s="2095"/>
      <c r="M1629" s="2095"/>
      <c r="N1629" s="2095"/>
      <c r="O1629" s="2095"/>
      <c r="P1629" s="2095"/>
      <c r="Q1629" s="2095"/>
      <c r="R1629" s="2095"/>
      <c r="S1629" s="2095"/>
      <c r="T1629" s="2095"/>
      <c r="U1629" s="2095"/>
      <c r="V1629" s="2095"/>
      <c r="W1629" s="2095"/>
      <c r="X1629" s="2095"/>
      <c r="Y1629" s="2095"/>
      <c r="Z1629" s="2095"/>
      <c r="AA1629" s="2095"/>
      <c r="AB1629" s="2095"/>
      <c r="AC1629" s="2095"/>
      <c r="AD1629" s="2095"/>
      <c r="AE1629" s="2095"/>
      <c r="AF1629" s="2095"/>
      <c r="AG1629" s="2095"/>
      <c r="AH1629" s="2095"/>
      <c r="AI1629" s="2095"/>
      <c r="AJ1629" s="2095"/>
      <c r="AK1629" s="2095"/>
      <c r="AL1629" s="2095"/>
      <c r="AM1629" s="2095"/>
      <c r="AN1629" s="2095"/>
      <c r="AO1629" s="2095"/>
      <c r="AP1629" s="2095"/>
      <c r="AQ1629" s="2095"/>
      <c r="AR1629" s="2095"/>
      <c r="AS1629" s="2095"/>
      <c r="AT1629" s="2095"/>
      <c r="AU1629" s="2095"/>
      <c r="AV1629" s="2095"/>
      <c r="AW1629" s="2095"/>
      <c r="AX1629" s="2095"/>
      <c r="AY1629" s="93"/>
    </row>
    <row r="1630" spans="2:51" s="79" customFormat="1" ht="14.25">
      <c r="C1630" s="94" t="s">
        <v>1008</v>
      </c>
    </row>
    <row r="1631" spans="2:51" s="79" customFormat="1">
      <c r="C1631" s="79" t="s">
        <v>1009</v>
      </c>
    </row>
    <row r="1632" spans="2:51" s="79" customFormat="1" ht="34.5" customHeight="1">
      <c r="B1632" s="2000"/>
      <c r="C1632" s="2000"/>
      <c r="D1632" s="2004" t="s">
        <v>1010</v>
      </c>
      <c r="E1632" s="2004"/>
      <c r="F1632" s="2004"/>
      <c r="G1632" s="2004"/>
      <c r="H1632" s="2004"/>
      <c r="I1632" s="2004"/>
      <c r="J1632" s="2004"/>
      <c r="K1632" s="2004"/>
      <c r="L1632" s="2004"/>
      <c r="M1632" s="2004"/>
      <c r="N1632" s="2004" t="s">
        <v>1011</v>
      </c>
      <c r="O1632" s="2004"/>
      <c r="P1632" s="2004"/>
      <c r="Q1632" s="2004"/>
      <c r="R1632" s="2004"/>
      <c r="S1632" s="2004"/>
      <c r="T1632" s="2004"/>
      <c r="U1632" s="2004"/>
      <c r="V1632" s="2004"/>
      <c r="W1632" s="2004"/>
      <c r="X1632" s="2004"/>
      <c r="Y1632" s="2004"/>
      <c r="Z1632" s="2004"/>
      <c r="AA1632" s="2004"/>
      <c r="AB1632" s="2004"/>
      <c r="AC1632" s="2004"/>
      <c r="AD1632" s="2004"/>
      <c r="AE1632" s="2004"/>
      <c r="AF1632" s="2004"/>
      <c r="AG1632" s="2004"/>
      <c r="AH1632" s="2004"/>
      <c r="AI1632" s="2004"/>
      <c r="AJ1632" s="2004"/>
      <c r="AK1632" s="2004"/>
      <c r="AL1632" s="2005" t="s">
        <v>1012</v>
      </c>
      <c r="AM1632" s="2004"/>
      <c r="AN1632" s="2004"/>
      <c r="AO1632" s="2004"/>
      <c r="AP1632" s="2004"/>
      <c r="AQ1632" s="2004"/>
      <c r="AR1632" s="2004" t="s">
        <v>27</v>
      </c>
      <c r="AS1632" s="2004"/>
      <c r="AT1632" s="2004"/>
      <c r="AU1632" s="2004"/>
      <c r="AV1632" s="2004" t="s">
        <v>28</v>
      </c>
      <c r="AW1632" s="2004"/>
      <c r="AX1632" s="2004"/>
    </row>
    <row r="1633" spans="2:50" s="79" customFormat="1" ht="48" customHeight="1">
      <c r="B1633" s="2000">
        <v>1</v>
      </c>
      <c r="C1633" s="2000">
        <v>1</v>
      </c>
      <c r="D1633" s="2002" t="s">
        <v>1112</v>
      </c>
      <c r="E1633" s="2002"/>
      <c r="F1633" s="2002"/>
      <c r="G1633" s="2002"/>
      <c r="H1633" s="2002"/>
      <c r="I1633" s="2002"/>
      <c r="J1633" s="2002"/>
      <c r="K1633" s="2002"/>
      <c r="L1633" s="2002"/>
      <c r="M1633" s="2002"/>
      <c r="N1633" s="2002" t="s">
        <v>1113</v>
      </c>
      <c r="O1633" s="2002"/>
      <c r="P1633" s="2002"/>
      <c r="Q1633" s="2002"/>
      <c r="R1633" s="2002"/>
      <c r="S1633" s="2002"/>
      <c r="T1633" s="2002"/>
      <c r="U1633" s="2002"/>
      <c r="V1633" s="2002"/>
      <c r="W1633" s="2002"/>
      <c r="X1633" s="2002"/>
      <c r="Y1633" s="2002"/>
      <c r="Z1633" s="2002"/>
      <c r="AA1633" s="2002"/>
      <c r="AB1633" s="2002"/>
      <c r="AC1633" s="2002"/>
      <c r="AD1633" s="2002"/>
      <c r="AE1633" s="2002"/>
      <c r="AF1633" s="2002"/>
      <c r="AG1633" s="2002"/>
      <c r="AH1633" s="2002"/>
      <c r="AI1633" s="2002"/>
      <c r="AJ1633" s="2002"/>
      <c r="AK1633" s="2002"/>
      <c r="AL1633" s="2002">
        <v>5</v>
      </c>
      <c r="AM1633" s="2001"/>
      <c r="AN1633" s="2001"/>
      <c r="AO1633" s="2001"/>
      <c r="AP1633" s="2001"/>
      <c r="AQ1633" s="2001"/>
      <c r="AR1633" s="2001">
        <v>2</v>
      </c>
      <c r="AS1633" s="2001"/>
      <c r="AT1633" s="2001"/>
      <c r="AU1633" s="2001"/>
      <c r="AV1633" s="2468" t="s">
        <v>867</v>
      </c>
      <c r="AW1633" s="2469"/>
      <c r="AX1633" s="2470"/>
    </row>
    <row r="1634" spans="2:50" s="79" customFormat="1" ht="24" customHeight="1">
      <c r="B1634" s="2000">
        <v>2</v>
      </c>
      <c r="C1634" s="2000">
        <v>1</v>
      </c>
      <c r="D1634" s="2001"/>
      <c r="E1634" s="2001"/>
      <c r="F1634" s="2001"/>
      <c r="G1634" s="2001"/>
      <c r="H1634" s="2001"/>
      <c r="I1634" s="2001"/>
      <c r="J1634" s="2001"/>
      <c r="K1634" s="2001"/>
      <c r="L1634" s="2001"/>
      <c r="M1634" s="2001"/>
      <c r="N1634" s="2001"/>
      <c r="O1634" s="2001"/>
      <c r="P1634" s="2001"/>
      <c r="Q1634" s="2001"/>
      <c r="R1634" s="2001"/>
      <c r="S1634" s="2001"/>
      <c r="T1634" s="2001"/>
      <c r="U1634" s="2001"/>
      <c r="V1634" s="2001"/>
      <c r="W1634" s="2001"/>
      <c r="X1634" s="2001"/>
      <c r="Y1634" s="2001"/>
      <c r="Z1634" s="2001"/>
      <c r="AA1634" s="2001"/>
      <c r="AB1634" s="2001"/>
      <c r="AC1634" s="2001"/>
      <c r="AD1634" s="2001"/>
      <c r="AE1634" s="2001"/>
      <c r="AF1634" s="2001"/>
      <c r="AG1634" s="2001"/>
      <c r="AH1634" s="2001"/>
      <c r="AI1634" s="2001"/>
      <c r="AJ1634" s="2001"/>
      <c r="AK1634" s="2001"/>
      <c r="AL1634" s="2002"/>
      <c r="AM1634" s="2001"/>
      <c r="AN1634" s="2001"/>
      <c r="AO1634" s="2001"/>
      <c r="AP1634" s="2001"/>
      <c r="AQ1634" s="2001"/>
      <c r="AR1634" s="2001"/>
      <c r="AS1634" s="2001"/>
      <c r="AT1634" s="2001"/>
      <c r="AU1634" s="2001"/>
      <c r="AV1634" s="2001"/>
      <c r="AW1634" s="2001"/>
      <c r="AX1634" s="2001"/>
    </row>
    <row r="1635" spans="2:50" s="79" customFormat="1" ht="24" customHeight="1">
      <c r="B1635" s="2000">
        <v>3</v>
      </c>
      <c r="C1635" s="2000">
        <v>1</v>
      </c>
      <c r="D1635" s="2001"/>
      <c r="E1635" s="2001"/>
      <c r="F1635" s="2001"/>
      <c r="G1635" s="2001"/>
      <c r="H1635" s="2001"/>
      <c r="I1635" s="2001"/>
      <c r="J1635" s="2001"/>
      <c r="K1635" s="2001"/>
      <c r="L1635" s="2001"/>
      <c r="M1635" s="2001"/>
      <c r="N1635" s="2001"/>
      <c r="O1635" s="2001"/>
      <c r="P1635" s="2001"/>
      <c r="Q1635" s="2001"/>
      <c r="R1635" s="2001"/>
      <c r="S1635" s="2001"/>
      <c r="T1635" s="2001"/>
      <c r="U1635" s="2001"/>
      <c r="V1635" s="2001"/>
      <c r="W1635" s="2001"/>
      <c r="X1635" s="2001"/>
      <c r="Y1635" s="2001"/>
      <c r="Z1635" s="2001"/>
      <c r="AA1635" s="2001"/>
      <c r="AB1635" s="2001"/>
      <c r="AC1635" s="2001"/>
      <c r="AD1635" s="2001"/>
      <c r="AE1635" s="2001"/>
      <c r="AF1635" s="2001"/>
      <c r="AG1635" s="2001"/>
      <c r="AH1635" s="2001"/>
      <c r="AI1635" s="2001"/>
      <c r="AJ1635" s="2001"/>
      <c r="AK1635" s="2001"/>
      <c r="AL1635" s="2002"/>
      <c r="AM1635" s="2001"/>
      <c r="AN1635" s="2001"/>
      <c r="AO1635" s="2001"/>
      <c r="AP1635" s="2001"/>
      <c r="AQ1635" s="2001"/>
      <c r="AR1635" s="2001"/>
      <c r="AS1635" s="2001"/>
      <c r="AT1635" s="2001"/>
      <c r="AU1635" s="2001"/>
      <c r="AV1635" s="2001"/>
      <c r="AW1635" s="2001"/>
      <c r="AX1635" s="2001"/>
    </row>
    <row r="1636" spans="2:50" s="79" customFormat="1" ht="24" customHeight="1">
      <c r="B1636" s="2000">
        <v>4</v>
      </c>
      <c r="C1636" s="2000">
        <v>1</v>
      </c>
      <c r="D1636" s="2001"/>
      <c r="E1636" s="2001"/>
      <c r="F1636" s="2001"/>
      <c r="G1636" s="2001"/>
      <c r="H1636" s="2001"/>
      <c r="I1636" s="2001"/>
      <c r="J1636" s="2001"/>
      <c r="K1636" s="2001"/>
      <c r="L1636" s="2001"/>
      <c r="M1636" s="2001"/>
      <c r="N1636" s="2001"/>
      <c r="O1636" s="2001"/>
      <c r="P1636" s="2001"/>
      <c r="Q1636" s="2001"/>
      <c r="R1636" s="2001"/>
      <c r="S1636" s="2001"/>
      <c r="T1636" s="2001"/>
      <c r="U1636" s="2001"/>
      <c r="V1636" s="2001"/>
      <c r="W1636" s="2001"/>
      <c r="X1636" s="2001"/>
      <c r="Y1636" s="2001"/>
      <c r="Z1636" s="2001"/>
      <c r="AA1636" s="2001"/>
      <c r="AB1636" s="2001"/>
      <c r="AC1636" s="2001"/>
      <c r="AD1636" s="2001"/>
      <c r="AE1636" s="2001"/>
      <c r="AF1636" s="2001"/>
      <c r="AG1636" s="2001"/>
      <c r="AH1636" s="2001"/>
      <c r="AI1636" s="2001"/>
      <c r="AJ1636" s="2001"/>
      <c r="AK1636" s="2001"/>
      <c r="AL1636" s="2002"/>
      <c r="AM1636" s="2001"/>
      <c r="AN1636" s="2001"/>
      <c r="AO1636" s="2001"/>
      <c r="AP1636" s="2001"/>
      <c r="AQ1636" s="2001"/>
      <c r="AR1636" s="2001"/>
      <c r="AS1636" s="2001"/>
      <c r="AT1636" s="2001"/>
      <c r="AU1636" s="2001"/>
      <c r="AV1636" s="2001"/>
      <c r="AW1636" s="2001"/>
      <c r="AX1636" s="2001"/>
    </row>
    <row r="1637" spans="2:50" s="79" customFormat="1" ht="24" customHeight="1">
      <c r="B1637" s="2000">
        <v>5</v>
      </c>
      <c r="C1637" s="2000">
        <v>1</v>
      </c>
      <c r="D1637" s="2001"/>
      <c r="E1637" s="2001"/>
      <c r="F1637" s="2001"/>
      <c r="G1637" s="2001"/>
      <c r="H1637" s="2001"/>
      <c r="I1637" s="2001"/>
      <c r="J1637" s="2001"/>
      <c r="K1637" s="2001"/>
      <c r="L1637" s="2001"/>
      <c r="M1637" s="2001"/>
      <c r="N1637" s="2001"/>
      <c r="O1637" s="2001"/>
      <c r="P1637" s="2001"/>
      <c r="Q1637" s="2001"/>
      <c r="R1637" s="2001"/>
      <c r="S1637" s="2001"/>
      <c r="T1637" s="2001"/>
      <c r="U1637" s="2001"/>
      <c r="V1637" s="2001"/>
      <c r="W1637" s="2001"/>
      <c r="X1637" s="2001"/>
      <c r="Y1637" s="2001"/>
      <c r="Z1637" s="2001"/>
      <c r="AA1637" s="2001"/>
      <c r="AB1637" s="2001"/>
      <c r="AC1637" s="2001"/>
      <c r="AD1637" s="2001"/>
      <c r="AE1637" s="2001"/>
      <c r="AF1637" s="2001"/>
      <c r="AG1637" s="2001"/>
      <c r="AH1637" s="2001"/>
      <c r="AI1637" s="2001"/>
      <c r="AJ1637" s="2001"/>
      <c r="AK1637" s="2001"/>
      <c r="AL1637" s="2002"/>
      <c r="AM1637" s="2001"/>
      <c r="AN1637" s="2001"/>
      <c r="AO1637" s="2001"/>
      <c r="AP1637" s="2001"/>
      <c r="AQ1637" s="2001"/>
      <c r="AR1637" s="2001"/>
      <c r="AS1637" s="2001"/>
      <c r="AT1637" s="2001"/>
      <c r="AU1637" s="2001"/>
      <c r="AV1637" s="2001"/>
      <c r="AW1637" s="2001"/>
      <c r="AX1637" s="2001"/>
    </row>
    <row r="1638" spans="2:50" s="79" customFormat="1" ht="24" customHeight="1">
      <c r="B1638" s="2000">
        <v>6</v>
      </c>
      <c r="C1638" s="2000">
        <v>1</v>
      </c>
      <c r="D1638" s="2001"/>
      <c r="E1638" s="2001"/>
      <c r="F1638" s="2001"/>
      <c r="G1638" s="2001"/>
      <c r="H1638" s="2001"/>
      <c r="I1638" s="2001"/>
      <c r="J1638" s="2001"/>
      <c r="K1638" s="2001"/>
      <c r="L1638" s="2001"/>
      <c r="M1638" s="2001"/>
      <c r="N1638" s="2001"/>
      <c r="O1638" s="2001"/>
      <c r="P1638" s="2001"/>
      <c r="Q1638" s="2001"/>
      <c r="R1638" s="2001"/>
      <c r="S1638" s="2001"/>
      <c r="T1638" s="2001"/>
      <c r="U1638" s="2001"/>
      <c r="V1638" s="2001"/>
      <c r="W1638" s="2001"/>
      <c r="X1638" s="2001"/>
      <c r="Y1638" s="2001"/>
      <c r="Z1638" s="2001"/>
      <c r="AA1638" s="2001"/>
      <c r="AB1638" s="2001"/>
      <c r="AC1638" s="2001"/>
      <c r="AD1638" s="2001"/>
      <c r="AE1638" s="2001"/>
      <c r="AF1638" s="2001"/>
      <c r="AG1638" s="2001"/>
      <c r="AH1638" s="2001"/>
      <c r="AI1638" s="2001"/>
      <c r="AJ1638" s="2001"/>
      <c r="AK1638" s="2001"/>
      <c r="AL1638" s="2002"/>
      <c r="AM1638" s="2001"/>
      <c r="AN1638" s="2001"/>
      <c r="AO1638" s="2001"/>
      <c r="AP1638" s="2001"/>
      <c r="AQ1638" s="2001"/>
      <c r="AR1638" s="2001"/>
      <c r="AS1638" s="2001"/>
      <c r="AT1638" s="2001"/>
      <c r="AU1638" s="2001"/>
      <c r="AV1638" s="2001"/>
      <c r="AW1638" s="2001"/>
      <c r="AX1638" s="2001"/>
    </row>
    <row r="1639" spans="2:50" s="79" customFormat="1" ht="24" customHeight="1">
      <c r="B1639" s="2000">
        <v>7</v>
      </c>
      <c r="C1639" s="2000">
        <v>1</v>
      </c>
      <c r="D1639" s="2001"/>
      <c r="E1639" s="2001"/>
      <c r="F1639" s="2001"/>
      <c r="G1639" s="2001"/>
      <c r="H1639" s="2001"/>
      <c r="I1639" s="2001"/>
      <c r="J1639" s="2001"/>
      <c r="K1639" s="2001"/>
      <c r="L1639" s="2001"/>
      <c r="M1639" s="2001"/>
      <c r="N1639" s="2001"/>
      <c r="O1639" s="2001"/>
      <c r="P1639" s="2001"/>
      <c r="Q1639" s="2001"/>
      <c r="R1639" s="2001"/>
      <c r="S1639" s="2001"/>
      <c r="T1639" s="2001"/>
      <c r="U1639" s="2001"/>
      <c r="V1639" s="2001"/>
      <c r="W1639" s="2001"/>
      <c r="X1639" s="2001"/>
      <c r="Y1639" s="2001"/>
      <c r="Z1639" s="2001"/>
      <c r="AA1639" s="2001"/>
      <c r="AB1639" s="2001"/>
      <c r="AC1639" s="2001"/>
      <c r="AD1639" s="2001"/>
      <c r="AE1639" s="2001"/>
      <c r="AF1639" s="2001"/>
      <c r="AG1639" s="2001"/>
      <c r="AH1639" s="2001"/>
      <c r="AI1639" s="2001"/>
      <c r="AJ1639" s="2001"/>
      <c r="AK1639" s="2001"/>
      <c r="AL1639" s="2002"/>
      <c r="AM1639" s="2001"/>
      <c r="AN1639" s="2001"/>
      <c r="AO1639" s="2001"/>
      <c r="AP1639" s="2001"/>
      <c r="AQ1639" s="2001"/>
      <c r="AR1639" s="2001"/>
      <c r="AS1639" s="2001"/>
      <c r="AT1639" s="2001"/>
      <c r="AU1639" s="2001"/>
      <c r="AV1639" s="2001"/>
      <c r="AW1639" s="2001"/>
      <c r="AX1639" s="2001"/>
    </row>
    <row r="1640" spans="2:50" s="79" customFormat="1" ht="24" customHeight="1">
      <c r="B1640" s="2000">
        <v>8</v>
      </c>
      <c r="C1640" s="2000">
        <v>1</v>
      </c>
      <c r="D1640" s="2001"/>
      <c r="E1640" s="2001"/>
      <c r="F1640" s="2001"/>
      <c r="G1640" s="2001"/>
      <c r="H1640" s="2001"/>
      <c r="I1640" s="2001"/>
      <c r="J1640" s="2001"/>
      <c r="K1640" s="2001"/>
      <c r="L1640" s="2001"/>
      <c r="M1640" s="2001"/>
      <c r="N1640" s="2001"/>
      <c r="O1640" s="2001"/>
      <c r="P1640" s="2001"/>
      <c r="Q1640" s="2001"/>
      <c r="R1640" s="2001"/>
      <c r="S1640" s="2001"/>
      <c r="T1640" s="2001"/>
      <c r="U1640" s="2001"/>
      <c r="V1640" s="2001"/>
      <c r="W1640" s="2001"/>
      <c r="X1640" s="2001"/>
      <c r="Y1640" s="2001"/>
      <c r="Z1640" s="2001"/>
      <c r="AA1640" s="2001"/>
      <c r="AB1640" s="2001"/>
      <c r="AC1640" s="2001"/>
      <c r="AD1640" s="2001"/>
      <c r="AE1640" s="2001"/>
      <c r="AF1640" s="2001"/>
      <c r="AG1640" s="2001"/>
      <c r="AH1640" s="2001"/>
      <c r="AI1640" s="2001"/>
      <c r="AJ1640" s="2001"/>
      <c r="AK1640" s="2001"/>
      <c r="AL1640" s="2002"/>
      <c r="AM1640" s="2001"/>
      <c r="AN1640" s="2001"/>
      <c r="AO1640" s="2001"/>
      <c r="AP1640" s="2001"/>
      <c r="AQ1640" s="2001"/>
      <c r="AR1640" s="2001"/>
      <c r="AS1640" s="2001"/>
      <c r="AT1640" s="2001"/>
      <c r="AU1640" s="2001"/>
      <c r="AV1640" s="2001"/>
      <c r="AW1640" s="2001"/>
      <c r="AX1640" s="2001"/>
    </row>
    <row r="1641" spans="2:50" s="79" customFormat="1" ht="24" customHeight="1">
      <c r="B1641" s="2000">
        <v>9</v>
      </c>
      <c r="C1641" s="2000">
        <v>1</v>
      </c>
      <c r="D1641" s="2001"/>
      <c r="E1641" s="2001"/>
      <c r="F1641" s="2001"/>
      <c r="G1641" s="2001"/>
      <c r="H1641" s="2001"/>
      <c r="I1641" s="2001"/>
      <c r="J1641" s="2001"/>
      <c r="K1641" s="2001"/>
      <c r="L1641" s="2001"/>
      <c r="M1641" s="2001"/>
      <c r="N1641" s="2001"/>
      <c r="O1641" s="2001"/>
      <c r="P1641" s="2001"/>
      <c r="Q1641" s="2001"/>
      <c r="R1641" s="2001"/>
      <c r="S1641" s="2001"/>
      <c r="T1641" s="2001"/>
      <c r="U1641" s="2001"/>
      <c r="V1641" s="2001"/>
      <c r="W1641" s="2001"/>
      <c r="X1641" s="2001"/>
      <c r="Y1641" s="2001"/>
      <c r="Z1641" s="2001"/>
      <c r="AA1641" s="2001"/>
      <c r="AB1641" s="2001"/>
      <c r="AC1641" s="2001"/>
      <c r="AD1641" s="2001"/>
      <c r="AE1641" s="2001"/>
      <c r="AF1641" s="2001"/>
      <c r="AG1641" s="2001"/>
      <c r="AH1641" s="2001"/>
      <c r="AI1641" s="2001"/>
      <c r="AJ1641" s="2001"/>
      <c r="AK1641" s="2001"/>
      <c r="AL1641" s="2002"/>
      <c r="AM1641" s="2001"/>
      <c r="AN1641" s="2001"/>
      <c r="AO1641" s="2001"/>
      <c r="AP1641" s="2001"/>
      <c r="AQ1641" s="2001"/>
      <c r="AR1641" s="2001"/>
      <c r="AS1641" s="2001"/>
      <c r="AT1641" s="2001"/>
      <c r="AU1641" s="2001"/>
      <c r="AV1641" s="2001"/>
      <c r="AW1641" s="2001"/>
      <c r="AX1641" s="2001"/>
    </row>
    <row r="1642" spans="2:50" s="79" customFormat="1" ht="24" customHeight="1">
      <c r="B1642" s="2000">
        <v>10</v>
      </c>
      <c r="C1642" s="2000">
        <v>1</v>
      </c>
      <c r="D1642" s="2001"/>
      <c r="E1642" s="2001"/>
      <c r="F1642" s="2001"/>
      <c r="G1642" s="2001"/>
      <c r="H1642" s="2001"/>
      <c r="I1642" s="2001"/>
      <c r="J1642" s="2001"/>
      <c r="K1642" s="2001"/>
      <c r="L1642" s="2001"/>
      <c r="M1642" s="2001"/>
      <c r="N1642" s="2001"/>
      <c r="O1642" s="2001"/>
      <c r="P1642" s="2001"/>
      <c r="Q1642" s="2001"/>
      <c r="R1642" s="2001"/>
      <c r="S1642" s="2001"/>
      <c r="T1642" s="2001"/>
      <c r="U1642" s="2001"/>
      <c r="V1642" s="2001"/>
      <c r="W1642" s="2001"/>
      <c r="X1642" s="2001"/>
      <c r="Y1642" s="2001"/>
      <c r="Z1642" s="2001"/>
      <c r="AA1642" s="2001"/>
      <c r="AB1642" s="2001"/>
      <c r="AC1642" s="2001"/>
      <c r="AD1642" s="2001"/>
      <c r="AE1642" s="2001"/>
      <c r="AF1642" s="2001"/>
      <c r="AG1642" s="2001"/>
      <c r="AH1642" s="2001"/>
      <c r="AI1642" s="2001"/>
      <c r="AJ1642" s="2001"/>
      <c r="AK1642" s="2001"/>
      <c r="AL1642" s="2002"/>
      <c r="AM1642" s="2001"/>
      <c r="AN1642" s="2001"/>
      <c r="AO1642" s="2001"/>
      <c r="AP1642" s="2001"/>
      <c r="AQ1642" s="2001"/>
      <c r="AR1642" s="2001"/>
      <c r="AS1642" s="2001"/>
      <c r="AT1642" s="2001"/>
      <c r="AU1642" s="2001"/>
      <c r="AV1642" s="2001"/>
      <c r="AW1642" s="2001"/>
      <c r="AX1642" s="2001"/>
    </row>
    <row r="1643" spans="2:50" s="79" customFormat="1"/>
    <row r="1644" spans="2:50" s="79" customFormat="1">
      <c r="C1644" s="79" t="s">
        <v>1000</v>
      </c>
    </row>
    <row r="1645" spans="2:50" s="79" customFormat="1" ht="34.5" customHeight="1">
      <c r="B1645" s="2000"/>
      <c r="C1645" s="2000"/>
      <c r="D1645" s="2004" t="s">
        <v>1010</v>
      </c>
      <c r="E1645" s="2004"/>
      <c r="F1645" s="2004"/>
      <c r="G1645" s="2004"/>
      <c r="H1645" s="2004"/>
      <c r="I1645" s="2004"/>
      <c r="J1645" s="2004"/>
      <c r="K1645" s="2004"/>
      <c r="L1645" s="2004"/>
      <c r="M1645" s="2004"/>
      <c r="N1645" s="2004" t="s">
        <v>1011</v>
      </c>
      <c r="O1645" s="2004"/>
      <c r="P1645" s="2004"/>
      <c r="Q1645" s="2004"/>
      <c r="R1645" s="2004"/>
      <c r="S1645" s="2004"/>
      <c r="T1645" s="2004"/>
      <c r="U1645" s="2004"/>
      <c r="V1645" s="2004"/>
      <c r="W1645" s="2004"/>
      <c r="X1645" s="2004"/>
      <c r="Y1645" s="2004"/>
      <c r="Z1645" s="2004"/>
      <c r="AA1645" s="2004"/>
      <c r="AB1645" s="2004"/>
      <c r="AC1645" s="2004"/>
      <c r="AD1645" s="2004"/>
      <c r="AE1645" s="2004"/>
      <c r="AF1645" s="2004"/>
      <c r="AG1645" s="2004"/>
      <c r="AH1645" s="2004"/>
      <c r="AI1645" s="2004"/>
      <c r="AJ1645" s="2004"/>
      <c r="AK1645" s="2004"/>
      <c r="AL1645" s="2005" t="s">
        <v>1012</v>
      </c>
      <c r="AM1645" s="2004"/>
      <c r="AN1645" s="2004"/>
      <c r="AO1645" s="2004"/>
      <c r="AP1645" s="2004"/>
      <c r="AQ1645" s="2004"/>
      <c r="AR1645" s="2004" t="s">
        <v>27</v>
      </c>
      <c r="AS1645" s="2004"/>
      <c r="AT1645" s="2004"/>
      <c r="AU1645" s="2004"/>
      <c r="AV1645" s="2004" t="s">
        <v>28</v>
      </c>
      <c r="AW1645" s="2004"/>
      <c r="AX1645" s="2004"/>
    </row>
    <row r="1646" spans="2:50" s="79" customFormat="1" ht="24" customHeight="1">
      <c r="B1646" s="2000">
        <v>1</v>
      </c>
      <c r="C1646" s="2000">
        <v>1</v>
      </c>
      <c r="D1646" s="2001" t="s">
        <v>1114</v>
      </c>
      <c r="E1646" s="2001"/>
      <c r="F1646" s="2001"/>
      <c r="G1646" s="2001"/>
      <c r="H1646" s="2001"/>
      <c r="I1646" s="2001"/>
      <c r="J1646" s="2001"/>
      <c r="K1646" s="2001"/>
      <c r="L1646" s="2001"/>
      <c r="M1646" s="2001"/>
      <c r="N1646" s="2001" t="s">
        <v>1115</v>
      </c>
      <c r="O1646" s="2001"/>
      <c r="P1646" s="2001"/>
      <c r="Q1646" s="2001"/>
      <c r="R1646" s="2001"/>
      <c r="S1646" s="2001"/>
      <c r="T1646" s="2001"/>
      <c r="U1646" s="2001"/>
      <c r="V1646" s="2001"/>
      <c r="W1646" s="2001"/>
      <c r="X1646" s="2001"/>
      <c r="Y1646" s="2001"/>
      <c r="Z1646" s="2001"/>
      <c r="AA1646" s="2001"/>
      <c r="AB1646" s="2001"/>
      <c r="AC1646" s="2001"/>
      <c r="AD1646" s="2001"/>
      <c r="AE1646" s="2001"/>
      <c r="AF1646" s="2001"/>
      <c r="AG1646" s="2001"/>
      <c r="AH1646" s="2001"/>
      <c r="AI1646" s="2001"/>
      <c r="AJ1646" s="2001"/>
      <c r="AK1646" s="2001"/>
      <c r="AL1646" s="2002">
        <v>0.3</v>
      </c>
      <c r="AM1646" s="2001"/>
      <c r="AN1646" s="2001"/>
      <c r="AO1646" s="2001"/>
      <c r="AP1646" s="2001"/>
      <c r="AQ1646" s="2001"/>
      <c r="AR1646" s="2001"/>
      <c r="AS1646" s="2001"/>
      <c r="AT1646" s="2001"/>
      <c r="AU1646" s="2001"/>
      <c r="AV1646" s="2001"/>
      <c r="AW1646" s="2001"/>
      <c r="AX1646" s="2001"/>
    </row>
    <row r="1647" spans="2:50" s="79" customFormat="1" ht="24" customHeight="1">
      <c r="B1647" s="2000">
        <v>2</v>
      </c>
      <c r="C1647" s="2000">
        <v>1</v>
      </c>
      <c r="D1647" s="2001" t="s">
        <v>1116</v>
      </c>
      <c r="E1647" s="2001"/>
      <c r="F1647" s="2001"/>
      <c r="G1647" s="2001"/>
      <c r="H1647" s="2001"/>
      <c r="I1647" s="2001"/>
      <c r="J1647" s="2001"/>
      <c r="K1647" s="2001"/>
      <c r="L1647" s="2001"/>
      <c r="M1647" s="2001"/>
      <c r="N1647" s="2001" t="s">
        <v>1115</v>
      </c>
      <c r="O1647" s="2001"/>
      <c r="P1647" s="2001"/>
      <c r="Q1647" s="2001"/>
      <c r="R1647" s="2001"/>
      <c r="S1647" s="2001"/>
      <c r="T1647" s="2001"/>
      <c r="U1647" s="2001"/>
      <c r="V1647" s="2001"/>
      <c r="W1647" s="2001"/>
      <c r="X1647" s="2001"/>
      <c r="Y1647" s="2001"/>
      <c r="Z1647" s="2001"/>
      <c r="AA1647" s="2001"/>
      <c r="AB1647" s="2001"/>
      <c r="AC1647" s="2001"/>
      <c r="AD1647" s="2001"/>
      <c r="AE1647" s="2001"/>
      <c r="AF1647" s="2001"/>
      <c r="AG1647" s="2001"/>
      <c r="AH1647" s="2001"/>
      <c r="AI1647" s="2001"/>
      <c r="AJ1647" s="2001"/>
      <c r="AK1647" s="2001"/>
      <c r="AL1647" s="2002">
        <v>0.3</v>
      </c>
      <c r="AM1647" s="2001"/>
      <c r="AN1647" s="2001"/>
      <c r="AO1647" s="2001"/>
      <c r="AP1647" s="2001"/>
      <c r="AQ1647" s="2001"/>
      <c r="AR1647" s="2001"/>
      <c r="AS1647" s="2001"/>
      <c r="AT1647" s="2001"/>
      <c r="AU1647" s="2001"/>
      <c r="AV1647" s="2001"/>
      <c r="AW1647" s="2001"/>
      <c r="AX1647" s="2001"/>
    </row>
    <row r="1648" spans="2:50" s="79" customFormat="1" ht="24" customHeight="1">
      <c r="B1648" s="2000">
        <v>3</v>
      </c>
      <c r="C1648" s="2000">
        <v>1</v>
      </c>
      <c r="D1648" s="2001" t="s">
        <v>1117</v>
      </c>
      <c r="E1648" s="2001"/>
      <c r="F1648" s="2001"/>
      <c r="G1648" s="2001"/>
      <c r="H1648" s="2001"/>
      <c r="I1648" s="2001"/>
      <c r="J1648" s="2001"/>
      <c r="K1648" s="2001"/>
      <c r="L1648" s="2001"/>
      <c r="M1648" s="2001"/>
      <c r="N1648" s="2001" t="s">
        <v>1118</v>
      </c>
      <c r="O1648" s="2001"/>
      <c r="P1648" s="2001"/>
      <c r="Q1648" s="2001"/>
      <c r="R1648" s="2001"/>
      <c r="S1648" s="2001"/>
      <c r="T1648" s="2001"/>
      <c r="U1648" s="2001"/>
      <c r="V1648" s="2001"/>
      <c r="W1648" s="2001"/>
      <c r="X1648" s="2001"/>
      <c r="Y1648" s="2001"/>
      <c r="Z1648" s="2001"/>
      <c r="AA1648" s="2001"/>
      <c r="AB1648" s="2001"/>
      <c r="AC1648" s="2001"/>
      <c r="AD1648" s="2001"/>
      <c r="AE1648" s="2001"/>
      <c r="AF1648" s="2001"/>
      <c r="AG1648" s="2001"/>
      <c r="AH1648" s="2001"/>
      <c r="AI1648" s="2001"/>
      <c r="AJ1648" s="2001"/>
      <c r="AK1648" s="2001"/>
      <c r="AL1648" s="2002">
        <v>0.2</v>
      </c>
      <c r="AM1648" s="2001"/>
      <c r="AN1648" s="2001"/>
      <c r="AO1648" s="2001"/>
      <c r="AP1648" s="2001"/>
      <c r="AQ1648" s="2001"/>
      <c r="AR1648" s="2001"/>
      <c r="AS1648" s="2001"/>
      <c r="AT1648" s="2001"/>
      <c r="AU1648" s="2001"/>
      <c r="AV1648" s="2001"/>
      <c r="AW1648" s="2001"/>
      <c r="AX1648" s="2001"/>
    </row>
    <row r="1649" spans="2:51" s="79" customFormat="1" ht="24" customHeight="1">
      <c r="B1649" s="2000">
        <v>4</v>
      </c>
      <c r="C1649" s="2000">
        <v>1</v>
      </c>
      <c r="D1649" s="2001" t="s">
        <v>1119</v>
      </c>
      <c r="E1649" s="2001"/>
      <c r="F1649" s="2001"/>
      <c r="G1649" s="2001"/>
      <c r="H1649" s="2001"/>
      <c r="I1649" s="2001"/>
      <c r="J1649" s="2001"/>
      <c r="K1649" s="2001"/>
      <c r="L1649" s="2001"/>
      <c r="M1649" s="2001"/>
      <c r="N1649" s="2001" t="s">
        <v>1118</v>
      </c>
      <c r="O1649" s="2001"/>
      <c r="P1649" s="2001"/>
      <c r="Q1649" s="2001"/>
      <c r="R1649" s="2001"/>
      <c r="S1649" s="2001"/>
      <c r="T1649" s="2001"/>
      <c r="U1649" s="2001"/>
      <c r="V1649" s="2001"/>
      <c r="W1649" s="2001"/>
      <c r="X1649" s="2001"/>
      <c r="Y1649" s="2001"/>
      <c r="Z1649" s="2001"/>
      <c r="AA1649" s="2001"/>
      <c r="AB1649" s="2001"/>
      <c r="AC1649" s="2001"/>
      <c r="AD1649" s="2001"/>
      <c r="AE1649" s="2001"/>
      <c r="AF1649" s="2001"/>
      <c r="AG1649" s="2001"/>
      <c r="AH1649" s="2001"/>
      <c r="AI1649" s="2001"/>
      <c r="AJ1649" s="2001"/>
      <c r="AK1649" s="2001"/>
      <c r="AL1649" s="2002">
        <v>0.2</v>
      </c>
      <c r="AM1649" s="2001"/>
      <c r="AN1649" s="2001"/>
      <c r="AO1649" s="2001"/>
      <c r="AP1649" s="2001"/>
      <c r="AQ1649" s="2001"/>
      <c r="AR1649" s="2001"/>
      <c r="AS1649" s="2001"/>
      <c r="AT1649" s="2001"/>
      <c r="AU1649" s="2001"/>
      <c r="AV1649" s="2001"/>
      <c r="AW1649" s="2001"/>
      <c r="AX1649" s="2001"/>
    </row>
    <row r="1650" spans="2:51" s="79" customFormat="1" ht="24" customHeight="1">
      <c r="B1650" s="2000">
        <v>5</v>
      </c>
      <c r="C1650" s="2000">
        <v>1</v>
      </c>
      <c r="D1650" s="2001" t="s">
        <v>1120</v>
      </c>
      <c r="E1650" s="2001"/>
      <c r="F1650" s="2001"/>
      <c r="G1650" s="2001"/>
      <c r="H1650" s="2001"/>
      <c r="I1650" s="2001"/>
      <c r="J1650" s="2001"/>
      <c r="K1650" s="2001"/>
      <c r="L1650" s="2001"/>
      <c r="M1650" s="2001"/>
      <c r="N1650" s="2001" t="s">
        <v>1118</v>
      </c>
      <c r="O1650" s="2001"/>
      <c r="P1650" s="2001"/>
      <c r="Q1650" s="2001"/>
      <c r="R1650" s="2001"/>
      <c r="S1650" s="2001"/>
      <c r="T1650" s="2001"/>
      <c r="U1650" s="2001"/>
      <c r="V1650" s="2001"/>
      <c r="W1650" s="2001"/>
      <c r="X1650" s="2001"/>
      <c r="Y1650" s="2001"/>
      <c r="Z1650" s="2001"/>
      <c r="AA1650" s="2001"/>
      <c r="AB1650" s="2001"/>
      <c r="AC1650" s="2001"/>
      <c r="AD1650" s="2001"/>
      <c r="AE1650" s="2001"/>
      <c r="AF1650" s="2001"/>
      <c r="AG1650" s="2001"/>
      <c r="AH1650" s="2001"/>
      <c r="AI1650" s="2001"/>
      <c r="AJ1650" s="2001"/>
      <c r="AK1650" s="2001"/>
      <c r="AL1650" s="2002">
        <v>0.2</v>
      </c>
      <c r="AM1650" s="2001"/>
      <c r="AN1650" s="2001"/>
      <c r="AO1650" s="2001"/>
      <c r="AP1650" s="2001"/>
      <c r="AQ1650" s="2001"/>
      <c r="AR1650" s="2001"/>
      <c r="AS1650" s="2001"/>
      <c r="AT1650" s="2001"/>
      <c r="AU1650" s="2001"/>
      <c r="AV1650" s="2001"/>
      <c r="AW1650" s="2001"/>
      <c r="AX1650" s="2001"/>
    </row>
    <row r="1651" spans="2:51" s="79" customFormat="1" ht="24" customHeight="1">
      <c r="B1651" s="2000">
        <v>6</v>
      </c>
      <c r="C1651" s="2000">
        <v>1</v>
      </c>
      <c r="D1651" s="2001" t="s">
        <v>1121</v>
      </c>
      <c r="E1651" s="2001"/>
      <c r="F1651" s="2001"/>
      <c r="G1651" s="2001"/>
      <c r="H1651" s="2001"/>
      <c r="I1651" s="2001"/>
      <c r="J1651" s="2001"/>
      <c r="K1651" s="2001"/>
      <c r="L1651" s="2001"/>
      <c r="M1651" s="2001"/>
      <c r="N1651" s="2001" t="s">
        <v>1118</v>
      </c>
      <c r="O1651" s="2001"/>
      <c r="P1651" s="2001"/>
      <c r="Q1651" s="2001"/>
      <c r="R1651" s="2001"/>
      <c r="S1651" s="2001"/>
      <c r="T1651" s="2001"/>
      <c r="U1651" s="2001"/>
      <c r="V1651" s="2001"/>
      <c r="W1651" s="2001"/>
      <c r="X1651" s="2001"/>
      <c r="Y1651" s="2001"/>
      <c r="Z1651" s="2001"/>
      <c r="AA1651" s="2001"/>
      <c r="AB1651" s="2001"/>
      <c r="AC1651" s="2001"/>
      <c r="AD1651" s="2001"/>
      <c r="AE1651" s="2001"/>
      <c r="AF1651" s="2001"/>
      <c r="AG1651" s="2001"/>
      <c r="AH1651" s="2001"/>
      <c r="AI1651" s="2001"/>
      <c r="AJ1651" s="2001"/>
      <c r="AK1651" s="2001"/>
      <c r="AL1651" s="2002">
        <v>0.2</v>
      </c>
      <c r="AM1651" s="2001"/>
      <c r="AN1651" s="2001"/>
      <c r="AO1651" s="2001"/>
      <c r="AP1651" s="2001"/>
      <c r="AQ1651" s="2001"/>
      <c r="AR1651" s="2001"/>
      <c r="AS1651" s="2001"/>
      <c r="AT1651" s="2001"/>
      <c r="AU1651" s="2001"/>
      <c r="AV1651" s="2001"/>
      <c r="AW1651" s="2001"/>
      <c r="AX1651" s="2001"/>
    </row>
    <row r="1652" spans="2:51" s="79" customFormat="1" ht="24" customHeight="1">
      <c r="B1652" s="2000">
        <v>7</v>
      </c>
      <c r="C1652" s="2000">
        <v>1</v>
      </c>
      <c r="D1652" s="2001" t="s">
        <v>1122</v>
      </c>
      <c r="E1652" s="2001"/>
      <c r="F1652" s="2001"/>
      <c r="G1652" s="2001"/>
      <c r="H1652" s="2001"/>
      <c r="I1652" s="2001"/>
      <c r="J1652" s="2001"/>
      <c r="K1652" s="2001"/>
      <c r="L1652" s="2001"/>
      <c r="M1652" s="2001"/>
      <c r="N1652" s="2001" t="s">
        <v>1118</v>
      </c>
      <c r="O1652" s="2001"/>
      <c r="P1652" s="2001"/>
      <c r="Q1652" s="2001"/>
      <c r="R1652" s="2001"/>
      <c r="S1652" s="2001"/>
      <c r="T1652" s="2001"/>
      <c r="U1652" s="2001"/>
      <c r="V1652" s="2001"/>
      <c r="W1652" s="2001"/>
      <c r="X1652" s="2001"/>
      <c r="Y1652" s="2001"/>
      <c r="Z1652" s="2001"/>
      <c r="AA1652" s="2001"/>
      <c r="AB1652" s="2001"/>
      <c r="AC1652" s="2001"/>
      <c r="AD1652" s="2001"/>
      <c r="AE1652" s="2001"/>
      <c r="AF1652" s="2001"/>
      <c r="AG1652" s="2001"/>
      <c r="AH1652" s="2001"/>
      <c r="AI1652" s="2001"/>
      <c r="AJ1652" s="2001"/>
      <c r="AK1652" s="2001"/>
      <c r="AL1652" s="2002">
        <v>0.2</v>
      </c>
      <c r="AM1652" s="2001"/>
      <c r="AN1652" s="2001"/>
      <c r="AO1652" s="2001"/>
      <c r="AP1652" s="2001"/>
      <c r="AQ1652" s="2001"/>
      <c r="AR1652" s="2001"/>
      <c r="AS1652" s="2001"/>
      <c r="AT1652" s="2001"/>
      <c r="AU1652" s="2001"/>
      <c r="AV1652" s="2001"/>
      <c r="AW1652" s="2001"/>
      <c r="AX1652" s="2001"/>
    </row>
    <row r="1653" spans="2:51" s="79" customFormat="1" ht="24" customHeight="1">
      <c r="B1653" s="2000">
        <v>8</v>
      </c>
      <c r="C1653" s="2000">
        <v>1</v>
      </c>
      <c r="D1653" s="2001" t="s">
        <v>1123</v>
      </c>
      <c r="E1653" s="2001"/>
      <c r="F1653" s="2001"/>
      <c r="G1653" s="2001"/>
      <c r="H1653" s="2001"/>
      <c r="I1653" s="2001"/>
      <c r="J1653" s="2001"/>
      <c r="K1653" s="2001"/>
      <c r="L1653" s="2001"/>
      <c r="M1653" s="2001"/>
      <c r="N1653" s="2001" t="s">
        <v>1118</v>
      </c>
      <c r="O1653" s="2001"/>
      <c r="P1653" s="2001"/>
      <c r="Q1653" s="2001"/>
      <c r="R1653" s="2001"/>
      <c r="S1653" s="2001"/>
      <c r="T1653" s="2001"/>
      <c r="U1653" s="2001"/>
      <c r="V1653" s="2001"/>
      <c r="W1653" s="2001"/>
      <c r="X1653" s="2001"/>
      <c r="Y1653" s="2001"/>
      <c r="Z1653" s="2001"/>
      <c r="AA1653" s="2001"/>
      <c r="AB1653" s="2001"/>
      <c r="AC1653" s="2001"/>
      <c r="AD1653" s="2001"/>
      <c r="AE1653" s="2001"/>
      <c r="AF1653" s="2001"/>
      <c r="AG1653" s="2001"/>
      <c r="AH1653" s="2001"/>
      <c r="AI1653" s="2001"/>
      <c r="AJ1653" s="2001"/>
      <c r="AK1653" s="2001"/>
      <c r="AL1653" s="2002">
        <v>0.2</v>
      </c>
      <c r="AM1653" s="2001"/>
      <c r="AN1653" s="2001"/>
      <c r="AO1653" s="2001"/>
      <c r="AP1653" s="2001"/>
      <c r="AQ1653" s="2001"/>
      <c r="AR1653" s="2001"/>
      <c r="AS1653" s="2001"/>
      <c r="AT1653" s="2001"/>
      <c r="AU1653" s="2001"/>
      <c r="AV1653" s="2001"/>
      <c r="AW1653" s="2001"/>
      <c r="AX1653" s="2001"/>
    </row>
    <row r="1654" spans="2:51" s="79" customFormat="1" ht="24" customHeight="1">
      <c r="B1654" s="2000">
        <v>9</v>
      </c>
      <c r="C1654" s="2000">
        <v>1</v>
      </c>
      <c r="D1654" s="2001" t="s">
        <v>1124</v>
      </c>
      <c r="E1654" s="2001"/>
      <c r="F1654" s="2001"/>
      <c r="G1654" s="2001"/>
      <c r="H1654" s="2001"/>
      <c r="I1654" s="2001"/>
      <c r="J1654" s="2001"/>
      <c r="K1654" s="2001"/>
      <c r="L1654" s="2001"/>
      <c r="M1654" s="2001"/>
      <c r="N1654" s="2001" t="s">
        <v>1118</v>
      </c>
      <c r="O1654" s="2001"/>
      <c r="P1654" s="2001"/>
      <c r="Q1654" s="2001"/>
      <c r="R1654" s="2001"/>
      <c r="S1654" s="2001"/>
      <c r="T1654" s="2001"/>
      <c r="U1654" s="2001"/>
      <c r="V1654" s="2001"/>
      <c r="W1654" s="2001"/>
      <c r="X1654" s="2001"/>
      <c r="Y1654" s="2001"/>
      <c r="Z1654" s="2001"/>
      <c r="AA1654" s="2001"/>
      <c r="AB1654" s="2001"/>
      <c r="AC1654" s="2001"/>
      <c r="AD1654" s="2001"/>
      <c r="AE1654" s="2001"/>
      <c r="AF1654" s="2001"/>
      <c r="AG1654" s="2001"/>
      <c r="AH1654" s="2001"/>
      <c r="AI1654" s="2001"/>
      <c r="AJ1654" s="2001"/>
      <c r="AK1654" s="2001"/>
      <c r="AL1654" s="2002">
        <v>0.2</v>
      </c>
      <c r="AM1654" s="2001"/>
      <c r="AN1654" s="2001"/>
      <c r="AO1654" s="2001"/>
      <c r="AP1654" s="2001"/>
      <c r="AQ1654" s="2001"/>
      <c r="AR1654" s="2001"/>
      <c r="AS1654" s="2001"/>
      <c r="AT1654" s="2001"/>
      <c r="AU1654" s="2001"/>
      <c r="AV1654" s="2001"/>
      <c r="AW1654" s="2001"/>
      <c r="AX1654" s="2001"/>
    </row>
    <row r="1655" spans="2:51" s="79" customFormat="1" ht="24" customHeight="1">
      <c r="B1655" s="2000">
        <v>10</v>
      </c>
      <c r="C1655" s="2000">
        <v>1</v>
      </c>
      <c r="D1655" s="2001" t="s">
        <v>1125</v>
      </c>
      <c r="E1655" s="2001"/>
      <c r="F1655" s="2001"/>
      <c r="G1655" s="2001"/>
      <c r="H1655" s="2001"/>
      <c r="I1655" s="2001"/>
      <c r="J1655" s="2001"/>
      <c r="K1655" s="2001"/>
      <c r="L1655" s="2001"/>
      <c r="M1655" s="2001"/>
      <c r="N1655" s="2001" t="s">
        <v>1118</v>
      </c>
      <c r="O1655" s="2001"/>
      <c r="P1655" s="2001"/>
      <c r="Q1655" s="2001"/>
      <c r="R1655" s="2001"/>
      <c r="S1655" s="2001"/>
      <c r="T1655" s="2001"/>
      <c r="U1655" s="2001"/>
      <c r="V1655" s="2001"/>
      <c r="W1655" s="2001"/>
      <c r="X1655" s="2001"/>
      <c r="Y1655" s="2001"/>
      <c r="Z1655" s="2001"/>
      <c r="AA1655" s="2001"/>
      <c r="AB1655" s="2001"/>
      <c r="AC1655" s="2001"/>
      <c r="AD1655" s="2001"/>
      <c r="AE1655" s="2001"/>
      <c r="AF1655" s="2001"/>
      <c r="AG1655" s="2001"/>
      <c r="AH1655" s="2001"/>
      <c r="AI1655" s="2001"/>
      <c r="AJ1655" s="2001"/>
      <c r="AK1655" s="2001"/>
      <c r="AL1655" s="2002">
        <v>0.2</v>
      </c>
      <c r="AM1655" s="2001"/>
      <c r="AN1655" s="2001"/>
      <c r="AO1655" s="2001"/>
      <c r="AP1655" s="2001"/>
      <c r="AQ1655" s="2001"/>
      <c r="AR1655" s="2001"/>
      <c r="AS1655" s="2001"/>
      <c r="AT1655" s="2001"/>
      <c r="AU1655" s="2001"/>
      <c r="AV1655" s="2001"/>
      <c r="AW1655" s="2001"/>
      <c r="AX1655" s="2001"/>
    </row>
    <row r="1656" spans="2:51" s="79" customFormat="1"/>
    <row r="1657" spans="2:51" s="79" customFormat="1" ht="21.75" customHeight="1" thickBot="1">
      <c r="AK1657" s="2210"/>
      <c r="AL1657" s="2210"/>
      <c r="AM1657" s="2210"/>
      <c r="AN1657" s="2210"/>
      <c r="AO1657" s="2210"/>
      <c r="AP1657" s="2210"/>
      <c r="AQ1657" s="2210"/>
      <c r="AR1657" s="2211" t="s">
        <v>112</v>
      </c>
      <c r="AS1657" s="2211"/>
      <c r="AT1657" s="2211"/>
      <c r="AU1657" s="2211"/>
      <c r="AV1657" s="2211"/>
      <c r="AW1657" s="2211"/>
      <c r="AX1657" s="2211"/>
      <c r="AY1657" s="2211"/>
    </row>
    <row r="1658" spans="2:51" s="79" customFormat="1" ht="21" customHeight="1">
      <c r="B1658" s="2212" t="s">
        <v>113</v>
      </c>
      <c r="C1658" s="2213"/>
      <c r="D1658" s="2213"/>
      <c r="E1658" s="2213"/>
      <c r="F1658" s="2213"/>
      <c r="G1658" s="2213"/>
      <c r="H1658" s="2450" t="s">
        <v>1126</v>
      </c>
      <c r="I1658" s="2451"/>
      <c r="J1658" s="2451"/>
      <c r="K1658" s="2451"/>
      <c r="L1658" s="2451"/>
      <c r="M1658" s="2451"/>
      <c r="N1658" s="2451"/>
      <c r="O1658" s="2451"/>
      <c r="P1658" s="2451"/>
      <c r="Q1658" s="2451"/>
      <c r="R1658" s="2451"/>
      <c r="S1658" s="2451"/>
      <c r="T1658" s="2451"/>
      <c r="U1658" s="2451"/>
      <c r="V1658" s="2451"/>
      <c r="W1658" s="2451"/>
      <c r="X1658" s="2451"/>
      <c r="Y1658" s="2451"/>
      <c r="Z1658" s="2216" t="s">
        <v>1047</v>
      </c>
      <c r="AA1658" s="2217"/>
      <c r="AB1658" s="2217"/>
      <c r="AC1658" s="2217"/>
      <c r="AD1658" s="2217"/>
      <c r="AE1658" s="2218"/>
      <c r="AF1658" s="2219" t="s">
        <v>101</v>
      </c>
      <c r="AG1658" s="2220"/>
      <c r="AH1658" s="2220"/>
      <c r="AI1658" s="2220"/>
      <c r="AJ1658" s="2220"/>
      <c r="AK1658" s="2220"/>
      <c r="AL1658" s="2220"/>
      <c r="AM1658" s="2220"/>
      <c r="AN1658" s="2220"/>
      <c r="AO1658" s="2220"/>
      <c r="AP1658" s="2220"/>
      <c r="AQ1658" s="2221"/>
      <c r="AR1658" s="2222" t="s">
        <v>1</v>
      </c>
      <c r="AS1658" s="2219"/>
      <c r="AT1658" s="2219"/>
      <c r="AU1658" s="2219"/>
      <c r="AV1658" s="2219"/>
      <c r="AW1658" s="2219"/>
      <c r="AX1658" s="2219"/>
      <c r="AY1658" s="2223"/>
    </row>
    <row r="1659" spans="2:51" s="79" customFormat="1" ht="28.15" customHeight="1">
      <c r="B1659" s="2190" t="s">
        <v>59</v>
      </c>
      <c r="C1659" s="2191"/>
      <c r="D1659" s="2191"/>
      <c r="E1659" s="2191"/>
      <c r="F1659" s="2191"/>
      <c r="G1659" s="2192"/>
      <c r="H1659" s="2193" t="s">
        <v>1127</v>
      </c>
      <c r="I1659" s="2194"/>
      <c r="J1659" s="2194"/>
      <c r="K1659" s="2194"/>
      <c r="L1659" s="2194"/>
      <c r="M1659" s="2194"/>
      <c r="N1659" s="2194"/>
      <c r="O1659" s="2194"/>
      <c r="P1659" s="2194"/>
      <c r="Q1659" s="2194"/>
      <c r="R1659" s="2194"/>
      <c r="S1659" s="2194"/>
      <c r="T1659" s="2194"/>
      <c r="U1659" s="2194"/>
      <c r="V1659" s="2194"/>
      <c r="W1659" s="2195"/>
      <c r="X1659" s="2195"/>
      <c r="Y1659" s="2195"/>
      <c r="Z1659" s="2196" t="s">
        <v>2</v>
      </c>
      <c r="AA1659" s="2197"/>
      <c r="AB1659" s="2197"/>
      <c r="AC1659" s="2197"/>
      <c r="AD1659" s="2197"/>
      <c r="AE1659" s="2198"/>
      <c r="AF1659" s="2197" t="s">
        <v>851</v>
      </c>
      <c r="AG1659" s="2197"/>
      <c r="AH1659" s="2197"/>
      <c r="AI1659" s="2197"/>
      <c r="AJ1659" s="2197"/>
      <c r="AK1659" s="2197"/>
      <c r="AL1659" s="2197"/>
      <c r="AM1659" s="2197"/>
      <c r="AN1659" s="2197"/>
      <c r="AO1659" s="2197"/>
      <c r="AP1659" s="2197"/>
      <c r="AQ1659" s="2198"/>
      <c r="AR1659" s="2199" t="s">
        <v>1128</v>
      </c>
      <c r="AS1659" s="2200"/>
      <c r="AT1659" s="2200"/>
      <c r="AU1659" s="2200"/>
      <c r="AV1659" s="2200"/>
      <c r="AW1659" s="2200"/>
      <c r="AX1659" s="2200"/>
      <c r="AY1659" s="2201"/>
    </row>
    <row r="1660" spans="2:51" s="79" customFormat="1" ht="30.75" customHeight="1">
      <c r="B1660" s="2202" t="s">
        <v>3</v>
      </c>
      <c r="C1660" s="2203"/>
      <c r="D1660" s="2203"/>
      <c r="E1660" s="2203"/>
      <c r="F1660" s="2203"/>
      <c r="G1660" s="2203"/>
      <c r="H1660" s="2204" t="s">
        <v>103</v>
      </c>
      <c r="I1660" s="2195"/>
      <c r="J1660" s="2195"/>
      <c r="K1660" s="2195"/>
      <c r="L1660" s="2195"/>
      <c r="M1660" s="2195"/>
      <c r="N1660" s="2195"/>
      <c r="O1660" s="2195"/>
      <c r="P1660" s="2195"/>
      <c r="Q1660" s="2195"/>
      <c r="R1660" s="2195"/>
      <c r="S1660" s="2195"/>
      <c r="T1660" s="2195"/>
      <c r="U1660" s="2195"/>
      <c r="V1660" s="2195"/>
      <c r="W1660" s="2195"/>
      <c r="X1660" s="2195"/>
      <c r="Y1660" s="2195"/>
      <c r="Z1660" s="2205" t="s">
        <v>76</v>
      </c>
      <c r="AA1660" s="2206"/>
      <c r="AB1660" s="2206"/>
      <c r="AC1660" s="2206"/>
      <c r="AD1660" s="2206"/>
      <c r="AE1660" s="2207"/>
      <c r="AF1660" s="2208" t="s">
        <v>1129</v>
      </c>
      <c r="AG1660" s="2208"/>
      <c r="AH1660" s="2208"/>
      <c r="AI1660" s="2208"/>
      <c r="AJ1660" s="2208"/>
      <c r="AK1660" s="2208"/>
      <c r="AL1660" s="2208"/>
      <c r="AM1660" s="2208"/>
      <c r="AN1660" s="2208"/>
      <c r="AO1660" s="2208"/>
      <c r="AP1660" s="2208"/>
      <c r="AQ1660" s="2208"/>
      <c r="AR1660" s="2059"/>
      <c r="AS1660" s="2059"/>
      <c r="AT1660" s="2059"/>
      <c r="AU1660" s="2059"/>
      <c r="AV1660" s="2059"/>
      <c r="AW1660" s="2059"/>
      <c r="AX1660" s="2059"/>
      <c r="AY1660" s="2209"/>
    </row>
    <row r="1661" spans="2:51" s="79" customFormat="1" ht="18" customHeight="1">
      <c r="B1661" s="2166" t="s">
        <v>37</v>
      </c>
      <c r="C1661" s="2167"/>
      <c r="D1661" s="2167"/>
      <c r="E1661" s="2167"/>
      <c r="F1661" s="2167"/>
      <c r="G1661" s="2167"/>
      <c r="H1661" s="2170" t="s">
        <v>1131</v>
      </c>
      <c r="I1661" s="2171"/>
      <c r="J1661" s="2171"/>
      <c r="K1661" s="2171"/>
      <c r="L1661" s="2171"/>
      <c r="M1661" s="2171"/>
      <c r="N1661" s="2171"/>
      <c r="O1661" s="2171"/>
      <c r="P1661" s="2171"/>
      <c r="Q1661" s="2171"/>
      <c r="R1661" s="2171"/>
      <c r="S1661" s="2171"/>
      <c r="T1661" s="2171"/>
      <c r="U1661" s="2171"/>
      <c r="V1661" s="2171"/>
      <c r="W1661" s="2171"/>
      <c r="X1661" s="2171"/>
      <c r="Y1661" s="2448"/>
      <c r="Z1661" s="2176" t="s">
        <v>1048</v>
      </c>
      <c r="AA1661" s="2059"/>
      <c r="AB1661" s="2059"/>
      <c r="AC1661" s="2059"/>
      <c r="AD1661" s="2059"/>
      <c r="AE1661" s="2177"/>
      <c r="AF1661" s="2399" t="s">
        <v>1039</v>
      </c>
      <c r="AG1661" s="2180"/>
      <c r="AH1661" s="2180"/>
      <c r="AI1661" s="2180"/>
      <c r="AJ1661" s="2180"/>
      <c r="AK1661" s="2180"/>
      <c r="AL1661" s="2180"/>
      <c r="AM1661" s="2180"/>
      <c r="AN1661" s="2180"/>
      <c r="AO1661" s="2180"/>
      <c r="AP1661" s="2180"/>
      <c r="AQ1661" s="2180"/>
      <c r="AR1661" s="2180"/>
      <c r="AS1661" s="2180"/>
      <c r="AT1661" s="2180"/>
      <c r="AU1661" s="2180"/>
      <c r="AV1661" s="2180"/>
      <c r="AW1661" s="2180"/>
      <c r="AX1661" s="2180"/>
      <c r="AY1661" s="2181"/>
    </row>
    <row r="1662" spans="2:51" s="79" customFormat="1" ht="24" customHeight="1">
      <c r="B1662" s="2168"/>
      <c r="C1662" s="2169"/>
      <c r="D1662" s="2169"/>
      <c r="E1662" s="2169"/>
      <c r="F1662" s="2169"/>
      <c r="G1662" s="2169"/>
      <c r="H1662" s="2173"/>
      <c r="I1662" s="2174"/>
      <c r="J1662" s="2174"/>
      <c r="K1662" s="2174"/>
      <c r="L1662" s="2174"/>
      <c r="M1662" s="2174"/>
      <c r="N1662" s="2174"/>
      <c r="O1662" s="2174"/>
      <c r="P1662" s="2174"/>
      <c r="Q1662" s="2174"/>
      <c r="R1662" s="2174"/>
      <c r="S1662" s="2174"/>
      <c r="T1662" s="2174"/>
      <c r="U1662" s="2174"/>
      <c r="V1662" s="2174"/>
      <c r="W1662" s="2174"/>
      <c r="X1662" s="2174"/>
      <c r="Y1662" s="2449"/>
      <c r="Z1662" s="2178"/>
      <c r="AA1662" s="2059"/>
      <c r="AB1662" s="2059"/>
      <c r="AC1662" s="2059"/>
      <c r="AD1662" s="2059"/>
      <c r="AE1662" s="2177"/>
      <c r="AF1662" s="2182"/>
      <c r="AG1662" s="2182"/>
      <c r="AH1662" s="2182"/>
      <c r="AI1662" s="2182"/>
      <c r="AJ1662" s="2182"/>
      <c r="AK1662" s="2182"/>
      <c r="AL1662" s="2182"/>
      <c r="AM1662" s="2182"/>
      <c r="AN1662" s="2182"/>
      <c r="AO1662" s="2182"/>
      <c r="AP1662" s="2182"/>
      <c r="AQ1662" s="2182"/>
      <c r="AR1662" s="2182"/>
      <c r="AS1662" s="2182"/>
      <c r="AT1662" s="2182"/>
      <c r="AU1662" s="2182"/>
      <c r="AV1662" s="2182"/>
      <c r="AW1662" s="2182"/>
      <c r="AX1662" s="2182"/>
      <c r="AY1662" s="2183"/>
    </row>
    <row r="1663" spans="2:51" s="79" customFormat="1" ht="29.25" customHeight="1">
      <c r="B1663" s="2184" t="s">
        <v>4</v>
      </c>
      <c r="C1663" s="2185"/>
      <c r="D1663" s="2185"/>
      <c r="E1663" s="2185"/>
      <c r="F1663" s="2185"/>
      <c r="G1663" s="2186"/>
      <c r="H1663" s="2187" t="s">
        <v>133</v>
      </c>
      <c r="I1663" s="2188"/>
      <c r="J1663" s="2188"/>
      <c r="K1663" s="2188"/>
      <c r="L1663" s="2188"/>
      <c r="M1663" s="2188"/>
      <c r="N1663" s="2188"/>
      <c r="O1663" s="2188"/>
      <c r="P1663" s="2188"/>
      <c r="Q1663" s="2188"/>
      <c r="R1663" s="2188"/>
      <c r="S1663" s="2188"/>
      <c r="T1663" s="2188"/>
      <c r="U1663" s="2188"/>
      <c r="V1663" s="2188"/>
      <c r="W1663" s="2188"/>
      <c r="X1663" s="2188"/>
      <c r="Y1663" s="2188"/>
      <c r="Z1663" s="2188"/>
      <c r="AA1663" s="2188"/>
      <c r="AB1663" s="2188"/>
      <c r="AC1663" s="2188"/>
      <c r="AD1663" s="2188"/>
      <c r="AE1663" s="2188"/>
      <c r="AF1663" s="2188"/>
      <c r="AG1663" s="2188"/>
      <c r="AH1663" s="2188"/>
      <c r="AI1663" s="2188"/>
      <c r="AJ1663" s="2188"/>
      <c r="AK1663" s="2188"/>
      <c r="AL1663" s="2188"/>
      <c r="AM1663" s="2188"/>
      <c r="AN1663" s="2188"/>
      <c r="AO1663" s="2188"/>
      <c r="AP1663" s="2188"/>
      <c r="AQ1663" s="2188"/>
      <c r="AR1663" s="2188"/>
      <c r="AS1663" s="2188"/>
      <c r="AT1663" s="2188"/>
      <c r="AU1663" s="2188"/>
      <c r="AV1663" s="2188"/>
      <c r="AW1663" s="2188"/>
      <c r="AX1663" s="2188"/>
      <c r="AY1663" s="2189"/>
    </row>
    <row r="1664" spans="2:51" s="79" customFormat="1" ht="21" customHeight="1">
      <c r="B1664" s="2152" t="s">
        <v>39</v>
      </c>
      <c r="C1664" s="2153"/>
      <c r="D1664" s="2153"/>
      <c r="E1664" s="2153"/>
      <c r="F1664" s="2153"/>
      <c r="G1664" s="2154"/>
      <c r="H1664" s="2158"/>
      <c r="I1664" s="2159"/>
      <c r="J1664" s="2159"/>
      <c r="K1664" s="2159"/>
      <c r="L1664" s="2159"/>
      <c r="M1664" s="2159"/>
      <c r="N1664" s="2159"/>
      <c r="O1664" s="2159"/>
      <c r="P1664" s="2159"/>
      <c r="Q1664" s="2160" t="s">
        <v>86</v>
      </c>
      <c r="R1664" s="2161"/>
      <c r="S1664" s="2161"/>
      <c r="T1664" s="2161"/>
      <c r="U1664" s="2161"/>
      <c r="V1664" s="2161"/>
      <c r="W1664" s="2162"/>
      <c r="X1664" s="2160" t="s">
        <v>87</v>
      </c>
      <c r="Y1664" s="2161"/>
      <c r="Z1664" s="2161"/>
      <c r="AA1664" s="2161"/>
      <c r="AB1664" s="2161"/>
      <c r="AC1664" s="2161"/>
      <c r="AD1664" s="2162"/>
      <c r="AE1664" s="2160" t="s">
        <v>88</v>
      </c>
      <c r="AF1664" s="2161"/>
      <c r="AG1664" s="2161"/>
      <c r="AH1664" s="2161"/>
      <c r="AI1664" s="2161"/>
      <c r="AJ1664" s="2161"/>
      <c r="AK1664" s="2162"/>
      <c r="AL1664" s="2160" t="s">
        <v>90</v>
      </c>
      <c r="AM1664" s="2161"/>
      <c r="AN1664" s="2161"/>
      <c r="AO1664" s="2161"/>
      <c r="AP1664" s="2161"/>
      <c r="AQ1664" s="2161"/>
      <c r="AR1664" s="2162"/>
      <c r="AS1664" s="2160" t="s">
        <v>91</v>
      </c>
      <c r="AT1664" s="2161"/>
      <c r="AU1664" s="2161"/>
      <c r="AV1664" s="2161"/>
      <c r="AW1664" s="2161"/>
      <c r="AX1664" s="2161"/>
      <c r="AY1664" s="2233"/>
    </row>
    <row r="1665" spans="2:60" s="79" customFormat="1" ht="21" customHeight="1">
      <c r="B1665" s="2088"/>
      <c r="C1665" s="2089"/>
      <c r="D1665" s="2089"/>
      <c r="E1665" s="2089"/>
      <c r="F1665" s="2089"/>
      <c r="G1665" s="2090"/>
      <c r="H1665" s="2234" t="s">
        <v>5</v>
      </c>
      <c r="I1665" s="2235"/>
      <c r="J1665" s="2074" t="s">
        <v>6</v>
      </c>
      <c r="K1665" s="2075"/>
      <c r="L1665" s="2075"/>
      <c r="M1665" s="2075"/>
      <c r="N1665" s="2075"/>
      <c r="O1665" s="2075"/>
      <c r="P1665" s="2076"/>
      <c r="Q1665" s="2251">
        <v>16</v>
      </c>
      <c r="R1665" s="2251"/>
      <c r="S1665" s="2251"/>
      <c r="T1665" s="2251"/>
      <c r="U1665" s="2251"/>
      <c r="V1665" s="2251"/>
      <c r="W1665" s="2251"/>
      <c r="X1665" s="2251">
        <v>10</v>
      </c>
      <c r="Y1665" s="2251"/>
      <c r="Z1665" s="2251"/>
      <c r="AA1665" s="2251"/>
      <c r="AB1665" s="2251"/>
      <c r="AC1665" s="2251"/>
      <c r="AD1665" s="2251"/>
      <c r="AE1665" s="2251">
        <v>10</v>
      </c>
      <c r="AF1665" s="2251"/>
      <c r="AG1665" s="2251"/>
      <c r="AH1665" s="2251"/>
      <c r="AI1665" s="2251"/>
      <c r="AJ1665" s="2251"/>
      <c r="AK1665" s="2251"/>
      <c r="AL1665" s="2251">
        <v>6</v>
      </c>
      <c r="AM1665" s="2251"/>
      <c r="AN1665" s="2251"/>
      <c r="AO1665" s="2251"/>
      <c r="AP1665" s="2251"/>
      <c r="AQ1665" s="2251"/>
      <c r="AR1665" s="2251"/>
      <c r="AS1665" s="2251">
        <v>1</v>
      </c>
      <c r="AT1665" s="2251"/>
      <c r="AU1665" s="2251"/>
      <c r="AV1665" s="2251"/>
      <c r="AW1665" s="2251"/>
      <c r="AX1665" s="2251"/>
      <c r="AY1665" s="2252"/>
    </row>
    <row r="1666" spans="2:60" s="79" customFormat="1" ht="21" customHeight="1">
      <c r="B1666" s="2088"/>
      <c r="C1666" s="2089"/>
      <c r="D1666" s="2089"/>
      <c r="E1666" s="2089"/>
      <c r="F1666" s="2089"/>
      <c r="G1666" s="2090"/>
      <c r="H1666" s="2236"/>
      <c r="I1666" s="2237"/>
      <c r="J1666" s="2080" t="s">
        <v>7</v>
      </c>
      <c r="K1666" s="2081"/>
      <c r="L1666" s="2081"/>
      <c r="M1666" s="2081"/>
      <c r="N1666" s="2081"/>
      <c r="O1666" s="2081"/>
      <c r="P1666" s="2082"/>
      <c r="Q1666" s="2332" t="s">
        <v>1039</v>
      </c>
      <c r="R1666" s="2333"/>
      <c r="S1666" s="2333"/>
      <c r="T1666" s="2333"/>
      <c r="U1666" s="2333"/>
      <c r="V1666" s="2333"/>
      <c r="W1666" s="2333"/>
      <c r="X1666" s="2332" t="s">
        <v>1039</v>
      </c>
      <c r="Y1666" s="2333"/>
      <c r="Z1666" s="2333"/>
      <c r="AA1666" s="2333"/>
      <c r="AB1666" s="2333"/>
      <c r="AC1666" s="2333"/>
      <c r="AD1666" s="2333"/>
      <c r="AE1666" s="2332" t="s">
        <v>1039</v>
      </c>
      <c r="AF1666" s="2333"/>
      <c r="AG1666" s="2333"/>
      <c r="AH1666" s="2333"/>
      <c r="AI1666" s="2333"/>
      <c r="AJ1666" s="2333"/>
      <c r="AK1666" s="2333"/>
      <c r="AL1666" s="2332" t="s">
        <v>1039</v>
      </c>
      <c r="AM1666" s="2333"/>
      <c r="AN1666" s="2333"/>
      <c r="AO1666" s="2333"/>
      <c r="AP1666" s="2333"/>
      <c r="AQ1666" s="2333"/>
      <c r="AR1666" s="2333"/>
      <c r="AS1666" s="2277"/>
      <c r="AT1666" s="2277"/>
      <c r="AU1666" s="2277"/>
      <c r="AV1666" s="2277"/>
      <c r="AW1666" s="2277"/>
      <c r="AX1666" s="2277"/>
      <c r="AY1666" s="2278"/>
    </row>
    <row r="1667" spans="2:60" s="79" customFormat="1" ht="24.75" customHeight="1">
      <c r="B1667" s="2088"/>
      <c r="C1667" s="2089"/>
      <c r="D1667" s="2089"/>
      <c r="E1667" s="2089"/>
      <c r="F1667" s="2089"/>
      <c r="G1667" s="2090"/>
      <c r="H1667" s="2236"/>
      <c r="I1667" s="2237"/>
      <c r="J1667" s="2080" t="s">
        <v>8</v>
      </c>
      <c r="K1667" s="2081"/>
      <c r="L1667" s="2081"/>
      <c r="M1667" s="2081"/>
      <c r="N1667" s="2081"/>
      <c r="O1667" s="2081"/>
      <c r="P1667" s="2082"/>
      <c r="Q1667" s="2332" t="s">
        <v>1039</v>
      </c>
      <c r="R1667" s="2333"/>
      <c r="S1667" s="2333"/>
      <c r="T1667" s="2333"/>
      <c r="U1667" s="2333"/>
      <c r="V1667" s="2333"/>
      <c r="W1667" s="2333"/>
      <c r="X1667" s="2332" t="s">
        <v>1039</v>
      </c>
      <c r="Y1667" s="2333"/>
      <c r="Z1667" s="2333"/>
      <c r="AA1667" s="2333"/>
      <c r="AB1667" s="2333"/>
      <c r="AC1667" s="2333"/>
      <c r="AD1667" s="2333"/>
      <c r="AE1667" s="2332" t="s">
        <v>1039</v>
      </c>
      <c r="AF1667" s="2333"/>
      <c r="AG1667" s="2333"/>
      <c r="AH1667" s="2333"/>
      <c r="AI1667" s="2333"/>
      <c r="AJ1667" s="2333"/>
      <c r="AK1667" s="2333"/>
      <c r="AL1667" s="2332" t="s">
        <v>1039</v>
      </c>
      <c r="AM1667" s="2333"/>
      <c r="AN1667" s="2333"/>
      <c r="AO1667" s="2333"/>
      <c r="AP1667" s="2333"/>
      <c r="AQ1667" s="2333"/>
      <c r="AR1667" s="2333"/>
      <c r="AS1667" s="2277"/>
      <c r="AT1667" s="2277"/>
      <c r="AU1667" s="2277"/>
      <c r="AV1667" s="2277"/>
      <c r="AW1667" s="2277"/>
      <c r="AX1667" s="2277"/>
      <c r="AY1667" s="2278"/>
    </row>
    <row r="1668" spans="2:60" s="79" customFormat="1" ht="24.75" customHeight="1">
      <c r="B1668" s="2088"/>
      <c r="C1668" s="2089"/>
      <c r="D1668" s="2089"/>
      <c r="E1668" s="2089"/>
      <c r="F1668" s="2089"/>
      <c r="G1668" s="2090"/>
      <c r="H1668" s="2238"/>
      <c r="I1668" s="2239"/>
      <c r="J1668" s="2163" t="s">
        <v>26</v>
      </c>
      <c r="K1668" s="2164"/>
      <c r="L1668" s="2164"/>
      <c r="M1668" s="2164"/>
      <c r="N1668" s="2164"/>
      <c r="O1668" s="2164"/>
      <c r="P1668" s="2165"/>
      <c r="Q1668" s="2276">
        <v>16</v>
      </c>
      <c r="R1668" s="2276"/>
      <c r="S1668" s="2276"/>
      <c r="T1668" s="2276"/>
      <c r="U1668" s="2276"/>
      <c r="V1668" s="2276"/>
      <c r="W1668" s="2276"/>
      <c r="X1668" s="2276">
        <v>10</v>
      </c>
      <c r="Y1668" s="2276"/>
      <c r="Z1668" s="2276"/>
      <c r="AA1668" s="2276"/>
      <c r="AB1668" s="2276"/>
      <c r="AC1668" s="2276"/>
      <c r="AD1668" s="2276"/>
      <c r="AE1668" s="2276">
        <v>10</v>
      </c>
      <c r="AF1668" s="2276"/>
      <c r="AG1668" s="2276"/>
      <c r="AH1668" s="2276"/>
      <c r="AI1668" s="2276"/>
      <c r="AJ1668" s="2276"/>
      <c r="AK1668" s="2276"/>
      <c r="AL1668" s="2276">
        <v>6</v>
      </c>
      <c r="AM1668" s="2276"/>
      <c r="AN1668" s="2276"/>
      <c r="AO1668" s="2276"/>
      <c r="AP1668" s="2276"/>
      <c r="AQ1668" s="2276"/>
      <c r="AR1668" s="2276"/>
      <c r="AS1668" s="2276">
        <v>1</v>
      </c>
      <c r="AT1668" s="2276"/>
      <c r="AU1668" s="2276"/>
      <c r="AV1668" s="2276"/>
      <c r="AW1668" s="2276"/>
      <c r="AX1668" s="2276"/>
      <c r="AY1668" s="2403"/>
    </row>
    <row r="1669" spans="2:60" s="79" customFormat="1" ht="24.75" customHeight="1">
      <c r="B1669" s="2088"/>
      <c r="C1669" s="2089"/>
      <c r="D1669" s="2089"/>
      <c r="E1669" s="2089"/>
      <c r="F1669" s="2089"/>
      <c r="G1669" s="2090"/>
      <c r="H1669" s="2226" t="s">
        <v>9</v>
      </c>
      <c r="I1669" s="2227"/>
      <c r="J1669" s="2227"/>
      <c r="K1669" s="2227"/>
      <c r="L1669" s="2227"/>
      <c r="M1669" s="2227"/>
      <c r="N1669" s="2227"/>
      <c r="O1669" s="2227"/>
      <c r="P1669" s="2227"/>
      <c r="Q1669" s="2305">
        <v>7</v>
      </c>
      <c r="R1669" s="2305"/>
      <c r="S1669" s="2305"/>
      <c r="T1669" s="2305"/>
      <c r="U1669" s="2305"/>
      <c r="V1669" s="2305"/>
      <c r="W1669" s="2305"/>
      <c r="X1669" s="2305">
        <v>5</v>
      </c>
      <c r="Y1669" s="2305"/>
      <c r="Z1669" s="2305"/>
      <c r="AA1669" s="2305"/>
      <c r="AB1669" s="2305"/>
      <c r="AC1669" s="2305"/>
      <c r="AD1669" s="2305"/>
      <c r="AE1669" s="2305">
        <v>4</v>
      </c>
      <c r="AF1669" s="2305"/>
      <c r="AG1669" s="2305"/>
      <c r="AH1669" s="2305"/>
      <c r="AI1669" s="2305"/>
      <c r="AJ1669" s="2305"/>
      <c r="AK1669" s="2305"/>
      <c r="AL1669" s="2268"/>
      <c r="AM1669" s="2268"/>
      <c r="AN1669" s="2268"/>
      <c r="AO1669" s="2268"/>
      <c r="AP1669" s="2268"/>
      <c r="AQ1669" s="2268"/>
      <c r="AR1669" s="2268"/>
      <c r="AS1669" s="2268"/>
      <c r="AT1669" s="2268"/>
      <c r="AU1669" s="2268"/>
      <c r="AV1669" s="2268"/>
      <c r="AW1669" s="2268"/>
      <c r="AX1669" s="2268"/>
      <c r="AY1669" s="2269"/>
      <c r="BH1669" s="107"/>
    </row>
    <row r="1670" spans="2:60" s="79" customFormat="1" ht="24.75" customHeight="1">
      <c r="B1670" s="2155"/>
      <c r="C1670" s="2156"/>
      <c r="D1670" s="2156"/>
      <c r="E1670" s="2156"/>
      <c r="F1670" s="2156"/>
      <c r="G1670" s="2157"/>
      <c r="H1670" s="2226" t="s">
        <v>10</v>
      </c>
      <c r="I1670" s="2227"/>
      <c r="J1670" s="2227"/>
      <c r="K1670" s="2227"/>
      <c r="L1670" s="2227"/>
      <c r="M1670" s="2227"/>
      <c r="N1670" s="2227"/>
      <c r="O1670" s="2227"/>
      <c r="P1670" s="2227"/>
      <c r="Q1670" s="2305">
        <v>44</v>
      </c>
      <c r="R1670" s="2305"/>
      <c r="S1670" s="2305"/>
      <c r="T1670" s="2305"/>
      <c r="U1670" s="2305"/>
      <c r="V1670" s="2305"/>
      <c r="W1670" s="2305"/>
      <c r="X1670" s="2305">
        <v>50</v>
      </c>
      <c r="Y1670" s="2305"/>
      <c r="Z1670" s="2305"/>
      <c r="AA1670" s="2305"/>
      <c r="AB1670" s="2305"/>
      <c r="AC1670" s="2305"/>
      <c r="AD1670" s="2305"/>
      <c r="AE1670" s="2305">
        <v>40</v>
      </c>
      <c r="AF1670" s="2305"/>
      <c r="AG1670" s="2305"/>
      <c r="AH1670" s="2305"/>
      <c r="AI1670" s="2305"/>
      <c r="AJ1670" s="2305"/>
      <c r="AK1670" s="2305"/>
      <c r="AL1670" s="2268"/>
      <c r="AM1670" s="2268"/>
      <c r="AN1670" s="2268"/>
      <c r="AO1670" s="2268"/>
      <c r="AP1670" s="2268"/>
      <c r="AQ1670" s="2268"/>
      <c r="AR1670" s="2268"/>
      <c r="AS1670" s="2268"/>
      <c r="AT1670" s="2268"/>
      <c r="AU1670" s="2268"/>
      <c r="AV1670" s="2268"/>
      <c r="AW1670" s="2268"/>
      <c r="AX1670" s="2268"/>
      <c r="AY1670" s="2269"/>
    </row>
    <row r="1671" spans="2:60" s="79" customFormat="1" ht="23.1" customHeight="1">
      <c r="B1671" s="2129" t="s">
        <v>99</v>
      </c>
      <c r="C1671" s="2130"/>
      <c r="D1671" s="2135" t="s">
        <v>23</v>
      </c>
      <c r="E1671" s="2136"/>
      <c r="F1671" s="2136"/>
      <c r="G1671" s="2136"/>
      <c r="H1671" s="2136"/>
      <c r="I1671" s="2136"/>
      <c r="J1671" s="2136"/>
      <c r="K1671" s="2136"/>
      <c r="L1671" s="2137"/>
      <c r="M1671" s="2138" t="s">
        <v>92</v>
      </c>
      <c r="N1671" s="2138"/>
      <c r="O1671" s="2138"/>
      <c r="P1671" s="2138"/>
      <c r="Q1671" s="2138"/>
      <c r="R1671" s="2138"/>
      <c r="S1671" s="2139" t="s">
        <v>91</v>
      </c>
      <c r="T1671" s="2139"/>
      <c r="U1671" s="2139"/>
      <c r="V1671" s="2139"/>
      <c r="W1671" s="2139"/>
      <c r="X1671" s="2139"/>
      <c r="Y1671" s="2140"/>
      <c r="Z1671" s="2136"/>
      <c r="AA1671" s="2136"/>
      <c r="AB1671" s="2136"/>
      <c r="AC1671" s="2136"/>
      <c r="AD1671" s="2136"/>
      <c r="AE1671" s="2136"/>
      <c r="AF1671" s="2136"/>
      <c r="AG1671" s="2136"/>
      <c r="AH1671" s="2136"/>
      <c r="AI1671" s="2136"/>
      <c r="AJ1671" s="2136"/>
      <c r="AK1671" s="2136"/>
      <c r="AL1671" s="2136"/>
      <c r="AM1671" s="2136"/>
      <c r="AN1671" s="2136"/>
      <c r="AO1671" s="2136"/>
      <c r="AP1671" s="2136"/>
      <c r="AQ1671" s="2136"/>
      <c r="AR1671" s="2136"/>
      <c r="AS1671" s="2136"/>
      <c r="AT1671" s="2136"/>
      <c r="AU1671" s="2136"/>
      <c r="AV1671" s="2136"/>
      <c r="AW1671" s="2136"/>
      <c r="AX1671" s="2136"/>
      <c r="AY1671" s="2141"/>
    </row>
    <row r="1672" spans="2:60" s="79" customFormat="1" ht="23.1" customHeight="1">
      <c r="B1672" s="2131"/>
      <c r="C1672" s="2132"/>
      <c r="D1672" s="2142" t="s">
        <v>832</v>
      </c>
      <c r="E1672" s="2143"/>
      <c r="F1672" s="2143"/>
      <c r="G1672" s="2143"/>
      <c r="H1672" s="2143"/>
      <c r="I1672" s="2143"/>
      <c r="J1672" s="2143"/>
      <c r="K1672" s="2143"/>
      <c r="L1672" s="2144"/>
      <c r="M1672" s="2261">
        <v>0.5</v>
      </c>
      <c r="N1672" s="2262"/>
      <c r="O1672" s="2262"/>
      <c r="P1672" s="2262"/>
      <c r="Q1672" s="2262"/>
      <c r="R1672" s="2263"/>
      <c r="S1672" s="2304">
        <v>0.2</v>
      </c>
      <c r="T1672" s="2304"/>
      <c r="U1672" s="2304"/>
      <c r="V1672" s="2304"/>
      <c r="W1672" s="2304"/>
      <c r="X1672" s="2304"/>
      <c r="Y1672" s="2465"/>
      <c r="Z1672" s="2466"/>
      <c r="AA1672" s="2466"/>
      <c r="AB1672" s="2466"/>
      <c r="AC1672" s="2466"/>
      <c r="AD1672" s="2466"/>
      <c r="AE1672" s="2466"/>
      <c r="AF1672" s="2466"/>
      <c r="AG1672" s="2466"/>
      <c r="AH1672" s="2466"/>
      <c r="AI1672" s="2466"/>
      <c r="AJ1672" s="2466"/>
      <c r="AK1672" s="2466"/>
      <c r="AL1672" s="2466"/>
      <c r="AM1672" s="2466"/>
      <c r="AN1672" s="2466"/>
      <c r="AO1672" s="2466"/>
      <c r="AP1672" s="2466"/>
      <c r="AQ1672" s="2466"/>
      <c r="AR1672" s="2466"/>
      <c r="AS1672" s="2466"/>
      <c r="AT1672" s="2466"/>
      <c r="AU1672" s="2466"/>
      <c r="AV1672" s="2466"/>
      <c r="AW1672" s="2466"/>
      <c r="AX1672" s="2466"/>
      <c r="AY1672" s="2467"/>
    </row>
    <row r="1673" spans="2:60" s="79" customFormat="1" ht="23.1" customHeight="1">
      <c r="B1673" s="2131"/>
      <c r="C1673" s="2132"/>
      <c r="D1673" s="2128" t="s">
        <v>1132</v>
      </c>
      <c r="E1673" s="2118"/>
      <c r="F1673" s="2118"/>
      <c r="G1673" s="2118"/>
      <c r="H1673" s="2118"/>
      <c r="I1673" s="2118"/>
      <c r="J1673" s="2118"/>
      <c r="K1673" s="2118"/>
      <c r="L1673" s="2119"/>
      <c r="M1673" s="2259">
        <v>6</v>
      </c>
      <c r="N1673" s="2259"/>
      <c r="O1673" s="2259"/>
      <c r="P1673" s="2259"/>
      <c r="Q1673" s="2259"/>
      <c r="R1673" s="2259"/>
      <c r="S1673" s="2259">
        <v>1</v>
      </c>
      <c r="T1673" s="2259"/>
      <c r="U1673" s="2259"/>
      <c r="V1673" s="2259"/>
      <c r="W1673" s="2259"/>
      <c r="X1673" s="2259"/>
      <c r="Y1673" s="2121"/>
      <c r="Z1673" s="2122"/>
      <c r="AA1673" s="2122"/>
      <c r="AB1673" s="2122"/>
      <c r="AC1673" s="2122"/>
      <c r="AD1673" s="2122"/>
      <c r="AE1673" s="2122"/>
      <c r="AF1673" s="2122"/>
      <c r="AG1673" s="2122"/>
      <c r="AH1673" s="2122"/>
      <c r="AI1673" s="2122"/>
      <c r="AJ1673" s="2122"/>
      <c r="AK1673" s="2122"/>
      <c r="AL1673" s="2122"/>
      <c r="AM1673" s="2122"/>
      <c r="AN1673" s="2122"/>
      <c r="AO1673" s="2122"/>
      <c r="AP1673" s="2122"/>
      <c r="AQ1673" s="2122"/>
      <c r="AR1673" s="2122"/>
      <c r="AS1673" s="2122"/>
      <c r="AT1673" s="2122"/>
      <c r="AU1673" s="2122"/>
      <c r="AV1673" s="2122"/>
      <c r="AW1673" s="2122"/>
      <c r="AX1673" s="2122"/>
      <c r="AY1673" s="2123"/>
    </row>
    <row r="1674" spans="2:60" s="79" customFormat="1" ht="23.1" customHeight="1">
      <c r="B1674" s="2131"/>
      <c r="C1674" s="2132"/>
      <c r="D1674" s="2117"/>
      <c r="E1674" s="2118"/>
      <c r="F1674" s="2118"/>
      <c r="G1674" s="2118"/>
      <c r="H1674" s="2118"/>
      <c r="I1674" s="2118"/>
      <c r="J1674" s="2118"/>
      <c r="K1674" s="2118"/>
      <c r="L1674" s="2119"/>
      <c r="M1674" s="2259"/>
      <c r="N1674" s="2259"/>
      <c r="O1674" s="2259"/>
      <c r="P1674" s="2259"/>
      <c r="Q1674" s="2259"/>
      <c r="R1674" s="2259"/>
      <c r="S1674" s="2259"/>
      <c r="T1674" s="2259"/>
      <c r="U1674" s="2259"/>
      <c r="V1674" s="2259"/>
      <c r="W1674" s="2259"/>
      <c r="X1674" s="2259"/>
      <c r="Y1674" s="2121"/>
      <c r="Z1674" s="2122"/>
      <c r="AA1674" s="2122"/>
      <c r="AB1674" s="2122"/>
      <c r="AC1674" s="2122"/>
      <c r="AD1674" s="2122"/>
      <c r="AE1674" s="2122"/>
      <c r="AF1674" s="2122"/>
      <c r="AG1674" s="2122"/>
      <c r="AH1674" s="2122"/>
      <c r="AI1674" s="2122"/>
      <c r="AJ1674" s="2122"/>
      <c r="AK1674" s="2122"/>
      <c r="AL1674" s="2122"/>
      <c r="AM1674" s="2122"/>
      <c r="AN1674" s="2122"/>
      <c r="AO1674" s="2122"/>
      <c r="AP1674" s="2122"/>
      <c r="AQ1674" s="2122"/>
      <c r="AR1674" s="2122"/>
      <c r="AS1674" s="2122"/>
      <c r="AT1674" s="2122"/>
      <c r="AU1674" s="2122"/>
      <c r="AV1674" s="2122"/>
      <c r="AW1674" s="2122"/>
      <c r="AX1674" s="2122"/>
      <c r="AY1674" s="2123"/>
    </row>
    <row r="1675" spans="2:60" s="79" customFormat="1" ht="23.1" customHeight="1">
      <c r="B1675" s="2131"/>
      <c r="C1675" s="2132"/>
      <c r="D1675" s="2117"/>
      <c r="E1675" s="2118"/>
      <c r="F1675" s="2118"/>
      <c r="G1675" s="2118"/>
      <c r="H1675" s="2118"/>
      <c r="I1675" s="2118"/>
      <c r="J1675" s="2118"/>
      <c r="K1675" s="2118"/>
      <c r="L1675" s="2119"/>
      <c r="M1675" s="2259"/>
      <c r="N1675" s="2259"/>
      <c r="O1675" s="2259"/>
      <c r="P1675" s="2259"/>
      <c r="Q1675" s="2259"/>
      <c r="R1675" s="2259"/>
      <c r="S1675" s="2259"/>
      <c r="T1675" s="2259"/>
      <c r="U1675" s="2259"/>
      <c r="V1675" s="2259"/>
      <c r="W1675" s="2259"/>
      <c r="X1675" s="2259"/>
      <c r="Y1675" s="2121"/>
      <c r="Z1675" s="2122"/>
      <c r="AA1675" s="2122"/>
      <c r="AB1675" s="2122"/>
      <c r="AC1675" s="2122"/>
      <c r="AD1675" s="2122"/>
      <c r="AE1675" s="2122"/>
      <c r="AF1675" s="2122"/>
      <c r="AG1675" s="2122"/>
      <c r="AH1675" s="2122"/>
      <c r="AI1675" s="2122"/>
      <c r="AJ1675" s="2122"/>
      <c r="AK1675" s="2122"/>
      <c r="AL1675" s="2122"/>
      <c r="AM1675" s="2122"/>
      <c r="AN1675" s="2122"/>
      <c r="AO1675" s="2122"/>
      <c r="AP1675" s="2122"/>
      <c r="AQ1675" s="2122"/>
      <c r="AR1675" s="2122"/>
      <c r="AS1675" s="2122"/>
      <c r="AT1675" s="2122"/>
      <c r="AU1675" s="2122"/>
      <c r="AV1675" s="2122"/>
      <c r="AW1675" s="2122"/>
      <c r="AX1675" s="2122"/>
      <c r="AY1675" s="2123"/>
    </row>
    <row r="1676" spans="2:60" s="79" customFormat="1" ht="23.1" customHeight="1">
      <c r="B1676" s="2131"/>
      <c r="C1676" s="2132"/>
      <c r="D1676" s="2117"/>
      <c r="E1676" s="2118"/>
      <c r="F1676" s="2118"/>
      <c r="G1676" s="2118"/>
      <c r="H1676" s="2118"/>
      <c r="I1676" s="2118"/>
      <c r="J1676" s="2118"/>
      <c r="K1676" s="2118"/>
      <c r="L1676" s="2119"/>
      <c r="M1676" s="2259"/>
      <c r="N1676" s="2259"/>
      <c r="O1676" s="2259"/>
      <c r="P1676" s="2259"/>
      <c r="Q1676" s="2259"/>
      <c r="R1676" s="2259"/>
      <c r="S1676" s="2259"/>
      <c r="T1676" s="2259"/>
      <c r="U1676" s="2259"/>
      <c r="V1676" s="2259"/>
      <c r="W1676" s="2259"/>
      <c r="X1676" s="2259"/>
      <c r="Y1676" s="2121"/>
      <c r="Z1676" s="2122"/>
      <c r="AA1676" s="2122"/>
      <c r="AB1676" s="2122"/>
      <c r="AC1676" s="2122"/>
      <c r="AD1676" s="2122"/>
      <c r="AE1676" s="2122"/>
      <c r="AF1676" s="2122"/>
      <c r="AG1676" s="2122"/>
      <c r="AH1676" s="2122"/>
      <c r="AI1676" s="2122"/>
      <c r="AJ1676" s="2122"/>
      <c r="AK1676" s="2122"/>
      <c r="AL1676" s="2122"/>
      <c r="AM1676" s="2122"/>
      <c r="AN1676" s="2122"/>
      <c r="AO1676" s="2122"/>
      <c r="AP1676" s="2122"/>
      <c r="AQ1676" s="2122"/>
      <c r="AR1676" s="2122"/>
      <c r="AS1676" s="2122"/>
      <c r="AT1676" s="2122"/>
      <c r="AU1676" s="2122"/>
      <c r="AV1676" s="2122"/>
      <c r="AW1676" s="2122"/>
      <c r="AX1676" s="2122"/>
      <c r="AY1676" s="2123"/>
    </row>
    <row r="1677" spans="2:60" s="79" customFormat="1" ht="23.1" customHeight="1">
      <c r="B1677" s="2131"/>
      <c r="C1677" s="2132"/>
      <c r="D1677" s="2117"/>
      <c r="E1677" s="2118"/>
      <c r="F1677" s="2118"/>
      <c r="G1677" s="2118"/>
      <c r="H1677" s="2118"/>
      <c r="I1677" s="2118"/>
      <c r="J1677" s="2118"/>
      <c r="K1677" s="2118"/>
      <c r="L1677" s="2119"/>
      <c r="M1677" s="2259"/>
      <c r="N1677" s="2259"/>
      <c r="O1677" s="2259"/>
      <c r="P1677" s="2259"/>
      <c r="Q1677" s="2259"/>
      <c r="R1677" s="2259"/>
      <c r="S1677" s="2259"/>
      <c r="T1677" s="2259"/>
      <c r="U1677" s="2259"/>
      <c r="V1677" s="2259"/>
      <c r="W1677" s="2259"/>
      <c r="X1677" s="2259"/>
      <c r="Y1677" s="2121"/>
      <c r="Z1677" s="2122"/>
      <c r="AA1677" s="2122"/>
      <c r="AB1677" s="2122"/>
      <c r="AC1677" s="2122"/>
      <c r="AD1677" s="2122"/>
      <c r="AE1677" s="2122"/>
      <c r="AF1677" s="2122"/>
      <c r="AG1677" s="2122"/>
      <c r="AH1677" s="2122"/>
      <c r="AI1677" s="2122"/>
      <c r="AJ1677" s="2122"/>
      <c r="AK1677" s="2122"/>
      <c r="AL1677" s="2122"/>
      <c r="AM1677" s="2122"/>
      <c r="AN1677" s="2122"/>
      <c r="AO1677" s="2122"/>
      <c r="AP1677" s="2122"/>
      <c r="AQ1677" s="2122"/>
      <c r="AR1677" s="2122"/>
      <c r="AS1677" s="2122"/>
      <c r="AT1677" s="2122"/>
      <c r="AU1677" s="2122"/>
      <c r="AV1677" s="2122"/>
      <c r="AW1677" s="2122"/>
      <c r="AX1677" s="2122"/>
      <c r="AY1677" s="2123"/>
    </row>
    <row r="1678" spans="2:60" s="79" customFormat="1" ht="23.1" customHeight="1">
      <c r="B1678" s="2131"/>
      <c r="C1678" s="2132"/>
      <c r="D1678" s="2124"/>
      <c r="E1678" s="2125"/>
      <c r="F1678" s="2125"/>
      <c r="G1678" s="2125"/>
      <c r="H1678" s="2125"/>
      <c r="I1678" s="2125"/>
      <c r="J1678" s="2125"/>
      <c r="K1678" s="2125"/>
      <c r="L1678" s="2126"/>
      <c r="M1678" s="2462"/>
      <c r="N1678" s="2463"/>
      <c r="O1678" s="2463"/>
      <c r="P1678" s="2463"/>
      <c r="Q1678" s="2463"/>
      <c r="R1678" s="2464"/>
      <c r="S1678" s="2260"/>
      <c r="T1678" s="2260"/>
      <c r="U1678" s="2260"/>
      <c r="V1678" s="2260"/>
      <c r="W1678" s="2260"/>
      <c r="X1678" s="2260"/>
      <c r="Y1678" s="2121"/>
      <c r="Z1678" s="2122"/>
      <c r="AA1678" s="2122"/>
      <c r="AB1678" s="2122"/>
      <c r="AC1678" s="2122"/>
      <c r="AD1678" s="2122"/>
      <c r="AE1678" s="2122"/>
      <c r="AF1678" s="2122"/>
      <c r="AG1678" s="2122"/>
      <c r="AH1678" s="2122"/>
      <c r="AI1678" s="2122"/>
      <c r="AJ1678" s="2122"/>
      <c r="AK1678" s="2122"/>
      <c r="AL1678" s="2122"/>
      <c r="AM1678" s="2122"/>
      <c r="AN1678" s="2122"/>
      <c r="AO1678" s="2122"/>
      <c r="AP1678" s="2122"/>
      <c r="AQ1678" s="2122"/>
      <c r="AR1678" s="2122"/>
      <c r="AS1678" s="2122"/>
      <c r="AT1678" s="2122"/>
      <c r="AU1678" s="2122"/>
      <c r="AV1678" s="2122"/>
      <c r="AW1678" s="2122"/>
      <c r="AX1678" s="2122"/>
      <c r="AY1678" s="2123"/>
    </row>
    <row r="1679" spans="2:60" s="79" customFormat="1" ht="23.1" customHeight="1">
      <c r="B1679" s="2133"/>
      <c r="C1679" s="2134"/>
      <c r="D1679" s="2109" t="s">
        <v>26</v>
      </c>
      <c r="E1679" s="2110"/>
      <c r="F1679" s="2110"/>
      <c r="G1679" s="2110"/>
      <c r="H1679" s="2110"/>
      <c r="I1679" s="2110"/>
      <c r="J1679" s="2110"/>
      <c r="K1679" s="2110"/>
      <c r="L1679" s="2111"/>
      <c r="M1679" s="2461">
        <v>6</v>
      </c>
      <c r="N1679" s="2112"/>
      <c r="O1679" s="2112"/>
      <c r="P1679" s="2112"/>
      <c r="Q1679" s="2112"/>
      <c r="R1679" s="2112"/>
      <c r="S1679" s="2258">
        <v>1</v>
      </c>
      <c r="T1679" s="2258"/>
      <c r="U1679" s="2258"/>
      <c r="V1679" s="2258"/>
      <c r="W1679" s="2258"/>
      <c r="X1679" s="2258"/>
      <c r="Y1679" s="2113"/>
      <c r="Z1679" s="2114"/>
      <c r="AA1679" s="2114"/>
      <c r="AB1679" s="2114"/>
      <c r="AC1679" s="2114"/>
      <c r="AD1679" s="2114"/>
      <c r="AE1679" s="2114"/>
      <c r="AF1679" s="2114"/>
      <c r="AG1679" s="2114"/>
      <c r="AH1679" s="2114"/>
      <c r="AI1679" s="2114"/>
      <c r="AJ1679" s="2114"/>
      <c r="AK1679" s="2114"/>
      <c r="AL1679" s="2114"/>
      <c r="AM1679" s="2114"/>
      <c r="AN1679" s="2114"/>
      <c r="AO1679" s="2114"/>
      <c r="AP1679" s="2114"/>
      <c r="AQ1679" s="2114"/>
      <c r="AR1679" s="2114"/>
      <c r="AS1679" s="2114"/>
      <c r="AT1679" s="2114"/>
      <c r="AU1679" s="2114"/>
      <c r="AV1679" s="2114"/>
      <c r="AW1679" s="2114"/>
      <c r="AX1679" s="2114"/>
      <c r="AY1679" s="2115"/>
    </row>
    <row r="1680" spans="2:60" s="79" customFormat="1" ht="41.25" customHeight="1">
      <c r="B1680" s="80"/>
      <c r="C1680" s="80"/>
      <c r="D1680" s="80"/>
      <c r="E1680" s="80"/>
      <c r="F1680" s="80"/>
      <c r="G1680" s="80"/>
      <c r="H1680" s="81"/>
      <c r="I1680" s="81"/>
      <c r="J1680" s="81"/>
      <c r="K1680" s="81"/>
      <c r="L1680" s="81"/>
      <c r="M1680" s="81"/>
      <c r="N1680" s="81"/>
      <c r="O1680" s="81"/>
      <c r="P1680" s="81"/>
      <c r="Q1680" s="81"/>
      <c r="R1680" s="81"/>
      <c r="S1680" s="81"/>
      <c r="T1680" s="81"/>
      <c r="U1680" s="81"/>
      <c r="V1680" s="81"/>
      <c r="W1680" s="81"/>
      <c r="X1680" s="81"/>
      <c r="Y1680" s="81"/>
      <c r="Z1680" s="81"/>
      <c r="AA1680" s="81"/>
      <c r="AB1680" s="81"/>
      <c r="AC1680" s="81"/>
      <c r="AD1680" s="81"/>
      <c r="AE1680" s="81"/>
      <c r="AF1680" s="81"/>
      <c r="AG1680" s="81"/>
      <c r="AH1680" s="81"/>
      <c r="AI1680" s="81"/>
      <c r="AJ1680" s="81"/>
      <c r="AK1680" s="81"/>
      <c r="AL1680" s="81"/>
      <c r="AM1680" s="81"/>
      <c r="AN1680" s="81"/>
      <c r="AO1680" s="81"/>
      <c r="AP1680" s="81"/>
      <c r="AQ1680" s="81"/>
      <c r="AR1680" s="81"/>
      <c r="AS1680" s="81"/>
      <c r="AT1680" s="81"/>
      <c r="AU1680" s="81"/>
      <c r="AV1680" s="81"/>
      <c r="AW1680" s="81"/>
      <c r="AX1680" s="81"/>
      <c r="AY1680" s="81"/>
    </row>
    <row r="1681" spans="1:51" s="79" customFormat="1" ht="23.25" customHeight="1" thickBot="1">
      <c r="A1681" s="82"/>
      <c r="B1681" s="2116" t="s">
        <v>100</v>
      </c>
      <c r="C1681" s="2096"/>
      <c r="D1681" s="2096"/>
      <c r="E1681" s="2096"/>
      <c r="F1681" s="2096"/>
      <c r="G1681" s="2096"/>
      <c r="H1681" s="2096" t="s">
        <v>1134</v>
      </c>
      <c r="I1681" s="2096"/>
      <c r="J1681" s="2096"/>
      <c r="K1681" s="2096"/>
      <c r="L1681" s="2096"/>
      <c r="M1681" s="2096"/>
      <c r="N1681" s="2096"/>
      <c r="O1681" s="2096"/>
      <c r="P1681" s="2096"/>
      <c r="Q1681" s="2096"/>
      <c r="R1681" s="2096"/>
      <c r="S1681" s="2096"/>
      <c r="T1681" s="2096"/>
      <c r="U1681" s="2096"/>
      <c r="V1681" s="2096"/>
      <c r="W1681" s="2096"/>
      <c r="X1681" s="2096"/>
      <c r="Y1681" s="2096"/>
      <c r="Z1681" s="2096"/>
      <c r="AA1681" s="2096"/>
      <c r="AB1681" s="2096"/>
      <c r="AC1681" s="2096"/>
      <c r="AD1681" s="2096"/>
      <c r="AE1681" s="2096"/>
      <c r="AF1681" s="2096"/>
      <c r="AG1681" s="2096"/>
      <c r="AH1681" s="2096"/>
      <c r="AI1681" s="2096"/>
      <c r="AJ1681" s="2096"/>
      <c r="AK1681" s="2096"/>
      <c r="AL1681" s="2096"/>
      <c r="AM1681" s="2096"/>
      <c r="AN1681" s="2096"/>
      <c r="AO1681" s="2096"/>
      <c r="AP1681" s="2096"/>
      <c r="AQ1681" s="2096"/>
      <c r="AR1681" s="2096"/>
      <c r="AS1681" s="2096"/>
      <c r="AT1681" s="2096"/>
      <c r="AU1681" s="2096"/>
      <c r="AV1681" s="2096"/>
      <c r="AW1681" s="2096"/>
      <c r="AX1681" s="2096"/>
      <c r="AY1681" s="2096"/>
    </row>
    <row r="1682" spans="1:51" s="79" customFormat="1" ht="385.5" customHeight="1">
      <c r="A1682" s="83"/>
      <c r="B1682" s="2085" t="s">
        <v>40</v>
      </c>
      <c r="C1682" s="2086"/>
      <c r="D1682" s="2086"/>
      <c r="E1682" s="2086"/>
      <c r="F1682" s="2086"/>
      <c r="G1682" s="2087"/>
      <c r="H1682" s="84" t="s">
        <v>97</v>
      </c>
      <c r="I1682" s="85"/>
      <c r="J1682" s="85"/>
      <c r="K1682" s="85"/>
      <c r="L1682" s="85"/>
      <c r="M1682" s="85"/>
      <c r="N1682" s="85"/>
      <c r="O1682" s="85"/>
      <c r="P1682" s="85"/>
      <c r="Q1682" s="85"/>
      <c r="R1682" s="85"/>
      <c r="S1682" s="85"/>
      <c r="T1682" s="85"/>
      <c r="U1682" s="85"/>
      <c r="V1682" s="85"/>
      <c r="W1682" s="85"/>
      <c r="X1682" s="85"/>
      <c r="Y1682" s="85"/>
      <c r="Z1682" s="85"/>
      <c r="AA1682" s="85"/>
      <c r="AB1682" s="85"/>
      <c r="AC1682" s="85"/>
      <c r="AD1682" s="85"/>
      <c r="AE1682" s="85"/>
      <c r="AF1682" s="85"/>
      <c r="AG1682" s="85"/>
      <c r="AH1682" s="85"/>
      <c r="AI1682" s="85"/>
      <c r="AJ1682" s="85"/>
      <c r="AK1682" s="85"/>
      <c r="AL1682" s="85"/>
      <c r="AM1682" s="85"/>
      <c r="AN1682" s="85"/>
      <c r="AO1682" s="85"/>
      <c r="AP1682" s="85"/>
      <c r="AQ1682" s="85"/>
      <c r="AR1682" s="85"/>
      <c r="AS1682" s="85"/>
      <c r="AT1682" s="85"/>
      <c r="AU1682" s="85"/>
      <c r="AV1682" s="85"/>
      <c r="AW1682" s="85"/>
      <c r="AX1682" s="85"/>
      <c r="AY1682" s="86"/>
    </row>
    <row r="1683" spans="1:51" s="79" customFormat="1" ht="348.95" customHeight="1">
      <c r="B1683" s="2088"/>
      <c r="C1683" s="2089"/>
      <c r="D1683" s="2089"/>
      <c r="E1683" s="2089"/>
      <c r="F1683" s="2089"/>
      <c r="G1683" s="2090"/>
      <c r="H1683" s="87"/>
      <c r="I1683" s="81"/>
      <c r="J1683" s="81"/>
      <c r="K1683" s="81"/>
      <c r="L1683" s="81"/>
      <c r="M1683" s="81"/>
      <c r="N1683" s="81"/>
      <c r="O1683" s="81"/>
      <c r="P1683" s="81"/>
      <c r="Q1683" s="81"/>
      <c r="R1683" s="81"/>
      <c r="S1683" s="81"/>
      <c r="T1683" s="81"/>
      <c r="U1683" s="81"/>
      <c r="V1683" s="81"/>
      <c r="W1683" s="81"/>
      <c r="X1683" s="81"/>
      <c r="Y1683" s="81"/>
      <c r="Z1683" s="81"/>
      <c r="AA1683" s="81"/>
      <c r="AB1683" s="81"/>
      <c r="AC1683" s="81"/>
      <c r="AD1683" s="81"/>
      <c r="AE1683" s="81"/>
      <c r="AF1683" s="81"/>
      <c r="AG1683" s="81"/>
      <c r="AH1683" s="81"/>
      <c r="AI1683" s="81"/>
      <c r="AJ1683" s="81"/>
      <c r="AK1683" s="81"/>
      <c r="AL1683" s="81"/>
      <c r="AM1683" s="81"/>
      <c r="AN1683" s="81"/>
      <c r="AO1683" s="81"/>
      <c r="AP1683" s="81"/>
      <c r="AQ1683" s="81"/>
      <c r="AR1683" s="81"/>
      <c r="AS1683" s="81"/>
      <c r="AT1683" s="81"/>
      <c r="AU1683" s="81"/>
      <c r="AV1683" s="81"/>
      <c r="AW1683" s="81"/>
      <c r="AX1683" s="81"/>
      <c r="AY1683" s="88"/>
    </row>
    <row r="1684" spans="1:51" s="79" customFormat="1" ht="324" customHeight="1" thickBot="1">
      <c r="B1684" s="2091"/>
      <c r="C1684" s="2092"/>
      <c r="D1684" s="2092"/>
      <c r="E1684" s="2092"/>
      <c r="F1684" s="2092"/>
      <c r="G1684" s="2093"/>
      <c r="H1684" s="89"/>
      <c r="I1684" s="90"/>
      <c r="J1684" s="90"/>
      <c r="K1684" s="90"/>
      <c r="L1684" s="90"/>
      <c r="M1684" s="90"/>
      <c r="N1684" s="90"/>
      <c r="O1684" s="90"/>
      <c r="P1684" s="90"/>
      <c r="Q1684" s="90"/>
      <c r="R1684" s="90"/>
      <c r="S1684" s="90"/>
      <c r="T1684" s="90"/>
      <c r="U1684" s="90"/>
      <c r="V1684" s="90"/>
      <c r="W1684" s="90"/>
      <c r="X1684" s="90"/>
      <c r="Y1684" s="90"/>
      <c r="Z1684" s="90"/>
      <c r="AA1684" s="90"/>
      <c r="AB1684" s="90"/>
      <c r="AC1684" s="90"/>
      <c r="AD1684" s="90"/>
      <c r="AE1684" s="90"/>
      <c r="AF1684" s="90"/>
      <c r="AG1684" s="90"/>
      <c r="AH1684" s="90"/>
      <c r="AI1684" s="90"/>
      <c r="AJ1684" s="90"/>
      <c r="AK1684" s="90"/>
      <c r="AL1684" s="90"/>
      <c r="AM1684" s="90"/>
      <c r="AN1684" s="90"/>
      <c r="AO1684" s="90"/>
      <c r="AP1684" s="90"/>
      <c r="AQ1684" s="90"/>
      <c r="AR1684" s="90"/>
      <c r="AS1684" s="90"/>
      <c r="AT1684" s="90"/>
      <c r="AU1684" s="90"/>
      <c r="AV1684" s="90"/>
      <c r="AW1684" s="90"/>
      <c r="AX1684" s="90"/>
      <c r="AY1684" s="91"/>
    </row>
    <row r="1685" spans="1:51" s="79" customFormat="1" ht="41.25" customHeight="1">
      <c r="B1685" s="80"/>
      <c r="C1685" s="80"/>
      <c r="D1685" s="80"/>
      <c r="E1685" s="80"/>
      <c r="F1685" s="80"/>
      <c r="G1685" s="80"/>
      <c r="H1685" s="81"/>
      <c r="I1685" s="81"/>
      <c r="J1685" s="81"/>
      <c r="K1685" s="81"/>
      <c r="L1685" s="81"/>
      <c r="M1685" s="81"/>
      <c r="N1685" s="81"/>
      <c r="O1685" s="81"/>
      <c r="P1685" s="81"/>
      <c r="Q1685" s="81"/>
      <c r="R1685" s="81"/>
      <c r="S1685" s="81"/>
      <c r="T1685" s="81"/>
      <c r="U1685" s="81"/>
      <c r="V1685" s="81"/>
      <c r="W1685" s="81"/>
      <c r="X1685" s="81"/>
      <c r="Y1685" s="81"/>
      <c r="Z1685" s="81"/>
      <c r="AA1685" s="81"/>
      <c r="AB1685" s="81"/>
      <c r="AC1685" s="81"/>
      <c r="AD1685" s="81"/>
      <c r="AE1685" s="81"/>
      <c r="AF1685" s="81"/>
      <c r="AG1685" s="81"/>
      <c r="AH1685" s="81"/>
      <c r="AI1685" s="81"/>
      <c r="AJ1685" s="81"/>
      <c r="AK1685" s="81"/>
      <c r="AL1685" s="81"/>
      <c r="AM1685" s="81"/>
      <c r="AN1685" s="81"/>
      <c r="AO1685" s="81"/>
      <c r="AP1685" s="81"/>
      <c r="AQ1685" s="81"/>
      <c r="AR1685" s="81"/>
      <c r="AS1685" s="81"/>
      <c r="AT1685" s="81"/>
      <c r="AU1685" s="81"/>
      <c r="AV1685" s="81"/>
      <c r="AW1685" s="81"/>
      <c r="AX1685" s="81"/>
      <c r="AY1685" s="81"/>
    </row>
    <row r="1686" spans="1:51" s="79" customFormat="1" ht="30" customHeight="1" thickBot="1">
      <c r="B1686" s="2094" t="s">
        <v>100</v>
      </c>
      <c r="C1686" s="2094"/>
      <c r="D1686" s="2094"/>
      <c r="E1686" s="2094"/>
      <c r="F1686" s="2095"/>
      <c r="G1686" s="2095"/>
      <c r="H1686" s="2255" t="s">
        <v>1134</v>
      </c>
      <c r="I1686" s="2255"/>
      <c r="J1686" s="2255"/>
      <c r="K1686" s="2255"/>
      <c r="L1686" s="2255"/>
      <c r="M1686" s="2255"/>
      <c r="N1686" s="2255"/>
      <c r="O1686" s="2255"/>
      <c r="P1686" s="2255"/>
      <c r="Q1686" s="2255"/>
      <c r="R1686" s="2255"/>
      <c r="S1686" s="2255"/>
      <c r="T1686" s="2255"/>
      <c r="U1686" s="2255"/>
      <c r="V1686" s="2255"/>
      <c r="W1686" s="2255"/>
      <c r="X1686" s="2255"/>
      <c r="Y1686" s="2255"/>
      <c r="Z1686" s="2255"/>
      <c r="AA1686" s="2255"/>
      <c r="AB1686" s="2255"/>
      <c r="AC1686" s="2255"/>
      <c r="AD1686" s="2255"/>
      <c r="AE1686" s="2255"/>
      <c r="AF1686" s="2255"/>
      <c r="AG1686" s="2255"/>
      <c r="AH1686" s="2255"/>
      <c r="AI1686" s="2255"/>
      <c r="AJ1686" s="2255"/>
      <c r="AK1686" s="2255"/>
      <c r="AL1686" s="2255"/>
      <c r="AM1686" s="2255"/>
      <c r="AN1686" s="2255"/>
      <c r="AO1686" s="2255"/>
      <c r="AP1686" s="2255"/>
      <c r="AQ1686" s="2255"/>
      <c r="AR1686" s="2255"/>
      <c r="AS1686" s="2255"/>
      <c r="AT1686" s="2255"/>
      <c r="AU1686" s="2255"/>
      <c r="AV1686" s="2255"/>
      <c r="AW1686" s="2255"/>
      <c r="AX1686" s="2255"/>
      <c r="AY1686" s="2255"/>
    </row>
    <row r="1687" spans="1:51" s="79" customFormat="1" ht="24.75" customHeight="1">
      <c r="B1687" s="2097" t="s">
        <v>75</v>
      </c>
      <c r="C1687" s="2098"/>
      <c r="D1687" s="2098"/>
      <c r="E1687" s="2098"/>
      <c r="F1687" s="2098"/>
      <c r="G1687" s="2099"/>
      <c r="H1687" s="2103" t="s">
        <v>1009</v>
      </c>
      <c r="I1687" s="2104"/>
      <c r="J1687" s="2104"/>
      <c r="K1687" s="2104"/>
      <c r="L1687" s="2104"/>
      <c r="M1687" s="2104"/>
      <c r="N1687" s="2104"/>
      <c r="O1687" s="2104"/>
      <c r="P1687" s="2104"/>
      <c r="Q1687" s="2104"/>
      <c r="R1687" s="2104"/>
      <c r="S1687" s="2104"/>
      <c r="T1687" s="2104"/>
      <c r="U1687" s="2104"/>
      <c r="V1687" s="2104"/>
      <c r="W1687" s="2104"/>
      <c r="X1687" s="2104"/>
      <c r="Y1687" s="2104"/>
      <c r="Z1687" s="2104"/>
      <c r="AA1687" s="2104"/>
      <c r="AB1687" s="2104"/>
      <c r="AC1687" s="2105"/>
      <c r="AD1687" s="2103" t="s">
        <v>1052</v>
      </c>
      <c r="AE1687" s="2104"/>
      <c r="AF1687" s="2104"/>
      <c r="AG1687" s="2104"/>
      <c r="AH1687" s="2104"/>
      <c r="AI1687" s="2104"/>
      <c r="AJ1687" s="2104"/>
      <c r="AK1687" s="2104"/>
      <c r="AL1687" s="2104"/>
      <c r="AM1687" s="2104"/>
      <c r="AN1687" s="2104"/>
      <c r="AO1687" s="2104"/>
      <c r="AP1687" s="2104"/>
      <c r="AQ1687" s="2104"/>
      <c r="AR1687" s="2104"/>
      <c r="AS1687" s="2104"/>
      <c r="AT1687" s="2104"/>
      <c r="AU1687" s="2104"/>
      <c r="AV1687" s="2104"/>
      <c r="AW1687" s="2104"/>
      <c r="AX1687" s="2104"/>
      <c r="AY1687" s="2106"/>
    </row>
    <row r="1688" spans="1:51" s="79" customFormat="1" ht="24.75" customHeight="1">
      <c r="B1688" s="2097"/>
      <c r="C1688" s="2098"/>
      <c r="D1688" s="2098"/>
      <c r="E1688" s="2098"/>
      <c r="F1688" s="2098"/>
      <c r="G1688" s="2099"/>
      <c r="H1688" s="2107" t="s">
        <v>23</v>
      </c>
      <c r="I1688" s="2067"/>
      <c r="J1688" s="2067"/>
      <c r="K1688" s="2067"/>
      <c r="L1688" s="2068"/>
      <c r="M1688" s="2051" t="s">
        <v>24</v>
      </c>
      <c r="N1688" s="2067"/>
      <c r="O1688" s="2067"/>
      <c r="P1688" s="2067"/>
      <c r="Q1688" s="2067"/>
      <c r="R1688" s="2067"/>
      <c r="S1688" s="2067"/>
      <c r="T1688" s="2067"/>
      <c r="U1688" s="2067"/>
      <c r="V1688" s="2067"/>
      <c r="W1688" s="2067"/>
      <c r="X1688" s="2067"/>
      <c r="Y1688" s="2068"/>
      <c r="Z1688" s="2054" t="s">
        <v>25</v>
      </c>
      <c r="AA1688" s="2069"/>
      <c r="AB1688" s="2069"/>
      <c r="AC1688" s="2108"/>
      <c r="AD1688" s="2107" t="s">
        <v>23</v>
      </c>
      <c r="AE1688" s="2067"/>
      <c r="AF1688" s="2067"/>
      <c r="AG1688" s="2067"/>
      <c r="AH1688" s="2068"/>
      <c r="AI1688" s="2051" t="s">
        <v>24</v>
      </c>
      <c r="AJ1688" s="2067"/>
      <c r="AK1688" s="2067"/>
      <c r="AL1688" s="2067"/>
      <c r="AM1688" s="2067"/>
      <c r="AN1688" s="2067"/>
      <c r="AO1688" s="2067"/>
      <c r="AP1688" s="2067"/>
      <c r="AQ1688" s="2067"/>
      <c r="AR1688" s="2067"/>
      <c r="AS1688" s="2067"/>
      <c r="AT1688" s="2067"/>
      <c r="AU1688" s="2068"/>
      <c r="AV1688" s="2054" t="s">
        <v>25</v>
      </c>
      <c r="AW1688" s="2069"/>
      <c r="AX1688" s="2069"/>
      <c r="AY1688" s="2070"/>
    </row>
    <row r="1689" spans="1:51" s="79" customFormat="1" ht="24.75" customHeight="1">
      <c r="B1689" s="2097"/>
      <c r="C1689" s="2098"/>
      <c r="D1689" s="2098"/>
      <c r="E1689" s="2098"/>
      <c r="F1689" s="2098"/>
      <c r="G1689" s="2099"/>
      <c r="H1689" s="2035" t="s">
        <v>323</v>
      </c>
      <c r="I1689" s="2036"/>
      <c r="J1689" s="2036"/>
      <c r="K1689" s="2036"/>
      <c r="L1689" s="2037"/>
      <c r="M1689" s="2038" t="s">
        <v>1135</v>
      </c>
      <c r="N1689" s="2071"/>
      <c r="O1689" s="2071"/>
      <c r="P1689" s="2071"/>
      <c r="Q1689" s="2071"/>
      <c r="R1689" s="2071"/>
      <c r="S1689" s="2071"/>
      <c r="T1689" s="2071"/>
      <c r="U1689" s="2071"/>
      <c r="V1689" s="2071"/>
      <c r="W1689" s="2071"/>
      <c r="X1689" s="2071"/>
      <c r="Y1689" s="2072"/>
      <c r="Z1689" s="2455" t="s">
        <v>1137</v>
      </c>
      <c r="AA1689" s="2456"/>
      <c r="AB1689" s="2456"/>
      <c r="AC1689" s="2457"/>
      <c r="AD1689" s="2035"/>
      <c r="AE1689" s="2036"/>
      <c r="AF1689" s="2036"/>
      <c r="AG1689" s="2036"/>
      <c r="AH1689" s="2037"/>
      <c r="AI1689" s="2038"/>
      <c r="AJ1689" s="2071"/>
      <c r="AK1689" s="2071"/>
      <c r="AL1689" s="2071"/>
      <c r="AM1689" s="2071"/>
      <c r="AN1689" s="2071"/>
      <c r="AO1689" s="2071"/>
      <c r="AP1689" s="2071"/>
      <c r="AQ1689" s="2071"/>
      <c r="AR1689" s="2071"/>
      <c r="AS1689" s="2071"/>
      <c r="AT1689" s="2071"/>
      <c r="AU1689" s="2072"/>
      <c r="AV1689" s="2041"/>
      <c r="AW1689" s="2042"/>
      <c r="AX1689" s="2042"/>
      <c r="AY1689" s="2044"/>
    </row>
    <row r="1690" spans="1:51" s="79" customFormat="1" ht="24.75" customHeight="1">
      <c r="B1690" s="2097"/>
      <c r="C1690" s="2098"/>
      <c r="D1690" s="2098"/>
      <c r="E1690" s="2098"/>
      <c r="F1690" s="2098"/>
      <c r="G1690" s="2099"/>
      <c r="H1690" s="2025"/>
      <c r="I1690" s="2026"/>
      <c r="J1690" s="2026"/>
      <c r="K1690" s="2026"/>
      <c r="L1690" s="2027"/>
      <c r="M1690" s="2028"/>
      <c r="N1690" s="2029"/>
      <c r="O1690" s="2029"/>
      <c r="P1690" s="2029"/>
      <c r="Q1690" s="2029"/>
      <c r="R1690" s="2029"/>
      <c r="S1690" s="2029"/>
      <c r="T1690" s="2029"/>
      <c r="U1690" s="2029"/>
      <c r="V1690" s="2029"/>
      <c r="W1690" s="2029"/>
      <c r="X1690" s="2029"/>
      <c r="Y1690" s="2030"/>
      <c r="Z1690" s="2031"/>
      <c r="AA1690" s="2032"/>
      <c r="AB1690" s="2032"/>
      <c r="AC1690" s="2034"/>
      <c r="AD1690" s="2025"/>
      <c r="AE1690" s="2026"/>
      <c r="AF1690" s="2026"/>
      <c r="AG1690" s="2026"/>
      <c r="AH1690" s="2027"/>
      <c r="AI1690" s="2028"/>
      <c r="AJ1690" s="2029"/>
      <c r="AK1690" s="2029"/>
      <c r="AL1690" s="2029"/>
      <c r="AM1690" s="2029"/>
      <c r="AN1690" s="2029"/>
      <c r="AO1690" s="2029"/>
      <c r="AP1690" s="2029"/>
      <c r="AQ1690" s="2029"/>
      <c r="AR1690" s="2029"/>
      <c r="AS1690" s="2029"/>
      <c r="AT1690" s="2029"/>
      <c r="AU1690" s="2030"/>
      <c r="AV1690" s="2031"/>
      <c r="AW1690" s="2032"/>
      <c r="AX1690" s="2032"/>
      <c r="AY1690" s="2033"/>
    </row>
    <row r="1691" spans="1:51" s="79" customFormat="1" ht="24.75" customHeight="1">
      <c r="B1691" s="2097"/>
      <c r="C1691" s="2098"/>
      <c r="D1691" s="2098"/>
      <c r="E1691" s="2098"/>
      <c r="F1691" s="2098"/>
      <c r="G1691" s="2099"/>
      <c r="H1691" s="2025"/>
      <c r="I1691" s="2026"/>
      <c r="J1691" s="2026"/>
      <c r="K1691" s="2026"/>
      <c r="L1691" s="2027"/>
      <c r="M1691" s="2028"/>
      <c r="N1691" s="2029"/>
      <c r="O1691" s="2029"/>
      <c r="P1691" s="2029"/>
      <c r="Q1691" s="2029"/>
      <c r="R1691" s="2029"/>
      <c r="S1691" s="2029"/>
      <c r="T1691" s="2029"/>
      <c r="U1691" s="2029"/>
      <c r="V1691" s="2029"/>
      <c r="W1691" s="2029"/>
      <c r="X1691" s="2029"/>
      <c r="Y1691" s="2030"/>
      <c r="Z1691" s="2031"/>
      <c r="AA1691" s="2032"/>
      <c r="AB1691" s="2032"/>
      <c r="AC1691" s="2034"/>
      <c r="AD1691" s="2025"/>
      <c r="AE1691" s="2026"/>
      <c r="AF1691" s="2026"/>
      <c r="AG1691" s="2026"/>
      <c r="AH1691" s="2027"/>
      <c r="AI1691" s="2028"/>
      <c r="AJ1691" s="2029"/>
      <c r="AK1691" s="2029"/>
      <c r="AL1691" s="2029"/>
      <c r="AM1691" s="2029"/>
      <c r="AN1691" s="2029"/>
      <c r="AO1691" s="2029"/>
      <c r="AP1691" s="2029"/>
      <c r="AQ1691" s="2029"/>
      <c r="AR1691" s="2029"/>
      <c r="AS1691" s="2029"/>
      <c r="AT1691" s="2029"/>
      <c r="AU1691" s="2030"/>
      <c r="AV1691" s="2031"/>
      <c r="AW1691" s="2032"/>
      <c r="AX1691" s="2032"/>
      <c r="AY1691" s="2033"/>
    </row>
    <row r="1692" spans="1:51" s="79" customFormat="1" ht="24.75" customHeight="1">
      <c r="B1692" s="2097"/>
      <c r="C1692" s="2098"/>
      <c r="D1692" s="2098"/>
      <c r="E1692" s="2098"/>
      <c r="F1692" s="2098"/>
      <c r="G1692" s="2099"/>
      <c r="H1692" s="2025"/>
      <c r="I1692" s="2026"/>
      <c r="J1692" s="2026"/>
      <c r="K1692" s="2026"/>
      <c r="L1692" s="2027"/>
      <c r="M1692" s="2028"/>
      <c r="N1692" s="2029"/>
      <c r="O1692" s="2029"/>
      <c r="P1692" s="2029"/>
      <c r="Q1692" s="2029"/>
      <c r="R1692" s="2029"/>
      <c r="S1692" s="2029"/>
      <c r="T1692" s="2029"/>
      <c r="U1692" s="2029"/>
      <c r="V1692" s="2029"/>
      <c r="W1692" s="2029"/>
      <c r="X1692" s="2029"/>
      <c r="Y1692" s="2030"/>
      <c r="Z1692" s="2031"/>
      <c r="AA1692" s="2032"/>
      <c r="AB1692" s="2032"/>
      <c r="AC1692" s="2034"/>
      <c r="AD1692" s="2025"/>
      <c r="AE1692" s="2026"/>
      <c r="AF1692" s="2026"/>
      <c r="AG1692" s="2026"/>
      <c r="AH1692" s="2027"/>
      <c r="AI1692" s="2028"/>
      <c r="AJ1692" s="2029"/>
      <c r="AK1692" s="2029"/>
      <c r="AL1692" s="2029"/>
      <c r="AM1692" s="2029"/>
      <c r="AN1692" s="2029"/>
      <c r="AO1692" s="2029"/>
      <c r="AP1692" s="2029"/>
      <c r="AQ1692" s="2029"/>
      <c r="AR1692" s="2029"/>
      <c r="AS1692" s="2029"/>
      <c r="AT1692" s="2029"/>
      <c r="AU1692" s="2030"/>
      <c r="AV1692" s="2031"/>
      <c r="AW1692" s="2032"/>
      <c r="AX1692" s="2032"/>
      <c r="AY1692" s="2033"/>
    </row>
    <row r="1693" spans="1:51" s="79" customFormat="1" ht="24.75" customHeight="1">
      <c r="B1693" s="2097"/>
      <c r="C1693" s="2098"/>
      <c r="D1693" s="2098"/>
      <c r="E1693" s="2098"/>
      <c r="F1693" s="2098"/>
      <c r="G1693" s="2099"/>
      <c r="H1693" s="2025"/>
      <c r="I1693" s="2026"/>
      <c r="J1693" s="2026"/>
      <c r="K1693" s="2026"/>
      <c r="L1693" s="2027"/>
      <c r="M1693" s="2028"/>
      <c r="N1693" s="2029"/>
      <c r="O1693" s="2029"/>
      <c r="P1693" s="2029"/>
      <c r="Q1693" s="2029"/>
      <c r="R1693" s="2029"/>
      <c r="S1693" s="2029"/>
      <c r="T1693" s="2029"/>
      <c r="U1693" s="2029"/>
      <c r="V1693" s="2029"/>
      <c r="W1693" s="2029"/>
      <c r="X1693" s="2029"/>
      <c r="Y1693" s="2030"/>
      <c r="Z1693" s="2031"/>
      <c r="AA1693" s="2032"/>
      <c r="AB1693" s="2032"/>
      <c r="AC1693" s="2032"/>
      <c r="AD1693" s="2025"/>
      <c r="AE1693" s="2026"/>
      <c r="AF1693" s="2026"/>
      <c r="AG1693" s="2026"/>
      <c r="AH1693" s="2027"/>
      <c r="AI1693" s="2028"/>
      <c r="AJ1693" s="2029"/>
      <c r="AK1693" s="2029"/>
      <c r="AL1693" s="2029"/>
      <c r="AM1693" s="2029"/>
      <c r="AN1693" s="2029"/>
      <c r="AO1693" s="2029"/>
      <c r="AP1693" s="2029"/>
      <c r="AQ1693" s="2029"/>
      <c r="AR1693" s="2029"/>
      <c r="AS1693" s="2029"/>
      <c r="AT1693" s="2029"/>
      <c r="AU1693" s="2030"/>
      <c r="AV1693" s="2031"/>
      <c r="AW1693" s="2032"/>
      <c r="AX1693" s="2032"/>
      <c r="AY1693" s="2033"/>
    </row>
    <row r="1694" spans="1:51" s="79" customFormat="1" ht="24.75" customHeight="1">
      <c r="B1694" s="2097"/>
      <c r="C1694" s="2098"/>
      <c r="D1694" s="2098"/>
      <c r="E1694" s="2098"/>
      <c r="F1694" s="2098"/>
      <c r="G1694" s="2099"/>
      <c r="H1694" s="2025"/>
      <c r="I1694" s="2026"/>
      <c r="J1694" s="2026"/>
      <c r="K1694" s="2026"/>
      <c r="L1694" s="2027"/>
      <c r="M1694" s="2028"/>
      <c r="N1694" s="2029"/>
      <c r="O1694" s="2029"/>
      <c r="P1694" s="2029"/>
      <c r="Q1694" s="2029"/>
      <c r="R1694" s="2029"/>
      <c r="S1694" s="2029"/>
      <c r="T1694" s="2029"/>
      <c r="U1694" s="2029"/>
      <c r="V1694" s="2029"/>
      <c r="W1694" s="2029"/>
      <c r="X1694" s="2029"/>
      <c r="Y1694" s="2030"/>
      <c r="Z1694" s="2031"/>
      <c r="AA1694" s="2032"/>
      <c r="AB1694" s="2032"/>
      <c r="AC1694" s="2032"/>
      <c r="AD1694" s="2025"/>
      <c r="AE1694" s="2026"/>
      <c r="AF1694" s="2026"/>
      <c r="AG1694" s="2026"/>
      <c r="AH1694" s="2027"/>
      <c r="AI1694" s="2028"/>
      <c r="AJ1694" s="2029"/>
      <c r="AK1694" s="2029"/>
      <c r="AL1694" s="2029"/>
      <c r="AM1694" s="2029"/>
      <c r="AN1694" s="2029"/>
      <c r="AO1694" s="2029"/>
      <c r="AP1694" s="2029"/>
      <c r="AQ1694" s="2029"/>
      <c r="AR1694" s="2029"/>
      <c r="AS1694" s="2029"/>
      <c r="AT1694" s="2029"/>
      <c r="AU1694" s="2030"/>
      <c r="AV1694" s="2031"/>
      <c r="AW1694" s="2032"/>
      <c r="AX1694" s="2032"/>
      <c r="AY1694" s="2033"/>
    </row>
    <row r="1695" spans="1:51" s="79" customFormat="1" ht="24.75" customHeight="1">
      <c r="B1695" s="2097"/>
      <c r="C1695" s="2098"/>
      <c r="D1695" s="2098"/>
      <c r="E1695" s="2098"/>
      <c r="F1695" s="2098"/>
      <c r="G1695" s="2099"/>
      <c r="H1695" s="2025"/>
      <c r="I1695" s="2026"/>
      <c r="J1695" s="2026"/>
      <c r="K1695" s="2026"/>
      <c r="L1695" s="2027"/>
      <c r="M1695" s="2028"/>
      <c r="N1695" s="2029"/>
      <c r="O1695" s="2029"/>
      <c r="P1695" s="2029"/>
      <c r="Q1695" s="2029"/>
      <c r="R1695" s="2029"/>
      <c r="S1695" s="2029"/>
      <c r="T1695" s="2029"/>
      <c r="U1695" s="2029"/>
      <c r="V1695" s="2029"/>
      <c r="W1695" s="2029"/>
      <c r="X1695" s="2029"/>
      <c r="Y1695" s="2030"/>
      <c r="Z1695" s="2031"/>
      <c r="AA1695" s="2032"/>
      <c r="AB1695" s="2032"/>
      <c r="AC1695" s="2032"/>
      <c r="AD1695" s="2025"/>
      <c r="AE1695" s="2026"/>
      <c r="AF1695" s="2026"/>
      <c r="AG1695" s="2026"/>
      <c r="AH1695" s="2027"/>
      <c r="AI1695" s="2028"/>
      <c r="AJ1695" s="2029"/>
      <c r="AK1695" s="2029"/>
      <c r="AL1695" s="2029"/>
      <c r="AM1695" s="2029"/>
      <c r="AN1695" s="2029"/>
      <c r="AO1695" s="2029"/>
      <c r="AP1695" s="2029"/>
      <c r="AQ1695" s="2029"/>
      <c r="AR1695" s="2029"/>
      <c r="AS1695" s="2029"/>
      <c r="AT1695" s="2029"/>
      <c r="AU1695" s="2030"/>
      <c r="AV1695" s="2031"/>
      <c r="AW1695" s="2032"/>
      <c r="AX1695" s="2032"/>
      <c r="AY1695" s="2033"/>
    </row>
    <row r="1696" spans="1:51" s="79" customFormat="1" ht="24.75" customHeight="1">
      <c r="B1696" s="2097"/>
      <c r="C1696" s="2098"/>
      <c r="D1696" s="2098"/>
      <c r="E1696" s="2098"/>
      <c r="F1696" s="2098"/>
      <c r="G1696" s="2099"/>
      <c r="H1696" s="2016"/>
      <c r="I1696" s="2017"/>
      <c r="J1696" s="2017"/>
      <c r="K1696" s="2017"/>
      <c r="L1696" s="2018"/>
      <c r="M1696" s="2019"/>
      <c r="N1696" s="2020"/>
      <c r="O1696" s="2020"/>
      <c r="P1696" s="2020"/>
      <c r="Q1696" s="2020"/>
      <c r="R1696" s="2020"/>
      <c r="S1696" s="2020"/>
      <c r="T1696" s="2020"/>
      <c r="U1696" s="2020"/>
      <c r="V1696" s="2020"/>
      <c r="W1696" s="2020"/>
      <c r="X1696" s="2020"/>
      <c r="Y1696" s="2021"/>
      <c r="Z1696" s="2022"/>
      <c r="AA1696" s="2023"/>
      <c r="AB1696" s="2023"/>
      <c r="AC1696" s="2023"/>
      <c r="AD1696" s="2016"/>
      <c r="AE1696" s="2017"/>
      <c r="AF1696" s="2017"/>
      <c r="AG1696" s="2017"/>
      <c r="AH1696" s="2018"/>
      <c r="AI1696" s="2019"/>
      <c r="AJ1696" s="2020"/>
      <c r="AK1696" s="2020"/>
      <c r="AL1696" s="2020"/>
      <c r="AM1696" s="2020"/>
      <c r="AN1696" s="2020"/>
      <c r="AO1696" s="2020"/>
      <c r="AP1696" s="2020"/>
      <c r="AQ1696" s="2020"/>
      <c r="AR1696" s="2020"/>
      <c r="AS1696" s="2020"/>
      <c r="AT1696" s="2020"/>
      <c r="AU1696" s="2021"/>
      <c r="AV1696" s="2022"/>
      <c r="AW1696" s="2023"/>
      <c r="AX1696" s="2023"/>
      <c r="AY1696" s="2024"/>
    </row>
    <row r="1697" spans="2:51" s="79" customFormat="1" ht="24.75" customHeight="1">
      <c r="B1697" s="2097"/>
      <c r="C1697" s="2098"/>
      <c r="D1697" s="2098"/>
      <c r="E1697" s="2098"/>
      <c r="F1697" s="2098"/>
      <c r="G1697" s="2099"/>
      <c r="H1697" s="2058" t="s">
        <v>26</v>
      </c>
      <c r="I1697" s="2059"/>
      <c r="J1697" s="2059"/>
      <c r="K1697" s="2059"/>
      <c r="L1697" s="2059"/>
      <c r="M1697" s="2060"/>
      <c r="N1697" s="2061"/>
      <c r="O1697" s="2061"/>
      <c r="P1697" s="2061"/>
      <c r="Q1697" s="2061"/>
      <c r="R1697" s="2061"/>
      <c r="S1697" s="2061"/>
      <c r="T1697" s="2061"/>
      <c r="U1697" s="2061"/>
      <c r="V1697" s="2061"/>
      <c r="W1697" s="2061"/>
      <c r="X1697" s="2061"/>
      <c r="Y1697" s="2062"/>
      <c r="Z1697" s="2458" t="s">
        <v>1136</v>
      </c>
      <c r="AA1697" s="2459"/>
      <c r="AB1697" s="2459"/>
      <c r="AC1697" s="2460"/>
      <c r="AD1697" s="2058" t="s">
        <v>26</v>
      </c>
      <c r="AE1697" s="2059"/>
      <c r="AF1697" s="2059"/>
      <c r="AG1697" s="2059"/>
      <c r="AH1697" s="2059"/>
      <c r="AI1697" s="2060"/>
      <c r="AJ1697" s="2061"/>
      <c r="AK1697" s="2061"/>
      <c r="AL1697" s="2061"/>
      <c r="AM1697" s="2061"/>
      <c r="AN1697" s="2061"/>
      <c r="AO1697" s="2061"/>
      <c r="AP1697" s="2061"/>
      <c r="AQ1697" s="2061"/>
      <c r="AR1697" s="2061"/>
      <c r="AS1697" s="2061"/>
      <c r="AT1697" s="2061"/>
      <c r="AU1697" s="2062"/>
      <c r="AV1697" s="2063">
        <f>SUM(AV1689:AY1696)</f>
        <v>0</v>
      </c>
      <c r="AW1697" s="2064"/>
      <c r="AX1697" s="2064"/>
      <c r="AY1697" s="2066"/>
    </row>
    <row r="1698" spans="2:51" s="79" customFormat="1" ht="25.15" customHeight="1">
      <c r="B1698" s="2097"/>
      <c r="C1698" s="2098"/>
      <c r="D1698" s="2098"/>
      <c r="E1698" s="2098"/>
      <c r="F1698" s="2098"/>
      <c r="G1698" s="2099"/>
      <c r="H1698" s="2045" t="s">
        <v>501</v>
      </c>
      <c r="I1698" s="2046"/>
      <c r="J1698" s="2046"/>
      <c r="K1698" s="2046"/>
      <c r="L1698" s="2046"/>
      <c r="M1698" s="2046"/>
      <c r="N1698" s="2046"/>
      <c r="O1698" s="2046"/>
      <c r="P1698" s="2046"/>
      <c r="Q1698" s="2046"/>
      <c r="R1698" s="2046"/>
      <c r="S1698" s="2046"/>
      <c r="T1698" s="2046"/>
      <c r="U1698" s="2046"/>
      <c r="V1698" s="2046"/>
      <c r="W1698" s="2046"/>
      <c r="X1698" s="2046"/>
      <c r="Y1698" s="2046"/>
      <c r="Z1698" s="2046"/>
      <c r="AA1698" s="2046"/>
      <c r="AB1698" s="2046"/>
      <c r="AC1698" s="2047"/>
      <c r="AD1698" s="2045" t="s">
        <v>356</v>
      </c>
      <c r="AE1698" s="2046"/>
      <c r="AF1698" s="2046"/>
      <c r="AG1698" s="2046"/>
      <c r="AH1698" s="2046"/>
      <c r="AI1698" s="2046"/>
      <c r="AJ1698" s="2046"/>
      <c r="AK1698" s="2046"/>
      <c r="AL1698" s="2046"/>
      <c r="AM1698" s="2046"/>
      <c r="AN1698" s="2046"/>
      <c r="AO1698" s="2046"/>
      <c r="AP1698" s="2046"/>
      <c r="AQ1698" s="2046"/>
      <c r="AR1698" s="2046"/>
      <c r="AS1698" s="2046"/>
      <c r="AT1698" s="2046"/>
      <c r="AU1698" s="2046"/>
      <c r="AV1698" s="2046"/>
      <c r="AW1698" s="2046"/>
      <c r="AX1698" s="2046"/>
      <c r="AY1698" s="2048"/>
    </row>
    <row r="1699" spans="2:51" s="79" customFormat="1" ht="25.5" customHeight="1">
      <c r="B1699" s="2097"/>
      <c r="C1699" s="2098"/>
      <c r="D1699" s="2098"/>
      <c r="E1699" s="2098"/>
      <c r="F1699" s="2098"/>
      <c r="G1699" s="2099"/>
      <c r="H1699" s="2049" t="s">
        <v>23</v>
      </c>
      <c r="I1699" s="2050"/>
      <c r="J1699" s="2050"/>
      <c r="K1699" s="2050"/>
      <c r="L1699" s="2050"/>
      <c r="M1699" s="2051" t="s">
        <v>24</v>
      </c>
      <c r="N1699" s="2052"/>
      <c r="O1699" s="2052"/>
      <c r="P1699" s="2052"/>
      <c r="Q1699" s="2052"/>
      <c r="R1699" s="2052"/>
      <c r="S1699" s="2052"/>
      <c r="T1699" s="2052"/>
      <c r="U1699" s="2052"/>
      <c r="V1699" s="2052"/>
      <c r="W1699" s="2052"/>
      <c r="X1699" s="2052"/>
      <c r="Y1699" s="2053"/>
      <c r="Z1699" s="2054" t="s">
        <v>25</v>
      </c>
      <c r="AA1699" s="2055"/>
      <c r="AB1699" s="2055"/>
      <c r="AC1699" s="2056"/>
      <c r="AD1699" s="2049" t="s">
        <v>23</v>
      </c>
      <c r="AE1699" s="2050"/>
      <c r="AF1699" s="2050"/>
      <c r="AG1699" s="2050"/>
      <c r="AH1699" s="2050"/>
      <c r="AI1699" s="2051" t="s">
        <v>24</v>
      </c>
      <c r="AJ1699" s="2052"/>
      <c r="AK1699" s="2052"/>
      <c r="AL1699" s="2052"/>
      <c r="AM1699" s="2052"/>
      <c r="AN1699" s="2052"/>
      <c r="AO1699" s="2052"/>
      <c r="AP1699" s="2052"/>
      <c r="AQ1699" s="2052"/>
      <c r="AR1699" s="2052"/>
      <c r="AS1699" s="2052"/>
      <c r="AT1699" s="2052"/>
      <c r="AU1699" s="2053"/>
      <c r="AV1699" s="2054" t="s">
        <v>25</v>
      </c>
      <c r="AW1699" s="2055"/>
      <c r="AX1699" s="2055"/>
      <c r="AY1699" s="2057"/>
    </row>
    <row r="1700" spans="2:51" s="79" customFormat="1" ht="24.75" customHeight="1">
      <c r="B1700" s="2097"/>
      <c r="C1700" s="2098"/>
      <c r="D1700" s="2098"/>
      <c r="E1700" s="2098"/>
      <c r="F1700" s="2098"/>
      <c r="G1700" s="2099"/>
      <c r="H1700" s="2035"/>
      <c r="I1700" s="2036"/>
      <c r="J1700" s="2036"/>
      <c r="K1700" s="2036"/>
      <c r="L1700" s="2037"/>
      <c r="M1700" s="2038"/>
      <c r="N1700" s="2039"/>
      <c r="O1700" s="2039"/>
      <c r="P1700" s="2039"/>
      <c r="Q1700" s="2039"/>
      <c r="R1700" s="2039"/>
      <c r="S1700" s="2039"/>
      <c r="T1700" s="2039"/>
      <c r="U1700" s="2039"/>
      <c r="V1700" s="2039"/>
      <c r="W1700" s="2039"/>
      <c r="X1700" s="2039"/>
      <c r="Y1700" s="2040"/>
      <c r="Z1700" s="2041"/>
      <c r="AA1700" s="2042"/>
      <c r="AB1700" s="2042"/>
      <c r="AC1700" s="2043"/>
      <c r="AD1700" s="2035"/>
      <c r="AE1700" s="2036"/>
      <c r="AF1700" s="2036"/>
      <c r="AG1700" s="2036"/>
      <c r="AH1700" s="2037"/>
      <c r="AI1700" s="2038"/>
      <c r="AJ1700" s="2039"/>
      <c r="AK1700" s="2039"/>
      <c r="AL1700" s="2039"/>
      <c r="AM1700" s="2039"/>
      <c r="AN1700" s="2039"/>
      <c r="AO1700" s="2039"/>
      <c r="AP1700" s="2039"/>
      <c r="AQ1700" s="2039"/>
      <c r="AR1700" s="2039"/>
      <c r="AS1700" s="2039"/>
      <c r="AT1700" s="2039"/>
      <c r="AU1700" s="2040"/>
      <c r="AV1700" s="2041"/>
      <c r="AW1700" s="2042"/>
      <c r="AX1700" s="2042"/>
      <c r="AY1700" s="2044"/>
    </row>
    <row r="1701" spans="2:51" s="79" customFormat="1" ht="24.75" customHeight="1">
      <c r="B1701" s="2097"/>
      <c r="C1701" s="2098"/>
      <c r="D1701" s="2098"/>
      <c r="E1701" s="2098"/>
      <c r="F1701" s="2098"/>
      <c r="G1701" s="2099"/>
      <c r="H1701" s="2025"/>
      <c r="I1701" s="2026"/>
      <c r="J1701" s="2026"/>
      <c r="K1701" s="2026"/>
      <c r="L1701" s="2027"/>
      <c r="M1701" s="2028"/>
      <c r="N1701" s="2029"/>
      <c r="O1701" s="2029"/>
      <c r="P1701" s="2029"/>
      <c r="Q1701" s="2029"/>
      <c r="R1701" s="2029"/>
      <c r="S1701" s="2029"/>
      <c r="T1701" s="2029"/>
      <c r="U1701" s="2029"/>
      <c r="V1701" s="2029"/>
      <c r="W1701" s="2029"/>
      <c r="X1701" s="2029"/>
      <c r="Y1701" s="2030"/>
      <c r="Z1701" s="2031"/>
      <c r="AA1701" s="2032"/>
      <c r="AB1701" s="2032"/>
      <c r="AC1701" s="2034"/>
      <c r="AD1701" s="2025"/>
      <c r="AE1701" s="2026"/>
      <c r="AF1701" s="2026"/>
      <c r="AG1701" s="2026"/>
      <c r="AH1701" s="2027"/>
      <c r="AI1701" s="2028"/>
      <c r="AJ1701" s="2029"/>
      <c r="AK1701" s="2029"/>
      <c r="AL1701" s="2029"/>
      <c r="AM1701" s="2029"/>
      <c r="AN1701" s="2029"/>
      <c r="AO1701" s="2029"/>
      <c r="AP1701" s="2029"/>
      <c r="AQ1701" s="2029"/>
      <c r="AR1701" s="2029"/>
      <c r="AS1701" s="2029"/>
      <c r="AT1701" s="2029"/>
      <c r="AU1701" s="2030"/>
      <c r="AV1701" s="2031"/>
      <c r="AW1701" s="2032"/>
      <c r="AX1701" s="2032"/>
      <c r="AY1701" s="2033"/>
    </row>
    <row r="1702" spans="2:51" s="79" customFormat="1" ht="24.75" customHeight="1">
      <c r="B1702" s="2097"/>
      <c r="C1702" s="2098"/>
      <c r="D1702" s="2098"/>
      <c r="E1702" s="2098"/>
      <c r="F1702" s="2098"/>
      <c r="G1702" s="2099"/>
      <c r="H1702" s="2025"/>
      <c r="I1702" s="2026"/>
      <c r="J1702" s="2026"/>
      <c r="K1702" s="2026"/>
      <c r="L1702" s="2027"/>
      <c r="M1702" s="2028"/>
      <c r="N1702" s="2029"/>
      <c r="O1702" s="2029"/>
      <c r="P1702" s="2029"/>
      <c r="Q1702" s="2029"/>
      <c r="R1702" s="2029"/>
      <c r="S1702" s="2029"/>
      <c r="T1702" s="2029"/>
      <c r="U1702" s="2029"/>
      <c r="V1702" s="2029"/>
      <c r="W1702" s="2029"/>
      <c r="X1702" s="2029"/>
      <c r="Y1702" s="2030"/>
      <c r="Z1702" s="2031"/>
      <c r="AA1702" s="2032"/>
      <c r="AB1702" s="2032"/>
      <c r="AC1702" s="2034"/>
      <c r="AD1702" s="2025"/>
      <c r="AE1702" s="2026"/>
      <c r="AF1702" s="2026"/>
      <c r="AG1702" s="2026"/>
      <c r="AH1702" s="2027"/>
      <c r="AI1702" s="2028"/>
      <c r="AJ1702" s="2029"/>
      <c r="AK1702" s="2029"/>
      <c r="AL1702" s="2029"/>
      <c r="AM1702" s="2029"/>
      <c r="AN1702" s="2029"/>
      <c r="AO1702" s="2029"/>
      <c r="AP1702" s="2029"/>
      <c r="AQ1702" s="2029"/>
      <c r="AR1702" s="2029"/>
      <c r="AS1702" s="2029"/>
      <c r="AT1702" s="2029"/>
      <c r="AU1702" s="2030"/>
      <c r="AV1702" s="2031"/>
      <c r="AW1702" s="2032"/>
      <c r="AX1702" s="2032"/>
      <c r="AY1702" s="2033"/>
    </row>
    <row r="1703" spans="2:51" s="79" customFormat="1" ht="24.75" customHeight="1">
      <c r="B1703" s="2097"/>
      <c r="C1703" s="2098"/>
      <c r="D1703" s="2098"/>
      <c r="E1703" s="2098"/>
      <c r="F1703" s="2098"/>
      <c r="G1703" s="2099"/>
      <c r="H1703" s="2025"/>
      <c r="I1703" s="2026"/>
      <c r="J1703" s="2026"/>
      <c r="K1703" s="2026"/>
      <c r="L1703" s="2027"/>
      <c r="M1703" s="2028"/>
      <c r="N1703" s="2029"/>
      <c r="O1703" s="2029"/>
      <c r="P1703" s="2029"/>
      <c r="Q1703" s="2029"/>
      <c r="R1703" s="2029"/>
      <c r="S1703" s="2029"/>
      <c r="T1703" s="2029"/>
      <c r="U1703" s="2029"/>
      <c r="V1703" s="2029"/>
      <c r="W1703" s="2029"/>
      <c r="X1703" s="2029"/>
      <c r="Y1703" s="2030"/>
      <c r="Z1703" s="2031"/>
      <c r="AA1703" s="2032"/>
      <c r="AB1703" s="2032"/>
      <c r="AC1703" s="2034"/>
      <c r="AD1703" s="2025"/>
      <c r="AE1703" s="2026"/>
      <c r="AF1703" s="2026"/>
      <c r="AG1703" s="2026"/>
      <c r="AH1703" s="2027"/>
      <c r="AI1703" s="2028"/>
      <c r="AJ1703" s="2029"/>
      <c r="AK1703" s="2029"/>
      <c r="AL1703" s="2029"/>
      <c r="AM1703" s="2029"/>
      <c r="AN1703" s="2029"/>
      <c r="AO1703" s="2029"/>
      <c r="AP1703" s="2029"/>
      <c r="AQ1703" s="2029"/>
      <c r="AR1703" s="2029"/>
      <c r="AS1703" s="2029"/>
      <c r="AT1703" s="2029"/>
      <c r="AU1703" s="2030"/>
      <c r="AV1703" s="2031"/>
      <c r="AW1703" s="2032"/>
      <c r="AX1703" s="2032"/>
      <c r="AY1703" s="2033"/>
    </row>
    <row r="1704" spans="2:51" s="79" customFormat="1" ht="24.75" customHeight="1">
      <c r="B1704" s="2097"/>
      <c r="C1704" s="2098"/>
      <c r="D1704" s="2098"/>
      <c r="E1704" s="2098"/>
      <c r="F1704" s="2098"/>
      <c r="G1704" s="2099"/>
      <c r="H1704" s="2025"/>
      <c r="I1704" s="2026"/>
      <c r="J1704" s="2026"/>
      <c r="K1704" s="2026"/>
      <c r="L1704" s="2027"/>
      <c r="M1704" s="2028"/>
      <c r="N1704" s="2029"/>
      <c r="O1704" s="2029"/>
      <c r="P1704" s="2029"/>
      <c r="Q1704" s="2029"/>
      <c r="R1704" s="2029"/>
      <c r="S1704" s="2029"/>
      <c r="T1704" s="2029"/>
      <c r="U1704" s="2029"/>
      <c r="V1704" s="2029"/>
      <c r="W1704" s="2029"/>
      <c r="X1704" s="2029"/>
      <c r="Y1704" s="2030"/>
      <c r="Z1704" s="2031"/>
      <c r="AA1704" s="2032"/>
      <c r="AB1704" s="2032"/>
      <c r="AC1704" s="2032"/>
      <c r="AD1704" s="2025"/>
      <c r="AE1704" s="2026"/>
      <c r="AF1704" s="2026"/>
      <c r="AG1704" s="2026"/>
      <c r="AH1704" s="2027"/>
      <c r="AI1704" s="2028"/>
      <c r="AJ1704" s="2029"/>
      <c r="AK1704" s="2029"/>
      <c r="AL1704" s="2029"/>
      <c r="AM1704" s="2029"/>
      <c r="AN1704" s="2029"/>
      <c r="AO1704" s="2029"/>
      <c r="AP1704" s="2029"/>
      <c r="AQ1704" s="2029"/>
      <c r="AR1704" s="2029"/>
      <c r="AS1704" s="2029"/>
      <c r="AT1704" s="2029"/>
      <c r="AU1704" s="2030"/>
      <c r="AV1704" s="2031"/>
      <c r="AW1704" s="2032"/>
      <c r="AX1704" s="2032"/>
      <c r="AY1704" s="2033"/>
    </row>
    <row r="1705" spans="2:51" s="79" customFormat="1" ht="24.75" customHeight="1">
      <c r="B1705" s="2097"/>
      <c r="C1705" s="2098"/>
      <c r="D1705" s="2098"/>
      <c r="E1705" s="2098"/>
      <c r="F1705" s="2098"/>
      <c r="G1705" s="2099"/>
      <c r="H1705" s="2025"/>
      <c r="I1705" s="2026"/>
      <c r="J1705" s="2026"/>
      <c r="K1705" s="2026"/>
      <c r="L1705" s="2027"/>
      <c r="M1705" s="2028"/>
      <c r="N1705" s="2029"/>
      <c r="O1705" s="2029"/>
      <c r="P1705" s="2029"/>
      <c r="Q1705" s="2029"/>
      <c r="R1705" s="2029"/>
      <c r="S1705" s="2029"/>
      <c r="T1705" s="2029"/>
      <c r="U1705" s="2029"/>
      <c r="V1705" s="2029"/>
      <c r="W1705" s="2029"/>
      <c r="X1705" s="2029"/>
      <c r="Y1705" s="2030"/>
      <c r="Z1705" s="2031"/>
      <c r="AA1705" s="2032"/>
      <c r="AB1705" s="2032"/>
      <c r="AC1705" s="2032"/>
      <c r="AD1705" s="2025"/>
      <c r="AE1705" s="2026"/>
      <c r="AF1705" s="2026"/>
      <c r="AG1705" s="2026"/>
      <c r="AH1705" s="2027"/>
      <c r="AI1705" s="2028"/>
      <c r="AJ1705" s="2029"/>
      <c r="AK1705" s="2029"/>
      <c r="AL1705" s="2029"/>
      <c r="AM1705" s="2029"/>
      <c r="AN1705" s="2029"/>
      <c r="AO1705" s="2029"/>
      <c r="AP1705" s="2029"/>
      <c r="AQ1705" s="2029"/>
      <c r="AR1705" s="2029"/>
      <c r="AS1705" s="2029"/>
      <c r="AT1705" s="2029"/>
      <c r="AU1705" s="2030"/>
      <c r="AV1705" s="2031"/>
      <c r="AW1705" s="2032"/>
      <c r="AX1705" s="2032"/>
      <c r="AY1705" s="2033"/>
    </row>
    <row r="1706" spans="2:51" s="79" customFormat="1" ht="24.75" customHeight="1">
      <c r="B1706" s="2097"/>
      <c r="C1706" s="2098"/>
      <c r="D1706" s="2098"/>
      <c r="E1706" s="2098"/>
      <c r="F1706" s="2098"/>
      <c r="G1706" s="2099"/>
      <c r="H1706" s="2025"/>
      <c r="I1706" s="2026"/>
      <c r="J1706" s="2026"/>
      <c r="K1706" s="2026"/>
      <c r="L1706" s="2027"/>
      <c r="M1706" s="2028"/>
      <c r="N1706" s="2029"/>
      <c r="O1706" s="2029"/>
      <c r="P1706" s="2029"/>
      <c r="Q1706" s="2029"/>
      <c r="R1706" s="2029"/>
      <c r="S1706" s="2029"/>
      <c r="T1706" s="2029"/>
      <c r="U1706" s="2029"/>
      <c r="V1706" s="2029"/>
      <c r="W1706" s="2029"/>
      <c r="X1706" s="2029"/>
      <c r="Y1706" s="2030"/>
      <c r="Z1706" s="2031"/>
      <c r="AA1706" s="2032"/>
      <c r="AB1706" s="2032"/>
      <c r="AC1706" s="2032"/>
      <c r="AD1706" s="2025"/>
      <c r="AE1706" s="2026"/>
      <c r="AF1706" s="2026"/>
      <c r="AG1706" s="2026"/>
      <c r="AH1706" s="2027"/>
      <c r="AI1706" s="2028"/>
      <c r="AJ1706" s="2029"/>
      <c r="AK1706" s="2029"/>
      <c r="AL1706" s="2029"/>
      <c r="AM1706" s="2029"/>
      <c r="AN1706" s="2029"/>
      <c r="AO1706" s="2029"/>
      <c r="AP1706" s="2029"/>
      <c r="AQ1706" s="2029"/>
      <c r="AR1706" s="2029"/>
      <c r="AS1706" s="2029"/>
      <c r="AT1706" s="2029"/>
      <c r="AU1706" s="2030"/>
      <c r="AV1706" s="2031"/>
      <c r="AW1706" s="2032"/>
      <c r="AX1706" s="2032"/>
      <c r="AY1706" s="2033"/>
    </row>
    <row r="1707" spans="2:51" s="79" customFormat="1" ht="24.75" customHeight="1">
      <c r="B1707" s="2097"/>
      <c r="C1707" s="2098"/>
      <c r="D1707" s="2098"/>
      <c r="E1707" s="2098"/>
      <c r="F1707" s="2098"/>
      <c r="G1707" s="2099"/>
      <c r="H1707" s="2016"/>
      <c r="I1707" s="2017"/>
      <c r="J1707" s="2017"/>
      <c r="K1707" s="2017"/>
      <c r="L1707" s="2018"/>
      <c r="M1707" s="2019"/>
      <c r="N1707" s="2020"/>
      <c r="O1707" s="2020"/>
      <c r="P1707" s="2020"/>
      <c r="Q1707" s="2020"/>
      <c r="R1707" s="2020"/>
      <c r="S1707" s="2020"/>
      <c r="T1707" s="2020"/>
      <c r="U1707" s="2020"/>
      <c r="V1707" s="2020"/>
      <c r="W1707" s="2020"/>
      <c r="X1707" s="2020"/>
      <c r="Y1707" s="2021"/>
      <c r="Z1707" s="2022"/>
      <c r="AA1707" s="2023"/>
      <c r="AB1707" s="2023"/>
      <c r="AC1707" s="2023"/>
      <c r="AD1707" s="2016"/>
      <c r="AE1707" s="2017"/>
      <c r="AF1707" s="2017"/>
      <c r="AG1707" s="2017"/>
      <c r="AH1707" s="2018"/>
      <c r="AI1707" s="2019"/>
      <c r="AJ1707" s="2020"/>
      <c r="AK1707" s="2020"/>
      <c r="AL1707" s="2020"/>
      <c r="AM1707" s="2020"/>
      <c r="AN1707" s="2020"/>
      <c r="AO1707" s="2020"/>
      <c r="AP1707" s="2020"/>
      <c r="AQ1707" s="2020"/>
      <c r="AR1707" s="2020"/>
      <c r="AS1707" s="2020"/>
      <c r="AT1707" s="2020"/>
      <c r="AU1707" s="2021"/>
      <c r="AV1707" s="2022"/>
      <c r="AW1707" s="2023"/>
      <c r="AX1707" s="2023"/>
      <c r="AY1707" s="2024"/>
    </row>
    <row r="1708" spans="2:51" s="79" customFormat="1" ht="24.75" customHeight="1">
      <c r="B1708" s="2097"/>
      <c r="C1708" s="2098"/>
      <c r="D1708" s="2098"/>
      <c r="E1708" s="2098"/>
      <c r="F1708" s="2098"/>
      <c r="G1708" s="2099"/>
      <c r="H1708" s="2058" t="s">
        <v>26</v>
      </c>
      <c r="I1708" s="2059"/>
      <c r="J1708" s="2059"/>
      <c r="K1708" s="2059"/>
      <c r="L1708" s="2059"/>
      <c r="M1708" s="2060"/>
      <c r="N1708" s="2061"/>
      <c r="O1708" s="2061"/>
      <c r="P1708" s="2061"/>
      <c r="Q1708" s="2061"/>
      <c r="R1708" s="2061"/>
      <c r="S1708" s="2061"/>
      <c r="T1708" s="2061"/>
      <c r="U1708" s="2061"/>
      <c r="V1708" s="2061"/>
      <c r="W1708" s="2061"/>
      <c r="X1708" s="2061"/>
      <c r="Y1708" s="2062"/>
      <c r="Z1708" s="2063">
        <f>SUM(Z1700:AC1707)</f>
        <v>0</v>
      </c>
      <c r="AA1708" s="2064"/>
      <c r="AB1708" s="2064"/>
      <c r="AC1708" s="2065"/>
      <c r="AD1708" s="2058" t="s">
        <v>26</v>
      </c>
      <c r="AE1708" s="2059"/>
      <c r="AF1708" s="2059"/>
      <c r="AG1708" s="2059"/>
      <c r="AH1708" s="2059"/>
      <c r="AI1708" s="2060"/>
      <c r="AJ1708" s="2061"/>
      <c r="AK1708" s="2061"/>
      <c r="AL1708" s="2061"/>
      <c r="AM1708" s="2061"/>
      <c r="AN1708" s="2061"/>
      <c r="AO1708" s="2061"/>
      <c r="AP1708" s="2061"/>
      <c r="AQ1708" s="2061"/>
      <c r="AR1708" s="2061"/>
      <c r="AS1708" s="2061"/>
      <c r="AT1708" s="2061"/>
      <c r="AU1708" s="2062"/>
      <c r="AV1708" s="2063">
        <f>SUM(AV1700:AY1707)</f>
        <v>0</v>
      </c>
      <c r="AW1708" s="2064"/>
      <c r="AX1708" s="2064"/>
      <c r="AY1708" s="2066"/>
    </row>
    <row r="1709" spans="2:51" s="79" customFormat="1" ht="24.75" customHeight="1">
      <c r="B1709" s="2097"/>
      <c r="C1709" s="2098"/>
      <c r="D1709" s="2098"/>
      <c r="E1709" s="2098"/>
      <c r="F1709" s="2098"/>
      <c r="G1709" s="2099"/>
      <c r="H1709" s="2045" t="s">
        <v>331</v>
      </c>
      <c r="I1709" s="2046"/>
      <c r="J1709" s="2046"/>
      <c r="K1709" s="2046"/>
      <c r="L1709" s="2046"/>
      <c r="M1709" s="2046"/>
      <c r="N1709" s="2046"/>
      <c r="O1709" s="2046"/>
      <c r="P1709" s="2046"/>
      <c r="Q1709" s="2046"/>
      <c r="R1709" s="2046"/>
      <c r="S1709" s="2046"/>
      <c r="T1709" s="2046"/>
      <c r="U1709" s="2046"/>
      <c r="V1709" s="2046"/>
      <c r="W1709" s="2046"/>
      <c r="X1709" s="2046"/>
      <c r="Y1709" s="2046"/>
      <c r="Z1709" s="2046"/>
      <c r="AA1709" s="2046"/>
      <c r="AB1709" s="2046"/>
      <c r="AC1709" s="2047"/>
      <c r="AD1709" s="2045" t="s">
        <v>360</v>
      </c>
      <c r="AE1709" s="2046"/>
      <c r="AF1709" s="2046"/>
      <c r="AG1709" s="2046"/>
      <c r="AH1709" s="2046"/>
      <c r="AI1709" s="2046"/>
      <c r="AJ1709" s="2046"/>
      <c r="AK1709" s="2046"/>
      <c r="AL1709" s="2046"/>
      <c r="AM1709" s="2046"/>
      <c r="AN1709" s="2046"/>
      <c r="AO1709" s="2046"/>
      <c r="AP1709" s="2046"/>
      <c r="AQ1709" s="2046"/>
      <c r="AR1709" s="2046"/>
      <c r="AS1709" s="2046"/>
      <c r="AT1709" s="2046"/>
      <c r="AU1709" s="2046"/>
      <c r="AV1709" s="2046"/>
      <c r="AW1709" s="2046"/>
      <c r="AX1709" s="2046"/>
      <c r="AY1709" s="2048"/>
    </row>
    <row r="1710" spans="2:51" s="79" customFormat="1" ht="24.75" customHeight="1">
      <c r="B1710" s="2097"/>
      <c r="C1710" s="2098"/>
      <c r="D1710" s="2098"/>
      <c r="E1710" s="2098"/>
      <c r="F1710" s="2098"/>
      <c r="G1710" s="2099"/>
      <c r="H1710" s="2049" t="s">
        <v>23</v>
      </c>
      <c r="I1710" s="2050"/>
      <c r="J1710" s="2050"/>
      <c r="K1710" s="2050"/>
      <c r="L1710" s="2050"/>
      <c r="M1710" s="2051" t="s">
        <v>24</v>
      </c>
      <c r="N1710" s="2052"/>
      <c r="O1710" s="2052"/>
      <c r="P1710" s="2052"/>
      <c r="Q1710" s="2052"/>
      <c r="R1710" s="2052"/>
      <c r="S1710" s="2052"/>
      <c r="T1710" s="2052"/>
      <c r="U1710" s="2052"/>
      <c r="V1710" s="2052"/>
      <c r="W1710" s="2052"/>
      <c r="X1710" s="2052"/>
      <c r="Y1710" s="2053"/>
      <c r="Z1710" s="2054" t="s">
        <v>25</v>
      </c>
      <c r="AA1710" s="2055"/>
      <c r="AB1710" s="2055"/>
      <c r="AC1710" s="2056"/>
      <c r="AD1710" s="2049" t="s">
        <v>23</v>
      </c>
      <c r="AE1710" s="2050"/>
      <c r="AF1710" s="2050"/>
      <c r="AG1710" s="2050"/>
      <c r="AH1710" s="2050"/>
      <c r="AI1710" s="2051" t="s">
        <v>24</v>
      </c>
      <c r="AJ1710" s="2052"/>
      <c r="AK1710" s="2052"/>
      <c r="AL1710" s="2052"/>
      <c r="AM1710" s="2052"/>
      <c r="AN1710" s="2052"/>
      <c r="AO1710" s="2052"/>
      <c r="AP1710" s="2052"/>
      <c r="AQ1710" s="2052"/>
      <c r="AR1710" s="2052"/>
      <c r="AS1710" s="2052"/>
      <c r="AT1710" s="2052"/>
      <c r="AU1710" s="2053"/>
      <c r="AV1710" s="2054" t="s">
        <v>25</v>
      </c>
      <c r="AW1710" s="2055"/>
      <c r="AX1710" s="2055"/>
      <c r="AY1710" s="2057"/>
    </row>
    <row r="1711" spans="2:51" s="79" customFormat="1" ht="24.75" customHeight="1">
      <c r="B1711" s="2097"/>
      <c r="C1711" s="2098"/>
      <c r="D1711" s="2098"/>
      <c r="E1711" s="2098"/>
      <c r="F1711" s="2098"/>
      <c r="G1711" s="2099"/>
      <c r="H1711" s="2035"/>
      <c r="I1711" s="2036"/>
      <c r="J1711" s="2036"/>
      <c r="K1711" s="2036"/>
      <c r="L1711" s="2037"/>
      <c r="M1711" s="2038"/>
      <c r="N1711" s="2039"/>
      <c r="O1711" s="2039"/>
      <c r="P1711" s="2039"/>
      <c r="Q1711" s="2039"/>
      <c r="R1711" s="2039"/>
      <c r="S1711" s="2039"/>
      <c r="T1711" s="2039"/>
      <c r="U1711" s="2039"/>
      <c r="V1711" s="2039"/>
      <c r="W1711" s="2039"/>
      <c r="X1711" s="2039"/>
      <c r="Y1711" s="2040"/>
      <c r="Z1711" s="2041"/>
      <c r="AA1711" s="2042"/>
      <c r="AB1711" s="2042"/>
      <c r="AC1711" s="2043"/>
      <c r="AD1711" s="2035"/>
      <c r="AE1711" s="2036"/>
      <c r="AF1711" s="2036"/>
      <c r="AG1711" s="2036"/>
      <c r="AH1711" s="2037"/>
      <c r="AI1711" s="2038"/>
      <c r="AJ1711" s="2039"/>
      <c r="AK1711" s="2039"/>
      <c r="AL1711" s="2039"/>
      <c r="AM1711" s="2039"/>
      <c r="AN1711" s="2039"/>
      <c r="AO1711" s="2039"/>
      <c r="AP1711" s="2039"/>
      <c r="AQ1711" s="2039"/>
      <c r="AR1711" s="2039"/>
      <c r="AS1711" s="2039"/>
      <c r="AT1711" s="2039"/>
      <c r="AU1711" s="2040"/>
      <c r="AV1711" s="2041"/>
      <c r="AW1711" s="2042"/>
      <c r="AX1711" s="2042"/>
      <c r="AY1711" s="2044"/>
    </row>
    <row r="1712" spans="2:51" s="79" customFormat="1" ht="24.75" customHeight="1">
      <c r="B1712" s="2097"/>
      <c r="C1712" s="2098"/>
      <c r="D1712" s="2098"/>
      <c r="E1712" s="2098"/>
      <c r="F1712" s="2098"/>
      <c r="G1712" s="2099"/>
      <c r="H1712" s="2025"/>
      <c r="I1712" s="2026"/>
      <c r="J1712" s="2026"/>
      <c r="K1712" s="2026"/>
      <c r="L1712" s="2027"/>
      <c r="M1712" s="2028"/>
      <c r="N1712" s="2029"/>
      <c r="O1712" s="2029"/>
      <c r="P1712" s="2029"/>
      <c r="Q1712" s="2029"/>
      <c r="R1712" s="2029"/>
      <c r="S1712" s="2029"/>
      <c r="T1712" s="2029"/>
      <c r="U1712" s="2029"/>
      <c r="V1712" s="2029"/>
      <c r="W1712" s="2029"/>
      <c r="X1712" s="2029"/>
      <c r="Y1712" s="2030"/>
      <c r="Z1712" s="2031"/>
      <c r="AA1712" s="2032"/>
      <c r="AB1712" s="2032"/>
      <c r="AC1712" s="2034"/>
      <c r="AD1712" s="2025"/>
      <c r="AE1712" s="2026"/>
      <c r="AF1712" s="2026"/>
      <c r="AG1712" s="2026"/>
      <c r="AH1712" s="2027"/>
      <c r="AI1712" s="2028"/>
      <c r="AJ1712" s="2029"/>
      <c r="AK1712" s="2029"/>
      <c r="AL1712" s="2029"/>
      <c r="AM1712" s="2029"/>
      <c r="AN1712" s="2029"/>
      <c r="AO1712" s="2029"/>
      <c r="AP1712" s="2029"/>
      <c r="AQ1712" s="2029"/>
      <c r="AR1712" s="2029"/>
      <c r="AS1712" s="2029"/>
      <c r="AT1712" s="2029"/>
      <c r="AU1712" s="2030"/>
      <c r="AV1712" s="2031"/>
      <c r="AW1712" s="2032"/>
      <c r="AX1712" s="2032"/>
      <c r="AY1712" s="2033"/>
    </row>
    <row r="1713" spans="2:51" s="79" customFormat="1" ht="24.75" customHeight="1">
      <c r="B1713" s="2097"/>
      <c r="C1713" s="2098"/>
      <c r="D1713" s="2098"/>
      <c r="E1713" s="2098"/>
      <c r="F1713" s="2098"/>
      <c r="G1713" s="2099"/>
      <c r="H1713" s="2025"/>
      <c r="I1713" s="2026"/>
      <c r="J1713" s="2026"/>
      <c r="K1713" s="2026"/>
      <c r="L1713" s="2027"/>
      <c r="M1713" s="2028"/>
      <c r="N1713" s="2029"/>
      <c r="O1713" s="2029"/>
      <c r="P1713" s="2029"/>
      <c r="Q1713" s="2029"/>
      <c r="R1713" s="2029"/>
      <c r="S1713" s="2029"/>
      <c r="T1713" s="2029"/>
      <c r="U1713" s="2029"/>
      <c r="V1713" s="2029"/>
      <c r="W1713" s="2029"/>
      <c r="X1713" s="2029"/>
      <c r="Y1713" s="2030"/>
      <c r="Z1713" s="2031"/>
      <c r="AA1713" s="2032"/>
      <c r="AB1713" s="2032"/>
      <c r="AC1713" s="2034"/>
      <c r="AD1713" s="2025"/>
      <c r="AE1713" s="2026"/>
      <c r="AF1713" s="2026"/>
      <c r="AG1713" s="2026"/>
      <c r="AH1713" s="2027"/>
      <c r="AI1713" s="2028"/>
      <c r="AJ1713" s="2029"/>
      <c r="AK1713" s="2029"/>
      <c r="AL1713" s="2029"/>
      <c r="AM1713" s="2029"/>
      <c r="AN1713" s="2029"/>
      <c r="AO1713" s="2029"/>
      <c r="AP1713" s="2029"/>
      <c r="AQ1713" s="2029"/>
      <c r="AR1713" s="2029"/>
      <c r="AS1713" s="2029"/>
      <c r="AT1713" s="2029"/>
      <c r="AU1713" s="2030"/>
      <c r="AV1713" s="2031"/>
      <c r="AW1713" s="2032"/>
      <c r="AX1713" s="2032"/>
      <c r="AY1713" s="2033"/>
    </row>
    <row r="1714" spans="2:51" s="79" customFormat="1" ht="24.75" customHeight="1">
      <c r="B1714" s="2097"/>
      <c r="C1714" s="2098"/>
      <c r="D1714" s="2098"/>
      <c r="E1714" s="2098"/>
      <c r="F1714" s="2098"/>
      <c r="G1714" s="2099"/>
      <c r="H1714" s="2025"/>
      <c r="I1714" s="2026"/>
      <c r="J1714" s="2026"/>
      <c r="K1714" s="2026"/>
      <c r="L1714" s="2027"/>
      <c r="M1714" s="2028"/>
      <c r="N1714" s="2029"/>
      <c r="O1714" s="2029"/>
      <c r="P1714" s="2029"/>
      <c r="Q1714" s="2029"/>
      <c r="R1714" s="2029"/>
      <c r="S1714" s="2029"/>
      <c r="T1714" s="2029"/>
      <c r="U1714" s="2029"/>
      <c r="V1714" s="2029"/>
      <c r="W1714" s="2029"/>
      <c r="X1714" s="2029"/>
      <c r="Y1714" s="2030"/>
      <c r="Z1714" s="2031"/>
      <c r="AA1714" s="2032"/>
      <c r="AB1714" s="2032"/>
      <c r="AC1714" s="2034"/>
      <c r="AD1714" s="2025"/>
      <c r="AE1714" s="2026"/>
      <c r="AF1714" s="2026"/>
      <c r="AG1714" s="2026"/>
      <c r="AH1714" s="2027"/>
      <c r="AI1714" s="2028"/>
      <c r="AJ1714" s="2029"/>
      <c r="AK1714" s="2029"/>
      <c r="AL1714" s="2029"/>
      <c r="AM1714" s="2029"/>
      <c r="AN1714" s="2029"/>
      <c r="AO1714" s="2029"/>
      <c r="AP1714" s="2029"/>
      <c r="AQ1714" s="2029"/>
      <c r="AR1714" s="2029"/>
      <c r="AS1714" s="2029"/>
      <c r="AT1714" s="2029"/>
      <c r="AU1714" s="2030"/>
      <c r="AV1714" s="2031"/>
      <c r="AW1714" s="2032"/>
      <c r="AX1714" s="2032"/>
      <c r="AY1714" s="2033"/>
    </row>
    <row r="1715" spans="2:51" s="79" customFormat="1" ht="24.75" customHeight="1">
      <c r="B1715" s="2097"/>
      <c r="C1715" s="2098"/>
      <c r="D1715" s="2098"/>
      <c r="E1715" s="2098"/>
      <c r="F1715" s="2098"/>
      <c r="G1715" s="2099"/>
      <c r="H1715" s="2025"/>
      <c r="I1715" s="2026"/>
      <c r="J1715" s="2026"/>
      <c r="K1715" s="2026"/>
      <c r="L1715" s="2027"/>
      <c r="M1715" s="2028"/>
      <c r="N1715" s="2029"/>
      <c r="O1715" s="2029"/>
      <c r="P1715" s="2029"/>
      <c r="Q1715" s="2029"/>
      <c r="R1715" s="2029"/>
      <c r="S1715" s="2029"/>
      <c r="T1715" s="2029"/>
      <c r="U1715" s="2029"/>
      <c r="V1715" s="2029"/>
      <c r="W1715" s="2029"/>
      <c r="X1715" s="2029"/>
      <c r="Y1715" s="2030"/>
      <c r="Z1715" s="2031"/>
      <c r="AA1715" s="2032"/>
      <c r="AB1715" s="2032"/>
      <c r="AC1715" s="2032"/>
      <c r="AD1715" s="2025"/>
      <c r="AE1715" s="2026"/>
      <c r="AF1715" s="2026"/>
      <c r="AG1715" s="2026"/>
      <c r="AH1715" s="2027"/>
      <c r="AI1715" s="2028"/>
      <c r="AJ1715" s="2029"/>
      <c r="AK1715" s="2029"/>
      <c r="AL1715" s="2029"/>
      <c r="AM1715" s="2029"/>
      <c r="AN1715" s="2029"/>
      <c r="AO1715" s="2029"/>
      <c r="AP1715" s="2029"/>
      <c r="AQ1715" s="2029"/>
      <c r="AR1715" s="2029"/>
      <c r="AS1715" s="2029"/>
      <c r="AT1715" s="2029"/>
      <c r="AU1715" s="2030"/>
      <c r="AV1715" s="2031"/>
      <c r="AW1715" s="2032"/>
      <c r="AX1715" s="2032"/>
      <c r="AY1715" s="2033"/>
    </row>
    <row r="1716" spans="2:51" s="79" customFormat="1" ht="24.75" customHeight="1">
      <c r="B1716" s="2097"/>
      <c r="C1716" s="2098"/>
      <c r="D1716" s="2098"/>
      <c r="E1716" s="2098"/>
      <c r="F1716" s="2098"/>
      <c r="G1716" s="2099"/>
      <c r="H1716" s="2025"/>
      <c r="I1716" s="2026"/>
      <c r="J1716" s="2026"/>
      <c r="K1716" s="2026"/>
      <c r="L1716" s="2027"/>
      <c r="M1716" s="2028"/>
      <c r="N1716" s="2029"/>
      <c r="O1716" s="2029"/>
      <c r="P1716" s="2029"/>
      <c r="Q1716" s="2029"/>
      <c r="R1716" s="2029"/>
      <c r="S1716" s="2029"/>
      <c r="T1716" s="2029"/>
      <c r="U1716" s="2029"/>
      <c r="V1716" s="2029"/>
      <c r="W1716" s="2029"/>
      <c r="X1716" s="2029"/>
      <c r="Y1716" s="2030"/>
      <c r="Z1716" s="2031"/>
      <c r="AA1716" s="2032"/>
      <c r="AB1716" s="2032"/>
      <c r="AC1716" s="2032"/>
      <c r="AD1716" s="2025"/>
      <c r="AE1716" s="2026"/>
      <c r="AF1716" s="2026"/>
      <c r="AG1716" s="2026"/>
      <c r="AH1716" s="2027"/>
      <c r="AI1716" s="2028"/>
      <c r="AJ1716" s="2029"/>
      <c r="AK1716" s="2029"/>
      <c r="AL1716" s="2029"/>
      <c r="AM1716" s="2029"/>
      <c r="AN1716" s="2029"/>
      <c r="AO1716" s="2029"/>
      <c r="AP1716" s="2029"/>
      <c r="AQ1716" s="2029"/>
      <c r="AR1716" s="2029"/>
      <c r="AS1716" s="2029"/>
      <c r="AT1716" s="2029"/>
      <c r="AU1716" s="2030"/>
      <c r="AV1716" s="2031"/>
      <c r="AW1716" s="2032"/>
      <c r="AX1716" s="2032"/>
      <c r="AY1716" s="2033"/>
    </row>
    <row r="1717" spans="2:51" s="79" customFormat="1" ht="24.75" customHeight="1">
      <c r="B1717" s="2097"/>
      <c r="C1717" s="2098"/>
      <c r="D1717" s="2098"/>
      <c r="E1717" s="2098"/>
      <c r="F1717" s="2098"/>
      <c r="G1717" s="2099"/>
      <c r="H1717" s="2025"/>
      <c r="I1717" s="2026"/>
      <c r="J1717" s="2026"/>
      <c r="K1717" s="2026"/>
      <c r="L1717" s="2027"/>
      <c r="M1717" s="2028"/>
      <c r="N1717" s="2029"/>
      <c r="O1717" s="2029"/>
      <c r="P1717" s="2029"/>
      <c r="Q1717" s="2029"/>
      <c r="R1717" s="2029"/>
      <c r="S1717" s="2029"/>
      <c r="T1717" s="2029"/>
      <c r="U1717" s="2029"/>
      <c r="V1717" s="2029"/>
      <c r="W1717" s="2029"/>
      <c r="X1717" s="2029"/>
      <c r="Y1717" s="2030"/>
      <c r="Z1717" s="2031"/>
      <c r="AA1717" s="2032"/>
      <c r="AB1717" s="2032"/>
      <c r="AC1717" s="2032"/>
      <c r="AD1717" s="2025"/>
      <c r="AE1717" s="2026"/>
      <c r="AF1717" s="2026"/>
      <c r="AG1717" s="2026"/>
      <c r="AH1717" s="2027"/>
      <c r="AI1717" s="2028"/>
      <c r="AJ1717" s="2029"/>
      <c r="AK1717" s="2029"/>
      <c r="AL1717" s="2029"/>
      <c r="AM1717" s="2029"/>
      <c r="AN1717" s="2029"/>
      <c r="AO1717" s="2029"/>
      <c r="AP1717" s="2029"/>
      <c r="AQ1717" s="2029"/>
      <c r="AR1717" s="2029"/>
      <c r="AS1717" s="2029"/>
      <c r="AT1717" s="2029"/>
      <c r="AU1717" s="2030"/>
      <c r="AV1717" s="2031"/>
      <c r="AW1717" s="2032"/>
      <c r="AX1717" s="2032"/>
      <c r="AY1717" s="2033"/>
    </row>
    <row r="1718" spans="2:51" s="79" customFormat="1" ht="24.75" customHeight="1">
      <c r="B1718" s="2097"/>
      <c r="C1718" s="2098"/>
      <c r="D1718" s="2098"/>
      <c r="E1718" s="2098"/>
      <c r="F1718" s="2098"/>
      <c r="G1718" s="2099"/>
      <c r="H1718" s="2016"/>
      <c r="I1718" s="2017"/>
      <c r="J1718" s="2017"/>
      <c r="K1718" s="2017"/>
      <c r="L1718" s="2018"/>
      <c r="M1718" s="2019"/>
      <c r="N1718" s="2020"/>
      <c r="O1718" s="2020"/>
      <c r="P1718" s="2020"/>
      <c r="Q1718" s="2020"/>
      <c r="R1718" s="2020"/>
      <c r="S1718" s="2020"/>
      <c r="T1718" s="2020"/>
      <c r="U1718" s="2020"/>
      <c r="V1718" s="2020"/>
      <c r="W1718" s="2020"/>
      <c r="X1718" s="2020"/>
      <c r="Y1718" s="2021"/>
      <c r="Z1718" s="2022"/>
      <c r="AA1718" s="2023"/>
      <c r="AB1718" s="2023"/>
      <c r="AC1718" s="2023"/>
      <c r="AD1718" s="2016"/>
      <c r="AE1718" s="2017"/>
      <c r="AF1718" s="2017"/>
      <c r="AG1718" s="2017"/>
      <c r="AH1718" s="2018"/>
      <c r="AI1718" s="2019"/>
      <c r="AJ1718" s="2020"/>
      <c r="AK1718" s="2020"/>
      <c r="AL1718" s="2020"/>
      <c r="AM1718" s="2020"/>
      <c r="AN1718" s="2020"/>
      <c r="AO1718" s="2020"/>
      <c r="AP1718" s="2020"/>
      <c r="AQ1718" s="2020"/>
      <c r="AR1718" s="2020"/>
      <c r="AS1718" s="2020"/>
      <c r="AT1718" s="2020"/>
      <c r="AU1718" s="2021"/>
      <c r="AV1718" s="2022"/>
      <c r="AW1718" s="2023"/>
      <c r="AX1718" s="2023"/>
      <c r="AY1718" s="2024"/>
    </row>
    <row r="1719" spans="2:51" s="79" customFormat="1" ht="24.75" customHeight="1">
      <c r="B1719" s="2097"/>
      <c r="C1719" s="2098"/>
      <c r="D1719" s="2098"/>
      <c r="E1719" s="2098"/>
      <c r="F1719" s="2098"/>
      <c r="G1719" s="2099"/>
      <c r="H1719" s="2058" t="s">
        <v>26</v>
      </c>
      <c r="I1719" s="2059"/>
      <c r="J1719" s="2059"/>
      <c r="K1719" s="2059"/>
      <c r="L1719" s="2059"/>
      <c r="M1719" s="2060"/>
      <c r="N1719" s="2061"/>
      <c r="O1719" s="2061"/>
      <c r="P1719" s="2061"/>
      <c r="Q1719" s="2061"/>
      <c r="R1719" s="2061"/>
      <c r="S1719" s="2061"/>
      <c r="T1719" s="2061"/>
      <c r="U1719" s="2061"/>
      <c r="V1719" s="2061"/>
      <c r="W1719" s="2061"/>
      <c r="X1719" s="2061"/>
      <c r="Y1719" s="2062"/>
      <c r="Z1719" s="2063">
        <f>SUM(Z1711:AC1718)</f>
        <v>0</v>
      </c>
      <c r="AA1719" s="2064"/>
      <c r="AB1719" s="2064"/>
      <c r="AC1719" s="2065"/>
      <c r="AD1719" s="2058" t="s">
        <v>26</v>
      </c>
      <c r="AE1719" s="2059"/>
      <c r="AF1719" s="2059"/>
      <c r="AG1719" s="2059"/>
      <c r="AH1719" s="2059"/>
      <c r="AI1719" s="2060"/>
      <c r="AJ1719" s="2061"/>
      <c r="AK1719" s="2061"/>
      <c r="AL1719" s="2061"/>
      <c r="AM1719" s="2061"/>
      <c r="AN1719" s="2061"/>
      <c r="AO1719" s="2061"/>
      <c r="AP1719" s="2061"/>
      <c r="AQ1719" s="2061"/>
      <c r="AR1719" s="2061"/>
      <c r="AS1719" s="2061"/>
      <c r="AT1719" s="2061"/>
      <c r="AU1719" s="2062"/>
      <c r="AV1719" s="2063">
        <f>SUM(AV1711:AY1718)</f>
        <v>0</v>
      </c>
      <c r="AW1719" s="2064"/>
      <c r="AX1719" s="2064"/>
      <c r="AY1719" s="2066"/>
    </row>
    <row r="1720" spans="2:51" s="79" customFormat="1" ht="24.75" customHeight="1">
      <c r="B1720" s="2097"/>
      <c r="C1720" s="2098"/>
      <c r="D1720" s="2098"/>
      <c r="E1720" s="2098"/>
      <c r="F1720" s="2098"/>
      <c r="G1720" s="2099"/>
      <c r="H1720" s="2045" t="s">
        <v>539</v>
      </c>
      <c r="I1720" s="2046"/>
      <c r="J1720" s="2046"/>
      <c r="K1720" s="2046"/>
      <c r="L1720" s="2046"/>
      <c r="M1720" s="2046"/>
      <c r="N1720" s="2046"/>
      <c r="O1720" s="2046"/>
      <c r="P1720" s="2046"/>
      <c r="Q1720" s="2046"/>
      <c r="R1720" s="2046"/>
      <c r="S1720" s="2046"/>
      <c r="T1720" s="2046"/>
      <c r="U1720" s="2046"/>
      <c r="V1720" s="2046"/>
      <c r="W1720" s="2046"/>
      <c r="X1720" s="2046"/>
      <c r="Y1720" s="2046"/>
      <c r="Z1720" s="2046"/>
      <c r="AA1720" s="2046"/>
      <c r="AB1720" s="2046"/>
      <c r="AC1720" s="2047"/>
      <c r="AD1720" s="2045" t="s">
        <v>524</v>
      </c>
      <c r="AE1720" s="2046"/>
      <c r="AF1720" s="2046"/>
      <c r="AG1720" s="2046"/>
      <c r="AH1720" s="2046"/>
      <c r="AI1720" s="2046"/>
      <c r="AJ1720" s="2046"/>
      <c r="AK1720" s="2046"/>
      <c r="AL1720" s="2046"/>
      <c r="AM1720" s="2046"/>
      <c r="AN1720" s="2046"/>
      <c r="AO1720" s="2046"/>
      <c r="AP1720" s="2046"/>
      <c r="AQ1720" s="2046"/>
      <c r="AR1720" s="2046"/>
      <c r="AS1720" s="2046"/>
      <c r="AT1720" s="2046"/>
      <c r="AU1720" s="2046"/>
      <c r="AV1720" s="2046"/>
      <c r="AW1720" s="2046"/>
      <c r="AX1720" s="2046"/>
      <c r="AY1720" s="2048"/>
    </row>
    <row r="1721" spans="2:51" s="79" customFormat="1" ht="24.75" customHeight="1">
      <c r="B1721" s="2097"/>
      <c r="C1721" s="2098"/>
      <c r="D1721" s="2098"/>
      <c r="E1721" s="2098"/>
      <c r="F1721" s="2098"/>
      <c r="G1721" s="2099"/>
      <c r="H1721" s="2049" t="s">
        <v>23</v>
      </c>
      <c r="I1721" s="2050"/>
      <c r="J1721" s="2050"/>
      <c r="K1721" s="2050"/>
      <c r="L1721" s="2050"/>
      <c r="M1721" s="2051" t="s">
        <v>24</v>
      </c>
      <c r="N1721" s="2052"/>
      <c r="O1721" s="2052"/>
      <c r="P1721" s="2052"/>
      <c r="Q1721" s="2052"/>
      <c r="R1721" s="2052"/>
      <c r="S1721" s="2052"/>
      <c r="T1721" s="2052"/>
      <c r="U1721" s="2052"/>
      <c r="V1721" s="2052"/>
      <c r="W1721" s="2052"/>
      <c r="X1721" s="2052"/>
      <c r="Y1721" s="2053"/>
      <c r="Z1721" s="2054" t="s">
        <v>25</v>
      </c>
      <c r="AA1721" s="2055"/>
      <c r="AB1721" s="2055"/>
      <c r="AC1721" s="2056"/>
      <c r="AD1721" s="2049" t="s">
        <v>23</v>
      </c>
      <c r="AE1721" s="2050"/>
      <c r="AF1721" s="2050"/>
      <c r="AG1721" s="2050"/>
      <c r="AH1721" s="2050"/>
      <c r="AI1721" s="2051" t="s">
        <v>24</v>
      </c>
      <c r="AJ1721" s="2052"/>
      <c r="AK1721" s="2052"/>
      <c r="AL1721" s="2052"/>
      <c r="AM1721" s="2052"/>
      <c r="AN1721" s="2052"/>
      <c r="AO1721" s="2052"/>
      <c r="AP1721" s="2052"/>
      <c r="AQ1721" s="2052"/>
      <c r="AR1721" s="2052"/>
      <c r="AS1721" s="2052"/>
      <c r="AT1721" s="2052"/>
      <c r="AU1721" s="2053"/>
      <c r="AV1721" s="2054" t="s">
        <v>25</v>
      </c>
      <c r="AW1721" s="2055"/>
      <c r="AX1721" s="2055"/>
      <c r="AY1721" s="2057"/>
    </row>
    <row r="1722" spans="2:51" s="79" customFormat="1" ht="24.75" customHeight="1">
      <c r="B1722" s="2097"/>
      <c r="C1722" s="2098"/>
      <c r="D1722" s="2098"/>
      <c r="E1722" s="2098"/>
      <c r="F1722" s="2098"/>
      <c r="G1722" s="2099"/>
      <c r="H1722" s="2035"/>
      <c r="I1722" s="2036"/>
      <c r="J1722" s="2036"/>
      <c r="K1722" s="2036"/>
      <c r="L1722" s="2037"/>
      <c r="M1722" s="2038"/>
      <c r="N1722" s="2039"/>
      <c r="O1722" s="2039"/>
      <c r="P1722" s="2039"/>
      <c r="Q1722" s="2039"/>
      <c r="R1722" s="2039"/>
      <c r="S1722" s="2039"/>
      <c r="T1722" s="2039"/>
      <c r="U1722" s="2039"/>
      <c r="V1722" s="2039"/>
      <c r="W1722" s="2039"/>
      <c r="X1722" s="2039"/>
      <c r="Y1722" s="2040"/>
      <c r="Z1722" s="2041"/>
      <c r="AA1722" s="2042"/>
      <c r="AB1722" s="2042"/>
      <c r="AC1722" s="2043"/>
      <c r="AD1722" s="2035"/>
      <c r="AE1722" s="2036"/>
      <c r="AF1722" s="2036"/>
      <c r="AG1722" s="2036"/>
      <c r="AH1722" s="2037"/>
      <c r="AI1722" s="2038"/>
      <c r="AJ1722" s="2039"/>
      <c r="AK1722" s="2039"/>
      <c r="AL1722" s="2039"/>
      <c r="AM1722" s="2039"/>
      <c r="AN1722" s="2039"/>
      <c r="AO1722" s="2039"/>
      <c r="AP1722" s="2039"/>
      <c r="AQ1722" s="2039"/>
      <c r="AR1722" s="2039"/>
      <c r="AS1722" s="2039"/>
      <c r="AT1722" s="2039"/>
      <c r="AU1722" s="2040"/>
      <c r="AV1722" s="2041"/>
      <c r="AW1722" s="2042"/>
      <c r="AX1722" s="2042"/>
      <c r="AY1722" s="2044"/>
    </row>
    <row r="1723" spans="2:51" s="79" customFormat="1" ht="24.75" customHeight="1">
      <c r="B1723" s="2097"/>
      <c r="C1723" s="2098"/>
      <c r="D1723" s="2098"/>
      <c r="E1723" s="2098"/>
      <c r="F1723" s="2098"/>
      <c r="G1723" s="2099"/>
      <c r="H1723" s="2025"/>
      <c r="I1723" s="2026"/>
      <c r="J1723" s="2026"/>
      <c r="K1723" s="2026"/>
      <c r="L1723" s="2027"/>
      <c r="M1723" s="2028"/>
      <c r="N1723" s="2029"/>
      <c r="O1723" s="2029"/>
      <c r="P1723" s="2029"/>
      <c r="Q1723" s="2029"/>
      <c r="R1723" s="2029"/>
      <c r="S1723" s="2029"/>
      <c r="T1723" s="2029"/>
      <c r="U1723" s="2029"/>
      <c r="V1723" s="2029"/>
      <c r="W1723" s="2029"/>
      <c r="X1723" s="2029"/>
      <c r="Y1723" s="2030"/>
      <c r="Z1723" s="2031"/>
      <c r="AA1723" s="2032"/>
      <c r="AB1723" s="2032"/>
      <c r="AC1723" s="2034"/>
      <c r="AD1723" s="2025"/>
      <c r="AE1723" s="2026"/>
      <c r="AF1723" s="2026"/>
      <c r="AG1723" s="2026"/>
      <c r="AH1723" s="2027"/>
      <c r="AI1723" s="2028"/>
      <c r="AJ1723" s="2029"/>
      <c r="AK1723" s="2029"/>
      <c r="AL1723" s="2029"/>
      <c r="AM1723" s="2029"/>
      <c r="AN1723" s="2029"/>
      <c r="AO1723" s="2029"/>
      <c r="AP1723" s="2029"/>
      <c r="AQ1723" s="2029"/>
      <c r="AR1723" s="2029"/>
      <c r="AS1723" s="2029"/>
      <c r="AT1723" s="2029"/>
      <c r="AU1723" s="2030"/>
      <c r="AV1723" s="2031"/>
      <c r="AW1723" s="2032"/>
      <c r="AX1723" s="2032"/>
      <c r="AY1723" s="2033"/>
    </row>
    <row r="1724" spans="2:51" s="79" customFormat="1" ht="24.75" customHeight="1">
      <c r="B1724" s="2097"/>
      <c r="C1724" s="2098"/>
      <c r="D1724" s="2098"/>
      <c r="E1724" s="2098"/>
      <c r="F1724" s="2098"/>
      <c r="G1724" s="2099"/>
      <c r="H1724" s="2025"/>
      <c r="I1724" s="2026"/>
      <c r="J1724" s="2026"/>
      <c r="K1724" s="2026"/>
      <c r="L1724" s="2027"/>
      <c r="M1724" s="2028"/>
      <c r="N1724" s="2029"/>
      <c r="O1724" s="2029"/>
      <c r="P1724" s="2029"/>
      <c r="Q1724" s="2029"/>
      <c r="R1724" s="2029"/>
      <c r="S1724" s="2029"/>
      <c r="T1724" s="2029"/>
      <c r="U1724" s="2029"/>
      <c r="V1724" s="2029"/>
      <c r="W1724" s="2029"/>
      <c r="X1724" s="2029"/>
      <c r="Y1724" s="2030"/>
      <c r="Z1724" s="2031"/>
      <c r="AA1724" s="2032"/>
      <c r="AB1724" s="2032"/>
      <c r="AC1724" s="2034"/>
      <c r="AD1724" s="2025"/>
      <c r="AE1724" s="2026"/>
      <c r="AF1724" s="2026"/>
      <c r="AG1724" s="2026"/>
      <c r="AH1724" s="2027"/>
      <c r="AI1724" s="2028"/>
      <c r="AJ1724" s="2029"/>
      <c r="AK1724" s="2029"/>
      <c r="AL1724" s="2029"/>
      <c r="AM1724" s="2029"/>
      <c r="AN1724" s="2029"/>
      <c r="AO1724" s="2029"/>
      <c r="AP1724" s="2029"/>
      <c r="AQ1724" s="2029"/>
      <c r="AR1724" s="2029"/>
      <c r="AS1724" s="2029"/>
      <c r="AT1724" s="2029"/>
      <c r="AU1724" s="2030"/>
      <c r="AV1724" s="2031"/>
      <c r="AW1724" s="2032"/>
      <c r="AX1724" s="2032"/>
      <c r="AY1724" s="2033"/>
    </row>
    <row r="1725" spans="2:51" s="79" customFormat="1" ht="24.75" customHeight="1">
      <c r="B1725" s="2097"/>
      <c r="C1725" s="2098"/>
      <c r="D1725" s="2098"/>
      <c r="E1725" s="2098"/>
      <c r="F1725" s="2098"/>
      <c r="G1725" s="2099"/>
      <c r="H1725" s="2025"/>
      <c r="I1725" s="2026"/>
      <c r="J1725" s="2026"/>
      <c r="K1725" s="2026"/>
      <c r="L1725" s="2027"/>
      <c r="M1725" s="2028"/>
      <c r="N1725" s="2029"/>
      <c r="O1725" s="2029"/>
      <c r="P1725" s="2029"/>
      <c r="Q1725" s="2029"/>
      <c r="R1725" s="2029"/>
      <c r="S1725" s="2029"/>
      <c r="T1725" s="2029"/>
      <c r="U1725" s="2029"/>
      <c r="V1725" s="2029"/>
      <c r="W1725" s="2029"/>
      <c r="X1725" s="2029"/>
      <c r="Y1725" s="2030"/>
      <c r="Z1725" s="2031"/>
      <c r="AA1725" s="2032"/>
      <c r="AB1725" s="2032"/>
      <c r="AC1725" s="2034"/>
      <c r="AD1725" s="2025"/>
      <c r="AE1725" s="2026"/>
      <c r="AF1725" s="2026"/>
      <c r="AG1725" s="2026"/>
      <c r="AH1725" s="2027"/>
      <c r="AI1725" s="2028"/>
      <c r="AJ1725" s="2029"/>
      <c r="AK1725" s="2029"/>
      <c r="AL1725" s="2029"/>
      <c r="AM1725" s="2029"/>
      <c r="AN1725" s="2029"/>
      <c r="AO1725" s="2029"/>
      <c r="AP1725" s="2029"/>
      <c r="AQ1725" s="2029"/>
      <c r="AR1725" s="2029"/>
      <c r="AS1725" s="2029"/>
      <c r="AT1725" s="2029"/>
      <c r="AU1725" s="2030"/>
      <c r="AV1725" s="2031"/>
      <c r="AW1725" s="2032"/>
      <c r="AX1725" s="2032"/>
      <c r="AY1725" s="2033"/>
    </row>
    <row r="1726" spans="2:51" s="79" customFormat="1" ht="24.75" customHeight="1">
      <c r="B1726" s="2097"/>
      <c r="C1726" s="2098"/>
      <c r="D1726" s="2098"/>
      <c r="E1726" s="2098"/>
      <c r="F1726" s="2098"/>
      <c r="G1726" s="2099"/>
      <c r="H1726" s="2025"/>
      <c r="I1726" s="2026"/>
      <c r="J1726" s="2026"/>
      <c r="K1726" s="2026"/>
      <c r="L1726" s="2027"/>
      <c r="M1726" s="2028"/>
      <c r="N1726" s="2029"/>
      <c r="O1726" s="2029"/>
      <c r="P1726" s="2029"/>
      <c r="Q1726" s="2029"/>
      <c r="R1726" s="2029"/>
      <c r="S1726" s="2029"/>
      <c r="T1726" s="2029"/>
      <c r="U1726" s="2029"/>
      <c r="V1726" s="2029"/>
      <c r="W1726" s="2029"/>
      <c r="X1726" s="2029"/>
      <c r="Y1726" s="2030"/>
      <c r="Z1726" s="2031"/>
      <c r="AA1726" s="2032"/>
      <c r="AB1726" s="2032"/>
      <c r="AC1726" s="2032"/>
      <c r="AD1726" s="2025"/>
      <c r="AE1726" s="2026"/>
      <c r="AF1726" s="2026"/>
      <c r="AG1726" s="2026"/>
      <c r="AH1726" s="2027"/>
      <c r="AI1726" s="2028"/>
      <c r="AJ1726" s="2029"/>
      <c r="AK1726" s="2029"/>
      <c r="AL1726" s="2029"/>
      <c r="AM1726" s="2029"/>
      <c r="AN1726" s="2029"/>
      <c r="AO1726" s="2029"/>
      <c r="AP1726" s="2029"/>
      <c r="AQ1726" s="2029"/>
      <c r="AR1726" s="2029"/>
      <c r="AS1726" s="2029"/>
      <c r="AT1726" s="2029"/>
      <c r="AU1726" s="2030"/>
      <c r="AV1726" s="2031"/>
      <c r="AW1726" s="2032"/>
      <c r="AX1726" s="2032"/>
      <c r="AY1726" s="2033"/>
    </row>
    <row r="1727" spans="2:51" s="79" customFormat="1" ht="24.75" customHeight="1">
      <c r="B1727" s="2097"/>
      <c r="C1727" s="2098"/>
      <c r="D1727" s="2098"/>
      <c r="E1727" s="2098"/>
      <c r="F1727" s="2098"/>
      <c r="G1727" s="2099"/>
      <c r="H1727" s="2025"/>
      <c r="I1727" s="2026"/>
      <c r="J1727" s="2026"/>
      <c r="K1727" s="2026"/>
      <c r="L1727" s="2027"/>
      <c r="M1727" s="2028"/>
      <c r="N1727" s="2029"/>
      <c r="O1727" s="2029"/>
      <c r="P1727" s="2029"/>
      <c r="Q1727" s="2029"/>
      <c r="R1727" s="2029"/>
      <c r="S1727" s="2029"/>
      <c r="T1727" s="2029"/>
      <c r="U1727" s="2029"/>
      <c r="V1727" s="2029"/>
      <c r="W1727" s="2029"/>
      <c r="X1727" s="2029"/>
      <c r="Y1727" s="2030"/>
      <c r="Z1727" s="2031"/>
      <c r="AA1727" s="2032"/>
      <c r="AB1727" s="2032"/>
      <c r="AC1727" s="2032"/>
      <c r="AD1727" s="2025"/>
      <c r="AE1727" s="2026"/>
      <c r="AF1727" s="2026"/>
      <c r="AG1727" s="2026"/>
      <c r="AH1727" s="2027"/>
      <c r="AI1727" s="2028"/>
      <c r="AJ1727" s="2029"/>
      <c r="AK1727" s="2029"/>
      <c r="AL1727" s="2029"/>
      <c r="AM1727" s="2029"/>
      <c r="AN1727" s="2029"/>
      <c r="AO1727" s="2029"/>
      <c r="AP1727" s="2029"/>
      <c r="AQ1727" s="2029"/>
      <c r="AR1727" s="2029"/>
      <c r="AS1727" s="2029"/>
      <c r="AT1727" s="2029"/>
      <c r="AU1727" s="2030"/>
      <c r="AV1727" s="2031"/>
      <c r="AW1727" s="2032"/>
      <c r="AX1727" s="2032"/>
      <c r="AY1727" s="2033"/>
    </row>
    <row r="1728" spans="2:51" s="79" customFormat="1" ht="24.75" customHeight="1">
      <c r="B1728" s="2097"/>
      <c r="C1728" s="2098"/>
      <c r="D1728" s="2098"/>
      <c r="E1728" s="2098"/>
      <c r="F1728" s="2098"/>
      <c r="G1728" s="2099"/>
      <c r="H1728" s="2025"/>
      <c r="I1728" s="2026"/>
      <c r="J1728" s="2026"/>
      <c r="K1728" s="2026"/>
      <c r="L1728" s="2027"/>
      <c r="M1728" s="2028"/>
      <c r="N1728" s="2029"/>
      <c r="O1728" s="2029"/>
      <c r="P1728" s="2029"/>
      <c r="Q1728" s="2029"/>
      <c r="R1728" s="2029"/>
      <c r="S1728" s="2029"/>
      <c r="T1728" s="2029"/>
      <c r="U1728" s="2029"/>
      <c r="V1728" s="2029"/>
      <c r="W1728" s="2029"/>
      <c r="X1728" s="2029"/>
      <c r="Y1728" s="2030"/>
      <c r="Z1728" s="2031"/>
      <c r="AA1728" s="2032"/>
      <c r="AB1728" s="2032"/>
      <c r="AC1728" s="2032"/>
      <c r="AD1728" s="2025"/>
      <c r="AE1728" s="2026"/>
      <c r="AF1728" s="2026"/>
      <c r="AG1728" s="2026"/>
      <c r="AH1728" s="2027"/>
      <c r="AI1728" s="2028"/>
      <c r="AJ1728" s="2029"/>
      <c r="AK1728" s="2029"/>
      <c r="AL1728" s="2029"/>
      <c r="AM1728" s="2029"/>
      <c r="AN1728" s="2029"/>
      <c r="AO1728" s="2029"/>
      <c r="AP1728" s="2029"/>
      <c r="AQ1728" s="2029"/>
      <c r="AR1728" s="2029"/>
      <c r="AS1728" s="2029"/>
      <c r="AT1728" s="2029"/>
      <c r="AU1728" s="2030"/>
      <c r="AV1728" s="2031"/>
      <c r="AW1728" s="2032"/>
      <c r="AX1728" s="2032"/>
      <c r="AY1728" s="2033"/>
    </row>
    <row r="1729" spans="2:51" s="79" customFormat="1" ht="24.75" customHeight="1">
      <c r="B1729" s="2097"/>
      <c r="C1729" s="2098"/>
      <c r="D1729" s="2098"/>
      <c r="E1729" s="2098"/>
      <c r="F1729" s="2098"/>
      <c r="G1729" s="2099"/>
      <c r="H1729" s="2016"/>
      <c r="I1729" s="2017"/>
      <c r="J1729" s="2017"/>
      <c r="K1729" s="2017"/>
      <c r="L1729" s="2018"/>
      <c r="M1729" s="2019"/>
      <c r="N1729" s="2020"/>
      <c r="O1729" s="2020"/>
      <c r="P1729" s="2020"/>
      <c r="Q1729" s="2020"/>
      <c r="R1729" s="2020"/>
      <c r="S1729" s="2020"/>
      <c r="T1729" s="2020"/>
      <c r="U1729" s="2020"/>
      <c r="V1729" s="2020"/>
      <c r="W1729" s="2020"/>
      <c r="X1729" s="2020"/>
      <c r="Y1729" s="2021"/>
      <c r="Z1729" s="2022"/>
      <c r="AA1729" s="2023"/>
      <c r="AB1729" s="2023"/>
      <c r="AC1729" s="2023"/>
      <c r="AD1729" s="2016"/>
      <c r="AE1729" s="2017"/>
      <c r="AF1729" s="2017"/>
      <c r="AG1729" s="2017"/>
      <c r="AH1729" s="2018"/>
      <c r="AI1729" s="2019"/>
      <c r="AJ1729" s="2020"/>
      <c r="AK1729" s="2020"/>
      <c r="AL1729" s="2020"/>
      <c r="AM1729" s="2020"/>
      <c r="AN1729" s="2020"/>
      <c r="AO1729" s="2020"/>
      <c r="AP1729" s="2020"/>
      <c r="AQ1729" s="2020"/>
      <c r="AR1729" s="2020"/>
      <c r="AS1729" s="2020"/>
      <c r="AT1729" s="2020"/>
      <c r="AU1729" s="2021"/>
      <c r="AV1729" s="2022"/>
      <c r="AW1729" s="2023"/>
      <c r="AX1729" s="2023"/>
      <c r="AY1729" s="2024"/>
    </row>
    <row r="1730" spans="2:51" s="79" customFormat="1" ht="24.75" customHeight="1" thickBot="1">
      <c r="B1730" s="2100"/>
      <c r="C1730" s="2101"/>
      <c r="D1730" s="2101"/>
      <c r="E1730" s="2101"/>
      <c r="F1730" s="2101"/>
      <c r="G1730" s="2102"/>
      <c r="H1730" s="2007" t="s">
        <v>26</v>
      </c>
      <c r="I1730" s="2008"/>
      <c r="J1730" s="2008"/>
      <c r="K1730" s="2008"/>
      <c r="L1730" s="2008"/>
      <c r="M1730" s="2009"/>
      <c r="N1730" s="2010"/>
      <c r="O1730" s="2010"/>
      <c r="P1730" s="2010"/>
      <c r="Q1730" s="2010"/>
      <c r="R1730" s="2010"/>
      <c r="S1730" s="2010"/>
      <c r="T1730" s="2010"/>
      <c r="U1730" s="2010"/>
      <c r="V1730" s="2010"/>
      <c r="W1730" s="2010"/>
      <c r="X1730" s="2010"/>
      <c r="Y1730" s="2011"/>
      <c r="Z1730" s="2012">
        <f>SUM(Z1722:AC1729)</f>
        <v>0</v>
      </c>
      <c r="AA1730" s="2013"/>
      <c r="AB1730" s="2013"/>
      <c r="AC1730" s="2014"/>
      <c r="AD1730" s="2007" t="s">
        <v>26</v>
      </c>
      <c r="AE1730" s="2008"/>
      <c r="AF1730" s="2008"/>
      <c r="AG1730" s="2008"/>
      <c r="AH1730" s="2008"/>
      <c r="AI1730" s="2009"/>
      <c r="AJ1730" s="2010"/>
      <c r="AK1730" s="2010"/>
      <c r="AL1730" s="2010"/>
      <c r="AM1730" s="2010"/>
      <c r="AN1730" s="2010"/>
      <c r="AO1730" s="2010"/>
      <c r="AP1730" s="2010"/>
      <c r="AQ1730" s="2010"/>
      <c r="AR1730" s="2010"/>
      <c r="AS1730" s="2010"/>
      <c r="AT1730" s="2010"/>
      <c r="AU1730" s="2011"/>
      <c r="AV1730" s="2012">
        <f>SUM(AV1722:AY1729)</f>
        <v>0</v>
      </c>
      <c r="AW1730" s="2013"/>
      <c r="AX1730" s="2013"/>
      <c r="AY1730" s="2015"/>
    </row>
    <row r="1731" spans="2:51" s="79" customFormat="1"/>
    <row r="1732" spans="2:51" s="79" customFormat="1" ht="23.25" customHeight="1">
      <c r="B1732" s="92" t="s">
        <v>100</v>
      </c>
      <c r="C1732" s="92"/>
      <c r="D1732" s="92"/>
      <c r="E1732" s="93"/>
      <c r="F1732" s="93"/>
      <c r="G1732" s="2095" t="s">
        <v>1133</v>
      </c>
      <c r="H1732" s="2095"/>
      <c r="I1732" s="2095"/>
      <c r="J1732" s="2095"/>
      <c r="K1732" s="2095"/>
      <c r="L1732" s="2095"/>
      <c r="M1732" s="2095"/>
      <c r="N1732" s="2095"/>
      <c r="O1732" s="2095"/>
      <c r="P1732" s="2095"/>
      <c r="Q1732" s="2095"/>
      <c r="R1732" s="2095"/>
      <c r="S1732" s="2095"/>
      <c r="T1732" s="2095"/>
      <c r="U1732" s="2095"/>
      <c r="V1732" s="2095"/>
      <c r="W1732" s="2095"/>
      <c r="X1732" s="2095"/>
      <c r="Y1732" s="2095"/>
      <c r="Z1732" s="2095"/>
      <c r="AA1732" s="2095"/>
      <c r="AB1732" s="2095"/>
      <c r="AC1732" s="2095"/>
      <c r="AD1732" s="2095"/>
      <c r="AE1732" s="2095"/>
      <c r="AF1732" s="2095"/>
      <c r="AG1732" s="2095"/>
      <c r="AH1732" s="2095"/>
      <c r="AI1732" s="2095"/>
      <c r="AJ1732" s="2095"/>
      <c r="AK1732" s="2095"/>
      <c r="AL1732" s="2095"/>
      <c r="AM1732" s="2095"/>
      <c r="AN1732" s="2095"/>
      <c r="AO1732" s="2095"/>
      <c r="AP1732" s="2095"/>
      <c r="AQ1732" s="2095"/>
      <c r="AR1732" s="2095"/>
      <c r="AS1732" s="2095"/>
      <c r="AT1732" s="2095"/>
      <c r="AU1732" s="2095"/>
      <c r="AV1732" s="2095"/>
      <c r="AW1732" s="2095"/>
      <c r="AX1732" s="2095"/>
      <c r="AY1732" s="93"/>
    </row>
    <row r="1733" spans="2:51" s="79" customFormat="1" ht="14.25">
      <c r="C1733" s="94" t="s">
        <v>77</v>
      </c>
    </row>
    <row r="1734" spans="2:51" s="79" customFormat="1">
      <c r="C1734" s="79" t="s">
        <v>500</v>
      </c>
    </row>
    <row r="1735" spans="2:51" s="79" customFormat="1" ht="34.5" customHeight="1">
      <c r="B1735" s="2000"/>
      <c r="C1735" s="2000"/>
      <c r="D1735" s="2004" t="s">
        <v>71</v>
      </c>
      <c r="E1735" s="2004"/>
      <c r="F1735" s="2004"/>
      <c r="G1735" s="2004"/>
      <c r="H1735" s="2004"/>
      <c r="I1735" s="2004"/>
      <c r="J1735" s="2004"/>
      <c r="K1735" s="2004"/>
      <c r="L1735" s="2004"/>
      <c r="M1735" s="2004"/>
      <c r="N1735" s="2004" t="s">
        <v>72</v>
      </c>
      <c r="O1735" s="2004"/>
      <c r="P1735" s="2004"/>
      <c r="Q1735" s="2004"/>
      <c r="R1735" s="2004"/>
      <c r="S1735" s="2004"/>
      <c r="T1735" s="2004"/>
      <c r="U1735" s="2004"/>
      <c r="V1735" s="2004"/>
      <c r="W1735" s="2004"/>
      <c r="X1735" s="2004"/>
      <c r="Y1735" s="2004"/>
      <c r="Z1735" s="2004"/>
      <c r="AA1735" s="2004"/>
      <c r="AB1735" s="2004"/>
      <c r="AC1735" s="2004"/>
      <c r="AD1735" s="2004"/>
      <c r="AE1735" s="2004"/>
      <c r="AF1735" s="2004"/>
      <c r="AG1735" s="2004"/>
      <c r="AH1735" s="2004"/>
      <c r="AI1735" s="2004"/>
      <c r="AJ1735" s="2004"/>
      <c r="AK1735" s="2004"/>
      <c r="AL1735" s="2005" t="s">
        <v>73</v>
      </c>
      <c r="AM1735" s="2004"/>
      <c r="AN1735" s="2004"/>
      <c r="AO1735" s="2004"/>
      <c r="AP1735" s="2004"/>
      <c r="AQ1735" s="2004"/>
      <c r="AR1735" s="2004" t="s">
        <v>27</v>
      </c>
      <c r="AS1735" s="2004"/>
      <c r="AT1735" s="2004"/>
      <c r="AU1735" s="2004"/>
      <c r="AV1735" s="2004" t="s">
        <v>28</v>
      </c>
      <c r="AW1735" s="2004"/>
      <c r="AX1735" s="2004"/>
    </row>
    <row r="1736" spans="2:51" s="79" customFormat="1" ht="24" customHeight="1">
      <c r="B1736" s="2000">
        <v>1</v>
      </c>
      <c r="C1736" s="2000">
        <v>1</v>
      </c>
      <c r="D1736" s="2310" t="s">
        <v>1138</v>
      </c>
      <c r="E1736" s="2310"/>
      <c r="F1736" s="2310"/>
      <c r="G1736" s="2310"/>
      <c r="H1736" s="2310"/>
      <c r="I1736" s="2310"/>
      <c r="J1736" s="2310"/>
      <c r="K1736" s="2310"/>
      <c r="L1736" s="2310"/>
      <c r="M1736" s="2310"/>
      <c r="N1736" s="2310" t="s">
        <v>1139</v>
      </c>
      <c r="O1736" s="2310"/>
      <c r="P1736" s="2310"/>
      <c r="Q1736" s="2310"/>
      <c r="R1736" s="2310"/>
      <c r="S1736" s="2310"/>
      <c r="T1736" s="2310"/>
      <c r="U1736" s="2310"/>
      <c r="V1736" s="2310"/>
      <c r="W1736" s="2310"/>
      <c r="X1736" s="2310"/>
      <c r="Y1736" s="2310"/>
      <c r="Z1736" s="2310"/>
      <c r="AA1736" s="2310"/>
      <c r="AB1736" s="2310"/>
      <c r="AC1736" s="2310"/>
      <c r="AD1736" s="2310"/>
      <c r="AE1736" s="2310"/>
      <c r="AF1736" s="2310"/>
      <c r="AG1736" s="2310"/>
      <c r="AH1736" s="2310"/>
      <c r="AI1736" s="2310"/>
      <c r="AJ1736" s="2310"/>
      <c r="AK1736" s="2310"/>
      <c r="AL1736" s="2452">
        <v>4</v>
      </c>
      <c r="AM1736" s="2453"/>
      <c r="AN1736" s="2453"/>
      <c r="AO1736" s="2453"/>
      <c r="AP1736" s="2453"/>
      <c r="AQ1736" s="2454"/>
      <c r="AR1736" s="2310">
        <v>1</v>
      </c>
      <c r="AS1736" s="2310"/>
      <c r="AT1736" s="2310"/>
      <c r="AU1736" s="2310"/>
      <c r="AV1736" s="2430">
        <v>1</v>
      </c>
      <c r="AW1736" s="2310"/>
      <c r="AX1736" s="2310"/>
    </row>
    <row r="1737" spans="2:51" s="79" customFormat="1" ht="24" customHeight="1">
      <c r="B1737" s="2000">
        <v>2</v>
      </c>
      <c r="C1737" s="2000">
        <v>1</v>
      </c>
      <c r="D1737" s="2001"/>
      <c r="E1737" s="2001"/>
      <c r="F1737" s="2001"/>
      <c r="G1737" s="2001"/>
      <c r="H1737" s="2001"/>
      <c r="I1737" s="2001"/>
      <c r="J1737" s="2001"/>
      <c r="K1737" s="2001"/>
      <c r="L1737" s="2001"/>
      <c r="M1737" s="2001"/>
      <c r="N1737" s="2001"/>
      <c r="O1737" s="2001"/>
      <c r="P1737" s="2001"/>
      <c r="Q1737" s="2001"/>
      <c r="R1737" s="2001"/>
      <c r="S1737" s="2001"/>
      <c r="T1737" s="2001"/>
      <c r="U1737" s="2001"/>
      <c r="V1737" s="2001"/>
      <c r="W1737" s="2001"/>
      <c r="X1737" s="2001"/>
      <c r="Y1737" s="2001"/>
      <c r="Z1737" s="2001"/>
      <c r="AA1737" s="2001"/>
      <c r="AB1737" s="2001"/>
      <c r="AC1737" s="2001"/>
      <c r="AD1737" s="2001"/>
      <c r="AE1737" s="2001"/>
      <c r="AF1737" s="2001"/>
      <c r="AG1737" s="2001"/>
      <c r="AH1737" s="2001"/>
      <c r="AI1737" s="2001"/>
      <c r="AJ1737" s="2001"/>
      <c r="AK1737" s="2001"/>
      <c r="AL1737" s="2002"/>
      <c r="AM1737" s="2001"/>
      <c r="AN1737" s="2001"/>
      <c r="AO1737" s="2001"/>
      <c r="AP1737" s="2001"/>
      <c r="AQ1737" s="2001"/>
      <c r="AR1737" s="2001"/>
      <c r="AS1737" s="2001"/>
      <c r="AT1737" s="2001"/>
      <c r="AU1737" s="2001"/>
      <c r="AV1737" s="2001"/>
      <c r="AW1737" s="2001"/>
      <c r="AX1737" s="2001"/>
    </row>
    <row r="1738" spans="2:51" s="79" customFormat="1" ht="24" customHeight="1">
      <c r="B1738" s="2000">
        <v>3</v>
      </c>
      <c r="C1738" s="2000">
        <v>1</v>
      </c>
      <c r="D1738" s="2001"/>
      <c r="E1738" s="2001"/>
      <c r="F1738" s="2001"/>
      <c r="G1738" s="2001"/>
      <c r="H1738" s="2001"/>
      <c r="I1738" s="2001"/>
      <c r="J1738" s="2001"/>
      <c r="K1738" s="2001"/>
      <c r="L1738" s="2001"/>
      <c r="M1738" s="2001"/>
      <c r="N1738" s="2001"/>
      <c r="O1738" s="2001"/>
      <c r="P1738" s="2001"/>
      <c r="Q1738" s="2001"/>
      <c r="R1738" s="2001"/>
      <c r="S1738" s="2001"/>
      <c r="T1738" s="2001"/>
      <c r="U1738" s="2001"/>
      <c r="V1738" s="2001"/>
      <c r="W1738" s="2001"/>
      <c r="X1738" s="2001"/>
      <c r="Y1738" s="2001"/>
      <c r="Z1738" s="2001"/>
      <c r="AA1738" s="2001"/>
      <c r="AB1738" s="2001"/>
      <c r="AC1738" s="2001"/>
      <c r="AD1738" s="2001"/>
      <c r="AE1738" s="2001"/>
      <c r="AF1738" s="2001"/>
      <c r="AG1738" s="2001"/>
      <c r="AH1738" s="2001"/>
      <c r="AI1738" s="2001"/>
      <c r="AJ1738" s="2001"/>
      <c r="AK1738" s="2001"/>
      <c r="AL1738" s="2002"/>
      <c r="AM1738" s="2001"/>
      <c r="AN1738" s="2001"/>
      <c r="AO1738" s="2001"/>
      <c r="AP1738" s="2001"/>
      <c r="AQ1738" s="2001"/>
      <c r="AR1738" s="2001"/>
      <c r="AS1738" s="2001"/>
      <c r="AT1738" s="2001"/>
      <c r="AU1738" s="2001"/>
      <c r="AV1738" s="2001"/>
      <c r="AW1738" s="2001"/>
      <c r="AX1738" s="2001"/>
    </row>
    <row r="1739" spans="2:51" s="79" customFormat="1" ht="24" customHeight="1">
      <c r="B1739" s="2000">
        <v>4</v>
      </c>
      <c r="C1739" s="2000">
        <v>1</v>
      </c>
      <c r="D1739" s="2001"/>
      <c r="E1739" s="2001"/>
      <c r="F1739" s="2001"/>
      <c r="G1739" s="2001"/>
      <c r="H1739" s="2001"/>
      <c r="I1739" s="2001"/>
      <c r="J1739" s="2001"/>
      <c r="K1739" s="2001"/>
      <c r="L1739" s="2001"/>
      <c r="M1739" s="2001"/>
      <c r="N1739" s="2001"/>
      <c r="O1739" s="2001"/>
      <c r="P1739" s="2001"/>
      <c r="Q1739" s="2001"/>
      <c r="R1739" s="2001"/>
      <c r="S1739" s="2001"/>
      <c r="T1739" s="2001"/>
      <c r="U1739" s="2001"/>
      <c r="V1739" s="2001"/>
      <c r="W1739" s="2001"/>
      <c r="X1739" s="2001"/>
      <c r="Y1739" s="2001"/>
      <c r="Z1739" s="2001"/>
      <c r="AA1739" s="2001"/>
      <c r="AB1739" s="2001"/>
      <c r="AC1739" s="2001"/>
      <c r="AD1739" s="2001"/>
      <c r="AE1739" s="2001"/>
      <c r="AF1739" s="2001"/>
      <c r="AG1739" s="2001"/>
      <c r="AH1739" s="2001"/>
      <c r="AI1739" s="2001"/>
      <c r="AJ1739" s="2001"/>
      <c r="AK1739" s="2001"/>
      <c r="AL1739" s="2002"/>
      <c r="AM1739" s="2001"/>
      <c r="AN1739" s="2001"/>
      <c r="AO1739" s="2001"/>
      <c r="AP1739" s="2001"/>
      <c r="AQ1739" s="2001"/>
      <c r="AR1739" s="2001"/>
      <c r="AS1739" s="2001"/>
      <c r="AT1739" s="2001"/>
      <c r="AU1739" s="2001"/>
      <c r="AV1739" s="2001"/>
      <c r="AW1739" s="2001"/>
      <c r="AX1739" s="2001"/>
    </row>
    <row r="1740" spans="2:51" s="79" customFormat="1" ht="24" customHeight="1">
      <c r="B1740" s="2000">
        <v>5</v>
      </c>
      <c r="C1740" s="2000">
        <v>1</v>
      </c>
      <c r="D1740" s="2001"/>
      <c r="E1740" s="2001"/>
      <c r="F1740" s="2001"/>
      <c r="G1740" s="2001"/>
      <c r="H1740" s="2001"/>
      <c r="I1740" s="2001"/>
      <c r="J1740" s="2001"/>
      <c r="K1740" s="2001"/>
      <c r="L1740" s="2001"/>
      <c r="M1740" s="2001"/>
      <c r="N1740" s="2001"/>
      <c r="O1740" s="2001"/>
      <c r="P1740" s="2001"/>
      <c r="Q1740" s="2001"/>
      <c r="R1740" s="2001"/>
      <c r="S1740" s="2001"/>
      <c r="T1740" s="2001"/>
      <c r="U1740" s="2001"/>
      <c r="V1740" s="2001"/>
      <c r="W1740" s="2001"/>
      <c r="X1740" s="2001"/>
      <c r="Y1740" s="2001"/>
      <c r="Z1740" s="2001"/>
      <c r="AA1740" s="2001"/>
      <c r="AB1740" s="2001"/>
      <c r="AC1740" s="2001"/>
      <c r="AD1740" s="2001"/>
      <c r="AE1740" s="2001"/>
      <c r="AF1740" s="2001"/>
      <c r="AG1740" s="2001"/>
      <c r="AH1740" s="2001"/>
      <c r="AI1740" s="2001"/>
      <c r="AJ1740" s="2001"/>
      <c r="AK1740" s="2001"/>
      <c r="AL1740" s="2002"/>
      <c r="AM1740" s="2001"/>
      <c r="AN1740" s="2001"/>
      <c r="AO1740" s="2001"/>
      <c r="AP1740" s="2001"/>
      <c r="AQ1740" s="2001"/>
      <c r="AR1740" s="2001"/>
      <c r="AS1740" s="2001"/>
      <c r="AT1740" s="2001"/>
      <c r="AU1740" s="2001"/>
      <c r="AV1740" s="2001"/>
      <c r="AW1740" s="2001"/>
      <c r="AX1740" s="2001"/>
    </row>
    <row r="1741" spans="2:51" s="79" customFormat="1" ht="24" customHeight="1">
      <c r="B1741" s="2000">
        <v>6</v>
      </c>
      <c r="C1741" s="2000">
        <v>1</v>
      </c>
      <c r="D1741" s="2001"/>
      <c r="E1741" s="2001"/>
      <c r="F1741" s="2001"/>
      <c r="G1741" s="2001"/>
      <c r="H1741" s="2001"/>
      <c r="I1741" s="2001"/>
      <c r="J1741" s="2001"/>
      <c r="K1741" s="2001"/>
      <c r="L1741" s="2001"/>
      <c r="M1741" s="2001"/>
      <c r="N1741" s="2001"/>
      <c r="O1741" s="2001"/>
      <c r="P1741" s="2001"/>
      <c r="Q1741" s="2001"/>
      <c r="R1741" s="2001"/>
      <c r="S1741" s="2001"/>
      <c r="T1741" s="2001"/>
      <c r="U1741" s="2001"/>
      <c r="V1741" s="2001"/>
      <c r="W1741" s="2001"/>
      <c r="X1741" s="2001"/>
      <c r="Y1741" s="2001"/>
      <c r="Z1741" s="2001"/>
      <c r="AA1741" s="2001"/>
      <c r="AB1741" s="2001"/>
      <c r="AC1741" s="2001"/>
      <c r="AD1741" s="2001"/>
      <c r="AE1741" s="2001"/>
      <c r="AF1741" s="2001"/>
      <c r="AG1741" s="2001"/>
      <c r="AH1741" s="2001"/>
      <c r="AI1741" s="2001"/>
      <c r="AJ1741" s="2001"/>
      <c r="AK1741" s="2001"/>
      <c r="AL1741" s="2002"/>
      <c r="AM1741" s="2001"/>
      <c r="AN1741" s="2001"/>
      <c r="AO1741" s="2001"/>
      <c r="AP1741" s="2001"/>
      <c r="AQ1741" s="2001"/>
      <c r="AR1741" s="2001"/>
      <c r="AS1741" s="2001"/>
      <c r="AT1741" s="2001"/>
      <c r="AU1741" s="2001"/>
      <c r="AV1741" s="2001"/>
      <c r="AW1741" s="2001"/>
      <c r="AX1741" s="2001"/>
    </row>
    <row r="1742" spans="2:51" s="79" customFormat="1" ht="24" customHeight="1">
      <c r="B1742" s="2000">
        <v>7</v>
      </c>
      <c r="C1742" s="2000">
        <v>1</v>
      </c>
      <c r="D1742" s="2001"/>
      <c r="E1742" s="2001"/>
      <c r="F1742" s="2001"/>
      <c r="G1742" s="2001"/>
      <c r="H1742" s="2001"/>
      <c r="I1742" s="2001"/>
      <c r="J1742" s="2001"/>
      <c r="K1742" s="2001"/>
      <c r="L1742" s="2001"/>
      <c r="M1742" s="2001"/>
      <c r="N1742" s="2001"/>
      <c r="O1742" s="2001"/>
      <c r="P1742" s="2001"/>
      <c r="Q1742" s="2001"/>
      <c r="R1742" s="2001"/>
      <c r="S1742" s="2001"/>
      <c r="T1742" s="2001"/>
      <c r="U1742" s="2001"/>
      <c r="V1742" s="2001"/>
      <c r="W1742" s="2001"/>
      <c r="X1742" s="2001"/>
      <c r="Y1742" s="2001"/>
      <c r="Z1742" s="2001"/>
      <c r="AA1742" s="2001"/>
      <c r="AB1742" s="2001"/>
      <c r="AC1742" s="2001"/>
      <c r="AD1742" s="2001"/>
      <c r="AE1742" s="2001"/>
      <c r="AF1742" s="2001"/>
      <c r="AG1742" s="2001"/>
      <c r="AH1742" s="2001"/>
      <c r="AI1742" s="2001"/>
      <c r="AJ1742" s="2001"/>
      <c r="AK1742" s="2001"/>
      <c r="AL1742" s="2002"/>
      <c r="AM1742" s="2001"/>
      <c r="AN1742" s="2001"/>
      <c r="AO1742" s="2001"/>
      <c r="AP1742" s="2001"/>
      <c r="AQ1742" s="2001"/>
      <c r="AR1742" s="2001"/>
      <c r="AS1742" s="2001"/>
      <c r="AT1742" s="2001"/>
      <c r="AU1742" s="2001"/>
      <c r="AV1742" s="2001"/>
      <c r="AW1742" s="2001"/>
      <c r="AX1742" s="2001"/>
    </row>
    <row r="1743" spans="2:51" s="79" customFormat="1" ht="24" customHeight="1">
      <c r="B1743" s="2000">
        <v>8</v>
      </c>
      <c r="C1743" s="2000">
        <v>1</v>
      </c>
      <c r="D1743" s="2001"/>
      <c r="E1743" s="2001"/>
      <c r="F1743" s="2001"/>
      <c r="G1743" s="2001"/>
      <c r="H1743" s="2001"/>
      <c r="I1743" s="2001"/>
      <c r="J1743" s="2001"/>
      <c r="K1743" s="2001"/>
      <c r="L1743" s="2001"/>
      <c r="M1743" s="2001"/>
      <c r="N1743" s="2001"/>
      <c r="O1743" s="2001"/>
      <c r="P1743" s="2001"/>
      <c r="Q1743" s="2001"/>
      <c r="R1743" s="2001"/>
      <c r="S1743" s="2001"/>
      <c r="T1743" s="2001"/>
      <c r="U1743" s="2001"/>
      <c r="V1743" s="2001"/>
      <c r="W1743" s="2001"/>
      <c r="X1743" s="2001"/>
      <c r="Y1743" s="2001"/>
      <c r="Z1743" s="2001"/>
      <c r="AA1743" s="2001"/>
      <c r="AB1743" s="2001"/>
      <c r="AC1743" s="2001"/>
      <c r="AD1743" s="2001"/>
      <c r="AE1743" s="2001"/>
      <c r="AF1743" s="2001"/>
      <c r="AG1743" s="2001"/>
      <c r="AH1743" s="2001"/>
      <c r="AI1743" s="2001"/>
      <c r="AJ1743" s="2001"/>
      <c r="AK1743" s="2001"/>
      <c r="AL1743" s="2002"/>
      <c r="AM1743" s="2001"/>
      <c r="AN1743" s="2001"/>
      <c r="AO1743" s="2001"/>
      <c r="AP1743" s="2001"/>
      <c r="AQ1743" s="2001"/>
      <c r="AR1743" s="2001"/>
      <c r="AS1743" s="2001"/>
      <c r="AT1743" s="2001"/>
      <c r="AU1743" s="2001"/>
      <c r="AV1743" s="2001"/>
      <c r="AW1743" s="2001"/>
      <c r="AX1743" s="2001"/>
    </row>
    <row r="1744" spans="2:51" s="79" customFormat="1" ht="24" customHeight="1">
      <c r="B1744" s="2000">
        <v>9</v>
      </c>
      <c r="C1744" s="2000">
        <v>1</v>
      </c>
      <c r="D1744" s="2001"/>
      <c r="E1744" s="2001"/>
      <c r="F1744" s="2001"/>
      <c r="G1744" s="2001"/>
      <c r="H1744" s="2001"/>
      <c r="I1744" s="2001"/>
      <c r="J1744" s="2001"/>
      <c r="K1744" s="2001"/>
      <c r="L1744" s="2001"/>
      <c r="M1744" s="2001"/>
      <c r="N1744" s="2001"/>
      <c r="O1744" s="2001"/>
      <c r="P1744" s="2001"/>
      <c r="Q1744" s="2001"/>
      <c r="R1744" s="2001"/>
      <c r="S1744" s="2001"/>
      <c r="T1744" s="2001"/>
      <c r="U1744" s="2001"/>
      <c r="V1744" s="2001"/>
      <c r="W1744" s="2001"/>
      <c r="X1744" s="2001"/>
      <c r="Y1744" s="2001"/>
      <c r="Z1744" s="2001"/>
      <c r="AA1744" s="2001"/>
      <c r="AB1744" s="2001"/>
      <c r="AC1744" s="2001"/>
      <c r="AD1744" s="2001"/>
      <c r="AE1744" s="2001"/>
      <c r="AF1744" s="2001"/>
      <c r="AG1744" s="2001"/>
      <c r="AH1744" s="2001"/>
      <c r="AI1744" s="2001"/>
      <c r="AJ1744" s="2001"/>
      <c r="AK1744" s="2001"/>
      <c r="AL1744" s="2002"/>
      <c r="AM1744" s="2001"/>
      <c r="AN1744" s="2001"/>
      <c r="AO1744" s="2001"/>
      <c r="AP1744" s="2001"/>
      <c r="AQ1744" s="2001"/>
      <c r="AR1744" s="2001"/>
      <c r="AS1744" s="2001"/>
      <c r="AT1744" s="2001"/>
      <c r="AU1744" s="2001"/>
      <c r="AV1744" s="2001"/>
      <c r="AW1744" s="2001"/>
      <c r="AX1744" s="2001"/>
    </row>
    <row r="1745" spans="2:51" s="79" customFormat="1" ht="24" customHeight="1">
      <c r="B1745" s="2000">
        <v>10</v>
      </c>
      <c r="C1745" s="2000">
        <v>1</v>
      </c>
      <c r="D1745" s="2001"/>
      <c r="E1745" s="2001"/>
      <c r="F1745" s="2001"/>
      <c r="G1745" s="2001"/>
      <c r="H1745" s="2001"/>
      <c r="I1745" s="2001"/>
      <c r="J1745" s="2001"/>
      <c r="K1745" s="2001"/>
      <c r="L1745" s="2001"/>
      <c r="M1745" s="2001"/>
      <c r="N1745" s="2001"/>
      <c r="O1745" s="2001"/>
      <c r="P1745" s="2001"/>
      <c r="Q1745" s="2001"/>
      <c r="R1745" s="2001"/>
      <c r="S1745" s="2001"/>
      <c r="T1745" s="2001"/>
      <c r="U1745" s="2001"/>
      <c r="V1745" s="2001"/>
      <c r="W1745" s="2001"/>
      <c r="X1745" s="2001"/>
      <c r="Y1745" s="2001"/>
      <c r="Z1745" s="2001"/>
      <c r="AA1745" s="2001"/>
      <c r="AB1745" s="2001"/>
      <c r="AC1745" s="2001"/>
      <c r="AD1745" s="2001"/>
      <c r="AE1745" s="2001"/>
      <c r="AF1745" s="2001"/>
      <c r="AG1745" s="2001"/>
      <c r="AH1745" s="2001"/>
      <c r="AI1745" s="2001"/>
      <c r="AJ1745" s="2001"/>
      <c r="AK1745" s="2001"/>
      <c r="AL1745" s="2002"/>
      <c r="AM1745" s="2001"/>
      <c r="AN1745" s="2001"/>
      <c r="AO1745" s="2001"/>
      <c r="AP1745" s="2001"/>
      <c r="AQ1745" s="2001"/>
      <c r="AR1745" s="2001"/>
      <c r="AS1745" s="2001"/>
      <c r="AT1745" s="2001"/>
      <c r="AU1745" s="2001"/>
      <c r="AV1745" s="2001"/>
      <c r="AW1745" s="2001"/>
      <c r="AX1745" s="2001"/>
    </row>
    <row r="1746" spans="2:51" s="79" customFormat="1"/>
    <row r="1747" spans="2:51" s="79" customFormat="1">
      <c r="C1747" s="79" t="s">
        <v>501</v>
      </c>
    </row>
    <row r="1748" spans="2:51" s="79" customFormat="1" ht="34.5" customHeight="1">
      <c r="B1748" s="2000"/>
      <c r="C1748" s="2000"/>
      <c r="D1748" s="2004" t="s">
        <v>71</v>
      </c>
      <c r="E1748" s="2004"/>
      <c r="F1748" s="2004"/>
      <c r="G1748" s="2004"/>
      <c r="H1748" s="2004"/>
      <c r="I1748" s="2004"/>
      <c r="J1748" s="2004"/>
      <c r="K1748" s="2004"/>
      <c r="L1748" s="2004"/>
      <c r="M1748" s="2004"/>
      <c r="N1748" s="2004" t="s">
        <v>72</v>
      </c>
      <c r="O1748" s="2004"/>
      <c r="P1748" s="2004"/>
      <c r="Q1748" s="2004"/>
      <c r="R1748" s="2004"/>
      <c r="S1748" s="2004"/>
      <c r="T1748" s="2004"/>
      <c r="U1748" s="2004"/>
      <c r="V1748" s="2004"/>
      <c r="W1748" s="2004"/>
      <c r="X1748" s="2004"/>
      <c r="Y1748" s="2004"/>
      <c r="Z1748" s="2004"/>
      <c r="AA1748" s="2004"/>
      <c r="AB1748" s="2004"/>
      <c r="AC1748" s="2004"/>
      <c r="AD1748" s="2004"/>
      <c r="AE1748" s="2004"/>
      <c r="AF1748" s="2004"/>
      <c r="AG1748" s="2004"/>
      <c r="AH1748" s="2004"/>
      <c r="AI1748" s="2004"/>
      <c r="AJ1748" s="2004"/>
      <c r="AK1748" s="2004"/>
      <c r="AL1748" s="2005" t="s">
        <v>73</v>
      </c>
      <c r="AM1748" s="2004"/>
      <c r="AN1748" s="2004"/>
      <c r="AO1748" s="2004"/>
      <c r="AP1748" s="2004"/>
      <c r="AQ1748" s="2004"/>
      <c r="AR1748" s="2004" t="s">
        <v>27</v>
      </c>
      <c r="AS1748" s="2004"/>
      <c r="AT1748" s="2004"/>
      <c r="AU1748" s="2004"/>
      <c r="AV1748" s="2004" t="s">
        <v>28</v>
      </c>
      <c r="AW1748" s="2004"/>
      <c r="AX1748" s="2004"/>
    </row>
    <row r="1749" spans="2:51" s="79" customFormat="1" ht="24" customHeight="1">
      <c r="B1749" s="2000">
        <v>1</v>
      </c>
      <c r="C1749" s="2000">
        <v>1</v>
      </c>
      <c r="D1749" s="2001"/>
      <c r="E1749" s="2001"/>
      <c r="F1749" s="2001"/>
      <c r="G1749" s="2001"/>
      <c r="H1749" s="2001"/>
      <c r="I1749" s="2001"/>
      <c r="J1749" s="2001"/>
      <c r="K1749" s="2001"/>
      <c r="L1749" s="2001"/>
      <c r="M1749" s="2001"/>
      <c r="N1749" s="2001"/>
      <c r="O1749" s="2001"/>
      <c r="P1749" s="2001"/>
      <c r="Q1749" s="2001"/>
      <c r="R1749" s="2001"/>
      <c r="S1749" s="2001"/>
      <c r="T1749" s="2001"/>
      <c r="U1749" s="2001"/>
      <c r="V1749" s="2001"/>
      <c r="W1749" s="2001"/>
      <c r="X1749" s="2001"/>
      <c r="Y1749" s="2001"/>
      <c r="Z1749" s="2001"/>
      <c r="AA1749" s="2001"/>
      <c r="AB1749" s="2001"/>
      <c r="AC1749" s="2001"/>
      <c r="AD1749" s="2001"/>
      <c r="AE1749" s="2001"/>
      <c r="AF1749" s="2001"/>
      <c r="AG1749" s="2001"/>
      <c r="AH1749" s="2001"/>
      <c r="AI1749" s="2001"/>
      <c r="AJ1749" s="2001"/>
      <c r="AK1749" s="2001"/>
      <c r="AL1749" s="2002"/>
      <c r="AM1749" s="2001"/>
      <c r="AN1749" s="2001"/>
      <c r="AO1749" s="2001"/>
      <c r="AP1749" s="2001"/>
      <c r="AQ1749" s="2001"/>
      <c r="AR1749" s="2001"/>
      <c r="AS1749" s="2001"/>
      <c r="AT1749" s="2001"/>
      <c r="AU1749" s="2001"/>
      <c r="AV1749" s="2001"/>
      <c r="AW1749" s="2001"/>
      <c r="AX1749" s="2001"/>
    </row>
    <row r="1750" spans="2:51" s="79" customFormat="1" ht="24" customHeight="1">
      <c r="B1750" s="2000">
        <v>2</v>
      </c>
      <c r="C1750" s="2000">
        <v>1</v>
      </c>
      <c r="D1750" s="2001"/>
      <c r="E1750" s="2001"/>
      <c r="F1750" s="2001"/>
      <c r="G1750" s="2001"/>
      <c r="H1750" s="2001"/>
      <c r="I1750" s="2001"/>
      <c r="J1750" s="2001"/>
      <c r="K1750" s="2001"/>
      <c r="L1750" s="2001"/>
      <c r="M1750" s="2001"/>
      <c r="N1750" s="2001"/>
      <c r="O1750" s="2001"/>
      <c r="P1750" s="2001"/>
      <c r="Q1750" s="2001"/>
      <c r="R1750" s="2001"/>
      <c r="S1750" s="2001"/>
      <c r="T1750" s="2001"/>
      <c r="U1750" s="2001"/>
      <c r="V1750" s="2001"/>
      <c r="W1750" s="2001"/>
      <c r="X1750" s="2001"/>
      <c r="Y1750" s="2001"/>
      <c r="Z1750" s="2001"/>
      <c r="AA1750" s="2001"/>
      <c r="AB1750" s="2001"/>
      <c r="AC1750" s="2001"/>
      <c r="AD1750" s="2001"/>
      <c r="AE1750" s="2001"/>
      <c r="AF1750" s="2001"/>
      <c r="AG1750" s="2001"/>
      <c r="AH1750" s="2001"/>
      <c r="AI1750" s="2001"/>
      <c r="AJ1750" s="2001"/>
      <c r="AK1750" s="2001"/>
      <c r="AL1750" s="2002"/>
      <c r="AM1750" s="2001"/>
      <c r="AN1750" s="2001"/>
      <c r="AO1750" s="2001"/>
      <c r="AP1750" s="2001"/>
      <c r="AQ1750" s="2001"/>
      <c r="AR1750" s="2001"/>
      <c r="AS1750" s="2001"/>
      <c r="AT1750" s="2001"/>
      <c r="AU1750" s="2001"/>
      <c r="AV1750" s="2001"/>
      <c r="AW1750" s="2001"/>
      <c r="AX1750" s="2001"/>
    </row>
    <row r="1751" spans="2:51" s="79" customFormat="1" ht="24" customHeight="1">
      <c r="B1751" s="2000">
        <v>3</v>
      </c>
      <c r="C1751" s="2000">
        <v>1</v>
      </c>
      <c r="D1751" s="2001"/>
      <c r="E1751" s="2001"/>
      <c r="F1751" s="2001"/>
      <c r="G1751" s="2001"/>
      <c r="H1751" s="2001"/>
      <c r="I1751" s="2001"/>
      <c r="J1751" s="2001"/>
      <c r="K1751" s="2001"/>
      <c r="L1751" s="2001"/>
      <c r="M1751" s="2001"/>
      <c r="N1751" s="2001"/>
      <c r="O1751" s="2001"/>
      <c r="P1751" s="2001"/>
      <c r="Q1751" s="2001"/>
      <c r="R1751" s="2001"/>
      <c r="S1751" s="2001"/>
      <c r="T1751" s="2001"/>
      <c r="U1751" s="2001"/>
      <c r="V1751" s="2001"/>
      <c r="W1751" s="2001"/>
      <c r="X1751" s="2001"/>
      <c r="Y1751" s="2001"/>
      <c r="Z1751" s="2001"/>
      <c r="AA1751" s="2001"/>
      <c r="AB1751" s="2001"/>
      <c r="AC1751" s="2001"/>
      <c r="AD1751" s="2001"/>
      <c r="AE1751" s="2001"/>
      <c r="AF1751" s="2001"/>
      <c r="AG1751" s="2001"/>
      <c r="AH1751" s="2001"/>
      <c r="AI1751" s="2001"/>
      <c r="AJ1751" s="2001"/>
      <c r="AK1751" s="2001"/>
      <c r="AL1751" s="2002"/>
      <c r="AM1751" s="2001"/>
      <c r="AN1751" s="2001"/>
      <c r="AO1751" s="2001"/>
      <c r="AP1751" s="2001"/>
      <c r="AQ1751" s="2001"/>
      <c r="AR1751" s="2001"/>
      <c r="AS1751" s="2001"/>
      <c r="AT1751" s="2001"/>
      <c r="AU1751" s="2001"/>
      <c r="AV1751" s="2001"/>
      <c r="AW1751" s="2001"/>
      <c r="AX1751" s="2001"/>
    </row>
    <row r="1752" spans="2:51" s="79" customFormat="1" ht="24" customHeight="1">
      <c r="B1752" s="2000">
        <v>4</v>
      </c>
      <c r="C1752" s="2000">
        <v>1</v>
      </c>
      <c r="D1752" s="2001"/>
      <c r="E1752" s="2001"/>
      <c r="F1752" s="2001"/>
      <c r="G1752" s="2001"/>
      <c r="H1752" s="2001"/>
      <c r="I1752" s="2001"/>
      <c r="J1752" s="2001"/>
      <c r="K1752" s="2001"/>
      <c r="L1752" s="2001"/>
      <c r="M1752" s="2001"/>
      <c r="N1752" s="2001"/>
      <c r="O1752" s="2001"/>
      <c r="P1752" s="2001"/>
      <c r="Q1752" s="2001"/>
      <c r="R1752" s="2001"/>
      <c r="S1752" s="2001"/>
      <c r="T1752" s="2001"/>
      <c r="U1752" s="2001"/>
      <c r="V1752" s="2001"/>
      <c r="W1752" s="2001"/>
      <c r="X1752" s="2001"/>
      <c r="Y1752" s="2001"/>
      <c r="Z1752" s="2001"/>
      <c r="AA1752" s="2001"/>
      <c r="AB1752" s="2001"/>
      <c r="AC1752" s="2001"/>
      <c r="AD1752" s="2001"/>
      <c r="AE1752" s="2001"/>
      <c r="AF1752" s="2001"/>
      <c r="AG1752" s="2001"/>
      <c r="AH1752" s="2001"/>
      <c r="AI1752" s="2001"/>
      <c r="AJ1752" s="2001"/>
      <c r="AK1752" s="2001"/>
      <c r="AL1752" s="2002"/>
      <c r="AM1752" s="2001"/>
      <c r="AN1752" s="2001"/>
      <c r="AO1752" s="2001"/>
      <c r="AP1752" s="2001"/>
      <c r="AQ1752" s="2001"/>
      <c r="AR1752" s="2001"/>
      <c r="AS1752" s="2001"/>
      <c r="AT1752" s="2001"/>
      <c r="AU1752" s="2001"/>
      <c r="AV1752" s="2001"/>
      <c r="AW1752" s="2001"/>
      <c r="AX1752" s="2001"/>
    </row>
    <row r="1753" spans="2:51" s="79" customFormat="1" ht="24" customHeight="1">
      <c r="B1753" s="2000">
        <v>5</v>
      </c>
      <c r="C1753" s="2000">
        <v>1</v>
      </c>
      <c r="D1753" s="2001"/>
      <c r="E1753" s="2001"/>
      <c r="F1753" s="2001"/>
      <c r="G1753" s="2001"/>
      <c r="H1753" s="2001"/>
      <c r="I1753" s="2001"/>
      <c r="J1753" s="2001"/>
      <c r="K1753" s="2001"/>
      <c r="L1753" s="2001"/>
      <c r="M1753" s="2001"/>
      <c r="N1753" s="2001"/>
      <c r="O1753" s="2001"/>
      <c r="P1753" s="2001"/>
      <c r="Q1753" s="2001"/>
      <c r="R1753" s="2001"/>
      <c r="S1753" s="2001"/>
      <c r="T1753" s="2001"/>
      <c r="U1753" s="2001"/>
      <c r="V1753" s="2001"/>
      <c r="W1753" s="2001"/>
      <c r="X1753" s="2001"/>
      <c r="Y1753" s="2001"/>
      <c r="Z1753" s="2001"/>
      <c r="AA1753" s="2001"/>
      <c r="AB1753" s="2001"/>
      <c r="AC1753" s="2001"/>
      <c r="AD1753" s="2001"/>
      <c r="AE1753" s="2001"/>
      <c r="AF1753" s="2001"/>
      <c r="AG1753" s="2001"/>
      <c r="AH1753" s="2001"/>
      <c r="AI1753" s="2001"/>
      <c r="AJ1753" s="2001"/>
      <c r="AK1753" s="2001"/>
      <c r="AL1753" s="2002"/>
      <c r="AM1753" s="2001"/>
      <c r="AN1753" s="2001"/>
      <c r="AO1753" s="2001"/>
      <c r="AP1753" s="2001"/>
      <c r="AQ1753" s="2001"/>
      <c r="AR1753" s="2001"/>
      <c r="AS1753" s="2001"/>
      <c r="AT1753" s="2001"/>
      <c r="AU1753" s="2001"/>
      <c r="AV1753" s="2001"/>
      <c r="AW1753" s="2001"/>
      <c r="AX1753" s="2001"/>
    </row>
    <row r="1754" spans="2:51" s="79" customFormat="1" ht="24" customHeight="1">
      <c r="B1754" s="2000">
        <v>6</v>
      </c>
      <c r="C1754" s="2000">
        <v>1</v>
      </c>
      <c r="D1754" s="2001"/>
      <c r="E1754" s="2001"/>
      <c r="F1754" s="2001"/>
      <c r="G1754" s="2001"/>
      <c r="H1754" s="2001"/>
      <c r="I1754" s="2001"/>
      <c r="J1754" s="2001"/>
      <c r="K1754" s="2001"/>
      <c r="L1754" s="2001"/>
      <c r="M1754" s="2001"/>
      <c r="N1754" s="2001"/>
      <c r="O1754" s="2001"/>
      <c r="P1754" s="2001"/>
      <c r="Q1754" s="2001"/>
      <c r="R1754" s="2001"/>
      <c r="S1754" s="2001"/>
      <c r="T1754" s="2001"/>
      <c r="U1754" s="2001"/>
      <c r="V1754" s="2001"/>
      <c r="W1754" s="2001"/>
      <c r="X1754" s="2001"/>
      <c r="Y1754" s="2001"/>
      <c r="Z1754" s="2001"/>
      <c r="AA1754" s="2001"/>
      <c r="AB1754" s="2001"/>
      <c r="AC1754" s="2001"/>
      <c r="AD1754" s="2001"/>
      <c r="AE1754" s="2001"/>
      <c r="AF1754" s="2001"/>
      <c r="AG1754" s="2001"/>
      <c r="AH1754" s="2001"/>
      <c r="AI1754" s="2001"/>
      <c r="AJ1754" s="2001"/>
      <c r="AK1754" s="2001"/>
      <c r="AL1754" s="2002"/>
      <c r="AM1754" s="2001"/>
      <c r="AN1754" s="2001"/>
      <c r="AO1754" s="2001"/>
      <c r="AP1754" s="2001"/>
      <c r="AQ1754" s="2001"/>
      <c r="AR1754" s="2001"/>
      <c r="AS1754" s="2001"/>
      <c r="AT1754" s="2001"/>
      <c r="AU1754" s="2001"/>
      <c r="AV1754" s="2001"/>
      <c r="AW1754" s="2001"/>
      <c r="AX1754" s="2001"/>
    </row>
    <row r="1755" spans="2:51" s="79" customFormat="1" ht="24" customHeight="1">
      <c r="B1755" s="2000">
        <v>7</v>
      </c>
      <c r="C1755" s="2000">
        <v>1</v>
      </c>
      <c r="D1755" s="2001"/>
      <c r="E1755" s="2001"/>
      <c r="F1755" s="2001"/>
      <c r="G1755" s="2001"/>
      <c r="H1755" s="2001"/>
      <c r="I1755" s="2001"/>
      <c r="J1755" s="2001"/>
      <c r="K1755" s="2001"/>
      <c r="L1755" s="2001"/>
      <c r="M1755" s="2001"/>
      <c r="N1755" s="2001"/>
      <c r="O1755" s="2001"/>
      <c r="P1755" s="2001"/>
      <c r="Q1755" s="2001"/>
      <c r="R1755" s="2001"/>
      <c r="S1755" s="2001"/>
      <c r="T1755" s="2001"/>
      <c r="U1755" s="2001"/>
      <c r="V1755" s="2001"/>
      <c r="W1755" s="2001"/>
      <c r="X1755" s="2001"/>
      <c r="Y1755" s="2001"/>
      <c r="Z1755" s="2001"/>
      <c r="AA1755" s="2001"/>
      <c r="AB1755" s="2001"/>
      <c r="AC1755" s="2001"/>
      <c r="AD1755" s="2001"/>
      <c r="AE1755" s="2001"/>
      <c r="AF1755" s="2001"/>
      <c r="AG1755" s="2001"/>
      <c r="AH1755" s="2001"/>
      <c r="AI1755" s="2001"/>
      <c r="AJ1755" s="2001"/>
      <c r="AK1755" s="2001"/>
      <c r="AL1755" s="2002"/>
      <c r="AM1755" s="2001"/>
      <c r="AN1755" s="2001"/>
      <c r="AO1755" s="2001"/>
      <c r="AP1755" s="2001"/>
      <c r="AQ1755" s="2001"/>
      <c r="AR1755" s="2001"/>
      <c r="AS1755" s="2001"/>
      <c r="AT1755" s="2001"/>
      <c r="AU1755" s="2001"/>
      <c r="AV1755" s="2001"/>
      <c r="AW1755" s="2001"/>
      <c r="AX1755" s="2001"/>
    </row>
    <row r="1756" spans="2:51" s="79" customFormat="1" ht="24" customHeight="1">
      <c r="B1756" s="2000">
        <v>8</v>
      </c>
      <c r="C1756" s="2000">
        <v>1</v>
      </c>
      <c r="D1756" s="2001"/>
      <c r="E1756" s="2001"/>
      <c r="F1756" s="2001"/>
      <c r="G1756" s="2001"/>
      <c r="H1756" s="2001"/>
      <c r="I1756" s="2001"/>
      <c r="J1756" s="2001"/>
      <c r="K1756" s="2001"/>
      <c r="L1756" s="2001"/>
      <c r="M1756" s="2001"/>
      <c r="N1756" s="2001"/>
      <c r="O1756" s="2001"/>
      <c r="P1756" s="2001"/>
      <c r="Q1756" s="2001"/>
      <c r="R1756" s="2001"/>
      <c r="S1756" s="2001"/>
      <c r="T1756" s="2001"/>
      <c r="U1756" s="2001"/>
      <c r="V1756" s="2001"/>
      <c r="W1756" s="2001"/>
      <c r="X1756" s="2001"/>
      <c r="Y1756" s="2001"/>
      <c r="Z1756" s="2001"/>
      <c r="AA1756" s="2001"/>
      <c r="AB1756" s="2001"/>
      <c r="AC1756" s="2001"/>
      <c r="AD1756" s="2001"/>
      <c r="AE1756" s="2001"/>
      <c r="AF1756" s="2001"/>
      <c r="AG1756" s="2001"/>
      <c r="AH1756" s="2001"/>
      <c r="AI1756" s="2001"/>
      <c r="AJ1756" s="2001"/>
      <c r="AK1756" s="2001"/>
      <c r="AL1756" s="2002"/>
      <c r="AM1756" s="2001"/>
      <c r="AN1756" s="2001"/>
      <c r="AO1756" s="2001"/>
      <c r="AP1756" s="2001"/>
      <c r="AQ1756" s="2001"/>
      <c r="AR1756" s="2001"/>
      <c r="AS1756" s="2001"/>
      <c r="AT1756" s="2001"/>
      <c r="AU1756" s="2001"/>
      <c r="AV1756" s="2001"/>
      <c r="AW1756" s="2001"/>
      <c r="AX1756" s="2001"/>
    </row>
    <row r="1757" spans="2:51" s="79" customFormat="1" ht="24" customHeight="1">
      <c r="B1757" s="2000">
        <v>9</v>
      </c>
      <c r="C1757" s="2000">
        <v>1</v>
      </c>
      <c r="D1757" s="2001"/>
      <c r="E1757" s="2001"/>
      <c r="F1757" s="2001"/>
      <c r="G1757" s="2001"/>
      <c r="H1757" s="2001"/>
      <c r="I1757" s="2001"/>
      <c r="J1757" s="2001"/>
      <c r="K1757" s="2001"/>
      <c r="L1757" s="2001"/>
      <c r="M1757" s="2001"/>
      <c r="N1757" s="2001"/>
      <c r="O1757" s="2001"/>
      <c r="P1757" s="2001"/>
      <c r="Q1757" s="2001"/>
      <c r="R1757" s="2001"/>
      <c r="S1757" s="2001"/>
      <c r="T1757" s="2001"/>
      <c r="U1757" s="2001"/>
      <c r="V1757" s="2001"/>
      <c r="W1757" s="2001"/>
      <c r="X1757" s="2001"/>
      <c r="Y1757" s="2001"/>
      <c r="Z1757" s="2001"/>
      <c r="AA1757" s="2001"/>
      <c r="AB1757" s="2001"/>
      <c r="AC1757" s="2001"/>
      <c r="AD1757" s="2001"/>
      <c r="AE1757" s="2001"/>
      <c r="AF1757" s="2001"/>
      <c r="AG1757" s="2001"/>
      <c r="AH1757" s="2001"/>
      <c r="AI1757" s="2001"/>
      <c r="AJ1757" s="2001"/>
      <c r="AK1757" s="2001"/>
      <c r="AL1757" s="2002"/>
      <c r="AM1757" s="2001"/>
      <c r="AN1757" s="2001"/>
      <c r="AO1757" s="2001"/>
      <c r="AP1757" s="2001"/>
      <c r="AQ1757" s="2001"/>
      <c r="AR1757" s="2001"/>
      <c r="AS1757" s="2001"/>
      <c r="AT1757" s="2001"/>
      <c r="AU1757" s="2001"/>
      <c r="AV1757" s="2001"/>
      <c r="AW1757" s="2001"/>
      <c r="AX1757" s="2001"/>
    </row>
    <row r="1758" spans="2:51" s="79" customFormat="1" ht="24" customHeight="1">
      <c r="B1758" s="2000">
        <v>10</v>
      </c>
      <c r="C1758" s="2000">
        <v>1</v>
      </c>
      <c r="D1758" s="2001"/>
      <c r="E1758" s="2001"/>
      <c r="F1758" s="2001"/>
      <c r="G1758" s="2001"/>
      <c r="H1758" s="2001"/>
      <c r="I1758" s="2001"/>
      <c r="J1758" s="2001"/>
      <c r="K1758" s="2001"/>
      <c r="L1758" s="2001"/>
      <c r="M1758" s="2001"/>
      <c r="N1758" s="2001"/>
      <c r="O1758" s="2001"/>
      <c r="P1758" s="2001"/>
      <c r="Q1758" s="2001"/>
      <c r="R1758" s="2001"/>
      <c r="S1758" s="2001"/>
      <c r="T1758" s="2001"/>
      <c r="U1758" s="2001"/>
      <c r="V1758" s="2001"/>
      <c r="W1758" s="2001"/>
      <c r="X1758" s="2001"/>
      <c r="Y1758" s="2001"/>
      <c r="Z1758" s="2001"/>
      <c r="AA1758" s="2001"/>
      <c r="AB1758" s="2001"/>
      <c r="AC1758" s="2001"/>
      <c r="AD1758" s="2001"/>
      <c r="AE1758" s="2001"/>
      <c r="AF1758" s="2001"/>
      <c r="AG1758" s="2001"/>
      <c r="AH1758" s="2001"/>
      <c r="AI1758" s="2001"/>
      <c r="AJ1758" s="2001"/>
      <c r="AK1758" s="2001"/>
      <c r="AL1758" s="2002"/>
      <c r="AM1758" s="2001"/>
      <c r="AN1758" s="2001"/>
      <c r="AO1758" s="2001"/>
      <c r="AP1758" s="2001"/>
      <c r="AQ1758" s="2001"/>
      <c r="AR1758" s="2001"/>
      <c r="AS1758" s="2001"/>
      <c r="AT1758" s="2001"/>
      <c r="AU1758" s="2001"/>
      <c r="AV1758" s="2001"/>
      <c r="AW1758" s="2001"/>
      <c r="AX1758" s="2001"/>
    </row>
    <row r="1759" spans="2:51" s="79" customFormat="1"/>
    <row r="1760" spans="2:51" s="79" customFormat="1" ht="21.75" customHeight="1" thickBot="1">
      <c r="AK1760" s="2210"/>
      <c r="AL1760" s="2210"/>
      <c r="AM1760" s="2210"/>
      <c r="AN1760" s="2210"/>
      <c r="AO1760" s="2210"/>
      <c r="AP1760" s="2210"/>
      <c r="AQ1760" s="2210"/>
      <c r="AR1760" s="2211" t="s">
        <v>112</v>
      </c>
      <c r="AS1760" s="2211"/>
      <c r="AT1760" s="2211"/>
      <c r="AU1760" s="2211"/>
      <c r="AV1760" s="2211"/>
      <c r="AW1760" s="2211"/>
      <c r="AX1760" s="2211"/>
      <c r="AY1760" s="2211"/>
    </row>
    <row r="1761" spans="2:60" s="79" customFormat="1" ht="21" customHeight="1">
      <c r="B1761" s="2212" t="s">
        <v>113</v>
      </c>
      <c r="C1761" s="2213"/>
      <c r="D1761" s="2213"/>
      <c r="E1761" s="2213"/>
      <c r="F1761" s="2213"/>
      <c r="G1761" s="2213"/>
      <c r="H1761" s="2450" t="s">
        <v>1140</v>
      </c>
      <c r="I1761" s="2451"/>
      <c r="J1761" s="2451"/>
      <c r="K1761" s="2451"/>
      <c r="L1761" s="2451"/>
      <c r="M1761" s="2451"/>
      <c r="N1761" s="2451"/>
      <c r="O1761" s="2451"/>
      <c r="P1761" s="2451"/>
      <c r="Q1761" s="2451"/>
      <c r="R1761" s="2451"/>
      <c r="S1761" s="2451"/>
      <c r="T1761" s="2451"/>
      <c r="U1761" s="2451"/>
      <c r="V1761" s="2451"/>
      <c r="W1761" s="2451"/>
      <c r="X1761" s="2451"/>
      <c r="Y1761" s="2451"/>
      <c r="Z1761" s="2216" t="s">
        <v>145</v>
      </c>
      <c r="AA1761" s="2217"/>
      <c r="AB1761" s="2217"/>
      <c r="AC1761" s="2217"/>
      <c r="AD1761" s="2217"/>
      <c r="AE1761" s="2218"/>
      <c r="AF1761" s="2219" t="s">
        <v>101</v>
      </c>
      <c r="AG1761" s="2220"/>
      <c r="AH1761" s="2220"/>
      <c r="AI1761" s="2220"/>
      <c r="AJ1761" s="2220"/>
      <c r="AK1761" s="2220"/>
      <c r="AL1761" s="2220"/>
      <c r="AM1761" s="2220"/>
      <c r="AN1761" s="2220"/>
      <c r="AO1761" s="2220"/>
      <c r="AP1761" s="2220"/>
      <c r="AQ1761" s="2221"/>
      <c r="AR1761" s="2222" t="s">
        <v>1</v>
      </c>
      <c r="AS1761" s="2219"/>
      <c r="AT1761" s="2219"/>
      <c r="AU1761" s="2219"/>
      <c r="AV1761" s="2219"/>
      <c r="AW1761" s="2219"/>
      <c r="AX1761" s="2219"/>
      <c r="AY1761" s="2223"/>
    </row>
    <row r="1762" spans="2:60" s="79" customFormat="1" ht="28.15" customHeight="1">
      <c r="B1762" s="2190" t="s">
        <v>59</v>
      </c>
      <c r="C1762" s="2191"/>
      <c r="D1762" s="2191"/>
      <c r="E1762" s="2191"/>
      <c r="F1762" s="2191"/>
      <c r="G1762" s="2192"/>
      <c r="H1762" s="2193" t="s">
        <v>1141</v>
      </c>
      <c r="I1762" s="2194"/>
      <c r="J1762" s="2194"/>
      <c r="K1762" s="2194"/>
      <c r="L1762" s="2194"/>
      <c r="M1762" s="2194"/>
      <c r="N1762" s="2194"/>
      <c r="O1762" s="2194"/>
      <c r="P1762" s="2194"/>
      <c r="Q1762" s="2194"/>
      <c r="R1762" s="2194"/>
      <c r="S1762" s="2194"/>
      <c r="T1762" s="2194"/>
      <c r="U1762" s="2194"/>
      <c r="V1762" s="2194"/>
      <c r="W1762" s="2195"/>
      <c r="X1762" s="2195"/>
      <c r="Y1762" s="2195"/>
      <c r="Z1762" s="2196" t="s">
        <v>2</v>
      </c>
      <c r="AA1762" s="2197"/>
      <c r="AB1762" s="2197"/>
      <c r="AC1762" s="2197"/>
      <c r="AD1762" s="2197"/>
      <c r="AE1762" s="2198"/>
      <c r="AF1762" s="2197" t="s">
        <v>851</v>
      </c>
      <c r="AG1762" s="2197"/>
      <c r="AH1762" s="2197"/>
      <c r="AI1762" s="2197"/>
      <c r="AJ1762" s="2197"/>
      <c r="AK1762" s="2197"/>
      <c r="AL1762" s="2197"/>
      <c r="AM1762" s="2197"/>
      <c r="AN1762" s="2197"/>
      <c r="AO1762" s="2197"/>
      <c r="AP1762" s="2197"/>
      <c r="AQ1762" s="2198"/>
      <c r="AR1762" s="2199" t="s">
        <v>1128</v>
      </c>
      <c r="AS1762" s="2200"/>
      <c r="AT1762" s="2200"/>
      <c r="AU1762" s="2200"/>
      <c r="AV1762" s="2200"/>
      <c r="AW1762" s="2200"/>
      <c r="AX1762" s="2200"/>
      <c r="AY1762" s="2201"/>
    </row>
    <row r="1763" spans="2:60" s="79" customFormat="1" ht="30.75" customHeight="1">
      <c r="B1763" s="2202" t="s">
        <v>3</v>
      </c>
      <c r="C1763" s="2203"/>
      <c r="D1763" s="2203"/>
      <c r="E1763" s="2203"/>
      <c r="F1763" s="2203"/>
      <c r="G1763" s="2203"/>
      <c r="H1763" s="2204" t="s">
        <v>103</v>
      </c>
      <c r="I1763" s="2195"/>
      <c r="J1763" s="2195"/>
      <c r="K1763" s="2195"/>
      <c r="L1763" s="2195"/>
      <c r="M1763" s="2195"/>
      <c r="N1763" s="2195"/>
      <c r="O1763" s="2195"/>
      <c r="P1763" s="2195"/>
      <c r="Q1763" s="2195"/>
      <c r="R1763" s="2195"/>
      <c r="S1763" s="2195"/>
      <c r="T1763" s="2195"/>
      <c r="U1763" s="2195"/>
      <c r="V1763" s="2195"/>
      <c r="W1763" s="2195"/>
      <c r="X1763" s="2195"/>
      <c r="Y1763" s="2195"/>
      <c r="Z1763" s="2205" t="s">
        <v>76</v>
      </c>
      <c r="AA1763" s="2206"/>
      <c r="AB1763" s="2206"/>
      <c r="AC1763" s="2206"/>
      <c r="AD1763" s="2206"/>
      <c r="AE1763" s="2207"/>
      <c r="AF1763" s="2208" t="s">
        <v>1129</v>
      </c>
      <c r="AG1763" s="2208"/>
      <c r="AH1763" s="2208"/>
      <c r="AI1763" s="2208"/>
      <c r="AJ1763" s="2208"/>
      <c r="AK1763" s="2208"/>
      <c r="AL1763" s="2208"/>
      <c r="AM1763" s="2208"/>
      <c r="AN1763" s="2208"/>
      <c r="AO1763" s="2208"/>
      <c r="AP1763" s="2208"/>
      <c r="AQ1763" s="2208"/>
      <c r="AR1763" s="2059"/>
      <c r="AS1763" s="2059"/>
      <c r="AT1763" s="2059"/>
      <c r="AU1763" s="2059"/>
      <c r="AV1763" s="2059"/>
      <c r="AW1763" s="2059"/>
      <c r="AX1763" s="2059"/>
      <c r="AY1763" s="2209"/>
    </row>
    <row r="1764" spans="2:60" s="79" customFormat="1" ht="18" customHeight="1">
      <c r="B1764" s="2166" t="s">
        <v>37</v>
      </c>
      <c r="C1764" s="2167"/>
      <c r="D1764" s="2167"/>
      <c r="E1764" s="2167"/>
      <c r="F1764" s="2167"/>
      <c r="G1764" s="2167"/>
      <c r="H1764" s="2170" t="s">
        <v>1130</v>
      </c>
      <c r="I1764" s="2171"/>
      <c r="J1764" s="2171"/>
      <c r="K1764" s="2171"/>
      <c r="L1764" s="2171"/>
      <c r="M1764" s="2171"/>
      <c r="N1764" s="2171"/>
      <c r="O1764" s="2171"/>
      <c r="P1764" s="2171"/>
      <c r="Q1764" s="2171"/>
      <c r="R1764" s="2171"/>
      <c r="S1764" s="2171"/>
      <c r="T1764" s="2171"/>
      <c r="U1764" s="2171"/>
      <c r="V1764" s="2171"/>
      <c r="W1764" s="2171"/>
      <c r="X1764" s="2171"/>
      <c r="Y1764" s="2448"/>
      <c r="Z1764" s="2176" t="s">
        <v>319</v>
      </c>
      <c r="AA1764" s="2059"/>
      <c r="AB1764" s="2059"/>
      <c r="AC1764" s="2059"/>
      <c r="AD1764" s="2059"/>
      <c r="AE1764" s="2177"/>
      <c r="AF1764" s="2399" t="s">
        <v>104</v>
      </c>
      <c r="AG1764" s="2180"/>
      <c r="AH1764" s="2180"/>
      <c r="AI1764" s="2180"/>
      <c r="AJ1764" s="2180"/>
      <c r="AK1764" s="2180"/>
      <c r="AL1764" s="2180"/>
      <c r="AM1764" s="2180"/>
      <c r="AN1764" s="2180"/>
      <c r="AO1764" s="2180"/>
      <c r="AP1764" s="2180"/>
      <c r="AQ1764" s="2180"/>
      <c r="AR1764" s="2180"/>
      <c r="AS1764" s="2180"/>
      <c r="AT1764" s="2180"/>
      <c r="AU1764" s="2180"/>
      <c r="AV1764" s="2180"/>
      <c r="AW1764" s="2180"/>
      <c r="AX1764" s="2180"/>
      <c r="AY1764" s="2181"/>
    </row>
    <row r="1765" spans="2:60" s="79" customFormat="1" ht="24" customHeight="1">
      <c r="B1765" s="2168"/>
      <c r="C1765" s="2169"/>
      <c r="D1765" s="2169"/>
      <c r="E1765" s="2169"/>
      <c r="F1765" s="2169"/>
      <c r="G1765" s="2169"/>
      <c r="H1765" s="2173"/>
      <c r="I1765" s="2174"/>
      <c r="J1765" s="2174"/>
      <c r="K1765" s="2174"/>
      <c r="L1765" s="2174"/>
      <c r="M1765" s="2174"/>
      <c r="N1765" s="2174"/>
      <c r="O1765" s="2174"/>
      <c r="P1765" s="2174"/>
      <c r="Q1765" s="2174"/>
      <c r="R1765" s="2174"/>
      <c r="S1765" s="2174"/>
      <c r="T1765" s="2174"/>
      <c r="U1765" s="2174"/>
      <c r="V1765" s="2174"/>
      <c r="W1765" s="2174"/>
      <c r="X1765" s="2174"/>
      <c r="Y1765" s="2449"/>
      <c r="Z1765" s="2178"/>
      <c r="AA1765" s="2059"/>
      <c r="AB1765" s="2059"/>
      <c r="AC1765" s="2059"/>
      <c r="AD1765" s="2059"/>
      <c r="AE1765" s="2177"/>
      <c r="AF1765" s="2182"/>
      <c r="AG1765" s="2182"/>
      <c r="AH1765" s="2182"/>
      <c r="AI1765" s="2182"/>
      <c r="AJ1765" s="2182"/>
      <c r="AK1765" s="2182"/>
      <c r="AL1765" s="2182"/>
      <c r="AM1765" s="2182"/>
      <c r="AN1765" s="2182"/>
      <c r="AO1765" s="2182"/>
      <c r="AP1765" s="2182"/>
      <c r="AQ1765" s="2182"/>
      <c r="AR1765" s="2182"/>
      <c r="AS1765" s="2182"/>
      <c r="AT1765" s="2182"/>
      <c r="AU1765" s="2182"/>
      <c r="AV1765" s="2182"/>
      <c r="AW1765" s="2182"/>
      <c r="AX1765" s="2182"/>
      <c r="AY1765" s="2183"/>
    </row>
    <row r="1766" spans="2:60" s="79" customFormat="1" ht="29.25" customHeight="1">
      <c r="B1766" s="2184" t="s">
        <v>4</v>
      </c>
      <c r="C1766" s="2185"/>
      <c r="D1766" s="2185"/>
      <c r="E1766" s="2185"/>
      <c r="F1766" s="2185"/>
      <c r="G1766" s="2186"/>
      <c r="H1766" s="2187" t="s">
        <v>201</v>
      </c>
      <c r="I1766" s="2188"/>
      <c r="J1766" s="2188"/>
      <c r="K1766" s="2188"/>
      <c r="L1766" s="2188"/>
      <c r="M1766" s="2188"/>
      <c r="N1766" s="2188"/>
      <c r="O1766" s="2188"/>
      <c r="P1766" s="2188"/>
      <c r="Q1766" s="2188"/>
      <c r="R1766" s="2188"/>
      <c r="S1766" s="2188"/>
      <c r="T1766" s="2188"/>
      <c r="U1766" s="2188"/>
      <c r="V1766" s="2188"/>
      <c r="W1766" s="2188"/>
      <c r="X1766" s="2188"/>
      <c r="Y1766" s="2188"/>
      <c r="Z1766" s="2188"/>
      <c r="AA1766" s="2188"/>
      <c r="AB1766" s="2188"/>
      <c r="AC1766" s="2188"/>
      <c r="AD1766" s="2188"/>
      <c r="AE1766" s="2188"/>
      <c r="AF1766" s="2188"/>
      <c r="AG1766" s="2188"/>
      <c r="AH1766" s="2188"/>
      <c r="AI1766" s="2188"/>
      <c r="AJ1766" s="2188"/>
      <c r="AK1766" s="2188"/>
      <c r="AL1766" s="2188"/>
      <c r="AM1766" s="2188"/>
      <c r="AN1766" s="2188"/>
      <c r="AO1766" s="2188"/>
      <c r="AP1766" s="2188"/>
      <c r="AQ1766" s="2188"/>
      <c r="AR1766" s="2188"/>
      <c r="AS1766" s="2188"/>
      <c r="AT1766" s="2188"/>
      <c r="AU1766" s="2188"/>
      <c r="AV1766" s="2188"/>
      <c r="AW1766" s="2188"/>
      <c r="AX1766" s="2188"/>
      <c r="AY1766" s="2189"/>
    </row>
    <row r="1767" spans="2:60" s="79" customFormat="1" ht="21" customHeight="1">
      <c r="B1767" s="2152" t="s">
        <v>39</v>
      </c>
      <c r="C1767" s="2153"/>
      <c r="D1767" s="2153"/>
      <c r="E1767" s="2153"/>
      <c r="F1767" s="2153"/>
      <c r="G1767" s="2154"/>
      <c r="H1767" s="2158"/>
      <c r="I1767" s="2159"/>
      <c r="J1767" s="2159"/>
      <c r="K1767" s="2159"/>
      <c r="L1767" s="2159"/>
      <c r="M1767" s="2159"/>
      <c r="N1767" s="2159"/>
      <c r="O1767" s="2159"/>
      <c r="P1767" s="2159"/>
      <c r="Q1767" s="2160" t="s">
        <v>86</v>
      </c>
      <c r="R1767" s="2161"/>
      <c r="S1767" s="2161"/>
      <c r="T1767" s="2161"/>
      <c r="U1767" s="2161"/>
      <c r="V1767" s="2161"/>
      <c r="W1767" s="2162"/>
      <c r="X1767" s="2160" t="s">
        <v>87</v>
      </c>
      <c r="Y1767" s="2161"/>
      <c r="Z1767" s="2161"/>
      <c r="AA1767" s="2161"/>
      <c r="AB1767" s="2161"/>
      <c r="AC1767" s="2161"/>
      <c r="AD1767" s="2162"/>
      <c r="AE1767" s="2160" t="s">
        <v>88</v>
      </c>
      <c r="AF1767" s="2161"/>
      <c r="AG1767" s="2161"/>
      <c r="AH1767" s="2161"/>
      <c r="AI1767" s="2161"/>
      <c r="AJ1767" s="2161"/>
      <c r="AK1767" s="2162"/>
      <c r="AL1767" s="2160" t="s">
        <v>90</v>
      </c>
      <c r="AM1767" s="2161"/>
      <c r="AN1767" s="2161"/>
      <c r="AO1767" s="2161"/>
      <c r="AP1767" s="2161"/>
      <c r="AQ1767" s="2161"/>
      <c r="AR1767" s="2162"/>
      <c r="AS1767" s="2160" t="s">
        <v>91</v>
      </c>
      <c r="AT1767" s="2161"/>
      <c r="AU1767" s="2161"/>
      <c r="AV1767" s="2161"/>
      <c r="AW1767" s="2161"/>
      <c r="AX1767" s="2161"/>
      <c r="AY1767" s="2233"/>
    </row>
    <row r="1768" spans="2:60" s="79" customFormat="1" ht="21" customHeight="1">
      <c r="B1768" s="2088"/>
      <c r="C1768" s="2089"/>
      <c r="D1768" s="2089"/>
      <c r="E1768" s="2089"/>
      <c r="F1768" s="2089"/>
      <c r="G1768" s="2090"/>
      <c r="H1768" s="2234" t="s">
        <v>5</v>
      </c>
      <c r="I1768" s="2235"/>
      <c r="J1768" s="2074" t="s">
        <v>6</v>
      </c>
      <c r="K1768" s="2075"/>
      <c r="L1768" s="2075"/>
      <c r="M1768" s="2075"/>
      <c r="N1768" s="2075"/>
      <c r="O1768" s="2075"/>
      <c r="P1768" s="2076"/>
      <c r="Q1768" s="2251">
        <v>11</v>
      </c>
      <c r="R1768" s="2251"/>
      <c r="S1768" s="2251"/>
      <c r="T1768" s="2251"/>
      <c r="U1768" s="2251"/>
      <c r="V1768" s="2251"/>
      <c r="W1768" s="2251"/>
      <c r="X1768" s="2251">
        <v>9</v>
      </c>
      <c r="Y1768" s="2251"/>
      <c r="Z1768" s="2251"/>
      <c r="AA1768" s="2251"/>
      <c r="AB1768" s="2251"/>
      <c r="AC1768" s="2251"/>
      <c r="AD1768" s="2251"/>
      <c r="AE1768" s="2251">
        <v>9</v>
      </c>
      <c r="AF1768" s="2251"/>
      <c r="AG1768" s="2251"/>
      <c r="AH1768" s="2251"/>
      <c r="AI1768" s="2251"/>
      <c r="AJ1768" s="2251"/>
      <c r="AK1768" s="2251"/>
      <c r="AL1768" s="2251">
        <v>7</v>
      </c>
      <c r="AM1768" s="2251"/>
      <c r="AN1768" s="2251"/>
      <c r="AO1768" s="2251"/>
      <c r="AP1768" s="2251"/>
      <c r="AQ1768" s="2251"/>
      <c r="AR1768" s="2251"/>
      <c r="AS1768" s="2251">
        <v>7</v>
      </c>
      <c r="AT1768" s="2251"/>
      <c r="AU1768" s="2251"/>
      <c r="AV1768" s="2251"/>
      <c r="AW1768" s="2251"/>
      <c r="AX1768" s="2251"/>
      <c r="AY1768" s="2252"/>
    </row>
    <row r="1769" spans="2:60" s="79" customFormat="1" ht="21" customHeight="1">
      <c r="B1769" s="2088"/>
      <c r="C1769" s="2089"/>
      <c r="D1769" s="2089"/>
      <c r="E1769" s="2089"/>
      <c r="F1769" s="2089"/>
      <c r="G1769" s="2090"/>
      <c r="H1769" s="2236"/>
      <c r="I1769" s="2237"/>
      <c r="J1769" s="2080" t="s">
        <v>7</v>
      </c>
      <c r="K1769" s="2081"/>
      <c r="L1769" s="2081"/>
      <c r="M1769" s="2081"/>
      <c r="N1769" s="2081"/>
      <c r="O1769" s="2081"/>
      <c r="P1769" s="2082"/>
      <c r="Q1769" s="2332" t="s">
        <v>104</v>
      </c>
      <c r="R1769" s="2333"/>
      <c r="S1769" s="2333"/>
      <c r="T1769" s="2333"/>
      <c r="U1769" s="2333"/>
      <c r="V1769" s="2333"/>
      <c r="W1769" s="2333"/>
      <c r="X1769" s="2332" t="s">
        <v>104</v>
      </c>
      <c r="Y1769" s="2333"/>
      <c r="Z1769" s="2333"/>
      <c r="AA1769" s="2333"/>
      <c r="AB1769" s="2333"/>
      <c r="AC1769" s="2333"/>
      <c r="AD1769" s="2333"/>
      <c r="AE1769" s="2332" t="s">
        <v>104</v>
      </c>
      <c r="AF1769" s="2333"/>
      <c r="AG1769" s="2333"/>
      <c r="AH1769" s="2333"/>
      <c r="AI1769" s="2333"/>
      <c r="AJ1769" s="2333"/>
      <c r="AK1769" s="2333"/>
      <c r="AL1769" s="2332" t="s">
        <v>104</v>
      </c>
      <c r="AM1769" s="2333"/>
      <c r="AN1769" s="2333"/>
      <c r="AO1769" s="2333"/>
      <c r="AP1769" s="2333"/>
      <c r="AQ1769" s="2333"/>
      <c r="AR1769" s="2333"/>
      <c r="AS1769" s="2277"/>
      <c r="AT1769" s="2277"/>
      <c r="AU1769" s="2277"/>
      <c r="AV1769" s="2277"/>
      <c r="AW1769" s="2277"/>
      <c r="AX1769" s="2277"/>
      <c r="AY1769" s="2278"/>
    </row>
    <row r="1770" spans="2:60" s="79" customFormat="1" ht="24.75" customHeight="1">
      <c r="B1770" s="2088"/>
      <c r="C1770" s="2089"/>
      <c r="D1770" s="2089"/>
      <c r="E1770" s="2089"/>
      <c r="F1770" s="2089"/>
      <c r="G1770" s="2090"/>
      <c r="H1770" s="2236"/>
      <c r="I1770" s="2237"/>
      <c r="J1770" s="2080" t="s">
        <v>8</v>
      </c>
      <c r="K1770" s="2081"/>
      <c r="L1770" s="2081"/>
      <c r="M1770" s="2081"/>
      <c r="N1770" s="2081"/>
      <c r="O1770" s="2081"/>
      <c r="P1770" s="2082"/>
      <c r="Q1770" s="2332" t="s">
        <v>104</v>
      </c>
      <c r="R1770" s="2333"/>
      <c r="S1770" s="2333"/>
      <c r="T1770" s="2333"/>
      <c r="U1770" s="2333"/>
      <c r="V1770" s="2333"/>
      <c r="W1770" s="2333"/>
      <c r="X1770" s="2332" t="s">
        <v>104</v>
      </c>
      <c r="Y1770" s="2333"/>
      <c r="Z1770" s="2333"/>
      <c r="AA1770" s="2333"/>
      <c r="AB1770" s="2333"/>
      <c r="AC1770" s="2333"/>
      <c r="AD1770" s="2333"/>
      <c r="AE1770" s="2332" t="s">
        <v>104</v>
      </c>
      <c r="AF1770" s="2333"/>
      <c r="AG1770" s="2333"/>
      <c r="AH1770" s="2333"/>
      <c r="AI1770" s="2333"/>
      <c r="AJ1770" s="2333"/>
      <c r="AK1770" s="2333"/>
      <c r="AL1770" s="2332" t="s">
        <v>104</v>
      </c>
      <c r="AM1770" s="2333"/>
      <c r="AN1770" s="2333"/>
      <c r="AO1770" s="2333"/>
      <c r="AP1770" s="2333"/>
      <c r="AQ1770" s="2333"/>
      <c r="AR1770" s="2333"/>
      <c r="AS1770" s="2277"/>
      <c r="AT1770" s="2277"/>
      <c r="AU1770" s="2277"/>
      <c r="AV1770" s="2277"/>
      <c r="AW1770" s="2277"/>
      <c r="AX1770" s="2277"/>
      <c r="AY1770" s="2278"/>
    </row>
    <row r="1771" spans="2:60" s="79" customFormat="1" ht="24.75" customHeight="1">
      <c r="B1771" s="2088"/>
      <c r="C1771" s="2089"/>
      <c r="D1771" s="2089"/>
      <c r="E1771" s="2089"/>
      <c r="F1771" s="2089"/>
      <c r="G1771" s="2090"/>
      <c r="H1771" s="2238"/>
      <c r="I1771" s="2239"/>
      <c r="J1771" s="2163" t="s">
        <v>26</v>
      </c>
      <c r="K1771" s="2164"/>
      <c r="L1771" s="2164"/>
      <c r="M1771" s="2164"/>
      <c r="N1771" s="2164"/>
      <c r="O1771" s="2164"/>
      <c r="P1771" s="2165"/>
      <c r="Q1771" s="2276">
        <v>11</v>
      </c>
      <c r="R1771" s="2276"/>
      <c r="S1771" s="2276"/>
      <c r="T1771" s="2276"/>
      <c r="U1771" s="2276"/>
      <c r="V1771" s="2276"/>
      <c r="W1771" s="2276"/>
      <c r="X1771" s="2276">
        <v>9</v>
      </c>
      <c r="Y1771" s="2276"/>
      <c r="Z1771" s="2276"/>
      <c r="AA1771" s="2276"/>
      <c r="AB1771" s="2276"/>
      <c r="AC1771" s="2276"/>
      <c r="AD1771" s="2276"/>
      <c r="AE1771" s="2276">
        <v>9</v>
      </c>
      <c r="AF1771" s="2276"/>
      <c r="AG1771" s="2276"/>
      <c r="AH1771" s="2276"/>
      <c r="AI1771" s="2276"/>
      <c r="AJ1771" s="2276"/>
      <c r="AK1771" s="2276"/>
      <c r="AL1771" s="2276">
        <v>7</v>
      </c>
      <c r="AM1771" s="2276"/>
      <c r="AN1771" s="2276"/>
      <c r="AO1771" s="2276"/>
      <c r="AP1771" s="2276"/>
      <c r="AQ1771" s="2276"/>
      <c r="AR1771" s="2276"/>
      <c r="AS1771" s="2276">
        <v>7</v>
      </c>
      <c r="AT1771" s="2276"/>
      <c r="AU1771" s="2276"/>
      <c r="AV1771" s="2276"/>
      <c r="AW1771" s="2276"/>
      <c r="AX1771" s="2276"/>
      <c r="AY1771" s="2403"/>
    </row>
    <row r="1772" spans="2:60" s="79" customFormat="1" ht="24.75" customHeight="1">
      <c r="B1772" s="2088"/>
      <c r="C1772" s="2089"/>
      <c r="D1772" s="2089"/>
      <c r="E1772" s="2089"/>
      <c r="F1772" s="2089"/>
      <c r="G1772" s="2090"/>
      <c r="H1772" s="2226" t="s">
        <v>9</v>
      </c>
      <c r="I1772" s="2227"/>
      <c r="J1772" s="2227"/>
      <c r="K1772" s="2227"/>
      <c r="L1772" s="2227"/>
      <c r="M1772" s="2227"/>
      <c r="N1772" s="2227"/>
      <c r="O1772" s="2227"/>
      <c r="P1772" s="2227"/>
      <c r="Q1772" s="2305">
        <v>10</v>
      </c>
      <c r="R1772" s="2305"/>
      <c r="S1772" s="2305"/>
      <c r="T1772" s="2305"/>
      <c r="U1772" s="2305"/>
      <c r="V1772" s="2305"/>
      <c r="W1772" s="2305"/>
      <c r="X1772" s="2305">
        <v>9</v>
      </c>
      <c r="Y1772" s="2305"/>
      <c r="Z1772" s="2305"/>
      <c r="AA1772" s="2305"/>
      <c r="AB1772" s="2305"/>
      <c r="AC1772" s="2305"/>
      <c r="AD1772" s="2305"/>
      <c r="AE1772" s="2305">
        <v>8</v>
      </c>
      <c r="AF1772" s="2305"/>
      <c r="AG1772" s="2305"/>
      <c r="AH1772" s="2305"/>
      <c r="AI1772" s="2305"/>
      <c r="AJ1772" s="2305"/>
      <c r="AK1772" s="2305"/>
      <c r="AL1772" s="2268"/>
      <c r="AM1772" s="2268"/>
      <c r="AN1772" s="2268"/>
      <c r="AO1772" s="2268"/>
      <c r="AP1772" s="2268"/>
      <c r="AQ1772" s="2268"/>
      <c r="AR1772" s="2268"/>
      <c r="AS1772" s="2268"/>
      <c r="AT1772" s="2268"/>
      <c r="AU1772" s="2268"/>
      <c r="AV1772" s="2268"/>
      <c r="AW1772" s="2268"/>
      <c r="AX1772" s="2268"/>
      <c r="AY1772" s="2269"/>
      <c r="BH1772" s="107"/>
    </row>
    <row r="1773" spans="2:60" s="79" customFormat="1" ht="24.75" customHeight="1">
      <c r="B1773" s="2155"/>
      <c r="C1773" s="2156"/>
      <c r="D1773" s="2156"/>
      <c r="E1773" s="2156"/>
      <c r="F1773" s="2156"/>
      <c r="G1773" s="2157"/>
      <c r="H1773" s="2226" t="s">
        <v>10</v>
      </c>
      <c r="I1773" s="2227"/>
      <c r="J1773" s="2227"/>
      <c r="K1773" s="2227"/>
      <c r="L1773" s="2227"/>
      <c r="M1773" s="2227"/>
      <c r="N1773" s="2227"/>
      <c r="O1773" s="2227"/>
      <c r="P1773" s="2227"/>
      <c r="Q1773" s="2305">
        <v>91</v>
      </c>
      <c r="R1773" s="2305"/>
      <c r="S1773" s="2305"/>
      <c r="T1773" s="2305"/>
      <c r="U1773" s="2305"/>
      <c r="V1773" s="2305"/>
      <c r="W1773" s="2305"/>
      <c r="X1773" s="2305">
        <v>100</v>
      </c>
      <c r="Y1773" s="2305"/>
      <c r="Z1773" s="2305"/>
      <c r="AA1773" s="2305"/>
      <c r="AB1773" s="2305"/>
      <c r="AC1773" s="2305"/>
      <c r="AD1773" s="2305"/>
      <c r="AE1773" s="2305">
        <v>88</v>
      </c>
      <c r="AF1773" s="2305"/>
      <c r="AG1773" s="2305"/>
      <c r="AH1773" s="2305"/>
      <c r="AI1773" s="2305"/>
      <c r="AJ1773" s="2305"/>
      <c r="AK1773" s="2305"/>
      <c r="AL1773" s="2268"/>
      <c r="AM1773" s="2268"/>
      <c r="AN1773" s="2268"/>
      <c r="AO1773" s="2268"/>
      <c r="AP1773" s="2268"/>
      <c r="AQ1773" s="2268"/>
      <c r="AR1773" s="2268"/>
      <c r="AS1773" s="2268"/>
      <c r="AT1773" s="2268"/>
      <c r="AU1773" s="2268"/>
      <c r="AV1773" s="2268"/>
      <c r="AW1773" s="2268"/>
      <c r="AX1773" s="2268"/>
      <c r="AY1773" s="2269"/>
    </row>
    <row r="1774" spans="2:60" s="79" customFormat="1" ht="23.1" customHeight="1">
      <c r="B1774" s="2129" t="s">
        <v>99</v>
      </c>
      <c r="C1774" s="2130"/>
      <c r="D1774" s="2135" t="s">
        <v>23</v>
      </c>
      <c r="E1774" s="2136"/>
      <c r="F1774" s="2136"/>
      <c r="G1774" s="2136"/>
      <c r="H1774" s="2136"/>
      <c r="I1774" s="2136"/>
      <c r="J1774" s="2136"/>
      <c r="K1774" s="2136"/>
      <c r="L1774" s="2137"/>
      <c r="M1774" s="2138" t="s">
        <v>92</v>
      </c>
      <c r="N1774" s="2138"/>
      <c r="O1774" s="2138"/>
      <c r="P1774" s="2138"/>
      <c r="Q1774" s="2138"/>
      <c r="R1774" s="2138"/>
      <c r="S1774" s="2139" t="s">
        <v>91</v>
      </c>
      <c r="T1774" s="2139"/>
      <c r="U1774" s="2139"/>
      <c r="V1774" s="2139"/>
      <c r="W1774" s="2139"/>
      <c r="X1774" s="2139"/>
      <c r="Y1774" s="2140"/>
      <c r="Z1774" s="2136"/>
      <c r="AA1774" s="2136"/>
      <c r="AB1774" s="2136"/>
      <c r="AC1774" s="2136"/>
      <c r="AD1774" s="2136"/>
      <c r="AE1774" s="2136"/>
      <c r="AF1774" s="2136"/>
      <c r="AG1774" s="2136"/>
      <c r="AH1774" s="2136"/>
      <c r="AI1774" s="2136"/>
      <c r="AJ1774" s="2136"/>
      <c r="AK1774" s="2136"/>
      <c r="AL1774" s="2136"/>
      <c r="AM1774" s="2136"/>
      <c r="AN1774" s="2136"/>
      <c r="AO1774" s="2136"/>
      <c r="AP1774" s="2136"/>
      <c r="AQ1774" s="2136"/>
      <c r="AR1774" s="2136"/>
      <c r="AS1774" s="2136"/>
      <c r="AT1774" s="2136"/>
      <c r="AU1774" s="2136"/>
      <c r="AV1774" s="2136"/>
      <c r="AW1774" s="2136"/>
      <c r="AX1774" s="2136"/>
      <c r="AY1774" s="2141"/>
    </row>
    <row r="1775" spans="2:60" s="79" customFormat="1" ht="23.1" customHeight="1">
      <c r="B1775" s="2131"/>
      <c r="C1775" s="2132"/>
      <c r="D1775" s="2393" t="s">
        <v>782</v>
      </c>
      <c r="E1775" s="2394"/>
      <c r="F1775" s="2394"/>
      <c r="G1775" s="2394"/>
      <c r="H1775" s="2394"/>
      <c r="I1775" s="2394"/>
      <c r="J1775" s="2394"/>
      <c r="K1775" s="2394"/>
      <c r="L1775" s="2395"/>
      <c r="M1775" s="2396">
        <v>7</v>
      </c>
      <c r="N1775" s="2397"/>
      <c r="O1775" s="2397"/>
      <c r="P1775" s="2397"/>
      <c r="Q1775" s="2397"/>
      <c r="R1775" s="2398"/>
      <c r="S1775" s="2265">
        <v>7</v>
      </c>
      <c r="T1775" s="2265"/>
      <c r="U1775" s="2265"/>
      <c r="V1775" s="2265"/>
      <c r="W1775" s="2265"/>
      <c r="X1775" s="2265"/>
      <c r="Y1775" s="2447"/>
      <c r="Z1775" s="2150"/>
      <c r="AA1775" s="2150"/>
      <c r="AB1775" s="2150"/>
      <c r="AC1775" s="2150"/>
      <c r="AD1775" s="2150"/>
      <c r="AE1775" s="2150"/>
      <c r="AF1775" s="2150"/>
      <c r="AG1775" s="2150"/>
      <c r="AH1775" s="2150"/>
      <c r="AI1775" s="2150"/>
      <c r="AJ1775" s="2150"/>
      <c r="AK1775" s="2150"/>
      <c r="AL1775" s="2150"/>
      <c r="AM1775" s="2150"/>
      <c r="AN1775" s="2150"/>
      <c r="AO1775" s="2150"/>
      <c r="AP1775" s="2150"/>
      <c r="AQ1775" s="2150"/>
      <c r="AR1775" s="2150"/>
      <c r="AS1775" s="2150"/>
      <c r="AT1775" s="2150"/>
      <c r="AU1775" s="2150"/>
      <c r="AV1775" s="2150"/>
      <c r="AW1775" s="2150"/>
      <c r="AX1775" s="2150"/>
      <c r="AY1775" s="2151"/>
    </row>
    <row r="1776" spans="2:60" s="79" customFormat="1" ht="23.1" customHeight="1">
      <c r="B1776" s="2131"/>
      <c r="C1776" s="2132"/>
      <c r="D1776" s="2128"/>
      <c r="E1776" s="2118"/>
      <c r="F1776" s="2118"/>
      <c r="G1776" s="2118"/>
      <c r="H1776" s="2118"/>
      <c r="I1776" s="2118"/>
      <c r="J1776" s="2118"/>
      <c r="K1776" s="2118"/>
      <c r="L1776" s="2119"/>
      <c r="M1776" s="2300"/>
      <c r="N1776" s="2300"/>
      <c r="O1776" s="2300"/>
      <c r="P1776" s="2300"/>
      <c r="Q1776" s="2300"/>
      <c r="R1776" s="2300"/>
      <c r="S1776" s="2259"/>
      <c r="T1776" s="2259"/>
      <c r="U1776" s="2259"/>
      <c r="V1776" s="2259"/>
      <c r="W1776" s="2259"/>
      <c r="X1776" s="2259"/>
      <c r="Y1776" s="2121"/>
      <c r="Z1776" s="2122"/>
      <c r="AA1776" s="2122"/>
      <c r="AB1776" s="2122"/>
      <c r="AC1776" s="2122"/>
      <c r="AD1776" s="2122"/>
      <c r="AE1776" s="2122"/>
      <c r="AF1776" s="2122"/>
      <c r="AG1776" s="2122"/>
      <c r="AH1776" s="2122"/>
      <c r="AI1776" s="2122"/>
      <c r="AJ1776" s="2122"/>
      <c r="AK1776" s="2122"/>
      <c r="AL1776" s="2122"/>
      <c r="AM1776" s="2122"/>
      <c r="AN1776" s="2122"/>
      <c r="AO1776" s="2122"/>
      <c r="AP1776" s="2122"/>
      <c r="AQ1776" s="2122"/>
      <c r="AR1776" s="2122"/>
      <c r="AS1776" s="2122"/>
      <c r="AT1776" s="2122"/>
      <c r="AU1776" s="2122"/>
      <c r="AV1776" s="2122"/>
      <c r="AW1776" s="2122"/>
      <c r="AX1776" s="2122"/>
      <c r="AY1776" s="2123"/>
    </row>
    <row r="1777" spans="1:51" s="79" customFormat="1" ht="23.1" customHeight="1">
      <c r="B1777" s="2131"/>
      <c r="C1777" s="2132"/>
      <c r="D1777" s="2128"/>
      <c r="E1777" s="2118"/>
      <c r="F1777" s="2118"/>
      <c r="G1777" s="2118"/>
      <c r="H1777" s="2118"/>
      <c r="I1777" s="2118"/>
      <c r="J1777" s="2118"/>
      <c r="K1777" s="2118"/>
      <c r="L1777" s="2119"/>
      <c r="M1777" s="2300"/>
      <c r="N1777" s="2300"/>
      <c r="O1777" s="2300"/>
      <c r="P1777" s="2300"/>
      <c r="Q1777" s="2300"/>
      <c r="R1777" s="2300"/>
      <c r="S1777" s="2259"/>
      <c r="T1777" s="2259"/>
      <c r="U1777" s="2259"/>
      <c r="V1777" s="2259"/>
      <c r="W1777" s="2259"/>
      <c r="X1777" s="2259"/>
      <c r="Y1777" s="2121"/>
      <c r="Z1777" s="2122"/>
      <c r="AA1777" s="2122"/>
      <c r="AB1777" s="2122"/>
      <c r="AC1777" s="2122"/>
      <c r="AD1777" s="2122"/>
      <c r="AE1777" s="2122"/>
      <c r="AF1777" s="2122"/>
      <c r="AG1777" s="2122"/>
      <c r="AH1777" s="2122"/>
      <c r="AI1777" s="2122"/>
      <c r="AJ1777" s="2122"/>
      <c r="AK1777" s="2122"/>
      <c r="AL1777" s="2122"/>
      <c r="AM1777" s="2122"/>
      <c r="AN1777" s="2122"/>
      <c r="AO1777" s="2122"/>
      <c r="AP1777" s="2122"/>
      <c r="AQ1777" s="2122"/>
      <c r="AR1777" s="2122"/>
      <c r="AS1777" s="2122"/>
      <c r="AT1777" s="2122"/>
      <c r="AU1777" s="2122"/>
      <c r="AV1777" s="2122"/>
      <c r="AW1777" s="2122"/>
      <c r="AX1777" s="2122"/>
      <c r="AY1777" s="2123"/>
    </row>
    <row r="1778" spans="1:51" s="79" customFormat="1" ht="23.1" customHeight="1">
      <c r="B1778" s="2131"/>
      <c r="C1778" s="2132"/>
      <c r="D1778" s="2117"/>
      <c r="E1778" s="2118"/>
      <c r="F1778" s="2118"/>
      <c r="G1778" s="2118"/>
      <c r="H1778" s="2118"/>
      <c r="I1778" s="2118"/>
      <c r="J1778" s="2118"/>
      <c r="K1778" s="2118"/>
      <c r="L1778" s="2119"/>
      <c r="M1778" s="2259"/>
      <c r="N1778" s="2259"/>
      <c r="O1778" s="2259"/>
      <c r="P1778" s="2259"/>
      <c r="Q1778" s="2259"/>
      <c r="R1778" s="2259"/>
      <c r="S1778" s="2259"/>
      <c r="T1778" s="2259"/>
      <c r="U1778" s="2259"/>
      <c r="V1778" s="2259"/>
      <c r="W1778" s="2259"/>
      <c r="X1778" s="2259"/>
      <c r="Y1778" s="2121"/>
      <c r="Z1778" s="2122"/>
      <c r="AA1778" s="2122"/>
      <c r="AB1778" s="2122"/>
      <c r="AC1778" s="2122"/>
      <c r="AD1778" s="2122"/>
      <c r="AE1778" s="2122"/>
      <c r="AF1778" s="2122"/>
      <c r="AG1778" s="2122"/>
      <c r="AH1778" s="2122"/>
      <c r="AI1778" s="2122"/>
      <c r="AJ1778" s="2122"/>
      <c r="AK1778" s="2122"/>
      <c r="AL1778" s="2122"/>
      <c r="AM1778" s="2122"/>
      <c r="AN1778" s="2122"/>
      <c r="AO1778" s="2122"/>
      <c r="AP1778" s="2122"/>
      <c r="AQ1778" s="2122"/>
      <c r="AR1778" s="2122"/>
      <c r="AS1778" s="2122"/>
      <c r="AT1778" s="2122"/>
      <c r="AU1778" s="2122"/>
      <c r="AV1778" s="2122"/>
      <c r="AW1778" s="2122"/>
      <c r="AX1778" s="2122"/>
      <c r="AY1778" s="2123"/>
    </row>
    <row r="1779" spans="1:51" s="79" customFormat="1" ht="23.1" customHeight="1">
      <c r="B1779" s="2131"/>
      <c r="C1779" s="2132"/>
      <c r="D1779" s="2117"/>
      <c r="E1779" s="2118"/>
      <c r="F1779" s="2118"/>
      <c r="G1779" s="2118"/>
      <c r="H1779" s="2118"/>
      <c r="I1779" s="2118"/>
      <c r="J1779" s="2118"/>
      <c r="K1779" s="2118"/>
      <c r="L1779" s="2119"/>
      <c r="M1779" s="2259"/>
      <c r="N1779" s="2259"/>
      <c r="O1779" s="2259"/>
      <c r="P1779" s="2259"/>
      <c r="Q1779" s="2259"/>
      <c r="R1779" s="2259"/>
      <c r="S1779" s="2259"/>
      <c r="T1779" s="2259"/>
      <c r="U1779" s="2259"/>
      <c r="V1779" s="2259"/>
      <c r="W1779" s="2259"/>
      <c r="X1779" s="2259"/>
      <c r="Y1779" s="2121"/>
      <c r="Z1779" s="2122"/>
      <c r="AA1779" s="2122"/>
      <c r="AB1779" s="2122"/>
      <c r="AC1779" s="2122"/>
      <c r="AD1779" s="2122"/>
      <c r="AE1779" s="2122"/>
      <c r="AF1779" s="2122"/>
      <c r="AG1779" s="2122"/>
      <c r="AH1779" s="2122"/>
      <c r="AI1779" s="2122"/>
      <c r="AJ1779" s="2122"/>
      <c r="AK1779" s="2122"/>
      <c r="AL1779" s="2122"/>
      <c r="AM1779" s="2122"/>
      <c r="AN1779" s="2122"/>
      <c r="AO1779" s="2122"/>
      <c r="AP1779" s="2122"/>
      <c r="AQ1779" s="2122"/>
      <c r="AR1779" s="2122"/>
      <c r="AS1779" s="2122"/>
      <c r="AT1779" s="2122"/>
      <c r="AU1779" s="2122"/>
      <c r="AV1779" s="2122"/>
      <c r="AW1779" s="2122"/>
      <c r="AX1779" s="2122"/>
      <c r="AY1779" s="2123"/>
    </row>
    <row r="1780" spans="1:51" s="79" customFormat="1" ht="23.1" customHeight="1">
      <c r="B1780" s="2131"/>
      <c r="C1780" s="2132"/>
      <c r="D1780" s="2117"/>
      <c r="E1780" s="2118"/>
      <c r="F1780" s="2118"/>
      <c r="G1780" s="2118"/>
      <c r="H1780" s="2118"/>
      <c r="I1780" s="2118"/>
      <c r="J1780" s="2118"/>
      <c r="K1780" s="2118"/>
      <c r="L1780" s="2119"/>
      <c r="M1780" s="2259"/>
      <c r="N1780" s="2259"/>
      <c r="O1780" s="2259"/>
      <c r="P1780" s="2259"/>
      <c r="Q1780" s="2259"/>
      <c r="R1780" s="2259"/>
      <c r="S1780" s="2259"/>
      <c r="T1780" s="2259"/>
      <c r="U1780" s="2259"/>
      <c r="V1780" s="2259"/>
      <c r="W1780" s="2259"/>
      <c r="X1780" s="2259"/>
      <c r="Y1780" s="2121"/>
      <c r="Z1780" s="2122"/>
      <c r="AA1780" s="2122"/>
      <c r="AB1780" s="2122"/>
      <c r="AC1780" s="2122"/>
      <c r="AD1780" s="2122"/>
      <c r="AE1780" s="2122"/>
      <c r="AF1780" s="2122"/>
      <c r="AG1780" s="2122"/>
      <c r="AH1780" s="2122"/>
      <c r="AI1780" s="2122"/>
      <c r="AJ1780" s="2122"/>
      <c r="AK1780" s="2122"/>
      <c r="AL1780" s="2122"/>
      <c r="AM1780" s="2122"/>
      <c r="AN1780" s="2122"/>
      <c r="AO1780" s="2122"/>
      <c r="AP1780" s="2122"/>
      <c r="AQ1780" s="2122"/>
      <c r="AR1780" s="2122"/>
      <c r="AS1780" s="2122"/>
      <c r="AT1780" s="2122"/>
      <c r="AU1780" s="2122"/>
      <c r="AV1780" s="2122"/>
      <c r="AW1780" s="2122"/>
      <c r="AX1780" s="2122"/>
      <c r="AY1780" s="2123"/>
    </row>
    <row r="1781" spans="1:51" s="79" customFormat="1" ht="23.1" customHeight="1">
      <c r="B1781" s="2131"/>
      <c r="C1781" s="2132"/>
      <c r="D1781" s="2124"/>
      <c r="E1781" s="2125"/>
      <c r="F1781" s="2125"/>
      <c r="G1781" s="2125"/>
      <c r="H1781" s="2125"/>
      <c r="I1781" s="2125"/>
      <c r="J1781" s="2125"/>
      <c r="K1781" s="2125"/>
      <c r="L1781" s="2126"/>
      <c r="M1781" s="2260"/>
      <c r="N1781" s="2260"/>
      <c r="O1781" s="2260"/>
      <c r="P1781" s="2260"/>
      <c r="Q1781" s="2260"/>
      <c r="R1781" s="2260"/>
      <c r="S1781" s="2260"/>
      <c r="T1781" s="2260"/>
      <c r="U1781" s="2260"/>
      <c r="V1781" s="2260"/>
      <c r="W1781" s="2260"/>
      <c r="X1781" s="2260"/>
      <c r="Y1781" s="2121"/>
      <c r="Z1781" s="2122"/>
      <c r="AA1781" s="2122"/>
      <c r="AB1781" s="2122"/>
      <c r="AC1781" s="2122"/>
      <c r="AD1781" s="2122"/>
      <c r="AE1781" s="2122"/>
      <c r="AF1781" s="2122"/>
      <c r="AG1781" s="2122"/>
      <c r="AH1781" s="2122"/>
      <c r="AI1781" s="2122"/>
      <c r="AJ1781" s="2122"/>
      <c r="AK1781" s="2122"/>
      <c r="AL1781" s="2122"/>
      <c r="AM1781" s="2122"/>
      <c r="AN1781" s="2122"/>
      <c r="AO1781" s="2122"/>
      <c r="AP1781" s="2122"/>
      <c r="AQ1781" s="2122"/>
      <c r="AR1781" s="2122"/>
      <c r="AS1781" s="2122"/>
      <c r="AT1781" s="2122"/>
      <c r="AU1781" s="2122"/>
      <c r="AV1781" s="2122"/>
      <c r="AW1781" s="2122"/>
      <c r="AX1781" s="2122"/>
      <c r="AY1781" s="2123"/>
    </row>
    <row r="1782" spans="1:51" s="79" customFormat="1" ht="23.1" customHeight="1">
      <c r="B1782" s="2133"/>
      <c r="C1782" s="2134"/>
      <c r="D1782" s="2109" t="s">
        <v>26</v>
      </c>
      <c r="E1782" s="2110"/>
      <c r="F1782" s="2110"/>
      <c r="G1782" s="2110"/>
      <c r="H1782" s="2110"/>
      <c r="I1782" s="2110"/>
      <c r="J1782" s="2110"/>
      <c r="K1782" s="2110"/>
      <c r="L1782" s="2111"/>
      <c r="M1782" s="2258">
        <f>SUM(M1775:R1781)</f>
        <v>7</v>
      </c>
      <c r="N1782" s="2258"/>
      <c r="O1782" s="2258"/>
      <c r="P1782" s="2258"/>
      <c r="Q1782" s="2258"/>
      <c r="R1782" s="2258"/>
      <c r="S1782" s="2258">
        <v>7</v>
      </c>
      <c r="T1782" s="2258"/>
      <c r="U1782" s="2258"/>
      <c r="V1782" s="2258"/>
      <c r="W1782" s="2258"/>
      <c r="X1782" s="2258"/>
      <c r="Y1782" s="2113"/>
      <c r="Z1782" s="2114"/>
      <c r="AA1782" s="2114"/>
      <c r="AB1782" s="2114"/>
      <c r="AC1782" s="2114"/>
      <c r="AD1782" s="2114"/>
      <c r="AE1782" s="2114"/>
      <c r="AF1782" s="2114"/>
      <c r="AG1782" s="2114"/>
      <c r="AH1782" s="2114"/>
      <c r="AI1782" s="2114"/>
      <c r="AJ1782" s="2114"/>
      <c r="AK1782" s="2114"/>
      <c r="AL1782" s="2114"/>
      <c r="AM1782" s="2114"/>
      <c r="AN1782" s="2114"/>
      <c r="AO1782" s="2114"/>
      <c r="AP1782" s="2114"/>
      <c r="AQ1782" s="2114"/>
      <c r="AR1782" s="2114"/>
      <c r="AS1782" s="2114"/>
      <c r="AT1782" s="2114"/>
      <c r="AU1782" s="2114"/>
      <c r="AV1782" s="2114"/>
      <c r="AW1782" s="2114"/>
      <c r="AX1782" s="2114"/>
      <c r="AY1782" s="2115"/>
    </row>
    <row r="1783" spans="1:51" s="79" customFormat="1" ht="41.25" customHeight="1">
      <c r="B1783" s="80"/>
      <c r="C1783" s="80"/>
      <c r="D1783" s="80"/>
      <c r="E1783" s="80"/>
      <c r="F1783" s="80"/>
      <c r="G1783" s="80"/>
      <c r="H1783" s="81"/>
      <c r="I1783" s="81"/>
      <c r="J1783" s="81"/>
      <c r="K1783" s="81"/>
      <c r="L1783" s="81"/>
      <c r="M1783" s="81"/>
      <c r="N1783" s="81"/>
      <c r="O1783" s="81"/>
      <c r="P1783" s="81"/>
      <c r="Q1783" s="81"/>
      <c r="R1783" s="81"/>
      <c r="S1783" s="81"/>
      <c r="T1783" s="81"/>
      <c r="U1783" s="81"/>
      <c r="V1783" s="81"/>
      <c r="W1783" s="81"/>
      <c r="X1783" s="81"/>
      <c r="Y1783" s="81"/>
      <c r="Z1783" s="81"/>
      <c r="AA1783" s="81"/>
      <c r="AB1783" s="81"/>
      <c r="AC1783" s="81"/>
      <c r="AD1783" s="81"/>
      <c r="AE1783" s="81"/>
      <c r="AF1783" s="81"/>
      <c r="AG1783" s="81"/>
      <c r="AH1783" s="81"/>
      <c r="AI1783" s="81"/>
      <c r="AJ1783" s="81"/>
      <c r="AK1783" s="81"/>
      <c r="AL1783" s="81"/>
      <c r="AM1783" s="81"/>
      <c r="AN1783" s="81"/>
      <c r="AO1783" s="81"/>
      <c r="AP1783" s="81"/>
      <c r="AQ1783" s="81"/>
      <c r="AR1783" s="81"/>
      <c r="AS1783" s="81"/>
      <c r="AT1783" s="81"/>
      <c r="AU1783" s="81"/>
      <c r="AV1783" s="81"/>
      <c r="AW1783" s="81"/>
      <c r="AX1783" s="81"/>
      <c r="AY1783" s="81"/>
    </row>
    <row r="1784" spans="1:51" s="79" customFormat="1" ht="23.25" customHeight="1" thickBot="1">
      <c r="A1784" s="82"/>
      <c r="B1784" s="2116" t="s">
        <v>100</v>
      </c>
      <c r="C1784" s="2096"/>
      <c r="D1784" s="2096"/>
      <c r="E1784" s="2096"/>
      <c r="F1784" s="2096"/>
      <c r="G1784" s="2096"/>
      <c r="H1784" s="2096" t="s">
        <v>1142</v>
      </c>
      <c r="I1784" s="2096"/>
      <c r="J1784" s="2096"/>
      <c r="K1784" s="2096"/>
      <c r="L1784" s="2096"/>
      <c r="M1784" s="2096"/>
      <c r="N1784" s="2096"/>
      <c r="O1784" s="2096"/>
      <c r="P1784" s="2096"/>
      <c r="Q1784" s="2096"/>
      <c r="R1784" s="2096"/>
      <c r="S1784" s="2096"/>
      <c r="T1784" s="2096"/>
      <c r="U1784" s="2096"/>
      <c r="V1784" s="2096"/>
      <c r="W1784" s="2096"/>
      <c r="X1784" s="2096"/>
      <c r="Y1784" s="2096"/>
      <c r="Z1784" s="2096"/>
      <c r="AA1784" s="2096"/>
      <c r="AB1784" s="2096"/>
      <c r="AC1784" s="2096"/>
      <c r="AD1784" s="2096"/>
      <c r="AE1784" s="2096"/>
      <c r="AF1784" s="2096"/>
      <c r="AG1784" s="2096"/>
      <c r="AH1784" s="2096"/>
      <c r="AI1784" s="2096"/>
      <c r="AJ1784" s="2096"/>
      <c r="AK1784" s="2096"/>
      <c r="AL1784" s="2096"/>
      <c r="AM1784" s="2096"/>
      <c r="AN1784" s="2096"/>
      <c r="AO1784" s="2096"/>
      <c r="AP1784" s="2096"/>
      <c r="AQ1784" s="2096"/>
      <c r="AR1784" s="2096"/>
      <c r="AS1784" s="2096"/>
      <c r="AT1784" s="2096"/>
      <c r="AU1784" s="2096"/>
      <c r="AV1784" s="2096"/>
      <c r="AW1784" s="2096"/>
      <c r="AX1784" s="2096"/>
      <c r="AY1784" s="2096"/>
    </row>
    <row r="1785" spans="1:51" s="79" customFormat="1" ht="385.5" customHeight="1">
      <c r="A1785" s="83"/>
      <c r="B1785" s="2085" t="s">
        <v>40</v>
      </c>
      <c r="C1785" s="2086"/>
      <c r="D1785" s="2086"/>
      <c r="E1785" s="2086"/>
      <c r="F1785" s="2086"/>
      <c r="G1785" s="2087"/>
      <c r="H1785" s="84" t="s">
        <v>97</v>
      </c>
      <c r="I1785" s="85"/>
      <c r="J1785" s="85"/>
      <c r="K1785" s="85"/>
      <c r="L1785" s="85"/>
      <c r="M1785" s="85"/>
      <c r="N1785" s="85"/>
      <c r="O1785" s="85"/>
      <c r="P1785" s="85"/>
      <c r="Q1785" s="85"/>
      <c r="R1785" s="85"/>
      <c r="S1785" s="85"/>
      <c r="T1785" s="85"/>
      <c r="U1785" s="85"/>
      <c r="V1785" s="85"/>
      <c r="W1785" s="85"/>
      <c r="X1785" s="85"/>
      <c r="Y1785" s="85"/>
      <c r="Z1785" s="85"/>
      <c r="AA1785" s="85"/>
      <c r="AB1785" s="85"/>
      <c r="AC1785" s="85"/>
      <c r="AD1785" s="85"/>
      <c r="AE1785" s="85"/>
      <c r="AF1785" s="85"/>
      <c r="AG1785" s="85"/>
      <c r="AH1785" s="85"/>
      <c r="AI1785" s="85"/>
      <c r="AJ1785" s="85"/>
      <c r="AK1785" s="85"/>
      <c r="AL1785" s="85"/>
      <c r="AM1785" s="85"/>
      <c r="AN1785" s="85"/>
      <c r="AO1785" s="85"/>
      <c r="AP1785" s="85"/>
      <c r="AQ1785" s="85"/>
      <c r="AR1785" s="85"/>
      <c r="AS1785" s="85"/>
      <c r="AT1785" s="85"/>
      <c r="AU1785" s="113"/>
      <c r="AV1785" s="85"/>
      <c r="AW1785" s="85"/>
      <c r="AX1785" s="85"/>
      <c r="AY1785" s="86"/>
    </row>
    <row r="1786" spans="1:51" s="79" customFormat="1" ht="348.95" customHeight="1">
      <c r="B1786" s="2088"/>
      <c r="C1786" s="2089"/>
      <c r="D1786" s="2089"/>
      <c r="E1786" s="2089"/>
      <c r="F1786" s="2089"/>
      <c r="G1786" s="2090"/>
      <c r="H1786" s="87"/>
      <c r="I1786" s="81"/>
      <c r="J1786" s="81"/>
      <c r="K1786" s="81"/>
      <c r="L1786" s="81"/>
      <c r="M1786" s="81"/>
      <c r="N1786" s="81"/>
      <c r="O1786" s="81"/>
      <c r="P1786" s="81"/>
      <c r="Q1786" s="81"/>
      <c r="R1786" s="81"/>
      <c r="S1786" s="81"/>
      <c r="T1786" s="81"/>
      <c r="U1786" s="81"/>
      <c r="V1786" s="81"/>
      <c r="W1786" s="81"/>
      <c r="X1786" s="81"/>
      <c r="Y1786" s="81"/>
      <c r="Z1786" s="81"/>
      <c r="AA1786" s="81"/>
      <c r="AB1786" s="81"/>
      <c r="AC1786" s="81"/>
      <c r="AD1786" s="81"/>
      <c r="AE1786" s="81"/>
      <c r="AF1786" s="81"/>
      <c r="AG1786" s="81"/>
      <c r="AH1786" s="81"/>
      <c r="AI1786" s="81"/>
      <c r="AJ1786" s="81"/>
      <c r="AK1786" s="81"/>
      <c r="AL1786" s="81"/>
      <c r="AM1786" s="81"/>
      <c r="AN1786" s="81"/>
      <c r="AO1786" s="81"/>
      <c r="AP1786" s="81"/>
      <c r="AQ1786" s="81"/>
      <c r="AR1786" s="81"/>
      <c r="AS1786" s="81"/>
      <c r="AT1786" s="81"/>
      <c r="AU1786" s="81"/>
      <c r="AV1786" s="81"/>
      <c r="AW1786" s="81"/>
      <c r="AX1786" s="81"/>
      <c r="AY1786" s="88"/>
    </row>
    <row r="1787" spans="1:51" s="79" customFormat="1" ht="324" customHeight="1" thickBot="1">
      <c r="B1787" s="2091"/>
      <c r="C1787" s="2092"/>
      <c r="D1787" s="2092"/>
      <c r="E1787" s="2092"/>
      <c r="F1787" s="2092"/>
      <c r="G1787" s="2093"/>
      <c r="H1787" s="89"/>
      <c r="I1787" s="90"/>
      <c r="J1787" s="90"/>
      <c r="K1787" s="90"/>
      <c r="L1787" s="90"/>
      <c r="M1787" s="90"/>
      <c r="N1787" s="90"/>
      <c r="O1787" s="90"/>
      <c r="P1787" s="90"/>
      <c r="Q1787" s="90"/>
      <c r="R1787" s="90"/>
      <c r="S1787" s="90"/>
      <c r="T1787" s="90"/>
      <c r="U1787" s="90"/>
      <c r="V1787" s="90"/>
      <c r="W1787" s="90"/>
      <c r="X1787" s="90"/>
      <c r="Y1787" s="90"/>
      <c r="Z1787" s="90"/>
      <c r="AA1787" s="90"/>
      <c r="AB1787" s="90"/>
      <c r="AC1787" s="90"/>
      <c r="AD1787" s="90"/>
      <c r="AE1787" s="90"/>
      <c r="AF1787" s="90"/>
      <c r="AG1787" s="90"/>
      <c r="AH1787" s="90"/>
      <c r="AI1787" s="90"/>
      <c r="AJ1787" s="90"/>
      <c r="AK1787" s="90"/>
      <c r="AL1787" s="90"/>
      <c r="AM1787" s="90"/>
      <c r="AN1787" s="90"/>
      <c r="AO1787" s="90"/>
      <c r="AP1787" s="90"/>
      <c r="AQ1787" s="90"/>
      <c r="AR1787" s="90"/>
      <c r="AS1787" s="90"/>
      <c r="AT1787" s="90"/>
      <c r="AU1787" s="90"/>
      <c r="AV1787" s="90"/>
      <c r="AW1787" s="90"/>
      <c r="AX1787" s="90"/>
      <c r="AY1787" s="91"/>
    </row>
    <row r="1788" spans="1:51" s="79" customFormat="1" ht="41.25" customHeight="1">
      <c r="B1788" s="80"/>
      <c r="C1788" s="80"/>
      <c r="D1788" s="80"/>
      <c r="E1788" s="80"/>
      <c r="F1788" s="80"/>
      <c r="G1788" s="80"/>
      <c r="H1788" s="81"/>
      <c r="I1788" s="81"/>
      <c r="J1788" s="81"/>
      <c r="K1788" s="81"/>
      <c r="L1788" s="81"/>
      <c r="M1788" s="81"/>
      <c r="N1788" s="81"/>
      <c r="O1788" s="81"/>
      <c r="P1788" s="81"/>
      <c r="Q1788" s="81"/>
      <c r="R1788" s="81"/>
      <c r="S1788" s="81"/>
      <c r="T1788" s="81"/>
      <c r="U1788" s="81"/>
      <c r="V1788" s="81"/>
      <c r="W1788" s="81"/>
      <c r="X1788" s="81"/>
      <c r="Y1788" s="81"/>
      <c r="Z1788" s="81"/>
      <c r="AA1788" s="81"/>
      <c r="AB1788" s="81"/>
      <c r="AC1788" s="81"/>
      <c r="AD1788" s="81"/>
      <c r="AE1788" s="81"/>
      <c r="AF1788" s="81"/>
      <c r="AG1788" s="81"/>
      <c r="AH1788" s="81"/>
      <c r="AI1788" s="81"/>
      <c r="AJ1788" s="81"/>
      <c r="AK1788" s="81"/>
      <c r="AL1788" s="81"/>
      <c r="AM1788" s="81"/>
      <c r="AN1788" s="81"/>
      <c r="AO1788" s="81"/>
      <c r="AP1788" s="81"/>
      <c r="AQ1788" s="81"/>
      <c r="AR1788" s="81"/>
      <c r="AS1788" s="81"/>
      <c r="AT1788" s="81"/>
      <c r="AU1788" s="81"/>
      <c r="AV1788" s="81"/>
      <c r="AW1788" s="81"/>
      <c r="AX1788" s="81"/>
      <c r="AY1788" s="81"/>
    </row>
    <row r="1789" spans="1:51" s="79" customFormat="1" ht="30" customHeight="1" thickBot="1">
      <c r="B1789" s="2094" t="s">
        <v>100</v>
      </c>
      <c r="C1789" s="2094"/>
      <c r="D1789" s="2094"/>
      <c r="E1789" s="2094"/>
      <c r="F1789" s="2095"/>
      <c r="G1789" s="2095"/>
      <c r="H1789" s="2255" t="s">
        <v>1142</v>
      </c>
      <c r="I1789" s="2255"/>
      <c r="J1789" s="2255"/>
      <c r="K1789" s="2255"/>
      <c r="L1789" s="2255"/>
      <c r="M1789" s="2255"/>
      <c r="N1789" s="2255"/>
      <c r="O1789" s="2255"/>
      <c r="P1789" s="2255"/>
      <c r="Q1789" s="2255"/>
      <c r="R1789" s="2255"/>
      <c r="S1789" s="2255"/>
      <c r="T1789" s="2255"/>
      <c r="U1789" s="2255"/>
      <c r="V1789" s="2255"/>
      <c r="W1789" s="2255"/>
      <c r="X1789" s="2255"/>
      <c r="Y1789" s="2255"/>
      <c r="Z1789" s="2255"/>
      <c r="AA1789" s="2255"/>
      <c r="AB1789" s="2255"/>
      <c r="AC1789" s="2255"/>
      <c r="AD1789" s="2255"/>
      <c r="AE1789" s="2255"/>
      <c r="AF1789" s="2255"/>
      <c r="AG1789" s="2255"/>
      <c r="AH1789" s="2255"/>
      <c r="AI1789" s="2255"/>
      <c r="AJ1789" s="2255"/>
      <c r="AK1789" s="2255"/>
      <c r="AL1789" s="2255"/>
      <c r="AM1789" s="2255"/>
      <c r="AN1789" s="2255"/>
      <c r="AO1789" s="2255"/>
      <c r="AP1789" s="2255"/>
      <c r="AQ1789" s="2255"/>
      <c r="AR1789" s="2255"/>
      <c r="AS1789" s="2255"/>
      <c r="AT1789" s="2255"/>
      <c r="AU1789" s="2255"/>
      <c r="AV1789" s="2255"/>
      <c r="AW1789" s="2255"/>
      <c r="AX1789" s="2255"/>
      <c r="AY1789" s="2255"/>
    </row>
    <row r="1790" spans="1:51" s="79" customFormat="1" ht="24.75" customHeight="1">
      <c r="B1790" s="2097" t="s">
        <v>75</v>
      </c>
      <c r="C1790" s="2098"/>
      <c r="D1790" s="2098"/>
      <c r="E1790" s="2098"/>
      <c r="F1790" s="2098"/>
      <c r="G1790" s="2099"/>
      <c r="H1790" s="2103" t="s">
        <v>1143</v>
      </c>
      <c r="I1790" s="2104"/>
      <c r="J1790" s="2104"/>
      <c r="K1790" s="2104"/>
      <c r="L1790" s="2104"/>
      <c r="M1790" s="2104"/>
      <c r="N1790" s="2104"/>
      <c r="O1790" s="2104"/>
      <c r="P1790" s="2104"/>
      <c r="Q1790" s="2104"/>
      <c r="R1790" s="2104"/>
      <c r="S1790" s="2104"/>
      <c r="T1790" s="2104"/>
      <c r="U1790" s="2104"/>
      <c r="V1790" s="2104"/>
      <c r="W1790" s="2104"/>
      <c r="X1790" s="2104"/>
      <c r="Y1790" s="2104"/>
      <c r="Z1790" s="2104"/>
      <c r="AA1790" s="2104"/>
      <c r="AB1790" s="2104"/>
      <c r="AC1790" s="2105"/>
      <c r="AD1790" s="2103" t="s">
        <v>259</v>
      </c>
      <c r="AE1790" s="2104"/>
      <c r="AF1790" s="2104"/>
      <c r="AG1790" s="2104"/>
      <c r="AH1790" s="2104"/>
      <c r="AI1790" s="2104"/>
      <c r="AJ1790" s="2104"/>
      <c r="AK1790" s="2104"/>
      <c r="AL1790" s="2104"/>
      <c r="AM1790" s="2104"/>
      <c r="AN1790" s="2104"/>
      <c r="AO1790" s="2104"/>
      <c r="AP1790" s="2104"/>
      <c r="AQ1790" s="2104"/>
      <c r="AR1790" s="2104"/>
      <c r="AS1790" s="2104"/>
      <c r="AT1790" s="2104"/>
      <c r="AU1790" s="2104"/>
      <c r="AV1790" s="2104"/>
      <c r="AW1790" s="2104"/>
      <c r="AX1790" s="2104"/>
      <c r="AY1790" s="2106"/>
    </row>
    <row r="1791" spans="1:51" s="79" customFormat="1" ht="24.75" customHeight="1">
      <c r="B1791" s="2097"/>
      <c r="C1791" s="2098"/>
      <c r="D1791" s="2098"/>
      <c r="E1791" s="2098"/>
      <c r="F1791" s="2098"/>
      <c r="G1791" s="2099"/>
      <c r="H1791" s="2107" t="s">
        <v>23</v>
      </c>
      <c r="I1791" s="2067"/>
      <c r="J1791" s="2067"/>
      <c r="K1791" s="2067"/>
      <c r="L1791" s="2068"/>
      <c r="M1791" s="2051" t="s">
        <v>24</v>
      </c>
      <c r="N1791" s="2067"/>
      <c r="O1791" s="2067"/>
      <c r="P1791" s="2067"/>
      <c r="Q1791" s="2067"/>
      <c r="R1791" s="2067"/>
      <c r="S1791" s="2067"/>
      <c r="T1791" s="2067"/>
      <c r="U1791" s="2067"/>
      <c r="V1791" s="2067"/>
      <c r="W1791" s="2067"/>
      <c r="X1791" s="2067"/>
      <c r="Y1791" s="2068"/>
      <c r="Z1791" s="2054" t="s">
        <v>25</v>
      </c>
      <c r="AA1791" s="2069"/>
      <c r="AB1791" s="2069"/>
      <c r="AC1791" s="2108"/>
      <c r="AD1791" s="2107" t="s">
        <v>23</v>
      </c>
      <c r="AE1791" s="2067"/>
      <c r="AF1791" s="2067"/>
      <c r="AG1791" s="2067"/>
      <c r="AH1791" s="2068"/>
      <c r="AI1791" s="2051" t="s">
        <v>24</v>
      </c>
      <c r="AJ1791" s="2067"/>
      <c r="AK1791" s="2067"/>
      <c r="AL1791" s="2067"/>
      <c r="AM1791" s="2067"/>
      <c r="AN1791" s="2067"/>
      <c r="AO1791" s="2067"/>
      <c r="AP1791" s="2067"/>
      <c r="AQ1791" s="2067"/>
      <c r="AR1791" s="2067"/>
      <c r="AS1791" s="2067"/>
      <c r="AT1791" s="2067"/>
      <c r="AU1791" s="2068"/>
      <c r="AV1791" s="2054" t="s">
        <v>25</v>
      </c>
      <c r="AW1791" s="2069"/>
      <c r="AX1791" s="2069"/>
      <c r="AY1791" s="2070"/>
    </row>
    <row r="1792" spans="1:51" s="79" customFormat="1" ht="24.75" customHeight="1">
      <c r="B1792" s="2097"/>
      <c r="C1792" s="2098"/>
      <c r="D1792" s="2098"/>
      <c r="E1792" s="2098"/>
      <c r="F1792" s="2098"/>
      <c r="G1792" s="2099"/>
      <c r="H1792" s="2440" t="s">
        <v>1102</v>
      </c>
      <c r="I1792" s="2328"/>
      <c r="J1792" s="2328"/>
      <c r="K1792" s="2328"/>
      <c r="L1792" s="2329"/>
      <c r="M1792" s="2441" t="s">
        <v>1144</v>
      </c>
      <c r="N1792" s="2442"/>
      <c r="O1792" s="2442"/>
      <c r="P1792" s="2442"/>
      <c r="Q1792" s="2442"/>
      <c r="R1792" s="2442"/>
      <c r="S1792" s="2442"/>
      <c r="T1792" s="2442"/>
      <c r="U1792" s="2442"/>
      <c r="V1792" s="2442"/>
      <c r="W1792" s="2442"/>
      <c r="X1792" s="2442"/>
      <c r="Y1792" s="2443"/>
      <c r="Z1792" s="2444">
        <v>8</v>
      </c>
      <c r="AA1792" s="2445"/>
      <c r="AB1792" s="2445"/>
      <c r="AC1792" s="2446"/>
      <c r="AD1792" s="2035"/>
      <c r="AE1792" s="2036"/>
      <c r="AF1792" s="2036"/>
      <c r="AG1792" s="2036"/>
      <c r="AH1792" s="2037"/>
      <c r="AI1792" s="2038"/>
      <c r="AJ1792" s="2071"/>
      <c r="AK1792" s="2071"/>
      <c r="AL1792" s="2071"/>
      <c r="AM1792" s="2071"/>
      <c r="AN1792" s="2071"/>
      <c r="AO1792" s="2071"/>
      <c r="AP1792" s="2071"/>
      <c r="AQ1792" s="2071"/>
      <c r="AR1792" s="2071"/>
      <c r="AS1792" s="2071"/>
      <c r="AT1792" s="2071"/>
      <c r="AU1792" s="2072"/>
      <c r="AV1792" s="2041"/>
      <c r="AW1792" s="2042"/>
      <c r="AX1792" s="2042"/>
      <c r="AY1792" s="2044"/>
    </row>
    <row r="1793" spans="2:51" s="79" customFormat="1" ht="24.75" customHeight="1">
      <c r="B1793" s="2097"/>
      <c r="C1793" s="2098"/>
      <c r="D1793" s="2098"/>
      <c r="E1793" s="2098"/>
      <c r="F1793" s="2098"/>
      <c r="G1793" s="2099"/>
      <c r="H1793" s="2431"/>
      <c r="I1793" s="2432"/>
      <c r="J1793" s="2432"/>
      <c r="K1793" s="2432"/>
      <c r="L1793" s="2433"/>
      <c r="M1793" s="2434"/>
      <c r="N1793" s="2435"/>
      <c r="O1793" s="2435"/>
      <c r="P1793" s="2435"/>
      <c r="Q1793" s="2435"/>
      <c r="R1793" s="2435"/>
      <c r="S1793" s="2435"/>
      <c r="T1793" s="2435"/>
      <c r="U1793" s="2435"/>
      <c r="V1793" s="2435"/>
      <c r="W1793" s="2435"/>
      <c r="X1793" s="2435"/>
      <c r="Y1793" s="2436"/>
      <c r="Z1793" s="2437"/>
      <c r="AA1793" s="2438"/>
      <c r="AB1793" s="2438"/>
      <c r="AC1793" s="2439"/>
      <c r="AD1793" s="2025"/>
      <c r="AE1793" s="2026"/>
      <c r="AF1793" s="2026"/>
      <c r="AG1793" s="2026"/>
      <c r="AH1793" s="2027"/>
      <c r="AI1793" s="2028"/>
      <c r="AJ1793" s="2029"/>
      <c r="AK1793" s="2029"/>
      <c r="AL1793" s="2029"/>
      <c r="AM1793" s="2029"/>
      <c r="AN1793" s="2029"/>
      <c r="AO1793" s="2029"/>
      <c r="AP1793" s="2029"/>
      <c r="AQ1793" s="2029"/>
      <c r="AR1793" s="2029"/>
      <c r="AS1793" s="2029"/>
      <c r="AT1793" s="2029"/>
      <c r="AU1793" s="2030"/>
      <c r="AV1793" s="2031"/>
      <c r="AW1793" s="2032"/>
      <c r="AX1793" s="2032"/>
      <c r="AY1793" s="2033"/>
    </row>
    <row r="1794" spans="2:51" s="79" customFormat="1" ht="24.75" customHeight="1">
      <c r="B1794" s="2097"/>
      <c r="C1794" s="2098"/>
      <c r="D1794" s="2098"/>
      <c r="E1794" s="2098"/>
      <c r="F1794" s="2098"/>
      <c r="G1794" s="2099"/>
      <c r="H1794" s="2025"/>
      <c r="I1794" s="2026"/>
      <c r="J1794" s="2026"/>
      <c r="K1794" s="2026"/>
      <c r="L1794" s="2027"/>
      <c r="M1794" s="2028"/>
      <c r="N1794" s="2029"/>
      <c r="O1794" s="2029"/>
      <c r="P1794" s="2029"/>
      <c r="Q1794" s="2029"/>
      <c r="R1794" s="2029"/>
      <c r="S1794" s="2029"/>
      <c r="T1794" s="2029"/>
      <c r="U1794" s="2029"/>
      <c r="V1794" s="2029"/>
      <c r="W1794" s="2029"/>
      <c r="X1794" s="2029"/>
      <c r="Y1794" s="2030"/>
      <c r="Z1794" s="2031"/>
      <c r="AA1794" s="2032"/>
      <c r="AB1794" s="2032"/>
      <c r="AC1794" s="2034"/>
      <c r="AD1794" s="2025"/>
      <c r="AE1794" s="2026"/>
      <c r="AF1794" s="2026"/>
      <c r="AG1794" s="2026"/>
      <c r="AH1794" s="2027"/>
      <c r="AI1794" s="2028"/>
      <c r="AJ1794" s="2029"/>
      <c r="AK1794" s="2029"/>
      <c r="AL1794" s="2029"/>
      <c r="AM1794" s="2029"/>
      <c r="AN1794" s="2029"/>
      <c r="AO1794" s="2029"/>
      <c r="AP1794" s="2029"/>
      <c r="AQ1794" s="2029"/>
      <c r="AR1794" s="2029"/>
      <c r="AS1794" s="2029"/>
      <c r="AT1794" s="2029"/>
      <c r="AU1794" s="2030"/>
      <c r="AV1794" s="2031"/>
      <c r="AW1794" s="2032"/>
      <c r="AX1794" s="2032"/>
      <c r="AY1794" s="2033"/>
    </row>
    <row r="1795" spans="2:51" s="79" customFormat="1" ht="24.75" customHeight="1">
      <c r="B1795" s="2097"/>
      <c r="C1795" s="2098"/>
      <c r="D1795" s="2098"/>
      <c r="E1795" s="2098"/>
      <c r="F1795" s="2098"/>
      <c r="G1795" s="2099"/>
      <c r="H1795" s="2025"/>
      <c r="I1795" s="2026"/>
      <c r="J1795" s="2026"/>
      <c r="K1795" s="2026"/>
      <c r="L1795" s="2027"/>
      <c r="M1795" s="2028"/>
      <c r="N1795" s="2029"/>
      <c r="O1795" s="2029"/>
      <c r="P1795" s="2029"/>
      <c r="Q1795" s="2029"/>
      <c r="R1795" s="2029"/>
      <c r="S1795" s="2029"/>
      <c r="T1795" s="2029"/>
      <c r="U1795" s="2029"/>
      <c r="V1795" s="2029"/>
      <c r="W1795" s="2029"/>
      <c r="X1795" s="2029"/>
      <c r="Y1795" s="2030"/>
      <c r="Z1795" s="2031"/>
      <c r="AA1795" s="2032"/>
      <c r="AB1795" s="2032"/>
      <c r="AC1795" s="2034"/>
      <c r="AD1795" s="2025"/>
      <c r="AE1795" s="2026"/>
      <c r="AF1795" s="2026"/>
      <c r="AG1795" s="2026"/>
      <c r="AH1795" s="2027"/>
      <c r="AI1795" s="2028"/>
      <c r="AJ1795" s="2029"/>
      <c r="AK1795" s="2029"/>
      <c r="AL1795" s="2029"/>
      <c r="AM1795" s="2029"/>
      <c r="AN1795" s="2029"/>
      <c r="AO1795" s="2029"/>
      <c r="AP1795" s="2029"/>
      <c r="AQ1795" s="2029"/>
      <c r="AR1795" s="2029"/>
      <c r="AS1795" s="2029"/>
      <c r="AT1795" s="2029"/>
      <c r="AU1795" s="2030"/>
      <c r="AV1795" s="2031"/>
      <c r="AW1795" s="2032"/>
      <c r="AX1795" s="2032"/>
      <c r="AY1795" s="2033"/>
    </row>
    <row r="1796" spans="2:51" s="79" customFormat="1" ht="24.75" customHeight="1">
      <c r="B1796" s="2097"/>
      <c r="C1796" s="2098"/>
      <c r="D1796" s="2098"/>
      <c r="E1796" s="2098"/>
      <c r="F1796" s="2098"/>
      <c r="G1796" s="2099"/>
      <c r="H1796" s="2025"/>
      <c r="I1796" s="2026"/>
      <c r="J1796" s="2026"/>
      <c r="K1796" s="2026"/>
      <c r="L1796" s="2027"/>
      <c r="M1796" s="2028"/>
      <c r="N1796" s="2029"/>
      <c r="O1796" s="2029"/>
      <c r="P1796" s="2029"/>
      <c r="Q1796" s="2029"/>
      <c r="R1796" s="2029"/>
      <c r="S1796" s="2029"/>
      <c r="T1796" s="2029"/>
      <c r="U1796" s="2029"/>
      <c r="V1796" s="2029"/>
      <c r="W1796" s="2029"/>
      <c r="X1796" s="2029"/>
      <c r="Y1796" s="2030"/>
      <c r="Z1796" s="2031"/>
      <c r="AA1796" s="2032"/>
      <c r="AB1796" s="2032"/>
      <c r="AC1796" s="2032"/>
      <c r="AD1796" s="2025"/>
      <c r="AE1796" s="2026"/>
      <c r="AF1796" s="2026"/>
      <c r="AG1796" s="2026"/>
      <c r="AH1796" s="2027"/>
      <c r="AI1796" s="2028"/>
      <c r="AJ1796" s="2029"/>
      <c r="AK1796" s="2029"/>
      <c r="AL1796" s="2029"/>
      <c r="AM1796" s="2029"/>
      <c r="AN1796" s="2029"/>
      <c r="AO1796" s="2029"/>
      <c r="AP1796" s="2029"/>
      <c r="AQ1796" s="2029"/>
      <c r="AR1796" s="2029"/>
      <c r="AS1796" s="2029"/>
      <c r="AT1796" s="2029"/>
      <c r="AU1796" s="2030"/>
      <c r="AV1796" s="2031"/>
      <c r="AW1796" s="2032"/>
      <c r="AX1796" s="2032"/>
      <c r="AY1796" s="2033"/>
    </row>
    <row r="1797" spans="2:51" s="79" customFormat="1" ht="24.75" customHeight="1">
      <c r="B1797" s="2097"/>
      <c r="C1797" s="2098"/>
      <c r="D1797" s="2098"/>
      <c r="E1797" s="2098"/>
      <c r="F1797" s="2098"/>
      <c r="G1797" s="2099"/>
      <c r="H1797" s="2025"/>
      <c r="I1797" s="2026"/>
      <c r="J1797" s="2026"/>
      <c r="K1797" s="2026"/>
      <c r="L1797" s="2027"/>
      <c r="M1797" s="2028"/>
      <c r="N1797" s="2029"/>
      <c r="O1797" s="2029"/>
      <c r="P1797" s="2029"/>
      <c r="Q1797" s="2029"/>
      <c r="R1797" s="2029"/>
      <c r="S1797" s="2029"/>
      <c r="T1797" s="2029"/>
      <c r="U1797" s="2029"/>
      <c r="V1797" s="2029"/>
      <c r="W1797" s="2029"/>
      <c r="X1797" s="2029"/>
      <c r="Y1797" s="2030"/>
      <c r="Z1797" s="2031"/>
      <c r="AA1797" s="2032"/>
      <c r="AB1797" s="2032"/>
      <c r="AC1797" s="2032"/>
      <c r="AD1797" s="2025"/>
      <c r="AE1797" s="2026"/>
      <c r="AF1797" s="2026"/>
      <c r="AG1797" s="2026"/>
      <c r="AH1797" s="2027"/>
      <c r="AI1797" s="2028"/>
      <c r="AJ1797" s="2029"/>
      <c r="AK1797" s="2029"/>
      <c r="AL1797" s="2029"/>
      <c r="AM1797" s="2029"/>
      <c r="AN1797" s="2029"/>
      <c r="AO1797" s="2029"/>
      <c r="AP1797" s="2029"/>
      <c r="AQ1797" s="2029"/>
      <c r="AR1797" s="2029"/>
      <c r="AS1797" s="2029"/>
      <c r="AT1797" s="2029"/>
      <c r="AU1797" s="2030"/>
      <c r="AV1797" s="2031"/>
      <c r="AW1797" s="2032"/>
      <c r="AX1797" s="2032"/>
      <c r="AY1797" s="2033"/>
    </row>
    <row r="1798" spans="2:51" s="79" customFormat="1" ht="24.75" customHeight="1">
      <c r="B1798" s="2097"/>
      <c r="C1798" s="2098"/>
      <c r="D1798" s="2098"/>
      <c r="E1798" s="2098"/>
      <c r="F1798" s="2098"/>
      <c r="G1798" s="2099"/>
      <c r="H1798" s="2025"/>
      <c r="I1798" s="2026"/>
      <c r="J1798" s="2026"/>
      <c r="K1798" s="2026"/>
      <c r="L1798" s="2027"/>
      <c r="M1798" s="2028"/>
      <c r="N1798" s="2029"/>
      <c r="O1798" s="2029"/>
      <c r="P1798" s="2029"/>
      <c r="Q1798" s="2029"/>
      <c r="R1798" s="2029"/>
      <c r="S1798" s="2029"/>
      <c r="T1798" s="2029"/>
      <c r="U1798" s="2029"/>
      <c r="V1798" s="2029"/>
      <c r="W1798" s="2029"/>
      <c r="X1798" s="2029"/>
      <c r="Y1798" s="2030"/>
      <c r="Z1798" s="2031"/>
      <c r="AA1798" s="2032"/>
      <c r="AB1798" s="2032"/>
      <c r="AC1798" s="2032"/>
      <c r="AD1798" s="2025"/>
      <c r="AE1798" s="2026"/>
      <c r="AF1798" s="2026"/>
      <c r="AG1798" s="2026"/>
      <c r="AH1798" s="2027"/>
      <c r="AI1798" s="2028"/>
      <c r="AJ1798" s="2029"/>
      <c r="AK1798" s="2029"/>
      <c r="AL1798" s="2029"/>
      <c r="AM1798" s="2029"/>
      <c r="AN1798" s="2029"/>
      <c r="AO1798" s="2029"/>
      <c r="AP1798" s="2029"/>
      <c r="AQ1798" s="2029"/>
      <c r="AR1798" s="2029"/>
      <c r="AS1798" s="2029"/>
      <c r="AT1798" s="2029"/>
      <c r="AU1798" s="2030"/>
      <c r="AV1798" s="2031"/>
      <c r="AW1798" s="2032"/>
      <c r="AX1798" s="2032"/>
      <c r="AY1798" s="2033"/>
    </row>
    <row r="1799" spans="2:51" s="79" customFormat="1" ht="24.75" customHeight="1">
      <c r="B1799" s="2097"/>
      <c r="C1799" s="2098"/>
      <c r="D1799" s="2098"/>
      <c r="E1799" s="2098"/>
      <c r="F1799" s="2098"/>
      <c r="G1799" s="2099"/>
      <c r="H1799" s="2016"/>
      <c r="I1799" s="2017"/>
      <c r="J1799" s="2017"/>
      <c r="K1799" s="2017"/>
      <c r="L1799" s="2018"/>
      <c r="M1799" s="2019"/>
      <c r="N1799" s="2020"/>
      <c r="O1799" s="2020"/>
      <c r="P1799" s="2020"/>
      <c r="Q1799" s="2020"/>
      <c r="R1799" s="2020"/>
      <c r="S1799" s="2020"/>
      <c r="T1799" s="2020"/>
      <c r="U1799" s="2020"/>
      <c r="V1799" s="2020"/>
      <c r="W1799" s="2020"/>
      <c r="X1799" s="2020"/>
      <c r="Y1799" s="2021"/>
      <c r="Z1799" s="2022"/>
      <c r="AA1799" s="2023"/>
      <c r="AB1799" s="2023"/>
      <c r="AC1799" s="2023"/>
      <c r="AD1799" s="2016"/>
      <c r="AE1799" s="2017"/>
      <c r="AF1799" s="2017"/>
      <c r="AG1799" s="2017"/>
      <c r="AH1799" s="2018"/>
      <c r="AI1799" s="2019"/>
      <c r="AJ1799" s="2020"/>
      <c r="AK1799" s="2020"/>
      <c r="AL1799" s="2020"/>
      <c r="AM1799" s="2020"/>
      <c r="AN1799" s="2020"/>
      <c r="AO1799" s="2020"/>
      <c r="AP1799" s="2020"/>
      <c r="AQ1799" s="2020"/>
      <c r="AR1799" s="2020"/>
      <c r="AS1799" s="2020"/>
      <c r="AT1799" s="2020"/>
      <c r="AU1799" s="2021"/>
      <c r="AV1799" s="2022"/>
      <c r="AW1799" s="2023"/>
      <c r="AX1799" s="2023"/>
      <c r="AY1799" s="2024"/>
    </row>
    <row r="1800" spans="2:51" s="79" customFormat="1" ht="24.75" customHeight="1">
      <c r="B1800" s="2097"/>
      <c r="C1800" s="2098"/>
      <c r="D1800" s="2098"/>
      <c r="E1800" s="2098"/>
      <c r="F1800" s="2098"/>
      <c r="G1800" s="2099"/>
      <c r="H1800" s="2058" t="s">
        <v>26</v>
      </c>
      <c r="I1800" s="2059"/>
      <c r="J1800" s="2059"/>
      <c r="K1800" s="2059"/>
      <c r="L1800" s="2059"/>
      <c r="M1800" s="2060"/>
      <c r="N1800" s="2061"/>
      <c r="O1800" s="2061"/>
      <c r="P1800" s="2061"/>
      <c r="Q1800" s="2061"/>
      <c r="R1800" s="2061"/>
      <c r="S1800" s="2061"/>
      <c r="T1800" s="2061"/>
      <c r="U1800" s="2061"/>
      <c r="V1800" s="2061"/>
      <c r="W1800" s="2061"/>
      <c r="X1800" s="2061"/>
      <c r="Y1800" s="2062"/>
      <c r="Z1800" s="2063">
        <f>SUM(Z1792:AC1799)</f>
        <v>8</v>
      </c>
      <c r="AA1800" s="2064"/>
      <c r="AB1800" s="2064"/>
      <c r="AC1800" s="2065"/>
      <c r="AD1800" s="2058" t="s">
        <v>26</v>
      </c>
      <c r="AE1800" s="2059"/>
      <c r="AF1800" s="2059"/>
      <c r="AG1800" s="2059"/>
      <c r="AH1800" s="2059"/>
      <c r="AI1800" s="2060"/>
      <c r="AJ1800" s="2061"/>
      <c r="AK1800" s="2061"/>
      <c r="AL1800" s="2061"/>
      <c r="AM1800" s="2061"/>
      <c r="AN1800" s="2061"/>
      <c r="AO1800" s="2061"/>
      <c r="AP1800" s="2061"/>
      <c r="AQ1800" s="2061"/>
      <c r="AR1800" s="2061"/>
      <c r="AS1800" s="2061"/>
      <c r="AT1800" s="2061"/>
      <c r="AU1800" s="2062"/>
      <c r="AV1800" s="2063">
        <f>SUM(AV1792:AY1799)</f>
        <v>0</v>
      </c>
      <c r="AW1800" s="2064"/>
      <c r="AX1800" s="2064"/>
      <c r="AY1800" s="2066"/>
    </row>
    <row r="1801" spans="2:51" s="79" customFormat="1" ht="25.15" customHeight="1">
      <c r="B1801" s="2097"/>
      <c r="C1801" s="2098"/>
      <c r="D1801" s="2098"/>
      <c r="E1801" s="2098"/>
      <c r="F1801" s="2098"/>
      <c r="G1801" s="2099"/>
      <c r="H1801" s="2045" t="s">
        <v>501</v>
      </c>
      <c r="I1801" s="2046"/>
      <c r="J1801" s="2046"/>
      <c r="K1801" s="2046"/>
      <c r="L1801" s="2046"/>
      <c r="M1801" s="2046"/>
      <c r="N1801" s="2046"/>
      <c r="O1801" s="2046"/>
      <c r="P1801" s="2046"/>
      <c r="Q1801" s="2046"/>
      <c r="R1801" s="2046"/>
      <c r="S1801" s="2046"/>
      <c r="T1801" s="2046"/>
      <c r="U1801" s="2046"/>
      <c r="V1801" s="2046"/>
      <c r="W1801" s="2046"/>
      <c r="X1801" s="2046"/>
      <c r="Y1801" s="2046"/>
      <c r="Z1801" s="2046"/>
      <c r="AA1801" s="2046"/>
      <c r="AB1801" s="2046"/>
      <c r="AC1801" s="2047"/>
      <c r="AD1801" s="2045" t="s">
        <v>356</v>
      </c>
      <c r="AE1801" s="2046"/>
      <c r="AF1801" s="2046"/>
      <c r="AG1801" s="2046"/>
      <c r="AH1801" s="2046"/>
      <c r="AI1801" s="2046"/>
      <c r="AJ1801" s="2046"/>
      <c r="AK1801" s="2046"/>
      <c r="AL1801" s="2046"/>
      <c r="AM1801" s="2046"/>
      <c r="AN1801" s="2046"/>
      <c r="AO1801" s="2046"/>
      <c r="AP1801" s="2046"/>
      <c r="AQ1801" s="2046"/>
      <c r="AR1801" s="2046"/>
      <c r="AS1801" s="2046"/>
      <c r="AT1801" s="2046"/>
      <c r="AU1801" s="2046"/>
      <c r="AV1801" s="2046"/>
      <c r="AW1801" s="2046"/>
      <c r="AX1801" s="2046"/>
      <c r="AY1801" s="2048"/>
    </row>
    <row r="1802" spans="2:51" s="79" customFormat="1" ht="25.5" customHeight="1">
      <c r="B1802" s="2097"/>
      <c r="C1802" s="2098"/>
      <c r="D1802" s="2098"/>
      <c r="E1802" s="2098"/>
      <c r="F1802" s="2098"/>
      <c r="G1802" s="2099"/>
      <c r="H1802" s="2049" t="s">
        <v>23</v>
      </c>
      <c r="I1802" s="2050"/>
      <c r="J1802" s="2050"/>
      <c r="K1802" s="2050"/>
      <c r="L1802" s="2050"/>
      <c r="M1802" s="2051" t="s">
        <v>24</v>
      </c>
      <c r="N1802" s="2052"/>
      <c r="O1802" s="2052"/>
      <c r="P1802" s="2052"/>
      <c r="Q1802" s="2052"/>
      <c r="R1802" s="2052"/>
      <c r="S1802" s="2052"/>
      <c r="T1802" s="2052"/>
      <c r="U1802" s="2052"/>
      <c r="V1802" s="2052"/>
      <c r="W1802" s="2052"/>
      <c r="X1802" s="2052"/>
      <c r="Y1802" s="2053"/>
      <c r="Z1802" s="2054" t="s">
        <v>25</v>
      </c>
      <c r="AA1802" s="2055"/>
      <c r="AB1802" s="2055"/>
      <c r="AC1802" s="2056"/>
      <c r="AD1802" s="2049" t="s">
        <v>23</v>
      </c>
      <c r="AE1802" s="2050"/>
      <c r="AF1802" s="2050"/>
      <c r="AG1802" s="2050"/>
      <c r="AH1802" s="2050"/>
      <c r="AI1802" s="2051" t="s">
        <v>24</v>
      </c>
      <c r="AJ1802" s="2052"/>
      <c r="AK1802" s="2052"/>
      <c r="AL1802" s="2052"/>
      <c r="AM1802" s="2052"/>
      <c r="AN1802" s="2052"/>
      <c r="AO1802" s="2052"/>
      <c r="AP1802" s="2052"/>
      <c r="AQ1802" s="2052"/>
      <c r="AR1802" s="2052"/>
      <c r="AS1802" s="2052"/>
      <c r="AT1802" s="2052"/>
      <c r="AU1802" s="2053"/>
      <c r="AV1802" s="2054" t="s">
        <v>25</v>
      </c>
      <c r="AW1802" s="2055"/>
      <c r="AX1802" s="2055"/>
      <c r="AY1802" s="2057"/>
    </row>
    <row r="1803" spans="2:51" s="79" customFormat="1" ht="24.75" customHeight="1">
      <c r="B1803" s="2097"/>
      <c r="C1803" s="2098"/>
      <c r="D1803" s="2098"/>
      <c r="E1803" s="2098"/>
      <c r="F1803" s="2098"/>
      <c r="G1803" s="2099"/>
      <c r="H1803" s="2035"/>
      <c r="I1803" s="2036"/>
      <c r="J1803" s="2036"/>
      <c r="K1803" s="2036"/>
      <c r="L1803" s="2037"/>
      <c r="M1803" s="2038"/>
      <c r="N1803" s="2039"/>
      <c r="O1803" s="2039"/>
      <c r="P1803" s="2039"/>
      <c r="Q1803" s="2039"/>
      <c r="R1803" s="2039"/>
      <c r="S1803" s="2039"/>
      <c r="T1803" s="2039"/>
      <c r="U1803" s="2039"/>
      <c r="V1803" s="2039"/>
      <c r="W1803" s="2039"/>
      <c r="X1803" s="2039"/>
      <c r="Y1803" s="2040"/>
      <c r="Z1803" s="2041"/>
      <c r="AA1803" s="2042"/>
      <c r="AB1803" s="2042"/>
      <c r="AC1803" s="2043"/>
      <c r="AD1803" s="2035"/>
      <c r="AE1803" s="2036"/>
      <c r="AF1803" s="2036"/>
      <c r="AG1803" s="2036"/>
      <c r="AH1803" s="2037"/>
      <c r="AI1803" s="2038"/>
      <c r="AJ1803" s="2039"/>
      <c r="AK1803" s="2039"/>
      <c r="AL1803" s="2039"/>
      <c r="AM1803" s="2039"/>
      <c r="AN1803" s="2039"/>
      <c r="AO1803" s="2039"/>
      <c r="AP1803" s="2039"/>
      <c r="AQ1803" s="2039"/>
      <c r="AR1803" s="2039"/>
      <c r="AS1803" s="2039"/>
      <c r="AT1803" s="2039"/>
      <c r="AU1803" s="2040"/>
      <c r="AV1803" s="2041"/>
      <c r="AW1803" s="2042"/>
      <c r="AX1803" s="2042"/>
      <c r="AY1803" s="2044"/>
    </row>
    <row r="1804" spans="2:51" s="79" customFormat="1" ht="24.75" customHeight="1">
      <c r="B1804" s="2097"/>
      <c r="C1804" s="2098"/>
      <c r="D1804" s="2098"/>
      <c r="E1804" s="2098"/>
      <c r="F1804" s="2098"/>
      <c r="G1804" s="2099"/>
      <c r="H1804" s="2025"/>
      <c r="I1804" s="2026"/>
      <c r="J1804" s="2026"/>
      <c r="K1804" s="2026"/>
      <c r="L1804" s="2027"/>
      <c r="M1804" s="2028"/>
      <c r="N1804" s="2029"/>
      <c r="O1804" s="2029"/>
      <c r="P1804" s="2029"/>
      <c r="Q1804" s="2029"/>
      <c r="R1804" s="2029"/>
      <c r="S1804" s="2029"/>
      <c r="T1804" s="2029"/>
      <c r="U1804" s="2029"/>
      <c r="V1804" s="2029"/>
      <c r="W1804" s="2029"/>
      <c r="X1804" s="2029"/>
      <c r="Y1804" s="2030"/>
      <c r="Z1804" s="2031"/>
      <c r="AA1804" s="2032"/>
      <c r="AB1804" s="2032"/>
      <c r="AC1804" s="2034"/>
      <c r="AD1804" s="2025"/>
      <c r="AE1804" s="2026"/>
      <c r="AF1804" s="2026"/>
      <c r="AG1804" s="2026"/>
      <c r="AH1804" s="2027"/>
      <c r="AI1804" s="2028"/>
      <c r="AJ1804" s="2029"/>
      <c r="AK1804" s="2029"/>
      <c r="AL1804" s="2029"/>
      <c r="AM1804" s="2029"/>
      <c r="AN1804" s="2029"/>
      <c r="AO1804" s="2029"/>
      <c r="AP1804" s="2029"/>
      <c r="AQ1804" s="2029"/>
      <c r="AR1804" s="2029"/>
      <c r="AS1804" s="2029"/>
      <c r="AT1804" s="2029"/>
      <c r="AU1804" s="2030"/>
      <c r="AV1804" s="2031"/>
      <c r="AW1804" s="2032"/>
      <c r="AX1804" s="2032"/>
      <c r="AY1804" s="2033"/>
    </row>
    <row r="1805" spans="2:51" s="79" customFormat="1" ht="24.75" customHeight="1">
      <c r="B1805" s="2097"/>
      <c r="C1805" s="2098"/>
      <c r="D1805" s="2098"/>
      <c r="E1805" s="2098"/>
      <c r="F1805" s="2098"/>
      <c r="G1805" s="2099"/>
      <c r="H1805" s="2025"/>
      <c r="I1805" s="2026"/>
      <c r="J1805" s="2026"/>
      <c r="K1805" s="2026"/>
      <c r="L1805" s="2027"/>
      <c r="M1805" s="2028"/>
      <c r="N1805" s="2029"/>
      <c r="O1805" s="2029"/>
      <c r="P1805" s="2029"/>
      <c r="Q1805" s="2029"/>
      <c r="R1805" s="2029"/>
      <c r="S1805" s="2029"/>
      <c r="T1805" s="2029"/>
      <c r="U1805" s="2029"/>
      <c r="V1805" s="2029"/>
      <c r="W1805" s="2029"/>
      <c r="X1805" s="2029"/>
      <c r="Y1805" s="2030"/>
      <c r="Z1805" s="2031"/>
      <c r="AA1805" s="2032"/>
      <c r="AB1805" s="2032"/>
      <c r="AC1805" s="2034"/>
      <c r="AD1805" s="2025"/>
      <c r="AE1805" s="2026"/>
      <c r="AF1805" s="2026"/>
      <c r="AG1805" s="2026"/>
      <c r="AH1805" s="2027"/>
      <c r="AI1805" s="2028"/>
      <c r="AJ1805" s="2029"/>
      <c r="AK1805" s="2029"/>
      <c r="AL1805" s="2029"/>
      <c r="AM1805" s="2029"/>
      <c r="AN1805" s="2029"/>
      <c r="AO1805" s="2029"/>
      <c r="AP1805" s="2029"/>
      <c r="AQ1805" s="2029"/>
      <c r="AR1805" s="2029"/>
      <c r="AS1805" s="2029"/>
      <c r="AT1805" s="2029"/>
      <c r="AU1805" s="2030"/>
      <c r="AV1805" s="2031"/>
      <c r="AW1805" s="2032"/>
      <c r="AX1805" s="2032"/>
      <c r="AY1805" s="2033"/>
    </row>
    <row r="1806" spans="2:51" s="79" customFormat="1" ht="24.75" customHeight="1">
      <c r="B1806" s="2097"/>
      <c r="C1806" s="2098"/>
      <c r="D1806" s="2098"/>
      <c r="E1806" s="2098"/>
      <c r="F1806" s="2098"/>
      <c r="G1806" s="2099"/>
      <c r="H1806" s="2025"/>
      <c r="I1806" s="2026"/>
      <c r="J1806" s="2026"/>
      <c r="K1806" s="2026"/>
      <c r="L1806" s="2027"/>
      <c r="M1806" s="2028"/>
      <c r="N1806" s="2029"/>
      <c r="O1806" s="2029"/>
      <c r="P1806" s="2029"/>
      <c r="Q1806" s="2029"/>
      <c r="R1806" s="2029"/>
      <c r="S1806" s="2029"/>
      <c r="T1806" s="2029"/>
      <c r="U1806" s="2029"/>
      <c r="V1806" s="2029"/>
      <c r="W1806" s="2029"/>
      <c r="X1806" s="2029"/>
      <c r="Y1806" s="2030"/>
      <c r="Z1806" s="2031"/>
      <c r="AA1806" s="2032"/>
      <c r="AB1806" s="2032"/>
      <c r="AC1806" s="2034"/>
      <c r="AD1806" s="2025"/>
      <c r="AE1806" s="2026"/>
      <c r="AF1806" s="2026"/>
      <c r="AG1806" s="2026"/>
      <c r="AH1806" s="2027"/>
      <c r="AI1806" s="2028"/>
      <c r="AJ1806" s="2029"/>
      <c r="AK1806" s="2029"/>
      <c r="AL1806" s="2029"/>
      <c r="AM1806" s="2029"/>
      <c r="AN1806" s="2029"/>
      <c r="AO1806" s="2029"/>
      <c r="AP1806" s="2029"/>
      <c r="AQ1806" s="2029"/>
      <c r="AR1806" s="2029"/>
      <c r="AS1806" s="2029"/>
      <c r="AT1806" s="2029"/>
      <c r="AU1806" s="2030"/>
      <c r="AV1806" s="2031"/>
      <c r="AW1806" s="2032"/>
      <c r="AX1806" s="2032"/>
      <c r="AY1806" s="2033"/>
    </row>
    <row r="1807" spans="2:51" s="79" customFormat="1" ht="24.75" customHeight="1">
      <c r="B1807" s="2097"/>
      <c r="C1807" s="2098"/>
      <c r="D1807" s="2098"/>
      <c r="E1807" s="2098"/>
      <c r="F1807" s="2098"/>
      <c r="G1807" s="2099"/>
      <c r="H1807" s="2025"/>
      <c r="I1807" s="2026"/>
      <c r="J1807" s="2026"/>
      <c r="K1807" s="2026"/>
      <c r="L1807" s="2027"/>
      <c r="M1807" s="2028"/>
      <c r="N1807" s="2029"/>
      <c r="O1807" s="2029"/>
      <c r="P1807" s="2029"/>
      <c r="Q1807" s="2029"/>
      <c r="R1807" s="2029"/>
      <c r="S1807" s="2029"/>
      <c r="T1807" s="2029"/>
      <c r="U1807" s="2029"/>
      <c r="V1807" s="2029"/>
      <c r="W1807" s="2029"/>
      <c r="X1807" s="2029"/>
      <c r="Y1807" s="2030"/>
      <c r="Z1807" s="2031"/>
      <c r="AA1807" s="2032"/>
      <c r="AB1807" s="2032"/>
      <c r="AC1807" s="2032"/>
      <c r="AD1807" s="2025"/>
      <c r="AE1807" s="2026"/>
      <c r="AF1807" s="2026"/>
      <c r="AG1807" s="2026"/>
      <c r="AH1807" s="2027"/>
      <c r="AI1807" s="2028"/>
      <c r="AJ1807" s="2029"/>
      <c r="AK1807" s="2029"/>
      <c r="AL1807" s="2029"/>
      <c r="AM1807" s="2029"/>
      <c r="AN1807" s="2029"/>
      <c r="AO1807" s="2029"/>
      <c r="AP1807" s="2029"/>
      <c r="AQ1807" s="2029"/>
      <c r="AR1807" s="2029"/>
      <c r="AS1807" s="2029"/>
      <c r="AT1807" s="2029"/>
      <c r="AU1807" s="2030"/>
      <c r="AV1807" s="2031"/>
      <c r="AW1807" s="2032"/>
      <c r="AX1807" s="2032"/>
      <c r="AY1807" s="2033"/>
    </row>
    <row r="1808" spans="2:51" s="79" customFormat="1" ht="24.75" customHeight="1">
      <c r="B1808" s="2097"/>
      <c r="C1808" s="2098"/>
      <c r="D1808" s="2098"/>
      <c r="E1808" s="2098"/>
      <c r="F1808" s="2098"/>
      <c r="G1808" s="2099"/>
      <c r="H1808" s="2025"/>
      <c r="I1808" s="2026"/>
      <c r="J1808" s="2026"/>
      <c r="K1808" s="2026"/>
      <c r="L1808" s="2027"/>
      <c r="M1808" s="2028"/>
      <c r="N1808" s="2029"/>
      <c r="O1808" s="2029"/>
      <c r="P1808" s="2029"/>
      <c r="Q1808" s="2029"/>
      <c r="R1808" s="2029"/>
      <c r="S1808" s="2029"/>
      <c r="T1808" s="2029"/>
      <c r="U1808" s="2029"/>
      <c r="V1808" s="2029"/>
      <c r="W1808" s="2029"/>
      <c r="X1808" s="2029"/>
      <c r="Y1808" s="2030"/>
      <c r="Z1808" s="2031"/>
      <c r="AA1808" s="2032"/>
      <c r="AB1808" s="2032"/>
      <c r="AC1808" s="2032"/>
      <c r="AD1808" s="2025"/>
      <c r="AE1808" s="2026"/>
      <c r="AF1808" s="2026"/>
      <c r="AG1808" s="2026"/>
      <c r="AH1808" s="2027"/>
      <c r="AI1808" s="2028"/>
      <c r="AJ1808" s="2029"/>
      <c r="AK1808" s="2029"/>
      <c r="AL1808" s="2029"/>
      <c r="AM1808" s="2029"/>
      <c r="AN1808" s="2029"/>
      <c r="AO1808" s="2029"/>
      <c r="AP1808" s="2029"/>
      <c r="AQ1808" s="2029"/>
      <c r="AR1808" s="2029"/>
      <c r="AS1808" s="2029"/>
      <c r="AT1808" s="2029"/>
      <c r="AU1808" s="2030"/>
      <c r="AV1808" s="2031"/>
      <c r="AW1808" s="2032"/>
      <c r="AX1808" s="2032"/>
      <c r="AY1808" s="2033"/>
    </row>
    <row r="1809" spans="2:51" s="79" customFormat="1" ht="24.75" customHeight="1">
      <c r="B1809" s="2097"/>
      <c r="C1809" s="2098"/>
      <c r="D1809" s="2098"/>
      <c r="E1809" s="2098"/>
      <c r="F1809" s="2098"/>
      <c r="G1809" s="2099"/>
      <c r="H1809" s="2025"/>
      <c r="I1809" s="2026"/>
      <c r="J1809" s="2026"/>
      <c r="K1809" s="2026"/>
      <c r="L1809" s="2027"/>
      <c r="M1809" s="2028"/>
      <c r="N1809" s="2029"/>
      <c r="O1809" s="2029"/>
      <c r="P1809" s="2029"/>
      <c r="Q1809" s="2029"/>
      <c r="R1809" s="2029"/>
      <c r="S1809" s="2029"/>
      <c r="T1809" s="2029"/>
      <c r="U1809" s="2029"/>
      <c r="V1809" s="2029"/>
      <c r="W1809" s="2029"/>
      <c r="X1809" s="2029"/>
      <c r="Y1809" s="2030"/>
      <c r="Z1809" s="2031"/>
      <c r="AA1809" s="2032"/>
      <c r="AB1809" s="2032"/>
      <c r="AC1809" s="2032"/>
      <c r="AD1809" s="2025"/>
      <c r="AE1809" s="2026"/>
      <c r="AF1809" s="2026"/>
      <c r="AG1809" s="2026"/>
      <c r="AH1809" s="2027"/>
      <c r="AI1809" s="2028"/>
      <c r="AJ1809" s="2029"/>
      <c r="AK1809" s="2029"/>
      <c r="AL1809" s="2029"/>
      <c r="AM1809" s="2029"/>
      <c r="AN1809" s="2029"/>
      <c r="AO1809" s="2029"/>
      <c r="AP1809" s="2029"/>
      <c r="AQ1809" s="2029"/>
      <c r="AR1809" s="2029"/>
      <c r="AS1809" s="2029"/>
      <c r="AT1809" s="2029"/>
      <c r="AU1809" s="2030"/>
      <c r="AV1809" s="2031"/>
      <c r="AW1809" s="2032"/>
      <c r="AX1809" s="2032"/>
      <c r="AY1809" s="2033"/>
    </row>
    <row r="1810" spans="2:51" s="79" customFormat="1" ht="24.75" customHeight="1">
      <c r="B1810" s="2097"/>
      <c r="C1810" s="2098"/>
      <c r="D1810" s="2098"/>
      <c r="E1810" s="2098"/>
      <c r="F1810" s="2098"/>
      <c r="G1810" s="2099"/>
      <c r="H1810" s="2016"/>
      <c r="I1810" s="2017"/>
      <c r="J1810" s="2017"/>
      <c r="K1810" s="2017"/>
      <c r="L1810" s="2018"/>
      <c r="M1810" s="2019"/>
      <c r="N1810" s="2020"/>
      <c r="O1810" s="2020"/>
      <c r="P1810" s="2020"/>
      <c r="Q1810" s="2020"/>
      <c r="R1810" s="2020"/>
      <c r="S1810" s="2020"/>
      <c r="T1810" s="2020"/>
      <c r="U1810" s="2020"/>
      <c r="V1810" s="2020"/>
      <c r="W1810" s="2020"/>
      <c r="X1810" s="2020"/>
      <c r="Y1810" s="2021"/>
      <c r="Z1810" s="2022"/>
      <c r="AA1810" s="2023"/>
      <c r="AB1810" s="2023"/>
      <c r="AC1810" s="2023"/>
      <c r="AD1810" s="2016"/>
      <c r="AE1810" s="2017"/>
      <c r="AF1810" s="2017"/>
      <c r="AG1810" s="2017"/>
      <c r="AH1810" s="2018"/>
      <c r="AI1810" s="2019"/>
      <c r="AJ1810" s="2020"/>
      <c r="AK1810" s="2020"/>
      <c r="AL1810" s="2020"/>
      <c r="AM1810" s="2020"/>
      <c r="AN1810" s="2020"/>
      <c r="AO1810" s="2020"/>
      <c r="AP1810" s="2020"/>
      <c r="AQ1810" s="2020"/>
      <c r="AR1810" s="2020"/>
      <c r="AS1810" s="2020"/>
      <c r="AT1810" s="2020"/>
      <c r="AU1810" s="2021"/>
      <c r="AV1810" s="2022"/>
      <c r="AW1810" s="2023"/>
      <c r="AX1810" s="2023"/>
      <c r="AY1810" s="2024"/>
    </row>
    <row r="1811" spans="2:51" s="79" customFormat="1" ht="24.75" customHeight="1">
      <c r="B1811" s="2097"/>
      <c r="C1811" s="2098"/>
      <c r="D1811" s="2098"/>
      <c r="E1811" s="2098"/>
      <c r="F1811" s="2098"/>
      <c r="G1811" s="2099"/>
      <c r="H1811" s="2058" t="s">
        <v>26</v>
      </c>
      <c r="I1811" s="2059"/>
      <c r="J1811" s="2059"/>
      <c r="K1811" s="2059"/>
      <c r="L1811" s="2059"/>
      <c r="M1811" s="2060"/>
      <c r="N1811" s="2061"/>
      <c r="O1811" s="2061"/>
      <c r="P1811" s="2061"/>
      <c r="Q1811" s="2061"/>
      <c r="R1811" s="2061"/>
      <c r="S1811" s="2061"/>
      <c r="T1811" s="2061"/>
      <c r="U1811" s="2061"/>
      <c r="V1811" s="2061"/>
      <c r="W1811" s="2061"/>
      <c r="X1811" s="2061"/>
      <c r="Y1811" s="2062"/>
      <c r="Z1811" s="2063">
        <f>SUM(Z1803:AC1810)</f>
        <v>0</v>
      </c>
      <c r="AA1811" s="2064"/>
      <c r="AB1811" s="2064"/>
      <c r="AC1811" s="2065"/>
      <c r="AD1811" s="2058" t="s">
        <v>26</v>
      </c>
      <c r="AE1811" s="2059"/>
      <c r="AF1811" s="2059"/>
      <c r="AG1811" s="2059"/>
      <c r="AH1811" s="2059"/>
      <c r="AI1811" s="2060"/>
      <c r="AJ1811" s="2061"/>
      <c r="AK1811" s="2061"/>
      <c r="AL1811" s="2061"/>
      <c r="AM1811" s="2061"/>
      <c r="AN1811" s="2061"/>
      <c r="AO1811" s="2061"/>
      <c r="AP1811" s="2061"/>
      <c r="AQ1811" s="2061"/>
      <c r="AR1811" s="2061"/>
      <c r="AS1811" s="2061"/>
      <c r="AT1811" s="2061"/>
      <c r="AU1811" s="2062"/>
      <c r="AV1811" s="2063">
        <f>SUM(AV1803:AY1810)</f>
        <v>0</v>
      </c>
      <c r="AW1811" s="2064"/>
      <c r="AX1811" s="2064"/>
      <c r="AY1811" s="2066"/>
    </row>
    <row r="1812" spans="2:51" s="79" customFormat="1" ht="24.75" customHeight="1">
      <c r="B1812" s="2097"/>
      <c r="C1812" s="2098"/>
      <c r="D1812" s="2098"/>
      <c r="E1812" s="2098"/>
      <c r="F1812" s="2098"/>
      <c r="G1812" s="2099"/>
      <c r="H1812" s="2045" t="s">
        <v>331</v>
      </c>
      <c r="I1812" s="2046"/>
      <c r="J1812" s="2046"/>
      <c r="K1812" s="2046"/>
      <c r="L1812" s="2046"/>
      <c r="M1812" s="2046"/>
      <c r="N1812" s="2046"/>
      <c r="O1812" s="2046"/>
      <c r="P1812" s="2046"/>
      <c r="Q1812" s="2046"/>
      <c r="R1812" s="2046"/>
      <c r="S1812" s="2046"/>
      <c r="T1812" s="2046"/>
      <c r="U1812" s="2046"/>
      <c r="V1812" s="2046"/>
      <c r="W1812" s="2046"/>
      <c r="X1812" s="2046"/>
      <c r="Y1812" s="2046"/>
      <c r="Z1812" s="2046"/>
      <c r="AA1812" s="2046"/>
      <c r="AB1812" s="2046"/>
      <c r="AC1812" s="2047"/>
      <c r="AD1812" s="2045" t="s">
        <v>360</v>
      </c>
      <c r="AE1812" s="2046"/>
      <c r="AF1812" s="2046"/>
      <c r="AG1812" s="2046"/>
      <c r="AH1812" s="2046"/>
      <c r="AI1812" s="2046"/>
      <c r="AJ1812" s="2046"/>
      <c r="AK1812" s="2046"/>
      <c r="AL1812" s="2046"/>
      <c r="AM1812" s="2046"/>
      <c r="AN1812" s="2046"/>
      <c r="AO1812" s="2046"/>
      <c r="AP1812" s="2046"/>
      <c r="AQ1812" s="2046"/>
      <c r="AR1812" s="2046"/>
      <c r="AS1812" s="2046"/>
      <c r="AT1812" s="2046"/>
      <c r="AU1812" s="2046"/>
      <c r="AV1812" s="2046"/>
      <c r="AW1812" s="2046"/>
      <c r="AX1812" s="2046"/>
      <c r="AY1812" s="2048"/>
    </row>
    <row r="1813" spans="2:51" s="79" customFormat="1" ht="24.75" customHeight="1">
      <c r="B1813" s="2097"/>
      <c r="C1813" s="2098"/>
      <c r="D1813" s="2098"/>
      <c r="E1813" s="2098"/>
      <c r="F1813" s="2098"/>
      <c r="G1813" s="2099"/>
      <c r="H1813" s="2049" t="s">
        <v>23</v>
      </c>
      <c r="I1813" s="2050"/>
      <c r="J1813" s="2050"/>
      <c r="K1813" s="2050"/>
      <c r="L1813" s="2050"/>
      <c r="M1813" s="2051" t="s">
        <v>24</v>
      </c>
      <c r="N1813" s="2052"/>
      <c r="O1813" s="2052"/>
      <c r="P1813" s="2052"/>
      <c r="Q1813" s="2052"/>
      <c r="R1813" s="2052"/>
      <c r="S1813" s="2052"/>
      <c r="T1813" s="2052"/>
      <c r="U1813" s="2052"/>
      <c r="V1813" s="2052"/>
      <c r="W1813" s="2052"/>
      <c r="X1813" s="2052"/>
      <c r="Y1813" s="2053"/>
      <c r="Z1813" s="2054" t="s">
        <v>25</v>
      </c>
      <c r="AA1813" s="2055"/>
      <c r="AB1813" s="2055"/>
      <c r="AC1813" s="2056"/>
      <c r="AD1813" s="2049" t="s">
        <v>23</v>
      </c>
      <c r="AE1813" s="2050"/>
      <c r="AF1813" s="2050"/>
      <c r="AG1813" s="2050"/>
      <c r="AH1813" s="2050"/>
      <c r="AI1813" s="2051" t="s">
        <v>24</v>
      </c>
      <c r="AJ1813" s="2052"/>
      <c r="AK1813" s="2052"/>
      <c r="AL1813" s="2052"/>
      <c r="AM1813" s="2052"/>
      <c r="AN1813" s="2052"/>
      <c r="AO1813" s="2052"/>
      <c r="AP1813" s="2052"/>
      <c r="AQ1813" s="2052"/>
      <c r="AR1813" s="2052"/>
      <c r="AS1813" s="2052"/>
      <c r="AT1813" s="2052"/>
      <c r="AU1813" s="2053"/>
      <c r="AV1813" s="2054" t="s">
        <v>25</v>
      </c>
      <c r="AW1813" s="2055"/>
      <c r="AX1813" s="2055"/>
      <c r="AY1813" s="2057"/>
    </row>
    <row r="1814" spans="2:51" s="79" customFormat="1" ht="24.75" customHeight="1">
      <c r="B1814" s="2097"/>
      <c r="C1814" s="2098"/>
      <c r="D1814" s="2098"/>
      <c r="E1814" s="2098"/>
      <c r="F1814" s="2098"/>
      <c r="G1814" s="2099"/>
      <c r="H1814" s="2035"/>
      <c r="I1814" s="2036"/>
      <c r="J1814" s="2036"/>
      <c r="K1814" s="2036"/>
      <c r="L1814" s="2037"/>
      <c r="M1814" s="2038"/>
      <c r="N1814" s="2039"/>
      <c r="O1814" s="2039"/>
      <c r="P1814" s="2039"/>
      <c r="Q1814" s="2039"/>
      <c r="R1814" s="2039"/>
      <c r="S1814" s="2039"/>
      <c r="T1814" s="2039"/>
      <c r="U1814" s="2039"/>
      <c r="V1814" s="2039"/>
      <c r="W1814" s="2039"/>
      <c r="X1814" s="2039"/>
      <c r="Y1814" s="2040"/>
      <c r="Z1814" s="2041"/>
      <c r="AA1814" s="2042"/>
      <c r="AB1814" s="2042"/>
      <c r="AC1814" s="2043"/>
      <c r="AD1814" s="2035"/>
      <c r="AE1814" s="2036"/>
      <c r="AF1814" s="2036"/>
      <c r="AG1814" s="2036"/>
      <c r="AH1814" s="2037"/>
      <c r="AI1814" s="2038"/>
      <c r="AJ1814" s="2039"/>
      <c r="AK1814" s="2039"/>
      <c r="AL1814" s="2039"/>
      <c r="AM1814" s="2039"/>
      <c r="AN1814" s="2039"/>
      <c r="AO1814" s="2039"/>
      <c r="AP1814" s="2039"/>
      <c r="AQ1814" s="2039"/>
      <c r="AR1814" s="2039"/>
      <c r="AS1814" s="2039"/>
      <c r="AT1814" s="2039"/>
      <c r="AU1814" s="2040"/>
      <c r="AV1814" s="2041"/>
      <c r="AW1814" s="2042"/>
      <c r="AX1814" s="2042"/>
      <c r="AY1814" s="2044"/>
    </row>
    <row r="1815" spans="2:51" s="79" customFormat="1" ht="24.75" customHeight="1">
      <c r="B1815" s="2097"/>
      <c r="C1815" s="2098"/>
      <c r="D1815" s="2098"/>
      <c r="E1815" s="2098"/>
      <c r="F1815" s="2098"/>
      <c r="G1815" s="2099"/>
      <c r="H1815" s="2025"/>
      <c r="I1815" s="2026"/>
      <c r="J1815" s="2026"/>
      <c r="K1815" s="2026"/>
      <c r="L1815" s="2027"/>
      <c r="M1815" s="2028"/>
      <c r="N1815" s="2029"/>
      <c r="O1815" s="2029"/>
      <c r="P1815" s="2029"/>
      <c r="Q1815" s="2029"/>
      <c r="R1815" s="2029"/>
      <c r="S1815" s="2029"/>
      <c r="T1815" s="2029"/>
      <c r="U1815" s="2029"/>
      <c r="V1815" s="2029"/>
      <c r="W1815" s="2029"/>
      <c r="X1815" s="2029"/>
      <c r="Y1815" s="2030"/>
      <c r="Z1815" s="2031"/>
      <c r="AA1815" s="2032"/>
      <c r="AB1815" s="2032"/>
      <c r="AC1815" s="2034"/>
      <c r="AD1815" s="2025"/>
      <c r="AE1815" s="2026"/>
      <c r="AF1815" s="2026"/>
      <c r="AG1815" s="2026"/>
      <c r="AH1815" s="2027"/>
      <c r="AI1815" s="2028"/>
      <c r="AJ1815" s="2029"/>
      <c r="AK1815" s="2029"/>
      <c r="AL1815" s="2029"/>
      <c r="AM1815" s="2029"/>
      <c r="AN1815" s="2029"/>
      <c r="AO1815" s="2029"/>
      <c r="AP1815" s="2029"/>
      <c r="AQ1815" s="2029"/>
      <c r="AR1815" s="2029"/>
      <c r="AS1815" s="2029"/>
      <c r="AT1815" s="2029"/>
      <c r="AU1815" s="2030"/>
      <c r="AV1815" s="2031"/>
      <c r="AW1815" s="2032"/>
      <c r="AX1815" s="2032"/>
      <c r="AY1815" s="2033"/>
    </row>
    <row r="1816" spans="2:51" s="79" customFormat="1" ht="24.75" customHeight="1">
      <c r="B1816" s="2097"/>
      <c r="C1816" s="2098"/>
      <c r="D1816" s="2098"/>
      <c r="E1816" s="2098"/>
      <c r="F1816" s="2098"/>
      <c r="G1816" s="2099"/>
      <c r="H1816" s="2025"/>
      <c r="I1816" s="2026"/>
      <c r="J1816" s="2026"/>
      <c r="K1816" s="2026"/>
      <c r="L1816" s="2027"/>
      <c r="M1816" s="2028"/>
      <c r="N1816" s="2029"/>
      <c r="O1816" s="2029"/>
      <c r="P1816" s="2029"/>
      <c r="Q1816" s="2029"/>
      <c r="R1816" s="2029"/>
      <c r="S1816" s="2029"/>
      <c r="T1816" s="2029"/>
      <c r="U1816" s="2029"/>
      <c r="V1816" s="2029"/>
      <c r="W1816" s="2029"/>
      <c r="X1816" s="2029"/>
      <c r="Y1816" s="2030"/>
      <c r="Z1816" s="2031"/>
      <c r="AA1816" s="2032"/>
      <c r="AB1816" s="2032"/>
      <c r="AC1816" s="2034"/>
      <c r="AD1816" s="2025"/>
      <c r="AE1816" s="2026"/>
      <c r="AF1816" s="2026"/>
      <c r="AG1816" s="2026"/>
      <c r="AH1816" s="2027"/>
      <c r="AI1816" s="2028"/>
      <c r="AJ1816" s="2029"/>
      <c r="AK1816" s="2029"/>
      <c r="AL1816" s="2029"/>
      <c r="AM1816" s="2029"/>
      <c r="AN1816" s="2029"/>
      <c r="AO1816" s="2029"/>
      <c r="AP1816" s="2029"/>
      <c r="AQ1816" s="2029"/>
      <c r="AR1816" s="2029"/>
      <c r="AS1816" s="2029"/>
      <c r="AT1816" s="2029"/>
      <c r="AU1816" s="2030"/>
      <c r="AV1816" s="2031"/>
      <c r="AW1816" s="2032"/>
      <c r="AX1816" s="2032"/>
      <c r="AY1816" s="2033"/>
    </row>
    <row r="1817" spans="2:51" s="79" customFormat="1" ht="24.75" customHeight="1">
      <c r="B1817" s="2097"/>
      <c r="C1817" s="2098"/>
      <c r="D1817" s="2098"/>
      <c r="E1817" s="2098"/>
      <c r="F1817" s="2098"/>
      <c r="G1817" s="2099"/>
      <c r="H1817" s="2025"/>
      <c r="I1817" s="2026"/>
      <c r="J1817" s="2026"/>
      <c r="K1817" s="2026"/>
      <c r="L1817" s="2027"/>
      <c r="M1817" s="2028"/>
      <c r="N1817" s="2029"/>
      <c r="O1817" s="2029"/>
      <c r="P1817" s="2029"/>
      <c r="Q1817" s="2029"/>
      <c r="R1817" s="2029"/>
      <c r="S1817" s="2029"/>
      <c r="T1817" s="2029"/>
      <c r="U1817" s="2029"/>
      <c r="V1817" s="2029"/>
      <c r="W1817" s="2029"/>
      <c r="X1817" s="2029"/>
      <c r="Y1817" s="2030"/>
      <c r="Z1817" s="2031"/>
      <c r="AA1817" s="2032"/>
      <c r="AB1817" s="2032"/>
      <c r="AC1817" s="2034"/>
      <c r="AD1817" s="2025"/>
      <c r="AE1817" s="2026"/>
      <c r="AF1817" s="2026"/>
      <c r="AG1817" s="2026"/>
      <c r="AH1817" s="2027"/>
      <c r="AI1817" s="2028"/>
      <c r="AJ1817" s="2029"/>
      <c r="AK1817" s="2029"/>
      <c r="AL1817" s="2029"/>
      <c r="AM1817" s="2029"/>
      <c r="AN1817" s="2029"/>
      <c r="AO1817" s="2029"/>
      <c r="AP1817" s="2029"/>
      <c r="AQ1817" s="2029"/>
      <c r="AR1817" s="2029"/>
      <c r="AS1817" s="2029"/>
      <c r="AT1817" s="2029"/>
      <c r="AU1817" s="2030"/>
      <c r="AV1817" s="2031"/>
      <c r="AW1817" s="2032"/>
      <c r="AX1817" s="2032"/>
      <c r="AY1817" s="2033"/>
    </row>
    <row r="1818" spans="2:51" s="79" customFormat="1" ht="24.75" customHeight="1">
      <c r="B1818" s="2097"/>
      <c r="C1818" s="2098"/>
      <c r="D1818" s="2098"/>
      <c r="E1818" s="2098"/>
      <c r="F1818" s="2098"/>
      <c r="G1818" s="2099"/>
      <c r="H1818" s="2025"/>
      <c r="I1818" s="2026"/>
      <c r="J1818" s="2026"/>
      <c r="K1818" s="2026"/>
      <c r="L1818" s="2027"/>
      <c r="M1818" s="2028"/>
      <c r="N1818" s="2029"/>
      <c r="O1818" s="2029"/>
      <c r="P1818" s="2029"/>
      <c r="Q1818" s="2029"/>
      <c r="R1818" s="2029"/>
      <c r="S1818" s="2029"/>
      <c r="T1818" s="2029"/>
      <c r="U1818" s="2029"/>
      <c r="V1818" s="2029"/>
      <c r="W1818" s="2029"/>
      <c r="X1818" s="2029"/>
      <c r="Y1818" s="2030"/>
      <c r="Z1818" s="2031"/>
      <c r="AA1818" s="2032"/>
      <c r="AB1818" s="2032"/>
      <c r="AC1818" s="2032"/>
      <c r="AD1818" s="2025"/>
      <c r="AE1818" s="2026"/>
      <c r="AF1818" s="2026"/>
      <c r="AG1818" s="2026"/>
      <c r="AH1818" s="2027"/>
      <c r="AI1818" s="2028"/>
      <c r="AJ1818" s="2029"/>
      <c r="AK1818" s="2029"/>
      <c r="AL1818" s="2029"/>
      <c r="AM1818" s="2029"/>
      <c r="AN1818" s="2029"/>
      <c r="AO1818" s="2029"/>
      <c r="AP1818" s="2029"/>
      <c r="AQ1818" s="2029"/>
      <c r="AR1818" s="2029"/>
      <c r="AS1818" s="2029"/>
      <c r="AT1818" s="2029"/>
      <c r="AU1818" s="2030"/>
      <c r="AV1818" s="2031"/>
      <c r="AW1818" s="2032"/>
      <c r="AX1818" s="2032"/>
      <c r="AY1818" s="2033"/>
    </row>
    <row r="1819" spans="2:51" s="79" customFormat="1" ht="24.75" customHeight="1">
      <c r="B1819" s="2097"/>
      <c r="C1819" s="2098"/>
      <c r="D1819" s="2098"/>
      <c r="E1819" s="2098"/>
      <c r="F1819" s="2098"/>
      <c r="G1819" s="2099"/>
      <c r="H1819" s="2025"/>
      <c r="I1819" s="2026"/>
      <c r="J1819" s="2026"/>
      <c r="K1819" s="2026"/>
      <c r="L1819" s="2027"/>
      <c r="M1819" s="2028"/>
      <c r="N1819" s="2029"/>
      <c r="O1819" s="2029"/>
      <c r="P1819" s="2029"/>
      <c r="Q1819" s="2029"/>
      <c r="R1819" s="2029"/>
      <c r="S1819" s="2029"/>
      <c r="T1819" s="2029"/>
      <c r="U1819" s="2029"/>
      <c r="V1819" s="2029"/>
      <c r="W1819" s="2029"/>
      <c r="X1819" s="2029"/>
      <c r="Y1819" s="2030"/>
      <c r="Z1819" s="2031"/>
      <c r="AA1819" s="2032"/>
      <c r="AB1819" s="2032"/>
      <c r="AC1819" s="2032"/>
      <c r="AD1819" s="2025"/>
      <c r="AE1819" s="2026"/>
      <c r="AF1819" s="2026"/>
      <c r="AG1819" s="2026"/>
      <c r="AH1819" s="2027"/>
      <c r="AI1819" s="2028"/>
      <c r="AJ1819" s="2029"/>
      <c r="AK1819" s="2029"/>
      <c r="AL1819" s="2029"/>
      <c r="AM1819" s="2029"/>
      <c r="AN1819" s="2029"/>
      <c r="AO1819" s="2029"/>
      <c r="AP1819" s="2029"/>
      <c r="AQ1819" s="2029"/>
      <c r="AR1819" s="2029"/>
      <c r="AS1819" s="2029"/>
      <c r="AT1819" s="2029"/>
      <c r="AU1819" s="2030"/>
      <c r="AV1819" s="2031"/>
      <c r="AW1819" s="2032"/>
      <c r="AX1819" s="2032"/>
      <c r="AY1819" s="2033"/>
    </row>
    <row r="1820" spans="2:51" s="79" customFormat="1" ht="24.75" customHeight="1">
      <c r="B1820" s="2097"/>
      <c r="C1820" s="2098"/>
      <c r="D1820" s="2098"/>
      <c r="E1820" s="2098"/>
      <c r="F1820" s="2098"/>
      <c r="G1820" s="2099"/>
      <c r="H1820" s="2025"/>
      <c r="I1820" s="2026"/>
      <c r="J1820" s="2026"/>
      <c r="K1820" s="2026"/>
      <c r="L1820" s="2027"/>
      <c r="M1820" s="2028"/>
      <c r="N1820" s="2029"/>
      <c r="O1820" s="2029"/>
      <c r="P1820" s="2029"/>
      <c r="Q1820" s="2029"/>
      <c r="R1820" s="2029"/>
      <c r="S1820" s="2029"/>
      <c r="T1820" s="2029"/>
      <c r="U1820" s="2029"/>
      <c r="V1820" s="2029"/>
      <c r="W1820" s="2029"/>
      <c r="X1820" s="2029"/>
      <c r="Y1820" s="2030"/>
      <c r="Z1820" s="2031"/>
      <c r="AA1820" s="2032"/>
      <c r="AB1820" s="2032"/>
      <c r="AC1820" s="2032"/>
      <c r="AD1820" s="2025"/>
      <c r="AE1820" s="2026"/>
      <c r="AF1820" s="2026"/>
      <c r="AG1820" s="2026"/>
      <c r="AH1820" s="2027"/>
      <c r="AI1820" s="2028"/>
      <c r="AJ1820" s="2029"/>
      <c r="AK1820" s="2029"/>
      <c r="AL1820" s="2029"/>
      <c r="AM1820" s="2029"/>
      <c r="AN1820" s="2029"/>
      <c r="AO1820" s="2029"/>
      <c r="AP1820" s="2029"/>
      <c r="AQ1820" s="2029"/>
      <c r="AR1820" s="2029"/>
      <c r="AS1820" s="2029"/>
      <c r="AT1820" s="2029"/>
      <c r="AU1820" s="2030"/>
      <c r="AV1820" s="2031"/>
      <c r="AW1820" s="2032"/>
      <c r="AX1820" s="2032"/>
      <c r="AY1820" s="2033"/>
    </row>
    <row r="1821" spans="2:51" s="79" customFormat="1" ht="24.75" customHeight="1">
      <c r="B1821" s="2097"/>
      <c r="C1821" s="2098"/>
      <c r="D1821" s="2098"/>
      <c r="E1821" s="2098"/>
      <c r="F1821" s="2098"/>
      <c r="G1821" s="2099"/>
      <c r="H1821" s="2016"/>
      <c r="I1821" s="2017"/>
      <c r="J1821" s="2017"/>
      <c r="K1821" s="2017"/>
      <c r="L1821" s="2018"/>
      <c r="M1821" s="2019"/>
      <c r="N1821" s="2020"/>
      <c r="O1821" s="2020"/>
      <c r="P1821" s="2020"/>
      <c r="Q1821" s="2020"/>
      <c r="R1821" s="2020"/>
      <c r="S1821" s="2020"/>
      <c r="T1821" s="2020"/>
      <c r="U1821" s="2020"/>
      <c r="V1821" s="2020"/>
      <c r="W1821" s="2020"/>
      <c r="X1821" s="2020"/>
      <c r="Y1821" s="2021"/>
      <c r="Z1821" s="2022"/>
      <c r="AA1821" s="2023"/>
      <c r="AB1821" s="2023"/>
      <c r="AC1821" s="2023"/>
      <c r="AD1821" s="2016"/>
      <c r="AE1821" s="2017"/>
      <c r="AF1821" s="2017"/>
      <c r="AG1821" s="2017"/>
      <c r="AH1821" s="2018"/>
      <c r="AI1821" s="2019"/>
      <c r="AJ1821" s="2020"/>
      <c r="AK1821" s="2020"/>
      <c r="AL1821" s="2020"/>
      <c r="AM1821" s="2020"/>
      <c r="AN1821" s="2020"/>
      <c r="AO1821" s="2020"/>
      <c r="AP1821" s="2020"/>
      <c r="AQ1821" s="2020"/>
      <c r="AR1821" s="2020"/>
      <c r="AS1821" s="2020"/>
      <c r="AT1821" s="2020"/>
      <c r="AU1821" s="2021"/>
      <c r="AV1821" s="2022"/>
      <c r="AW1821" s="2023"/>
      <c r="AX1821" s="2023"/>
      <c r="AY1821" s="2024"/>
    </row>
    <row r="1822" spans="2:51" s="79" customFormat="1" ht="24.75" customHeight="1">
      <c r="B1822" s="2097"/>
      <c r="C1822" s="2098"/>
      <c r="D1822" s="2098"/>
      <c r="E1822" s="2098"/>
      <c r="F1822" s="2098"/>
      <c r="G1822" s="2099"/>
      <c r="H1822" s="2058" t="s">
        <v>26</v>
      </c>
      <c r="I1822" s="2059"/>
      <c r="J1822" s="2059"/>
      <c r="K1822" s="2059"/>
      <c r="L1822" s="2059"/>
      <c r="M1822" s="2060"/>
      <c r="N1822" s="2061"/>
      <c r="O1822" s="2061"/>
      <c r="P1822" s="2061"/>
      <c r="Q1822" s="2061"/>
      <c r="R1822" s="2061"/>
      <c r="S1822" s="2061"/>
      <c r="T1822" s="2061"/>
      <c r="U1822" s="2061"/>
      <c r="V1822" s="2061"/>
      <c r="W1822" s="2061"/>
      <c r="X1822" s="2061"/>
      <c r="Y1822" s="2062"/>
      <c r="Z1822" s="2063">
        <f>SUM(Z1814:AC1821)</f>
        <v>0</v>
      </c>
      <c r="AA1822" s="2064"/>
      <c r="AB1822" s="2064"/>
      <c r="AC1822" s="2065"/>
      <c r="AD1822" s="2058" t="s">
        <v>26</v>
      </c>
      <c r="AE1822" s="2059"/>
      <c r="AF1822" s="2059"/>
      <c r="AG1822" s="2059"/>
      <c r="AH1822" s="2059"/>
      <c r="AI1822" s="2060"/>
      <c r="AJ1822" s="2061"/>
      <c r="AK1822" s="2061"/>
      <c r="AL1822" s="2061"/>
      <c r="AM1822" s="2061"/>
      <c r="AN1822" s="2061"/>
      <c r="AO1822" s="2061"/>
      <c r="AP1822" s="2061"/>
      <c r="AQ1822" s="2061"/>
      <c r="AR1822" s="2061"/>
      <c r="AS1822" s="2061"/>
      <c r="AT1822" s="2061"/>
      <c r="AU1822" s="2062"/>
      <c r="AV1822" s="2063">
        <f>SUM(AV1814:AY1821)</f>
        <v>0</v>
      </c>
      <c r="AW1822" s="2064"/>
      <c r="AX1822" s="2064"/>
      <c r="AY1822" s="2066"/>
    </row>
    <row r="1823" spans="2:51" s="79" customFormat="1" ht="24.75" customHeight="1">
      <c r="B1823" s="2097"/>
      <c r="C1823" s="2098"/>
      <c r="D1823" s="2098"/>
      <c r="E1823" s="2098"/>
      <c r="F1823" s="2098"/>
      <c r="G1823" s="2099"/>
      <c r="H1823" s="2045" t="s">
        <v>539</v>
      </c>
      <c r="I1823" s="2046"/>
      <c r="J1823" s="2046"/>
      <c r="K1823" s="2046"/>
      <c r="L1823" s="2046"/>
      <c r="M1823" s="2046"/>
      <c r="N1823" s="2046"/>
      <c r="O1823" s="2046"/>
      <c r="P1823" s="2046"/>
      <c r="Q1823" s="2046"/>
      <c r="R1823" s="2046"/>
      <c r="S1823" s="2046"/>
      <c r="T1823" s="2046"/>
      <c r="U1823" s="2046"/>
      <c r="V1823" s="2046"/>
      <c r="W1823" s="2046"/>
      <c r="X1823" s="2046"/>
      <c r="Y1823" s="2046"/>
      <c r="Z1823" s="2046"/>
      <c r="AA1823" s="2046"/>
      <c r="AB1823" s="2046"/>
      <c r="AC1823" s="2047"/>
      <c r="AD1823" s="2045" t="s">
        <v>524</v>
      </c>
      <c r="AE1823" s="2046"/>
      <c r="AF1823" s="2046"/>
      <c r="AG1823" s="2046"/>
      <c r="AH1823" s="2046"/>
      <c r="AI1823" s="2046"/>
      <c r="AJ1823" s="2046"/>
      <c r="AK1823" s="2046"/>
      <c r="AL1823" s="2046"/>
      <c r="AM1823" s="2046"/>
      <c r="AN1823" s="2046"/>
      <c r="AO1823" s="2046"/>
      <c r="AP1823" s="2046"/>
      <c r="AQ1823" s="2046"/>
      <c r="AR1823" s="2046"/>
      <c r="AS1823" s="2046"/>
      <c r="AT1823" s="2046"/>
      <c r="AU1823" s="2046"/>
      <c r="AV1823" s="2046"/>
      <c r="AW1823" s="2046"/>
      <c r="AX1823" s="2046"/>
      <c r="AY1823" s="2048"/>
    </row>
    <row r="1824" spans="2:51" s="79" customFormat="1" ht="24.75" customHeight="1">
      <c r="B1824" s="2097"/>
      <c r="C1824" s="2098"/>
      <c r="D1824" s="2098"/>
      <c r="E1824" s="2098"/>
      <c r="F1824" s="2098"/>
      <c r="G1824" s="2099"/>
      <c r="H1824" s="2049" t="s">
        <v>23</v>
      </c>
      <c r="I1824" s="2050"/>
      <c r="J1824" s="2050"/>
      <c r="K1824" s="2050"/>
      <c r="L1824" s="2050"/>
      <c r="M1824" s="2051" t="s">
        <v>24</v>
      </c>
      <c r="N1824" s="2052"/>
      <c r="O1824" s="2052"/>
      <c r="P1824" s="2052"/>
      <c r="Q1824" s="2052"/>
      <c r="R1824" s="2052"/>
      <c r="S1824" s="2052"/>
      <c r="T1824" s="2052"/>
      <c r="U1824" s="2052"/>
      <c r="V1824" s="2052"/>
      <c r="W1824" s="2052"/>
      <c r="X1824" s="2052"/>
      <c r="Y1824" s="2053"/>
      <c r="Z1824" s="2054" t="s">
        <v>25</v>
      </c>
      <c r="AA1824" s="2055"/>
      <c r="AB1824" s="2055"/>
      <c r="AC1824" s="2056"/>
      <c r="AD1824" s="2049" t="s">
        <v>23</v>
      </c>
      <c r="AE1824" s="2050"/>
      <c r="AF1824" s="2050"/>
      <c r="AG1824" s="2050"/>
      <c r="AH1824" s="2050"/>
      <c r="AI1824" s="2051" t="s">
        <v>24</v>
      </c>
      <c r="AJ1824" s="2052"/>
      <c r="AK1824" s="2052"/>
      <c r="AL1824" s="2052"/>
      <c r="AM1824" s="2052"/>
      <c r="AN1824" s="2052"/>
      <c r="AO1824" s="2052"/>
      <c r="AP1824" s="2052"/>
      <c r="AQ1824" s="2052"/>
      <c r="AR1824" s="2052"/>
      <c r="AS1824" s="2052"/>
      <c r="AT1824" s="2052"/>
      <c r="AU1824" s="2053"/>
      <c r="AV1824" s="2054" t="s">
        <v>25</v>
      </c>
      <c r="AW1824" s="2055"/>
      <c r="AX1824" s="2055"/>
      <c r="AY1824" s="2057"/>
    </row>
    <row r="1825" spans="2:51" s="79" customFormat="1" ht="24.75" customHeight="1">
      <c r="B1825" s="2097"/>
      <c r="C1825" s="2098"/>
      <c r="D1825" s="2098"/>
      <c r="E1825" s="2098"/>
      <c r="F1825" s="2098"/>
      <c r="G1825" s="2099"/>
      <c r="H1825" s="2035"/>
      <c r="I1825" s="2036"/>
      <c r="J1825" s="2036"/>
      <c r="K1825" s="2036"/>
      <c r="L1825" s="2037"/>
      <c r="M1825" s="2038"/>
      <c r="N1825" s="2039"/>
      <c r="O1825" s="2039"/>
      <c r="P1825" s="2039"/>
      <c r="Q1825" s="2039"/>
      <c r="R1825" s="2039"/>
      <c r="S1825" s="2039"/>
      <c r="T1825" s="2039"/>
      <c r="U1825" s="2039"/>
      <c r="V1825" s="2039"/>
      <c r="W1825" s="2039"/>
      <c r="X1825" s="2039"/>
      <c r="Y1825" s="2040"/>
      <c r="Z1825" s="2041"/>
      <c r="AA1825" s="2042"/>
      <c r="AB1825" s="2042"/>
      <c r="AC1825" s="2043"/>
      <c r="AD1825" s="2035"/>
      <c r="AE1825" s="2036"/>
      <c r="AF1825" s="2036"/>
      <c r="AG1825" s="2036"/>
      <c r="AH1825" s="2037"/>
      <c r="AI1825" s="2038"/>
      <c r="AJ1825" s="2039"/>
      <c r="AK1825" s="2039"/>
      <c r="AL1825" s="2039"/>
      <c r="AM1825" s="2039"/>
      <c r="AN1825" s="2039"/>
      <c r="AO1825" s="2039"/>
      <c r="AP1825" s="2039"/>
      <c r="AQ1825" s="2039"/>
      <c r="AR1825" s="2039"/>
      <c r="AS1825" s="2039"/>
      <c r="AT1825" s="2039"/>
      <c r="AU1825" s="2040"/>
      <c r="AV1825" s="2041"/>
      <c r="AW1825" s="2042"/>
      <c r="AX1825" s="2042"/>
      <c r="AY1825" s="2044"/>
    </row>
    <row r="1826" spans="2:51" s="79" customFormat="1" ht="24.75" customHeight="1">
      <c r="B1826" s="2097"/>
      <c r="C1826" s="2098"/>
      <c r="D1826" s="2098"/>
      <c r="E1826" s="2098"/>
      <c r="F1826" s="2098"/>
      <c r="G1826" s="2099"/>
      <c r="H1826" s="2025"/>
      <c r="I1826" s="2026"/>
      <c r="J1826" s="2026"/>
      <c r="K1826" s="2026"/>
      <c r="L1826" s="2027"/>
      <c r="M1826" s="2028"/>
      <c r="N1826" s="2029"/>
      <c r="O1826" s="2029"/>
      <c r="P1826" s="2029"/>
      <c r="Q1826" s="2029"/>
      <c r="R1826" s="2029"/>
      <c r="S1826" s="2029"/>
      <c r="T1826" s="2029"/>
      <c r="U1826" s="2029"/>
      <c r="V1826" s="2029"/>
      <c r="W1826" s="2029"/>
      <c r="X1826" s="2029"/>
      <c r="Y1826" s="2030"/>
      <c r="Z1826" s="2031"/>
      <c r="AA1826" s="2032"/>
      <c r="AB1826" s="2032"/>
      <c r="AC1826" s="2034"/>
      <c r="AD1826" s="2025"/>
      <c r="AE1826" s="2026"/>
      <c r="AF1826" s="2026"/>
      <c r="AG1826" s="2026"/>
      <c r="AH1826" s="2027"/>
      <c r="AI1826" s="2028"/>
      <c r="AJ1826" s="2029"/>
      <c r="AK1826" s="2029"/>
      <c r="AL1826" s="2029"/>
      <c r="AM1826" s="2029"/>
      <c r="AN1826" s="2029"/>
      <c r="AO1826" s="2029"/>
      <c r="AP1826" s="2029"/>
      <c r="AQ1826" s="2029"/>
      <c r="AR1826" s="2029"/>
      <c r="AS1826" s="2029"/>
      <c r="AT1826" s="2029"/>
      <c r="AU1826" s="2030"/>
      <c r="AV1826" s="2031"/>
      <c r="AW1826" s="2032"/>
      <c r="AX1826" s="2032"/>
      <c r="AY1826" s="2033"/>
    </row>
    <row r="1827" spans="2:51" s="79" customFormat="1" ht="24.75" customHeight="1">
      <c r="B1827" s="2097"/>
      <c r="C1827" s="2098"/>
      <c r="D1827" s="2098"/>
      <c r="E1827" s="2098"/>
      <c r="F1827" s="2098"/>
      <c r="G1827" s="2099"/>
      <c r="H1827" s="2025"/>
      <c r="I1827" s="2026"/>
      <c r="J1827" s="2026"/>
      <c r="K1827" s="2026"/>
      <c r="L1827" s="2027"/>
      <c r="M1827" s="2028"/>
      <c r="N1827" s="2029"/>
      <c r="O1827" s="2029"/>
      <c r="P1827" s="2029"/>
      <c r="Q1827" s="2029"/>
      <c r="R1827" s="2029"/>
      <c r="S1827" s="2029"/>
      <c r="T1827" s="2029"/>
      <c r="U1827" s="2029"/>
      <c r="V1827" s="2029"/>
      <c r="W1827" s="2029"/>
      <c r="X1827" s="2029"/>
      <c r="Y1827" s="2030"/>
      <c r="Z1827" s="2031"/>
      <c r="AA1827" s="2032"/>
      <c r="AB1827" s="2032"/>
      <c r="AC1827" s="2034"/>
      <c r="AD1827" s="2025"/>
      <c r="AE1827" s="2026"/>
      <c r="AF1827" s="2026"/>
      <c r="AG1827" s="2026"/>
      <c r="AH1827" s="2027"/>
      <c r="AI1827" s="2028"/>
      <c r="AJ1827" s="2029"/>
      <c r="AK1827" s="2029"/>
      <c r="AL1827" s="2029"/>
      <c r="AM1827" s="2029"/>
      <c r="AN1827" s="2029"/>
      <c r="AO1827" s="2029"/>
      <c r="AP1827" s="2029"/>
      <c r="AQ1827" s="2029"/>
      <c r="AR1827" s="2029"/>
      <c r="AS1827" s="2029"/>
      <c r="AT1827" s="2029"/>
      <c r="AU1827" s="2030"/>
      <c r="AV1827" s="2031"/>
      <c r="AW1827" s="2032"/>
      <c r="AX1827" s="2032"/>
      <c r="AY1827" s="2033"/>
    </row>
    <row r="1828" spans="2:51" s="79" customFormat="1" ht="24.75" customHeight="1">
      <c r="B1828" s="2097"/>
      <c r="C1828" s="2098"/>
      <c r="D1828" s="2098"/>
      <c r="E1828" s="2098"/>
      <c r="F1828" s="2098"/>
      <c r="G1828" s="2099"/>
      <c r="H1828" s="2025"/>
      <c r="I1828" s="2026"/>
      <c r="J1828" s="2026"/>
      <c r="K1828" s="2026"/>
      <c r="L1828" s="2027"/>
      <c r="M1828" s="2028"/>
      <c r="N1828" s="2029"/>
      <c r="O1828" s="2029"/>
      <c r="P1828" s="2029"/>
      <c r="Q1828" s="2029"/>
      <c r="R1828" s="2029"/>
      <c r="S1828" s="2029"/>
      <c r="T1828" s="2029"/>
      <c r="U1828" s="2029"/>
      <c r="V1828" s="2029"/>
      <c r="W1828" s="2029"/>
      <c r="X1828" s="2029"/>
      <c r="Y1828" s="2030"/>
      <c r="Z1828" s="2031"/>
      <c r="AA1828" s="2032"/>
      <c r="AB1828" s="2032"/>
      <c r="AC1828" s="2034"/>
      <c r="AD1828" s="2025"/>
      <c r="AE1828" s="2026"/>
      <c r="AF1828" s="2026"/>
      <c r="AG1828" s="2026"/>
      <c r="AH1828" s="2027"/>
      <c r="AI1828" s="2028"/>
      <c r="AJ1828" s="2029"/>
      <c r="AK1828" s="2029"/>
      <c r="AL1828" s="2029"/>
      <c r="AM1828" s="2029"/>
      <c r="AN1828" s="2029"/>
      <c r="AO1828" s="2029"/>
      <c r="AP1828" s="2029"/>
      <c r="AQ1828" s="2029"/>
      <c r="AR1828" s="2029"/>
      <c r="AS1828" s="2029"/>
      <c r="AT1828" s="2029"/>
      <c r="AU1828" s="2030"/>
      <c r="AV1828" s="2031"/>
      <c r="AW1828" s="2032"/>
      <c r="AX1828" s="2032"/>
      <c r="AY1828" s="2033"/>
    </row>
    <row r="1829" spans="2:51" s="79" customFormat="1" ht="24.75" customHeight="1">
      <c r="B1829" s="2097"/>
      <c r="C1829" s="2098"/>
      <c r="D1829" s="2098"/>
      <c r="E1829" s="2098"/>
      <c r="F1829" s="2098"/>
      <c r="G1829" s="2099"/>
      <c r="H1829" s="2025"/>
      <c r="I1829" s="2026"/>
      <c r="J1829" s="2026"/>
      <c r="K1829" s="2026"/>
      <c r="L1829" s="2027"/>
      <c r="M1829" s="2028"/>
      <c r="N1829" s="2029"/>
      <c r="O1829" s="2029"/>
      <c r="P1829" s="2029"/>
      <c r="Q1829" s="2029"/>
      <c r="R1829" s="2029"/>
      <c r="S1829" s="2029"/>
      <c r="T1829" s="2029"/>
      <c r="U1829" s="2029"/>
      <c r="V1829" s="2029"/>
      <c r="W1829" s="2029"/>
      <c r="X1829" s="2029"/>
      <c r="Y1829" s="2030"/>
      <c r="Z1829" s="2031"/>
      <c r="AA1829" s="2032"/>
      <c r="AB1829" s="2032"/>
      <c r="AC1829" s="2032"/>
      <c r="AD1829" s="2025"/>
      <c r="AE1829" s="2026"/>
      <c r="AF1829" s="2026"/>
      <c r="AG1829" s="2026"/>
      <c r="AH1829" s="2027"/>
      <c r="AI1829" s="2028"/>
      <c r="AJ1829" s="2029"/>
      <c r="AK1829" s="2029"/>
      <c r="AL1829" s="2029"/>
      <c r="AM1829" s="2029"/>
      <c r="AN1829" s="2029"/>
      <c r="AO1829" s="2029"/>
      <c r="AP1829" s="2029"/>
      <c r="AQ1829" s="2029"/>
      <c r="AR1829" s="2029"/>
      <c r="AS1829" s="2029"/>
      <c r="AT1829" s="2029"/>
      <c r="AU1829" s="2030"/>
      <c r="AV1829" s="2031"/>
      <c r="AW1829" s="2032"/>
      <c r="AX1829" s="2032"/>
      <c r="AY1829" s="2033"/>
    </row>
    <row r="1830" spans="2:51" s="79" customFormat="1" ht="24.75" customHeight="1">
      <c r="B1830" s="2097"/>
      <c r="C1830" s="2098"/>
      <c r="D1830" s="2098"/>
      <c r="E1830" s="2098"/>
      <c r="F1830" s="2098"/>
      <c r="G1830" s="2099"/>
      <c r="H1830" s="2025"/>
      <c r="I1830" s="2026"/>
      <c r="J1830" s="2026"/>
      <c r="K1830" s="2026"/>
      <c r="L1830" s="2027"/>
      <c r="M1830" s="2028"/>
      <c r="N1830" s="2029"/>
      <c r="O1830" s="2029"/>
      <c r="P1830" s="2029"/>
      <c r="Q1830" s="2029"/>
      <c r="R1830" s="2029"/>
      <c r="S1830" s="2029"/>
      <c r="T1830" s="2029"/>
      <c r="U1830" s="2029"/>
      <c r="V1830" s="2029"/>
      <c r="W1830" s="2029"/>
      <c r="X1830" s="2029"/>
      <c r="Y1830" s="2030"/>
      <c r="Z1830" s="2031"/>
      <c r="AA1830" s="2032"/>
      <c r="AB1830" s="2032"/>
      <c r="AC1830" s="2032"/>
      <c r="AD1830" s="2025"/>
      <c r="AE1830" s="2026"/>
      <c r="AF1830" s="2026"/>
      <c r="AG1830" s="2026"/>
      <c r="AH1830" s="2027"/>
      <c r="AI1830" s="2028"/>
      <c r="AJ1830" s="2029"/>
      <c r="AK1830" s="2029"/>
      <c r="AL1830" s="2029"/>
      <c r="AM1830" s="2029"/>
      <c r="AN1830" s="2029"/>
      <c r="AO1830" s="2029"/>
      <c r="AP1830" s="2029"/>
      <c r="AQ1830" s="2029"/>
      <c r="AR1830" s="2029"/>
      <c r="AS1830" s="2029"/>
      <c r="AT1830" s="2029"/>
      <c r="AU1830" s="2030"/>
      <c r="AV1830" s="2031"/>
      <c r="AW1830" s="2032"/>
      <c r="AX1830" s="2032"/>
      <c r="AY1830" s="2033"/>
    </row>
    <row r="1831" spans="2:51" s="79" customFormat="1" ht="24.75" customHeight="1">
      <c r="B1831" s="2097"/>
      <c r="C1831" s="2098"/>
      <c r="D1831" s="2098"/>
      <c r="E1831" s="2098"/>
      <c r="F1831" s="2098"/>
      <c r="G1831" s="2099"/>
      <c r="H1831" s="2025"/>
      <c r="I1831" s="2026"/>
      <c r="J1831" s="2026"/>
      <c r="K1831" s="2026"/>
      <c r="L1831" s="2027"/>
      <c r="M1831" s="2028"/>
      <c r="N1831" s="2029"/>
      <c r="O1831" s="2029"/>
      <c r="P1831" s="2029"/>
      <c r="Q1831" s="2029"/>
      <c r="R1831" s="2029"/>
      <c r="S1831" s="2029"/>
      <c r="T1831" s="2029"/>
      <c r="U1831" s="2029"/>
      <c r="V1831" s="2029"/>
      <c r="W1831" s="2029"/>
      <c r="X1831" s="2029"/>
      <c r="Y1831" s="2030"/>
      <c r="Z1831" s="2031"/>
      <c r="AA1831" s="2032"/>
      <c r="AB1831" s="2032"/>
      <c r="AC1831" s="2032"/>
      <c r="AD1831" s="2025"/>
      <c r="AE1831" s="2026"/>
      <c r="AF1831" s="2026"/>
      <c r="AG1831" s="2026"/>
      <c r="AH1831" s="2027"/>
      <c r="AI1831" s="2028"/>
      <c r="AJ1831" s="2029"/>
      <c r="AK1831" s="2029"/>
      <c r="AL1831" s="2029"/>
      <c r="AM1831" s="2029"/>
      <c r="AN1831" s="2029"/>
      <c r="AO1831" s="2029"/>
      <c r="AP1831" s="2029"/>
      <c r="AQ1831" s="2029"/>
      <c r="AR1831" s="2029"/>
      <c r="AS1831" s="2029"/>
      <c r="AT1831" s="2029"/>
      <c r="AU1831" s="2030"/>
      <c r="AV1831" s="2031"/>
      <c r="AW1831" s="2032"/>
      <c r="AX1831" s="2032"/>
      <c r="AY1831" s="2033"/>
    </row>
    <row r="1832" spans="2:51" s="79" customFormat="1" ht="24.75" customHeight="1">
      <c r="B1832" s="2097"/>
      <c r="C1832" s="2098"/>
      <c r="D1832" s="2098"/>
      <c r="E1832" s="2098"/>
      <c r="F1832" s="2098"/>
      <c r="G1832" s="2099"/>
      <c r="H1832" s="2016"/>
      <c r="I1832" s="2017"/>
      <c r="J1832" s="2017"/>
      <c r="K1832" s="2017"/>
      <c r="L1832" s="2018"/>
      <c r="M1832" s="2019"/>
      <c r="N1832" s="2020"/>
      <c r="O1832" s="2020"/>
      <c r="P1832" s="2020"/>
      <c r="Q1832" s="2020"/>
      <c r="R1832" s="2020"/>
      <c r="S1832" s="2020"/>
      <c r="T1832" s="2020"/>
      <c r="U1832" s="2020"/>
      <c r="V1832" s="2020"/>
      <c r="W1832" s="2020"/>
      <c r="X1832" s="2020"/>
      <c r="Y1832" s="2021"/>
      <c r="Z1832" s="2022"/>
      <c r="AA1832" s="2023"/>
      <c r="AB1832" s="2023"/>
      <c r="AC1832" s="2023"/>
      <c r="AD1832" s="2016"/>
      <c r="AE1832" s="2017"/>
      <c r="AF1832" s="2017"/>
      <c r="AG1832" s="2017"/>
      <c r="AH1832" s="2018"/>
      <c r="AI1832" s="2019"/>
      <c r="AJ1832" s="2020"/>
      <c r="AK1832" s="2020"/>
      <c r="AL1832" s="2020"/>
      <c r="AM1832" s="2020"/>
      <c r="AN1832" s="2020"/>
      <c r="AO1832" s="2020"/>
      <c r="AP1832" s="2020"/>
      <c r="AQ1832" s="2020"/>
      <c r="AR1832" s="2020"/>
      <c r="AS1832" s="2020"/>
      <c r="AT1832" s="2020"/>
      <c r="AU1832" s="2021"/>
      <c r="AV1832" s="2022"/>
      <c r="AW1832" s="2023"/>
      <c r="AX1832" s="2023"/>
      <c r="AY1832" s="2024"/>
    </row>
    <row r="1833" spans="2:51" s="79" customFormat="1" ht="24.75" customHeight="1" thickBot="1">
      <c r="B1833" s="2100"/>
      <c r="C1833" s="2101"/>
      <c r="D1833" s="2101"/>
      <c r="E1833" s="2101"/>
      <c r="F1833" s="2101"/>
      <c r="G1833" s="2102"/>
      <c r="H1833" s="2007" t="s">
        <v>26</v>
      </c>
      <c r="I1833" s="2008"/>
      <c r="J1833" s="2008"/>
      <c r="K1833" s="2008"/>
      <c r="L1833" s="2008"/>
      <c r="M1833" s="2009"/>
      <c r="N1833" s="2010"/>
      <c r="O1833" s="2010"/>
      <c r="P1833" s="2010"/>
      <c r="Q1833" s="2010"/>
      <c r="R1833" s="2010"/>
      <c r="S1833" s="2010"/>
      <c r="T1833" s="2010"/>
      <c r="U1833" s="2010"/>
      <c r="V1833" s="2010"/>
      <c r="W1833" s="2010"/>
      <c r="X1833" s="2010"/>
      <c r="Y1833" s="2011"/>
      <c r="Z1833" s="2012">
        <f>SUM(Z1825:AC1832)</f>
        <v>0</v>
      </c>
      <c r="AA1833" s="2013"/>
      <c r="AB1833" s="2013"/>
      <c r="AC1833" s="2014"/>
      <c r="AD1833" s="2007" t="s">
        <v>26</v>
      </c>
      <c r="AE1833" s="2008"/>
      <c r="AF1833" s="2008"/>
      <c r="AG1833" s="2008"/>
      <c r="AH1833" s="2008"/>
      <c r="AI1833" s="2009"/>
      <c r="AJ1833" s="2010"/>
      <c r="AK1833" s="2010"/>
      <c r="AL1833" s="2010"/>
      <c r="AM1833" s="2010"/>
      <c r="AN1833" s="2010"/>
      <c r="AO1833" s="2010"/>
      <c r="AP1833" s="2010"/>
      <c r="AQ1833" s="2010"/>
      <c r="AR1833" s="2010"/>
      <c r="AS1833" s="2010"/>
      <c r="AT1833" s="2010"/>
      <c r="AU1833" s="2011"/>
      <c r="AV1833" s="2012">
        <f>SUM(AV1825:AY1832)</f>
        <v>0</v>
      </c>
      <c r="AW1833" s="2013"/>
      <c r="AX1833" s="2013"/>
      <c r="AY1833" s="2015"/>
    </row>
    <row r="1834" spans="2:51" s="79" customFormat="1"/>
    <row r="1835" spans="2:51" s="79" customFormat="1" ht="23.25" customHeight="1">
      <c r="B1835" s="92" t="s">
        <v>100</v>
      </c>
      <c r="C1835" s="92"/>
      <c r="D1835" s="92"/>
      <c r="E1835" s="93"/>
      <c r="F1835" s="93"/>
      <c r="G1835" s="2095"/>
      <c r="H1835" s="2095"/>
      <c r="I1835" s="2095"/>
      <c r="J1835" s="2095"/>
      <c r="K1835" s="2095"/>
      <c r="L1835" s="2095"/>
      <c r="M1835" s="2095"/>
      <c r="N1835" s="2095"/>
      <c r="O1835" s="2095"/>
      <c r="P1835" s="2095"/>
      <c r="Q1835" s="2095"/>
      <c r="R1835" s="2095"/>
      <c r="S1835" s="2095"/>
      <c r="T1835" s="2095"/>
      <c r="U1835" s="2095"/>
      <c r="V1835" s="2095"/>
      <c r="W1835" s="2095"/>
      <c r="X1835" s="2095"/>
      <c r="Y1835" s="2095"/>
      <c r="Z1835" s="2095"/>
      <c r="AA1835" s="2095"/>
      <c r="AB1835" s="2095"/>
      <c r="AC1835" s="2095"/>
      <c r="AD1835" s="2095"/>
      <c r="AE1835" s="2095"/>
      <c r="AF1835" s="2095"/>
      <c r="AG1835" s="2095"/>
      <c r="AH1835" s="2095"/>
      <c r="AI1835" s="2095"/>
      <c r="AJ1835" s="2095"/>
      <c r="AK1835" s="2095"/>
      <c r="AL1835" s="2095"/>
      <c r="AM1835" s="2095"/>
      <c r="AN1835" s="2095"/>
      <c r="AO1835" s="2095"/>
      <c r="AP1835" s="2095"/>
      <c r="AQ1835" s="2095"/>
      <c r="AR1835" s="2095"/>
      <c r="AS1835" s="2095"/>
      <c r="AT1835" s="2095"/>
      <c r="AU1835" s="2095"/>
      <c r="AV1835" s="2095"/>
      <c r="AW1835" s="2095"/>
      <c r="AX1835" s="2095"/>
      <c r="AY1835" s="93"/>
    </row>
    <row r="1836" spans="2:51" s="79" customFormat="1" ht="14.25">
      <c r="C1836" s="94" t="s">
        <v>77</v>
      </c>
    </row>
    <row r="1837" spans="2:51" s="79" customFormat="1">
      <c r="C1837" s="79" t="s">
        <v>500</v>
      </c>
    </row>
    <row r="1838" spans="2:51" s="79" customFormat="1" ht="34.5" customHeight="1">
      <c r="B1838" s="2000"/>
      <c r="C1838" s="2000"/>
      <c r="D1838" s="2004" t="s">
        <v>71</v>
      </c>
      <c r="E1838" s="2004"/>
      <c r="F1838" s="2004"/>
      <c r="G1838" s="2004"/>
      <c r="H1838" s="2004"/>
      <c r="I1838" s="2004"/>
      <c r="J1838" s="2004"/>
      <c r="K1838" s="2004"/>
      <c r="L1838" s="2004"/>
      <c r="M1838" s="2004"/>
      <c r="N1838" s="2004" t="s">
        <v>72</v>
      </c>
      <c r="O1838" s="2004"/>
      <c r="P1838" s="2004"/>
      <c r="Q1838" s="2004"/>
      <c r="R1838" s="2004"/>
      <c r="S1838" s="2004"/>
      <c r="T1838" s="2004"/>
      <c r="U1838" s="2004"/>
      <c r="V1838" s="2004"/>
      <c r="W1838" s="2004"/>
      <c r="X1838" s="2004"/>
      <c r="Y1838" s="2004"/>
      <c r="Z1838" s="2004"/>
      <c r="AA1838" s="2004"/>
      <c r="AB1838" s="2004"/>
      <c r="AC1838" s="2004"/>
      <c r="AD1838" s="2004"/>
      <c r="AE1838" s="2004"/>
      <c r="AF1838" s="2004"/>
      <c r="AG1838" s="2004"/>
      <c r="AH1838" s="2004"/>
      <c r="AI1838" s="2004"/>
      <c r="AJ1838" s="2004"/>
      <c r="AK1838" s="2004"/>
      <c r="AL1838" s="2005" t="s">
        <v>73</v>
      </c>
      <c r="AM1838" s="2004"/>
      <c r="AN1838" s="2004"/>
      <c r="AO1838" s="2004"/>
      <c r="AP1838" s="2004"/>
      <c r="AQ1838" s="2004"/>
      <c r="AR1838" s="2004" t="s">
        <v>27</v>
      </c>
      <c r="AS1838" s="2004"/>
      <c r="AT1838" s="2004"/>
      <c r="AU1838" s="2004"/>
      <c r="AV1838" s="2004" t="s">
        <v>28</v>
      </c>
      <c r="AW1838" s="2004"/>
      <c r="AX1838" s="2004"/>
    </row>
    <row r="1839" spans="2:51" s="79" customFormat="1" ht="24" customHeight="1">
      <c r="B1839" s="2000">
        <v>1</v>
      </c>
      <c r="C1839" s="2000">
        <v>1</v>
      </c>
      <c r="D1839" s="2424" t="s">
        <v>1145</v>
      </c>
      <c r="E1839" s="2425"/>
      <c r="F1839" s="2425"/>
      <c r="G1839" s="2425"/>
      <c r="H1839" s="2425"/>
      <c r="I1839" s="2425"/>
      <c r="J1839" s="2425"/>
      <c r="K1839" s="2425"/>
      <c r="L1839" s="2425"/>
      <c r="M1839" s="2426"/>
      <c r="N1839" s="2427" t="s">
        <v>1146</v>
      </c>
      <c r="O1839" s="2428"/>
      <c r="P1839" s="2428"/>
      <c r="Q1839" s="2428"/>
      <c r="R1839" s="2428"/>
      <c r="S1839" s="2428"/>
      <c r="T1839" s="2428"/>
      <c r="U1839" s="2428"/>
      <c r="V1839" s="2428"/>
      <c r="W1839" s="2428"/>
      <c r="X1839" s="2428"/>
      <c r="Y1839" s="2428"/>
      <c r="Z1839" s="2428"/>
      <c r="AA1839" s="2428"/>
      <c r="AB1839" s="2428"/>
      <c r="AC1839" s="2428"/>
      <c r="AD1839" s="2428"/>
      <c r="AE1839" s="2428"/>
      <c r="AF1839" s="2428"/>
      <c r="AG1839" s="2428"/>
      <c r="AH1839" s="2428"/>
      <c r="AI1839" s="2428"/>
      <c r="AJ1839" s="2428"/>
      <c r="AK1839" s="2429"/>
      <c r="AL1839" s="2314">
        <v>8</v>
      </c>
      <c r="AM1839" s="2310"/>
      <c r="AN1839" s="2310"/>
      <c r="AO1839" s="2310"/>
      <c r="AP1839" s="2310"/>
      <c r="AQ1839" s="2310"/>
      <c r="AR1839" s="2310">
        <v>2</v>
      </c>
      <c r="AS1839" s="2310"/>
      <c r="AT1839" s="2310"/>
      <c r="AU1839" s="2310"/>
      <c r="AV1839" s="2430">
        <v>0.5</v>
      </c>
      <c r="AW1839" s="2310"/>
      <c r="AX1839" s="2310"/>
    </row>
    <row r="1840" spans="2:51" s="79" customFormat="1" ht="24" customHeight="1">
      <c r="B1840" s="2000">
        <v>2</v>
      </c>
      <c r="C1840" s="2000">
        <v>1</v>
      </c>
      <c r="D1840" s="2310"/>
      <c r="E1840" s="2310"/>
      <c r="F1840" s="2310"/>
      <c r="G1840" s="2310"/>
      <c r="H1840" s="2310"/>
      <c r="I1840" s="2310"/>
      <c r="J1840" s="2310"/>
      <c r="K1840" s="2310"/>
      <c r="L1840" s="2310"/>
      <c r="M1840" s="2310"/>
      <c r="N1840" s="2310"/>
      <c r="O1840" s="2310"/>
      <c r="P1840" s="2310"/>
      <c r="Q1840" s="2310"/>
      <c r="R1840" s="2310"/>
      <c r="S1840" s="2310"/>
      <c r="T1840" s="2310"/>
      <c r="U1840" s="2310"/>
      <c r="V1840" s="2310"/>
      <c r="W1840" s="2310"/>
      <c r="X1840" s="2310"/>
      <c r="Y1840" s="2310"/>
      <c r="Z1840" s="2310"/>
      <c r="AA1840" s="2310"/>
      <c r="AB1840" s="2310"/>
      <c r="AC1840" s="2310"/>
      <c r="AD1840" s="2310"/>
      <c r="AE1840" s="2310"/>
      <c r="AF1840" s="2310"/>
      <c r="AG1840" s="2310"/>
      <c r="AH1840" s="2310"/>
      <c r="AI1840" s="2310"/>
      <c r="AJ1840" s="2310"/>
      <c r="AK1840" s="2310"/>
      <c r="AL1840" s="2314"/>
      <c r="AM1840" s="2310"/>
      <c r="AN1840" s="2310"/>
      <c r="AO1840" s="2310"/>
      <c r="AP1840" s="2310"/>
      <c r="AQ1840" s="2310"/>
      <c r="AR1840" s="2001"/>
      <c r="AS1840" s="2001"/>
      <c r="AT1840" s="2001"/>
      <c r="AU1840" s="2001"/>
      <c r="AV1840" s="2001"/>
      <c r="AW1840" s="2001"/>
      <c r="AX1840" s="2001"/>
    </row>
    <row r="1841" spans="2:50" s="79" customFormat="1" ht="24" customHeight="1">
      <c r="B1841" s="2000">
        <v>3</v>
      </c>
      <c r="C1841" s="2000">
        <v>1</v>
      </c>
      <c r="D1841" s="2310"/>
      <c r="E1841" s="2310"/>
      <c r="F1841" s="2310"/>
      <c r="G1841" s="2310"/>
      <c r="H1841" s="2310"/>
      <c r="I1841" s="2310"/>
      <c r="J1841" s="2310"/>
      <c r="K1841" s="2310"/>
      <c r="L1841" s="2310"/>
      <c r="M1841" s="2310"/>
      <c r="N1841" s="2310"/>
      <c r="O1841" s="2310"/>
      <c r="P1841" s="2310"/>
      <c r="Q1841" s="2310"/>
      <c r="R1841" s="2310"/>
      <c r="S1841" s="2310"/>
      <c r="T1841" s="2310"/>
      <c r="U1841" s="2310"/>
      <c r="V1841" s="2310"/>
      <c r="W1841" s="2310"/>
      <c r="X1841" s="2310"/>
      <c r="Y1841" s="2310"/>
      <c r="Z1841" s="2310"/>
      <c r="AA1841" s="2310"/>
      <c r="AB1841" s="2310"/>
      <c r="AC1841" s="2310"/>
      <c r="AD1841" s="2310"/>
      <c r="AE1841" s="2310"/>
      <c r="AF1841" s="2310"/>
      <c r="AG1841" s="2310"/>
      <c r="AH1841" s="2310"/>
      <c r="AI1841" s="2310"/>
      <c r="AJ1841" s="2310"/>
      <c r="AK1841" s="2310"/>
      <c r="AL1841" s="2314"/>
      <c r="AM1841" s="2310"/>
      <c r="AN1841" s="2310"/>
      <c r="AO1841" s="2310"/>
      <c r="AP1841" s="2310"/>
      <c r="AQ1841" s="2310"/>
      <c r="AR1841" s="2001"/>
      <c r="AS1841" s="2001"/>
      <c r="AT1841" s="2001"/>
      <c r="AU1841" s="2001"/>
      <c r="AV1841" s="2001"/>
      <c r="AW1841" s="2001"/>
      <c r="AX1841" s="2001"/>
    </row>
    <row r="1842" spans="2:50" s="79" customFormat="1" ht="24" customHeight="1">
      <c r="B1842" s="2000">
        <v>4</v>
      </c>
      <c r="C1842" s="2000">
        <v>1</v>
      </c>
      <c r="D1842" s="2001"/>
      <c r="E1842" s="2001"/>
      <c r="F1842" s="2001"/>
      <c r="G1842" s="2001"/>
      <c r="H1842" s="2001"/>
      <c r="I1842" s="2001"/>
      <c r="J1842" s="2001"/>
      <c r="K1842" s="2001"/>
      <c r="L1842" s="2001"/>
      <c r="M1842" s="2001"/>
      <c r="N1842" s="2001"/>
      <c r="O1842" s="2001"/>
      <c r="P1842" s="2001"/>
      <c r="Q1842" s="2001"/>
      <c r="R1842" s="2001"/>
      <c r="S1842" s="2001"/>
      <c r="T1842" s="2001"/>
      <c r="U1842" s="2001"/>
      <c r="V1842" s="2001"/>
      <c r="W1842" s="2001"/>
      <c r="X1842" s="2001"/>
      <c r="Y1842" s="2001"/>
      <c r="Z1842" s="2001"/>
      <c r="AA1842" s="2001"/>
      <c r="AB1842" s="2001"/>
      <c r="AC1842" s="2001"/>
      <c r="AD1842" s="2001"/>
      <c r="AE1842" s="2001"/>
      <c r="AF1842" s="2001"/>
      <c r="AG1842" s="2001"/>
      <c r="AH1842" s="2001"/>
      <c r="AI1842" s="2001"/>
      <c r="AJ1842" s="2001"/>
      <c r="AK1842" s="2001"/>
      <c r="AL1842" s="2002"/>
      <c r="AM1842" s="2001"/>
      <c r="AN1842" s="2001"/>
      <c r="AO1842" s="2001"/>
      <c r="AP1842" s="2001"/>
      <c r="AQ1842" s="2001"/>
      <c r="AR1842" s="2001"/>
      <c r="AS1842" s="2001"/>
      <c r="AT1842" s="2001"/>
      <c r="AU1842" s="2001"/>
      <c r="AV1842" s="2001"/>
      <c r="AW1842" s="2001"/>
      <c r="AX1842" s="2001"/>
    </row>
    <row r="1843" spans="2:50" s="79" customFormat="1" ht="24" customHeight="1">
      <c r="B1843" s="2000">
        <v>5</v>
      </c>
      <c r="C1843" s="2000">
        <v>1</v>
      </c>
      <c r="D1843" s="2001"/>
      <c r="E1843" s="2001"/>
      <c r="F1843" s="2001"/>
      <c r="G1843" s="2001"/>
      <c r="H1843" s="2001"/>
      <c r="I1843" s="2001"/>
      <c r="J1843" s="2001"/>
      <c r="K1843" s="2001"/>
      <c r="L1843" s="2001"/>
      <c r="M1843" s="2001"/>
      <c r="N1843" s="2001"/>
      <c r="O1843" s="2001"/>
      <c r="P1843" s="2001"/>
      <c r="Q1843" s="2001"/>
      <c r="R1843" s="2001"/>
      <c r="S1843" s="2001"/>
      <c r="T1843" s="2001"/>
      <c r="U1843" s="2001"/>
      <c r="V1843" s="2001"/>
      <c r="W1843" s="2001"/>
      <c r="X1843" s="2001"/>
      <c r="Y1843" s="2001"/>
      <c r="Z1843" s="2001"/>
      <c r="AA1843" s="2001"/>
      <c r="AB1843" s="2001"/>
      <c r="AC1843" s="2001"/>
      <c r="AD1843" s="2001"/>
      <c r="AE1843" s="2001"/>
      <c r="AF1843" s="2001"/>
      <c r="AG1843" s="2001"/>
      <c r="AH1843" s="2001"/>
      <c r="AI1843" s="2001"/>
      <c r="AJ1843" s="2001"/>
      <c r="AK1843" s="2001"/>
      <c r="AL1843" s="2002"/>
      <c r="AM1843" s="2001"/>
      <c r="AN1843" s="2001"/>
      <c r="AO1843" s="2001"/>
      <c r="AP1843" s="2001"/>
      <c r="AQ1843" s="2001"/>
      <c r="AR1843" s="2001"/>
      <c r="AS1843" s="2001"/>
      <c r="AT1843" s="2001"/>
      <c r="AU1843" s="2001"/>
      <c r="AV1843" s="2001"/>
      <c r="AW1843" s="2001"/>
      <c r="AX1843" s="2001"/>
    </row>
    <row r="1844" spans="2:50" s="79" customFormat="1" ht="24" customHeight="1">
      <c r="B1844" s="2000">
        <v>6</v>
      </c>
      <c r="C1844" s="2000">
        <v>1</v>
      </c>
      <c r="D1844" s="2001"/>
      <c r="E1844" s="2001"/>
      <c r="F1844" s="2001"/>
      <c r="G1844" s="2001"/>
      <c r="H1844" s="2001"/>
      <c r="I1844" s="2001"/>
      <c r="J1844" s="2001"/>
      <c r="K1844" s="2001"/>
      <c r="L1844" s="2001"/>
      <c r="M1844" s="2001"/>
      <c r="N1844" s="2001"/>
      <c r="O1844" s="2001"/>
      <c r="P1844" s="2001"/>
      <c r="Q1844" s="2001"/>
      <c r="R1844" s="2001"/>
      <c r="S1844" s="2001"/>
      <c r="T1844" s="2001"/>
      <c r="U1844" s="2001"/>
      <c r="V1844" s="2001"/>
      <c r="W1844" s="2001"/>
      <c r="X1844" s="2001"/>
      <c r="Y1844" s="2001"/>
      <c r="Z1844" s="2001"/>
      <c r="AA1844" s="2001"/>
      <c r="AB1844" s="2001"/>
      <c r="AC1844" s="2001"/>
      <c r="AD1844" s="2001"/>
      <c r="AE1844" s="2001"/>
      <c r="AF1844" s="2001"/>
      <c r="AG1844" s="2001"/>
      <c r="AH1844" s="2001"/>
      <c r="AI1844" s="2001"/>
      <c r="AJ1844" s="2001"/>
      <c r="AK1844" s="2001"/>
      <c r="AL1844" s="2002"/>
      <c r="AM1844" s="2001"/>
      <c r="AN1844" s="2001"/>
      <c r="AO1844" s="2001"/>
      <c r="AP1844" s="2001"/>
      <c r="AQ1844" s="2001"/>
      <c r="AR1844" s="2001"/>
      <c r="AS1844" s="2001"/>
      <c r="AT1844" s="2001"/>
      <c r="AU1844" s="2001"/>
      <c r="AV1844" s="2001"/>
      <c r="AW1844" s="2001"/>
      <c r="AX1844" s="2001"/>
    </row>
    <row r="1845" spans="2:50" s="79" customFormat="1" ht="24" customHeight="1">
      <c r="B1845" s="2000">
        <v>7</v>
      </c>
      <c r="C1845" s="2000">
        <v>1</v>
      </c>
      <c r="D1845" s="2001"/>
      <c r="E1845" s="2001"/>
      <c r="F1845" s="2001"/>
      <c r="G1845" s="2001"/>
      <c r="H1845" s="2001"/>
      <c r="I1845" s="2001"/>
      <c r="J1845" s="2001"/>
      <c r="K1845" s="2001"/>
      <c r="L1845" s="2001"/>
      <c r="M1845" s="2001"/>
      <c r="N1845" s="2001"/>
      <c r="O1845" s="2001"/>
      <c r="P1845" s="2001"/>
      <c r="Q1845" s="2001"/>
      <c r="R1845" s="2001"/>
      <c r="S1845" s="2001"/>
      <c r="T1845" s="2001"/>
      <c r="U1845" s="2001"/>
      <c r="V1845" s="2001"/>
      <c r="W1845" s="2001"/>
      <c r="X1845" s="2001"/>
      <c r="Y1845" s="2001"/>
      <c r="Z1845" s="2001"/>
      <c r="AA1845" s="2001"/>
      <c r="AB1845" s="2001"/>
      <c r="AC1845" s="2001"/>
      <c r="AD1845" s="2001"/>
      <c r="AE1845" s="2001"/>
      <c r="AF1845" s="2001"/>
      <c r="AG1845" s="2001"/>
      <c r="AH1845" s="2001"/>
      <c r="AI1845" s="2001"/>
      <c r="AJ1845" s="2001"/>
      <c r="AK1845" s="2001"/>
      <c r="AL1845" s="2002"/>
      <c r="AM1845" s="2001"/>
      <c r="AN1845" s="2001"/>
      <c r="AO1845" s="2001"/>
      <c r="AP1845" s="2001"/>
      <c r="AQ1845" s="2001"/>
      <c r="AR1845" s="2001"/>
      <c r="AS1845" s="2001"/>
      <c r="AT1845" s="2001"/>
      <c r="AU1845" s="2001"/>
      <c r="AV1845" s="2001"/>
      <c r="AW1845" s="2001"/>
      <c r="AX1845" s="2001"/>
    </row>
    <row r="1846" spans="2:50" s="79" customFormat="1" ht="24" customHeight="1">
      <c r="B1846" s="2000">
        <v>8</v>
      </c>
      <c r="C1846" s="2000">
        <v>1</v>
      </c>
      <c r="D1846" s="2001"/>
      <c r="E1846" s="2001"/>
      <c r="F1846" s="2001"/>
      <c r="G1846" s="2001"/>
      <c r="H1846" s="2001"/>
      <c r="I1846" s="2001"/>
      <c r="J1846" s="2001"/>
      <c r="K1846" s="2001"/>
      <c r="L1846" s="2001"/>
      <c r="M1846" s="2001"/>
      <c r="N1846" s="2001"/>
      <c r="O1846" s="2001"/>
      <c r="P1846" s="2001"/>
      <c r="Q1846" s="2001"/>
      <c r="R1846" s="2001"/>
      <c r="S1846" s="2001"/>
      <c r="T1846" s="2001"/>
      <c r="U1846" s="2001"/>
      <c r="V1846" s="2001"/>
      <c r="W1846" s="2001"/>
      <c r="X1846" s="2001"/>
      <c r="Y1846" s="2001"/>
      <c r="Z1846" s="2001"/>
      <c r="AA1846" s="2001"/>
      <c r="AB1846" s="2001"/>
      <c r="AC1846" s="2001"/>
      <c r="AD1846" s="2001"/>
      <c r="AE1846" s="2001"/>
      <c r="AF1846" s="2001"/>
      <c r="AG1846" s="2001"/>
      <c r="AH1846" s="2001"/>
      <c r="AI1846" s="2001"/>
      <c r="AJ1846" s="2001"/>
      <c r="AK1846" s="2001"/>
      <c r="AL1846" s="2002"/>
      <c r="AM1846" s="2001"/>
      <c r="AN1846" s="2001"/>
      <c r="AO1846" s="2001"/>
      <c r="AP1846" s="2001"/>
      <c r="AQ1846" s="2001"/>
      <c r="AR1846" s="2001"/>
      <c r="AS1846" s="2001"/>
      <c r="AT1846" s="2001"/>
      <c r="AU1846" s="2001"/>
      <c r="AV1846" s="2001"/>
      <c r="AW1846" s="2001"/>
      <c r="AX1846" s="2001"/>
    </row>
    <row r="1847" spans="2:50" s="79" customFormat="1" ht="24" customHeight="1">
      <c r="B1847" s="2000">
        <v>9</v>
      </c>
      <c r="C1847" s="2000">
        <v>1</v>
      </c>
      <c r="D1847" s="2001"/>
      <c r="E1847" s="2001"/>
      <c r="F1847" s="2001"/>
      <c r="G1847" s="2001"/>
      <c r="H1847" s="2001"/>
      <c r="I1847" s="2001"/>
      <c r="J1847" s="2001"/>
      <c r="K1847" s="2001"/>
      <c r="L1847" s="2001"/>
      <c r="M1847" s="2001"/>
      <c r="N1847" s="2001"/>
      <c r="O1847" s="2001"/>
      <c r="P1847" s="2001"/>
      <c r="Q1847" s="2001"/>
      <c r="R1847" s="2001"/>
      <c r="S1847" s="2001"/>
      <c r="T1847" s="2001"/>
      <c r="U1847" s="2001"/>
      <c r="V1847" s="2001"/>
      <c r="W1847" s="2001"/>
      <c r="X1847" s="2001"/>
      <c r="Y1847" s="2001"/>
      <c r="Z1847" s="2001"/>
      <c r="AA1847" s="2001"/>
      <c r="AB1847" s="2001"/>
      <c r="AC1847" s="2001"/>
      <c r="AD1847" s="2001"/>
      <c r="AE1847" s="2001"/>
      <c r="AF1847" s="2001"/>
      <c r="AG1847" s="2001"/>
      <c r="AH1847" s="2001"/>
      <c r="AI1847" s="2001"/>
      <c r="AJ1847" s="2001"/>
      <c r="AK1847" s="2001"/>
      <c r="AL1847" s="2002"/>
      <c r="AM1847" s="2001"/>
      <c r="AN1847" s="2001"/>
      <c r="AO1847" s="2001"/>
      <c r="AP1847" s="2001"/>
      <c r="AQ1847" s="2001"/>
      <c r="AR1847" s="2001"/>
      <c r="AS1847" s="2001"/>
      <c r="AT1847" s="2001"/>
      <c r="AU1847" s="2001"/>
      <c r="AV1847" s="2001"/>
      <c r="AW1847" s="2001"/>
      <c r="AX1847" s="2001"/>
    </row>
    <row r="1848" spans="2:50" s="79" customFormat="1" ht="24" customHeight="1">
      <c r="B1848" s="2000">
        <v>10</v>
      </c>
      <c r="C1848" s="2000">
        <v>1</v>
      </c>
      <c r="D1848" s="2001"/>
      <c r="E1848" s="2001"/>
      <c r="F1848" s="2001"/>
      <c r="G1848" s="2001"/>
      <c r="H1848" s="2001"/>
      <c r="I1848" s="2001"/>
      <c r="J1848" s="2001"/>
      <c r="K1848" s="2001"/>
      <c r="L1848" s="2001"/>
      <c r="M1848" s="2001"/>
      <c r="N1848" s="2001"/>
      <c r="O1848" s="2001"/>
      <c r="P1848" s="2001"/>
      <c r="Q1848" s="2001"/>
      <c r="R1848" s="2001"/>
      <c r="S1848" s="2001"/>
      <c r="T1848" s="2001"/>
      <c r="U1848" s="2001"/>
      <c r="V1848" s="2001"/>
      <c r="W1848" s="2001"/>
      <c r="X1848" s="2001"/>
      <c r="Y1848" s="2001"/>
      <c r="Z1848" s="2001"/>
      <c r="AA1848" s="2001"/>
      <c r="AB1848" s="2001"/>
      <c r="AC1848" s="2001"/>
      <c r="AD1848" s="2001"/>
      <c r="AE1848" s="2001"/>
      <c r="AF1848" s="2001"/>
      <c r="AG1848" s="2001"/>
      <c r="AH1848" s="2001"/>
      <c r="AI1848" s="2001"/>
      <c r="AJ1848" s="2001"/>
      <c r="AK1848" s="2001"/>
      <c r="AL1848" s="2002"/>
      <c r="AM1848" s="2001"/>
      <c r="AN1848" s="2001"/>
      <c r="AO1848" s="2001"/>
      <c r="AP1848" s="2001"/>
      <c r="AQ1848" s="2001"/>
      <c r="AR1848" s="2001"/>
      <c r="AS1848" s="2001"/>
      <c r="AT1848" s="2001"/>
      <c r="AU1848" s="2001"/>
      <c r="AV1848" s="2001"/>
      <c r="AW1848" s="2001"/>
      <c r="AX1848" s="2001"/>
    </row>
    <row r="1849" spans="2:50" s="79" customFormat="1"/>
    <row r="1850" spans="2:50" s="79" customFormat="1">
      <c r="C1850" s="79" t="s">
        <v>501</v>
      </c>
    </row>
    <row r="1851" spans="2:50" s="79" customFormat="1" ht="34.5" customHeight="1">
      <c r="B1851" s="2000"/>
      <c r="C1851" s="2000"/>
      <c r="D1851" s="2004" t="s">
        <v>71</v>
      </c>
      <c r="E1851" s="2004"/>
      <c r="F1851" s="2004"/>
      <c r="G1851" s="2004"/>
      <c r="H1851" s="2004"/>
      <c r="I1851" s="2004"/>
      <c r="J1851" s="2004"/>
      <c r="K1851" s="2004"/>
      <c r="L1851" s="2004"/>
      <c r="M1851" s="2004"/>
      <c r="N1851" s="2004" t="s">
        <v>72</v>
      </c>
      <c r="O1851" s="2004"/>
      <c r="P1851" s="2004"/>
      <c r="Q1851" s="2004"/>
      <c r="R1851" s="2004"/>
      <c r="S1851" s="2004"/>
      <c r="T1851" s="2004"/>
      <c r="U1851" s="2004"/>
      <c r="V1851" s="2004"/>
      <c r="W1851" s="2004"/>
      <c r="X1851" s="2004"/>
      <c r="Y1851" s="2004"/>
      <c r="Z1851" s="2004"/>
      <c r="AA1851" s="2004"/>
      <c r="AB1851" s="2004"/>
      <c r="AC1851" s="2004"/>
      <c r="AD1851" s="2004"/>
      <c r="AE1851" s="2004"/>
      <c r="AF1851" s="2004"/>
      <c r="AG1851" s="2004"/>
      <c r="AH1851" s="2004"/>
      <c r="AI1851" s="2004"/>
      <c r="AJ1851" s="2004"/>
      <c r="AK1851" s="2004"/>
      <c r="AL1851" s="2005" t="s">
        <v>73</v>
      </c>
      <c r="AM1851" s="2004"/>
      <c r="AN1851" s="2004"/>
      <c r="AO1851" s="2004"/>
      <c r="AP1851" s="2004"/>
      <c r="AQ1851" s="2004"/>
      <c r="AR1851" s="2004" t="s">
        <v>27</v>
      </c>
      <c r="AS1851" s="2004"/>
      <c r="AT1851" s="2004"/>
      <c r="AU1851" s="2004"/>
      <c r="AV1851" s="2004" t="s">
        <v>28</v>
      </c>
      <c r="AW1851" s="2004"/>
      <c r="AX1851" s="2004"/>
    </row>
    <row r="1852" spans="2:50" s="79" customFormat="1" ht="24" customHeight="1">
      <c r="B1852" s="2000">
        <v>1</v>
      </c>
      <c r="C1852" s="2000">
        <v>1</v>
      </c>
      <c r="D1852" s="2001"/>
      <c r="E1852" s="2001"/>
      <c r="F1852" s="2001"/>
      <c r="G1852" s="2001"/>
      <c r="H1852" s="2001"/>
      <c r="I1852" s="2001"/>
      <c r="J1852" s="2001"/>
      <c r="K1852" s="2001"/>
      <c r="L1852" s="2001"/>
      <c r="M1852" s="2001"/>
      <c r="N1852" s="2001"/>
      <c r="O1852" s="2001"/>
      <c r="P1852" s="2001"/>
      <c r="Q1852" s="2001"/>
      <c r="R1852" s="2001"/>
      <c r="S1852" s="2001"/>
      <c r="T1852" s="2001"/>
      <c r="U1852" s="2001"/>
      <c r="V1852" s="2001"/>
      <c r="W1852" s="2001"/>
      <c r="X1852" s="2001"/>
      <c r="Y1852" s="2001"/>
      <c r="Z1852" s="2001"/>
      <c r="AA1852" s="2001"/>
      <c r="AB1852" s="2001"/>
      <c r="AC1852" s="2001"/>
      <c r="AD1852" s="2001"/>
      <c r="AE1852" s="2001"/>
      <c r="AF1852" s="2001"/>
      <c r="AG1852" s="2001"/>
      <c r="AH1852" s="2001"/>
      <c r="AI1852" s="2001"/>
      <c r="AJ1852" s="2001"/>
      <c r="AK1852" s="2001"/>
      <c r="AL1852" s="2002"/>
      <c r="AM1852" s="2001"/>
      <c r="AN1852" s="2001"/>
      <c r="AO1852" s="2001"/>
      <c r="AP1852" s="2001"/>
      <c r="AQ1852" s="2001"/>
      <c r="AR1852" s="2001"/>
      <c r="AS1852" s="2001"/>
      <c r="AT1852" s="2001"/>
      <c r="AU1852" s="2001"/>
      <c r="AV1852" s="2001"/>
      <c r="AW1852" s="2001"/>
      <c r="AX1852" s="2001"/>
    </row>
    <row r="1853" spans="2:50" s="79" customFormat="1" ht="24" customHeight="1">
      <c r="B1853" s="2000">
        <v>2</v>
      </c>
      <c r="C1853" s="2000">
        <v>1</v>
      </c>
      <c r="D1853" s="2001"/>
      <c r="E1853" s="2001"/>
      <c r="F1853" s="2001"/>
      <c r="G1853" s="2001"/>
      <c r="H1853" s="2001"/>
      <c r="I1853" s="2001"/>
      <c r="J1853" s="2001"/>
      <c r="K1853" s="2001"/>
      <c r="L1853" s="2001"/>
      <c r="M1853" s="2001"/>
      <c r="N1853" s="2001"/>
      <c r="O1853" s="2001"/>
      <c r="P1853" s="2001"/>
      <c r="Q1853" s="2001"/>
      <c r="R1853" s="2001"/>
      <c r="S1853" s="2001"/>
      <c r="T1853" s="2001"/>
      <c r="U1853" s="2001"/>
      <c r="V1853" s="2001"/>
      <c r="W1853" s="2001"/>
      <c r="X1853" s="2001"/>
      <c r="Y1853" s="2001"/>
      <c r="Z1853" s="2001"/>
      <c r="AA1853" s="2001"/>
      <c r="AB1853" s="2001"/>
      <c r="AC1853" s="2001"/>
      <c r="AD1853" s="2001"/>
      <c r="AE1853" s="2001"/>
      <c r="AF1853" s="2001"/>
      <c r="AG1853" s="2001"/>
      <c r="AH1853" s="2001"/>
      <c r="AI1853" s="2001"/>
      <c r="AJ1853" s="2001"/>
      <c r="AK1853" s="2001"/>
      <c r="AL1853" s="2002"/>
      <c r="AM1853" s="2001"/>
      <c r="AN1853" s="2001"/>
      <c r="AO1853" s="2001"/>
      <c r="AP1853" s="2001"/>
      <c r="AQ1853" s="2001"/>
      <c r="AR1853" s="2001"/>
      <c r="AS1853" s="2001"/>
      <c r="AT1853" s="2001"/>
      <c r="AU1853" s="2001"/>
      <c r="AV1853" s="2001"/>
      <c r="AW1853" s="2001"/>
      <c r="AX1853" s="2001"/>
    </row>
    <row r="1854" spans="2:50" s="79" customFormat="1" ht="24" customHeight="1">
      <c r="B1854" s="2000">
        <v>3</v>
      </c>
      <c r="C1854" s="2000">
        <v>1</v>
      </c>
      <c r="D1854" s="2001"/>
      <c r="E1854" s="2001"/>
      <c r="F1854" s="2001"/>
      <c r="G1854" s="2001"/>
      <c r="H1854" s="2001"/>
      <c r="I1854" s="2001"/>
      <c r="J1854" s="2001"/>
      <c r="K1854" s="2001"/>
      <c r="L1854" s="2001"/>
      <c r="M1854" s="2001"/>
      <c r="N1854" s="2001"/>
      <c r="O1854" s="2001"/>
      <c r="P1854" s="2001"/>
      <c r="Q1854" s="2001"/>
      <c r="R1854" s="2001"/>
      <c r="S1854" s="2001"/>
      <c r="T1854" s="2001"/>
      <c r="U1854" s="2001"/>
      <c r="V1854" s="2001"/>
      <c r="W1854" s="2001"/>
      <c r="X1854" s="2001"/>
      <c r="Y1854" s="2001"/>
      <c r="Z1854" s="2001"/>
      <c r="AA1854" s="2001"/>
      <c r="AB1854" s="2001"/>
      <c r="AC1854" s="2001"/>
      <c r="AD1854" s="2001"/>
      <c r="AE1854" s="2001"/>
      <c r="AF1854" s="2001"/>
      <c r="AG1854" s="2001"/>
      <c r="AH1854" s="2001"/>
      <c r="AI1854" s="2001"/>
      <c r="AJ1854" s="2001"/>
      <c r="AK1854" s="2001"/>
      <c r="AL1854" s="2002"/>
      <c r="AM1854" s="2001"/>
      <c r="AN1854" s="2001"/>
      <c r="AO1854" s="2001"/>
      <c r="AP1854" s="2001"/>
      <c r="AQ1854" s="2001"/>
      <c r="AR1854" s="2001"/>
      <c r="AS1854" s="2001"/>
      <c r="AT1854" s="2001"/>
      <c r="AU1854" s="2001"/>
      <c r="AV1854" s="2001"/>
      <c r="AW1854" s="2001"/>
      <c r="AX1854" s="2001"/>
    </row>
    <row r="1855" spans="2:50" s="79" customFormat="1" ht="24" customHeight="1">
      <c r="B1855" s="2000">
        <v>4</v>
      </c>
      <c r="C1855" s="2000">
        <v>1</v>
      </c>
      <c r="D1855" s="2001"/>
      <c r="E1855" s="2001"/>
      <c r="F1855" s="2001"/>
      <c r="G1855" s="2001"/>
      <c r="H1855" s="2001"/>
      <c r="I1855" s="2001"/>
      <c r="J1855" s="2001"/>
      <c r="K1855" s="2001"/>
      <c r="L1855" s="2001"/>
      <c r="M1855" s="2001"/>
      <c r="N1855" s="2001"/>
      <c r="O1855" s="2001"/>
      <c r="P1855" s="2001"/>
      <c r="Q1855" s="2001"/>
      <c r="R1855" s="2001"/>
      <c r="S1855" s="2001"/>
      <c r="T1855" s="2001"/>
      <c r="U1855" s="2001"/>
      <c r="V1855" s="2001"/>
      <c r="W1855" s="2001"/>
      <c r="X1855" s="2001"/>
      <c r="Y1855" s="2001"/>
      <c r="Z1855" s="2001"/>
      <c r="AA1855" s="2001"/>
      <c r="AB1855" s="2001"/>
      <c r="AC1855" s="2001"/>
      <c r="AD1855" s="2001"/>
      <c r="AE1855" s="2001"/>
      <c r="AF1855" s="2001"/>
      <c r="AG1855" s="2001"/>
      <c r="AH1855" s="2001"/>
      <c r="AI1855" s="2001"/>
      <c r="AJ1855" s="2001"/>
      <c r="AK1855" s="2001"/>
      <c r="AL1855" s="2002"/>
      <c r="AM1855" s="2001"/>
      <c r="AN1855" s="2001"/>
      <c r="AO1855" s="2001"/>
      <c r="AP1855" s="2001"/>
      <c r="AQ1855" s="2001"/>
      <c r="AR1855" s="2001"/>
      <c r="AS1855" s="2001"/>
      <c r="AT1855" s="2001"/>
      <c r="AU1855" s="2001"/>
      <c r="AV1855" s="2001"/>
      <c r="AW1855" s="2001"/>
      <c r="AX1855" s="2001"/>
    </row>
    <row r="1856" spans="2:50" s="79" customFormat="1" ht="24" customHeight="1">
      <c r="B1856" s="2000">
        <v>5</v>
      </c>
      <c r="C1856" s="2000">
        <v>1</v>
      </c>
      <c r="D1856" s="2001"/>
      <c r="E1856" s="2001"/>
      <c r="F1856" s="2001"/>
      <c r="G1856" s="2001"/>
      <c r="H1856" s="2001"/>
      <c r="I1856" s="2001"/>
      <c r="J1856" s="2001"/>
      <c r="K1856" s="2001"/>
      <c r="L1856" s="2001"/>
      <c r="M1856" s="2001"/>
      <c r="N1856" s="2001"/>
      <c r="O1856" s="2001"/>
      <c r="P1856" s="2001"/>
      <c r="Q1856" s="2001"/>
      <c r="R1856" s="2001"/>
      <c r="S1856" s="2001"/>
      <c r="T1856" s="2001"/>
      <c r="U1856" s="2001"/>
      <c r="V1856" s="2001"/>
      <c r="W1856" s="2001"/>
      <c r="X1856" s="2001"/>
      <c r="Y1856" s="2001"/>
      <c r="Z1856" s="2001"/>
      <c r="AA1856" s="2001"/>
      <c r="AB1856" s="2001"/>
      <c r="AC1856" s="2001"/>
      <c r="AD1856" s="2001"/>
      <c r="AE1856" s="2001"/>
      <c r="AF1856" s="2001"/>
      <c r="AG1856" s="2001"/>
      <c r="AH1856" s="2001"/>
      <c r="AI1856" s="2001"/>
      <c r="AJ1856" s="2001"/>
      <c r="AK1856" s="2001"/>
      <c r="AL1856" s="2002"/>
      <c r="AM1856" s="2001"/>
      <c r="AN1856" s="2001"/>
      <c r="AO1856" s="2001"/>
      <c r="AP1856" s="2001"/>
      <c r="AQ1856" s="2001"/>
      <c r="AR1856" s="2001"/>
      <c r="AS1856" s="2001"/>
      <c r="AT1856" s="2001"/>
      <c r="AU1856" s="2001"/>
      <c r="AV1856" s="2001"/>
      <c r="AW1856" s="2001"/>
      <c r="AX1856" s="2001"/>
    </row>
    <row r="1857" spans="2:51" s="79" customFormat="1" ht="24" customHeight="1">
      <c r="B1857" s="2000">
        <v>6</v>
      </c>
      <c r="C1857" s="2000">
        <v>1</v>
      </c>
      <c r="D1857" s="2001"/>
      <c r="E1857" s="2001"/>
      <c r="F1857" s="2001"/>
      <c r="G1857" s="2001"/>
      <c r="H1857" s="2001"/>
      <c r="I1857" s="2001"/>
      <c r="J1857" s="2001"/>
      <c r="K1857" s="2001"/>
      <c r="L1857" s="2001"/>
      <c r="M1857" s="2001"/>
      <c r="N1857" s="2001"/>
      <c r="O1857" s="2001"/>
      <c r="P1857" s="2001"/>
      <c r="Q1857" s="2001"/>
      <c r="R1857" s="2001"/>
      <c r="S1857" s="2001"/>
      <c r="T1857" s="2001"/>
      <c r="U1857" s="2001"/>
      <c r="V1857" s="2001"/>
      <c r="W1857" s="2001"/>
      <c r="X1857" s="2001"/>
      <c r="Y1857" s="2001"/>
      <c r="Z1857" s="2001"/>
      <c r="AA1857" s="2001"/>
      <c r="AB1857" s="2001"/>
      <c r="AC1857" s="2001"/>
      <c r="AD1857" s="2001"/>
      <c r="AE1857" s="2001"/>
      <c r="AF1857" s="2001"/>
      <c r="AG1857" s="2001"/>
      <c r="AH1857" s="2001"/>
      <c r="AI1857" s="2001"/>
      <c r="AJ1857" s="2001"/>
      <c r="AK1857" s="2001"/>
      <c r="AL1857" s="2002"/>
      <c r="AM1857" s="2001"/>
      <c r="AN1857" s="2001"/>
      <c r="AO1857" s="2001"/>
      <c r="AP1857" s="2001"/>
      <c r="AQ1857" s="2001"/>
      <c r="AR1857" s="2001"/>
      <c r="AS1857" s="2001"/>
      <c r="AT1857" s="2001"/>
      <c r="AU1857" s="2001"/>
      <c r="AV1857" s="2001"/>
      <c r="AW1857" s="2001"/>
      <c r="AX1857" s="2001"/>
    </row>
    <row r="1858" spans="2:51" s="79" customFormat="1" ht="24" customHeight="1">
      <c r="B1858" s="2000">
        <v>7</v>
      </c>
      <c r="C1858" s="2000">
        <v>1</v>
      </c>
      <c r="D1858" s="2001"/>
      <c r="E1858" s="2001"/>
      <c r="F1858" s="2001"/>
      <c r="G1858" s="2001"/>
      <c r="H1858" s="2001"/>
      <c r="I1858" s="2001"/>
      <c r="J1858" s="2001"/>
      <c r="K1858" s="2001"/>
      <c r="L1858" s="2001"/>
      <c r="M1858" s="2001"/>
      <c r="N1858" s="2001"/>
      <c r="O1858" s="2001"/>
      <c r="P1858" s="2001"/>
      <c r="Q1858" s="2001"/>
      <c r="R1858" s="2001"/>
      <c r="S1858" s="2001"/>
      <c r="T1858" s="2001"/>
      <c r="U1858" s="2001"/>
      <c r="V1858" s="2001"/>
      <c r="W1858" s="2001"/>
      <c r="X1858" s="2001"/>
      <c r="Y1858" s="2001"/>
      <c r="Z1858" s="2001"/>
      <c r="AA1858" s="2001"/>
      <c r="AB1858" s="2001"/>
      <c r="AC1858" s="2001"/>
      <c r="AD1858" s="2001"/>
      <c r="AE1858" s="2001"/>
      <c r="AF1858" s="2001"/>
      <c r="AG1858" s="2001"/>
      <c r="AH1858" s="2001"/>
      <c r="AI1858" s="2001"/>
      <c r="AJ1858" s="2001"/>
      <c r="AK1858" s="2001"/>
      <c r="AL1858" s="2002"/>
      <c r="AM1858" s="2001"/>
      <c r="AN1858" s="2001"/>
      <c r="AO1858" s="2001"/>
      <c r="AP1858" s="2001"/>
      <c r="AQ1858" s="2001"/>
      <c r="AR1858" s="2001"/>
      <c r="AS1858" s="2001"/>
      <c r="AT1858" s="2001"/>
      <c r="AU1858" s="2001"/>
      <c r="AV1858" s="2001"/>
      <c r="AW1858" s="2001"/>
      <c r="AX1858" s="2001"/>
    </row>
    <row r="1859" spans="2:51" s="79" customFormat="1" ht="24" customHeight="1">
      <c r="B1859" s="2000">
        <v>8</v>
      </c>
      <c r="C1859" s="2000">
        <v>1</v>
      </c>
      <c r="D1859" s="2001"/>
      <c r="E1859" s="2001"/>
      <c r="F1859" s="2001"/>
      <c r="G1859" s="2001"/>
      <c r="H1859" s="2001"/>
      <c r="I1859" s="2001"/>
      <c r="J1859" s="2001"/>
      <c r="K1859" s="2001"/>
      <c r="L1859" s="2001"/>
      <c r="M1859" s="2001"/>
      <c r="N1859" s="2001"/>
      <c r="O1859" s="2001"/>
      <c r="P1859" s="2001"/>
      <c r="Q1859" s="2001"/>
      <c r="R1859" s="2001"/>
      <c r="S1859" s="2001"/>
      <c r="T1859" s="2001"/>
      <c r="U1859" s="2001"/>
      <c r="V1859" s="2001"/>
      <c r="W1859" s="2001"/>
      <c r="X1859" s="2001"/>
      <c r="Y1859" s="2001"/>
      <c r="Z1859" s="2001"/>
      <c r="AA1859" s="2001"/>
      <c r="AB1859" s="2001"/>
      <c r="AC1859" s="2001"/>
      <c r="AD1859" s="2001"/>
      <c r="AE1859" s="2001"/>
      <c r="AF1859" s="2001"/>
      <c r="AG1859" s="2001"/>
      <c r="AH1859" s="2001"/>
      <c r="AI1859" s="2001"/>
      <c r="AJ1859" s="2001"/>
      <c r="AK1859" s="2001"/>
      <c r="AL1859" s="2002"/>
      <c r="AM1859" s="2001"/>
      <c r="AN1859" s="2001"/>
      <c r="AO1859" s="2001"/>
      <c r="AP1859" s="2001"/>
      <c r="AQ1859" s="2001"/>
      <c r="AR1859" s="2001"/>
      <c r="AS1859" s="2001"/>
      <c r="AT1859" s="2001"/>
      <c r="AU1859" s="2001"/>
      <c r="AV1859" s="2001"/>
      <c r="AW1859" s="2001"/>
      <c r="AX1859" s="2001"/>
    </row>
    <row r="1860" spans="2:51" s="79" customFormat="1" ht="24" customHeight="1">
      <c r="B1860" s="2000">
        <v>9</v>
      </c>
      <c r="C1860" s="2000">
        <v>1</v>
      </c>
      <c r="D1860" s="2001"/>
      <c r="E1860" s="2001"/>
      <c r="F1860" s="2001"/>
      <c r="G1860" s="2001"/>
      <c r="H1860" s="2001"/>
      <c r="I1860" s="2001"/>
      <c r="J1860" s="2001"/>
      <c r="K1860" s="2001"/>
      <c r="L1860" s="2001"/>
      <c r="M1860" s="2001"/>
      <c r="N1860" s="2001"/>
      <c r="O1860" s="2001"/>
      <c r="P1860" s="2001"/>
      <c r="Q1860" s="2001"/>
      <c r="R1860" s="2001"/>
      <c r="S1860" s="2001"/>
      <c r="T1860" s="2001"/>
      <c r="U1860" s="2001"/>
      <c r="V1860" s="2001"/>
      <c r="W1860" s="2001"/>
      <c r="X1860" s="2001"/>
      <c r="Y1860" s="2001"/>
      <c r="Z1860" s="2001"/>
      <c r="AA1860" s="2001"/>
      <c r="AB1860" s="2001"/>
      <c r="AC1860" s="2001"/>
      <c r="AD1860" s="2001"/>
      <c r="AE1860" s="2001"/>
      <c r="AF1860" s="2001"/>
      <c r="AG1860" s="2001"/>
      <c r="AH1860" s="2001"/>
      <c r="AI1860" s="2001"/>
      <c r="AJ1860" s="2001"/>
      <c r="AK1860" s="2001"/>
      <c r="AL1860" s="2002"/>
      <c r="AM1860" s="2001"/>
      <c r="AN1860" s="2001"/>
      <c r="AO1860" s="2001"/>
      <c r="AP1860" s="2001"/>
      <c r="AQ1860" s="2001"/>
      <c r="AR1860" s="2001"/>
      <c r="AS1860" s="2001"/>
      <c r="AT1860" s="2001"/>
      <c r="AU1860" s="2001"/>
      <c r="AV1860" s="2001"/>
      <c r="AW1860" s="2001"/>
      <c r="AX1860" s="2001"/>
    </row>
    <row r="1861" spans="2:51" s="79" customFormat="1" ht="24" customHeight="1">
      <c r="B1861" s="2000">
        <v>10</v>
      </c>
      <c r="C1861" s="2000">
        <v>1</v>
      </c>
      <c r="D1861" s="2001"/>
      <c r="E1861" s="2001"/>
      <c r="F1861" s="2001"/>
      <c r="G1861" s="2001"/>
      <c r="H1861" s="2001"/>
      <c r="I1861" s="2001"/>
      <c r="J1861" s="2001"/>
      <c r="K1861" s="2001"/>
      <c r="L1861" s="2001"/>
      <c r="M1861" s="2001"/>
      <c r="N1861" s="2001"/>
      <c r="O1861" s="2001"/>
      <c r="P1861" s="2001"/>
      <c r="Q1861" s="2001"/>
      <c r="R1861" s="2001"/>
      <c r="S1861" s="2001"/>
      <c r="T1861" s="2001"/>
      <c r="U1861" s="2001"/>
      <c r="V1861" s="2001"/>
      <c r="W1861" s="2001"/>
      <c r="X1861" s="2001"/>
      <c r="Y1861" s="2001"/>
      <c r="Z1861" s="2001"/>
      <c r="AA1861" s="2001"/>
      <c r="AB1861" s="2001"/>
      <c r="AC1861" s="2001"/>
      <c r="AD1861" s="2001"/>
      <c r="AE1861" s="2001"/>
      <c r="AF1861" s="2001"/>
      <c r="AG1861" s="2001"/>
      <c r="AH1861" s="2001"/>
      <c r="AI1861" s="2001"/>
      <c r="AJ1861" s="2001"/>
      <c r="AK1861" s="2001"/>
      <c r="AL1861" s="2002"/>
      <c r="AM1861" s="2001"/>
      <c r="AN1861" s="2001"/>
      <c r="AO1861" s="2001"/>
      <c r="AP1861" s="2001"/>
      <c r="AQ1861" s="2001"/>
      <c r="AR1861" s="2001"/>
      <c r="AS1861" s="2001"/>
      <c r="AT1861" s="2001"/>
      <c r="AU1861" s="2001"/>
      <c r="AV1861" s="2001"/>
      <c r="AW1861" s="2001"/>
      <c r="AX1861" s="2001"/>
    </row>
    <row r="1862" spans="2:51" s="79" customFormat="1"/>
    <row r="1863" spans="2:51" s="79" customFormat="1" ht="21.75" customHeight="1" thickBot="1">
      <c r="AK1863" s="2210"/>
      <c r="AL1863" s="2210"/>
      <c r="AM1863" s="2210"/>
      <c r="AN1863" s="2210"/>
      <c r="AO1863" s="2210"/>
      <c r="AP1863" s="2210"/>
      <c r="AQ1863" s="2210"/>
      <c r="AR1863" s="2211" t="s">
        <v>112</v>
      </c>
      <c r="AS1863" s="2211"/>
      <c r="AT1863" s="2211"/>
      <c r="AU1863" s="2211"/>
      <c r="AV1863" s="2211"/>
      <c r="AW1863" s="2211"/>
      <c r="AX1863" s="2211"/>
      <c r="AY1863" s="2211"/>
    </row>
    <row r="1864" spans="2:51" s="79" customFormat="1" ht="21" customHeight="1">
      <c r="B1864" s="2212" t="s">
        <v>113</v>
      </c>
      <c r="C1864" s="2213"/>
      <c r="D1864" s="2213"/>
      <c r="E1864" s="2213"/>
      <c r="F1864" s="2213"/>
      <c r="G1864" s="2213"/>
      <c r="H1864" s="2340" t="s">
        <v>1147</v>
      </c>
      <c r="I1864" s="2341"/>
      <c r="J1864" s="2341"/>
      <c r="K1864" s="2341"/>
      <c r="L1864" s="2341"/>
      <c r="M1864" s="2341"/>
      <c r="N1864" s="2341"/>
      <c r="O1864" s="2341"/>
      <c r="P1864" s="2341"/>
      <c r="Q1864" s="2341"/>
      <c r="R1864" s="2341"/>
      <c r="S1864" s="2341"/>
      <c r="T1864" s="2341"/>
      <c r="U1864" s="2341"/>
      <c r="V1864" s="2341"/>
      <c r="W1864" s="2341"/>
      <c r="X1864" s="2341"/>
      <c r="Y1864" s="2341"/>
      <c r="Z1864" s="2383" t="s">
        <v>145</v>
      </c>
      <c r="AA1864" s="2384"/>
      <c r="AB1864" s="2384"/>
      <c r="AC1864" s="2384"/>
      <c r="AD1864" s="2384"/>
      <c r="AE1864" s="2385"/>
      <c r="AF1864" s="2384" t="s">
        <v>101</v>
      </c>
      <c r="AG1864" s="2384"/>
      <c r="AH1864" s="2384"/>
      <c r="AI1864" s="2384"/>
      <c r="AJ1864" s="2384"/>
      <c r="AK1864" s="2384"/>
      <c r="AL1864" s="2384"/>
      <c r="AM1864" s="2384"/>
      <c r="AN1864" s="2384"/>
      <c r="AO1864" s="2384"/>
      <c r="AP1864" s="2384"/>
      <c r="AQ1864" s="2385"/>
      <c r="AR1864" s="2386" t="s">
        <v>1</v>
      </c>
      <c r="AS1864" s="2384"/>
      <c r="AT1864" s="2384"/>
      <c r="AU1864" s="2384"/>
      <c r="AV1864" s="2384"/>
      <c r="AW1864" s="2384"/>
      <c r="AX1864" s="2384"/>
      <c r="AY1864" s="2387"/>
    </row>
    <row r="1865" spans="2:51" s="79" customFormat="1" ht="28.15" customHeight="1">
      <c r="B1865" s="2190" t="s">
        <v>59</v>
      </c>
      <c r="C1865" s="2191"/>
      <c r="D1865" s="2191"/>
      <c r="E1865" s="2191"/>
      <c r="F1865" s="2191"/>
      <c r="G1865" s="2192"/>
      <c r="H1865" s="2368"/>
      <c r="I1865" s="2369"/>
      <c r="J1865" s="2369"/>
      <c r="K1865" s="2369"/>
      <c r="L1865" s="2369"/>
      <c r="M1865" s="2369"/>
      <c r="N1865" s="2369"/>
      <c r="O1865" s="2369"/>
      <c r="P1865" s="2369"/>
      <c r="Q1865" s="2369"/>
      <c r="R1865" s="2369"/>
      <c r="S1865" s="2369"/>
      <c r="T1865" s="2369"/>
      <c r="U1865" s="2369"/>
      <c r="V1865" s="2369"/>
      <c r="W1865" s="2370"/>
      <c r="X1865" s="2370"/>
      <c r="Y1865" s="2370"/>
      <c r="Z1865" s="2371" t="s">
        <v>2</v>
      </c>
      <c r="AA1865" s="2372"/>
      <c r="AB1865" s="2372"/>
      <c r="AC1865" s="2372"/>
      <c r="AD1865" s="2372"/>
      <c r="AE1865" s="2373"/>
      <c r="AF1865" s="2372" t="s">
        <v>1148</v>
      </c>
      <c r="AG1865" s="2372"/>
      <c r="AH1865" s="2372"/>
      <c r="AI1865" s="2372"/>
      <c r="AJ1865" s="2372"/>
      <c r="AK1865" s="2372"/>
      <c r="AL1865" s="2372"/>
      <c r="AM1865" s="2372"/>
      <c r="AN1865" s="2372"/>
      <c r="AO1865" s="2372"/>
      <c r="AP1865" s="2372"/>
      <c r="AQ1865" s="2373"/>
      <c r="AR1865" s="2419" t="s">
        <v>780</v>
      </c>
      <c r="AS1865" s="2420"/>
      <c r="AT1865" s="2420"/>
      <c r="AU1865" s="2420"/>
      <c r="AV1865" s="2420"/>
      <c r="AW1865" s="2420"/>
      <c r="AX1865" s="2420"/>
      <c r="AY1865" s="2421"/>
    </row>
    <row r="1866" spans="2:51" s="79" customFormat="1" ht="30.75" customHeight="1">
      <c r="B1866" s="2202" t="s">
        <v>3</v>
      </c>
      <c r="C1866" s="2203"/>
      <c r="D1866" s="2203"/>
      <c r="E1866" s="2203"/>
      <c r="F1866" s="2203"/>
      <c r="G1866" s="2203"/>
      <c r="H1866" s="2377" t="s">
        <v>103</v>
      </c>
      <c r="I1866" s="2360"/>
      <c r="J1866" s="2360"/>
      <c r="K1866" s="2360"/>
      <c r="L1866" s="2360"/>
      <c r="M1866" s="2360"/>
      <c r="N1866" s="2360"/>
      <c r="O1866" s="2360"/>
      <c r="P1866" s="2360"/>
      <c r="Q1866" s="2360"/>
      <c r="R1866" s="2360"/>
      <c r="S1866" s="2360"/>
      <c r="T1866" s="2360"/>
      <c r="U1866" s="2360"/>
      <c r="V1866" s="2360"/>
      <c r="W1866" s="2360"/>
      <c r="X1866" s="2360"/>
      <c r="Y1866" s="2360"/>
      <c r="Z1866" s="2378" t="s">
        <v>76</v>
      </c>
      <c r="AA1866" s="2379"/>
      <c r="AB1866" s="2379"/>
      <c r="AC1866" s="2379"/>
      <c r="AD1866" s="2379"/>
      <c r="AE1866" s="2380"/>
      <c r="AF1866" s="2336" t="s">
        <v>108</v>
      </c>
      <c r="AG1866" s="2337"/>
      <c r="AH1866" s="2337"/>
      <c r="AI1866" s="2337"/>
      <c r="AJ1866" s="2337"/>
      <c r="AK1866" s="2337"/>
      <c r="AL1866" s="2337"/>
      <c r="AM1866" s="2337"/>
      <c r="AN1866" s="2337"/>
      <c r="AO1866" s="2337"/>
      <c r="AP1866" s="2337"/>
      <c r="AQ1866" s="2337"/>
      <c r="AR1866" s="2338"/>
      <c r="AS1866" s="2338"/>
      <c r="AT1866" s="2338"/>
      <c r="AU1866" s="2338"/>
      <c r="AV1866" s="2338"/>
      <c r="AW1866" s="2338"/>
      <c r="AX1866" s="2338"/>
      <c r="AY1866" s="2339"/>
    </row>
    <row r="1867" spans="2:51" s="79" customFormat="1" ht="18" customHeight="1">
      <c r="B1867" s="2166" t="s">
        <v>37</v>
      </c>
      <c r="C1867" s="2167"/>
      <c r="D1867" s="2167"/>
      <c r="E1867" s="2167"/>
      <c r="F1867" s="2167"/>
      <c r="G1867" s="2167"/>
      <c r="H1867" s="2170" t="s">
        <v>1149</v>
      </c>
      <c r="I1867" s="2171"/>
      <c r="J1867" s="2171"/>
      <c r="K1867" s="2171"/>
      <c r="L1867" s="2171"/>
      <c r="M1867" s="2171"/>
      <c r="N1867" s="2171"/>
      <c r="O1867" s="2171"/>
      <c r="P1867" s="2171"/>
      <c r="Q1867" s="2171"/>
      <c r="R1867" s="2171"/>
      <c r="S1867" s="2171"/>
      <c r="T1867" s="2171"/>
      <c r="U1867" s="2171"/>
      <c r="V1867" s="2171"/>
      <c r="W1867" s="2334"/>
      <c r="X1867" s="2334"/>
      <c r="Y1867" s="2334"/>
      <c r="Z1867" s="2359" t="s">
        <v>319</v>
      </c>
      <c r="AA1867" s="2360"/>
      <c r="AB1867" s="2360"/>
      <c r="AC1867" s="2360"/>
      <c r="AD1867" s="2360"/>
      <c r="AE1867" s="2361"/>
      <c r="AF1867" s="2363"/>
      <c r="AG1867" s="2364"/>
      <c r="AH1867" s="2364"/>
      <c r="AI1867" s="2364"/>
      <c r="AJ1867" s="2364"/>
      <c r="AK1867" s="2364"/>
      <c r="AL1867" s="2364"/>
      <c r="AM1867" s="2364"/>
      <c r="AN1867" s="2364"/>
      <c r="AO1867" s="2364"/>
      <c r="AP1867" s="2364"/>
      <c r="AQ1867" s="2364"/>
      <c r="AR1867" s="2364"/>
      <c r="AS1867" s="2364"/>
      <c r="AT1867" s="2364"/>
      <c r="AU1867" s="2364"/>
      <c r="AV1867" s="2364"/>
      <c r="AW1867" s="2364"/>
      <c r="AX1867" s="2364"/>
      <c r="AY1867" s="2365"/>
    </row>
    <row r="1868" spans="2:51" s="79" customFormat="1" ht="24" customHeight="1">
      <c r="B1868" s="2168"/>
      <c r="C1868" s="2169"/>
      <c r="D1868" s="2169"/>
      <c r="E1868" s="2169"/>
      <c r="F1868" s="2169"/>
      <c r="G1868" s="2169"/>
      <c r="H1868" s="2173"/>
      <c r="I1868" s="2174"/>
      <c r="J1868" s="2174"/>
      <c r="K1868" s="2174"/>
      <c r="L1868" s="2174"/>
      <c r="M1868" s="2174"/>
      <c r="N1868" s="2174"/>
      <c r="O1868" s="2174"/>
      <c r="P1868" s="2174"/>
      <c r="Q1868" s="2174"/>
      <c r="R1868" s="2174"/>
      <c r="S1868" s="2174"/>
      <c r="T1868" s="2174"/>
      <c r="U1868" s="2174"/>
      <c r="V1868" s="2174"/>
      <c r="W1868" s="2335"/>
      <c r="X1868" s="2335"/>
      <c r="Y1868" s="2335"/>
      <c r="Z1868" s="2362"/>
      <c r="AA1868" s="2360"/>
      <c r="AB1868" s="2360"/>
      <c r="AC1868" s="2360"/>
      <c r="AD1868" s="2360"/>
      <c r="AE1868" s="2361"/>
      <c r="AF1868" s="2366"/>
      <c r="AG1868" s="2366"/>
      <c r="AH1868" s="2366"/>
      <c r="AI1868" s="2366"/>
      <c r="AJ1868" s="2366"/>
      <c r="AK1868" s="2366"/>
      <c r="AL1868" s="2366"/>
      <c r="AM1868" s="2366"/>
      <c r="AN1868" s="2366"/>
      <c r="AO1868" s="2366"/>
      <c r="AP1868" s="2366"/>
      <c r="AQ1868" s="2366"/>
      <c r="AR1868" s="2366"/>
      <c r="AS1868" s="2366"/>
      <c r="AT1868" s="2366"/>
      <c r="AU1868" s="2366"/>
      <c r="AV1868" s="2366"/>
      <c r="AW1868" s="2366"/>
      <c r="AX1868" s="2366"/>
      <c r="AY1868" s="2367"/>
    </row>
    <row r="1869" spans="2:51" s="79" customFormat="1" ht="29.25" customHeight="1">
      <c r="B1869" s="2184" t="s">
        <v>4</v>
      </c>
      <c r="C1869" s="2185"/>
      <c r="D1869" s="2185"/>
      <c r="E1869" s="2185"/>
      <c r="F1869" s="2185"/>
      <c r="G1869" s="2186"/>
      <c r="H1869" s="2187" t="s">
        <v>133</v>
      </c>
      <c r="I1869" s="2188"/>
      <c r="J1869" s="2188"/>
      <c r="K1869" s="2188"/>
      <c r="L1869" s="2188"/>
      <c r="M1869" s="2188"/>
      <c r="N1869" s="2188"/>
      <c r="O1869" s="2188"/>
      <c r="P1869" s="2188"/>
      <c r="Q1869" s="2188"/>
      <c r="R1869" s="2188"/>
      <c r="S1869" s="2188"/>
      <c r="T1869" s="2188"/>
      <c r="U1869" s="2188"/>
      <c r="V1869" s="2188"/>
      <c r="W1869" s="2188"/>
      <c r="X1869" s="2188"/>
      <c r="Y1869" s="2188"/>
      <c r="Z1869" s="2188"/>
      <c r="AA1869" s="2188"/>
      <c r="AB1869" s="2188"/>
      <c r="AC1869" s="2188"/>
      <c r="AD1869" s="2188"/>
      <c r="AE1869" s="2188"/>
      <c r="AF1869" s="2188"/>
      <c r="AG1869" s="2188"/>
      <c r="AH1869" s="2188"/>
      <c r="AI1869" s="2188"/>
      <c r="AJ1869" s="2188"/>
      <c r="AK1869" s="2188"/>
      <c r="AL1869" s="2188"/>
      <c r="AM1869" s="2188"/>
      <c r="AN1869" s="2188"/>
      <c r="AO1869" s="2188"/>
      <c r="AP1869" s="2188"/>
      <c r="AQ1869" s="2188"/>
      <c r="AR1869" s="2188"/>
      <c r="AS1869" s="2188"/>
      <c r="AT1869" s="2188"/>
      <c r="AU1869" s="2188"/>
      <c r="AV1869" s="2188"/>
      <c r="AW1869" s="2188"/>
      <c r="AX1869" s="2188"/>
      <c r="AY1869" s="2189"/>
    </row>
    <row r="1870" spans="2:51" s="79" customFormat="1" ht="21" customHeight="1">
      <c r="B1870" s="2152" t="s">
        <v>39</v>
      </c>
      <c r="C1870" s="2153"/>
      <c r="D1870" s="2153"/>
      <c r="E1870" s="2153"/>
      <c r="F1870" s="2153"/>
      <c r="G1870" s="2154"/>
      <c r="H1870" s="2158"/>
      <c r="I1870" s="2159"/>
      <c r="J1870" s="2159"/>
      <c r="K1870" s="2159"/>
      <c r="L1870" s="2159"/>
      <c r="M1870" s="2159"/>
      <c r="N1870" s="2159"/>
      <c r="O1870" s="2159"/>
      <c r="P1870" s="2159"/>
      <c r="Q1870" s="2160" t="s">
        <v>86</v>
      </c>
      <c r="R1870" s="2161"/>
      <c r="S1870" s="2161"/>
      <c r="T1870" s="2161"/>
      <c r="U1870" s="2161"/>
      <c r="V1870" s="2161"/>
      <c r="W1870" s="2162"/>
      <c r="X1870" s="2160" t="s">
        <v>87</v>
      </c>
      <c r="Y1870" s="2161"/>
      <c r="Z1870" s="2161"/>
      <c r="AA1870" s="2161"/>
      <c r="AB1870" s="2161"/>
      <c r="AC1870" s="2161"/>
      <c r="AD1870" s="2162"/>
      <c r="AE1870" s="2160" t="s">
        <v>88</v>
      </c>
      <c r="AF1870" s="2161"/>
      <c r="AG1870" s="2161"/>
      <c r="AH1870" s="2161"/>
      <c r="AI1870" s="2161"/>
      <c r="AJ1870" s="2161"/>
      <c r="AK1870" s="2162"/>
      <c r="AL1870" s="2160" t="s">
        <v>90</v>
      </c>
      <c r="AM1870" s="2161"/>
      <c r="AN1870" s="2161"/>
      <c r="AO1870" s="2161"/>
      <c r="AP1870" s="2161"/>
      <c r="AQ1870" s="2161"/>
      <c r="AR1870" s="2162"/>
      <c r="AS1870" s="2160" t="s">
        <v>91</v>
      </c>
      <c r="AT1870" s="2161"/>
      <c r="AU1870" s="2161"/>
      <c r="AV1870" s="2161"/>
      <c r="AW1870" s="2161"/>
      <c r="AX1870" s="2161"/>
      <c r="AY1870" s="2233"/>
    </row>
    <row r="1871" spans="2:51" s="79" customFormat="1" ht="21" customHeight="1">
      <c r="B1871" s="2088"/>
      <c r="C1871" s="2089"/>
      <c r="D1871" s="2089"/>
      <c r="E1871" s="2089"/>
      <c r="F1871" s="2089"/>
      <c r="G1871" s="2090"/>
      <c r="H1871" s="2234" t="s">
        <v>5</v>
      </c>
      <c r="I1871" s="2235"/>
      <c r="J1871" s="2074" t="s">
        <v>6</v>
      </c>
      <c r="K1871" s="2075"/>
      <c r="L1871" s="2075"/>
      <c r="M1871" s="2075"/>
      <c r="N1871" s="2075"/>
      <c r="O1871" s="2075"/>
      <c r="P1871" s="2076"/>
      <c r="Q1871" s="2344">
        <v>8</v>
      </c>
      <c r="R1871" s="2344"/>
      <c r="S1871" s="2344"/>
      <c r="T1871" s="2344"/>
      <c r="U1871" s="2344"/>
      <c r="V1871" s="2344"/>
      <c r="W1871" s="2344"/>
      <c r="X1871" s="2344">
        <v>8</v>
      </c>
      <c r="Y1871" s="2344"/>
      <c r="Z1871" s="2344"/>
      <c r="AA1871" s="2344"/>
      <c r="AB1871" s="2344"/>
      <c r="AC1871" s="2344"/>
      <c r="AD1871" s="2344"/>
      <c r="AE1871" s="2344">
        <v>4</v>
      </c>
      <c r="AF1871" s="2344"/>
      <c r="AG1871" s="2344"/>
      <c r="AH1871" s="2344"/>
      <c r="AI1871" s="2344"/>
      <c r="AJ1871" s="2344"/>
      <c r="AK1871" s="2344"/>
      <c r="AL1871" s="2250" t="s">
        <v>104</v>
      </c>
      <c r="AM1871" s="2251"/>
      <c r="AN1871" s="2251"/>
      <c r="AO1871" s="2251"/>
      <c r="AP1871" s="2251"/>
      <c r="AQ1871" s="2251"/>
      <c r="AR1871" s="2251"/>
      <c r="AS1871" s="2250" t="s">
        <v>104</v>
      </c>
      <c r="AT1871" s="2251"/>
      <c r="AU1871" s="2251"/>
      <c r="AV1871" s="2251"/>
      <c r="AW1871" s="2251"/>
      <c r="AX1871" s="2251"/>
      <c r="AY1871" s="2252"/>
    </row>
    <row r="1872" spans="2:51" s="79" customFormat="1" ht="21" customHeight="1">
      <c r="B1872" s="2088"/>
      <c r="C1872" s="2089"/>
      <c r="D1872" s="2089"/>
      <c r="E1872" s="2089"/>
      <c r="F1872" s="2089"/>
      <c r="G1872" s="2090"/>
      <c r="H1872" s="2236"/>
      <c r="I1872" s="2237"/>
      <c r="J1872" s="2080" t="s">
        <v>7</v>
      </c>
      <c r="K1872" s="2081"/>
      <c r="L1872" s="2081"/>
      <c r="M1872" s="2081"/>
      <c r="N1872" s="2081"/>
      <c r="O1872" s="2081"/>
      <c r="P1872" s="2082"/>
      <c r="Q1872" s="2345">
        <v>0</v>
      </c>
      <c r="R1872" s="2345"/>
      <c r="S1872" s="2345"/>
      <c r="T1872" s="2345"/>
      <c r="U1872" s="2345"/>
      <c r="V1872" s="2345"/>
      <c r="W1872" s="2345"/>
      <c r="X1872" s="2345">
        <v>0</v>
      </c>
      <c r="Y1872" s="2345"/>
      <c r="Z1872" s="2345"/>
      <c r="AA1872" s="2345"/>
      <c r="AB1872" s="2345"/>
      <c r="AC1872" s="2345"/>
      <c r="AD1872" s="2345"/>
      <c r="AE1872" s="2345">
        <v>0</v>
      </c>
      <c r="AF1872" s="2345"/>
      <c r="AG1872" s="2345"/>
      <c r="AH1872" s="2345"/>
      <c r="AI1872" s="2345"/>
      <c r="AJ1872" s="2345"/>
      <c r="AK1872" s="2345"/>
      <c r="AL1872" s="2332" t="s">
        <v>104</v>
      </c>
      <c r="AM1872" s="2333"/>
      <c r="AN1872" s="2333"/>
      <c r="AO1872" s="2333"/>
      <c r="AP1872" s="2333"/>
      <c r="AQ1872" s="2333"/>
      <c r="AR1872" s="2333"/>
      <c r="AS1872" s="2277"/>
      <c r="AT1872" s="2277"/>
      <c r="AU1872" s="2277"/>
      <c r="AV1872" s="2277"/>
      <c r="AW1872" s="2277"/>
      <c r="AX1872" s="2277"/>
      <c r="AY1872" s="2278"/>
    </row>
    <row r="1873" spans="1:51" s="79" customFormat="1" ht="24.75" customHeight="1">
      <c r="B1873" s="2088"/>
      <c r="C1873" s="2089"/>
      <c r="D1873" s="2089"/>
      <c r="E1873" s="2089"/>
      <c r="F1873" s="2089"/>
      <c r="G1873" s="2090"/>
      <c r="H1873" s="2236"/>
      <c r="I1873" s="2237"/>
      <c r="J1873" s="2080" t="s">
        <v>8</v>
      </c>
      <c r="K1873" s="2081"/>
      <c r="L1873" s="2081"/>
      <c r="M1873" s="2081"/>
      <c r="N1873" s="2081"/>
      <c r="O1873" s="2081"/>
      <c r="P1873" s="2082"/>
      <c r="Q1873" s="2345">
        <v>0</v>
      </c>
      <c r="R1873" s="2345"/>
      <c r="S1873" s="2345"/>
      <c r="T1873" s="2345"/>
      <c r="U1873" s="2345"/>
      <c r="V1873" s="2345"/>
      <c r="W1873" s="2345"/>
      <c r="X1873" s="2345">
        <v>0</v>
      </c>
      <c r="Y1873" s="2345"/>
      <c r="Z1873" s="2345"/>
      <c r="AA1873" s="2345"/>
      <c r="AB1873" s="2345"/>
      <c r="AC1873" s="2345"/>
      <c r="AD1873" s="2345"/>
      <c r="AE1873" s="2345">
        <v>0</v>
      </c>
      <c r="AF1873" s="2345"/>
      <c r="AG1873" s="2345"/>
      <c r="AH1873" s="2345"/>
      <c r="AI1873" s="2345"/>
      <c r="AJ1873" s="2345"/>
      <c r="AK1873" s="2345"/>
      <c r="AL1873" s="2332" t="s">
        <v>104</v>
      </c>
      <c r="AM1873" s="2333"/>
      <c r="AN1873" s="2333"/>
      <c r="AO1873" s="2333"/>
      <c r="AP1873" s="2333"/>
      <c r="AQ1873" s="2333"/>
      <c r="AR1873" s="2333"/>
      <c r="AS1873" s="2277"/>
      <c r="AT1873" s="2277"/>
      <c r="AU1873" s="2277"/>
      <c r="AV1873" s="2277"/>
      <c r="AW1873" s="2277"/>
      <c r="AX1873" s="2277"/>
      <c r="AY1873" s="2278"/>
    </row>
    <row r="1874" spans="1:51" s="79" customFormat="1" ht="24.75" customHeight="1">
      <c r="B1874" s="2088"/>
      <c r="C1874" s="2089"/>
      <c r="D1874" s="2089"/>
      <c r="E1874" s="2089"/>
      <c r="F1874" s="2089"/>
      <c r="G1874" s="2090"/>
      <c r="H1874" s="2238"/>
      <c r="I1874" s="2239"/>
      <c r="J1874" s="2163" t="s">
        <v>26</v>
      </c>
      <c r="K1874" s="2164"/>
      <c r="L1874" s="2164"/>
      <c r="M1874" s="2164"/>
      <c r="N1874" s="2164"/>
      <c r="O1874" s="2164"/>
      <c r="P1874" s="2165"/>
      <c r="Q1874" s="2389">
        <v>8</v>
      </c>
      <c r="R1874" s="2389"/>
      <c r="S1874" s="2389"/>
      <c r="T1874" s="2389"/>
      <c r="U1874" s="2389"/>
      <c r="V1874" s="2389"/>
      <c r="W1874" s="2389"/>
      <c r="X1874" s="2389">
        <v>8</v>
      </c>
      <c r="Y1874" s="2389"/>
      <c r="Z1874" s="2389"/>
      <c r="AA1874" s="2389"/>
      <c r="AB1874" s="2389"/>
      <c r="AC1874" s="2389"/>
      <c r="AD1874" s="2389"/>
      <c r="AE1874" s="2389">
        <v>4</v>
      </c>
      <c r="AF1874" s="2389"/>
      <c r="AG1874" s="2389"/>
      <c r="AH1874" s="2389"/>
      <c r="AI1874" s="2389"/>
      <c r="AJ1874" s="2389"/>
      <c r="AK1874" s="2389"/>
      <c r="AL1874" s="2275" t="s">
        <v>104</v>
      </c>
      <c r="AM1874" s="2276"/>
      <c r="AN1874" s="2276"/>
      <c r="AO1874" s="2276"/>
      <c r="AP1874" s="2276"/>
      <c r="AQ1874" s="2276"/>
      <c r="AR1874" s="2276"/>
      <c r="AS1874" s="2275" t="s">
        <v>104</v>
      </c>
      <c r="AT1874" s="2276"/>
      <c r="AU1874" s="2276"/>
      <c r="AV1874" s="2276"/>
      <c r="AW1874" s="2276"/>
      <c r="AX1874" s="2276"/>
      <c r="AY1874" s="2276"/>
    </row>
    <row r="1875" spans="1:51" s="79" customFormat="1" ht="24.75" customHeight="1">
      <c r="B1875" s="2088"/>
      <c r="C1875" s="2089"/>
      <c r="D1875" s="2089"/>
      <c r="E1875" s="2089"/>
      <c r="F1875" s="2089"/>
      <c r="G1875" s="2090"/>
      <c r="H1875" s="2226" t="s">
        <v>9</v>
      </c>
      <c r="I1875" s="2227"/>
      <c r="J1875" s="2227"/>
      <c r="K1875" s="2227"/>
      <c r="L1875" s="2227"/>
      <c r="M1875" s="2227"/>
      <c r="N1875" s="2227"/>
      <c r="O1875" s="2227"/>
      <c r="P1875" s="2227"/>
      <c r="Q1875" s="2388">
        <v>4</v>
      </c>
      <c r="R1875" s="2388"/>
      <c r="S1875" s="2388"/>
      <c r="T1875" s="2388"/>
      <c r="U1875" s="2388"/>
      <c r="V1875" s="2388"/>
      <c r="W1875" s="2388"/>
      <c r="X1875" s="2388">
        <v>4</v>
      </c>
      <c r="Y1875" s="2388"/>
      <c r="Z1875" s="2388"/>
      <c r="AA1875" s="2388"/>
      <c r="AB1875" s="2388"/>
      <c r="AC1875" s="2388"/>
      <c r="AD1875" s="2388"/>
      <c r="AE1875" s="2305">
        <v>3</v>
      </c>
      <c r="AF1875" s="2305"/>
      <c r="AG1875" s="2305"/>
      <c r="AH1875" s="2305"/>
      <c r="AI1875" s="2305"/>
      <c r="AJ1875" s="2305"/>
      <c r="AK1875" s="2305"/>
      <c r="AL1875" s="2268"/>
      <c r="AM1875" s="2268"/>
      <c r="AN1875" s="2268"/>
      <c r="AO1875" s="2268"/>
      <c r="AP1875" s="2268"/>
      <c r="AQ1875" s="2268"/>
      <c r="AR1875" s="2268"/>
      <c r="AS1875" s="2268"/>
      <c r="AT1875" s="2268"/>
      <c r="AU1875" s="2268"/>
      <c r="AV1875" s="2268"/>
      <c r="AW1875" s="2268"/>
      <c r="AX1875" s="2268"/>
      <c r="AY1875" s="2269"/>
    </row>
    <row r="1876" spans="1:51" s="79" customFormat="1" ht="24.75" customHeight="1">
      <c r="B1876" s="2155"/>
      <c r="C1876" s="2156"/>
      <c r="D1876" s="2156"/>
      <c r="E1876" s="2156"/>
      <c r="F1876" s="2156"/>
      <c r="G1876" s="2157"/>
      <c r="H1876" s="2226" t="s">
        <v>10</v>
      </c>
      <c r="I1876" s="2227"/>
      <c r="J1876" s="2227"/>
      <c r="K1876" s="2227"/>
      <c r="L1876" s="2227"/>
      <c r="M1876" s="2227"/>
      <c r="N1876" s="2227"/>
      <c r="O1876" s="2227"/>
      <c r="P1876" s="2227"/>
      <c r="Q1876" s="2422">
        <v>46</v>
      </c>
      <c r="R1876" s="2422"/>
      <c r="S1876" s="2422"/>
      <c r="T1876" s="2422"/>
      <c r="U1876" s="2422"/>
      <c r="V1876" s="2422"/>
      <c r="W1876" s="2422"/>
      <c r="X1876" s="2423">
        <v>48.9</v>
      </c>
      <c r="Y1876" s="2423"/>
      <c r="Z1876" s="2423"/>
      <c r="AA1876" s="2423"/>
      <c r="AB1876" s="2423"/>
      <c r="AC1876" s="2423"/>
      <c r="AD1876" s="2423"/>
      <c r="AE1876" s="2305">
        <v>90</v>
      </c>
      <c r="AF1876" s="2305"/>
      <c r="AG1876" s="2305"/>
      <c r="AH1876" s="2305"/>
      <c r="AI1876" s="2305"/>
      <c r="AJ1876" s="2305"/>
      <c r="AK1876" s="2305"/>
      <c r="AL1876" s="2268"/>
      <c r="AM1876" s="2268"/>
      <c r="AN1876" s="2268"/>
      <c r="AO1876" s="2268"/>
      <c r="AP1876" s="2268"/>
      <c r="AQ1876" s="2268"/>
      <c r="AR1876" s="2268"/>
      <c r="AS1876" s="2268"/>
      <c r="AT1876" s="2268"/>
      <c r="AU1876" s="2268"/>
      <c r="AV1876" s="2268"/>
      <c r="AW1876" s="2268"/>
      <c r="AX1876" s="2268"/>
      <c r="AY1876" s="2269"/>
    </row>
    <row r="1877" spans="1:51" s="79" customFormat="1" ht="23.1" customHeight="1">
      <c r="B1877" s="2129" t="s">
        <v>99</v>
      </c>
      <c r="C1877" s="2130"/>
      <c r="D1877" s="2135" t="s">
        <v>23</v>
      </c>
      <c r="E1877" s="2136"/>
      <c r="F1877" s="2136"/>
      <c r="G1877" s="2136"/>
      <c r="H1877" s="2136"/>
      <c r="I1877" s="2136"/>
      <c r="J1877" s="2136"/>
      <c r="K1877" s="2136"/>
      <c r="L1877" s="2137"/>
      <c r="M1877" s="2138" t="s">
        <v>92</v>
      </c>
      <c r="N1877" s="2138"/>
      <c r="O1877" s="2138"/>
      <c r="P1877" s="2138"/>
      <c r="Q1877" s="2138"/>
      <c r="R1877" s="2138"/>
      <c r="S1877" s="2139" t="s">
        <v>91</v>
      </c>
      <c r="T1877" s="2139"/>
      <c r="U1877" s="2139"/>
      <c r="V1877" s="2139"/>
      <c r="W1877" s="2139"/>
      <c r="X1877" s="2139"/>
      <c r="Y1877" s="2140"/>
      <c r="Z1877" s="2136"/>
      <c r="AA1877" s="2136"/>
      <c r="AB1877" s="2136"/>
      <c r="AC1877" s="2136"/>
      <c r="AD1877" s="2136"/>
      <c r="AE1877" s="2136"/>
      <c r="AF1877" s="2136"/>
      <c r="AG1877" s="2136"/>
      <c r="AH1877" s="2136"/>
      <c r="AI1877" s="2136"/>
      <c r="AJ1877" s="2136"/>
      <c r="AK1877" s="2136"/>
      <c r="AL1877" s="2136"/>
      <c r="AM1877" s="2136"/>
      <c r="AN1877" s="2136"/>
      <c r="AO1877" s="2136"/>
      <c r="AP1877" s="2136"/>
      <c r="AQ1877" s="2136"/>
      <c r="AR1877" s="2136"/>
      <c r="AS1877" s="2136"/>
      <c r="AT1877" s="2136"/>
      <c r="AU1877" s="2136"/>
      <c r="AV1877" s="2136"/>
      <c r="AW1877" s="2136"/>
      <c r="AX1877" s="2136"/>
      <c r="AY1877" s="2141"/>
    </row>
    <row r="1878" spans="1:51" s="79" customFormat="1" ht="23.1" customHeight="1">
      <c r="B1878" s="2131"/>
      <c r="C1878" s="2132"/>
      <c r="D1878" s="2393"/>
      <c r="E1878" s="2394"/>
      <c r="F1878" s="2394"/>
      <c r="G1878" s="2394"/>
      <c r="H1878" s="2394"/>
      <c r="I1878" s="2394"/>
      <c r="J1878" s="2394"/>
      <c r="K1878" s="2394"/>
      <c r="L1878" s="2395"/>
      <c r="M1878" s="2396"/>
      <c r="N1878" s="2397"/>
      <c r="O1878" s="2397"/>
      <c r="P1878" s="2397"/>
      <c r="Q1878" s="2397"/>
      <c r="R1878" s="2398"/>
      <c r="S1878" s="2265"/>
      <c r="T1878" s="2265"/>
      <c r="U1878" s="2265"/>
      <c r="V1878" s="2265"/>
      <c r="W1878" s="2265"/>
      <c r="X1878" s="2265"/>
      <c r="Y1878" s="2149"/>
      <c r="Z1878" s="2150"/>
      <c r="AA1878" s="2150"/>
      <c r="AB1878" s="2150"/>
      <c r="AC1878" s="2150"/>
      <c r="AD1878" s="2150"/>
      <c r="AE1878" s="2150"/>
      <c r="AF1878" s="2150"/>
      <c r="AG1878" s="2150"/>
      <c r="AH1878" s="2150"/>
      <c r="AI1878" s="2150"/>
      <c r="AJ1878" s="2150"/>
      <c r="AK1878" s="2150"/>
      <c r="AL1878" s="2150"/>
      <c r="AM1878" s="2150"/>
      <c r="AN1878" s="2150"/>
      <c r="AO1878" s="2150"/>
      <c r="AP1878" s="2150"/>
      <c r="AQ1878" s="2150"/>
      <c r="AR1878" s="2150"/>
      <c r="AS1878" s="2150"/>
      <c r="AT1878" s="2150"/>
      <c r="AU1878" s="2150"/>
      <c r="AV1878" s="2150"/>
      <c r="AW1878" s="2150"/>
      <c r="AX1878" s="2150"/>
      <c r="AY1878" s="2151"/>
    </row>
    <row r="1879" spans="1:51" s="79" customFormat="1" ht="23.1" customHeight="1">
      <c r="B1879" s="2131"/>
      <c r="C1879" s="2132"/>
      <c r="D1879" s="2117"/>
      <c r="E1879" s="2118"/>
      <c r="F1879" s="2118"/>
      <c r="G1879" s="2118"/>
      <c r="H1879" s="2118"/>
      <c r="I1879" s="2118"/>
      <c r="J1879" s="2118"/>
      <c r="K1879" s="2118"/>
      <c r="L1879" s="2119"/>
      <c r="M1879" s="2259"/>
      <c r="N1879" s="2259"/>
      <c r="O1879" s="2259"/>
      <c r="P1879" s="2259"/>
      <c r="Q1879" s="2259"/>
      <c r="R1879" s="2259"/>
      <c r="S1879" s="2259"/>
      <c r="T1879" s="2259"/>
      <c r="U1879" s="2259"/>
      <c r="V1879" s="2259"/>
      <c r="W1879" s="2259"/>
      <c r="X1879" s="2259"/>
      <c r="Y1879" s="2121"/>
      <c r="Z1879" s="2122"/>
      <c r="AA1879" s="2122"/>
      <c r="AB1879" s="2122"/>
      <c r="AC1879" s="2122"/>
      <c r="AD1879" s="2122"/>
      <c r="AE1879" s="2122"/>
      <c r="AF1879" s="2122"/>
      <c r="AG1879" s="2122"/>
      <c r="AH1879" s="2122"/>
      <c r="AI1879" s="2122"/>
      <c r="AJ1879" s="2122"/>
      <c r="AK1879" s="2122"/>
      <c r="AL1879" s="2122"/>
      <c r="AM1879" s="2122"/>
      <c r="AN1879" s="2122"/>
      <c r="AO1879" s="2122"/>
      <c r="AP1879" s="2122"/>
      <c r="AQ1879" s="2122"/>
      <c r="AR1879" s="2122"/>
      <c r="AS1879" s="2122"/>
      <c r="AT1879" s="2122"/>
      <c r="AU1879" s="2122"/>
      <c r="AV1879" s="2122"/>
      <c r="AW1879" s="2122"/>
      <c r="AX1879" s="2122"/>
      <c r="AY1879" s="2123"/>
    </row>
    <row r="1880" spans="1:51" s="79" customFormat="1" ht="23.1" customHeight="1">
      <c r="B1880" s="2131"/>
      <c r="C1880" s="2132"/>
      <c r="D1880" s="2117"/>
      <c r="E1880" s="2118"/>
      <c r="F1880" s="2118"/>
      <c r="G1880" s="2118"/>
      <c r="H1880" s="2118"/>
      <c r="I1880" s="2118"/>
      <c r="J1880" s="2118"/>
      <c r="K1880" s="2118"/>
      <c r="L1880" s="2119"/>
      <c r="M1880" s="2259"/>
      <c r="N1880" s="2259"/>
      <c r="O1880" s="2259"/>
      <c r="P1880" s="2259"/>
      <c r="Q1880" s="2259"/>
      <c r="R1880" s="2259"/>
      <c r="S1880" s="2259"/>
      <c r="T1880" s="2259"/>
      <c r="U1880" s="2259"/>
      <c r="V1880" s="2259"/>
      <c r="W1880" s="2259"/>
      <c r="X1880" s="2259"/>
      <c r="Y1880" s="2121"/>
      <c r="Z1880" s="2122"/>
      <c r="AA1880" s="2122"/>
      <c r="AB1880" s="2122"/>
      <c r="AC1880" s="2122"/>
      <c r="AD1880" s="2122"/>
      <c r="AE1880" s="2122"/>
      <c r="AF1880" s="2122"/>
      <c r="AG1880" s="2122"/>
      <c r="AH1880" s="2122"/>
      <c r="AI1880" s="2122"/>
      <c r="AJ1880" s="2122"/>
      <c r="AK1880" s="2122"/>
      <c r="AL1880" s="2122"/>
      <c r="AM1880" s="2122"/>
      <c r="AN1880" s="2122"/>
      <c r="AO1880" s="2122"/>
      <c r="AP1880" s="2122"/>
      <c r="AQ1880" s="2122"/>
      <c r="AR1880" s="2122"/>
      <c r="AS1880" s="2122"/>
      <c r="AT1880" s="2122"/>
      <c r="AU1880" s="2122"/>
      <c r="AV1880" s="2122"/>
      <c r="AW1880" s="2122"/>
      <c r="AX1880" s="2122"/>
      <c r="AY1880" s="2123"/>
    </row>
    <row r="1881" spans="1:51" s="79" customFormat="1" ht="23.1" customHeight="1">
      <c r="B1881" s="2131"/>
      <c r="C1881" s="2132"/>
      <c r="D1881" s="2117"/>
      <c r="E1881" s="2118"/>
      <c r="F1881" s="2118"/>
      <c r="G1881" s="2118"/>
      <c r="H1881" s="2118"/>
      <c r="I1881" s="2118"/>
      <c r="J1881" s="2118"/>
      <c r="K1881" s="2118"/>
      <c r="L1881" s="2119"/>
      <c r="M1881" s="2259"/>
      <c r="N1881" s="2259"/>
      <c r="O1881" s="2259"/>
      <c r="P1881" s="2259"/>
      <c r="Q1881" s="2259"/>
      <c r="R1881" s="2259"/>
      <c r="S1881" s="2259"/>
      <c r="T1881" s="2259"/>
      <c r="U1881" s="2259"/>
      <c r="V1881" s="2259"/>
      <c r="W1881" s="2259"/>
      <c r="X1881" s="2259"/>
      <c r="Y1881" s="2121"/>
      <c r="Z1881" s="2122"/>
      <c r="AA1881" s="2122"/>
      <c r="AB1881" s="2122"/>
      <c r="AC1881" s="2122"/>
      <c r="AD1881" s="2122"/>
      <c r="AE1881" s="2122"/>
      <c r="AF1881" s="2122"/>
      <c r="AG1881" s="2122"/>
      <c r="AH1881" s="2122"/>
      <c r="AI1881" s="2122"/>
      <c r="AJ1881" s="2122"/>
      <c r="AK1881" s="2122"/>
      <c r="AL1881" s="2122"/>
      <c r="AM1881" s="2122"/>
      <c r="AN1881" s="2122"/>
      <c r="AO1881" s="2122"/>
      <c r="AP1881" s="2122"/>
      <c r="AQ1881" s="2122"/>
      <c r="AR1881" s="2122"/>
      <c r="AS1881" s="2122"/>
      <c r="AT1881" s="2122"/>
      <c r="AU1881" s="2122"/>
      <c r="AV1881" s="2122"/>
      <c r="AW1881" s="2122"/>
      <c r="AX1881" s="2122"/>
      <c r="AY1881" s="2123"/>
    </row>
    <row r="1882" spans="1:51" s="79" customFormat="1" ht="23.1" customHeight="1">
      <c r="B1882" s="2131"/>
      <c r="C1882" s="2132"/>
      <c r="D1882" s="2117"/>
      <c r="E1882" s="2118"/>
      <c r="F1882" s="2118"/>
      <c r="G1882" s="2118"/>
      <c r="H1882" s="2118"/>
      <c r="I1882" s="2118"/>
      <c r="J1882" s="2118"/>
      <c r="K1882" s="2118"/>
      <c r="L1882" s="2119"/>
      <c r="M1882" s="2259"/>
      <c r="N1882" s="2259"/>
      <c r="O1882" s="2259"/>
      <c r="P1882" s="2259"/>
      <c r="Q1882" s="2259"/>
      <c r="R1882" s="2259"/>
      <c r="S1882" s="2259"/>
      <c r="T1882" s="2259"/>
      <c r="U1882" s="2259"/>
      <c r="V1882" s="2259"/>
      <c r="W1882" s="2259"/>
      <c r="X1882" s="2259"/>
      <c r="Y1882" s="2121"/>
      <c r="Z1882" s="2122"/>
      <c r="AA1882" s="2122"/>
      <c r="AB1882" s="2122"/>
      <c r="AC1882" s="2122"/>
      <c r="AD1882" s="2122"/>
      <c r="AE1882" s="2122"/>
      <c r="AF1882" s="2122"/>
      <c r="AG1882" s="2122"/>
      <c r="AH1882" s="2122"/>
      <c r="AI1882" s="2122"/>
      <c r="AJ1882" s="2122"/>
      <c r="AK1882" s="2122"/>
      <c r="AL1882" s="2122"/>
      <c r="AM1882" s="2122"/>
      <c r="AN1882" s="2122"/>
      <c r="AO1882" s="2122"/>
      <c r="AP1882" s="2122"/>
      <c r="AQ1882" s="2122"/>
      <c r="AR1882" s="2122"/>
      <c r="AS1882" s="2122"/>
      <c r="AT1882" s="2122"/>
      <c r="AU1882" s="2122"/>
      <c r="AV1882" s="2122"/>
      <c r="AW1882" s="2122"/>
      <c r="AX1882" s="2122"/>
      <c r="AY1882" s="2123"/>
    </row>
    <row r="1883" spans="1:51" s="79" customFormat="1" ht="23.1" customHeight="1">
      <c r="B1883" s="2131"/>
      <c r="C1883" s="2132"/>
      <c r="D1883" s="2117"/>
      <c r="E1883" s="2118"/>
      <c r="F1883" s="2118"/>
      <c r="G1883" s="2118"/>
      <c r="H1883" s="2118"/>
      <c r="I1883" s="2118"/>
      <c r="J1883" s="2118"/>
      <c r="K1883" s="2118"/>
      <c r="L1883" s="2119"/>
      <c r="M1883" s="2259"/>
      <c r="N1883" s="2259"/>
      <c r="O1883" s="2259"/>
      <c r="P1883" s="2259"/>
      <c r="Q1883" s="2259"/>
      <c r="R1883" s="2259"/>
      <c r="S1883" s="2259"/>
      <c r="T1883" s="2259"/>
      <c r="U1883" s="2259"/>
      <c r="V1883" s="2259"/>
      <c r="W1883" s="2259"/>
      <c r="X1883" s="2259"/>
      <c r="Y1883" s="2121"/>
      <c r="Z1883" s="2122"/>
      <c r="AA1883" s="2122"/>
      <c r="AB1883" s="2122"/>
      <c r="AC1883" s="2122"/>
      <c r="AD1883" s="2122"/>
      <c r="AE1883" s="2122"/>
      <c r="AF1883" s="2122"/>
      <c r="AG1883" s="2122"/>
      <c r="AH1883" s="2122"/>
      <c r="AI1883" s="2122"/>
      <c r="AJ1883" s="2122"/>
      <c r="AK1883" s="2122"/>
      <c r="AL1883" s="2122"/>
      <c r="AM1883" s="2122"/>
      <c r="AN1883" s="2122"/>
      <c r="AO1883" s="2122"/>
      <c r="AP1883" s="2122"/>
      <c r="AQ1883" s="2122"/>
      <c r="AR1883" s="2122"/>
      <c r="AS1883" s="2122"/>
      <c r="AT1883" s="2122"/>
      <c r="AU1883" s="2122"/>
      <c r="AV1883" s="2122"/>
      <c r="AW1883" s="2122"/>
      <c r="AX1883" s="2122"/>
      <c r="AY1883" s="2123"/>
    </row>
    <row r="1884" spans="1:51" s="79" customFormat="1" ht="23.1" customHeight="1">
      <c r="B1884" s="2131"/>
      <c r="C1884" s="2132"/>
      <c r="D1884" s="2124"/>
      <c r="E1884" s="2125"/>
      <c r="F1884" s="2125"/>
      <c r="G1884" s="2125"/>
      <c r="H1884" s="2125"/>
      <c r="I1884" s="2125"/>
      <c r="J1884" s="2125"/>
      <c r="K1884" s="2125"/>
      <c r="L1884" s="2126"/>
      <c r="M1884" s="2260"/>
      <c r="N1884" s="2260"/>
      <c r="O1884" s="2260"/>
      <c r="P1884" s="2260"/>
      <c r="Q1884" s="2260"/>
      <c r="R1884" s="2260"/>
      <c r="S1884" s="2260"/>
      <c r="T1884" s="2260"/>
      <c r="U1884" s="2260"/>
      <c r="V1884" s="2260"/>
      <c r="W1884" s="2260"/>
      <c r="X1884" s="2260"/>
      <c r="Y1884" s="2121"/>
      <c r="Z1884" s="2122"/>
      <c r="AA1884" s="2122"/>
      <c r="AB1884" s="2122"/>
      <c r="AC1884" s="2122"/>
      <c r="AD1884" s="2122"/>
      <c r="AE1884" s="2122"/>
      <c r="AF1884" s="2122"/>
      <c r="AG1884" s="2122"/>
      <c r="AH1884" s="2122"/>
      <c r="AI1884" s="2122"/>
      <c r="AJ1884" s="2122"/>
      <c r="AK1884" s="2122"/>
      <c r="AL1884" s="2122"/>
      <c r="AM1884" s="2122"/>
      <c r="AN1884" s="2122"/>
      <c r="AO1884" s="2122"/>
      <c r="AP1884" s="2122"/>
      <c r="AQ1884" s="2122"/>
      <c r="AR1884" s="2122"/>
      <c r="AS1884" s="2122"/>
      <c r="AT1884" s="2122"/>
      <c r="AU1884" s="2122"/>
      <c r="AV1884" s="2122"/>
      <c r="AW1884" s="2122"/>
      <c r="AX1884" s="2122"/>
      <c r="AY1884" s="2123"/>
    </row>
    <row r="1885" spans="1:51" s="79" customFormat="1" ht="23.1" customHeight="1">
      <c r="B1885" s="2133"/>
      <c r="C1885" s="2134"/>
      <c r="D1885" s="2109" t="s">
        <v>26</v>
      </c>
      <c r="E1885" s="2110"/>
      <c r="F1885" s="2110"/>
      <c r="G1885" s="2110"/>
      <c r="H1885" s="2110"/>
      <c r="I1885" s="2110"/>
      <c r="J1885" s="2110"/>
      <c r="K1885" s="2110"/>
      <c r="L1885" s="2111"/>
      <c r="M1885" s="2258"/>
      <c r="N1885" s="2258"/>
      <c r="O1885" s="2258"/>
      <c r="P1885" s="2258"/>
      <c r="Q1885" s="2258"/>
      <c r="R1885" s="2258"/>
      <c r="S1885" s="2258"/>
      <c r="T1885" s="2258"/>
      <c r="U1885" s="2258"/>
      <c r="V1885" s="2258"/>
      <c r="W1885" s="2258"/>
      <c r="X1885" s="2258"/>
      <c r="Y1885" s="2113"/>
      <c r="Z1885" s="2114"/>
      <c r="AA1885" s="2114"/>
      <c r="AB1885" s="2114"/>
      <c r="AC1885" s="2114"/>
      <c r="AD1885" s="2114"/>
      <c r="AE1885" s="2114"/>
      <c r="AF1885" s="2114"/>
      <c r="AG1885" s="2114"/>
      <c r="AH1885" s="2114"/>
      <c r="AI1885" s="2114"/>
      <c r="AJ1885" s="2114"/>
      <c r="AK1885" s="2114"/>
      <c r="AL1885" s="2114"/>
      <c r="AM1885" s="2114"/>
      <c r="AN1885" s="2114"/>
      <c r="AO1885" s="2114"/>
      <c r="AP1885" s="2114"/>
      <c r="AQ1885" s="2114"/>
      <c r="AR1885" s="2114"/>
      <c r="AS1885" s="2114"/>
      <c r="AT1885" s="2114"/>
      <c r="AU1885" s="2114"/>
      <c r="AV1885" s="2114"/>
      <c r="AW1885" s="2114"/>
      <c r="AX1885" s="2114"/>
      <c r="AY1885" s="2115"/>
    </row>
    <row r="1886" spans="1:51" s="79" customFormat="1" ht="41.25" customHeight="1">
      <c r="B1886" s="80"/>
      <c r="C1886" s="80"/>
      <c r="D1886" s="80"/>
      <c r="E1886" s="80"/>
      <c r="F1886" s="80"/>
      <c r="G1886" s="80"/>
      <c r="H1886" s="81"/>
      <c r="I1886" s="81"/>
      <c r="J1886" s="81"/>
      <c r="K1886" s="81"/>
      <c r="L1886" s="81"/>
      <c r="M1886" s="81"/>
      <c r="N1886" s="81"/>
      <c r="O1886" s="81"/>
      <c r="P1886" s="81"/>
      <c r="Q1886" s="81"/>
      <c r="R1886" s="81"/>
      <c r="S1886" s="81"/>
      <c r="T1886" s="81"/>
      <c r="U1886" s="81"/>
      <c r="V1886" s="81"/>
      <c r="W1886" s="81"/>
      <c r="X1886" s="81"/>
      <c r="Y1886" s="81"/>
      <c r="Z1886" s="81"/>
      <c r="AA1886" s="81"/>
      <c r="AB1886" s="81"/>
      <c r="AC1886" s="81"/>
      <c r="AD1886" s="81"/>
      <c r="AE1886" s="81"/>
      <c r="AF1886" s="81"/>
      <c r="AG1886" s="81"/>
      <c r="AH1886" s="81"/>
      <c r="AI1886" s="81"/>
      <c r="AJ1886" s="81"/>
      <c r="AK1886" s="81"/>
      <c r="AL1886" s="81"/>
      <c r="AM1886" s="81"/>
      <c r="AN1886" s="81"/>
      <c r="AO1886" s="81"/>
      <c r="AP1886" s="81"/>
      <c r="AQ1886" s="81"/>
      <c r="AR1886" s="81"/>
      <c r="AS1886" s="81"/>
      <c r="AT1886" s="81"/>
      <c r="AU1886" s="81"/>
      <c r="AV1886" s="81"/>
      <c r="AW1886" s="81"/>
      <c r="AX1886" s="81"/>
      <c r="AY1886" s="81"/>
    </row>
    <row r="1887" spans="1:51" s="79" customFormat="1" ht="23.25" customHeight="1" thickBot="1">
      <c r="A1887" s="82"/>
      <c r="B1887" s="2116" t="s">
        <v>100</v>
      </c>
      <c r="C1887" s="2096"/>
      <c r="D1887" s="2096"/>
      <c r="E1887" s="2096"/>
      <c r="F1887" s="2096"/>
      <c r="G1887" s="2096"/>
      <c r="H1887" s="2418" t="s">
        <v>1147</v>
      </c>
      <c r="I1887" s="2418"/>
      <c r="J1887" s="2418"/>
      <c r="K1887" s="2418"/>
      <c r="L1887" s="2418"/>
      <c r="M1887" s="2418"/>
      <c r="N1887" s="2418"/>
      <c r="O1887" s="2418"/>
      <c r="P1887" s="2418"/>
      <c r="Q1887" s="2418"/>
      <c r="R1887" s="2418"/>
      <c r="S1887" s="2418"/>
      <c r="T1887" s="2418"/>
      <c r="U1887" s="2418"/>
      <c r="V1887" s="2418"/>
      <c r="W1887" s="2418"/>
      <c r="X1887" s="2418"/>
      <c r="Y1887" s="2418"/>
      <c r="Z1887" s="2418"/>
      <c r="AA1887" s="2418"/>
      <c r="AB1887" s="2418"/>
      <c r="AC1887" s="2418"/>
      <c r="AD1887" s="2418"/>
      <c r="AE1887" s="2418"/>
      <c r="AF1887" s="2418"/>
      <c r="AG1887" s="2418"/>
      <c r="AH1887" s="2418"/>
      <c r="AI1887" s="2418"/>
      <c r="AJ1887" s="2418"/>
      <c r="AK1887" s="2418"/>
      <c r="AL1887" s="2418"/>
      <c r="AM1887" s="2418"/>
      <c r="AN1887" s="2418"/>
      <c r="AO1887" s="2418"/>
      <c r="AP1887" s="2418"/>
      <c r="AQ1887" s="2418"/>
      <c r="AR1887" s="2418"/>
      <c r="AS1887" s="2418"/>
      <c r="AT1887" s="2418"/>
      <c r="AU1887" s="2418"/>
      <c r="AV1887" s="2418"/>
      <c r="AW1887" s="2418"/>
      <c r="AX1887" s="2418"/>
      <c r="AY1887" s="2418"/>
    </row>
    <row r="1888" spans="1:51" s="79" customFormat="1" ht="385.5" customHeight="1">
      <c r="A1888" s="83"/>
      <c r="B1888" s="2085" t="s">
        <v>40</v>
      </c>
      <c r="C1888" s="2086"/>
      <c r="D1888" s="2086"/>
      <c r="E1888" s="2086"/>
      <c r="F1888" s="2086"/>
      <c r="G1888" s="2087"/>
      <c r="H1888" s="84" t="s">
        <v>97</v>
      </c>
      <c r="I1888" s="85"/>
      <c r="J1888" s="85"/>
      <c r="K1888" s="85"/>
      <c r="L1888" s="85"/>
      <c r="M1888" s="85"/>
      <c r="N1888" s="85"/>
      <c r="O1888" s="85"/>
      <c r="P1888" s="85"/>
      <c r="Q1888" s="85"/>
      <c r="R1888" s="85"/>
      <c r="S1888" s="85"/>
      <c r="T1888" s="85"/>
      <c r="U1888" s="85"/>
      <c r="V1888" s="85"/>
      <c r="W1888" s="85"/>
      <c r="X1888" s="85"/>
      <c r="Y1888" s="85"/>
      <c r="Z1888" s="85"/>
      <c r="AA1888" s="85"/>
      <c r="AB1888" s="85"/>
      <c r="AC1888" s="85"/>
      <c r="AD1888" s="85"/>
      <c r="AE1888" s="85"/>
      <c r="AF1888" s="85"/>
      <c r="AG1888" s="85"/>
      <c r="AH1888" s="85"/>
      <c r="AI1888" s="85"/>
      <c r="AJ1888" s="85"/>
      <c r="AK1888" s="85"/>
      <c r="AL1888" s="85"/>
      <c r="AM1888" s="85"/>
      <c r="AN1888" s="85"/>
      <c r="AO1888" s="85"/>
      <c r="AP1888" s="85"/>
      <c r="AQ1888" s="85"/>
      <c r="AR1888" s="85"/>
      <c r="AS1888" s="85"/>
      <c r="AT1888" s="85"/>
      <c r="AU1888" s="85"/>
      <c r="AV1888" s="85"/>
      <c r="AW1888" s="85"/>
      <c r="AX1888" s="85"/>
      <c r="AY1888" s="86"/>
    </row>
    <row r="1889" spans="2:51" s="79" customFormat="1" ht="348.95" customHeight="1">
      <c r="B1889" s="2088"/>
      <c r="C1889" s="2089"/>
      <c r="D1889" s="2089"/>
      <c r="E1889" s="2089"/>
      <c r="F1889" s="2089"/>
      <c r="G1889" s="2090"/>
      <c r="H1889" s="87"/>
      <c r="I1889" s="81"/>
      <c r="J1889" s="81"/>
      <c r="K1889" s="81"/>
      <c r="L1889" s="81"/>
      <c r="M1889" s="81"/>
      <c r="N1889" s="81"/>
      <c r="O1889" s="81"/>
      <c r="P1889" s="81"/>
      <c r="Q1889" s="81"/>
      <c r="R1889" s="81"/>
      <c r="S1889" s="81"/>
      <c r="T1889" s="81"/>
      <c r="U1889" s="81"/>
      <c r="V1889" s="81"/>
      <c r="W1889" s="81"/>
      <c r="X1889" s="81"/>
      <c r="Y1889" s="81"/>
      <c r="Z1889" s="81"/>
      <c r="AA1889" s="81"/>
      <c r="AB1889" s="81"/>
      <c r="AC1889" s="81"/>
      <c r="AD1889" s="81"/>
      <c r="AE1889" s="81"/>
      <c r="AF1889" s="81"/>
      <c r="AG1889" s="81"/>
      <c r="AH1889" s="81"/>
      <c r="AI1889" s="81"/>
      <c r="AJ1889" s="81"/>
      <c r="AK1889" s="81"/>
      <c r="AL1889" s="81"/>
      <c r="AM1889" s="81"/>
      <c r="AN1889" s="81"/>
      <c r="AO1889" s="81"/>
      <c r="AP1889" s="81"/>
      <c r="AQ1889" s="81"/>
      <c r="AR1889" s="81"/>
      <c r="AS1889" s="81"/>
      <c r="AT1889" s="81"/>
      <c r="AU1889" s="81"/>
      <c r="AV1889" s="81"/>
      <c r="AW1889" s="81"/>
      <c r="AX1889" s="81"/>
      <c r="AY1889" s="88"/>
    </row>
    <row r="1890" spans="2:51" s="79" customFormat="1" ht="324" customHeight="1" thickBot="1">
      <c r="B1890" s="2091"/>
      <c r="C1890" s="2092"/>
      <c r="D1890" s="2092"/>
      <c r="E1890" s="2092"/>
      <c r="F1890" s="2092"/>
      <c r="G1890" s="2093"/>
      <c r="H1890" s="89"/>
      <c r="I1890" s="90"/>
      <c r="J1890" s="90"/>
      <c r="K1890" s="90"/>
      <c r="L1890" s="90"/>
      <c r="M1890" s="90"/>
      <c r="N1890" s="90"/>
      <c r="O1890" s="90"/>
      <c r="P1890" s="90"/>
      <c r="Q1890" s="90"/>
      <c r="R1890" s="90"/>
      <c r="S1890" s="90"/>
      <c r="T1890" s="90"/>
      <c r="U1890" s="90"/>
      <c r="V1890" s="90"/>
      <c r="W1890" s="90"/>
      <c r="X1890" s="90"/>
      <c r="Y1890" s="90"/>
      <c r="Z1890" s="90"/>
      <c r="AA1890" s="90"/>
      <c r="AB1890" s="90"/>
      <c r="AC1890" s="90"/>
      <c r="AD1890" s="90"/>
      <c r="AE1890" s="90"/>
      <c r="AF1890" s="90"/>
      <c r="AG1890" s="90"/>
      <c r="AH1890" s="90"/>
      <c r="AI1890" s="90"/>
      <c r="AJ1890" s="90"/>
      <c r="AK1890" s="90"/>
      <c r="AL1890" s="90"/>
      <c r="AM1890" s="90"/>
      <c r="AN1890" s="90"/>
      <c r="AO1890" s="90"/>
      <c r="AP1890" s="90"/>
      <c r="AQ1890" s="90"/>
      <c r="AR1890" s="90"/>
      <c r="AS1890" s="90"/>
      <c r="AT1890" s="90"/>
      <c r="AU1890" s="90"/>
      <c r="AV1890" s="90"/>
      <c r="AW1890" s="90"/>
      <c r="AX1890" s="90"/>
      <c r="AY1890" s="91"/>
    </row>
    <row r="1891" spans="2:51" s="79" customFormat="1" ht="41.25" customHeight="1">
      <c r="B1891" s="80"/>
      <c r="C1891" s="80"/>
      <c r="D1891" s="80"/>
      <c r="E1891" s="80"/>
      <c r="F1891" s="80"/>
      <c r="G1891" s="80"/>
      <c r="H1891" s="81"/>
      <c r="I1891" s="81"/>
      <c r="J1891" s="81"/>
      <c r="K1891" s="81"/>
      <c r="L1891" s="81"/>
      <c r="M1891" s="81"/>
      <c r="N1891" s="81"/>
      <c r="O1891" s="81"/>
      <c r="P1891" s="81"/>
      <c r="Q1891" s="81"/>
      <c r="R1891" s="81"/>
      <c r="S1891" s="81"/>
      <c r="T1891" s="81"/>
      <c r="U1891" s="81"/>
      <c r="V1891" s="81"/>
      <c r="W1891" s="81"/>
      <c r="X1891" s="81"/>
      <c r="Y1891" s="81"/>
      <c r="Z1891" s="81"/>
      <c r="AA1891" s="81"/>
      <c r="AB1891" s="81"/>
      <c r="AC1891" s="81"/>
      <c r="AD1891" s="81"/>
      <c r="AE1891" s="81"/>
      <c r="AF1891" s="81"/>
      <c r="AG1891" s="81"/>
      <c r="AH1891" s="81"/>
      <c r="AI1891" s="81"/>
      <c r="AJ1891" s="81"/>
      <c r="AK1891" s="81"/>
      <c r="AL1891" s="81"/>
      <c r="AM1891" s="81"/>
      <c r="AN1891" s="81"/>
      <c r="AO1891" s="81"/>
      <c r="AP1891" s="81"/>
      <c r="AQ1891" s="81"/>
      <c r="AR1891" s="81"/>
      <c r="AS1891" s="81"/>
      <c r="AT1891" s="81"/>
      <c r="AU1891" s="81"/>
      <c r="AV1891" s="81"/>
      <c r="AW1891" s="81"/>
      <c r="AX1891" s="81"/>
      <c r="AY1891" s="81"/>
    </row>
    <row r="1892" spans="2:51" s="79" customFormat="1" ht="30" customHeight="1" thickBot="1">
      <c r="B1892" s="2094" t="s">
        <v>100</v>
      </c>
      <c r="C1892" s="2094"/>
      <c r="D1892" s="2094"/>
      <c r="E1892" s="2094"/>
      <c r="F1892" s="2095"/>
      <c r="G1892" s="2095"/>
      <c r="H1892" s="2418" t="s">
        <v>1147</v>
      </c>
      <c r="I1892" s="2418"/>
      <c r="J1892" s="2418"/>
      <c r="K1892" s="2418"/>
      <c r="L1892" s="2418"/>
      <c r="M1892" s="2418"/>
      <c r="N1892" s="2418"/>
      <c r="O1892" s="2418"/>
      <c r="P1892" s="2418"/>
      <c r="Q1892" s="2418"/>
      <c r="R1892" s="2418"/>
      <c r="S1892" s="2418"/>
      <c r="T1892" s="2418"/>
      <c r="U1892" s="2418"/>
      <c r="V1892" s="2418"/>
      <c r="W1892" s="2418"/>
      <c r="X1892" s="2418"/>
      <c r="Y1892" s="2418"/>
      <c r="Z1892" s="2418"/>
      <c r="AA1892" s="2418"/>
      <c r="AB1892" s="2418"/>
      <c r="AC1892" s="2418"/>
      <c r="AD1892" s="2418"/>
      <c r="AE1892" s="2418"/>
      <c r="AF1892" s="2418"/>
      <c r="AG1892" s="2418"/>
      <c r="AH1892" s="2418"/>
      <c r="AI1892" s="2418"/>
      <c r="AJ1892" s="2418"/>
      <c r="AK1892" s="2418"/>
      <c r="AL1892" s="2418"/>
      <c r="AM1892" s="2418"/>
      <c r="AN1892" s="2418"/>
      <c r="AO1892" s="2418"/>
      <c r="AP1892" s="2418"/>
      <c r="AQ1892" s="2418"/>
      <c r="AR1892" s="2418"/>
      <c r="AS1892" s="2418"/>
      <c r="AT1892" s="2418"/>
      <c r="AU1892" s="2418"/>
      <c r="AV1892" s="2418"/>
      <c r="AW1892" s="2418"/>
      <c r="AX1892" s="2418"/>
      <c r="AY1892" s="2418"/>
    </row>
    <row r="1893" spans="2:51" s="79" customFormat="1" ht="24.75" customHeight="1">
      <c r="B1893" s="2097" t="s">
        <v>75</v>
      </c>
      <c r="C1893" s="2098"/>
      <c r="D1893" s="2098"/>
      <c r="E1893" s="2098"/>
      <c r="F1893" s="2098"/>
      <c r="G1893" s="2099"/>
      <c r="H1893" s="2103" t="s">
        <v>500</v>
      </c>
      <c r="I1893" s="2104"/>
      <c r="J1893" s="2104"/>
      <c r="K1893" s="2104"/>
      <c r="L1893" s="2104"/>
      <c r="M1893" s="2104"/>
      <c r="N1893" s="2104"/>
      <c r="O1893" s="2104"/>
      <c r="P1893" s="2104"/>
      <c r="Q1893" s="2104"/>
      <c r="R1893" s="2104"/>
      <c r="S1893" s="2104"/>
      <c r="T1893" s="2104"/>
      <c r="U1893" s="2104"/>
      <c r="V1893" s="2104"/>
      <c r="W1893" s="2104"/>
      <c r="X1893" s="2104"/>
      <c r="Y1893" s="2104"/>
      <c r="Z1893" s="2104"/>
      <c r="AA1893" s="2104"/>
      <c r="AB1893" s="2104"/>
      <c r="AC1893" s="2105"/>
      <c r="AD1893" s="2103" t="s">
        <v>259</v>
      </c>
      <c r="AE1893" s="2104"/>
      <c r="AF1893" s="2104"/>
      <c r="AG1893" s="2104"/>
      <c r="AH1893" s="2104"/>
      <c r="AI1893" s="2104"/>
      <c r="AJ1893" s="2104"/>
      <c r="AK1893" s="2104"/>
      <c r="AL1893" s="2104"/>
      <c r="AM1893" s="2104"/>
      <c r="AN1893" s="2104"/>
      <c r="AO1893" s="2104"/>
      <c r="AP1893" s="2104"/>
      <c r="AQ1893" s="2104"/>
      <c r="AR1893" s="2104"/>
      <c r="AS1893" s="2104"/>
      <c r="AT1893" s="2104"/>
      <c r="AU1893" s="2104"/>
      <c r="AV1893" s="2104"/>
      <c r="AW1893" s="2104"/>
      <c r="AX1893" s="2104"/>
      <c r="AY1893" s="2106"/>
    </row>
    <row r="1894" spans="2:51" s="79" customFormat="1" ht="24.75" customHeight="1">
      <c r="B1894" s="2097"/>
      <c r="C1894" s="2098"/>
      <c r="D1894" s="2098"/>
      <c r="E1894" s="2098"/>
      <c r="F1894" s="2098"/>
      <c r="G1894" s="2099"/>
      <c r="H1894" s="2107" t="s">
        <v>23</v>
      </c>
      <c r="I1894" s="2067"/>
      <c r="J1894" s="2067"/>
      <c r="K1894" s="2067"/>
      <c r="L1894" s="2068"/>
      <c r="M1894" s="2051" t="s">
        <v>24</v>
      </c>
      <c r="N1894" s="2067"/>
      <c r="O1894" s="2067"/>
      <c r="P1894" s="2067"/>
      <c r="Q1894" s="2067"/>
      <c r="R1894" s="2067"/>
      <c r="S1894" s="2067"/>
      <c r="T1894" s="2067"/>
      <c r="U1894" s="2067"/>
      <c r="V1894" s="2067"/>
      <c r="W1894" s="2067"/>
      <c r="X1894" s="2067"/>
      <c r="Y1894" s="2068"/>
      <c r="Z1894" s="2054" t="s">
        <v>25</v>
      </c>
      <c r="AA1894" s="2069"/>
      <c r="AB1894" s="2069"/>
      <c r="AC1894" s="2108"/>
      <c r="AD1894" s="2107" t="s">
        <v>23</v>
      </c>
      <c r="AE1894" s="2067"/>
      <c r="AF1894" s="2067"/>
      <c r="AG1894" s="2067"/>
      <c r="AH1894" s="2068"/>
      <c r="AI1894" s="2051" t="s">
        <v>24</v>
      </c>
      <c r="AJ1894" s="2067"/>
      <c r="AK1894" s="2067"/>
      <c r="AL1894" s="2067"/>
      <c r="AM1894" s="2067"/>
      <c r="AN1894" s="2067"/>
      <c r="AO1894" s="2067"/>
      <c r="AP1894" s="2067"/>
      <c r="AQ1894" s="2067"/>
      <c r="AR1894" s="2067"/>
      <c r="AS1894" s="2067"/>
      <c r="AT1894" s="2067"/>
      <c r="AU1894" s="2068"/>
      <c r="AV1894" s="2054" t="s">
        <v>25</v>
      </c>
      <c r="AW1894" s="2069"/>
      <c r="AX1894" s="2069"/>
      <c r="AY1894" s="2070"/>
    </row>
    <row r="1895" spans="2:51" s="79" customFormat="1" ht="24.75" customHeight="1">
      <c r="B1895" s="2097"/>
      <c r="C1895" s="2098"/>
      <c r="D1895" s="2098"/>
      <c r="E1895" s="2098"/>
      <c r="F1895" s="2098"/>
      <c r="G1895" s="2099"/>
      <c r="H1895" s="2035" t="s">
        <v>135</v>
      </c>
      <c r="I1895" s="2036"/>
      <c r="J1895" s="2036"/>
      <c r="K1895" s="2036"/>
      <c r="L1895" s="2037"/>
      <c r="M1895" s="2038" t="s">
        <v>1150</v>
      </c>
      <c r="N1895" s="2071"/>
      <c r="O1895" s="2071"/>
      <c r="P1895" s="2071"/>
      <c r="Q1895" s="2071"/>
      <c r="R1895" s="2071"/>
      <c r="S1895" s="2071"/>
      <c r="T1895" s="2071"/>
      <c r="U1895" s="2071"/>
      <c r="V1895" s="2071"/>
      <c r="W1895" s="2071"/>
      <c r="X1895" s="2071"/>
      <c r="Y1895" s="2072"/>
      <c r="Z1895" s="2041">
        <v>2</v>
      </c>
      <c r="AA1895" s="2042"/>
      <c r="AB1895" s="2042"/>
      <c r="AC1895" s="2073"/>
      <c r="AD1895" s="2035"/>
      <c r="AE1895" s="2036"/>
      <c r="AF1895" s="2036"/>
      <c r="AG1895" s="2036"/>
      <c r="AH1895" s="2037"/>
      <c r="AI1895" s="2038"/>
      <c r="AJ1895" s="2071"/>
      <c r="AK1895" s="2071"/>
      <c r="AL1895" s="2071"/>
      <c r="AM1895" s="2071"/>
      <c r="AN1895" s="2071"/>
      <c r="AO1895" s="2071"/>
      <c r="AP1895" s="2071"/>
      <c r="AQ1895" s="2071"/>
      <c r="AR1895" s="2071"/>
      <c r="AS1895" s="2071"/>
      <c r="AT1895" s="2071"/>
      <c r="AU1895" s="2072"/>
      <c r="AV1895" s="2041"/>
      <c r="AW1895" s="2042"/>
      <c r="AX1895" s="2042"/>
      <c r="AY1895" s="2044"/>
    </row>
    <row r="1896" spans="2:51" s="79" customFormat="1" ht="24.75" customHeight="1">
      <c r="B1896" s="2097"/>
      <c r="C1896" s="2098"/>
      <c r="D1896" s="2098"/>
      <c r="E1896" s="2098"/>
      <c r="F1896" s="2098"/>
      <c r="G1896" s="2099"/>
      <c r="H1896" s="2035" t="s">
        <v>135</v>
      </c>
      <c r="I1896" s="2036"/>
      <c r="J1896" s="2036"/>
      <c r="K1896" s="2036"/>
      <c r="L1896" s="2037"/>
      <c r="M1896" s="2038" t="s">
        <v>1151</v>
      </c>
      <c r="N1896" s="2071"/>
      <c r="O1896" s="2071"/>
      <c r="P1896" s="2071"/>
      <c r="Q1896" s="2071"/>
      <c r="R1896" s="2071"/>
      <c r="S1896" s="2071"/>
      <c r="T1896" s="2071"/>
      <c r="U1896" s="2071"/>
      <c r="V1896" s="2071"/>
      <c r="W1896" s="2071"/>
      <c r="X1896" s="2071"/>
      <c r="Y1896" s="2072"/>
      <c r="Z1896" s="2031">
        <v>2</v>
      </c>
      <c r="AA1896" s="2032"/>
      <c r="AB1896" s="2032"/>
      <c r="AC1896" s="2034"/>
      <c r="AD1896" s="2025"/>
      <c r="AE1896" s="2026"/>
      <c r="AF1896" s="2026"/>
      <c r="AG1896" s="2026"/>
      <c r="AH1896" s="2027"/>
      <c r="AI1896" s="2028"/>
      <c r="AJ1896" s="2029"/>
      <c r="AK1896" s="2029"/>
      <c r="AL1896" s="2029"/>
      <c r="AM1896" s="2029"/>
      <c r="AN1896" s="2029"/>
      <c r="AO1896" s="2029"/>
      <c r="AP1896" s="2029"/>
      <c r="AQ1896" s="2029"/>
      <c r="AR1896" s="2029"/>
      <c r="AS1896" s="2029"/>
      <c r="AT1896" s="2029"/>
      <c r="AU1896" s="2030"/>
      <c r="AV1896" s="2031"/>
      <c r="AW1896" s="2032"/>
      <c r="AX1896" s="2032"/>
      <c r="AY1896" s="2033"/>
    </row>
    <row r="1897" spans="2:51" s="79" customFormat="1" ht="24.75" customHeight="1">
      <c r="B1897" s="2097"/>
      <c r="C1897" s="2098"/>
      <c r="D1897" s="2098"/>
      <c r="E1897" s="2098"/>
      <c r="F1897" s="2098"/>
      <c r="G1897" s="2099"/>
      <c r="H1897" s="2025"/>
      <c r="I1897" s="2026"/>
      <c r="J1897" s="2026"/>
      <c r="K1897" s="2026"/>
      <c r="L1897" s="2027"/>
      <c r="M1897" s="2028"/>
      <c r="N1897" s="2029"/>
      <c r="O1897" s="2029"/>
      <c r="P1897" s="2029"/>
      <c r="Q1897" s="2029"/>
      <c r="R1897" s="2029"/>
      <c r="S1897" s="2029"/>
      <c r="T1897" s="2029"/>
      <c r="U1897" s="2029"/>
      <c r="V1897" s="2029"/>
      <c r="W1897" s="2029"/>
      <c r="X1897" s="2029"/>
      <c r="Y1897" s="2030"/>
      <c r="Z1897" s="2031"/>
      <c r="AA1897" s="2032"/>
      <c r="AB1897" s="2032"/>
      <c r="AC1897" s="2034"/>
      <c r="AD1897" s="2025"/>
      <c r="AE1897" s="2026"/>
      <c r="AF1897" s="2026"/>
      <c r="AG1897" s="2026"/>
      <c r="AH1897" s="2027"/>
      <c r="AI1897" s="2028"/>
      <c r="AJ1897" s="2029"/>
      <c r="AK1897" s="2029"/>
      <c r="AL1897" s="2029"/>
      <c r="AM1897" s="2029"/>
      <c r="AN1897" s="2029"/>
      <c r="AO1897" s="2029"/>
      <c r="AP1897" s="2029"/>
      <c r="AQ1897" s="2029"/>
      <c r="AR1897" s="2029"/>
      <c r="AS1897" s="2029"/>
      <c r="AT1897" s="2029"/>
      <c r="AU1897" s="2030"/>
      <c r="AV1897" s="2031"/>
      <c r="AW1897" s="2032"/>
      <c r="AX1897" s="2032"/>
      <c r="AY1897" s="2033"/>
    </row>
    <row r="1898" spans="2:51" s="79" customFormat="1" ht="24.75" customHeight="1">
      <c r="B1898" s="2097"/>
      <c r="C1898" s="2098"/>
      <c r="D1898" s="2098"/>
      <c r="E1898" s="2098"/>
      <c r="F1898" s="2098"/>
      <c r="G1898" s="2099"/>
      <c r="H1898" s="2025"/>
      <c r="I1898" s="2026"/>
      <c r="J1898" s="2026"/>
      <c r="K1898" s="2026"/>
      <c r="L1898" s="2027"/>
      <c r="M1898" s="2028"/>
      <c r="N1898" s="2029"/>
      <c r="O1898" s="2029"/>
      <c r="P1898" s="2029"/>
      <c r="Q1898" s="2029"/>
      <c r="R1898" s="2029"/>
      <c r="S1898" s="2029"/>
      <c r="T1898" s="2029"/>
      <c r="U1898" s="2029"/>
      <c r="V1898" s="2029"/>
      <c r="W1898" s="2029"/>
      <c r="X1898" s="2029"/>
      <c r="Y1898" s="2030"/>
      <c r="Z1898" s="2031"/>
      <c r="AA1898" s="2032"/>
      <c r="AB1898" s="2032"/>
      <c r="AC1898" s="2034"/>
      <c r="AD1898" s="2025"/>
      <c r="AE1898" s="2026"/>
      <c r="AF1898" s="2026"/>
      <c r="AG1898" s="2026"/>
      <c r="AH1898" s="2027"/>
      <c r="AI1898" s="2028"/>
      <c r="AJ1898" s="2029"/>
      <c r="AK1898" s="2029"/>
      <c r="AL1898" s="2029"/>
      <c r="AM1898" s="2029"/>
      <c r="AN1898" s="2029"/>
      <c r="AO1898" s="2029"/>
      <c r="AP1898" s="2029"/>
      <c r="AQ1898" s="2029"/>
      <c r="AR1898" s="2029"/>
      <c r="AS1898" s="2029"/>
      <c r="AT1898" s="2029"/>
      <c r="AU1898" s="2030"/>
      <c r="AV1898" s="2031"/>
      <c r="AW1898" s="2032"/>
      <c r="AX1898" s="2032"/>
      <c r="AY1898" s="2033"/>
    </row>
    <row r="1899" spans="2:51" s="79" customFormat="1" ht="24.75" customHeight="1">
      <c r="B1899" s="2097"/>
      <c r="C1899" s="2098"/>
      <c r="D1899" s="2098"/>
      <c r="E1899" s="2098"/>
      <c r="F1899" s="2098"/>
      <c r="G1899" s="2099"/>
      <c r="H1899" s="2025"/>
      <c r="I1899" s="2026"/>
      <c r="J1899" s="2026"/>
      <c r="K1899" s="2026"/>
      <c r="L1899" s="2027"/>
      <c r="M1899" s="2028"/>
      <c r="N1899" s="2029"/>
      <c r="O1899" s="2029"/>
      <c r="P1899" s="2029"/>
      <c r="Q1899" s="2029"/>
      <c r="R1899" s="2029"/>
      <c r="S1899" s="2029"/>
      <c r="T1899" s="2029"/>
      <c r="U1899" s="2029"/>
      <c r="V1899" s="2029"/>
      <c r="W1899" s="2029"/>
      <c r="X1899" s="2029"/>
      <c r="Y1899" s="2030"/>
      <c r="Z1899" s="2031"/>
      <c r="AA1899" s="2032"/>
      <c r="AB1899" s="2032"/>
      <c r="AC1899" s="2032"/>
      <c r="AD1899" s="2025"/>
      <c r="AE1899" s="2026"/>
      <c r="AF1899" s="2026"/>
      <c r="AG1899" s="2026"/>
      <c r="AH1899" s="2027"/>
      <c r="AI1899" s="2028"/>
      <c r="AJ1899" s="2029"/>
      <c r="AK1899" s="2029"/>
      <c r="AL1899" s="2029"/>
      <c r="AM1899" s="2029"/>
      <c r="AN1899" s="2029"/>
      <c r="AO1899" s="2029"/>
      <c r="AP1899" s="2029"/>
      <c r="AQ1899" s="2029"/>
      <c r="AR1899" s="2029"/>
      <c r="AS1899" s="2029"/>
      <c r="AT1899" s="2029"/>
      <c r="AU1899" s="2030"/>
      <c r="AV1899" s="2031"/>
      <c r="AW1899" s="2032"/>
      <c r="AX1899" s="2032"/>
      <c r="AY1899" s="2033"/>
    </row>
    <row r="1900" spans="2:51" s="79" customFormat="1" ht="24.75" customHeight="1">
      <c r="B1900" s="2097"/>
      <c r="C1900" s="2098"/>
      <c r="D1900" s="2098"/>
      <c r="E1900" s="2098"/>
      <c r="F1900" s="2098"/>
      <c r="G1900" s="2099"/>
      <c r="H1900" s="2025"/>
      <c r="I1900" s="2026"/>
      <c r="J1900" s="2026"/>
      <c r="K1900" s="2026"/>
      <c r="L1900" s="2027"/>
      <c r="M1900" s="2028"/>
      <c r="N1900" s="2029"/>
      <c r="O1900" s="2029"/>
      <c r="P1900" s="2029"/>
      <c r="Q1900" s="2029"/>
      <c r="R1900" s="2029"/>
      <c r="S1900" s="2029"/>
      <c r="T1900" s="2029"/>
      <c r="U1900" s="2029"/>
      <c r="V1900" s="2029"/>
      <c r="W1900" s="2029"/>
      <c r="X1900" s="2029"/>
      <c r="Y1900" s="2030"/>
      <c r="Z1900" s="2031"/>
      <c r="AA1900" s="2032"/>
      <c r="AB1900" s="2032"/>
      <c r="AC1900" s="2032"/>
      <c r="AD1900" s="2025"/>
      <c r="AE1900" s="2026"/>
      <c r="AF1900" s="2026"/>
      <c r="AG1900" s="2026"/>
      <c r="AH1900" s="2027"/>
      <c r="AI1900" s="2028"/>
      <c r="AJ1900" s="2029"/>
      <c r="AK1900" s="2029"/>
      <c r="AL1900" s="2029"/>
      <c r="AM1900" s="2029"/>
      <c r="AN1900" s="2029"/>
      <c r="AO1900" s="2029"/>
      <c r="AP1900" s="2029"/>
      <c r="AQ1900" s="2029"/>
      <c r="AR1900" s="2029"/>
      <c r="AS1900" s="2029"/>
      <c r="AT1900" s="2029"/>
      <c r="AU1900" s="2030"/>
      <c r="AV1900" s="2031"/>
      <c r="AW1900" s="2032"/>
      <c r="AX1900" s="2032"/>
      <c r="AY1900" s="2033"/>
    </row>
    <row r="1901" spans="2:51" s="79" customFormat="1" ht="24.75" customHeight="1">
      <c r="B1901" s="2097"/>
      <c r="C1901" s="2098"/>
      <c r="D1901" s="2098"/>
      <c r="E1901" s="2098"/>
      <c r="F1901" s="2098"/>
      <c r="G1901" s="2099"/>
      <c r="H1901" s="2025"/>
      <c r="I1901" s="2026"/>
      <c r="J1901" s="2026"/>
      <c r="K1901" s="2026"/>
      <c r="L1901" s="2027"/>
      <c r="M1901" s="2028"/>
      <c r="N1901" s="2029"/>
      <c r="O1901" s="2029"/>
      <c r="P1901" s="2029"/>
      <c r="Q1901" s="2029"/>
      <c r="R1901" s="2029"/>
      <c r="S1901" s="2029"/>
      <c r="T1901" s="2029"/>
      <c r="U1901" s="2029"/>
      <c r="V1901" s="2029"/>
      <c r="W1901" s="2029"/>
      <c r="X1901" s="2029"/>
      <c r="Y1901" s="2030"/>
      <c r="Z1901" s="2031"/>
      <c r="AA1901" s="2032"/>
      <c r="AB1901" s="2032"/>
      <c r="AC1901" s="2032"/>
      <c r="AD1901" s="2025"/>
      <c r="AE1901" s="2026"/>
      <c r="AF1901" s="2026"/>
      <c r="AG1901" s="2026"/>
      <c r="AH1901" s="2027"/>
      <c r="AI1901" s="2028"/>
      <c r="AJ1901" s="2029"/>
      <c r="AK1901" s="2029"/>
      <c r="AL1901" s="2029"/>
      <c r="AM1901" s="2029"/>
      <c r="AN1901" s="2029"/>
      <c r="AO1901" s="2029"/>
      <c r="AP1901" s="2029"/>
      <c r="AQ1901" s="2029"/>
      <c r="AR1901" s="2029"/>
      <c r="AS1901" s="2029"/>
      <c r="AT1901" s="2029"/>
      <c r="AU1901" s="2030"/>
      <c r="AV1901" s="2031"/>
      <c r="AW1901" s="2032"/>
      <c r="AX1901" s="2032"/>
      <c r="AY1901" s="2033"/>
    </row>
    <row r="1902" spans="2:51" s="79" customFormat="1" ht="24.75" customHeight="1">
      <c r="B1902" s="2097"/>
      <c r="C1902" s="2098"/>
      <c r="D1902" s="2098"/>
      <c r="E1902" s="2098"/>
      <c r="F1902" s="2098"/>
      <c r="G1902" s="2099"/>
      <c r="H1902" s="2016"/>
      <c r="I1902" s="2017"/>
      <c r="J1902" s="2017"/>
      <c r="K1902" s="2017"/>
      <c r="L1902" s="2018"/>
      <c r="M1902" s="2019"/>
      <c r="N1902" s="2020"/>
      <c r="O1902" s="2020"/>
      <c r="P1902" s="2020"/>
      <c r="Q1902" s="2020"/>
      <c r="R1902" s="2020"/>
      <c r="S1902" s="2020"/>
      <c r="T1902" s="2020"/>
      <c r="U1902" s="2020"/>
      <c r="V1902" s="2020"/>
      <c r="W1902" s="2020"/>
      <c r="X1902" s="2020"/>
      <c r="Y1902" s="2021"/>
      <c r="Z1902" s="2022"/>
      <c r="AA1902" s="2023"/>
      <c r="AB1902" s="2023"/>
      <c r="AC1902" s="2023"/>
      <c r="AD1902" s="2016"/>
      <c r="AE1902" s="2017"/>
      <c r="AF1902" s="2017"/>
      <c r="AG1902" s="2017"/>
      <c r="AH1902" s="2018"/>
      <c r="AI1902" s="2019"/>
      <c r="AJ1902" s="2020"/>
      <c r="AK1902" s="2020"/>
      <c r="AL1902" s="2020"/>
      <c r="AM1902" s="2020"/>
      <c r="AN1902" s="2020"/>
      <c r="AO1902" s="2020"/>
      <c r="AP1902" s="2020"/>
      <c r="AQ1902" s="2020"/>
      <c r="AR1902" s="2020"/>
      <c r="AS1902" s="2020"/>
      <c r="AT1902" s="2020"/>
      <c r="AU1902" s="2021"/>
      <c r="AV1902" s="2022"/>
      <c r="AW1902" s="2023"/>
      <c r="AX1902" s="2023"/>
      <c r="AY1902" s="2024"/>
    </row>
    <row r="1903" spans="2:51" s="79" customFormat="1" ht="24.75" customHeight="1">
      <c r="B1903" s="2097"/>
      <c r="C1903" s="2098"/>
      <c r="D1903" s="2098"/>
      <c r="E1903" s="2098"/>
      <c r="F1903" s="2098"/>
      <c r="G1903" s="2099"/>
      <c r="H1903" s="2058" t="s">
        <v>26</v>
      </c>
      <c r="I1903" s="2059"/>
      <c r="J1903" s="2059"/>
      <c r="K1903" s="2059"/>
      <c r="L1903" s="2059"/>
      <c r="M1903" s="2060"/>
      <c r="N1903" s="2061"/>
      <c r="O1903" s="2061"/>
      <c r="P1903" s="2061"/>
      <c r="Q1903" s="2061"/>
      <c r="R1903" s="2061"/>
      <c r="S1903" s="2061"/>
      <c r="T1903" s="2061"/>
      <c r="U1903" s="2061"/>
      <c r="V1903" s="2061"/>
      <c r="W1903" s="2061"/>
      <c r="X1903" s="2061"/>
      <c r="Y1903" s="2062"/>
      <c r="Z1903" s="2063">
        <f>SUM(Z1895:AC1902)</f>
        <v>4</v>
      </c>
      <c r="AA1903" s="2064"/>
      <c r="AB1903" s="2064"/>
      <c r="AC1903" s="2065"/>
      <c r="AD1903" s="2058" t="s">
        <v>26</v>
      </c>
      <c r="AE1903" s="2059"/>
      <c r="AF1903" s="2059"/>
      <c r="AG1903" s="2059"/>
      <c r="AH1903" s="2059"/>
      <c r="AI1903" s="2060"/>
      <c r="AJ1903" s="2061"/>
      <c r="AK1903" s="2061"/>
      <c r="AL1903" s="2061"/>
      <c r="AM1903" s="2061"/>
      <c r="AN1903" s="2061"/>
      <c r="AO1903" s="2061"/>
      <c r="AP1903" s="2061"/>
      <c r="AQ1903" s="2061"/>
      <c r="AR1903" s="2061"/>
      <c r="AS1903" s="2061"/>
      <c r="AT1903" s="2061"/>
      <c r="AU1903" s="2062"/>
      <c r="AV1903" s="2063">
        <f>SUM(AV1895:AY1902)</f>
        <v>0</v>
      </c>
      <c r="AW1903" s="2064"/>
      <c r="AX1903" s="2064"/>
      <c r="AY1903" s="2066"/>
    </row>
    <row r="1904" spans="2:51" s="79" customFormat="1" ht="25.15" customHeight="1">
      <c r="B1904" s="2097"/>
      <c r="C1904" s="2098"/>
      <c r="D1904" s="2098"/>
      <c r="E1904" s="2098"/>
      <c r="F1904" s="2098"/>
      <c r="G1904" s="2099"/>
      <c r="H1904" s="2045" t="s">
        <v>501</v>
      </c>
      <c r="I1904" s="2046"/>
      <c r="J1904" s="2046"/>
      <c r="K1904" s="2046"/>
      <c r="L1904" s="2046"/>
      <c r="M1904" s="2046"/>
      <c r="N1904" s="2046"/>
      <c r="O1904" s="2046"/>
      <c r="P1904" s="2046"/>
      <c r="Q1904" s="2046"/>
      <c r="R1904" s="2046"/>
      <c r="S1904" s="2046"/>
      <c r="T1904" s="2046"/>
      <c r="U1904" s="2046"/>
      <c r="V1904" s="2046"/>
      <c r="W1904" s="2046"/>
      <c r="X1904" s="2046"/>
      <c r="Y1904" s="2046"/>
      <c r="Z1904" s="2046"/>
      <c r="AA1904" s="2046"/>
      <c r="AB1904" s="2046"/>
      <c r="AC1904" s="2047"/>
      <c r="AD1904" s="2045" t="s">
        <v>356</v>
      </c>
      <c r="AE1904" s="2046"/>
      <c r="AF1904" s="2046"/>
      <c r="AG1904" s="2046"/>
      <c r="AH1904" s="2046"/>
      <c r="AI1904" s="2046"/>
      <c r="AJ1904" s="2046"/>
      <c r="AK1904" s="2046"/>
      <c r="AL1904" s="2046"/>
      <c r="AM1904" s="2046"/>
      <c r="AN1904" s="2046"/>
      <c r="AO1904" s="2046"/>
      <c r="AP1904" s="2046"/>
      <c r="AQ1904" s="2046"/>
      <c r="AR1904" s="2046"/>
      <c r="AS1904" s="2046"/>
      <c r="AT1904" s="2046"/>
      <c r="AU1904" s="2046"/>
      <c r="AV1904" s="2046"/>
      <c r="AW1904" s="2046"/>
      <c r="AX1904" s="2046"/>
      <c r="AY1904" s="2048"/>
    </row>
    <row r="1905" spans="2:51" s="79" customFormat="1" ht="25.5" customHeight="1">
      <c r="B1905" s="2097"/>
      <c r="C1905" s="2098"/>
      <c r="D1905" s="2098"/>
      <c r="E1905" s="2098"/>
      <c r="F1905" s="2098"/>
      <c r="G1905" s="2099"/>
      <c r="H1905" s="2049" t="s">
        <v>23</v>
      </c>
      <c r="I1905" s="2050"/>
      <c r="J1905" s="2050"/>
      <c r="K1905" s="2050"/>
      <c r="L1905" s="2050"/>
      <c r="M1905" s="2051" t="s">
        <v>24</v>
      </c>
      <c r="N1905" s="2052"/>
      <c r="O1905" s="2052"/>
      <c r="P1905" s="2052"/>
      <c r="Q1905" s="2052"/>
      <c r="R1905" s="2052"/>
      <c r="S1905" s="2052"/>
      <c r="T1905" s="2052"/>
      <c r="U1905" s="2052"/>
      <c r="V1905" s="2052"/>
      <c r="W1905" s="2052"/>
      <c r="X1905" s="2052"/>
      <c r="Y1905" s="2053"/>
      <c r="Z1905" s="2054" t="s">
        <v>25</v>
      </c>
      <c r="AA1905" s="2055"/>
      <c r="AB1905" s="2055"/>
      <c r="AC1905" s="2056"/>
      <c r="AD1905" s="2049" t="s">
        <v>23</v>
      </c>
      <c r="AE1905" s="2050"/>
      <c r="AF1905" s="2050"/>
      <c r="AG1905" s="2050"/>
      <c r="AH1905" s="2050"/>
      <c r="AI1905" s="2051" t="s">
        <v>24</v>
      </c>
      <c r="AJ1905" s="2052"/>
      <c r="AK1905" s="2052"/>
      <c r="AL1905" s="2052"/>
      <c r="AM1905" s="2052"/>
      <c r="AN1905" s="2052"/>
      <c r="AO1905" s="2052"/>
      <c r="AP1905" s="2052"/>
      <c r="AQ1905" s="2052"/>
      <c r="AR1905" s="2052"/>
      <c r="AS1905" s="2052"/>
      <c r="AT1905" s="2052"/>
      <c r="AU1905" s="2053"/>
      <c r="AV1905" s="2054" t="s">
        <v>25</v>
      </c>
      <c r="AW1905" s="2055"/>
      <c r="AX1905" s="2055"/>
      <c r="AY1905" s="2057"/>
    </row>
    <row r="1906" spans="2:51" s="79" customFormat="1" ht="24.75" customHeight="1">
      <c r="B1906" s="2097"/>
      <c r="C1906" s="2098"/>
      <c r="D1906" s="2098"/>
      <c r="E1906" s="2098"/>
      <c r="F1906" s="2098"/>
      <c r="G1906" s="2099"/>
      <c r="H1906" s="2035"/>
      <c r="I1906" s="2036"/>
      <c r="J1906" s="2036"/>
      <c r="K1906" s="2036"/>
      <c r="L1906" s="2037"/>
      <c r="M1906" s="2038"/>
      <c r="N1906" s="2039"/>
      <c r="O1906" s="2039"/>
      <c r="P1906" s="2039"/>
      <c r="Q1906" s="2039"/>
      <c r="R1906" s="2039"/>
      <c r="S1906" s="2039"/>
      <c r="T1906" s="2039"/>
      <c r="U1906" s="2039"/>
      <c r="V1906" s="2039"/>
      <c r="W1906" s="2039"/>
      <c r="X1906" s="2039"/>
      <c r="Y1906" s="2040"/>
      <c r="Z1906" s="2041"/>
      <c r="AA1906" s="2042"/>
      <c r="AB1906" s="2042"/>
      <c r="AC1906" s="2043"/>
      <c r="AD1906" s="2035"/>
      <c r="AE1906" s="2036"/>
      <c r="AF1906" s="2036"/>
      <c r="AG1906" s="2036"/>
      <c r="AH1906" s="2037"/>
      <c r="AI1906" s="2038"/>
      <c r="AJ1906" s="2039"/>
      <c r="AK1906" s="2039"/>
      <c r="AL1906" s="2039"/>
      <c r="AM1906" s="2039"/>
      <c r="AN1906" s="2039"/>
      <c r="AO1906" s="2039"/>
      <c r="AP1906" s="2039"/>
      <c r="AQ1906" s="2039"/>
      <c r="AR1906" s="2039"/>
      <c r="AS1906" s="2039"/>
      <c r="AT1906" s="2039"/>
      <c r="AU1906" s="2040"/>
      <c r="AV1906" s="2041"/>
      <c r="AW1906" s="2042"/>
      <c r="AX1906" s="2042"/>
      <c r="AY1906" s="2044"/>
    </row>
    <row r="1907" spans="2:51" s="79" customFormat="1" ht="24.75" customHeight="1">
      <c r="B1907" s="2097"/>
      <c r="C1907" s="2098"/>
      <c r="D1907" s="2098"/>
      <c r="E1907" s="2098"/>
      <c r="F1907" s="2098"/>
      <c r="G1907" s="2099"/>
      <c r="H1907" s="2025"/>
      <c r="I1907" s="2026"/>
      <c r="J1907" s="2026"/>
      <c r="K1907" s="2026"/>
      <c r="L1907" s="2027"/>
      <c r="M1907" s="2028"/>
      <c r="N1907" s="2029"/>
      <c r="O1907" s="2029"/>
      <c r="P1907" s="2029"/>
      <c r="Q1907" s="2029"/>
      <c r="R1907" s="2029"/>
      <c r="S1907" s="2029"/>
      <c r="T1907" s="2029"/>
      <c r="U1907" s="2029"/>
      <c r="V1907" s="2029"/>
      <c r="W1907" s="2029"/>
      <c r="X1907" s="2029"/>
      <c r="Y1907" s="2030"/>
      <c r="Z1907" s="2031"/>
      <c r="AA1907" s="2032"/>
      <c r="AB1907" s="2032"/>
      <c r="AC1907" s="2034"/>
      <c r="AD1907" s="2025"/>
      <c r="AE1907" s="2026"/>
      <c r="AF1907" s="2026"/>
      <c r="AG1907" s="2026"/>
      <c r="AH1907" s="2027"/>
      <c r="AI1907" s="2028"/>
      <c r="AJ1907" s="2029"/>
      <c r="AK1907" s="2029"/>
      <c r="AL1907" s="2029"/>
      <c r="AM1907" s="2029"/>
      <c r="AN1907" s="2029"/>
      <c r="AO1907" s="2029"/>
      <c r="AP1907" s="2029"/>
      <c r="AQ1907" s="2029"/>
      <c r="AR1907" s="2029"/>
      <c r="AS1907" s="2029"/>
      <c r="AT1907" s="2029"/>
      <c r="AU1907" s="2030"/>
      <c r="AV1907" s="2031"/>
      <c r="AW1907" s="2032"/>
      <c r="AX1907" s="2032"/>
      <c r="AY1907" s="2033"/>
    </row>
    <row r="1908" spans="2:51" s="79" customFormat="1" ht="24.75" customHeight="1">
      <c r="B1908" s="2097"/>
      <c r="C1908" s="2098"/>
      <c r="D1908" s="2098"/>
      <c r="E1908" s="2098"/>
      <c r="F1908" s="2098"/>
      <c r="G1908" s="2099"/>
      <c r="H1908" s="2025"/>
      <c r="I1908" s="2026"/>
      <c r="J1908" s="2026"/>
      <c r="K1908" s="2026"/>
      <c r="L1908" s="2027"/>
      <c r="M1908" s="2028"/>
      <c r="N1908" s="2029"/>
      <c r="O1908" s="2029"/>
      <c r="P1908" s="2029"/>
      <c r="Q1908" s="2029"/>
      <c r="R1908" s="2029"/>
      <c r="S1908" s="2029"/>
      <c r="T1908" s="2029"/>
      <c r="U1908" s="2029"/>
      <c r="V1908" s="2029"/>
      <c r="W1908" s="2029"/>
      <c r="X1908" s="2029"/>
      <c r="Y1908" s="2030"/>
      <c r="Z1908" s="2031"/>
      <c r="AA1908" s="2032"/>
      <c r="AB1908" s="2032"/>
      <c r="AC1908" s="2034"/>
      <c r="AD1908" s="2025"/>
      <c r="AE1908" s="2026"/>
      <c r="AF1908" s="2026"/>
      <c r="AG1908" s="2026"/>
      <c r="AH1908" s="2027"/>
      <c r="AI1908" s="2028"/>
      <c r="AJ1908" s="2029"/>
      <c r="AK1908" s="2029"/>
      <c r="AL1908" s="2029"/>
      <c r="AM1908" s="2029"/>
      <c r="AN1908" s="2029"/>
      <c r="AO1908" s="2029"/>
      <c r="AP1908" s="2029"/>
      <c r="AQ1908" s="2029"/>
      <c r="AR1908" s="2029"/>
      <c r="AS1908" s="2029"/>
      <c r="AT1908" s="2029"/>
      <c r="AU1908" s="2030"/>
      <c r="AV1908" s="2031"/>
      <c r="AW1908" s="2032"/>
      <c r="AX1908" s="2032"/>
      <c r="AY1908" s="2033"/>
    </row>
    <row r="1909" spans="2:51" s="79" customFormat="1" ht="24.75" customHeight="1">
      <c r="B1909" s="2097"/>
      <c r="C1909" s="2098"/>
      <c r="D1909" s="2098"/>
      <c r="E1909" s="2098"/>
      <c r="F1909" s="2098"/>
      <c r="G1909" s="2099"/>
      <c r="H1909" s="2025"/>
      <c r="I1909" s="2026"/>
      <c r="J1909" s="2026"/>
      <c r="K1909" s="2026"/>
      <c r="L1909" s="2027"/>
      <c r="M1909" s="2028"/>
      <c r="N1909" s="2029"/>
      <c r="O1909" s="2029"/>
      <c r="P1909" s="2029"/>
      <c r="Q1909" s="2029"/>
      <c r="R1909" s="2029"/>
      <c r="S1909" s="2029"/>
      <c r="T1909" s="2029"/>
      <c r="U1909" s="2029"/>
      <c r="V1909" s="2029"/>
      <c r="W1909" s="2029"/>
      <c r="X1909" s="2029"/>
      <c r="Y1909" s="2030"/>
      <c r="Z1909" s="2031"/>
      <c r="AA1909" s="2032"/>
      <c r="AB1909" s="2032"/>
      <c r="AC1909" s="2034"/>
      <c r="AD1909" s="2025"/>
      <c r="AE1909" s="2026"/>
      <c r="AF1909" s="2026"/>
      <c r="AG1909" s="2026"/>
      <c r="AH1909" s="2027"/>
      <c r="AI1909" s="2028"/>
      <c r="AJ1909" s="2029"/>
      <c r="AK1909" s="2029"/>
      <c r="AL1909" s="2029"/>
      <c r="AM1909" s="2029"/>
      <c r="AN1909" s="2029"/>
      <c r="AO1909" s="2029"/>
      <c r="AP1909" s="2029"/>
      <c r="AQ1909" s="2029"/>
      <c r="AR1909" s="2029"/>
      <c r="AS1909" s="2029"/>
      <c r="AT1909" s="2029"/>
      <c r="AU1909" s="2030"/>
      <c r="AV1909" s="2031"/>
      <c r="AW1909" s="2032"/>
      <c r="AX1909" s="2032"/>
      <c r="AY1909" s="2033"/>
    </row>
    <row r="1910" spans="2:51" s="79" customFormat="1" ht="24.75" customHeight="1">
      <c r="B1910" s="2097"/>
      <c r="C1910" s="2098"/>
      <c r="D1910" s="2098"/>
      <c r="E1910" s="2098"/>
      <c r="F1910" s="2098"/>
      <c r="G1910" s="2099"/>
      <c r="H1910" s="2025"/>
      <c r="I1910" s="2026"/>
      <c r="J1910" s="2026"/>
      <c r="K1910" s="2026"/>
      <c r="L1910" s="2027"/>
      <c r="M1910" s="2028"/>
      <c r="N1910" s="2029"/>
      <c r="O1910" s="2029"/>
      <c r="P1910" s="2029"/>
      <c r="Q1910" s="2029"/>
      <c r="R1910" s="2029"/>
      <c r="S1910" s="2029"/>
      <c r="T1910" s="2029"/>
      <c r="U1910" s="2029"/>
      <c r="V1910" s="2029"/>
      <c r="W1910" s="2029"/>
      <c r="X1910" s="2029"/>
      <c r="Y1910" s="2030"/>
      <c r="Z1910" s="2031"/>
      <c r="AA1910" s="2032"/>
      <c r="AB1910" s="2032"/>
      <c r="AC1910" s="2032"/>
      <c r="AD1910" s="2025"/>
      <c r="AE1910" s="2026"/>
      <c r="AF1910" s="2026"/>
      <c r="AG1910" s="2026"/>
      <c r="AH1910" s="2027"/>
      <c r="AI1910" s="2028"/>
      <c r="AJ1910" s="2029"/>
      <c r="AK1910" s="2029"/>
      <c r="AL1910" s="2029"/>
      <c r="AM1910" s="2029"/>
      <c r="AN1910" s="2029"/>
      <c r="AO1910" s="2029"/>
      <c r="AP1910" s="2029"/>
      <c r="AQ1910" s="2029"/>
      <c r="AR1910" s="2029"/>
      <c r="AS1910" s="2029"/>
      <c r="AT1910" s="2029"/>
      <c r="AU1910" s="2030"/>
      <c r="AV1910" s="2031"/>
      <c r="AW1910" s="2032"/>
      <c r="AX1910" s="2032"/>
      <c r="AY1910" s="2033"/>
    </row>
    <row r="1911" spans="2:51" s="79" customFormat="1" ht="24.75" customHeight="1">
      <c r="B1911" s="2097"/>
      <c r="C1911" s="2098"/>
      <c r="D1911" s="2098"/>
      <c r="E1911" s="2098"/>
      <c r="F1911" s="2098"/>
      <c r="G1911" s="2099"/>
      <c r="H1911" s="2025"/>
      <c r="I1911" s="2026"/>
      <c r="J1911" s="2026"/>
      <c r="K1911" s="2026"/>
      <c r="L1911" s="2027"/>
      <c r="M1911" s="2028"/>
      <c r="N1911" s="2029"/>
      <c r="O1911" s="2029"/>
      <c r="P1911" s="2029"/>
      <c r="Q1911" s="2029"/>
      <c r="R1911" s="2029"/>
      <c r="S1911" s="2029"/>
      <c r="T1911" s="2029"/>
      <c r="U1911" s="2029"/>
      <c r="V1911" s="2029"/>
      <c r="W1911" s="2029"/>
      <c r="X1911" s="2029"/>
      <c r="Y1911" s="2030"/>
      <c r="Z1911" s="2031"/>
      <c r="AA1911" s="2032"/>
      <c r="AB1911" s="2032"/>
      <c r="AC1911" s="2032"/>
      <c r="AD1911" s="2025"/>
      <c r="AE1911" s="2026"/>
      <c r="AF1911" s="2026"/>
      <c r="AG1911" s="2026"/>
      <c r="AH1911" s="2027"/>
      <c r="AI1911" s="2028"/>
      <c r="AJ1911" s="2029"/>
      <c r="AK1911" s="2029"/>
      <c r="AL1911" s="2029"/>
      <c r="AM1911" s="2029"/>
      <c r="AN1911" s="2029"/>
      <c r="AO1911" s="2029"/>
      <c r="AP1911" s="2029"/>
      <c r="AQ1911" s="2029"/>
      <c r="AR1911" s="2029"/>
      <c r="AS1911" s="2029"/>
      <c r="AT1911" s="2029"/>
      <c r="AU1911" s="2030"/>
      <c r="AV1911" s="2031"/>
      <c r="AW1911" s="2032"/>
      <c r="AX1911" s="2032"/>
      <c r="AY1911" s="2033"/>
    </row>
    <row r="1912" spans="2:51" s="79" customFormat="1" ht="24.75" customHeight="1">
      <c r="B1912" s="2097"/>
      <c r="C1912" s="2098"/>
      <c r="D1912" s="2098"/>
      <c r="E1912" s="2098"/>
      <c r="F1912" s="2098"/>
      <c r="G1912" s="2099"/>
      <c r="H1912" s="2025"/>
      <c r="I1912" s="2026"/>
      <c r="J1912" s="2026"/>
      <c r="K1912" s="2026"/>
      <c r="L1912" s="2027"/>
      <c r="M1912" s="2028"/>
      <c r="N1912" s="2029"/>
      <c r="O1912" s="2029"/>
      <c r="P1912" s="2029"/>
      <c r="Q1912" s="2029"/>
      <c r="R1912" s="2029"/>
      <c r="S1912" s="2029"/>
      <c r="T1912" s="2029"/>
      <c r="U1912" s="2029"/>
      <c r="V1912" s="2029"/>
      <c r="W1912" s="2029"/>
      <c r="X1912" s="2029"/>
      <c r="Y1912" s="2030"/>
      <c r="Z1912" s="2031"/>
      <c r="AA1912" s="2032"/>
      <c r="AB1912" s="2032"/>
      <c r="AC1912" s="2032"/>
      <c r="AD1912" s="2025"/>
      <c r="AE1912" s="2026"/>
      <c r="AF1912" s="2026"/>
      <c r="AG1912" s="2026"/>
      <c r="AH1912" s="2027"/>
      <c r="AI1912" s="2028"/>
      <c r="AJ1912" s="2029"/>
      <c r="AK1912" s="2029"/>
      <c r="AL1912" s="2029"/>
      <c r="AM1912" s="2029"/>
      <c r="AN1912" s="2029"/>
      <c r="AO1912" s="2029"/>
      <c r="AP1912" s="2029"/>
      <c r="AQ1912" s="2029"/>
      <c r="AR1912" s="2029"/>
      <c r="AS1912" s="2029"/>
      <c r="AT1912" s="2029"/>
      <c r="AU1912" s="2030"/>
      <c r="AV1912" s="2031"/>
      <c r="AW1912" s="2032"/>
      <c r="AX1912" s="2032"/>
      <c r="AY1912" s="2033"/>
    </row>
    <row r="1913" spans="2:51" s="79" customFormat="1" ht="24.75" customHeight="1">
      <c r="B1913" s="2097"/>
      <c r="C1913" s="2098"/>
      <c r="D1913" s="2098"/>
      <c r="E1913" s="2098"/>
      <c r="F1913" s="2098"/>
      <c r="G1913" s="2099"/>
      <c r="H1913" s="2016"/>
      <c r="I1913" s="2017"/>
      <c r="J1913" s="2017"/>
      <c r="K1913" s="2017"/>
      <c r="L1913" s="2018"/>
      <c r="M1913" s="2019"/>
      <c r="N1913" s="2020"/>
      <c r="O1913" s="2020"/>
      <c r="P1913" s="2020"/>
      <c r="Q1913" s="2020"/>
      <c r="R1913" s="2020"/>
      <c r="S1913" s="2020"/>
      <c r="T1913" s="2020"/>
      <c r="U1913" s="2020"/>
      <c r="V1913" s="2020"/>
      <c r="W1913" s="2020"/>
      <c r="X1913" s="2020"/>
      <c r="Y1913" s="2021"/>
      <c r="Z1913" s="2022"/>
      <c r="AA1913" s="2023"/>
      <c r="AB1913" s="2023"/>
      <c r="AC1913" s="2023"/>
      <c r="AD1913" s="2016"/>
      <c r="AE1913" s="2017"/>
      <c r="AF1913" s="2017"/>
      <c r="AG1913" s="2017"/>
      <c r="AH1913" s="2018"/>
      <c r="AI1913" s="2019"/>
      <c r="AJ1913" s="2020"/>
      <c r="AK1913" s="2020"/>
      <c r="AL1913" s="2020"/>
      <c r="AM1913" s="2020"/>
      <c r="AN1913" s="2020"/>
      <c r="AO1913" s="2020"/>
      <c r="AP1913" s="2020"/>
      <c r="AQ1913" s="2020"/>
      <c r="AR1913" s="2020"/>
      <c r="AS1913" s="2020"/>
      <c r="AT1913" s="2020"/>
      <c r="AU1913" s="2021"/>
      <c r="AV1913" s="2022"/>
      <c r="AW1913" s="2023"/>
      <c r="AX1913" s="2023"/>
      <c r="AY1913" s="2024"/>
    </row>
    <row r="1914" spans="2:51" s="79" customFormat="1" ht="24.75" customHeight="1">
      <c r="B1914" s="2097"/>
      <c r="C1914" s="2098"/>
      <c r="D1914" s="2098"/>
      <c r="E1914" s="2098"/>
      <c r="F1914" s="2098"/>
      <c r="G1914" s="2099"/>
      <c r="H1914" s="2058" t="s">
        <v>26</v>
      </c>
      <c r="I1914" s="2059"/>
      <c r="J1914" s="2059"/>
      <c r="K1914" s="2059"/>
      <c r="L1914" s="2059"/>
      <c r="M1914" s="2060"/>
      <c r="N1914" s="2061"/>
      <c r="O1914" s="2061"/>
      <c r="P1914" s="2061"/>
      <c r="Q1914" s="2061"/>
      <c r="R1914" s="2061"/>
      <c r="S1914" s="2061"/>
      <c r="T1914" s="2061"/>
      <c r="U1914" s="2061"/>
      <c r="V1914" s="2061"/>
      <c r="W1914" s="2061"/>
      <c r="X1914" s="2061"/>
      <c r="Y1914" s="2062"/>
      <c r="Z1914" s="2063">
        <f>SUM(Z1906:AC1913)</f>
        <v>0</v>
      </c>
      <c r="AA1914" s="2064"/>
      <c r="AB1914" s="2064"/>
      <c r="AC1914" s="2065"/>
      <c r="AD1914" s="2058" t="s">
        <v>26</v>
      </c>
      <c r="AE1914" s="2059"/>
      <c r="AF1914" s="2059"/>
      <c r="AG1914" s="2059"/>
      <c r="AH1914" s="2059"/>
      <c r="AI1914" s="2060"/>
      <c r="AJ1914" s="2061"/>
      <c r="AK1914" s="2061"/>
      <c r="AL1914" s="2061"/>
      <c r="AM1914" s="2061"/>
      <c r="AN1914" s="2061"/>
      <c r="AO1914" s="2061"/>
      <c r="AP1914" s="2061"/>
      <c r="AQ1914" s="2061"/>
      <c r="AR1914" s="2061"/>
      <c r="AS1914" s="2061"/>
      <c r="AT1914" s="2061"/>
      <c r="AU1914" s="2062"/>
      <c r="AV1914" s="2063">
        <f>SUM(AV1906:AY1913)</f>
        <v>0</v>
      </c>
      <c r="AW1914" s="2064"/>
      <c r="AX1914" s="2064"/>
      <c r="AY1914" s="2066"/>
    </row>
    <row r="1915" spans="2:51" s="79" customFormat="1" ht="24.75" customHeight="1">
      <c r="B1915" s="2097"/>
      <c r="C1915" s="2098"/>
      <c r="D1915" s="2098"/>
      <c r="E1915" s="2098"/>
      <c r="F1915" s="2098"/>
      <c r="G1915" s="2099"/>
      <c r="H1915" s="2045" t="s">
        <v>331</v>
      </c>
      <c r="I1915" s="2046"/>
      <c r="J1915" s="2046"/>
      <c r="K1915" s="2046"/>
      <c r="L1915" s="2046"/>
      <c r="M1915" s="2046"/>
      <c r="N1915" s="2046"/>
      <c r="O1915" s="2046"/>
      <c r="P1915" s="2046"/>
      <c r="Q1915" s="2046"/>
      <c r="R1915" s="2046"/>
      <c r="S1915" s="2046"/>
      <c r="T1915" s="2046"/>
      <c r="U1915" s="2046"/>
      <c r="V1915" s="2046"/>
      <c r="W1915" s="2046"/>
      <c r="X1915" s="2046"/>
      <c r="Y1915" s="2046"/>
      <c r="Z1915" s="2046"/>
      <c r="AA1915" s="2046"/>
      <c r="AB1915" s="2046"/>
      <c r="AC1915" s="2047"/>
      <c r="AD1915" s="2045" t="s">
        <v>360</v>
      </c>
      <c r="AE1915" s="2046"/>
      <c r="AF1915" s="2046"/>
      <c r="AG1915" s="2046"/>
      <c r="AH1915" s="2046"/>
      <c r="AI1915" s="2046"/>
      <c r="AJ1915" s="2046"/>
      <c r="AK1915" s="2046"/>
      <c r="AL1915" s="2046"/>
      <c r="AM1915" s="2046"/>
      <c r="AN1915" s="2046"/>
      <c r="AO1915" s="2046"/>
      <c r="AP1915" s="2046"/>
      <c r="AQ1915" s="2046"/>
      <c r="AR1915" s="2046"/>
      <c r="AS1915" s="2046"/>
      <c r="AT1915" s="2046"/>
      <c r="AU1915" s="2046"/>
      <c r="AV1915" s="2046"/>
      <c r="AW1915" s="2046"/>
      <c r="AX1915" s="2046"/>
      <c r="AY1915" s="2048"/>
    </row>
    <row r="1916" spans="2:51" s="79" customFormat="1" ht="24.75" customHeight="1">
      <c r="B1916" s="2097"/>
      <c r="C1916" s="2098"/>
      <c r="D1916" s="2098"/>
      <c r="E1916" s="2098"/>
      <c r="F1916" s="2098"/>
      <c r="G1916" s="2099"/>
      <c r="H1916" s="2049" t="s">
        <v>23</v>
      </c>
      <c r="I1916" s="2050"/>
      <c r="J1916" s="2050"/>
      <c r="K1916" s="2050"/>
      <c r="L1916" s="2050"/>
      <c r="M1916" s="2051" t="s">
        <v>24</v>
      </c>
      <c r="N1916" s="2052"/>
      <c r="O1916" s="2052"/>
      <c r="P1916" s="2052"/>
      <c r="Q1916" s="2052"/>
      <c r="R1916" s="2052"/>
      <c r="S1916" s="2052"/>
      <c r="T1916" s="2052"/>
      <c r="U1916" s="2052"/>
      <c r="V1916" s="2052"/>
      <c r="W1916" s="2052"/>
      <c r="X1916" s="2052"/>
      <c r="Y1916" s="2053"/>
      <c r="Z1916" s="2054" t="s">
        <v>25</v>
      </c>
      <c r="AA1916" s="2055"/>
      <c r="AB1916" s="2055"/>
      <c r="AC1916" s="2056"/>
      <c r="AD1916" s="2049" t="s">
        <v>23</v>
      </c>
      <c r="AE1916" s="2050"/>
      <c r="AF1916" s="2050"/>
      <c r="AG1916" s="2050"/>
      <c r="AH1916" s="2050"/>
      <c r="AI1916" s="2051" t="s">
        <v>24</v>
      </c>
      <c r="AJ1916" s="2052"/>
      <c r="AK1916" s="2052"/>
      <c r="AL1916" s="2052"/>
      <c r="AM1916" s="2052"/>
      <c r="AN1916" s="2052"/>
      <c r="AO1916" s="2052"/>
      <c r="AP1916" s="2052"/>
      <c r="AQ1916" s="2052"/>
      <c r="AR1916" s="2052"/>
      <c r="AS1916" s="2052"/>
      <c r="AT1916" s="2052"/>
      <c r="AU1916" s="2053"/>
      <c r="AV1916" s="2054" t="s">
        <v>25</v>
      </c>
      <c r="AW1916" s="2055"/>
      <c r="AX1916" s="2055"/>
      <c r="AY1916" s="2057"/>
    </row>
    <row r="1917" spans="2:51" s="79" customFormat="1" ht="24.75" customHeight="1">
      <c r="B1917" s="2097"/>
      <c r="C1917" s="2098"/>
      <c r="D1917" s="2098"/>
      <c r="E1917" s="2098"/>
      <c r="F1917" s="2098"/>
      <c r="G1917" s="2099"/>
      <c r="H1917" s="2035"/>
      <c r="I1917" s="2036"/>
      <c r="J1917" s="2036"/>
      <c r="K1917" s="2036"/>
      <c r="L1917" s="2037"/>
      <c r="M1917" s="2038"/>
      <c r="N1917" s="2039"/>
      <c r="O1917" s="2039"/>
      <c r="P1917" s="2039"/>
      <c r="Q1917" s="2039"/>
      <c r="R1917" s="2039"/>
      <c r="S1917" s="2039"/>
      <c r="T1917" s="2039"/>
      <c r="U1917" s="2039"/>
      <c r="V1917" s="2039"/>
      <c r="W1917" s="2039"/>
      <c r="X1917" s="2039"/>
      <c r="Y1917" s="2040"/>
      <c r="Z1917" s="2041"/>
      <c r="AA1917" s="2042"/>
      <c r="AB1917" s="2042"/>
      <c r="AC1917" s="2043"/>
      <c r="AD1917" s="2035"/>
      <c r="AE1917" s="2036"/>
      <c r="AF1917" s="2036"/>
      <c r="AG1917" s="2036"/>
      <c r="AH1917" s="2037"/>
      <c r="AI1917" s="2038"/>
      <c r="AJ1917" s="2039"/>
      <c r="AK1917" s="2039"/>
      <c r="AL1917" s="2039"/>
      <c r="AM1917" s="2039"/>
      <c r="AN1917" s="2039"/>
      <c r="AO1917" s="2039"/>
      <c r="AP1917" s="2039"/>
      <c r="AQ1917" s="2039"/>
      <c r="AR1917" s="2039"/>
      <c r="AS1917" s="2039"/>
      <c r="AT1917" s="2039"/>
      <c r="AU1917" s="2040"/>
      <c r="AV1917" s="2041"/>
      <c r="AW1917" s="2042"/>
      <c r="AX1917" s="2042"/>
      <c r="AY1917" s="2044"/>
    </row>
    <row r="1918" spans="2:51" s="79" customFormat="1" ht="24.75" customHeight="1">
      <c r="B1918" s="2097"/>
      <c r="C1918" s="2098"/>
      <c r="D1918" s="2098"/>
      <c r="E1918" s="2098"/>
      <c r="F1918" s="2098"/>
      <c r="G1918" s="2099"/>
      <c r="H1918" s="2025"/>
      <c r="I1918" s="2026"/>
      <c r="J1918" s="2026"/>
      <c r="K1918" s="2026"/>
      <c r="L1918" s="2027"/>
      <c r="M1918" s="2028"/>
      <c r="N1918" s="2029"/>
      <c r="O1918" s="2029"/>
      <c r="P1918" s="2029"/>
      <c r="Q1918" s="2029"/>
      <c r="R1918" s="2029"/>
      <c r="S1918" s="2029"/>
      <c r="T1918" s="2029"/>
      <c r="U1918" s="2029"/>
      <c r="V1918" s="2029"/>
      <c r="W1918" s="2029"/>
      <c r="X1918" s="2029"/>
      <c r="Y1918" s="2030"/>
      <c r="Z1918" s="2031"/>
      <c r="AA1918" s="2032"/>
      <c r="AB1918" s="2032"/>
      <c r="AC1918" s="2034"/>
      <c r="AD1918" s="2025"/>
      <c r="AE1918" s="2026"/>
      <c r="AF1918" s="2026"/>
      <c r="AG1918" s="2026"/>
      <c r="AH1918" s="2027"/>
      <c r="AI1918" s="2028"/>
      <c r="AJ1918" s="2029"/>
      <c r="AK1918" s="2029"/>
      <c r="AL1918" s="2029"/>
      <c r="AM1918" s="2029"/>
      <c r="AN1918" s="2029"/>
      <c r="AO1918" s="2029"/>
      <c r="AP1918" s="2029"/>
      <c r="AQ1918" s="2029"/>
      <c r="AR1918" s="2029"/>
      <c r="AS1918" s="2029"/>
      <c r="AT1918" s="2029"/>
      <c r="AU1918" s="2030"/>
      <c r="AV1918" s="2031"/>
      <c r="AW1918" s="2032"/>
      <c r="AX1918" s="2032"/>
      <c r="AY1918" s="2033"/>
    </row>
    <row r="1919" spans="2:51" s="79" customFormat="1" ht="24.75" customHeight="1">
      <c r="B1919" s="2097"/>
      <c r="C1919" s="2098"/>
      <c r="D1919" s="2098"/>
      <c r="E1919" s="2098"/>
      <c r="F1919" s="2098"/>
      <c r="G1919" s="2099"/>
      <c r="H1919" s="2025"/>
      <c r="I1919" s="2026"/>
      <c r="J1919" s="2026"/>
      <c r="K1919" s="2026"/>
      <c r="L1919" s="2027"/>
      <c r="M1919" s="2028"/>
      <c r="N1919" s="2029"/>
      <c r="O1919" s="2029"/>
      <c r="P1919" s="2029"/>
      <c r="Q1919" s="2029"/>
      <c r="R1919" s="2029"/>
      <c r="S1919" s="2029"/>
      <c r="T1919" s="2029"/>
      <c r="U1919" s="2029"/>
      <c r="V1919" s="2029"/>
      <c r="W1919" s="2029"/>
      <c r="X1919" s="2029"/>
      <c r="Y1919" s="2030"/>
      <c r="Z1919" s="2031"/>
      <c r="AA1919" s="2032"/>
      <c r="AB1919" s="2032"/>
      <c r="AC1919" s="2034"/>
      <c r="AD1919" s="2025"/>
      <c r="AE1919" s="2026"/>
      <c r="AF1919" s="2026"/>
      <c r="AG1919" s="2026"/>
      <c r="AH1919" s="2027"/>
      <c r="AI1919" s="2028"/>
      <c r="AJ1919" s="2029"/>
      <c r="AK1919" s="2029"/>
      <c r="AL1919" s="2029"/>
      <c r="AM1919" s="2029"/>
      <c r="AN1919" s="2029"/>
      <c r="AO1919" s="2029"/>
      <c r="AP1919" s="2029"/>
      <c r="AQ1919" s="2029"/>
      <c r="AR1919" s="2029"/>
      <c r="AS1919" s="2029"/>
      <c r="AT1919" s="2029"/>
      <c r="AU1919" s="2030"/>
      <c r="AV1919" s="2031"/>
      <c r="AW1919" s="2032"/>
      <c r="AX1919" s="2032"/>
      <c r="AY1919" s="2033"/>
    </row>
    <row r="1920" spans="2:51" s="79" customFormat="1" ht="24.75" customHeight="1">
      <c r="B1920" s="2097"/>
      <c r="C1920" s="2098"/>
      <c r="D1920" s="2098"/>
      <c r="E1920" s="2098"/>
      <c r="F1920" s="2098"/>
      <c r="G1920" s="2099"/>
      <c r="H1920" s="2025"/>
      <c r="I1920" s="2026"/>
      <c r="J1920" s="2026"/>
      <c r="K1920" s="2026"/>
      <c r="L1920" s="2027"/>
      <c r="M1920" s="2028"/>
      <c r="N1920" s="2029"/>
      <c r="O1920" s="2029"/>
      <c r="P1920" s="2029"/>
      <c r="Q1920" s="2029"/>
      <c r="R1920" s="2029"/>
      <c r="S1920" s="2029"/>
      <c r="T1920" s="2029"/>
      <c r="U1920" s="2029"/>
      <c r="V1920" s="2029"/>
      <c r="W1920" s="2029"/>
      <c r="X1920" s="2029"/>
      <c r="Y1920" s="2030"/>
      <c r="Z1920" s="2031"/>
      <c r="AA1920" s="2032"/>
      <c r="AB1920" s="2032"/>
      <c r="AC1920" s="2034"/>
      <c r="AD1920" s="2025"/>
      <c r="AE1920" s="2026"/>
      <c r="AF1920" s="2026"/>
      <c r="AG1920" s="2026"/>
      <c r="AH1920" s="2027"/>
      <c r="AI1920" s="2028"/>
      <c r="AJ1920" s="2029"/>
      <c r="AK1920" s="2029"/>
      <c r="AL1920" s="2029"/>
      <c r="AM1920" s="2029"/>
      <c r="AN1920" s="2029"/>
      <c r="AO1920" s="2029"/>
      <c r="AP1920" s="2029"/>
      <c r="AQ1920" s="2029"/>
      <c r="AR1920" s="2029"/>
      <c r="AS1920" s="2029"/>
      <c r="AT1920" s="2029"/>
      <c r="AU1920" s="2030"/>
      <c r="AV1920" s="2031"/>
      <c r="AW1920" s="2032"/>
      <c r="AX1920" s="2032"/>
      <c r="AY1920" s="2033"/>
    </row>
    <row r="1921" spans="2:51" s="79" customFormat="1" ht="24.75" customHeight="1">
      <c r="B1921" s="2097"/>
      <c r="C1921" s="2098"/>
      <c r="D1921" s="2098"/>
      <c r="E1921" s="2098"/>
      <c r="F1921" s="2098"/>
      <c r="G1921" s="2099"/>
      <c r="H1921" s="2025"/>
      <c r="I1921" s="2026"/>
      <c r="J1921" s="2026"/>
      <c r="K1921" s="2026"/>
      <c r="L1921" s="2027"/>
      <c r="M1921" s="2028"/>
      <c r="N1921" s="2029"/>
      <c r="O1921" s="2029"/>
      <c r="P1921" s="2029"/>
      <c r="Q1921" s="2029"/>
      <c r="R1921" s="2029"/>
      <c r="S1921" s="2029"/>
      <c r="T1921" s="2029"/>
      <c r="U1921" s="2029"/>
      <c r="V1921" s="2029"/>
      <c r="W1921" s="2029"/>
      <c r="X1921" s="2029"/>
      <c r="Y1921" s="2030"/>
      <c r="Z1921" s="2031"/>
      <c r="AA1921" s="2032"/>
      <c r="AB1921" s="2032"/>
      <c r="AC1921" s="2032"/>
      <c r="AD1921" s="2025"/>
      <c r="AE1921" s="2026"/>
      <c r="AF1921" s="2026"/>
      <c r="AG1921" s="2026"/>
      <c r="AH1921" s="2027"/>
      <c r="AI1921" s="2028"/>
      <c r="AJ1921" s="2029"/>
      <c r="AK1921" s="2029"/>
      <c r="AL1921" s="2029"/>
      <c r="AM1921" s="2029"/>
      <c r="AN1921" s="2029"/>
      <c r="AO1921" s="2029"/>
      <c r="AP1921" s="2029"/>
      <c r="AQ1921" s="2029"/>
      <c r="AR1921" s="2029"/>
      <c r="AS1921" s="2029"/>
      <c r="AT1921" s="2029"/>
      <c r="AU1921" s="2030"/>
      <c r="AV1921" s="2031"/>
      <c r="AW1921" s="2032"/>
      <c r="AX1921" s="2032"/>
      <c r="AY1921" s="2033"/>
    </row>
    <row r="1922" spans="2:51" s="79" customFormat="1" ht="24.75" customHeight="1">
      <c r="B1922" s="2097"/>
      <c r="C1922" s="2098"/>
      <c r="D1922" s="2098"/>
      <c r="E1922" s="2098"/>
      <c r="F1922" s="2098"/>
      <c r="G1922" s="2099"/>
      <c r="H1922" s="2025"/>
      <c r="I1922" s="2026"/>
      <c r="J1922" s="2026"/>
      <c r="K1922" s="2026"/>
      <c r="L1922" s="2027"/>
      <c r="M1922" s="2028"/>
      <c r="N1922" s="2029"/>
      <c r="O1922" s="2029"/>
      <c r="P1922" s="2029"/>
      <c r="Q1922" s="2029"/>
      <c r="R1922" s="2029"/>
      <c r="S1922" s="2029"/>
      <c r="T1922" s="2029"/>
      <c r="U1922" s="2029"/>
      <c r="V1922" s="2029"/>
      <c r="W1922" s="2029"/>
      <c r="X1922" s="2029"/>
      <c r="Y1922" s="2030"/>
      <c r="Z1922" s="2031"/>
      <c r="AA1922" s="2032"/>
      <c r="AB1922" s="2032"/>
      <c r="AC1922" s="2032"/>
      <c r="AD1922" s="2025"/>
      <c r="AE1922" s="2026"/>
      <c r="AF1922" s="2026"/>
      <c r="AG1922" s="2026"/>
      <c r="AH1922" s="2027"/>
      <c r="AI1922" s="2028"/>
      <c r="AJ1922" s="2029"/>
      <c r="AK1922" s="2029"/>
      <c r="AL1922" s="2029"/>
      <c r="AM1922" s="2029"/>
      <c r="AN1922" s="2029"/>
      <c r="AO1922" s="2029"/>
      <c r="AP1922" s="2029"/>
      <c r="AQ1922" s="2029"/>
      <c r="AR1922" s="2029"/>
      <c r="AS1922" s="2029"/>
      <c r="AT1922" s="2029"/>
      <c r="AU1922" s="2030"/>
      <c r="AV1922" s="2031"/>
      <c r="AW1922" s="2032"/>
      <c r="AX1922" s="2032"/>
      <c r="AY1922" s="2033"/>
    </row>
    <row r="1923" spans="2:51" s="79" customFormat="1" ht="24.75" customHeight="1">
      <c r="B1923" s="2097"/>
      <c r="C1923" s="2098"/>
      <c r="D1923" s="2098"/>
      <c r="E1923" s="2098"/>
      <c r="F1923" s="2098"/>
      <c r="G1923" s="2099"/>
      <c r="H1923" s="2025"/>
      <c r="I1923" s="2026"/>
      <c r="J1923" s="2026"/>
      <c r="K1923" s="2026"/>
      <c r="L1923" s="2027"/>
      <c r="M1923" s="2028"/>
      <c r="N1923" s="2029"/>
      <c r="O1923" s="2029"/>
      <c r="P1923" s="2029"/>
      <c r="Q1923" s="2029"/>
      <c r="R1923" s="2029"/>
      <c r="S1923" s="2029"/>
      <c r="T1923" s="2029"/>
      <c r="U1923" s="2029"/>
      <c r="V1923" s="2029"/>
      <c r="W1923" s="2029"/>
      <c r="X1923" s="2029"/>
      <c r="Y1923" s="2030"/>
      <c r="Z1923" s="2031"/>
      <c r="AA1923" s="2032"/>
      <c r="AB1923" s="2032"/>
      <c r="AC1923" s="2032"/>
      <c r="AD1923" s="2025"/>
      <c r="AE1923" s="2026"/>
      <c r="AF1923" s="2026"/>
      <c r="AG1923" s="2026"/>
      <c r="AH1923" s="2027"/>
      <c r="AI1923" s="2028"/>
      <c r="AJ1923" s="2029"/>
      <c r="AK1923" s="2029"/>
      <c r="AL1923" s="2029"/>
      <c r="AM1923" s="2029"/>
      <c r="AN1923" s="2029"/>
      <c r="AO1923" s="2029"/>
      <c r="AP1923" s="2029"/>
      <c r="AQ1923" s="2029"/>
      <c r="AR1923" s="2029"/>
      <c r="AS1923" s="2029"/>
      <c r="AT1923" s="2029"/>
      <c r="AU1923" s="2030"/>
      <c r="AV1923" s="2031"/>
      <c r="AW1923" s="2032"/>
      <c r="AX1923" s="2032"/>
      <c r="AY1923" s="2033"/>
    </row>
    <row r="1924" spans="2:51" s="79" customFormat="1" ht="24.75" customHeight="1">
      <c r="B1924" s="2097"/>
      <c r="C1924" s="2098"/>
      <c r="D1924" s="2098"/>
      <c r="E1924" s="2098"/>
      <c r="F1924" s="2098"/>
      <c r="G1924" s="2099"/>
      <c r="H1924" s="2016"/>
      <c r="I1924" s="2017"/>
      <c r="J1924" s="2017"/>
      <c r="K1924" s="2017"/>
      <c r="L1924" s="2018"/>
      <c r="M1924" s="2019"/>
      <c r="N1924" s="2020"/>
      <c r="O1924" s="2020"/>
      <c r="P1924" s="2020"/>
      <c r="Q1924" s="2020"/>
      <c r="R1924" s="2020"/>
      <c r="S1924" s="2020"/>
      <c r="T1924" s="2020"/>
      <c r="U1924" s="2020"/>
      <c r="V1924" s="2020"/>
      <c r="W1924" s="2020"/>
      <c r="X1924" s="2020"/>
      <c r="Y1924" s="2021"/>
      <c r="Z1924" s="2022"/>
      <c r="AA1924" s="2023"/>
      <c r="AB1924" s="2023"/>
      <c r="AC1924" s="2023"/>
      <c r="AD1924" s="2016"/>
      <c r="AE1924" s="2017"/>
      <c r="AF1924" s="2017"/>
      <c r="AG1924" s="2017"/>
      <c r="AH1924" s="2018"/>
      <c r="AI1924" s="2019"/>
      <c r="AJ1924" s="2020"/>
      <c r="AK1924" s="2020"/>
      <c r="AL1924" s="2020"/>
      <c r="AM1924" s="2020"/>
      <c r="AN1924" s="2020"/>
      <c r="AO1924" s="2020"/>
      <c r="AP1924" s="2020"/>
      <c r="AQ1924" s="2020"/>
      <c r="AR1924" s="2020"/>
      <c r="AS1924" s="2020"/>
      <c r="AT1924" s="2020"/>
      <c r="AU1924" s="2021"/>
      <c r="AV1924" s="2022"/>
      <c r="AW1924" s="2023"/>
      <c r="AX1924" s="2023"/>
      <c r="AY1924" s="2024"/>
    </row>
    <row r="1925" spans="2:51" s="79" customFormat="1" ht="24.75" customHeight="1">
      <c r="B1925" s="2097"/>
      <c r="C1925" s="2098"/>
      <c r="D1925" s="2098"/>
      <c r="E1925" s="2098"/>
      <c r="F1925" s="2098"/>
      <c r="G1925" s="2099"/>
      <c r="H1925" s="2058" t="s">
        <v>26</v>
      </c>
      <c r="I1925" s="2059"/>
      <c r="J1925" s="2059"/>
      <c r="K1925" s="2059"/>
      <c r="L1925" s="2059"/>
      <c r="M1925" s="2060"/>
      <c r="N1925" s="2061"/>
      <c r="O1925" s="2061"/>
      <c r="P1925" s="2061"/>
      <c r="Q1925" s="2061"/>
      <c r="R1925" s="2061"/>
      <c r="S1925" s="2061"/>
      <c r="T1925" s="2061"/>
      <c r="U1925" s="2061"/>
      <c r="V1925" s="2061"/>
      <c r="W1925" s="2061"/>
      <c r="X1925" s="2061"/>
      <c r="Y1925" s="2062"/>
      <c r="Z1925" s="2063">
        <f>SUM(Z1917:AC1924)</f>
        <v>0</v>
      </c>
      <c r="AA1925" s="2064"/>
      <c r="AB1925" s="2064"/>
      <c r="AC1925" s="2065"/>
      <c r="AD1925" s="2058" t="s">
        <v>26</v>
      </c>
      <c r="AE1925" s="2059"/>
      <c r="AF1925" s="2059"/>
      <c r="AG1925" s="2059"/>
      <c r="AH1925" s="2059"/>
      <c r="AI1925" s="2060"/>
      <c r="AJ1925" s="2061"/>
      <c r="AK1925" s="2061"/>
      <c r="AL1925" s="2061"/>
      <c r="AM1925" s="2061"/>
      <c r="AN1925" s="2061"/>
      <c r="AO1925" s="2061"/>
      <c r="AP1925" s="2061"/>
      <c r="AQ1925" s="2061"/>
      <c r="AR1925" s="2061"/>
      <c r="AS1925" s="2061"/>
      <c r="AT1925" s="2061"/>
      <c r="AU1925" s="2062"/>
      <c r="AV1925" s="2063">
        <f>SUM(AV1917:AY1924)</f>
        <v>0</v>
      </c>
      <c r="AW1925" s="2064"/>
      <c r="AX1925" s="2064"/>
      <c r="AY1925" s="2066"/>
    </row>
    <row r="1926" spans="2:51" s="79" customFormat="1" ht="24.75" customHeight="1">
      <c r="B1926" s="2097"/>
      <c r="C1926" s="2098"/>
      <c r="D1926" s="2098"/>
      <c r="E1926" s="2098"/>
      <c r="F1926" s="2098"/>
      <c r="G1926" s="2099"/>
      <c r="H1926" s="2045" t="s">
        <v>539</v>
      </c>
      <c r="I1926" s="2046"/>
      <c r="J1926" s="2046"/>
      <c r="K1926" s="2046"/>
      <c r="L1926" s="2046"/>
      <c r="M1926" s="2046"/>
      <c r="N1926" s="2046"/>
      <c r="O1926" s="2046"/>
      <c r="P1926" s="2046"/>
      <c r="Q1926" s="2046"/>
      <c r="R1926" s="2046"/>
      <c r="S1926" s="2046"/>
      <c r="T1926" s="2046"/>
      <c r="U1926" s="2046"/>
      <c r="V1926" s="2046"/>
      <c r="W1926" s="2046"/>
      <c r="X1926" s="2046"/>
      <c r="Y1926" s="2046"/>
      <c r="Z1926" s="2046"/>
      <c r="AA1926" s="2046"/>
      <c r="AB1926" s="2046"/>
      <c r="AC1926" s="2047"/>
      <c r="AD1926" s="2045" t="s">
        <v>524</v>
      </c>
      <c r="AE1926" s="2046"/>
      <c r="AF1926" s="2046"/>
      <c r="AG1926" s="2046"/>
      <c r="AH1926" s="2046"/>
      <c r="AI1926" s="2046"/>
      <c r="AJ1926" s="2046"/>
      <c r="AK1926" s="2046"/>
      <c r="AL1926" s="2046"/>
      <c r="AM1926" s="2046"/>
      <c r="AN1926" s="2046"/>
      <c r="AO1926" s="2046"/>
      <c r="AP1926" s="2046"/>
      <c r="AQ1926" s="2046"/>
      <c r="AR1926" s="2046"/>
      <c r="AS1926" s="2046"/>
      <c r="AT1926" s="2046"/>
      <c r="AU1926" s="2046"/>
      <c r="AV1926" s="2046"/>
      <c r="AW1926" s="2046"/>
      <c r="AX1926" s="2046"/>
      <c r="AY1926" s="2048"/>
    </row>
    <row r="1927" spans="2:51" s="79" customFormat="1" ht="24.75" customHeight="1">
      <c r="B1927" s="2097"/>
      <c r="C1927" s="2098"/>
      <c r="D1927" s="2098"/>
      <c r="E1927" s="2098"/>
      <c r="F1927" s="2098"/>
      <c r="G1927" s="2099"/>
      <c r="H1927" s="2049" t="s">
        <v>23</v>
      </c>
      <c r="I1927" s="2050"/>
      <c r="J1927" s="2050"/>
      <c r="K1927" s="2050"/>
      <c r="L1927" s="2050"/>
      <c r="M1927" s="2051" t="s">
        <v>24</v>
      </c>
      <c r="N1927" s="2052"/>
      <c r="O1927" s="2052"/>
      <c r="P1927" s="2052"/>
      <c r="Q1927" s="2052"/>
      <c r="R1927" s="2052"/>
      <c r="S1927" s="2052"/>
      <c r="T1927" s="2052"/>
      <c r="U1927" s="2052"/>
      <c r="V1927" s="2052"/>
      <c r="W1927" s="2052"/>
      <c r="X1927" s="2052"/>
      <c r="Y1927" s="2053"/>
      <c r="Z1927" s="2054" t="s">
        <v>25</v>
      </c>
      <c r="AA1927" s="2055"/>
      <c r="AB1927" s="2055"/>
      <c r="AC1927" s="2056"/>
      <c r="AD1927" s="2049" t="s">
        <v>23</v>
      </c>
      <c r="AE1927" s="2050"/>
      <c r="AF1927" s="2050"/>
      <c r="AG1927" s="2050"/>
      <c r="AH1927" s="2050"/>
      <c r="AI1927" s="2051" t="s">
        <v>24</v>
      </c>
      <c r="AJ1927" s="2052"/>
      <c r="AK1927" s="2052"/>
      <c r="AL1927" s="2052"/>
      <c r="AM1927" s="2052"/>
      <c r="AN1927" s="2052"/>
      <c r="AO1927" s="2052"/>
      <c r="AP1927" s="2052"/>
      <c r="AQ1927" s="2052"/>
      <c r="AR1927" s="2052"/>
      <c r="AS1927" s="2052"/>
      <c r="AT1927" s="2052"/>
      <c r="AU1927" s="2053"/>
      <c r="AV1927" s="2054" t="s">
        <v>25</v>
      </c>
      <c r="AW1927" s="2055"/>
      <c r="AX1927" s="2055"/>
      <c r="AY1927" s="2057"/>
    </row>
    <row r="1928" spans="2:51" s="79" customFormat="1" ht="24.75" customHeight="1">
      <c r="B1928" s="2097"/>
      <c r="C1928" s="2098"/>
      <c r="D1928" s="2098"/>
      <c r="E1928" s="2098"/>
      <c r="F1928" s="2098"/>
      <c r="G1928" s="2099"/>
      <c r="H1928" s="2035"/>
      <c r="I1928" s="2036"/>
      <c r="J1928" s="2036"/>
      <c r="K1928" s="2036"/>
      <c r="L1928" s="2037"/>
      <c r="M1928" s="2038"/>
      <c r="N1928" s="2039"/>
      <c r="O1928" s="2039"/>
      <c r="P1928" s="2039"/>
      <c r="Q1928" s="2039"/>
      <c r="R1928" s="2039"/>
      <c r="S1928" s="2039"/>
      <c r="T1928" s="2039"/>
      <c r="U1928" s="2039"/>
      <c r="V1928" s="2039"/>
      <c r="W1928" s="2039"/>
      <c r="X1928" s="2039"/>
      <c r="Y1928" s="2040"/>
      <c r="Z1928" s="2041"/>
      <c r="AA1928" s="2042"/>
      <c r="AB1928" s="2042"/>
      <c r="AC1928" s="2043"/>
      <c r="AD1928" s="2035"/>
      <c r="AE1928" s="2036"/>
      <c r="AF1928" s="2036"/>
      <c r="AG1928" s="2036"/>
      <c r="AH1928" s="2037"/>
      <c r="AI1928" s="2038"/>
      <c r="AJ1928" s="2039"/>
      <c r="AK1928" s="2039"/>
      <c r="AL1928" s="2039"/>
      <c r="AM1928" s="2039"/>
      <c r="AN1928" s="2039"/>
      <c r="AO1928" s="2039"/>
      <c r="AP1928" s="2039"/>
      <c r="AQ1928" s="2039"/>
      <c r="AR1928" s="2039"/>
      <c r="AS1928" s="2039"/>
      <c r="AT1928" s="2039"/>
      <c r="AU1928" s="2040"/>
      <c r="AV1928" s="2041"/>
      <c r="AW1928" s="2042"/>
      <c r="AX1928" s="2042"/>
      <c r="AY1928" s="2044"/>
    </row>
    <row r="1929" spans="2:51" s="79" customFormat="1" ht="24.75" customHeight="1">
      <c r="B1929" s="2097"/>
      <c r="C1929" s="2098"/>
      <c r="D1929" s="2098"/>
      <c r="E1929" s="2098"/>
      <c r="F1929" s="2098"/>
      <c r="G1929" s="2099"/>
      <c r="H1929" s="2025"/>
      <c r="I1929" s="2026"/>
      <c r="J1929" s="2026"/>
      <c r="K1929" s="2026"/>
      <c r="L1929" s="2027"/>
      <c r="M1929" s="2028"/>
      <c r="N1929" s="2029"/>
      <c r="O1929" s="2029"/>
      <c r="P1929" s="2029"/>
      <c r="Q1929" s="2029"/>
      <c r="R1929" s="2029"/>
      <c r="S1929" s="2029"/>
      <c r="T1929" s="2029"/>
      <c r="U1929" s="2029"/>
      <c r="V1929" s="2029"/>
      <c r="W1929" s="2029"/>
      <c r="X1929" s="2029"/>
      <c r="Y1929" s="2030"/>
      <c r="Z1929" s="2031"/>
      <c r="AA1929" s="2032"/>
      <c r="AB1929" s="2032"/>
      <c r="AC1929" s="2034"/>
      <c r="AD1929" s="2025"/>
      <c r="AE1929" s="2026"/>
      <c r="AF1929" s="2026"/>
      <c r="AG1929" s="2026"/>
      <c r="AH1929" s="2027"/>
      <c r="AI1929" s="2028"/>
      <c r="AJ1929" s="2029"/>
      <c r="AK1929" s="2029"/>
      <c r="AL1929" s="2029"/>
      <c r="AM1929" s="2029"/>
      <c r="AN1929" s="2029"/>
      <c r="AO1929" s="2029"/>
      <c r="AP1929" s="2029"/>
      <c r="AQ1929" s="2029"/>
      <c r="AR1929" s="2029"/>
      <c r="AS1929" s="2029"/>
      <c r="AT1929" s="2029"/>
      <c r="AU1929" s="2030"/>
      <c r="AV1929" s="2031"/>
      <c r="AW1929" s="2032"/>
      <c r="AX1929" s="2032"/>
      <c r="AY1929" s="2033"/>
    </row>
    <row r="1930" spans="2:51" s="79" customFormat="1" ht="24.75" customHeight="1">
      <c r="B1930" s="2097"/>
      <c r="C1930" s="2098"/>
      <c r="D1930" s="2098"/>
      <c r="E1930" s="2098"/>
      <c r="F1930" s="2098"/>
      <c r="G1930" s="2099"/>
      <c r="H1930" s="2025"/>
      <c r="I1930" s="2026"/>
      <c r="J1930" s="2026"/>
      <c r="K1930" s="2026"/>
      <c r="L1930" s="2027"/>
      <c r="M1930" s="2028"/>
      <c r="N1930" s="2029"/>
      <c r="O1930" s="2029"/>
      <c r="P1930" s="2029"/>
      <c r="Q1930" s="2029"/>
      <c r="R1930" s="2029"/>
      <c r="S1930" s="2029"/>
      <c r="T1930" s="2029"/>
      <c r="U1930" s="2029"/>
      <c r="V1930" s="2029"/>
      <c r="W1930" s="2029"/>
      <c r="X1930" s="2029"/>
      <c r="Y1930" s="2030"/>
      <c r="Z1930" s="2031"/>
      <c r="AA1930" s="2032"/>
      <c r="AB1930" s="2032"/>
      <c r="AC1930" s="2034"/>
      <c r="AD1930" s="2025"/>
      <c r="AE1930" s="2026"/>
      <c r="AF1930" s="2026"/>
      <c r="AG1930" s="2026"/>
      <c r="AH1930" s="2027"/>
      <c r="AI1930" s="2028"/>
      <c r="AJ1930" s="2029"/>
      <c r="AK1930" s="2029"/>
      <c r="AL1930" s="2029"/>
      <c r="AM1930" s="2029"/>
      <c r="AN1930" s="2029"/>
      <c r="AO1930" s="2029"/>
      <c r="AP1930" s="2029"/>
      <c r="AQ1930" s="2029"/>
      <c r="AR1930" s="2029"/>
      <c r="AS1930" s="2029"/>
      <c r="AT1930" s="2029"/>
      <c r="AU1930" s="2030"/>
      <c r="AV1930" s="2031"/>
      <c r="AW1930" s="2032"/>
      <c r="AX1930" s="2032"/>
      <c r="AY1930" s="2033"/>
    </row>
    <row r="1931" spans="2:51" s="79" customFormat="1" ht="24.75" customHeight="1">
      <c r="B1931" s="2097"/>
      <c r="C1931" s="2098"/>
      <c r="D1931" s="2098"/>
      <c r="E1931" s="2098"/>
      <c r="F1931" s="2098"/>
      <c r="G1931" s="2099"/>
      <c r="H1931" s="2025"/>
      <c r="I1931" s="2026"/>
      <c r="J1931" s="2026"/>
      <c r="K1931" s="2026"/>
      <c r="L1931" s="2027"/>
      <c r="M1931" s="2028"/>
      <c r="N1931" s="2029"/>
      <c r="O1931" s="2029"/>
      <c r="P1931" s="2029"/>
      <c r="Q1931" s="2029"/>
      <c r="R1931" s="2029"/>
      <c r="S1931" s="2029"/>
      <c r="T1931" s="2029"/>
      <c r="U1931" s="2029"/>
      <c r="V1931" s="2029"/>
      <c r="W1931" s="2029"/>
      <c r="X1931" s="2029"/>
      <c r="Y1931" s="2030"/>
      <c r="Z1931" s="2031"/>
      <c r="AA1931" s="2032"/>
      <c r="AB1931" s="2032"/>
      <c r="AC1931" s="2034"/>
      <c r="AD1931" s="2025"/>
      <c r="AE1931" s="2026"/>
      <c r="AF1931" s="2026"/>
      <c r="AG1931" s="2026"/>
      <c r="AH1931" s="2027"/>
      <c r="AI1931" s="2028"/>
      <c r="AJ1931" s="2029"/>
      <c r="AK1931" s="2029"/>
      <c r="AL1931" s="2029"/>
      <c r="AM1931" s="2029"/>
      <c r="AN1931" s="2029"/>
      <c r="AO1931" s="2029"/>
      <c r="AP1931" s="2029"/>
      <c r="AQ1931" s="2029"/>
      <c r="AR1931" s="2029"/>
      <c r="AS1931" s="2029"/>
      <c r="AT1931" s="2029"/>
      <c r="AU1931" s="2030"/>
      <c r="AV1931" s="2031"/>
      <c r="AW1931" s="2032"/>
      <c r="AX1931" s="2032"/>
      <c r="AY1931" s="2033"/>
    </row>
    <row r="1932" spans="2:51" s="79" customFormat="1" ht="24.75" customHeight="1">
      <c r="B1932" s="2097"/>
      <c r="C1932" s="2098"/>
      <c r="D1932" s="2098"/>
      <c r="E1932" s="2098"/>
      <c r="F1932" s="2098"/>
      <c r="G1932" s="2099"/>
      <c r="H1932" s="2025"/>
      <c r="I1932" s="2026"/>
      <c r="J1932" s="2026"/>
      <c r="K1932" s="2026"/>
      <c r="L1932" s="2027"/>
      <c r="M1932" s="2028"/>
      <c r="N1932" s="2029"/>
      <c r="O1932" s="2029"/>
      <c r="P1932" s="2029"/>
      <c r="Q1932" s="2029"/>
      <c r="R1932" s="2029"/>
      <c r="S1932" s="2029"/>
      <c r="T1932" s="2029"/>
      <c r="U1932" s="2029"/>
      <c r="V1932" s="2029"/>
      <c r="W1932" s="2029"/>
      <c r="X1932" s="2029"/>
      <c r="Y1932" s="2030"/>
      <c r="Z1932" s="2031"/>
      <c r="AA1932" s="2032"/>
      <c r="AB1932" s="2032"/>
      <c r="AC1932" s="2032"/>
      <c r="AD1932" s="2025"/>
      <c r="AE1932" s="2026"/>
      <c r="AF1932" s="2026"/>
      <c r="AG1932" s="2026"/>
      <c r="AH1932" s="2027"/>
      <c r="AI1932" s="2028"/>
      <c r="AJ1932" s="2029"/>
      <c r="AK1932" s="2029"/>
      <c r="AL1932" s="2029"/>
      <c r="AM1932" s="2029"/>
      <c r="AN1932" s="2029"/>
      <c r="AO1932" s="2029"/>
      <c r="AP1932" s="2029"/>
      <c r="AQ1932" s="2029"/>
      <c r="AR1932" s="2029"/>
      <c r="AS1932" s="2029"/>
      <c r="AT1932" s="2029"/>
      <c r="AU1932" s="2030"/>
      <c r="AV1932" s="2031"/>
      <c r="AW1932" s="2032"/>
      <c r="AX1932" s="2032"/>
      <c r="AY1932" s="2033"/>
    </row>
    <row r="1933" spans="2:51" s="79" customFormat="1" ht="24.75" customHeight="1">
      <c r="B1933" s="2097"/>
      <c r="C1933" s="2098"/>
      <c r="D1933" s="2098"/>
      <c r="E1933" s="2098"/>
      <c r="F1933" s="2098"/>
      <c r="G1933" s="2099"/>
      <c r="H1933" s="2025"/>
      <c r="I1933" s="2026"/>
      <c r="J1933" s="2026"/>
      <c r="K1933" s="2026"/>
      <c r="L1933" s="2027"/>
      <c r="M1933" s="2028"/>
      <c r="N1933" s="2029"/>
      <c r="O1933" s="2029"/>
      <c r="P1933" s="2029"/>
      <c r="Q1933" s="2029"/>
      <c r="R1933" s="2029"/>
      <c r="S1933" s="2029"/>
      <c r="T1933" s="2029"/>
      <c r="U1933" s="2029"/>
      <c r="V1933" s="2029"/>
      <c r="W1933" s="2029"/>
      <c r="X1933" s="2029"/>
      <c r="Y1933" s="2030"/>
      <c r="Z1933" s="2031"/>
      <c r="AA1933" s="2032"/>
      <c r="AB1933" s="2032"/>
      <c r="AC1933" s="2032"/>
      <c r="AD1933" s="2025"/>
      <c r="AE1933" s="2026"/>
      <c r="AF1933" s="2026"/>
      <c r="AG1933" s="2026"/>
      <c r="AH1933" s="2027"/>
      <c r="AI1933" s="2028"/>
      <c r="AJ1933" s="2029"/>
      <c r="AK1933" s="2029"/>
      <c r="AL1933" s="2029"/>
      <c r="AM1933" s="2029"/>
      <c r="AN1933" s="2029"/>
      <c r="AO1933" s="2029"/>
      <c r="AP1933" s="2029"/>
      <c r="AQ1933" s="2029"/>
      <c r="AR1933" s="2029"/>
      <c r="AS1933" s="2029"/>
      <c r="AT1933" s="2029"/>
      <c r="AU1933" s="2030"/>
      <c r="AV1933" s="2031"/>
      <c r="AW1933" s="2032"/>
      <c r="AX1933" s="2032"/>
      <c r="AY1933" s="2033"/>
    </row>
    <row r="1934" spans="2:51" s="79" customFormat="1" ht="24.75" customHeight="1">
      <c r="B1934" s="2097"/>
      <c r="C1934" s="2098"/>
      <c r="D1934" s="2098"/>
      <c r="E1934" s="2098"/>
      <c r="F1934" s="2098"/>
      <c r="G1934" s="2099"/>
      <c r="H1934" s="2025"/>
      <c r="I1934" s="2026"/>
      <c r="J1934" s="2026"/>
      <c r="K1934" s="2026"/>
      <c r="L1934" s="2027"/>
      <c r="M1934" s="2028"/>
      <c r="N1934" s="2029"/>
      <c r="O1934" s="2029"/>
      <c r="P1934" s="2029"/>
      <c r="Q1934" s="2029"/>
      <c r="R1934" s="2029"/>
      <c r="S1934" s="2029"/>
      <c r="T1934" s="2029"/>
      <c r="U1934" s="2029"/>
      <c r="V1934" s="2029"/>
      <c r="W1934" s="2029"/>
      <c r="X1934" s="2029"/>
      <c r="Y1934" s="2030"/>
      <c r="Z1934" s="2031"/>
      <c r="AA1934" s="2032"/>
      <c r="AB1934" s="2032"/>
      <c r="AC1934" s="2032"/>
      <c r="AD1934" s="2025"/>
      <c r="AE1934" s="2026"/>
      <c r="AF1934" s="2026"/>
      <c r="AG1934" s="2026"/>
      <c r="AH1934" s="2027"/>
      <c r="AI1934" s="2028"/>
      <c r="AJ1934" s="2029"/>
      <c r="AK1934" s="2029"/>
      <c r="AL1934" s="2029"/>
      <c r="AM1934" s="2029"/>
      <c r="AN1934" s="2029"/>
      <c r="AO1934" s="2029"/>
      <c r="AP1934" s="2029"/>
      <c r="AQ1934" s="2029"/>
      <c r="AR1934" s="2029"/>
      <c r="AS1934" s="2029"/>
      <c r="AT1934" s="2029"/>
      <c r="AU1934" s="2030"/>
      <c r="AV1934" s="2031"/>
      <c r="AW1934" s="2032"/>
      <c r="AX1934" s="2032"/>
      <c r="AY1934" s="2033"/>
    </row>
    <row r="1935" spans="2:51" s="79" customFormat="1" ht="24.75" customHeight="1">
      <c r="B1935" s="2097"/>
      <c r="C1935" s="2098"/>
      <c r="D1935" s="2098"/>
      <c r="E1935" s="2098"/>
      <c r="F1935" s="2098"/>
      <c r="G1935" s="2099"/>
      <c r="H1935" s="2016"/>
      <c r="I1935" s="2017"/>
      <c r="J1935" s="2017"/>
      <c r="K1935" s="2017"/>
      <c r="L1935" s="2018"/>
      <c r="M1935" s="2019"/>
      <c r="N1935" s="2020"/>
      <c r="O1935" s="2020"/>
      <c r="P1935" s="2020"/>
      <c r="Q1935" s="2020"/>
      <c r="R1935" s="2020"/>
      <c r="S1935" s="2020"/>
      <c r="T1935" s="2020"/>
      <c r="U1935" s="2020"/>
      <c r="V1935" s="2020"/>
      <c r="W1935" s="2020"/>
      <c r="X1935" s="2020"/>
      <c r="Y1935" s="2021"/>
      <c r="Z1935" s="2022"/>
      <c r="AA1935" s="2023"/>
      <c r="AB1935" s="2023"/>
      <c r="AC1935" s="2023"/>
      <c r="AD1935" s="2016"/>
      <c r="AE1935" s="2017"/>
      <c r="AF1935" s="2017"/>
      <c r="AG1935" s="2017"/>
      <c r="AH1935" s="2018"/>
      <c r="AI1935" s="2019"/>
      <c r="AJ1935" s="2020"/>
      <c r="AK1935" s="2020"/>
      <c r="AL1935" s="2020"/>
      <c r="AM1935" s="2020"/>
      <c r="AN1935" s="2020"/>
      <c r="AO1935" s="2020"/>
      <c r="AP1935" s="2020"/>
      <c r="AQ1935" s="2020"/>
      <c r="AR1935" s="2020"/>
      <c r="AS1935" s="2020"/>
      <c r="AT1935" s="2020"/>
      <c r="AU1935" s="2021"/>
      <c r="AV1935" s="2022"/>
      <c r="AW1935" s="2023"/>
      <c r="AX1935" s="2023"/>
      <c r="AY1935" s="2024"/>
    </row>
    <row r="1936" spans="2:51" s="79" customFormat="1" ht="24.75" customHeight="1" thickBot="1">
      <c r="B1936" s="2100"/>
      <c r="C1936" s="2101"/>
      <c r="D1936" s="2101"/>
      <c r="E1936" s="2101"/>
      <c r="F1936" s="2101"/>
      <c r="G1936" s="2102"/>
      <c r="H1936" s="2007" t="s">
        <v>26</v>
      </c>
      <c r="I1936" s="2008"/>
      <c r="J1936" s="2008"/>
      <c r="K1936" s="2008"/>
      <c r="L1936" s="2008"/>
      <c r="M1936" s="2009"/>
      <c r="N1936" s="2010"/>
      <c r="O1936" s="2010"/>
      <c r="P1936" s="2010"/>
      <c r="Q1936" s="2010"/>
      <c r="R1936" s="2010"/>
      <c r="S1936" s="2010"/>
      <c r="T1936" s="2010"/>
      <c r="U1936" s="2010"/>
      <c r="V1936" s="2010"/>
      <c r="W1936" s="2010"/>
      <c r="X1936" s="2010"/>
      <c r="Y1936" s="2011"/>
      <c r="Z1936" s="2012">
        <f>SUM(Z1928:AC1935)</f>
        <v>0</v>
      </c>
      <c r="AA1936" s="2013"/>
      <c r="AB1936" s="2013"/>
      <c r="AC1936" s="2014"/>
      <c r="AD1936" s="2007" t="s">
        <v>26</v>
      </c>
      <c r="AE1936" s="2008"/>
      <c r="AF1936" s="2008"/>
      <c r="AG1936" s="2008"/>
      <c r="AH1936" s="2008"/>
      <c r="AI1936" s="2009"/>
      <c r="AJ1936" s="2010"/>
      <c r="AK1936" s="2010"/>
      <c r="AL1936" s="2010"/>
      <c r="AM1936" s="2010"/>
      <c r="AN1936" s="2010"/>
      <c r="AO1936" s="2010"/>
      <c r="AP1936" s="2010"/>
      <c r="AQ1936" s="2010"/>
      <c r="AR1936" s="2010"/>
      <c r="AS1936" s="2010"/>
      <c r="AT1936" s="2010"/>
      <c r="AU1936" s="2011"/>
      <c r="AV1936" s="2012">
        <f>SUM(AV1928:AY1935)</f>
        <v>0</v>
      </c>
      <c r="AW1936" s="2013"/>
      <c r="AX1936" s="2013"/>
      <c r="AY1936" s="2015"/>
    </row>
    <row r="1937" spans="2:51" s="79" customFormat="1"/>
    <row r="1938" spans="2:51" s="79" customFormat="1" ht="23.25" customHeight="1">
      <c r="B1938" s="92" t="s">
        <v>100</v>
      </c>
      <c r="C1938" s="92"/>
      <c r="D1938" s="92"/>
      <c r="E1938" s="93"/>
      <c r="F1938" s="93"/>
      <c r="G1938" s="2417" t="s">
        <v>1147</v>
      </c>
      <c r="H1938" s="2417"/>
      <c r="I1938" s="2417"/>
      <c r="J1938" s="2417"/>
      <c r="K1938" s="2417"/>
      <c r="L1938" s="2417"/>
      <c r="M1938" s="2417"/>
      <c r="N1938" s="2417"/>
      <c r="O1938" s="2417"/>
      <c r="P1938" s="2417"/>
      <c r="Q1938" s="2417"/>
      <c r="R1938" s="2417"/>
      <c r="S1938" s="2417"/>
      <c r="T1938" s="2417"/>
      <c r="U1938" s="2417"/>
      <c r="V1938" s="2417"/>
      <c r="W1938" s="2417"/>
      <c r="X1938" s="2417"/>
      <c r="Y1938" s="2417"/>
      <c r="Z1938" s="2417"/>
      <c r="AA1938" s="2417"/>
      <c r="AB1938" s="2417"/>
      <c r="AC1938" s="2417"/>
      <c r="AD1938" s="2417"/>
      <c r="AE1938" s="2417"/>
      <c r="AF1938" s="2417"/>
      <c r="AG1938" s="2417"/>
      <c r="AH1938" s="2417"/>
      <c r="AI1938" s="2417"/>
      <c r="AJ1938" s="2417"/>
      <c r="AK1938" s="2417"/>
      <c r="AL1938" s="2417"/>
      <c r="AM1938" s="2417"/>
      <c r="AN1938" s="2417"/>
      <c r="AO1938" s="2417"/>
      <c r="AP1938" s="2417"/>
      <c r="AQ1938" s="2417"/>
      <c r="AR1938" s="2417"/>
      <c r="AS1938" s="2417"/>
      <c r="AT1938" s="2417"/>
      <c r="AU1938" s="2417"/>
      <c r="AV1938" s="2417"/>
      <c r="AW1938" s="2417"/>
      <c r="AX1938" s="2417"/>
      <c r="AY1938" s="93"/>
    </row>
    <row r="1939" spans="2:51" s="79" customFormat="1" ht="14.25">
      <c r="C1939" s="94" t="s">
        <v>77</v>
      </c>
    </row>
    <row r="1940" spans="2:51" s="79" customFormat="1">
      <c r="C1940" s="79" t="s">
        <v>500</v>
      </c>
    </row>
    <row r="1941" spans="2:51" s="79" customFormat="1" ht="34.5" customHeight="1">
      <c r="B1941" s="2000"/>
      <c r="C1941" s="2000"/>
      <c r="D1941" s="2004" t="s">
        <v>71</v>
      </c>
      <c r="E1941" s="2004"/>
      <c r="F1941" s="2004"/>
      <c r="G1941" s="2004"/>
      <c r="H1941" s="2004"/>
      <c r="I1941" s="2004"/>
      <c r="J1941" s="2004"/>
      <c r="K1941" s="2004"/>
      <c r="L1941" s="2004"/>
      <c r="M1941" s="2004"/>
      <c r="N1941" s="2004" t="s">
        <v>72</v>
      </c>
      <c r="O1941" s="2004"/>
      <c r="P1941" s="2004"/>
      <c r="Q1941" s="2004"/>
      <c r="R1941" s="2004"/>
      <c r="S1941" s="2004"/>
      <c r="T1941" s="2004"/>
      <c r="U1941" s="2004"/>
      <c r="V1941" s="2004"/>
      <c r="W1941" s="2004"/>
      <c r="X1941" s="2004"/>
      <c r="Y1941" s="2004"/>
      <c r="Z1941" s="2004"/>
      <c r="AA1941" s="2004"/>
      <c r="AB1941" s="2004"/>
      <c r="AC1941" s="2004"/>
      <c r="AD1941" s="2004"/>
      <c r="AE1941" s="2004"/>
      <c r="AF1941" s="2004"/>
      <c r="AG1941" s="2004"/>
      <c r="AH1941" s="2004"/>
      <c r="AI1941" s="2004"/>
      <c r="AJ1941" s="2004"/>
      <c r="AK1941" s="2004"/>
      <c r="AL1941" s="2005" t="s">
        <v>73</v>
      </c>
      <c r="AM1941" s="2004"/>
      <c r="AN1941" s="2004"/>
      <c r="AO1941" s="2004"/>
      <c r="AP1941" s="2004"/>
      <c r="AQ1941" s="2004"/>
      <c r="AR1941" s="2004" t="s">
        <v>27</v>
      </c>
      <c r="AS1941" s="2004"/>
      <c r="AT1941" s="2004"/>
      <c r="AU1941" s="2004"/>
      <c r="AV1941" s="2004" t="s">
        <v>28</v>
      </c>
      <c r="AW1941" s="2004"/>
      <c r="AX1941" s="2004"/>
    </row>
    <row r="1942" spans="2:51" s="79" customFormat="1" ht="24" customHeight="1">
      <c r="B1942" s="2000">
        <v>1</v>
      </c>
      <c r="C1942" s="2000">
        <v>1</v>
      </c>
      <c r="D1942" s="2001" t="s">
        <v>1150</v>
      </c>
      <c r="E1942" s="2001"/>
      <c r="F1942" s="2001"/>
      <c r="G1942" s="2001"/>
      <c r="H1942" s="2001"/>
      <c r="I1942" s="2001"/>
      <c r="J1942" s="2001"/>
      <c r="K1942" s="2001"/>
      <c r="L1942" s="2001"/>
      <c r="M1942" s="2001"/>
      <c r="N1942" s="2310" t="s">
        <v>1152</v>
      </c>
      <c r="O1942" s="2310"/>
      <c r="P1942" s="2310"/>
      <c r="Q1942" s="2310"/>
      <c r="R1942" s="2310"/>
      <c r="S1942" s="2310"/>
      <c r="T1942" s="2310"/>
      <c r="U1942" s="2310"/>
      <c r="V1942" s="2310"/>
      <c r="W1942" s="2310"/>
      <c r="X1942" s="2310"/>
      <c r="Y1942" s="2310"/>
      <c r="Z1942" s="2310"/>
      <c r="AA1942" s="2310"/>
      <c r="AB1942" s="2310"/>
      <c r="AC1942" s="2310"/>
      <c r="AD1942" s="2310"/>
      <c r="AE1942" s="2310"/>
      <c r="AF1942" s="2310"/>
      <c r="AG1942" s="2310"/>
      <c r="AH1942" s="2310"/>
      <c r="AI1942" s="2310"/>
      <c r="AJ1942" s="2310"/>
      <c r="AK1942" s="2310"/>
      <c r="AL1942" s="2002">
        <v>2</v>
      </c>
      <c r="AM1942" s="2001"/>
      <c r="AN1942" s="2001"/>
      <c r="AO1942" s="2001"/>
      <c r="AP1942" s="2001"/>
      <c r="AQ1942" s="2001"/>
      <c r="AR1942" s="2404" t="s">
        <v>104</v>
      </c>
      <c r="AS1942" s="2404"/>
      <c r="AT1942" s="2404"/>
      <c r="AU1942" s="2404"/>
      <c r="AV1942" s="2001"/>
      <c r="AW1942" s="2001"/>
      <c r="AX1942" s="2001"/>
    </row>
    <row r="1943" spans="2:51" s="79" customFormat="1" ht="24" customHeight="1">
      <c r="B1943" s="2000">
        <v>2</v>
      </c>
      <c r="C1943" s="2000">
        <v>1</v>
      </c>
      <c r="D1943" s="2001" t="s">
        <v>1151</v>
      </c>
      <c r="E1943" s="2001"/>
      <c r="F1943" s="2001"/>
      <c r="G1943" s="2001"/>
      <c r="H1943" s="2001"/>
      <c r="I1943" s="2001"/>
      <c r="J1943" s="2001"/>
      <c r="K1943" s="2001"/>
      <c r="L1943" s="2001"/>
      <c r="M1943" s="2001"/>
      <c r="N1943" s="2310" t="s">
        <v>1152</v>
      </c>
      <c r="O1943" s="2310"/>
      <c r="P1943" s="2310"/>
      <c r="Q1943" s="2310"/>
      <c r="R1943" s="2310"/>
      <c r="S1943" s="2310"/>
      <c r="T1943" s="2310"/>
      <c r="U1943" s="2310"/>
      <c r="V1943" s="2310"/>
      <c r="W1943" s="2310"/>
      <c r="X1943" s="2310"/>
      <c r="Y1943" s="2310"/>
      <c r="Z1943" s="2310"/>
      <c r="AA1943" s="2310"/>
      <c r="AB1943" s="2310"/>
      <c r="AC1943" s="2310"/>
      <c r="AD1943" s="2310"/>
      <c r="AE1943" s="2310"/>
      <c r="AF1943" s="2310"/>
      <c r="AG1943" s="2310"/>
      <c r="AH1943" s="2310"/>
      <c r="AI1943" s="2310"/>
      <c r="AJ1943" s="2310"/>
      <c r="AK1943" s="2310"/>
      <c r="AL1943" s="2002">
        <v>2</v>
      </c>
      <c r="AM1943" s="2001"/>
      <c r="AN1943" s="2001"/>
      <c r="AO1943" s="2001"/>
      <c r="AP1943" s="2001"/>
      <c r="AQ1943" s="2001"/>
      <c r="AR1943" s="2404" t="s">
        <v>104</v>
      </c>
      <c r="AS1943" s="2404"/>
      <c r="AT1943" s="2404"/>
      <c r="AU1943" s="2404"/>
      <c r="AV1943" s="2001"/>
      <c r="AW1943" s="2001"/>
      <c r="AX1943" s="2001"/>
    </row>
    <row r="1944" spans="2:51" s="79" customFormat="1" ht="24" customHeight="1">
      <c r="B1944" s="2000">
        <v>3</v>
      </c>
      <c r="C1944" s="2000">
        <v>1</v>
      </c>
      <c r="D1944" s="2001"/>
      <c r="E1944" s="2001"/>
      <c r="F1944" s="2001"/>
      <c r="G1944" s="2001"/>
      <c r="H1944" s="2001"/>
      <c r="I1944" s="2001"/>
      <c r="J1944" s="2001"/>
      <c r="K1944" s="2001"/>
      <c r="L1944" s="2001"/>
      <c r="M1944" s="2001"/>
      <c r="N1944" s="2001"/>
      <c r="O1944" s="2001"/>
      <c r="P1944" s="2001"/>
      <c r="Q1944" s="2001"/>
      <c r="R1944" s="2001"/>
      <c r="S1944" s="2001"/>
      <c r="T1944" s="2001"/>
      <c r="U1944" s="2001"/>
      <c r="V1944" s="2001"/>
      <c r="W1944" s="2001"/>
      <c r="X1944" s="2001"/>
      <c r="Y1944" s="2001"/>
      <c r="Z1944" s="2001"/>
      <c r="AA1944" s="2001"/>
      <c r="AB1944" s="2001"/>
      <c r="AC1944" s="2001"/>
      <c r="AD1944" s="2001"/>
      <c r="AE1944" s="2001"/>
      <c r="AF1944" s="2001"/>
      <c r="AG1944" s="2001"/>
      <c r="AH1944" s="2001"/>
      <c r="AI1944" s="2001"/>
      <c r="AJ1944" s="2001"/>
      <c r="AK1944" s="2001"/>
      <c r="AL1944" s="2002"/>
      <c r="AM1944" s="2001"/>
      <c r="AN1944" s="2001"/>
      <c r="AO1944" s="2001"/>
      <c r="AP1944" s="2001"/>
      <c r="AQ1944" s="2001"/>
      <c r="AR1944" s="2001"/>
      <c r="AS1944" s="2001"/>
      <c r="AT1944" s="2001"/>
      <c r="AU1944" s="2001"/>
      <c r="AV1944" s="2001"/>
      <c r="AW1944" s="2001"/>
      <c r="AX1944" s="2001"/>
    </row>
    <row r="1945" spans="2:51" s="79" customFormat="1" ht="24" customHeight="1">
      <c r="B1945" s="2000">
        <v>4</v>
      </c>
      <c r="C1945" s="2000">
        <v>1</v>
      </c>
      <c r="D1945" s="2001"/>
      <c r="E1945" s="2001"/>
      <c r="F1945" s="2001"/>
      <c r="G1945" s="2001"/>
      <c r="H1945" s="2001"/>
      <c r="I1945" s="2001"/>
      <c r="J1945" s="2001"/>
      <c r="K1945" s="2001"/>
      <c r="L1945" s="2001"/>
      <c r="M1945" s="2001"/>
      <c r="N1945" s="2001"/>
      <c r="O1945" s="2001"/>
      <c r="P1945" s="2001"/>
      <c r="Q1945" s="2001"/>
      <c r="R1945" s="2001"/>
      <c r="S1945" s="2001"/>
      <c r="T1945" s="2001"/>
      <c r="U1945" s="2001"/>
      <c r="V1945" s="2001"/>
      <c r="W1945" s="2001"/>
      <c r="X1945" s="2001"/>
      <c r="Y1945" s="2001"/>
      <c r="Z1945" s="2001"/>
      <c r="AA1945" s="2001"/>
      <c r="AB1945" s="2001"/>
      <c r="AC1945" s="2001"/>
      <c r="AD1945" s="2001"/>
      <c r="AE1945" s="2001"/>
      <c r="AF1945" s="2001"/>
      <c r="AG1945" s="2001"/>
      <c r="AH1945" s="2001"/>
      <c r="AI1945" s="2001"/>
      <c r="AJ1945" s="2001"/>
      <c r="AK1945" s="2001"/>
      <c r="AL1945" s="2002"/>
      <c r="AM1945" s="2001"/>
      <c r="AN1945" s="2001"/>
      <c r="AO1945" s="2001"/>
      <c r="AP1945" s="2001"/>
      <c r="AQ1945" s="2001"/>
      <c r="AR1945" s="2001"/>
      <c r="AS1945" s="2001"/>
      <c r="AT1945" s="2001"/>
      <c r="AU1945" s="2001"/>
      <c r="AV1945" s="2001"/>
      <c r="AW1945" s="2001"/>
      <c r="AX1945" s="2001"/>
    </row>
    <row r="1946" spans="2:51" s="79" customFormat="1" ht="24" customHeight="1">
      <c r="B1946" s="2000">
        <v>5</v>
      </c>
      <c r="C1946" s="2000">
        <v>1</v>
      </c>
      <c r="D1946" s="2001"/>
      <c r="E1946" s="2001"/>
      <c r="F1946" s="2001"/>
      <c r="G1946" s="2001"/>
      <c r="H1946" s="2001"/>
      <c r="I1946" s="2001"/>
      <c r="J1946" s="2001"/>
      <c r="K1946" s="2001"/>
      <c r="L1946" s="2001"/>
      <c r="M1946" s="2001"/>
      <c r="N1946" s="2001"/>
      <c r="O1946" s="2001"/>
      <c r="P1946" s="2001"/>
      <c r="Q1946" s="2001"/>
      <c r="R1946" s="2001"/>
      <c r="S1946" s="2001"/>
      <c r="T1946" s="2001"/>
      <c r="U1946" s="2001"/>
      <c r="V1946" s="2001"/>
      <c r="W1946" s="2001"/>
      <c r="X1946" s="2001"/>
      <c r="Y1946" s="2001"/>
      <c r="Z1946" s="2001"/>
      <c r="AA1946" s="2001"/>
      <c r="AB1946" s="2001"/>
      <c r="AC1946" s="2001"/>
      <c r="AD1946" s="2001"/>
      <c r="AE1946" s="2001"/>
      <c r="AF1946" s="2001"/>
      <c r="AG1946" s="2001"/>
      <c r="AH1946" s="2001"/>
      <c r="AI1946" s="2001"/>
      <c r="AJ1946" s="2001"/>
      <c r="AK1946" s="2001"/>
      <c r="AL1946" s="2002"/>
      <c r="AM1946" s="2001"/>
      <c r="AN1946" s="2001"/>
      <c r="AO1946" s="2001"/>
      <c r="AP1946" s="2001"/>
      <c r="AQ1946" s="2001"/>
      <c r="AR1946" s="2001"/>
      <c r="AS1946" s="2001"/>
      <c r="AT1946" s="2001"/>
      <c r="AU1946" s="2001"/>
      <c r="AV1946" s="2001"/>
      <c r="AW1946" s="2001"/>
      <c r="AX1946" s="2001"/>
    </row>
    <row r="1947" spans="2:51" s="79" customFormat="1" ht="24" customHeight="1">
      <c r="B1947" s="2000">
        <v>6</v>
      </c>
      <c r="C1947" s="2000">
        <v>1</v>
      </c>
      <c r="D1947" s="2001"/>
      <c r="E1947" s="2001"/>
      <c r="F1947" s="2001"/>
      <c r="G1947" s="2001"/>
      <c r="H1947" s="2001"/>
      <c r="I1947" s="2001"/>
      <c r="J1947" s="2001"/>
      <c r="K1947" s="2001"/>
      <c r="L1947" s="2001"/>
      <c r="M1947" s="2001"/>
      <c r="N1947" s="2001"/>
      <c r="O1947" s="2001"/>
      <c r="P1947" s="2001"/>
      <c r="Q1947" s="2001"/>
      <c r="R1947" s="2001"/>
      <c r="S1947" s="2001"/>
      <c r="T1947" s="2001"/>
      <c r="U1947" s="2001"/>
      <c r="V1947" s="2001"/>
      <c r="W1947" s="2001"/>
      <c r="X1947" s="2001"/>
      <c r="Y1947" s="2001"/>
      <c r="Z1947" s="2001"/>
      <c r="AA1947" s="2001"/>
      <c r="AB1947" s="2001"/>
      <c r="AC1947" s="2001"/>
      <c r="AD1947" s="2001"/>
      <c r="AE1947" s="2001"/>
      <c r="AF1947" s="2001"/>
      <c r="AG1947" s="2001"/>
      <c r="AH1947" s="2001"/>
      <c r="AI1947" s="2001"/>
      <c r="AJ1947" s="2001"/>
      <c r="AK1947" s="2001"/>
      <c r="AL1947" s="2002"/>
      <c r="AM1947" s="2001"/>
      <c r="AN1947" s="2001"/>
      <c r="AO1947" s="2001"/>
      <c r="AP1947" s="2001"/>
      <c r="AQ1947" s="2001"/>
      <c r="AR1947" s="2001"/>
      <c r="AS1947" s="2001"/>
      <c r="AT1947" s="2001"/>
      <c r="AU1947" s="2001"/>
      <c r="AV1947" s="2001"/>
      <c r="AW1947" s="2001"/>
      <c r="AX1947" s="2001"/>
    </row>
    <row r="1948" spans="2:51" s="79" customFormat="1" ht="24" customHeight="1">
      <c r="B1948" s="2000">
        <v>7</v>
      </c>
      <c r="C1948" s="2000">
        <v>1</v>
      </c>
      <c r="D1948" s="2001"/>
      <c r="E1948" s="2001"/>
      <c r="F1948" s="2001"/>
      <c r="G1948" s="2001"/>
      <c r="H1948" s="2001"/>
      <c r="I1948" s="2001"/>
      <c r="J1948" s="2001"/>
      <c r="K1948" s="2001"/>
      <c r="L1948" s="2001"/>
      <c r="M1948" s="2001"/>
      <c r="N1948" s="2001"/>
      <c r="O1948" s="2001"/>
      <c r="P1948" s="2001"/>
      <c r="Q1948" s="2001"/>
      <c r="R1948" s="2001"/>
      <c r="S1948" s="2001"/>
      <c r="T1948" s="2001"/>
      <c r="U1948" s="2001"/>
      <c r="V1948" s="2001"/>
      <c r="W1948" s="2001"/>
      <c r="X1948" s="2001"/>
      <c r="Y1948" s="2001"/>
      <c r="Z1948" s="2001"/>
      <c r="AA1948" s="2001"/>
      <c r="AB1948" s="2001"/>
      <c r="AC1948" s="2001"/>
      <c r="AD1948" s="2001"/>
      <c r="AE1948" s="2001"/>
      <c r="AF1948" s="2001"/>
      <c r="AG1948" s="2001"/>
      <c r="AH1948" s="2001"/>
      <c r="AI1948" s="2001"/>
      <c r="AJ1948" s="2001"/>
      <c r="AK1948" s="2001"/>
      <c r="AL1948" s="2002"/>
      <c r="AM1948" s="2001"/>
      <c r="AN1948" s="2001"/>
      <c r="AO1948" s="2001"/>
      <c r="AP1948" s="2001"/>
      <c r="AQ1948" s="2001"/>
      <c r="AR1948" s="2001"/>
      <c r="AS1948" s="2001"/>
      <c r="AT1948" s="2001"/>
      <c r="AU1948" s="2001"/>
      <c r="AV1948" s="2001"/>
      <c r="AW1948" s="2001"/>
      <c r="AX1948" s="2001"/>
    </row>
    <row r="1949" spans="2:51" s="79" customFormat="1" ht="24" customHeight="1">
      <c r="B1949" s="2000">
        <v>8</v>
      </c>
      <c r="C1949" s="2000">
        <v>1</v>
      </c>
      <c r="D1949" s="2001"/>
      <c r="E1949" s="2001"/>
      <c r="F1949" s="2001"/>
      <c r="G1949" s="2001"/>
      <c r="H1949" s="2001"/>
      <c r="I1949" s="2001"/>
      <c r="J1949" s="2001"/>
      <c r="K1949" s="2001"/>
      <c r="L1949" s="2001"/>
      <c r="M1949" s="2001"/>
      <c r="N1949" s="2001"/>
      <c r="O1949" s="2001"/>
      <c r="P1949" s="2001"/>
      <c r="Q1949" s="2001"/>
      <c r="R1949" s="2001"/>
      <c r="S1949" s="2001"/>
      <c r="T1949" s="2001"/>
      <c r="U1949" s="2001"/>
      <c r="V1949" s="2001"/>
      <c r="W1949" s="2001"/>
      <c r="X1949" s="2001"/>
      <c r="Y1949" s="2001"/>
      <c r="Z1949" s="2001"/>
      <c r="AA1949" s="2001"/>
      <c r="AB1949" s="2001"/>
      <c r="AC1949" s="2001"/>
      <c r="AD1949" s="2001"/>
      <c r="AE1949" s="2001"/>
      <c r="AF1949" s="2001"/>
      <c r="AG1949" s="2001"/>
      <c r="AH1949" s="2001"/>
      <c r="AI1949" s="2001"/>
      <c r="AJ1949" s="2001"/>
      <c r="AK1949" s="2001"/>
      <c r="AL1949" s="2002"/>
      <c r="AM1949" s="2001"/>
      <c r="AN1949" s="2001"/>
      <c r="AO1949" s="2001"/>
      <c r="AP1949" s="2001"/>
      <c r="AQ1949" s="2001"/>
      <c r="AR1949" s="2001"/>
      <c r="AS1949" s="2001"/>
      <c r="AT1949" s="2001"/>
      <c r="AU1949" s="2001"/>
      <c r="AV1949" s="2001"/>
      <c r="AW1949" s="2001"/>
      <c r="AX1949" s="2001"/>
    </row>
    <row r="1950" spans="2:51" s="79" customFormat="1" ht="24" customHeight="1">
      <c r="B1950" s="2000">
        <v>9</v>
      </c>
      <c r="C1950" s="2000">
        <v>1</v>
      </c>
      <c r="D1950" s="2001"/>
      <c r="E1950" s="2001"/>
      <c r="F1950" s="2001"/>
      <c r="G1950" s="2001"/>
      <c r="H1950" s="2001"/>
      <c r="I1950" s="2001"/>
      <c r="J1950" s="2001"/>
      <c r="K1950" s="2001"/>
      <c r="L1950" s="2001"/>
      <c r="M1950" s="2001"/>
      <c r="N1950" s="2001"/>
      <c r="O1950" s="2001"/>
      <c r="P1950" s="2001"/>
      <c r="Q1950" s="2001"/>
      <c r="R1950" s="2001"/>
      <c r="S1950" s="2001"/>
      <c r="T1950" s="2001"/>
      <c r="U1950" s="2001"/>
      <c r="V1950" s="2001"/>
      <c r="W1950" s="2001"/>
      <c r="X1950" s="2001"/>
      <c r="Y1950" s="2001"/>
      <c r="Z1950" s="2001"/>
      <c r="AA1950" s="2001"/>
      <c r="AB1950" s="2001"/>
      <c r="AC1950" s="2001"/>
      <c r="AD1950" s="2001"/>
      <c r="AE1950" s="2001"/>
      <c r="AF1950" s="2001"/>
      <c r="AG1950" s="2001"/>
      <c r="AH1950" s="2001"/>
      <c r="AI1950" s="2001"/>
      <c r="AJ1950" s="2001"/>
      <c r="AK1950" s="2001"/>
      <c r="AL1950" s="2002"/>
      <c r="AM1950" s="2001"/>
      <c r="AN1950" s="2001"/>
      <c r="AO1950" s="2001"/>
      <c r="AP1950" s="2001"/>
      <c r="AQ1950" s="2001"/>
      <c r="AR1950" s="2001"/>
      <c r="AS1950" s="2001"/>
      <c r="AT1950" s="2001"/>
      <c r="AU1950" s="2001"/>
      <c r="AV1950" s="2001"/>
      <c r="AW1950" s="2001"/>
      <c r="AX1950" s="2001"/>
    </row>
    <row r="1951" spans="2:51" s="79" customFormat="1" ht="24" customHeight="1">
      <c r="B1951" s="2000">
        <v>10</v>
      </c>
      <c r="C1951" s="2000">
        <v>1</v>
      </c>
      <c r="D1951" s="2001"/>
      <c r="E1951" s="2001"/>
      <c r="F1951" s="2001"/>
      <c r="G1951" s="2001"/>
      <c r="H1951" s="2001"/>
      <c r="I1951" s="2001"/>
      <c r="J1951" s="2001"/>
      <c r="K1951" s="2001"/>
      <c r="L1951" s="2001"/>
      <c r="M1951" s="2001"/>
      <c r="N1951" s="2001"/>
      <c r="O1951" s="2001"/>
      <c r="P1951" s="2001"/>
      <c r="Q1951" s="2001"/>
      <c r="R1951" s="2001"/>
      <c r="S1951" s="2001"/>
      <c r="T1951" s="2001"/>
      <c r="U1951" s="2001"/>
      <c r="V1951" s="2001"/>
      <c r="W1951" s="2001"/>
      <c r="X1951" s="2001"/>
      <c r="Y1951" s="2001"/>
      <c r="Z1951" s="2001"/>
      <c r="AA1951" s="2001"/>
      <c r="AB1951" s="2001"/>
      <c r="AC1951" s="2001"/>
      <c r="AD1951" s="2001"/>
      <c r="AE1951" s="2001"/>
      <c r="AF1951" s="2001"/>
      <c r="AG1951" s="2001"/>
      <c r="AH1951" s="2001"/>
      <c r="AI1951" s="2001"/>
      <c r="AJ1951" s="2001"/>
      <c r="AK1951" s="2001"/>
      <c r="AL1951" s="2002"/>
      <c r="AM1951" s="2001"/>
      <c r="AN1951" s="2001"/>
      <c r="AO1951" s="2001"/>
      <c r="AP1951" s="2001"/>
      <c r="AQ1951" s="2001"/>
      <c r="AR1951" s="2001"/>
      <c r="AS1951" s="2001"/>
      <c r="AT1951" s="2001"/>
      <c r="AU1951" s="2001"/>
      <c r="AV1951" s="2001"/>
      <c r="AW1951" s="2001"/>
      <c r="AX1951" s="2001"/>
    </row>
    <row r="1952" spans="2:51" s="79" customFormat="1"/>
    <row r="1953" spans="2:51" s="79" customFormat="1">
      <c r="C1953" s="79" t="s">
        <v>501</v>
      </c>
    </row>
    <row r="1954" spans="2:51" s="79" customFormat="1" ht="34.5" customHeight="1">
      <c r="B1954" s="2000"/>
      <c r="C1954" s="2000"/>
      <c r="D1954" s="2004" t="s">
        <v>71</v>
      </c>
      <c r="E1954" s="2004"/>
      <c r="F1954" s="2004"/>
      <c r="G1954" s="2004"/>
      <c r="H1954" s="2004"/>
      <c r="I1954" s="2004"/>
      <c r="J1954" s="2004"/>
      <c r="K1954" s="2004"/>
      <c r="L1954" s="2004"/>
      <c r="M1954" s="2004"/>
      <c r="N1954" s="2004" t="s">
        <v>72</v>
      </c>
      <c r="O1954" s="2004"/>
      <c r="P1954" s="2004"/>
      <c r="Q1954" s="2004"/>
      <c r="R1954" s="2004"/>
      <c r="S1954" s="2004"/>
      <c r="T1954" s="2004"/>
      <c r="U1954" s="2004"/>
      <c r="V1954" s="2004"/>
      <c r="W1954" s="2004"/>
      <c r="X1954" s="2004"/>
      <c r="Y1954" s="2004"/>
      <c r="Z1954" s="2004"/>
      <c r="AA1954" s="2004"/>
      <c r="AB1954" s="2004"/>
      <c r="AC1954" s="2004"/>
      <c r="AD1954" s="2004"/>
      <c r="AE1954" s="2004"/>
      <c r="AF1954" s="2004"/>
      <c r="AG1954" s="2004"/>
      <c r="AH1954" s="2004"/>
      <c r="AI1954" s="2004"/>
      <c r="AJ1954" s="2004"/>
      <c r="AK1954" s="2004"/>
      <c r="AL1954" s="2005" t="s">
        <v>73</v>
      </c>
      <c r="AM1954" s="2004"/>
      <c r="AN1954" s="2004"/>
      <c r="AO1954" s="2004"/>
      <c r="AP1954" s="2004"/>
      <c r="AQ1954" s="2004"/>
      <c r="AR1954" s="2004" t="s">
        <v>27</v>
      </c>
      <c r="AS1954" s="2004"/>
      <c r="AT1954" s="2004"/>
      <c r="AU1954" s="2004"/>
      <c r="AV1954" s="2004" t="s">
        <v>28</v>
      </c>
      <c r="AW1954" s="2004"/>
      <c r="AX1954" s="2004"/>
    </row>
    <row r="1955" spans="2:51" s="79" customFormat="1" ht="24" customHeight="1">
      <c r="B1955" s="2000">
        <v>1</v>
      </c>
      <c r="C1955" s="2000">
        <v>1</v>
      </c>
      <c r="D1955" s="2001"/>
      <c r="E1955" s="2001"/>
      <c r="F1955" s="2001"/>
      <c r="G1955" s="2001"/>
      <c r="H1955" s="2001"/>
      <c r="I1955" s="2001"/>
      <c r="J1955" s="2001"/>
      <c r="K1955" s="2001"/>
      <c r="L1955" s="2001"/>
      <c r="M1955" s="2001"/>
      <c r="N1955" s="2001"/>
      <c r="O1955" s="2001"/>
      <c r="P1955" s="2001"/>
      <c r="Q1955" s="2001"/>
      <c r="R1955" s="2001"/>
      <c r="S1955" s="2001"/>
      <c r="T1955" s="2001"/>
      <c r="U1955" s="2001"/>
      <c r="V1955" s="2001"/>
      <c r="W1955" s="2001"/>
      <c r="X1955" s="2001"/>
      <c r="Y1955" s="2001"/>
      <c r="Z1955" s="2001"/>
      <c r="AA1955" s="2001"/>
      <c r="AB1955" s="2001"/>
      <c r="AC1955" s="2001"/>
      <c r="AD1955" s="2001"/>
      <c r="AE1955" s="2001"/>
      <c r="AF1955" s="2001"/>
      <c r="AG1955" s="2001"/>
      <c r="AH1955" s="2001"/>
      <c r="AI1955" s="2001"/>
      <c r="AJ1955" s="2001"/>
      <c r="AK1955" s="2001"/>
      <c r="AL1955" s="2002"/>
      <c r="AM1955" s="2001"/>
      <c r="AN1955" s="2001"/>
      <c r="AO1955" s="2001"/>
      <c r="AP1955" s="2001"/>
      <c r="AQ1955" s="2001"/>
      <c r="AR1955" s="2001"/>
      <c r="AS1955" s="2001"/>
      <c r="AT1955" s="2001"/>
      <c r="AU1955" s="2001"/>
      <c r="AV1955" s="2001"/>
      <c r="AW1955" s="2001"/>
      <c r="AX1955" s="2001"/>
    </row>
    <row r="1956" spans="2:51" s="79" customFormat="1" ht="24" customHeight="1">
      <c r="B1956" s="2000">
        <v>2</v>
      </c>
      <c r="C1956" s="2000">
        <v>1</v>
      </c>
      <c r="D1956" s="2001"/>
      <c r="E1956" s="2001"/>
      <c r="F1956" s="2001"/>
      <c r="G1956" s="2001"/>
      <c r="H1956" s="2001"/>
      <c r="I1956" s="2001"/>
      <c r="J1956" s="2001"/>
      <c r="K1956" s="2001"/>
      <c r="L1956" s="2001"/>
      <c r="M1956" s="2001"/>
      <c r="N1956" s="2001"/>
      <c r="O1956" s="2001"/>
      <c r="P1956" s="2001"/>
      <c r="Q1956" s="2001"/>
      <c r="R1956" s="2001"/>
      <c r="S1956" s="2001"/>
      <c r="T1956" s="2001"/>
      <c r="U1956" s="2001"/>
      <c r="V1956" s="2001"/>
      <c r="W1956" s="2001"/>
      <c r="X1956" s="2001"/>
      <c r="Y1956" s="2001"/>
      <c r="Z1956" s="2001"/>
      <c r="AA1956" s="2001"/>
      <c r="AB1956" s="2001"/>
      <c r="AC1956" s="2001"/>
      <c r="AD1956" s="2001"/>
      <c r="AE1956" s="2001"/>
      <c r="AF1956" s="2001"/>
      <c r="AG1956" s="2001"/>
      <c r="AH1956" s="2001"/>
      <c r="AI1956" s="2001"/>
      <c r="AJ1956" s="2001"/>
      <c r="AK1956" s="2001"/>
      <c r="AL1956" s="2002"/>
      <c r="AM1956" s="2001"/>
      <c r="AN1956" s="2001"/>
      <c r="AO1956" s="2001"/>
      <c r="AP1956" s="2001"/>
      <c r="AQ1956" s="2001"/>
      <c r="AR1956" s="2001"/>
      <c r="AS1956" s="2001"/>
      <c r="AT1956" s="2001"/>
      <c r="AU1956" s="2001"/>
      <c r="AV1956" s="2001"/>
      <c r="AW1956" s="2001"/>
      <c r="AX1956" s="2001"/>
    </row>
    <row r="1957" spans="2:51" s="79" customFormat="1" ht="24" customHeight="1">
      <c r="B1957" s="2000">
        <v>3</v>
      </c>
      <c r="C1957" s="2000">
        <v>1</v>
      </c>
      <c r="D1957" s="2001"/>
      <c r="E1957" s="2001"/>
      <c r="F1957" s="2001"/>
      <c r="G1957" s="2001"/>
      <c r="H1957" s="2001"/>
      <c r="I1957" s="2001"/>
      <c r="J1957" s="2001"/>
      <c r="K1957" s="2001"/>
      <c r="L1957" s="2001"/>
      <c r="M1957" s="2001"/>
      <c r="N1957" s="2001"/>
      <c r="O1957" s="2001"/>
      <c r="P1957" s="2001"/>
      <c r="Q1957" s="2001"/>
      <c r="R1957" s="2001"/>
      <c r="S1957" s="2001"/>
      <c r="T1957" s="2001"/>
      <c r="U1957" s="2001"/>
      <c r="V1957" s="2001"/>
      <c r="W1957" s="2001"/>
      <c r="X1957" s="2001"/>
      <c r="Y1957" s="2001"/>
      <c r="Z1957" s="2001"/>
      <c r="AA1957" s="2001"/>
      <c r="AB1957" s="2001"/>
      <c r="AC1957" s="2001"/>
      <c r="AD1957" s="2001"/>
      <c r="AE1957" s="2001"/>
      <c r="AF1957" s="2001"/>
      <c r="AG1957" s="2001"/>
      <c r="AH1957" s="2001"/>
      <c r="AI1957" s="2001"/>
      <c r="AJ1957" s="2001"/>
      <c r="AK1957" s="2001"/>
      <c r="AL1957" s="2002"/>
      <c r="AM1957" s="2001"/>
      <c r="AN1957" s="2001"/>
      <c r="AO1957" s="2001"/>
      <c r="AP1957" s="2001"/>
      <c r="AQ1957" s="2001"/>
      <c r="AR1957" s="2001"/>
      <c r="AS1957" s="2001"/>
      <c r="AT1957" s="2001"/>
      <c r="AU1957" s="2001"/>
      <c r="AV1957" s="2001"/>
      <c r="AW1957" s="2001"/>
      <c r="AX1957" s="2001"/>
    </row>
    <row r="1958" spans="2:51" s="79" customFormat="1" ht="24" customHeight="1">
      <c r="B1958" s="2000">
        <v>4</v>
      </c>
      <c r="C1958" s="2000">
        <v>1</v>
      </c>
      <c r="D1958" s="2001"/>
      <c r="E1958" s="2001"/>
      <c r="F1958" s="2001"/>
      <c r="G1958" s="2001"/>
      <c r="H1958" s="2001"/>
      <c r="I1958" s="2001"/>
      <c r="J1958" s="2001"/>
      <c r="K1958" s="2001"/>
      <c r="L1958" s="2001"/>
      <c r="M1958" s="2001"/>
      <c r="N1958" s="2001"/>
      <c r="O1958" s="2001"/>
      <c r="P1958" s="2001"/>
      <c r="Q1958" s="2001"/>
      <c r="R1958" s="2001"/>
      <c r="S1958" s="2001"/>
      <c r="T1958" s="2001"/>
      <c r="U1958" s="2001"/>
      <c r="V1958" s="2001"/>
      <c r="W1958" s="2001"/>
      <c r="X1958" s="2001"/>
      <c r="Y1958" s="2001"/>
      <c r="Z1958" s="2001"/>
      <c r="AA1958" s="2001"/>
      <c r="AB1958" s="2001"/>
      <c r="AC1958" s="2001"/>
      <c r="AD1958" s="2001"/>
      <c r="AE1958" s="2001"/>
      <c r="AF1958" s="2001"/>
      <c r="AG1958" s="2001"/>
      <c r="AH1958" s="2001"/>
      <c r="AI1958" s="2001"/>
      <c r="AJ1958" s="2001"/>
      <c r="AK1958" s="2001"/>
      <c r="AL1958" s="2002"/>
      <c r="AM1958" s="2001"/>
      <c r="AN1958" s="2001"/>
      <c r="AO1958" s="2001"/>
      <c r="AP1958" s="2001"/>
      <c r="AQ1958" s="2001"/>
      <c r="AR1958" s="2001"/>
      <c r="AS1958" s="2001"/>
      <c r="AT1958" s="2001"/>
      <c r="AU1958" s="2001"/>
      <c r="AV1958" s="2001"/>
      <c r="AW1958" s="2001"/>
      <c r="AX1958" s="2001"/>
    </row>
    <row r="1959" spans="2:51" s="79" customFormat="1" ht="24" customHeight="1">
      <c r="B1959" s="2000">
        <v>5</v>
      </c>
      <c r="C1959" s="2000">
        <v>1</v>
      </c>
      <c r="D1959" s="2001"/>
      <c r="E1959" s="2001"/>
      <c r="F1959" s="2001"/>
      <c r="G1959" s="2001"/>
      <c r="H1959" s="2001"/>
      <c r="I1959" s="2001"/>
      <c r="J1959" s="2001"/>
      <c r="K1959" s="2001"/>
      <c r="L1959" s="2001"/>
      <c r="M1959" s="2001"/>
      <c r="N1959" s="2001"/>
      <c r="O1959" s="2001"/>
      <c r="P1959" s="2001"/>
      <c r="Q1959" s="2001"/>
      <c r="R1959" s="2001"/>
      <c r="S1959" s="2001"/>
      <c r="T1959" s="2001"/>
      <c r="U1959" s="2001"/>
      <c r="V1959" s="2001"/>
      <c r="W1959" s="2001"/>
      <c r="X1959" s="2001"/>
      <c r="Y1959" s="2001"/>
      <c r="Z1959" s="2001"/>
      <c r="AA1959" s="2001"/>
      <c r="AB1959" s="2001"/>
      <c r="AC1959" s="2001"/>
      <c r="AD1959" s="2001"/>
      <c r="AE1959" s="2001"/>
      <c r="AF1959" s="2001"/>
      <c r="AG1959" s="2001"/>
      <c r="AH1959" s="2001"/>
      <c r="AI1959" s="2001"/>
      <c r="AJ1959" s="2001"/>
      <c r="AK1959" s="2001"/>
      <c r="AL1959" s="2002"/>
      <c r="AM1959" s="2001"/>
      <c r="AN1959" s="2001"/>
      <c r="AO1959" s="2001"/>
      <c r="AP1959" s="2001"/>
      <c r="AQ1959" s="2001"/>
      <c r="AR1959" s="2001"/>
      <c r="AS1959" s="2001"/>
      <c r="AT1959" s="2001"/>
      <c r="AU1959" s="2001"/>
      <c r="AV1959" s="2001"/>
      <c r="AW1959" s="2001"/>
      <c r="AX1959" s="2001"/>
    </row>
    <row r="1960" spans="2:51" s="79" customFormat="1" ht="24" customHeight="1">
      <c r="B1960" s="2000">
        <v>6</v>
      </c>
      <c r="C1960" s="2000">
        <v>1</v>
      </c>
      <c r="D1960" s="2001"/>
      <c r="E1960" s="2001"/>
      <c r="F1960" s="2001"/>
      <c r="G1960" s="2001"/>
      <c r="H1960" s="2001"/>
      <c r="I1960" s="2001"/>
      <c r="J1960" s="2001"/>
      <c r="K1960" s="2001"/>
      <c r="L1960" s="2001"/>
      <c r="M1960" s="2001"/>
      <c r="N1960" s="2001"/>
      <c r="O1960" s="2001"/>
      <c r="P1960" s="2001"/>
      <c r="Q1960" s="2001"/>
      <c r="R1960" s="2001"/>
      <c r="S1960" s="2001"/>
      <c r="T1960" s="2001"/>
      <c r="U1960" s="2001"/>
      <c r="V1960" s="2001"/>
      <c r="W1960" s="2001"/>
      <c r="X1960" s="2001"/>
      <c r="Y1960" s="2001"/>
      <c r="Z1960" s="2001"/>
      <c r="AA1960" s="2001"/>
      <c r="AB1960" s="2001"/>
      <c r="AC1960" s="2001"/>
      <c r="AD1960" s="2001"/>
      <c r="AE1960" s="2001"/>
      <c r="AF1960" s="2001"/>
      <c r="AG1960" s="2001"/>
      <c r="AH1960" s="2001"/>
      <c r="AI1960" s="2001"/>
      <c r="AJ1960" s="2001"/>
      <c r="AK1960" s="2001"/>
      <c r="AL1960" s="2002"/>
      <c r="AM1960" s="2001"/>
      <c r="AN1960" s="2001"/>
      <c r="AO1960" s="2001"/>
      <c r="AP1960" s="2001"/>
      <c r="AQ1960" s="2001"/>
      <c r="AR1960" s="2001"/>
      <c r="AS1960" s="2001"/>
      <c r="AT1960" s="2001"/>
      <c r="AU1960" s="2001"/>
      <c r="AV1960" s="2001"/>
      <c r="AW1960" s="2001"/>
      <c r="AX1960" s="2001"/>
    </row>
    <row r="1961" spans="2:51" s="79" customFormat="1" ht="24" customHeight="1">
      <c r="B1961" s="2000">
        <v>7</v>
      </c>
      <c r="C1961" s="2000">
        <v>1</v>
      </c>
      <c r="D1961" s="2001"/>
      <c r="E1961" s="2001"/>
      <c r="F1961" s="2001"/>
      <c r="G1961" s="2001"/>
      <c r="H1961" s="2001"/>
      <c r="I1961" s="2001"/>
      <c r="J1961" s="2001"/>
      <c r="K1961" s="2001"/>
      <c r="L1961" s="2001"/>
      <c r="M1961" s="2001"/>
      <c r="N1961" s="2001"/>
      <c r="O1961" s="2001"/>
      <c r="P1961" s="2001"/>
      <c r="Q1961" s="2001"/>
      <c r="R1961" s="2001"/>
      <c r="S1961" s="2001"/>
      <c r="T1961" s="2001"/>
      <c r="U1961" s="2001"/>
      <c r="V1961" s="2001"/>
      <c r="W1961" s="2001"/>
      <c r="X1961" s="2001"/>
      <c r="Y1961" s="2001"/>
      <c r="Z1961" s="2001"/>
      <c r="AA1961" s="2001"/>
      <c r="AB1961" s="2001"/>
      <c r="AC1961" s="2001"/>
      <c r="AD1961" s="2001"/>
      <c r="AE1961" s="2001"/>
      <c r="AF1961" s="2001"/>
      <c r="AG1961" s="2001"/>
      <c r="AH1961" s="2001"/>
      <c r="AI1961" s="2001"/>
      <c r="AJ1961" s="2001"/>
      <c r="AK1961" s="2001"/>
      <c r="AL1961" s="2002"/>
      <c r="AM1961" s="2001"/>
      <c r="AN1961" s="2001"/>
      <c r="AO1961" s="2001"/>
      <c r="AP1961" s="2001"/>
      <c r="AQ1961" s="2001"/>
      <c r="AR1961" s="2001"/>
      <c r="AS1961" s="2001"/>
      <c r="AT1961" s="2001"/>
      <c r="AU1961" s="2001"/>
      <c r="AV1961" s="2001"/>
      <c r="AW1961" s="2001"/>
      <c r="AX1961" s="2001"/>
    </row>
    <row r="1962" spans="2:51" s="79" customFormat="1" ht="24" customHeight="1">
      <c r="B1962" s="2000">
        <v>8</v>
      </c>
      <c r="C1962" s="2000">
        <v>1</v>
      </c>
      <c r="D1962" s="2001"/>
      <c r="E1962" s="2001"/>
      <c r="F1962" s="2001"/>
      <c r="G1962" s="2001"/>
      <c r="H1962" s="2001"/>
      <c r="I1962" s="2001"/>
      <c r="J1962" s="2001"/>
      <c r="K1962" s="2001"/>
      <c r="L1962" s="2001"/>
      <c r="M1962" s="2001"/>
      <c r="N1962" s="2001"/>
      <c r="O1962" s="2001"/>
      <c r="P1962" s="2001"/>
      <c r="Q1962" s="2001"/>
      <c r="R1962" s="2001"/>
      <c r="S1962" s="2001"/>
      <c r="T1962" s="2001"/>
      <c r="U1962" s="2001"/>
      <c r="V1962" s="2001"/>
      <c r="W1962" s="2001"/>
      <c r="X1962" s="2001"/>
      <c r="Y1962" s="2001"/>
      <c r="Z1962" s="2001"/>
      <c r="AA1962" s="2001"/>
      <c r="AB1962" s="2001"/>
      <c r="AC1962" s="2001"/>
      <c r="AD1962" s="2001"/>
      <c r="AE1962" s="2001"/>
      <c r="AF1962" s="2001"/>
      <c r="AG1962" s="2001"/>
      <c r="AH1962" s="2001"/>
      <c r="AI1962" s="2001"/>
      <c r="AJ1962" s="2001"/>
      <c r="AK1962" s="2001"/>
      <c r="AL1962" s="2002"/>
      <c r="AM1962" s="2001"/>
      <c r="AN1962" s="2001"/>
      <c r="AO1962" s="2001"/>
      <c r="AP1962" s="2001"/>
      <c r="AQ1962" s="2001"/>
      <c r="AR1962" s="2001"/>
      <c r="AS1962" s="2001"/>
      <c r="AT1962" s="2001"/>
      <c r="AU1962" s="2001"/>
      <c r="AV1962" s="2001"/>
      <c r="AW1962" s="2001"/>
      <c r="AX1962" s="2001"/>
    </row>
    <row r="1963" spans="2:51" s="79" customFormat="1" ht="24" customHeight="1">
      <c r="B1963" s="2000">
        <v>9</v>
      </c>
      <c r="C1963" s="2000">
        <v>1</v>
      </c>
      <c r="D1963" s="2001"/>
      <c r="E1963" s="2001"/>
      <c r="F1963" s="2001"/>
      <c r="G1963" s="2001"/>
      <c r="H1963" s="2001"/>
      <c r="I1963" s="2001"/>
      <c r="J1963" s="2001"/>
      <c r="K1963" s="2001"/>
      <c r="L1963" s="2001"/>
      <c r="M1963" s="2001"/>
      <c r="N1963" s="2001"/>
      <c r="O1963" s="2001"/>
      <c r="P1963" s="2001"/>
      <c r="Q1963" s="2001"/>
      <c r="R1963" s="2001"/>
      <c r="S1963" s="2001"/>
      <c r="T1963" s="2001"/>
      <c r="U1963" s="2001"/>
      <c r="V1963" s="2001"/>
      <c r="W1963" s="2001"/>
      <c r="X1963" s="2001"/>
      <c r="Y1963" s="2001"/>
      <c r="Z1963" s="2001"/>
      <c r="AA1963" s="2001"/>
      <c r="AB1963" s="2001"/>
      <c r="AC1963" s="2001"/>
      <c r="AD1963" s="2001"/>
      <c r="AE1963" s="2001"/>
      <c r="AF1963" s="2001"/>
      <c r="AG1963" s="2001"/>
      <c r="AH1963" s="2001"/>
      <c r="AI1963" s="2001"/>
      <c r="AJ1963" s="2001"/>
      <c r="AK1963" s="2001"/>
      <c r="AL1963" s="2002"/>
      <c r="AM1963" s="2001"/>
      <c r="AN1963" s="2001"/>
      <c r="AO1963" s="2001"/>
      <c r="AP1963" s="2001"/>
      <c r="AQ1963" s="2001"/>
      <c r="AR1963" s="2001"/>
      <c r="AS1963" s="2001"/>
      <c r="AT1963" s="2001"/>
      <c r="AU1963" s="2001"/>
      <c r="AV1963" s="2001"/>
      <c r="AW1963" s="2001"/>
      <c r="AX1963" s="2001"/>
    </row>
    <row r="1964" spans="2:51" s="79" customFormat="1" ht="24" customHeight="1">
      <c r="B1964" s="2000">
        <v>10</v>
      </c>
      <c r="C1964" s="2000">
        <v>1</v>
      </c>
      <c r="D1964" s="2001"/>
      <c r="E1964" s="2001"/>
      <c r="F1964" s="2001"/>
      <c r="G1964" s="2001"/>
      <c r="H1964" s="2001"/>
      <c r="I1964" s="2001"/>
      <c r="J1964" s="2001"/>
      <c r="K1964" s="2001"/>
      <c r="L1964" s="2001"/>
      <c r="M1964" s="2001"/>
      <c r="N1964" s="2001"/>
      <c r="O1964" s="2001"/>
      <c r="P1964" s="2001"/>
      <c r="Q1964" s="2001"/>
      <c r="R1964" s="2001"/>
      <c r="S1964" s="2001"/>
      <c r="T1964" s="2001"/>
      <c r="U1964" s="2001"/>
      <c r="V1964" s="2001"/>
      <c r="W1964" s="2001"/>
      <c r="X1964" s="2001"/>
      <c r="Y1964" s="2001"/>
      <c r="Z1964" s="2001"/>
      <c r="AA1964" s="2001"/>
      <c r="AB1964" s="2001"/>
      <c r="AC1964" s="2001"/>
      <c r="AD1964" s="2001"/>
      <c r="AE1964" s="2001"/>
      <c r="AF1964" s="2001"/>
      <c r="AG1964" s="2001"/>
      <c r="AH1964" s="2001"/>
      <c r="AI1964" s="2001"/>
      <c r="AJ1964" s="2001"/>
      <c r="AK1964" s="2001"/>
      <c r="AL1964" s="2002"/>
      <c r="AM1964" s="2001"/>
      <c r="AN1964" s="2001"/>
      <c r="AO1964" s="2001"/>
      <c r="AP1964" s="2001"/>
      <c r="AQ1964" s="2001"/>
      <c r="AR1964" s="2001"/>
      <c r="AS1964" s="2001"/>
      <c r="AT1964" s="2001"/>
      <c r="AU1964" s="2001"/>
      <c r="AV1964" s="2001"/>
      <c r="AW1964" s="2001"/>
      <c r="AX1964" s="2001"/>
    </row>
    <row r="1965" spans="2:51" s="79" customFormat="1"/>
    <row r="1966" spans="2:51" s="79" customFormat="1" ht="21.75" customHeight="1" thickBot="1">
      <c r="AK1966" s="2210"/>
      <c r="AL1966" s="2210"/>
      <c r="AM1966" s="2210"/>
      <c r="AN1966" s="2210"/>
      <c r="AO1966" s="2210"/>
      <c r="AP1966" s="2210"/>
      <c r="AQ1966" s="2210"/>
      <c r="AR1966" s="2211" t="s">
        <v>112</v>
      </c>
      <c r="AS1966" s="2211"/>
      <c r="AT1966" s="2211"/>
      <c r="AU1966" s="2211"/>
      <c r="AV1966" s="2211"/>
      <c r="AW1966" s="2211"/>
      <c r="AX1966" s="2211"/>
      <c r="AY1966" s="2211"/>
    </row>
    <row r="1967" spans="2:51" s="79" customFormat="1" ht="21" customHeight="1">
      <c r="B1967" s="2212" t="s">
        <v>113</v>
      </c>
      <c r="C1967" s="2213"/>
      <c r="D1967" s="2213"/>
      <c r="E1967" s="2213"/>
      <c r="F1967" s="2213"/>
      <c r="G1967" s="2213"/>
      <c r="H1967" s="2381" t="s">
        <v>1153</v>
      </c>
      <c r="I1967" s="2382"/>
      <c r="J1967" s="2382"/>
      <c r="K1967" s="2382"/>
      <c r="L1967" s="2382"/>
      <c r="M1967" s="2382"/>
      <c r="N1967" s="2382"/>
      <c r="O1967" s="2382"/>
      <c r="P1967" s="2382"/>
      <c r="Q1967" s="2382"/>
      <c r="R1967" s="2382"/>
      <c r="S1967" s="2382"/>
      <c r="T1967" s="2382"/>
      <c r="U1967" s="2382"/>
      <c r="V1967" s="2382"/>
      <c r="W1967" s="2382"/>
      <c r="X1967" s="2382"/>
      <c r="Y1967" s="2382"/>
      <c r="Z1967" s="2383" t="s">
        <v>145</v>
      </c>
      <c r="AA1967" s="2384"/>
      <c r="AB1967" s="2384"/>
      <c r="AC1967" s="2384"/>
      <c r="AD1967" s="2384"/>
      <c r="AE1967" s="2385"/>
      <c r="AF1967" s="2384" t="s">
        <v>101</v>
      </c>
      <c r="AG1967" s="2384"/>
      <c r="AH1967" s="2384"/>
      <c r="AI1967" s="2384"/>
      <c r="AJ1967" s="2384"/>
      <c r="AK1967" s="2384"/>
      <c r="AL1967" s="2384"/>
      <c r="AM1967" s="2384"/>
      <c r="AN1967" s="2384"/>
      <c r="AO1967" s="2384"/>
      <c r="AP1967" s="2384"/>
      <c r="AQ1967" s="2385"/>
      <c r="AR1967" s="2386" t="s">
        <v>1</v>
      </c>
      <c r="AS1967" s="2384"/>
      <c r="AT1967" s="2384"/>
      <c r="AU1967" s="2384"/>
      <c r="AV1967" s="2384"/>
      <c r="AW1967" s="2384"/>
      <c r="AX1967" s="2384"/>
      <c r="AY1967" s="2387"/>
    </row>
    <row r="1968" spans="2:51" s="79" customFormat="1" ht="28.15" customHeight="1">
      <c r="B1968" s="2190" t="s">
        <v>59</v>
      </c>
      <c r="C1968" s="2191"/>
      <c r="D1968" s="2191"/>
      <c r="E1968" s="2191"/>
      <c r="F1968" s="2191"/>
      <c r="G1968" s="2192"/>
      <c r="H1968" s="2368" t="s">
        <v>1154</v>
      </c>
      <c r="I1968" s="2369"/>
      <c r="J1968" s="2369"/>
      <c r="K1968" s="2369"/>
      <c r="L1968" s="2369"/>
      <c r="M1968" s="2369"/>
      <c r="N1968" s="2369"/>
      <c r="O1968" s="2369"/>
      <c r="P1968" s="2369"/>
      <c r="Q1968" s="2369"/>
      <c r="R1968" s="2369"/>
      <c r="S1968" s="2369"/>
      <c r="T1968" s="2369"/>
      <c r="U1968" s="2369"/>
      <c r="V1968" s="2369"/>
      <c r="W1968" s="2370"/>
      <c r="X1968" s="2370"/>
      <c r="Y1968" s="2370"/>
      <c r="Z1968" s="2371" t="s">
        <v>2</v>
      </c>
      <c r="AA1968" s="2372"/>
      <c r="AB1968" s="2372"/>
      <c r="AC1968" s="2372"/>
      <c r="AD1968" s="2372"/>
      <c r="AE1968" s="2373"/>
      <c r="AF1968" s="2372" t="s">
        <v>1148</v>
      </c>
      <c r="AG1968" s="2372"/>
      <c r="AH1968" s="2372"/>
      <c r="AI1968" s="2372"/>
      <c r="AJ1968" s="2372"/>
      <c r="AK1968" s="2372"/>
      <c r="AL1968" s="2372"/>
      <c r="AM1968" s="2372"/>
      <c r="AN1968" s="2372"/>
      <c r="AO1968" s="2372"/>
      <c r="AP1968" s="2372"/>
      <c r="AQ1968" s="2373"/>
      <c r="AR1968" s="2414" t="s">
        <v>780</v>
      </c>
      <c r="AS1968" s="2375"/>
      <c r="AT1968" s="2375"/>
      <c r="AU1968" s="2375"/>
      <c r="AV1968" s="2375"/>
      <c r="AW1968" s="2375"/>
      <c r="AX1968" s="2375"/>
      <c r="AY1968" s="2376"/>
    </row>
    <row r="1969" spans="2:51" s="79" customFormat="1" ht="30.75" customHeight="1">
      <c r="B1969" s="2202" t="s">
        <v>3</v>
      </c>
      <c r="C1969" s="2203"/>
      <c r="D1969" s="2203"/>
      <c r="E1969" s="2203"/>
      <c r="F1969" s="2203"/>
      <c r="G1969" s="2203"/>
      <c r="H1969" s="2377" t="s">
        <v>103</v>
      </c>
      <c r="I1969" s="2360"/>
      <c r="J1969" s="2360"/>
      <c r="K1969" s="2360"/>
      <c r="L1969" s="2360"/>
      <c r="M1969" s="2360"/>
      <c r="N1969" s="2360"/>
      <c r="O1969" s="2360"/>
      <c r="P1969" s="2360"/>
      <c r="Q1969" s="2360"/>
      <c r="R1969" s="2360"/>
      <c r="S1969" s="2360"/>
      <c r="T1969" s="2360"/>
      <c r="U1969" s="2360"/>
      <c r="V1969" s="2360"/>
      <c r="W1969" s="2360"/>
      <c r="X1969" s="2360"/>
      <c r="Y1969" s="2360"/>
      <c r="Z1969" s="2378" t="s">
        <v>76</v>
      </c>
      <c r="AA1969" s="2379"/>
      <c r="AB1969" s="2379"/>
      <c r="AC1969" s="2379"/>
      <c r="AD1969" s="2379"/>
      <c r="AE1969" s="2380"/>
      <c r="AF1969" s="2415" t="s">
        <v>108</v>
      </c>
      <c r="AG1969" s="2415"/>
      <c r="AH1969" s="2415"/>
      <c r="AI1969" s="2415"/>
      <c r="AJ1969" s="2415"/>
      <c r="AK1969" s="2415"/>
      <c r="AL1969" s="2415"/>
      <c r="AM1969" s="2415"/>
      <c r="AN1969" s="2415"/>
      <c r="AO1969" s="2415"/>
      <c r="AP1969" s="2415"/>
      <c r="AQ1969" s="2415"/>
      <c r="AR1969" s="2360"/>
      <c r="AS1969" s="2360"/>
      <c r="AT1969" s="2360"/>
      <c r="AU1969" s="2360"/>
      <c r="AV1969" s="2360"/>
      <c r="AW1969" s="2360"/>
      <c r="AX1969" s="2360"/>
      <c r="AY1969" s="2416"/>
    </row>
    <row r="1970" spans="2:51" s="79" customFormat="1" ht="18" customHeight="1">
      <c r="B1970" s="2166" t="s">
        <v>37</v>
      </c>
      <c r="C1970" s="2167"/>
      <c r="D1970" s="2167"/>
      <c r="E1970" s="2167"/>
      <c r="F1970" s="2167"/>
      <c r="G1970" s="2167"/>
      <c r="H1970" s="2353" t="s">
        <v>1155</v>
      </c>
      <c r="I1970" s="2354"/>
      <c r="J1970" s="2354"/>
      <c r="K1970" s="2354"/>
      <c r="L1970" s="2354"/>
      <c r="M1970" s="2354"/>
      <c r="N1970" s="2354"/>
      <c r="O1970" s="2354"/>
      <c r="P1970" s="2354"/>
      <c r="Q1970" s="2354"/>
      <c r="R1970" s="2354"/>
      <c r="S1970" s="2354"/>
      <c r="T1970" s="2354"/>
      <c r="U1970" s="2354"/>
      <c r="V1970" s="2354"/>
      <c r="W1970" s="2355"/>
      <c r="X1970" s="2355"/>
      <c r="Y1970" s="2355"/>
      <c r="Z1970" s="2359" t="s">
        <v>319</v>
      </c>
      <c r="AA1970" s="2360"/>
      <c r="AB1970" s="2360"/>
      <c r="AC1970" s="2360"/>
      <c r="AD1970" s="2360"/>
      <c r="AE1970" s="2361"/>
      <c r="AF1970" s="2363"/>
      <c r="AG1970" s="2364"/>
      <c r="AH1970" s="2364"/>
      <c r="AI1970" s="2364"/>
      <c r="AJ1970" s="2364"/>
      <c r="AK1970" s="2364"/>
      <c r="AL1970" s="2364"/>
      <c r="AM1970" s="2364"/>
      <c r="AN1970" s="2364"/>
      <c r="AO1970" s="2364"/>
      <c r="AP1970" s="2364"/>
      <c r="AQ1970" s="2364"/>
      <c r="AR1970" s="2364"/>
      <c r="AS1970" s="2364"/>
      <c r="AT1970" s="2364"/>
      <c r="AU1970" s="2364"/>
      <c r="AV1970" s="2364"/>
      <c r="AW1970" s="2364"/>
      <c r="AX1970" s="2364"/>
      <c r="AY1970" s="2365"/>
    </row>
    <row r="1971" spans="2:51" s="79" customFormat="1" ht="24" customHeight="1">
      <c r="B1971" s="2168"/>
      <c r="C1971" s="2169"/>
      <c r="D1971" s="2169"/>
      <c r="E1971" s="2169"/>
      <c r="F1971" s="2169"/>
      <c r="G1971" s="2169"/>
      <c r="H1971" s="2356"/>
      <c r="I1971" s="2357"/>
      <c r="J1971" s="2357"/>
      <c r="K1971" s="2357"/>
      <c r="L1971" s="2357"/>
      <c r="M1971" s="2357"/>
      <c r="N1971" s="2357"/>
      <c r="O1971" s="2357"/>
      <c r="P1971" s="2357"/>
      <c r="Q1971" s="2357"/>
      <c r="R1971" s="2357"/>
      <c r="S1971" s="2357"/>
      <c r="T1971" s="2357"/>
      <c r="U1971" s="2357"/>
      <c r="V1971" s="2357"/>
      <c r="W1971" s="2358"/>
      <c r="X1971" s="2358"/>
      <c r="Y1971" s="2358"/>
      <c r="Z1971" s="2362"/>
      <c r="AA1971" s="2360"/>
      <c r="AB1971" s="2360"/>
      <c r="AC1971" s="2360"/>
      <c r="AD1971" s="2360"/>
      <c r="AE1971" s="2361"/>
      <c r="AF1971" s="2366"/>
      <c r="AG1971" s="2366"/>
      <c r="AH1971" s="2366"/>
      <c r="AI1971" s="2366"/>
      <c r="AJ1971" s="2366"/>
      <c r="AK1971" s="2366"/>
      <c r="AL1971" s="2366"/>
      <c r="AM1971" s="2366"/>
      <c r="AN1971" s="2366"/>
      <c r="AO1971" s="2366"/>
      <c r="AP1971" s="2366"/>
      <c r="AQ1971" s="2366"/>
      <c r="AR1971" s="2366"/>
      <c r="AS1971" s="2366"/>
      <c r="AT1971" s="2366"/>
      <c r="AU1971" s="2366"/>
      <c r="AV1971" s="2366"/>
      <c r="AW1971" s="2366"/>
      <c r="AX1971" s="2366"/>
      <c r="AY1971" s="2367"/>
    </row>
    <row r="1972" spans="2:51" s="79" customFormat="1" ht="29.25" customHeight="1">
      <c r="B1972" s="2184" t="s">
        <v>4</v>
      </c>
      <c r="C1972" s="2185"/>
      <c r="D1972" s="2185"/>
      <c r="E1972" s="2185"/>
      <c r="F1972" s="2185"/>
      <c r="G1972" s="2186"/>
      <c r="H1972" s="2187" t="s">
        <v>133</v>
      </c>
      <c r="I1972" s="2188"/>
      <c r="J1972" s="2188"/>
      <c r="K1972" s="2188"/>
      <c r="L1972" s="2188"/>
      <c r="M1972" s="2188"/>
      <c r="N1972" s="2188"/>
      <c r="O1972" s="2188"/>
      <c r="P1972" s="2188"/>
      <c r="Q1972" s="2188"/>
      <c r="R1972" s="2188"/>
      <c r="S1972" s="2188"/>
      <c r="T1972" s="2188"/>
      <c r="U1972" s="2188"/>
      <c r="V1972" s="2188"/>
      <c r="W1972" s="2188"/>
      <c r="X1972" s="2188"/>
      <c r="Y1972" s="2188"/>
      <c r="Z1972" s="2188"/>
      <c r="AA1972" s="2188"/>
      <c r="AB1972" s="2188"/>
      <c r="AC1972" s="2188"/>
      <c r="AD1972" s="2188"/>
      <c r="AE1972" s="2188"/>
      <c r="AF1972" s="2188"/>
      <c r="AG1972" s="2188"/>
      <c r="AH1972" s="2188"/>
      <c r="AI1972" s="2188"/>
      <c r="AJ1972" s="2188"/>
      <c r="AK1972" s="2188"/>
      <c r="AL1972" s="2188"/>
      <c r="AM1972" s="2188"/>
      <c r="AN1972" s="2188"/>
      <c r="AO1972" s="2188"/>
      <c r="AP1972" s="2188"/>
      <c r="AQ1972" s="2188"/>
      <c r="AR1972" s="2188"/>
      <c r="AS1972" s="2188"/>
      <c r="AT1972" s="2188"/>
      <c r="AU1972" s="2188"/>
      <c r="AV1972" s="2188"/>
      <c r="AW1972" s="2188"/>
      <c r="AX1972" s="2188"/>
      <c r="AY1972" s="2189"/>
    </row>
    <row r="1973" spans="2:51" s="79" customFormat="1" ht="21" customHeight="1">
      <c r="B1973" s="2152" t="s">
        <v>39</v>
      </c>
      <c r="C1973" s="2153"/>
      <c r="D1973" s="2153"/>
      <c r="E1973" s="2153"/>
      <c r="F1973" s="2153"/>
      <c r="G1973" s="2154"/>
      <c r="H1973" s="2158"/>
      <c r="I1973" s="2159"/>
      <c r="J1973" s="2159"/>
      <c r="K1973" s="2159"/>
      <c r="L1973" s="2159"/>
      <c r="M1973" s="2159"/>
      <c r="N1973" s="2159"/>
      <c r="O1973" s="2159"/>
      <c r="P1973" s="2159"/>
      <c r="Q1973" s="2160" t="s">
        <v>86</v>
      </c>
      <c r="R1973" s="2161"/>
      <c r="S1973" s="2161"/>
      <c r="T1973" s="2161"/>
      <c r="U1973" s="2161"/>
      <c r="V1973" s="2161"/>
      <c r="W1973" s="2162"/>
      <c r="X1973" s="2160" t="s">
        <v>87</v>
      </c>
      <c r="Y1973" s="2161"/>
      <c r="Z1973" s="2161"/>
      <c r="AA1973" s="2161"/>
      <c r="AB1973" s="2161"/>
      <c r="AC1973" s="2161"/>
      <c r="AD1973" s="2162"/>
      <c r="AE1973" s="2160" t="s">
        <v>88</v>
      </c>
      <c r="AF1973" s="2161"/>
      <c r="AG1973" s="2161"/>
      <c r="AH1973" s="2161"/>
      <c r="AI1973" s="2161"/>
      <c r="AJ1973" s="2161"/>
      <c r="AK1973" s="2162"/>
      <c r="AL1973" s="2160" t="s">
        <v>90</v>
      </c>
      <c r="AM1973" s="2161"/>
      <c r="AN1973" s="2161"/>
      <c r="AO1973" s="2161"/>
      <c r="AP1973" s="2161"/>
      <c r="AQ1973" s="2161"/>
      <c r="AR1973" s="2162"/>
      <c r="AS1973" s="2160" t="s">
        <v>91</v>
      </c>
      <c r="AT1973" s="2161"/>
      <c r="AU1973" s="2161"/>
      <c r="AV1973" s="2161"/>
      <c r="AW1973" s="2161"/>
      <c r="AX1973" s="2161"/>
      <c r="AY1973" s="2233"/>
    </row>
    <row r="1974" spans="2:51" s="79" customFormat="1" ht="21" customHeight="1">
      <c r="B1974" s="2088"/>
      <c r="C1974" s="2089"/>
      <c r="D1974" s="2089"/>
      <c r="E1974" s="2089"/>
      <c r="F1974" s="2089"/>
      <c r="G1974" s="2090"/>
      <c r="H1974" s="2234" t="s">
        <v>5</v>
      </c>
      <c r="I1974" s="2235"/>
      <c r="J1974" s="2074" t="s">
        <v>6</v>
      </c>
      <c r="K1974" s="2075"/>
      <c r="L1974" s="2075"/>
      <c r="M1974" s="2075"/>
      <c r="N1974" s="2075"/>
      <c r="O1974" s="2075"/>
      <c r="P1974" s="2076"/>
      <c r="Q1974" s="2344">
        <v>7</v>
      </c>
      <c r="R1974" s="2344"/>
      <c r="S1974" s="2344"/>
      <c r="T1974" s="2344"/>
      <c r="U1974" s="2344"/>
      <c r="V1974" s="2344"/>
      <c r="W1974" s="2344"/>
      <c r="X1974" s="2344">
        <v>7</v>
      </c>
      <c r="Y1974" s="2344"/>
      <c r="Z1974" s="2344"/>
      <c r="AA1974" s="2344"/>
      <c r="AB1974" s="2344"/>
      <c r="AC1974" s="2344"/>
      <c r="AD1974" s="2344"/>
      <c r="AE1974" s="2344">
        <v>4</v>
      </c>
      <c r="AF1974" s="2344"/>
      <c r="AG1974" s="2344"/>
      <c r="AH1974" s="2344"/>
      <c r="AI1974" s="2344"/>
      <c r="AJ1974" s="2344"/>
      <c r="AK1974" s="2344"/>
      <c r="AL1974" s="2250" t="s">
        <v>104</v>
      </c>
      <c r="AM1974" s="2251"/>
      <c r="AN1974" s="2251"/>
      <c r="AO1974" s="2251"/>
      <c r="AP1974" s="2251"/>
      <c r="AQ1974" s="2251"/>
      <c r="AR1974" s="2251"/>
      <c r="AS1974" s="2250" t="s">
        <v>104</v>
      </c>
      <c r="AT1974" s="2251"/>
      <c r="AU1974" s="2251"/>
      <c r="AV1974" s="2251"/>
      <c r="AW1974" s="2251"/>
      <c r="AX1974" s="2251"/>
      <c r="AY1974" s="2252"/>
    </row>
    <row r="1975" spans="2:51" s="79" customFormat="1" ht="21" customHeight="1">
      <c r="B1975" s="2088"/>
      <c r="C1975" s="2089"/>
      <c r="D1975" s="2089"/>
      <c r="E1975" s="2089"/>
      <c r="F1975" s="2089"/>
      <c r="G1975" s="2090"/>
      <c r="H1975" s="2236"/>
      <c r="I1975" s="2237"/>
      <c r="J1975" s="2080" t="s">
        <v>7</v>
      </c>
      <c r="K1975" s="2081"/>
      <c r="L1975" s="2081"/>
      <c r="M1975" s="2081"/>
      <c r="N1975" s="2081"/>
      <c r="O1975" s="2081"/>
      <c r="P1975" s="2082"/>
      <c r="Q1975" s="2345" t="s">
        <v>119</v>
      </c>
      <c r="R1975" s="2345"/>
      <c r="S1975" s="2345"/>
      <c r="T1975" s="2345"/>
      <c r="U1975" s="2345"/>
      <c r="V1975" s="2345"/>
      <c r="W1975" s="2345"/>
      <c r="X1975" s="2345" t="s">
        <v>119</v>
      </c>
      <c r="Y1975" s="2345"/>
      <c r="Z1975" s="2345"/>
      <c r="AA1975" s="2345"/>
      <c r="AB1975" s="2345"/>
      <c r="AC1975" s="2345"/>
      <c r="AD1975" s="2345"/>
      <c r="AE1975" s="2345" t="s">
        <v>119</v>
      </c>
      <c r="AF1975" s="2345"/>
      <c r="AG1975" s="2345"/>
      <c r="AH1975" s="2345"/>
      <c r="AI1975" s="2345"/>
      <c r="AJ1975" s="2345"/>
      <c r="AK1975" s="2345"/>
      <c r="AL1975" s="2332" t="s">
        <v>119</v>
      </c>
      <c r="AM1975" s="2333"/>
      <c r="AN1975" s="2333"/>
      <c r="AO1975" s="2333"/>
      <c r="AP1975" s="2333"/>
      <c r="AQ1975" s="2333"/>
      <c r="AR1975" s="2333"/>
      <c r="AS1975" s="2277"/>
      <c r="AT1975" s="2277"/>
      <c r="AU1975" s="2277"/>
      <c r="AV1975" s="2277"/>
      <c r="AW1975" s="2277"/>
      <c r="AX1975" s="2277"/>
      <c r="AY1975" s="2278"/>
    </row>
    <row r="1976" spans="2:51" s="79" customFormat="1" ht="24.75" customHeight="1">
      <c r="B1976" s="2088"/>
      <c r="C1976" s="2089"/>
      <c r="D1976" s="2089"/>
      <c r="E1976" s="2089"/>
      <c r="F1976" s="2089"/>
      <c r="G1976" s="2090"/>
      <c r="H1976" s="2236"/>
      <c r="I1976" s="2237"/>
      <c r="J1976" s="2080" t="s">
        <v>8</v>
      </c>
      <c r="K1976" s="2081"/>
      <c r="L1976" s="2081"/>
      <c r="M1976" s="2081"/>
      <c r="N1976" s="2081"/>
      <c r="O1976" s="2081"/>
      <c r="P1976" s="2082"/>
      <c r="Q1976" s="2345" t="s">
        <v>119</v>
      </c>
      <c r="R1976" s="2345"/>
      <c r="S1976" s="2345"/>
      <c r="T1976" s="2345"/>
      <c r="U1976" s="2345"/>
      <c r="V1976" s="2345"/>
      <c r="W1976" s="2345"/>
      <c r="X1976" s="2345" t="s">
        <v>119</v>
      </c>
      <c r="Y1976" s="2345"/>
      <c r="Z1976" s="2345"/>
      <c r="AA1976" s="2345"/>
      <c r="AB1976" s="2345"/>
      <c r="AC1976" s="2345"/>
      <c r="AD1976" s="2345"/>
      <c r="AE1976" s="2345" t="s">
        <v>119</v>
      </c>
      <c r="AF1976" s="2345"/>
      <c r="AG1976" s="2345"/>
      <c r="AH1976" s="2345"/>
      <c r="AI1976" s="2345"/>
      <c r="AJ1976" s="2345"/>
      <c r="AK1976" s="2345"/>
      <c r="AL1976" s="2332" t="s">
        <v>119</v>
      </c>
      <c r="AM1976" s="2333"/>
      <c r="AN1976" s="2333"/>
      <c r="AO1976" s="2333"/>
      <c r="AP1976" s="2333"/>
      <c r="AQ1976" s="2333"/>
      <c r="AR1976" s="2333"/>
      <c r="AS1976" s="2277"/>
      <c r="AT1976" s="2277"/>
      <c r="AU1976" s="2277"/>
      <c r="AV1976" s="2277"/>
      <c r="AW1976" s="2277"/>
      <c r="AX1976" s="2277"/>
      <c r="AY1976" s="2278"/>
    </row>
    <row r="1977" spans="2:51" s="79" customFormat="1" ht="24.75" customHeight="1">
      <c r="B1977" s="2088"/>
      <c r="C1977" s="2089"/>
      <c r="D1977" s="2089"/>
      <c r="E1977" s="2089"/>
      <c r="F1977" s="2089"/>
      <c r="G1977" s="2090"/>
      <c r="H1977" s="2238"/>
      <c r="I1977" s="2239"/>
      <c r="J1977" s="2163" t="s">
        <v>26</v>
      </c>
      <c r="K1977" s="2164"/>
      <c r="L1977" s="2164"/>
      <c r="M1977" s="2164"/>
      <c r="N1977" s="2164"/>
      <c r="O1977" s="2164"/>
      <c r="P1977" s="2165"/>
      <c r="Q1977" s="2389">
        <v>7</v>
      </c>
      <c r="R1977" s="2389"/>
      <c r="S1977" s="2389"/>
      <c r="T1977" s="2389"/>
      <c r="U1977" s="2389"/>
      <c r="V1977" s="2389"/>
      <c r="W1977" s="2389"/>
      <c r="X1977" s="2389">
        <v>7</v>
      </c>
      <c r="Y1977" s="2389"/>
      <c r="Z1977" s="2389"/>
      <c r="AA1977" s="2389"/>
      <c r="AB1977" s="2389"/>
      <c r="AC1977" s="2389"/>
      <c r="AD1977" s="2389"/>
      <c r="AE1977" s="2389">
        <v>4</v>
      </c>
      <c r="AF1977" s="2389"/>
      <c r="AG1977" s="2389"/>
      <c r="AH1977" s="2389"/>
      <c r="AI1977" s="2389"/>
      <c r="AJ1977" s="2389"/>
      <c r="AK1977" s="2389"/>
      <c r="AL1977" s="2275" t="s">
        <v>104</v>
      </c>
      <c r="AM1977" s="2276"/>
      <c r="AN1977" s="2276"/>
      <c r="AO1977" s="2276"/>
      <c r="AP1977" s="2276"/>
      <c r="AQ1977" s="2276"/>
      <c r="AR1977" s="2276"/>
      <c r="AS1977" s="2275" t="s">
        <v>104</v>
      </c>
      <c r="AT1977" s="2276"/>
      <c r="AU1977" s="2276"/>
      <c r="AV1977" s="2276"/>
      <c r="AW1977" s="2276"/>
      <c r="AX1977" s="2276"/>
      <c r="AY1977" s="2276"/>
    </row>
    <row r="1978" spans="2:51" s="79" customFormat="1" ht="24.75" customHeight="1">
      <c r="B1978" s="2088"/>
      <c r="C1978" s="2089"/>
      <c r="D1978" s="2089"/>
      <c r="E1978" s="2089"/>
      <c r="F1978" s="2089"/>
      <c r="G1978" s="2090"/>
      <c r="H1978" s="2226" t="s">
        <v>9</v>
      </c>
      <c r="I1978" s="2227"/>
      <c r="J1978" s="2227"/>
      <c r="K1978" s="2227"/>
      <c r="L1978" s="2227"/>
      <c r="M1978" s="2227"/>
      <c r="N1978" s="2227"/>
      <c r="O1978" s="2227"/>
      <c r="P1978" s="2227"/>
      <c r="Q1978" s="2388">
        <v>6</v>
      </c>
      <c r="R1978" s="2388"/>
      <c r="S1978" s="2388"/>
      <c r="T1978" s="2388"/>
      <c r="U1978" s="2388"/>
      <c r="V1978" s="2388"/>
      <c r="W1978" s="2388"/>
      <c r="X1978" s="2388">
        <v>6</v>
      </c>
      <c r="Y1978" s="2388"/>
      <c r="Z1978" s="2388"/>
      <c r="AA1978" s="2388"/>
      <c r="AB1978" s="2388"/>
      <c r="AC1978" s="2388"/>
      <c r="AD1978" s="2388"/>
      <c r="AE1978" s="2305">
        <v>4</v>
      </c>
      <c r="AF1978" s="2305"/>
      <c r="AG1978" s="2305"/>
      <c r="AH1978" s="2305"/>
      <c r="AI1978" s="2305"/>
      <c r="AJ1978" s="2305"/>
      <c r="AK1978" s="2305"/>
      <c r="AL1978" s="2268"/>
      <c r="AM1978" s="2268"/>
      <c r="AN1978" s="2268"/>
      <c r="AO1978" s="2268"/>
      <c r="AP1978" s="2268"/>
      <c r="AQ1978" s="2268"/>
      <c r="AR1978" s="2268"/>
      <c r="AS1978" s="2268"/>
      <c r="AT1978" s="2268"/>
      <c r="AU1978" s="2268"/>
      <c r="AV1978" s="2268"/>
      <c r="AW1978" s="2268"/>
      <c r="AX1978" s="2268"/>
      <c r="AY1978" s="2269"/>
    </row>
    <row r="1979" spans="2:51" s="79" customFormat="1" ht="24.75" customHeight="1">
      <c r="B1979" s="2155"/>
      <c r="C1979" s="2156"/>
      <c r="D1979" s="2156"/>
      <c r="E1979" s="2156"/>
      <c r="F1979" s="2156"/>
      <c r="G1979" s="2157"/>
      <c r="H1979" s="2226" t="s">
        <v>10</v>
      </c>
      <c r="I1979" s="2227"/>
      <c r="J1979" s="2227"/>
      <c r="K1979" s="2227"/>
      <c r="L1979" s="2227"/>
      <c r="M1979" s="2227"/>
      <c r="N1979" s="2227"/>
      <c r="O1979" s="2227"/>
      <c r="P1979" s="2227"/>
      <c r="Q1979" s="2388">
        <v>79.099999999999994</v>
      </c>
      <c r="R1979" s="2388"/>
      <c r="S1979" s="2388"/>
      <c r="T1979" s="2388"/>
      <c r="U1979" s="2388"/>
      <c r="V1979" s="2388"/>
      <c r="W1979" s="2388"/>
      <c r="X1979" s="2388">
        <v>76.400000000000006</v>
      </c>
      <c r="Y1979" s="2388"/>
      <c r="Z1979" s="2388"/>
      <c r="AA1979" s="2388"/>
      <c r="AB1979" s="2388"/>
      <c r="AC1979" s="2388"/>
      <c r="AD1979" s="2388"/>
      <c r="AE1979" s="2305">
        <v>92</v>
      </c>
      <c r="AF1979" s="2305"/>
      <c r="AG1979" s="2305"/>
      <c r="AH1979" s="2305"/>
      <c r="AI1979" s="2305"/>
      <c r="AJ1979" s="2305"/>
      <c r="AK1979" s="2305"/>
      <c r="AL1979" s="2268"/>
      <c r="AM1979" s="2268"/>
      <c r="AN1979" s="2268"/>
      <c r="AO1979" s="2268"/>
      <c r="AP1979" s="2268"/>
      <c r="AQ1979" s="2268"/>
      <c r="AR1979" s="2268"/>
      <c r="AS1979" s="2268"/>
      <c r="AT1979" s="2268"/>
      <c r="AU1979" s="2268"/>
      <c r="AV1979" s="2268"/>
      <c r="AW1979" s="2268"/>
      <c r="AX1979" s="2268"/>
      <c r="AY1979" s="2269"/>
    </row>
    <row r="1980" spans="2:51" s="79" customFormat="1" ht="23.1" customHeight="1">
      <c r="B1980" s="2129" t="s">
        <v>99</v>
      </c>
      <c r="C1980" s="2130"/>
      <c r="D1980" s="2135" t="s">
        <v>23</v>
      </c>
      <c r="E1980" s="2136"/>
      <c r="F1980" s="2136"/>
      <c r="G1980" s="2136"/>
      <c r="H1980" s="2136"/>
      <c r="I1980" s="2136"/>
      <c r="J1980" s="2136"/>
      <c r="K1980" s="2136"/>
      <c r="L1980" s="2137"/>
      <c r="M1980" s="2138" t="s">
        <v>92</v>
      </c>
      <c r="N1980" s="2138"/>
      <c r="O1980" s="2138"/>
      <c r="P1980" s="2138"/>
      <c r="Q1980" s="2138"/>
      <c r="R1980" s="2138"/>
      <c r="S1980" s="2139" t="s">
        <v>91</v>
      </c>
      <c r="T1980" s="2139"/>
      <c r="U1980" s="2139"/>
      <c r="V1980" s="2139"/>
      <c r="W1980" s="2139"/>
      <c r="X1980" s="2139"/>
      <c r="Y1980" s="2140"/>
      <c r="Z1980" s="2136"/>
      <c r="AA1980" s="2136"/>
      <c r="AB1980" s="2136"/>
      <c r="AC1980" s="2136"/>
      <c r="AD1980" s="2136"/>
      <c r="AE1980" s="2136"/>
      <c r="AF1980" s="2136"/>
      <c r="AG1980" s="2136"/>
      <c r="AH1980" s="2136"/>
      <c r="AI1980" s="2136"/>
      <c r="AJ1980" s="2136"/>
      <c r="AK1980" s="2136"/>
      <c r="AL1980" s="2136"/>
      <c r="AM1980" s="2136"/>
      <c r="AN1980" s="2136"/>
      <c r="AO1980" s="2136"/>
      <c r="AP1980" s="2136"/>
      <c r="AQ1980" s="2136"/>
      <c r="AR1980" s="2136"/>
      <c r="AS1980" s="2136"/>
      <c r="AT1980" s="2136"/>
      <c r="AU1980" s="2136"/>
      <c r="AV1980" s="2136"/>
      <c r="AW1980" s="2136"/>
      <c r="AX1980" s="2136"/>
      <c r="AY1980" s="2141"/>
    </row>
    <row r="1981" spans="2:51" s="79" customFormat="1" ht="23.1" customHeight="1">
      <c r="B1981" s="2131"/>
      <c r="C1981" s="2132"/>
      <c r="D1981" s="2393"/>
      <c r="E1981" s="2394"/>
      <c r="F1981" s="2394"/>
      <c r="G1981" s="2394"/>
      <c r="H1981" s="2394"/>
      <c r="I1981" s="2394"/>
      <c r="J1981" s="2394"/>
      <c r="K1981" s="2394"/>
      <c r="L1981" s="2395"/>
      <c r="M1981" s="2396"/>
      <c r="N1981" s="2397"/>
      <c r="O1981" s="2397"/>
      <c r="P1981" s="2397"/>
      <c r="Q1981" s="2397"/>
      <c r="R1981" s="2398"/>
      <c r="S1981" s="2265"/>
      <c r="T1981" s="2265"/>
      <c r="U1981" s="2265"/>
      <c r="V1981" s="2265"/>
      <c r="W1981" s="2265"/>
      <c r="X1981" s="2265"/>
      <c r="Y1981" s="2149"/>
      <c r="Z1981" s="2150"/>
      <c r="AA1981" s="2150"/>
      <c r="AB1981" s="2150"/>
      <c r="AC1981" s="2150"/>
      <c r="AD1981" s="2150"/>
      <c r="AE1981" s="2150"/>
      <c r="AF1981" s="2150"/>
      <c r="AG1981" s="2150"/>
      <c r="AH1981" s="2150"/>
      <c r="AI1981" s="2150"/>
      <c r="AJ1981" s="2150"/>
      <c r="AK1981" s="2150"/>
      <c r="AL1981" s="2150"/>
      <c r="AM1981" s="2150"/>
      <c r="AN1981" s="2150"/>
      <c r="AO1981" s="2150"/>
      <c r="AP1981" s="2150"/>
      <c r="AQ1981" s="2150"/>
      <c r="AR1981" s="2150"/>
      <c r="AS1981" s="2150"/>
      <c r="AT1981" s="2150"/>
      <c r="AU1981" s="2150"/>
      <c r="AV1981" s="2150"/>
      <c r="AW1981" s="2150"/>
      <c r="AX1981" s="2150"/>
      <c r="AY1981" s="2151"/>
    </row>
    <row r="1982" spans="2:51" s="79" customFormat="1" ht="23.1" customHeight="1">
      <c r="B1982" s="2131"/>
      <c r="C1982" s="2132"/>
      <c r="D1982" s="2117"/>
      <c r="E1982" s="2118"/>
      <c r="F1982" s="2118"/>
      <c r="G1982" s="2118"/>
      <c r="H1982" s="2118"/>
      <c r="I1982" s="2118"/>
      <c r="J1982" s="2118"/>
      <c r="K1982" s="2118"/>
      <c r="L1982" s="2119"/>
      <c r="M1982" s="2259"/>
      <c r="N1982" s="2259"/>
      <c r="O1982" s="2259"/>
      <c r="P1982" s="2259"/>
      <c r="Q1982" s="2259"/>
      <c r="R1982" s="2259"/>
      <c r="S1982" s="2259"/>
      <c r="T1982" s="2259"/>
      <c r="U1982" s="2259"/>
      <c r="V1982" s="2259"/>
      <c r="W1982" s="2259"/>
      <c r="X1982" s="2259"/>
      <c r="Y1982" s="2121"/>
      <c r="Z1982" s="2122"/>
      <c r="AA1982" s="2122"/>
      <c r="AB1982" s="2122"/>
      <c r="AC1982" s="2122"/>
      <c r="AD1982" s="2122"/>
      <c r="AE1982" s="2122"/>
      <c r="AF1982" s="2122"/>
      <c r="AG1982" s="2122"/>
      <c r="AH1982" s="2122"/>
      <c r="AI1982" s="2122"/>
      <c r="AJ1982" s="2122"/>
      <c r="AK1982" s="2122"/>
      <c r="AL1982" s="2122"/>
      <c r="AM1982" s="2122"/>
      <c r="AN1982" s="2122"/>
      <c r="AO1982" s="2122"/>
      <c r="AP1982" s="2122"/>
      <c r="AQ1982" s="2122"/>
      <c r="AR1982" s="2122"/>
      <c r="AS1982" s="2122"/>
      <c r="AT1982" s="2122"/>
      <c r="AU1982" s="2122"/>
      <c r="AV1982" s="2122"/>
      <c r="AW1982" s="2122"/>
      <c r="AX1982" s="2122"/>
      <c r="AY1982" s="2123"/>
    </row>
    <row r="1983" spans="2:51" s="79" customFormat="1" ht="23.1" customHeight="1">
      <c r="B1983" s="2131"/>
      <c r="C1983" s="2132"/>
      <c r="D1983" s="2117"/>
      <c r="E1983" s="2118"/>
      <c r="F1983" s="2118"/>
      <c r="G1983" s="2118"/>
      <c r="H1983" s="2118"/>
      <c r="I1983" s="2118"/>
      <c r="J1983" s="2118"/>
      <c r="K1983" s="2118"/>
      <c r="L1983" s="2119"/>
      <c r="M1983" s="2259"/>
      <c r="N1983" s="2259"/>
      <c r="O1983" s="2259"/>
      <c r="P1983" s="2259"/>
      <c r="Q1983" s="2259"/>
      <c r="R1983" s="2259"/>
      <c r="S1983" s="2259"/>
      <c r="T1983" s="2259"/>
      <c r="U1983" s="2259"/>
      <c r="V1983" s="2259"/>
      <c r="W1983" s="2259"/>
      <c r="X1983" s="2259"/>
      <c r="Y1983" s="2121"/>
      <c r="Z1983" s="2122"/>
      <c r="AA1983" s="2122"/>
      <c r="AB1983" s="2122"/>
      <c r="AC1983" s="2122"/>
      <c r="AD1983" s="2122"/>
      <c r="AE1983" s="2122"/>
      <c r="AF1983" s="2122"/>
      <c r="AG1983" s="2122"/>
      <c r="AH1983" s="2122"/>
      <c r="AI1983" s="2122"/>
      <c r="AJ1983" s="2122"/>
      <c r="AK1983" s="2122"/>
      <c r="AL1983" s="2122"/>
      <c r="AM1983" s="2122"/>
      <c r="AN1983" s="2122"/>
      <c r="AO1983" s="2122"/>
      <c r="AP1983" s="2122"/>
      <c r="AQ1983" s="2122"/>
      <c r="AR1983" s="2122"/>
      <c r="AS1983" s="2122"/>
      <c r="AT1983" s="2122"/>
      <c r="AU1983" s="2122"/>
      <c r="AV1983" s="2122"/>
      <c r="AW1983" s="2122"/>
      <c r="AX1983" s="2122"/>
      <c r="AY1983" s="2123"/>
    </row>
    <row r="1984" spans="2:51" s="79" customFormat="1" ht="23.1" customHeight="1">
      <c r="B1984" s="2131"/>
      <c r="C1984" s="2132"/>
      <c r="D1984" s="2117"/>
      <c r="E1984" s="2118"/>
      <c r="F1984" s="2118"/>
      <c r="G1984" s="2118"/>
      <c r="H1984" s="2118"/>
      <c r="I1984" s="2118"/>
      <c r="J1984" s="2118"/>
      <c r="K1984" s="2118"/>
      <c r="L1984" s="2119"/>
      <c r="M1984" s="2259"/>
      <c r="N1984" s="2259"/>
      <c r="O1984" s="2259"/>
      <c r="P1984" s="2259"/>
      <c r="Q1984" s="2259"/>
      <c r="R1984" s="2259"/>
      <c r="S1984" s="2259"/>
      <c r="T1984" s="2259"/>
      <c r="U1984" s="2259"/>
      <c r="V1984" s="2259"/>
      <c r="W1984" s="2259"/>
      <c r="X1984" s="2259"/>
      <c r="Y1984" s="2121"/>
      <c r="Z1984" s="2122"/>
      <c r="AA1984" s="2122"/>
      <c r="AB1984" s="2122"/>
      <c r="AC1984" s="2122"/>
      <c r="AD1984" s="2122"/>
      <c r="AE1984" s="2122"/>
      <c r="AF1984" s="2122"/>
      <c r="AG1984" s="2122"/>
      <c r="AH1984" s="2122"/>
      <c r="AI1984" s="2122"/>
      <c r="AJ1984" s="2122"/>
      <c r="AK1984" s="2122"/>
      <c r="AL1984" s="2122"/>
      <c r="AM1984" s="2122"/>
      <c r="AN1984" s="2122"/>
      <c r="AO1984" s="2122"/>
      <c r="AP1984" s="2122"/>
      <c r="AQ1984" s="2122"/>
      <c r="AR1984" s="2122"/>
      <c r="AS1984" s="2122"/>
      <c r="AT1984" s="2122"/>
      <c r="AU1984" s="2122"/>
      <c r="AV1984" s="2122"/>
      <c r="AW1984" s="2122"/>
      <c r="AX1984" s="2122"/>
      <c r="AY1984" s="2123"/>
    </row>
    <row r="1985" spans="1:51" s="79" customFormat="1" ht="23.1" customHeight="1">
      <c r="B1985" s="2131"/>
      <c r="C1985" s="2132"/>
      <c r="D1985" s="2117"/>
      <c r="E1985" s="2118"/>
      <c r="F1985" s="2118"/>
      <c r="G1985" s="2118"/>
      <c r="H1985" s="2118"/>
      <c r="I1985" s="2118"/>
      <c r="J1985" s="2118"/>
      <c r="K1985" s="2118"/>
      <c r="L1985" s="2119"/>
      <c r="M1985" s="2259"/>
      <c r="N1985" s="2259"/>
      <c r="O1985" s="2259"/>
      <c r="P1985" s="2259"/>
      <c r="Q1985" s="2259"/>
      <c r="R1985" s="2259"/>
      <c r="S1985" s="2259"/>
      <c r="T1985" s="2259"/>
      <c r="U1985" s="2259"/>
      <c r="V1985" s="2259"/>
      <c r="W1985" s="2259"/>
      <c r="X1985" s="2259"/>
      <c r="Y1985" s="2121"/>
      <c r="Z1985" s="2122"/>
      <c r="AA1985" s="2122"/>
      <c r="AB1985" s="2122"/>
      <c r="AC1985" s="2122"/>
      <c r="AD1985" s="2122"/>
      <c r="AE1985" s="2122"/>
      <c r="AF1985" s="2122"/>
      <c r="AG1985" s="2122"/>
      <c r="AH1985" s="2122"/>
      <c r="AI1985" s="2122"/>
      <c r="AJ1985" s="2122"/>
      <c r="AK1985" s="2122"/>
      <c r="AL1985" s="2122"/>
      <c r="AM1985" s="2122"/>
      <c r="AN1985" s="2122"/>
      <c r="AO1985" s="2122"/>
      <c r="AP1985" s="2122"/>
      <c r="AQ1985" s="2122"/>
      <c r="AR1985" s="2122"/>
      <c r="AS1985" s="2122"/>
      <c r="AT1985" s="2122"/>
      <c r="AU1985" s="2122"/>
      <c r="AV1985" s="2122"/>
      <c r="AW1985" s="2122"/>
      <c r="AX1985" s="2122"/>
      <c r="AY1985" s="2123"/>
    </row>
    <row r="1986" spans="1:51" s="79" customFormat="1" ht="23.1" customHeight="1">
      <c r="B1986" s="2131"/>
      <c r="C1986" s="2132"/>
      <c r="D1986" s="2117"/>
      <c r="E1986" s="2118"/>
      <c r="F1986" s="2118"/>
      <c r="G1986" s="2118"/>
      <c r="H1986" s="2118"/>
      <c r="I1986" s="2118"/>
      <c r="J1986" s="2118"/>
      <c r="K1986" s="2118"/>
      <c r="L1986" s="2119"/>
      <c r="M1986" s="2259"/>
      <c r="N1986" s="2259"/>
      <c r="O1986" s="2259"/>
      <c r="P1986" s="2259"/>
      <c r="Q1986" s="2259"/>
      <c r="R1986" s="2259"/>
      <c r="S1986" s="2259"/>
      <c r="T1986" s="2259"/>
      <c r="U1986" s="2259"/>
      <c r="V1986" s="2259"/>
      <c r="W1986" s="2259"/>
      <c r="X1986" s="2259"/>
      <c r="Y1986" s="2121"/>
      <c r="Z1986" s="2122"/>
      <c r="AA1986" s="2122"/>
      <c r="AB1986" s="2122"/>
      <c r="AC1986" s="2122"/>
      <c r="AD1986" s="2122"/>
      <c r="AE1986" s="2122"/>
      <c r="AF1986" s="2122"/>
      <c r="AG1986" s="2122"/>
      <c r="AH1986" s="2122"/>
      <c r="AI1986" s="2122"/>
      <c r="AJ1986" s="2122"/>
      <c r="AK1986" s="2122"/>
      <c r="AL1986" s="2122"/>
      <c r="AM1986" s="2122"/>
      <c r="AN1986" s="2122"/>
      <c r="AO1986" s="2122"/>
      <c r="AP1986" s="2122"/>
      <c r="AQ1986" s="2122"/>
      <c r="AR1986" s="2122"/>
      <c r="AS1986" s="2122"/>
      <c r="AT1986" s="2122"/>
      <c r="AU1986" s="2122"/>
      <c r="AV1986" s="2122"/>
      <c r="AW1986" s="2122"/>
      <c r="AX1986" s="2122"/>
      <c r="AY1986" s="2123"/>
    </row>
    <row r="1987" spans="1:51" s="79" customFormat="1" ht="23.1" customHeight="1">
      <c r="B1987" s="2131"/>
      <c r="C1987" s="2132"/>
      <c r="D1987" s="2124"/>
      <c r="E1987" s="2125"/>
      <c r="F1987" s="2125"/>
      <c r="G1987" s="2125"/>
      <c r="H1987" s="2125"/>
      <c r="I1987" s="2125"/>
      <c r="J1987" s="2125"/>
      <c r="K1987" s="2125"/>
      <c r="L1987" s="2126"/>
      <c r="M1987" s="2260"/>
      <c r="N1987" s="2260"/>
      <c r="O1987" s="2260"/>
      <c r="P1987" s="2260"/>
      <c r="Q1987" s="2260"/>
      <c r="R1987" s="2260"/>
      <c r="S1987" s="2260"/>
      <c r="T1987" s="2260"/>
      <c r="U1987" s="2260"/>
      <c r="V1987" s="2260"/>
      <c r="W1987" s="2260"/>
      <c r="X1987" s="2260"/>
      <c r="Y1987" s="2121"/>
      <c r="Z1987" s="2122"/>
      <c r="AA1987" s="2122"/>
      <c r="AB1987" s="2122"/>
      <c r="AC1987" s="2122"/>
      <c r="AD1987" s="2122"/>
      <c r="AE1987" s="2122"/>
      <c r="AF1987" s="2122"/>
      <c r="AG1987" s="2122"/>
      <c r="AH1987" s="2122"/>
      <c r="AI1987" s="2122"/>
      <c r="AJ1987" s="2122"/>
      <c r="AK1987" s="2122"/>
      <c r="AL1987" s="2122"/>
      <c r="AM1987" s="2122"/>
      <c r="AN1987" s="2122"/>
      <c r="AO1987" s="2122"/>
      <c r="AP1987" s="2122"/>
      <c r="AQ1987" s="2122"/>
      <c r="AR1987" s="2122"/>
      <c r="AS1987" s="2122"/>
      <c r="AT1987" s="2122"/>
      <c r="AU1987" s="2122"/>
      <c r="AV1987" s="2122"/>
      <c r="AW1987" s="2122"/>
      <c r="AX1987" s="2122"/>
      <c r="AY1987" s="2123"/>
    </row>
    <row r="1988" spans="1:51" s="79" customFormat="1" ht="23.1" customHeight="1">
      <c r="B1988" s="2133"/>
      <c r="C1988" s="2134"/>
      <c r="D1988" s="2109" t="s">
        <v>26</v>
      </c>
      <c r="E1988" s="2110"/>
      <c r="F1988" s="2110"/>
      <c r="G1988" s="2110"/>
      <c r="H1988" s="2110"/>
      <c r="I1988" s="2110"/>
      <c r="J1988" s="2110"/>
      <c r="K1988" s="2110"/>
      <c r="L1988" s="2111"/>
      <c r="M1988" s="2258"/>
      <c r="N1988" s="2258"/>
      <c r="O1988" s="2258"/>
      <c r="P1988" s="2258"/>
      <c r="Q1988" s="2258"/>
      <c r="R1988" s="2258"/>
      <c r="S1988" s="2258"/>
      <c r="T1988" s="2258"/>
      <c r="U1988" s="2258"/>
      <c r="V1988" s="2258"/>
      <c r="W1988" s="2258"/>
      <c r="X1988" s="2258"/>
      <c r="Y1988" s="2113"/>
      <c r="Z1988" s="2114"/>
      <c r="AA1988" s="2114"/>
      <c r="AB1988" s="2114"/>
      <c r="AC1988" s="2114"/>
      <c r="AD1988" s="2114"/>
      <c r="AE1988" s="2114"/>
      <c r="AF1988" s="2114"/>
      <c r="AG1988" s="2114"/>
      <c r="AH1988" s="2114"/>
      <c r="AI1988" s="2114"/>
      <c r="AJ1988" s="2114"/>
      <c r="AK1988" s="2114"/>
      <c r="AL1988" s="2114"/>
      <c r="AM1988" s="2114"/>
      <c r="AN1988" s="2114"/>
      <c r="AO1988" s="2114"/>
      <c r="AP1988" s="2114"/>
      <c r="AQ1988" s="2114"/>
      <c r="AR1988" s="2114"/>
      <c r="AS1988" s="2114"/>
      <c r="AT1988" s="2114"/>
      <c r="AU1988" s="2114"/>
      <c r="AV1988" s="2114"/>
      <c r="AW1988" s="2114"/>
      <c r="AX1988" s="2114"/>
      <c r="AY1988" s="2115"/>
    </row>
    <row r="1989" spans="1:51" s="79" customFormat="1" ht="41.25" customHeight="1">
      <c r="B1989" s="80"/>
      <c r="C1989" s="80"/>
      <c r="D1989" s="80"/>
      <c r="E1989" s="80"/>
      <c r="F1989" s="80"/>
      <c r="G1989" s="80"/>
      <c r="H1989" s="81"/>
      <c r="I1989" s="81"/>
      <c r="J1989" s="81"/>
      <c r="K1989" s="81"/>
      <c r="L1989" s="81"/>
      <c r="M1989" s="81"/>
      <c r="N1989" s="81"/>
      <c r="O1989" s="81"/>
      <c r="P1989" s="81"/>
      <c r="Q1989" s="81"/>
      <c r="R1989" s="81"/>
      <c r="S1989" s="81"/>
      <c r="T1989" s="81"/>
      <c r="U1989" s="81"/>
      <c r="V1989" s="81"/>
      <c r="W1989" s="81"/>
      <c r="X1989" s="81"/>
      <c r="Y1989" s="81"/>
      <c r="Z1989" s="81"/>
      <c r="AA1989" s="81"/>
      <c r="AB1989" s="81"/>
      <c r="AC1989" s="81"/>
      <c r="AD1989" s="81"/>
      <c r="AE1989" s="81"/>
      <c r="AF1989" s="81"/>
      <c r="AG1989" s="81"/>
      <c r="AH1989" s="81"/>
      <c r="AI1989" s="81"/>
      <c r="AJ1989" s="81"/>
      <c r="AK1989" s="81"/>
      <c r="AL1989" s="81"/>
      <c r="AM1989" s="81"/>
      <c r="AN1989" s="81"/>
      <c r="AO1989" s="81"/>
      <c r="AP1989" s="81"/>
      <c r="AQ1989" s="81"/>
      <c r="AR1989" s="81"/>
      <c r="AS1989" s="81"/>
      <c r="AT1989" s="81"/>
      <c r="AU1989" s="81"/>
      <c r="AV1989" s="81"/>
      <c r="AW1989" s="81"/>
      <c r="AX1989" s="81"/>
      <c r="AY1989" s="81"/>
    </row>
    <row r="1990" spans="1:51" s="79" customFormat="1" ht="23.25" customHeight="1" thickBot="1">
      <c r="A1990" s="82"/>
      <c r="B1990" s="2116" t="s">
        <v>100</v>
      </c>
      <c r="C1990" s="2096"/>
      <c r="D1990" s="2096"/>
      <c r="E1990" s="2096"/>
      <c r="F1990" s="2096"/>
      <c r="G1990" s="2096"/>
      <c r="H1990" s="2096" t="s">
        <v>1156</v>
      </c>
      <c r="I1990" s="2096"/>
      <c r="J1990" s="2096"/>
      <c r="K1990" s="2096"/>
      <c r="L1990" s="2096"/>
      <c r="M1990" s="2096"/>
      <c r="N1990" s="2096"/>
      <c r="O1990" s="2096"/>
      <c r="P1990" s="2096"/>
      <c r="Q1990" s="2096"/>
      <c r="R1990" s="2096"/>
      <c r="S1990" s="2096"/>
      <c r="T1990" s="2096"/>
      <c r="U1990" s="2096"/>
      <c r="V1990" s="2096"/>
      <c r="W1990" s="2096"/>
      <c r="X1990" s="2096"/>
      <c r="Y1990" s="2096"/>
      <c r="Z1990" s="2096"/>
      <c r="AA1990" s="2096"/>
      <c r="AB1990" s="2096"/>
      <c r="AC1990" s="2096"/>
      <c r="AD1990" s="2096"/>
      <c r="AE1990" s="2096"/>
      <c r="AF1990" s="2096"/>
      <c r="AG1990" s="2096"/>
      <c r="AH1990" s="2096"/>
      <c r="AI1990" s="2096"/>
      <c r="AJ1990" s="2096"/>
      <c r="AK1990" s="2096"/>
      <c r="AL1990" s="2096"/>
      <c r="AM1990" s="2096"/>
      <c r="AN1990" s="2096"/>
      <c r="AO1990" s="2096"/>
      <c r="AP1990" s="2096"/>
      <c r="AQ1990" s="2096"/>
      <c r="AR1990" s="2096"/>
      <c r="AS1990" s="2096"/>
      <c r="AT1990" s="2096"/>
      <c r="AU1990" s="2096"/>
      <c r="AV1990" s="2096"/>
      <c r="AW1990" s="2096"/>
      <c r="AX1990" s="2096"/>
      <c r="AY1990" s="2096"/>
    </row>
    <row r="1991" spans="1:51" s="79" customFormat="1" ht="385.5" customHeight="1">
      <c r="A1991" s="83"/>
      <c r="B1991" s="2085" t="s">
        <v>40</v>
      </c>
      <c r="C1991" s="2086"/>
      <c r="D1991" s="2086"/>
      <c r="E1991" s="2086"/>
      <c r="F1991" s="2086"/>
      <c r="G1991" s="2087"/>
      <c r="H1991" s="84" t="s">
        <v>97</v>
      </c>
      <c r="I1991" s="85"/>
      <c r="J1991" s="85"/>
      <c r="K1991" s="85"/>
      <c r="L1991" s="85"/>
      <c r="M1991" s="85"/>
      <c r="N1991" s="85"/>
      <c r="O1991" s="85"/>
      <c r="P1991" s="85"/>
      <c r="Q1991" s="85"/>
      <c r="R1991" s="85"/>
      <c r="S1991" s="85"/>
      <c r="T1991" s="85"/>
      <c r="U1991" s="85"/>
      <c r="V1991" s="85"/>
      <c r="W1991" s="85"/>
      <c r="X1991" s="85"/>
      <c r="Y1991" s="85"/>
      <c r="Z1991" s="85"/>
      <c r="AA1991" s="85"/>
      <c r="AB1991" s="85"/>
      <c r="AC1991" s="85"/>
      <c r="AD1991" s="85"/>
      <c r="AE1991" s="85"/>
      <c r="AF1991" s="85"/>
      <c r="AG1991" s="85"/>
      <c r="AH1991" s="85"/>
      <c r="AI1991" s="85"/>
      <c r="AJ1991" s="85"/>
      <c r="AK1991" s="85"/>
      <c r="AL1991" s="85"/>
      <c r="AM1991" s="85"/>
      <c r="AN1991" s="85"/>
      <c r="AO1991" s="85"/>
      <c r="AP1991" s="85"/>
      <c r="AQ1991" s="85"/>
      <c r="AR1991" s="85"/>
      <c r="AS1991" s="85"/>
      <c r="AT1991" s="85"/>
      <c r="AU1991" s="85"/>
      <c r="AV1991" s="85"/>
      <c r="AW1991" s="85"/>
      <c r="AX1991" s="85"/>
      <c r="AY1991" s="86"/>
    </row>
    <row r="1992" spans="1:51" s="79" customFormat="1" ht="348.95" customHeight="1">
      <c r="B1992" s="2088"/>
      <c r="C1992" s="2089"/>
      <c r="D1992" s="2089"/>
      <c r="E1992" s="2089"/>
      <c r="F1992" s="2089"/>
      <c r="G1992" s="2090"/>
      <c r="H1992" s="87"/>
      <c r="I1992" s="81"/>
      <c r="J1992" s="81"/>
      <c r="K1992" s="81"/>
      <c r="L1992" s="81"/>
      <c r="M1992" s="81"/>
      <c r="N1992" s="81"/>
      <c r="O1992" s="81"/>
      <c r="P1992" s="81"/>
      <c r="Q1992" s="81"/>
      <c r="R1992" s="81"/>
      <c r="S1992" s="81"/>
      <c r="T1992" s="81"/>
      <c r="U1992" s="81"/>
      <c r="V1992" s="81"/>
      <c r="W1992" s="81"/>
      <c r="X1992" s="81"/>
      <c r="Y1992" s="81"/>
      <c r="Z1992" s="81"/>
      <c r="AA1992" s="81"/>
      <c r="AB1992" s="81"/>
      <c r="AC1992" s="81"/>
      <c r="AD1992" s="81"/>
      <c r="AE1992" s="81"/>
      <c r="AF1992" s="81"/>
      <c r="AG1992" s="81"/>
      <c r="AH1992" s="81"/>
      <c r="AI1992" s="81"/>
      <c r="AJ1992" s="81"/>
      <c r="AK1992" s="81"/>
      <c r="AL1992" s="81"/>
      <c r="AM1992" s="81"/>
      <c r="AN1992" s="81"/>
      <c r="AO1992" s="81"/>
      <c r="AP1992" s="81"/>
      <c r="AQ1992" s="81"/>
      <c r="AR1992" s="81"/>
      <c r="AS1992" s="81"/>
      <c r="AT1992" s="81"/>
      <c r="AU1992" s="81"/>
      <c r="AV1992" s="81"/>
      <c r="AW1992" s="81"/>
      <c r="AX1992" s="81"/>
      <c r="AY1992" s="88"/>
    </row>
    <row r="1993" spans="1:51" s="79" customFormat="1" ht="324" customHeight="1" thickBot="1">
      <c r="B1993" s="2091"/>
      <c r="C1993" s="2092"/>
      <c r="D1993" s="2092"/>
      <c r="E1993" s="2092"/>
      <c r="F1993" s="2092"/>
      <c r="G1993" s="2093"/>
      <c r="H1993" s="89"/>
      <c r="I1993" s="90"/>
      <c r="J1993" s="90"/>
      <c r="K1993" s="90"/>
      <c r="L1993" s="90"/>
      <c r="M1993" s="90"/>
      <c r="N1993" s="90"/>
      <c r="O1993" s="90"/>
      <c r="P1993" s="90"/>
      <c r="Q1993" s="90"/>
      <c r="R1993" s="90"/>
      <c r="S1993" s="90"/>
      <c r="T1993" s="90"/>
      <c r="U1993" s="90"/>
      <c r="V1993" s="90"/>
      <c r="W1993" s="90"/>
      <c r="X1993" s="90"/>
      <c r="Y1993" s="90"/>
      <c r="Z1993" s="90"/>
      <c r="AA1993" s="90"/>
      <c r="AB1993" s="90"/>
      <c r="AC1993" s="90"/>
      <c r="AD1993" s="90"/>
      <c r="AE1993" s="90"/>
      <c r="AF1993" s="90"/>
      <c r="AG1993" s="90"/>
      <c r="AH1993" s="90"/>
      <c r="AI1993" s="90"/>
      <c r="AJ1993" s="90"/>
      <c r="AK1993" s="90"/>
      <c r="AL1993" s="90"/>
      <c r="AM1993" s="90"/>
      <c r="AN1993" s="90"/>
      <c r="AO1993" s="90"/>
      <c r="AP1993" s="90"/>
      <c r="AQ1993" s="90"/>
      <c r="AR1993" s="90"/>
      <c r="AS1993" s="90"/>
      <c r="AT1993" s="90"/>
      <c r="AU1993" s="90"/>
      <c r="AV1993" s="90"/>
      <c r="AW1993" s="90"/>
      <c r="AX1993" s="90"/>
      <c r="AY1993" s="91"/>
    </row>
    <row r="1994" spans="1:51" s="79" customFormat="1" ht="41.25" customHeight="1">
      <c r="B1994" s="80"/>
      <c r="C1994" s="80"/>
      <c r="D1994" s="80"/>
      <c r="E1994" s="80"/>
      <c r="F1994" s="80"/>
      <c r="G1994" s="80"/>
      <c r="H1994" s="81"/>
      <c r="I1994" s="81"/>
      <c r="J1994" s="81"/>
      <c r="K1994" s="81"/>
      <c r="L1994" s="81"/>
      <c r="M1994" s="81"/>
      <c r="N1994" s="81"/>
      <c r="O1994" s="81"/>
      <c r="P1994" s="81"/>
      <c r="Q1994" s="81"/>
      <c r="R1994" s="81"/>
      <c r="S1994" s="81"/>
      <c r="T1994" s="81"/>
      <c r="U1994" s="81"/>
      <c r="V1994" s="81"/>
      <c r="W1994" s="81"/>
      <c r="X1994" s="81"/>
      <c r="Y1994" s="81"/>
      <c r="Z1994" s="81"/>
      <c r="AA1994" s="81"/>
      <c r="AB1994" s="81"/>
      <c r="AC1994" s="81"/>
      <c r="AD1994" s="81"/>
      <c r="AE1994" s="81"/>
      <c r="AF1994" s="81"/>
      <c r="AG1994" s="81"/>
      <c r="AH1994" s="81"/>
      <c r="AI1994" s="81"/>
      <c r="AJ1994" s="81"/>
      <c r="AK1994" s="81"/>
      <c r="AL1994" s="81"/>
      <c r="AM1994" s="81"/>
      <c r="AN1994" s="81"/>
      <c r="AO1994" s="81"/>
      <c r="AP1994" s="81"/>
      <c r="AQ1994" s="81"/>
      <c r="AR1994" s="81"/>
      <c r="AS1994" s="81"/>
      <c r="AT1994" s="81"/>
      <c r="AU1994" s="81"/>
      <c r="AV1994" s="81"/>
      <c r="AW1994" s="81"/>
      <c r="AX1994" s="81"/>
      <c r="AY1994" s="81"/>
    </row>
    <row r="1995" spans="1:51" s="79" customFormat="1" ht="30" customHeight="1" thickBot="1">
      <c r="B1995" s="2094" t="s">
        <v>100</v>
      </c>
      <c r="C1995" s="2094"/>
      <c r="D1995" s="2094"/>
      <c r="E1995" s="2094"/>
      <c r="F1995" s="2095"/>
      <c r="G1995" s="2095"/>
      <c r="H1995" s="2255" t="s">
        <v>1156</v>
      </c>
      <c r="I1995" s="2255"/>
      <c r="J1995" s="2255"/>
      <c r="K1995" s="2255"/>
      <c r="L1995" s="2255"/>
      <c r="M1995" s="2255"/>
      <c r="N1995" s="2255"/>
      <c r="O1995" s="2255"/>
      <c r="P1995" s="2255"/>
      <c r="Q1995" s="2255"/>
      <c r="R1995" s="2255"/>
      <c r="S1995" s="2255"/>
      <c r="T1995" s="2255"/>
      <c r="U1995" s="2255"/>
      <c r="V1995" s="2255"/>
      <c r="W1995" s="2255"/>
      <c r="X1995" s="2255"/>
      <c r="Y1995" s="2255"/>
      <c r="Z1995" s="2255"/>
      <c r="AA1995" s="2255"/>
      <c r="AB1995" s="2255"/>
      <c r="AC1995" s="2255"/>
      <c r="AD1995" s="2255"/>
      <c r="AE1995" s="2255"/>
      <c r="AF1995" s="2255"/>
      <c r="AG1995" s="2255"/>
      <c r="AH1995" s="2255"/>
      <c r="AI1995" s="2255"/>
      <c r="AJ1995" s="2255"/>
      <c r="AK1995" s="2255"/>
      <c r="AL1995" s="2255"/>
      <c r="AM1995" s="2255"/>
      <c r="AN1995" s="2255"/>
      <c r="AO1995" s="2255"/>
      <c r="AP1995" s="2255"/>
      <c r="AQ1995" s="2255"/>
      <c r="AR1995" s="2255"/>
      <c r="AS1995" s="2255"/>
      <c r="AT1995" s="2255"/>
      <c r="AU1995" s="2255"/>
      <c r="AV1995" s="2255"/>
      <c r="AW1995" s="2255"/>
      <c r="AX1995" s="2255"/>
      <c r="AY1995" s="2255"/>
    </row>
    <row r="1996" spans="1:51" s="79" customFormat="1" ht="24.75" customHeight="1">
      <c r="B1996" s="2097" t="s">
        <v>75</v>
      </c>
      <c r="C1996" s="2098"/>
      <c r="D1996" s="2098"/>
      <c r="E1996" s="2098"/>
      <c r="F1996" s="2098"/>
      <c r="G1996" s="2099"/>
      <c r="H1996" s="2103" t="s">
        <v>500</v>
      </c>
      <c r="I1996" s="2104"/>
      <c r="J1996" s="2104"/>
      <c r="K1996" s="2104"/>
      <c r="L1996" s="2104"/>
      <c r="M1996" s="2104"/>
      <c r="N1996" s="2104"/>
      <c r="O1996" s="2104"/>
      <c r="P1996" s="2104"/>
      <c r="Q1996" s="2104"/>
      <c r="R1996" s="2104"/>
      <c r="S1996" s="2104"/>
      <c r="T1996" s="2104"/>
      <c r="U1996" s="2104"/>
      <c r="V1996" s="2104"/>
      <c r="W1996" s="2104"/>
      <c r="X1996" s="2104"/>
      <c r="Y1996" s="2104"/>
      <c r="Z1996" s="2104"/>
      <c r="AA1996" s="2104"/>
      <c r="AB1996" s="2104"/>
      <c r="AC1996" s="2105"/>
      <c r="AD1996" s="2103" t="s">
        <v>259</v>
      </c>
      <c r="AE1996" s="2104"/>
      <c r="AF1996" s="2104"/>
      <c r="AG1996" s="2104"/>
      <c r="AH1996" s="2104"/>
      <c r="AI1996" s="2104"/>
      <c r="AJ1996" s="2104"/>
      <c r="AK1996" s="2104"/>
      <c r="AL1996" s="2104"/>
      <c r="AM1996" s="2104"/>
      <c r="AN1996" s="2104"/>
      <c r="AO1996" s="2104"/>
      <c r="AP1996" s="2104"/>
      <c r="AQ1996" s="2104"/>
      <c r="AR1996" s="2104"/>
      <c r="AS1996" s="2104"/>
      <c r="AT1996" s="2104"/>
      <c r="AU1996" s="2104"/>
      <c r="AV1996" s="2104"/>
      <c r="AW1996" s="2104"/>
      <c r="AX1996" s="2104"/>
      <c r="AY1996" s="2106"/>
    </row>
    <row r="1997" spans="1:51" s="79" customFormat="1" ht="24.75" customHeight="1">
      <c r="B1997" s="2097"/>
      <c r="C1997" s="2098"/>
      <c r="D1997" s="2098"/>
      <c r="E1997" s="2098"/>
      <c r="F1997" s="2098"/>
      <c r="G1997" s="2099"/>
      <c r="H1997" s="2107" t="s">
        <v>23</v>
      </c>
      <c r="I1997" s="2067"/>
      <c r="J1997" s="2067"/>
      <c r="K1997" s="2067"/>
      <c r="L1997" s="2068"/>
      <c r="M1997" s="2051" t="s">
        <v>24</v>
      </c>
      <c r="N1997" s="2067"/>
      <c r="O1997" s="2067"/>
      <c r="P1997" s="2067"/>
      <c r="Q1997" s="2067"/>
      <c r="R1997" s="2067"/>
      <c r="S1997" s="2067"/>
      <c r="T1997" s="2067"/>
      <c r="U1997" s="2067"/>
      <c r="V1997" s="2067"/>
      <c r="W1997" s="2067"/>
      <c r="X1997" s="2067"/>
      <c r="Y1997" s="2068"/>
      <c r="Z1997" s="2054" t="s">
        <v>25</v>
      </c>
      <c r="AA1997" s="2069"/>
      <c r="AB1997" s="2069"/>
      <c r="AC1997" s="2108"/>
      <c r="AD1997" s="2107" t="s">
        <v>23</v>
      </c>
      <c r="AE1997" s="2067"/>
      <c r="AF1997" s="2067"/>
      <c r="AG1997" s="2067"/>
      <c r="AH1997" s="2068"/>
      <c r="AI1997" s="2051" t="s">
        <v>24</v>
      </c>
      <c r="AJ1997" s="2067"/>
      <c r="AK1997" s="2067"/>
      <c r="AL1997" s="2067"/>
      <c r="AM1997" s="2067"/>
      <c r="AN1997" s="2067"/>
      <c r="AO1997" s="2067"/>
      <c r="AP1997" s="2067"/>
      <c r="AQ1997" s="2067"/>
      <c r="AR1997" s="2067"/>
      <c r="AS1997" s="2067"/>
      <c r="AT1997" s="2067"/>
      <c r="AU1997" s="2068"/>
      <c r="AV1997" s="2054" t="s">
        <v>25</v>
      </c>
      <c r="AW1997" s="2069"/>
      <c r="AX1997" s="2069"/>
      <c r="AY1997" s="2070"/>
    </row>
    <row r="1998" spans="1:51" s="79" customFormat="1" ht="24.75" customHeight="1">
      <c r="B1998" s="2097"/>
      <c r="C1998" s="2098"/>
      <c r="D1998" s="2098"/>
      <c r="E1998" s="2098"/>
      <c r="F1998" s="2098"/>
      <c r="G1998" s="2099"/>
      <c r="H1998" s="2408" t="s">
        <v>135</v>
      </c>
      <c r="I1998" s="2409"/>
      <c r="J1998" s="2409"/>
      <c r="K1998" s="2409"/>
      <c r="L1998" s="2410"/>
      <c r="M1998" s="2411" t="s">
        <v>1150</v>
      </c>
      <c r="N1998" s="2412"/>
      <c r="O1998" s="2412"/>
      <c r="P1998" s="2412"/>
      <c r="Q1998" s="2412"/>
      <c r="R1998" s="2412"/>
      <c r="S1998" s="2412"/>
      <c r="T1998" s="2412"/>
      <c r="U1998" s="2412"/>
      <c r="V1998" s="2412"/>
      <c r="W1998" s="2412"/>
      <c r="X1998" s="2412"/>
      <c r="Y1998" s="2413"/>
      <c r="Z1998" s="2041">
        <v>2</v>
      </c>
      <c r="AA1998" s="2042"/>
      <c r="AB1998" s="2042"/>
      <c r="AC1998" s="2073"/>
      <c r="AD1998" s="2035"/>
      <c r="AE1998" s="2036"/>
      <c r="AF1998" s="2036"/>
      <c r="AG1998" s="2036"/>
      <c r="AH1998" s="2037"/>
      <c r="AI1998" s="2038"/>
      <c r="AJ1998" s="2071"/>
      <c r="AK1998" s="2071"/>
      <c r="AL1998" s="2071"/>
      <c r="AM1998" s="2071"/>
      <c r="AN1998" s="2071"/>
      <c r="AO1998" s="2071"/>
      <c r="AP1998" s="2071"/>
      <c r="AQ1998" s="2071"/>
      <c r="AR1998" s="2071"/>
      <c r="AS1998" s="2071"/>
      <c r="AT1998" s="2071"/>
      <c r="AU1998" s="2072"/>
      <c r="AV1998" s="2041"/>
      <c r="AW1998" s="2042"/>
      <c r="AX1998" s="2042"/>
      <c r="AY1998" s="2044"/>
    </row>
    <row r="1999" spans="1:51" s="79" customFormat="1" ht="24.75" customHeight="1">
      <c r="B1999" s="2097"/>
      <c r="C1999" s="2098"/>
      <c r="D1999" s="2098"/>
      <c r="E1999" s="2098"/>
      <c r="F1999" s="2098"/>
      <c r="G1999" s="2099"/>
      <c r="H1999" s="2025" t="s">
        <v>135</v>
      </c>
      <c r="I1999" s="2026"/>
      <c r="J1999" s="2026"/>
      <c r="K1999" s="2026"/>
      <c r="L1999" s="2027"/>
      <c r="M1999" s="2405" t="s">
        <v>1157</v>
      </c>
      <c r="N1999" s="2406"/>
      <c r="O1999" s="2406"/>
      <c r="P1999" s="2406"/>
      <c r="Q1999" s="2406"/>
      <c r="R1999" s="2406"/>
      <c r="S1999" s="2406"/>
      <c r="T1999" s="2406"/>
      <c r="U1999" s="2406"/>
      <c r="V1999" s="2406"/>
      <c r="W1999" s="2406"/>
      <c r="X1999" s="2406"/>
      <c r="Y1999" s="2407"/>
      <c r="Z1999" s="2031">
        <v>1</v>
      </c>
      <c r="AA1999" s="2032"/>
      <c r="AB1999" s="2032"/>
      <c r="AC1999" s="2034"/>
      <c r="AD1999" s="2025"/>
      <c r="AE1999" s="2026"/>
      <c r="AF1999" s="2026"/>
      <c r="AG1999" s="2026"/>
      <c r="AH1999" s="2027"/>
      <c r="AI1999" s="2028"/>
      <c r="AJ1999" s="2029"/>
      <c r="AK1999" s="2029"/>
      <c r="AL1999" s="2029"/>
      <c r="AM1999" s="2029"/>
      <c r="AN1999" s="2029"/>
      <c r="AO1999" s="2029"/>
      <c r="AP1999" s="2029"/>
      <c r="AQ1999" s="2029"/>
      <c r="AR1999" s="2029"/>
      <c r="AS1999" s="2029"/>
      <c r="AT1999" s="2029"/>
      <c r="AU1999" s="2030"/>
      <c r="AV1999" s="2031"/>
      <c r="AW1999" s="2032"/>
      <c r="AX1999" s="2032"/>
      <c r="AY1999" s="2033"/>
    </row>
    <row r="2000" spans="1:51" s="79" customFormat="1" ht="24.75" customHeight="1">
      <c r="B2000" s="2097"/>
      <c r="C2000" s="2098"/>
      <c r="D2000" s="2098"/>
      <c r="E2000" s="2098"/>
      <c r="F2000" s="2098"/>
      <c r="G2000" s="2099"/>
      <c r="H2000" s="2025"/>
      <c r="I2000" s="2026"/>
      <c r="J2000" s="2026"/>
      <c r="K2000" s="2026"/>
      <c r="L2000" s="2027"/>
      <c r="M2000" s="2405"/>
      <c r="N2000" s="2406"/>
      <c r="O2000" s="2406"/>
      <c r="P2000" s="2406"/>
      <c r="Q2000" s="2406"/>
      <c r="R2000" s="2406"/>
      <c r="S2000" s="2406"/>
      <c r="T2000" s="2406"/>
      <c r="U2000" s="2406"/>
      <c r="V2000" s="2406"/>
      <c r="W2000" s="2406"/>
      <c r="X2000" s="2406"/>
      <c r="Y2000" s="2407"/>
      <c r="Z2000" s="2031"/>
      <c r="AA2000" s="2032"/>
      <c r="AB2000" s="2032"/>
      <c r="AC2000" s="2034"/>
      <c r="AD2000" s="2025"/>
      <c r="AE2000" s="2026"/>
      <c r="AF2000" s="2026"/>
      <c r="AG2000" s="2026"/>
      <c r="AH2000" s="2027"/>
      <c r="AI2000" s="2028"/>
      <c r="AJ2000" s="2029"/>
      <c r="AK2000" s="2029"/>
      <c r="AL2000" s="2029"/>
      <c r="AM2000" s="2029"/>
      <c r="AN2000" s="2029"/>
      <c r="AO2000" s="2029"/>
      <c r="AP2000" s="2029"/>
      <c r="AQ2000" s="2029"/>
      <c r="AR2000" s="2029"/>
      <c r="AS2000" s="2029"/>
      <c r="AT2000" s="2029"/>
      <c r="AU2000" s="2030"/>
      <c r="AV2000" s="2031"/>
      <c r="AW2000" s="2032"/>
      <c r="AX2000" s="2032"/>
      <c r="AY2000" s="2033"/>
    </row>
    <row r="2001" spans="2:51" s="79" customFormat="1" ht="24.75" customHeight="1">
      <c r="B2001" s="2097"/>
      <c r="C2001" s="2098"/>
      <c r="D2001" s="2098"/>
      <c r="E2001" s="2098"/>
      <c r="F2001" s="2098"/>
      <c r="G2001" s="2099"/>
      <c r="H2001" s="2025"/>
      <c r="I2001" s="2026"/>
      <c r="J2001" s="2026"/>
      <c r="K2001" s="2026"/>
      <c r="L2001" s="2027"/>
      <c r="M2001" s="2028"/>
      <c r="N2001" s="2029"/>
      <c r="O2001" s="2029"/>
      <c r="P2001" s="2029"/>
      <c r="Q2001" s="2029"/>
      <c r="R2001" s="2029"/>
      <c r="S2001" s="2029"/>
      <c r="T2001" s="2029"/>
      <c r="U2001" s="2029"/>
      <c r="V2001" s="2029"/>
      <c r="W2001" s="2029"/>
      <c r="X2001" s="2029"/>
      <c r="Y2001" s="2030"/>
      <c r="Z2001" s="2031"/>
      <c r="AA2001" s="2032"/>
      <c r="AB2001" s="2032"/>
      <c r="AC2001" s="2034"/>
      <c r="AD2001" s="2025"/>
      <c r="AE2001" s="2026"/>
      <c r="AF2001" s="2026"/>
      <c r="AG2001" s="2026"/>
      <c r="AH2001" s="2027"/>
      <c r="AI2001" s="2028"/>
      <c r="AJ2001" s="2029"/>
      <c r="AK2001" s="2029"/>
      <c r="AL2001" s="2029"/>
      <c r="AM2001" s="2029"/>
      <c r="AN2001" s="2029"/>
      <c r="AO2001" s="2029"/>
      <c r="AP2001" s="2029"/>
      <c r="AQ2001" s="2029"/>
      <c r="AR2001" s="2029"/>
      <c r="AS2001" s="2029"/>
      <c r="AT2001" s="2029"/>
      <c r="AU2001" s="2030"/>
      <c r="AV2001" s="2031"/>
      <c r="AW2001" s="2032"/>
      <c r="AX2001" s="2032"/>
      <c r="AY2001" s="2033"/>
    </row>
    <row r="2002" spans="2:51" s="79" customFormat="1" ht="24.75" customHeight="1">
      <c r="B2002" s="2097"/>
      <c r="C2002" s="2098"/>
      <c r="D2002" s="2098"/>
      <c r="E2002" s="2098"/>
      <c r="F2002" s="2098"/>
      <c r="G2002" s="2099"/>
      <c r="H2002" s="2025"/>
      <c r="I2002" s="2026"/>
      <c r="J2002" s="2026"/>
      <c r="K2002" s="2026"/>
      <c r="L2002" s="2027"/>
      <c r="M2002" s="2028"/>
      <c r="N2002" s="2029"/>
      <c r="O2002" s="2029"/>
      <c r="P2002" s="2029"/>
      <c r="Q2002" s="2029"/>
      <c r="R2002" s="2029"/>
      <c r="S2002" s="2029"/>
      <c r="T2002" s="2029"/>
      <c r="U2002" s="2029"/>
      <c r="V2002" s="2029"/>
      <c r="W2002" s="2029"/>
      <c r="X2002" s="2029"/>
      <c r="Y2002" s="2030"/>
      <c r="Z2002" s="2031"/>
      <c r="AA2002" s="2032"/>
      <c r="AB2002" s="2032"/>
      <c r="AC2002" s="2032"/>
      <c r="AD2002" s="2025"/>
      <c r="AE2002" s="2026"/>
      <c r="AF2002" s="2026"/>
      <c r="AG2002" s="2026"/>
      <c r="AH2002" s="2027"/>
      <c r="AI2002" s="2028"/>
      <c r="AJ2002" s="2029"/>
      <c r="AK2002" s="2029"/>
      <c r="AL2002" s="2029"/>
      <c r="AM2002" s="2029"/>
      <c r="AN2002" s="2029"/>
      <c r="AO2002" s="2029"/>
      <c r="AP2002" s="2029"/>
      <c r="AQ2002" s="2029"/>
      <c r="AR2002" s="2029"/>
      <c r="AS2002" s="2029"/>
      <c r="AT2002" s="2029"/>
      <c r="AU2002" s="2030"/>
      <c r="AV2002" s="2031"/>
      <c r="AW2002" s="2032"/>
      <c r="AX2002" s="2032"/>
      <c r="AY2002" s="2033"/>
    </row>
    <row r="2003" spans="2:51" s="79" customFormat="1" ht="24.75" customHeight="1">
      <c r="B2003" s="2097"/>
      <c r="C2003" s="2098"/>
      <c r="D2003" s="2098"/>
      <c r="E2003" s="2098"/>
      <c r="F2003" s="2098"/>
      <c r="G2003" s="2099"/>
      <c r="H2003" s="2025"/>
      <c r="I2003" s="2026"/>
      <c r="J2003" s="2026"/>
      <c r="K2003" s="2026"/>
      <c r="L2003" s="2027"/>
      <c r="M2003" s="2028"/>
      <c r="N2003" s="2029"/>
      <c r="O2003" s="2029"/>
      <c r="P2003" s="2029"/>
      <c r="Q2003" s="2029"/>
      <c r="R2003" s="2029"/>
      <c r="S2003" s="2029"/>
      <c r="T2003" s="2029"/>
      <c r="U2003" s="2029"/>
      <c r="V2003" s="2029"/>
      <c r="W2003" s="2029"/>
      <c r="X2003" s="2029"/>
      <c r="Y2003" s="2030"/>
      <c r="Z2003" s="2031"/>
      <c r="AA2003" s="2032"/>
      <c r="AB2003" s="2032"/>
      <c r="AC2003" s="2032"/>
      <c r="AD2003" s="2025"/>
      <c r="AE2003" s="2026"/>
      <c r="AF2003" s="2026"/>
      <c r="AG2003" s="2026"/>
      <c r="AH2003" s="2027"/>
      <c r="AI2003" s="2028"/>
      <c r="AJ2003" s="2029"/>
      <c r="AK2003" s="2029"/>
      <c r="AL2003" s="2029"/>
      <c r="AM2003" s="2029"/>
      <c r="AN2003" s="2029"/>
      <c r="AO2003" s="2029"/>
      <c r="AP2003" s="2029"/>
      <c r="AQ2003" s="2029"/>
      <c r="AR2003" s="2029"/>
      <c r="AS2003" s="2029"/>
      <c r="AT2003" s="2029"/>
      <c r="AU2003" s="2030"/>
      <c r="AV2003" s="2031"/>
      <c r="AW2003" s="2032"/>
      <c r="AX2003" s="2032"/>
      <c r="AY2003" s="2033"/>
    </row>
    <row r="2004" spans="2:51" s="79" customFormat="1" ht="24.75" customHeight="1">
      <c r="B2004" s="2097"/>
      <c r="C2004" s="2098"/>
      <c r="D2004" s="2098"/>
      <c r="E2004" s="2098"/>
      <c r="F2004" s="2098"/>
      <c r="G2004" s="2099"/>
      <c r="H2004" s="2025"/>
      <c r="I2004" s="2026"/>
      <c r="J2004" s="2026"/>
      <c r="K2004" s="2026"/>
      <c r="L2004" s="2027"/>
      <c r="M2004" s="2028"/>
      <c r="N2004" s="2029"/>
      <c r="O2004" s="2029"/>
      <c r="P2004" s="2029"/>
      <c r="Q2004" s="2029"/>
      <c r="R2004" s="2029"/>
      <c r="S2004" s="2029"/>
      <c r="T2004" s="2029"/>
      <c r="U2004" s="2029"/>
      <c r="V2004" s="2029"/>
      <c r="W2004" s="2029"/>
      <c r="X2004" s="2029"/>
      <c r="Y2004" s="2030"/>
      <c r="Z2004" s="2031"/>
      <c r="AA2004" s="2032"/>
      <c r="AB2004" s="2032"/>
      <c r="AC2004" s="2032"/>
      <c r="AD2004" s="2025"/>
      <c r="AE2004" s="2026"/>
      <c r="AF2004" s="2026"/>
      <c r="AG2004" s="2026"/>
      <c r="AH2004" s="2027"/>
      <c r="AI2004" s="2028"/>
      <c r="AJ2004" s="2029"/>
      <c r="AK2004" s="2029"/>
      <c r="AL2004" s="2029"/>
      <c r="AM2004" s="2029"/>
      <c r="AN2004" s="2029"/>
      <c r="AO2004" s="2029"/>
      <c r="AP2004" s="2029"/>
      <c r="AQ2004" s="2029"/>
      <c r="AR2004" s="2029"/>
      <c r="AS2004" s="2029"/>
      <c r="AT2004" s="2029"/>
      <c r="AU2004" s="2030"/>
      <c r="AV2004" s="2031"/>
      <c r="AW2004" s="2032"/>
      <c r="AX2004" s="2032"/>
      <c r="AY2004" s="2033"/>
    </row>
    <row r="2005" spans="2:51" s="79" customFormat="1" ht="24.75" customHeight="1">
      <c r="B2005" s="2097"/>
      <c r="C2005" s="2098"/>
      <c r="D2005" s="2098"/>
      <c r="E2005" s="2098"/>
      <c r="F2005" s="2098"/>
      <c r="G2005" s="2099"/>
      <c r="H2005" s="2016"/>
      <c r="I2005" s="2017"/>
      <c r="J2005" s="2017"/>
      <c r="K2005" s="2017"/>
      <c r="L2005" s="2018"/>
      <c r="M2005" s="2019"/>
      <c r="N2005" s="2020"/>
      <c r="O2005" s="2020"/>
      <c r="P2005" s="2020"/>
      <c r="Q2005" s="2020"/>
      <c r="R2005" s="2020"/>
      <c r="S2005" s="2020"/>
      <c r="T2005" s="2020"/>
      <c r="U2005" s="2020"/>
      <c r="V2005" s="2020"/>
      <c r="W2005" s="2020"/>
      <c r="X2005" s="2020"/>
      <c r="Y2005" s="2021"/>
      <c r="Z2005" s="2022"/>
      <c r="AA2005" s="2023"/>
      <c r="AB2005" s="2023"/>
      <c r="AC2005" s="2023"/>
      <c r="AD2005" s="2016"/>
      <c r="AE2005" s="2017"/>
      <c r="AF2005" s="2017"/>
      <c r="AG2005" s="2017"/>
      <c r="AH2005" s="2018"/>
      <c r="AI2005" s="2019"/>
      <c r="AJ2005" s="2020"/>
      <c r="AK2005" s="2020"/>
      <c r="AL2005" s="2020"/>
      <c r="AM2005" s="2020"/>
      <c r="AN2005" s="2020"/>
      <c r="AO2005" s="2020"/>
      <c r="AP2005" s="2020"/>
      <c r="AQ2005" s="2020"/>
      <c r="AR2005" s="2020"/>
      <c r="AS2005" s="2020"/>
      <c r="AT2005" s="2020"/>
      <c r="AU2005" s="2021"/>
      <c r="AV2005" s="2022"/>
      <c r="AW2005" s="2023"/>
      <c r="AX2005" s="2023"/>
      <c r="AY2005" s="2024"/>
    </row>
    <row r="2006" spans="2:51" s="79" customFormat="1" ht="24.75" customHeight="1">
      <c r="B2006" s="2097"/>
      <c r="C2006" s="2098"/>
      <c r="D2006" s="2098"/>
      <c r="E2006" s="2098"/>
      <c r="F2006" s="2098"/>
      <c r="G2006" s="2099"/>
      <c r="H2006" s="2058" t="s">
        <v>26</v>
      </c>
      <c r="I2006" s="2059"/>
      <c r="J2006" s="2059"/>
      <c r="K2006" s="2059"/>
      <c r="L2006" s="2059"/>
      <c r="M2006" s="2060"/>
      <c r="N2006" s="2061"/>
      <c r="O2006" s="2061"/>
      <c r="P2006" s="2061"/>
      <c r="Q2006" s="2061"/>
      <c r="R2006" s="2061"/>
      <c r="S2006" s="2061"/>
      <c r="T2006" s="2061"/>
      <c r="U2006" s="2061"/>
      <c r="V2006" s="2061"/>
      <c r="W2006" s="2061"/>
      <c r="X2006" s="2061"/>
      <c r="Y2006" s="2062"/>
      <c r="Z2006" s="2063">
        <f>SUM(Z1998:AC2005)</f>
        <v>3</v>
      </c>
      <c r="AA2006" s="2064"/>
      <c r="AB2006" s="2064"/>
      <c r="AC2006" s="2065"/>
      <c r="AD2006" s="2058" t="s">
        <v>26</v>
      </c>
      <c r="AE2006" s="2059"/>
      <c r="AF2006" s="2059"/>
      <c r="AG2006" s="2059"/>
      <c r="AH2006" s="2059"/>
      <c r="AI2006" s="2060"/>
      <c r="AJ2006" s="2061"/>
      <c r="AK2006" s="2061"/>
      <c r="AL2006" s="2061"/>
      <c r="AM2006" s="2061"/>
      <c r="AN2006" s="2061"/>
      <c r="AO2006" s="2061"/>
      <c r="AP2006" s="2061"/>
      <c r="AQ2006" s="2061"/>
      <c r="AR2006" s="2061"/>
      <c r="AS2006" s="2061"/>
      <c r="AT2006" s="2061"/>
      <c r="AU2006" s="2062"/>
      <c r="AV2006" s="2063">
        <f>SUM(AV1998:AY2005)</f>
        <v>0</v>
      </c>
      <c r="AW2006" s="2064"/>
      <c r="AX2006" s="2064"/>
      <c r="AY2006" s="2066"/>
    </row>
    <row r="2007" spans="2:51" s="79" customFormat="1" ht="25.15" customHeight="1">
      <c r="B2007" s="2097"/>
      <c r="C2007" s="2098"/>
      <c r="D2007" s="2098"/>
      <c r="E2007" s="2098"/>
      <c r="F2007" s="2098"/>
      <c r="G2007" s="2099"/>
      <c r="H2007" s="2045" t="s">
        <v>501</v>
      </c>
      <c r="I2007" s="2046"/>
      <c r="J2007" s="2046"/>
      <c r="K2007" s="2046"/>
      <c r="L2007" s="2046"/>
      <c r="M2007" s="2046"/>
      <c r="N2007" s="2046"/>
      <c r="O2007" s="2046"/>
      <c r="P2007" s="2046"/>
      <c r="Q2007" s="2046"/>
      <c r="R2007" s="2046"/>
      <c r="S2007" s="2046"/>
      <c r="T2007" s="2046"/>
      <c r="U2007" s="2046"/>
      <c r="V2007" s="2046"/>
      <c r="W2007" s="2046"/>
      <c r="X2007" s="2046"/>
      <c r="Y2007" s="2046"/>
      <c r="Z2007" s="2046"/>
      <c r="AA2007" s="2046"/>
      <c r="AB2007" s="2046"/>
      <c r="AC2007" s="2047"/>
      <c r="AD2007" s="2045" t="s">
        <v>356</v>
      </c>
      <c r="AE2007" s="2046"/>
      <c r="AF2007" s="2046"/>
      <c r="AG2007" s="2046"/>
      <c r="AH2007" s="2046"/>
      <c r="AI2007" s="2046"/>
      <c r="AJ2007" s="2046"/>
      <c r="AK2007" s="2046"/>
      <c r="AL2007" s="2046"/>
      <c r="AM2007" s="2046"/>
      <c r="AN2007" s="2046"/>
      <c r="AO2007" s="2046"/>
      <c r="AP2007" s="2046"/>
      <c r="AQ2007" s="2046"/>
      <c r="AR2007" s="2046"/>
      <c r="AS2007" s="2046"/>
      <c r="AT2007" s="2046"/>
      <c r="AU2007" s="2046"/>
      <c r="AV2007" s="2046"/>
      <c r="AW2007" s="2046"/>
      <c r="AX2007" s="2046"/>
      <c r="AY2007" s="2048"/>
    </row>
    <row r="2008" spans="2:51" s="79" customFormat="1" ht="25.5" customHeight="1">
      <c r="B2008" s="2097"/>
      <c r="C2008" s="2098"/>
      <c r="D2008" s="2098"/>
      <c r="E2008" s="2098"/>
      <c r="F2008" s="2098"/>
      <c r="G2008" s="2099"/>
      <c r="H2008" s="2049" t="s">
        <v>23</v>
      </c>
      <c r="I2008" s="2050"/>
      <c r="J2008" s="2050"/>
      <c r="K2008" s="2050"/>
      <c r="L2008" s="2050"/>
      <c r="M2008" s="2051" t="s">
        <v>24</v>
      </c>
      <c r="N2008" s="2052"/>
      <c r="O2008" s="2052"/>
      <c r="P2008" s="2052"/>
      <c r="Q2008" s="2052"/>
      <c r="R2008" s="2052"/>
      <c r="S2008" s="2052"/>
      <c r="T2008" s="2052"/>
      <c r="U2008" s="2052"/>
      <c r="V2008" s="2052"/>
      <c r="W2008" s="2052"/>
      <c r="X2008" s="2052"/>
      <c r="Y2008" s="2053"/>
      <c r="Z2008" s="2054" t="s">
        <v>25</v>
      </c>
      <c r="AA2008" s="2055"/>
      <c r="AB2008" s="2055"/>
      <c r="AC2008" s="2056"/>
      <c r="AD2008" s="2049" t="s">
        <v>23</v>
      </c>
      <c r="AE2008" s="2050"/>
      <c r="AF2008" s="2050"/>
      <c r="AG2008" s="2050"/>
      <c r="AH2008" s="2050"/>
      <c r="AI2008" s="2051" t="s">
        <v>24</v>
      </c>
      <c r="AJ2008" s="2052"/>
      <c r="AK2008" s="2052"/>
      <c r="AL2008" s="2052"/>
      <c r="AM2008" s="2052"/>
      <c r="AN2008" s="2052"/>
      <c r="AO2008" s="2052"/>
      <c r="AP2008" s="2052"/>
      <c r="AQ2008" s="2052"/>
      <c r="AR2008" s="2052"/>
      <c r="AS2008" s="2052"/>
      <c r="AT2008" s="2052"/>
      <c r="AU2008" s="2053"/>
      <c r="AV2008" s="2054" t="s">
        <v>25</v>
      </c>
      <c r="AW2008" s="2055"/>
      <c r="AX2008" s="2055"/>
      <c r="AY2008" s="2057"/>
    </row>
    <row r="2009" spans="2:51" s="79" customFormat="1" ht="24.75" customHeight="1">
      <c r="B2009" s="2097"/>
      <c r="C2009" s="2098"/>
      <c r="D2009" s="2098"/>
      <c r="E2009" s="2098"/>
      <c r="F2009" s="2098"/>
      <c r="G2009" s="2099"/>
      <c r="H2009" s="2035"/>
      <c r="I2009" s="2036"/>
      <c r="J2009" s="2036"/>
      <c r="K2009" s="2036"/>
      <c r="L2009" s="2037"/>
      <c r="M2009" s="2038"/>
      <c r="N2009" s="2039"/>
      <c r="O2009" s="2039"/>
      <c r="P2009" s="2039"/>
      <c r="Q2009" s="2039"/>
      <c r="R2009" s="2039"/>
      <c r="S2009" s="2039"/>
      <c r="T2009" s="2039"/>
      <c r="U2009" s="2039"/>
      <c r="V2009" s="2039"/>
      <c r="W2009" s="2039"/>
      <c r="X2009" s="2039"/>
      <c r="Y2009" s="2040"/>
      <c r="Z2009" s="2041"/>
      <c r="AA2009" s="2042"/>
      <c r="AB2009" s="2042"/>
      <c r="AC2009" s="2043"/>
      <c r="AD2009" s="2035"/>
      <c r="AE2009" s="2036"/>
      <c r="AF2009" s="2036"/>
      <c r="AG2009" s="2036"/>
      <c r="AH2009" s="2037"/>
      <c r="AI2009" s="2038"/>
      <c r="AJ2009" s="2039"/>
      <c r="AK2009" s="2039"/>
      <c r="AL2009" s="2039"/>
      <c r="AM2009" s="2039"/>
      <c r="AN2009" s="2039"/>
      <c r="AO2009" s="2039"/>
      <c r="AP2009" s="2039"/>
      <c r="AQ2009" s="2039"/>
      <c r="AR2009" s="2039"/>
      <c r="AS2009" s="2039"/>
      <c r="AT2009" s="2039"/>
      <c r="AU2009" s="2040"/>
      <c r="AV2009" s="2041"/>
      <c r="AW2009" s="2042"/>
      <c r="AX2009" s="2042"/>
      <c r="AY2009" s="2044"/>
    </row>
    <row r="2010" spans="2:51" s="79" customFormat="1" ht="24.75" customHeight="1">
      <c r="B2010" s="2097"/>
      <c r="C2010" s="2098"/>
      <c r="D2010" s="2098"/>
      <c r="E2010" s="2098"/>
      <c r="F2010" s="2098"/>
      <c r="G2010" s="2099"/>
      <c r="H2010" s="2025"/>
      <c r="I2010" s="2026"/>
      <c r="J2010" s="2026"/>
      <c r="K2010" s="2026"/>
      <c r="L2010" s="2027"/>
      <c r="M2010" s="2028"/>
      <c r="N2010" s="2029"/>
      <c r="O2010" s="2029"/>
      <c r="P2010" s="2029"/>
      <c r="Q2010" s="2029"/>
      <c r="R2010" s="2029"/>
      <c r="S2010" s="2029"/>
      <c r="T2010" s="2029"/>
      <c r="U2010" s="2029"/>
      <c r="V2010" s="2029"/>
      <c r="W2010" s="2029"/>
      <c r="X2010" s="2029"/>
      <c r="Y2010" s="2030"/>
      <c r="Z2010" s="2031"/>
      <c r="AA2010" s="2032"/>
      <c r="AB2010" s="2032"/>
      <c r="AC2010" s="2034"/>
      <c r="AD2010" s="2025"/>
      <c r="AE2010" s="2026"/>
      <c r="AF2010" s="2026"/>
      <c r="AG2010" s="2026"/>
      <c r="AH2010" s="2027"/>
      <c r="AI2010" s="2028"/>
      <c r="AJ2010" s="2029"/>
      <c r="AK2010" s="2029"/>
      <c r="AL2010" s="2029"/>
      <c r="AM2010" s="2029"/>
      <c r="AN2010" s="2029"/>
      <c r="AO2010" s="2029"/>
      <c r="AP2010" s="2029"/>
      <c r="AQ2010" s="2029"/>
      <c r="AR2010" s="2029"/>
      <c r="AS2010" s="2029"/>
      <c r="AT2010" s="2029"/>
      <c r="AU2010" s="2030"/>
      <c r="AV2010" s="2031"/>
      <c r="AW2010" s="2032"/>
      <c r="AX2010" s="2032"/>
      <c r="AY2010" s="2033"/>
    </row>
    <row r="2011" spans="2:51" s="79" customFormat="1" ht="24.75" customHeight="1">
      <c r="B2011" s="2097"/>
      <c r="C2011" s="2098"/>
      <c r="D2011" s="2098"/>
      <c r="E2011" s="2098"/>
      <c r="F2011" s="2098"/>
      <c r="G2011" s="2099"/>
      <c r="H2011" s="2025"/>
      <c r="I2011" s="2026"/>
      <c r="J2011" s="2026"/>
      <c r="K2011" s="2026"/>
      <c r="L2011" s="2027"/>
      <c r="M2011" s="2028"/>
      <c r="N2011" s="2029"/>
      <c r="O2011" s="2029"/>
      <c r="P2011" s="2029"/>
      <c r="Q2011" s="2029"/>
      <c r="R2011" s="2029"/>
      <c r="S2011" s="2029"/>
      <c r="T2011" s="2029"/>
      <c r="U2011" s="2029"/>
      <c r="V2011" s="2029"/>
      <c r="W2011" s="2029"/>
      <c r="X2011" s="2029"/>
      <c r="Y2011" s="2030"/>
      <c r="Z2011" s="2031"/>
      <c r="AA2011" s="2032"/>
      <c r="AB2011" s="2032"/>
      <c r="AC2011" s="2034"/>
      <c r="AD2011" s="2025"/>
      <c r="AE2011" s="2026"/>
      <c r="AF2011" s="2026"/>
      <c r="AG2011" s="2026"/>
      <c r="AH2011" s="2027"/>
      <c r="AI2011" s="2028"/>
      <c r="AJ2011" s="2029"/>
      <c r="AK2011" s="2029"/>
      <c r="AL2011" s="2029"/>
      <c r="AM2011" s="2029"/>
      <c r="AN2011" s="2029"/>
      <c r="AO2011" s="2029"/>
      <c r="AP2011" s="2029"/>
      <c r="AQ2011" s="2029"/>
      <c r="AR2011" s="2029"/>
      <c r="AS2011" s="2029"/>
      <c r="AT2011" s="2029"/>
      <c r="AU2011" s="2030"/>
      <c r="AV2011" s="2031"/>
      <c r="AW2011" s="2032"/>
      <c r="AX2011" s="2032"/>
      <c r="AY2011" s="2033"/>
    </row>
    <row r="2012" spans="2:51" s="79" customFormat="1" ht="24.75" customHeight="1">
      <c r="B2012" s="2097"/>
      <c r="C2012" s="2098"/>
      <c r="D2012" s="2098"/>
      <c r="E2012" s="2098"/>
      <c r="F2012" s="2098"/>
      <c r="G2012" s="2099"/>
      <c r="H2012" s="2025"/>
      <c r="I2012" s="2026"/>
      <c r="J2012" s="2026"/>
      <c r="K2012" s="2026"/>
      <c r="L2012" s="2027"/>
      <c r="M2012" s="2028"/>
      <c r="N2012" s="2029"/>
      <c r="O2012" s="2029"/>
      <c r="P2012" s="2029"/>
      <c r="Q2012" s="2029"/>
      <c r="R2012" s="2029"/>
      <c r="S2012" s="2029"/>
      <c r="T2012" s="2029"/>
      <c r="U2012" s="2029"/>
      <c r="V2012" s="2029"/>
      <c r="W2012" s="2029"/>
      <c r="X2012" s="2029"/>
      <c r="Y2012" s="2030"/>
      <c r="Z2012" s="2031"/>
      <c r="AA2012" s="2032"/>
      <c r="AB2012" s="2032"/>
      <c r="AC2012" s="2034"/>
      <c r="AD2012" s="2025"/>
      <c r="AE2012" s="2026"/>
      <c r="AF2012" s="2026"/>
      <c r="AG2012" s="2026"/>
      <c r="AH2012" s="2027"/>
      <c r="AI2012" s="2028"/>
      <c r="AJ2012" s="2029"/>
      <c r="AK2012" s="2029"/>
      <c r="AL2012" s="2029"/>
      <c r="AM2012" s="2029"/>
      <c r="AN2012" s="2029"/>
      <c r="AO2012" s="2029"/>
      <c r="AP2012" s="2029"/>
      <c r="AQ2012" s="2029"/>
      <c r="AR2012" s="2029"/>
      <c r="AS2012" s="2029"/>
      <c r="AT2012" s="2029"/>
      <c r="AU2012" s="2030"/>
      <c r="AV2012" s="2031"/>
      <c r="AW2012" s="2032"/>
      <c r="AX2012" s="2032"/>
      <c r="AY2012" s="2033"/>
    </row>
    <row r="2013" spans="2:51" s="79" customFormat="1" ht="24.75" customHeight="1">
      <c r="B2013" s="2097"/>
      <c r="C2013" s="2098"/>
      <c r="D2013" s="2098"/>
      <c r="E2013" s="2098"/>
      <c r="F2013" s="2098"/>
      <c r="G2013" s="2099"/>
      <c r="H2013" s="2025"/>
      <c r="I2013" s="2026"/>
      <c r="J2013" s="2026"/>
      <c r="K2013" s="2026"/>
      <c r="L2013" s="2027"/>
      <c r="M2013" s="2028"/>
      <c r="N2013" s="2029"/>
      <c r="O2013" s="2029"/>
      <c r="P2013" s="2029"/>
      <c r="Q2013" s="2029"/>
      <c r="R2013" s="2029"/>
      <c r="S2013" s="2029"/>
      <c r="T2013" s="2029"/>
      <c r="U2013" s="2029"/>
      <c r="V2013" s="2029"/>
      <c r="W2013" s="2029"/>
      <c r="X2013" s="2029"/>
      <c r="Y2013" s="2030"/>
      <c r="Z2013" s="2031"/>
      <c r="AA2013" s="2032"/>
      <c r="AB2013" s="2032"/>
      <c r="AC2013" s="2032"/>
      <c r="AD2013" s="2025"/>
      <c r="AE2013" s="2026"/>
      <c r="AF2013" s="2026"/>
      <c r="AG2013" s="2026"/>
      <c r="AH2013" s="2027"/>
      <c r="AI2013" s="2028"/>
      <c r="AJ2013" s="2029"/>
      <c r="AK2013" s="2029"/>
      <c r="AL2013" s="2029"/>
      <c r="AM2013" s="2029"/>
      <c r="AN2013" s="2029"/>
      <c r="AO2013" s="2029"/>
      <c r="AP2013" s="2029"/>
      <c r="AQ2013" s="2029"/>
      <c r="AR2013" s="2029"/>
      <c r="AS2013" s="2029"/>
      <c r="AT2013" s="2029"/>
      <c r="AU2013" s="2030"/>
      <c r="AV2013" s="2031"/>
      <c r="AW2013" s="2032"/>
      <c r="AX2013" s="2032"/>
      <c r="AY2013" s="2033"/>
    </row>
    <row r="2014" spans="2:51" s="79" customFormat="1" ht="24.75" customHeight="1">
      <c r="B2014" s="2097"/>
      <c r="C2014" s="2098"/>
      <c r="D2014" s="2098"/>
      <c r="E2014" s="2098"/>
      <c r="F2014" s="2098"/>
      <c r="G2014" s="2099"/>
      <c r="H2014" s="2025"/>
      <c r="I2014" s="2026"/>
      <c r="J2014" s="2026"/>
      <c r="K2014" s="2026"/>
      <c r="L2014" s="2027"/>
      <c r="M2014" s="2028"/>
      <c r="N2014" s="2029"/>
      <c r="O2014" s="2029"/>
      <c r="P2014" s="2029"/>
      <c r="Q2014" s="2029"/>
      <c r="R2014" s="2029"/>
      <c r="S2014" s="2029"/>
      <c r="T2014" s="2029"/>
      <c r="U2014" s="2029"/>
      <c r="V2014" s="2029"/>
      <c r="W2014" s="2029"/>
      <c r="X2014" s="2029"/>
      <c r="Y2014" s="2030"/>
      <c r="Z2014" s="2031"/>
      <c r="AA2014" s="2032"/>
      <c r="AB2014" s="2032"/>
      <c r="AC2014" s="2032"/>
      <c r="AD2014" s="2025"/>
      <c r="AE2014" s="2026"/>
      <c r="AF2014" s="2026"/>
      <c r="AG2014" s="2026"/>
      <c r="AH2014" s="2027"/>
      <c r="AI2014" s="2028"/>
      <c r="AJ2014" s="2029"/>
      <c r="AK2014" s="2029"/>
      <c r="AL2014" s="2029"/>
      <c r="AM2014" s="2029"/>
      <c r="AN2014" s="2029"/>
      <c r="AO2014" s="2029"/>
      <c r="AP2014" s="2029"/>
      <c r="AQ2014" s="2029"/>
      <c r="AR2014" s="2029"/>
      <c r="AS2014" s="2029"/>
      <c r="AT2014" s="2029"/>
      <c r="AU2014" s="2030"/>
      <c r="AV2014" s="2031"/>
      <c r="AW2014" s="2032"/>
      <c r="AX2014" s="2032"/>
      <c r="AY2014" s="2033"/>
    </row>
    <row r="2015" spans="2:51" s="79" customFormat="1" ht="24.75" customHeight="1">
      <c r="B2015" s="2097"/>
      <c r="C2015" s="2098"/>
      <c r="D2015" s="2098"/>
      <c r="E2015" s="2098"/>
      <c r="F2015" s="2098"/>
      <c r="G2015" s="2099"/>
      <c r="H2015" s="2025"/>
      <c r="I2015" s="2026"/>
      <c r="J2015" s="2026"/>
      <c r="K2015" s="2026"/>
      <c r="L2015" s="2027"/>
      <c r="M2015" s="2028"/>
      <c r="N2015" s="2029"/>
      <c r="O2015" s="2029"/>
      <c r="P2015" s="2029"/>
      <c r="Q2015" s="2029"/>
      <c r="R2015" s="2029"/>
      <c r="S2015" s="2029"/>
      <c r="T2015" s="2029"/>
      <c r="U2015" s="2029"/>
      <c r="V2015" s="2029"/>
      <c r="W2015" s="2029"/>
      <c r="X2015" s="2029"/>
      <c r="Y2015" s="2030"/>
      <c r="Z2015" s="2031"/>
      <c r="AA2015" s="2032"/>
      <c r="AB2015" s="2032"/>
      <c r="AC2015" s="2032"/>
      <c r="AD2015" s="2025"/>
      <c r="AE2015" s="2026"/>
      <c r="AF2015" s="2026"/>
      <c r="AG2015" s="2026"/>
      <c r="AH2015" s="2027"/>
      <c r="AI2015" s="2028"/>
      <c r="AJ2015" s="2029"/>
      <c r="AK2015" s="2029"/>
      <c r="AL2015" s="2029"/>
      <c r="AM2015" s="2029"/>
      <c r="AN2015" s="2029"/>
      <c r="AO2015" s="2029"/>
      <c r="AP2015" s="2029"/>
      <c r="AQ2015" s="2029"/>
      <c r="AR2015" s="2029"/>
      <c r="AS2015" s="2029"/>
      <c r="AT2015" s="2029"/>
      <c r="AU2015" s="2030"/>
      <c r="AV2015" s="2031"/>
      <c r="AW2015" s="2032"/>
      <c r="AX2015" s="2032"/>
      <c r="AY2015" s="2033"/>
    </row>
    <row r="2016" spans="2:51" s="79" customFormat="1" ht="24.75" customHeight="1">
      <c r="B2016" s="2097"/>
      <c r="C2016" s="2098"/>
      <c r="D2016" s="2098"/>
      <c r="E2016" s="2098"/>
      <c r="F2016" s="2098"/>
      <c r="G2016" s="2099"/>
      <c r="H2016" s="2016"/>
      <c r="I2016" s="2017"/>
      <c r="J2016" s="2017"/>
      <c r="K2016" s="2017"/>
      <c r="L2016" s="2018"/>
      <c r="M2016" s="2019"/>
      <c r="N2016" s="2020"/>
      <c r="O2016" s="2020"/>
      <c r="P2016" s="2020"/>
      <c r="Q2016" s="2020"/>
      <c r="R2016" s="2020"/>
      <c r="S2016" s="2020"/>
      <c r="T2016" s="2020"/>
      <c r="U2016" s="2020"/>
      <c r="V2016" s="2020"/>
      <c r="W2016" s="2020"/>
      <c r="X2016" s="2020"/>
      <c r="Y2016" s="2021"/>
      <c r="Z2016" s="2022"/>
      <c r="AA2016" s="2023"/>
      <c r="AB2016" s="2023"/>
      <c r="AC2016" s="2023"/>
      <c r="AD2016" s="2016"/>
      <c r="AE2016" s="2017"/>
      <c r="AF2016" s="2017"/>
      <c r="AG2016" s="2017"/>
      <c r="AH2016" s="2018"/>
      <c r="AI2016" s="2019"/>
      <c r="AJ2016" s="2020"/>
      <c r="AK2016" s="2020"/>
      <c r="AL2016" s="2020"/>
      <c r="AM2016" s="2020"/>
      <c r="AN2016" s="2020"/>
      <c r="AO2016" s="2020"/>
      <c r="AP2016" s="2020"/>
      <c r="AQ2016" s="2020"/>
      <c r="AR2016" s="2020"/>
      <c r="AS2016" s="2020"/>
      <c r="AT2016" s="2020"/>
      <c r="AU2016" s="2021"/>
      <c r="AV2016" s="2022"/>
      <c r="AW2016" s="2023"/>
      <c r="AX2016" s="2023"/>
      <c r="AY2016" s="2024"/>
    </row>
    <row r="2017" spans="2:51" s="79" customFormat="1" ht="24.75" customHeight="1">
      <c r="B2017" s="2097"/>
      <c r="C2017" s="2098"/>
      <c r="D2017" s="2098"/>
      <c r="E2017" s="2098"/>
      <c r="F2017" s="2098"/>
      <c r="G2017" s="2099"/>
      <c r="H2017" s="2058" t="s">
        <v>26</v>
      </c>
      <c r="I2017" s="2059"/>
      <c r="J2017" s="2059"/>
      <c r="K2017" s="2059"/>
      <c r="L2017" s="2059"/>
      <c r="M2017" s="2060"/>
      <c r="N2017" s="2061"/>
      <c r="O2017" s="2061"/>
      <c r="P2017" s="2061"/>
      <c r="Q2017" s="2061"/>
      <c r="R2017" s="2061"/>
      <c r="S2017" s="2061"/>
      <c r="T2017" s="2061"/>
      <c r="U2017" s="2061"/>
      <c r="V2017" s="2061"/>
      <c r="W2017" s="2061"/>
      <c r="X2017" s="2061"/>
      <c r="Y2017" s="2062"/>
      <c r="Z2017" s="2063">
        <f>SUM(Z2009:AC2016)</f>
        <v>0</v>
      </c>
      <c r="AA2017" s="2064"/>
      <c r="AB2017" s="2064"/>
      <c r="AC2017" s="2065"/>
      <c r="AD2017" s="2058" t="s">
        <v>26</v>
      </c>
      <c r="AE2017" s="2059"/>
      <c r="AF2017" s="2059"/>
      <c r="AG2017" s="2059"/>
      <c r="AH2017" s="2059"/>
      <c r="AI2017" s="2060"/>
      <c r="AJ2017" s="2061"/>
      <c r="AK2017" s="2061"/>
      <c r="AL2017" s="2061"/>
      <c r="AM2017" s="2061"/>
      <c r="AN2017" s="2061"/>
      <c r="AO2017" s="2061"/>
      <c r="AP2017" s="2061"/>
      <c r="AQ2017" s="2061"/>
      <c r="AR2017" s="2061"/>
      <c r="AS2017" s="2061"/>
      <c r="AT2017" s="2061"/>
      <c r="AU2017" s="2062"/>
      <c r="AV2017" s="2063">
        <f>SUM(AV2009:AY2016)</f>
        <v>0</v>
      </c>
      <c r="AW2017" s="2064"/>
      <c r="AX2017" s="2064"/>
      <c r="AY2017" s="2066"/>
    </row>
    <row r="2018" spans="2:51" s="79" customFormat="1" ht="24.75" customHeight="1">
      <c r="B2018" s="2097"/>
      <c r="C2018" s="2098"/>
      <c r="D2018" s="2098"/>
      <c r="E2018" s="2098"/>
      <c r="F2018" s="2098"/>
      <c r="G2018" s="2099"/>
      <c r="H2018" s="2045" t="s">
        <v>331</v>
      </c>
      <c r="I2018" s="2046"/>
      <c r="J2018" s="2046"/>
      <c r="K2018" s="2046"/>
      <c r="L2018" s="2046"/>
      <c r="M2018" s="2046"/>
      <c r="N2018" s="2046"/>
      <c r="O2018" s="2046"/>
      <c r="P2018" s="2046"/>
      <c r="Q2018" s="2046"/>
      <c r="R2018" s="2046"/>
      <c r="S2018" s="2046"/>
      <c r="T2018" s="2046"/>
      <c r="U2018" s="2046"/>
      <c r="V2018" s="2046"/>
      <c r="W2018" s="2046"/>
      <c r="X2018" s="2046"/>
      <c r="Y2018" s="2046"/>
      <c r="Z2018" s="2046"/>
      <c r="AA2018" s="2046"/>
      <c r="AB2018" s="2046"/>
      <c r="AC2018" s="2047"/>
      <c r="AD2018" s="2045" t="s">
        <v>360</v>
      </c>
      <c r="AE2018" s="2046"/>
      <c r="AF2018" s="2046"/>
      <c r="AG2018" s="2046"/>
      <c r="AH2018" s="2046"/>
      <c r="AI2018" s="2046"/>
      <c r="AJ2018" s="2046"/>
      <c r="AK2018" s="2046"/>
      <c r="AL2018" s="2046"/>
      <c r="AM2018" s="2046"/>
      <c r="AN2018" s="2046"/>
      <c r="AO2018" s="2046"/>
      <c r="AP2018" s="2046"/>
      <c r="AQ2018" s="2046"/>
      <c r="AR2018" s="2046"/>
      <c r="AS2018" s="2046"/>
      <c r="AT2018" s="2046"/>
      <c r="AU2018" s="2046"/>
      <c r="AV2018" s="2046"/>
      <c r="AW2018" s="2046"/>
      <c r="AX2018" s="2046"/>
      <c r="AY2018" s="2048"/>
    </row>
    <row r="2019" spans="2:51" s="79" customFormat="1" ht="24.75" customHeight="1">
      <c r="B2019" s="2097"/>
      <c r="C2019" s="2098"/>
      <c r="D2019" s="2098"/>
      <c r="E2019" s="2098"/>
      <c r="F2019" s="2098"/>
      <c r="G2019" s="2099"/>
      <c r="H2019" s="2049" t="s">
        <v>23</v>
      </c>
      <c r="I2019" s="2050"/>
      <c r="J2019" s="2050"/>
      <c r="K2019" s="2050"/>
      <c r="L2019" s="2050"/>
      <c r="M2019" s="2051" t="s">
        <v>24</v>
      </c>
      <c r="N2019" s="2052"/>
      <c r="O2019" s="2052"/>
      <c r="P2019" s="2052"/>
      <c r="Q2019" s="2052"/>
      <c r="R2019" s="2052"/>
      <c r="S2019" s="2052"/>
      <c r="T2019" s="2052"/>
      <c r="U2019" s="2052"/>
      <c r="V2019" s="2052"/>
      <c r="W2019" s="2052"/>
      <c r="X2019" s="2052"/>
      <c r="Y2019" s="2053"/>
      <c r="Z2019" s="2054" t="s">
        <v>25</v>
      </c>
      <c r="AA2019" s="2055"/>
      <c r="AB2019" s="2055"/>
      <c r="AC2019" s="2056"/>
      <c r="AD2019" s="2049" t="s">
        <v>23</v>
      </c>
      <c r="AE2019" s="2050"/>
      <c r="AF2019" s="2050"/>
      <c r="AG2019" s="2050"/>
      <c r="AH2019" s="2050"/>
      <c r="AI2019" s="2051" t="s">
        <v>24</v>
      </c>
      <c r="AJ2019" s="2052"/>
      <c r="AK2019" s="2052"/>
      <c r="AL2019" s="2052"/>
      <c r="AM2019" s="2052"/>
      <c r="AN2019" s="2052"/>
      <c r="AO2019" s="2052"/>
      <c r="AP2019" s="2052"/>
      <c r="AQ2019" s="2052"/>
      <c r="AR2019" s="2052"/>
      <c r="AS2019" s="2052"/>
      <c r="AT2019" s="2052"/>
      <c r="AU2019" s="2053"/>
      <c r="AV2019" s="2054" t="s">
        <v>25</v>
      </c>
      <c r="AW2019" s="2055"/>
      <c r="AX2019" s="2055"/>
      <c r="AY2019" s="2057"/>
    </row>
    <row r="2020" spans="2:51" s="79" customFormat="1" ht="24.75" customHeight="1">
      <c r="B2020" s="2097"/>
      <c r="C2020" s="2098"/>
      <c r="D2020" s="2098"/>
      <c r="E2020" s="2098"/>
      <c r="F2020" s="2098"/>
      <c r="G2020" s="2099"/>
      <c r="H2020" s="2035"/>
      <c r="I2020" s="2036"/>
      <c r="J2020" s="2036"/>
      <c r="K2020" s="2036"/>
      <c r="L2020" s="2037"/>
      <c r="M2020" s="2038"/>
      <c r="N2020" s="2039"/>
      <c r="O2020" s="2039"/>
      <c r="P2020" s="2039"/>
      <c r="Q2020" s="2039"/>
      <c r="R2020" s="2039"/>
      <c r="S2020" s="2039"/>
      <c r="T2020" s="2039"/>
      <c r="U2020" s="2039"/>
      <c r="V2020" s="2039"/>
      <c r="W2020" s="2039"/>
      <c r="X2020" s="2039"/>
      <c r="Y2020" s="2040"/>
      <c r="Z2020" s="2041"/>
      <c r="AA2020" s="2042"/>
      <c r="AB2020" s="2042"/>
      <c r="AC2020" s="2043"/>
      <c r="AD2020" s="2035"/>
      <c r="AE2020" s="2036"/>
      <c r="AF2020" s="2036"/>
      <c r="AG2020" s="2036"/>
      <c r="AH2020" s="2037"/>
      <c r="AI2020" s="2038"/>
      <c r="AJ2020" s="2039"/>
      <c r="AK2020" s="2039"/>
      <c r="AL2020" s="2039"/>
      <c r="AM2020" s="2039"/>
      <c r="AN2020" s="2039"/>
      <c r="AO2020" s="2039"/>
      <c r="AP2020" s="2039"/>
      <c r="AQ2020" s="2039"/>
      <c r="AR2020" s="2039"/>
      <c r="AS2020" s="2039"/>
      <c r="AT2020" s="2039"/>
      <c r="AU2020" s="2040"/>
      <c r="AV2020" s="2041"/>
      <c r="AW2020" s="2042"/>
      <c r="AX2020" s="2042"/>
      <c r="AY2020" s="2044"/>
    </row>
    <row r="2021" spans="2:51" s="79" customFormat="1" ht="24.75" customHeight="1">
      <c r="B2021" s="2097"/>
      <c r="C2021" s="2098"/>
      <c r="D2021" s="2098"/>
      <c r="E2021" s="2098"/>
      <c r="F2021" s="2098"/>
      <c r="G2021" s="2099"/>
      <c r="H2021" s="2025"/>
      <c r="I2021" s="2026"/>
      <c r="J2021" s="2026"/>
      <c r="K2021" s="2026"/>
      <c r="L2021" s="2027"/>
      <c r="M2021" s="2028"/>
      <c r="N2021" s="2029"/>
      <c r="O2021" s="2029"/>
      <c r="P2021" s="2029"/>
      <c r="Q2021" s="2029"/>
      <c r="R2021" s="2029"/>
      <c r="S2021" s="2029"/>
      <c r="T2021" s="2029"/>
      <c r="U2021" s="2029"/>
      <c r="V2021" s="2029"/>
      <c r="W2021" s="2029"/>
      <c r="X2021" s="2029"/>
      <c r="Y2021" s="2030"/>
      <c r="Z2021" s="2031"/>
      <c r="AA2021" s="2032"/>
      <c r="AB2021" s="2032"/>
      <c r="AC2021" s="2034"/>
      <c r="AD2021" s="2025"/>
      <c r="AE2021" s="2026"/>
      <c r="AF2021" s="2026"/>
      <c r="AG2021" s="2026"/>
      <c r="AH2021" s="2027"/>
      <c r="AI2021" s="2028"/>
      <c r="AJ2021" s="2029"/>
      <c r="AK2021" s="2029"/>
      <c r="AL2021" s="2029"/>
      <c r="AM2021" s="2029"/>
      <c r="AN2021" s="2029"/>
      <c r="AO2021" s="2029"/>
      <c r="AP2021" s="2029"/>
      <c r="AQ2021" s="2029"/>
      <c r="AR2021" s="2029"/>
      <c r="AS2021" s="2029"/>
      <c r="AT2021" s="2029"/>
      <c r="AU2021" s="2030"/>
      <c r="AV2021" s="2031"/>
      <c r="AW2021" s="2032"/>
      <c r="AX2021" s="2032"/>
      <c r="AY2021" s="2033"/>
    </row>
    <row r="2022" spans="2:51" s="79" customFormat="1" ht="24.75" customHeight="1">
      <c r="B2022" s="2097"/>
      <c r="C2022" s="2098"/>
      <c r="D2022" s="2098"/>
      <c r="E2022" s="2098"/>
      <c r="F2022" s="2098"/>
      <c r="G2022" s="2099"/>
      <c r="H2022" s="2025"/>
      <c r="I2022" s="2026"/>
      <c r="J2022" s="2026"/>
      <c r="K2022" s="2026"/>
      <c r="L2022" s="2027"/>
      <c r="M2022" s="2028"/>
      <c r="N2022" s="2029"/>
      <c r="O2022" s="2029"/>
      <c r="P2022" s="2029"/>
      <c r="Q2022" s="2029"/>
      <c r="R2022" s="2029"/>
      <c r="S2022" s="2029"/>
      <c r="T2022" s="2029"/>
      <c r="U2022" s="2029"/>
      <c r="V2022" s="2029"/>
      <c r="W2022" s="2029"/>
      <c r="X2022" s="2029"/>
      <c r="Y2022" s="2030"/>
      <c r="Z2022" s="2031"/>
      <c r="AA2022" s="2032"/>
      <c r="AB2022" s="2032"/>
      <c r="AC2022" s="2034"/>
      <c r="AD2022" s="2025"/>
      <c r="AE2022" s="2026"/>
      <c r="AF2022" s="2026"/>
      <c r="AG2022" s="2026"/>
      <c r="AH2022" s="2027"/>
      <c r="AI2022" s="2028"/>
      <c r="AJ2022" s="2029"/>
      <c r="AK2022" s="2029"/>
      <c r="AL2022" s="2029"/>
      <c r="AM2022" s="2029"/>
      <c r="AN2022" s="2029"/>
      <c r="AO2022" s="2029"/>
      <c r="AP2022" s="2029"/>
      <c r="AQ2022" s="2029"/>
      <c r="AR2022" s="2029"/>
      <c r="AS2022" s="2029"/>
      <c r="AT2022" s="2029"/>
      <c r="AU2022" s="2030"/>
      <c r="AV2022" s="2031"/>
      <c r="AW2022" s="2032"/>
      <c r="AX2022" s="2032"/>
      <c r="AY2022" s="2033"/>
    </row>
    <row r="2023" spans="2:51" s="79" customFormat="1" ht="24.75" customHeight="1">
      <c r="B2023" s="2097"/>
      <c r="C2023" s="2098"/>
      <c r="D2023" s="2098"/>
      <c r="E2023" s="2098"/>
      <c r="F2023" s="2098"/>
      <c r="G2023" s="2099"/>
      <c r="H2023" s="2025"/>
      <c r="I2023" s="2026"/>
      <c r="J2023" s="2026"/>
      <c r="K2023" s="2026"/>
      <c r="L2023" s="2027"/>
      <c r="M2023" s="2028"/>
      <c r="N2023" s="2029"/>
      <c r="O2023" s="2029"/>
      <c r="P2023" s="2029"/>
      <c r="Q2023" s="2029"/>
      <c r="R2023" s="2029"/>
      <c r="S2023" s="2029"/>
      <c r="T2023" s="2029"/>
      <c r="U2023" s="2029"/>
      <c r="V2023" s="2029"/>
      <c r="W2023" s="2029"/>
      <c r="X2023" s="2029"/>
      <c r="Y2023" s="2030"/>
      <c r="Z2023" s="2031"/>
      <c r="AA2023" s="2032"/>
      <c r="AB2023" s="2032"/>
      <c r="AC2023" s="2034"/>
      <c r="AD2023" s="2025"/>
      <c r="AE2023" s="2026"/>
      <c r="AF2023" s="2026"/>
      <c r="AG2023" s="2026"/>
      <c r="AH2023" s="2027"/>
      <c r="AI2023" s="2028"/>
      <c r="AJ2023" s="2029"/>
      <c r="AK2023" s="2029"/>
      <c r="AL2023" s="2029"/>
      <c r="AM2023" s="2029"/>
      <c r="AN2023" s="2029"/>
      <c r="AO2023" s="2029"/>
      <c r="AP2023" s="2029"/>
      <c r="AQ2023" s="2029"/>
      <c r="AR2023" s="2029"/>
      <c r="AS2023" s="2029"/>
      <c r="AT2023" s="2029"/>
      <c r="AU2023" s="2030"/>
      <c r="AV2023" s="2031"/>
      <c r="AW2023" s="2032"/>
      <c r="AX2023" s="2032"/>
      <c r="AY2023" s="2033"/>
    </row>
    <row r="2024" spans="2:51" s="79" customFormat="1" ht="24.75" customHeight="1">
      <c r="B2024" s="2097"/>
      <c r="C2024" s="2098"/>
      <c r="D2024" s="2098"/>
      <c r="E2024" s="2098"/>
      <c r="F2024" s="2098"/>
      <c r="G2024" s="2099"/>
      <c r="H2024" s="2025"/>
      <c r="I2024" s="2026"/>
      <c r="J2024" s="2026"/>
      <c r="K2024" s="2026"/>
      <c r="L2024" s="2027"/>
      <c r="M2024" s="2028"/>
      <c r="N2024" s="2029"/>
      <c r="O2024" s="2029"/>
      <c r="P2024" s="2029"/>
      <c r="Q2024" s="2029"/>
      <c r="R2024" s="2029"/>
      <c r="S2024" s="2029"/>
      <c r="T2024" s="2029"/>
      <c r="U2024" s="2029"/>
      <c r="V2024" s="2029"/>
      <c r="W2024" s="2029"/>
      <c r="X2024" s="2029"/>
      <c r="Y2024" s="2030"/>
      <c r="Z2024" s="2031"/>
      <c r="AA2024" s="2032"/>
      <c r="AB2024" s="2032"/>
      <c r="AC2024" s="2032"/>
      <c r="AD2024" s="2025"/>
      <c r="AE2024" s="2026"/>
      <c r="AF2024" s="2026"/>
      <c r="AG2024" s="2026"/>
      <c r="AH2024" s="2027"/>
      <c r="AI2024" s="2028"/>
      <c r="AJ2024" s="2029"/>
      <c r="AK2024" s="2029"/>
      <c r="AL2024" s="2029"/>
      <c r="AM2024" s="2029"/>
      <c r="AN2024" s="2029"/>
      <c r="AO2024" s="2029"/>
      <c r="AP2024" s="2029"/>
      <c r="AQ2024" s="2029"/>
      <c r="AR2024" s="2029"/>
      <c r="AS2024" s="2029"/>
      <c r="AT2024" s="2029"/>
      <c r="AU2024" s="2030"/>
      <c r="AV2024" s="2031"/>
      <c r="AW2024" s="2032"/>
      <c r="AX2024" s="2032"/>
      <c r="AY2024" s="2033"/>
    </row>
    <row r="2025" spans="2:51" s="79" customFormat="1" ht="24.75" customHeight="1">
      <c r="B2025" s="2097"/>
      <c r="C2025" s="2098"/>
      <c r="D2025" s="2098"/>
      <c r="E2025" s="2098"/>
      <c r="F2025" s="2098"/>
      <c r="G2025" s="2099"/>
      <c r="H2025" s="2025"/>
      <c r="I2025" s="2026"/>
      <c r="J2025" s="2026"/>
      <c r="K2025" s="2026"/>
      <c r="L2025" s="2027"/>
      <c r="M2025" s="2028"/>
      <c r="N2025" s="2029"/>
      <c r="O2025" s="2029"/>
      <c r="P2025" s="2029"/>
      <c r="Q2025" s="2029"/>
      <c r="R2025" s="2029"/>
      <c r="S2025" s="2029"/>
      <c r="T2025" s="2029"/>
      <c r="U2025" s="2029"/>
      <c r="V2025" s="2029"/>
      <c r="W2025" s="2029"/>
      <c r="X2025" s="2029"/>
      <c r="Y2025" s="2030"/>
      <c r="Z2025" s="2031"/>
      <c r="AA2025" s="2032"/>
      <c r="AB2025" s="2032"/>
      <c r="AC2025" s="2032"/>
      <c r="AD2025" s="2025"/>
      <c r="AE2025" s="2026"/>
      <c r="AF2025" s="2026"/>
      <c r="AG2025" s="2026"/>
      <c r="AH2025" s="2027"/>
      <c r="AI2025" s="2028"/>
      <c r="AJ2025" s="2029"/>
      <c r="AK2025" s="2029"/>
      <c r="AL2025" s="2029"/>
      <c r="AM2025" s="2029"/>
      <c r="AN2025" s="2029"/>
      <c r="AO2025" s="2029"/>
      <c r="AP2025" s="2029"/>
      <c r="AQ2025" s="2029"/>
      <c r="AR2025" s="2029"/>
      <c r="AS2025" s="2029"/>
      <c r="AT2025" s="2029"/>
      <c r="AU2025" s="2030"/>
      <c r="AV2025" s="2031"/>
      <c r="AW2025" s="2032"/>
      <c r="AX2025" s="2032"/>
      <c r="AY2025" s="2033"/>
    </row>
    <row r="2026" spans="2:51" s="79" customFormat="1" ht="24.75" customHeight="1">
      <c r="B2026" s="2097"/>
      <c r="C2026" s="2098"/>
      <c r="D2026" s="2098"/>
      <c r="E2026" s="2098"/>
      <c r="F2026" s="2098"/>
      <c r="G2026" s="2099"/>
      <c r="H2026" s="2025"/>
      <c r="I2026" s="2026"/>
      <c r="J2026" s="2026"/>
      <c r="K2026" s="2026"/>
      <c r="L2026" s="2027"/>
      <c r="M2026" s="2028"/>
      <c r="N2026" s="2029"/>
      <c r="O2026" s="2029"/>
      <c r="P2026" s="2029"/>
      <c r="Q2026" s="2029"/>
      <c r="R2026" s="2029"/>
      <c r="S2026" s="2029"/>
      <c r="T2026" s="2029"/>
      <c r="U2026" s="2029"/>
      <c r="V2026" s="2029"/>
      <c r="W2026" s="2029"/>
      <c r="X2026" s="2029"/>
      <c r="Y2026" s="2030"/>
      <c r="Z2026" s="2031"/>
      <c r="AA2026" s="2032"/>
      <c r="AB2026" s="2032"/>
      <c r="AC2026" s="2032"/>
      <c r="AD2026" s="2025"/>
      <c r="AE2026" s="2026"/>
      <c r="AF2026" s="2026"/>
      <c r="AG2026" s="2026"/>
      <c r="AH2026" s="2027"/>
      <c r="AI2026" s="2028"/>
      <c r="AJ2026" s="2029"/>
      <c r="AK2026" s="2029"/>
      <c r="AL2026" s="2029"/>
      <c r="AM2026" s="2029"/>
      <c r="AN2026" s="2029"/>
      <c r="AO2026" s="2029"/>
      <c r="AP2026" s="2029"/>
      <c r="AQ2026" s="2029"/>
      <c r="AR2026" s="2029"/>
      <c r="AS2026" s="2029"/>
      <c r="AT2026" s="2029"/>
      <c r="AU2026" s="2030"/>
      <c r="AV2026" s="2031"/>
      <c r="AW2026" s="2032"/>
      <c r="AX2026" s="2032"/>
      <c r="AY2026" s="2033"/>
    </row>
    <row r="2027" spans="2:51" s="79" customFormat="1" ht="24.75" customHeight="1">
      <c r="B2027" s="2097"/>
      <c r="C2027" s="2098"/>
      <c r="D2027" s="2098"/>
      <c r="E2027" s="2098"/>
      <c r="F2027" s="2098"/>
      <c r="G2027" s="2099"/>
      <c r="H2027" s="2016"/>
      <c r="I2027" s="2017"/>
      <c r="J2027" s="2017"/>
      <c r="K2027" s="2017"/>
      <c r="L2027" s="2018"/>
      <c r="M2027" s="2019"/>
      <c r="N2027" s="2020"/>
      <c r="O2027" s="2020"/>
      <c r="P2027" s="2020"/>
      <c r="Q2027" s="2020"/>
      <c r="R2027" s="2020"/>
      <c r="S2027" s="2020"/>
      <c r="T2027" s="2020"/>
      <c r="U2027" s="2020"/>
      <c r="V2027" s="2020"/>
      <c r="W2027" s="2020"/>
      <c r="X2027" s="2020"/>
      <c r="Y2027" s="2021"/>
      <c r="Z2027" s="2022"/>
      <c r="AA2027" s="2023"/>
      <c r="AB2027" s="2023"/>
      <c r="AC2027" s="2023"/>
      <c r="AD2027" s="2016"/>
      <c r="AE2027" s="2017"/>
      <c r="AF2027" s="2017"/>
      <c r="AG2027" s="2017"/>
      <c r="AH2027" s="2018"/>
      <c r="AI2027" s="2019"/>
      <c r="AJ2027" s="2020"/>
      <c r="AK2027" s="2020"/>
      <c r="AL2027" s="2020"/>
      <c r="AM2027" s="2020"/>
      <c r="AN2027" s="2020"/>
      <c r="AO2027" s="2020"/>
      <c r="AP2027" s="2020"/>
      <c r="AQ2027" s="2020"/>
      <c r="AR2027" s="2020"/>
      <c r="AS2027" s="2020"/>
      <c r="AT2027" s="2020"/>
      <c r="AU2027" s="2021"/>
      <c r="AV2027" s="2022"/>
      <c r="AW2027" s="2023"/>
      <c r="AX2027" s="2023"/>
      <c r="AY2027" s="2024"/>
    </row>
    <row r="2028" spans="2:51" s="79" customFormat="1" ht="24.75" customHeight="1">
      <c r="B2028" s="2097"/>
      <c r="C2028" s="2098"/>
      <c r="D2028" s="2098"/>
      <c r="E2028" s="2098"/>
      <c r="F2028" s="2098"/>
      <c r="G2028" s="2099"/>
      <c r="H2028" s="2058" t="s">
        <v>26</v>
      </c>
      <c r="I2028" s="2059"/>
      <c r="J2028" s="2059"/>
      <c r="K2028" s="2059"/>
      <c r="L2028" s="2059"/>
      <c r="M2028" s="2060"/>
      <c r="N2028" s="2061"/>
      <c r="O2028" s="2061"/>
      <c r="P2028" s="2061"/>
      <c r="Q2028" s="2061"/>
      <c r="R2028" s="2061"/>
      <c r="S2028" s="2061"/>
      <c r="T2028" s="2061"/>
      <c r="U2028" s="2061"/>
      <c r="V2028" s="2061"/>
      <c r="W2028" s="2061"/>
      <c r="X2028" s="2061"/>
      <c r="Y2028" s="2062"/>
      <c r="Z2028" s="2063">
        <f>SUM(Z2020:AC2027)</f>
        <v>0</v>
      </c>
      <c r="AA2028" s="2064"/>
      <c r="AB2028" s="2064"/>
      <c r="AC2028" s="2065"/>
      <c r="AD2028" s="2058" t="s">
        <v>26</v>
      </c>
      <c r="AE2028" s="2059"/>
      <c r="AF2028" s="2059"/>
      <c r="AG2028" s="2059"/>
      <c r="AH2028" s="2059"/>
      <c r="AI2028" s="2060"/>
      <c r="AJ2028" s="2061"/>
      <c r="AK2028" s="2061"/>
      <c r="AL2028" s="2061"/>
      <c r="AM2028" s="2061"/>
      <c r="AN2028" s="2061"/>
      <c r="AO2028" s="2061"/>
      <c r="AP2028" s="2061"/>
      <c r="AQ2028" s="2061"/>
      <c r="AR2028" s="2061"/>
      <c r="AS2028" s="2061"/>
      <c r="AT2028" s="2061"/>
      <c r="AU2028" s="2062"/>
      <c r="AV2028" s="2063">
        <f>SUM(AV2020:AY2027)</f>
        <v>0</v>
      </c>
      <c r="AW2028" s="2064"/>
      <c r="AX2028" s="2064"/>
      <c r="AY2028" s="2066"/>
    </row>
    <row r="2029" spans="2:51" s="79" customFormat="1" ht="24.75" customHeight="1">
      <c r="B2029" s="2097"/>
      <c r="C2029" s="2098"/>
      <c r="D2029" s="2098"/>
      <c r="E2029" s="2098"/>
      <c r="F2029" s="2098"/>
      <c r="G2029" s="2099"/>
      <c r="H2029" s="2045" t="s">
        <v>539</v>
      </c>
      <c r="I2029" s="2046"/>
      <c r="J2029" s="2046"/>
      <c r="K2029" s="2046"/>
      <c r="L2029" s="2046"/>
      <c r="M2029" s="2046"/>
      <c r="N2029" s="2046"/>
      <c r="O2029" s="2046"/>
      <c r="P2029" s="2046"/>
      <c r="Q2029" s="2046"/>
      <c r="R2029" s="2046"/>
      <c r="S2029" s="2046"/>
      <c r="T2029" s="2046"/>
      <c r="U2029" s="2046"/>
      <c r="V2029" s="2046"/>
      <c r="W2029" s="2046"/>
      <c r="X2029" s="2046"/>
      <c r="Y2029" s="2046"/>
      <c r="Z2029" s="2046"/>
      <c r="AA2029" s="2046"/>
      <c r="AB2029" s="2046"/>
      <c r="AC2029" s="2047"/>
      <c r="AD2029" s="2045" t="s">
        <v>524</v>
      </c>
      <c r="AE2029" s="2046"/>
      <c r="AF2029" s="2046"/>
      <c r="AG2029" s="2046"/>
      <c r="AH2029" s="2046"/>
      <c r="AI2029" s="2046"/>
      <c r="AJ2029" s="2046"/>
      <c r="AK2029" s="2046"/>
      <c r="AL2029" s="2046"/>
      <c r="AM2029" s="2046"/>
      <c r="AN2029" s="2046"/>
      <c r="AO2029" s="2046"/>
      <c r="AP2029" s="2046"/>
      <c r="AQ2029" s="2046"/>
      <c r="AR2029" s="2046"/>
      <c r="AS2029" s="2046"/>
      <c r="AT2029" s="2046"/>
      <c r="AU2029" s="2046"/>
      <c r="AV2029" s="2046"/>
      <c r="AW2029" s="2046"/>
      <c r="AX2029" s="2046"/>
      <c r="AY2029" s="2048"/>
    </row>
    <row r="2030" spans="2:51" s="79" customFormat="1" ht="24.75" customHeight="1">
      <c r="B2030" s="2097"/>
      <c r="C2030" s="2098"/>
      <c r="D2030" s="2098"/>
      <c r="E2030" s="2098"/>
      <c r="F2030" s="2098"/>
      <c r="G2030" s="2099"/>
      <c r="H2030" s="2049" t="s">
        <v>23</v>
      </c>
      <c r="I2030" s="2050"/>
      <c r="J2030" s="2050"/>
      <c r="K2030" s="2050"/>
      <c r="L2030" s="2050"/>
      <c r="M2030" s="2051" t="s">
        <v>24</v>
      </c>
      <c r="N2030" s="2052"/>
      <c r="O2030" s="2052"/>
      <c r="P2030" s="2052"/>
      <c r="Q2030" s="2052"/>
      <c r="R2030" s="2052"/>
      <c r="S2030" s="2052"/>
      <c r="T2030" s="2052"/>
      <c r="U2030" s="2052"/>
      <c r="V2030" s="2052"/>
      <c r="W2030" s="2052"/>
      <c r="X2030" s="2052"/>
      <c r="Y2030" s="2053"/>
      <c r="Z2030" s="2054" t="s">
        <v>25</v>
      </c>
      <c r="AA2030" s="2055"/>
      <c r="AB2030" s="2055"/>
      <c r="AC2030" s="2056"/>
      <c r="AD2030" s="2049" t="s">
        <v>23</v>
      </c>
      <c r="AE2030" s="2050"/>
      <c r="AF2030" s="2050"/>
      <c r="AG2030" s="2050"/>
      <c r="AH2030" s="2050"/>
      <c r="AI2030" s="2051" t="s">
        <v>24</v>
      </c>
      <c r="AJ2030" s="2052"/>
      <c r="AK2030" s="2052"/>
      <c r="AL2030" s="2052"/>
      <c r="AM2030" s="2052"/>
      <c r="AN2030" s="2052"/>
      <c r="AO2030" s="2052"/>
      <c r="AP2030" s="2052"/>
      <c r="AQ2030" s="2052"/>
      <c r="AR2030" s="2052"/>
      <c r="AS2030" s="2052"/>
      <c r="AT2030" s="2052"/>
      <c r="AU2030" s="2053"/>
      <c r="AV2030" s="2054" t="s">
        <v>25</v>
      </c>
      <c r="AW2030" s="2055"/>
      <c r="AX2030" s="2055"/>
      <c r="AY2030" s="2057"/>
    </row>
    <row r="2031" spans="2:51" s="79" customFormat="1" ht="24.75" customHeight="1">
      <c r="B2031" s="2097"/>
      <c r="C2031" s="2098"/>
      <c r="D2031" s="2098"/>
      <c r="E2031" s="2098"/>
      <c r="F2031" s="2098"/>
      <c r="G2031" s="2099"/>
      <c r="H2031" s="2035"/>
      <c r="I2031" s="2036"/>
      <c r="J2031" s="2036"/>
      <c r="K2031" s="2036"/>
      <c r="L2031" s="2037"/>
      <c r="M2031" s="2038"/>
      <c r="N2031" s="2039"/>
      <c r="O2031" s="2039"/>
      <c r="P2031" s="2039"/>
      <c r="Q2031" s="2039"/>
      <c r="R2031" s="2039"/>
      <c r="S2031" s="2039"/>
      <c r="T2031" s="2039"/>
      <c r="U2031" s="2039"/>
      <c r="V2031" s="2039"/>
      <c r="W2031" s="2039"/>
      <c r="X2031" s="2039"/>
      <c r="Y2031" s="2040"/>
      <c r="Z2031" s="2041"/>
      <c r="AA2031" s="2042"/>
      <c r="AB2031" s="2042"/>
      <c r="AC2031" s="2043"/>
      <c r="AD2031" s="2035"/>
      <c r="AE2031" s="2036"/>
      <c r="AF2031" s="2036"/>
      <c r="AG2031" s="2036"/>
      <c r="AH2031" s="2037"/>
      <c r="AI2031" s="2038"/>
      <c r="AJ2031" s="2039"/>
      <c r="AK2031" s="2039"/>
      <c r="AL2031" s="2039"/>
      <c r="AM2031" s="2039"/>
      <c r="AN2031" s="2039"/>
      <c r="AO2031" s="2039"/>
      <c r="AP2031" s="2039"/>
      <c r="AQ2031" s="2039"/>
      <c r="AR2031" s="2039"/>
      <c r="AS2031" s="2039"/>
      <c r="AT2031" s="2039"/>
      <c r="AU2031" s="2040"/>
      <c r="AV2031" s="2041"/>
      <c r="AW2031" s="2042"/>
      <c r="AX2031" s="2042"/>
      <c r="AY2031" s="2044"/>
    </row>
    <row r="2032" spans="2:51" s="79" customFormat="1" ht="24.75" customHeight="1">
      <c r="B2032" s="2097"/>
      <c r="C2032" s="2098"/>
      <c r="D2032" s="2098"/>
      <c r="E2032" s="2098"/>
      <c r="F2032" s="2098"/>
      <c r="G2032" s="2099"/>
      <c r="H2032" s="2025"/>
      <c r="I2032" s="2026"/>
      <c r="J2032" s="2026"/>
      <c r="K2032" s="2026"/>
      <c r="L2032" s="2027"/>
      <c r="M2032" s="2028"/>
      <c r="N2032" s="2029"/>
      <c r="O2032" s="2029"/>
      <c r="P2032" s="2029"/>
      <c r="Q2032" s="2029"/>
      <c r="R2032" s="2029"/>
      <c r="S2032" s="2029"/>
      <c r="T2032" s="2029"/>
      <c r="U2032" s="2029"/>
      <c r="V2032" s="2029"/>
      <c r="W2032" s="2029"/>
      <c r="X2032" s="2029"/>
      <c r="Y2032" s="2030"/>
      <c r="Z2032" s="2031"/>
      <c r="AA2032" s="2032"/>
      <c r="AB2032" s="2032"/>
      <c r="AC2032" s="2034"/>
      <c r="AD2032" s="2025"/>
      <c r="AE2032" s="2026"/>
      <c r="AF2032" s="2026"/>
      <c r="AG2032" s="2026"/>
      <c r="AH2032" s="2027"/>
      <c r="AI2032" s="2028"/>
      <c r="AJ2032" s="2029"/>
      <c r="AK2032" s="2029"/>
      <c r="AL2032" s="2029"/>
      <c r="AM2032" s="2029"/>
      <c r="AN2032" s="2029"/>
      <c r="AO2032" s="2029"/>
      <c r="AP2032" s="2029"/>
      <c r="AQ2032" s="2029"/>
      <c r="AR2032" s="2029"/>
      <c r="AS2032" s="2029"/>
      <c r="AT2032" s="2029"/>
      <c r="AU2032" s="2030"/>
      <c r="AV2032" s="2031"/>
      <c r="AW2032" s="2032"/>
      <c r="AX2032" s="2032"/>
      <c r="AY2032" s="2033"/>
    </row>
    <row r="2033" spans="2:51" s="79" customFormat="1" ht="24.75" customHeight="1">
      <c r="B2033" s="2097"/>
      <c r="C2033" s="2098"/>
      <c r="D2033" s="2098"/>
      <c r="E2033" s="2098"/>
      <c r="F2033" s="2098"/>
      <c r="G2033" s="2099"/>
      <c r="H2033" s="2025"/>
      <c r="I2033" s="2026"/>
      <c r="J2033" s="2026"/>
      <c r="K2033" s="2026"/>
      <c r="L2033" s="2027"/>
      <c r="M2033" s="2028"/>
      <c r="N2033" s="2029"/>
      <c r="O2033" s="2029"/>
      <c r="P2033" s="2029"/>
      <c r="Q2033" s="2029"/>
      <c r="R2033" s="2029"/>
      <c r="S2033" s="2029"/>
      <c r="T2033" s="2029"/>
      <c r="U2033" s="2029"/>
      <c r="V2033" s="2029"/>
      <c r="W2033" s="2029"/>
      <c r="X2033" s="2029"/>
      <c r="Y2033" s="2030"/>
      <c r="Z2033" s="2031"/>
      <c r="AA2033" s="2032"/>
      <c r="AB2033" s="2032"/>
      <c r="AC2033" s="2034"/>
      <c r="AD2033" s="2025"/>
      <c r="AE2033" s="2026"/>
      <c r="AF2033" s="2026"/>
      <c r="AG2033" s="2026"/>
      <c r="AH2033" s="2027"/>
      <c r="AI2033" s="2028"/>
      <c r="AJ2033" s="2029"/>
      <c r="AK2033" s="2029"/>
      <c r="AL2033" s="2029"/>
      <c r="AM2033" s="2029"/>
      <c r="AN2033" s="2029"/>
      <c r="AO2033" s="2029"/>
      <c r="AP2033" s="2029"/>
      <c r="AQ2033" s="2029"/>
      <c r="AR2033" s="2029"/>
      <c r="AS2033" s="2029"/>
      <c r="AT2033" s="2029"/>
      <c r="AU2033" s="2030"/>
      <c r="AV2033" s="2031"/>
      <c r="AW2033" s="2032"/>
      <c r="AX2033" s="2032"/>
      <c r="AY2033" s="2033"/>
    </row>
    <row r="2034" spans="2:51" s="79" customFormat="1" ht="24.75" customHeight="1">
      <c r="B2034" s="2097"/>
      <c r="C2034" s="2098"/>
      <c r="D2034" s="2098"/>
      <c r="E2034" s="2098"/>
      <c r="F2034" s="2098"/>
      <c r="G2034" s="2099"/>
      <c r="H2034" s="2025"/>
      <c r="I2034" s="2026"/>
      <c r="J2034" s="2026"/>
      <c r="K2034" s="2026"/>
      <c r="L2034" s="2027"/>
      <c r="M2034" s="2028"/>
      <c r="N2034" s="2029"/>
      <c r="O2034" s="2029"/>
      <c r="P2034" s="2029"/>
      <c r="Q2034" s="2029"/>
      <c r="R2034" s="2029"/>
      <c r="S2034" s="2029"/>
      <c r="T2034" s="2029"/>
      <c r="U2034" s="2029"/>
      <c r="V2034" s="2029"/>
      <c r="W2034" s="2029"/>
      <c r="X2034" s="2029"/>
      <c r="Y2034" s="2030"/>
      <c r="Z2034" s="2031"/>
      <c r="AA2034" s="2032"/>
      <c r="AB2034" s="2032"/>
      <c r="AC2034" s="2034"/>
      <c r="AD2034" s="2025"/>
      <c r="AE2034" s="2026"/>
      <c r="AF2034" s="2026"/>
      <c r="AG2034" s="2026"/>
      <c r="AH2034" s="2027"/>
      <c r="AI2034" s="2028"/>
      <c r="AJ2034" s="2029"/>
      <c r="AK2034" s="2029"/>
      <c r="AL2034" s="2029"/>
      <c r="AM2034" s="2029"/>
      <c r="AN2034" s="2029"/>
      <c r="AO2034" s="2029"/>
      <c r="AP2034" s="2029"/>
      <c r="AQ2034" s="2029"/>
      <c r="AR2034" s="2029"/>
      <c r="AS2034" s="2029"/>
      <c r="AT2034" s="2029"/>
      <c r="AU2034" s="2030"/>
      <c r="AV2034" s="2031"/>
      <c r="AW2034" s="2032"/>
      <c r="AX2034" s="2032"/>
      <c r="AY2034" s="2033"/>
    </row>
    <row r="2035" spans="2:51" s="79" customFormat="1" ht="24.75" customHeight="1">
      <c r="B2035" s="2097"/>
      <c r="C2035" s="2098"/>
      <c r="D2035" s="2098"/>
      <c r="E2035" s="2098"/>
      <c r="F2035" s="2098"/>
      <c r="G2035" s="2099"/>
      <c r="H2035" s="2025"/>
      <c r="I2035" s="2026"/>
      <c r="J2035" s="2026"/>
      <c r="K2035" s="2026"/>
      <c r="L2035" s="2027"/>
      <c r="M2035" s="2028"/>
      <c r="N2035" s="2029"/>
      <c r="O2035" s="2029"/>
      <c r="P2035" s="2029"/>
      <c r="Q2035" s="2029"/>
      <c r="R2035" s="2029"/>
      <c r="S2035" s="2029"/>
      <c r="T2035" s="2029"/>
      <c r="U2035" s="2029"/>
      <c r="V2035" s="2029"/>
      <c r="W2035" s="2029"/>
      <c r="X2035" s="2029"/>
      <c r="Y2035" s="2030"/>
      <c r="Z2035" s="2031"/>
      <c r="AA2035" s="2032"/>
      <c r="AB2035" s="2032"/>
      <c r="AC2035" s="2032"/>
      <c r="AD2035" s="2025"/>
      <c r="AE2035" s="2026"/>
      <c r="AF2035" s="2026"/>
      <c r="AG2035" s="2026"/>
      <c r="AH2035" s="2027"/>
      <c r="AI2035" s="2028"/>
      <c r="AJ2035" s="2029"/>
      <c r="AK2035" s="2029"/>
      <c r="AL2035" s="2029"/>
      <c r="AM2035" s="2029"/>
      <c r="AN2035" s="2029"/>
      <c r="AO2035" s="2029"/>
      <c r="AP2035" s="2029"/>
      <c r="AQ2035" s="2029"/>
      <c r="AR2035" s="2029"/>
      <c r="AS2035" s="2029"/>
      <c r="AT2035" s="2029"/>
      <c r="AU2035" s="2030"/>
      <c r="AV2035" s="2031"/>
      <c r="AW2035" s="2032"/>
      <c r="AX2035" s="2032"/>
      <c r="AY2035" s="2033"/>
    </row>
    <row r="2036" spans="2:51" s="79" customFormat="1" ht="24.75" customHeight="1">
      <c r="B2036" s="2097"/>
      <c r="C2036" s="2098"/>
      <c r="D2036" s="2098"/>
      <c r="E2036" s="2098"/>
      <c r="F2036" s="2098"/>
      <c r="G2036" s="2099"/>
      <c r="H2036" s="2025"/>
      <c r="I2036" s="2026"/>
      <c r="J2036" s="2026"/>
      <c r="K2036" s="2026"/>
      <c r="L2036" s="2027"/>
      <c r="M2036" s="2028"/>
      <c r="N2036" s="2029"/>
      <c r="O2036" s="2029"/>
      <c r="P2036" s="2029"/>
      <c r="Q2036" s="2029"/>
      <c r="R2036" s="2029"/>
      <c r="S2036" s="2029"/>
      <c r="T2036" s="2029"/>
      <c r="U2036" s="2029"/>
      <c r="V2036" s="2029"/>
      <c r="W2036" s="2029"/>
      <c r="X2036" s="2029"/>
      <c r="Y2036" s="2030"/>
      <c r="Z2036" s="2031"/>
      <c r="AA2036" s="2032"/>
      <c r="AB2036" s="2032"/>
      <c r="AC2036" s="2032"/>
      <c r="AD2036" s="2025"/>
      <c r="AE2036" s="2026"/>
      <c r="AF2036" s="2026"/>
      <c r="AG2036" s="2026"/>
      <c r="AH2036" s="2027"/>
      <c r="AI2036" s="2028"/>
      <c r="AJ2036" s="2029"/>
      <c r="AK2036" s="2029"/>
      <c r="AL2036" s="2029"/>
      <c r="AM2036" s="2029"/>
      <c r="AN2036" s="2029"/>
      <c r="AO2036" s="2029"/>
      <c r="AP2036" s="2029"/>
      <c r="AQ2036" s="2029"/>
      <c r="AR2036" s="2029"/>
      <c r="AS2036" s="2029"/>
      <c r="AT2036" s="2029"/>
      <c r="AU2036" s="2030"/>
      <c r="AV2036" s="2031"/>
      <c r="AW2036" s="2032"/>
      <c r="AX2036" s="2032"/>
      <c r="AY2036" s="2033"/>
    </row>
    <row r="2037" spans="2:51" s="79" customFormat="1" ht="24.75" customHeight="1">
      <c r="B2037" s="2097"/>
      <c r="C2037" s="2098"/>
      <c r="D2037" s="2098"/>
      <c r="E2037" s="2098"/>
      <c r="F2037" s="2098"/>
      <c r="G2037" s="2099"/>
      <c r="H2037" s="2025"/>
      <c r="I2037" s="2026"/>
      <c r="J2037" s="2026"/>
      <c r="K2037" s="2026"/>
      <c r="L2037" s="2027"/>
      <c r="M2037" s="2028"/>
      <c r="N2037" s="2029"/>
      <c r="O2037" s="2029"/>
      <c r="P2037" s="2029"/>
      <c r="Q2037" s="2029"/>
      <c r="R2037" s="2029"/>
      <c r="S2037" s="2029"/>
      <c r="T2037" s="2029"/>
      <c r="U2037" s="2029"/>
      <c r="V2037" s="2029"/>
      <c r="W2037" s="2029"/>
      <c r="X2037" s="2029"/>
      <c r="Y2037" s="2030"/>
      <c r="Z2037" s="2031"/>
      <c r="AA2037" s="2032"/>
      <c r="AB2037" s="2032"/>
      <c r="AC2037" s="2032"/>
      <c r="AD2037" s="2025"/>
      <c r="AE2037" s="2026"/>
      <c r="AF2037" s="2026"/>
      <c r="AG2037" s="2026"/>
      <c r="AH2037" s="2027"/>
      <c r="AI2037" s="2028"/>
      <c r="AJ2037" s="2029"/>
      <c r="AK2037" s="2029"/>
      <c r="AL2037" s="2029"/>
      <c r="AM2037" s="2029"/>
      <c r="AN2037" s="2029"/>
      <c r="AO2037" s="2029"/>
      <c r="AP2037" s="2029"/>
      <c r="AQ2037" s="2029"/>
      <c r="AR2037" s="2029"/>
      <c r="AS2037" s="2029"/>
      <c r="AT2037" s="2029"/>
      <c r="AU2037" s="2030"/>
      <c r="AV2037" s="2031"/>
      <c r="AW2037" s="2032"/>
      <c r="AX2037" s="2032"/>
      <c r="AY2037" s="2033"/>
    </row>
    <row r="2038" spans="2:51" s="79" customFormat="1" ht="24.75" customHeight="1">
      <c r="B2038" s="2097"/>
      <c r="C2038" s="2098"/>
      <c r="D2038" s="2098"/>
      <c r="E2038" s="2098"/>
      <c r="F2038" s="2098"/>
      <c r="G2038" s="2099"/>
      <c r="H2038" s="2016"/>
      <c r="I2038" s="2017"/>
      <c r="J2038" s="2017"/>
      <c r="K2038" s="2017"/>
      <c r="L2038" s="2018"/>
      <c r="M2038" s="2019"/>
      <c r="N2038" s="2020"/>
      <c r="O2038" s="2020"/>
      <c r="P2038" s="2020"/>
      <c r="Q2038" s="2020"/>
      <c r="R2038" s="2020"/>
      <c r="S2038" s="2020"/>
      <c r="T2038" s="2020"/>
      <c r="U2038" s="2020"/>
      <c r="V2038" s="2020"/>
      <c r="W2038" s="2020"/>
      <c r="X2038" s="2020"/>
      <c r="Y2038" s="2021"/>
      <c r="Z2038" s="2022"/>
      <c r="AA2038" s="2023"/>
      <c r="AB2038" s="2023"/>
      <c r="AC2038" s="2023"/>
      <c r="AD2038" s="2016"/>
      <c r="AE2038" s="2017"/>
      <c r="AF2038" s="2017"/>
      <c r="AG2038" s="2017"/>
      <c r="AH2038" s="2018"/>
      <c r="AI2038" s="2019"/>
      <c r="AJ2038" s="2020"/>
      <c r="AK2038" s="2020"/>
      <c r="AL2038" s="2020"/>
      <c r="AM2038" s="2020"/>
      <c r="AN2038" s="2020"/>
      <c r="AO2038" s="2020"/>
      <c r="AP2038" s="2020"/>
      <c r="AQ2038" s="2020"/>
      <c r="AR2038" s="2020"/>
      <c r="AS2038" s="2020"/>
      <c r="AT2038" s="2020"/>
      <c r="AU2038" s="2021"/>
      <c r="AV2038" s="2022"/>
      <c r="AW2038" s="2023"/>
      <c r="AX2038" s="2023"/>
      <c r="AY2038" s="2024"/>
    </row>
    <row r="2039" spans="2:51" s="79" customFormat="1" ht="24.75" customHeight="1" thickBot="1">
      <c r="B2039" s="2100"/>
      <c r="C2039" s="2101"/>
      <c r="D2039" s="2101"/>
      <c r="E2039" s="2101"/>
      <c r="F2039" s="2101"/>
      <c r="G2039" s="2102"/>
      <c r="H2039" s="2007" t="s">
        <v>26</v>
      </c>
      <c r="I2039" s="2008"/>
      <c r="J2039" s="2008"/>
      <c r="K2039" s="2008"/>
      <c r="L2039" s="2008"/>
      <c r="M2039" s="2009"/>
      <c r="N2039" s="2010"/>
      <c r="O2039" s="2010"/>
      <c r="P2039" s="2010"/>
      <c r="Q2039" s="2010"/>
      <c r="R2039" s="2010"/>
      <c r="S2039" s="2010"/>
      <c r="T2039" s="2010"/>
      <c r="U2039" s="2010"/>
      <c r="V2039" s="2010"/>
      <c r="W2039" s="2010"/>
      <c r="X2039" s="2010"/>
      <c r="Y2039" s="2011"/>
      <c r="Z2039" s="2012">
        <f>SUM(Z2031:AC2038)</f>
        <v>0</v>
      </c>
      <c r="AA2039" s="2013"/>
      <c r="AB2039" s="2013"/>
      <c r="AC2039" s="2014"/>
      <c r="AD2039" s="2007" t="s">
        <v>26</v>
      </c>
      <c r="AE2039" s="2008"/>
      <c r="AF2039" s="2008"/>
      <c r="AG2039" s="2008"/>
      <c r="AH2039" s="2008"/>
      <c r="AI2039" s="2009"/>
      <c r="AJ2039" s="2010"/>
      <c r="AK2039" s="2010"/>
      <c r="AL2039" s="2010"/>
      <c r="AM2039" s="2010"/>
      <c r="AN2039" s="2010"/>
      <c r="AO2039" s="2010"/>
      <c r="AP2039" s="2010"/>
      <c r="AQ2039" s="2010"/>
      <c r="AR2039" s="2010"/>
      <c r="AS2039" s="2010"/>
      <c r="AT2039" s="2010"/>
      <c r="AU2039" s="2011"/>
      <c r="AV2039" s="2012">
        <f>SUM(AV2031:AY2038)</f>
        <v>0</v>
      </c>
      <c r="AW2039" s="2013"/>
      <c r="AX2039" s="2013"/>
      <c r="AY2039" s="2015"/>
    </row>
    <row r="2040" spans="2:51" s="79" customFormat="1"/>
    <row r="2041" spans="2:51" s="79" customFormat="1" ht="23.25" customHeight="1">
      <c r="B2041" s="92" t="s">
        <v>100</v>
      </c>
      <c r="C2041" s="92"/>
      <c r="D2041" s="92"/>
      <c r="E2041" s="93"/>
      <c r="F2041" s="93"/>
      <c r="G2041" s="2095" t="s">
        <v>1156</v>
      </c>
      <c r="H2041" s="2095"/>
      <c r="I2041" s="2095"/>
      <c r="J2041" s="2095"/>
      <c r="K2041" s="2095"/>
      <c r="L2041" s="2095"/>
      <c r="M2041" s="2095"/>
      <c r="N2041" s="2095"/>
      <c r="O2041" s="2095"/>
      <c r="P2041" s="2095"/>
      <c r="Q2041" s="2095"/>
      <c r="R2041" s="2095"/>
      <c r="S2041" s="2095"/>
      <c r="T2041" s="2095"/>
      <c r="U2041" s="2095"/>
      <c r="V2041" s="2095"/>
      <c r="W2041" s="2095"/>
      <c r="X2041" s="2095"/>
      <c r="Y2041" s="2095"/>
      <c r="Z2041" s="2095"/>
      <c r="AA2041" s="2095"/>
      <c r="AB2041" s="2095"/>
      <c r="AC2041" s="2095"/>
      <c r="AD2041" s="2095"/>
      <c r="AE2041" s="2095"/>
      <c r="AF2041" s="2095"/>
      <c r="AG2041" s="2095"/>
      <c r="AH2041" s="2095"/>
      <c r="AI2041" s="2095"/>
      <c r="AJ2041" s="2095"/>
      <c r="AK2041" s="2095"/>
      <c r="AL2041" s="2095"/>
      <c r="AM2041" s="2095"/>
      <c r="AN2041" s="2095"/>
      <c r="AO2041" s="2095"/>
      <c r="AP2041" s="2095"/>
      <c r="AQ2041" s="2095"/>
      <c r="AR2041" s="2095"/>
      <c r="AS2041" s="2095"/>
      <c r="AT2041" s="2095"/>
      <c r="AU2041" s="2095"/>
      <c r="AV2041" s="2095"/>
      <c r="AW2041" s="2095"/>
      <c r="AX2041" s="2095"/>
      <c r="AY2041" s="93"/>
    </row>
    <row r="2042" spans="2:51" s="79" customFormat="1" ht="14.25">
      <c r="C2042" s="94" t="s">
        <v>77</v>
      </c>
    </row>
    <row r="2043" spans="2:51" s="79" customFormat="1">
      <c r="C2043" s="79" t="s">
        <v>500</v>
      </c>
    </row>
    <row r="2044" spans="2:51" s="79" customFormat="1" ht="34.5" customHeight="1">
      <c r="B2044" s="2000"/>
      <c r="C2044" s="2000"/>
      <c r="D2044" s="2004" t="s">
        <v>71</v>
      </c>
      <c r="E2044" s="2004"/>
      <c r="F2044" s="2004"/>
      <c r="G2044" s="2004"/>
      <c r="H2044" s="2004"/>
      <c r="I2044" s="2004"/>
      <c r="J2044" s="2004"/>
      <c r="K2044" s="2004"/>
      <c r="L2044" s="2004"/>
      <c r="M2044" s="2004"/>
      <c r="N2044" s="2004" t="s">
        <v>72</v>
      </c>
      <c r="O2044" s="2004"/>
      <c r="P2044" s="2004"/>
      <c r="Q2044" s="2004"/>
      <c r="R2044" s="2004"/>
      <c r="S2044" s="2004"/>
      <c r="T2044" s="2004"/>
      <c r="U2044" s="2004"/>
      <c r="V2044" s="2004"/>
      <c r="W2044" s="2004"/>
      <c r="X2044" s="2004"/>
      <c r="Y2044" s="2004"/>
      <c r="Z2044" s="2004"/>
      <c r="AA2044" s="2004"/>
      <c r="AB2044" s="2004"/>
      <c r="AC2044" s="2004"/>
      <c r="AD2044" s="2004"/>
      <c r="AE2044" s="2004"/>
      <c r="AF2044" s="2004"/>
      <c r="AG2044" s="2004"/>
      <c r="AH2044" s="2004"/>
      <c r="AI2044" s="2004"/>
      <c r="AJ2044" s="2004"/>
      <c r="AK2044" s="2004"/>
      <c r="AL2044" s="2005" t="s">
        <v>73</v>
      </c>
      <c r="AM2044" s="2004"/>
      <c r="AN2044" s="2004"/>
      <c r="AO2044" s="2004"/>
      <c r="AP2044" s="2004"/>
      <c r="AQ2044" s="2004"/>
      <c r="AR2044" s="2004" t="s">
        <v>27</v>
      </c>
      <c r="AS2044" s="2004"/>
      <c r="AT2044" s="2004"/>
      <c r="AU2044" s="2004"/>
      <c r="AV2044" s="2004" t="s">
        <v>28</v>
      </c>
      <c r="AW2044" s="2004"/>
      <c r="AX2044" s="2004"/>
    </row>
    <row r="2045" spans="2:51" s="79" customFormat="1" ht="24" customHeight="1">
      <c r="B2045" s="2000">
        <v>1</v>
      </c>
      <c r="C2045" s="2000">
        <v>1</v>
      </c>
      <c r="D2045" s="2001" t="s">
        <v>1150</v>
      </c>
      <c r="E2045" s="2001"/>
      <c r="F2045" s="2001"/>
      <c r="G2045" s="2001"/>
      <c r="H2045" s="2001"/>
      <c r="I2045" s="2001"/>
      <c r="J2045" s="2001"/>
      <c r="K2045" s="2001"/>
      <c r="L2045" s="2001"/>
      <c r="M2045" s="2001"/>
      <c r="N2045" s="2310" t="s">
        <v>1152</v>
      </c>
      <c r="O2045" s="2310"/>
      <c r="P2045" s="2310"/>
      <c r="Q2045" s="2310"/>
      <c r="R2045" s="2310"/>
      <c r="S2045" s="2310"/>
      <c r="T2045" s="2310"/>
      <c r="U2045" s="2310"/>
      <c r="V2045" s="2310"/>
      <c r="W2045" s="2310"/>
      <c r="X2045" s="2310"/>
      <c r="Y2045" s="2310"/>
      <c r="Z2045" s="2310"/>
      <c r="AA2045" s="2310"/>
      <c r="AB2045" s="2310"/>
      <c r="AC2045" s="2310"/>
      <c r="AD2045" s="2310"/>
      <c r="AE2045" s="2310"/>
      <c r="AF2045" s="2310"/>
      <c r="AG2045" s="2310"/>
      <c r="AH2045" s="2310"/>
      <c r="AI2045" s="2310"/>
      <c r="AJ2045" s="2310"/>
      <c r="AK2045" s="2310"/>
      <c r="AL2045" s="2002">
        <v>2</v>
      </c>
      <c r="AM2045" s="2001"/>
      <c r="AN2045" s="2001"/>
      <c r="AO2045" s="2001"/>
      <c r="AP2045" s="2001"/>
      <c r="AQ2045" s="2001"/>
      <c r="AR2045" s="2404" t="s">
        <v>104</v>
      </c>
      <c r="AS2045" s="2404"/>
      <c r="AT2045" s="2404"/>
      <c r="AU2045" s="2404"/>
      <c r="AV2045" s="2001"/>
      <c r="AW2045" s="2001"/>
      <c r="AX2045" s="2001"/>
    </row>
    <row r="2046" spans="2:51" s="79" customFormat="1" ht="24" customHeight="1">
      <c r="B2046" s="2000">
        <v>2</v>
      </c>
      <c r="C2046" s="2000">
        <v>1</v>
      </c>
      <c r="D2046" s="2001" t="s">
        <v>1151</v>
      </c>
      <c r="E2046" s="2001"/>
      <c r="F2046" s="2001"/>
      <c r="G2046" s="2001"/>
      <c r="H2046" s="2001"/>
      <c r="I2046" s="2001"/>
      <c r="J2046" s="2001"/>
      <c r="K2046" s="2001"/>
      <c r="L2046" s="2001"/>
      <c r="M2046" s="2001"/>
      <c r="N2046" s="2310" t="s">
        <v>1152</v>
      </c>
      <c r="O2046" s="2310"/>
      <c r="P2046" s="2310"/>
      <c r="Q2046" s="2310"/>
      <c r="R2046" s="2310"/>
      <c r="S2046" s="2310"/>
      <c r="T2046" s="2310"/>
      <c r="U2046" s="2310"/>
      <c r="V2046" s="2310"/>
      <c r="W2046" s="2310"/>
      <c r="X2046" s="2310"/>
      <c r="Y2046" s="2310"/>
      <c r="Z2046" s="2310"/>
      <c r="AA2046" s="2310"/>
      <c r="AB2046" s="2310"/>
      <c r="AC2046" s="2310"/>
      <c r="AD2046" s="2310"/>
      <c r="AE2046" s="2310"/>
      <c r="AF2046" s="2310"/>
      <c r="AG2046" s="2310"/>
      <c r="AH2046" s="2310"/>
      <c r="AI2046" s="2310"/>
      <c r="AJ2046" s="2310"/>
      <c r="AK2046" s="2310"/>
      <c r="AL2046" s="2002">
        <v>1</v>
      </c>
      <c r="AM2046" s="2001"/>
      <c r="AN2046" s="2001"/>
      <c r="AO2046" s="2001"/>
      <c r="AP2046" s="2001"/>
      <c r="AQ2046" s="2001"/>
      <c r="AR2046" s="2404" t="s">
        <v>104</v>
      </c>
      <c r="AS2046" s="2404"/>
      <c r="AT2046" s="2404"/>
      <c r="AU2046" s="2404"/>
      <c r="AV2046" s="2001"/>
      <c r="AW2046" s="2001"/>
      <c r="AX2046" s="2001"/>
    </row>
    <row r="2047" spans="2:51" s="79" customFormat="1" ht="24" customHeight="1">
      <c r="B2047" s="2000">
        <v>3</v>
      </c>
      <c r="C2047" s="2000">
        <v>1</v>
      </c>
      <c r="D2047" s="2001" t="s">
        <v>1151</v>
      </c>
      <c r="E2047" s="2001"/>
      <c r="F2047" s="2001"/>
      <c r="G2047" s="2001"/>
      <c r="H2047" s="2001"/>
      <c r="I2047" s="2001"/>
      <c r="J2047" s="2001"/>
      <c r="K2047" s="2001"/>
      <c r="L2047" s="2001"/>
      <c r="M2047" s="2001"/>
      <c r="N2047" s="2310" t="s">
        <v>1152</v>
      </c>
      <c r="O2047" s="2310"/>
      <c r="P2047" s="2310"/>
      <c r="Q2047" s="2310"/>
      <c r="R2047" s="2310"/>
      <c r="S2047" s="2310"/>
      <c r="T2047" s="2310"/>
      <c r="U2047" s="2310"/>
      <c r="V2047" s="2310"/>
      <c r="W2047" s="2310"/>
      <c r="X2047" s="2310"/>
      <c r="Y2047" s="2310"/>
      <c r="Z2047" s="2310"/>
      <c r="AA2047" s="2310"/>
      <c r="AB2047" s="2310"/>
      <c r="AC2047" s="2310"/>
      <c r="AD2047" s="2310"/>
      <c r="AE2047" s="2310"/>
      <c r="AF2047" s="2310"/>
      <c r="AG2047" s="2310"/>
      <c r="AH2047" s="2310"/>
      <c r="AI2047" s="2310"/>
      <c r="AJ2047" s="2310"/>
      <c r="AK2047" s="2310"/>
      <c r="AL2047" s="2002">
        <v>0.3</v>
      </c>
      <c r="AM2047" s="2001"/>
      <c r="AN2047" s="2001"/>
      <c r="AO2047" s="2001"/>
      <c r="AP2047" s="2001"/>
      <c r="AQ2047" s="2001"/>
      <c r="AR2047" s="2404" t="s">
        <v>104</v>
      </c>
      <c r="AS2047" s="2404"/>
      <c r="AT2047" s="2404"/>
      <c r="AU2047" s="2404"/>
      <c r="AV2047" s="2001"/>
      <c r="AW2047" s="2001"/>
      <c r="AX2047" s="2001"/>
    </row>
    <row r="2048" spans="2:51" s="79" customFormat="1" ht="24" customHeight="1">
      <c r="B2048" s="2000">
        <v>4</v>
      </c>
      <c r="C2048" s="2000">
        <v>1</v>
      </c>
      <c r="D2048" s="2001"/>
      <c r="E2048" s="2001"/>
      <c r="F2048" s="2001"/>
      <c r="G2048" s="2001"/>
      <c r="H2048" s="2001"/>
      <c r="I2048" s="2001"/>
      <c r="J2048" s="2001"/>
      <c r="K2048" s="2001"/>
      <c r="L2048" s="2001"/>
      <c r="M2048" s="2001"/>
      <c r="N2048" s="2001"/>
      <c r="O2048" s="2001"/>
      <c r="P2048" s="2001"/>
      <c r="Q2048" s="2001"/>
      <c r="R2048" s="2001"/>
      <c r="S2048" s="2001"/>
      <c r="T2048" s="2001"/>
      <c r="U2048" s="2001"/>
      <c r="V2048" s="2001"/>
      <c r="W2048" s="2001"/>
      <c r="X2048" s="2001"/>
      <c r="Y2048" s="2001"/>
      <c r="Z2048" s="2001"/>
      <c r="AA2048" s="2001"/>
      <c r="AB2048" s="2001"/>
      <c r="AC2048" s="2001"/>
      <c r="AD2048" s="2001"/>
      <c r="AE2048" s="2001"/>
      <c r="AF2048" s="2001"/>
      <c r="AG2048" s="2001"/>
      <c r="AH2048" s="2001"/>
      <c r="AI2048" s="2001"/>
      <c r="AJ2048" s="2001"/>
      <c r="AK2048" s="2001"/>
      <c r="AL2048" s="2002"/>
      <c r="AM2048" s="2001"/>
      <c r="AN2048" s="2001"/>
      <c r="AO2048" s="2001"/>
      <c r="AP2048" s="2001"/>
      <c r="AQ2048" s="2001"/>
      <c r="AR2048" s="2001"/>
      <c r="AS2048" s="2001"/>
      <c r="AT2048" s="2001"/>
      <c r="AU2048" s="2001"/>
      <c r="AV2048" s="2001"/>
      <c r="AW2048" s="2001"/>
      <c r="AX2048" s="2001"/>
    </row>
    <row r="2049" spans="2:50" s="79" customFormat="1" ht="24" customHeight="1">
      <c r="B2049" s="2000">
        <v>5</v>
      </c>
      <c r="C2049" s="2000">
        <v>1</v>
      </c>
      <c r="D2049" s="2001"/>
      <c r="E2049" s="2001"/>
      <c r="F2049" s="2001"/>
      <c r="G2049" s="2001"/>
      <c r="H2049" s="2001"/>
      <c r="I2049" s="2001"/>
      <c r="J2049" s="2001"/>
      <c r="K2049" s="2001"/>
      <c r="L2049" s="2001"/>
      <c r="M2049" s="2001"/>
      <c r="N2049" s="2001"/>
      <c r="O2049" s="2001"/>
      <c r="P2049" s="2001"/>
      <c r="Q2049" s="2001"/>
      <c r="R2049" s="2001"/>
      <c r="S2049" s="2001"/>
      <c r="T2049" s="2001"/>
      <c r="U2049" s="2001"/>
      <c r="V2049" s="2001"/>
      <c r="W2049" s="2001"/>
      <c r="X2049" s="2001"/>
      <c r="Y2049" s="2001"/>
      <c r="Z2049" s="2001"/>
      <c r="AA2049" s="2001"/>
      <c r="AB2049" s="2001"/>
      <c r="AC2049" s="2001"/>
      <c r="AD2049" s="2001"/>
      <c r="AE2049" s="2001"/>
      <c r="AF2049" s="2001"/>
      <c r="AG2049" s="2001"/>
      <c r="AH2049" s="2001"/>
      <c r="AI2049" s="2001"/>
      <c r="AJ2049" s="2001"/>
      <c r="AK2049" s="2001"/>
      <c r="AL2049" s="2002"/>
      <c r="AM2049" s="2001"/>
      <c r="AN2049" s="2001"/>
      <c r="AO2049" s="2001"/>
      <c r="AP2049" s="2001"/>
      <c r="AQ2049" s="2001"/>
      <c r="AR2049" s="2001"/>
      <c r="AS2049" s="2001"/>
      <c r="AT2049" s="2001"/>
      <c r="AU2049" s="2001"/>
      <c r="AV2049" s="2001"/>
      <c r="AW2049" s="2001"/>
      <c r="AX2049" s="2001"/>
    </row>
    <row r="2050" spans="2:50" s="79" customFormat="1" ht="24" customHeight="1">
      <c r="B2050" s="2000">
        <v>6</v>
      </c>
      <c r="C2050" s="2000">
        <v>1</v>
      </c>
      <c r="D2050" s="2001"/>
      <c r="E2050" s="2001"/>
      <c r="F2050" s="2001"/>
      <c r="G2050" s="2001"/>
      <c r="H2050" s="2001"/>
      <c r="I2050" s="2001"/>
      <c r="J2050" s="2001"/>
      <c r="K2050" s="2001"/>
      <c r="L2050" s="2001"/>
      <c r="M2050" s="2001"/>
      <c r="N2050" s="2001"/>
      <c r="O2050" s="2001"/>
      <c r="P2050" s="2001"/>
      <c r="Q2050" s="2001"/>
      <c r="R2050" s="2001"/>
      <c r="S2050" s="2001"/>
      <c r="T2050" s="2001"/>
      <c r="U2050" s="2001"/>
      <c r="V2050" s="2001"/>
      <c r="W2050" s="2001"/>
      <c r="X2050" s="2001"/>
      <c r="Y2050" s="2001"/>
      <c r="Z2050" s="2001"/>
      <c r="AA2050" s="2001"/>
      <c r="AB2050" s="2001"/>
      <c r="AC2050" s="2001"/>
      <c r="AD2050" s="2001"/>
      <c r="AE2050" s="2001"/>
      <c r="AF2050" s="2001"/>
      <c r="AG2050" s="2001"/>
      <c r="AH2050" s="2001"/>
      <c r="AI2050" s="2001"/>
      <c r="AJ2050" s="2001"/>
      <c r="AK2050" s="2001"/>
      <c r="AL2050" s="2002"/>
      <c r="AM2050" s="2001"/>
      <c r="AN2050" s="2001"/>
      <c r="AO2050" s="2001"/>
      <c r="AP2050" s="2001"/>
      <c r="AQ2050" s="2001"/>
      <c r="AR2050" s="2001"/>
      <c r="AS2050" s="2001"/>
      <c r="AT2050" s="2001"/>
      <c r="AU2050" s="2001"/>
      <c r="AV2050" s="2001"/>
      <c r="AW2050" s="2001"/>
      <c r="AX2050" s="2001"/>
    </row>
    <row r="2051" spans="2:50" s="79" customFormat="1" ht="24" customHeight="1">
      <c r="B2051" s="2000">
        <v>7</v>
      </c>
      <c r="C2051" s="2000">
        <v>1</v>
      </c>
      <c r="D2051" s="2001"/>
      <c r="E2051" s="2001"/>
      <c r="F2051" s="2001"/>
      <c r="G2051" s="2001"/>
      <c r="H2051" s="2001"/>
      <c r="I2051" s="2001"/>
      <c r="J2051" s="2001"/>
      <c r="K2051" s="2001"/>
      <c r="L2051" s="2001"/>
      <c r="M2051" s="2001"/>
      <c r="N2051" s="2001"/>
      <c r="O2051" s="2001"/>
      <c r="P2051" s="2001"/>
      <c r="Q2051" s="2001"/>
      <c r="R2051" s="2001"/>
      <c r="S2051" s="2001"/>
      <c r="T2051" s="2001"/>
      <c r="U2051" s="2001"/>
      <c r="V2051" s="2001"/>
      <c r="W2051" s="2001"/>
      <c r="X2051" s="2001"/>
      <c r="Y2051" s="2001"/>
      <c r="Z2051" s="2001"/>
      <c r="AA2051" s="2001"/>
      <c r="AB2051" s="2001"/>
      <c r="AC2051" s="2001"/>
      <c r="AD2051" s="2001"/>
      <c r="AE2051" s="2001"/>
      <c r="AF2051" s="2001"/>
      <c r="AG2051" s="2001"/>
      <c r="AH2051" s="2001"/>
      <c r="AI2051" s="2001"/>
      <c r="AJ2051" s="2001"/>
      <c r="AK2051" s="2001"/>
      <c r="AL2051" s="2002"/>
      <c r="AM2051" s="2001"/>
      <c r="AN2051" s="2001"/>
      <c r="AO2051" s="2001"/>
      <c r="AP2051" s="2001"/>
      <c r="AQ2051" s="2001"/>
      <c r="AR2051" s="2001"/>
      <c r="AS2051" s="2001"/>
      <c r="AT2051" s="2001"/>
      <c r="AU2051" s="2001"/>
      <c r="AV2051" s="2001"/>
      <c r="AW2051" s="2001"/>
      <c r="AX2051" s="2001"/>
    </row>
    <row r="2052" spans="2:50" s="79" customFormat="1" ht="24" customHeight="1">
      <c r="B2052" s="2000">
        <v>8</v>
      </c>
      <c r="C2052" s="2000">
        <v>1</v>
      </c>
      <c r="D2052" s="2001"/>
      <c r="E2052" s="2001"/>
      <c r="F2052" s="2001"/>
      <c r="G2052" s="2001"/>
      <c r="H2052" s="2001"/>
      <c r="I2052" s="2001"/>
      <c r="J2052" s="2001"/>
      <c r="K2052" s="2001"/>
      <c r="L2052" s="2001"/>
      <c r="M2052" s="2001"/>
      <c r="N2052" s="2001"/>
      <c r="O2052" s="2001"/>
      <c r="P2052" s="2001"/>
      <c r="Q2052" s="2001"/>
      <c r="R2052" s="2001"/>
      <c r="S2052" s="2001"/>
      <c r="T2052" s="2001"/>
      <c r="U2052" s="2001"/>
      <c r="V2052" s="2001"/>
      <c r="W2052" s="2001"/>
      <c r="X2052" s="2001"/>
      <c r="Y2052" s="2001"/>
      <c r="Z2052" s="2001"/>
      <c r="AA2052" s="2001"/>
      <c r="AB2052" s="2001"/>
      <c r="AC2052" s="2001"/>
      <c r="AD2052" s="2001"/>
      <c r="AE2052" s="2001"/>
      <c r="AF2052" s="2001"/>
      <c r="AG2052" s="2001"/>
      <c r="AH2052" s="2001"/>
      <c r="AI2052" s="2001"/>
      <c r="AJ2052" s="2001"/>
      <c r="AK2052" s="2001"/>
      <c r="AL2052" s="2002"/>
      <c r="AM2052" s="2001"/>
      <c r="AN2052" s="2001"/>
      <c r="AO2052" s="2001"/>
      <c r="AP2052" s="2001"/>
      <c r="AQ2052" s="2001"/>
      <c r="AR2052" s="2001"/>
      <c r="AS2052" s="2001"/>
      <c r="AT2052" s="2001"/>
      <c r="AU2052" s="2001"/>
      <c r="AV2052" s="2001"/>
      <c r="AW2052" s="2001"/>
      <c r="AX2052" s="2001"/>
    </row>
    <row r="2053" spans="2:50" s="79" customFormat="1" ht="24" customHeight="1">
      <c r="B2053" s="2000">
        <v>9</v>
      </c>
      <c r="C2053" s="2000">
        <v>1</v>
      </c>
      <c r="D2053" s="2001"/>
      <c r="E2053" s="2001"/>
      <c r="F2053" s="2001"/>
      <c r="G2053" s="2001"/>
      <c r="H2053" s="2001"/>
      <c r="I2053" s="2001"/>
      <c r="J2053" s="2001"/>
      <c r="K2053" s="2001"/>
      <c r="L2053" s="2001"/>
      <c r="M2053" s="2001"/>
      <c r="N2053" s="2001"/>
      <c r="O2053" s="2001"/>
      <c r="P2053" s="2001"/>
      <c r="Q2053" s="2001"/>
      <c r="R2053" s="2001"/>
      <c r="S2053" s="2001"/>
      <c r="T2053" s="2001"/>
      <c r="U2053" s="2001"/>
      <c r="V2053" s="2001"/>
      <c r="W2053" s="2001"/>
      <c r="X2053" s="2001"/>
      <c r="Y2053" s="2001"/>
      <c r="Z2053" s="2001"/>
      <c r="AA2053" s="2001"/>
      <c r="AB2053" s="2001"/>
      <c r="AC2053" s="2001"/>
      <c r="AD2053" s="2001"/>
      <c r="AE2053" s="2001"/>
      <c r="AF2053" s="2001"/>
      <c r="AG2053" s="2001"/>
      <c r="AH2053" s="2001"/>
      <c r="AI2053" s="2001"/>
      <c r="AJ2053" s="2001"/>
      <c r="AK2053" s="2001"/>
      <c r="AL2053" s="2002"/>
      <c r="AM2053" s="2001"/>
      <c r="AN2053" s="2001"/>
      <c r="AO2053" s="2001"/>
      <c r="AP2053" s="2001"/>
      <c r="AQ2053" s="2001"/>
      <c r="AR2053" s="2001"/>
      <c r="AS2053" s="2001"/>
      <c r="AT2053" s="2001"/>
      <c r="AU2053" s="2001"/>
      <c r="AV2053" s="2001"/>
      <c r="AW2053" s="2001"/>
      <c r="AX2053" s="2001"/>
    </row>
    <row r="2054" spans="2:50" s="79" customFormat="1" ht="24" customHeight="1">
      <c r="B2054" s="2000">
        <v>10</v>
      </c>
      <c r="C2054" s="2000">
        <v>1</v>
      </c>
      <c r="D2054" s="2001"/>
      <c r="E2054" s="2001"/>
      <c r="F2054" s="2001"/>
      <c r="G2054" s="2001"/>
      <c r="H2054" s="2001"/>
      <c r="I2054" s="2001"/>
      <c r="J2054" s="2001"/>
      <c r="K2054" s="2001"/>
      <c r="L2054" s="2001"/>
      <c r="M2054" s="2001"/>
      <c r="N2054" s="2001"/>
      <c r="O2054" s="2001"/>
      <c r="P2054" s="2001"/>
      <c r="Q2054" s="2001"/>
      <c r="R2054" s="2001"/>
      <c r="S2054" s="2001"/>
      <c r="T2054" s="2001"/>
      <c r="U2054" s="2001"/>
      <c r="V2054" s="2001"/>
      <c r="W2054" s="2001"/>
      <c r="X2054" s="2001"/>
      <c r="Y2054" s="2001"/>
      <c r="Z2054" s="2001"/>
      <c r="AA2054" s="2001"/>
      <c r="AB2054" s="2001"/>
      <c r="AC2054" s="2001"/>
      <c r="AD2054" s="2001"/>
      <c r="AE2054" s="2001"/>
      <c r="AF2054" s="2001"/>
      <c r="AG2054" s="2001"/>
      <c r="AH2054" s="2001"/>
      <c r="AI2054" s="2001"/>
      <c r="AJ2054" s="2001"/>
      <c r="AK2054" s="2001"/>
      <c r="AL2054" s="2002"/>
      <c r="AM2054" s="2001"/>
      <c r="AN2054" s="2001"/>
      <c r="AO2054" s="2001"/>
      <c r="AP2054" s="2001"/>
      <c r="AQ2054" s="2001"/>
      <c r="AR2054" s="2001"/>
      <c r="AS2054" s="2001"/>
      <c r="AT2054" s="2001"/>
      <c r="AU2054" s="2001"/>
      <c r="AV2054" s="2001"/>
      <c r="AW2054" s="2001"/>
      <c r="AX2054" s="2001"/>
    </row>
    <row r="2055" spans="2:50" s="79" customFormat="1"/>
    <row r="2056" spans="2:50" s="79" customFormat="1">
      <c r="C2056" s="79" t="s">
        <v>501</v>
      </c>
    </row>
    <row r="2057" spans="2:50" s="79" customFormat="1" ht="34.5" customHeight="1">
      <c r="B2057" s="2000"/>
      <c r="C2057" s="2000"/>
      <c r="D2057" s="2004" t="s">
        <v>71</v>
      </c>
      <c r="E2057" s="2004"/>
      <c r="F2057" s="2004"/>
      <c r="G2057" s="2004"/>
      <c r="H2057" s="2004"/>
      <c r="I2057" s="2004"/>
      <c r="J2057" s="2004"/>
      <c r="K2057" s="2004"/>
      <c r="L2057" s="2004"/>
      <c r="M2057" s="2004"/>
      <c r="N2057" s="2004" t="s">
        <v>72</v>
      </c>
      <c r="O2057" s="2004"/>
      <c r="P2057" s="2004"/>
      <c r="Q2057" s="2004"/>
      <c r="R2057" s="2004"/>
      <c r="S2057" s="2004"/>
      <c r="T2057" s="2004"/>
      <c r="U2057" s="2004"/>
      <c r="V2057" s="2004"/>
      <c r="W2057" s="2004"/>
      <c r="X2057" s="2004"/>
      <c r="Y2057" s="2004"/>
      <c r="Z2057" s="2004"/>
      <c r="AA2057" s="2004"/>
      <c r="AB2057" s="2004"/>
      <c r="AC2057" s="2004"/>
      <c r="AD2057" s="2004"/>
      <c r="AE2057" s="2004"/>
      <c r="AF2057" s="2004"/>
      <c r="AG2057" s="2004"/>
      <c r="AH2057" s="2004"/>
      <c r="AI2057" s="2004"/>
      <c r="AJ2057" s="2004"/>
      <c r="AK2057" s="2004"/>
      <c r="AL2057" s="2005" t="s">
        <v>73</v>
      </c>
      <c r="AM2057" s="2004"/>
      <c r="AN2057" s="2004"/>
      <c r="AO2057" s="2004"/>
      <c r="AP2057" s="2004"/>
      <c r="AQ2057" s="2004"/>
      <c r="AR2057" s="2004" t="s">
        <v>27</v>
      </c>
      <c r="AS2057" s="2004"/>
      <c r="AT2057" s="2004"/>
      <c r="AU2057" s="2004"/>
      <c r="AV2057" s="2004" t="s">
        <v>28</v>
      </c>
      <c r="AW2057" s="2004"/>
      <c r="AX2057" s="2004"/>
    </row>
    <row r="2058" spans="2:50" s="79" customFormat="1" ht="24" customHeight="1">
      <c r="B2058" s="2000">
        <v>1</v>
      </c>
      <c r="C2058" s="2000">
        <v>1</v>
      </c>
      <c r="D2058" s="2001"/>
      <c r="E2058" s="2001"/>
      <c r="F2058" s="2001"/>
      <c r="G2058" s="2001"/>
      <c r="H2058" s="2001"/>
      <c r="I2058" s="2001"/>
      <c r="J2058" s="2001"/>
      <c r="K2058" s="2001"/>
      <c r="L2058" s="2001"/>
      <c r="M2058" s="2001"/>
      <c r="N2058" s="2001"/>
      <c r="O2058" s="2001"/>
      <c r="P2058" s="2001"/>
      <c r="Q2058" s="2001"/>
      <c r="R2058" s="2001"/>
      <c r="S2058" s="2001"/>
      <c r="T2058" s="2001"/>
      <c r="U2058" s="2001"/>
      <c r="V2058" s="2001"/>
      <c r="W2058" s="2001"/>
      <c r="X2058" s="2001"/>
      <c r="Y2058" s="2001"/>
      <c r="Z2058" s="2001"/>
      <c r="AA2058" s="2001"/>
      <c r="AB2058" s="2001"/>
      <c r="AC2058" s="2001"/>
      <c r="AD2058" s="2001"/>
      <c r="AE2058" s="2001"/>
      <c r="AF2058" s="2001"/>
      <c r="AG2058" s="2001"/>
      <c r="AH2058" s="2001"/>
      <c r="AI2058" s="2001"/>
      <c r="AJ2058" s="2001"/>
      <c r="AK2058" s="2001"/>
      <c r="AL2058" s="2002"/>
      <c r="AM2058" s="2001"/>
      <c r="AN2058" s="2001"/>
      <c r="AO2058" s="2001"/>
      <c r="AP2058" s="2001"/>
      <c r="AQ2058" s="2001"/>
      <c r="AR2058" s="2001"/>
      <c r="AS2058" s="2001"/>
      <c r="AT2058" s="2001"/>
      <c r="AU2058" s="2001"/>
      <c r="AV2058" s="2001"/>
      <c r="AW2058" s="2001"/>
      <c r="AX2058" s="2001"/>
    </row>
    <row r="2059" spans="2:50" s="79" customFormat="1" ht="24" customHeight="1">
      <c r="B2059" s="2000">
        <v>2</v>
      </c>
      <c r="C2059" s="2000">
        <v>1</v>
      </c>
      <c r="D2059" s="2001"/>
      <c r="E2059" s="2001"/>
      <c r="F2059" s="2001"/>
      <c r="G2059" s="2001"/>
      <c r="H2059" s="2001"/>
      <c r="I2059" s="2001"/>
      <c r="J2059" s="2001"/>
      <c r="K2059" s="2001"/>
      <c r="L2059" s="2001"/>
      <c r="M2059" s="2001"/>
      <c r="N2059" s="2001"/>
      <c r="O2059" s="2001"/>
      <c r="P2059" s="2001"/>
      <c r="Q2059" s="2001"/>
      <c r="R2059" s="2001"/>
      <c r="S2059" s="2001"/>
      <c r="T2059" s="2001"/>
      <c r="U2059" s="2001"/>
      <c r="V2059" s="2001"/>
      <c r="W2059" s="2001"/>
      <c r="X2059" s="2001"/>
      <c r="Y2059" s="2001"/>
      <c r="Z2059" s="2001"/>
      <c r="AA2059" s="2001"/>
      <c r="AB2059" s="2001"/>
      <c r="AC2059" s="2001"/>
      <c r="AD2059" s="2001"/>
      <c r="AE2059" s="2001"/>
      <c r="AF2059" s="2001"/>
      <c r="AG2059" s="2001"/>
      <c r="AH2059" s="2001"/>
      <c r="AI2059" s="2001"/>
      <c r="AJ2059" s="2001"/>
      <c r="AK2059" s="2001"/>
      <c r="AL2059" s="2002"/>
      <c r="AM2059" s="2001"/>
      <c r="AN2059" s="2001"/>
      <c r="AO2059" s="2001"/>
      <c r="AP2059" s="2001"/>
      <c r="AQ2059" s="2001"/>
      <c r="AR2059" s="2001"/>
      <c r="AS2059" s="2001"/>
      <c r="AT2059" s="2001"/>
      <c r="AU2059" s="2001"/>
      <c r="AV2059" s="2001"/>
      <c r="AW2059" s="2001"/>
      <c r="AX2059" s="2001"/>
    </row>
    <row r="2060" spans="2:50" s="79" customFormat="1" ht="24" customHeight="1">
      <c r="B2060" s="2000">
        <v>3</v>
      </c>
      <c r="C2060" s="2000">
        <v>1</v>
      </c>
      <c r="D2060" s="2001"/>
      <c r="E2060" s="2001"/>
      <c r="F2060" s="2001"/>
      <c r="G2060" s="2001"/>
      <c r="H2060" s="2001"/>
      <c r="I2060" s="2001"/>
      <c r="J2060" s="2001"/>
      <c r="K2060" s="2001"/>
      <c r="L2060" s="2001"/>
      <c r="M2060" s="2001"/>
      <c r="N2060" s="2001"/>
      <c r="O2060" s="2001"/>
      <c r="P2060" s="2001"/>
      <c r="Q2060" s="2001"/>
      <c r="R2060" s="2001"/>
      <c r="S2060" s="2001"/>
      <c r="T2060" s="2001"/>
      <c r="U2060" s="2001"/>
      <c r="V2060" s="2001"/>
      <c r="W2060" s="2001"/>
      <c r="X2060" s="2001"/>
      <c r="Y2060" s="2001"/>
      <c r="Z2060" s="2001"/>
      <c r="AA2060" s="2001"/>
      <c r="AB2060" s="2001"/>
      <c r="AC2060" s="2001"/>
      <c r="AD2060" s="2001"/>
      <c r="AE2060" s="2001"/>
      <c r="AF2060" s="2001"/>
      <c r="AG2060" s="2001"/>
      <c r="AH2060" s="2001"/>
      <c r="AI2060" s="2001"/>
      <c r="AJ2060" s="2001"/>
      <c r="AK2060" s="2001"/>
      <c r="AL2060" s="2002"/>
      <c r="AM2060" s="2001"/>
      <c r="AN2060" s="2001"/>
      <c r="AO2060" s="2001"/>
      <c r="AP2060" s="2001"/>
      <c r="AQ2060" s="2001"/>
      <c r="AR2060" s="2001"/>
      <c r="AS2060" s="2001"/>
      <c r="AT2060" s="2001"/>
      <c r="AU2060" s="2001"/>
      <c r="AV2060" s="2001"/>
      <c r="AW2060" s="2001"/>
      <c r="AX2060" s="2001"/>
    </row>
    <row r="2061" spans="2:50" s="79" customFormat="1" ht="24" customHeight="1">
      <c r="B2061" s="2000">
        <v>4</v>
      </c>
      <c r="C2061" s="2000">
        <v>1</v>
      </c>
      <c r="D2061" s="2001"/>
      <c r="E2061" s="2001"/>
      <c r="F2061" s="2001"/>
      <c r="G2061" s="2001"/>
      <c r="H2061" s="2001"/>
      <c r="I2061" s="2001"/>
      <c r="J2061" s="2001"/>
      <c r="K2061" s="2001"/>
      <c r="L2061" s="2001"/>
      <c r="M2061" s="2001"/>
      <c r="N2061" s="2001"/>
      <c r="O2061" s="2001"/>
      <c r="P2061" s="2001"/>
      <c r="Q2061" s="2001"/>
      <c r="R2061" s="2001"/>
      <c r="S2061" s="2001"/>
      <c r="T2061" s="2001"/>
      <c r="U2061" s="2001"/>
      <c r="V2061" s="2001"/>
      <c r="W2061" s="2001"/>
      <c r="X2061" s="2001"/>
      <c r="Y2061" s="2001"/>
      <c r="Z2061" s="2001"/>
      <c r="AA2061" s="2001"/>
      <c r="AB2061" s="2001"/>
      <c r="AC2061" s="2001"/>
      <c r="AD2061" s="2001"/>
      <c r="AE2061" s="2001"/>
      <c r="AF2061" s="2001"/>
      <c r="AG2061" s="2001"/>
      <c r="AH2061" s="2001"/>
      <c r="AI2061" s="2001"/>
      <c r="AJ2061" s="2001"/>
      <c r="AK2061" s="2001"/>
      <c r="AL2061" s="2002"/>
      <c r="AM2061" s="2001"/>
      <c r="AN2061" s="2001"/>
      <c r="AO2061" s="2001"/>
      <c r="AP2061" s="2001"/>
      <c r="AQ2061" s="2001"/>
      <c r="AR2061" s="2001"/>
      <c r="AS2061" s="2001"/>
      <c r="AT2061" s="2001"/>
      <c r="AU2061" s="2001"/>
      <c r="AV2061" s="2001"/>
      <c r="AW2061" s="2001"/>
      <c r="AX2061" s="2001"/>
    </row>
    <row r="2062" spans="2:50" s="79" customFormat="1" ht="24" customHeight="1">
      <c r="B2062" s="2000">
        <v>5</v>
      </c>
      <c r="C2062" s="2000">
        <v>1</v>
      </c>
      <c r="D2062" s="2001"/>
      <c r="E2062" s="2001"/>
      <c r="F2062" s="2001"/>
      <c r="G2062" s="2001"/>
      <c r="H2062" s="2001"/>
      <c r="I2062" s="2001"/>
      <c r="J2062" s="2001"/>
      <c r="K2062" s="2001"/>
      <c r="L2062" s="2001"/>
      <c r="M2062" s="2001"/>
      <c r="N2062" s="2001"/>
      <c r="O2062" s="2001"/>
      <c r="P2062" s="2001"/>
      <c r="Q2062" s="2001"/>
      <c r="R2062" s="2001"/>
      <c r="S2062" s="2001"/>
      <c r="T2062" s="2001"/>
      <c r="U2062" s="2001"/>
      <c r="V2062" s="2001"/>
      <c r="W2062" s="2001"/>
      <c r="X2062" s="2001"/>
      <c r="Y2062" s="2001"/>
      <c r="Z2062" s="2001"/>
      <c r="AA2062" s="2001"/>
      <c r="AB2062" s="2001"/>
      <c r="AC2062" s="2001"/>
      <c r="AD2062" s="2001"/>
      <c r="AE2062" s="2001"/>
      <c r="AF2062" s="2001"/>
      <c r="AG2062" s="2001"/>
      <c r="AH2062" s="2001"/>
      <c r="AI2062" s="2001"/>
      <c r="AJ2062" s="2001"/>
      <c r="AK2062" s="2001"/>
      <c r="AL2062" s="2002"/>
      <c r="AM2062" s="2001"/>
      <c r="AN2062" s="2001"/>
      <c r="AO2062" s="2001"/>
      <c r="AP2062" s="2001"/>
      <c r="AQ2062" s="2001"/>
      <c r="AR2062" s="2001"/>
      <c r="AS2062" s="2001"/>
      <c r="AT2062" s="2001"/>
      <c r="AU2062" s="2001"/>
      <c r="AV2062" s="2001"/>
      <c r="AW2062" s="2001"/>
      <c r="AX2062" s="2001"/>
    </row>
    <row r="2063" spans="2:50" s="79" customFormat="1" ht="24" customHeight="1">
      <c r="B2063" s="2000">
        <v>6</v>
      </c>
      <c r="C2063" s="2000">
        <v>1</v>
      </c>
      <c r="D2063" s="2001"/>
      <c r="E2063" s="2001"/>
      <c r="F2063" s="2001"/>
      <c r="G2063" s="2001"/>
      <c r="H2063" s="2001"/>
      <c r="I2063" s="2001"/>
      <c r="J2063" s="2001"/>
      <c r="K2063" s="2001"/>
      <c r="L2063" s="2001"/>
      <c r="M2063" s="2001"/>
      <c r="N2063" s="2001"/>
      <c r="O2063" s="2001"/>
      <c r="P2063" s="2001"/>
      <c r="Q2063" s="2001"/>
      <c r="R2063" s="2001"/>
      <c r="S2063" s="2001"/>
      <c r="T2063" s="2001"/>
      <c r="U2063" s="2001"/>
      <c r="V2063" s="2001"/>
      <c r="W2063" s="2001"/>
      <c r="X2063" s="2001"/>
      <c r="Y2063" s="2001"/>
      <c r="Z2063" s="2001"/>
      <c r="AA2063" s="2001"/>
      <c r="AB2063" s="2001"/>
      <c r="AC2063" s="2001"/>
      <c r="AD2063" s="2001"/>
      <c r="AE2063" s="2001"/>
      <c r="AF2063" s="2001"/>
      <c r="AG2063" s="2001"/>
      <c r="AH2063" s="2001"/>
      <c r="AI2063" s="2001"/>
      <c r="AJ2063" s="2001"/>
      <c r="AK2063" s="2001"/>
      <c r="AL2063" s="2002"/>
      <c r="AM2063" s="2001"/>
      <c r="AN2063" s="2001"/>
      <c r="AO2063" s="2001"/>
      <c r="AP2063" s="2001"/>
      <c r="AQ2063" s="2001"/>
      <c r="AR2063" s="2001"/>
      <c r="AS2063" s="2001"/>
      <c r="AT2063" s="2001"/>
      <c r="AU2063" s="2001"/>
      <c r="AV2063" s="2001"/>
      <c r="AW2063" s="2001"/>
      <c r="AX2063" s="2001"/>
    </row>
    <row r="2064" spans="2:50" s="79" customFormat="1" ht="24" customHeight="1">
      <c r="B2064" s="2000">
        <v>7</v>
      </c>
      <c r="C2064" s="2000">
        <v>1</v>
      </c>
      <c r="D2064" s="2001"/>
      <c r="E2064" s="2001"/>
      <c r="F2064" s="2001"/>
      <c r="G2064" s="2001"/>
      <c r="H2064" s="2001"/>
      <c r="I2064" s="2001"/>
      <c r="J2064" s="2001"/>
      <c r="K2064" s="2001"/>
      <c r="L2064" s="2001"/>
      <c r="M2064" s="2001"/>
      <c r="N2064" s="2001"/>
      <c r="O2064" s="2001"/>
      <c r="P2064" s="2001"/>
      <c r="Q2064" s="2001"/>
      <c r="R2064" s="2001"/>
      <c r="S2064" s="2001"/>
      <c r="T2064" s="2001"/>
      <c r="U2064" s="2001"/>
      <c r="V2064" s="2001"/>
      <c r="W2064" s="2001"/>
      <c r="X2064" s="2001"/>
      <c r="Y2064" s="2001"/>
      <c r="Z2064" s="2001"/>
      <c r="AA2064" s="2001"/>
      <c r="AB2064" s="2001"/>
      <c r="AC2064" s="2001"/>
      <c r="AD2064" s="2001"/>
      <c r="AE2064" s="2001"/>
      <c r="AF2064" s="2001"/>
      <c r="AG2064" s="2001"/>
      <c r="AH2064" s="2001"/>
      <c r="AI2064" s="2001"/>
      <c r="AJ2064" s="2001"/>
      <c r="AK2064" s="2001"/>
      <c r="AL2064" s="2002"/>
      <c r="AM2064" s="2001"/>
      <c r="AN2064" s="2001"/>
      <c r="AO2064" s="2001"/>
      <c r="AP2064" s="2001"/>
      <c r="AQ2064" s="2001"/>
      <c r="AR2064" s="2001"/>
      <c r="AS2064" s="2001"/>
      <c r="AT2064" s="2001"/>
      <c r="AU2064" s="2001"/>
      <c r="AV2064" s="2001"/>
      <c r="AW2064" s="2001"/>
      <c r="AX2064" s="2001"/>
    </row>
    <row r="2065" spans="2:51" s="79" customFormat="1" ht="24" customHeight="1">
      <c r="B2065" s="2000">
        <v>8</v>
      </c>
      <c r="C2065" s="2000">
        <v>1</v>
      </c>
      <c r="D2065" s="2001"/>
      <c r="E2065" s="2001"/>
      <c r="F2065" s="2001"/>
      <c r="G2065" s="2001"/>
      <c r="H2065" s="2001"/>
      <c r="I2065" s="2001"/>
      <c r="J2065" s="2001"/>
      <c r="K2065" s="2001"/>
      <c r="L2065" s="2001"/>
      <c r="M2065" s="2001"/>
      <c r="N2065" s="2001"/>
      <c r="O2065" s="2001"/>
      <c r="P2065" s="2001"/>
      <c r="Q2065" s="2001"/>
      <c r="R2065" s="2001"/>
      <c r="S2065" s="2001"/>
      <c r="T2065" s="2001"/>
      <c r="U2065" s="2001"/>
      <c r="V2065" s="2001"/>
      <c r="W2065" s="2001"/>
      <c r="X2065" s="2001"/>
      <c r="Y2065" s="2001"/>
      <c r="Z2065" s="2001"/>
      <c r="AA2065" s="2001"/>
      <c r="AB2065" s="2001"/>
      <c r="AC2065" s="2001"/>
      <c r="AD2065" s="2001"/>
      <c r="AE2065" s="2001"/>
      <c r="AF2065" s="2001"/>
      <c r="AG2065" s="2001"/>
      <c r="AH2065" s="2001"/>
      <c r="AI2065" s="2001"/>
      <c r="AJ2065" s="2001"/>
      <c r="AK2065" s="2001"/>
      <c r="AL2065" s="2002"/>
      <c r="AM2065" s="2001"/>
      <c r="AN2065" s="2001"/>
      <c r="AO2065" s="2001"/>
      <c r="AP2065" s="2001"/>
      <c r="AQ2065" s="2001"/>
      <c r="AR2065" s="2001"/>
      <c r="AS2065" s="2001"/>
      <c r="AT2065" s="2001"/>
      <c r="AU2065" s="2001"/>
      <c r="AV2065" s="2001"/>
      <c r="AW2065" s="2001"/>
      <c r="AX2065" s="2001"/>
    </row>
    <row r="2066" spans="2:51" s="79" customFormat="1" ht="24" customHeight="1">
      <c r="B2066" s="2000">
        <v>9</v>
      </c>
      <c r="C2066" s="2000">
        <v>1</v>
      </c>
      <c r="D2066" s="2001"/>
      <c r="E2066" s="2001"/>
      <c r="F2066" s="2001"/>
      <c r="G2066" s="2001"/>
      <c r="H2066" s="2001"/>
      <c r="I2066" s="2001"/>
      <c r="J2066" s="2001"/>
      <c r="K2066" s="2001"/>
      <c r="L2066" s="2001"/>
      <c r="M2066" s="2001"/>
      <c r="N2066" s="2001"/>
      <c r="O2066" s="2001"/>
      <c r="P2066" s="2001"/>
      <c r="Q2066" s="2001"/>
      <c r="R2066" s="2001"/>
      <c r="S2066" s="2001"/>
      <c r="T2066" s="2001"/>
      <c r="U2066" s="2001"/>
      <c r="V2066" s="2001"/>
      <c r="W2066" s="2001"/>
      <c r="X2066" s="2001"/>
      <c r="Y2066" s="2001"/>
      <c r="Z2066" s="2001"/>
      <c r="AA2066" s="2001"/>
      <c r="AB2066" s="2001"/>
      <c r="AC2066" s="2001"/>
      <c r="AD2066" s="2001"/>
      <c r="AE2066" s="2001"/>
      <c r="AF2066" s="2001"/>
      <c r="AG2066" s="2001"/>
      <c r="AH2066" s="2001"/>
      <c r="AI2066" s="2001"/>
      <c r="AJ2066" s="2001"/>
      <c r="AK2066" s="2001"/>
      <c r="AL2066" s="2002"/>
      <c r="AM2066" s="2001"/>
      <c r="AN2066" s="2001"/>
      <c r="AO2066" s="2001"/>
      <c r="AP2066" s="2001"/>
      <c r="AQ2066" s="2001"/>
      <c r="AR2066" s="2001"/>
      <c r="AS2066" s="2001"/>
      <c r="AT2066" s="2001"/>
      <c r="AU2066" s="2001"/>
      <c r="AV2066" s="2001"/>
      <c r="AW2066" s="2001"/>
      <c r="AX2066" s="2001"/>
    </row>
    <row r="2067" spans="2:51" s="79" customFormat="1" ht="24" customHeight="1">
      <c r="B2067" s="2000">
        <v>10</v>
      </c>
      <c r="C2067" s="2000">
        <v>1</v>
      </c>
      <c r="D2067" s="2001"/>
      <c r="E2067" s="2001"/>
      <c r="F2067" s="2001"/>
      <c r="G2067" s="2001"/>
      <c r="H2067" s="2001"/>
      <c r="I2067" s="2001"/>
      <c r="J2067" s="2001"/>
      <c r="K2067" s="2001"/>
      <c r="L2067" s="2001"/>
      <c r="M2067" s="2001"/>
      <c r="N2067" s="2001"/>
      <c r="O2067" s="2001"/>
      <c r="P2067" s="2001"/>
      <c r="Q2067" s="2001"/>
      <c r="R2067" s="2001"/>
      <c r="S2067" s="2001"/>
      <c r="T2067" s="2001"/>
      <c r="U2067" s="2001"/>
      <c r="V2067" s="2001"/>
      <c r="W2067" s="2001"/>
      <c r="X2067" s="2001"/>
      <c r="Y2067" s="2001"/>
      <c r="Z2067" s="2001"/>
      <c r="AA2067" s="2001"/>
      <c r="AB2067" s="2001"/>
      <c r="AC2067" s="2001"/>
      <c r="AD2067" s="2001"/>
      <c r="AE2067" s="2001"/>
      <c r="AF2067" s="2001"/>
      <c r="AG2067" s="2001"/>
      <c r="AH2067" s="2001"/>
      <c r="AI2067" s="2001"/>
      <c r="AJ2067" s="2001"/>
      <c r="AK2067" s="2001"/>
      <c r="AL2067" s="2002"/>
      <c r="AM2067" s="2001"/>
      <c r="AN2067" s="2001"/>
      <c r="AO2067" s="2001"/>
      <c r="AP2067" s="2001"/>
      <c r="AQ2067" s="2001"/>
      <c r="AR2067" s="2001"/>
      <c r="AS2067" s="2001"/>
      <c r="AT2067" s="2001"/>
      <c r="AU2067" s="2001"/>
      <c r="AV2067" s="2001"/>
      <c r="AW2067" s="2001"/>
      <c r="AX2067" s="2001"/>
    </row>
    <row r="2068" spans="2:51" s="79" customFormat="1"/>
    <row r="2069" spans="2:51" s="79" customFormat="1" ht="21.75" customHeight="1" thickBot="1">
      <c r="AK2069" s="2210"/>
      <c r="AL2069" s="2210"/>
      <c r="AM2069" s="2210"/>
      <c r="AN2069" s="2210"/>
      <c r="AO2069" s="2210"/>
      <c r="AP2069" s="2210"/>
      <c r="AQ2069" s="2210"/>
      <c r="AR2069" s="2211" t="s">
        <v>112</v>
      </c>
      <c r="AS2069" s="2211"/>
      <c r="AT2069" s="2211"/>
      <c r="AU2069" s="2211"/>
      <c r="AV2069" s="2211"/>
      <c r="AW2069" s="2211"/>
      <c r="AX2069" s="2211"/>
      <c r="AY2069" s="2211"/>
    </row>
    <row r="2070" spans="2:51" s="79" customFormat="1" ht="21" customHeight="1">
      <c r="B2070" s="2212" t="s">
        <v>113</v>
      </c>
      <c r="C2070" s="2213"/>
      <c r="D2070" s="2213"/>
      <c r="E2070" s="2213"/>
      <c r="F2070" s="2213"/>
      <c r="G2070" s="2213"/>
      <c r="H2070" s="2266" t="s">
        <v>1158</v>
      </c>
      <c r="I2070" s="2267"/>
      <c r="J2070" s="2267"/>
      <c r="K2070" s="2267"/>
      <c r="L2070" s="2267"/>
      <c r="M2070" s="2267"/>
      <c r="N2070" s="2267"/>
      <c r="O2070" s="2267"/>
      <c r="P2070" s="2267"/>
      <c r="Q2070" s="2267"/>
      <c r="R2070" s="2267"/>
      <c r="S2070" s="2267"/>
      <c r="T2070" s="2267"/>
      <c r="U2070" s="2267"/>
      <c r="V2070" s="2267"/>
      <c r="W2070" s="2267"/>
      <c r="X2070" s="2267"/>
      <c r="Y2070" s="2267"/>
      <c r="Z2070" s="2216" t="s">
        <v>145</v>
      </c>
      <c r="AA2070" s="2217"/>
      <c r="AB2070" s="2217"/>
      <c r="AC2070" s="2217"/>
      <c r="AD2070" s="2217"/>
      <c r="AE2070" s="2218"/>
      <c r="AF2070" s="2219" t="s">
        <v>106</v>
      </c>
      <c r="AG2070" s="2220"/>
      <c r="AH2070" s="2220"/>
      <c r="AI2070" s="2220"/>
      <c r="AJ2070" s="2220"/>
      <c r="AK2070" s="2220"/>
      <c r="AL2070" s="2220"/>
      <c r="AM2070" s="2220"/>
      <c r="AN2070" s="2220"/>
      <c r="AO2070" s="2220"/>
      <c r="AP2070" s="2220"/>
      <c r="AQ2070" s="2221"/>
      <c r="AR2070" s="2222" t="s">
        <v>1</v>
      </c>
      <c r="AS2070" s="2219"/>
      <c r="AT2070" s="2219"/>
      <c r="AU2070" s="2219"/>
      <c r="AV2070" s="2219"/>
      <c r="AW2070" s="2219"/>
      <c r="AX2070" s="2219"/>
      <c r="AY2070" s="2223"/>
    </row>
    <row r="2071" spans="2:51" s="79" customFormat="1" ht="28.15" customHeight="1">
      <c r="B2071" s="2190" t="s">
        <v>59</v>
      </c>
      <c r="C2071" s="2191"/>
      <c r="D2071" s="2191"/>
      <c r="E2071" s="2191"/>
      <c r="F2071" s="2191"/>
      <c r="G2071" s="2192"/>
      <c r="H2071" s="2193" t="s">
        <v>1159</v>
      </c>
      <c r="I2071" s="2194"/>
      <c r="J2071" s="2194"/>
      <c r="K2071" s="2194"/>
      <c r="L2071" s="2194"/>
      <c r="M2071" s="2194"/>
      <c r="N2071" s="2194"/>
      <c r="O2071" s="2194"/>
      <c r="P2071" s="2194"/>
      <c r="Q2071" s="2194"/>
      <c r="R2071" s="2194"/>
      <c r="S2071" s="2194"/>
      <c r="T2071" s="2194"/>
      <c r="U2071" s="2194"/>
      <c r="V2071" s="2194"/>
      <c r="W2071" s="2195"/>
      <c r="X2071" s="2195"/>
      <c r="Y2071" s="2195"/>
      <c r="Z2071" s="2196" t="s">
        <v>2</v>
      </c>
      <c r="AA2071" s="2197"/>
      <c r="AB2071" s="2197"/>
      <c r="AC2071" s="2197"/>
      <c r="AD2071" s="2197"/>
      <c r="AE2071" s="2198"/>
      <c r="AF2071" s="2197" t="s">
        <v>851</v>
      </c>
      <c r="AG2071" s="2197"/>
      <c r="AH2071" s="2197"/>
      <c r="AI2071" s="2197"/>
      <c r="AJ2071" s="2197"/>
      <c r="AK2071" s="2197"/>
      <c r="AL2071" s="2197"/>
      <c r="AM2071" s="2197"/>
      <c r="AN2071" s="2197"/>
      <c r="AO2071" s="2197"/>
      <c r="AP2071" s="2197"/>
      <c r="AQ2071" s="2198"/>
      <c r="AR2071" s="2199" t="s">
        <v>852</v>
      </c>
      <c r="AS2071" s="2200"/>
      <c r="AT2071" s="2200"/>
      <c r="AU2071" s="2200"/>
      <c r="AV2071" s="2200"/>
      <c r="AW2071" s="2200"/>
      <c r="AX2071" s="2200"/>
      <c r="AY2071" s="2201"/>
    </row>
    <row r="2072" spans="2:51" s="79" customFormat="1" ht="30.75" customHeight="1">
      <c r="B2072" s="2202" t="s">
        <v>3</v>
      </c>
      <c r="C2072" s="2203"/>
      <c r="D2072" s="2203"/>
      <c r="E2072" s="2203"/>
      <c r="F2072" s="2203"/>
      <c r="G2072" s="2203"/>
      <c r="H2072" s="2204" t="s">
        <v>103</v>
      </c>
      <c r="I2072" s="2195"/>
      <c r="J2072" s="2195"/>
      <c r="K2072" s="2195"/>
      <c r="L2072" s="2195"/>
      <c r="M2072" s="2195"/>
      <c r="N2072" s="2195"/>
      <c r="O2072" s="2195"/>
      <c r="P2072" s="2195"/>
      <c r="Q2072" s="2195"/>
      <c r="R2072" s="2195"/>
      <c r="S2072" s="2195"/>
      <c r="T2072" s="2195"/>
      <c r="U2072" s="2195"/>
      <c r="V2072" s="2195"/>
      <c r="W2072" s="2195"/>
      <c r="X2072" s="2195"/>
      <c r="Y2072" s="2195"/>
      <c r="Z2072" s="2205" t="s">
        <v>76</v>
      </c>
      <c r="AA2072" s="2206"/>
      <c r="AB2072" s="2206"/>
      <c r="AC2072" s="2206"/>
      <c r="AD2072" s="2206"/>
      <c r="AE2072" s="2207"/>
      <c r="AF2072" s="2208" t="s">
        <v>108</v>
      </c>
      <c r="AG2072" s="2208"/>
      <c r="AH2072" s="2208"/>
      <c r="AI2072" s="2208"/>
      <c r="AJ2072" s="2208"/>
      <c r="AK2072" s="2208"/>
      <c r="AL2072" s="2208"/>
      <c r="AM2072" s="2208"/>
      <c r="AN2072" s="2208"/>
      <c r="AO2072" s="2208"/>
      <c r="AP2072" s="2208"/>
      <c r="AQ2072" s="2208"/>
      <c r="AR2072" s="2059"/>
      <c r="AS2072" s="2059"/>
      <c r="AT2072" s="2059"/>
      <c r="AU2072" s="2059"/>
      <c r="AV2072" s="2059"/>
      <c r="AW2072" s="2059"/>
      <c r="AX2072" s="2059"/>
      <c r="AY2072" s="2209"/>
    </row>
    <row r="2073" spans="2:51" s="79" customFormat="1" ht="18" customHeight="1">
      <c r="B2073" s="2166" t="s">
        <v>37</v>
      </c>
      <c r="C2073" s="2167"/>
      <c r="D2073" s="2167"/>
      <c r="E2073" s="2167"/>
      <c r="F2073" s="2167"/>
      <c r="G2073" s="2167"/>
      <c r="H2073" s="2170" t="s">
        <v>853</v>
      </c>
      <c r="I2073" s="2171"/>
      <c r="J2073" s="2171"/>
      <c r="K2073" s="2171"/>
      <c r="L2073" s="2171"/>
      <c r="M2073" s="2171"/>
      <c r="N2073" s="2171"/>
      <c r="O2073" s="2171"/>
      <c r="P2073" s="2171"/>
      <c r="Q2073" s="2171"/>
      <c r="R2073" s="2171"/>
      <c r="S2073" s="2171"/>
      <c r="T2073" s="2171"/>
      <c r="U2073" s="2171"/>
      <c r="V2073" s="2171"/>
      <c r="W2073" s="2172"/>
      <c r="X2073" s="2172"/>
      <c r="Y2073" s="2172"/>
      <c r="Z2073" s="2176" t="s">
        <v>319</v>
      </c>
      <c r="AA2073" s="2059"/>
      <c r="AB2073" s="2059"/>
      <c r="AC2073" s="2059"/>
      <c r="AD2073" s="2059"/>
      <c r="AE2073" s="2177"/>
      <c r="AF2073" s="2179"/>
      <c r="AG2073" s="2180"/>
      <c r="AH2073" s="2180"/>
      <c r="AI2073" s="2180"/>
      <c r="AJ2073" s="2180"/>
      <c r="AK2073" s="2180"/>
      <c r="AL2073" s="2180"/>
      <c r="AM2073" s="2180"/>
      <c r="AN2073" s="2180"/>
      <c r="AO2073" s="2180"/>
      <c r="AP2073" s="2180"/>
      <c r="AQ2073" s="2180"/>
      <c r="AR2073" s="2180"/>
      <c r="AS2073" s="2180"/>
      <c r="AT2073" s="2180"/>
      <c r="AU2073" s="2180"/>
      <c r="AV2073" s="2180"/>
      <c r="AW2073" s="2180"/>
      <c r="AX2073" s="2180"/>
      <c r="AY2073" s="2181"/>
    </row>
    <row r="2074" spans="2:51" s="79" customFormat="1" ht="24" customHeight="1">
      <c r="B2074" s="2168"/>
      <c r="C2074" s="2169"/>
      <c r="D2074" s="2169"/>
      <c r="E2074" s="2169"/>
      <c r="F2074" s="2169"/>
      <c r="G2074" s="2169"/>
      <c r="H2074" s="2173"/>
      <c r="I2074" s="2174"/>
      <c r="J2074" s="2174"/>
      <c r="K2074" s="2174"/>
      <c r="L2074" s="2174"/>
      <c r="M2074" s="2174"/>
      <c r="N2074" s="2174"/>
      <c r="O2074" s="2174"/>
      <c r="P2074" s="2174"/>
      <c r="Q2074" s="2174"/>
      <c r="R2074" s="2174"/>
      <c r="S2074" s="2174"/>
      <c r="T2074" s="2174"/>
      <c r="U2074" s="2174"/>
      <c r="V2074" s="2174"/>
      <c r="W2074" s="2175"/>
      <c r="X2074" s="2175"/>
      <c r="Y2074" s="2175"/>
      <c r="Z2074" s="2178"/>
      <c r="AA2074" s="2059"/>
      <c r="AB2074" s="2059"/>
      <c r="AC2074" s="2059"/>
      <c r="AD2074" s="2059"/>
      <c r="AE2074" s="2177"/>
      <c r="AF2074" s="2182"/>
      <c r="AG2074" s="2182"/>
      <c r="AH2074" s="2182"/>
      <c r="AI2074" s="2182"/>
      <c r="AJ2074" s="2182"/>
      <c r="AK2074" s="2182"/>
      <c r="AL2074" s="2182"/>
      <c r="AM2074" s="2182"/>
      <c r="AN2074" s="2182"/>
      <c r="AO2074" s="2182"/>
      <c r="AP2074" s="2182"/>
      <c r="AQ2074" s="2182"/>
      <c r="AR2074" s="2182"/>
      <c r="AS2074" s="2182"/>
      <c r="AT2074" s="2182"/>
      <c r="AU2074" s="2182"/>
      <c r="AV2074" s="2182"/>
      <c r="AW2074" s="2182"/>
      <c r="AX2074" s="2182"/>
      <c r="AY2074" s="2183"/>
    </row>
    <row r="2075" spans="2:51" s="79" customFormat="1" ht="29.25" customHeight="1">
      <c r="B2075" s="2184" t="s">
        <v>4</v>
      </c>
      <c r="C2075" s="2185"/>
      <c r="D2075" s="2185"/>
      <c r="E2075" s="2185"/>
      <c r="F2075" s="2185"/>
      <c r="G2075" s="2186"/>
      <c r="H2075" s="2187" t="s">
        <v>201</v>
      </c>
      <c r="I2075" s="2188"/>
      <c r="J2075" s="2188"/>
      <c r="K2075" s="2188"/>
      <c r="L2075" s="2188"/>
      <c r="M2075" s="2188"/>
      <c r="N2075" s="2188"/>
      <c r="O2075" s="2188"/>
      <c r="P2075" s="2188"/>
      <c r="Q2075" s="2188"/>
      <c r="R2075" s="2188"/>
      <c r="S2075" s="2188"/>
      <c r="T2075" s="2188"/>
      <c r="U2075" s="2188"/>
      <c r="V2075" s="2188"/>
      <c r="W2075" s="2188"/>
      <c r="X2075" s="2188"/>
      <c r="Y2075" s="2188"/>
      <c r="Z2075" s="2188"/>
      <c r="AA2075" s="2188"/>
      <c r="AB2075" s="2188"/>
      <c r="AC2075" s="2188"/>
      <c r="AD2075" s="2188"/>
      <c r="AE2075" s="2188"/>
      <c r="AF2075" s="2188"/>
      <c r="AG2075" s="2188"/>
      <c r="AH2075" s="2188"/>
      <c r="AI2075" s="2188"/>
      <c r="AJ2075" s="2188"/>
      <c r="AK2075" s="2188"/>
      <c r="AL2075" s="2188"/>
      <c r="AM2075" s="2188"/>
      <c r="AN2075" s="2188"/>
      <c r="AO2075" s="2188"/>
      <c r="AP2075" s="2188"/>
      <c r="AQ2075" s="2188"/>
      <c r="AR2075" s="2188"/>
      <c r="AS2075" s="2188"/>
      <c r="AT2075" s="2188"/>
      <c r="AU2075" s="2188"/>
      <c r="AV2075" s="2188"/>
      <c r="AW2075" s="2188"/>
      <c r="AX2075" s="2188"/>
      <c r="AY2075" s="2189"/>
    </row>
    <row r="2076" spans="2:51" s="79" customFormat="1" ht="21" customHeight="1">
      <c r="B2076" s="2152" t="s">
        <v>39</v>
      </c>
      <c r="C2076" s="2153"/>
      <c r="D2076" s="2153"/>
      <c r="E2076" s="2153"/>
      <c r="F2076" s="2153"/>
      <c r="G2076" s="2154"/>
      <c r="H2076" s="2158"/>
      <c r="I2076" s="2159"/>
      <c r="J2076" s="2159"/>
      <c r="K2076" s="2159"/>
      <c r="L2076" s="2159"/>
      <c r="M2076" s="2159"/>
      <c r="N2076" s="2159"/>
      <c r="O2076" s="2159"/>
      <c r="P2076" s="2159"/>
      <c r="Q2076" s="2160" t="s">
        <v>86</v>
      </c>
      <c r="R2076" s="2161"/>
      <c r="S2076" s="2161"/>
      <c r="T2076" s="2161"/>
      <c r="U2076" s="2161"/>
      <c r="V2076" s="2161"/>
      <c r="W2076" s="2162"/>
      <c r="X2076" s="2160" t="s">
        <v>87</v>
      </c>
      <c r="Y2076" s="2161"/>
      <c r="Z2076" s="2161"/>
      <c r="AA2076" s="2161"/>
      <c r="AB2076" s="2161"/>
      <c r="AC2076" s="2161"/>
      <c r="AD2076" s="2162"/>
      <c r="AE2076" s="2160" t="s">
        <v>88</v>
      </c>
      <c r="AF2076" s="2161"/>
      <c r="AG2076" s="2161"/>
      <c r="AH2076" s="2161"/>
      <c r="AI2076" s="2161"/>
      <c r="AJ2076" s="2161"/>
      <c r="AK2076" s="2162"/>
      <c r="AL2076" s="2160" t="s">
        <v>90</v>
      </c>
      <c r="AM2076" s="2161"/>
      <c r="AN2076" s="2161"/>
      <c r="AO2076" s="2161"/>
      <c r="AP2076" s="2161"/>
      <c r="AQ2076" s="2161"/>
      <c r="AR2076" s="2162"/>
      <c r="AS2076" s="2160" t="s">
        <v>91</v>
      </c>
      <c r="AT2076" s="2161"/>
      <c r="AU2076" s="2161"/>
      <c r="AV2076" s="2161"/>
      <c r="AW2076" s="2161"/>
      <c r="AX2076" s="2161"/>
      <c r="AY2076" s="2233"/>
    </row>
    <row r="2077" spans="2:51" s="79" customFormat="1" ht="21" customHeight="1">
      <c r="B2077" s="2088"/>
      <c r="C2077" s="2089"/>
      <c r="D2077" s="2089"/>
      <c r="E2077" s="2089"/>
      <c r="F2077" s="2089"/>
      <c r="G2077" s="2090"/>
      <c r="H2077" s="2234" t="s">
        <v>5</v>
      </c>
      <c r="I2077" s="2235"/>
      <c r="J2077" s="2074" t="s">
        <v>6</v>
      </c>
      <c r="K2077" s="2075"/>
      <c r="L2077" s="2075"/>
      <c r="M2077" s="2075"/>
      <c r="N2077" s="2075"/>
      <c r="O2077" s="2075"/>
      <c r="P2077" s="2076"/>
      <c r="Q2077" s="2251">
        <v>5</v>
      </c>
      <c r="R2077" s="2251"/>
      <c r="S2077" s="2251"/>
      <c r="T2077" s="2251"/>
      <c r="U2077" s="2251"/>
      <c r="V2077" s="2251"/>
      <c r="W2077" s="2251"/>
      <c r="X2077" s="2251">
        <v>4</v>
      </c>
      <c r="Y2077" s="2251"/>
      <c r="Z2077" s="2251"/>
      <c r="AA2077" s="2251"/>
      <c r="AB2077" s="2251"/>
      <c r="AC2077" s="2251"/>
      <c r="AD2077" s="2251"/>
      <c r="AE2077" s="2251">
        <v>4</v>
      </c>
      <c r="AF2077" s="2251"/>
      <c r="AG2077" s="2251"/>
      <c r="AH2077" s="2251"/>
      <c r="AI2077" s="2251"/>
      <c r="AJ2077" s="2251"/>
      <c r="AK2077" s="2251"/>
      <c r="AL2077" s="2251">
        <v>4</v>
      </c>
      <c r="AM2077" s="2251"/>
      <c r="AN2077" s="2251"/>
      <c r="AO2077" s="2251"/>
      <c r="AP2077" s="2251"/>
      <c r="AQ2077" s="2251"/>
      <c r="AR2077" s="2251"/>
      <c r="AS2077" s="2251">
        <v>4</v>
      </c>
      <c r="AT2077" s="2251"/>
      <c r="AU2077" s="2251"/>
      <c r="AV2077" s="2251"/>
      <c r="AW2077" s="2251"/>
      <c r="AX2077" s="2251"/>
      <c r="AY2077" s="2252"/>
    </row>
    <row r="2078" spans="2:51" s="79" customFormat="1" ht="21" customHeight="1">
      <c r="B2078" s="2088"/>
      <c r="C2078" s="2089"/>
      <c r="D2078" s="2089"/>
      <c r="E2078" s="2089"/>
      <c r="F2078" s="2089"/>
      <c r="G2078" s="2090"/>
      <c r="H2078" s="2236"/>
      <c r="I2078" s="2237"/>
      <c r="J2078" s="2080" t="s">
        <v>7</v>
      </c>
      <c r="K2078" s="2081"/>
      <c r="L2078" s="2081"/>
      <c r="M2078" s="2081"/>
      <c r="N2078" s="2081"/>
      <c r="O2078" s="2081"/>
      <c r="P2078" s="2082"/>
      <c r="Q2078" s="2332" t="s">
        <v>552</v>
      </c>
      <c r="R2078" s="2333"/>
      <c r="S2078" s="2333"/>
      <c r="T2078" s="2333"/>
      <c r="U2078" s="2333"/>
      <c r="V2078" s="2333"/>
      <c r="W2078" s="2333"/>
      <c r="X2078" s="2332" t="s">
        <v>552</v>
      </c>
      <c r="Y2078" s="2333"/>
      <c r="Z2078" s="2333"/>
      <c r="AA2078" s="2333"/>
      <c r="AB2078" s="2333"/>
      <c r="AC2078" s="2333"/>
      <c r="AD2078" s="2333"/>
      <c r="AE2078" s="2332" t="s">
        <v>552</v>
      </c>
      <c r="AF2078" s="2333"/>
      <c r="AG2078" s="2333"/>
      <c r="AH2078" s="2333"/>
      <c r="AI2078" s="2333"/>
      <c r="AJ2078" s="2333"/>
      <c r="AK2078" s="2333"/>
      <c r="AL2078" s="2332" t="s">
        <v>552</v>
      </c>
      <c r="AM2078" s="2333"/>
      <c r="AN2078" s="2333"/>
      <c r="AO2078" s="2333"/>
      <c r="AP2078" s="2333"/>
      <c r="AQ2078" s="2333"/>
      <c r="AR2078" s="2333"/>
      <c r="AS2078" s="2277"/>
      <c r="AT2078" s="2277"/>
      <c r="AU2078" s="2277"/>
      <c r="AV2078" s="2277"/>
      <c r="AW2078" s="2277"/>
      <c r="AX2078" s="2277"/>
      <c r="AY2078" s="2278"/>
    </row>
    <row r="2079" spans="2:51" s="79" customFormat="1" ht="24.75" customHeight="1">
      <c r="B2079" s="2088"/>
      <c r="C2079" s="2089"/>
      <c r="D2079" s="2089"/>
      <c r="E2079" s="2089"/>
      <c r="F2079" s="2089"/>
      <c r="G2079" s="2090"/>
      <c r="H2079" s="2236"/>
      <c r="I2079" s="2237"/>
      <c r="J2079" s="2080" t="s">
        <v>8</v>
      </c>
      <c r="K2079" s="2081"/>
      <c r="L2079" s="2081"/>
      <c r="M2079" s="2081"/>
      <c r="N2079" s="2081"/>
      <c r="O2079" s="2081"/>
      <c r="P2079" s="2082"/>
      <c r="Q2079" s="2332" t="s">
        <v>552</v>
      </c>
      <c r="R2079" s="2333"/>
      <c r="S2079" s="2333"/>
      <c r="T2079" s="2333"/>
      <c r="U2079" s="2333"/>
      <c r="V2079" s="2333"/>
      <c r="W2079" s="2333"/>
      <c r="X2079" s="2332" t="s">
        <v>552</v>
      </c>
      <c r="Y2079" s="2333"/>
      <c r="Z2079" s="2333"/>
      <c r="AA2079" s="2333"/>
      <c r="AB2079" s="2333"/>
      <c r="AC2079" s="2333"/>
      <c r="AD2079" s="2333"/>
      <c r="AE2079" s="2332" t="s">
        <v>552</v>
      </c>
      <c r="AF2079" s="2333"/>
      <c r="AG2079" s="2333"/>
      <c r="AH2079" s="2333"/>
      <c r="AI2079" s="2333"/>
      <c r="AJ2079" s="2333"/>
      <c r="AK2079" s="2333"/>
      <c r="AL2079" s="2332" t="s">
        <v>552</v>
      </c>
      <c r="AM2079" s="2333"/>
      <c r="AN2079" s="2333"/>
      <c r="AO2079" s="2333"/>
      <c r="AP2079" s="2333"/>
      <c r="AQ2079" s="2333"/>
      <c r="AR2079" s="2333"/>
      <c r="AS2079" s="2277"/>
      <c r="AT2079" s="2277"/>
      <c r="AU2079" s="2277"/>
      <c r="AV2079" s="2277"/>
      <c r="AW2079" s="2277"/>
      <c r="AX2079" s="2277"/>
      <c r="AY2079" s="2278"/>
    </row>
    <row r="2080" spans="2:51" s="79" customFormat="1" ht="24.75" customHeight="1">
      <c r="B2080" s="2088"/>
      <c r="C2080" s="2089"/>
      <c r="D2080" s="2089"/>
      <c r="E2080" s="2089"/>
      <c r="F2080" s="2089"/>
      <c r="G2080" s="2090"/>
      <c r="H2080" s="2238"/>
      <c r="I2080" s="2239"/>
      <c r="J2080" s="2163" t="s">
        <v>26</v>
      </c>
      <c r="K2080" s="2164"/>
      <c r="L2080" s="2164"/>
      <c r="M2080" s="2164"/>
      <c r="N2080" s="2164"/>
      <c r="O2080" s="2164"/>
      <c r="P2080" s="2165"/>
      <c r="Q2080" s="2276">
        <v>5</v>
      </c>
      <c r="R2080" s="2276"/>
      <c r="S2080" s="2276"/>
      <c r="T2080" s="2276"/>
      <c r="U2080" s="2276"/>
      <c r="V2080" s="2276"/>
      <c r="W2080" s="2276"/>
      <c r="X2080" s="2276">
        <v>4</v>
      </c>
      <c r="Y2080" s="2276"/>
      <c r="Z2080" s="2276"/>
      <c r="AA2080" s="2276"/>
      <c r="AB2080" s="2276"/>
      <c r="AC2080" s="2276"/>
      <c r="AD2080" s="2276"/>
      <c r="AE2080" s="2276">
        <v>4</v>
      </c>
      <c r="AF2080" s="2276"/>
      <c r="AG2080" s="2276"/>
      <c r="AH2080" s="2276"/>
      <c r="AI2080" s="2276"/>
      <c r="AJ2080" s="2276"/>
      <c r="AK2080" s="2276"/>
      <c r="AL2080" s="2276">
        <v>4</v>
      </c>
      <c r="AM2080" s="2276"/>
      <c r="AN2080" s="2276"/>
      <c r="AO2080" s="2276"/>
      <c r="AP2080" s="2276"/>
      <c r="AQ2080" s="2276"/>
      <c r="AR2080" s="2276"/>
      <c r="AS2080" s="2276">
        <v>4</v>
      </c>
      <c r="AT2080" s="2276"/>
      <c r="AU2080" s="2276"/>
      <c r="AV2080" s="2276"/>
      <c r="AW2080" s="2276"/>
      <c r="AX2080" s="2276"/>
      <c r="AY2080" s="2403"/>
    </row>
    <row r="2081" spans="1:60" s="79" customFormat="1" ht="24.75" customHeight="1">
      <c r="B2081" s="2088"/>
      <c r="C2081" s="2089"/>
      <c r="D2081" s="2089"/>
      <c r="E2081" s="2089"/>
      <c r="F2081" s="2089"/>
      <c r="G2081" s="2090"/>
      <c r="H2081" s="2226" t="s">
        <v>9</v>
      </c>
      <c r="I2081" s="2227"/>
      <c r="J2081" s="2227"/>
      <c r="K2081" s="2227"/>
      <c r="L2081" s="2227"/>
      <c r="M2081" s="2227"/>
      <c r="N2081" s="2227"/>
      <c r="O2081" s="2227"/>
      <c r="P2081" s="2227"/>
      <c r="Q2081" s="2305">
        <v>4</v>
      </c>
      <c r="R2081" s="2305"/>
      <c r="S2081" s="2305"/>
      <c r="T2081" s="2305"/>
      <c r="U2081" s="2305"/>
      <c r="V2081" s="2305"/>
      <c r="W2081" s="2305"/>
      <c r="X2081" s="2305">
        <v>4</v>
      </c>
      <c r="Y2081" s="2305"/>
      <c r="Z2081" s="2305"/>
      <c r="AA2081" s="2305"/>
      <c r="AB2081" s="2305"/>
      <c r="AC2081" s="2305"/>
      <c r="AD2081" s="2305"/>
      <c r="AE2081" s="2305">
        <v>3</v>
      </c>
      <c r="AF2081" s="2305"/>
      <c r="AG2081" s="2305"/>
      <c r="AH2081" s="2305"/>
      <c r="AI2081" s="2305"/>
      <c r="AJ2081" s="2305"/>
      <c r="AK2081" s="2305"/>
      <c r="AL2081" s="2268"/>
      <c r="AM2081" s="2268"/>
      <c r="AN2081" s="2268"/>
      <c r="AO2081" s="2268"/>
      <c r="AP2081" s="2268"/>
      <c r="AQ2081" s="2268"/>
      <c r="AR2081" s="2268"/>
      <c r="AS2081" s="2268"/>
      <c r="AT2081" s="2268"/>
      <c r="AU2081" s="2268"/>
      <c r="AV2081" s="2268"/>
      <c r="AW2081" s="2268"/>
      <c r="AX2081" s="2268"/>
      <c r="AY2081" s="2269"/>
      <c r="BH2081" s="107"/>
    </row>
    <row r="2082" spans="1:60" s="79" customFormat="1" ht="24.75" customHeight="1">
      <c r="B2082" s="2155"/>
      <c r="C2082" s="2156"/>
      <c r="D2082" s="2156"/>
      <c r="E2082" s="2156"/>
      <c r="F2082" s="2156"/>
      <c r="G2082" s="2157"/>
      <c r="H2082" s="2226" t="s">
        <v>10</v>
      </c>
      <c r="I2082" s="2227"/>
      <c r="J2082" s="2227"/>
      <c r="K2082" s="2227"/>
      <c r="L2082" s="2227"/>
      <c r="M2082" s="2227"/>
      <c r="N2082" s="2227"/>
      <c r="O2082" s="2227"/>
      <c r="P2082" s="2227"/>
      <c r="Q2082" s="2305">
        <v>80</v>
      </c>
      <c r="R2082" s="2305"/>
      <c r="S2082" s="2305"/>
      <c r="T2082" s="2305"/>
      <c r="U2082" s="2305"/>
      <c r="V2082" s="2305"/>
      <c r="W2082" s="2305"/>
      <c r="X2082" s="2305">
        <v>100</v>
      </c>
      <c r="Y2082" s="2305"/>
      <c r="Z2082" s="2305"/>
      <c r="AA2082" s="2305"/>
      <c r="AB2082" s="2305"/>
      <c r="AC2082" s="2305"/>
      <c r="AD2082" s="2305"/>
      <c r="AE2082" s="2305">
        <v>75</v>
      </c>
      <c r="AF2082" s="2305"/>
      <c r="AG2082" s="2305"/>
      <c r="AH2082" s="2305"/>
      <c r="AI2082" s="2305"/>
      <c r="AJ2082" s="2305"/>
      <c r="AK2082" s="2305"/>
      <c r="AL2082" s="2268"/>
      <c r="AM2082" s="2268"/>
      <c r="AN2082" s="2268"/>
      <c r="AO2082" s="2268"/>
      <c r="AP2082" s="2268"/>
      <c r="AQ2082" s="2268"/>
      <c r="AR2082" s="2268"/>
      <c r="AS2082" s="2268"/>
      <c r="AT2082" s="2268"/>
      <c r="AU2082" s="2268"/>
      <c r="AV2082" s="2268"/>
      <c r="AW2082" s="2268"/>
      <c r="AX2082" s="2268"/>
      <c r="AY2082" s="2269"/>
    </row>
    <row r="2083" spans="1:60" s="79" customFormat="1" ht="23.1" customHeight="1">
      <c r="B2083" s="2129" t="s">
        <v>99</v>
      </c>
      <c r="C2083" s="2130"/>
      <c r="D2083" s="2135" t="s">
        <v>23</v>
      </c>
      <c r="E2083" s="2136"/>
      <c r="F2083" s="2136"/>
      <c r="G2083" s="2136"/>
      <c r="H2083" s="2136"/>
      <c r="I2083" s="2136"/>
      <c r="J2083" s="2136"/>
      <c r="K2083" s="2136"/>
      <c r="L2083" s="2137"/>
      <c r="M2083" s="2138" t="s">
        <v>92</v>
      </c>
      <c r="N2083" s="2138"/>
      <c r="O2083" s="2138"/>
      <c r="P2083" s="2138"/>
      <c r="Q2083" s="2138"/>
      <c r="R2083" s="2138"/>
      <c r="S2083" s="2139" t="s">
        <v>91</v>
      </c>
      <c r="T2083" s="2139"/>
      <c r="U2083" s="2139"/>
      <c r="V2083" s="2139"/>
      <c r="W2083" s="2139"/>
      <c r="X2083" s="2139"/>
      <c r="Y2083" s="2140"/>
      <c r="Z2083" s="2136"/>
      <c r="AA2083" s="2136"/>
      <c r="AB2083" s="2136"/>
      <c r="AC2083" s="2136"/>
      <c r="AD2083" s="2136"/>
      <c r="AE2083" s="2136"/>
      <c r="AF2083" s="2136"/>
      <c r="AG2083" s="2136"/>
      <c r="AH2083" s="2136"/>
      <c r="AI2083" s="2136"/>
      <c r="AJ2083" s="2136"/>
      <c r="AK2083" s="2136"/>
      <c r="AL2083" s="2136"/>
      <c r="AM2083" s="2136"/>
      <c r="AN2083" s="2136"/>
      <c r="AO2083" s="2136"/>
      <c r="AP2083" s="2136"/>
      <c r="AQ2083" s="2136"/>
      <c r="AR2083" s="2136"/>
      <c r="AS2083" s="2136"/>
      <c r="AT2083" s="2136"/>
      <c r="AU2083" s="2136"/>
      <c r="AV2083" s="2136"/>
      <c r="AW2083" s="2136"/>
      <c r="AX2083" s="2136"/>
      <c r="AY2083" s="2141"/>
    </row>
    <row r="2084" spans="1:60" s="79" customFormat="1" ht="23.1" customHeight="1">
      <c r="B2084" s="2131"/>
      <c r="C2084" s="2132"/>
      <c r="D2084" s="2142" t="s">
        <v>1160</v>
      </c>
      <c r="E2084" s="2143"/>
      <c r="F2084" s="2143"/>
      <c r="G2084" s="2143"/>
      <c r="H2084" s="2143"/>
      <c r="I2084" s="2143"/>
      <c r="J2084" s="2143"/>
      <c r="K2084" s="2143"/>
      <c r="L2084" s="2144"/>
      <c r="M2084" s="2396">
        <v>3</v>
      </c>
      <c r="N2084" s="2397"/>
      <c r="O2084" s="2397"/>
      <c r="P2084" s="2397"/>
      <c r="Q2084" s="2397"/>
      <c r="R2084" s="2398"/>
      <c r="S2084" s="2265">
        <v>3</v>
      </c>
      <c r="T2084" s="2265"/>
      <c r="U2084" s="2265"/>
      <c r="V2084" s="2265"/>
      <c r="W2084" s="2265"/>
      <c r="X2084" s="2265"/>
      <c r="Y2084" s="2149"/>
      <c r="Z2084" s="2150"/>
      <c r="AA2084" s="2150"/>
      <c r="AB2084" s="2150"/>
      <c r="AC2084" s="2150"/>
      <c r="AD2084" s="2150"/>
      <c r="AE2084" s="2150"/>
      <c r="AF2084" s="2150"/>
      <c r="AG2084" s="2150"/>
      <c r="AH2084" s="2150"/>
      <c r="AI2084" s="2150"/>
      <c r="AJ2084" s="2150"/>
      <c r="AK2084" s="2150"/>
      <c r="AL2084" s="2150"/>
      <c r="AM2084" s="2150"/>
      <c r="AN2084" s="2150"/>
      <c r="AO2084" s="2150"/>
      <c r="AP2084" s="2150"/>
      <c r="AQ2084" s="2150"/>
      <c r="AR2084" s="2150"/>
      <c r="AS2084" s="2150"/>
      <c r="AT2084" s="2150"/>
      <c r="AU2084" s="2150"/>
      <c r="AV2084" s="2150"/>
      <c r="AW2084" s="2150"/>
      <c r="AX2084" s="2150"/>
      <c r="AY2084" s="2151"/>
    </row>
    <row r="2085" spans="1:60" s="79" customFormat="1" ht="23.1" customHeight="1">
      <c r="B2085" s="2131"/>
      <c r="C2085" s="2132"/>
      <c r="D2085" s="2400" t="s">
        <v>1161</v>
      </c>
      <c r="E2085" s="2401"/>
      <c r="F2085" s="2401"/>
      <c r="G2085" s="2401"/>
      <c r="H2085" s="2401"/>
      <c r="I2085" s="2401"/>
      <c r="J2085" s="2401"/>
      <c r="K2085" s="2401"/>
      <c r="L2085" s="2402"/>
      <c r="M2085" s="2259">
        <v>1</v>
      </c>
      <c r="N2085" s="2259"/>
      <c r="O2085" s="2259"/>
      <c r="P2085" s="2259"/>
      <c r="Q2085" s="2259"/>
      <c r="R2085" s="2259"/>
      <c r="S2085" s="2259">
        <v>1</v>
      </c>
      <c r="T2085" s="2259"/>
      <c r="U2085" s="2259"/>
      <c r="V2085" s="2259"/>
      <c r="W2085" s="2259"/>
      <c r="X2085" s="2259"/>
      <c r="Y2085" s="2121"/>
      <c r="Z2085" s="2122"/>
      <c r="AA2085" s="2122"/>
      <c r="AB2085" s="2122"/>
      <c r="AC2085" s="2122"/>
      <c r="AD2085" s="2122"/>
      <c r="AE2085" s="2122"/>
      <c r="AF2085" s="2122"/>
      <c r="AG2085" s="2122"/>
      <c r="AH2085" s="2122"/>
      <c r="AI2085" s="2122"/>
      <c r="AJ2085" s="2122"/>
      <c r="AK2085" s="2122"/>
      <c r="AL2085" s="2122"/>
      <c r="AM2085" s="2122"/>
      <c r="AN2085" s="2122"/>
      <c r="AO2085" s="2122"/>
      <c r="AP2085" s="2122"/>
      <c r="AQ2085" s="2122"/>
      <c r="AR2085" s="2122"/>
      <c r="AS2085" s="2122"/>
      <c r="AT2085" s="2122"/>
      <c r="AU2085" s="2122"/>
      <c r="AV2085" s="2122"/>
      <c r="AW2085" s="2122"/>
      <c r="AX2085" s="2122"/>
      <c r="AY2085" s="2123"/>
    </row>
    <row r="2086" spans="1:60" s="79" customFormat="1" ht="23.1" customHeight="1">
      <c r="B2086" s="2131"/>
      <c r="C2086" s="2132"/>
      <c r="D2086" s="2128"/>
      <c r="E2086" s="2118"/>
      <c r="F2086" s="2118"/>
      <c r="G2086" s="2118"/>
      <c r="H2086" s="2118"/>
      <c r="I2086" s="2118"/>
      <c r="J2086" s="2118"/>
      <c r="K2086" s="2118"/>
      <c r="L2086" s="2119"/>
      <c r="M2086" s="2259"/>
      <c r="N2086" s="2259"/>
      <c r="O2086" s="2259"/>
      <c r="P2086" s="2259"/>
      <c r="Q2086" s="2259"/>
      <c r="R2086" s="2259"/>
      <c r="S2086" s="2259"/>
      <c r="T2086" s="2259"/>
      <c r="U2086" s="2259"/>
      <c r="V2086" s="2259"/>
      <c r="W2086" s="2259"/>
      <c r="X2086" s="2259"/>
      <c r="Y2086" s="2121"/>
      <c r="Z2086" s="2122"/>
      <c r="AA2086" s="2122"/>
      <c r="AB2086" s="2122"/>
      <c r="AC2086" s="2122"/>
      <c r="AD2086" s="2122"/>
      <c r="AE2086" s="2122"/>
      <c r="AF2086" s="2122"/>
      <c r="AG2086" s="2122"/>
      <c r="AH2086" s="2122"/>
      <c r="AI2086" s="2122"/>
      <c r="AJ2086" s="2122"/>
      <c r="AK2086" s="2122"/>
      <c r="AL2086" s="2122"/>
      <c r="AM2086" s="2122"/>
      <c r="AN2086" s="2122"/>
      <c r="AO2086" s="2122"/>
      <c r="AP2086" s="2122"/>
      <c r="AQ2086" s="2122"/>
      <c r="AR2086" s="2122"/>
      <c r="AS2086" s="2122"/>
      <c r="AT2086" s="2122"/>
      <c r="AU2086" s="2122"/>
      <c r="AV2086" s="2122"/>
      <c r="AW2086" s="2122"/>
      <c r="AX2086" s="2122"/>
      <c r="AY2086" s="2123"/>
    </row>
    <row r="2087" spans="1:60" s="79" customFormat="1" ht="23.1" customHeight="1">
      <c r="B2087" s="2131"/>
      <c r="C2087" s="2132"/>
      <c r="D2087" s="2117"/>
      <c r="E2087" s="2118"/>
      <c r="F2087" s="2118"/>
      <c r="G2087" s="2118"/>
      <c r="H2087" s="2118"/>
      <c r="I2087" s="2118"/>
      <c r="J2087" s="2118"/>
      <c r="K2087" s="2118"/>
      <c r="L2087" s="2119"/>
      <c r="M2087" s="2259"/>
      <c r="N2087" s="2259"/>
      <c r="O2087" s="2259"/>
      <c r="P2087" s="2259"/>
      <c r="Q2087" s="2259"/>
      <c r="R2087" s="2259"/>
      <c r="S2087" s="2259"/>
      <c r="T2087" s="2259"/>
      <c r="U2087" s="2259"/>
      <c r="V2087" s="2259"/>
      <c r="W2087" s="2259"/>
      <c r="X2087" s="2259"/>
      <c r="Y2087" s="2121"/>
      <c r="Z2087" s="2122"/>
      <c r="AA2087" s="2122"/>
      <c r="AB2087" s="2122"/>
      <c r="AC2087" s="2122"/>
      <c r="AD2087" s="2122"/>
      <c r="AE2087" s="2122"/>
      <c r="AF2087" s="2122"/>
      <c r="AG2087" s="2122"/>
      <c r="AH2087" s="2122"/>
      <c r="AI2087" s="2122"/>
      <c r="AJ2087" s="2122"/>
      <c r="AK2087" s="2122"/>
      <c r="AL2087" s="2122"/>
      <c r="AM2087" s="2122"/>
      <c r="AN2087" s="2122"/>
      <c r="AO2087" s="2122"/>
      <c r="AP2087" s="2122"/>
      <c r="AQ2087" s="2122"/>
      <c r="AR2087" s="2122"/>
      <c r="AS2087" s="2122"/>
      <c r="AT2087" s="2122"/>
      <c r="AU2087" s="2122"/>
      <c r="AV2087" s="2122"/>
      <c r="AW2087" s="2122"/>
      <c r="AX2087" s="2122"/>
      <c r="AY2087" s="2123"/>
    </row>
    <row r="2088" spans="1:60" s="79" customFormat="1" ht="23.1" customHeight="1">
      <c r="B2088" s="2131"/>
      <c r="C2088" s="2132"/>
      <c r="D2088" s="2117"/>
      <c r="E2088" s="2118"/>
      <c r="F2088" s="2118"/>
      <c r="G2088" s="2118"/>
      <c r="H2088" s="2118"/>
      <c r="I2088" s="2118"/>
      <c r="J2088" s="2118"/>
      <c r="K2088" s="2118"/>
      <c r="L2088" s="2119"/>
      <c r="M2088" s="2259"/>
      <c r="N2088" s="2259"/>
      <c r="O2088" s="2259"/>
      <c r="P2088" s="2259"/>
      <c r="Q2088" s="2259"/>
      <c r="R2088" s="2259"/>
      <c r="S2088" s="2259"/>
      <c r="T2088" s="2259"/>
      <c r="U2088" s="2259"/>
      <c r="V2088" s="2259"/>
      <c r="W2088" s="2259"/>
      <c r="X2088" s="2259"/>
      <c r="Y2088" s="2121"/>
      <c r="Z2088" s="2122"/>
      <c r="AA2088" s="2122"/>
      <c r="AB2088" s="2122"/>
      <c r="AC2088" s="2122"/>
      <c r="AD2088" s="2122"/>
      <c r="AE2088" s="2122"/>
      <c r="AF2088" s="2122"/>
      <c r="AG2088" s="2122"/>
      <c r="AH2088" s="2122"/>
      <c r="AI2088" s="2122"/>
      <c r="AJ2088" s="2122"/>
      <c r="AK2088" s="2122"/>
      <c r="AL2088" s="2122"/>
      <c r="AM2088" s="2122"/>
      <c r="AN2088" s="2122"/>
      <c r="AO2088" s="2122"/>
      <c r="AP2088" s="2122"/>
      <c r="AQ2088" s="2122"/>
      <c r="AR2088" s="2122"/>
      <c r="AS2088" s="2122"/>
      <c r="AT2088" s="2122"/>
      <c r="AU2088" s="2122"/>
      <c r="AV2088" s="2122"/>
      <c r="AW2088" s="2122"/>
      <c r="AX2088" s="2122"/>
      <c r="AY2088" s="2123"/>
    </row>
    <row r="2089" spans="1:60" s="79" customFormat="1" ht="23.1" customHeight="1">
      <c r="B2089" s="2131"/>
      <c r="C2089" s="2132"/>
      <c r="D2089" s="2117"/>
      <c r="E2089" s="2118"/>
      <c r="F2089" s="2118"/>
      <c r="G2089" s="2118"/>
      <c r="H2089" s="2118"/>
      <c r="I2089" s="2118"/>
      <c r="J2089" s="2118"/>
      <c r="K2089" s="2118"/>
      <c r="L2089" s="2119"/>
      <c r="M2089" s="2259"/>
      <c r="N2089" s="2259"/>
      <c r="O2089" s="2259"/>
      <c r="P2089" s="2259"/>
      <c r="Q2089" s="2259"/>
      <c r="R2089" s="2259"/>
      <c r="S2089" s="2259"/>
      <c r="T2089" s="2259"/>
      <c r="U2089" s="2259"/>
      <c r="V2089" s="2259"/>
      <c r="W2089" s="2259"/>
      <c r="X2089" s="2259"/>
      <c r="Y2089" s="2121"/>
      <c r="Z2089" s="2122"/>
      <c r="AA2089" s="2122"/>
      <c r="AB2089" s="2122"/>
      <c r="AC2089" s="2122"/>
      <c r="AD2089" s="2122"/>
      <c r="AE2089" s="2122"/>
      <c r="AF2089" s="2122"/>
      <c r="AG2089" s="2122"/>
      <c r="AH2089" s="2122"/>
      <c r="AI2089" s="2122"/>
      <c r="AJ2089" s="2122"/>
      <c r="AK2089" s="2122"/>
      <c r="AL2089" s="2122"/>
      <c r="AM2089" s="2122"/>
      <c r="AN2089" s="2122"/>
      <c r="AO2089" s="2122"/>
      <c r="AP2089" s="2122"/>
      <c r="AQ2089" s="2122"/>
      <c r="AR2089" s="2122"/>
      <c r="AS2089" s="2122"/>
      <c r="AT2089" s="2122"/>
      <c r="AU2089" s="2122"/>
      <c r="AV2089" s="2122"/>
      <c r="AW2089" s="2122"/>
      <c r="AX2089" s="2122"/>
      <c r="AY2089" s="2123"/>
    </row>
    <row r="2090" spans="1:60" s="79" customFormat="1" ht="23.1" customHeight="1">
      <c r="B2090" s="2131"/>
      <c r="C2090" s="2132"/>
      <c r="D2090" s="2124"/>
      <c r="E2090" s="2125"/>
      <c r="F2090" s="2125"/>
      <c r="G2090" s="2125"/>
      <c r="H2090" s="2125"/>
      <c r="I2090" s="2125"/>
      <c r="J2090" s="2125"/>
      <c r="K2090" s="2125"/>
      <c r="L2090" s="2126"/>
      <c r="M2090" s="2260"/>
      <c r="N2090" s="2260"/>
      <c r="O2090" s="2260"/>
      <c r="P2090" s="2260"/>
      <c r="Q2090" s="2260"/>
      <c r="R2090" s="2260"/>
      <c r="S2090" s="2260"/>
      <c r="T2090" s="2260"/>
      <c r="U2090" s="2260"/>
      <c r="V2090" s="2260"/>
      <c r="W2090" s="2260"/>
      <c r="X2090" s="2260"/>
      <c r="Y2090" s="2121"/>
      <c r="Z2090" s="2122"/>
      <c r="AA2090" s="2122"/>
      <c r="AB2090" s="2122"/>
      <c r="AC2090" s="2122"/>
      <c r="AD2090" s="2122"/>
      <c r="AE2090" s="2122"/>
      <c r="AF2090" s="2122"/>
      <c r="AG2090" s="2122"/>
      <c r="AH2090" s="2122"/>
      <c r="AI2090" s="2122"/>
      <c r="AJ2090" s="2122"/>
      <c r="AK2090" s="2122"/>
      <c r="AL2090" s="2122"/>
      <c r="AM2090" s="2122"/>
      <c r="AN2090" s="2122"/>
      <c r="AO2090" s="2122"/>
      <c r="AP2090" s="2122"/>
      <c r="AQ2090" s="2122"/>
      <c r="AR2090" s="2122"/>
      <c r="AS2090" s="2122"/>
      <c r="AT2090" s="2122"/>
      <c r="AU2090" s="2122"/>
      <c r="AV2090" s="2122"/>
      <c r="AW2090" s="2122"/>
      <c r="AX2090" s="2122"/>
      <c r="AY2090" s="2123"/>
    </row>
    <row r="2091" spans="1:60" s="79" customFormat="1" ht="23.1" customHeight="1">
      <c r="B2091" s="2133"/>
      <c r="C2091" s="2134"/>
      <c r="D2091" s="2109" t="s">
        <v>26</v>
      </c>
      <c r="E2091" s="2110"/>
      <c r="F2091" s="2110"/>
      <c r="G2091" s="2110"/>
      <c r="H2091" s="2110"/>
      <c r="I2091" s="2110"/>
      <c r="J2091" s="2110"/>
      <c r="K2091" s="2110"/>
      <c r="L2091" s="2111"/>
      <c r="M2091" s="2258">
        <v>4</v>
      </c>
      <c r="N2091" s="2258"/>
      <c r="O2091" s="2258"/>
      <c r="P2091" s="2258"/>
      <c r="Q2091" s="2258"/>
      <c r="R2091" s="2258"/>
      <c r="S2091" s="2258">
        <v>4</v>
      </c>
      <c r="T2091" s="2258"/>
      <c r="U2091" s="2258"/>
      <c r="V2091" s="2258"/>
      <c r="W2091" s="2258"/>
      <c r="X2091" s="2258"/>
      <c r="Y2091" s="2113"/>
      <c r="Z2091" s="2114"/>
      <c r="AA2091" s="2114"/>
      <c r="AB2091" s="2114"/>
      <c r="AC2091" s="2114"/>
      <c r="AD2091" s="2114"/>
      <c r="AE2091" s="2114"/>
      <c r="AF2091" s="2114"/>
      <c r="AG2091" s="2114"/>
      <c r="AH2091" s="2114"/>
      <c r="AI2091" s="2114"/>
      <c r="AJ2091" s="2114"/>
      <c r="AK2091" s="2114"/>
      <c r="AL2091" s="2114"/>
      <c r="AM2091" s="2114"/>
      <c r="AN2091" s="2114"/>
      <c r="AO2091" s="2114"/>
      <c r="AP2091" s="2114"/>
      <c r="AQ2091" s="2114"/>
      <c r="AR2091" s="2114"/>
      <c r="AS2091" s="2114"/>
      <c r="AT2091" s="2114"/>
      <c r="AU2091" s="2114"/>
      <c r="AV2091" s="2114"/>
      <c r="AW2091" s="2114"/>
      <c r="AX2091" s="2114"/>
      <c r="AY2091" s="2115"/>
    </row>
    <row r="2092" spans="1:60" s="79" customFormat="1" ht="24.75" customHeight="1">
      <c r="B2092" s="80"/>
      <c r="C2092" s="80"/>
      <c r="D2092" s="80"/>
      <c r="E2092" s="80"/>
      <c r="F2092" s="80"/>
      <c r="G2092" s="80"/>
      <c r="H2092" s="95"/>
      <c r="I2092" s="95"/>
      <c r="J2092" s="95"/>
      <c r="K2092" s="95"/>
      <c r="L2092" s="95"/>
      <c r="M2092" s="95"/>
      <c r="N2092" s="95"/>
      <c r="O2092" s="95"/>
      <c r="P2092" s="95"/>
      <c r="Q2092" s="96"/>
      <c r="R2092" s="96"/>
      <c r="S2092" s="96"/>
      <c r="T2092" s="96"/>
      <c r="U2092" s="96"/>
      <c r="V2092" s="96"/>
      <c r="W2092" s="96"/>
      <c r="X2092" s="96"/>
      <c r="Y2092" s="96"/>
      <c r="Z2092" s="96"/>
      <c r="AA2092" s="96"/>
      <c r="AB2092" s="96"/>
      <c r="AC2092" s="96"/>
      <c r="AD2092" s="96"/>
      <c r="AE2092" s="96"/>
      <c r="AF2092" s="96"/>
      <c r="AG2092" s="96"/>
      <c r="AH2092" s="96"/>
      <c r="AI2092" s="96"/>
      <c r="AJ2092" s="96"/>
      <c r="AK2092" s="96"/>
      <c r="AL2092" s="96"/>
      <c r="AM2092" s="96"/>
      <c r="AN2092" s="96"/>
      <c r="AO2092" s="96"/>
      <c r="AP2092" s="96"/>
      <c r="AQ2092" s="96"/>
      <c r="AR2092" s="96"/>
      <c r="AS2092" s="96"/>
      <c r="AT2092" s="96"/>
      <c r="AU2092" s="96"/>
      <c r="AV2092" s="96"/>
      <c r="AW2092" s="96"/>
      <c r="AX2092" s="96"/>
      <c r="AY2092" s="96"/>
    </row>
    <row r="2093" spans="1:60" s="79" customFormat="1" ht="41.25" customHeight="1">
      <c r="B2093" s="80"/>
      <c r="C2093" s="80"/>
      <c r="D2093" s="80"/>
      <c r="E2093" s="80"/>
      <c r="F2093" s="80"/>
      <c r="G2093" s="80"/>
      <c r="H2093" s="81"/>
      <c r="I2093" s="81"/>
      <c r="J2093" s="81"/>
      <c r="K2093" s="81"/>
      <c r="L2093" s="81"/>
      <c r="M2093" s="81"/>
      <c r="N2093" s="81"/>
      <c r="O2093" s="81"/>
      <c r="P2093" s="81"/>
      <c r="Q2093" s="81"/>
      <c r="R2093" s="81"/>
      <c r="S2093" s="81"/>
      <c r="T2093" s="81"/>
      <c r="U2093" s="81"/>
      <c r="V2093" s="81"/>
      <c r="W2093" s="81"/>
      <c r="X2093" s="81"/>
      <c r="Y2093" s="81"/>
      <c r="Z2093" s="81"/>
      <c r="AA2093" s="81"/>
      <c r="AB2093" s="81"/>
      <c r="AC2093" s="81"/>
      <c r="AD2093" s="81"/>
      <c r="AE2093" s="81"/>
      <c r="AF2093" s="81"/>
      <c r="AG2093" s="81"/>
      <c r="AH2093" s="81"/>
      <c r="AI2093" s="81"/>
      <c r="AJ2093" s="81"/>
      <c r="AK2093" s="81"/>
      <c r="AL2093" s="81"/>
      <c r="AM2093" s="81"/>
      <c r="AN2093" s="81"/>
      <c r="AO2093" s="81"/>
      <c r="AP2093" s="81"/>
      <c r="AQ2093" s="81"/>
      <c r="AR2093" s="81"/>
      <c r="AS2093" s="81"/>
      <c r="AT2093" s="81"/>
      <c r="AU2093" s="81"/>
      <c r="AV2093" s="81"/>
      <c r="AW2093" s="81"/>
      <c r="AX2093" s="81"/>
      <c r="AY2093" s="81"/>
    </row>
    <row r="2094" spans="1:60" s="79" customFormat="1" ht="23.25" customHeight="1" thickBot="1">
      <c r="A2094" s="82"/>
      <c r="B2094" s="2116" t="s">
        <v>100</v>
      </c>
      <c r="C2094" s="2096"/>
      <c r="D2094" s="2096"/>
      <c r="E2094" s="2096"/>
      <c r="F2094" s="2096"/>
      <c r="G2094" s="2096"/>
      <c r="H2094" s="2096" t="s">
        <v>1158</v>
      </c>
      <c r="I2094" s="2096"/>
      <c r="J2094" s="2096"/>
      <c r="K2094" s="2096"/>
      <c r="L2094" s="2096"/>
      <c r="M2094" s="2096"/>
      <c r="N2094" s="2096"/>
      <c r="O2094" s="2096"/>
      <c r="P2094" s="2096"/>
      <c r="Q2094" s="2096"/>
      <c r="R2094" s="2096"/>
      <c r="S2094" s="2096"/>
      <c r="T2094" s="2096"/>
      <c r="U2094" s="2096"/>
      <c r="V2094" s="2096"/>
      <c r="W2094" s="2096"/>
      <c r="X2094" s="2096"/>
      <c r="Y2094" s="2096"/>
      <c r="Z2094" s="2096"/>
      <c r="AA2094" s="2096"/>
      <c r="AB2094" s="2096"/>
      <c r="AC2094" s="2096"/>
      <c r="AD2094" s="2096"/>
      <c r="AE2094" s="2096"/>
      <c r="AF2094" s="2096"/>
      <c r="AG2094" s="2096"/>
      <c r="AH2094" s="2096"/>
      <c r="AI2094" s="2096"/>
      <c r="AJ2094" s="2096"/>
      <c r="AK2094" s="2096"/>
      <c r="AL2094" s="2096"/>
      <c r="AM2094" s="2096"/>
      <c r="AN2094" s="2096"/>
      <c r="AO2094" s="2096"/>
      <c r="AP2094" s="2096"/>
      <c r="AQ2094" s="2096"/>
      <c r="AR2094" s="2096"/>
      <c r="AS2094" s="2096"/>
      <c r="AT2094" s="2096"/>
      <c r="AU2094" s="2096"/>
      <c r="AV2094" s="2096"/>
      <c r="AW2094" s="2096"/>
      <c r="AX2094" s="2096"/>
      <c r="AY2094" s="2096"/>
    </row>
    <row r="2095" spans="1:60" s="79" customFormat="1" ht="385.5" customHeight="1">
      <c r="A2095" s="83"/>
      <c r="B2095" s="2085" t="s">
        <v>40</v>
      </c>
      <c r="C2095" s="2086"/>
      <c r="D2095" s="2086"/>
      <c r="E2095" s="2086"/>
      <c r="F2095" s="2086"/>
      <c r="G2095" s="2087"/>
      <c r="H2095" s="84" t="s">
        <v>97</v>
      </c>
      <c r="I2095" s="85"/>
      <c r="J2095" s="85"/>
      <c r="K2095" s="85"/>
      <c r="L2095" s="85"/>
      <c r="M2095" s="85"/>
      <c r="N2095" s="85"/>
      <c r="O2095" s="85"/>
      <c r="P2095" s="85"/>
      <c r="Q2095" s="85"/>
      <c r="R2095" s="85"/>
      <c r="S2095" s="85"/>
      <c r="T2095" s="85"/>
      <c r="U2095" s="85"/>
      <c r="V2095" s="85"/>
      <c r="W2095" s="85"/>
      <c r="X2095" s="85"/>
      <c r="Y2095" s="85"/>
      <c r="Z2095" s="85"/>
      <c r="AA2095" s="85"/>
      <c r="AB2095" s="85"/>
      <c r="AC2095" s="85"/>
      <c r="AD2095" s="85"/>
      <c r="AE2095" s="85"/>
      <c r="AF2095" s="85"/>
      <c r="AG2095" s="85"/>
      <c r="AH2095" s="85"/>
      <c r="AI2095" s="85"/>
      <c r="AJ2095" s="85"/>
      <c r="AK2095" s="85"/>
      <c r="AL2095" s="85"/>
      <c r="AM2095" s="85"/>
      <c r="AN2095" s="85"/>
      <c r="AO2095" s="85"/>
      <c r="AP2095" s="85"/>
      <c r="AQ2095" s="85"/>
      <c r="AR2095" s="85"/>
      <c r="AS2095" s="85"/>
      <c r="AT2095" s="85"/>
      <c r="AU2095" s="85"/>
      <c r="AV2095" s="85"/>
      <c r="AW2095" s="85"/>
      <c r="AX2095" s="85"/>
      <c r="AY2095" s="86"/>
    </row>
    <row r="2096" spans="1:60" s="79" customFormat="1" ht="348.95" customHeight="1">
      <c r="B2096" s="2088"/>
      <c r="C2096" s="2089"/>
      <c r="D2096" s="2089"/>
      <c r="E2096" s="2089"/>
      <c r="F2096" s="2089"/>
      <c r="G2096" s="2090"/>
      <c r="H2096" s="87"/>
      <c r="I2096" s="81"/>
      <c r="J2096" s="81"/>
      <c r="K2096" s="81"/>
      <c r="L2096" s="81"/>
      <c r="M2096" s="81"/>
      <c r="N2096" s="81"/>
      <c r="O2096" s="81"/>
      <c r="P2096" s="81"/>
      <c r="Q2096" s="81"/>
      <c r="R2096" s="81"/>
      <c r="S2096" s="81"/>
      <c r="T2096" s="81"/>
      <c r="U2096" s="81"/>
      <c r="V2096" s="81"/>
      <c r="W2096" s="81"/>
      <c r="X2096" s="81"/>
      <c r="Y2096" s="81"/>
      <c r="Z2096" s="81"/>
      <c r="AA2096" s="81"/>
      <c r="AB2096" s="81"/>
      <c r="AC2096" s="81"/>
      <c r="AD2096" s="81"/>
      <c r="AE2096" s="81"/>
      <c r="AF2096" s="81"/>
      <c r="AG2096" s="81"/>
      <c r="AH2096" s="81"/>
      <c r="AI2096" s="81"/>
      <c r="AJ2096" s="81"/>
      <c r="AK2096" s="81"/>
      <c r="AL2096" s="81"/>
      <c r="AM2096" s="81"/>
      <c r="AN2096" s="81"/>
      <c r="AO2096" s="81"/>
      <c r="AP2096" s="81"/>
      <c r="AQ2096" s="81"/>
      <c r="AR2096" s="81"/>
      <c r="AS2096" s="81"/>
      <c r="AT2096" s="81"/>
      <c r="AU2096" s="81"/>
      <c r="AV2096" s="81"/>
      <c r="AW2096" s="81"/>
      <c r="AX2096" s="81"/>
      <c r="AY2096" s="88"/>
    </row>
    <row r="2097" spans="2:51" s="79" customFormat="1" ht="324" customHeight="1" thickBot="1">
      <c r="B2097" s="2091"/>
      <c r="C2097" s="2092"/>
      <c r="D2097" s="2092"/>
      <c r="E2097" s="2092"/>
      <c r="F2097" s="2092"/>
      <c r="G2097" s="2093"/>
      <c r="H2097" s="89"/>
      <c r="I2097" s="90"/>
      <c r="J2097" s="90"/>
      <c r="K2097" s="90"/>
      <c r="L2097" s="90"/>
      <c r="M2097" s="90"/>
      <c r="N2097" s="90"/>
      <c r="O2097" s="90"/>
      <c r="P2097" s="90"/>
      <c r="Q2097" s="90"/>
      <c r="R2097" s="90"/>
      <c r="S2097" s="90"/>
      <c r="T2097" s="90"/>
      <c r="U2097" s="90"/>
      <c r="V2097" s="90"/>
      <c r="W2097" s="90"/>
      <c r="X2097" s="90"/>
      <c r="Y2097" s="90"/>
      <c r="Z2097" s="90"/>
      <c r="AA2097" s="90"/>
      <c r="AB2097" s="90"/>
      <c r="AC2097" s="90"/>
      <c r="AD2097" s="90"/>
      <c r="AE2097" s="90"/>
      <c r="AF2097" s="90"/>
      <c r="AG2097" s="90"/>
      <c r="AH2097" s="90"/>
      <c r="AI2097" s="90"/>
      <c r="AJ2097" s="90"/>
      <c r="AK2097" s="90"/>
      <c r="AL2097" s="90"/>
      <c r="AM2097" s="90"/>
      <c r="AN2097" s="90"/>
      <c r="AO2097" s="90"/>
      <c r="AP2097" s="90"/>
      <c r="AQ2097" s="90"/>
      <c r="AR2097" s="90"/>
      <c r="AS2097" s="90"/>
      <c r="AT2097" s="90"/>
      <c r="AU2097" s="90"/>
      <c r="AV2097" s="90"/>
      <c r="AW2097" s="90"/>
      <c r="AX2097" s="90"/>
      <c r="AY2097" s="91"/>
    </row>
    <row r="2098" spans="2:51" s="79" customFormat="1" ht="41.25" customHeight="1">
      <c r="B2098" s="80"/>
      <c r="C2098" s="80"/>
      <c r="D2098" s="80"/>
      <c r="E2098" s="80"/>
      <c r="F2098" s="80"/>
      <c r="G2098" s="80"/>
      <c r="H2098" s="81"/>
      <c r="I2098" s="81"/>
      <c r="J2098" s="81"/>
      <c r="K2098" s="81"/>
      <c r="L2098" s="81"/>
      <c r="M2098" s="81"/>
      <c r="N2098" s="81"/>
      <c r="O2098" s="81"/>
      <c r="P2098" s="81"/>
      <c r="Q2098" s="81"/>
      <c r="R2098" s="81"/>
      <c r="S2098" s="81"/>
      <c r="T2098" s="81"/>
      <c r="U2098" s="81"/>
      <c r="V2098" s="81"/>
      <c r="W2098" s="81"/>
      <c r="X2098" s="81"/>
      <c r="Y2098" s="81"/>
      <c r="Z2098" s="81"/>
      <c r="AA2098" s="81"/>
      <c r="AB2098" s="81"/>
      <c r="AC2098" s="81"/>
      <c r="AD2098" s="81"/>
      <c r="AE2098" s="81"/>
      <c r="AF2098" s="81"/>
      <c r="AG2098" s="81"/>
      <c r="AH2098" s="81"/>
      <c r="AI2098" s="81"/>
      <c r="AJ2098" s="81"/>
      <c r="AK2098" s="81"/>
      <c r="AL2098" s="81"/>
      <c r="AM2098" s="81"/>
      <c r="AN2098" s="81"/>
      <c r="AO2098" s="81"/>
      <c r="AP2098" s="81"/>
      <c r="AQ2098" s="81"/>
      <c r="AR2098" s="81"/>
      <c r="AS2098" s="81"/>
      <c r="AT2098" s="81"/>
      <c r="AU2098" s="81"/>
      <c r="AV2098" s="81"/>
      <c r="AW2098" s="81"/>
      <c r="AX2098" s="81"/>
      <c r="AY2098" s="81"/>
    </row>
    <row r="2099" spans="2:51" s="79" customFormat="1" ht="30" customHeight="1" thickBot="1">
      <c r="B2099" s="2094" t="s">
        <v>100</v>
      </c>
      <c r="C2099" s="2094"/>
      <c r="D2099" s="2094"/>
      <c r="E2099" s="2094"/>
      <c r="F2099" s="2095"/>
      <c r="G2099" s="2095"/>
      <c r="H2099" s="2255" t="s">
        <v>1158</v>
      </c>
      <c r="I2099" s="2255"/>
      <c r="J2099" s="2255"/>
      <c r="K2099" s="2255"/>
      <c r="L2099" s="2255"/>
      <c r="M2099" s="2255"/>
      <c r="N2099" s="2255"/>
      <c r="O2099" s="2255"/>
      <c r="P2099" s="2255"/>
      <c r="Q2099" s="2255"/>
      <c r="R2099" s="2255"/>
      <c r="S2099" s="2255"/>
      <c r="T2099" s="2255"/>
      <c r="U2099" s="2255"/>
      <c r="V2099" s="2255"/>
      <c r="W2099" s="2255"/>
      <c r="X2099" s="2255"/>
      <c r="Y2099" s="2255"/>
      <c r="Z2099" s="2255"/>
      <c r="AA2099" s="2255"/>
      <c r="AB2099" s="2255"/>
      <c r="AC2099" s="2255"/>
      <c r="AD2099" s="2255"/>
      <c r="AE2099" s="2255"/>
      <c r="AF2099" s="2255"/>
      <c r="AG2099" s="2255"/>
      <c r="AH2099" s="2255"/>
      <c r="AI2099" s="2255"/>
      <c r="AJ2099" s="2255"/>
      <c r="AK2099" s="2255"/>
      <c r="AL2099" s="2255"/>
      <c r="AM2099" s="2255"/>
      <c r="AN2099" s="2255"/>
      <c r="AO2099" s="2255"/>
      <c r="AP2099" s="2255"/>
      <c r="AQ2099" s="2255"/>
      <c r="AR2099" s="2255"/>
      <c r="AS2099" s="2255"/>
      <c r="AT2099" s="2255"/>
      <c r="AU2099" s="2255"/>
      <c r="AV2099" s="2255"/>
      <c r="AW2099" s="2255"/>
      <c r="AX2099" s="2255"/>
      <c r="AY2099" s="2255"/>
    </row>
    <row r="2100" spans="2:51" s="79" customFormat="1" ht="24.75" customHeight="1">
      <c r="B2100" s="2097" t="s">
        <v>75</v>
      </c>
      <c r="C2100" s="2098"/>
      <c r="D2100" s="2098"/>
      <c r="E2100" s="2098"/>
      <c r="F2100" s="2098"/>
      <c r="G2100" s="2099"/>
      <c r="H2100" s="2103" t="s">
        <v>1107</v>
      </c>
      <c r="I2100" s="2104"/>
      <c r="J2100" s="2104"/>
      <c r="K2100" s="2104"/>
      <c r="L2100" s="2104"/>
      <c r="M2100" s="2104"/>
      <c r="N2100" s="2104"/>
      <c r="O2100" s="2104"/>
      <c r="P2100" s="2104"/>
      <c r="Q2100" s="2104"/>
      <c r="R2100" s="2104"/>
      <c r="S2100" s="2104"/>
      <c r="T2100" s="2104"/>
      <c r="U2100" s="2104"/>
      <c r="V2100" s="2104"/>
      <c r="W2100" s="2104"/>
      <c r="X2100" s="2104"/>
      <c r="Y2100" s="2104"/>
      <c r="Z2100" s="2104"/>
      <c r="AA2100" s="2104"/>
      <c r="AB2100" s="2104"/>
      <c r="AC2100" s="2105"/>
      <c r="AD2100" s="2103" t="s">
        <v>259</v>
      </c>
      <c r="AE2100" s="2104"/>
      <c r="AF2100" s="2104"/>
      <c r="AG2100" s="2104"/>
      <c r="AH2100" s="2104"/>
      <c r="AI2100" s="2104"/>
      <c r="AJ2100" s="2104"/>
      <c r="AK2100" s="2104"/>
      <c r="AL2100" s="2104"/>
      <c r="AM2100" s="2104"/>
      <c r="AN2100" s="2104"/>
      <c r="AO2100" s="2104"/>
      <c r="AP2100" s="2104"/>
      <c r="AQ2100" s="2104"/>
      <c r="AR2100" s="2104"/>
      <c r="AS2100" s="2104"/>
      <c r="AT2100" s="2104"/>
      <c r="AU2100" s="2104"/>
      <c r="AV2100" s="2104"/>
      <c r="AW2100" s="2104"/>
      <c r="AX2100" s="2104"/>
      <c r="AY2100" s="2106"/>
    </row>
    <row r="2101" spans="2:51" s="79" customFormat="1" ht="24.75" customHeight="1">
      <c r="B2101" s="2097"/>
      <c r="C2101" s="2098"/>
      <c r="D2101" s="2098"/>
      <c r="E2101" s="2098"/>
      <c r="F2101" s="2098"/>
      <c r="G2101" s="2099"/>
      <c r="H2101" s="2107" t="s">
        <v>23</v>
      </c>
      <c r="I2101" s="2067"/>
      <c r="J2101" s="2067"/>
      <c r="K2101" s="2067"/>
      <c r="L2101" s="2068"/>
      <c r="M2101" s="2051" t="s">
        <v>24</v>
      </c>
      <c r="N2101" s="2067"/>
      <c r="O2101" s="2067"/>
      <c r="P2101" s="2067"/>
      <c r="Q2101" s="2067"/>
      <c r="R2101" s="2067"/>
      <c r="S2101" s="2067"/>
      <c r="T2101" s="2067"/>
      <c r="U2101" s="2067"/>
      <c r="V2101" s="2067"/>
      <c r="W2101" s="2067"/>
      <c r="X2101" s="2067"/>
      <c r="Y2101" s="2068"/>
      <c r="Z2101" s="2054" t="s">
        <v>25</v>
      </c>
      <c r="AA2101" s="2069"/>
      <c r="AB2101" s="2069"/>
      <c r="AC2101" s="2108"/>
      <c r="AD2101" s="2107" t="s">
        <v>23</v>
      </c>
      <c r="AE2101" s="2067"/>
      <c r="AF2101" s="2067"/>
      <c r="AG2101" s="2067"/>
      <c r="AH2101" s="2068"/>
      <c r="AI2101" s="2051" t="s">
        <v>24</v>
      </c>
      <c r="AJ2101" s="2067"/>
      <c r="AK2101" s="2067"/>
      <c r="AL2101" s="2067"/>
      <c r="AM2101" s="2067"/>
      <c r="AN2101" s="2067"/>
      <c r="AO2101" s="2067"/>
      <c r="AP2101" s="2067"/>
      <c r="AQ2101" s="2067"/>
      <c r="AR2101" s="2067"/>
      <c r="AS2101" s="2067"/>
      <c r="AT2101" s="2067"/>
      <c r="AU2101" s="2068"/>
      <c r="AV2101" s="2054" t="s">
        <v>25</v>
      </c>
      <c r="AW2101" s="2069"/>
      <c r="AX2101" s="2069"/>
      <c r="AY2101" s="2070"/>
    </row>
    <row r="2102" spans="2:51" s="79" customFormat="1" ht="24.75" customHeight="1">
      <c r="B2102" s="2097"/>
      <c r="C2102" s="2098"/>
      <c r="D2102" s="2098"/>
      <c r="E2102" s="2098"/>
      <c r="F2102" s="2098"/>
      <c r="G2102" s="2099"/>
      <c r="H2102" s="2035" t="s">
        <v>1162</v>
      </c>
      <c r="I2102" s="2036"/>
      <c r="J2102" s="2036"/>
      <c r="K2102" s="2036"/>
      <c r="L2102" s="2037"/>
      <c r="M2102" s="2038" t="s">
        <v>1163</v>
      </c>
      <c r="N2102" s="2071"/>
      <c r="O2102" s="2071"/>
      <c r="P2102" s="2071"/>
      <c r="Q2102" s="2071"/>
      <c r="R2102" s="2071"/>
      <c r="S2102" s="2071"/>
      <c r="T2102" s="2071"/>
      <c r="U2102" s="2071"/>
      <c r="V2102" s="2071"/>
      <c r="W2102" s="2071"/>
      <c r="X2102" s="2071"/>
      <c r="Y2102" s="2072"/>
      <c r="Z2102" s="2041">
        <v>2</v>
      </c>
      <c r="AA2102" s="2042"/>
      <c r="AB2102" s="2042"/>
      <c r="AC2102" s="2073"/>
      <c r="AD2102" s="2035"/>
      <c r="AE2102" s="2036"/>
      <c r="AF2102" s="2036"/>
      <c r="AG2102" s="2036"/>
      <c r="AH2102" s="2037"/>
      <c r="AI2102" s="2038"/>
      <c r="AJ2102" s="2071"/>
      <c r="AK2102" s="2071"/>
      <c r="AL2102" s="2071"/>
      <c r="AM2102" s="2071"/>
      <c r="AN2102" s="2071"/>
      <c r="AO2102" s="2071"/>
      <c r="AP2102" s="2071"/>
      <c r="AQ2102" s="2071"/>
      <c r="AR2102" s="2071"/>
      <c r="AS2102" s="2071"/>
      <c r="AT2102" s="2071"/>
      <c r="AU2102" s="2072"/>
      <c r="AV2102" s="2041"/>
      <c r="AW2102" s="2042"/>
      <c r="AX2102" s="2042"/>
      <c r="AY2102" s="2044"/>
    </row>
    <row r="2103" spans="2:51" s="79" customFormat="1" ht="24.75" customHeight="1">
      <c r="B2103" s="2097"/>
      <c r="C2103" s="2098"/>
      <c r="D2103" s="2098"/>
      <c r="E2103" s="2098"/>
      <c r="F2103" s="2098"/>
      <c r="G2103" s="2099"/>
      <c r="H2103" s="2025" t="s">
        <v>1164</v>
      </c>
      <c r="I2103" s="2026"/>
      <c r="J2103" s="2026"/>
      <c r="K2103" s="2026"/>
      <c r="L2103" s="2027"/>
      <c r="M2103" s="2028" t="s">
        <v>1165</v>
      </c>
      <c r="N2103" s="2029"/>
      <c r="O2103" s="2029"/>
      <c r="P2103" s="2029"/>
      <c r="Q2103" s="2029"/>
      <c r="R2103" s="2029"/>
      <c r="S2103" s="2029"/>
      <c r="T2103" s="2029"/>
      <c r="U2103" s="2029"/>
      <c r="V2103" s="2029"/>
      <c r="W2103" s="2029"/>
      <c r="X2103" s="2029"/>
      <c r="Y2103" s="2030"/>
      <c r="Z2103" s="2031">
        <v>1</v>
      </c>
      <c r="AA2103" s="2032"/>
      <c r="AB2103" s="2032"/>
      <c r="AC2103" s="2034"/>
      <c r="AD2103" s="2025"/>
      <c r="AE2103" s="2026"/>
      <c r="AF2103" s="2026"/>
      <c r="AG2103" s="2026"/>
      <c r="AH2103" s="2027"/>
      <c r="AI2103" s="2028"/>
      <c r="AJ2103" s="2029"/>
      <c r="AK2103" s="2029"/>
      <c r="AL2103" s="2029"/>
      <c r="AM2103" s="2029"/>
      <c r="AN2103" s="2029"/>
      <c r="AO2103" s="2029"/>
      <c r="AP2103" s="2029"/>
      <c r="AQ2103" s="2029"/>
      <c r="AR2103" s="2029"/>
      <c r="AS2103" s="2029"/>
      <c r="AT2103" s="2029"/>
      <c r="AU2103" s="2030"/>
      <c r="AV2103" s="2031"/>
      <c r="AW2103" s="2032"/>
      <c r="AX2103" s="2032"/>
      <c r="AY2103" s="2033"/>
    </row>
    <row r="2104" spans="2:51" s="79" customFormat="1" ht="24.75" customHeight="1">
      <c r="B2104" s="2097"/>
      <c r="C2104" s="2098"/>
      <c r="D2104" s="2098"/>
      <c r="E2104" s="2098"/>
      <c r="F2104" s="2098"/>
      <c r="G2104" s="2099"/>
      <c r="H2104" s="2025"/>
      <c r="I2104" s="2026"/>
      <c r="J2104" s="2026"/>
      <c r="K2104" s="2026"/>
      <c r="L2104" s="2027"/>
      <c r="M2104" s="2028"/>
      <c r="N2104" s="2029"/>
      <c r="O2104" s="2029"/>
      <c r="P2104" s="2029"/>
      <c r="Q2104" s="2029"/>
      <c r="R2104" s="2029"/>
      <c r="S2104" s="2029"/>
      <c r="T2104" s="2029"/>
      <c r="U2104" s="2029"/>
      <c r="V2104" s="2029"/>
      <c r="W2104" s="2029"/>
      <c r="X2104" s="2029"/>
      <c r="Y2104" s="2030"/>
      <c r="Z2104" s="2031"/>
      <c r="AA2104" s="2032"/>
      <c r="AB2104" s="2032"/>
      <c r="AC2104" s="2034"/>
      <c r="AD2104" s="2025"/>
      <c r="AE2104" s="2026"/>
      <c r="AF2104" s="2026"/>
      <c r="AG2104" s="2026"/>
      <c r="AH2104" s="2027"/>
      <c r="AI2104" s="2028"/>
      <c r="AJ2104" s="2029"/>
      <c r="AK2104" s="2029"/>
      <c r="AL2104" s="2029"/>
      <c r="AM2104" s="2029"/>
      <c r="AN2104" s="2029"/>
      <c r="AO2104" s="2029"/>
      <c r="AP2104" s="2029"/>
      <c r="AQ2104" s="2029"/>
      <c r="AR2104" s="2029"/>
      <c r="AS2104" s="2029"/>
      <c r="AT2104" s="2029"/>
      <c r="AU2104" s="2030"/>
      <c r="AV2104" s="2031"/>
      <c r="AW2104" s="2032"/>
      <c r="AX2104" s="2032"/>
      <c r="AY2104" s="2033"/>
    </row>
    <row r="2105" spans="2:51" s="79" customFormat="1" ht="24.75" customHeight="1">
      <c r="B2105" s="2097"/>
      <c r="C2105" s="2098"/>
      <c r="D2105" s="2098"/>
      <c r="E2105" s="2098"/>
      <c r="F2105" s="2098"/>
      <c r="G2105" s="2099"/>
      <c r="H2105" s="2025"/>
      <c r="I2105" s="2026"/>
      <c r="J2105" s="2026"/>
      <c r="K2105" s="2026"/>
      <c r="L2105" s="2027"/>
      <c r="M2105" s="2028"/>
      <c r="N2105" s="2029"/>
      <c r="O2105" s="2029"/>
      <c r="P2105" s="2029"/>
      <c r="Q2105" s="2029"/>
      <c r="R2105" s="2029"/>
      <c r="S2105" s="2029"/>
      <c r="T2105" s="2029"/>
      <c r="U2105" s="2029"/>
      <c r="V2105" s="2029"/>
      <c r="W2105" s="2029"/>
      <c r="X2105" s="2029"/>
      <c r="Y2105" s="2030"/>
      <c r="Z2105" s="2031"/>
      <c r="AA2105" s="2032"/>
      <c r="AB2105" s="2032"/>
      <c r="AC2105" s="2032"/>
      <c r="AD2105" s="2025"/>
      <c r="AE2105" s="2026"/>
      <c r="AF2105" s="2026"/>
      <c r="AG2105" s="2026"/>
      <c r="AH2105" s="2027"/>
      <c r="AI2105" s="2028"/>
      <c r="AJ2105" s="2029"/>
      <c r="AK2105" s="2029"/>
      <c r="AL2105" s="2029"/>
      <c r="AM2105" s="2029"/>
      <c r="AN2105" s="2029"/>
      <c r="AO2105" s="2029"/>
      <c r="AP2105" s="2029"/>
      <c r="AQ2105" s="2029"/>
      <c r="AR2105" s="2029"/>
      <c r="AS2105" s="2029"/>
      <c r="AT2105" s="2029"/>
      <c r="AU2105" s="2030"/>
      <c r="AV2105" s="2031"/>
      <c r="AW2105" s="2032"/>
      <c r="AX2105" s="2032"/>
      <c r="AY2105" s="2033"/>
    </row>
    <row r="2106" spans="2:51" s="79" customFormat="1" ht="24.75" customHeight="1">
      <c r="B2106" s="2097"/>
      <c r="C2106" s="2098"/>
      <c r="D2106" s="2098"/>
      <c r="E2106" s="2098"/>
      <c r="F2106" s="2098"/>
      <c r="G2106" s="2099"/>
      <c r="H2106" s="2025"/>
      <c r="I2106" s="2026"/>
      <c r="J2106" s="2026"/>
      <c r="K2106" s="2026"/>
      <c r="L2106" s="2027"/>
      <c r="M2106" s="2243"/>
      <c r="N2106" s="2244"/>
      <c r="O2106" s="2244"/>
      <c r="P2106" s="2244"/>
      <c r="Q2106" s="2244"/>
      <c r="R2106" s="2244"/>
      <c r="S2106" s="2244"/>
      <c r="T2106" s="2244"/>
      <c r="U2106" s="2244"/>
      <c r="V2106" s="2244"/>
      <c r="W2106" s="2244"/>
      <c r="X2106" s="2244"/>
      <c r="Y2106" s="2245"/>
      <c r="Z2106" s="2246"/>
      <c r="AA2106" s="2247"/>
      <c r="AB2106" s="2247"/>
      <c r="AC2106" s="2247"/>
      <c r="AD2106" s="2025"/>
      <c r="AE2106" s="2026"/>
      <c r="AF2106" s="2026"/>
      <c r="AG2106" s="2026"/>
      <c r="AH2106" s="2027"/>
      <c r="AI2106" s="2028"/>
      <c r="AJ2106" s="2029"/>
      <c r="AK2106" s="2029"/>
      <c r="AL2106" s="2029"/>
      <c r="AM2106" s="2029"/>
      <c r="AN2106" s="2029"/>
      <c r="AO2106" s="2029"/>
      <c r="AP2106" s="2029"/>
      <c r="AQ2106" s="2029"/>
      <c r="AR2106" s="2029"/>
      <c r="AS2106" s="2029"/>
      <c r="AT2106" s="2029"/>
      <c r="AU2106" s="2030"/>
      <c r="AV2106" s="2031"/>
      <c r="AW2106" s="2032"/>
      <c r="AX2106" s="2032"/>
      <c r="AY2106" s="2033"/>
    </row>
    <row r="2107" spans="2:51" s="79" customFormat="1" ht="24.75" customHeight="1">
      <c r="B2107" s="2097"/>
      <c r="C2107" s="2098"/>
      <c r="D2107" s="2098"/>
      <c r="E2107" s="2098"/>
      <c r="F2107" s="2098"/>
      <c r="G2107" s="2099"/>
      <c r="H2107" s="2025"/>
      <c r="I2107" s="2026"/>
      <c r="J2107" s="2026"/>
      <c r="K2107" s="2026"/>
      <c r="L2107" s="2027"/>
      <c r="M2107" s="2028"/>
      <c r="N2107" s="2029"/>
      <c r="O2107" s="2029"/>
      <c r="P2107" s="2029"/>
      <c r="Q2107" s="2029"/>
      <c r="R2107" s="2029"/>
      <c r="S2107" s="2029"/>
      <c r="T2107" s="2029"/>
      <c r="U2107" s="2029"/>
      <c r="V2107" s="2029"/>
      <c r="W2107" s="2029"/>
      <c r="X2107" s="2029"/>
      <c r="Y2107" s="2030"/>
      <c r="Z2107" s="2031"/>
      <c r="AA2107" s="2032"/>
      <c r="AB2107" s="2032"/>
      <c r="AC2107" s="2032"/>
      <c r="AD2107" s="2025"/>
      <c r="AE2107" s="2026"/>
      <c r="AF2107" s="2026"/>
      <c r="AG2107" s="2026"/>
      <c r="AH2107" s="2027"/>
      <c r="AI2107" s="2028"/>
      <c r="AJ2107" s="2029"/>
      <c r="AK2107" s="2029"/>
      <c r="AL2107" s="2029"/>
      <c r="AM2107" s="2029"/>
      <c r="AN2107" s="2029"/>
      <c r="AO2107" s="2029"/>
      <c r="AP2107" s="2029"/>
      <c r="AQ2107" s="2029"/>
      <c r="AR2107" s="2029"/>
      <c r="AS2107" s="2029"/>
      <c r="AT2107" s="2029"/>
      <c r="AU2107" s="2030"/>
      <c r="AV2107" s="2031"/>
      <c r="AW2107" s="2032"/>
      <c r="AX2107" s="2032"/>
      <c r="AY2107" s="2033"/>
    </row>
    <row r="2108" spans="2:51" s="79" customFormat="1" ht="24.75" customHeight="1">
      <c r="B2108" s="2097"/>
      <c r="C2108" s="2098"/>
      <c r="D2108" s="2098"/>
      <c r="E2108" s="2098"/>
      <c r="F2108" s="2098"/>
      <c r="G2108" s="2099"/>
      <c r="H2108" s="2025"/>
      <c r="I2108" s="2026"/>
      <c r="J2108" s="2026"/>
      <c r="K2108" s="2026"/>
      <c r="L2108" s="2027"/>
      <c r="M2108" s="2028"/>
      <c r="N2108" s="2029"/>
      <c r="O2108" s="2029"/>
      <c r="P2108" s="2029"/>
      <c r="Q2108" s="2029"/>
      <c r="R2108" s="2029"/>
      <c r="S2108" s="2029"/>
      <c r="T2108" s="2029"/>
      <c r="U2108" s="2029"/>
      <c r="V2108" s="2029"/>
      <c r="W2108" s="2029"/>
      <c r="X2108" s="2029"/>
      <c r="Y2108" s="2030"/>
      <c r="Z2108" s="2031"/>
      <c r="AA2108" s="2032"/>
      <c r="AB2108" s="2032"/>
      <c r="AC2108" s="2032"/>
      <c r="AD2108" s="2025"/>
      <c r="AE2108" s="2026"/>
      <c r="AF2108" s="2026"/>
      <c r="AG2108" s="2026"/>
      <c r="AH2108" s="2027"/>
      <c r="AI2108" s="2028"/>
      <c r="AJ2108" s="2029"/>
      <c r="AK2108" s="2029"/>
      <c r="AL2108" s="2029"/>
      <c r="AM2108" s="2029"/>
      <c r="AN2108" s="2029"/>
      <c r="AO2108" s="2029"/>
      <c r="AP2108" s="2029"/>
      <c r="AQ2108" s="2029"/>
      <c r="AR2108" s="2029"/>
      <c r="AS2108" s="2029"/>
      <c r="AT2108" s="2029"/>
      <c r="AU2108" s="2030"/>
      <c r="AV2108" s="2031"/>
      <c r="AW2108" s="2032"/>
      <c r="AX2108" s="2032"/>
      <c r="AY2108" s="2033"/>
    </row>
    <row r="2109" spans="2:51" s="79" customFormat="1" ht="24.75" customHeight="1">
      <c r="B2109" s="2097"/>
      <c r="C2109" s="2098"/>
      <c r="D2109" s="2098"/>
      <c r="E2109" s="2098"/>
      <c r="F2109" s="2098"/>
      <c r="G2109" s="2099"/>
      <c r="H2109" s="2016"/>
      <c r="I2109" s="2017"/>
      <c r="J2109" s="2017"/>
      <c r="K2109" s="2017"/>
      <c r="L2109" s="2018"/>
      <c r="M2109" s="2019"/>
      <c r="N2109" s="2020"/>
      <c r="O2109" s="2020"/>
      <c r="P2109" s="2020"/>
      <c r="Q2109" s="2020"/>
      <c r="R2109" s="2020"/>
      <c r="S2109" s="2020"/>
      <c r="T2109" s="2020"/>
      <c r="U2109" s="2020"/>
      <c r="V2109" s="2020"/>
      <c r="W2109" s="2020"/>
      <c r="X2109" s="2020"/>
      <c r="Y2109" s="2021"/>
      <c r="Z2109" s="2022"/>
      <c r="AA2109" s="2023"/>
      <c r="AB2109" s="2023"/>
      <c r="AC2109" s="2023"/>
      <c r="AD2109" s="2016"/>
      <c r="AE2109" s="2017"/>
      <c r="AF2109" s="2017"/>
      <c r="AG2109" s="2017"/>
      <c r="AH2109" s="2018"/>
      <c r="AI2109" s="2019"/>
      <c r="AJ2109" s="2020"/>
      <c r="AK2109" s="2020"/>
      <c r="AL2109" s="2020"/>
      <c r="AM2109" s="2020"/>
      <c r="AN2109" s="2020"/>
      <c r="AO2109" s="2020"/>
      <c r="AP2109" s="2020"/>
      <c r="AQ2109" s="2020"/>
      <c r="AR2109" s="2020"/>
      <c r="AS2109" s="2020"/>
      <c r="AT2109" s="2020"/>
      <c r="AU2109" s="2021"/>
      <c r="AV2109" s="2022"/>
      <c r="AW2109" s="2023"/>
      <c r="AX2109" s="2023"/>
      <c r="AY2109" s="2024"/>
    </row>
    <row r="2110" spans="2:51" s="79" customFormat="1" ht="24.75" customHeight="1">
      <c r="B2110" s="2097"/>
      <c r="C2110" s="2098"/>
      <c r="D2110" s="2098"/>
      <c r="E2110" s="2098"/>
      <c r="F2110" s="2098"/>
      <c r="G2110" s="2099"/>
      <c r="H2110" s="2058" t="s">
        <v>26</v>
      </c>
      <c r="I2110" s="2059"/>
      <c r="J2110" s="2059"/>
      <c r="K2110" s="2059"/>
      <c r="L2110" s="2059"/>
      <c r="M2110" s="2060"/>
      <c r="N2110" s="2061"/>
      <c r="O2110" s="2061"/>
      <c r="P2110" s="2061"/>
      <c r="Q2110" s="2061"/>
      <c r="R2110" s="2061"/>
      <c r="S2110" s="2061"/>
      <c r="T2110" s="2061"/>
      <c r="U2110" s="2061"/>
      <c r="V2110" s="2061"/>
      <c r="W2110" s="2061"/>
      <c r="X2110" s="2061"/>
      <c r="Y2110" s="2062"/>
      <c r="Z2110" s="2063">
        <f>SUM(Z2102:AC2109)</f>
        <v>3</v>
      </c>
      <c r="AA2110" s="2064"/>
      <c r="AB2110" s="2064"/>
      <c r="AC2110" s="2065"/>
      <c r="AD2110" s="2058" t="s">
        <v>26</v>
      </c>
      <c r="AE2110" s="2059"/>
      <c r="AF2110" s="2059"/>
      <c r="AG2110" s="2059"/>
      <c r="AH2110" s="2059"/>
      <c r="AI2110" s="2060"/>
      <c r="AJ2110" s="2061"/>
      <c r="AK2110" s="2061"/>
      <c r="AL2110" s="2061"/>
      <c r="AM2110" s="2061"/>
      <c r="AN2110" s="2061"/>
      <c r="AO2110" s="2061"/>
      <c r="AP2110" s="2061"/>
      <c r="AQ2110" s="2061"/>
      <c r="AR2110" s="2061"/>
      <c r="AS2110" s="2061"/>
      <c r="AT2110" s="2061"/>
      <c r="AU2110" s="2062"/>
      <c r="AV2110" s="2063">
        <f>SUM(AV2102:AY2109)</f>
        <v>0</v>
      </c>
      <c r="AW2110" s="2064"/>
      <c r="AX2110" s="2064"/>
      <c r="AY2110" s="2066"/>
    </row>
    <row r="2111" spans="2:51" s="79" customFormat="1" ht="25.15" customHeight="1">
      <c r="B2111" s="2097"/>
      <c r="C2111" s="2098"/>
      <c r="D2111" s="2098"/>
      <c r="E2111" s="2098"/>
      <c r="F2111" s="2098"/>
      <c r="G2111" s="2099"/>
      <c r="H2111" s="2045" t="s">
        <v>501</v>
      </c>
      <c r="I2111" s="2046"/>
      <c r="J2111" s="2046"/>
      <c r="K2111" s="2046"/>
      <c r="L2111" s="2046"/>
      <c r="M2111" s="2046"/>
      <c r="N2111" s="2046"/>
      <c r="O2111" s="2046"/>
      <c r="P2111" s="2046"/>
      <c r="Q2111" s="2046"/>
      <c r="R2111" s="2046"/>
      <c r="S2111" s="2046"/>
      <c r="T2111" s="2046"/>
      <c r="U2111" s="2046"/>
      <c r="V2111" s="2046"/>
      <c r="W2111" s="2046"/>
      <c r="X2111" s="2046"/>
      <c r="Y2111" s="2046"/>
      <c r="Z2111" s="2046"/>
      <c r="AA2111" s="2046"/>
      <c r="AB2111" s="2046"/>
      <c r="AC2111" s="2047"/>
      <c r="AD2111" s="2045" t="s">
        <v>356</v>
      </c>
      <c r="AE2111" s="2046"/>
      <c r="AF2111" s="2046"/>
      <c r="AG2111" s="2046"/>
      <c r="AH2111" s="2046"/>
      <c r="AI2111" s="2046"/>
      <c r="AJ2111" s="2046"/>
      <c r="AK2111" s="2046"/>
      <c r="AL2111" s="2046"/>
      <c r="AM2111" s="2046"/>
      <c r="AN2111" s="2046"/>
      <c r="AO2111" s="2046"/>
      <c r="AP2111" s="2046"/>
      <c r="AQ2111" s="2046"/>
      <c r="AR2111" s="2046"/>
      <c r="AS2111" s="2046"/>
      <c r="AT2111" s="2046"/>
      <c r="AU2111" s="2046"/>
      <c r="AV2111" s="2046"/>
      <c r="AW2111" s="2046"/>
      <c r="AX2111" s="2046"/>
      <c r="AY2111" s="2048"/>
    </row>
    <row r="2112" spans="2:51" s="79" customFormat="1" ht="25.5" customHeight="1">
      <c r="B2112" s="2097"/>
      <c r="C2112" s="2098"/>
      <c r="D2112" s="2098"/>
      <c r="E2112" s="2098"/>
      <c r="F2112" s="2098"/>
      <c r="G2112" s="2099"/>
      <c r="H2112" s="2049" t="s">
        <v>23</v>
      </c>
      <c r="I2112" s="2050"/>
      <c r="J2112" s="2050"/>
      <c r="K2112" s="2050"/>
      <c r="L2112" s="2050"/>
      <c r="M2112" s="2051" t="s">
        <v>24</v>
      </c>
      <c r="N2112" s="2052"/>
      <c r="O2112" s="2052"/>
      <c r="P2112" s="2052"/>
      <c r="Q2112" s="2052"/>
      <c r="R2112" s="2052"/>
      <c r="S2112" s="2052"/>
      <c r="T2112" s="2052"/>
      <c r="U2112" s="2052"/>
      <c r="V2112" s="2052"/>
      <c r="W2112" s="2052"/>
      <c r="X2112" s="2052"/>
      <c r="Y2112" s="2053"/>
      <c r="Z2112" s="2054" t="s">
        <v>25</v>
      </c>
      <c r="AA2112" s="2055"/>
      <c r="AB2112" s="2055"/>
      <c r="AC2112" s="2056"/>
      <c r="AD2112" s="2049" t="s">
        <v>23</v>
      </c>
      <c r="AE2112" s="2050"/>
      <c r="AF2112" s="2050"/>
      <c r="AG2112" s="2050"/>
      <c r="AH2112" s="2050"/>
      <c r="AI2112" s="2051" t="s">
        <v>24</v>
      </c>
      <c r="AJ2112" s="2052"/>
      <c r="AK2112" s="2052"/>
      <c r="AL2112" s="2052"/>
      <c r="AM2112" s="2052"/>
      <c r="AN2112" s="2052"/>
      <c r="AO2112" s="2052"/>
      <c r="AP2112" s="2052"/>
      <c r="AQ2112" s="2052"/>
      <c r="AR2112" s="2052"/>
      <c r="AS2112" s="2052"/>
      <c r="AT2112" s="2052"/>
      <c r="AU2112" s="2053"/>
      <c r="AV2112" s="2054" t="s">
        <v>25</v>
      </c>
      <c r="AW2112" s="2055"/>
      <c r="AX2112" s="2055"/>
      <c r="AY2112" s="2057"/>
    </row>
    <row r="2113" spans="2:51" s="79" customFormat="1" ht="24.75" customHeight="1">
      <c r="B2113" s="2097"/>
      <c r="C2113" s="2098"/>
      <c r="D2113" s="2098"/>
      <c r="E2113" s="2098"/>
      <c r="F2113" s="2098"/>
      <c r="G2113" s="2099"/>
      <c r="H2113" s="2035"/>
      <c r="I2113" s="2036"/>
      <c r="J2113" s="2036"/>
      <c r="K2113" s="2036"/>
      <c r="L2113" s="2037"/>
      <c r="M2113" s="2038"/>
      <c r="N2113" s="2039"/>
      <c r="O2113" s="2039"/>
      <c r="P2113" s="2039"/>
      <c r="Q2113" s="2039"/>
      <c r="R2113" s="2039"/>
      <c r="S2113" s="2039"/>
      <c r="T2113" s="2039"/>
      <c r="U2113" s="2039"/>
      <c r="V2113" s="2039"/>
      <c r="W2113" s="2039"/>
      <c r="X2113" s="2039"/>
      <c r="Y2113" s="2040"/>
      <c r="Z2113" s="2041"/>
      <c r="AA2113" s="2042"/>
      <c r="AB2113" s="2042"/>
      <c r="AC2113" s="2043"/>
      <c r="AD2113" s="2035"/>
      <c r="AE2113" s="2036"/>
      <c r="AF2113" s="2036"/>
      <c r="AG2113" s="2036"/>
      <c r="AH2113" s="2037"/>
      <c r="AI2113" s="2038"/>
      <c r="AJ2113" s="2039"/>
      <c r="AK2113" s="2039"/>
      <c r="AL2113" s="2039"/>
      <c r="AM2113" s="2039"/>
      <c r="AN2113" s="2039"/>
      <c r="AO2113" s="2039"/>
      <c r="AP2113" s="2039"/>
      <c r="AQ2113" s="2039"/>
      <c r="AR2113" s="2039"/>
      <c r="AS2113" s="2039"/>
      <c r="AT2113" s="2039"/>
      <c r="AU2113" s="2040"/>
      <c r="AV2113" s="2041"/>
      <c r="AW2113" s="2042"/>
      <c r="AX2113" s="2042"/>
      <c r="AY2113" s="2044"/>
    </row>
    <row r="2114" spans="2:51" s="79" customFormat="1" ht="24.75" customHeight="1">
      <c r="B2114" s="2097"/>
      <c r="C2114" s="2098"/>
      <c r="D2114" s="2098"/>
      <c r="E2114" s="2098"/>
      <c r="F2114" s="2098"/>
      <c r="G2114" s="2099"/>
      <c r="H2114" s="2025"/>
      <c r="I2114" s="2026"/>
      <c r="J2114" s="2026"/>
      <c r="K2114" s="2026"/>
      <c r="L2114" s="2027"/>
      <c r="M2114" s="2028"/>
      <c r="N2114" s="2029"/>
      <c r="O2114" s="2029"/>
      <c r="P2114" s="2029"/>
      <c r="Q2114" s="2029"/>
      <c r="R2114" s="2029"/>
      <c r="S2114" s="2029"/>
      <c r="T2114" s="2029"/>
      <c r="U2114" s="2029"/>
      <c r="V2114" s="2029"/>
      <c r="W2114" s="2029"/>
      <c r="X2114" s="2029"/>
      <c r="Y2114" s="2030"/>
      <c r="Z2114" s="2031"/>
      <c r="AA2114" s="2032"/>
      <c r="AB2114" s="2032"/>
      <c r="AC2114" s="2034"/>
      <c r="AD2114" s="2025"/>
      <c r="AE2114" s="2026"/>
      <c r="AF2114" s="2026"/>
      <c r="AG2114" s="2026"/>
      <c r="AH2114" s="2027"/>
      <c r="AI2114" s="2028"/>
      <c r="AJ2114" s="2029"/>
      <c r="AK2114" s="2029"/>
      <c r="AL2114" s="2029"/>
      <c r="AM2114" s="2029"/>
      <c r="AN2114" s="2029"/>
      <c r="AO2114" s="2029"/>
      <c r="AP2114" s="2029"/>
      <c r="AQ2114" s="2029"/>
      <c r="AR2114" s="2029"/>
      <c r="AS2114" s="2029"/>
      <c r="AT2114" s="2029"/>
      <c r="AU2114" s="2030"/>
      <c r="AV2114" s="2031"/>
      <c r="AW2114" s="2032"/>
      <c r="AX2114" s="2032"/>
      <c r="AY2114" s="2033"/>
    </row>
    <row r="2115" spans="2:51" s="79" customFormat="1" ht="24.75" customHeight="1">
      <c r="B2115" s="2097"/>
      <c r="C2115" s="2098"/>
      <c r="D2115" s="2098"/>
      <c r="E2115" s="2098"/>
      <c r="F2115" s="2098"/>
      <c r="G2115" s="2099"/>
      <c r="H2115" s="2025"/>
      <c r="I2115" s="2026"/>
      <c r="J2115" s="2026"/>
      <c r="K2115" s="2026"/>
      <c r="L2115" s="2027"/>
      <c r="M2115" s="2028"/>
      <c r="N2115" s="2240"/>
      <c r="O2115" s="2240"/>
      <c r="P2115" s="2240"/>
      <c r="Q2115" s="2240"/>
      <c r="R2115" s="2240"/>
      <c r="S2115" s="2240"/>
      <c r="T2115" s="2240"/>
      <c r="U2115" s="2240"/>
      <c r="V2115" s="2240"/>
      <c r="W2115" s="2240"/>
      <c r="X2115" s="2240"/>
      <c r="Y2115" s="2241"/>
      <c r="Z2115" s="2031"/>
      <c r="AA2115" s="2032"/>
      <c r="AB2115" s="2032"/>
      <c r="AC2115" s="2242"/>
      <c r="AD2115" s="2025"/>
      <c r="AE2115" s="2026"/>
      <c r="AF2115" s="2026"/>
      <c r="AG2115" s="2026"/>
      <c r="AH2115" s="2027"/>
      <c r="AI2115" s="2028"/>
      <c r="AJ2115" s="2029"/>
      <c r="AK2115" s="2029"/>
      <c r="AL2115" s="2029"/>
      <c r="AM2115" s="2029"/>
      <c r="AN2115" s="2029"/>
      <c r="AO2115" s="2029"/>
      <c r="AP2115" s="2029"/>
      <c r="AQ2115" s="2029"/>
      <c r="AR2115" s="2029"/>
      <c r="AS2115" s="2029"/>
      <c r="AT2115" s="2029"/>
      <c r="AU2115" s="2030"/>
      <c r="AV2115" s="2031"/>
      <c r="AW2115" s="2032"/>
      <c r="AX2115" s="2032"/>
      <c r="AY2115" s="2033"/>
    </row>
    <row r="2116" spans="2:51" s="79" customFormat="1" ht="24.75" customHeight="1">
      <c r="B2116" s="2097"/>
      <c r="C2116" s="2098"/>
      <c r="D2116" s="2098"/>
      <c r="E2116" s="2098"/>
      <c r="F2116" s="2098"/>
      <c r="G2116" s="2099"/>
      <c r="H2116" s="2025"/>
      <c r="I2116" s="2026"/>
      <c r="J2116" s="2026"/>
      <c r="K2116" s="2026"/>
      <c r="L2116" s="2027"/>
      <c r="M2116" s="2028"/>
      <c r="N2116" s="2240"/>
      <c r="O2116" s="2240"/>
      <c r="P2116" s="2240"/>
      <c r="Q2116" s="2240"/>
      <c r="R2116" s="2240"/>
      <c r="S2116" s="2240"/>
      <c r="T2116" s="2240"/>
      <c r="U2116" s="2240"/>
      <c r="V2116" s="2240"/>
      <c r="W2116" s="2240"/>
      <c r="X2116" s="2240"/>
      <c r="Y2116" s="2241"/>
      <c r="Z2116" s="2031"/>
      <c r="AA2116" s="2032"/>
      <c r="AB2116" s="2032"/>
      <c r="AC2116" s="2242"/>
      <c r="AD2116" s="2025"/>
      <c r="AE2116" s="2026"/>
      <c r="AF2116" s="2026"/>
      <c r="AG2116" s="2026"/>
      <c r="AH2116" s="2027"/>
      <c r="AI2116" s="2028"/>
      <c r="AJ2116" s="2029"/>
      <c r="AK2116" s="2029"/>
      <c r="AL2116" s="2029"/>
      <c r="AM2116" s="2029"/>
      <c r="AN2116" s="2029"/>
      <c r="AO2116" s="2029"/>
      <c r="AP2116" s="2029"/>
      <c r="AQ2116" s="2029"/>
      <c r="AR2116" s="2029"/>
      <c r="AS2116" s="2029"/>
      <c r="AT2116" s="2029"/>
      <c r="AU2116" s="2030"/>
      <c r="AV2116" s="2031"/>
      <c r="AW2116" s="2032"/>
      <c r="AX2116" s="2032"/>
      <c r="AY2116" s="2033"/>
    </row>
    <row r="2117" spans="2:51" s="79" customFormat="1" ht="24.75" customHeight="1">
      <c r="B2117" s="2097"/>
      <c r="C2117" s="2098"/>
      <c r="D2117" s="2098"/>
      <c r="E2117" s="2098"/>
      <c r="F2117" s="2098"/>
      <c r="G2117" s="2099"/>
      <c r="H2117" s="2025"/>
      <c r="I2117" s="2026"/>
      <c r="J2117" s="2026"/>
      <c r="K2117" s="2026"/>
      <c r="L2117" s="2027"/>
      <c r="M2117" s="2028"/>
      <c r="N2117" s="2029"/>
      <c r="O2117" s="2029"/>
      <c r="P2117" s="2029"/>
      <c r="Q2117" s="2029"/>
      <c r="R2117" s="2029"/>
      <c r="S2117" s="2029"/>
      <c r="T2117" s="2029"/>
      <c r="U2117" s="2029"/>
      <c r="V2117" s="2029"/>
      <c r="W2117" s="2029"/>
      <c r="X2117" s="2029"/>
      <c r="Y2117" s="2030"/>
      <c r="Z2117" s="2031"/>
      <c r="AA2117" s="2032"/>
      <c r="AB2117" s="2032"/>
      <c r="AC2117" s="2032"/>
      <c r="AD2117" s="2025"/>
      <c r="AE2117" s="2026"/>
      <c r="AF2117" s="2026"/>
      <c r="AG2117" s="2026"/>
      <c r="AH2117" s="2027"/>
      <c r="AI2117" s="2028"/>
      <c r="AJ2117" s="2029"/>
      <c r="AK2117" s="2029"/>
      <c r="AL2117" s="2029"/>
      <c r="AM2117" s="2029"/>
      <c r="AN2117" s="2029"/>
      <c r="AO2117" s="2029"/>
      <c r="AP2117" s="2029"/>
      <c r="AQ2117" s="2029"/>
      <c r="AR2117" s="2029"/>
      <c r="AS2117" s="2029"/>
      <c r="AT2117" s="2029"/>
      <c r="AU2117" s="2030"/>
      <c r="AV2117" s="2031"/>
      <c r="AW2117" s="2032"/>
      <c r="AX2117" s="2032"/>
      <c r="AY2117" s="2033"/>
    </row>
    <row r="2118" spans="2:51" s="79" customFormat="1" ht="24.75" customHeight="1">
      <c r="B2118" s="2097"/>
      <c r="C2118" s="2098"/>
      <c r="D2118" s="2098"/>
      <c r="E2118" s="2098"/>
      <c r="F2118" s="2098"/>
      <c r="G2118" s="2099"/>
      <c r="H2118" s="2025"/>
      <c r="I2118" s="2026"/>
      <c r="J2118" s="2026"/>
      <c r="K2118" s="2026"/>
      <c r="L2118" s="2027"/>
      <c r="M2118" s="2028"/>
      <c r="N2118" s="2029"/>
      <c r="O2118" s="2029"/>
      <c r="P2118" s="2029"/>
      <c r="Q2118" s="2029"/>
      <c r="R2118" s="2029"/>
      <c r="S2118" s="2029"/>
      <c r="T2118" s="2029"/>
      <c r="U2118" s="2029"/>
      <c r="V2118" s="2029"/>
      <c r="W2118" s="2029"/>
      <c r="X2118" s="2029"/>
      <c r="Y2118" s="2030"/>
      <c r="Z2118" s="2031"/>
      <c r="AA2118" s="2032"/>
      <c r="AB2118" s="2032"/>
      <c r="AC2118" s="2032"/>
      <c r="AD2118" s="2025"/>
      <c r="AE2118" s="2026"/>
      <c r="AF2118" s="2026"/>
      <c r="AG2118" s="2026"/>
      <c r="AH2118" s="2027"/>
      <c r="AI2118" s="2028"/>
      <c r="AJ2118" s="2029"/>
      <c r="AK2118" s="2029"/>
      <c r="AL2118" s="2029"/>
      <c r="AM2118" s="2029"/>
      <c r="AN2118" s="2029"/>
      <c r="AO2118" s="2029"/>
      <c r="AP2118" s="2029"/>
      <c r="AQ2118" s="2029"/>
      <c r="AR2118" s="2029"/>
      <c r="AS2118" s="2029"/>
      <c r="AT2118" s="2029"/>
      <c r="AU2118" s="2030"/>
      <c r="AV2118" s="2031"/>
      <c r="AW2118" s="2032"/>
      <c r="AX2118" s="2032"/>
      <c r="AY2118" s="2033"/>
    </row>
    <row r="2119" spans="2:51" s="79" customFormat="1" ht="24.75" customHeight="1">
      <c r="B2119" s="2097"/>
      <c r="C2119" s="2098"/>
      <c r="D2119" s="2098"/>
      <c r="E2119" s="2098"/>
      <c r="F2119" s="2098"/>
      <c r="G2119" s="2099"/>
      <c r="H2119" s="2025"/>
      <c r="I2119" s="2026"/>
      <c r="J2119" s="2026"/>
      <c r="K2119" s="2026"/>
      <c r="L2119" s="2027"/>
      <c r="M2119" s="2028"/>
      <c r="N2119" s="2029"/>
      <c r="O2119" s="2029"/>
      <c r="P2119" s="2029"/>
      <c r="Q2119" s="2029"/>
      <c r="R2119" s="2029"/>
      <c r="S2119" s="2029"/>
      <c r="T2119" s="2029"/>
      <c r="U2119" s="2029"/>
      <c r="V2119" s="2029"/>
      <c r="W2119" s="2029"/>
      <c r="X2119" s="2029"/>
      <c r="Y2119" s="2030"/>
      <c r="Z2119" s="2031"/>
      <c r="AA2119" s="2032"/>
      <c r="AB2119" s="2032"/>
      <c r="AC2119" s="2032"/>
      <c r="AD2119" s="2025"/>
      <c r="AE2119" s="2026"/>
      <c r="AF2119" s="2026"/>
      <c r="AG2119" s="2026"/>
      <c r="AH2119" s="2027"/>
      <c r="AI2119" s="2028"/>
      <c r="AJ2119" s="2029"/>
      <c r="AK2119" s="2029"/>
      <c r="AL2119" s="2029"/>
      <c r="AM2119" s="2029"/>
      <c r="AN2119" s="2029"/>
      <c r="AO2119" s="2029"/>
      <c r="AP2119" s="2029"/>
      <c r="AQ2119" s="2029"/>
      <c r="AR2119" s="2029"/>
      <c r="AS2119" s="2029"/>
      <c r="AT2119" s="2029"/>
      <c r="AU2119" s="2030"/>
      <c r="AV2119" s="2031"/>
      <c r="AW2119" s="2032"/>
      <c r="AX2119" s="2032"/>
      <c r="AY2119" s="2033"/>
    </row>
    <row r="2120" spans="2:51" s="79" customFormat="1" ht="24.75" customHeight="1">
      <c r="B2120" s="2097"/>
      <c r="C2120" s="2098"/>
      <c r="D2120" s="2098"/>
      <c r="E2120" s="2098"/>
      <c r="F2120" s="2098"/>
      <c r="G2120" s="2099"/>
      <c r="H2120" s="2016"/>
      <c r="I2120" s="2017"/>
      <c r="J2120" s="2017"/>
      <c r="K2120" s="2017"/>
      <c r="L2120" s="2018"/>
      <c r="M2120" s="2019"/>
      <c r="N2120" s="2020"/>
      <c r="O2120" s="2020"/>
      <c r="P2120" s="2020"/>
      <c r="Q2120" s="2020"/>
      <c r="R2120" s="2020"/>
      <c r="S2120" s="2020"/>
      <c r="T2120" s="2020"/>
      <c r="U2120" s="2020"/>
      <c r="V2120" s="2020"/>
      <c r="W2120" s="2020"/>
      <c r="X2120" s="2020"/>
      <c r="Y2120" s="2021"/>
      <c r="Z2120" s="2022"/>
      <c r="AA2120" s="2023"/>
      <c r="AB2120" s="2023"/>
      <c r="AC2120" s="2023"/>
      <c r="AD2120" s="2016"/>
      <c r="AE2120" s="2017"/>
      <c r="AF2120" s="2017"/>
      <c r="AG2120" s="2017"/>
      <c r="AH2120" s="2018"/>
      <c r="AI2120" s="2019"/>
      <c r="AJ2120" s="2020"/>
      <c r="AK2120" s="2020"/>
      <c r="AL2120" s="2020"/>
      <c r="AM2120" s="2020"/>
      <c r="AN2120" s="2020"/>
      <c r="AO2120" s="2020"/>
      <c r="AP2120" s="2020"/>
      <c r="AQ2120" s="2020"/>
      <c r="AR2120" s="2020"/>
      <c r="AS2120" s="2020"/>
      <c r="AT2120" s="2020"/>
      <c r="AU2120" s="2021"/>
      <c r="AV2120" s="2022"/>
      <c r="AW2120" s="2023"/>
      <c r="AX2120" s="2023"/>
      <c r="AY2120" s="2024"/>
    </row>
    <row r="2121" spans="2:51" s="79" customFormat="1" ht="24.75" customHeight="1">
      <c r="B2121" s="2097"/>
      <c r="C2121" s="2098"/>
      <c r="D2121" s="2098"/>
      <c r="E2121" s="2098"/>
      <c r="F2121" s="2098"/>
      <c r="G2121" s="2099"/>
      <c r="H2121" s="2058" t="s">
        <v>26</v>
      </c>
      <c r="I2121" s="2059"/>
      <c r="J2121" s="2059"/>
      <c r="K2121" s="2059"/>
      <c r="L2121" s="2059"/>
      <c r="M2121" s="2060"/>
      <c r="N2121" s="2061"/>
      <c r="O2121" s="2061"/>
      <c r="P2121" s="2061"/>
      <c r="Q2121" s="2061"/>
      <c r="R2121" s="2061"/>
      <c r="S2121" s="2061"/>
      <c r="T2121" s="2061"/>
      <c r="U2121" s="2061"/>
      <c r="V2121" s="2061"/>
      <c r="W2121" s="2061"/>
      <c r="X2121" s="2061"/>
      <c r="Y2121" s="2062"/>
      <c r="Z2121" s="2063">
        <f>SUM(Z2113:AC2120)</f>
        <v>0</v>
      </c>
      <c r="AA2121" s="2064"/>
      <c r="AB2121" s="2064"/>
      <c r="AC2121" s="2065"/>
      <c r="AD2121" s="2058" t="s">
        <v>26</v>
      </c>
      <c r="AE2121" s="2059"/>
      <c r="AF2121" s="2059"/>
      <c r="AG2121" s="2059"/>
      <c r="AH2121" s="2059"/>
      <c r="AI2121" s="2060"/>
      <c r="AJ2121" s="2061"/>
      <c r="AK2121" s="2061"/>
      <c r="AL2121" s="2061"/>
      <c r="AM2121" s="2061"/>
      <c r="AN2121" s="2061"/>
      <c r="AO2121" s="2061"/>
      <c r="AP2121" s="2061"/>
      <c r="AQ2121" s="2061"/>
      <c r="AR2121" s="2061"/>
      <c r="AS2121" s="2061"/>
      <c r="AT2121" s="2061"/>
      <c r="AU2121" s="2062"/>
      <c r="AV2121" s="2063">
        <f>SUM(AV2113:AY2120)</f>
        <v>0</v>
      </c>
      <c r="AW2121" s="2064"/>
      <c r="AX2121" s="2064"/>
      <c r="AY2121" s="2066"/>
    </row>
    <row r="2122" spans="2:51" s="79" customFormat="1" ht="24.75" customHeight="1">
      <c r="B2122" s="2097"/>
      <c r="C2122" s="2098"/>
      <c r="D2122" s="2098"/>
      <c r="E2122" s="2098"/>
      <c r="F2122" s="2098"/>
      <c r="G2122" s="2099"/>
      <c r="H2122" s="2045" t="s">
        <v>331</v>
      </c>
      <c r="I2122" s="2046"/>
      <c r="J2122" s="2046"/>
      <c r="K2122" s="2046"/>
      <c r="L2122" s="2046"/>
      <c r="M2122" s="2046"/>
      <c r="N2122" s="2046"/>
      <c r="O2122" s="2046"/>
      <c r="P2122" s="2046"/>
      <c r="Q2122" s="2046"/>
      <c r="R2122" s="2046"/>
      <c r="S2122" s="2046"/>
      <c r="T2122" s="2046"/>
      <c r="U2122" s="2046"/>
      <c r="V2122" s="2046"/>
      <c r="W2122" s="2046"/>
      <c r="X2122" s="2046"/>
      <c r="Y2122" s="2046"/>
      <c r="Z2122" s="2046"/>
      <c r="AA2122" s="2046"/>
      <c r="AB2122" s="2046"/>
      <c r="AC2122" s="2047"/>
      <c r="AD2122" s="2045" t="s">
        <v>360</v>
      </c>
      <c r="AE2122" s="2046"/>
      <c r="AF2122" s="2046"/>
      <c r="AG2122" s="2046"/>
      <c r="AH2122" s="2046"/>
      <c r="AI2122" s="2046"/>
      <c r="AJ2122" s="2046"/>
      <c r="AK2122" s="2046"/>
      <c r="AL2122" s="2046"/>
      <c r="AM2122" s="2046"/>
      <c r="AN2122" s="2046"/>
      <c r="AO2122" s="2046"/>
      <c r="AP2122" s="2046"/>
      <c r="AQ2122" s="2046"/>
      <c r="AR2122" s="2046"/>
      <c r="AS2122" s="2046"/>
      <c r="AT2122" s="2046"/>
      <c r="AU2122" s="2046"/>
      <c r="AV2122" s="2046"/>
      <c r="AW2122" s="2046"/>
      <c r="AX2122" s="2046"/>
      <c r="AY2122" s="2048"/>
    </row>
    <row r="2123" spans="2:51" s="79" customFormat="1" ht="24.75" customHeight="1">
      <c r="B2123" s="2097"/>
      <c r="C2123" s="2098"/>
      <c r="D2123" s="2098"/>
      <c r="E2123" s="2098"/>
      <c r="F2123" s="2098"/>
      <c r="G2123" s="2099"/>
      <c r="H2123" s="2049" t="s">
        <v>23</v>
      </c>
      <c r="I2123" s="2050"/>
      <c r="J2123" s="2050"/>
      <c r="K2123" s="2050"/>
      <c r="L2123" s="2050"/>
      <c r="M2123" s="2051" t="s">
        <v>24</v>
      </c>
      <c r="N2123" s="2052"/>
      <c r="O2123" s="2052"/>
      <c r="P2123" s="2052"/>
      <c r="Q2123" s="2052"/>
      <c r="R2123" s="2052"/>
      <c r="S2123" s="2052"/>
      <c r="T2123" s="2052"/>
      <c r="U2123" s="2052"/>
      <c r="V2123" s="2052"/>
      <c r="W2123" s="2052"/>
      <c r="X2123" s="2052"/>
      <c r="Y2123" s="2053"/>
      <c r="Z2123" s="2054" t="s">
        <v>25</v>
      </c>
      <c r="AA2123" s="2055"/>
      <c r="AB2123" s="2055"/>
      <c r="AC2123" s="2056"/>
      <c r="AD2123" s="2049" t="s">
        <v>23</v>
      </c>
      <c r="AE2123" s="2050"/>
      <c r="AF2123" s="2050"/>
      <c r="AG2123" s="2050"/>
      <c r="AH2123" s="2050"/>
      <c r="AI2123" s="2051" t="s">
        <v>24</v>
      </c>
      <c r="AJ2123" s="2052"/>
      <c r="AK2123" s="2052"/>
      <c r="AL2123" s="2052"/>
      <c r="AM2123" s="2052"/>
      <c r="AN2123" s="2052"/>
      <c r="AO2123" s="2052"/>
      <c r="AP2123" s="2052"/>
      <c r="AQ2123" s="2052"/>
      <c r="AR2123" s="2052"/>
      <c r="AS2123" s="2052"/>
      <c r="AT2123" s="2052"/>
      <c r="AU2123" s="2053"/>
      <c r="AV2123" s="2054" t="s">
        <v>25</v>
      </c>
      <c r="AW2123" s="2055"/>
      <c r="AX2123" s="2055"/>
      <c r="AY2123" s="2057"/>
    </row>
    <row r="2124" spans="2:51" s="79" customFormat="1" ht="24.75" customHeight="1">
      <c r="B2124" s="2097"/>
      <c r="C2124" s="2098"/>
      <c r="D2124" s="2098"/>
      <c r="E2124" s="2098"/>
      <c r="F2124" s="2098"/>
      <c r="G2124" s="2099"/>
      <c r="H2124" s="2035"/>
      <c r="I2124" s="2036"/>
      <c r="J2124" s="2036"/>
      <c r="K2124" s="2036"/>
      <c r="L2124" s="2037"/>
      <c r="M2124" s="2038"/>
      <c r="N2124" s="2039"/>
      <c r="O2124" s="2039"/>
      <c r="P2124" s="2039"/>
      <c r="Q2124" s="2039"/>
      <c r="R2124" s="2039"/>
      <c r="S2124" s="2039"/>
      <c r="T2124" s="2039"/>
      <c r="U2124" s="2039"/>
      <c r="V2124" s="2039"/>
      <c r="W2124" s="2039"/>
      <c r="X2124" s="2039"/>
      <c r="Y2124" s="2040"/>
      <c r="Z2124" s="2041"/>
      <c r="AA2124" s="2042"/>
      <c r="AB2124" s="2042"/>
      <c r="AC2124" s="2043"/>
      <c r="AD2124" s="2035"/>
      <c r="AE2124" s="2036"/>
      <c r="AF2124" s="2036"/>
      <c r="AG2124" s="2036"/>
      <c r="AH2124" s="2037"/>
      <c r="AI2124" s="2038"/>
      <c r="AJ2124" s="2039"/>
      <c r="AK2124" s="2039"/>
      <c r="AL2124" s="2039"/>
      <c r="AM2124" s="2039"/>
      <c r="AN2124" s="2039"/>
      <c r="AO2124" s="2039"/>
      <c r="AP2124" s="2039"/>
      <c r="AQ2124" s="2039"/>
      <c r="AR2124" s="2039"/>
      <c r="AS2124" s="2039"/>
      <c r="AT2124" s="2039"/>
      <c r="AU2124" s="2040"/>
      <c r="AV2124" s="2041"/>
      <c r="AW2124" s="2042"/>
      <c r="AX2124" s="2042"/>
      <c r="AY2124" s="2044"/>
    </row>
    <row r="2125" spans="2:51" s="79" customFormat="1" ht="24.75" customHeight="1">
      <c r="B2125" s="2097"/>
      <c r="C2125" s="2098"/>
      <c r="D2125" s="2098"/>
      <c r="E2125" s="2098"/>
      <c r="F2125" s="2098"/>
      <c r="G2125" s="2099"/>
      <c r="H2125" s="2025"/>
      <c r="I2125" s="2026"/>
      <c r="J2125" s="2026"/>
      <c r="K2125" s="2026"/>
      <c r="L2125" s="2027"/>
      <c r="M2125" s="2028"/>
      <c r="N2125" s="2029"/>
      <c r="O2125" s="2029"/>
      <c r="P2125" s="2029"/>
      <c r="Q2125" s="2029"/>
      <c r="R2125" s="2029"/>
      <c r="S2125" s="2029"/>
      <c r="T2125" s="2029"/>
      <c r="U2125" s="2029"/>
      <c r="V2125" s="2029"/>
      <c r="W2125" s="2029"/>
      <c r="X2125" s="2029"/>
      <c r="Y2125" s="2030"/>
      <c r="Z2125" s="2031"/>
      <c r="AA2125" s="2032"/>
      <c r="AB2125" s="2032"/>
      <c r="AC2125" s="2034"/>
      <c r="AD2125" s="2025"/>
      <c r="AE2125" s="2026"/>
      <c r="AF2125" s="2026"/>
      <c r="AG2125" s="2026"/>
      <c r="AH2125" s="2027"/>
      <c r="AI2125" s="2028"/>
      <c r="AJ2125" s="2029"/>
      <c r="AK2125" s="2029"/>
      <c r="AL2125" s="2029"/>
      <c r="AM2125" s="2029"/>
      <c r="AN2125" s="2029"/>
      <c r="AO2125" s="2029"/>
      <c r="AP2125" s="2029"/>
      <c r="AQ2125" s="2029"/>
      <c r="AR2125" s="2029"/>
      <c r="AS2125" s="2029"/>
      <c r="AT2125" s="2029"/>
      <c r="AU2125" s="2030"/>
      <c r="AV2125" s="2031"/>
      <c r="AW2125" s="2032"/>
      <c r="AX2125" s="2032"/>
      <c r="AY2125" s="2033"/>
    </row>
    <row r="2126" spans="2:51" s="79" customFormat="1" ht="24.75" customHeight="1">
      <c r="B2126" s="2097"/>
      <c r="C2126" s="2098"/>
      <c r="D2126" s="2098"/>
      <c r="E2126" s="2098"/>
      <c r="F2126" s="2098"/>
      <c r="G2126" s="2099"/>
      <c r="H2126" s="2025"/>
      <c r="I2126" s="2026"/>
      <c r="J2126" s="2026"/>
      <c r="K2126" s="2026"/>
      <c r="L2126" s="2027"/>
      <c r="M2126" s="2028"/>
      <c r="N2126" s="2029"/>
      <c r="O2126" s="2029"/>
      <c r="P2126" s="2029"/>
      <c r="Q2126" s="2029"/>
      <c r="R2126" s="2029"/>
      <c r="S2126" s="2029"/>
      <c r="T2126" s="2029"/>
      <c r="U2126" s="2029"/>
      <c r="V2126" s="2029"/>
      <c r="W2126" s="2029"/>
      <c r="X2126" s="2029"/>
      <c r="Y2126" s="2030"/>
      <c r="Z2126" s="2031"/>
      <c r="AA2126" s="2032"/>
      <c r="AB2126" s="2032"/>
      <c r="AC2126" s="2034"/>
      <c r="AD2126" s="2025"/>
      <c r="AE2126" s="2026"/>
      <c r="AF2126" s="2026"/>
      <c r="AG2126" s="2026"/>
      <c r="AH2126" s="2027"/>
      <c r="AI2126" s="2028"/>
      <c r="AJ2126" s="2029"/>
      <c r="AK2126" s="2029"/>
      <c r="AL2126" s="2029"/>
      <c r="AM2126" s="2029"/>
      <c r="AN2126" s="2029"/>
      <c r="AO2126" s="2029"/>
      <c r="AP2126" s="2029"/>
      <c r="AQ2126" s="2029"/>
      <c r="AR2126" s="2029"/>
      <c r="AS2126" s="2029"/>
      <c r="AT2126" s="2029"/>
      <c r="AU2126" s="2030"/>
      <c r="AV2126" s="2031"/>
      <c r="AW2126" s="2032"/>
      <c r="AX2126" s="2032"/>
      <c r="AY2126" s="2033"/>
    </row>
    <row r="2127" spans="2:51" s="79" customFormat="1" ht="24.75" customHeight="1">
      <c r="B2127" s="2097"/>
      <c r="C2127" s="2098"/>
      <c r="D2127" s="2098"/>
      <c r="E2127" s="2098"/>
      <c r="F2127" s="2098"/>
      <c r="G2127" s="2099"/>
      <c r="H2127" s="2025"/>
      <c r="I2127" s="2026"/>
      <c r="J2127" s="2026"/>
      <c r="K2127" s="2026"/>
      <c r="L2127" s="2027"/>
      <c r="M2127" s="2028"/>
      <c r="N2127" s="2029"/>
      <c r="O2127" s="2029"/>
      <c r="P2127" s="2029"/>
      <c r="Q2127" s="2029"/>
      <c r="R2127" s="2029"/>
      <c r="S2127" s="2029"/>
      <c r="T2127" s="2029"/>
      <c r="U2127" s="2029"/>
      <c r="V2127" s="2029"/>
      <c r="W2127" s="2029"/>
      <c r="X2127" s="2029"/>
      <c r="Y2127" s="2030"/>
      <c r="Z2127" s="2031"/>
      <c r="AA2127" s="2032"/>
      <c r="AB2127" s="2032"/>
      <c r="AC2127" s="2034"/>
      <c r="AD2127" s="2025"/>
      <c r="AE2127" s="2026"/>
      <c r="AF2127" s="2026"/>
      <c r="AG2127" s="2026"/>
      <c r="AH2127" s="2027"/>
      <c r="AI2127" s="2028"/>
      <c r="AJ2127" s="2029"/>
      <c r="AK2127" s="2029"/>
      <c r="AL2127" s="2029"/>
      <c r="AM2127" s="2029"/>
      <c r="AN2127" s="2029"/>
      <c r="AO2127" s="2029"/>
      <c r="AP2127" s="2029"/>
      <c r="AQ2127" s="2029"/>
      <c r="AR2127" s="2029"/>
      <c r="AS2127" s="2029"/>
      <c r="AT2127" s="2029"/>
      <c r="AU2127" s="2030"/>
      <c r="AV2127" s="2031"/>
      <c r="AW2127" s="2032"/>
      <c r="AX2127" s="2032"/>
      <c r="AY2127" s="2033"/>
    </row>
    <row r="2128" spans="2:51" s="79" customFormat="1" ht="24.75" customHeight="1">
      <c r="B2128" s="2097"/>
      <c r="C2128" s="2098"/>
      <c r="D2128" s="2098"/>
      <c r="E2128" s="2098"/>
      <c r="F2128" s="2098"/>
      <c r="G2128" s="2099"/>
      <c r="H2128" s="2025"/>
      <c r="I2128" s="2026"/>
      <c r="J2128" s="2026"/>
      <c r="K2128" s="2026"/>
      <c r="L2128" s="2027"/>
      <c r="M2128" s="2028"/>
      <c r="N2128" s="2029"/>
      <c r="O2128" s="2029"/>
      <c r="P2128" s="2029"/>
      <c r="Q2128" s="2029"/>
      <c r="R2128" s="2029"/>
      <c r="S2128" s="2029"/>
      <c r="T2128" s="2029"/>
      <c r="U2128" s="2029"/>
      <c r="V2128" s="2029"/>
      <c r="W2128" s="2029"/>
      <c r="X2128" s="2029"/>
      <c r="Y2128" s="2030"/>
      <c r="Z2128" s="2031"/>
      <c r="AA2128" s="2032"/>
      <c r="AB2128" s="2032"/>
      <c r="AC2128" s="2032"/>
      <c r="AD2128" s="2025"/>
      <c r="AE2128" s="2026"/>
      <c r="AF2128" s="2026"/>
      <c r="AG2128" s="2026"/>
      <c r="AH2128" s="2027"/>
      <c r="AI2128" s="2028"/>
      <c r="AJ2128" s="2029"/>
      <c r="AK2128" s="2029"/>
      <c r="AL2128" s="2029"/>
      <c r="AM2128" s="2029"/>
      <c r="AN2128" s="2029"/>
      <c r="AO2128" s="2029"/>
      <c r="AP2128" s="2029"/>
      <c r="AQ2128" s="2029"/>
      <c r="AR2128" s="2029"/>
      <c r="AS2128" s="2029"/>
      <c r="AT2128" s="2029"/>
      <c r="AU2128" s="2030"/>
      <c r="AV2128" s="2031"/>
      <c r="AW2128" s="2032"/>
      <c r="AX2128" s="2032"/>
      <c r="AY2128" s="2033"/>
    </row>
    <row r="2129" spans="2:51" s="79" customFormat="1" ht="24.75" customHeight="1">
      <c r="B2129" s="2097"/>
      <c r="C2129" s="2098"/>
      <c r="D2129" s="2098"/>
      <c r="E2129" s="2098"/>
      <c r="F2129" s="2098"/>
      <c r="G2129" s="2099"/>
      <c r="H2129" s="2025"/>
      <c r="I2129" s="2026"/>
      <c r="J2129" s="2026"/>
      <c r="K2129" s="2026"/>
      <c r="L2129" s="2027"/>
      <c r="M2129" s="2028"/>
      <c r="N2129" s="2029"/>
      <c r="O2129" s="2029"/>
      <c r="P2129" s="2029"/>
      <c r="Q2129" s="2029"/>
      <c r="R2129" s="2029"/>
      <c r="S2129" s="2029"/>
      <c r="T2129" s="2029"/>
      <c r="U2129" s="2029"/>
      <c r="V2129" s="2029"/>
      <c r="W2129" s="2029"/>
      <c r="X2129" s="2029"/>
      <c r="Y2129" s="2030"/>
      <c r="Z2129" s="2031"/>
      <c r="AA2129" s="2032"/>
      <c r="AB2129" s="2032"/>
      <c r="AC2129" s="2032"/>
      <c r="AD2129" s="2025"/>
      <c r="AE2129" s="2026"/>
      <c r="AF2129" s="2026"/>
      <c r="AG2129" s="2026"/>
      <c r="AH2129" s="2027"/>
      <c r="AI2129" s="2028"/>
      <c r="AJ2129" s="2029"/>
      <c r="AK2129" s="2029"/>
      <c r="AL2129" s="2029"/>
      <c r="AM2129" s="2029"/>
      <c r="AN2129" s="2029"/>
      <c r="AO2129" s="2029"/>
      <c r="AP2129" s="2029"/>
      <c r="AQ2129" s="2029"/>
      <c r="AR2129" s="2029"/>
      <c r="AS2129" s="2029"/>
      <c r="AT2129" s="2029"/>
      <c r="AU2129" s="2030"/>
      <c r="AV2129" s="2031"/>
      <c r="AW2129" s="2032"/>
      <c r="AX2129" s="2032"/>
      <c r="AY2129" s="2033"/>
    </row>
    <row r="2130" spans="2:51" s="79" customFormat="1" ht="24.75" customHeight="1">
      <c r="B2130" s="2097"/>
      <c r="C2130" s="2098"/>
      <c r="D2130" s="2098"/>
      <c r="E2130" s="2098"/>
      <c r="F2130" s="2098"/>
      <c r="G2130" s="2099"/>
      <c r="H2130" s="2025"/>
      <c r="I2130" s="2026"/>
      <c r="J2130" s="2026"/>
      <c r="K2130" s="2026"/>
      <c r="L2130" s="2027"/>
      <c r="M2130" s="2028"/>
      <c r="N2130" s="2029"/>
      <c r="O2130" s="2029"/>
      <c r="P2130" s="2029"/>
      <c r="Q2130" s="2029"/>
      <c r="R2130" s="2029"/>
      <c r="S2130" s="2029"/>
      <c r="T2130" s="2029"/>
      <c r="U2130" s="2029"/>
      <c r="V2130" s="2029"/>
      <c r="W2130" s="2029"/>
      <c r="X2130" s="2029"/>
      <c r="Y2130" s="2030"/>
      <c r="Z2130" s="2031"/>
      <c r="AA2130" s="2032"/>
      <c r="AB2130" s="2032"/>
      <c r="AC2130" s="2032"/>
      <c r="AD2130" s="2025"/>
      <c r="AE2130" s="2026"/>
      <c r="AF2130" s="2026"/>
      <c r="AG2130" s="2026"/>
      <c r="AH2130" s="2027"/>
      <c r="AI2130" s="2028"/>
      <c r="AJ2130" s="2029"/>
      <c r="AK2130" s="2029"/>
      <c r="AL2130" s="2029"/>
      <c r="AM2130" s="2029"/>
      <c r="AN2130" s="2029"/>
      <c r="AO2130" s="2029"/>
      <c r="AP2130" s="2029"/>
      <c r="AQ2130" s="2029"/>
      <c r="AR2130" s="2029"/>
      <c r="AS2130" s="2029"/>
      <c r="AT2130" s="2029"/>
      <c r="AU2130" s="2030"/>
      <c r="AV2130" s="2031"/>
      <c r="AW2130" s="2032"/>
      <c r="AX2130" s="2032"/>
      <c r="AY2130" s="2033"/>
    </row>
    <row r="2131" spans="2:51" s="79" customFormat="1" ht="24.75" customHeight="1">
      <c r="B2131" s="2097"/>
      <c r="C2131" s="2098"/>
      <c r="D2131" s="2098"/>
      <c r="E2131" s="2098"/>
      <c r="F2131" s="2098"/>
      <c r="G2131" s="2099"/>
      <c r="H2131" s="2016"/>
      <c r="I2131" s="2017"/>
      <c r="J2131" s="2017"/>
      <c r="K2131" s="2017"/>
      <c r="L2131" s="2018"/>
      <c r="M2131" s="2019"/>
      <c r="N2131" s="2020"/>
      <c r="O2131" s="2020"/>
      <c r="P2131" s="2020"/>
      <c r="Q2131" s="2020"/>
      <c r="R2131" s="2020"/>
      <c r="S2131" s="2020"/>
      <c r="T2131" s="2020"/>
      <c r="U2131" s="2020"/>
      <c r="V2131" s="2020"/>
      <c r="W2131" s="2020"/>
      <c r="X2131" s="2020"/>
      <c r="Y2131" s="2021"/>
      <c r="Z2131" s="2022"/>
      <c r="AA2131" s="2023"/>
      <c r="AB2131" s="2023"/>
      <c r="AC2131" s="2023"/>
      <c r="AD2131" s="2016"/>
      <c r="AE2131" s="2017"/>
      <c r="AF2131" s="2017"/>
      <c r="AG2131" s="2017"/>
      <c r="AH2131" s="2018"/>
      <c r="AI2131" s="2019"/>
      <c r="AJ2131" s="2020"/>
      <c r="AK2131" s="2020"/>
      <c r="AL2131" s="2020"/>
      <c r="AM2131" s="2020"/>
      <c r="AN2131" s="2020"/>
      <c r="AO2131" s="2020"/>
      <c r="AP2131" s="2020"/>
      <c r="AQ2131" s="2020"/>
      <c r="AR2131" s="2020"/>
      <c r="AS2131" s="2020"/>
      <c r="AT2131" s="2020"/>
      <c r="AU2131" s="2021"/>
      <c r="AV2131" s="2022"/>
      <c r="AW2131" s="2023"/>
      <c r="AX2131" s="2023"/>
      <c r="AY2131" s="2024"/>
    </row>
    <row r="2132" spans="2:51" s="79" customFormat="1" ht="24.75" customHeight="1">
      <c r="B2132" s="2097"/>
      <c r="C2132" s="2098"/>
      <c r="D2132" s="2098"/>
      <c r="E2132" s="2098"/>
      <c r="F2132" s="2098"/>
      <c r="G2132" s="2099"/>
      <c r="H2132" s="2058" t="s">
        <v>26</v>
      </c>
      <c r="I2132" s="2059"/>
      <c r="J2132" s="2059"/>
      <c r="K2132" s="2059"/>
      <c r="L2132" s="2059"/>
      <c r="M2132" s="2060"/>
      <c r="N2132" s="2061"/>
      <c r="O2132" s="2061"/>
      <c r="P2132" s="2061"/>
      <c r="Q2132" s="2061"/>
      <c r="R2132" s="2061"/>
      <c r="S2132" s="2061"/>
      <c r="T2132" s="2061"/>
      <c r="U2132" s="2061"/>
      <c r="V2132" s="2061"/>
      <c r="W2132" s="2061"/>
      <c r="X2132" s="2061"/>
      <c r="Y2132" s="2062"/>
      <c r="Z2132" s="2063">
        <f>SUM(Z2124:AC2131)</f>
        <v>0</v>
      </c>
      <c r="AA2132" s="2064"/>
      <c r="AB2132" s="2064"/>
      <c r="AC2132" s="2065"/>
      <c r="AD2132" s="2058" t="s">
        <v>26</v>
      </c>
      <c r="AE2132" s="2059"/>
      <c r="AF2132" s="2059"/>
      <c r="AG2132" s="2059"/>
      <c r="AH2132" s="2059"/>
      <c r="AI2132" s="2060"/>
      <c r="AJ2132" s="2061"/>
      <c r="AK2132" s="2061"/>
      <c r="AL2132" s="2061"/>
      <c r="AM2132" s="2061"/>
      <c r="AN2132" s="2061"/>
      <c r="AO2132" s="2061"/>
      <c r="AP2132" s="2061"/>
      <c r="AQ2132" s="2061"/>
      <c r="AR2132" s="2061"/>
      <c r="AS2132" s="2061"/>
      <c r="AT2132" s="2061"/>
      <c r="AU2132" s="2062"/>
      <c r="AV2132" s="2063">
        <f>SUM(AV2124:AY2131)</f>
        <v>0</v>
      </c>
      <c r="AW2132" s="2064"/>
      <c r="AX2132" s="2064"/>
      <c r="AY2132" s="2066"/>
    </row>
    <row r="2133" spans="2:51" s="79" customFormat="1" ht="24.75" customHeight="1">
      <c r="B2133" s="2097"/>
      <c r="C2133" s="2098"/>
      <c r="D2133" s="2098"/>
      <c r="E2133" s="2098"/>
      <c r="F2133" s="2098"/>
      <c r="G2133" s="2099"/>
      <c r="H2133" s="2045" t="s">
        <v>539</v>
      </c>
      <c r="I2133" s="2046"/>
      <c r="J2133" s="2046"/>
      <c r="K2133" s="2046"/>
      <c r="L2133" s="2046"/>
      <c r="M2133" s="2046"/>
      <c r="N2133" s="2046"/>
      <c r="O2133" s="2046"/>
      <c r="P2133" s="2046"/>
      <c r="Q2133" s="2046"/>
      <c r="R2133" s="2046"/>
      <c r="S2133" s="2046"/>
      <c r="T2133" s="2046"/>
      <c r="U2133" s="2046"/>
      <c r="V2133" s="2046"/>
      <c r="W2133" s="2046"/>
      <c r="X2133" s="2046"/>
      <c r="Y2133" s="2046"/>
      <c r="Z2133" s="2046"/>
      <c r="AA2133" s="2046"/>
      <c r="AB2133" s="2046"/>
      <c r="AC2133" s="2047"/>
      <c r="AD2133" s="2045" t="s">
        <v>524</v>
      </c>
      <c r="AE2133" s="2046"/>
      <c r="AF2133" s="2046"/>
      <c r="AG2133" s="2046"/>
      <c r="AH2133" s="2046"/>
      <c r="AI2133" s="2046"/>
      <c r="AJ2133" s="2046"/>
      <c r="AK2133" s="2046"/>
      <c r="AL2133" s="2046"/>
      <c r="AM2133" s="2046"/>
      <c r="AN2133" s="2046"/>
      <c r="AO2133" s="2046"/>
      <c r="AP2133" s="2046"/>
      <c r="AQ2133" s="2046"/>
      <c r="AR2133" s="2046"/>
      <c r="AS2133" s="2046"/>
      <c r="AT2133" s="2046"/>
      <c r="AU2133" s="2046"/>
      <c r="AV2133" s="2046"/>
      <c r="AW2133" s="2046"/>
      <c r="AX2133" s="2046"/>
      <c r="AY2133" s="2048"/>
    </row>
    <row r="2134" spans="2:51" s="79" customFormat="1" ht="24.75" customHeight="1">
      <c r="B2134" s="2097"/>
      <c r="C2134" s="2098"/>
      <c r="D2134" s="2098"/>
      <c r="E2134" s="2098"/>
      <c r="F2134" s="2098"/>
      <c r="G2134" s="2099"/>
      <c r="H2134" s="2049" t="s">
        <v>23</v>
      </c>
      <c r="I2134" s="2050"/>
      <c r="J2134" s="2050"/>
      <c r="K2134" s="2050"/>
      <c r="L2134" s="2050"/>
      <c r="M2134" s="2051" t="s">
        <v>24</v>
      </c>
      <c r="N2134" s="2052"/>
      <c r="O2134" s="2052"/>
      <c r="P2134" s="2052"/>
      <c r="Q2134" s="2052"/>
      <c r="R2134" s="2052"/>
      <c r="S2134" s="2052"/>
      <c r="T2134" s="2052"/>
      <c r="U2134" s="2052"/>
      <c r="V2134" s="2052"/>
      <c r="W2134" s="2052"/>
      <c r="X2134" s="2052"/>
      <c r="Y2134" s="2053"/>
      <c r="Z2134" s="2054" t="s">
        <v>25</v>
      </c>
      <c r="AA2134" s="2055"/>
      <c r="AB2134" s="2055"/>
      <c r="AC2134" s="2056"/>
      <c r="AD2134" s="2049" t="s">
        <v>23</v>
      </c>
      <c r="AE2134" s="2050"/>
      <c r="AF2134" s="2050"/>
      <c r="AG2134" s="2050"/>
      <c r="AH2134" s="2050"/>
      <c r="AI2134" s="2051" t="s">
        <v>24</v>
      </c>
      <c r="AJ2134" s="2052"/>
      <c r="AK2134" s="2052"/>
      <c r="AL2134" s="2052"/>
      <c r="AM2134" s="2052"/>
      <c r="AN2134" s="2052"/>
      <c r="AO2134" s="2052"/>
      <c r="AP2134" s="2052"/>
      <c r="AQ2134" s="2052"/>
      <c r="AR2134" s="2052"/>
      <c r="AS2134" s="2052"/>
      <c r="AT2134" s="2052"/>
      <c r="AU2134" s="2053"/>
      <c r="AV2134" s="2054" t="s">
        <v>25</v>
      </c>
      <c r="AW2134" s="2055"/>
      <c r="AX2134" s="2055"/>
      <c r="AY2134" s="2057"/>
    </row>
    <row r="2135" spans="2:51" s="79" customFormat="1" ht="24.75" customHeight="1">
      <c r="B2135" s="2097"/>
      <c r="C2135" s="2098"/>
      <c r="D2135" s="2098"/>
      <c r="E2135" s="2098"/>
      <c r="F2135" s="2098"/>
      <c r="G2135" s="2099"/>
      <c r="H2135" s="2035"/>
      <c r="I2135" s="2036"/>
      <c r="J2135" s="2036"/>
      <c r="K2135" s="2036"/>
      <c r="L2135" s="2037"/>
      <c r="M2135" s="2038"/>
      <c r="N2135" s="2039"/>
      <c r="O2135" s="2039"/>
      <c r="P2135" s="2039"/>
      <c r="Q2135" s="2039"/>
      <c r="R2135" s="2039"/>
      <c r="S2135" s="2039"/>
      <c r="T2135" s="2039"/>
      <c r="U2135" s="2039"/>
      <c r="V2135" s="2039"/>
      <c r="W2135" s="2039"/>
      <c r="X2135" s="2039"/>
      <c r="Y2135" s="2040"/>
      <c r="Z2135" s="2041"/>
      <c r="AA2135" s="2042"/>
      <c r="AB2135" s="2042"/>
      <c r="AC2135" s="2043"/>
      <c r="AD2135" s="2035"/>
      <c r="AE2135" s="2036"/>
      <c r="AF2135" s="2036"/>
      <c r="AG2135" s="2036"/>
      <c r="AH2135" s="2037"/>
      <c r="AI2135" s="2038"/>
      <c r="AJ2135" s="2039"/>
      <c r="AK2135" s="2039"/>
      <c r="AL2135" s="2039"/>
      <c r="AM2135" s="2039"/>
      <c r="AN2135" s="2039"/>
      <c r="AO2135" s="2039"/>
      <c r="AP2135" s="2039"/>
      <c r="AQ2135" s="2039"/>
      <c r="AR2135" s="2039"/>
      <c r="AS2135" s="2039"/>
      <c r="AT2135" s="2039"/>
      <c r="AU2135" s="2040"/>
      <c r="AV2135" s="2041"/>
      <c r="AW2135" s="2042"/>
      <c r="AX2135" s="2042"/>
      <c r="AY2135" s="2044"/>
    </row>
    <row r="2136" spans="2:51" s="79" customFormat="1" ht="24.75" customHeight="1">
      <c r="B2136" s="2097"/>
      <c r="C2136" s="2098"/>
      <c r="D2136" s="2098"/>
      <c r="E2136" s="2098"/>
      <c r="F2136" s="2098"/>
      <c r="G2136" s="2099"/>
      <c r="H2136" s="2025"/>
      <c r="I2136" s="2026"/>
      <c r="J2136" s="2026"/>
      <c r="K2136" s="2026"/>
      <c r="L2136" s="2027"/>
      <c r="M2136" s="2028"/>
      <c r="N2136" s="2029"/>
      <c r="O2136" s="2029"/>
      <c r="P2136" s="2029"/>
      <c r="Q2136" s="2029"/>
      <c r="R2136" s="2029"/>
      <c r="S2136" s="2029"/>
      <c r="T2136" s="2029"/>
      <c r="U2136" s="2029"/>
      <c r="V2136" s="2029"/>
      <c r="W2136" s="2029"/>
      <c r="X2136" s="2029"/>
      <c r="Y2136" s="2030"/>
      <c r="Z2136" s="2031"/>
      <c r="AA2136" s="2032"/>
      <c r="AB2136" s="2032"/>
      <c r="AC2136" s="2034"/>
      <c r="AD2136" s="2025"/>
      <c r="AE2136" s="2026"/>
      <c r="AF2136" s="2026"/>
      <c r="AG2136" s="2026"/>
      <c r="AH2136" s="2027"/>
      <c r="AI2136" s="2028"/>
      <c r="AJ2136" s="2029"/>
      <c r="AK2136" s="2029"/>
      <c r="AL2136" s="2029"/>
      <c r="AM2136" s="2029"/>
      <c r="AN2136" s="2029"/>
      <c r="AO2136" s="2029"/>
      <c r="AP2136" s="2029"/>
      <c r="AQ2136" s="2029"/>
      <c r="AR2136" s="2029"/>
      <c r="AS2136" s="2029"/>
      <c r="AT2136" s="2029"/>
      <c r="AU2136" s="2030"/>
      <c r="AV2136" s="2031"/>
      <c r="AW2136" s="2032"/>
      <c r="AX2136" s="2032"/>
      <c r="AY2136" s="2033"/>
    </row>
    <row r="2137" spans="2:51" s="79" customFormat="1" ht="24.75" customHeight="1">
      <c r="B2137" s="2097"/>
      <c r="C2137" s="2098"/>
      <c r="D2137" s="2098"/>
      <c r="E2137" s="2098"/>
      <c r="F2137" s="2098"/>
      <c r="G2137" s="2099"/>
      <c r="H2137" s="2025"/>
      <c r="I2137" s="2026"/>
      <c r="J2137" s="2026"/>
      <c r="K2137" s="2026"/>
      <c r="L2137" s="2027"/>
      <c r="M2137" s="2028"/>
      <c r="N2137" s="2029"/>
      <c r="O2137" s="2029"/>
      <c r="P2137" s="2029"/>
      <c r="Q2137" s="2029"/>
      <c r="R2137" s="2029"/>
      <c r="S2137" s="2029"/>
      <c r="T2137" s="2029"/>
      <c r="U2137" s="2029"/>
      <c r="V2137" s="2029"/>
      <c r="W2137" s="2029"/>
      <c r="X2137" s="2029"/>
      <c r="Y2137" s="2030"/>
      <c r="Z2137" s="2031"/>
      <c r="AA2137" s="2032"/>
      <c r="AB2137" s="2032"/>
      <c r="AC2137" s="2034"/>
      <c r="AD2137" s="2025"/>
      <c r="AE2137" s="2026"/>
      <c r="AF2137" s="2026"/>
      <c r="AG2137" s="2026"/>
      <c r="AH2137" s="2027"/>
      <c r="AI2137" s="2028"/>
      <c r="AJ2137" s="2029"/>
      <c r="AK2137" s="2029"/>
      <c r="AL2137" s="2029"/>
      <c r="AM2137" s="2029"/>
      <c r="AN2137" s="2029"/>
      <c r="AO2137" s="2029"/>
      <c r="AP2137" s="2029"/>
      <c r="AQ2137" s="2029"/>
      <c r="AR2137" s="2029"/>
      <c r="AS2137" s="2029"/>
      <c r="AT2137" s="2029"/>
      <c r="AU2137" s="2030"/>
      <c r="AV2137" s="2031"/>
      <c r="AW2137" s="2032"/>
      <c r="AX2137" s="2032"/>
      <c r="AY2137" s="2033"/>
    </row>
    <row r="2138" spans="2:51" s="79" customFormat="1" ht="24.75" customHeight="1">
      <c r="B2138" s="2097"/>
      <c r="C2138" s="2098"/>
      <c r="D2138" s="2098"/>
      <c r="E2138" s="2098"/>
      <c r="F2138" s="2098"/>
      <c r="G2138" s="2099"/>
      <c r="H2138" s="2025"/>
      <c r="I2138" s="2026"/>
      <c r="J2138" s="2026"/>
      <c r="K2138" s="2026"/>
      <c r="L2138" s="2027"/>
      <c r="M2138" s="2028"/>
      <c r="N2138" s="2029"/>
      <c r="O2138" s="2029"/>
      <c r="P2138" s="2029"/>
      <c r="Q2138" s="2029"/>
      <c r="R2138" s="2029"/>
      <c r="S2138" s="2029"/>
      <c r="T2138" s="2029"/>
      <c r="U2138" s="2029"/>
      <c r="V2138" s="2029"/>
      <c r="W2138" s="2029"/>
      <c r="X2138" s="2029"/>
      <c r="Y2138" s="2030"/>
      <c r="Z2138" s="2031"/>
      <c r="AA2138" s="2032"/>
      <c r="AB2138" s="2032"/>
      <c r="AC2138" s="2034"/>
      <c r="AD2138" s="2025"/>
      <c r="AE2138" s="2026"/>
      <c r="AF2138" s="2026"/>
      <c r="AG2138" s="2026"/>
      <c r="AH2138" s="2027"/>
      <c r="AI2138" s="2028"/>
      <c r="AJ2138" s="2029"/>
      <c r="AK2138" s="2029"/>
      <c r="AL2138" s="2029"/>
      <c r="AM2138" s="2029"/>
      <c r="AN2138" s="2029"/>
      <c r="AO2138" s="2029"/>
      <c r="AP2138" s="2029"/>
      <c r="AQ2138" s="2029"/>
      <c r="AR2138" s="2029"/>
      <c r="AS2138" s="2029"/>
      <c r="AT2138" s="2029"/>
      <c r="AU2138" s="2030"/>
      <c r="AV2138" s="2031"/>
      <c r="AW2138" s="2032"/>
      <c r="AX2138" s="2032"/>
      <c r="AY2138" s="2033"/>
    </row>
    <row r="2139" spans="2:51" s="79" customFormat="1" ht="24.75" customHeight="1">
      <c r="B2139" s="2097"/>
      <c r="C2139" s="2098"/>
      <c r="D2139" s="2098"/>
      <c r="E2139" s="2098"/>
      <c r="F2139" s="2098"/>
      <c r="G2139" s="2099"/>
      <c r="H2139" s="2025"/>
      <c r="I2139" s="2026"/>
      <c r="J2139" s="2026"/>
      <c r="K2139" s="2026"/>
      <c r="L2139" s="2027"/>
      <c r="M2139" s="2028"/>
      <c r="N2139" s="2029"/>
      <c r="O2139" s="2029"/>
      <c r="P2139" s="2029"/>
      <c r="Q2139" s="2029"/>
      <c r="R2139" s="2029"/>
      <c r="S2139" s="2029"/>
      <c r="T2139" s="2029"/>
      <c r="U2139" s="2029"/>
      <c r="V2139" s="2029"/>
      <c r="W2139" s="2029"/>
      <c r="X2139" s="2029"/>
      <c r="Y2139" s="2030"/>
      <c r="Z2139" s="2031"/>
      <c r="AA2139" s="2032"/>
      <c r="AB2139" s="2032"/>
      <c r="AC2139" s="2032"/>
      <c r="AD2139" s="2025"/>
      <c r="AE2139" s="2026"/>
      <c r="AF2139" s="2026"/>
      <c r="AG2139" s="2026"/>
      <c r="AH2139" s="2027"/>
      <c r="AI2139" s="2028"/>
      <c r="AJ2139" s="2029"/>
      <c r="AK2139" s="2029"/>
      <c r="AL2139" s="2029"/>
      <c r="AM2139" s="2029"/>
      <c r="AN2139" s="2029"/>
      <c r="AO2139" s="2029"/>
      <c r="AP2139" s="2029"/>
      <c r="AQ2139" s="2029"/>
      <c r="AR2139" s="2029"/>
      <c r="AS2139" s="2029"/>
      <c r="AT2139" s="2029"/>
      <c r="AU2139" s="2030"/>
      <c r="AV2139" s="2031"/>
      <c r="AW2139" s="2032"/>
      <c r="AX2139" s="2032"/>
      <c r="AY2139" s="2033"/>
    </row>
    <row r="2140" spans="2:51" s="79" customFormat="1" ht="24.75" customHeight="1">
      <c r="B2140" s="2097"/>
      <c r="C2140" s="2098"/>
      <c r="D2140" s="2098"/>
      <c r="E2140" s="2098"/>
      <c r="F2140" s="2098"/>
      <c r="G2140" s="2099"/>
      <c r="H2140" s="2025"/>
      <c r="I2140" s="2026"/>
      <c r="J2140" s="2026"/>
      <c r="K2140" s="2026"/>
      <c r="L2140" s="2027"/>
      <c r="M2140" s="2028"/>
      <c r="N2140" s="2029"/>
      <c r="O2140" s="2029"/>
      <c r="P2140" s="2029"/>
      <c r="Q2140" s="2029"/>
      <c r="R2140" s="2029"/>
      <c r="S2140" s="2029"/>
      <c r="T2140" s="2029"/>
      <c r="U2140" s="2029"/>
      <c r="V2140" s="2029"/>
      <c r="W2140" s="2029"/>
      <c r="X2140" s="2029"/>
      <c r="Y2140" s="2030"/>
      <c r="Z2140" s="2031"/>
      <c r="AA2140" s="2032"/>
      <c r="AB2140" s="2032"/>
      <c r="AC2140" s="2032"/>
      <c r="AD2140" s="2025"/>
      <c r="AE2140" s="2026"/>
      <c r="AF2140" s="2026"/>
      <c r="AG2140" s="2026"/>
      <c r="AH2140" s="2027"/>
      <c r="AI2140" s="2028"/>
      <c r="AJ2140" s="2029"/>
      <c r="AK2140" s="2029"/>
      <c r="AL2140" s="2029"/>
      <c r="AM2140" s="2029"/>
      <c r="AN2140" s="2029"/>
      <c r="AO2140" s="2029"/>
      <c r="AP2140" s="2029"/>
      <c r="AQ2140" s="2029"/>
      <c r="AR2140" s="2029"/>
      <c r="AS2140" s="2029"/>
      <c r="AT2140" s="2029"/>
      <c r="AU2140" s="2030"/>
      <c r="AV2140" s="2031"/>
      <c r="AW2140" s="2032"/>
      <c r="AX2140" s="2032"/>
      <c r="AY2140" s="2033"/>
    </row>
    <row r="2141" spans="2:51" s="79" customFormat="1" ht="24.75" customHeight="1">
      <c r="B2141" s="2097"/>
      <c r="C2141" s="2098"/>
      <c r="D2141" s="2098"/>
      <c r="E2141" s="2098"/>
      <c r="F2141" s="2098"/>
      <c r="G2141" s="2099"/>
      <c r="H2141" s="2025"/>
      <c r="I2141" s="2026"/>
      <c r="J2141" s="2026"/>
      <c r="K2141" s="2026"/>
      <c r="L2141" s="2027"/>
      <c r="M2141" s="2028"/>
      <c r="N2141" s="2029"/>
      <c r="O2141" s="2029"/>
      <c r="P2141" s="2029"/>
      <c r="Q2141" s="2029"/>
      <c r="R2141" s="2029"/>
      <c r="S2141" s="2029"/>
      <c r="T2141" s="2029"/>
      <c r="U2141" s="2029"/>
      <c r="V2141" s="2029"/>
      <c r="W2141" s="2029"/>
      <c r="X2141" s="2029"/>
      <c r="Y2141" s="2030"/>
      <c r="Z2141" s="2031"/>
      <c r="AA2141" s="2032"/>
      <c r="AB2141" s="2032"/>
      <c r="AC2141" s="2032"/>
      <c r="AD2141" s="2025"/>
      <c r="AE2141" s="2026"/>
      <c r="AF2141" s="2026"/>
      <c r="AG2141" s="2026"/>
      <c r="AH2141" s="2027"/>
      <c r="AI2141" s="2028"/>
      <c r="AJ2141" s="2029"/>
      <c r="AK2141" s="2029"/>
      <c r="AL2141" s="2029"/>
      <c r="AM2141" s="2029"/>
      <c r="AN2141" s="2029"/>
      <c r="AO2141" s="2029"/>
      <c r="AP2141" s="2029"/>
      <c r="AQ2141" s="2029"/>
      <c r="AR2141" s="2029"/>
      <c r="AS2141" s="2029"/>
      <c r="AT2141" s="2029"/>
      <c r="AU2141" s="2030"/>
      <c r="AV2141" s="2031"/>
      <c r="AW2141" s="2032"/>
      <c r="AX2141" s="2032"/>
      <c r="AY2141" s="2033"/>
    </row>
    <row r="2142" spans="2:51" s="79" customFormat="1" ht="24.75" customHeight="1">
      <c r="B2142" s="2097"/>
      <c r="C2142" s="2098"/>
      <c r="D2142" s="2098"/>
      <c r="E2142" s="2098"/>
      <c r="F2142" s="2098"/>
      <c r="G2142" s="2099"/>
      <c r="H2142" s="2016"/>
      <c r="I2142" s="2017"/>
      <c r="J2142" s="2017"/>
      <c r="K2142" s="2017"/>
      <c r="L2142" s="2018"/>
      <c r="M2142" s="2019"/>
      <c r="N2142" s="2020"/>
      <c r="O2142" s="2020"/>
      <c r="P2142" s="2020"/>
      <c r="Q2142" s="2020"/>
      <c r="R2142" s="2020"/>
      <c r="S2142" s="2020"/>
      <c r="T2142" s="2020"/>
      <c r="U2142" s="2020"/>
      <c r="V2142" s="2020"/>
      <c r="W2142" s="2020"/>
      <c r="X2142" s="2020"/>
      <c r="Y2142" s="2021"/>
      <c r="Z2142" s="2022"/>
      <c r="AA2142" s="2023"/>
      <c r="AB2142" s="2023"/>
      <c r="AC2142" s="2023"/>
      <c r="AD2142" s="2016"/>
      <c r="AE2142" s="2017"/>
      <c r="AF2142" s="2017"/>
      <c r="AG2142" s="2017"/>
      <c r="AH2142" s="2018"/>
      <c r="AI2142" s="2019"/>
      <c r="AJ2142" s="2020"/>
      <c r="AK2142" s="2020"/>
      <c r="AL2142" s="2020"/>
      <c r="AM2142" s="2020"/>
      <c r="AN2142" s="2020"/>
      <c r="AO2142" s="2020"/>
      <c r="AP2142" s="2020"/>
      <c r="AQ2142" s="2020"/>
      <c r="AR2142" s="2020"/>
      <c r="AS2142" s="2020"/>
      <c r="AT2142" s="2020"/>
      <c r="AU2142" s="2021"/>
      <c r="AV2142" s="2022"/>
      <c r="AW2142" s="2023"/>
      <c r="AX2142" s="2023"/>
      <c r="AY2142" s="2024"/>
    </row>
    <row r="2143" spans="2:51" s="79" customFormat="1" ht="24.75" customHeight="1" thickBot="1">
      <c r="B2143" s="2100"/>
      <c r="C2143" s="2101"/>
      <c r="D2143" s="2101"/>
      <c r="E2143" s="2101"/>
      <c r="F2143" s="2101"/>
      <c r="G2143" s="2102"/>
      <c r="H2143" s="2007" t="s">
        <v>26</v>
      </c>
      <c r="I2143" s="2008"/>
      <c r="J2143" s="2008"/>
      <c r="K2143" s="2008"/>
      <c r="L2143" s="2008"/>
      <c r="M2143" s="2009"/>
      <c r="N2143" s="2010"/>
      <c r="O2143" s="2010"/>
      <c r="P2143" s="2010"/>
      <c r="Q2143" s="2010"/>
      <c r="R2143" s="2010"/>
      <c r="S2143" s="2010"/>
      <c r="T2143" s="2010"/>
      <c r="U2143" s="2010"/>
      <c r="V2143" s="2010"/>
      <c r="W2143" s="2010"/>
      <c r="X2143" s="2010"/>
      <c r="Y2143" s="2011"/>
      <c r="Z2143" s="2012">
        <f>SUM(Z2135:AC2142)</f>
        <v>0</v>
      </c>
      <c r="AA2143" s="2013"/>
      <c r="AB2143" s="2013"/>
      <c r="AC2143" s="2014"/>
      <c r="AD2143" s="2007" t="s">
        <v>26</v>
      </c>
      <c r="AE2143" s="2008"/>
      <c r="AF2143" s="2008"/>
      <c r="AG2143" s="2008"/>
      <c r="AH2143" s="2008"/>
      <c r="AI2143" s="2009"/>
      <c r="AJ2143" s="2010"/>
      <c r="AK2143" s="2010"/>
      <c r="AL2143" s="2010"/>
      <c r="AM2143" s="2010"/>
      <c r="AN2143" s="2010"/>
      <c r="AO2143" s="2010"/>
      <c r="AP2143" s="2010"/>
      <c r="AQ2143" s="2010"/>
      <c r="AR2143" s="2010"/>
      <c r="AS2143" s="2010"/>
      <c r="AT2143" s="2010"/>
      <c r="AU2143" s="2011"/>
      <c r="AV2143" s="2012">
        <f>SUM(AV2135:AY2142)</f>
        <v>0</v>
      </c>
      <c r="AW2143" s="2013"/>
      <c r="AX2143" s="2013"/>
      <c r="AY2143" s="2015"/>
    </row>
    <row r="2144" spans="2:51" s="79" customFormat="1"/>
    <row r="2145" spans="2:51" s="79" customFormat="1" ht="23.25" customHeight="1">
      <c r="B2145" s="92" t="s">
        <v>100</v>
      </c>
      <c r="C2145" s="92"/>
      <c r="D2145" s="92"/>
      <c r="E2145" s="93"/>
      <c r="F2145" s="93"/>
      <c r="G2145" s="2095" t="s">
        <v>1158</v>
      </c>
      <c r="H2145" s="2095"/>
      <c r="I2145" s="2095"/>
      <c r="J2145" s="2095"/>
      <c r="K2145" s="2095"/>
      <c r="L2145" s="2095"/>
      <c r="M2145" s="2095"/>
      <c r="N2145" s="2095"/>
      <c r="O2145" s="2095"/>
      <c r="P2145" s="2095"/>
      <c r="Q2145" s="2095"/>
      <c r="R2145" s="2095"/>
      <c r="S2145" s="2095"/>
      <c r="T2145" s="2095"/>
      <c r="U2145" s="2095"/>
      <c r="V2145" s="2095"/>
      <c r="W2145" s="2095"/>
      <c r="X2145" s="2095"/>
      <c r="Y2145" s="2095"/>
      <c r="Z2145" s="2095"/>
      <c r="AA2145" s="2095"/>
      <c r="AB2145" s="2095"/>
      <c r="AC2145" s="2095"/>
      <c r="AD2145" s="2095"/>
      <c r="AE2145" s="2095"/>
      <c r="AF2145" s="2095"/>
      <c r="AG2145" s="2095"/>
      <c r="AH2145" s="2095"/>
      <c r="AI2145" s="2095"/>
      <c r="AJ2145" s="2095"/>
      <c r="AK2145" s="2095"/>
      <c r="AL2145" s="2095"/>
      <c r="AM2145" s="2095"/>
      <c r="AN2145" s="2095"/>
      <c r="AO2145" s="2095"/>
      <c r="AP2145" s="2095"/>
      <c r="AQ2145" s="2095"/>
      <c r="AR2145" s="2095"/>
      <c r="AS2145" s="2095"/>
      <c r="AT2145" s="2095"/>
      <c r="AU2145" s="2095"/>
      <c r="AV2145" s="2095"/>
      <c r="AW2145" s="2095"/>
      <c r="AX2145" s="2095"/>
      <c r="AY2145" s="93"/>
    </row>
    <row r="2146" spans="2:51" s="79" customFormat="1" ht="14.25">
      <c r="C2146" s="94" t="s">
        <v>77</v>
      </c>
    </row>
    <row r="2147" spans="2:51" s="79" customFormat="1">
      <c r="C2147" s="79" t="s">
        <v>500</v>
      </c>
    </row>
    <row r="2148" spans="2:51" s="79" customFormat="1" ht="34.5" customHeight="1">
      <c r="B2148" s="2000"/>
      <c r="C2148" s="2000"/>
      <c r="D2148" s="2004" t="s">
        <v>71</v>
      </c>
      <c r="E2148" s="2004"/>
      <c r="F2148" s="2004"/>
      <c r="G2148" s="2004"/>
      <c r="H2148" s="2004"/>
      <c r="I2148" s="2004"/>
      <c r="J2148" s="2004"/>
      <c r="K2148" s="2004"/>
      <c r="L2148" s="2004"/>
      <c r="M2148" s="2004"/>
      <c r="N2148" s="2004" t="s">
        <v>72</v>
      </c>
      <c r="O2148" s="2004"/>
      <c r="P2148" s="2004"/>
      <c r="Q2148" s="2004"/>
      <c r="R2148" s="2004"/>
      <c r="S2148" s="2004"/>
      <c r="T2148" s="2004"/>
      <c r="U2148" s="2004"/>
      <c r="V2148" s="2004"/>
      <c r="W2148" s="2004"/>
      <c r="X2148" s="2004"/>
      <c r="Y2148" s="2004"/>
      <c r="Z2148" s="2004"/>
      <c r="AA2148" s="2004"/>
      <c r="AB2148" s="2004"/>
      <c r="AC2148" s="2004"/>
      <c r="AD2148" s="2004"/>
      <c r="AE2148" s="2004"/>
      <c r="AF2148" s="2004"/>
      <c r="AG2148" s="2004"/>
      <c r="AH2148" s="2004"/>
      <c r="AI2148" s="2004"/>
      <c r="AJ2148" s="2004"/>
      <c r="AK2148" s="2004"/>
      <c r="AL2148" s="2005" t="s">
        <v>73</v>
      </c>
      <c r="AM2148" s="2004"/>
      <c r="AN2148" s="2004"/>
      <c r="AO2148" s="2004"/>
      <c r="AP2148" s="2004"/>
      <c r="AQ2148" s="2004"/>
      <c r="AR2148" s="2004" t="s">
        <v>27</v>
      </c>
      <c r="AS2148" s="2004"/>
      <c r="AT2148" s="2004"/>
      <c r="AU2148" s="2004"/>
      <c r="AV2148" s="2004" t="s">
        <v>28</v>
      </c>
      <c r="AW2148" s="2004"/>
      <c r="AX2148" s="2004"/>
    </row>
    <row r="2149" spans="2:51" s="79" customFormat="1" ht="48" customHeight="1">
      <c r="B2149" s="2000">
        <v>1</v>
      </c>
      <c r="C2149" s="2000">
        <v>1</v>
      </c>
      <c r="D2149" s="2002" t="s">
        <v>1112</v>
      </c>
      <c r="E2149" s="2002"/>
      <c r="F2149" s="2002"/>
      <c r="G2149" s="2002"/>
      <c r="H2149" s="2002"/>
      <c r="I2149" s="2002"/>
      <c r="J2149" s="2002"/>
      <c r="K2149" s="2002"/>
      <c r="L2149" s="2002"/>
      <c r="M2149" s="2002"/>
      <c r="N2149" s="2002" t="s">
        <v>1166</v>
      </c>
      <c r="O2149" s="2002"/>
      <c r="P2149" s="2002"/>
      <c r="Q2149" s="2002"/>
      <c r="R2149" s="2002"/>
      <c r="S2149" s="2002"/>
      <c r="T2149" s="2002"/>
      <c r="U2149" s="2002"/>
      <c r="V2149" s="2002"/>
      <c r="W2149" s="2002"/>
      <c r="X2149" s="2002"/>
      <c r="Y2149" s="2002"/>
      <c r="Z2149" s="2002"/>
      <c r="AA2149" s="2002"/>
      <c r="AB2149" s="2002"/>
      <c r="AC2149" s="2002"/>
      <c r="AD2149" s="2002"/>
      <c r="AE2149" s="2002"/>
      <c r="AF2149" s="2002"/>
      <c r="AG2149" s="2002"/>
      <c r="AH2149" s="2002"/>
      <c r="AI2149" s="2002"/>
      <c r="AJ2149" s="2002"/>
      <c r="AK2149" s="2002"/>
      <c r="AL2149" s="2002">
        <v>3</v>
      </c>
      <c r="AM2149" s="2001"/>
      <c r="AN2149" s="2001"/>
      <c r="AO2149" s="2001"/>
      <c r="AP2149" s="2001"/>
      <c r="AQ2149" s="2001"/>
      <c r="AR2149" s="2001">
        <v>1</v>
      </c>
      <c r="AS2149" s="2001"/>
      <c r="AT2149" s="2001"/>
      <c r="AU2149" s="2001"/>
      <c r="AV2149" s="2001" t="s">
        <v>224</v>
      </c>
      <c r="AW2149" s="2001"/>
      <c r="AX2149" s="2001"/>
    </row>
    <row r="2150" spans="2:51" s="79" customFormat="1" ht="24" customHeight="1">
      <c r="B2150" s="2000">
        <v>2</v>
      </c>
      <c r="C2150" s="2000">
        <v>1</v>
      </c>
      <c r="D2150" s="2001"/>
      <c r="E2150" s="2001"/>
      <c r="F2150" s="2001"/>
      <c r="G2150" s="2001"/>
      <c r="H2150" s="2001"/>
      <c r="I2150" s="2001"/>
      <c r="J2150" s="2001"/>
      <c r="K2150" s="2001"/>
      <c r="L2150" s="2001"/>
      <c r="M2150" s="2001"/>
      <c r="N2150" s="2001"/>
      <c r="O2150" s="2001"/>
      <c r="P2150" s="2001"/>
      <c r="Q2150" s="2001"/>
      <c r="R2150" s="2001"/>
      <c r="S2150" s="2001"/>
      <c r="T2150" s="2001"/>
      <c r="U2150" s="2001"/>
      <c r="V2150" s="2001"/>
      <c r="W2150" s="2001"/>
      <c r="X2150" s="2001"/>
      <c r="Y2150" s="2001"/>
      <c r="Z2150" s="2001"/>
      <c r="AA2150" s="2001"/>
      <c r="AB2150" s="2001"/>
      <c r="AC2150" s="2001"/>
      <c r="AD2150" s="2001"/>
      <c r="AE2150" s="2001"/>
      <c r="AF2150" s="2001"/>
      <c r="AG2150" s="2001"/>
      <c r="AH2150" s="2001"/>
      <c r="AI2150" s="2001"/>
      <c r="AJ2150" s="2001"/>
      <c r="AK2150" s="2001"/>
      <c r="AL2150" s="2002"/>
      <c r="AM2150" s="2001"/>
      <c r="AN2150" s="2001"/>
      <c r="AO2150" s="2001"/>
      <c r="AP2150" s="2001"/>
      <c r="AQ2150" s="2001"/>
      <c r="AR2150" s="2001"/>
      <c r="AS2150" s="2001"/>
      <c r="AT2150" s="2001"/>
      <c r="AU2150" s="2001"/>
      <c r="AV2150" s="2001"/>
      <c r="AW2150" s="2001"/>
      <c r="AX2150" s="2001"/>
    </row>
    <row r="2151" spans="2:51" s="79" customFormat="1" ht="24" customHeight="1">
      <c r="B2151" s="2000">
        <v>3</v>
      </c>
      <c r="C2151" s="2000">
        <v>1</v>
      </c>
      <c r="D2151" s="2001"/>
      <c r="E2151" s="2001"/>
      <c r="F2151" s="2001"/>
      <c r="G2151" s="2001"/>
      <c r="H2151" s="2001"/>
      <c r="I2151" s="2001"/>
      <c r="J2151" s="2001"/>
      <c r="K2151" s="2001"/>
      <c r="L2151" s="2001"/>
      <c r="M2151" s="2001"/>
      <c r="N2151" s="2001"/>
      <c r="O2151" s="2001"/>
      <c r="P2151" s="2001"/>
      <c r="Q2151" s="2001"/>
      <c r="R2151" s="2001"/>
      <c r="S2151" s="2001"/>
      <c r="T2151" s="2001"/>
      <c r="U2151" s="2001"/>
      <c r="V2151" s="2001"/>
      <c r="W2151" s="2001"/>
      <c r="X2151" s="2001"/>
      <c r="Y2151" s="2001"/>
      <c r="Z2151" s="2001"/>
      <c r="AA2151" s="2001"/>
      <c r="AB2151" s="2001"/>
      <c r="AC2151" s="2001"/>
      <c r="AD2151" s="2001"/>
      <c r="AE2151" s="2001"/>
      <c r="AF2151" s="2001"/>
      <c r="AG2151" s="2001"/>
      <c r="AH2151" s="2001"/>
      <c r="AI2151" s="2001"/>
      <c r="AJ2151" s="2001"/>
      <c r="AK2151" s="2001"/>
      <c r="AL2151" s="2002"/>
      <c r="AM2151" s="2001"/>
      <c r="AN2151" s="2001"/>
      <c r="AO2151" s="2001"/>
      <c r="AP2151" s="2001"/>
      <c r="AQ2151" s="2001"/>
      <c r="AR2151" s="2001"/>
      <c r="AS2151" s="2001"/>
      <c r="AT2151" s="2001"/>
      <c r="AU2151" s="2001"/>
      <c r="AV2151" s="2001"/>
      <c r="AW2151" s="2001"/>
      <c r="AX2151" s="2001"/>
    </row>
    <row r="2152" spans="2:51" s="79" customFormat="1" ht="24" customHeight="1">
      <c r="B2152" s="2000">
        <v>4</v>
      </c>
      <c r="C2152" s="2000">
        <v>1</v>
      </c>
      <c r="D2152" s="2001"/>
      <c r="E2152" s="2001"/>
      <c r="F2152" s="2001"/>
      <c r="G2152" s="2001"/>
      <c r="H2152" s="2001"/>
      <c r="I2152" s="2001"/>
      <c r="J2152" s="2001"/>
      <c r="K2152" s="2001"/>
      <c r="L2152" s="2001"/>
      <c r="M2152" s="2001"/>
      <c r="N2152" s="2001"/>
      <c r="O2152" s="2001"/>
      <c r="P2152" s="2001"/>
      <c r="Q2152" s="2001"/>
      <c r="R2152" s="2001"/>
      <c r="S2152" s="2001"/>
      <c r="T2152" s="2001"/>
      <c r="U2152" s="2001"/>
      <c r="V2152" s="2001"/>
      <c r="W2152" s="2001"/>
      <c r="X2152" s="2001"/>
      <c r="Y2152" s="2001"/>
      <c r="Z2152" s="2001"/>
      <c r="AA2152" s="2001"/>
      <c r="AB2152" s="2001"/>
      <c r="AC2152" s="2001"/>
      <c r="AD2152" s="2001"/>
      <c r="AE2152" s="2001"/>
      <c r="AF2152" s="2001"/>
      <c r="AG2152" s="2001"/>
      <c r="AH2152" s="2001"/>
      <c r="AI2152" s="2001"/>
      <c r="AJ2152" s="2001"/>
      <c r="AK2152" s="2001"/>
      <c r="AL2152" s="2002"/>
      <c r="AM2152" s="2001"/>
      <c r="AN2152" s="2001"/>
      <c r="AO2152" s="2001"/>
      <c r="AP2152" s="2001"/>
      <c r="AQ2152" s="2001"/>
      <c r="AR2152" s="2001"/>
      <c r="AS2152" s="2001"/>
      <c r="AT2152" s="2001"/>
      <c r="AU2152" s="2001"/>
      <c r="AV2152" s="2001"/>
      <c r="AW2152" s="2001"/>
      <c r="AX2152" s="2001"/>
    </row>
    <row r="2153" spans="2:51" s="79" customFormat="1" ht="24" customHeight="1">
      <c r="B2153" s="2000">
        <v>5</v>
      </c>
      <c r="C2153" s="2000">
        <v>1</v>
      </c>
      <c r="D2153" s="2001"/>
      <c r="E2153" s="2001"/>
      <c r="F2153" s="2001"/>
      <c r="G2153" s="2001"/>
      <c r="H2153" s="2001"/>
      <c r="I2153" s="2001"/>
      <c r="J2153" s="2001"/>
      <c r="K2153" s="2001"/>
      <c r="L2153" s="2001"/>
      <c r="M2153" s="2001"/>
      <c r="N2153" s="2001"/>
      <c r="O2153" s="2001"/>
      <c r="P2153" s="2001"/>
      <c r="Q2153" s="2001"/>
      <c r="R2153" s="2001"/>
      <c r="S2153" s="2001"/>
      <c r="T2153" s="2001"/>
      <c r="U2153" s="2001"/>
      <c r="V2153" s="2001"/>
      <c r="W2153" s="2001"/>
      <c r="X2153" s="2001"/>
      <c r="Y2153" s="2001"/>
      <c r="Z2153" s="2001"/>
      <c r="AA2153" s="2001"/>
      <c r="AB2153" s="2001"/>
      <c r="AC2153" s="2001"/>
      <c r="AD2153" s="2001"/>
      <c r="AE2153" s="2001"/>
      <c r="AF2153" s="2001"/>
      <c r="AG2153" s="2001"/>
      <c r="AH2153" s="2001"/>
      <c r="AI2153" s="2001"/>
      <c r="AJ2153" s="2001"/>
      <c r="AK2153" s="2001"/>
      <c r="AL2153" s="2002"/>
      <c r="AM2153" s="2001"/>
      <c r="AN2153" s="2001"/>
      <c r="AO2153" s="2001"/>
      <c r="AP2153" s="2001"/>
      <c r="AQ2153" s="2001"/>
      <c r="AR2153" s="2001"/>
      <c r="AS2153" s="2001"/>
      <c r="AT2153" s="2001"/>
      <c r="AU2153" s="2001"/>
      <c r="AV2153" s="2001"/>
      <c r="AW2153" s="2001"/>
      <c r="AX2153" s="2001"/>
    </row>
    <row r="2154" spans="2:51" s="79" customFormat="1" ht="24" customHeight="1">
      <c r="B2154" s="2000">
        <v>6</v>
      </c>
      <c r="C2154" s="2000">
        <v>1</v>
      </c>
      <c r="D2154" s="2001"/>
      <c r="E2154" s="2001"/>
      <c r="F2154" s="2001"/>
      <c r="G2154" s="2001"/>
      <c r="H2154" s="2001"/>
      <c r="I2154" s="2001"/>
      <c r="J2154" s="2001"/>
      <c r="K2154" s="2001"/>
      <c r="L2154" s="2001"/>
      <c r="M2154" s="2001"/>
      <c r="N2154" s="2001"/>
      <c r="O2154" s="2001"/>
      <c r="P2154" s="2001"/>
      <c r="Q2154" s="2001"/>
      <c r="R2154" s="2001"/>
      <c r="S2154" s="2001"/>
      <c r="T2154" s="2001"/>
      <c r="U2154" s="2001"/>
      <c r="V2154" s="2001"/>
      <c r="W2154" s="2001"/>
      <c r="X2154" s="2001"/>
      <c r="Y2154" s="2001"/>
      <c r="Z2154" s="2001"/>
      <c r="AA2154" s="2001"/>
      <c r="AB2154" s="2001"/>
      <c r="AC2154" s="2001"/>
      <c r="AD2154" s="2001"/>
      <c r="AE2154" s="2001"/>
      <c r="AF2154" s="2001"/>
      <c r="AG2154" s="2001"/>
      <c r="AH2154" s="2001"/>
      <c r="AI2154" s="2001"/>
      <c r="AJ2154" s="2001"/>
      <c r="AK2154" s="2001"/>
      <c r="AL2154" s="2002"/>
      <c r="AM2154" s="2001"/>
      <c r="AN2154" s="2001"/>
      <c r="AO2154" s="2001"/>
      <c r="AP2154" s="2001"/>
      <c r="AQ2154" s="2001"/>
      <c r="AR2154" s="2001"/>
      <c r="AS2154" s="2001"/>
      <c r="AT2154" s="2001"/>
      <c r="AU2154" s="2001"/>
      <c r="AV2154" s="2001"/>
      <c r="AW2154" s="2001"/>
      <c r="AX2154" s="2001"/>
    </row>
    <row r="2155" spans="2:51" s="79" customFormat="1" ht="24" customHeight="1">
      <c r="B2155" s="2000">
        <v>7</v>
      </c>
      <c r="C2155" s="2000">
        <v>1</v>
      </c>
      <c r="D2155" s="2001"/>
      <c r="E2155" s="2001"/>
      <c r="F2155" s="2001"/>
      <c r="G2155" s="2001"/>
      <c r="H2155" s="2001"/>
      <c r="I2155" s="2001"/>
      <c r="J2155" s="2001"/>
      <c r="K2155" s="2001"/>
      <c r="L2155" s="2001"/>
      <c r="M2155" s="2001"/>
      <c r="N2155" s="2001"/>
      <c r="O2155" s="2001"/>
      <c r="P2155" s="2001"/>
      <c r="Q2155" s="2001"/>
      <c r="R2155" s="2001"/>
      <c r="S2155" s="2001"/>
      <c r="T2155" s="2001"/>
      <c r="U2155" s="2001"/>
      <c r="V2155" s="2001"/>
      <c r="W2155" s="2001"/>
      <c r="X2155" s="2001"/>
      <c r="Y2155" s="2001"/>
      <c r="Z2155" s="2001"/>
      <c r="AA2155" s="2001"/>
      <c r="AB2155" s="2001"/>
      <c r="AC2155" s="2001"/>
      <c r="AD2155" s="2001"/>
      <c r="AE2155" s="2001"/>
      <c r="AF2155" s="2001"/>
      <c r="AG2155" s="2001"/>
      <c r="AH2155" s="2001"/>
      <c r="AI2155" s="2001"/>
      <c r="AJ2155" s="2001"/>
      <c r="AK2155" s="2001"/>
      <c r="AL2155" s="2002"/>
      <c r="AM2155" s="2001"/>
      <c r="AN2155" s="2001"/>
      <c r="AO2155" s="2001"/>
      <c r="AP2155" s="2001"/>
      <c r="AQ2155" s="2001"/>
      <c r="AR2155" s="2001"/>
      <c r="AS2155" s="2001"/>
      <c r="AT2155" s="2001"/>
      <c r="AU2155" s="2001"/>
      <c r="AV2155" s="2001"/>
      <c r="AW2155" s="2001"/>
      <c r="AX2155" s="2001"/>
    </row>
    <row r="2156" spans="2:51" s="79" customFormat="1" ht="24" customHeight="1">
      <c r="B2156" s="2000">
        <v>8</v>
      </c>
      <c r="C2156" s="2000">
        <v>1</v>
      </c>
      <c r="D2156" s="2001"/>
      <c r="E2156" s="2001"/>
      <c r="F2156" s="2001"/>
      <c r="G2156" s="2001"/>
      <c r="H2156" s="2001"/>
      <c r="I2156" s="2001"/>
      <c r="J2156" s="2001"/>
      <c r="K2156" s="2001"/>
      <c r="L2156" s="2001"/>
      <c r="M2156" s="2001"/>
      <c r="N2156" s="2001"/>
      <c r="O2156" s="2001"/>
      <c r="P2156" s="2001"/>
      <c r="Q2156" s="2001"/>
      <c r="R2156" s="2001"/>
      <c r="S2156" s="2001"/>
      <c r="T2156" s="2001"/>
      <c r="U2156" s="2001"/>
      <c r="V2156" s="2001"/>
      <c r="W2156" s="2001"/>
      <c r="X2156" s="2001"/>
      <c r="Y2156" s="2001"/>
      <c r="Z2156" s="2001"/>
      <c r="AA2156" s="2001"/>
      <c r="AB2156" s="2001"/>
      <c r="AC2156" s="2001"/>
      <c r="AD2156" s="2001"/>
      <c r="AE2156" s="2001"/>
      <c r="AF2156" s="2001"/>
      <c r="AG2156" s="2001"/>
      <c r="AH2156" s="2001"/>
      <c r="AI2156" s="2001"/>
      <c r="AJ2156" s="2001"/>
      <c r="AK2156" s="2001"/>
      <c r="AL2156" s="2002"/>
      <c r="AM2156" s="2001"/>
      <c r="AN2156" s="2001"/>
      <c r="AO2156" s="2001"/>
      <c r="AP2156" s="2001"/>
      <c r="AQ2156" s="2001"/>
      <c r="AR2156" s="2001"/>
      <c r="AS2156" s="2001"/>
      <c r="AT2156" s="2001"/>
      <c r="AU2156" s="2001"/>
      <c r="AV2156" s="2001"/>
      <c r="AW2156" s="2001"/>
      <c r="AX2156" s="2001"/>
    </row>
    <row r="2157" spans="2:51" s="79" customFormat="1" ht="24" customHeight="1">
      <c r="B2157" s="2000">
        <v>9</v>
      </c>
      <c r="C2157" s="2000">
        <v>1</v>
      </c>
      <c r="D2157" s="2001"/>
      <c r="E2157" s="2001"/>
      <c r="F2157" s="2001"/>
      <c r="G2157" s="2001"/>
      <c r="H2157" s="2001"/>
      <c r="I2157" s="2001"/>
      <c r="J2157" s="2001"/>
      <c r="K2157" s="2001"/>
      <c r="L2157" s="2001"/>
      <c r="M2157" s="2001"/>
      <c r="N2157" s="2001"/>
      <c r="O2157" s="2001"/>
      <c r="P2157" s="2001"/>
      <c r="Q2157" s="2001"/>
      <c r="R2157" s="2001"/>
      <c r="S2157" s="2001"/>
      <c r="T2157" s="2001"/>
      <c r="U2157" s="2001"/>
      <c r="V2157" s="2001"/>
      <c r="W2157" s="2001"/>
      <c r="X2157" s="2001"/>
      <c r="Y2157" s="2001"/>
      <c r="Z2157" s="2001"/>
      <c r="AA2157" s="2001"/>
      <c r="AB2157" s="2001"/>
      <c r="AC2157" s="2001"/>
      <c r="AD2157" s="2001"/>
      <c r="AE2157" s="2001"/>
      <c r="AF2157" s="2001"/>
      <c r="AG2157" s="2001"/>
      <c r="AH2157" s="2001"/>
      <c r="AI2157" s="2001"/>
      <c r="AJ2157" s="2001"/>
      <c r="AK2157" s="2001"/>
      <c r="AL2157" s="2002"/>
      <c r="AM2157" s="2001"/>
      <c r="AN2157" s="2001"/>
      <c r="AO2157" s="2001"/>
      <c r="AP2157" s="2001"/>
      <c r="AQ2157" s="2001"/>
      <c r="AR2157" s="2001"/>
      <c r="AS2157" s="2001"/>
      <c r="AT2157" s="2001"/>
      <c r="AU2157" s="2001"/>
      <c r="AV2157" s="2001"/>
      <c r="AW2157" s="2001"/>
      <c r="AX2157" s="2001"/>
    </row>
    <row r="2158" spans="2:51" s="79" customFormat="1" ht="24" customHeight="1">
      <c r="B2158" s="2000">
        <v>10</v>
      </c>
      <c r="C2158" s="2000">
        <v>1</v>
      </c>
      <c r="D2158" s="2001"/>
      <c r="E2158" s="2001"/>
      <c r="F2158" s="2001"/>
      <c r="G2158" s="2001"/>
      <c r="H2158" s="2001"/>
      <c r="I2158" s="2001"/>
      <c r="J2158" s="2001"/>
      <c r="K2158" s="2001"/>
      <c r="L2158" s="2001"/>
      <c r="M2158" s="2001"/>
      <c r="N2158" s="2001"/>
      <c r="O2158" s="2001"/>
      <c r="P2158" s="2001"/>
      <c r="Q2158" s="2001"/>
      <c r="R2158" s="2001"/>
      <c r="S2158" s="2001"/>
      <c r="T2158" s="2001"/>
      <c r="U2158" s="2001"/>
      <c r="V2158" s="2001"/>
      <c r="W2158" s="2001"/>
      <c r="X2158" s="2001"/>
      <c r="Y2158" s="2001"/>
      <c r="Z2158" s="2001"/>
      <c r="AA2158" s="2001"/>
      <c r="AB2158" s="2001"/>
      <c r="AC2158" s="2001"/>
      <c r="AD2158" s="2001"/>
      <c r="AE2158" s="2001"/>
      <c r="AF2158" s="2001"/>
      <c r="AG2158" s="2001"/>
      <c r="AH2158" s="2001"/>
      <c r="AI2158" s="2001"/>
      <c r="AJ2158" s="2001"/>
      <c r="AK2158" s="2001"/>
      <c r="AL2158" s="2002"/>
      <c r="AM2158" s="2001"/>
      <c r="AN2158" s="2001"/>
      <c r="AO2158" s="2001"/>
      <c r="AP2158" s="2001"/>
      <c r="AQ2158" s="2001"/>
      <c r="AR2158" s="2001"/>
      <c r="AS2158" s="2001"/>
      <c r="AT2158" s="2001"/>
      <c r="AU2158" s="2001"/>
      <c r="AV2158" s="2001"/>
      <c r="AW2158" s="2001"/>
      <c r="AX2158" s="2001"/>
    </row>
    <row r="2159" spans="2:51" s="79" customFormat="1"/>
    <row r="2160" spans="2:51" s="79" customFormat="1">
      <c r="C2160" s="79" t="s">
        <v>501</v>
      </c>
    </row>
    <row r="2161" spans="2:51" s="79" customFormat="1" ht="34.5" customHeight="1">
      <c r="B2161" s="2000"/>
      <c r="C2161" s="2000"/>
      <c r="D2161" s="2004" t="s">
        <v>71</v>
      </c>
      <c r="E2161" s="2004"/>
      <c r="F2161" s="2004"/>
      <c r="G2161" s="2004"/>
      <c r="H2161" s="2004"/>
      <c r="I2161" s="2004"/>
      <c r="J2161" s="2004"/>
      <c r="K2161" s="2004"/>
      <c r="L2161" s="2004"/>
      <c r="M2161" s="2004"/>
      <c r="N2161" s="2004" t="s">
        <v>72</v>
      </c>
      <c r="O2161" s="2004"/>
      <c r="P2161" s="2004"/>
      <c r="Q2161" s="2004"/>
      <c r="R2161" s="2004"/>
      <c r="S2161" s="2004"/>
      <c r="T2161" s="2004"/>
      <c r="U2161" s="2004"/>
      <c r="V2161" s="2004"/>
      <c r="W2161" s="2004"/>
      <c r="X2161" s="2004"/>
      <c r="Y2161" s="2004"/>
      <c r="Z2161" s="2004"/>
      <c r="AA2161" s="2004"/>
      <c r="AB2161" s="2004"/>
      <c r="AC2161" s="2004"/>
      <c r="AD2161" s="2004"/>
      <c r="AE2161" s="2004"/>
      <c r="AF2161" s="2004"/>
      <c r="AG2161" s="2004"/>
      <c r="AH2161" s="2004"/>
      <c r="AI2161" s="2004"/>
      <c r="AJ2161" s="2004"/>
      <c r="AK2161" s="2004"/>
      <c r="AL2161" s="2005" t="s">
        <v>73</v>
      </c>
      <c r="AM2161" s="2004"/>
      <c r="AN2161" s="2004"/>
      <c r="AO2161" s="2004"/>
      <c r="AP2161" s="2004"/>
      <c r="AQ2161" s="2004"/>
      <c r="AR2161" s="2004" t="s">
        <v>27</v>
      </c>
      <c r="AS2161" s="2004"/>
      <c r="AT2161" s="2004"/>
      <c r="AU2161" s="2004"/>
      <c r="AV2161" s="2004" t="s">
        <v>28</v>
      </c>
      <c r="AW2161" s="2004"/>
      <c r="AX2161" s="2004"/>
    </row>
    <row r="2162" spans="2:51" s="79" customFormat="1" ht="24" customHeight="1">
      <c r="B2162" s="2000">
        <v>1</v>
      </c>
      <c r="C2162" s="2000">
        <v>1</v>
      </c>
      <c r="D2162" s="2001"/>
      <c r="E2162" s="2001"/>
      <c r="F2162" s="2001"/>
      <c r="G2162" s="2001"/>
      <c r="H2162" s="2001"/>
      <c r="I2162" s="2001"/>
      <c r="J2162" s="2001"/>
      <c r="K2162" s="2001"/>
      <c r="L2162" s="2001"/>
      <c r="M2162" s="2001"/>
      <c r="N2162" s="2001"/>
      <c r="O2162" s="2001"/>
      <c r="P2162" s="2001"/>
      <c r="Q2162" s="2001"/>
      <c r="R2162" s="2001"/>
      <c r="S2162" s="2001"/>
      <c r="T2162" s="2001"/>
      <c r="U2162" s="2001"/>
      <c r="V2162" s="2001"/>
      <c r="W2162" s="2001"/>
      <c r="X2162" s="2001"/>
      <c r="Y2162" s="2001"/>
      <c r="Z2162" s="2001"/>
      <c r="AA2162" s="2001"/>
      <c r="AB2162" s="2001"/>
      <c r="AC2162" s="2001"/>
      <c r="AD2162" s="2001"/>
      <c r="AE2162" s="2001"/>
      <c r="AF2162" s="2001"/>
      <c r="AG2162" s="2001"/>
      <c r="AH2162" s="2001"/>
      <c r="AI2162" s="2001"/>
      <c r="AJ2162" s="2001"/>
      <c r="AK2162" s="2001"/>
      <c r="AL2162" s="2002"/>
      <c r="AM2162" s="2001"/>
      <c r="AN2162" s="2001"/>
      <c r="AO2162" s="2001"/>
      <c r="AP2162" s="2001"/>
      <c r="AQ2162" s="2001"/>
      <c r="AR2162" s="2001"/>
      <c r="AS2162" s="2001"/>
      <c r="AT2162" s="2001"/>
      <c r="AU2162" s="2001"/>
      <c r="AV2162" s="2001"/>
      <c r="AW2162" s="2001"/>
      <c r="AX2162" s="2001"/>
    </row>
    <row r="2163" spans="2:51" s="79" customFormat="1" ht="24" customHeight="1">
      <c r="B2163" s="2000">
        <v>2</v>
      </c>
      <c r="C2163" s="2000">
        <v>1</v>
      </c>
      <c r="D2163" s="2001"/>
      <c r="E2163" s="2001"/>
      <c r="F2163" s="2001"/>
      <c r="G2163" s="2001"/>
      <c r="H2163" s="2001"/>
      <c r="I2163" s="2001"/>
      <c r="J2163" s="2001"/>
      <c r="K2163" s="2001"/>
      <c r="L2163" s="2001"/>
      <c r="M2163" s="2001"/>
      <c r="N2163" s="2001"/>
      <c r="O2163" s="2001"/>
      <c r="P2163" s="2001"/>
      <c r="Q2163" s="2001"/>
      <c r="R2163" s="2001"/>
      <c r="S2163" s="2001"/>
      <c r="T2163" s="2001"/>
      <c r="U2163" s="2001"/>
      <c r="V2163" s="2001"/>
      <c r="W2163" s="2001"/>
      <c r="X2163" s="2001"/>
      <c r="Y2163" s="2001"/>
      <c r="Z2163" s="2001"/>
      <c r="AA2163" s="2001"/>
      <c r="AB2163" s="2001"/>
      <c r="AC2163" s="2001"/>
      <c r="AD2163" s="2001"/>
      <c r="AE2163" s="2001"/>
      <c r="AF2163" s="2001"/>
      <c r="AG2163" s="2001"/>
      <c r="AH2163" s="2001"/>
      <c r="AI2163" s="2001"/>
      <c r="AJ2163" s="2001"/>
      <c r="AK2163" s="2001"/>
      <c r="AL2163" s="2002"/>
      <c r="AM2163" s="2001"/>
      <c r="AN2163" s="2001"/>
      <c r="AO2163" s="2001"/>
      <c r="AP2163" s="2001"/>
      <c r="AQ2163" s="2001"/>
      <c r="AR2163" s="2001"/>
      <c r="AS2163" s="2001"/>
      <c r="AT2163" s="2001"/>
      <c r="AU2163" s="2001"/>
      <c r="AV2163" s="2001"/>
      <c r="AW2163" s="2001"/>
      <c r="AX2163" s="2001"/>
    </row>
    <row r="2164" spans="2:51" s="79" customFormat="1" ht="24" customHeight="1">
      <c r="B2164" s="2000">
        <v>3</v>
      </c>
      <c r="C2164" s="2000">
        <v>1</v>
      </c>
      <c r="D2164" s="2001"/>
      <c r="E2164" s="2001"/>
      <c r="F2164" s="2001"/>
      <c r="G2164" s="2001"/>
      <c r="H2164" s="2001"/>
      <c r="I2164" s="2001"/>
      <c r="J2164" s="2001"/>
      <c r="K2164" s="2001"/>
      <c r="L2164" s="2001"/>
      <c r="M2164" s="2001"/>
      <c r="N2164" s="2001"/>
      <c r="O2164" s="2001"/>
      <c r="P2164" s="2001"/>
      <c r="Q2164" s="2001"/>
      <c r="R2164" s="2001"/>
      <c r="S2164" s="2001"/>
      <c r="T2164" s="2001"/>
      <c r="U2164" s="2001"/>
      <c r="V2164" s="2001"/>
      <c r="W2164" s="2001"/>
      <c r="X2164" s="2001"/>
      <c r="Y2164" s="2001"/>
      <c r="Z2164" s="2001"/>
      <c r="AA2164" s="2001"/>
      <c r="AB2164" s="2001"/>
      <c r="AC2164" s="2001"/>
      <c r="AD2164" s="2001"/>
      <c r="AE2164" s="2001"/>
      <c r="AF2164" s="2001"/>
      <c r="AG2164" s="2001"/>
      <c r="AH2164" s="2001"/>
      <c r="AI2164" s="2001"/>
      <c r="AJ2164" s="2001"/>
      <c r="AK2164" s="2001"/>
      <c r="AL2164" s="2002"/>
      <c r="AM2164" s="2001"/>
      <c r="AN2164" s="2001"/>
      <c r="AO2164" s="2001"/>
      <c r="AP2164" s="2001"/>
      <c r="AQ2164" s="2001"/>
      <c r="AR2164" s="2001"/>
      <c r="AS2164" s="2001"/>
      <c r="AT2164" s="2001"/>
      <c r="AU2164" s="2001"/>
      <c r="AV2164" s="2001"/>
      <c r="AW2164" s="2001"/>
      <c r="AX2164" s="2001"/>
    </row>
    <row r="2165" spans="2:51" s="79" customFormat="1" ht="24" customHeight="1">
      <c r="B2165" s="2000">
        <v>4</v>
      </c>
      <c r="C2165" s="2000">
        <v>1</v>
      </c>
      <c r="D2165" s="2001"/>
      <c r="E2165" s="2001"/>
      <c r="F2165" s="2001"/>
      <c r="G2165" s="2001"/>
      <c r="H2165" s="2001"/>
      <c r="I2165" s="2001"/>
      <c r="J2165" s="2001"/>
      <c r="K2165" s="2001"/>
      <c r="L2165" s="2001"/>
      <c r="M2165" s="2001"/>
      <c r="N2165" s="2001"/>
      <c r="O2165" s="2001"/>
      <c r="P2165" s="2001"/>
      <c r="Q2165" s="2001"/>
      <c r="R2165" s="2001"/>
      <c r="S2165" s="2001"/>
      <c r="T2165" s="2001"/>
      <c r="U2165" s="2001"/>
      <c r="V2165" s="2001"/>
      <c r="W2165" s="2001"/>
      <c r="X2165" s="2001"/>
      <c r="Y2165" s="2001"/>
      <c r="Z2165" s="2001"/>
      <c r="AA2165" s="2001"/>
      <c r="AB2165" s="2001"/>
      <c r="AC2165" s="2001"/>
      <c r="AD2165" s="2001"/>
      <c r="AE2165" s="2001"/>
      <c r="AF2165" s="2001"/>
      <c r="AG2165" s="2001"/>
      <c r="AH2165" s="2001"/>
      <c r="AI2165" s="2001"/>
      <c r="AJ2165" s="2001"/>
      <c r="AK2165" s="2001"/>
      <c r="AL2165" s="2002"/>
      <c r="AM2165" s="2001"/>
      <c r="AN2165" s="2001"/>
      <c r="AO2165" s="2001"/>
      <c r="AP2165" s="2001"/>
      <c r="AQ2165" s="2001"/>
      <c r="AR2165" s="2001"/>
      <c r="AS2165" s="2001"/>
      <c r="AT2165" s="2001"/>
      <c r="AU2165" s="2001"/>
      <c r="AV2165" s="2001"/>
      <c r="AW2165" s="2001"/>
      <c r="AX2165" s="2001"/>
    </row>
    <row r="2166" spans="2:51" s="79" customFormat="1" ht="24" customHeight="1">
      <c r="B2166" s="2000">
        <v>5</v>
      </c>
      <c r="C2166" s="2000">
        <v>1</v>
      </c>
      <c r="D2166" s="2001"/>
      <c r="E2166" s="2001"/>
      <c r="F2166" s="2001"/>
      <c r="G2166" s="2001"/>
      <c r="H2166" s="2001"/>
      <c r="I2166" s="2001"/>
      <c r="J2166" s="2001"/>
      <c r="K2166" s="2001"/>
      <c r="L2166" s="2001"/>
      <c r="M2166" s="2001"/>
      <c r="N2166" s="2001"/>
      <c r="O2166" s="2001"/>
      <c r="P2166" s="2001"/>
      <c r="Q2166" s="2001"/>
      <c r="R2166" s="2001"/>
      <c r="S2166" s="2001"/>
      <c r="T2166" s="2001"/>
      <c r="U2166" s="2001"/>
      <c r="V2166" s="2001"/>
      <c r="W2166" s="2001"/>
      <c r="X2166" s="2001"/>
      <c r="Y2166" s="2001"/>
      <c r="Z2166" s="2001"/>
      <c r="AA2166" s="2001"/>
      <c r="AB2166" s="2001"/>
      <c r="AC2166" s="2001"/>
      <c r="AD2166" s="2001"/>
      <c r="AE2166" s="2001"/>
      <c r="AF2166" s="2001"/>
      <c r="AG2166" s="2001"/>
      <c r="AH2166" s="2001"/>
      <c r="AI2166" s="2001"/>
      <c r="AJ2166" s="2001"/>
      <c r="AK2166" s="2001"/>
      <c r="AL2166" s="2002"/>
      <c r="AM2166" s="2001"/>
      <c r="AN2166" s="2001"/>
      <c r="AO2166" s="2001"/>
      <c r="AP2166" s="2001"/>
      <c r="AQ2166" s="2001"/>
      <c r="AR2166" s="2001"/>
      <c r="AS2166" s="2001"/>
      <c r="AT2166" s="2001"/>
      <c r="AU2166" s="2001"/>
      <c r="AV2166" s="2001"/>
      <c r="AW2166" s="2001"/>
      <c r="AX2166" s="2001"/>
    </row>
    <row r="2167" spans="2:51" s="79" customFormat="1" ht="24" customHeight="1">
      <c r="B2167" s="2000">
        <v>6</v>
      </c>
      <c r="C2167" s="2000">
        <v>1</v>
      </c>
      <c r="D2167" s="2001"/>
      <c r="E2167" s="2001"/>
      <c r="F2167" s="2001"/>
      <c r="G2167" s="2001"/>
      <c r="H2167" s="2001"/>
      <c r="I2167" s="2001"/>
      <c r="J2167" s="2001"/>
      <c r="K2167" s="2001"/>
      <c r="L2167" s="2001"/>
      <c r="M2167" s="2001"/>
      <c r="N2167" s="2001"/>
      <c r="O2167" s="2001"/>
      <c r="P2167" s="2001"/>
      <c r="Q2167" s="2001"/>
      <c r="R2167" s="2001"/>
      <c r="S2167" s="2001"/>
      <c r="T2167" s="2001"/>
      <c r="U2167" s="2001"/>
      <c r="V2167" s="2001"/>
      <c r="W2167" s="2001"/>
      <c r="X2167" s="2001"/>
      <c r="Y2167" s="2001"/>
      <c r="Z2167" s="2001"/>
      <c r="AA2167" s="2001"/>
      <c r="AB2167" s="2001"/>
      <c r="AC2167" s="2001"/>
      <c r="AD2167" s="2001"/>
      <c r="AE2167" s="2001"/>
      <c r="AF2167" s="2001"/>
      <c r="AG2167" s="2001"/>
      <c r="AH2167" s="2001"/>
      <c r="AI2167" s="2001"/>
      <c r="AJ2167" s="2001"/>
      <c r="AK2167" s="2001"/>
      <c r="AL2167" s="2002"/>
      <c r="AM2167" s="2001"/>
      <c r="AN2167" s="2001"/>
      <c r="AO2167" s="2001"/>
      <c r="AP2167" s="2001"/>
      <c r="AQ2167" s="2001"/>
      <c r="AR2167" s="2001"/>
      <c r="AS2167" s="2001"/>
      <c r="AT2167" s="2001"/>
      <c r="AU2167" s="2001"/>
      <c r="AV2167" s="2001"/>
      <c r="AW2167" s="2001"/>
      <c r="AX2167" s="2001"/>
    </row>
    <row r="2168" spans="2:51" s="79" customFormat="1" ht="24" customHeight="1">
      <c r="B2168" s="2000">
        <v>7</v>
      </c>
      <c r="C2168" s="2000">
        <v>1</v>
      </c>
      <c r="D2168" s="2001"/>
      <c r="E2168" s="2001"/>
      <c r="F2168" s="2001"/>
      <c r="G2168" s="2001"/>
      <c r="H2168" s="2001"/>
      <c r="I2168" s="2001"/>
      <c r="J2168" s="2001"/>
      <c r="K2168" s="2001"/>
      <c r="L2168" s="2001"/>
      <c r="M2168" s="2001"/>
      <c r="N2168" s="2001"/>
      <c r="O2168" s="2001"/>
      <c r="P2168" s="2001"/>
      <c r="Q2168" s="2001"/>
      <c r="R2168" s="2001"/>
      <c r="S2168" s="2001"/>
      <c r="T2168" s="2001"/>
      <c r="U2168" s="2001"/>
      <c r="V2168" s="2001"/>
      <c r="W2168" s="2001"/>
      <c r="X2168" s="2001"/>
      <c r="Y2168" s="2001"/>
      <c r="Z2168" s="2001"/>
      <c r="AA2168" s="2001"/>
      <c r="AB2168" s="2001"/>
      <c r="AC2168" s="2001"/>
      <c r="AD2168" s="2001"/>
      <c r="AE2168" s="2001"/>
      <c r="AF2168" s="2001"/>
      <c r="AG2168" s="2001"/>
      <c r="AH2168" s="2001"/>
      <c r="AI2168" s="2001"/>
      <c r="AJ2168" s="2001"/>
      <c r="AK2168" s="2001"/>
      <c r="AL2168" s="2002"/>
      <c r="AM2168" s="2001"/>
      <c r="AN2168" s="2001"/>
      <c r="AO2168" s="2001"/>
      <c r="AP2168" s="2001"/>
      <c r="AQ2168" s="2001"/>
      <c r="AR2168" s="2001"/>
      <c r="AS2168" s="2001"/>
      <c r="AT2168" s="2001"/>
      <c r="AU2168" s="2001"/>
      <c r="AV2168" s="2001"/>
      <c r="AW2168" s="2001"/>
      <c r="AX2168" s="2001"/>
    </row>
    <row r="2169" spans="2:51" s="79" customFormat="1" ht="24" customHeight="1">
      <c r="B2169" s="2000">
        <v>8</v>
      </c>
      <c r="C2169" s="2000">
        <v>1</v>
      </c>
      <c r="D2169" s="2001"/>
      <c r="E2169" s="2001"/>
      <c r="F2169" s="2001"/>
      <c r="G2169" s="2001"/>
      <c r="H2169" s="2001"/>
      <c r="I2169" s="2001"/>
      <c r="J2169" s="2001"/>
      <c r="K2169" s="2001"/>
      <c r="L2169" s="2001"/>
      <c r="M2169" s="2001"/>
      <c r="N2169" s="2001"/>
      <c r="O2169" s="2001"/>
      <c r="P2169" s="2001"/>
      <c r="Q2169" s="2001"/>
      <c r="R2169" s="2001"/>
      <c r="S2169" s="2001"/>
      <c r="T2169" s="2001"/>
      <c r="U2169" s="2001"/>
      <c r="V2169" s="2001"/>
      <c r="W2169" s="2001"/>
      <c r="X2169" s="2001"/>
      <c r="Y2169" s="2001"/>
      <c r="Z2169" s="2001"/>
      <c r="AA2169" s="2001"/>
      <c r="AB2169" s="2001"/>
      <c r="AC2169" s="2001"/>
      <c r="AD2169" s="2001"/>
      <c r="AE2169" s="2001"/>
      <c r="AF2169" s="2001"/>
      <c r="AG2169" s="2001"/>
      <c r="AH2169" s="2001"/>
      <c r="AI2169" s="2001"/>
      <c r="AJ2169" s="2001"/>
      <c r="AK2169" s="2001"/>
      <c r="AL2169" s="2002"/>
      <c r="AM2169" s="2001"/>
      <c r="AN2169" s="2001"/>
      <c r="AO2169" s="2001"/>
      <c r="AP2169" s="2001"/>
      <c r="AQ2169" s="2001"/>
      <c r="AR2169" s="2001"/>
      <c r="AS2169" s="2001"/>
      <c r="AT2169" s="2001"/>
      <c r="AU2169" s="2001"/>
      <c r="AV2169" s="2001"/>
      <c r="AW2169" s="2001"/>
      <c r="AX2169" s="2001"/>
    </row>
    <row r="2170" spans="2:51" s="79" customFormat="1" ht="24" customHeight="1">
      <c r="B2170" s="2000">
        <v>9</v>
      </c>
      <c r="C2170" s="2000">
        <v>1</v>
      </c>
      <c r="D2170" s="2001"/>
      <c r="E2170" s="2001"/>
      <c r="F2170" s="2001"/>
      <c r="G2170" s="2001"/>
      <c r="H2170" s="2001"/>
      <c r="I2170" s="2001"/>
      <c r="J2170" s="2001"/>
      <c r="K2170" s="2001"/>
      <c r="L2170" s="2001"/>
      <c r="M2170" s="2001"/>
      <c r="N2170" s="2001"/>
      <c r="O2170" s="2001"/>
      <c r="P2170" s="2001"/>
      <c r="Q2170" s="2001"/>
      <c r="R2170" s="2001"/>
      <c r="S2170" s="2001"/>
      <c r="T2170" s="2001"/>
      <c r="U2170" s="2001"/>
      <c r="V2170" s="2001"/>
      <c r="W2170" s="2001"/>
      <c r="X2170" s="2001"/>
      <c r="Y2170" s="2001"/>
      <c r="Z2170" s="2001"/>
      <c r="AA2170" s="2001"/>
      <c r="AB2170" s="2001"/>
      <c r="AC2170" s="2001"/>
      <c r="AD2170" s="2001"/>
      <c r="AE2170" s="2001"/>
      <c r="AF2170" s="2001"/>
      <c r="AG2170" s="2001"/>
      <c r="AH2170" s="2001"/>
      <c r="AI2170" s="2001"/>
      <c r="AJ2170" s="2001"/>
      <c r="AK2170" s="2001"/>
      <c r="AL2170" s="2002"/>
      <c r="AM2170" s="2001"/>
      <c r="AN2170" s="2001"/>
      <c r="AO2170" s="2001"/>
      <c r="AP2170" s="2001"/>
      <c r="AQ2170" s="2001"/>
      <c r="AR2170" s="2001"/>
      <c r="AS2170" s="2001"/>
      <c r="AT2170" s="2001"/>
      <c r="AU2170" s="2001"/>
      <c r="AV2170" s="2001"/>
      <c r="AW2170" s="2001"/>
      <c r="AX2170" s="2001"/>
    </row>
    <row r="2171" spans="2:51" s="79" customFormat="1" ht="24" customHeight="1">
      <c r="B2171" s="2000">
        <v>10</v>
      </c>
      <c r="C2171" s="2000">
        <v>1</v>
      </c>
      <c r="D2171" s="2001"/>
      <c r="E2171" s="2001"/>
      <c r="F2171" s="2001"/>
      <c r="G2171" s="2001"/>
      <c r="H2171" s="2001"/>
      <c r="I2171" s="2001"/>
      <c r="J2171" s="2001"/>
      <c r="K2171" s="2001"/>
      <c r="L2171" s="2001"/>
      <c r="M2171" s="2001"/>
      <c r="N2171" s="2001"/>
      <c r="O2171" s="2001"/>
      <c r="P2171" s="2001"/>
      <c r="Q2171" s="2001"/>
      <c r="R2171" s="2001"/>
      <c r="S2171" s="2001"/>
      <c r="T2171" s="2001"/>
      <c r="U2171" s="2001"/>
      <c r="V2171" s="2001"/>
      <c r="W2171" s="2001"/>
      <c r="X2171" s="2001"/>
      <c r="Y2171" s="2001"/>
      <c r="Z2171" s="2001"/>
      <c r="AA2171" s="2001"/>
      <c r="AB2171" s="2001"/>
      <c r="AC2171" s="2001"/>
      <c r="AD2171" s="2001"/>
      <c r="AE2171" s="2001"/>
      <c r="AF2171" s="2001"/>
      <c r="AG2171" s="2001"/>
      <c r="AH2171" s="2001"/>
      <c r="AI2171" s="2001"/>
      <c r="AJ2171" s="2001"/>
      <c r="AK2171" s="2001"/>
      <c r="AL2171" s="2002"/>
      <c r="AM2171" s="2001"/>
      <c r="AN2171" s="2001"/>
      <c r="AO2171" s="2001"/>
      <c r="AP2171" s="2001"/>
      <c r="AQ2171" s="2001"/>
      <c r="AR2171" s="2001"/>
      <c r="AS2171" s="2001"/>
      <c r="AT2171" s="2001"/>
      <c r="AU2171" s="2001"/>
      <c r="AV2171" s="2001"/>
      <c r="AW2171" s="2001"/>
      <c r="AX2171" s="2001"/>
    </row>
    <row r="2172" spans="2:51" s="79" customFormat="1"/>
    <row r="2173" spans="2:51" s="79" customFormat="1" ht="21.75" customHeight="1" thickBot="1">
      <c r="AK2173" s="2210"/>
      <c r="AL2173" s="2210"/>
      <c r="AM2173" s="2210"/>
      <c r="AN2173" s="2210"/>
      <c r="AO2173" s="2210"/>
      <c r="AP2173" s="2210"/>
      <c r="AQ2173" s="2210"/>
      <c r="AR2173" s="2211" t="s">
        <v>112</v>
      </c>
      <c r="AS2173" s="2211"/>
      <c r="AT2173" s="2211"/>
      <c r="AU2173" s="2211"/>
      <c r="AV2173" s="2211"/>
      <c r="AW2173" s="2211"/>
      <c r="AX2173" s="2211"/>
      <c r="AY2173" s="2211"/>
    </row>
    <row r="2174" spans="2:51" s="79" customFormat="1" ht="21" customHeight="1">
      <c r="B2174" s="2212" t="s">
        <v>113</v>
      </c>
      <c r="C2174" s="2213"/>
      <c r="D2174" s="2213"/>
      <c r="E2174" s="2213"/>
      <c r="F2174" s="2213"/>
      <c r="G2174" s="2213"/>
      <c r="H2174" s="2214" t="s">
        <v>1167</v>
      </c>
      <c r="I2174" s="2215"/>
      <c r="J2174" s="2215"/>
      <c r="K2174" s="2215"/>
      <c r="L2174" s="2215"/>
      <c r="M2174" s="2215"/>
      <c r="N2174" s="2215"/>
      <c r="O2174" s="2215"/>
      <c r="P2174" s="2215"/>
      <c r="Q2174" s="2215"/>
      <c r="R2174" s="2215"/>
      <c r="S2174" s="2215"/>
      <c r="T2174" s="2215"/>
      <c r="U2174" s="2215"/>
      <c r="V2174" s="2215"/>
      <c r="W2174" s="2215"/>
      <c r="X2174" s="2215"/>
      <c r="Y2174" s="2215"/>
      <c r="Z2174" s="2216" t="s">
        <v>145</v>
      </c>
      <c r="AA2174" s="2217"/>
      <c r="AB2174" s="2217"/>
      <c r="AC2174" s="2217"/>
      <c r="AD2174" s="2217"/>
      <c r="AE2174" s="2218"/>
      <c r="AF2174" s="2219" t="s">
        <v>101</v>
      </c>
      <c r="AG2174" s="2220"/>
      <c r="AH2174" s="2220"/>
      <c r="AI2174" s="2220"/>
      <c r="AJ2174" s="2220"/>
      <c r="AK2174" s="2220"/>
      <c r="AL2174" s="2220"/>
      <c r="AM2174" s="2220"/>
      <c r="AN2174" s="2220"/>
      <c r="AO2174" s="2220"/>
      <c r="AP2174" s="2220"/>
      <c r="AQ2174" s="2221"/>
      <c r="AR2174" s="2222" t="s">
        <v>1</v>
      </c>
      <c r="AS2174" s="2219"/>
      <c r="AT2174" s="2219"/>
      <c r="AU2174" s="2219"/>
      <c r="AV2174" s="2219"/>
      <c r="AW2174" s="2219"/>
      <c r="AX2174" s="2219"/>
      <c r="AY2174" s="2223"/>
    </row>
    <row r="2175" spans="2:51" s="79" customFormat="1" ht="28.15" customHeight="1">
      <c r="B2175" s="2190" t="s">
        <v>59</v>
      </c>
      <c r="C2175" s="2191"/>
      <c r="D2175" s="2191"/>
      <c r="E2175" s="2191"/>
      <c r="F2175" s="2191"/>
      <c r="G2175" s="2192"/>
      <c r="H2175" s="2193" t="s">
        <v>1168</v>
      </c>
      <c r="I2175" s="2194"/>
      <c r="J2175" s="2194"/>
      <c r="K2175" s="2194"/>
      <c r="L2175" s="2194"/>
      <c r="M2175" s="2194"/>
      <c r="N2175" s="2194"/>
      <c r="O2175" s="2194"/>
      <c r="P2175" s="2194"/>
      <c r="Q2175" s="2194"/>
      <c r="R2175" s="2194"/>
      <c r="S2175" s="2194"/>
      <c r="T2175" s="2194"/>
      <c r="U2175" s="2194"/>
      <c r="V2175" s="2194"/>
      <c r="W2175" s="2195"/>
      <c r="X2175" s="2195"/>
      <c r="Y2175" s="2195"/>
      <c r="Z2175" s="2196" t="s">
        <v>2</v>
      </c>
      <c r="AA2175" s="2197"/>
      <c r="AB2175" s="2197"/>
      <c r="AC2175" s="2197"/>
      <c r="AD2175" s="2197"/>
      <c r="AE2175" s="2198"/>
      <c r="AF2175" s="2197" t="s">
        <v>813</v>
      </c>
      <c r="AG2175" s="2197"/>
      <c r="AH2175" s="2197"/>
      <c r="AI2175" s="2197"/>
      <c r="AJ2175" s="2197"/>
      <c r="AK2175" s="2197"/>
      <c r="AL2175" s="2197"/>
      <c r="AM2175" s="2197"/>
      <c r="AN2175" s="2197"/>
      <c r="AO2175" s="2197"/>
      <c r="AP2175" s="2197"/>
      <c r="AQ2175" s="2198"/>
      <c r="AR2175" s="2199" t="s">
        <v>780</v>
      </c>
      <c r="AS2175" s="2200"/>
      <c r="AT2175" s="2200"/>
      <c r="AU2175" s="2200"/>
      <c r="AV2175" s="2200"/>
      <c r="AW2175" s="2200"/>
      <c r="AX2175" s="2200"/>
      <c r="AY2175" s="2201"/>
    </row>
    <row r="2176" spans="2:51" s="79" customFormat="1" ht="30.75" customHeight="1">
      <c r="B2176" s="2202" t="s">
        <v>3</v>
      </c>
      <c r="C2176" s="2203"/>
      <c r="D2176" s="2203"/>
      <c r="E2176" s="2203"/>
      <c r="F2176" s="2203"/>
      <c r="G2176" s="2203"/>
      <c r="H2176" s="2204" t="s">
        <v>103</v>
      </c>
      <c r="I2176" s="2195"/>
      <c r="J2176" s="2195"/>
      <c r="K2176" s="2195"/>
      <c r="L2176" s="2195"/>
      <c r="M2176" s="2195"/>
      <c r="N2176" s="2195"/>
      <c r="O2176" s="2195"/>
      <c r="P2176" s="2195"/>
      <c r="Q2176" s="2195"/>
      <c r="R2176" s="2195"/>
      <c r="S2176" s="2195"/>
      <c r="T2176" s="2195"/>
      <c r="U2176" s="2195"/>
      <c r="V2176" s="2195"/>
      <c r="W2176" s="2195"/>
      <c r="X2176" s="2195"/>
      <c r="Y2176" s="2195"/>
      <c r="Z2176" s="2205" t="s">
        <v>76</v>
      </c>
      <c r="AA2176" s="2206"/>
      <c r="AB2176" s="2206"/>
      <c r="AC2176" s="2206"/>
      <c r="AD2176" s="2206"/>
      <c r="AE2176" s="2207"/>
      <c r="AF2176" s="2208" t="s">
        <v>1169</v>
      </c>
      <c r="AG2176" s="2208"/>
      <c r="AH2176" s="2208"/>
      <c r="AI2176" s="2208"/>
      <c r="AJ2176" s="2208"/>
      <c r="AK2176" s="2208"/>
      <c r="AL2176" s="2208"/>
      <c r="AM2176" s="2208"/>
      <c r="AN2176" s="2208"/>
      <c r="AO2176" s="2208"/>
      <c r="AP2176" s="2208"/>
      <c r="AQ2176" s="2208"/>
      <c r="AR2176" s="2059"/>
      <c r="AS2176" s="2059"/>
      <c r="AT2176" s="2059"/>
      <c r="AU2176" s="2059"/>
      <c r="AV2176" s="2059"/>
      <c r="AW2176" s="2059"/>
      <c r="AX2176" s="2059"/>
      <c r="AY2176" s="2209"/>
    </row>
    <row r="2177" spans="2:51" s="79" customFormat="1" ht="18" customHeight="1">
      <c r="B2177" s="2166" t="s">
        <v>37</v>
      </c>
      <c r="C2177" s="2167"/>
      <c r="D2177" s="2167"/>
      <c r="E2177" s="2167"/>
      <c r="F2177" s="2167"/>
      <c r="G2177" s="2167"/>
      <c r="H2177" s="2170" t="s">
        <v>1170</v>
      </c>
      <c r="I2177" s="2171"/>
      <c r="J2177" s="2171"/>
      <c r="K2177" s="2171"/>
      <c r="L2177" s="2171"/>
      <c r="M2177" s="2171"/>
      <c r="N2177" s="2171"/>
      <c r="O2177" s="2171"/>
      <c r="P2177" s="2171"/>
      <c r="Q2177" s="2171"/>
      <c r="R2177" s="2171"/>
      <c r="S2177" s="2171"/>
      <c r="T2177" s="2171"/>
      <c r="U2177" s="2171"/>
      <c r="V2177" s="2171"/>
      <c r="W2177" s="2172"/>
      <c r="X2177" s="2172"/>
      <c r="Y2177" s="2172"/>
      <c r="Z2177" s="2176" t="s">
        <v>319</v>
      </c>
      <c r="AA2177" s="2059"/>
      <c r="AB2177" s="2059"/>
      <c r="AC2177" s="2059"/>
      <c r="AD2177" s="2059"/>
      <c r="AE2177" s="2177"/>
      <c r="AF2177" s="2399" t="s">
        <v>104</v>
      </c>
      <c r="AG2177" s="2180"/>
      <c r="AH2177" s="2180"/>
      <c r="AI2177" s="2180"/>
      <c r="AJ2177" s="2180"/>
      <c r="AK2177" s="2180"/>
      <c r="AL2177" s="2180"/>
      <c r="AM2177" s="2180"/>
      <c r="AN2177" s="2180"/>
      <c r="AO2177" s="2180"/>
      <c r="AP2177" s="2180"/>
      <c r="AQ2177" s="2180"/>
      <c r="AR2177" s="2180"/>
      <c r="AS2177" s="2180"/>
      <c r="AT2177" s="2180"/>
      <c r="AU2177" s="2180"/>
      <c r="AV2177" s="2180"/>
      <c r="AW2177" s="2180"/>
      <c r="AX2177" s="2180"/>
      <c r="AY2177" s="2181"/>
    </row>
    <row r="2178" spans="2:51" s="79" customFormat="1" ht="24" customHeight="1">
      <c r="B2178" s="2168"/>
      <c r="C2178" s="2169"/>
      <c r="D2178" s="2169"/>
      <c r="E2178" s="2169"/>
      <c r="F2178" s="2169"/>
      <c r="G2178" s="2169"/>
      <c r="H2178" s="2173"/>
      <c r="I2178" s="2174"/>
      <c r="J2178" s="2174"/>
      <c r="K2178" s="2174"/>
      <c r="L2178" s="2174"/>
      <c r="M2178" s="2174"/>
      <c r="N2178" s="2174"/>
      <c r="O2178" s="2174"/>
      <c r="P2178" s="2174"/>
      <c r="Q2178" s="2174"/>
      <c r="R2178" s="2174"/>
      <c r="S2178" s="2174"/>
      <c r="T2178" s="2174"/>
      <c r="U2178" s="2174"/>
      <c r="V2178" s="2174"/>
      <c r="W2178" s="2175"/>
      <c r="X2178" s="2175"/>
      <c r="Y2178" s="2175"/>
      <c r="Z2178" s="2178"/>
      <c r="AA2178" s="2059"/>
      <c r="AB2178" s="2059"/>
      <c r="AC2178" s="2059"/>
      <c r="AD2178" s="2059"/>
      <c r="AE2178" s="2177"/>
      <c r="AF2178" s="2182"/>
      <c r="AG2178" s="2182"/>
      <c r="AH2178" s="2182"/>
      <c r="AI2178" s="2182"/>
      <c r="AJ2178" s="2182"/>
      <c r="AK2178" s="2182"/>
      <c r="AL2178" s="2182"/>
      <c r="AM2178" s="2182"/>
      <c r="AN2178" s="2182"/>
      <c r="AO2178" s="2182"/>
      <c r="AP2178" s="2182"/>
      <c r="AQ2178" s="2182"/>
      <c r="AR2178" s="2182"/>
      <c r="AS2178" s="2182"/>
      <c r="AT2178" s="2182"/>
      <c r="AU2178" s="2182"/>
      <c r="AV2178" s="2182"/>
      <c r="AW2178" s="2182"/>
      <c r="AX2178" s="2182"/>
      <c r="AY2178" s="2183"/>
    </row>
    <row r="2179" spans="2:51" s="79" customFormat="1" ht="29.25" customHeight="1">
      <c r="B2179" s="2184" t="s">
        <v>4</v>
      </c>
      <c r="C2179" s="2185"/>
      <c r="D2179" s="2185"/>
      <c r="E2179" s="2185"/>
      <c r="F2179" s="2185"/>
      <c r="G2179" s="2186"/>
      <c r="H2179" s="2187" t="s">
        <v>718</v>
      </c>
      <c r="I2179" s="2188"/>
      <c r="J2179" s="2188"/>
      <c r="K2179" s="2188"/>
      <c r="L2179" s="2188"/>
      <c r="M2179" s="2188"/>
      <c r="N2179" s="2188"/>
      <c r="O2179" s="2188"/>
      <c r="P2179" s="2188"/>
      <c r="Q2179" s="2188"/>
      <c r="R2179" s="2188"/>
      <c r="S2179" s="2188"/>
      <c r="T2179" s="2188"/>
      <c r="U2179" s="2188"/>
      <c r="V2179" s="2188"/>
      <c r="W2179" s="2188"/>
      <c r="X2179" s="2188"/>
      <c r="Y2179" s="2188"/>
      <c r="Z2179" s="2188"/>
      <c r="AA2179" s="2188"/>
      <c r="AB2179" s="2188"/>
      <c r="AC2179" s="2188"/>
      <c r="AD2179" s="2188"/>
      <c r="AE2179" s="2188"/>
      <c r="AF2179" s="2188"/>
      <c r="AG2179" s="2188"/>
      <c r="AH2179" s="2188"/>
      <c r="AI2179" s="2188"/>
      <c r="AJ2179" s="2188"/>
      <c r="AK2179" s="2188"/>
      <c r="AL2179" s="2188"/>
      <c r="AM2179" s="2188"/>
      <c r="AN2179" s="2188"/>
      <c r="AO2179" s="2188"/>
      <c r="AP2179" s="2188"/>
      <c r="AQ2179" s="2188"/>
      <c r="AR2179" s="2188"/>
      <c r="AS2179" s="2188"/>
      <c r="AT2179" s="2188"/>
      <c r="AU2179" s="2188"/>
      <c r="AV2179" s="2188"/>
      <c r="AW2179" s="2188"/>
      <c r="AX2179" s="2188"/>
      <c r="AY2179" s="2189"/>
    </row>
    <row r="2180" spans="2:51" s="79" customFormat="1" ht="21" customHeight="1">
      <c r="B2180" s="2152" t="s">
        <v>39</v>
      </c>
      <c r="C2180" s="2153"/>
      <c r="D2180" s="2153"/>
      <c r="E2180" s="2153"/>
      <c r="F2180" s="2153"/>
      <c r="G2180" s="2154"/>
      <c r="H2180" s="2158"/>
      <c r="I2180" s="2159"/>
      <c r="J2180" s="2159"/>
      <c r="K2180" s="2159"/>
      <c r="L2180" s="2159"/>
      <c r="M2180" s="2159"/>
      <c r="N2180" s="2159"/>
      <c r="O2180" s="2159"/>
      <c r="P2180" s="2159"/>
      <c r="Q2180" s="2160" t="s">
        <v>86</v>
      </c>
      <c r="R2180" s="2161"/>
      <c r="S2180" s="2161"/>
      <c r="T2180" s="2161"/>
      <c r="U2180" s="2161"/>
      <c r="V2180" s="2161"/>
      <c r="W2180" s="2162"/>
      <c r="X2180" s="2160" t="s">
        <v>87</v>
      </c>
      <c r="Y2180" s="2161"/>
      <c r="Z2180" s="2161"/>
      <c r="AA2180" s="2161"/>
      <c r="AB2180" s="2161"/>
      <c r="AC2180" s="2161"/>
      <c r="AD2180" s="2162"/>
      <c r="AE2180" s="2160" t="s">
        <v>88</v>
      </c>
      <c r="AF2180" s="2161"/>
      <c r="AG2180" s="2161"/>
      <c r="AH2180" s="2161"/>
      <c r="AI2180" s="2161"/>
      <c r="AJ2180" s="2161"/>
      <c r="AK2180" s="2162"/>
      <c r="AL2180" s="2160" t="s">
        <v>90</v>
      </c>
      <c r="AM2180" s="2161"/>
      <c r="AN2180" s="2161"/>
      <c r="AO2180" s="2161"/>
      <c r="AP2180" s="2161"/>
      <c r="AQ2180" s="2161"/>
      <c r="AR2180" s="2162"/>
      <c r="AS2180" s="2160" t="s">
        <v>91</v>
      </c>
      <c r="AT2180" s="2161"/>
      <c r="AU2180" s="2161"/>
      <c r="AV2180" s="2161"/>
      <c r="AW2180" s="2161"/>
      <c r="AX2180" s="2161"/>
      <c r="AY2180" s="2233"/>
    </row>
    <row r="2181" spans="2:51" s="79" customFormat="1" ht="21" customHeight="1">
      <c r="B2181" s="2088"/>
      <c r="C2181" s="2089"/>
      <c r="D2181" s="2089"/>
      <c r="E2181" s="2089"/>
      <c r="F2181" s="2089"/>
      <c r="G2181" s="2090"/>
      <c r="H2181" s="2234" t="s">
        <v>5</v>
      </c>
      <c r="I2181" s="2235"/>
      <c r="J2181" s="2074" t="s">
        <v>6</v>
      </c>
      <c r="K2181" s="2075"/>
      <c r="L2181" s="2075"/>
      <c r="M2181" s="2075"/>
      <c r="N2181" s="2075"/>
      <c r="O2181" s="2075"/>
      <c r="P2181" s="2076"/>
      <c r="Q2181" s="2251">
        <v>3</v>
      </c>
      <c r="R2181" s="2251"/>
      <c r="S2181" s="2251"/>
      <c r="T2181" s="2251"/>
      <c r="U2181" s="2251"/>
      <c r="V2181" s="2251"/>
      <c r="W2181" s="2251"/>
      <c r="X2181" s="2251">
        <v>3</v>
      </c>
      <c r="Y2181" s="2251"/>
      <c r="Z2181" s="2251"/>
      <c r="AA2181" s="2251"/>
      <c r="AB2181" s="2251"/>
      <c r="AC2181" s="2251"/>
      <c r="AD2181" s="2251"/>
      <c r="AE2181" s="2251">
        <v>3</v>
      </c>
      <c r="AF2181" s="2251"/>
      <c r="AG2181" s="2251"/>
      <c r="AH2181" s="2251"/>
      <c r="AI2181" s="2251"/>
      <c r="AJ2181" s="2251"/>
      <c r="AK2181" s="2251"/>
      <c r="AL2181" s="2251">
        <v>2.7</v>
      </c>
      <c r="AM2181" s="2251"/>
      <c r="AN2181" s="2251"/>
      <c r="AO2181" s="2251"/>
      <c r="AP2181" s="2251"/>
      <c r="AQ2181" s="2251"/>
      <c r="AR2181" s="2251"/>
      <c r="AS2181" s="2251">
        <v>3</v>
      </c>
      <c r="AT2181" s="2251"/>
      <c r="AU2181" s="2251"/>
      <c r="AV2181" s="2251"/>
      <c r="AW2181" s="2251"/>
      <c r="AX2181" s="2251"/>
      <c r="AY2181" s="2252"/>
    </row>
    <row r="2182" spans="2:51" s="79" customFormat="1" ht="21" customHeight="1">
      <c r="B2182" s="2088"/>
      <c r="C2182" s="2089"/>
      <c r="D2182" s="2089"/>
      <c r="E2182" s="2089"/>
      <c r="F2182" s="2089"/>
      <c r="G2182" s="2090"/>
      <c r="H2182" s="2236"/>
      <c r="I2182" s="2237"/>
      <c r="J2182" s="2080" t="s">
        <v>7</v>
      </c>
      <c r="K2182" s="2081"/>
      <c r="L2182" s="2081"/>
      <c r="M2182" s="2081"/>
      <c r="N2182" s="2081"/>
      <c r="O2182" s="2081"/>
      <c r="P2182" s="2082"/>
      <c r="Q2182" s="2332" t="s">
        <v>104</v>
      </c>
      <c r="R2182" s="2333"/>
      <c r="S2182" s="2333"/>
      <c r="T2182" s="2333"/>
      <c r="U2182" s="2333"/>
      <c r="V2182" s="2333"/>
      <c r="W2182" s="2333"/>
      <c r="X2182" s="2332" t="s">
        <v>104</v>
      </c>
      <c r="Y2182" s="2333"/>
      <c r="Z2182" s="2333"/>
      <c r="AA2182" s="2333"/>
      <c r="AB2182" s="2333"/>
      <c r="AC2182" s="2333"/>
      <c r="AD2182" s="2333"/>
      <c r="AE2182" s="2332" t="s">
        <v>104</v>
      </c>
      <c r="AF2182" s="2333"/>
      <c r="AG2182" s="2333"/>
      <c r="AH2182" s="2333"/>
      <c r="AI2182" s="2333"/>
      <c r="AJ2182" s="2333"/>
      <c r="AK2182" s="2333"/>
      <c r="AL2182" s="2332" t="s">
        <v>104</v>
      </c>
      <c r="AM2182" s="2333"/>
      <c r="AN2182" s="2333"/>
      <c r="AO2182" s="2333"/>
      <c r="AP2182" s="2333"/>
      <c r="AQ2182" s="2333"/>
      <c r="AR2182" s="2333"/>
      <c r="AS2182" s="2277"/>
      <c r="AT2182" s="2277"/>
      <c r="AU2182" s="2277"/>
      <c r="AV2182" s="2277"/>
      <c r="AW2182" s="2277"/>
      <c r="AX2182" s="2277"/>
      <c r="AY2182" s="2278"/>
    </row>
    <row r="2183" spans="2:51" s="79" customFormat="1" ht="24.75" customHeight="1">
      <c r="B2183" s="2088"/>
      <c r="C2183" s="2089"/>
      <c r="D2183" s="2089"/>
      <c r="E2183" s="2089"/>
      <c r="F2183" s="2089"/>
      <c r="G2183" s="2090"/>
      <c r="H2183" s="2236"/>
      <c r="I2183" s="2237"/>
      <c r="J2183" s="2080" t="s">
        <v>8</v>
      </c>
      <c r="K2183" s="2081"/>
      <c r="L2183" s="2081"/>
      <c r="M2183" s="2081"/>
      <c r="N2183" s="2081"/>
      <c r="O2183" s="2081"/>
      <c r="P2183" s="2082"/>
      <c r="Q2183" s="2332" t="s">
        <v>104</v>
      </c>
      <c r="R2183" s="2333"/>
      <c r="S2183" s="2333"/>
      <c r="T2183" s="2333"/>
      <c r="U2183" s="2333"/>
      <c r="V2183" s="2333"/>
      <c r="W2183" s="2333"/>
      <c r="X2183" s="2332" t="s">
        <v>104</v>
      </c>
      <c r="Y2183" s="2333"/>
      <c r="Z2183" s="2333"/>
      <c r="AA2183" s="2333"/>
      <c r="AB2183" s="2333"/>
      <c r="AC2183" s="2333"/>
      <c r="AD2183" s="2333"/>
      <c r="AE2183" s="2332" t="s">
        <v>104</v>
      </c>
      <c r="AF2183" s="2333"/>
      <c r="AG2183" s="2333"/>
      <c r="AH2183" s="2333"/>
      <c r="AI2183" s="2333"/>
      <c r="AJ2183" s="2333"/>
      <c r="AK2183" s="2333"/>
      <c r="AL2183" s="2332" t="s">
        <v>104</v>
      </c>
      <c r="AM2183" s="2333"/>
      <c r="AN2183" s="2333"/>
      <c r="AO2183" s="2333"/>
      <c r="AP2183" s="2333"/>
      <c r="AQ2183" s="2333"/>
      <c r="AR2183" s="2333"/>
      <c r="AS2183" s="2277"/>
      <c r="AT2183" s="2277"/>
      <c r="AU2183" s="2277"/>
      <c r="AV2183" s="2277"/>
      <c r="AW2183" s="2277"/>
      <c r="AX2183" s="2277"/>
      <c r="AY2183" s="2278"/>
    </row>
    <row r="2184" spans="2:51" s="79" customFormat="1" ht="24.75" customHeight="1">
      <c r="B2184" s="2088"/>
      <c r="C2184" s="2089"/>
      <c r="D2184" s="2089"/>
      <c r="E2184" s="2089"/>
      <c r="F2184" s="2089"/>
      <c r="G2184" s="2090"/>
      <c r="H2184" s="2238"/>
      <c r="I2184" s="2239"/>
      <c r="J2184" s="2163" t="s">
        <v>26</v>
      </c>
      <c r="K2184" s="2164"/>
      <c r="L2184" s="2164"/>
      <c r="M2184" s="2164"/>
      <c r="N2184" s="2164"/>
      <c r="O2184" s="2164"/>
      <c r="P2184" s="2165"/>
      <c r="Q2184" s="2276">
        <v>3</v>
      </c>
      <c r="R2184" s="2276"/>
      <c r="S2184" s="2276"/>
      <c r="T2184" s="2276"/>
      <c r="U2184" s="2276"/>
      <c r="V2184" s="2276"/>
      <c r="W2184" s="2276"/>
      <c r="X2184" s="2276">
        <v>3</v>
      </c>
      <c r="Y2184" s="2276"/>
      <c r="Z2184" s="2276"/>
      <c r="AA2184" s="2276"/>
      <c r="AB2184" s="2276"/>
      <c r="AC2184" s="2276"/>
      <c r="AD2184" s="2276"/>
      <c r="AE2184" s="2276">
        <v>3</v>
      </c>
      <c r="AF2184" s="2276"/>
      <c r="AG2184" s="2276"/>
      <c r="AH2184" s="2276"/>
      <c r="AI2184" s="2276"/>
      <c r="AJ2184" s="2276"/>
      <c r="AK2184" s="2276"/>
      <c r="AL2184" s="2276">
        <v>3</v>
      </c>
      <c r="AM2184" s="2276"/>
      <c r="AN2184" s="2276"/>
      <c r="AO2184" s="2276"/>
      <c r="AP2184" s="2276"/>
      <c r="AQ2184" s="2276"/>
      <c r="AR2184" s="2276"/>
      <c r="AS2184" s="2276">
        <v>3</v>
      </c>
      <c r="AT2184" s="2276"/>
      <c r="AU2184" s="2276"/>
      <c r="AV2184" s="2276"/>
      <c r="AW2184" s="2276"/>
      <c r="AX2184" s="2276"/>
      <c r="AY2184" s="2276"/>
    </row>
    <row r="2185" spans="2:51" s="79" customFormat="1" ht="24.75" customHeight="1">
      <c r="B2185" s="2088"/>
      <c r="C2185" s="2089"/>
      <c r="D2185" s="2089"/>
      <c r="E2185" s="2089"/>
      <c r="F2185" s="2089"/>
      <c r="G2185" s="2090"/>
      <c r="H2185" s="2226" t="s">
        <v>9</v>
      </c>
      <c r="I2185" s="2227"/>
      <c r="J2185" s="2227"/>
      <c r="K2185" s="2227"/>
      <c r="L2185" s="2227"/>
      <c r="M2185" s="2227"/>
      <c r="N2185" s="2227"/>
      <c r="O2185" s="2227"/>
      <c r="P2185" s="2227"/>
      <c r="Q2185" s="2305">
        <v>2</v>
      </c>
      <c r="R2185" s="2305"/>
      <c r="S2185" s="2305"/>
      <c r="T2185" s="2305"/>
      <c r="U2185" s="2305"/>
      <c r="V2185" s="2305"/>
      <c r="W2185" s="2305"/>
      <c r="X2185" s="2305">
        <v>2</v>
      </c>
      <c r="Y2185" s="2305"/>
      <c r="Z2185" s="2305"/>
      <c r="AA2185" s="2305"/>
      <c r="AB2185" s="2305"/>
      <c r="AC2185" s="2305"/>
      <c r="AD2185" s="2305"/>
      <c r="AE2185" s="2305">
        <v>2</v>
      </c>
      <c r="AF2185" s="2305"/>
      <c r="AG2185" s="2305"/>
      <c r="AH2185" s="2305"/>
      <c r="AI2185" s="2305"/>
      <c r="AJ2185" s="2305"/>
      <c r="AK2185" s="2305"/>
      <c r="AL2185" s="2268"/>
      <c r="AM2185" s="2268"/>
      <c r="AN2185" s="2268"/>
      <c r="AO2185" s="2268"/>
      <c r="AP2185" s="2268"/>
      <c r="AQ2185" s="2268"/>
      <c r="AR2185" s="2268"/>
      <c r="AS2185" s="2268"/>
      <c r="AT2185" s="2268"/>
      <c r="AU2185" s="2268"/>
      <c r="AV2185" s="2268"/>
      <c r="AW2185" s="2268"/>
      <c r="AX2185" s="2268"/>
      <c r="AY2185" s="2269"/>
    </row>
    <row r="2186" spans="2:51" s="79" customFormat="1" ht="24.75" customHeight="1">
      <c r="B2186" s="2155"/>
      <c r="C2186" s="2156"/>
      <c r="D2186" s="2156"/>
      <c r="E2186" s="2156"/>
      <c r="F2186" s="2156"/>
      <c r="G2186" s="2157"/>
      <c r="H2186" s="2226" t="s">
        <v>10</v>
      </c>
      <c r="I2186" s="2227"/>
      <c r="J2186" s="2227"/>
      <c r="K2186" s="2227"/>
      <c r="L2186" s="2227"/>
      <c r="M2186" s="2227"/>
      <c r="N2186" s="2227"/>
      <c r="O2186" s="2227"/>
      <c r="P2186" s="2227"/>
      <c r="Q2186" s="2305">
        <v>50</v>
      </c>
      <c r="R2186" s="2305"/>
      <c r="S2186" s="2305"/>
      <c r="T2186" s="2305"/>
      <c r="U2186" s="2305"/>
      <c r="V2186" s="2305"/>
      <c r="W2186" s="2305"/>
      <c r="X2186" s="2305">
        <v>66.7</v>
      </c>
      <c r="Y2186" s="2305"/>
      <c r="Z2186" s="2305"/>
      <c r="AA2186" s="2305"/>
      <c r="AB2186" s="2305"/>
      <c r="AC2186" s="2305"/>
      <c r="AD2186" s="2305"/>
      <c r="AE2186" s="2305">
        <v>66.7</v>
      </c>
      <c r="AF2186" s="2305"/>
      <c r="AG2186" s="2305"/>
      <c r="AH2186" s="2305"/>
      <c r="AI2186" s="2305"/>
      <c r="AJ2186" s="2305"/>
      <c r="AK2186" s="2305"/>
      <c r="AL2186" s="2268"/>
      <c r="AM2186" s="2268"/>
      <c r="AN2186" s="2268"/>
      <c r="AO2186" s="2268"/>
      <c r="AP2186" s="2268"/>
      <c r="AQ2186" s="2268"/>
      <c r="AR2186" s="2268"/>
      <c r="AS2186" s="2268"/>
      <c r="AT2186" s="2268"/>
      <c r="AU2186" s="2268"/>
      <c r="AV2186" s="2268"/>
      <c r="AW2186" s="2268"/>
      <c r="AX2186" s="2268"/>
      <c r="AY2186" s="2269"/>
    </row>
    <row r="2187" spans="2:51" s="79" customFormat="1" ht="23.1" customHeight="1">
      <c r="B2187" s="2129" t="s">
        <v>99</v>
      </c>
      <c r="C2187" s="2130"/>
      <c r="D2187" s="2135" t="s">
        <v>23</v>
      </c>
      <c r="E2187" s="2136"/>
      <c r="F2187" s="2136"/>
      <c r="G2187" s="2136"/>
      <c r="H2187" s="2136"/>
      <c r="I2187" s="2136"/>
      <c r="J2187" s="2136"/>
      <c r="K2187" s="2136"/>
      <c r="L2187" s="2137"/>
      <c r="M2187" s="2138" t="s">
        <v>92</v>
      </c>
      <c r="N2187" s="2138"/>
      <c r="O2187" s="2138"/>
      <c r="P2187" s="2138"/>
      <c r="Q2187" s="2138"/>
      <c r="R2187" s="2138"/>
      <c r="S2187" s="2139" t="s">
        <v>91</v>
      </c>
      <c r="T2187" s="2139"/>
      <c r="U2187" s="2139"/>
      <c r="V2187" s="2139"/>
      <c r="W2187" s="2139"/>
      <c r="X2187" s="2139"/>
      <c r="Y2187" s="2140"/>
      <c r="Z2187" s="2136"/>
      <c r="AA2187" s="2136"/>
      <c r="AB2187" s="2136"/>
      <c r="AC2187" s="2136"/>
      <c r="AD2187" s="2136"/>
      <c r="AE2187" s="2136"/>
      <c r="AF2187" s="2136"/>
      <c r="AG2187" s="2136"/>
      <c r="AH2187" s="2136"/>
      <c r="AI2187" s="2136"/>
      <c r="AJ2187" s="2136"/>
      <c r="AK2187" s="2136"/>
      <c r="AL2187" s="2136"/>
      <c r="AM2187" s="2136"/>
      <c r="AN2187" s="2136"/>
      <c r="AO2187" s="2136"/>
      <c r="AP2187" s="2136"/>
      <c r="AQ2187" s="2136"/>
      <c r="AR2187" s="2136"/>
      <c r="AS2187" s="2136"/>
      <c r="AT2187" s="2136"/>
      <c r="AU2187" s="2136"/>
      <c r="AV2187" s="2136"/>
      <c r="AW2187" s="2136"/>
      <c r="AX2187" s="2136"/>
      <c r="AY2187" s="2141"/>
    </row>
    <row r="2188" spans="2:51" s="79" customFormat="1" ht="23.1" customHeight="1">
      <c r="B2188" s="2131"/>
      <c r="C2188" s="2132"/>
      <c r="D2188" s="2393" t="s">
        <v>1171</v>
      </c>
      <c r="E2188" s="2394"/>
      <c r="F2188" s="2394"/>
      <c r="G2188" s="2394"/>
      <c r="H2188" s="2394"/>
      <c r="I2188" s="2394"/>
      <c r="J2188" s="2394"/>
      <c r="K2188" s="2394"/>
      <c r="L2188" s="2395"/>
      <c r="M2188" s="2396">
        <v>3</v>
      </c>
      <c r="N2188" s="2397"/>
      <c r="O2188" s="2397"/>
      <c r="P2188" s="2397"/>
      <c r="Q2188" s="2397"/>
      <c r="R2188" s="2398"/>
      <c r="S2188" s="2265">
        <v>3</v>
      </c>
      <c r="T2188" s="2265"/>
      <c r="U2188" s="2265"/>
      <c r="V2188" s="2265"/>
      <c r="W2188" s="2265"/>
      <c r="X2188" s="2265"/>
      <c r="Y2188" s="2149"/>
      <c r="Z2188" s="2150"/>
      <c r="AA2188" s="2150"/>
      <c r="AB2188" s="2150"/>
      <c r="AC2188" s="2150"/>
      <c r="AD2188" s="2150"/>
      <c r="AE2188" s="2150"/>
      <c r="AF2188" s="2150"/>
      <c r="AG2188" s="2150"/>
      <c r="AH2188" s="2150"/>
      <c r="AI2188" s="2150"/>
      <c r="AJ2188" s="2150"/>
      <c r="AK2188" s="2150"/>
      <c r="AL2188" s="2150"/>
      <c r="AM2188" s="2150"/>
      <c r="AN2188" s="2150"/>
      <c r="AO2188" s="2150"/>
      <c r="AP2188" s="2150"/>
      <c r="AQ2188" s="2150"/>
      <c r="AR2188" s="2150"/>
      <c r="AS2188" s="2150"/>
      <c r="AT2188" s="2150"/>
      <c r="AU2188" s="2150"/>
      <c r="AV2188" s="2150"/>
      <c r="AW2188" s="2150"/>
      <c r="AX2188" s="2150"/>
      <c r="AY2188" s="2151"/>
    </row>
    <row r="2189" spans="2:51" s="79" customFormat="1" ht="23.1" customHeight="1">
      <c r="B2189" s="2131"/>
      <c r="C2189" s="2132"/>
      <c r="D2189" s="2117"/>
      <c r="E2189" s="2118"/>
      <c r="F2189" s="2118"/>
      <c r="G2189" s="2118"/>
      <c r="H2189" s="2118"/>
      <c r="I2189" s="2118"/>
      <c r="J2189" s="2118"/>
      <c r="K2189" s="2118"/>
      <c r="L2189" s="2119"/>
      <c r="M2189" s="2259"/>
      <c r="N2189" s="2259"/>
      <c r="O2189" s="2259"/>
      <c r="P2189" s="2259"/>
      <c r="Q2189" s="2259"/>
      <c r="R2189" s="2259"/>
      <c r="S2189" s="2259"/>
      <c r="T2189" s="2259"/>
      <c r="U2189" s="2259"/>
      <c r="V2189" s="2259"/>
      <c r="W2189" s="2259"/>
      <c r="X2189" s="2259"/>
      <c r="Y2189" s="2121"/>
      <c r="Z2189" s="2122"/>
      <c r="AA2189" s="2122"/>
      <c r="AB2189" s="2122"/>
      <c r="AC2189" s="2122"/>
      <c r="AD2189" s="2122"/>
      <c r="AE2189" s="2122"/>
      <c r="AF2189" s="2122"/>
      <c r="AG2189" s="2122"/>
      <c r="AH2189" s="2122"/>
      <c r="AI2189" s="2122"/>
      <c r="AJ2189" s="2122"/>
      <c r="AK2189" s="2122"/>
      <c r="AL2189" s="2122"/>
      <c r="AM2189" s="2122"/>
      <c r="AN2189" s="2122"/>
      <c r="AO2189" s="2122"/>
      <c r="AP2189" s="2122"/>
      <c r="AQ2189" s="2122"/>
      <c r="AR2189" s="2122"/>
      <c r="AS2189" s="2122"/>
      <c r="AT2189" s="2122"/>
      <c r="AU2189" s="2122"/>
      <c r="AV2189" s="2122"/>
      <c r="AW2189" s="2122"/>
      <c r="AX2189" s="2122"/>
      <c r="AY2189" s="2123"/>
    </row>
    <row r="2190" spans="2:51" s="79" customFormat="1" ht="23.1" customHeight="1">
      <c r="B2190" s="2131"/>
      <c r="C2190" s="2132"/>
      <c r="D2190" s="2117"/>
      <c r="E2190" s="2118"/>
      <c r="F2190" s="2118"/>
      <c r="G2190" s="2118"/>
      <c r="H2190" s="2118"/>
      <c r="I2190" s="2118"/>
      <c r="J2190" s="2118"/>
      <c r="K2190" s="2118"/>
      <c r="L2190" s="2119"/>
      <c r="M2190" s="2259"/>
      <c r="N2190" s="2259"/>
      <c r="O2190" s="2259"/>
      <c r="P2190" s="2259"/>
      <c r="Q2190" s="2259"/>
      <c r="R2190" s="2259"/>
      <c r="S2190" s="2259"/>
      <c r="T2190" s="2259"/>
      <c r="U2190" s="2259"/>
      <c r="V2190" s="2259"/>
      <c r="W2190" s="2259"/>
      <c r="X2190" s="2259"/>
      <c r="Y2190" s="2121"/>
      <c r="Z2190" s="2122"/>
      <c r="AA2190" s="2122"/>
      <c r="AB2190" s="2122"/>
      <c r="AC2190" s="2122"/>
      <c r="AD2190" s="2122"/>
      <c r="AE2190" s="2122"/>
      <c r="AF2190" s="2122"/>
      <c r="AG2190" s="2122"/>
      <c r="AH2190" s="2122"/>
      <c r="AI2190" s="2122"/>
      <c r="AJ2190" s="2122"/>
      <c r="AK2190" s="2122"/>
      <c r="AL2190" s="2122"/>
      <c r="AM2190" s="2122"/>
      <c r="AN2190" s="2122"/>
      <c r="AO2190" s="2122"/>
      <c r="AP2190" s="2122"/>
      <c r="AQ2190" s="2122"/>
      <c r="AR2190" s="2122"/>
      <c r="AS2190" s="2122"/>
      <c r="AT2190" s="2122"/>
      <c r="AU2190" s="2122"/>
      <c r="AV2190" s="2122"/>
      <c r="AW2190" s="2122"/>
      <c r="AX2190" s="2122"/>
      <c r="AY2190" s="2123"/>
    </row>
    <row r="2191" spans="2:51" s="79" customFormat="1" ht="23.1" customHeight="1">
      <c r="B2191" s="2131"/>
      <c r="C2191" s="2132"/>
      <c r="D2191" s="2117"/>
      <c r="E2191" s="2118"/>
      <c r="F2191" s="2118"/>
      <c r="G2191" s="2118"/>
      <c r="H2191" s="2118"/>
      <c r="I2191" s="2118"/>
      <c r="J2191" s="2118"/>
      <c r="K2191" s="2118"/>
      <c r="L2191" s="2119"/>
      <c r="M2191" s="2259"/>
      <c r="N2191" s="2259"/>
      <c r="O2191" s="2259"/>
      <c r="P2191" s="2259"/>
      <c r="Q2191" s="2259"/>
      <c r="R2191" s="2259"/>
      <c r="S2191" s="2259"/>
      <c r="T2191" s="2259"/>
      <c r="U2191" s="2259"/>
      <c r="V2191" s="2259"/>
      <c r="W2191" s="2259"/>
      <c r="X2191" s="2259"/>
      <c r="Y2191" s="2121"/>
      <c r="Z2191" s="2122"/>
      <c r="AA2191" s="2122"/>
      <c r="AB2191" s="2122"/>
      <c r="AC2191" s="2122"/>
      <c r="AD2191" s="2122"/>
      <c r="AE2191" s="2122"/>
      <c r="AF2191" s="2122"/>
      <c r="AG2191" s="2122"/>
      <c r="AH2191" s="2122"/>
      <c r="AI2191" s="2122"/>
      <c r="AJ2191" s="2122"/>
      <c r="AK2191" s="2122"/>
      <c r="AL2191" s="2122"/>
      <c r="AM2191" s="2122"/>
      <c r="AN2191" s="2122"/>
      <c r="AO2191" s="2122"/>
      <c r="AP2191" s="2122"/>
      <c r="AQ2191" s="2122"/>
      <c r="AR2191" s="2122"/>
      <c r="AS2191" s="2122"/>
      <c r="AT2191" s="2122"/>
      <c r="AU2191" s="2122"/>
      <c r="AV2191" s="2122"/>
      <c r="AW2191" s="2122"/>
      <c r="AX2191" s="2122"/>
      <c r="AY2191" s="2123"/>
    </row>
    <row r="2192" spans="2:51" s="79" customFormat="1" ht="23.1" customHeight="1">
      <c r="B2192" s="2131"/>
      <c r="C2192" s="2132"/>
      <c r="D2192" s="2117"/>
      <c r="E2192" s="2118"/>
      <c r="F2192" s="2118"/>
      <c r="G2192" s="2118"/>
      <c r="H2192" s="2118"/>
      <c r="I2192" s="2118"/>
      <c r="J2192" s="2118"/>
      <c r="K2192" s="2118"/>
      <c r="L2192" s="2119"/>
      <c r="M2192" s="2259"/>
      <c r="N2192" s="2259"/>
      <c r="O2192" s="2259"/>
      <c r="P2192" s="2259"/>
      <c r="Q2192" s="2259"/>
      <c r="R2192" s="2259"/>
      <c r="S2192" s="2259"/>
      <c r="T2192" s="2259"/>
      <c r="U2192" s="2259"/>
      <c r="V2192" s="2259"/>
      <c r="W2192" s="2259"/>
      <c r="X2192" s="2259"/>
      <c r="Y2192" s="2121"/>
      <c r="Z2192" s="2122"/>
      <c r="AA2192" s="2122"/>
      <c r="AB2192" s="2122"/>
      <c r="AC2192" s="2122"/>
      <c r="AD2192" s="2122"/>
      <c r="AE2192" s="2122"/>
      <c r="AF2192" s="2122"/>
      <c r="AG2192" s="2122"/>
      <c r="AH2192" s="2122"/>
      <c r="AI2192" s="2122"/>
      <c r="AJ2192" s="2122"/>
      <c r="AK2192" s="2122"/>
      <c r="AL2192" s="2122"/>
      <c r="AM2192" s="2122"/>
      <c r="AN2192" s="2122"/>
      <c r="AO2192" s="2122"/>
      <c r="AP2192" s="2122"/>
      <c r="AQ2192" s="2122"/>
      <c r="AR2192" s="2122"/>
      <c r="AS2192" s="2122"/>
      <c r="AT2192" s="2122"/>
      <c r="AU2192" s="2122"/>
      <c r="AV2192" s="2122"/>
      <c r="AW2192" s="2122"/>
      <c r="AX2192" s="2122"/>
      <c r="AY2192" s="2123"/>
    </row>
    <row r="2193" spans="1:51" s="79" customFormat="1" ht="23.1" customHeight="1">
      <c r="B2193" s="2131"/>
      <c r="C2193" s="2132"/>
      <c r="D2193" s="2117"/>
      <c r="E2193" s="2118"/>
      <c r="F2193" s="2118"/>
      <c r="G2193" s="2118"/>
      <c r="H2193" s="2118"/>
      <c r="I2193" s="2118"/>
      <c r="J2193" s="2118"/>
      <c r="K2193" s="2118"/>
      <c r="L2193" s="2119"/>
      <c r="M2193" s="2259"/>
      <c r="N2193" s="2259"/>
      <c r="O2193" s="2259"/>
      <c r="P2193" s="2259"/>
      <c r="Q2193" s="2259"/>
      <c r="R2193" s="2259"/>
      <c r="S2193" s="2259"/>
      <c r="T2193" s="2259"/>
      <c r="U2193" s="2259"/>
      <c r="V2193" s="2259"/>
      <c r="W2193" s="2259"/>
      <c r="X2193" s="2259"/>
      <c r="Y2193" s="2121"/>
      <c r="Z2193" s="2122"/>
      <c r="AA2193" s="2122"/>
      <c r="AB2193" s="2122"/>
      <c r="AC2193" s="2122"/>
      <c r="AD2193" s="2122"/>
      <c r="AE2193" s="2122"/>
      <c r="AF2193" s="2122"/>
      <c r="AG2193" s="2122"/>
      <c r="AH2193" s="2122"/>
      <c r="AI2193" s="2122"/>
      <c r="AJ2193" s="2122"/>
      <c r="AK2193" s="2122"/>
      <c r="AL2193" s="2122"/>
      <c r="AM2193" s="2122"/>
      <c r="AN2193" s="2122"/>
      <c r="AO2193" s="2122"/>
      <c r="AP2193" s="2122"/>
      <c r="AQ2193" s="2122"/>
      <c r="AR2193" s="2122"/>
      <c r="AS2193" s="2122"/>
      <c r="AT2193" s="2122"/>
      <c r="AU2193" s="2122"/>
      <c r="AV2193" s="2122"/>
      <c r="AW2193" s="2122"/>
      <c r="AX2193" s="2122"/>
      <c r="AY2193" s="2123"/>
    </row>
    <row r="2194" spans="1:51" s="79" customFormat="1" ht="23.1" customHeight="1">
      <c r="B2194" s="2131"/>
      <c r="C2194" s="2132"/>
      <c r="D2194" s="2124"/>
      <c r="E2194" s="2125"/>
      <c r="F2194" s="2125"/>
      <c r="G2194" s="2125"/>
      <c r="H2194" s="2125"/>
      <c r="I2194" s="2125"/>
      <c r="J2194" s="2125"/>
      <c r="K2194" s="2125"/>
      <c r="L2194" s="2126"/>
      <c r="M2194" s="2260"/>
      <c r="N2194" s="2260"/>
      <c r="O2194" s="2260"/>
      <c r="P2194" s="2260"/>
      <c r="Q2194" s="2260"/>
      <c r="R2194" s="2260"/>
      <c r="S2194" s="2260"/>
      <c r="T2194" s="2260"/>
      <c r="U2194" s="2260"/>
      <c r="V2194" s="2260"/>
      <c r="W2194" s="2260"/>
      <c r="X2194" s="2260"/>
      <c r="Y2194" s="2121"/>
      <c r="Z2194" s="2122"/>
      <c r="AA2194" s="2122"/>
      <c r="AB2194" s="2122"/>
      <c r="AC2194" s="2122"/>
      <c r="AD2194" s="2122"/>
      <c r="AE2194" s="2122"/>
      <c r="AF2194" s="2122"/>
      <c r="AG2194" s="2122"/>
      <c r="AH2194" s="2122"/>
      <c r="AI2194" s="2122"/>
      <c r="AJ2194" s="2122"/>
      <c r="AK2194" s="2122"/>
      <c r="AL2194" s="2122"/>
      <c r="AM2194" s="2122"/>
      <c r="AN2194" s="2122"/>
      <c r="AO2194" s="2122"/>
      <c r="AP2194" s="2122"/>
      <c r="AQ2194" s="2122"/>
      <c r="AR2194" s="2122"/>
      <c r="AS2194" s="2122"/>
      <c r="AT2194" s="2122"/>
      <c r="AU2194" s="2122"/>
      <c r="AV2194" s="2122"/>
      <c r="AW2194" s="2122"/>
      <c r="AX2194" s="2122"/>
      <c r="AY2194" s="2123"/>
    </row>
    <row r="2195" spans="1:51" s="79" customFormat="1" ht="23.1" customHeight="1">
      <c r="B2195" s="2133"/>
      <c r="C2195" s="2134"/>
      <c r="D2195" s="2109" t="s">
        <v>26</v>
      </c>
      <c r="E2195" s="2110"/>
      <c r="F2195" s="2110"/>
      <c r="G2195" s="2110"/>
      <c r="H2195" s="2110"/>
      <c r="I2195" s="2110"/>
      <c r="J2195" s="2110"/>
      <c r="K2195" s="2110"/>
      <c r="L2195" s="2111"/>
      <c r="M2195" s="2258">
        <f>SUM(M2188:R2194)</f>
        <v>3</v>
      </c>
      <c r="N2195" s="2258"/>
      <c r="O2195" s="2258"/>
      <c r="P2195" s="2258"/>
      <c r="Q2195" s="2258"/>
      <c r="R2195" s="2258"/>
      <c r="S2195" s="2258">
        <v>3</v>
      </c>
      <c r="T2195" s="2258"/>
      <c r="U2195" s="2258"/>
      <c r="V2195" s="2258"/>
      <c r="W2195" s="2258"/>
      <c r="X2195" s="2258"/>
      <c r="Y2195" s="2113"/>
      <c r="Z2195" s="2114"/>
      <c r="AA2195" s="2114"/>
      <c r="AB2195" s="2114"/>
      <c r="AC2195" s="2114"/>
      <c r="AD2195" s="2114"/>
      <c r="AE2195" s="2114"/>
      <c r="AF2195" s="2114"/>
      <c r="AG2195" s="2114"/>
      <c r="AH2195" s="2114"/>
      <c r="AI2195" s="2114"/>
      <c r="AJ2195" s="2114"/>
      <c r="AK2195" s="2114"/>
      <c r="AL2195" s="2114"/>
      <c r="AM2195" s="2114"/>
      <c r="AN2195" s="2114"/>
      <c r="AO2195" s="2114"/>
      <c r="AP2195" s="2114"/>
      <c r="AQ2195" s="2114"/>
      <c r="AR2195" s="2114"/>
      <c r="AS2195" s="2114"/>
      <c r="AT2195" s="2114"/>
      <c r="AU2195" s="2114"/>
      <c r="AV2195" s="2114"/>
      <c r="AW2195" s="2114"/>
      <c r="AX2195" s="2114"/>
      <c r="AY2195" s="2115"/>
    </row>
    <row r="2196" spans="1:51" s="79" customFormat="1" ht="41.25" customHeight="1">
      <c r="B2196" s="80"/>
      <c r="C2196" s="80"/>
      <c r="D2196" s="80"/>
      <c r="E2196" s="80"/>
      <c r="F2196" s="80"/>
      <c r="G2196" s="80"/>
      <c r="H2196" s="81"/>
      <c r="I2196" s="81"/>
      <c r="J2196" s="81"/>
      <c r="K2196" s="81"/>
      <c r="L2196" s="81"/>
      <c r="M2196" s="81"/>
      <c r="N2196" s="81"/>
      <c r="O2196" s="81"/>
      <c r="P2196" s="81"/>
      <c r="Q2196" s="81"/>
      <c r="R2196" s="81"/>
      <c r="S2196" s="81"/>
      <c r="T2196" s="81"/>
      <c r="U2196" s="81"/>
      <c r="V2196" s="81"/>
      <c r="W2196" s="81"/>
      <c r="X2196" s="81"/>
      <c r="Y2196" s="81"/>
      <c r="Z2196" s="81"/>
      <c r="AA2196" s="81"/>
      <c r="AB2196" s="81"/>
      <c r="AC2196" s="81"/>
      <c r="AD2196" s="81"/>
      <c r="AE2196" s="81"/>
      <c r="AF2196" s="81"/>
      <c r="AG2196" s="81"/>
      <c r="AH2196" s="81"/>
      <c r="AI2196" s="81"/>
      <c r="AJ2196" s="81"/>
      <c r="AK2196" s="81"/>
      <c r="AL2196" s="81"/>
      <c r="AM2196" s="81"/>
      <c r="AN2196" s="81"/>
      <c r="AO2196" s="81"/>
      <c r="AP2196" s="81"/>
      <c r="AQ2196" s="81"/>
      <c r="AR2196" s="81"/>
      <c r="AS2196" s="81"/>
      <c r="AT2196" s="81"/>
      <c r="AU2196" s="81"/>
      <c r="AV2196" s="81"/>
      <c r="AW2196" s="81"/>
      <c r="AX2196" s="81"/>
      <c r="AY2196" s="81"/>
    </row>
    <row r="2197" spans="1:51" s="79" customFormat="1" ht="23.25" customHeight="1" thickBot="1">
      <c r="A2197" s="82"/>
      <c r="B2197" s="2116" t="s">
        <v>100</v>
      </c>
      <c r="C2197" s="2096"/>
      <c r="D2197" s="2096"/>
      <c r="E2197" s="2096"/>
      <c r="F2197" s="2096"/>
      <c r="G2197" s="2096"/>
      <c r="H2197" s="2096" t="s">
        <v>1167</v>
      </c>
      <c r="I2197" s="2096"/>
      <c r="J2197" s="2096"/>
      <c r="K2197" s="2096"/>
      <c r="L2197" s="2096"/>
      <c r="M2197" s="2096"/>
      <c r="N2197" s="2096"/>
      <c r="O2197" s="2096"/>
      <c r="P2197" s="2096"/>
      <c r="Q2197" s="2096"/>
      <c r="R2197" s="2096"/>
      <c r="S2197" s="2096"/>
      <c r="T2197" s="2096"/>
      <c r="U2197" s="2096"/>
      <c r="V2197" s="2096"/>
      <c r="W2197" s="2096"/>
      <c r="X2197" s="2096"/>
      <c r="Y2197" s="2096"/>
      <c r="Z2197" s="2096"/>
      <c r="AA2197" s="2096"/>
      <c r="AB2197" s="2096"/>
      <c r="AC2197" s="2096"/>
      <c r="AD2197" s="2096"/>
      <c r="AE2197" s="2096"/>
      <c r="AF2197" s="2096"/>
      <c r="AG2197" s="2096"/>
      <c r="AH2197" s="2096"/>
      <c r="AI2197" s="2096"/>
      <c r="AJ2197" s="2096"/>
      <c r="AK2197" s="2096"/>
      <c r="AL2197" s="2096"/>
      <c r="AM2197" s="2096"/>
      <c r="AN2197" s="2096"/>
      <c r="AO2197" s="2096"/>
      <c r="AP2197" s="2096"/>
      <c r="AQ2197" s="2096"/>
      <c r="AR2197" s="2096"/>
      <c r="AS2197" s="2096"/>
      <c r="AT2197" s="2096"/>
      <c r="AU2197" s="2096"/>
      <c r="AV2197" s="2096"/>
      <c r="AW2197" s="2096"/>
      <c r="AX2197" s="2096"/>
      <c r="AY2197" s="2096"/>
    </row>
    <row r="2198" spans="1:51" s="79" customFormat="1" ht="385.5" customHeight="1">
      <c r="A2198" s="83"/>
      <c r="B2198" s="2085" t="s">
        <v>40</v>
      </c>
      <c r="C2198" s="2086"/>
      <c r="D2198" s="2086"/>
      <c r="E2198" s="2086"/>
      <c r="F2198" s="2086"/>
      <c r="G2198" s="2087"/>
      <c r="H2198" s="84" t="s">
        <v>97</v>
      </c>
      <c r="I2198" s="85"/>
      <c r="J2198" s="85"/>
      <c r="K2198" s="85"/>
      <c r="L2198" s="85"/>
      <c r="M2198" s="85"/>
      <c r="N2198" s="85"/>
      <c r="O2198" s="85"/>
      <c r="P2198" s="85"/>
      <c r="Q2198" s="85"/>
      <c r="R2198" s="85"/>
      <c r="S2198" s="85"/>
      <c r="T2198" s="85"/>
      <c r="U2198" s="85"/>
      <c r="V2198" s="85"/>
      <c r="W2198" s="85"/>
      <c r="X2198" s="85"/>
      <c r="Y2198" s="85"/>
      <c r="Z2198" s="85"/>
      <c r="AA2198" s="85"/>
      <c r="AB2198" s="85"/>
      <c r="AC2198" s="85"/>
      <c r="AD2198" s="85"/>
      <c r="AE2198" s="85"/>
      <c r="AF2198" s="85"/>
      <c r="AG2198" s="85"/>
      <c r="AH2198" s="85"/>
      <c r="AI2198" s="85"/>
      <c r="AJ2198" s="85"/>
      <c r="AK2198" s="85"/>
      <c r="AL2198" s="85"/>
      <c r="AM2198" s="85"/>
      <c r="AN2198" s="85"/>
      <c r="AO2198" s="85"/>
      <c r="AP2198" s="85"/>
      <c r="AQ2198" s="85"/>
      <c r="AR2198" s="85"/>
      <c r="AS2198" s="85"/>
      <c r="AT2198" s="85"/>
      <c r="AU2198" s="85"/>
      <c r="AV2198" s="85"/>
      <c r="AW2198" s="85"/>
      <c r="AX2198" s="85"/>
      <c r="AY2198" s="86"/>
    </row>
    <row r="2199" spans="1:51" s="79" customFormat="1" ht="348.95" customHeight="1">
      <c r="B2199" s="2088"/>
      <c r="C2199" s="2089"/>
      <c r="D2199" s="2089"/>
      <c r="E2199" s="2089"/>
      <c r="F2199" s="2089"/>
      <c r="G2199" s="2090"/>
      <c r="H2199" s="87"/>
      <c r="I2199" s="81"/>
      <c r="J2199" s="81"/>
      <c r="K2199" s="81"/>
      <c r="L2199" s="81"/>
      <c r="M2199" s="81"/>
      <c r="N2199" s="81"/>
      <c r="O2199" s="81"/>
      <c r="P2199" s="81"/>
      <c r="Q2199" s="81"/>
      <c r="R2199" s="81"/>
      <c r="S2199" s="81"/>
      <c r="T2199" s="81"/>
      <c r="U2199" s="81"/>
      <c r="V2199" s="81"/>
      <c r="W2199" s="81"/>
      <c r="X2199" s="81"/>
      <c r="Y2199" s="81"/>
      <c r="Z2199" s="81"/>
      <c r="AA2199" s="81"/>
      <c r="AB2199" s="81"/>
      <c r="AC2199" s="81"/>
      <c r="AD2199" s="81"/>
      <c r="AE2199" s="81"/>
      <c r="AF2199" s="81"/>
      <c r="AG2199" s="81"/>
      <c r="AH2199" s="81"/>
      <c r="AI2199" s="81"/>
      <c r="AJ2199" s="81"/>
      <c r="AK2199" s="81"/>
      <c r="AL2199" s="81"/>
      <c r="AM2199" s="81"/>
      <c r="AN2199" s="81"/>
      <c r="AO2199" s="81"/>
      <c r="AP2199" s="81"/>
      <c r="AQ2199" s="81"/>
      <c r="AR2199" s="81"/>
      <c r="AS2199" s="81"/>
      <c r="AT2199" s="81"/>
      <c r="AU2199" s="81"/>
      <c r="AV2199" s="81"/>
      <c r="AW2199" s="81"/>
      <c r="AX2199" s="81"/>
      <c r="AY2199" s="88"/>
    </row>
    <row r="2200" spans="1:51" s="79" customFormat="1" ht="324" customHeight="1" thickBot="1">
      <c r="B2200" s="2091"/>
      <c r="C2200" s="2092"/>
      <c r="D2200" s="2092"/>
      <c r="E2200" s="2092"/>
      <c r="F2200" s="2092"/>
      <c r="G2200" s="2093"/>
      <c r="H2200" s="89"/>
      <c r="I2200" s="90"/>
      <c r="J2200" s="90"/>
      <c r="K2200" s="90"/>
      <c r="L2200" s="90"/>
      <c r="M2200" s="90"/>
      <c r="N2200" s="90"/>
      <c r="O2200" s="90"/>
      <c r="P2200" s="90"/>
      <c r="Q2200" s="90"/>
      <c r="R2200" s="90"/>
      <c r="S2200" s="90"/>
      <c r="T2200" s="90"/>
      <c r="U2200" s="90"/>
      <c r="V2200" s="90"/>
      <c r="W2200" s="90"/>
      <c r="X2200" s="90"/>
      <c r="Y2200" s="90"/>
      <c r="Z2200" s="90"/>
      <c r="AA2200" s="90"/>
      <c r="AB2200" s="90"/>
      <c r="AC2200" s="90"/>
      <c r="AD2200" s="90"/>
      <c r="AE2200" s="90"/>
      <c r="AF2200" s="90"/>
      <c r="AG2200" s="90"/>
      <c r="AH2200" s="90"/>
      <c r="AI2200" s="90"/>
      <c r="AJ2200" s="90"/>
      <c r="AK2200" s="90"/>
      <c r="AL2200" s="90"/>
      <c r="AM2200" s="90"/>
      <c r="AN2200" s="90"/>
      <c r="AO2200" s="90"/>
      <c r="AP2200" s="90"/>
      <c r="AQ2200" s="90"/>
      <c r="AR2200" s="90"/>
      <c r="AS2200" s="90"/>
      <c r="AT2200" s="90"/>
      <c r="AU2200" s="90"/>
      <c r="AV2200" s="90"/>
      <c r="AW2200" s="90"/>
      <c r="AX2200" s="90"/>
      <c r="AY2200" s="91"/>
    </row>
    <row r="2201" spans="1:51" s="79" customFormat="1" ht="41.25" customHeight="1">
      <c r="B2201" s="80"/>
      <c r="C2201" s="80"/>
      <c r="D2201" s="80"/>
      <c r="E2201" s="80"/>
      <c r="F2201" s="80"/>
      <c r="G2201" s="80"/>
      <c r="H2201" s="81"/>
      <c r="I2201" s="81"/>
      <c r="J2201" s="81"/>
      <c r="K2201" s="81"/>
      <c r="L2201" s="81"/>
      <c r="M2201" s="81"/>
      <c r="N2201" s="81"/>
      <c r="O2201" s="81"/>
      <c r="P2201" s="81"/>
      <c r="Q2201" s="81"/>
      <c r="R2201" s="81"/>
      <c r="S2201" s="81"/>
      <c r="T2201" s="81"/>
      <c r="U2201" s="81"/>
      <c r="V2201" s="81"/>
      <c r="W2201" s="81"/>
      <c r="X2201" s="81"/>
      <c r="Y2201" s="81"/>
      <c r="Z2201" s="81"/>
      <c r="AA2201" s="81"/>
      <c r="AB2201" s="81"/>
      <c r="AC2201" s="81"/>
      <c r="AD2201" s="81"/>
      <c r="AE2201" s="81"/>
      <c r="AF2201" s="81"/>
      <c r="AG2201" s="81"/>
      <c r="AH2201" s="81"/>
      <c r="AI2201" s="81"/>
      <c r="AJ2201" s="81"/>
      <c r="AK2201" s="81"/>
      <c r="AL2201" s="81"/>
      <c r="AM2201" s="81"/>
      <c r="AN2201" s="81"/>
      <c r="AO2201" s="81"/>
      <c r="AP2201" s="81"/>
      <c r="AQ2201" s="81"/>
      <c r="AR2201" s="81"/>
      <c r="AS2201" s="81"/>
      <c r="AT2201" s="81"/>
      <c r="AU2201" s="81"/>
      <c r="AV2201" s="81"/>
      <c r="AW2201" s="81"/>
      <c r="AX2201" s="81"/>
      <c r="AY2201" s="81"/>
    </row>
    <row r="2202" spans="1:51" s="79" customFormat="1" ht="30" customHeight="1" thickBot="1">
      <c r="B2202" s="2094" t="s">
        <v>100</v>
      </c>
      <c r="C2202" s="2094"/>
      <c r="D2202" s="2094"/>
      <c r="E2202" s="2094"/>
      <c r="F2202" s="2095"/>
      <c r="G2202" s="2095"/>
      <c r="H2202" s="2255" t="s">
        <v>1167</v>
      </c>
      <c r="I2202" s="2255"/>
      <c r="J2202" s="2255"/>
      <c r="K2202" s="2255"/>
      <c r="L2202" s="2255"/>
      <c r="M2202" s="2255"/>
      <c r="N2202" s="2255"/>
      <c r="O2202" s="2255"/>
      <c r="P2202" s="2255"/>
      <c r="Q2202" s="2255"/>
      <c r="R2202" s="2255"/>
      <c r="S2202" s="2255"/>
      <c r="T2202" s="2255"/>
      <c r="U2202" s="2255"/>
      <c r="V2202" s="2255"/>
      <c r="W2202" s="2255"/>
      <c r="X2202" s="2255"/>
      <c r="Y2202" s="2255"/>
      <c r="Z2202" s="2255"/>
      <c r="AA2202" s="2255"/>
      <c r="AB2202" s="2255"/>
      <c r="AC2202" s="2255"/>
      <c r="AD2202" s="2255"/>
      <c r="AE2202" s="2255"/>
      <c r="AF2202" s="2255"/>
      <c r="AG2202" s="2255"/>
      <c r="AH2202" s="2255"/>
      <c r="AI2202" s="2255"/>
      <c r="AJ2202" s="2255"/>
      <c r="AK2202" s="2255"/>
      <c r="AL2202" s="2255"/>
      <c r="AM2202" s="2255"/>
      <c r="AN2202" s="2255"/>
      <c r="AO2202" s="2255"/>
      <c r="AP2202" s="2255"/>
      <c r="AQ2202" s="2255"/>
      <c r="AR2202" s="2255"/>
      <c r="AS2202" s="2255"/>
      <c r="AT2202" s="2255"/>
      <c r="AU2202" s="2255"/>
      <c r="AV2202" s="2255"/>
      <c r="AW2202" s="2255"/>
      <c r="AX2202" s="2255"/>
      <c r="AY2202" s="2255"/>
    </row>
    <row r="2203" spans="1:51" s="79" customFormat="1" ht="24.75" customHeight="1">
      <c r="B2203" s="2097" t="s">
        <v>75</v>
      </c>
      <c r="C2203" s="2098"/>
      <c r="D2203" s="2098"/>
      <c r="E2203" s="2098"/>
      <c r="F2203" s="2098"/>
      <c r="G2203" s="2099"/>
      <c r="H2203" s="2103" t="s">
        <v>500</v>
      </c>
      <c r="I2203" s="2104"/>
      <c r="J2203" s="2104"/>
      <c r="K2203" s="2104"/>
      <c r="L2203" s="2104"/>
      <c r="M2203" s="2104"/>
      <c r="N2203" s="2104"/>
      <c r="O2203" s="2104"/>
      <c r="P2203" s="2104"/>
      <c r="Q2203" s="2104"/>
      <c r="R2203" s="2104"/>
      <c r="S2203" s="2104"/>
      <c r="T2203" s="2104"/>
      <c r="U2203" s="2104"/>
      <c r="V2203" s="2104"/>
      <c r="W2203" s="2104"/>
      <c r="X2203" s="2104"/>
      <c r="Y2203" s="2104"/>
      <c r="Z2203" s="2104"/>
      <c r="AA2203" s="2104"/>
      <c r="AB2203" s="2104"/>
      <c r="AC2203" s="2105"/>
      <c r="AD2203" s="2103" t="s">
        <v>259</v>
      </c>
      <c r="AE2203" s="2104"/>
      <c r="AF2203" s="2104"/>
      <c r="AG2203" s="2104"/>
      <c r="AH2203" s="2104"/>
      <c r="AI2203" s="2104"/>
      <c r="AJ2203" s="2104"/>
      <c r="AK2203" s="2104"/>
      <c r="AL2203" s="2104"/>
      <c r="AM2203" s="2104"/>
      <c r="AN2203" s="2104"/>
      <c r="AO2203" s="2104"/>
      <c r="AP2203" s="2104"/>
      <c r="AQ2203" s="2104"/>
      <c r="AR2203" s="2104"/>
      <c r="AS2203" s="2104"/>
      <c r="AT2203" s="2104"/>
      <c r="AU2203" s="2104"/>
      <c r="AV2203" s="2104"/>
      <c r="AW2203" s="2104"/>
      <c r="AX2203" s="2104"/>
      <c r="AY2203" s="2106"/>
    </row>
    <row r="2204" spans="1:51" s="79" customFormat="1" ht="24.75" customHeight="1">
      <c r="B2204" s="2097"/>
      <c r="C2204" s="2098"/>
      <c r="D2204" s="2098"/>
      <c r="E2204" s="2098"/>
      <c r="F2204" s="2098"/>
      <c r="G2204" s="2099"/>
      <c r="H2204" s="2107" t="s">
        <v>23</v>
      </c>
      <c r="I2204" s="2067"/>
      <c r="J2204" s="2067"/>
      <c r="K2204" s="2067"/>
      <c r="L2204" s="2068"/>
      <c r="M2204" s="2051" t="s">
        <v>24</v>
      </c>
      <c r="N2204" s="2067"/>
      <c r="O2204" s="2067"/>
      <c r="P2204" s="2067"/>
      <c r="Q2204" s="2067"/>
      <c r="R2204" s="2067"/>
      <c r="S2204" s="2067"/>
      <c r="T2204" s="2067"/>
      <c r="U2204" s="2067"/>
      <c r="V2204" s="2067"/>
      <c r="W2204" s="2067"/>
      <c r="X2204" s="2067"/>
      <c r="Y2204" s="2068"/>
      <c r="Z2204" s="2054" t="s">
        <v>25</v>
      </c>
      <c r="AA2204" s="2069"/>
      <c r="AB2204" s="2069"/>
      <c r="AC2204" s="2108"/>
      <c r="AD2204" s="2107" t="s">
        <v>23</v>
      </c>
      <c r="AE2204" s="2067"/>
      <c r="AF2204" s="2067"/>
      <c r="AG2204" s="2067"/>
      <c r="AH2204" s="2068"/>
      <c r="AI2204" s="2051" t="s">
        <v>24</v>
      </c>
      <c r="AJ2204" s="2067"/>
      <c r="AK2204" s="2067"/>
      <c r="AL2204" s="2067"/>
      <c r="AM2204" s="2067"/>
      <c r="AN2204" s="2067"/>
      <c r="AO2204" s="2067"/>
      <c r="AP2204" s="2067"/>
      <c r="AQ2204" s="2067"/>
      <c r="AR2204" s="2067"/>
      <c r="AS2204" s="2067"/>
      <c r="AT2204" s="2067"/>
      <c r="AU2204" s="2068"/>
      <c r="AV2204" s="2054" t="s">
        <v>25</v>
      </c>
      <c r="AW2204" s="2069"/>
      <c r="AX2204" s="2069"/>
      <c r="AY2204" s="2070"/>
    </row>
    <row r="2205" spans="1:51" s="79" customFormat="1" ht="24.75" customHeight="1">
      <c r="B2205" s="2097"/>
      <c r="C2205" s="2098"/>
      <c r="D2205" s="2098"/>
      <c r="E2205" s="2098"/>
      <c r="F2205" s="2098"/>
      <c r="G2205" s="2099"/>
      <c r="H2205" s="2035"/>
      <c r="I2205" s="2036"/>
      <c r="J2205" s="2036"/>
      <c r="K2205" s="2036"/>
      <c r="L2205" s="2037"/>
      <c r="M2205" s="2038"/>
      <c r="N2205" s="2071"/>
      <c r="O2205" s="2071"/>
      <c r="P2205" s="2071"/>
      <c r="Q2205" s="2071"/>
      <c r="R2205" s="2071"/>
      <c r="S2205" s="2071"/>
      <c r="T2205" s="2071"/>
      <c r="U2205" s="2071"/>
      <c r="V2205" s="2071"/>
      <c r="W2205" s="2071"/>
      <c r="X2205" s="2071"/>
      <c r="Y2205" s="2072"/>
      <c r="Z2205" s="2041"/>
      <c r="AA2205" s="2042"/>
      <c r="AB2205" s="2042"/>
      <c r="AC2205" s="2073"/>
      <c r="AD2205" s="2035"/>
      <c r="AE2205" s="2036"/>
      <c r="AF2205" s="2036"/>
      <c r="AG2205" s="2036"/>
      <c r="AH2205" s="2037"/>
      <c r="AI2205" s="2038"/>
      <c r="AJ2205" s="2071"/>
      <c r="AK2205" s="2071"/>
      <c r="AL2205" s="2071"/>
      <c r="AM2205" s="2071"/>
      <c r="AN2205" s="2071"/>
      <c r="AO2205" s="2071"/>
      <c r="AP2205" s="2071"/>
      <c r="AQ2205" s="2071"/>
      <c r="AR2205" s="2071"/>
      <c r="AS2205" s="2071"/>
      <c r="AT2205" s="2071"/>
      <c r="AU2205" s="2072"/>
      <c r="AV2205" s="2041"/>
      <c r="AW2205" s="2042"/>
      <c r="AX2205" s="2042"/>
      <c r="AY2205" s="2044"/>
    </row>
    <row r="2206" spans="1:51" s="79" customFormat="1" ht="24.75" customHeight="1">
      <c r="B2206" s="2097"/>
      <c r="C2206" s="2098"/>
      <c r="D2206" s="2098"/>
      <c r="E2206" s="2098"/>
      <c r="F2206" s="2098"/>
      <c r="G2206" s="2099"/>
      <c r="H2206" s="2025"/>
      <c r="I2206" s="2026"/>
      <c r="J2206" s="2026"/>
      <c r="K2206" s="2026"/>
      <c r="L2206" s="2027"/>
      <c r="M2206" s="2028"/>
      <c r="N2206" s="2029"/>
      <c r="O2206" s="2029"/>
      <c r="P2206" s="2029"/>
      <c r="Q2206" s="2029"/>
      <c r="R2206" s="2029"/>
      <c r="S2206" s="2029"/>
      <c r="T2206" s="2029"/>
      <c r="U2206" s="2029"/>
      <c r="V2206" s="2029"/>
      <c r="W2206" s="2029"/>
      <c r="X2206" s="2029"/>
      <c r="Y2206" s="2030"/>
      <c r="Z2206" s="2031"/>
      <c r="AA2206" s="2032"/>
      <c r="AB2206" s="2032"/>
      <c r="AC2206" s="2034"/>
      <c r="AD2206" s="2025"/>
      <c r="AE2206" s="2026"/>
      <c r="AF2206" s="2026"/>
      <c r="AG2206" s="2026"/>
      <c r="AH2206" s="2027"/>
      <c r="AI2206" s="2028"/>
      <c r="AJ2206" s="2029"/>
      <c r="AK2206" s="2029"/>
      <c r="AL2206" s="2029"/>
      <c r="AM2206" s="2029"/>
      <c r="AN2206" s="2029"/>
      <c r="AO2206" s="2029"/>
      <c r="AP2206" s="2029"/>
      <c r="AQ2206" s="2029"/>
      <c r="AR2206" s="2029"/>
      <c r="AS2206" s="2029"/>
      <c r="AT2206" s="2029"/>
      <c r="AU2206" s="2030"/>
      <c r="AV2206" s="2031"/>
      <c r="AW2206" s="2032"/>
      <c r="AX2206" s="2032"/>
      <c r="AY2206" s="2033"/>
    </row>
    <row r="2207" spans="1:51" s="79" customFormat="1" ht="24.75" customHeight="1">
      <c r="B2207" s="2097"/>
      <c r="C2207" s="2098"/>
      <c r="D2207" s="2098"/>
      <c r="E2207" s="2098"/>
      <c r="F2207" s="2098"/>
      <c r="G2207" s="2099"/>
      <c r="H2207" s="2025"/>
      <c r="I2207" s="2026"/>
      <c r="J2207" s="2026"/>
      <c r="K2207" s="2026"/>
      <c r="L2207" s="2027"/>
      <c r="M2207" s="2028"/>
      <c r="N2207" s="2029"/>
      <c r="O2207" s="2029"/>
      <c r="P2207" s="2029"/>
      <c r="Q2207" s="2029"/>
      <c r="R2207" s="2029"/>
      <c r="S2207" s="2029"/>
      <c r="T2207" s="2029"/>
      <c r="U2207" s="2029"/>
      <c r="V2207" s="2029"/>
      <c r="W2207" s="2029"/>
      <c r="X2207" s="2029"/>
      <c r="Y2207" s="2030"/>
      <c r="Z2207" s="2031"/>
      <c r="AA2207" s="2032"/>
      <c r="AB2207" s="2032"/>
      <c r="AC2207" s="2034"/>
      <c r="AD2207" s="2025"/>
      <c r="AE2207" s="2026"/>
      <c r="AF2207" s="2026"/>
      <c r="AG2207" s="2026"/>
      <c r="AH2207" s="2027"/>
      <c r="AI2207" s="2028"/>
      <c r="AJ2207" s="2029"/>
      <c r="AK2207" s="2029"/>
      <c r="AL2207" s="2029"/>
      <c r="AM2207" s="2029"/>
      <c r="AN2207" s="2029"/>
      <c r="AO2207" s="2029"/>
      <c r="AP2207" s="2029"/>
      <c r="AQ2207" s="2029"/>
      <c r="AR2207" s="2029"/>
      <c r="AS2207" s="2029"/>
      <c r="AT2207" s="2029"/>
      <c r="AU2207" s="2030"/>
      <c r="AV2207" s="2031"/>
      <c r="AW2207" s="2032"/>
      <c r="AX2207" s="2032"/>
      <c r="AY2207" s="2033"/>
    </row>
    <row r="2208" spans="1:51" s="79" customFormat="1" ht="24.75" customHeight="1">
      <c r="B2208" s="2097"/>
      <c r="C2208" s="2098"/>
      <c r="D2208" s="2098"/>
      <c r="E2208" s="2098"/>
      <c r="F2208" s="2098"/>
      <c r="G2208" s="2099"/>
      <c r="H2208" s="2025"/>
      <c r="I2208" s="2026"/>
      <c r="J2208" s="2026"/>
      <c r="K2208" s="2026"/>
      <c r="L2208" s="2027"/>
      <c r="M2208" s="2028"/>
      <c r="N2208" s="2029"/>
      <c r="O2208" s="2029"/>
      <c r="P2208" s="2029"/>
      <c r="Q2208" s="2029"/>
      <c r="R2208" s="2029"/>
      <c r="S2208" s="2029"/>
      <c r="T2208" s="2029"/>
      <c r="U2208" s="2029"/>
      <c r="V2208" s="2029"/>
      <c r="W2208" s="2029"/>
      <c r="X2208" s="2029"/>
      <c r="Y2208" s="2030"/>
      <c r="Z2208" s="2031"/>
      <c r="AA2208" s="2032"/>
      <c r="AB2208" s="2032"/>
      <c r="AC2208" s="2034"/>
      <c r="AD2208" s="2025"/>
      <c r="AE2208" s="2026"/>
      <c r="AF2208" s="2026"/>
      <c r="AG2208" s="2026"/>
      <c r="AH2208" s="2027"/>
      <c r="AI2208" s="2028"/>
      <c r="AJ2208" s="2029"/>
      <c r="AK2208" s="2029"/>
      <c r="AL2208" s="2029"/>
      <c r="AM2208" s="2029"/>
      <c r="AN2208" s="2029"/>
      <c r="AO2208" s="2029"/>
      <c r="AP2208" s="2029"/>
      <c r="AQ2208" s="2029"/>
      <c r="AR2208" s="2029"/>
      <c r="AS2208" s="2029"/>
      <c r="AT2208" s="2029"/>
      <c r="AU2208" s="2030"/>
      <c r="AV2208" s="2031"/>
      <c r="AW2208" s="2032"/>
      <c r="AX2208" s="2032"/>
      <c r="AY2208" s="2033"/>
    </row>
    <row r="2209" spans="2:51" s="79" customFormat="1" ht="24.75" customHeight="1">
      <c r="B2209" s="2097"/>
      <c r="C2209" s="2098"/>
      <c r="D2209" s="2098"/>
      <c r="E2209" s="2098"/>
      <c r="F2209" s="2098"/>
      <c r="G2209" s="2099"/>
      <c r="H2209" s="2025"/>
      <c r="I2209" s="2026"/>
      <c r="J2209" s="2026"/>
      <c r="K2209" s="2026"/>
      <c r="L2209" s="2027"/>
      <c r="M2209" s="2028"/>
      <c r="N2209" s="2029"/>
      <c r="O2209" s="2029"/>
      <c r="P2209" s="2029"/>
      <c r="Q2209" s="2029"/>
      <c r="R2209" s="2029"/>
      <c r="S2209" s="2029"/>
      <c r="T2209" s="2029"/>
      <c r="U2209" s="2029"/>
      <c r="V2209" s="2029"/>
      <c r="W2209" s="2029"/>
      <c r="X2209" s="2029"/>
      <c r="Y2209" s="2030"/>
      <c r="Z2209" s="2031"/>
      <c r="AA2209" s="2032"/>
      <c r="AB2209" s="2032"/>
      <c r="AC2209" s="2032"/>
      <c r="AD2209" s="2025"/>
      <c r="AE2209" s="2026"/>
      <c r="AF2209" s="2026"/>
      <c r="AG2209" s="2026"/>
      <c r="AH2209" s="2027"/>
      <c r="AI2209" s="2028"/>
      <c r="AJ2209" s="2029"/>
      <c r="AK2209" s="2029"/>
      <c r="AL2209" s="2029"/>
      <c r="AM2209" s="2029"/>
      <c r="AN2209" s="2029"/>
      <c r="AO2209" s="2029"/>
      <c r="AP2209" s="2029"/>
      <c r="AQ2209" s="2029"/>
      <c r="AR2209" s="2029"/>
      <c r="AS2209" s="2029"/>
      <c r="AT2209" s="2029"/>
      <c r="AU2209" s="2030"/>
      <c r="AV2209" s="2031"/>
      <c r="AW2209" s="2032"/>
      <c r="AX2209" s="2032"/>
      <c r="AY2209" s="2033"/>
    </row>
    <row r="2210" spans="2:51" s="79" customFormat="1" ht="24.75" customHeight="1">
      <c r="B2210" s="2097"/>
      <c r="C2210" s="2098"/>
      <c r="D2210" s="2098"/>
      <c r="E2210" s="2098"/>
      <c r="F2210" s="2098"/>
      <c r="G2210" s="2099"/>
      <c r="H2210" s="2025"/>
      <c r="I2210" s="2026"/>
      <c r="J2210" s="2026"/>
      <c r="K2210" s="2026"/>
      <c r="L2210" s="2027"/>
      <c r="M2210" s="2028"/>
      <c r="N2210" s="2029"/>
      <c r="O2210" s="2029"/>
      <c r="P2210" s="2029"/>
      <c r="Q2210" s="2029"/>
      <c r="R2210" s="2029"/>
      <c r="S2210" s="2029"/>
      <c r="T2210" s="2029"/>
      <c r="U2210" s="2029"/>
      <c r="V2210" s="2029"/>
      <c r="W2210" s="2029"/>
      <c r="X2210" s="2029"/>
      <c r="Y2210" s="2030"/>
      <c r="Z2210" s="2031"/>
      <c r="AA2210" s="2032"/>
      <c r="AB2210" s="2032"/>
      <c r="AC2210" s="2032"/>
      <c r="AD2210" s="2025"/>
      <c r="AE2210" s="2026"/>
      <c r="AF2210" s="2026"/>
      <c r="AG2210" s="2026"/>
      <c r="AH2210" s="2027"/>
      <c r="AI2210" s="2028"/>
      <c r="AJ2210" s="2029"/>
      <c r="AK2210" s="2029"/>
      <c r="AL2210" s="2029"/>
      <c r="AM2210" s="2029"/>
      <c r="AN2210" s="2029"/>
      <c r="AO2210" s="2029"/>
      <c r="AP2210" s="2029"/>
      <c r="AQ2210" s="2029"/>
      <c r="AR2210" s="2029"/>
      <c r="AS2210" s="2029"/>
      <c r="AT2210" s="2029"/>
      <c r="AU2210" s="2030"/>
      <c r="AV2210" s="2031"/>
      <c r="AW2210" s="2032"/>
      <c r="AX2210" s="2032"/>
      <c r="AY2210" s="2033"/>
    </row>
    <row r="2211" spans="2:51" s="79" customFormat="1" ht="24.75" customHeight="1">
      <c r="B2211" s="2097"/>
      <c r="C2211" s="2098"/>
      <c r="D2211" s="2098"/>
      <c r="E2211" s="2098"/>
      <c r="F2211" s="2098"/>
      <c r="G2211" s="2099"/>
      <c r="H2211" s="2025"/>
      <c r="I2211" s="2026"/>
      <c r="J2211" s="2026"/>
      <c r="K2211" s="2026"/>
      <c r="L2211" s="2027"/>
      <c r="M2211" s="2028"/>
      <c r="N2211" s="2029"/>
      <c r="O2211" s="2029"/>
      <c r="P2211" s="2029"/>
      <c r="Q2211" s="2029"/>
      <c r="R2211" s="2029"/>
      <c r="S2211" s="2029"/>
      <c r="T2211" s="2029"/>
      <c r="U2211" s="2029"/>
      <c r="V2211" s="2029"/>
      <c r="W2211" s="2029"/>
      <c r="X2211" s="2029"/>
      <c r="Y2211" s="2030"/>
      <c r="Z2211" s="2031"/>
      <c r="AA2211" s="2032"/>
      <c r="AB2211" s="2032"/>
      <c r="AC2211" s="2032"/>
      <c r="AD2211" s="2025"/>
      <c r="AE2211" s="2026"/>
      <c r="AF2211" s="2026"/>
      <c r="AG2211" s="2026"/>
      <c r="AH2211" s="2027"/>
      <c r="AI2211" s="2028"/>
      <c r="AJ2211" s="2029"/>
      <c r="AK2211" s="2029"/>
      <c r="AL2211" s="2029"/>
      <c r="AM2211" s="2029"/>
      <c r="AN2211" s="2029"/>
      <c r="AO2211" s="2029"/>
      <c r="AP2211" s="2029"/>
      <c r="AQ2211" s="2029"/>
      <c r="AR2211" s="2029"/>
      <c r="AS2211" s="2029"/>
      <c r="AT2211" s="2029"/>
      <c r="AU2211" s="2030"/>
      <c r="AV2211" s="2031"/>
      <c r="AW2211" s="2032"/>
      <c r="AX2211" s="2032"/>
      <c r="AY2211" s="2033"/>
    </row>
    <row r="2212" spans="2:51" s="79" customFormat="1" ht="24.75" customHeight="1">
      <c r="B2212" s="2097"/>
      <c r="C2212" s="2098"/>
      <c r="D2212" s="2098"/>
      <c r="E2212" s="2098"/>
      <c r="F2212" s="2098"/>
      <c r="G2212" s="2099"/>
      <c r="H2212" s="2016"/>
      <c r="I2212" s="2017"/>
      <c r="J2212" s="2017"/>
      <c r="K2212" s="2017"/>
      <c r="L2212" s="2018"/>
      <c r="M2212" s="2019"/>
      <c r="N2212" s="2020"/>
      <c r="O2212" s="2020"/>
      <c r="P2212" s="2020"/>
      <c r="Q2212" s="2020"/>
      <c r="R2212" s="2020"/>
      <c r="S2212" s="2020"/>
      <c r="T2212" s="2020"/>
      <c r="U2212" s="2020"/>
      <c r="V2212" s="2020"/>
      <c r="W2212" s="2020"/>
      <c r="X2212" s="2020"/>
      <c r="Y2212" s="2021"/>
      <c r="Z2212" s="2022"/>
      <c r="AA2212" s="2023"/>
      <c r="AB2212" s="2023"/>
      <c r="AC2212" s="2023"/>
      <c r="AD2212" s="2016"/>
      <c r="AE2212" s="2017"/>
      <c r="AF2212" s="2017"/>
      <c r="AG2212" s="2017"/>
      <c r="AH2212" s="2018"/>
      <c r="AI2212" s="2019"/>
      <c r="AJ2212" s="2020"/>
      <c r="AK2212" s="2020"/>
      <c r="AL2212" s="2020"/>
      <c r="AM2212" s="2020"/>
      <c r="AN2212" s="2020"/>
      <c r="AO2212" s="2020"/>
      <c r="AP2212" s="2020"/>
      <c r="AQ2212" s="2020"/>
      <c r="AR2212" s="2020"/>
      <c r="AS2212" s="2020"/>
      <c r="AT2212" s="2020"/>
      <c r="AU2212" s="2021"/>
      <c r="AV2212" s="2022"/>
      <c r="AW2212" s="2023"/>
      <c r="AX2212" s="2023"/>
      <c r="AY2212" s="2024"/>
    </row>
    <row r="2213" spans="2:51" s="79" customFormat="1" ht="24.75" customHeight="1">
      <c r="B2213" s="2097"/>
      <c r="C2213" s="2098"/>
      <c r="D2213" s="2098"/>
      <c r="E2213" s="2098"/>
      <c r="F2213" s="2098"/>
      <c r="G2213" s="2099"/>
      <c r="H2213" s="2058" t="s">
        <v>26</v>
      </c>
      <c r="I2213" s="2059"/>
      <c r="J2213" s="2059"/>
      <c r="K2213" s="2059"/>
      <c r="L2213" s="2059"/>
      <c r="M2213" s="2060"/>
      <c r="N2213" s="2061"/>
      <c r="O2213" s="2061"/>
      <c r="P2213" s="2061"/>
      <c r="Q2213" s="2061"/>
      <c r="R2213" s="2061"/>
      <c r="S2213" s="2061"/>
      <c r="T2213" s="2061"/>
      <c r="U2213" s="2061"/>
      <c r="V2213" s="2061"/>
      <c r="W2213" s="2061"/>
      <c r="X2213" s="2061"/>
      <c r="Y2213" s="2062"/>
      <c r="Z2213" s="2063">
        <f>SUM(Z2205:AC2212)</f>
        <v>0</v>
      </c>
      <c r="AA2213" s="2064"/>
      <c r="AB2213" s="2064"/>
      <c r="AC2213" s="2065"/>
      <c r="AD2213" s="2058" t="s">
        <v>26</v>
      </c>
      <c r="AE2213" s="2059"/>
      <c r="AF2213" s="2059"/>
      <c r="AG2213" s="2059"/>
      <c r="AH2213" s="2059"/>
      <c r="AI2213" s="2060"/>
      <c r="AJ2213" s="2061"/>
      <c r="AK2213" s="2061"/>
      <c r="AL2213" s="2061"/>
      <c r="AM2213" s="2061"/>
      <c r="AN2213" s="2061"/>
      <c r="AO2213" s="2061"/>
      <c r="AP2213" s="2061"/>
      <c r="AQ2213" s="2061"/>
      <c r="AR2213" s="2061"/>
      <c r="AS2213" s="2061"/>
      <c r="AT2213" s="2061"/>
      <c r="AU2213" s="2062"/>
      <c r="AV2213" s="2063">
        <f>SUM(AV2205:AY2212)</f>
        <v>0</v>
      </c>
      <c r="AW2213" s="2064"/>
      <c r="AX2213" s="2064"/>
      <c r="AY2213" s="2066"/>
    </row>
    <row r="2214" spans="2:51" s="79" customFormat="1" ht="25.15" customHeight="1">
      <c r="B2214" s="2097"/>
      <c r="C2214" s="2098"/>
      <c r="D2214" s="2098"/>
      <c r="E2214" s="2098"/>
      <c r="F2214" s="2098"/>
      <c r="G2214" s="2099"/>
      <c r="H2214" s="2045" t="s">
        <v>501</v>
      </c>
      <c r="I2214" s="2046"/>
      <c r="J2214" s="2046"/>
      <c r="K2214" s="2046"/>
      <c r="L2214" s="2046"/>
      <c r="M2214" s="2046"/>
      <c r="N2214" s="2046"/>
      <c r="O2214" s="2046"/>
      <c r="P2214" s="2046"/>
      <c r="Q2214" s="2046"/>
      <c r="R2214" s="2046"/>
      <c r="S2214" s="2046"/>
      <c r="T2214" s="2046"/>
      <c r="U2214" s="2046"/>
      <c r="V2214" s="2046"/>
      <c r="W2214" s="2046"/>
      <c r="X2214" s="2046"/>
      <c r="Y2214" s="2046"/>
      <c r="Z2214" s="2046"/>
      <c r="AA2214" s="2046"/>
      <c r="AB2214" s="2046"/>
      <c r="AC2214" s="2047"/>
      <c r="AD2214" s="2045" t="s">
        <v>356</v>
      </c>
      <c r="AE2214" s="2046"/>
      <c r="AF2214" s="2046"/>
      <c r="AG2214" s="2046"/>
      <c r="AH2214" s="2046"/>
      <c r="AI2214" s="2046"/>
      <c r="AJ2214" s="2046"/>
      <c r="AK2214" s="2046"/>
      <c r="AL2214" s="2046"/>
      <c r="AM2214" s="2046"/>
      <c r="AN2214" s="2046"/>
      <c r="AO2214" s="2046"/>
      <c r="AP2214" s="2046"/>
      <c r="AQ2214" s="2046"/>
      <c r="AR2214" s="2046"/>
      <c r="AS2214" s="2046"/>
      <c r="AT2214" s="2046"/>
      <c r="AU2214" s="2046"/>
      <c r="AV2214" s="2046"/>
      <c r="AW2214" s="2046"/>
      <c r="AX2214" s="2046"/>
      <c r="AY2214" s="2048"/>
    </row>
    <row r="2215" spans="2:51" s="79" customFormat="1" ht="25.5" customHeight="1">
      <c r="B2215" s="2097"/>
      <c r="C2215" s="2098"/>
      <c r="D2215" s="2098"/>
      <c r="E2215" s="2098"/>
      <c r="F2215" s="2098"/>
      <c r="G2215" s="2099"/>
      <c r="H2215" s="2049" t="s">
        <v>23</v>
      </c>
      <c r="I2215" s="2050"/>
      <c r="J2215" s="2050"/>
      <c r="K2215" s="2050"/>
      <c r="L2215" s="2050"/>
      <c r="M2215" s="2051" t="s">
        <v>24</v>
      </c>
      <c r="N2215" s="2052"/>
      <c r="O2215" s="2052"/>
      <c r="P2215" s="2052"/>
      <c r="Q2215" s="2052"/>
      <c r="R2215" s="2052"/>
      <c r="S2215" s="2052"/>
      <c r="T2215" s="2052"/>
      <c r="U2215" s="2052"/>
      <c r="V2215" s="2052"/>
      <c r="W2215" s="2052"/>
      <c r="X2215" s="2052"/>
      <c r="Y2215" s="2053"/>
      <c r="Z2215" s="2054" t="s">
        <v>25</v>
      </c>
      <c r="AA2215" s="2055"/>
      <c r="AB2215" s="2055"/>
      <c r="AC2215" s="2056"/>
      <c r="AD2215" s="2049" t="s">
        <v>23</v>
      </c>
      <c r="AE2215" s="2050"/>
      <c r="AF2215" s="2050"/>
      <c r="AG2215" s="2050"/>
      <c r="AH2215" s="2050"/>
      <c r="AI2215" s="2051" t="s">
        <v>24</v>
      </c>
      <c r="AJ2215" s="2052"/>
      <c r="AK2215" s="2052"/>
      <c r="AL2215" s="2052"/>
      <c r="AM2215" s="2052"/>
      <c r="AN2215" s="2052"/>
      <c r="AO2215" s="2052"/>
      <c r="AP2215" s="2052"/>
      <c r="AQ2215" s="2052"/>
      <c r="AR2215" s="2052"/>
      <c r="AS2215" s="2052"/>
      <c r="AT2215" s="2052"/>
      <c r="AU2215" s="2053"/>
      <c r="AV2215" s="2054" t="s">
        <v>25</v>
      </c>
      <c r="AW2215" s="2055"/>
      <c r="AX2215" s="2055"/>
      <c r="AY2215" s="2057"/>
    </row>
    <row r="2216" spans="2:51" s="79" customFormat="1" ht="24.75" customHeight="1">
      <c r="B2216" s="2097"/>
      <c r="C2216" s="2098"/>
      <c r="D2216" s="2098"/>
      <c r="E2216" s="2098"/>
      <c r="F2216" s="2098"/>
      <c r="G2216" s="2099"/>
      <c r="H2216" s="2035"/>
      <c r="I2216" s="2036"/>
      <c r="J2216" s="2036"/>
      <c r="K2216" s="2036"/>
      <c r="L2216" s="2037"/>
      <c r="M2216" s="2038"/>
      <c r="N2216" s="2039"/>
      <c r="O2216" s="2039"/>
      <c r="P2216" s="2039"/>
      <c r="Q2216" s="2039"/>
      <c r="R2216" s="2039"/>
      <c r="S2216" s="2039"/>
      <c r="T2216" s="2039"/>
      <c r="U2216" s="2039"/>
      <c r="V2216" s="2039"/>
      <c r="W2216" s="2039"/>
      <c r="X2216" s="2039"/>
      <c r="Y2216" s="2040"/>
      <c r="Z2216" s="2041"/>
      <c r="AA2216" s="2042"/>
      <c r="AB2216" s="2042"/>
      <c r="AC2216" s="2043"/>
      <c r="AD2216" s="2035"/>
      <c r="AE2216" s="2036"/>
      <c r="AF2216" s="2036"/>
      <c r="AG2216" s="2036"/>
      <c r="AH2216" s="2037"/>
      <c r="AI2216" s="2038"/>
      <c r="AJ2216" s="2039"/>
      <c r="AK2216" s="2039"/>
      <c r="AL2216" s="2039"/>
      <c r="AM2216" s="2039"/>
      <c r="AN2216" s="2039"/>
      <c r="AO2216" s="2039"/>
      <c r="AP2216" s="2039"/>
      <c r="AQ2216" s="2039"/>
      <c r="AR2216" s="2039"/>
      <c r="AS2216" s="2039"/>
      <c r="AT2216" s="2039"/>
      <c r="AU2216" s="2040"/>
      <c r="AV2216" s="2041"/>
      <c r="AW2216" s="2042"/>
      <c r="AX2216" s="2042"/>
      <c r="AY2216" s="2044"/>
    </row>
    <row r="2217" spans="2:51" s="79" customFormat="1" ht="24.75" customHeight="1">
      <c r="B2217" s="2097"/>
      <c r="C2217" s="2098"/>
      <c r="D2217" s="2098"/>
      <c r="E2217" s="2098"/>
      <c r="F2217" s="2098"/>
      <c r="G2217" s="2099"/>
      <c r="H2217" s="2025"/>
      <c r="I2217" s="2026"/>
      <c r="J2217" s="2026"/>
      <c r="K2217" s="2026"/>
      <c r="L2217" s="2027"/>
      <c r="M2217" s="2028"/>
      <c r="N2217" s="2029"/>
      <c r="O2217" s="2029"/>
      <c r="P2217" s="2029"/>
      <c r="Q2217" s="2029"/>
      <c r="R2217" s="2029"/>
      <c r="S2217" s="2029"/>
      <c r="T2217" s="2029"/>
      <c r="U2217" s="2029"/>
      <c r="V2217" s="2029"/>
      <c r="W2217" s="2029"/>
      <c r="X2217" s="2029"/>
      <c r="Y2217" s="2030"/>
      <c r="Z2217" s="2031"/>
      <c r="AA2217" s="2032"/>
      <c r="AB2217" s="2032"/>
      <c r="AC2217" s="2034"/>
      <c r="AD2217" s="2025"/>
      <c r="AE2217" s="2026"/>
      <c r="AF2217" s="2026"/>
      <c r="AG2217" s="2026"/>
      <c r="AH2217" s="2027"/>
      <c r="AI2217" s="2028"/>
      <c r="AJ2217" s="2029"/>
      <c r="AK2217" s="2029"/>
      <c r="AL2217" s="2029"/>
      <c r="AM2217" s="2029"/>
      <c r="AN2217" s="2029"/>
      <c r="AO2217" s="2029"/>
      <c r="AP2217" s="2029"/>
      <c r="AQ2217" s="2029"/>
      <c r="AR2217" s="2029"/>
      <c r="AS2217" s="2029"/>
      <c r="AT2217" s="2029"/>
      <c r="AU2217" s="2030"/>
      <c r="AV2217" s="2031"/>
      <c r="AW2217" s="2032"/>
      <c r="AX2217" s="2032"/>
      <c r="AY2217" s="2033"/>
    </row>
    <row r="2218" spans="2:51" s="79" customFormat="1" ht="24.75" customHeight="1">
      <c r="B2218" s="2097"/>
      <c r="C2218" s="2098"/>
      <c r="D2218" s="2098"/>
      <c r="E2218" s="2098"/>
      <c r="F2218" s="2098"/>
      <c r="G2218" s="2099"/>
      <c r="H2218" s="2025"/>
      <c r="I2218" s="2026"/>
      <c r="J2218" s="2026"/>
      <c r="K2218" s="2026"/>
      <c r="L2218" s="2027"/>
      <c r="M2218" s="2028"/>
      <c r="N2218" s="2029"/>
      <c r="O2218" s="2029"/>
      <c r="P2218" s="2029"/>
      <c r="Q2218" s="2029"/>
      <c r="R2218" s="2029"/>
      <c r="S2218" s="2029"/>
      <c r="T2218" s="2029"/>
      <c r="U2218" s="2029"/>
      <c r="V2218" s="2029"/>
      <c r="W2218" s="2029"/>
      <c r="X2218" s="2029"/>
      <c r="Y2218" s="2030"/>
      <c r="Z2218" s="2031"/>
      <c r="AA2218" s="2032"/>
      <c r="AB2218" s="2032"/>
      <c r="AC2218" s="2034"/>
      <c r="AD2218" s="2025"/>
      <c r="AE2218" s="2026"/>
      <c r="AF2218" s="2026"/>
      <c r="AG2218" s="2026"/>
      <c r="AH2218" s="2027"/>
      <c r="AI2218" s="2028"/>
      <c r="AJ2218" s="2029"/>
      <c r="AK2218" s="2029"/>
      <c r="AL2218" s="2029"/>
      <c r="AM2218" s="2029"/>
      <c r="AN2218" s="2029"/>
      <c r="AO2218" s="2029"/>
      <c r="AP2218" s="2029"/>
      <c r="AQ2218" s="2029"/>
      <c r="AR2218" s="2029"/>
      <c r="AS2218" s="2029"/>
      <c r="AT2218" s="2029"/>
      <c r="AU2218" s="2030"/>
      <c r="AV2218" s="2031"/>
      <c r="AW2218" s="2032"/>
      <c r="AX2218" s="2032"/>
      <c r="AY2218" s="2033"/>
    </row>
    <row r="2219" spans="2:51" s="79" customFormat="1" ht="24.75" customHeight="1">
      <c r="B2219" s="2097"/>
      <c r="C2219" s="2098"/>
      <c r="D2219" s="2098"/>
      <c r="E2219" s="2098"/>
      <c r="F2219" s="2098"/>
      <c r="G2219" s="2099"/>
      <c r="H2219" s="2025"/>
      <c r="I2219" s="2026"/>
      <c r="J2219" s="2026"/>
      <c r="K2219" s="2026"/>
      <c r="L2219" s="2027"/>
      <c r="M2219" s="2028"/>
      <c r="N2219" s="2029"/>
      <c r="O2219" s="2029"/>
      <c r="P2219" s="2029"/>
      <c r="Q2219" s="2029"/>
      <c r="R2219" s="2029"/>
      <c r="S2219" s="2029"/>
      <c r="T2219" s="2029"/>
      <c r="U2219" s="2029"/>
      <c r="V2219" s="2029"/>
      <c r="W2219" s="2029"/>
      <c r="X2219" s="2029"/>
      <c r="Y2219" s="2030"/>
      <c r="Z2219" s="2031"/>
      <c r="AA2219" s="2032"/>
      <c r="AB2219" s="2032"/>
      <c r="AC2219" s="2034"/>
      <c r="AD2219" s="2025"/>
      <c r="AE2219" s="2026"/>
      <c r="AF2219" s="2026"/>
      <c r="AG2219" s="2026"/>
      <c r="AH2219" s="2027"/>
      <c r="AI2219" s="2028"/>
      <c r="AJ2219" s="2029"/>
      <c r="AK2219" s="2029"/>
      <c r="AL2219" s="2029"/>
      <c r="AM2219" s="2029"/>
      <c r="AN2219" s="2029"/>
      <c r="AO2219" s="2029"/>
      <c r="AP2219" s="2029"/>
      <c r="AQ2219" s="2029"/>
      <c r="AR2219" s="2029"/>
      <c r="AS2219" s="2029"/>
      <c r="AT2219" s="2029"/>
      <c r="AU2219" s="2030"/>
      <c r="AV2219" s="2031"/>
      <c r="AW2219" s="2032"/>
      <c r="AX2219" s="2032"/>
      <c r="AY2219" s="2033"/>
    </row>
    <row r="2220" spans="2:51" s="79" customFormat="1" ht="24.75" customHeight="1">
      <c r="B2220" s="2097"/>
      <c r="C2220" s="2098"/>
      <c r="D2220" s="2098"/>
      <c r="E2220" s="2098"/>
      <c r="F2220" s="2098"/>
      <c r="G2220" s="2099"/>
      <c r="H2220" s="2025"/>
      <c r="I2220" s="2026"/>
      <c r="J2220" s="2026"/>
      <c r="K2220" s="2026"/>
      <c r="L2220" s="2027"/>
      <c r="M2220" s="2028"/>
      <c r="N2220" s="2029"/>
      <c r="O2220" s="2029"/>
      <c r="P2220" s="2029"/>
      <c r="Q2220" s="2029"/>
      <c r="R2220" s="2029"/>
      <c r="S2220" s="2029"/>
      <c r="T2220" s="2029"/>
      <c r="U2220" s="2029"/>
      <c r="V2220" s="2029"/>
      <c r="W2220" s="2029"/>
      <c r="X2220" s="2029"/>
      <c r="Y2220" s="2030"/>
      <c r="Z2220" s="2031"/>
      <c r="AA2220" s="2032"/>
      <c r="AB2220" s="2032"/>
      <c r="AC2220" s="2032"/>
      <c r="AD2220" s="2025"/>
      <c r="AE2220" s="2026"/>
      <c r="AF2220" s="2026"/>
      <c r="AG2220" s="2026"/>
      <c r="AH2220" s="2027"/>
      <c r="AI2220" s="2028"/>
      <c r="AJ2220" s="2029"/>
      <c r="AK2220" s="2029"/>
      <c r="AL2220" s="2029"/>
      <c r="AM2220" s="2029"/>
      <c r="AN2220" s="2029"/>
      <c r="AO2220" s="2029"/>
      <c r="AP2220" s="2029"/>
      <c r="AQ2220" s="2029"/>
      <c r="AR2220" s="2029"/>
      <c r="AS2220" s="2029"/>
      <c r="AT2220" s="2029"/>
      <c r="AU2220" s="2030"/>
      <c r="AV2220" s="2031"/>
      <c r="AW2220" s="2032"/>
      <c r="AX2220" s="2032"/>
      <c r="AY2220" s="2033"/>
    </row>
    <row r="2221" spans="2:51" s="79" customFormat="1" ht="24.75" customHeight="1">
      <c r="B2221" s="2097"/>
      <c r="C2221" s="2098"/>
      <c r="D2221" s="2098"/>
      <c r="E2221" s="2098"/>
      <c r="F2221" s="2098"/>
      <c r="G2221" s="2099"/>
      <c r="H2221" s="2025"/>
      <c r="I2221" s="2026"/>
      <c r="J2221" s="2026"/>
      <c r="K2221" s="2026"/>
      <c r="L2221" s="2027"/>
      <c r="M2221" s="2028"/>
      <c r="N2221" s="2029"/>
      <c r="O2221" s="2029"/>
      <c r="P2221" s="2029"/>
      <c r="Q2221" s="2029"/>
      <c r="R2221" s="2029"/>
      <c r="S2221" s="2029"/>
      <c r="T2221" s="2029"/>
      <c r="U2221" s="2029"/>
      <c r="V2221" s="2029"/>
      <c r="W2221" s="2029"/>
      <c r="X2221" s="2029"/>
      <c r="Y2221" s="2030"/>
      <c r="Z2221" s="2031"/>
      <c r="AA2221" s="2032"/>
      <c r="AB2221" s="2032"/>
      <c r="AC2221" s="2032"/>
      <c r="AD2221" s="2025"/>
      <c r="AE2221" s="2026"/>
      <c r="AF2221" s="2026"/>
      <c r="AG2221" s="2026"/>
      <c r="AH2221" s="2027"/>
      <c r="AI2221" s="2028"/>
      <c r="AJ2221" s="2029"/>
      <c r="AK2221" s="2029"/>
      <c r="AL2221" s="2029"/>
      <c r="AM2221" s="2029"/>
      <c r="AN2221" s="2029"/>
      <c r="AO2221" s="2029"/>
      <c r="AP2221" s="2029"/>
      <c r="AQ2221" s="2029"/>
      <c r="AR2221" s="2029"/>
      <c r="AS2221" s="2029"/>
      <c r="AT2221" s="2029"/>
      <c r="AU2221" s="2030"/>
      <c r="AV2221" s="2031"/>
      <c r="AW2221" s="2032"/>
      <c r="AX2221" s="2032"/>
      <c r="AY2221" s="2033"/>
    </row>
    <row r="2222" spans="2:51" s="79" customFormat="1" ht="24.75" customHeight="1">
      <c r="B2222" s="2097"/>
      <c r="C2222" s="2098"/>
      <c r="D2222" s="2098"/>
      <c r="E2222" s="2098"/>
      <c r="F2222" s="2098"/>
      <c r="G2222" s="2099"/>
      <c r="H2222" s="2025"/>
      <c r="I2222" s="2026"/>
      <c r="J2222" s="2026"/>
      <c r="K2222" s="2026"/>
      <c r="L2222" s="2027"/>
      <c r="M2222" s="2028"/>
      <c r="N2222" s="2029"/>
      <c r="O2222" s="2029"/>
      <c r="P2222" s="2029"/>
      <c r="Q2222" s="2029"/>
      <c r="R2222" s="2029"/>
      <c r="S2222" s="2029"/>
      <c r="T2222" s="2029"/>
      <c r="U2222" s="2029"/>
      <c r="V2222" s="2029"/>
      <c r="W2222" s="2029"/>
      <c r="X2222" s="2029"/>
      <c r="Y2222" s="2030"/>
      <c r="Z2222" s="2031"/>
      <c r="AA2222" s="2032"/>
      <c r="AB2222" s="2032"/>
      <c r="AC2222" s="2032"/>
      <c r="AD2222" s="2025"/>
      <c r="AE2222" s="2026"/>
      <c r="AF2222" s="2026"/>
      <c r="AG2222" s="2026"/>
      <c r="AH2222" s="2027"/>
      <c r="AI2222" s="2028"/>
      <c r="AJ2222" s="2029"/>
      <c r="AK2222" s="2029"/>
      <c r="AL2222" s="2029"/>
      <c r="AM2222" s="2029"/>
      <c r="AN2222" s="2029"/>
      <c r="AO2222" s="2029"/>
      <c r="AP2222" s="2029"/>
      <c r="AQ2222" s="2029"/>
      <c r="AR2222" s="2029"/>
      <c r="AS2222" s="2029"/>
      <c r="AT2222" s="2029"/>
      <c r="AU2222" s="2030"/>
      <c r="AV2222" s="2031"/>
      <c r="AW2222" s="2032"/>
      <c r="AX2222" s="2032"/>
      <c r="AY2222" s="2033"/>
    </row>
    <row r="2223" spans="2:51" s="79" customFormat="1" ht="24.75" customHeight="1">
      <c r="B2223" s="2097"/>
      <c r="C2223" s="2098"/>
      <c r="D2223" s="2098"/>
      <c r="E2223" s="2098"/>
      <c r="F2223" s="2098"/>
      <c r="G2223" s="2099"/>
      <c r="H2223" s="2016"/>
      <c r="I2223" s="2017"/>
      <c r="J2223" s="2017"/>
      <c r="K2223" s="2017"/>
      <c r="L2223" s="2018"/>
      <c r="M2223" s="2019"/>
      <c r="N2223" s="2020"/>
      <c r="O2223" s="2020"/>
      <c r="P2223" s="2020"/>
      <c r="Q2223" s="2020"/>
      <c r="R2223" s="2020"/>
      <c r="S2223" s="2020"/>
      <c r="T2223" s="2020"/>
      <c r="U2223" s="2020"/>
      <c r="V2223" s="2020"/>
      <c r="W2223" s="2020"/>
      <c r="X2223" s="2020"/>
      <c r="Y2223" s="2021"/>
      <c r="Z2223" s="2022"/>
      <c r="AA2223" s="2023"/>
      <c r="AB2223" s="2023"/>
      <c r="AC2223" s="2023"/>
      <c r="AD2223" s="2016"/>
      <c r="AE2223" s="2017"/>
      <c r="AF2223" s="2017"/>
      <c r="AG2223" s="2017"/>
      <c r="AH2223" s="2018"/>
      <c r="AI2223" s="2019"/>
      <c r="AJ2223" s="2020"/>
      <c r="AK2223" s="2020"/>
      <c r="AL2223" s="2020"/>
      <c r="AM2223" s="2020"/>
      <c r="AN2223" s="2020"/>
      <c r="AO2223" s="2020"/>
      <c r="AP2223" s="2020"/>
      <c r="AQ2223" s="2020"/>
      <c r="AR2223" s="2020"/>
      <c r="AS2223" s="2020"/>
      <c r="AT2223" s="2020"/>
      <c r="AU2223" s="2021"/>
      <c r="AV2223" s="2022"/>
      <c r="AW2223" s="2023"/>
      <c r="AX2223" s="2023"/>
      <c r="AY2223" s="2024"/>
    </row>
    <row r="2224" spans="2:51" s="79" customFormat="1" ht="24.75" customHeight="1">
      <c r="B2224" s="2097"/>
      <c r="C2224" s="2098"/>
      <c r="D2224" s="2098"/>
      <c r="E2224" s="2098"/>
      <c r="F2224" s="2098"/>
      <c r="G2224" s="2099"/>
      <c r="H2224" s="2058" t="s">
        <v>26</v>
      </c>
      <c r="I2224" s="2059"/>
      <c r="J2224" s="2059"/>
      <c r="K2224" s="2059"/>
      <c r="L2224" s="2059"/>
      <c r="M2224" s="2060"/>
      <c r="N2224" s="2061"/>
      <c r="O2224" s="2061"/>
      <c r="P2224" s="2061"/>
      <c r="Q2224" s="2061"/>
      <c r="R2224" s="2061"/>
      <c r="S2224" s="2061"/>
      <c r="T2224" s="2061"/>
      <c r="U2224" s="2061"/>
      <c r="V2224" s="2061"/>
      <c r="W2224" s="2061"/>
      <c r="X2224" s="2061"/>
      <c r="Y2224" s="2062"/>
      <c r="Z2224" s="2063">
        <f>SUM(Z2216:AC2223)</f>
        <v>0</v>
      </c>
      <c r="AA2224" s="2064"/>
      <c r="AB2224" s="2064"/>
      <c r="AC2224" s="2065"/>
      <c r="AD2224" s="2058" t="s">
        <v>26</v>
      </c>
      <c r="AE2224" s="2059"/>
      <c r="AF2224" s="2059"/>
      <c r="AG2224" s="2059"/>
      <c r="AH2224" s="2059"/>
      <c r="AI2224" s="2060"/>
      <c r="AJ2224" s="2061"/>
      <c r="AK2224" s="2061"/>
      <c r="AL2224" s="2061"/>
      <c r="AM2224" s="2061"/>
      <c r="AN2224" s="2061"/>
      <c r="AO2224" s="2061"/>
      <c r="AP2224" s="2061"/>
      <c r="AQ2224" s="2061"/>
      <c r="AR2224" s="2061"/>
      <c r="AS2224" s="2061"/>
      <c r="AT2224" s="2061"/>
      <c r="AU2224" s="2062"/>
      <c r="AV2224" s="2063">
        <f>SUM(AV2216:AY2223)</f>
        <v>0</v>
      </c>
      <c r="AW2224" s="2064"/>
      <c r="AX2224" s="2064"/>
      <c r="AY2224" s="2066"/>
    </row>
    <row r="2225" spans="2:51" s="79" customFormat="1" ht="24.75" customHeight="1">
      <c r="B2225" s="2097"/>
      <c r="C2225" s="2098"/>
      <c r="D2225" s="2098"/>
      <c r="E2225" s="2098"/>
      <c r="F2225" s="2098"/>
      <c r="G2225" s="2099"/>
      <c r="H2225" s="2045" t="s">
        <v>331</v>
      </c>
      <c r="I2225" s="2046"/>
      <c r="J2225" s="2046"/>
      <c r="K2225" s="2046"/>
      <c r="L2225" s="2046"/>
      <c r="M2225" s="2046"/>
      <c r="N2225" s="2046"/>
      <c r="O2225" s="2046"/>
      <c r="P2225" s="2046"/>
      <c r="Q2225" s="2046"/>
      <c r="R2225" s="2046"/>
      <c r="S2225" s="2046"/>
      <c r="T2225" s="2046"/>
      <c r="U2225" s="2046"/>
      <c r="V2225" s="2046"/>
      <c r="W2225" s="2046"/>
      <c r="X2225" s="2046"/>
      <c r="Y2225" s="2046"/>
      <c r="Z2225" s="2046"/>
      <c r="AA2225" s="2046"/>
      <c r="AB2225" s="2046"/>
      <c r="AC2225" s="2047"/>
      <c r="AD2225" s="2045" t="s">
        <v>360</v>
      </c>
      <c r="AE2225" s="2046"/>
      <c r="AF2225" s="2046"/>
      <c r="AG2225" s="2046"/>
      <c r="AH2225" s="2046"/>
      <c r="AI2225" s="2046"/>
      <c r="AJ2225" s="2046"/>
      <c r="AK2225" s="2046"/>
      <c r="AL2225" s="2046"/>
      <c r="AM2225" s="2046"/>
      <c r="AN2225" s="2046"/>
      <c r="AO2225" s="2046"/>
      <c r="AP2225" s="2046"/>
      <c r="AQ2225" s="2046"/>
      <c r="AR2225" s="2046"/>
      <c r="AS2225" s="2046"/>
      <c r="AT2225" s="2046"/>
      <c r="AU2225" s="2046"/>
      <c r="AV2225" s="2046"/>
      <c r="AW2225" s="2046"/>
      <c r="AX2225" s="2046"/>
      <c r="AY2225" s="2048"/>
    </row>
    <row r="2226" spans="2:51" s="79" customFormat="1" ht="24.75" customHeight="1">
      <c r="B2226" s="2097"/>
      <c r="C2226" s="2098"/>
      <c r="D2226" s="2098"/>
      <c r="E2226" s="2098"/>
      <c r="F2226" s="2098"/>
      <c r="G2226" s="2099"/>
      <c r="H2226" s="2049" t="s">
        <v>23</v>
      </c>
      <c r="I2226" s="2050"/>
      <c r="J2226" s="2050"/>
      <c r="K2226" s="2050"/>
      <c r="L2226" s="2050"/>
      <c r="M2226" s="2051" t="s">
        <v>24</v>
      </c>
      <c r="N2226" s="2052"/>
      <c r="O2226" s="2052"/>
      <c r="P2226" s="2052"/>
      <c r="Q2226" s="2052"/>
      <c r="R2226" s="2052"/>
      <c r="S2226" s="2052"/>
      <c r="T2226" s="2052"/>
      <c r="U2226" s="2052"/>
      <c r="V2226" s="2052"/>
      <c r="W2226" s="2052"/>
      <c r="X2226" s="2052"/>
      <c r="Y2226" s="2053"/>
      <c r="Z2226" s="2054" t="s">
        <v>25</v>
      </c>
      <c r="AA2226" s="2055"/>
      <c r="AB2226" s="2055"/>
      <c r="AC2226" s="2056"/>
      <c r="AD2226" s="2049" t="s">
        <v>23</v>
      </c>
      <c r="AE2226" s="2050"/>
      <c r="AF2226" s="2050"/>
      <c r="AG2226" s="2050"/>
      <c r="AH2226" s="2050"/>
      <c r="AI2226" s="2051" t="s">
        <v>24</v>
      </c>
      <c r="AJ2226" s="2052"/>
      <c r="AK2226" s="2052"/>
      <c r="AL2226" s="2052"/>
      <c r="AM2226" s="2052"/>
      <c r="AN2226" s="2052"/>
      <c r="AO2226" s="2052"/>
      <c r="AP2226" s="2052"/>
      <c r="AQ2226" s="2052"/>
      <c r="AR2226" s="2052"/>
      <c r="AS2226" s="2052"/>
      <c r="AT2226" s="2052"/>
      <c r="AU2226" s="2053"/>
      <c r="AV2226" s="2054" t="s">
        <v>25</v>
      </c>
      <c r="AW2226" s="2055"/>
      <c r="AX2226" s="2055"/>
      <c r="AY2226" s="2057"/>
    </row>
    <row r="2227" spans="2:51" s="79" customFormat="1" ht="24.75" customHeight="1">
      <c r="B2227" s="2097"/>
      <c r="C2227" s="2098"/>
      <c r="D2227" s="2098"/>
      <c r="E2227" s="2098"/>
      <c r="F2227" s="2098"/>
      <c r="G2227" s="2099"/>
      <c r="H2227" s="2035"/>
      <c r="I2227" s="2036"/>
      <c r="J2227" s="2036"/>
      <c r="K2227" s="2036"/>
      <c r="L2227" s="2037"/>
      <c r="M2227" s="2038"/>
      <c r="N2227" s="2039"/>
      <c r="O2227" s="2039"/>
      <c r="P2227" s="2039"/>
      <c r="Q2227" s="2039"/>
      <c r="R2227" s="2039"/>
      <c r="S2227" s="2039"/>
      <c r="T2227" s="2039"/>
      <c r="U2227" s="2039"/>
      <c r="V2227" s="2039"/>
      <c r="W2227" s="2039"/>
      <c r="X2227" s="2039"/>
      <c r="Y2227" s="2040"/>
      <c r="Z2227" s="2041"/>
      <c r="AA2227" s="2042"/>
      <c r="AB2227" s="2042"/>
      <c r="AC2227" s="2043"/>
      <c r="AD2227" s="2035"/>
      <c r="AE2227" s="2036"/>
      <c r="AF2227" s="2036"/>
      <c r="AG2227" s="2036"/>
      <c r="AH2227" s="2037"/>
      <c r="AI2227" s="2038"/>
      <c r="AJ2227" s="2039"/>
      <c r="AK2227" s="2039"/>
      <c r="AL2227" s="2039"/>
      <c r="AM2227" s="2039"/>
      <c r="AN2227" s="2039"/>
      <c r="AO2227" s="2039"/>
      <c r="AP2227" s="2039"/>
      <c r="AQ2227" s="2039"/>
      <c r="AR2227" s="2039"/>
      <c r="AS2227" s="2039"/>
      <c r="AT2227" s="2039"/>
      <c r="AU2227" s="2040"/>
      <c r="AV2227" s="2041"/>
      <c r="AW2227" s="2042"/>
      <c r="AX2227" s="2042"/>
      <c r="AY2227" s="2044"/>
    </row>
    <row r="2228" spans="2:51" s="79" customFormat="1" ht="24.75" customHeight="1">
      <c r="B2228" s="2097"/>
      <c r="C2228" s="2098"/>
      <c r="D2228" s="2098"/>
      <c r="E2228" s="2098"/>
      <c r="F2228" s="2098"/>
      <c r="G2228" s="2099"/>
      <c r="H2228" s="2025"/>
      <c r="I2228" s="2026"/>
      <c r="J2228" s="2026"/>
      <c r="K2228" s="2026"/>
      <c r="L2228" s="2027"/>
      <c r="M2228" s="2028"/>
      <c r="N2228" s="2029"/>
      <c r="O2228" s="2029"/>
      <c r="P2228" s="2029"/>
      <c r="Q2228" s="2029"/>
      <c r="R2228" s="2029"/>
      <c r="S2228" s="2029"/>
      <c r="T2228" s="2029"/>
      <c r="U2228" s="2029"/>
      <c r="V2228" s="2029"/>
      <c r="W2228" s="2029"/>
      <c r="X2228" s="2029"/>
      <c r="Y2228" s="2030"/>
      <c r="Z2228" s="2031"/>
      <c r="AA2228" s="2032"/>
      <c r="AB2228" s="2032"/>
      <c r="AC2228" s="2034"/>
      <c r="AD2228" s="2025"/>
      <c r="AE2228" s="2026"/>
      <c r="AF2228" s="2026"/>
      <c r="AG2228" s="2026"/>
      <c r="AH2228" s="2027"/>
      <c r="AI2228" s="2028"/>
      <c r="AJ2228" s="2029"/>
      <c r="AK2228" s="2029"/>
      <c r="AL2228" s="2029"/>
      <c r="AM2228" s="2029"/>
      <c r="AN2228" s="2029"/>
      <c r="AO2228" s="2029"/>
      <c r="AP2228" s="2029"/>
      <c r="AQ2228" s="2029"/>
      <c r="AR2228" s="2029"/>
      <c r="AS2228" s="2029"/>
      <c r="AT2228" s="2029"/>
      <c r="AU2228" s="2030"/>
      <c r="AV2228" s="2031"/>
      <c r="AW2228" s="2032"/>
      <c r="AX2228" s="2032"/>
      <c r="AY2228" s="2033"/>
    </row>
    <row r="2229" spans="2:51" s="79" customFormat="1" ht="24.75" customHeight="1">
      <c r="B2229" s="2097"/>
      <c r="C2229" s="2098"/>
      <c r="D2229" s="2098"/>
      <c r="E2229" s="2098"/>
      <c r="F2229" s="2098"/>
      <c r="G2229" s="2099"/>
      <c r="H2229" s="2025"/>
      <c r="I2229" s="2026"/>
      <c r="J2229" s="2026"/>
      <c r="K2229" s="2026"/>
      <c r="L2229" s="2027"/>
      <c r="M2229" s="2028"/>
      <c r="N2229" s="2029"/>
      <c r="O2229" s="2029"/>
      <c r="P2229" s="2029"/>
      <c r="Q2229" s="2029"/>
      <c r="R2229" s="2029"/>
      <c r="S2229" s="2029"/>
      <c r="T2229" s="2029"/>
      <c r="U2229" s="2029"/>
      <c r="V2229" s="2029"/>
      <c r="W2229" s="2029"/>
      <c r="X2229" s="2029"/>
      <c r="Y2229" s="2030"/>
      <c r="Z2229" s="2031"/>
      <c r="AA2229" s="2032"/>
      <c r="AB2229" s="2032"/>
      <c r="AC2229" s="2034"/>
      <c r="AD2229" s="2025"/>
      <c r="AE2229" s="2026"/>
      <c r="AF2229" s="2026"/>
      <c r="AG2229" s="2026"/>
      <c r="AH2229" s="2027"/>
      <c r="AI2229" s="2028"/>
      <c r="AJ2229" s="2029"/>
      <c r="AK2229" s="2029"/>
      <c r="AL2229" s="2029"/>
      <c r="AM2229" s="2029"/>
      <c r="AN2229" s="2029"/>
      <c r="AO2229" s="2029"/>
      <c r="AP2229" s="2029"/>
      <c r="AQ2229" s="2029"/>
      <c r="AR2229" s="2029"/>
      <c r="AS2229" s="2029"/>
      <c r="AT2229" s="2029"/>
      <c r="AU2229" s="2030"/>
      <c r="AV2229" s="2031"/>
      <c r="AW2229" s="2032"/>
      <c r="AX2229" s="2032"/>
      <c r="AY2229" s="2033"/>
    </row>
    <row r="2230" spans="2:51" s="79" customFormat="1" ht="24.75" customHeight="1">
      <c r="B2230" s="2097"/>
      <c r="C2230" s="2098"/>
      <c r="D2230" s="2098"/>
      <c r="E2230" s="2098"/>
      <c r="F2230" s="2098"/>
      <c r="G2230" s="2099"/>
      <c r="H2230" s="2025"/>
      <c r="I2230" s="2026"/>
      <c r="J2230" s="2026"/>
      <c r="K2230" s="2026"/>
      <c r="L2230" s="2027"/>
      <c r="M2230" s="2028"/>
      <c r="N2230" s="2029"/>
      <c r="O2230" s="2029"/>
      <c r="P2230" s="2029"/>
      <c r="Q2230" s="2029"/>
      <c r="R2230" s="2029"/>
      <c r="S2230" s="2029"/>
      <c r="T2230" s="2029"/>
      <c r="U2230" s="2029"/>
      <c r="V2230" s="2029"/>
      <c r="W2230" s="2029"/>
      <c r="X2230" s="2029"/>
      <c r="Y2230" s="2030"/>
      <c r="Z2230" s="2031"/>
      <c r="AA2230" s="2032"/>
      <c r="AB2230" s="2032"/>
      <c r="AC2230" s="2034"/>
      <c r="AD2230" s="2025"/>
      <c r="AE2230" s="2026"/>
      <c r="AF2230" s="2026"/>
      <c r="AG2230" s="2026"/>
      <c r="AH2230" s="2027"/>
      <c r="AI2230" s="2028"/>
      <c r="AJ2230" s="2029"/>
      <c r="AK2230" s="2029"/>
      <c r="AL2230" s="2029"/>
      <c r="AM2230" s="2029"/>
      <c r="AN2230" s="2029"/>
      <c r="AO2230" s="2029"/>
      <c r="AP2230" s="2029"/>
      <c r="AQ2230" s="2029"/>
      <c r="AR2230" s="2029"/>
      <c r="AS2230" s="2029"/>
      <c r="AT2230" s="2029"/>
      <c r="AU2230" s="2030"/>
      <c r="AV2230" s="2031"/>
      <c r="AW2230" s="2032"/>
      <c r="AX2230" s="2032"/>
      <c r="AY2230" s="2033"/>
    </row>
    <row r="2231" spans="2:51" s="79" customFormat="1" ht="24.75" customHeight="1">
      <c r="B2231" s="2097"/>
      <c r="C2231" s="2098"/>
      <c r="D2231" s="2098"/>
      <c r="E2231" s="2098"/>
      <c r="F2231" s="2098"/>
      <c r="G2231" s="2099"/>
      <c r="H2231" s="2025"/>
      <c r="I2231" s="2026"/>
      <c r="J2231" s="2026"/>
      <c r="K2231" s="2026"/>
      <c r="L2231" s="2027"/>
      <c r="M2231" s="2028"/>
      <c r="N2231" s="2029"/>
      <c r="O2231" s="2029"/>
      <c r="P2231" s="2029"/>
      <c r="Q2231" s="2029"/>
      <c r="R2231" s="2029"/>
      <c r="S2231" s="2029"/>
      <c r="T2231" s="2029"/>
      <c r="U2231" s="2029"/>
      <c r="V2231" s="2029"/>
      <c r="W2231" s="2029"/>
      <c r="X2231" s="2029"/>
      <c r="Y2231" s="2030"/>
      <c r="Z2231" s="2031"/>
      <c r="AA2231" s="2032"/>
      <c r="AB2231" s="2032"/>
      <c r="AC2231" s="2032"/>
      <c r="AD2231" s="2025"/>
      <c r="AE2231" s="2026"/>
      <c r="AF2231" s="2026"/>
      <c r="AG2231" s="2026"/>
      <c r="AH2231" s="2027"/>
      <c r="AI2231" s="2028"/>
      <c r="AJ2231" s="2029"/>
      <c r="AK2231" s="2029"/>
      <c r="AL2231" s="2029"/>
      <c r="AM2231" s="2029"/>
      <c r="AN2231" s="2029"/>
      <c r="AO2231" s="2029"/>
      <c r="AP2231" s="2029"/>
      <c r="AQ2231" s="2029"/>
      <c r="AR2231" s="2029"/>
      <c r="AS2231" s="2029"/>
      <c r="AT2231" s="2029"/>
      <c r="AU2231" s="2030"/>
      <c r="AV2231" s="2031"/>
      <c r="AW2231" s="2032"/>
      <c r="AX2231" s="2032"/>
      <c r="AY2231" s="2033"/>
    </row>
    <row r="2232" spans="2:51" s="79" customFormat="1" ht="24.75" customHeight="1">
      <c r="B2232" s="2097"/>
      <c r="C2232" s="2098"/>
      <c r="D2232" s="2098"/>
      <c r="E2232" s="2098"/>
      <c r="F2232" s="2098"/>
      <c r="G2232" s="2099"/>
      <c r="H2232" s="2025"/>
      <c r="I2232" s="2026"/>
      <c r="J2232" s="2026"/>
      <c r="K2232" s="2026"/>
      <c r="L2232" s="2027"/>
      <c r="M2232" s="2028"/>
      <c r="N2232" s="2029"/>
      <c r="O2232" s="2029"/>
      <c r="P2232" s="2029"/>
      <c r="Q2232" s="2029"/>
      <c r="R2232" s="2029"/>
      <c r="S2232" s="2029"/>
      <c r="T2232" s="2029"/>
      <c r="U2232" s="2029"/>
      <c r="V2232" s="2029"/>
      <c r="W2232" s="2029"/>
      <c r="X2232" s="2029"/>
      <c r="Y2232" s="2030"/>
      <c r="Z2232" s="2031"/>
      <c r="AA2232" s="2032"/>
      <c r="AB2232" s="2032"/>
      <c r="AC2232" s="2032"/>
      <c r="AD2232" s="2025"/>
      <c r="AE2232" s="2026"/>
      <c r="AF2232" s="2026"/>
      <c r="AG2232" s="2026"/>
      <c r="AH2232" s="2027"/>
      <c r="AI2232" s="2028"/>
      <c r="AJ2232" s="2029"/>
      <c r="AK2232" s="2029"/>
      <c r="AL2232" s="2029"/>
      <c r="AM2232" s="2029"/>
      <c r="AN2232" s="2029"/>
      <c r="AO2232" s="2029"/>
      <c r="AP2232" s="2029"/>
      <c r="AQ2232" s="2029"/>
      <c r="AR2232" s="2029"/>
      <c r="AS2232" s="2029"/>
      <c r="AT2232" s="2029"/>
      <c r="AU2232" s="2030"/>
      <c r="AV2232" s="2031"/>
      <c r="AW2232" s="2032"/>
      <c r="AX2232" s="2032"/>
      <c r="AY2232" s="2033"/>
    </row>
    <row r="2233" spans="2:51" s="79" customFormat="1" ht="24.75" customHeight="1">
      <c r="B2233" s="2097"/>
      <c r="C2233" s="2098"/>
      <c r="D2233" s="2098"/>
      <c r="E2233" s="2098"/>
      <c r="F2233" s="2098"/>
      <c r="G2233" s="2099"/>
      <c r="H2233" s="2025"/>
      <c r="I2233" s="2026"/>
      <c r="J2233" s="2026"/>
      <c r="K2233" s="2026"/>
      <c r="L2233" s="2027"/>
      <c r="M2233" s="2028"/>
      <c r="N2233" s="2029"/>
      <c r="O2233" s="2029"/>
      <c r="P2233" s="2029"/>
      <c r="Q2233" s="2029"/>
      <c r="R2233" s="2029"/>
      <c r="S2233" s="2029"/>
      <c r="T2233" s="2029"/>
      <c r="U2233" s="2029"/>
      <c r="V2233" s="2029"/>
      <c r="W2233" s="2029"/>
      <c r="X2233" s="2029"/>
      <c r="Y2233" s="2030"/>
      <c r="Z2233" s="2031"/>
      <c r="AA2233" s="2032"/>
      <c r="AB2233" s="2032"/>
      <c r="AC2233" s="2032"/>
      <c r="AD2233" s="2025"/>
      <c r="AE2233" s="2026"/>
      <c r="AF2233" s="2026"/>
      <c r="AG2233" s="2026"/>
      <c r="AH2233" s="2027"/>
      <c r="AI2233" s="2028"/>
      <c r="AJ2233" s="2029"/>
      <c r="AK2233" s="2029"/>
      <c r="AL2233" s="2029"/>
      <c r="AM2233" s="2029"/>
      <c r="AN2233" s="2029"/>
      <c r="AO2233" s="2029"/>
      <c r="AP2233" s="2029"/>
      <c r="AQ2233" s="2029"/>
      <c r="AR2233" s="2029"/>
      <c r="AS2233" s="2029"/>
      <c r="AT2233" s="2029"/>
      <c r="AU2233" s="2030"/>
      <c r="AV2233" s="2031"/>
      <c r="AW2233" s="2032"/>
      <c r="AX2233" s="2032"/>
      <c r="AY2233" s="2033"/>
    </row>
    <row r="2234" spans="2:51" s="79" customFormat="1" ht="24.75" customHeight="1">
      <c r="B2234" s="2097"/>
      <c r="C2234" s="2098"/>
      <c r="D2234" s="2098"/>
      <c r="E2234" s="2098"/>
      <c r="F2234" s="2098"/>
      <c r="G2234" s="2099"/>
      <c r="H2234" s="2016"/>
      <c r="I2234" s="2017"/>
      <c r="J2234" s="2017"/>
      <c r="K2234" s="2017"/>
      <c r="L2234" s="2018"/>
      <c r="M2234" s="2019"/>
      <c r="N2234" s="2020"/>
      <c r="O2234" s="2020"/>
      <c r="P2234" s="2020"/>
      <c r="Q2234" s="2020"/>
      <c r="R2234" s="2020"/>
      <c r="S2234" s="2020"/>
      <c r="T2234" s="2020"/>
      <c r="U2234" s="2020"/>
      <c r="V2234" s="2020"/>
      <c r="W2234" s="2020"/>
      <c r="X2234" s="2020"/>
      <c r="Y2234" s="2021"/>
      <c r="Z2234" s="2022"/>
      <c r="AA2234" s="2023"/>
      <c r="AB2234" s="2023"/>
      <c r="AC2234" s="2023"/>
      <c r="AD2234" s="2016"/>
      <c r="AE2234" s="2017"/>
      <c r="AF2234" s="2017"/>
      <c r="AG2234" s="2017"/>
      <c r="AH2234" s="2018"/>
      <c r="AI2234" s="2019"/>
      <c r="AJ2234" s="2020"/>
      <c r="AK2234" s="2020"/>
      <c r="AL2234" s="2020"/>
      <c r="AM2234" s="2020"/>
      <c r="AN2234" s="2020"/>
      <c r="AO2234" s="2020"/>
      <c r="AP2234" s="2020"/>
      <c r="AQ2234" s="2020"/>
      <c r="AR2234" s="2020"/>
      <c r="AS2234" s="2020"/>
      <c r="AT2234" s="2020"/>
      <c r="AU2234" s="2021"/>
      <c r="AV2234" s="2022"/>
      <c r="AW2234" s="2023"/>
      <c r="AX2234" s="2023"/>
      <c r="AY2234" s="2024"/>
    </row>
    <row r="2235" spans="2:51" s="79" customFormat="1" ht="24.75" customHeight="1">
      <c r="B2235" s="2097"/>
      <c r="C2235" s="2098"/>
      <c r="D2235" s="2098"/>
      <c r="E2235" s="2098"/>
      <c r="F2235" s="2098"/>
      <c r="G2235" s="2099"/>
      <c r="H2235" s="2058" t="s">
        <v>26</v>
      </c>
      <c r="I2235" s="2059"/>
      <c r="J2235" s="2059"/>
      <c r="K2235" s="2059"/>
      <c r="L2235" s="2059"/>
      <c r="M2235" s="2060"/>
      <c r="N2235" s="2061"/>
      <c r="O2235" s="2061"/>
      <c r="P2235" s="2061"/>
      <c r="Q2235" s="2061"/>
      <c r="R2235" s="2061"/>
      <c r="S2235" s="2061"/>
      <c r="T2235" s="2061"/>
      <c r="U2235" s="2061"/>
      <c r="V2235" s="2061"/>
      <c r="W2235" s="2061"/>
      <c r="X2235" s="2061"/>
      <c r="Y2235" s="2062"/>
      <c r="Z2235" s="2063">
        <f>SUM(Z2227:AC2234)</f>
        <v>0</v>
      </c>
      <c r="AA2235" s="2064"/>
      <c r="AB2235" s="2064"/>
      <c r="AC2235" s="2065"/>
      <c r="AD2235" s="2058" t="s">
        <v>26</v>
      </c>
      <c r="AE2235" s="2059"/>
      <c r="AF2235" s="2059"/>
      <c r="AG2235" s="2059"/>
      <c r="AH2235" s="2059"/>
      <c r="AI2235" s="2060"/>
      <c r="AJ2235" s="2061"/>
      <c r="AK2235" s="2061"/>
      <c r="AL2235" s="2061"/>
      <c r="AM2235" s="2061"/>
      <c r="AN2235" s="2061"/>
      <c r="AO2235" s="2061"/>
      <c r="AP2235" s="2061"/>
      <c r="AQ2235" s="2061"/>
      <c r="AR2235" s="2061"/>
      <c r="AS2235" s="2061"/>
      <c r="AT2235" s="2061"/>
      <c r="AU2235" s="2062"/>
      <c r="AV2235" s="2063">
        <f>SUM(AV2227:AY2234)</f>
        <v>0</v>
      </c>
      <c r="AW2235" s="2064"/>
      <c r="AX2235" s="2064"/>
      <c r="AY2235" s="2066"/>
    </row>
    <row r="2236" spans="2:51" s="79" customFormat="1" ht="24.75" customHeight="1">
      <c r="B2236" s="2097"/>
      <c r="C2236" s="2098"/>
      <c r="D2236" s="2098"/>
      <c r="E2236" s="2098"/>
      <c r="F2236" s="2098"/>
      <c r="G2236" s="2099"/>
      <c r="H2236" s="2045" t="s">
        <v>539</v>
      </c>
      <c r="I2236" s="2046"/>
      <c r="J2236" s="2046"/>
      <c r="K2236" s="2046"/>
      <c r="L2236" s="2046"/>
      <c r="M2236" s="2046"/>
      <c r="N2236" s="2046"/>
      <c r="O2236" s="2046"/>
      <c r="P2236" s="2046"/>
      <c r="Q2236" s="2046"/>
      <c r="R2236" s="2046"/>
      <c r="S2236" s="2046"/>
      <c r="T2236" s="2046"/>
      <c r="U2236" s="2046"/>
      <c r="V2236" s="2046"/>
      <c r="W2236" s="2046"/>
      <c r="X2236" s="2046"/>
      <c r="Y2236" s="2046"/>
      <c r="Z2236" s="2046"/>
      <c r="AA2236" s="2046"/>
      <c r="AB2236" s="2046"/>
      <c r="AC2236" s="2047"/>
      <c r="AD2236" s="2045" t="s">
        <v>524</v>
      </c>
      <c r="AE2236" s="2046"/>
      <c r="AF2236" s="2046"/>
      <c r="AG2236" s="2046"/>
      <c r="AH2236" s="2046"/>
      <c r="AI2236" s="2046"/>
      <c r="AJ2236" s="2046"/>
      <c r="AK2236" s="2046"/>
      <c r="AL2236" s="2046"/>
      <c r="AM2236" s="2046"/>
      <c r="AN2236" s="2046"/>
      <c r="AO2236" s="2046"/>
      <c r="AP2236" s="2046"/>
      <c r="AQ2236" s="2046"/>
      <c r="AR2236" s="2046"/>
      <c r="AS2236" s="2046"/>
      <c r="AT2236" s="2046"/>
      <c r="AU2236" s="2046"/>
      <c r="AV2236" s="2046"/>
      <c r="AW2236" s="2046"/>
      <c r="AX2236" s="2046"/>
      <c r="AY2236" s="2048"/>
    </row>
    <row r="2237" spans="2:51" s="79" customFormat="1" ht="24.75" customHeight="1">
      <c r="B2237" s="2097"/>
      <c r="C2237" s="2098"/>
      <c r="D2237" s="2098"/>
      <c r="E2237" s="2098"/>
      <c r="F2237" s="2098"/>
      <c r="G2237" s="2099"/>
      <c r="H2237" s="2049" t="s">
        <v>23</v>
      </c>
      <c r="I2237" s="2050"/>
      <c r="J2237" s="2050"/>
      <c r="K2237" s="2050"/>
      <c r="L2237" s="2050"/>
      <c r="M2237" s="2051" t="s">
        <v>24</v>
      </c>
      <c r="N2237" s="2052"/>
      <c r="O2237" s="2052"/>
      <c r="P2237" s="2052"/>
      <c r="Q2237" s="2052"/>
      <c r="R2237" s="2052"/>
      <c r="S2237" s="2052"/>
      <c r="T2237" s="2052"/>
      <c r="U2237" s="2052"/>
      <c r="V2237" s="2052"/>
      <c r="W2237" s="2052"/>
      <c r="X2237" s="2052"/>
      <c r="Y2237" s="2053"/>
      <c r="Z2237" s="2054" t="s">
        <v>25</v>
      </c>
      <c r="AA2237" s="2055"/>
      <c r="AB2237" s="2055"/>
      <c r="AC2237" s="2056"/>
      <c r="AD2237" s="2049" t="s">
        <v>23</v>
      </c>
      <c r="AE2237" s="2050"/>
      <c r="AF2237" s="2050"/>
      <c r="AG2237" s="2050"/>
      <c r="AH2237" s="2050"/>
      <c r="AI2237" s="2051" t="s">
        <v>24</v>
      </c>
      <c r="AJ2237" s="2052"/>
      <c r="AK2237" s="2052"/>
      <c r="AL2237" s="2052"/>
      <c r="AM2237" s="2052"/>
      <c r="AN2237" s="2052"/>
      <c r="AO2237" s="2052"/>
      <c r="AP2237" s="2052"/>
      <c r="AQ2237" s="2052"/>
      <c r="AR2237" s="2052"/>
      <c r="AS2237" s="2052"/>
      <c r="AT2237" s="2052"/>
      <c r="AU2237" s="2053"/>
      <c r="AV2237" s="2054" t="s">
        <v>25</v>
      </c>
      <c r="AW2237" s="2055"/>
      <c r="AX2237" s="2055"/>
      <c r="AY2237" s="2057"/>
    </row>
    <row r="2238" spans="2:51" s="79" customFormat="1" ht="24.75" customHeight="1">
      <c r="B2238" s="2097"/>
      <c r="C2238" s="2098"/>
      <c r="D2238" s="2098"/>
      <c r="E2238" s="2098"/>
      <c r="F2238" s="2098"/>
      <c r="G2238" s="2099"/>
      <c r="H2238" s="2035"/>
      <c r="I2238" s="2036"/>
      <c r="J2238" s="2036"/>
      <c r="K2238" s="2036"/>
      <c r="L2238" s="2037"/>
      <c r="M2238" s="2038"/>
      <c r="N2238" s="2039"/>
      <c r="O2238" s="2039"/>
      <c r="P2238" s="2039"/>
      <c r="Q2238" s="2039"/>
      <c r="R2238" s="2039"/>
      <c r="S2238" s="2039"/>
      <c r="T2238" s="2039"/>
      <c r="U2238" s="2039"/>
      <c r="V2238" s="2039"/>
      <c r="W2238" s="2039"/>
      <c r="X2238" s="2039"/>
      <c r="Y2238" s="2040"/>
      <c r="Z2238" s="2041"/>
      <c r="AA2238" s="2042"/>
      <c r="AB2238" s="2042"/>
      <c r="AC2238" s="2043"/>
      <c r="AD2238" s="2035"/>
      <c r="AE2238" s="2036"/>
      <c r="AF2238" s="2036"/>
      <c r="AG2238" s="2036"/>
      <c r="AH2238" s="2037"/>
      <c r="AI2238" s="2038"/>
      <c r="AJ2238" s="2039"/>
      <c r="AK2238" s="2039"/>
      <c r="AL2238" s="2039"/>
      <c r="AM2238" s="2039"/>
      <c r="AN2238" s="2039"/>
      <c r="AO2238" s="2039"/>
      <c r="AP2238" s="2039"/>
      <c r="AQ2238" s="2039"/>
      <c r="AR2238" s="2039"/>
      <c r="AS2238" s="2039"/>
      <c r="AT2238" s="2039"/>
      <c r="AU2238" s="2040"/>
      <c r="AV2238" s="2041"/>
      <c r="AW2238" s="2042"/>
      <c r="AX2238" s="2042"/>
      <c r="AY2238" s="2044"/>
    </row>
    <row r="2239" spans="2:51" s="79" customFormat="1" ht="24.75" customHeight="1">
      <c r="B2239" s="2097"/>
      <c r="C2239" s="2098"/>
      <c r="D2239" s="2098"/>
      <c r="E2239" s="2098"/>
      <c r="F2239" s="2098"/>
      <c r="G2239" s="2099"/>
      <c r="H2239" s="2025"/>
      <c r="I2239" s="2026"/>
      <c r="J2239" s="2026"/>
      <c r="K2239" s="2026"/>
      <c r="L2239" s="2027"/>
      <c r="M2239" s="2028"/>
      <c r="N2239" s="2029"/>
      <c r="O2239" s="2029"/>
      <c r="P2239" s="2029"/>
      <c r="Q2239" s="2029"/>
      <c r="R2239" s="2029"/>
      <c r="S2239" s="2029"/>
      <c r="T2239" s="2029"/>
      <c r="U2239" s="2029"/>
      <c r="V2239" s="2029"/>
      <c r="W2239" s="2029"/>
      <c r="X2239" s="2029"/>
      <c r="Y2239" s="2030"/>
      <c r="Z2239" s="2031"/>
      <c r="AA2239" s="2032"/>
      <c r="AB2239" s="2032"/>
      <c r="AC2239" s="2034"/>
      <c r="AD2239" s="2025"/>
      <c r="AE2239" s="2026"/>
      <c r="AF2239" s="2026"/>
      <c r="AG2239" s="2026"/>
      <c r="AH2239" s="2027"/>
      <c r="AI2239" s="2028"/>
      <c r="AJ2239" s="2029"/>
      <c r="AK2239" s="2029"/>
      <c r="AL2239" s="2029"/>
      <c r="AM2239" s="2029"/>
      <c r="AN2239" s="2029"/>
      <c r="AO2239" s="2029"/>
      <c r="AP2239" s="2029"/>
      <c r="AQ2239" s="2029"/>
      <c r="AR2239" s="2029"/>
      <c r="AS2239" s="2029"/>
      <c r="AT2239" s="2029"/>
      <c r="AU2239" s="2030"/>
      <c r="AV2239" s="2031"/>
      <c r="AW2239" s="2032"/>
      <c r="AX2239" s="2032"/>
      <c r="AY2239" s="2033"/>
    </row>
    <row r="2240" spans="2:51" s="79" customFormat="1" ht="24.75" customHeight="1">
      <c r="B2240" s="2097"/>
      <c r="C2240" s="2098"/>
      <c r="D2240" s="2098"/>
      <c r="E2240" s="2098"/>
      <c r="F2240" s="2098"/>
      <c r="G2240" s="2099"/>
      <c r="H2240" s="2025"/>
      <c r="I2240" s="2026"/>
      <c r="J2240" s="2026"/>
      <c r="K2240" s="2026"/>
      <c r="L2240" s="2027"/>
      <c r="M2240" s="2028"/>
      <c r="N2240" s="2029"/>
      <c r="O2240" s="2029"/>
      <c r="P2240" s="2029"/>
      <c r="Q2240" s="2029"/>
      <c r="R2240" s="2029"/>
      <c r="S2240" s="2029"/>
      <c r="T2240" s="2029"/>
      <c r="U2240" s="2029"/>
      <c r="V2240" s="2029"/>
      <c r="W2240" s="2029"/>
      <c r="X2240" s="2029"/>
      <c r="Y2240" s="2030"/>
      <c r="Z2240" s="2031"/>
      <c r="AA2240" s="2032"/>
      <c r="AB2240" s="2032"/>
      <c r="AC2240" s="2034"/>
      <c r="AD2240" s="2025"/>
      <c r="AE2240" s="2026"/>
      <c r="AF2240" s="2026"/>
      <c r="AG2240" s="2026"/>
      <c r="AH2240" s="2027"/>
      <c r="AI2240" s="2028"/>
      <c r="AJ2240" s="2029"/>
      <c r="AK2240" s="2029"/>
      <c r="AL2240" s="2029"/>
      <c r="AM2240" s="2029"/>
      <c r="AN2240" s="2029"/>
      <c r="AO2240" s="2029"/>
      <c r="AP2240" s="2029"/>
      <c r="AQ2240" s="2029"/>
      <c r="AR2240" s="2029"/>
      <c r="AS2240" s="2029"/>
      <c r="AT2240" s="2029"/>
      <c r="AU2240" s="2030"/>
      <c r="AV2240" s="2031"/>
      <c r="AW2240" s="2032"/>
      <c r="AX2240" s="2032"/>
      <c r="AY2240" s="2033"/>
    </row>
    <row r="2241" spans="2:51" s="79" customFormat="1" ht="24.75" customHeight="1">
      <c r="B2241" s="2097"/>
      <c r="C2241" s="2098"/>
      <c r="D2241" s="2098"/>
      <c r="E2241" s="2098"/>
      <c r="F2241" s="2098"/>
      <c r="G2241" s="2099"/>
      <c r="H2241" s="2025"/>
      <c r="I2241" s="2026"/>
      <c r="J2241" s="2026"/>
      <c r="K2241" s="2026"/>
      <c r="L2241" s="2027"/>
      <c r="M2241" s="2028"/>
      <c r="N2241" s="2029"/>
      <c r="O2241" s="2029"/>
      <c r="P2241" s="2029"/>
      <c r="Q2241" s="2029"/>
      <c r="R2241" s="2029"/>
      <c r="S2241" s="2029"/>
      <c r="T2241" s="2029"/>
      <c r="U2241" s="2029"/>
      <c r="V2241" s="2029"/>
      <c r="W2241" s="2029"/>
      <c r="X2241" s="2029"/>
      <c r="Y2241" s="2030"/>
      <c r="Z2241" s="2031"/>
      <c r="AA2241" s="2032"/>
      <c r="AB2241" s="2032"/>
      <c r="AC2241" s="2034"/>
      <c r="AD2241" s="2025"/>
      <c r="AE2241" s="2026"/>
      <c r="AF2241" s="2026"/>
      <c r="AG2241" s="2026"/>
      <c r="AH2241" s="2027"/>
      <c r="AI2241" s="2028"/>
      <c r="AJ2241" s="2029"/>
      <c r="AK2241" s="2029"/>
      <c r="AL2241" s="2029"/>
      <c r="AM2241" s="2029"/>
      <c r="AN2241" s="2029"/>
      <c r="AO2241" s="2029"/>
      <c r="AP2241" s="2029"/>
      <c r="AQ2241" s="2029"/>
      <c r="AR2241" s="2029"/>
      <c r="AS2241" s="2029"/>
      <c r="AT2241" s="2029"/>
      <c r="AU2241" s="2030"/>
      <c r="AV2241" s="2031"/>
      <c r="AW2241" s="2032"/>
      <c r="AX2241" s="2032"/>
      <c r="AY2241" s="2033"/>
    </row>
    <row r="2242" spans="2:51" s="79" customFormat="1" ht="24.75" customHeight="1">
      <c r="B2242" s="2097"/>
      <c r="C2242" s="2098"/>
      <c r="D2242" s="2098"/>
      <c r="E2242" s="2098"/>
      <c r="F2242" s="2098"/>
      <c r="G2242" s="2099"/>
      <c r="H2242" s="2025"/>
      <c r="I2242" s="2026"/>
      <c r="J2242" s="2026"/>
      <c r="K2242" s="2026"/>
      <c r="L2242" s="2027"/>
      <c r="M2242" s="2028"/>
      <c r="N2242" s="2029"/>
      <c r="O2242" s="2029"/>
      <c r="P2242" s="2029"/>
      <c r="Q2242" s="2029"/>
      <c r="R2242" s="2029"/>
      <c r="S2242" s="2029"/>
      <c r="T2242" s="2029"/>
      <c r="U2242" s="2029"/>
      <c r="V2242" s="2029"/>
      <c r="W2242" s="2029"/>
      <c r="X2242" s="2029"/>
      <c r="Y2242" s="2030"/>
      <c r="Z2242" s="2031"/>
      <c r="AA2242" s="2032"/>
      <c r="AB2242" s="2032"/>
      <c r="AC2242" s="2032"/>
      <c r="AD2242" s="2025"/>
      <c r="AE2242" s="2026"/>
      <c r="AF2242" s="2026"/>
      <c r="AG2242" s="2026"/>
      <c r="AH2242" s="2027"/>
      <c r="AI2242" s="2028"/>
      <c r="AJ2242" s="2029"/>
      <c r="AK2242" s="2029"/>
      <c r="AL2242" s="2029"/>
      <c r="AM2242" s="2029"/>
      <c r="AN2242" s="2029"/>
      <c r="AO2242" s="2029"/>
      <c r="AP2242" s="2029"/>
      <c r="AQ2242" s="2029"/>
      <c r="AR2242" s="2029"/>
      <c r="AS2242" s="2029"/>
      <c r="AT2242" s="2029"/>
      <c r="AU2242" s="2030"/>
      <c r="AV2242" s="2031"/>
      <c r="AW2242" s="2032"/>
      <c r="AX2242" s="2032"/>
      <c r="AY2242" s="2033"/>
    </row>
    <row r="2243" spans="2:51" s="79" customFormat="1" ht="24.75" customHeight="1">
      <c r="B2243" s="2097"/>
      <c r="C2243" s="2098"/>
      <c r="D2243" s="2098"/>
      <c r="E2243" s="2098"/>
      <c r="F2243" s="2098"/>
      <c r="G2243" s="2099"/>
      <c r="H2243" s="2025"/>
      <c r="I2243" s="2026"/>
      <c r="J2243" s="2026"/>
      <c r="K2243" s="2026"/>
      <c r="L2243" s="2027"/>
      <c r="M2243" s="2028"/>
      <c r="N2243" s="2029"/>
      <c r="O2243" s="2029"/>
      <c r="P2243" s="2029"/>
      <c r="Q2243" s="2029"/>
      <c r="R2243" s="2029"/>
      <c r="S2243" s="2029"/>
      <c r="T2243" s="2029"/>
      <c r="U2243" s="2029"/>
      <c r="V2243" s="2029"/>
      <c r="W2243" s="2029"/>
      <c r="X2243" s="2029"/>
      <c r="Y2243" s="2030"/>
      <c r="Z2243" s="2031"/>
      <c r="AA2243" s="2032"/>
      <c r="AB2243" s="2032"/>
      <c r="AC2243" s="2032"/>
      <c r="AD2243" s="2025"/>
      <c r="AE2243" s="2026"/>
      <c r="AF2243" s="2026"/>
      <c r="AG2243" s="2026"/>
      <c r="AH2243" s="2027"/>
      <c r="AI2243" s="2028"/>
      <c r="AJ2243" s="2029"/>
      <c r="AK2243" s="2029"/>
      <c r="AL2243" s="2029"/>
      <c r="AM2243" s="2029"/>
      <c r="AN2243" s="2029"/>
      <c r="AO2243" s="2029"/>
      <c r="AP2243" s="2029"/>
      <c r="AQ2243" s="2029"/>
      <c r="AR2243" s="2029"/>
      <c r="AS2243" s="2029"/>
      <c r="AT2243" s="2029"/>
      <c r="AU2243" s="2030"/>
      <c r="AV2243" s="2031"/>
      <c r="AW2243" s="2032"/>
      <c r="AX2243" s="2032"/>
      <c r="AY2243" s="2033"/>
    </row>
    <row r="2244" spans="2:51" s="79" customFormat="1" ht="24.75" customHeight="1">
      <c r="B2244" s="2097"/>
      <c r="C2244" s="2098"/>
      <c r="D2244" s="2098"/>
      <c r="E2244" s="2098"/>
      <c r="F2244" s="2098"/>
      <c r="G2244" s="2099"/>
      <c r="H2244" s="2025"/>
      <c r="I2244" s="2026"/>
      <c r="J2244" s="2026"/>
      <c r="K2244" s="2026"/>
      <c r="L2244" s="2027"/>
      <c r="M2244" s="2028"/>
      <c r="N2244" s="2029"/>
      <c r="O2244" s="2029"/>
      <c r="P2244" s="2029"/>
      <c r="Q2244" s="2029"/>
      <c r="R2244" s="2029"/>
      <c r="S2244" s="2029"/>
      <c r="T2244" s="2029"/>
      <c r="U2244" s="2029"/>
      <c r="V2244" s="2029"/>
      <c r="W2244" s="2029"/>
      <c r="X2244" s="2029"/>
      <c r="Y2244" s="2030"/>
      <c r="Z2244" s="2031"/>
      <c r="AA2244" s="2032"/>
      <c r="AB2244" s="2032"/>
      <c r="AC2244" s="2032"/>
      <c r="AD2244" s="2025"/>
      <c r="AE2244" s="2026"/>
      <c r="AF2244" s="2026"/>
      <c r="AG2244" s="2026"/>
      <c r="AH2244" s="2027"/>
      <c r="AI2244" s="2028"/>
      <c r="AJ2244" s="2029"/>
      <c r="AK2244" s="2029"/>
      <c r="AL2244" s="2029"/>
      <c r="AM2244" s="2029"/>
      <c r="AN2244" s="2029"/>
      <c r="AO2244" s="2029"/>
      <c r="AP2244" s="2029"/>
      <c r="AQ2244" s="2029"/>
      <c r="AR2244" s="2029"/>
      <c r="AS2244" s="2029"/>
      <c r="AT2244" s="2029"/>
      <c r="AU2244" s="2030"/>
      <c r="AV2244" s="2031"/>
      <c r="AW2244" s="2032"/>
      <c r="AX2244" s="2032"/>
      <c r="AY2244" s="2033"/>
    </row>
    <row r="2245" spans="2:51" s="79" customFormat="1" ht="24.75" customHeight="1">
      <c r="B2245" s="2097"/>
      <c r="C2245" s="2098"/>
      <c r="D2245" s="2098"/>
      <c r="E2245" s="2098"/>
      <c r="F2245" s="2098"/>
      <c r="G2245" s="2099"/>
      <c r="H2245" s="2016"/>
      <c r="I2245" s="2017"/>
      <c r="J2245" s="2017"/>
      <c r="K2245" s="2017"/>
      <c r="L2245" s="2018"/>
      <c r="M2245" s="2019"/>
      <c r="N2245" s="2020"/>
      <c r="O2245" s="2020"/>
      <c r="P2245" s="2020"/>
      <c r="Q2245" s="2020"/>
      <c r="R2245" s="2020"/>
      <c r="S2245" s="2020"/>
      <c r="T2245" s="2020"/>
      <c r="U2245" s="2020"/>
      <c r="V2245" s="2020"/>
      <c r="W2245" s="2020"/>
      <c r="X2245" s="2020"/>
      <c r="Y2245" s="2021"/>
      <c r="Z2245" s="2022"/>
      <c r="AA2245" s="2023"/>
      <c r="AB2245" s="2023"/>
      <c r="AC2245" s="2023"/>
      <c r="AD2245" s="2016"/>
      <c r="AE2245" s="2017"/>
      <c r="AF2245" s="2017"/>
      <c r="AG2245" s="2017"/>
      <c r="AH2245" s="2018"/>
      <c r="AI2245" s="2019"/>
      <c r="AJ2245" s="2020"/>
      <c r="AK2245" s="2020"/>
      <c r="AL2245" s="2020"/>
      <c r="AM2245" s="2020"/>
      <c r="AN2245" s="2020"/>
      <c r="AO2245" s="2020"/>
      <c r="AP2245" s="2020"/>
      <c r="AQ2245" s="2020"/>
      <c r="AR2245" s="2020"/>
      <c r="AS2245" s="2020"/>
      <c r="AT2245" s="2020"/>
      <c r="AU2245" s="2021"/>
      <c r="AV2245" s="2022"/>
      <c r="AW2245" s="2023"/>
      <c r="AX2245" s="2023"/>
      <c r="AY2245" s="2024"/>
    </row>
    <row r="2246" spans="2:51" s="79" customFormat="1" ht="24.75" customHeight="1" thickBot="1">
      <c r="B2246" s="2100"/>
      <c r="C2246" s="2101"/>
      <c r="D2246" s="2101"/>
      <c r="E2246" s="2101"/>
      <c r="F2246" s="2101"/>
      <c r="G2246" s="2102"/>
      <c r="H2246" s="2007" t="s">
        <v>26</v>
      </c>
      <c r="I2246" s="2008"/>
      <c r="J2246" s="2008"/>
      <c r="K2246" s="2008"/>
      <c r="L2246" s="2008"/>
      <c r="M2246" s="2009"/>
      <c r="N2246" s="2010"/>
      <c r="O2246" s="2010"/>
      <c r="P2246" s="2010"/>
      <c r="Q2246" s="2010"/>
      <c r="R2246" s="2010"/>
      <c r="S2246" s="2010"/>
      <c r="T2246" s="2010"/>
      <c r="U2246" s="2010"/>
      <c r="V2246" s="2010"/>
      <c r="W2246" s="2010"/>
      <c r="X2246" s="2010"/>
      <c r="Y2246" s="2011"/>
      <c r="Z2246" s="2012">
        <f>SUM(Z2238:AC2245)</f>
        <v>0</v>
      </c>
      <c r="AA2246" s="2013"/>
      <c r="AB2246" s="2013"/>
      <c r="AC2246" s="2014"/>
      <c r="AD2246" s="2007" t="s">
        <v>26</v>
      </c>
      <c r="AE2246" s="2008"/>
      <c r="AF2246" s="2008"/>
      <c r="AG2246" s="2008"/>
      <c r="AH2246" s="2008"/>
      <c r="AI2246" s="2009"/>
      <c r="AJ2246" s="2010"/>
      <c r="AK2246" s="2010"/>
      <c r="AL2246" s="2010"/>
      <c r="AM2246" s="2010"/>
      <c r="AN2246" s="2010"/>
      <c r="AO2246" s="2010"/>
      <c r="AP2246" s="2010"/>
      <c r="AQ2246" s="2010"/>
      <c r="AR2246" s="2010"/>
      <c r="AS2246" s="2010"/>
      <c r="AT2246" s="2010"/>
      <c r="AU2246" s="2011"/>
      <c r="AV2246" s="2012">
        <f>SUM(AV2238:AY2245)</f>
        <v>0</v>
      </c>
      <c r="AW2246" s="2013"/>
      <c r="AX2246" s="2013"/>
      <c r="AY2246" s="2015"/>
    </row>
    <row r="2247" spans="2:51" s="79" customFormat="1"/>
    <row r="2248" spans="2:51" s="79" customFormat="1" ht="23.25" customHeight="1">
      <c r="B2248" s="92" t="s">
        <v>100</v>
      </c>
      <c r="C2248" s="92"/>
      <c r="D2248" s="92"/>
      <c r="E2248" s="93"/>
      <c r="F2248" s="93"/>
      <c r="G2248" s="2095" t="s">
        <v>1167</v>
      </c>
      <c r="H2248" s="2095"/>
      <c r="I2248" s="2095"/>
      <c r="J2248" s="2095"/>
      <c r="K2248" s="2095"/>
      <c r="L2248" s="2095"/>
      <c r="M2248" s="2095"/>
      <c r="N2248" s="2095"/>
      <c r="O2248" s="2095"/>
      <c r="P2248" s="2095"/>
      <c r="Q2248" s="2095"/>
      <c r="R2248" s="2095"/>
      <c r="S2248" s="2095"/>
      <c r="T2248" s="2095"/>
      <c r="U2248" s="2095"/>
      <c r="V2248" s="2095"/>
      <c r="W2248" s="2095"/>
      <c r="X2248" s="2095"/>
      <c r="Y2248" s="2095"/>
      <c r="Z2248" s="2095"/>
      <c r="AA2248" s="2095"/>
      <c r="AB2248" s="2095"/>
      <c r="AC2248" s="2095"/>
      <c r="AD2248" s="2095"/>
      <c r="AE2248" s="2095"/>
      <c r="AF2248" s="2095"/>
      <c r="AG2248" s="2095"/>
      <c r="AH2248" s="2095"/>
      <c r="AI2248" s="2095"/>
      <c r="AJ2248" s="2095"/>
      <c r="AK2248" s="2095"/>
      <c r="AL2248" s="2095"/>
      <c r="AM2248" s="2095"/>
      <c r="AN2248" s="2095"/>
      <c r="AO2248" s="2095"/>
      <c r="AP2248" s="2095"/>
      <c r="AQ2248" s="2095"/>
      <c r="AR2248" s="2095"/>
      <c r="AS2248" s="2095"/>
      <c r="AT2248" s="2095"/>
      <c r="AU2248" s="2095"/>
      <c r="AV2248" s="2095"/>
      <c r="AW2248" s="2095"/>
      <c r="AX2248" s="2095"/>
      <c r="AY2248" s="93"/>
    </row>
    <row r="2249" spans="2:51" s="79" customFormat="1" ht="14.25">
      <c r="C2249" s="94" t="s">
        <v>77</v>
      </c>
    </row>
    <row r="2250" spans="2:51" s="79" customFormat="1">
      <c r="C2250" s="79" t="s">
        <v>500</v>
      </c>
    </row>
    <row r="2251" spans="2:51" s="79" customFormat="1" ht="34.5" customHeight="1">
      <c r="B2251" s="2000"/>
      <c r="C2251" s="2000"/>
      <c r="D2251" s="2004" t="s">
        <v>71</v>
      </c>
      <c r="E2251" s="2004"/>
      <c r="F2251" s="2004"/>
      <c r="G2251" s="2004"/>
      <c r="H2251" s="2004"/>
      <c r="I2251" s="2004"/>
      <c r="J2251" s="2004"/>
      <c r="K2251" s="2004"/>
      <c r="L2251" s="2004"/>
      <c r="M2251" s="2004"/>
      <c r="N2251" s="2004" t="s">
        <v>72</v>
      </c>
      <c r="O2251" s="2004"/>
      <c r="P2251" s="2004"/>
      <c r="Q2251" s="2004"/>
      <c r="R2251" s="2004"/>
      <c r="S2251" s="2004"/>
      <c r="T2251" s="2004"/>
      <c r="U2251" s="2004"/>
      <c r="V2251" s="2004"/>
      <c r="W2251" s="2004"/>
      <c r="X2251" s="2004"/>
      <c r="Y2251" s="2004"/>
      <c r="Z2251" s="2004"/>
      <c r="AA2251" s="2004"/>
      <c r="AB2251" s="2004"/>
      <c r="AC2251" s="2004"/>
      <c r="AD2251" s="2004"/>
      <c r="AE2251" s="2004"/>
      <c r="AF2251" s="2004"/>
      <c r="AG2251" s="2004"/>
      <c r="AH2251" s="2004"/>
      <c r="AI2251" s="2004"/>
      <c r="AJ2251" s="2004"/>
      <c r="AK2251" s="2004"/>
      <c r="AL2251" s="2005" t="s">
        <v>73</v>
      </c>
      <c r="AM2251" s="2004"/>
      <c r="AN2251" s="2004"/>
      <c r="AO2251" s="2004"/>
      <c r="AP2251" s="2004"/>
      <c r="AQ2251" s="2004"/>
      <c r="AR2251" s="2004" t="s">
        <v>27</v>
      </c>
      <c r="AS2251" s="2004"/>
      <c r="AT2251" s="2004"/>
      <c r="AU2251" s="2004"/>
      <c r="AV2251" s="2004" t="s">
        <v>28</v>
      </c>
      <c r="AW2251" s="2004"/>
      <c r="AX2251" s="2004"/>
    </row>
    <row r="2252" spans="2:51" s="79" customFormat="1" ht="24" customHeight="1">
      <c r="B2252" s="2000">
        <v>1</v>
      </c>
      <c r="C2252" s="2000">
        <v>1</v>
      </c>
      <c r="D2252" s="2001" t="s">
        <v>935</v>
      </c>
      <c r="E2252" s="2001"/>
      <c r="F2252" s="2001"/>
      <c r="G2252" s="2001"/>
      <c r="H2252" s="2001"/>
      <c r="I2252" s="2001"/>
      <c r="J2252" s="2001"/>
      <c r="K2252" s="2001"/>
      <c r="L2252" s="2001"/>
      <c r="M2252" s="2001"/>
      <c r="N2252" s="2001" t="s">
        <v>1172</v>
      </c>
      <c r="O2252" s="2001"/>
      <c r="P2252" s="2001"/>
      <c r="Q2252" s="2001"/>
      <c r="R2252" s="2001"/>
      <c r="S2252" s="2001"/>
      <c r="T2252" s="2001"/>
      <c r="U2252" s="2001"/>
      <c r="V2252" s="2001"/>
      <c r="W2252" s="2001"/>
      <c r="X2252" s="2001"/>
      <c r="Y2252" s="2001"/>
      <c r="Z2252" s="2001"/>
      <c r="AA2252" s="2001"/>
      <c r="AB2252" s="2001"/>
      <c r="AC2252" s="2001"/>
      <c r="AD2252" s="2001"/>
      <c r="AE2252" s="2001"/>
      <c r="AF2252" s="2001"/>
      <c r="AG2252" s="2001"/>
      <c r="AH2252" s="2001"/>
      <c r="AI2252" s="2001"/>
      <c r="AJ2252" s="2001"/>
      <c r="AK2252" s="2001"/>
      <c r="AL2252" s="2002">
        <v>0.4</v>
      </c>
      <c r="AM2252" s="2001"/>
      <c r="AN2252" s="2001"/>
      <c r="AO2252" s="2001"/>
      <c r="AP2252" s="2001"/>
      <c r="AQ2252" s="2001"/>
      <c r="AR2252" s="2390" t="s">
        <v>104</v>
      </c>
      <c r="AS2252" s="2391"/>
      <c r="AT2252" s="2391"/>
      <c r="AU2252" s="2392"/>
      <c r="AV2252" s="2001"/>
      <c r="AW2252" s="2001"/>
      <c r="AX2252" s="2001"/>
    </row>
    <row r="2253" spans="2:51" s="79" customFormat="1" ht="24" customHeight="1">
      <c r="B2253" s="2000">
        <v>2</v>
      </c>
      <c r="C2253" s="2000">
        <v>1</v>
      </c>
      <c r="D2253" s="2001" t="s">
        <v>937</v>
      </c>
      <c r="E2253" s="2001"/>
      <c r="F2253" s="2001"/>
      <c r="G2253" s="2001"/>
      <c r="H2253" s="2001"/>
      <c r="I2253" s="2001"/>
      <c r="J2253" s="2001"/>
      <c r="K2253" s="2001"/>
      <c r="L2253" s="2001"/>
      <c r="M2253" s="2001"/>
      <c r="N2253" s="2001" t="s">
        <v>1172</v>
      </c>
      <c r="O2253" s="2001"/>
      <c r="P2253" s="2001"/>
      <c r="Q2253" s="2001"/>
      <c r="R2253" s="2001"/>
      <c r="S2253" s="2001"/>
      <c r="T2253" s="2001"/>
      <c r="U2253" s="2001"/>
      <c r="V2253" s="2001"/>
      <c r="W2253" s="2001"/>
      <c r="X2253" s="2001"/>
      <c r="Y2253" s="2001"/>
      <c r="Z2253" s="2001"/>
      <c r="AA2253" s="2001"/>
      <c r="AB2253" s="2001"/>
      <c r="AC2253" s="2001"/>
      <c r="AD2253" s="2001"/>
      <c r="AE2253" s="2001"/>
      <c r="AF2253" s="2001"/>
      <c r="AG2253" s="2001"/>
      <c r="AH2253" s="2001"/>
      <c r="AI2253" s="2001"/>
      <c r="AJ2253" s="2001"/>
      <c r="AK2253" s="2001"/>
      <c r="AL2253" s="2002">
        <v>0.3</v>
      </c>
      <c r="AM2253" s="2001"/>
      <c r="AN2253" s="2001"/>
      <c r="AO2253" s="2001"/>
      <c r="AP2253" s="2001"/>
      <c r="AQ2253" s="2001"/>
      <c r="AR2253" s="2390" t="s">
        <v>104</v>
      </c>
      <c r="AS2253" s="2391"/>
      <c r="AT2253" s="2391"/>
      <c r="AU2253" s="2392"/>
      <c r="AV2253" s="2001"/>
      <c r="AW2253" s="2001"/>
      <c r="AX2253" s="2001"/>
    </row>
    <row r="2254" spans="2:51" s="79" customFormat="1" ht="24" customHeight="1">
      <c r="B2254" s="2000">
        <v>3</v>
      </c>
      <c r="C2254" s="2000">
        <v>1</v>
      </c>
      <c r="D2254" s="2001" t="s">
        <v>938</v>
      </c>
      <c r="E2254" s="2001"/>
      <c r="F2254" s="2001"/>
      <c r="G2254" s="2001"/>
      <c r="H2254" s="2001"/>
      <c r="I2254" s="2001"/>
      <c r="J2254" s="2001"/>
      <c r="K2254" s="2001"/>
      <c r="L2254" s="2001"/>
      <c r="M2254" s="2001"/>
      <c r="N2254" s="2001" t="s">
        <v>1172</v>
      </c>
      <c r="O2254" s="2001"/>
      <c r="P2254" s="2001"/>
      <c r="Q2254" s="2001"/>
      <c r="R2254" s="2001"/>
      <c r="S2254" s="2001"/>
      <c r="T2254" s="2001"/>
      <c r="U2254" s="2001"/>
      <c r="V2254" s="2001"/>
      <c r="W2254" s="2001"/>
      <c r="X2254" s="2001"/>
      <c r="Y2254" s="2001"/>
      <c r="Z2254" s="2001"/>
      <c r="AA2254" s="2001"/>
      <c r="AB2254" s="2001"/>
      <c r="AC2254" s="2001"/>
      <c r="AD2254" s="2001"/>
      <c r="AE2254" s="2001"/>
      <c r="AF2254" s="2001"/>
      <c r="AG2254" s="2001"/>
      <c r="AH2254" s="2001"/>
      <c r="AI2254" s="2001"/>
      <c r="AJ2254" s="2001"/>
      <c r="AK2254" s="2001"/>
      <c r="AL2254" s="2002">
        <v>0.2</v>
      </c>
      <c r="AM2254" s="2001"/>
      <c r="AN2254" s="2001"/>
      <c r="AO2254" s="2001"/>
      <c r="AP2254" s="2001"/>
      <c r="AQ2254" s="2001"/>
      <c r="AR2254" s="2390" t="s">
        <v>104</v>
      </c>
      <c r="AS2254" s="2391"/>
      <c r="AT2254" s="2391"/>
      <c r="AU2254" s="2392"/>
      <c r="AV2254" s="2001"/>
      <c r="AW2254" s="2001"/>
      <c r="AX2254" s="2001"/>
    </row>
    <row r="2255" spans="2:51" s="79" customFormat="1" ht="24" customHeight="1">
      <c r="B2255" s="2000">
        <v>4</v>
      </c>
      <c r="C2255" s="2000">
        <v>1</v>
      </c>
      <c r="D2255" s="2001" t="s">
        <v>939</v>
      </c>
      <c r="E2255" s="2001"/>
      <c r="F2255" s="2001"/>
      <c r="G2255" s="2001"/>
      <c r="H2255" s="2001"/>
      <c r="I2255" s="2001"/>
      <c r="J2255" s="2001"/>
      <c r="K2255" s="2001"/>
      <c r="L2255" s="2001"/>
      <c r="M2255" s="2001"/>
      <c r="N2255" s="2001" t="s">
        <v>1172</v>
      </c>
      <c r="O2255" s="2001"/>
      <c r="P2255" s="2001"/>
      <c r="Q2255" s="2001"/>
      <c r="R2255" s="2001"/>
      <c r="S2255" s="2001"/>
      <c r="T2255" s="2001"/>
      <c r="U2255" s="2001"/>
      <c r="V2255" s="2001"/>
      <c r="W2255" s="2001"/>
      <c r="X2255" s="2001"/>
      <c r="Y2255" s="2001"/>
      <c r="Z2255" s="2001"/>
      <c r="AA2255" s="2001"/>
      <c r="AB2255" s="2001"/>
      <c r="AC2255" s="2001"/>
      <c r="AD2255" s="2001"/>
      <c r="AE2255" s="2001"/>
      <c r="AF2255" s="2001"/>
      <c r="AG2255" s="2001"/>
      <c r="AH2255" s="2001"/>
      <c r="AI2255" s="2001"/>
      <c r="AJ2255" s="2001"/>
      <c r="AK2255" s="2001"/>
      <c r="AL2255" s="2002">
        <v>0.2</v>
      </c>
      <c r="AM2255" s="2001"/>
      <c r="AN2255" s="2001"/>
      <c r="AO2255" s="2001"/>
      <c r="AP2255" s="2001"/>
      <c r="AQ2255" s="2001"/>
      <c r="AR2255" s="2390" t="s">
        <v>104</v>
      </c>
      <c r="AS2255" s="2391"/>
      <c r="AT2255" s="2391"/>
      <c r="AU2255" s="2392"/>
      <c r="AV2255" s="2001"/>
      <c r="AW2255" s="2001"/>
      <c r="AX2255" s="2001"/>
    </row>
    <row r="2256" spans="2:51" s="79" customFormat="1" ht="24" customHeight="1">
      <c r="B2256" s="2000">
        <v>5</v>
      </c>
      <c r="C2256" s="2000">
        <v>1</v>
      </c>
      <c r="D2256" s="2001" t="s">
        <v>940</v>
      </c>
      <c r="E2256" s="2001"/>
      <c r="F2256" s="2001"/>
      <c r="G2256" s="2001"/>
      <c r="H2256" s="2001"/>
      <c r="I2256" s="2001"/>
      <c r="J2256" s="2001"/>
      <c r="K2256" s="2001"/>
      <c r="L2256" s="2001"/>
      <c r="M2256" s="2001"/>
      <c r="N2256" s="2001" t="s">
        <v>1172</v>
      </c>
      <c r="O2256" s="2001"/>
      <c r="P2256" s="2001"/>
      <c r="Q2256" s="2001"/>
      <c r="R2256" s="2001"/>
      <c r="S2256" s="2001"/>
      <c r="T2256" s="2001"/>
      <c r="U2256" s="2001"/>
      <c r="V2256" s="2001"/>
      <c r="W2256" s="2001"/>
      <c r="X2256" s="2001"/>
      <c r="Y2256" s="2001"/>
      <c r="Z2256" s="2001"/>
      <c r="AA2256" s="2001"/>
      <c r="AB2256" s="2001"/>
      <c r="AC2256" s="2001"/>
      <c r="AD2256" s="2001"/>
      <c r="AE2256" s="2001"/>
      <c r="AF2256" s="2001"/>
      <c r="AG2256" s="2001"/>
      <c r="AH2256" s="2001"/>
      <c r="AI2256" s="2001"/>
      <c r="AJ2256" s="2001"/>
      <c r="AK2256" s="2001"/>
      <c r="AL2256" s="2002">
        <v>0.1</v>
      </c>
      <c r="AM2256" s="2001"/>
      <c r="AN2256" s="2001"/>
      <c r="AO2256" s="2001"/>
      <c r="AP2256" s="2001"/>
      <c r="AQ2256" s="2001"/>
      <c r="AR2256" s="2390" t="s">
        <v>104</v>
      </c>
      <c r="AS2256" s="2391"/>
      <c r="AT2256" s="2391"/>
      <c r="AU2256" s="2392"/>
      <c r="AV2256" s="2001"/>
      <c r="AW2256" s="2001"/>
      <c r="AX2256" s="2001"/>
    </row>
    <row r="2257" spans="2:50" s="79" customFormat="1" ht="24" customHeight="1">
      <c r="B2257" s="2000">
        <v>6</v>
      </c>
      <c r="C2257" s="2000">
        <v>1</v>
      </c>
      <c r="D2257" s="2001" t="s">
        <v>941</v>
      </c>
      <c r="E2257" s="2001"/>
      <c r="F2257" s="2001"/>
      <c r="G2257" s="2001"/>
      <c r="H2257" s="2001"/>
      <c r="I2257" s="2001"/>
      <c r="J2257" s="2001"/>
      <c r="K2257" s="2001"/>
      <c r="L2257" s="2001"/>
      <c r="M2257" s="2001"/>
      <c r="N2257" s="2001" t="s">
        <v>1172</v>
      </c>
      <c r="O2257" s="2001"/>
      <c r="P2257" s="2001"/>
      <c r="Q2257" s="2001"/>
      <c r="R2257" s="2001"/>
      <c r="S2257" s="2001"/>
      <c r="T2257" s="2001"/>
      <c r="U2257" s="2001"/>
      <c r="V2257" s="2001"/>
      <c r="W2257" s="2001"/>
      <c r="X2257" s="2001"/>
      <c r="Y2257" s="2001"/>
      <c r="Z2257" s="2001"/>
      <c r="AA2257" s="2001"/>
      <c r="AB2257" s="2001"/>
      <c r="AC2257" s="2001"/>
      <c r="AD2257" s="2001"/>
      <c r="AE2257" s="2001"/>
      <c r="AF2257" s="2001"/>
      <c r="AG2257" s="2001"/>
      <c r="AH2257" s="2001"/>
      <c r="AI2257" s="2001"/>
      <c r="AJ2257" s="2001"/>
      <c r="AK2257" s="2001"/>
      <c r="AL2257" s="2002">
        <v>0.1</v>
      </c>
      <c r="AM2257" s="2001"/>
      <c r="AN2257" s="2001"/>
      <c r="AO2257" s="2001"/>
      <c r="AP2257" s="2001"/>
      <c r="AQ2257" s="2001"/>
      <c r="AR2257" s="2390" t="s">
        <v>104</v>
      </c>
      <c r="AS2257" s="2391"/>
      <c r="AT2257" s="2391"/>
      <c r="AU2257" s="2392"/>
      <c r="AV2257" s="2001"/>
      <c r="AW2257" s="2001"/>
      <c r="AX2257" s="2001"/>
    </row>
    <row r="2258" spans="2:50" s="79" customFormat="1" ht="24" customHeight="1">
      <c r="B2258" s="2000">
        <v>7</v>
      </c>
      <c r="C2258" s="2000">
        <v>1</v>
      </c>
      <c r="D2258" s="2001" t="s">
        <v>942</v>
      </c>
      <c r="E2258" s="2001"/>
      <c r="F2258" s="2001"/>
      <c r="G2258" s="2001"/>
      <c r="H2258" s="2001"/>
      <c r="I2258" s="2001"/>
      <c r="J2258" s="2001"/>
      <c r="K2258" s="2001"/>
      <c r="L2258" s="2001"/>
      <c r="M2258" s="2001"/>
      <c r="N2258" s="2001" t="s">
        <v>1172</v>
      </c>
      <c r="O2258" s="2001"/>
      <c r="P2258" s="2001"/>
      <c r="Q2258" s="2001"/>
      <c r="R2258" s="2001"/>
      <c r="S2258" s="2001"/>
      <c r="T2258" s="2001"/>
      <c r="U2258" s="2001"/>
      <c r="V2258" s="2001"/>
      <c r="W2258" s="2001"/>
      <c r="X2258" s="2001"/>
      <c r="Y2258" s="2001"/>
      <c r="Z2258" s="2001"/>
      <c r="AA2258" s="2001"/>
      <c r="AB2258" s="2001"/>
      <c r="AC2258" s="2001"/>
      <c r="AD2258" s="2001"/>
      <c r="AE2258" s="2001"/>
      <c r="AF2258" s="2001"/>
      <c r="AG2258" s="2001"/>
      <c r="AH2258" s="2001"/>
      <c r="AI2258" s="2001"/>
      <c r="AJ2258" s="2001"/>
      <c r="AK2258" s="2001"/>
      <c r="AL2258" s="2002">
        <v>0.09</v>
      </c>
      <c r="AM2258" s="2001"/>
      <c r="AN2258" s="2001"/>
      <c r="AO2258" s="2001"/>
      <c r="AP2258" s="2001"/>
      <c r="AQ2258" s="2001"/>
      <c r="AR2258" s="2390" t="s">
        <v>104</v>
      </c>
      <c r="AS2258" s="2391"/>
      <c r="AT2258" s="2391"/>
      <c r="AU2258" s="2392"/>
      <c r="AV2258" s="2001"/>
      <c r="AW2258" s="2001"/>
      <c r="AX2258" s="2001"/>
    </row>
    <row r="2259" spans="2:50" s="79" customFormat="1" ht="24" customHeight="1">
      <c r="B2259" s="2000">
        <v>8</v>
      </c>
      <c r="C2259" s="2000">
        <v>1</v>
      </c>
      <c r="D2259" s="2001" t="s">
        <v>943</v>
      </c>
      <c r="E2259" s="2001"/>
      <c r="F2259" s="2001"/>
      <c r="G2259" s="2001"/>
      <c r="H2259" s="2001"/>
      <c r="I2259" s="2001"/>
      <c r="J2259" s="2001"/>
      <c r="K2259" s="2001"/>
      <c r="L2259" s="2001"/>
      <c r="M2259" s="2001"/>
      <c r="N2259" s="2001" t="s">
        <v>1172</v>
      </c>
      <c r="O2259" s="2001"/>
      <c r="P2259" s="2001"/>
      <c r="Q2259" s="2001"/>
      <c r="R2259" s="2001"/>
      <c r="S2259" s="2001"/>
      <c r="T2259" s="2001"/>
      <c r="U2259" s="2001"/>
      <c r="V2259" s="2001"/>
      <c r="W2259" s="2001"/>
      <c r="X2259" s="2001"/>
      <c r="Y2259" s="2001"/>
      <c r="Z2259" s="2001"/>
      <c r="AA2259" s="2001"/>
      <c r="AB2259" s="2001"/>
      <c r="AC2259" s="2001"/>
      <c r="AD2259" s="2001"/>
      <c r="AE2259" s="2001"/>
      <c r="AF2259" s="2001"/>
      <c r="AG2259" s="2001"/>
      <c r="AH2259" s="2001"/>
      <c r="AI2259" s="2001"/>
      <c r="AJ2259" s="2001"/>
      <c r="AK2259" s="2001"/>
      <c r="AL2259" s="2002">
        <v>0.09</v>
      </c>
      <c r="AM2259" s="2001"/>
      <c r="AN2259" s="2001"/>
      <c r="AO2259" s="2001"/>
      <c r="AP2259" s="2001"/>
      <c r="AQ2259" s="2001"/>
      <c r="AR2259" s="2390" t="s">
        <v>104</v>
      </c>
      <c r="AS2259" s="2391"/>
      <c r="AT2259" s="2391"/>
      <c r="AU2259" s="2392"/>
      <c r="AV2259" s="2001"/>
      <c r="AW2259" s="2001"/>
      <c r="AX2259" s="2001"/>
    </row>
    <row r="2260" spans="2:50" s="79" customFormat="1" ht="24" customHeight="1">
      <c r="B2260" s="2000">
        <v>9</v>
      </c>
      <c r="C2260" s="2000">
        <v>1</v>
      </c>
      <c r="D2260" s="2001" t="s">
        <v>944</v>
      </c>
      <c r="E2260" s="2001"/>
      <c r="F2260" s="2001"/>
      <c r="G2260" s="2001"/>
      <c r="H2260" s="2001"/>
      <c r="I2260" s="2001"/>
      <c r="J2260" s="2001"/>
      <c r="K2260" s="2001"/>
      <c r="L2260" s="2001"/>
      <c r="M2260" s="2001"/>
      <c r="N2260" s="2001" t="s">
        <v>1172</v>
      </c>
      <c r="O2260" s="2001"/>
      <c r="P2260" s="2001"/>
      <c r="Q2260" s="2001"/>
      <c r="R2260" s="2001"/>
      <c r="S2260" s="2001"/>
      <c r="T2260" s="2001"/>
      <c r="U2260" s="2001"/>
      <c r="V2260" s="2001"/>
      <c r="W2260" s="2001"/>
      <c r="X2260" s="2001"/>
      <c r="Y2260" s="2001"/>
      <c r="Z2260" s="2001"/>
      <c r="AA2260" s="2001"/>
      <c r="AB2260" s="2001"/>
      <c r="AC2260" s="2001"/>
      <c r="AD2260" s="2001"/>
      <c r="AE2260" s="2001"/>
      <c r="AF2260" s="2001"/>
      <c r="AG2260" s="2001"/>
      <c r="AH2260" s="2001"/>
      <c r="AI2260" s="2001"/>
      <c r="AJ2260" s="2001"/>
      <c r="AK2260" s="2001"/>
      <c r="AL2260" s="2002">
        <v>0.09</v>
      </c>
      <c r="AM2260" s="2001"/>
      <c r="AN2260" s="2001"/>
      <c r="AO2260" s="2001"/>
      <c r="AP2260" s="2001"/>
      <c r="AQ2260" s="2001"/>
      <c r="AR2260" s="2390" t="s">
        <v>104</v>
      </c>
      <c r="AS2260" s="2391"/>
      <c r="AT2260" s="2391"/>
      <c r="AU2260" s="2392"/>
      <c r="AV2260" s="2001"/>
      <c r="AW2260" s="2001"/>
      <c r="AX2260" s="2001"/>
    </row>
    <row r="2261" spans="2:50" s="79" customFormat="1" ht="24" customHeight="1">
      <c r="B2261" s="2000">
        <v>10</v>
      </c>
      <c r="C2261" s="2000">
        <v>1</v>
      </c>
      <c r="D2261" s="2001" t="s">
        <v>945</v>
      </c>
      <c r="E2261" s="2001"/>
      <c r="F2261" s="2001"/>
      <c r="G2261" s="2001"/>
      <c r="H2261" s="2001"/>
      <c r="I2261" s="2001"/>
      <c r="J2261" s="2001"/>
      <c r="K2261" s="2001"/>
      <c r="L2261" s="2001"/>
      <c r="M2261" s="2001"/>
      <c r="N2261" s="2001" t="s">
        <v>1172</v>
      </c>
      <c r="O2261" s="2001"/>
      <c r="P2261" s="2001"/>
      <c r="Q2261" s="2001"/>
      <c r="R2261" s="2001"/>
      <c r="S2261" s="2001"/>
      <c r="T2261" s="2001"/>
      <c r="U2261" s="2001"/>
      <c r="V2261" s="2001"/>
      <c r="W2261" s="2001"/>
      <c r="X2261" s="2001"/>
      <c r="Y2261" s="2001"/>
      <c r="Z2261" s="2001"/>
      <c r="AA2261" s="2001"/>
      <c r="AB2261" s="2001"/>
      <c r="AC2261" s="2001"/>
      <c r="AD2261" s="2001"/>
      <c r="AE2261" s="2001"/>
      <c r="AF2261" s="2001"/>
      <c r="AG2261" s="2001"/>
      <c r="AH2261" s="2001"/>
      <c r="AI2261" s="2001"/>
      <c r="AJ2261" s="2001"/>
      <c r="AK2261" s="2001"/>
      <c r="AL2261" s="2002">
        <v>0.09</v>
      </c>
      <c r="AM2261" s="2001"/>
      <c r="AN2261" s="2001"/>
      <c r="AO2261" s="2001"/>
      <c r="AP2261" s="2001"/>
      <c r="AQ2261" s="2001"/>
      <c r="AR2261" s="2390" t="s">
        <v>104</v>
      </c>
      <c r="AS2261" s="2391"/>
      <c r="AT2261" s="2391"/>
      <c r="AU2261" s="2392"/>
      <c r="AV2261" s="2001"/>
      <c r="AW2261" s="2001"/>
      <c r="AX2261" s="2001"/>
    </row>
    <row r="2262" spans="2:50" s="79" customFormat="1"/>
    <row r="2263" spans="2:50" s="79" customFormat="1">
      <c r="C2263" s="79" t="s">
        <v>501</v>
      </c>
    </row>
    <row r="2264" spans="2:50" s="79" customFormat="1" ht="34.5" customHeight="1">
      <c r="B2264" s="2000"/>
      <c r="C2264" s="2000"/>
      <c r="D2264" s="2004" t="s">
        <v>71</v>
      </c>
      <c r="E2264" s="2004"/>
      <c r="F2264" s="2004"/>
      <c r="G2264" s="2004"/>
      <c r="H2264" s="2004"/>
      <c r="I2264" s="2004"/>
      <c r="J2264" s="2004"/>
      <c r="K2264" s="2004"/>
      <c r="L2264" s="2004"/>
      <c r="M2264" s="2004"/>
      <c r="N2264" s="2004" t="s">
        <v>72</v>
      </c>
      <c r="O2264" s="2004"/>
      <c r="P2264" s="2004"/>
      <c r="Q2264" s="2004"/>
      <c r="R2264" s="2004"/>
      <c r="S2264" s="2004"/>
      <c r="T2264" s="2004"/>
      <c r="U2264" s="2004"/>
      <c r="V2264" s="2004"/>
      <c r="W2264" s="2004"/>
      <c r="X2264" s="2004"/>
      <c r="Y2264" s="2004"/>
      <c r="Z2264" s="2004"/>
      <c r="AA2264" s="2004"/>
      <c r="AB2264" s="2004"/>
      <c r="AC2264" s="2004"/>
      <c r="AD2264" s="2004"/>
      <c r="AE2264" s="2004"/>
      <c r="AF2264" s="2004"/>
      <c r="AG2264" s="2004"/>
      <c r="AH2264" s="2004"/>
      <c r="AI2264" s="2004"/>
      <c r="AJ2264" s="2004"/>
      <c r="AK2264" s="2004"/>
      <c r="AL2264" s="2005" t="s">
        <v>73</v>
      </c>
      <c r="AM2264" s="2004"/>
      <c r="AN2264" s="2004"/>
      <c r="AO2264" s="2004"/>
      <c r="AP2264" s="2004"/>
      <c r="AQ2264" s="2004"/>
      <c r="AR2264" s="2004" t="s">
        <v>27</v>
      </c>
      <c r="AS2264" s="2004"/>
      <c r="AT2264" s="2004"/>
      <c r="AU2264" s="2004"/>
      <c r="AV2264" s="2004" t="s">
        <v>28</v>
      </c>
      <c r="AW2264" s="2004"/>
      <c r="AX2264" s="2004"/>
    </row>
    <row r="2265" spans="2:50" s="79" customFormat="1" ht="24" customHeight="1">
      <c r="B2265" s="2000">
        <v>1</v>
      </c>
      <c r="C2265" s="2000">
        <v>1</v>
      </c>
      <c r="D2265" s="2001"/>
      <c r="E2265" s="2001"/>
      <c r="F2265" s="2001"/>
      <c r="G2265" s="2001"/>
      <c r="H2265" s="2001"/>
      <c r="I2265" s="2001"/>
      <c r="J2265" s="2001"/>
      <c r="K2265" s="2001"/>
      <c r="L2265" s="2001"/>
      <c r="M2265" s="2001"/>
      <c r="N2265" s="2001"/>
      <c r="O2265" s="2001"/>
      <c r="P2265" s="2001"/>
      <c r="Q2265" s="2001"/>
      <c r="R2265" s="2001"/>
      <c r="S2265" s="2001"/>
      <c r="T2265" s="2001"/>
      <c r="U2265" s="2001"/>
      <c r="V2265" s="2001"/>
      <c r="W2265" s="2001"/>
      <c r="X2265" s="2001"/>
      <c r="Y2265" s="2001"/>
      <c r="Z2265" s="2001"/>
      <c r="AA2265" s="2001"/>
      <c r="AB2265" s="2001"/>
      <c r="AC2265" s="2001"/>
      <c r="AD2265" s="2001"/>
      <c r="AE2265" s="2001"/>
      <c r="AF2265" s="2001"/>
      <c r="AG2265" s="2001"/>
      <c r="AH2265" s="2001"/>
      <c r="AI2265" s="2001"/>
      <c r="AJ2265" s="2001"/>
      <c r="AK2265" s="2001"/>
      <c r="AL2265" s="2002"/>
      <c r="AM2265" s="2001"/>
      <c r="AN2265" s="2001"/>
      <c r="AO2265" s="2001"/>
      <c r="AP2265" s="2001"/>
      <c r="AQ2265" s="2001"/>
      <c r="AR2265" s="2001"/>
      <c r="AS2265" s="2001"/>
      <c r="AT2265" s="2001"/>
      <c r="AU2265" s="2001"/>
      <c r="AV2265" s="2001"/>
      <c r="AW2265" s="2001"/>
      <c r="AX2265" s="2001"/>
    </row>
    <row r="2266" spans="2:50" s="79" customFormat="1" ht="24" customHeight="1">
      <c r="B2266" s="2000">
        <v>2</v>
      </c>
      <c r="C2266" s="2000">
        <v>1</v>
      </c>
      <c r="D2266" s="2001"/>
      <c r="E2266" s="2001"/>
      <c r="F2266" s="2001"/>
      <c r="G2266" s="2001"/>
      <c r="H2266" s="2001"/>
      <c r="I2266" s="2001"/>
      <c r="J2266" s="2001"/>
      <c r="K2266" s="2001"/>
      <c r="L2266" s="2001"/>
      <c r="M2266" s="2001"/>
      <c r="N2266" s="2001"/>
      <c r="O2266" s="2001"/>
      <c r="P2266" s="2001"/>
      <c r="Q2266" s="2001"/>
      <c r="R2266" s="2001"/>
      <c r="S2266" s="2001"/>
      <c r="T2266" s="2001"/>
      <c r="U2266" s="2001"/>
      <c r="V2266" s="2001"/>
      <c r="W2266" s="2001"/>
      <c r="X2266" s="2001"/>
      <c r="Y2266" s="2001"/>
      <c r="Z2266" s="2001"/>
      <c r="AA2266" s="2001"/>
      <c r="AB2266" s="2001"/>
      <c r="AC2266" s="2001"/>
      <c r="AD2266" s="2001"/>
      <c r="AE2266" s="2001"/>
      <c r="AF2266" s="2001"/>
      <c r="AG2266" s="2001"/>
      <c r="AH2266" s="2001"/>
      <c r="AI2266" s="2001"/>
      <c r="AJ2266" s="2001"/>
      <c r="AK2266" s="2001"/>
      <c r="AL2266" s="2002"/>
      <c r="AM2266" s="2001"/>
      <c r="AN2266" s="2001"/>
      <c r="AO2266" s="2001"/>
      <c r="AP2266" s="2001"/>
      <c r="AQ2266" s="2001"/>
      <c r="AR2266" s="2001"/>
      <c r="AS2266" s="2001"/>
      <c r="AT2266" s="2001"/>
      <c r="AU2266" s="2001"/>
      <c r="AV2266" s="2001"/>
      <c r="AW2266" s="2001"/>
      <c r="AX2266" s="2001"/>
    </row>
    <row r="2267" spans="2:50" s="79" customFormat="1" ht="24" customHeight="1">
      <c r="B2267" s="2000">
        <v>3</v>
      </c>
      <c r="C2267" s="2000">
        <v>1</v>
      </c>
      <c r="D2267" s="2001"/>
      <c r="E2267" s="2001"/>
      <c r="F2267" s="2001"/>
      <c r="G2267" s="2001"/>
      <c r="H2267" s="2001"/>
      <c r="I2267" s="2001"/>
      <c r="J2267" s="2001"/>
      <c r="K2267" s="2001"/>
      <c r="L2267" s="2001"/>
      <c r="M2267" s="2001"/>
      <c r="N2267" s="2001"/>
      <c r="O2267" s="2001"/>
      <c r="P2267" s="2001"/>
      <c r="Q2267" s="2001"/>
      <c r="R2267" s="2001"/>
      <c r="S2267" s="2001"/>
      <c r="T2267" s="2001"/>
      <c r="U2267" s="2001"/>
      <c r="V2267" s="2001"/>
      <c r="W2267" s="2001"/>
      <c r="X2267" s="2001"/>
      <c r="Y2267" s="2001"/>
      <c r="Z2267" s="2001"/>
      <c r="AA2267" s="2001"/>
      <c r="AB2267" s="2001"/>
      <c r="AC2267" s="2001"/>
      <c r="AD2267" s="2001"/>
      <c r="AE2267" s="2001"/>
      <c r="AF2267" s="2001"/>
      <c r="AG2267" s="2001"/>
      <c r="AH2267" s="2001"/>
      <c r="AI2267" s="2001"/>
      <c r="AJ2267" s="2001"/>
      <c r="AK2267" s="2001"/>
      <c r="AL2267" s="2002"/>
      <c r="AM2267" s="2001"/>
      <c r="AN2267" s="2001"/>
      <c r="AO2267" s="2001"/>
      <c r="AP2267" s="2001"/>
      <c r="AQ2267" s="2001"/>
      <c r="AR2267" s="2001"/>
      <c r="AS2267" s="2001"/>
      <c r="AT2267" s="2001"/>
      <c r="AU2267" s="2001"/>
      <c r="AV2267" s="2001"/>
      <c r="AW2267" s="2001"/>
      <c r="AX2267" s="2001"/>
    </row>
    <row r="2268" spans="2:50" s="79" customFormat="1" ht="24" customHeight="1">
      <c r="B2268" s="2000">
        <v>4</v>
      </c>
      <c r="C2268" s="2000">
        <v>1</v>
      </c>
      <c r="D2268" s="2001"/>
      <c r="E2268" s="2001"/>
      <c r="F2268" s="2001"/>
      <c r="G2268" s="2001"/>
      <c r="H2268" s="2001"/>
      <c r="I2268" s="2001"/>
      <c r="J2268" s="2001"/>
      <c r="K2268" s="2001"/>
      <c r="L2268" s="2001"/>
      <c r="M2268" s="2001"/>
      <c r="N2268" s="2001"/>
      <c r="O2268" s="2001"/>
      <c r="P2268" s="2001"/>
      <c r="Q2268" s="2001"/>
      <c r="R2268" s="2001"/>
      <c r="S2268" s="2001"/>
      <c r="T2268" s="2001"/>
      <c r="U2268" s="2001"/>
      <c r="V2268" s="2001"/>
      <c r="W2268" s="2001"/>
      <c r="X2268" s="2001"/>
      <c r="Y2268" s="2001"/>
      <c r="Z2268" s="2001"/>
      <c r="AA2268" s="2001"/>
      <c r="AB2268" s="2001"/>
      <c r="AC2268" s="2001"/>
      <c r="AD2268" s="2001"/>
      <c r="AE2268" s="2001"/>
      <c r="AF2268" s="2001"/>
      <c r="AG2268" s="2001"/>
      <c r="AH2268" s="2001"/>
      <c r="AI2268" s="2001"/>
      <c r="AJ2268" s="2001"/>
      <c r="AK2268" s="2001"/>
      <c r="AL2268" s="2002"/>
      <c r="AM2268" s="2001"/>
      <c r="AN2268" s="2001"/>
      <c r="AO2268" s="2001"/>
      <c r="AP2268" s="2001"/>
      <c r="AQ2268" s="2001"/>
      <c r="AR2268" s="2001"/>
      <c r="AS2268" s="2001"/>
      <c r="AT2268" s="2001"/>
      <c r="AU2268" s="2001"/>
      <c r="AV2268" s="2001"/>
      <c r="AW2268" s="2001"/>
      <c r="AX2268" s="2001"/>
    </row>
    <row r="2269" spans="2:50" s="79" customFormat="1" ht="24" customHeight="1">
      <c r="B2269" s="2000">
        <v>5</v>
      </c>
      <c r="C2269" s="2000">
        <v>1</v>
      </c>
      <c r="D2269" s="2001"/>
      <c r="E2269" s="2001"/>
      <c r="F2269" s="2001"/>
      <c r="G2269" s="2001"/>
      <c r="H2269" s="2001"/>
      <c r="I2269" s="2001"/>
      <c r="J2269" s="2001"/>
      <c r="K2269" s="2001"/>
      <c r="L2269" s="2001"/>
      <c r="M2269" s="2001"/>
      <c r="N2269" s="2001"/>
      <c r="O2269" s="2001"/>
      <c r="P2269" s="2001"/>
      <c r="Q2269" s="2001"/>
      <c r="R2269" s="2001"/>
      <c r="S2269" s="2001"/>
      <c r="T2269" s="2001"/>
      <c r="U2269" s="2001"/>
      <c r="V2269" s="2001"/>
      <c r="W2269" s="2001"/>
      <c r="X2269" s="2001"/>
      <c r="Y2269" s="2001"/>
      <c r="Z2269" s="2001"/>
      <c r="AA2269" s="2001"/>
      <c r="AB2269" s="2001"/>
      <c r="AC2269" s="2001"/>
      <c r="AD2269" s="2001"/>
      <c r="AE2269" s="2001"/>
      <c r="AF2269" s="2001"/>
      <c r="AG2269" s="2001"/>
      <c r="AH2269" s="2001"/>
      <c r="AI2269" s="2001"/>
      <c r="AJ2269" s="2001"/>
      <c r="AK2269" s="2001"/>
      <c r="AL2269" s="2002"/>
      <c r="AM2269" s="2001"/>
      <c r="AN2269" s="2001"/>
      <c r="AO2269" s="2001"/>
      <c r="AP2269" s="2001"/>
      <c r="AQ2269" s="2001"/>
      <c r="AR2269" s="2001"/>
      <c r="AS2269" s="2001"/>
      <c r="AT2269" s="2001"/>
      <c r="AU2269" s="2001"/>
      <c r="AV2269" s="2001"/>
      <c r="AW2269" s="2001"/>
      <c r="AX2269" s="2001"/>
    </row>
    <row r="2270" spans="2:50" s="79" customFormat="1" ht="24" customHeight="1">
      <c r="B2270" s="2000">
        <v>6</v>
      </c>
      <c r="C2270" s="2000">
        <v>1</v>
      </c>
      <c r="D2270" s="2001"/>
      <c r="E2270" s="2001"/>
      <c r="F2270" s="2001"/>
      <c r="G2270" s="2001"/>
      <c r="H2270" s="2001"/>
      <c r="I2270" s="2001"/>
      <c r="J2270" s="2001"/>
      <c r="K2270" s="2001"/>
      <c r="L2270" s="2001"/>
      <c r="M2270" s="2001"/>
      <c r="N2270" s="2001"/>
      <c r="O2270" s="2001"/>
      <c r="P2270" s="2001"/>
      <c r="Q2270" s="2001"/>
      <c r="R2270" s="2001"/>
      <c r="S2270" s="2001"/>
      <c r="T2270" s="2001"/>
      <c r="U2270" s="2001"/>
      <c r="V2270" s="2001"/>
      <c r="W2270" s="2001"/>
      <c r="X2270" s="2001"/>
      <c r="Y2270" s="2001"/>
      <c r="Z2270" s="2001"/>
      <c r="AA2270" s="2001"/>
      <c r="AB2270" s="2001"/>
      <c r="AC2270" s="2001"/>
      <c r="AD2270" s="2001"/>
      <c r="AE2270" s="2001"/>
      <c r="AF2270" s="2001"/>
      <c r="AG2270" s="2001"/>
      <c r="AH2270" s="2001"/>
      <c r="AI2270" s="2001"/>
      <c r="AJ2270" s="2001"/>
      <c r="AK2270" s="2001"/>
      <c r="AL2270" s="2002"/>
      <c r="AM2270" s="2001"/>
      <c r="AN2270" s="2001"/>
      <c r="AO2270" s="2001"/>
      <c r="AP2270" s="2001"/>
      <c r="AQ2270" s="2001"/>
      <c r="AR2270" s="2001"/>
      <c r="AS2270" s="2001"/>
      <c r="AT2270" s="2001"/>
      <c r="AU2270" s="2001"/>
      <c r="AV2270" s="2001"/>
      <c r="AW2270" s="2001"/>
      <c r="AX2270" s="2001"/>
    </row>
    <row r="2271" spans="2:50" s="79" customFormat="1" ht="24" customHeight="1">
      <c r="B2271" s="2000">
        <v>7</v>
      </c>
      <c r="C2271" s="2000">
        <v>1</v>
      </c>
      <c r="D2271" s="2001"/>
      <c r="E2271" s="2001"/>
      <c r="F2271" s="2001"/>
      <c r="G2271" s="2001"/>
      <c r="H2271" s="2001"/>
      <c r="I2271" s="2001"/>
      <c r="J2271" s="2001"/>
      <c r="K2271" s="2001"/>
      <c r="L2271" s="2001"/>
      <c r="M2271" s="2001"/>
      <c r="N2271" s="2001"/>
      <c r="O2271" s="2001"/>
      <c r="P2271" s="2001"/>
      <c r="Q2271" s="2001"/>
      <c r="R2271" s="2001"/>
      <c r="S2271" s="2001"/>
      <c r="T2271" s="2001"/>
      <c r="U2271" s="2001"/>
      <c r="V2271" s="2001"/>
      <c r="W2271" s="2001"/>
      <c r="X2271" s="2001"/>
      <c r="Y2271" s="2001"/>
      <c r="Z2271" s="2001"/>
      <c r="AA2271" s="2001"/>
      <c r="AB2271" s="2001"/>
      <c r="AC2271" s="2001"/>
      <c r="AD2271" s="2001"/>
      <c r="AE2271" s="2001"/>
      <c r="AF2271" s="2001"/>
      <c r="AG2271" s="2001"/>
      <c r="AH2271" s="2001"/>
      <c r="AI2271" s="2001"/>
      <c r="AJ2271" s="2001"/>
      <c r="AK2271" s="2001"/>
      <c r="AL2271" s="2002"/>
      <c r="AM2271" s="2001"/>
      <c r="AN2271" s="2001"/>
      <c r="AO2271" s="2001"/>
      <c r="AP2271" s="2001"/>
      <c r="AQ2271" s="2001"/>
      <c r="AR2271" s="2001"/>
      <c r="AS2271" s="2001"/>
      <c r="AT2271" s="2001"/>
      <c r="AU2271" s="2001"/>
      <c r="AV2271" s="2001"/>
      <c r="AW2271" s="2001"/>
      <c r="AX2271" s="2001"/>
    </row>
    <row r="2272" spans="2:50" s="79" customFormat="1" ht="24" customHeight="1">
      <c r="B2272" s="2000">
        <v>8</v>
      </c>
      <c r="C2272" s="2000">
        <v>1</v>
      </c>
      <c r="D2272" s="2001"/>
      <c r="E2272" s="2001"/>
      <c r="F2272" s="2001"/>
      <c r="G2272" s="2001"/>
      <c r="H2272" s="2001"/>
      <c r="I2272" s="2001"/>
      <c r="J2272" s="2001"/>
      <c r="K2272" s="2001"/>
      <c r="L2272" s="2001"/>
      <c r="M2272" s="2001"/>
      <c r="N2272" s="2001"/>
      <c r="O2272" s="2001"/>
      <c r="P2272" s="2001"/>
      <c r="Q2272" s="2001"/>
      <c r="R2272" s="2001"/>
      <c r="S2272" s="2001"/>
      <c r="T2272" s="2001"/>
      <c r="U2272" s="2001"/>
      <c r="V2272" s="2001"/>
      <c r="W2272" s="2001"/>
      <c r="X2272" s="2001"/>
      <c r="Y2272" s="2001"/>
      <c r="Z2272" s="2001"/>
      <c r="AA2272" s="2001"/>
      <c r="AB2272" s="2001"/>
      <c r="AC2272" s="2001"/>
      <c r="AD2272" s="2001"/>
      <c r="AE2272" s="2001"/>
      <c r="AF2272" s="2001"/>
      <c r="AG2272" s="2001"/>
      <c r="AH2272" s="2001"/>
      <c r="AI2272" s="2001"/>
      <c r="AJ2272" s="2001"/>
      <c r="AK2272" s="2001"/>
      <c r="AL2272" s="2002"/>
      <c r="AM2272" s="2001"/>
      <c r="AN2272" s="2001"/>
      <c r="AO2272" s="2001"/>
      <c r="AP2272" s="2001"/>
      <c r="AQ2272" s="2001"/>
      <c r="AR2272" s="2001"/>
      <c r="AS2272" s="2001"/>
      <c r="AT2272" s="2001"/>
      <c r="AU2272" s="2001"/>
      <c r="AV2272" s="2001"/>
      <c r="AW2272" s="2001"/>
      <c r="AX2272" s="2001"/>
    </row>
    <row r="2273" spans="2:60" s="79" customFormat="1" ht="24" customHeight="1">
      <c r="B2273" s="2000">
        <v>9</v>
      </c>
      <c r="C2273" s="2000">
        <v>1</v>
      </c>
      <c r="D2273" s="2001"/>
      <c r="E2273" s="2001"/>
      <c r="F2273" s="2001"/>
      <c r="G2273" s="2001"/>
      <c r="H2273" s="2001"/>
      <c r="I2273" s="2001"/>
      <c r="J2273" s="2001"/>
      <c r="K2273" s="2001"/>
      <c r="L2273" s="2001"/>
      <c r="M2273" s="2001"/>
      <c r="N2273" s="2001"/>
      <c r="O2273" s="2001"/>
      <c r="P2273" s="2001"/>
      <c r="Q2273" s="2001"/>
      <c r="R2273" s="2001"/>
      <c r="S2273" s="2001"/>
      <c r="T2273" s="2001"/>
      <c r="U2273" s="2001"/>
      <c r="V2273" s="2001"/>
      <c r="W2273" s="2001"/>
      <c r="X2273" s="2001"/>
      <c r="Y2273" s="2001"/>
      <c r="Z2273" s="2001"/>
      <c r="AA2273" s="2001"/>
      <c r="AB2273" s="2001"/>
      <c r="AC2273" s="2001"/>
      <c r="AD2273" s="2001"/>
      <c r="AE2273" s="2001"/>
      <c r="AF2273" s="2001"/>
      <c r="AG2273" s="2001"/>
      <c r="AH2273" s="2001"/>
      <c r="AI2273" s="2001"/>
      <c r="AJ2273" s="2001"/>
      <c r="AK2273" s="2001"/>
      <c r="AL2273" s="2002"/>
      <c r="AM2273" s="2001"/>
      <c r="AN2273" s="2001"/>
      <c r="AO2273" s="2001"/>
      <c r="AP2273" s="2001"/>
      <c r="AQ2273" s="2001"/>
      <c r="AR2273" s="2001"/>
      <c r="AS2273" s="2001"/>
      <c r="AT2273" s="2001"/>
      <c r="AU2273" s="2001"/>
      <c r="AV2273" s="2001"/>
      <c r="AW2273" s="2001"/>
      <c r="AX2273" s="2001"/>
    </row>
    <row r="2274" spans="2:60" s="79" customFormat="1" ht="24" customHeight="1">
      <c r="B2274" s="2000">
        <v>10</v>
      </c>
      <c r="C2274" s="2000">
        <v>1</v>
      </c>
      <c r="D2274" s="2001"/>
      <c r="E2274" s="2001"/>
      <c r="F2274" s="2001"/>
      <c r="G2274" s="2001"/>
      <c r="H2274" s="2001"/>
      <c r="I2274" s="2001"/>
      <c r="J2274" s="2001"/>
      <c r="K2274" s="2001"/>
      <c r="L2274" s="2001"/>
      <c r="M2274" s="2001"/>
      <c r="N2274" s="2001"/>
      <c r="O2274" s="2001"/>
      <c r="P2274" s="2001"/>
      <c r="Q2274" s="2001"/>
      <c r="R2274" s="2001"/>
      <c r="S2274" s="2001"/>
      <c r="T2274" s="2001"/>
      <c r="U2274" s="2001"/>
      <c r="V2274" s="2001"/>
      <c r="W2274" s="2001"/>
      <c r="X2274" s="2001"/>
      <c r="Y2274" s="2001"/>
      <c r="Z2274" s="2001"/>
      <c r="AA2274" s="2001"/>
      <c r="AB2274" s="2001"/>
      <c r="AC2274" s="2001"/>
      <c r="AD2274" s="2001"/>
      <c r="AE2274" s="2001"/>
      <c r="AF2274" s="2001"/>
      <c r="AG2274" s="2001"/>
      <c r="AH2274" s="2001"/>
      <c r="AI2274" s="2001"/>
      <c r="AJ2274" s="2001"/>
      <c r="AK2274" s="2001"/>
      <c r="AL2274" s="2002"/>
      <c r="AM2274" s="2001"/>
      <c r="AN2274" s="2001"/>
      <c r="AO2274" s="2001"/>
      <c r="AP2274" s="2001"/>
      <c r="AQ2274" s="2001"/>
      <c r="AR2274" s="2001"/>
      <c r="AS2274" s="2001"/>
      <c r="AT2274" s="2001"/>
      <c r="AU2274" s="2001"/>
      <c r="AV2274" s="2001"/>
      <c r="AW2274" s="2001"/>
      <c r="AX2274" s="2001"/>
    </row>
    <row r="2275" spans="2:60" s="79" customFormat="1"/>
    <row r="2276" spans="2:60" s="79" customFormat="1" ht="21.75" customHeight="1" thickBot="1">
      <c r="AK2276" s="2210"/>
      <c r="AL2276" s="2210"/>
      <c r="AM2276" s="2210"/>
      <c r="AN2276" s="2210"/>
      <c r="AO2276" s="2210"/>
      <c r="AP2276" s="2210"/>
      <c r="AQ2276" s="2210"/>
      <c r="AR2276" s="2211" t="s">
        <v>112</v>
      </c>
      <c r="AS2276" s="2211"/>
      <c r="AT2276" s="2211"/>
      <c r="AU2276" s="2211"/>
      <c r="AV2276" s="2211"/>
      <c r="AW2276" s="2211"/>
      <c r="AX2276" s="2211"/>
      <c r="AY2276" s="2211"/>
    </row>
    <row r="2277" spans="2:60" s="79" customFormat="1" ht="21" customHeight="1">
      <c r="B2277" s="2212" t="s">
        <v>113</v>
      </c>
      <c r="C2277" s="2213"/>
      <c r="D2277" s="2213"/>
      <c r="E2277" s="2213"/>
      <c r="F2277" s="2213"/>
      <c r="G2277" s="2213"/>
      <c r="H2277" s="2381" t="s">
        <v>1173</v>
      </c>
      <c r="I2277" s="2382"/>
      <c r="J2277" s="2382"/>
      <c r="K2277" s="2382"/>
      <c r="L2277" s="2382"/>
      <c r="M2277" s="2382"/>
      <c r="N2277" s="2382"/>
      <c r="O2277" s="2382"/>
      <c r="P2277" s="2382"/>
      <c r="Q2277" s="2382"/>
      <c r="R2277" s="2382"/>
      <c r="S2277" s="2382"/>
      <c r="T2277" s="2382"/>
      <c r="U2277" s="2382"/>
      <c r="V2277" s="2382"/>
      <c r="W2277" s="2382"/>
      <c r="X2277" s="2382"/>
      <c r="Y2277" s="2382"/>
      <c r="Z2277" s="2383" t="s">
        <v>145</v>
      </c>
      <c r="AA2277" s="2384"/>
      <c r="AB2277" s="2384"/>
      <c r="AC2277" s="2384"/>
      <c r="AD2277" s="2384"/>
      <c r="AE2277" s="2385"/>
      <c r="AF2277" s="2384" t="s">
        <v>101</v>
      </c>
      <c r="AG2277" s="2384"/>
      <c r="AH2277" s="2384"/>
      <c r="AI2277" s="2384"/>
      <c r="AJ2277" s="2384"/>
      <c r="AK2277" s="2384"/>
      <c r="AL2277" s="2384"/>
      <c r="AM2277" s="2384"/>
      <c r="AN2277" s="2384"/>
      <c r="AO2277" s="2384"/>
      <c r="AP2277" s="2384"/>
      <c r="AQ2277" s="2385"/>
      <c r="AR2277" s="2386" t="s">
        <v>1</v>
      </c>
      <c r="AS2277" s="2384"/>
      <c r="AT2277" s="2384"/>
      <c r="AU2277" s="2384"/>
      <c r="AV2277" s="2384"/>
      <c r="AW2277" s="2384"/>
      <c r="AX2277" s="2384"/>
      <c r="AY2277" s="2387"/>
    </row>
    <row r="2278" spans="2:60" s="79" customFormat="1" ht="28.15" customHeight="1">
      <c r="B2278" s="2190" t="s">
        <v>59</v>
      </c>
      <c r="C2278" s="2191"/>
      <c r="D2278" s="2191"/>
      <c r="E2278" s="2191"/>
      <c r="F2278" s="2191"/>
      <c r="G2278" s="2192"/>
      <c r="H2278" s="2368"/>
      <c r="I2278" s="2369"/>
      <c r="J2278" s="2369"/>
      <c r="K2278" s="2369"/>
      <c r="L2278" s="2369"/>
      <c r="M2278" s="2369"/>
      <c r="N2278" s="2369"/>
      <c r="O2278" s="2369"/>
      <c r="P2278" s="2369"/>
      <c r="Q2278" s="2369"/>
      <c r="R2278" s="2369"/>
      <c r="S2278" s="2369"/>
      <c r="T2278" s="2369"/>
      <c r="U2278" s="2369"/>
      <c r="V2278" s="2369"/>
      <c r="W2278" s="2370"/>
      <c r="X2278" s="2370"/>
      <c r="Y2278" s="2370"/>
      <c r="Z2278" s="2371" t="s">
        <v>2</v>
      </c>
      <c r="AA2278" s="2372"/>
      <c r="AB2278" s="2372"/>
      <c r="AC2278" s="2372"/>
      <c r="AD2278" s="2372"/>
      <c r="AE2278" s="2373"/>
      <c r="AF2278" s="2372" t="s">
        <v>813</v>
      </c>
      <c r="AG2278" s="2372"/>
      <c r="AH2278" s="2372"/>
      <c r="AI2278" s="2372"/>
      <c r="AJ2278" s="2372"/>
      <c r="AK2278" s="2372"/>
      <c r="AL2278" s="2372"/>
      <c r="AM2278" s="2372"/>
      <c r="AN2278" s="2372"/>
      <c r="AO2278" s="2372"/>
      <c r="AP2278" s="2372"/>
      <c r="AQ2278" s="2373"/>
      <c r="AR2278" s="2374" t="s">
        <v>780</v>
      </c>
      <c r="AS2278" s="2375"/>
      <c r="AT2278" s="2375"/>
      <c r="AU2278" s="2375"/>
      <c r="AV2278" s="2375"/>
      <c r="AW2278" s="2375"/>
      <c r="AX2278" s="2375"/>
      <c r="AY2278" s="2376"/>
    </row>
    <row r="2279" spans="2:60" s="79" customFormat="1" ht="30.75" customHeight="1">
      <c r="B2279" s="2202" t="s">
        <v>3</v>
      </c>
      <c r="C2279" s="2203"/>
      <c r="D2279" s="2203"/>
      <c r="E2279" s="2203"/>
      <c r="F2279" s="2203"/>
      <c r="G2279" s="2203"/>
      <c r="H2279" s="2377" t="s">
        <v>103</v>
      </c>
      <c r="I2279" s="2360"/>
      <c r="J2279" s="2360"/>
      <c r="K2279" s="2360"/>
      <c r="L2279" s="2360"/>
      <c r="M2279" s="2360"/>
      <c r="N2279" s="2360"/>
      <c r="O2279" s="2360"/>
      <c r="P2279" s="2360"/>
      <c r="Q2279" s="2360"/>
      <c r="R2279" s="2360"/>
      <c r="S2279" s="2360"/>
      <c r="T2279" s="2360"/>
      <c r="U2279" s="2360"/>
      <c r="V2279" s="2360"/>
      <c r="W2279" s="2360"/>
      <c r="X2279" s="2360"/>
      <c r="Y2279" s="2360"/>
      <c r="Z2279" s="2378" t="s">
        <v>76</v>
      </c>
      <c r="AA2279" s="2379"/>
      <c r="AB2279" s="2379"/>
      <c r="AC2279" s="2379"/>
      <c r="AD2279" s="2379"/>
      <c r="AE2279" s="2380"/>
      <c r="AF2279" s="2208" t="s">
        <v>108</v>
      </c>
      <c r="AG2279" s="2208"/>
      <c r="AH2279" s="2208"/>
      <c r="AI2279" s="2208"/>
      <c r="AJ2279" s="2208"/>
      <c r="AK2279" s="2208"/>
      <c r="AL2279" s="2208"/>
      <c r="AM2279" s="2208"/>
      <c r="AN2279" s="2208"/>
      <c r="AO2279" s="2208"/>
      <c r="AP2279" s="2208"/>
      <c r="AQ2279" s="2208"/>
      <c r="AR2279" s="2059"/>
      <c r="AS2279" s="2059"/>
      <c r="AT2279" s="2059"/>
      <c r="AU2279" s="2059"/>
      <c r="AV2279" s="2059"/>
      <c r="AW2279" s="2059"/>
      <c r="AX2279" s="2059"/>
      <c r="AY2279" s="2209"/>
    </row>
    <row r="2280" spans="2:60" s="79" customFormat="1" ht="18" customHeight="1">
      <c r="B2280" s="2166" t="s">
        <v>37</v>
      </c>
      <c r="C2280" s="2167"/>
      <c r="D2280" s="2167"/>
      <c r="E2280" s="2167"/>
      <c r="F2280" s="2167"/>
      <c r="G2280" s="2167"/>
      <c r="H2280" s="2353" t="s">
        <v>1174</v>
      </c>
      <c r="I2280" s="2354"/>
      <c r="J2280" s="2354"/>
      <c r="K2280" s="2354"/>
      <c r="L2280" s="2354"/>
      <c r="M2280" s="2354"/>
      <c r="N2280" s="2354"/>
      <c r="O2280" s="2354"/>
      <c r="P2280" s="2354"/>
      <c r="Q2280" s="2354"/>
      <c r="R2280" s="2354"/>
      <c r="S2280" s="2354"/>
      <c r="T2280" s="2354"/>
      <c r="U2280" s="2354"/>
      <c r="V2280" s="2354"/>
      <c r="W2280" s="2355"/>
      <c r="X2280" s="2355"/>
      <c r="Y2280" s="2355"/>
      <c r="Z2280" s="2359" t="s">
        <v>319</v>
      </c>
      <c r="AA2280" s="2360"/>
      <c r="AB2280" s="2360"/>
      <c r="AC2280" s="2360"/>
      <c r="AD2280" s="2360"/>
      <c r="AE2280" s="2361"/>
      <c r="AF2280" s="2363" t="s">
        <v>119</v>
      </c>
      <c r="AG2280" s="2364"/>
      <c r="AH2280" s="2364"/>
      <c r="AI2280" s="2364"/>
      <c r="AJ2280" s="2364"/>
      <c r="AK2280" s="2364"/>
      <c r="AL2280" s="2364"/>
      <c r="AM2280" s="2364"/>
      <c r="AN2280" s="2364"/>
      <c r="AO2280" s="2364"/>
      <c r="AP2280" s="2364"/>
      <c r="AQ2280" s="2364"/>
      <c r="AR2280" s="2364"/>
      <c r="AS2280" s="2364"/>
      <c r="AT2280" s="2364"/>
      <c r="AU2280" s="2364"/>
      <c r="AV2280" s="2364"/>
      <c r="AW2280" s="2364"/>
      <c r="AX2280" s="2364"/>
      <c r="AY2280" s="2365"/>
    </row>
    <row r="2281" spans="2:60" s="79" customFormat="1" ht="24" customHeight="1">
      <c r="B2281" s="2168"/>
      <c r="C2281" s="2169"/>
      <c r="D2281" s="2169"/>
      <c r="E2281" s="2169"/>
      <c r="F2281" s="2169"/>
      <c r="G2281" s="2169"/>
      <c r="H2281" s="2356"/>
      <c r="I2281" s="2357"/>
      <c r="J2281" s="2357"/>
      <c r="K2281" s="2357"/>
      <c r="L2281" s="2357"/>
      <c r="M2281" s="2357"/>
      <c r="N2281" s="2357"/>
      <c r="O2281" s="2357"/>
      <c r="P2281" s="2357"/>
      <c r="Q2281" s="2357"/>
      <c r="R2281" s="2357"/>
      <c r="S2281" s="2357"/>
      <c r="T2281" s="2357"/>
      <c r="U2281" s="2357"/>
      <c r="V2281" s="2357"/>
      <c r="W2281" s="2358"/>
      <c r="X2281" s="2358"/>
      <c r="Y2281" s="2358"/>
      <c r="Z2281" s="2362"/>
      <c r="AA2281" s="2360"/>
      <c r="AB2281" s="2360"/>
      <c r="AC2281" s="2360"/>
      <c r="AD2281" s="2360"/>
      <c r="AE2281" s="2361"/>
      <c r="AF2281" s="2366"/>
      <c r="AG2281" s="2366"/>
      <c r="AH2281" s="2366"/>
      <c r="AI2281" s="2366"/>
      <c r="AJ2281" s="2366"/>
      <c r="AK2281" s="2366"/>
      <c r="AL2281" s="2366"/>
      <c r="AM2281" s="2366"/>
      <c r="AN2281" s="2366"/>
      <c r="AO2281" s="2366"/>
      <c r="AP2281" s="2366"/>
      <c r="AQ2281" s="2366"/>
      <c r="AR2281" s="2366"/>
      <c r="AS2281" s="2366"/>
      <c r="AT2281" s="2366"/>
      <c r="AU2281" s="2366"/>
      <c r="AV2281" s="2366"/>
      <c r="AW2281" s="2366"/>
      <c r="AX2281" s="2366"/>
      <c r="AY2281" s="2367"/>
    </row>
    <row r="2282" spans="2:60" s="79" customFormat="1" ht="29.25" customHeight="1">
      <c r="B2282" s="2184" t="s">
        <v>4</v>
      </c>
      <c r="C2282" s="2185"/>
      <c r="D2282" s="2185"/>
      <c r="E2282" s="2185"/>
      <c r="F2282" s="2185"/>
      <c r="G2282" s="2186"/>
      <c r="H2282" s="2187" t="s">
        <v>133</v>
      </c>
      <c r="I2282" s="2188"/>
      <c r="J2282" s="2188"/>
      <c r="K2282" s="2188"/>
      <c r="L2282" s="2188"/>
      <c r="M2282" s="2188"/>
      <c r="N2282" s="2188"/>
      <c r="O2282" s="2188"/>
      <c r="P2282" s="2188"/>
      <c r="Q2282" s="2188"/>
      <c r="R2282" s="2188"/>
      <c r="S2282" s="2188"/>
      <c r="T2282" s="2188"/>
      <c r="U2282" s="2188"/>
      <c r="V2282" s="2188"/>
      <c r="W2282" s="2188"/>
      <c r="X2282" s="2188"/>
      <c r="Y2282" s="2188"/>
      <c r="Z2282" s="2188"/>
      <c r="AA2282" s="2188"/>
      <c r="AB2282" s="2188"/>
      <c r="AC2282" s="2188"/>
      <c r="AD2282" s="2188"/>
      <c r="AE2282" s="2188"/>
      <c r="AF2282" s="2188"/>
      <c r="AG2282" s="2188"/>
      <c r="AH2282" s="2188"/>
      <c r="AI2282" s="2188"/>
      <c r="AJ2282" s="2188"/>
      <c r="AK2282" s="2188"/>
      <c r="AL2282" s="2188"/>
      <c r="AM2282" s="2188"/>
      <c r="AN2282" s="2188"/>
      <c r="AO2282" s="2188"/>
      <c r="AP2282" s="2188"/>
      <c r="AQ2282" s="2188"/>
      <c r="AR2282" s="2188"/>
      <c r="AS2282" s="2188"/>
      <c r="AT2282" s="2188"/>
      <c r="AU2282" s="2188"/>
      <c r="AV2282" s="2188"/>
      <c r="AW2282" s="2188"/>
      <c r="AX2282" s="2188"/>
      <c r="AY2282" s="2189"/>
    </row>
    <row r="2283" spans="2:60" s="79" customFormat="1" ht="21" customHeight="1">
      <c r="B2283" s="2152" t="s">
        <v>39</v>
      </c>
      <c r="C2283" s="2153"/>
      <c r="D2283" s="2153"/>
      <c r="E2283" s="2153"/>
      <c r="F2283" s="2153"/>
      <c r="G2283" s="2154"/>
      <c r="H2283" s="2158"/>
      <c r="I2283" s="2159"/>
      <c r="J2283" s="2159"/>
      <c r="K2283" s="2159"/>
      <c r="L2283" s="2159"/>
      <c r="M2283" s="2159"/>
      <c r="N2283" s="2159"/>
      <c r="O2283" s="2159"/>
      <c r="P2283" s="2159"/>
      <c r="Q2283" s="2160" t="s">
        <v>86</v>
      </c>
      <c r="R2283" s="2161"/>
      <c r="S2283" s="2161"/>
      <c r="T2283" s="2161"/>
      <c r="U2283" s="2161"/>
      <c r="V2283" s="2161"/>
      <c r="W2283" s="2162"/>
      <c r="X2283" s="2160" t="s">
        <v>87</v>
      </c>
      <c r="Y2283" s="2161"/>
      <c r="Z2283" s="2161"/>
      <c r="AA2283" s="2161"/>
      <c r="AB2283" s="2161"/>
      <c r="AC2283" s="2161"/>
      <c r="AD2283" s="2162"/>
      <c r="AE2283" s="2160" t="s">
        <v>88</v>
      </c>
      <c r="AF2283" s="2161"/>
      <c r="AG2283" s="2161"/>
      <c r="AH2283" s="2161"/>
      <c r="AI2283" s="2161"/>
      <c r="AJ2283" s="2161"/>
      <c r="AK2283" s="2162"/>
      <c r="AL2283" s="2160" t="s">
        <v>90</v>
      </c>
      <c r="AM2283" s="2161"/>
      <c r="AN2283" s="2161"/>
      <c r="AO2283" s="2161"/>
      <c r="AP2283" s="2161"/>
      <c r="AQ2283" s="2161"/>
      <c r="AR2283" s="2162"/>
      <c r="AS2283" s="2160" t="s">
        <v>91</v>
      </c>
      <c r="AT2283" s="2161"/>
      <c r="AU2283" s="2161"/>
      <c r="AV2283" s="2161"/>
      <c r="AW2283" s="2161"/>
      <c r="AX2283" s="2161"/>
      <c r="AY2283" s="2233"/>
    </row>
    <row r="2284" spans="2:60" s="79" customFormat="1" ht="21" customHeight="1">
      <c r="B2284" s="2088"/>
      <c r="C2284" s="2089"/>
      <c r="D2284" s="2089"/>
      <c r="E2284" s="2089"/>
      <c r="F2284" s="2089"/>
      <c r="G2284" s="2090"/>
      <c r="H2284" s="2234" t="s">
        <v>5</v>
      </c>
      <c r="I2284" s="2235"/>
      <c r="J2284" s="2074" t="s">
        <v>6</v>
      </c>
      <c r="K2284" s="2075"/>
      <c r="L2284" s="2075"/>
      <c r="M2284" s="2075"/>
      <c r="N2284" s="2075"/>
      <c r="O2284" s="2075"/>
      <c r="P2284" s="2076"/>
      <c r="Q2284" s="2344">
        <v>2</v>
      </c>
      <c r="R2284" s="2344"/>
      <c r="S2284" s="2344"/>
      <c r="T2284" s="2344"/>
      <c r="U2284" s="2344"/>
      <c r="V2284" s="2344"/>
      <c r="W2284" s="2344"/>
      <c r="X2284" s="2344">
        <v>2</v>
      </c>
      <c r="Y2284" s="2344"/>
      <c r="Z2284" s="2344"/>
      <c r="AA2284" s="2344"/>
      <c r="AB2284" s="2344"/>
      <c r="AC2284" s="2344"/>
      <c r="AD2284" s="2344"/>
      <c r="AE2284" s="2344">
        <v>1</v>
      </c>
      <c r="AF2284" s="2344"/>
      <c r="AG2284" s="2344"/>
      <c r="AH2284" s="2344"/>
      <c r="AI2284" s="2344"/>
      <c r="AJ2284" s="2344"/>
      <c r="AK2284" s="2344"/>
      <c r="AL2284" s="2251">
        <v>1</v>
      </c>
      <c r="AM2284" s="2251"/>
      <c r="AN2284" s="2251"/>
      <c r="AO2284" s="2251"/>
      <c r="AP2284" s="2251"/>
      <c r="AQ2284" s="2251"/>
      <c r="AR2284" s="2251"/>
      <c r="AS2284" s="2251">
        <v>1</v>
      </c>
      <c r="AT2284" s="2251"/>
      <c r="AU2284" s="2251"/>
      <c r="AV2284" s="2251"/>
      <c r="AW2284" s="2251"/>
      <c r="AX2284" s="2251"/>
      <c r="AY2284" s="2252"/>
    </row>
    <row r="2285" spans="2:60" s="79" customFormat="1" ht="21" customHeight="1">
      <c r="B2285" s="2088"/>
      <c r="C2285" s="2089"/>
      <c r="D2285" s="2089"/>
      <c r="E2285" s="2089"/>
      <c r="F2285" s="2089"/>
      <c r="G2285" s="2090"/>
      <c r="H2285" s="2236"/>
      <c r="I2285" s="2237"/>
      <c r="J2285" s="2080" t="s">
        <v>7</v>
      </c>
      <c r="K2285" s="2081"/>
      <c r="L2285" s="2081"/>
      <c r="M2285" s="2081"/>
      <c r="N2285" s="2081"/>
      <c r="O2285" s="2081"/>
      <c r="P2285" s="2082"/>
      <c r="Q2285" s="2345" t="s">
        <v>104</v>
      </c>
      <c r="R2285" s="2345"/>
      <c r="S2285" s="2345"/>
      <c r="T2285" s="2345"/>
      <c r="U2285" s="2345"/>
      <c r="V2285" s="2345"/>
      <c r="W2285" s="2345"/>
      <c r="X2285" s="2345" t="s">
        <v>104</v>
      </c>
      <c r="Y2285" s="2345"/>
      <c r="Z2285" s="2345"/>
      <c r="AA2285" s="2345"/>
      <c r="AB2285" s="2345"/>
      <c r="AC2285" s="2345"/>
      <c r="AD2285" s="2345"/>
      <c r="AE2285" s="2345" t="s">
        <v>104</v>
      </c>
      <c r="AF2285" s="2345"/>
      <c r="AG2285" s="2345"/>
      <c r="AH2285" s="2345"/>
      <c r="AI2285" s="2345"/>
      <c r="AJ2285" s="2345"/>
      <c r="AK2285" s="2345"/>
      <c r="AL2285" s="2332" t="s">
        <v>104</v>
      </c>
      <c r="AM2285" s="2333"/>
      <c r="AN2285" s="2333"/>
      <c r="AO2285" s="2333"/>
      <c r="AP2285" s="2333"/>
      <c r="AQ2285" s="2333"/>
      <c r="AR2285" s="2333"/>
      <c r="AS2285" s="2277"/>
      <c r="AT2285" s="2277"/>
      <c r="AU2285" s="2277"/>
      <c r="AV2285" s="2277"/>
      <c r="AW2285" s="2277"/>
      <c r="AX2285" s="2277"/>
      <c r="AY2285" s="2278"/>
    </row>
    <row r="2286" spans="2:60" s="79" customFormat="1" ht="24.75" customHeight="1">
      <c r="B2286" s="2088"/>
      <c r="C2286" s="2089"/>
      <c r="D2286" s="2089"/>
      <c r="E2286" s="2089"/>
      <c r="F2286" s="2089"/>
      <c r="G2286" s="2090"/>
      <c r="H2286" s="2236"/>
      <c r="I2286" s="2237"/>
      <c r="J2286" s="2080" t="s">
        <v>8</v>
      </c>
      <c r="K2286" s="2081"/>
      <c r="L2286" s="2081"/>
      <c r="M2286" s="2081"/>
      <c r="N2286" s="2081"/>
      <c r="O2286" s="2081"/>
      <c r="P2286" s="2082"/>
      <c r="Q2286" s="2345" t="s">
        <v>104</v>
      </c>
      <c r="R2286" s="2345"/>
      <c r="S2286" s="2345"/>
      <c r="T2286" s="2345"/>
      <c r="U2286" s="2345"/>
      <c r="V2286" s="2345"/>
      <c r="W2286" s="2345"/>
      <c r="X2286" s="2345" t="s">
        <v>104</v>
      </c>
      <c r="Y2286" s="2345"/>
      <c r="Z2286" s="2345"/>
      <c r="AA2286" s="2345"/>
      <c r="AB2286" s="2345"/>
      <c r="AC2286" s="2345"/>
      <c r="AD2286" s="2345"/>
      <c r="AE2286" s="2345" t="s">
        <v>104</v>
      </c>
      <c r="AF2286" s="2345"/>
      <c r="AG2286" s="2345"/>
      <c r="AH2286" s="2345"/>
      <c r="AI2286" s="2345"/>
      <c r="AJ2286" s="2345"/>
      <c r="AK2286" s="2345"/>
      <c r="AL2286" s="2332" t="s">
        <v>104</v>
      </c>
      <c r="AM2286" s="2333"/>
      <c r="AN2286" s="2333"/>
      <c r="AO2286" s="2333"/>
      <c r="AP2286" s="2333"/>
      <c r="AQ2286" s="2333"/>
      <c r="AR2286" s="2333"/>
      <c r="AS2286" s="2277"/>
      <c r="AT2286" s="2277"/>
      <c r="AU2286" s="2277"/>
      <c r="AV2286" s="2277"/>
      <c r="AW2286" s="2277"/>
      <c r="AX2286" s="2277"/>
      <c r="AY2286" s="2278"/>
    </row>
    <row r="2287" spans="2:60" s="79" customFormat="1" ht="24.75" customHeight="1">
      <c r="B2287" s="2088"/>
      <c r="C2287" s="2089"/>
      <c r="D2287" s="2089"/>
      <c r="E2287" s="2089"/>
      <c r="F2287" s="2089"/>
      <c r="G2287" s="2090"/>
      <c r="H2287" s="2238"/>
      <c r="I2287" s="2239"/>
      <c r="J2287" s="2163" t="s">
        <v>26</v>
      </c>
      <c r="K2287" s="2164"/>
      <c r="L2287" s="2164"/>
      <c r="M2287" s="2164"/>
      <c r="N2287" s="2164"/>
      <c r="O2287" s="2164"/>
      <c r="P2287" s="2165"/>
      <c r="Q2287" s="2389">
        <v>2</v>
      </c>
      <c r="R2287" s="2389"/>
      <c r="S2287" s="2389"/>
      <c r="T2287" s="2389"/>
      <c r="U2287" s="2389"/>
      <c r="V2287" s="2389"/>
      <c r="W2287" s="2389"/>
      <c r="X2287" s="2389">
        <v>2</v>
      </c>
      <c r="Y2287" s="2389"/>
      <c r="Z2287" s="2389"/>
      <c r="AA2287" s="2389"/>
      <c r="AB2287" s="2389"/>
      <c r="AC2287" s="2389"/>
      <c r="AD2287" s="2389"/>
      <c r="AE2287" s="2389">
        <v>1</v>
      </c>
      <c r="AF2287" s="2389"/>
      <c r="AG2287" s="2389"/>
      <c r="AH2287" s="2389"/>
      <c r="AI2287" s="2389"/>
      <c r="AJ2287" s="2389"/>
      <c r="AK2287" s="2389"/>
      <c r="AL2287" s="2276">
        <v>1</v>
      </c>
      <c r="AM2287" s="2276"/>
      <c r="AN2287" s="2276"/>
      <c r="AO2287" s="2276"/>
      <c r="AP2287" s="2276"/>
      <c r="AQ2287" s="2276"/>
      <c r="AR2287" s="2276"/>
      <c r="AS2287" s="2276">
        <v>1</v>
      </c>
      <c r="AT2287" s="2276"/>
      <c r="AU2287" s="2276"/>
      <c r="AV2287" s="2276"/>
      <c r="AW2287" s="2276"/>
      <c r="AX2287" s="2276"/>
      <c r="AY2287" s="2276"/>
    </row>
    <row r="2288" spans="2:60" s="79" customFormat="1" ht="24.75" customHeight="1">
      <c r="B2288" s="2088"/>
      <c r="C2288" s="2089"/>
      <c r="D2288" s="2089"/>
      <c r="E2288" s="2089"/>
      <c r="F2288" s="2089"/>
      <c r="G2288" s="2090"/>
      <c r="H2288" s="2226" t="s">
        <v>9</v>
      </c>
      <c r="I2288" s="2227"/>
      <c r="J2288" s="2227"/>
      <c r="K2288" s="2227"/>
      <c r="L2288" s="2227"/>
      <c r="M2288" s="2227"/>
      <c r="N2288" s="2227"/>
      <c r="O2288" s="2227"/>
      <c r="P2288" s="2227"/>
      <c r="Q2288" s="2388">
        <v>1</v>
      </c>
      <c r="R2288" s="2388"/>
      <c r="S2288" s="2388"/>
      <c r="T2288" s="2388"/>
      <c r="U2288" s="2388"/>
      <c r="V2288" s="2388"/>
      <c r="W2288" s="2388"/>
      <c r="X2288" s="2388">
        <v>1</v>
      </c>
      <c r="Y2288" s="2388"/>
      <c r="Z2288" s="2388"/>
      <c r="AA2288" s="2388"/>
      <c r="AB2288" s="2388"/>
      <c r="AC2288" s="2388"/>
      <c r="AD2288" s="2388"/>
      <c r="AE2288" s="2305">
        <v>0</v>
      </c>
      <c r="AF2288" s="2305"/>
      <c r="AG2288" s="2305"/>
      <c r="AH2288" s="2305"/>
      <c r="AI2288" s="2305"/>
      <c r="AJ2288" s="2305"/>
      <c r="AK2288" s="2305"/>
      <c r="AL2288" s="2268"/>
      <c r="AM2288" s="2268"/>
      <c r="AN2288" s="2268"/>
      <c r="AO2288" s="2268"/>
      <c r="AP2288" s="2268"/>
      <c r="AQ2288" s="2268"/>
      <c r="AR2288" s="2268"/>
      <c r="AS2288" s="2268"/>
      <c r="AT2288" s="2268"/>
      <c r="AU2288" s="2268"/>
      <c r="AV2288" s="2268"/>
      <c r="AW2288" s="2268"/>
      <c r="AX2288" s="2268"/>
      <c r="AY2288" s="2269"/>
      <c r="BH2288" s="107"/>
    </row>
    <row r="2289" spans="1:51" s="79" customFormat="1" ht="24.75" customHeight="1">
      <c r="B2289" s="2155"/>
      <c r="C2289" s="2156"/>
      <c r="D2289" s="2156"/>
      <c r="E2289" s="2156"/>
      <c r="F2289" s="2156"/>
      <c r="G2289" s="2157"/>
      <c r="H2289" s="2226" t="s">
        <v>10</v>
      </c>
      <c r="I2289" s="2227"/>
      <c r="J2289" s="2227"/>
      <c r="K2289" s="2227"/>
      <c r="L2289" s="2227"/>
      <c r="M2289" s="2227"/>
      <c r="N2289" s="2227"/>
      <c r="O2289" s="2227"/>
      <c r="P2289" s="2227"/>
      <c r="Q2289" s="2388">
        <v>39.9</v>
      </c>
      <c r="R2289" s="2388"/>
      <c r="S2289" s="2388"/>
      <c r="T2289" s="2388"/>
      <c r="U2289" s="2388"/>
      <c r="V2289" s="2388"/>
      <c r="W2289" s="2388"/>
      <c r="X2289" s="2388">
        <v>67.3</v>
      </c>
      <c r="Y2289" s="2388"/>
      <c r="Z2289" s="2388"/>
      <c r="AA2289" s="2388"/>
      <c r="AB2289" s="2388"/>
      <c r="AC2289" s="2388"/>
      <c r="AD2289" s="2388"/>
      <c r="AE2289" s="2331" t="s">
        <v>104</v>
      </c>
      <c r="AF2289" s="2305"/>
      <c r="AG2289" s="2305"/>
      <c r="AH2289" s="2305"/>
      <c r="AI2289" s="2305"/>
      <c r="AJ2289" s="2305"/>
      <c r="AK2289" s="2305"/>
      <c r="AL2289" s="2268"/>
      <c r="AM2289" s="2268"/>
      <c r="AN2289" s="2268"/>
      <c r="AO2289" s="2268"/>
      <c r="AP2289" s="2268"/>
      <c r="AQ2289" s="2268"/>
      <c r="AR2289" s="2268"/>
      <c r="AS2289" s="2268"/>
      <c r="AT2289" s="2268"/>
      <c r="AU2289" s="2268"/>
      <c r="AV2289" s="2268"/>
      <c r="AW2289" s="2268"/>
      <c r="AX2289" s="2268"/>
      <c r="AY2289" s="2269"/>
    </row>
    <row r="2290" spans="1:51" s="79" customFormat="1" ht="23.1" customHeight="1">
      <c r="B2290" s="2129" t="s">
        <v>99</v>
      </c>
      <c r="C2290" s="2130"/>
      <c r="D2290" s="2135" t="s">
        <v>23</v>
      </c>
      <c r="E2290" s="2136"/>
      <c r="F2290" s="2136"/>
      <c r="G2290" s="2136"/>
      <c r="H2290" s="2136"/>
      <c r="I2290" s="2136"/>
      <c r="J2290" s="2136"/>
      <c r="K2290" s="2136"/>
      <c r="L2290" s="2137"/>
      <c r="M2290" s="2138" t="s">
        <v>92</v>
      </c>
      <c r="N2290" s="2138"/>
      <c r="O2290" s="2138"/>
      <c r="P2290" s="2138"/>
      <c r="Q2290" s="2138"/>
      <c r="R2290" s="2138"/>
      <c r="S2290" s="2139" t="s">
        <v>91</v>
      </c>
      <c r="T2290" s="2139"/>
      <c r="U2290" s="2139"/>
      <c r="V2290" s="2139"/>
      <c r="W2290" s="2139"/>
      <c r="X2290" s="2139"/>
      <c r="Y2290" s="2140"/>
      <c r="Z2290" s="2136"/>
      <c r="AA2290" s="2136"/>
      <c r="AB2290" s="2136"/>
      <c r="AC2290" s="2136"/>
      <c r="AD2290" s="2136"/>
      <c r="AE2290" s="2136"/>
      <c r="AF2290" s="2136"/>
      <c r="AG2290" s="2136"/>
      <c r="AH2290" s="2136"/>
      <c r="AI2290" s="2136"/>
      <c r="AJ2290" s="2136"/>
      <c r="AK2290" s="2136"/>
      <c r="AL2290" s="2136"/>
      <c r="AM2290" s="2136"/>
      <c r="AN2290" s="2136"/>
      <c r="AO2290" s="2136"/>
      <c r="AP2290" s="2136"/>
      <c r="AQ2290" s="2136"/>
      <c r="AR2290" s="2136"/>
      <c r="AS2290" s="2136"/>
      <c r="AT2290" s="2136"/>
      <c r="AU2290" s="2136"/>
      <c r="AV2290" s="2136"/>
      <c r="AW2290" s="2136"/>
      <c r="AX2290" s="2136"/>
      <c r="AY2290" s="2141"/>
    </row>
    <row r="2291" spans="1:51" s="79" customFormat="1" ht="23.1" customHeight="1">
      <c r="B2291" s="2131"/>
      <c r="C2291" s="2132"/>
      <c r="D2291" s="2327" t="s">
        <v>1175</v>
      </c>
      <c r="E2291" s="2328"/>
      <c r="F2291" s="2328"/>
      <c r="G2291" s="2328"/>
      <c r="H2291" s="2328"/>
      <c r="I2291" s="2328"/>
      <c r="J2291" s="2328"/>
      <c r="K2291" s="2328"/>
      <c r="L2291" s="2329"/>
      <c r="M2291" s="2347">
        <v>0.2</v>
      </c>
      <c r="N2291" s="2348"/>
      <c r="O2291" s="2348"/>
      <c r="P2291" s="2348"/>
      <c r="Q2291" s="2348"/>
      <c r="R2291" s="2349"/>
      <c r="S2291" s="2304">
        <v>0.2</v>
      </c>
      <c r="T2291" s="2304"/>
      <c r="U2291" s="2304"/>
      <c r="V2291" s="2304"/>
      <c r="W2291" s="2304"/>
      <c r="X2291" s="2304"/>
      <c r="Y2291" s="2149"/>
      <c r="Z2291" s="2150"/>
      <c r="AA2291" s="2150"/>
      <c r="AB2291" s="2150"/>
      <c r="AC2291" s="2150"/>
      <c r="AD2291" s="2150"/>
      <c r="AE2291" s="2150"/>
      <c r="AF2291" s="2150"/>
      <c r="AG2291" s="2150"/>
      <c r="AH2291" s="2150"/>
      <c r="AI2291" s="2150"/>
      <c r="AJ2291" s="2150"/>
      <c r="AK2291" s="2150"/>
      <c r="AL2291" s="2150"/>
      <c r="AM2291" s="2150"/>
      <c r="AN2291" s="2150"/>
      <c r="AO2291" s="2150"/>
      <c r="AP2291" s="2150"/>
      <c r="AQ2291" s="2150"/>
      <c r="AR2291" s="2150"/>
      <c r="AS2291" s="2150"/>
      <c r="AT2291" s="2150"/>
      <c r="AU2291" s="2150"/>
      <c r="AV2291" s="2150"/>
      <c r="AW2291" s="2150"/>
      <c r="AX2291" s="2150"/>
      <c r="AY2291" s="2151"/>
    </row>
    <row r="2292" spans="1:51" s="79" customFormat="1" ht="23.1" customHeight="1">
      <c r="B2292" s="2131"/>
      <c r="C2292" s="2132"/>
      <c r="D2292" s="2350" t="s">
        <v>1176</v>
      </c>
      <c r="E2292" s="2351"/>
      <c r="F2292" s="2351"/>
      <c r="G2292" s="2351"/>
      <c r="H2292" s="2351"/>
      <c r="I2292" s="2351"/>
      <c r="J2292" s="2351"/>
      <c r="K2292" s="2351"/>
      <c r="L2292" s="2352"/>
      <c r="M2292" s="2259">
        <v>1</v>
      </c>
      <c r="N2292" s="2259"/>
      <c r="O2292" s="2259"/>
      <c r="P2292" s="2259"/>
      <c r="Q2292" s="2259"/>
      <c r="R2292" s="2259"/>
      <c r="S2292" s="2259">
        <v>1</v>
      </c>
      <c r="T2292" s="2259"/>
      <c r="U2292" s="2259"/>
      <c r="V2292" s="2259"/>
      <c r="W2292" s="2259"/>
      <c r="X2292" s="2259"/>
      <c r="Y2292" s="2121"/>
      <c r="Z2292" s="2122"/>
      <c r="AA2292" s="2122"/>
      <c r="AB2292" s="2122"/>
      <c r="AC2292" s="2122"/>
      <c r="AD2292" s="2122"/>
      <c r="AE2292" s="2122"/>
      <c r="AF2292" s="2122"/>
      <c r="AG2292" s="2122"/>
      <c r="AH2292" s="2122"/>
      <c r="AI2292" s="2122"/>
      <c r="AJ2292" s="2122"/>
      <c r="AK2292" s="2122"/>
      <c r="AL2292" s="2122"/>
      <c r="AM2292" s="2122"/>
      <c r="AN2292" s="2122"/>
      <c r="AO2292" s="2122"/>
      <c r="AP2292" s="2122"/>
      <c r="AQ2292" s="2122"/>
      <c r="AR2292" s="2122"/>
      <c r="AS2292" s="2122"/>
      <c r="AT2292" s="2122"/>
      <c r="AU2292" s="2122"/>
      <c r="AV2292" s="2122"/>
      <c r="AW2292" s="2122"/>
      <c r="AX2292" s="2122"/>
      <c r="AY2292" s="2123"/>
    </row>
    <row r="2293" spans="1:51" s="79" customFormat="1" ht="23.1" customHeight="1">
      <c r="B2293" s="2131"/>
      <c r="C2293" s="2132"/>
      <c r="D2293" s="2117"/>
      <c r="E2293" s="2118"/>
      <c r="F2293" s="2118"/>
      <c r="G2293" s="2118"/>
      <c r="H2293" s="2118"/>
      <c r="I2293" s="2118"/>
      <c r="J2293" s="2118"/>
      <c r="K2293" s="2118"/>
      <c r="L2293" s="2119"/>
      <c r="M2293" s="2259"/>
      <c r="N2293" s="2259"/>
      <c r="O2293" s="2259"/>
      <c r="P2293" s="2259"/>
      <c r="Q2293" s="2259"/>
      <c r="R2293" s="2259"/>
      <c r="S2293" s="2259"/>
      <c r="T2293" s="2259"/>
      <c r="U2293" s="2259"/>
      <c r="V2293" s="2259"/>
      <c r="W2293" s="2259"/>
      <c r="X2293" s="2259"/>
      <c r="Y2293" s="2121"/>
      <c r="Z2293" s="2122"/>
      <c r="AA2293" s="2122"/>
      <c r="AB2293" s="2122"/>
      <c r="AC2293" s="2122"/>
      <c r="AD2293" s="2122"/>
      <c r="AE2293" s="2122"/>
      <c r="AF2293" s="2122"/>
      <c r="AG2293" s="2122"/>
      <c r="AH2293" s="2122"/>
      <c r="AI2293" s="2122"/>
      <c r="AJ2293" s="2122"/>
      <c r="AK2293" s="2122"/>
      <c r="AL2293" s="2122"/>
      <c r="AM2293" s="2122"/>
      <c r="AN2293" s="2122"/>
      <c r="AO2293" s="2122"/>
      <c r="AP2293" s="2122"/>
      <c r="AQ2293" s="2122"/>
      <c r="AR2293" s="2122"/>
      <c r="AS2293" s="2122"/>
      <c r="AT2293" s="2122"/>
      <c r="AU2293" s="2122"/>
      <c r="AV2293" s="2122"/>
      <c r="AW2293" s="2122"/>
      <c r="AX2293" s="2122"/>
      <c r="AY2293" s="2123"/>
    </row>
    <row r="2294" spans="1:51" s="79" customFormat="1" ht="23.1" customHeight="1">
      <c r="B2294" s="2131"/>
      <c r="C2294" s="2132"/>
      <c r="D2294" s="2117"/>
      <c r="E2294" s="2118"/>
      <c r="F2294" s="2118"/>
      <c r="G2294" s="2118"/>
      <c r="H2294" s="2118"/>
      <c r="I2294" s="2118"/>
      <c r="J2294" s="2118"/>
      <c r="K2294" s="2118"/>
      <c r="L2294" s="2119"/>
      <c r="M2294" s="2259"/>
      <c r="N2294" s="2259"/>
      <c r="O2294" s="2259"/>
      <c r="P2294" s="2259"/>
      <c r="Q2294" s="2259"/>
      <c r="R2294" s="2259"/>
      <c r="S2294" s="2259"/>
      <c r="T2294" s="2259"/>
      <c r="U2294" s="2259"/>
      <c r="V2294" s="2259"/>
      <c r="W2294" s="2259"/>
      <c r="X2294" s="2259"/>
      <c r="Y2294" s="2121"/>
      <c r="Z2294" s="2122"/>
      <c r="AA2294" s="2122"/>
      <c r="AB2294" s="2122"/>
      <c r="AC2294" s="2122"/>
      <c r="AD2294" s="2122"/>
      <c r="AE2294" s="2122"/>
      <c r="AF2294" s="2122"/>
      <c r="AG2294" s="2122"/>
      <c r="AH2294" s="2122"/>
      <c r="AI2294" s="2122"/>
      <c r="AJ2294" s="2122"/>
      <c r="AK2294" s="2122"/>
      <c r="AL2294" s="2122"/>
      <c r="AM2294" s="2122"/>
      <c r="AN2294" s="2122"/>
      <c r="AO2294" s="2122"/>
      <c r="AP2294" s="2122"/>
      <c r="AQ2294" s="2122"/>
      <c r="AR2294" s="2122"/>
      <c r="AS2294" s="2122"/>
      <c r="AT2294" s="2122"/>
      <c r="AU2294" s="2122"/>
      <c r="AV2294" s="2122"/>
      <c r="AW2294" s="2122"/>
      <c r="AX2294" s="2122"/>
      <c r="AY2294" s="2123"/>
    </row>
    <row r="2295" spans="1:51" s="79" customFormat="1" ht="23.1" customHeight="1">
      <c r="B2295" s="2131"/>
      <c r="C2295" s="2132"/>
      <c r="D2295" s="2117"/>
      <c r="E2295" s="2118"/>
      <c r="F2295" s="2118"/>
      <c r="G2295" s="2118"/>
      <c r="H2295" s="2118"/>
      <c r="I2295" s="2118"/>
      <c r="J2295" s="2118"/>
      <c r="K2295" s="2118"/>
      <c r="L2295" s="2119"/>
      <c r="M2295" s="2259"/>
      <c r="N2295" s="2259"/>
      <c r="O2295" s="2259"/>
      <c r="P2295" s="2259"/>
      <c r="Q2295" s="2259"/>
      <c r="R2295" s="2259"/>
      <c r="S2295" s="2259"/>
      <c r="T2295" s="2259"/>
      <c r="U2295" s="2259"/>
      <c r="V2295" s="2259"/>
      <c r="W2295" s="2259"/>
      <c r="X2295" s="2259"/>
      <c r="Y2295" s="2121"/>
      <c r="Z2295" s="2122"/>
      <c r="AA2295" s="2122"/>
      <c r="AB2295" s="2122"/>
      <c r="AC2295" s="2122"/>
      <c r="AD2295" s="2122"/>
      <c r="AE2295" s="2122"/>
      <c r="AF2295" s="2122"/>
      <c r="AG2295" s="2122"/>
      <c r="AH2295" s="2122"/>
      <c r="AI2295" s="2122"/>
      <c r="AJ2295" s="2122"/>
      <c r="AK2295" s="2122"/>
      <c r="AL2295" s="2122"/>
      <c r="AM2295" s="2122"/>
      <c r="AN2295" s="2122"/>
      <c r="AO2295" s="2122"/>
      <c r="AP2295" s="2122"/>
      <c r="AQ2295" s="2122"/>
      <c r="AR2295" s="2122"/>
      <c r="AS2295" s="2122"/>
      <c r="AT2295" s="2122"/>
      <c r="AU2295" s="2122"/>
      <c r="AV2295" s="2122"/>
      <c r="AW2295" s="2122"/>
      <c r="AX2295" s="2122"/>
      <c r="AY2295" s="2123"/>
    </row>
    <row r="2296" spans="1:51" s="79" customFormat="1" ht="23.1" customHeight="1">
      <c r="B2296" s="2131"/>
      <c r="C2296" s="2132"/>
      <c r="D2296" s="2117"/>
      <c r="E2296" s="2118"/>
      <c r="F2296" s="2118"/>
      <c r="G2296" s="2118"/>
      <c r="H2296" s="2118"/>
      <c r="I2296" s="2118"/>
      <c r="J2296" s="2118"/>
      <c r="K2296" s="2118"/>
      <c r="L2296" s="2119"/>
      <c r="M2296" s="2259"/>
      <c r="N2296" s="2259"/>
      <c r="O2296" s="2259"/>
      <c r="P2296" s="2259"/>
      <c r="Q2296" s="2259"/>
      <c r="R2296" s="2259"/>
      <c r="S2296" s="2259"/>
      <c r="T2296" s="2259"/>
      <c r="U2296" s="2259"/>
      <c r="V2296" s="2259"/>
      <c r="W2296" s="2259"/>
      <c r="X2296" s="2259"/>
      <c r="Y2296" s="2121"/>
      <c r="Z2296" s="2122"/>
      <c r="AA2296" s="2122"/>
      <c r="AB2296" s="2122"/>
      <c r="AC2296" s="2122"/>
      <c r="AD2296" s="2122"/>
      <c r="AE2296" s="2122"/>
      <c r="AF2296" s="2122"/>
      <c r="AG2296" s="2122"/>
      <c r="AH2296" s="2122"/>
      <c r="AI2296" s="2122"/>
      <c r="AJ2296" s="2122"/>
      <c r="AK2296" s="2122"/>
      <c r="AL2296" s="2122"/>
      <c r="AM2296" s="2122"/>
      <c r="AN2296" s="2122"/>
      <c r="AO2296" s="2122"/>
      <c r="AP2296" s="2122"/>
      <c r="AQ2296" s="2122"/>
      <c r="AR2296" s="2122"/>
      <c r="AS2296" s="2122"/>
      <c r="AT2296" s="2122"/>
      <c r="AU2296" s="2122"/>
      <c r="AV2296" s="2122"/>
      <c r="AW2296" s="2122"/>
      <c r="AX2296" s="2122"/>
      <c r="AY2296" s="2123"/>
    </row>
    <row r="2297" spans="1:51" s="79" customFormat="1" ht="23.1" customHeight="1">
      <c r="B2297" s="2131"/>
      <c r="C2297" s="2132"/>
      <c r="D2297" s="2124"/>
      <c r="E2297" s="2125"/>
      <c r="F2297" s="2125"/>
      <c r="G2297" s="2125"/>
      <c r="H2297" s="2125"/>
      <c r="I2297" s="2125"/>
      <c r="J2297" s="2125"/>
      <c r="K2297" s="2125"/>
      <c r="L2297" s="2126"/>
      <c r="M2297" s="2260"/>
      <c r="N2297" s="2260"/>
      <c r="O2297" s="2260"/>
      <c r="P2297" s="2260"/>
      <c r="Q2297" s="2260"/>
      <c r="R2297" s="2260"/>
      <c r="S2297" s="2260"/>
      <c r="T2297" s="2260"/>
      <c r="U2297" s="2260"/>
      <c r="V2297" s="2260"/>
      <c r="W2297" s="2260"/>
      <c r="X2297" s="2260"/>
      <c r="Y2297" s="2121"/>
      <c r="Z2297" s="2122"/>
      <c r="AA2297" s="2122"/>
      <c r="AB2297" s="2122"/>
      <c r="AC2297" s="2122"/>
      <c r="AD2297" s="2122"/>
      <c r="AE2297" s="2122"/>
      <c r="AF2297" s="2122"/>
      <c r="AG2297" s="2122"/>
      <c r="AH2297" s="2122"/>
      <c r="AI2297" s="2122"/>
      <c r="AJ2297" s="2122"/>
      <c r="AK2297" s="2122"/>
      <c r="AL2297" s="2122"/>
      <c r="AM2297" s="2122"/>
      <c r="AN2297" s="2122"/>
      <c r="AO2297" s="2122"/>
      <c r="AP2297" s="2122"/>
      <c r="AQ2297" s="2122"/>
      <c r="AR2297" s="2122"/>
      <c r="AS2297" s="2122"/>
      <c r="AT2297" s="2122"/>
      <c r="AU2297" s="2122"/>
      <c r="AV2297" s="2122"/>
      <c r="AW2297" s="2122"/>
      <c r="AX2297" s="2122"/>
      <c r="AY2297" s="2123"/>
    </row>
    <row r="2298" spans="1:51" s="79" customFormat="1" ht="23.1" customHeight="1">
      <c r="B2298" s="2133"/>
      <c r="C2298" s="2134"/>
      <c r="D2298" s="2109" t="s">
        <v>26</v>
      </c>
      <c r="E2298" s="2110"/>
      <c r="F2298" s="2110"/>
      <c r="G2298" s="2110"/>
      <c r="H2298" s="2110"/>
      <c r="I2298" s="2110"/>
      <c r="J2298" s="2110"/>
      <c r="K2298" s="2110"/>
      <c r="L2298" s="2111"/>
      <c r="M2298" s="2258">
        <v>1</v>
      </c>
      <c r="N2298" s="2258"/>
      <c r="O2298" s="2258"/>
      <c r="P2298" s="2258"/>
      <c r="Q2298" s="2258"/>
      <c r="R2298" s="2258"/>
      <c r="S2298" s="2258">
        <v>1</v>
      </c>
      <c r="T2298" s="2258"/>
      <c r="U2298" s="2258"/>
      <c r="V2298" s="2258"/>
      <c r="W2298" s="2258"/>
      <c r="X2298" s="2258"/>
      <c r="Y2298" s="2113"/>
      <c r="Z2298" s="2114"/>
      <c r="AA2298" s="2114"/>
      <c r="AB2298" s="2114"/>
      <c r="AC2298" s="2114"/>
      <c r="AD2298" s="2114"/>
      <c r="AE2298" s="2114"/>
      <c r="AF2298" s="2114"/>
      <c r="AG2298" s="2114"/>
      <c r="AH2298" s="2114"/>
      <c r="AI2298" s="2114"/>
      <c r="AJ2298" s="2114"/>
      <c r="AK2298" s="2114"/>
      <c r="AL2298" s="2114"/>
      <c r="AM2298" s="2114"/>
      <c r="AN2298" s="2114"/>
      <c r="AO2298" s="2114"/>
      <c r="AP2298" s="2114"/>
      <c r="AQ2298" s="2114"/>
      <c r="AR2298" s="2114"/>
      <c r="AS2298" s="2114"/>
      <c r="AT2298" s="2114"/>
      <c r="AU2298" s="2114"/>
      <c r="AV2298" s="2114"/>
      <c r="AW2298" s="2114"/>
      <c r="AX2298" s="2114"/>
      <c r="AY2298" s="2115"/>
    </row>
    <row r="2299" spans="1:51" s="79" customFormat="1" ht="24.75" customHeight="1">
      <c r="B2299" s="80"/>
      <c r="C2299" s="80"/>
      <c r="D2299" s="80"/>
      <c r="E2299" s="80"/>
      <c r="F2299" s="80"/>
      <c r="G2299" s="80"/>
      <c r="H2299" s="95"/>
      <c r="I2299" s="95"/>
      <c r="J2299" s="95"/>
      <c r="K2299" s="95"/>
      <c r="L2299" s="95"/>
      <c r="M2299" s="95"/>
      <c r="N2299" s="95"/>
      <c r="O2299" s="95"/>
      <c r="P2299" s="95"/>
      <c r="Q2299" s="96"/>
      <c r="R2299" s="96"/>
      <c r="S2299" s="96"/>
      <c r="T2299" s="96"/>
      <c r="U2299" s="96"/>
      <c r="V2299" s="96"/>
      <c r="W2299" s="96"/>
      <c r="X2299" s="96"/>
      <c r="Y2299" s="96"/>
      <c r="Z2299" s="96"/>
      <c r="AA2299" s="96"/>
      <c r="AB2299" s="96"/>
      <c r="AC2299" s="96"/>
      <c r="AD2299" s="96"/>
      <c r="AE2299" s="96"/>
      <c r="AF2299" s="96"/>
      <c r="AG2299" s="96"/>
      <c r="AH2299" s="96"/>
      <c r="AI2299" s="96"/>
      <c r="AJ2299" s="96"/>
      <c r="AK2299" s="96"/>
      <c r="AL2299" s="96"/>
      <c r="AM2299" s="96"/>
      <c r="AN2299" s="96"/>
      <c r="AO2299" s="96"/>
      <c r="AP2299" s="96"/>
      <c r="AQ2299" s="96"/>
      <c r="AR2299" s="96"/>
      <c r="AS2299" s="96"/>
      <c r="AT2299" s="96"/>
      <c r="AU2299" s="96"/>
      <c r="AV2299" s="96"/>
      <c r="AW2299" s="96"/>
      <c r="AX2299" s="96"/>
      <c r="AY2299" s="96"/>
    </row>
    <row r="2300" spans="1:51" s="79" customFormat="1" ht="41.25" customHeight="1">
      <c r="B2300" s="80"/>
      <c r="C2300" s="80"/>
      <c r="D2300" s="80"/>
      <c r="E2300" s="80"/>
      <c r="F2300" s="80"/>
      <c r="G2300" s="80"/>
      <c r="H2300" s="81"/>
      <c r="I2300" s="81"/>
      <c r="J2300" s="81"/>
      <c r="K2300" s="81"/>
      <c r="L2300" s="81"/>
      <c r="M2300" s="81"/>
      <c r="N2300" s="81"/>
      <c r="O2300" s="81"/>
      <c r="P2300" s="81"/>
      <c r="Q2300" s="81"/>
      <c r="R2300" s="81"/>
      <c r="S2300" s="81"/>
      <c r="T2300" s="81"/>
      <c r="U2300" s="81"/>
      <c r="V2300" s="81"/>
      <c r="W2300" s="81"/>
      <c r="X2300" s="81"/>
      <c r="Y2300" s="81"/>
      <c r="Z2300" s="81"/>
      <c r="AA2300" s="81"/>
      <c r="AB2300" s="81"/>
      <c r="AC2300" s="81"/>
      <c r="AD2300" s="81"/>
      <c r="AE2300" s="81"/>
      <c r="AF2300" s="81"/>
      <c r="AG2300" s="81"/>
      <c r="AH2300" s="81"/>
      <c r="AI2300" s="81"/>
      <c r="AJ2300" s="81"/>
      <c r="AK2300" s="81"/>
      <c r="AL2300" s="81"/>
      <c r="AM2300" s="81"/>
      <c r="AN2300" s="81"/>
      <c r="AO2300" s="81"/>
      <c r="AP2300" s="81"/>
      <c r="AQ2300" s="81"/>
      <c r="AR2300" s="81"/>
      <c r="AS2300" s="81"/>
      <c r="AT2300" s="81"/>
      <c r="AU2300" s="81"/>
      <c r="AV2300" s="81"/>
      <c r="AW2300" s="81"/>
      <c r="AX2300" s="81"/>
      <c r="AY2300" s="81"/>
    </row>
    <row r="2301" spans="1:51" s="79" customFormat="1" ht="23.25" customHeight="1" thickBot="1">
      <c r="A2301" s="82"/>
      <c r="B2301" s="114" t="s">
        <v>1177</v>
      </c>
      <c r="C2301" s="110"/>
      <c r="D2301" s="110"/>
      <c r="E2301" s="110"/>
      <c r="F2301" s="110"/>
      <c r="G2301" s="110"/>
      <c r="H2301" s="110"/>
      <c r="I2301" s="110"/>
      <c r="J2301" s="110"/>
      <c r="K2301" s="110"/>
      <c r="L2301" s="110"/>
      <c r="M2301" s="110"/>
      <c r="N2301" s="110"/>
      <c r="O2301" s="110"/>
      <c r="P2301" s="110"/>
      <c r="Q2301" s="110"/>
      <c r="R2301" s="110"/>
      <c r="S2301" s="110"/>
      <c r="T2301" s="110"/>
      <c r="U2301" s="110"/>
      <c r="V2301" s="110"/>
      <c r="W2301" s="110"/>
      <c r="X2301" s="110"/>
      <c r="Y2301" s="110"/>
      <c r="Z2301" s="110"/>
      <c r="AA2301" s="110"/>
      <c r="AB2301" s="110"/>
      <c r="AC2301" s="110"/>
      <c r="AD2301" s="110"/>
      <c r="AE2301" s="110"/>
      <c r="AF2301" s="110"/>
      <c r="AG2301" s="110"/>
      <c r="AH2301" s="110"/>
      <c r="AI2301" s="110"/>
      <c r="AJ2301" s="110"/>
      <c r="AK2301" s="110"/>
      <c r="AL2301" s="110"/>
      <c r="AM2301" s="110"/>
      <c r="AN2301" s="110"/>
      <c r="AO2301" s="110"/>
      <c r="AP2301" s="110"/>
      <c r="AQ2301" s="110"/>
      <c r="AR2301" s="110"/>
      <c r="AS2301" s="110"/>
      <c r="AT2301" s="110"/>
      <c r="AU2301" s="110"/>
      <c r="AV2301" s="110"/>
      <c r="AW2301" s="110"/>
      <c r="AX2301" s="110"/>
      <c r="AY2301" s="110"/>
    </row>
    <row r="2302" spans="1:51" s="79" customFormat="1" ht="385.5" customHeight="1">
      <c r="A2302" s="83"/>
      <c r="B2302" s="2085" t="s">
        <v>40</v>
      </c>
      <c r="C2302" s="2086"/>
      <c r="D2302" s="2086"/>
      <c r="E2302" s="2086"/>
      <c r="F2302" s="2086"/>
      <c r="G2302" s="2087"/>
      <c r="H2302" s="84" t="s">
        <v>97</v>
      </c>
      <c r="I2302" s="85"/>
      <c r="J2302" s="85"/>
      <c r="K2302" s="85"/>
      <c r="L2302" s="85"/>
      <c r="M2302" s="85"/>
      <c r="N2302" s="85"/>
      <c r="O2302" s="85"/>
      <c r="P2302" s="85"/>
      <c r="Q2302" s="85"/>
      <c r="R2302" s="85"/>
      <c r="S2302" s="85"/>
      <c r="T2302" s="85"/>
      <c r="U2302" s="85"/>
      <c r="V2302" s="85"/>
      <c r="W2302" s="85"/>
      <c r="X2302" s="85"/>
      <c r="Y2302" s="85"/>
      <c r="Z2302" s="85"/>
      <c r="AA2302" s="85"/>
      <c r="AB2302" s="85"/>
      <c r="AC2302" s="85"/>
      <c r="AD2302" s="85"/>
      <c r="AE2302" s="85"/>
      <c r="AF2302" s="85"/>
      <c r="AG2302" s="85"/>
      <c r="AH2302" s="85"/>
      <c r="AI2302" s="85"/>
      <c r="AJ2302" s="85"/>
      <c r="AK2302" s="85"/>
      <c r="AL2302" s="85"/>
      <c r="AM2302" s="85"/>
      <c r="AN2302" s="85"/>
      <c r="AO2302" s="85"/>
      <c r="AP2302" s="85"/>
      <c r="AQ2302" s="85"/>
      <c r="AR2302" s="85"/>
      <c r="AS2302" s="85"/>
      <c r="AT2302" s="85"/>
      <c r="AU2302" s="85"/>
      <c r="AV2302" s="85"/>
      <c r="AW2302" s="85"/>
      <c r="AX2302" s="85"/>
      <c r="AY2302" s="86"/>
    </row>
    <row r="2303" spans="1:51" s="79" customFormat="1" ht="348.95" customHeight="1">
      <c r="B2303" s="2088"/>
      <c r="C2303" s="2089"/>
      <c r="D2303" s="2089"/>
      <c r="E2303" s="2089"/>
      <c r="F2303" s="2089"/>
      <c r="G2303" s="2090"/>
      <c r="H2303" s="87"/>
      <c r="I2303" s="81"/>
      <c r="J2303" s="81"/>
      <c r="K2303" s="81"/>
      <c r="L2303" s="81"/>
      <c r="M2303" s="81"/>
      <c r="N2303" s="81"/>
      <c r="O2303" s="81"/>
      <c r="P2303" s="81"/>
      <c r="Q2303" s="81"/>
      <c r="R2303" s="81"/>
      <c r="S2303" s="81"/>
      <c r="T2303" s="81"/>
      <c r="U2303" s="81"/>
      <c r="V2303" s="81"/>
      <c r="W2303" s="81"/>
      <c r="X2303" s="81"/>
      <c r="Y2303" s="81"/>
      <c r="Z2303" s="81"/>
      <c r="AA2303" s="81"/>
      <c r="AB2303" s="81"/>
      <c r="AC2303" s="81"/>
      <c r="AD2303" s="81"/>
      <c r="AE2303" s="81"/>
      <c r="AF2303" s="81"/>
      <c r="AG2303" s="81"/>
      <c r="AH2303" s="81"/>
      <c r="AI2303" s="81"/>
      <c r="AJ2303" s="81"/>
      <c r="AK2303" s="81"/>
      <c r="AL2303" s="81"/>
      <c r="AM2303" s="81"/>
      <c r="AN2303" s="81"/>
      <c r="AO2303" s="81"/>
      <c r="AP2303" s="81"/>
      <c r="AQ2303" s="81"/>
      <c r="AR2303" s="81"/>
      <c r="AS2303" s="81"/>
      <c r="AT2303" s="81"/>
      <c r="AU2303" s="81"/>
      <c r="AV2303" s="81"/>
      <c r="AW2303" s="81"/>
      <c r="AX2303" s="81"/>
      <c r="AY2303" s="88"/>
    </row>
    <row r="2304" spans="1:51" s="79" customFormat="1" ht="324" customHeight="1" thickBot="1">
      <c r="B2304" s="2091"/>
      <c r="C2304" s="2092"/>
      <c r="D2304" s="2092"/>
      <c r="E2304" s="2092"/>
      <c r="F2304" s="2092"/>
      <c r="G2304" s="2093"/>
      <c r="H2304" s="89"/>
      <c r="I2304" s="90"/>
      <c r="J2304" s="90"/>
      <c r="K2304" s="90"/>
      <c r="L2304" s="90"/>
      <c r="M2304" s="90"/>
      <c r="N2304" s="90"/>
      <c r="O2304" s="90"/>
      <c r="P2304" s="90"/>
      <c r="Q2304" s="90"/>
      <c r="R2304" s="90"/>
      <c r="S2304" s="90"/>
      <c r="T2304" s="90"/>
      <c r="U2304" s="90"/>
      <c r="V2304" s="90"/>
      <c r="W2304" s="90"/>
      <c r="X2304" s="90"/>
      <c r="Y2304" s="90"/>
      <c r="Z2304" s="90"/>
      <c r="AA2304" s="90"/>
      <c r="AB2304" s="90"/>
      <c r="AC2304" s="90"/>
      <c r="AD2304" s="90"/>
      <c r="AE2304" s="90"/>
      <c r="AF2304" s="90"/>
      <c r="AG2304" s="90"/>
      <c r="AH2304" s="90"/>
      <c r="AI2304" s="90"/>
      <c r="AJ2304" s="90"/>
      <c r="AK2304" s="90"/>
      <c r="AL2304" s="90"/>
      <c r="AM2304" s="90"/>
      <c r="AN2304" s="90"/>
      <c r="AO2304" s="90"/>
      <c r="AP2304" s="90"/>
      <c r="AQ2304" s="90"/>
      <c r="AR2304" s="90"/>
      <c r="AS2304" s="90"/>
      <c r="AT2304" s="90"/>
      <c r="AU2304" s="90"/>
      <c r="AV2304" s="90"/>
      <c r="AW2304" s="90"/>
      <c r="AX2304" s="90"/>
      <c r="AY2304" s="91"/>
    </row>
    <row r="2305" spans="2:51" s="79" customFormat="1" ht="41.25" customHeight="1">
      <c r="B2305" s="80"/>
      <c r="C2305" s="80"/>
      <c r="D2305" s="80"/>
      <c r="E2305" s="80"/>
      <c r="F2305" s="80"/>
      <c r="G2305" s="80"/>
      <c r="H2305" s="81"/>
      <c r="I2305" s="81"/>
      <c r="J2305" s="81"/>
      <c r="K2305" s="81"/>
      <c r="L2305" s="81"/>
      <c r="M2305" s="81"/>
      <c r="N2305" s="81"/>
      <c r="O2305" s="81"/>
      <c r="P2305" s="81"/>
      <c r="Q2305" s="81"/>
      <c r="R2305" s="81"/>
      <c r="S2305" s="81"/>
      <c r="T2305" s="81"/>
      <c r="U2305" s="81"/>
      <c r="V2305" s="81"/>
      <c r="W2305" s="81"/>
      <c r="X2305" s="81"/>
      <c r="Y2305" s="81"/>
      <c r="Z2305" s="81"/>
      <c r="AA2305" s="81"/>
      <c r="AB2305" s="81"/>
      <c r="AC2305" s="81"/>
      <c r="AD2305" s="81"/>
      <c r="AE2305" s="81"/>
      <c r="AF2305" s="81"/>
      <c r="AG2305" s="81"/>
      <c r="AH2305" s="81"/>
      <c r="AI2305" s="81"/>
      <c r="AJ2305" s="81"/>
      <c r="AK2305" s="81"/>
      <c r="AL2305" s="81"/>
      <c r="AM2305" s="81"/>
      <c r="AN2305" s="81"/>
      <c r="AO2305" s="81"/>
      <c r="AP2305" s="81"/>
      <c r="AQ2305" s="81"/>
      <c r="AR2305" s="81"/>
      <c r="AS2305" s="81"/>
      <c r="AT2305" s="81"/>
      <c r="AU2305" s="81"/>
      <c r="AV2305" s="81"/>
      <c r="AW2305" s="81"/>
      <c r="AX2305" s="81"/>
      <c r="AY2305" s="81"/>
    </row>
    <row r="2306" spans="2:51" s="79" customFormat="1" ht="30" customHeight="1" thickBot="1">
      <c r="B2306" s="2094" t="s">
        <v>100</v>
      </c>
      <c r="C2306" s="2094"/>
      <c r="D2306" s="2094"/>
      <c r="E2306" s="2094"/>
      <c r="F2306" s="2095"/>
      <c r="G2306" s="2095"/>
      <c r="H2306" s="2346" t="s">
        <v>1178</v>
      </c>
      <c r="I2306" s="2346"/>
      <c r="J2306" s="2346"/>
      <c r="K2306" s="2346"/>
      <c r="L2306" s="2346"/>
      <c r="M2306" s="2346"/>
      <c r="N2306" s="2346"/>
      <c r="O2306" s="2346"/>
      <c r="P2306" s="2346"/>
      <c r="Q2306" s="2346"/>
      <c r="R2306" s="2346"/>
      <c r="S2306" s="2346"/>
      <c r="T2306" s="2346"/>
      <c r="U2306" s="2346"/>
      <c r="V2306" s="2346"/>
      <c r="W2306" s="2346"/>
      <c r="X2306" s="2346"/>
      <c r="Y2306" s="2346"/>
      <c r="Z2306" s="2346"/>
      <c r="AA2306" s="2346"/>
      <c r="AB2306" s="2346"/>
      <c r="AC2306" s="2346"/>
      <c r="AD2306" s="2346"/>
      <c r="AE2306" s="2346"/>
      <c r="AF2306" s="2346"/>
      <c r="AG2306" s="2346"/>
      <c r="AH2306" s="2346"/>
      <c r="AI2306" s="2346"/>
      <c r="AJ2306" s="2346"/>
      <c r="AK2306" s="2346"/>
      <c r="AL2306" s="2346"/>
      <c r="AM2306" s="2346"/>
      <c r="AN2306" s="2346"/>
      <c r="AO2306" s="2346"/>
      <c r="AP2306" s="2346"/>
      <c r="AQ2306" s="2346"/>
      <c r="AR2306" s="2346"/>
      <c r="AS2306" s="2346"/>
      <c r="AT2306" s="2346"/>
      <c r="AU2306" s="2346"/>
      <c r="AV2306" s="2346"/>
      <c r="AW2306" s="2346"/>
      <c r="AX2306" s="2346"/>
      <c r="AY2306" s="2346"/>
    </row>
    <row r="2307" spans="2:51" s="79" customFormat="1" ht="24.75" customHeight="1">
      <c r="B2307" s="2097" t="s">
        <v>75</v>
      </c>
      <c r="C2307" s="2098"/>
      <c r="D2307" s="2098"/>
      <c r="E2307" s="2098"/>
      <c r="F2307" s="2098"/>
      <c r="G2307" s="2099"/>
      <c r="H2307" s="2103" t="s">
        <v>500</v>
      </c>
      <c r="I2307" s="2104"/>
      <c r="J2307" s="2104"/>
      <c r="K2307" s="2104"/>
      <c r="L2307" s="2104"/>
      <c r="M2307" s="2104"/>
      <c r="N2307" s="2104"/>
      <c r="O2307" s="2104"/>
      <c r="P2307" s="2104"/>
      <c r="Q2307" s="2104"/>
      <c r="R2307" s="2104"/>
      <c r="S2307" s="2104"/>
      <c r="T2307" s="2104"/>
      <c r="U2307" s="2104"/>
      <c r="V2307" s="2104"/>
      <c r="W2307" s="2104"/>
      <c r="X2307" s="2104"/>
      <c r="Y2307" s="2104"/>
      <c r="Z2307" s="2104"/>
      <c r="AA2307" s="2104"/>
      <c r="AB2307" s="2104"/>
      <c r="AC2307" s="2105"/>
      <c r="AD2307" s="2103" t="s">
        <v>259</v>
      </c>
      <c r="AE2307" s="2104"/>
      <c r="AF2307" s="2104"/>
      <c r="AG2307" s="2104"/>
      <c r="AH2307" s="2104"/>
      <c r="AI2307" s="2104"/>
      <c r="AJ2307" s="2104"/>
      <c r="AK2307" s="2104"/>
      <c r="AL2307" s="2104"/>
      <c r="AM2307" s="2104"/>
      <c r="AN2307" s="2104"/>
      <c r="AO2307" s="2104"/>
      <c r="AP2307" s="2104"/>
      <c r="AQ2307" s="2104"/>
      <c r="AR2307" s="2104"/>
      <c r="AS2307" s="2104"/>
      <c r="AT2307" s="2104"/>
      <c r="AU2307" s="2104"/>
      <c r="AV2307" s="2104"/>
      <c r="AW2307" s="2104"/>
      <c r="AX2307" s="2104"/>
      <c r="AY2307" s="2106"/>
    </row>
    <row r="2308" spans="2:51" s="79" customFormat="1" ht="24.75" customHeight="1">
      <c r="B2308" s="2097"/>
      <c r="C2308" s="2098"/>
      <c r="D2308" s="2098"/>
      <c r="E2308" s="2098"/>
      <c r="F2308" s="2098"/>
      <c r="G2308" s="2099"/>
      <c r="H2308" s="2107" t="s">
        <v>23</v>
      </c>
      <c r="I2308" s="2067"/>
      <c r="J2308" s="2067"/>
      <c r="K2308" s="2067"/>
      <c r="L2308" s="2068"/>
      <c r="M2308" s="2051" t="s">
        <v>24</v>
      </c>
      <c r="N2308" s="2067"/>
      <c r="O2308" s="2067"/>
      <c r="P2308" s="2067"/>
      <c r="Q2308" s="2067"/>
      <c r="R2308" s="2067"/>
      <c r="S2308" s="2067"/>
      <c r="T2308" s="2067"/>
      <c r="U2308" s="2067"/>
      <c r="V2308" s="2067"/>
      <c r="W2308" s="2067"/>
      <c r="X2308" s="2067"/>
      <c r="Y2308" s="2068"/>
      <c r="Z2308" s="2054" t="s">
        <v>25</v>
      </c>
      <c r="AA2308" s="2069"/>
      <c r="AB2308" s="2069"/>
      <c r="AC2308" s="2108"/>
      <c r="AD2308" s="2107" t="s">
        <v>23</v>
      </c>
      <c r="AE2308" s="2067"/>
      <c r="AF2308" s="2067"/>
      <c r="AG2308" s="2067"/>
      <c r="AH2308" s="2068"/>
      <c r="AI2308" s="2051" t="s">
        <v>24</v>
      </c>
      <c r="AJ2308" s="2067"/>
      <c r="AK2308" s="2067"/>
      <c r="AL2308" s="2067"/>
      <c r="AM2308" s="2067"/>
      <c r="AN2308" s="2067"/>
      <c r="AO2308" s="2067"/>
      <c r="AP2308" s="2067"/>
      <c r="AQ2308" s="2067"/>
      <c r="AR2308" s="2067"/>
      <c r="AS2308" s="2067"/>
      <c r="AT2308" s="2067"/>
      <c r="AU2308" s="2068"/>
      <c r="AV2308" s="2054" t="s">
        <v>25</v>
      </c>
      <c r="AW2308" s="2069"/>
      <c r="AX2308" s="2069"/>
      <c r="AY2308" s="2070"/>
    </row>
    <row r="2309" spans="2:51" s="79" customFormat="1" ht="24.75" customHeight="1">
      <c r="B2309" s="2097"/>
      <c r="C2309" s="2098"/>
      <c r="D2309" s="2098"/>
      <c r="E2309" s="2098"/>
      <c r="F2309" s="2098"/>
      <c r="G2309" s="2099"/>
      <c r="H2309" s="2035"/>
      <c r="I2309" s="2036"/>
      <c r="J2309" s="2036"/>
      <c r="K2309" s="2036"/>
      <c r="L2309" s="2037"/>
      <c r="M2309" s="2038"/>
      <c r="N2309" s="2071"/>
      <c r="O2309" s="2071"/>
      <c r="P2309" s="2071"/>
      <c r="Q2309" s="2071"/>
      <c r="R2309" s="2071"/>
      <c r="S2309" s="2071"/>
      <c r="T2309" s="2071"/>
      <c r="U2309" s="2071"/>
      <c r="V2309" s="2071"/>
      <c r="W2309" s="2071"/>
      <c r="X2309" s="2071"/>
      <c r="Y2309" s="2072"/>
      <c r="Z2309" s="2041"/>
      <c r="AA2309" s="2042"/>
      <c r="AB2309" s="2042"/>
      <c r="AC2309" s="2073"/>
      <c r="AD2309" s="2035"/>
      <c r="AE2309" s="2036"/>
      <c r="AF2309" s="2036"/>
      <c r="AG2309" s="2036"/>
      <c r="AH2309" s="2037"/>
      <c r="AI2309" s="2038"/>
      <c r="AJ2309" s="2071"/>
      <c r="AK2309" s="2071"/>
      <c r="AL2309" s="2071"/>
      <c r="AM2309" s="2071"/>
      <c r="AN2309" s="2071"/>
      <c r="AO2309" s="2071"/>
      <c r="AP2309" s="2071"/>
      <c r="AQ2309" s="2071"/>
      <c r="AR2309" s="2071"/>
      <c r="AS2309" s="2071"/>
      <c r="AT2309" s="2071"/>
      <c r="AU2309" s="2072"/>
      <c r="AV2309" s="2041"/>
      <c r="AW2309" s="2042"/>
      <c r="AX2309" s="2042"/>
      <c r="AY2309" s="2044"/>
    </row>
    <row r="2310" spans="2:51" s="79" customFormat="1" ht="24.75" customHeight="1">
      <c r="B2310" s="2097"/>
      <c r="C2310" s="2098"/>
      <c r="D2310" s="2098"/>
      <c r="E2310" s="2098"/>
      <c r="F2310" s="2098"/>
      <c r="G2310" s="2099"/>
      <c r="H2310" s="2025"/>
      <c r="I2310" s="2026"/>
      <c r="J2310" s="2026"/>
      <c r="K2310" s="2026"/>
      <c r="L2310" s="2027"/>
      <c r="M2310" s="2028"/>
      <c r="N2310" s="2029"/>
      <c r="O2310" s="2029"/>
      <c r="P2310" s="2029"/>
      <c r="Q2310" s="2029"/>
      <c r="R2310" s="2029"/>
      <c r="S2310" s="2029"/>
      <c r="T2310" s="2029"/>
      <c r="U2310" s="2029"/>
      <c r="V2310" s="2029"/>
      <c r="W2310" s="2029"/>
      <c r="X2310" s="2029"/>
      <c r="Y2310" s="2030"/>
      <c r="Z2310" s="2031"/>
      <c r="AA2310" s="2032"/>
      <c r="AB2310" s="2032"/>
      <c r="AC2310" s="2034"/>
      <c r="AD2310" s="2025"/>
      <c r="AE2310" s="2026"/>
      <c r="AF2310" s="2026"/>
      <c r="AG2310" s="2026"/>
      <c r="AH2310" s="2027"/>
      <c r="AI2310" s="2028"/>
      <c r="AJ2310" s="2029"/>
      <c r="AK2310" s="2029"/>
      <c r="AL2310" s="2029"/>
      <c r="AM2310" s="2029"/>
      <c r="AN2310" s="2029"/>
      <c r="AO2310" s="2029"/>
      <c r="AP2310" s="2029"/>
      <c r="AQ2310" s="2029"/>
      <c r="AR2310" s="2029"/>
      <c r="AS2310" s="2029"/>
      <c r="AT2310" s="2029"/>
      <c r="AU2310" s="2030"/>
      <c r="AV2310" s="2031"/>
      <c r="AW2310" s="2032"/>
      <c r="AX2310" s="2032"/>
      <c r="AY2310" s="2033"/>
    </row>
    <row r="2311" spans="2:51" s="79" customFormat="1" ht="24.75" customHeight="1">
      <c r="B2311" s="2097"/>
      <c r="C2311" s="2098"/>
      <c r="D2311" s="2098"/>
      <c r="E2311" s="2098"/>
      <c r="F2311" s="2098"/>
      <c r="G2311" s="2099"/>
      <c r="H2311" s="2025"/>
      <c r="I2311" s="2026"/>
      <c r="J2311" s="2026"/>
      <c r="K2311" s="2026"/>
      <c r="L2311" s="2027"/>
      <c r="M2311" s="2028"/>
      <c r="N2311" s="2029"/>
      <c r="O2311" s="2029"/>
      <c r="P2311" s="2029"/>
      <c r="Q2311" s="2029"/>
      <c r="R2311" s="2029"/>
      <c r="S2311" s="2029"/>
      <c r="T2311" s="2029"/>
      <c r="U2311" s="2029"/>
      <c r="V2311" s="2029"/>
      <c r="W2311" s="2029"/>
      <c r="X2311" s="2029"/>
      <c r="Y2311" s="2030"/>
      <c r="Z2311" s="2031"/>
      <c r="AA2311" s="2032"/>
      <c r="AB2311" s="2032"/>
      <c r="AC2311" s="2034"/>
      <c r="AD2311" s="2025"/>
      <c r="AE2311" s="2026"/>
      <c r="AF2311" s="2026"/>
      <c r="AG2311" s="2026"/>
      <c r="AH2311" s="2027"/>
      <c r="AI2311" s="2028"/>
      <c r="AJ2311" s="2029"/>
      <c r="AK2311" s="2029"/>
      <c r="AL2311" s="2029"/>
      <c r="AM2311" s="2029"/>
      <c r="AN2311" s="2029"/>
      <c r="AO2311" s="2029"/>
      <c r="AP2311" s="2029"/>
      <c r="AQ2311" s="2029"/>
      <c r="AR2311" s="2029"/>
      <c r="AS2311" s="2029"/>
      <c r="AT2311" s="2029"/>
      <c r="AU2311" s="2030"/>
      <c r="AV2311" s="2031"/>
      <c r="AW2311" s="2032"/>
      <c r="AX2311" s="2032"/>
      <c r="AY2311" s="2033"/>
    </row>
    <row r="2312" spans="2:51" s="79" customFormat="1" ht="24.75" customHeight="1">
      <c r="B2312" s="2097"/>
      <c r="C2312" s="2098"/>
      <c r="D2312" s="2098"/>
      <c r="E2312" s="2098"/>
      <c r="F2312" s="2098"/>
      <c r="G2312" s="2099"/>
      <c r="H2312" s="2025"/>
      <c r="I2312" s="2026"/>
      <c r="J2312" s="2026"/>
      <c r="K2312" s="2026"/>
      <c r="L2312" s="2027"/>
      <c r="M2312" s="2028"/>
      <c r="N2312" s="2029"/>
      <c r="O2312" s="2029"/>
      <c r="P2312" s="2029"/>
      <c r="Q2312" s="2029"/>
      <c r="R2312" s="2029"/>
      <c r="S2312" s="2029"/>
      <c r="T2312" s="2029"/>
      <c r="U2312" s="2029"/>
      <c r="V2312" s="2029"/>
      <c r="W2312" s="2029"/>
      <c r="X2312" s="2029"/>
      <c r="Y2312" s="2030"/>
      <c r="Z2312" s="2031"/>
      <c r="AA2312" s="2032"/>
      <c r="AB2312" s="2032"/>
      <c r="AC2312" s="2034"/>
      <c r="AD2312" s="2025"/>
      <c r="AE2312" s="2026"/>
      <c r="AF2312" s="2026"/>
      <c r="AG2312" s="2026"/>
      <c r="AH2312" s="2027"/>
      <c r="AI2312" s="2028"/>
      <c r="AJ2312" s="2029"/>
      <c r="AK2312" s="2029"/>
      <c r="AL2312" s="2029"/>
      <c r="AM2312" s="2029"/>
      <c r="AN2312" s="2029"/>
      <c r="AO2312" s="2029"/>
      <c r="AP2312" s="2029"/>
      <c r="AQ2312" s="2029"/>
      <c r="AR2312" s="2029"/>
      <c r="AS2312" s="2029"/>
      <c r="AT2312" s="2029"/>
      <c r="AU2312" s="2030"/>
      <c r="AV2312" s="2031"/>
      <c r="AW2312" s="2032"/>
      <c r="AX2312" s="2032"/>
      <c r="AY2312" s="2033"/>
    </row>
    <row r="2313" spans="2:51" s="79" customFormat="1" ht="24.75" customHeight="1">
      <c r="B2313" s="2097"/>
      <c r="C2313" s="2098"/>
      <c r="D2313" s="2098"/>
      <c r="E2313" s="2098"/>
      <c r="F2313" s="2098"/>
      <c r="G2313" s="2099"/>
      <c r="H2313" s="2025"/>
      <c r="I2313" s="2026"/>
      <c r="J2313" s="2026"/>
      <c r="K2313" s="2026"/>
      <c r="L2313" s="2027"/>
      <c r="M2313" s="2028"/>
      <c r="N2313" s="2029"/>
      <c r="O2313" s="2029"/>
      <c r="P2313" s="2029"/>
      <c r="Q2313" s="2029"/>
      <c r="R2313" s="2029"/>
      <c r="S2313" s="2029"/>
      <c r="T2313" s="2029"/>
      <c r="U2313" s="2029"/>
      <c r="V2313" s="2029"/>
      <c r="W2313" s="2029"/>
      <c r="X2313" s="2029"/>
      <c r="Y2313" s="2030"/>
      <c r="Z2313" s="2031"/>
      <c r="AA2313" s="2032"/>
      <c r="AB2313" s="2032"/>
      <c r="AC2313" s="2032"/>
      <c r="AD2313" s="2025"/>
      <c r="AE2313" s="2026"/>
      <c r="AF2313" s="2026"/>
      <c r="AG2313" s="2026"/>
      <c r="AH2313" s="2027"/>
      <c r="AI2313" s="2028"/>
      <c r="AJ2313" s="2029"/>
      <c r="AK2313" s="2029"/>
      <c r="AL2313" s="2029"/>
      <c r="AM2313" s="2029"/>
      <c r="AN2313" s="2029"/>
      <c r="AO2313" s="2029"/>
      <c r="AP2313" s="2029"/>
      <c r="AQ2313" s="2029"/>
      <c r="AR2313" s="2029"/>
      <c r="AS2313" s="2029"/>
      <c r="AT2313" s="2029"/>
      <c r="AU2313" s="2030"/>
      <c r="AV2313" s="2031"/>
      <c r="AW2313" s="2032"/>
      <c r="AX2313" s="2032"/>
      <c r="AY2313" s="2033"/>
    </row>
    <row r="2314" spans="2:51" s="79" customFormat="1" ht="24.75" customHeight="1">
      <c r="B2314" s="2097"/>
      <c r="C2314" s="2098"/>
      <c r="D2314" s="2098"/>
      <c r="E2314" s="2098"/>
      <c r="F2314" s="2098"/>
      <c r="G2314" s="2099"/>
      <c r="H2314" s="2025"/>
      <c r="I2314" s="2026"/>
      <c r="J2314" s="2026"/>
      <c r="K2314" s="2026"/>
      <c r="L2314" s="2027"/>
      <c r="M2314" s="2028"/>
      <c r="N2314" s="2029"/>
      <c r="O2314" s="2029"/>
      <c r="P2314" s="2029"/>
      <c r="Q2314" s="2029"/>
      <c r="R2314" s="2029"/>
      <c r="S2314" s="2029"/>
      <c r="T2314" s="2029"/>
      <c r="U2314" s="2029"/>
      <c r="V2314" s="2029"/>
      <c r="W2314" s="2029"/>
      <c r="X2314" s="2029"/>
      <c r="Y2314" s="2030"/>
      <c r="Z2314" s="2031"/>
      <c r="AA2314" s="2032"/>
      <c r="AB2314" s="2032"/>
      <c r="AC2314" s="2032"/>
      <c r="AD2314" s="2025"/>
      <c r="AE2314" s="2026"/>
      <c r="AF2314" s="2026"/>
      <c r="AG2314" s="2026"/>
      <c r="AH2314" s="2027"/>
      <c r="AI2314" s="2028"/>
      <c r="AJ2314" s="2029"/>
      <c r="AK2314" s="2029"/>
      <c r="AL2314" s="2029"/>
      <c r="AM2314" s="2029"/>
      <c r="AN2314" s="2029"/>
      <c r="AO2314" s="2029"/>
      <c r="AP2314" s="2029"/>
      <c r="AQ2314" s="2029"/>
      <c r="AR2314" s="2029"/>
      <c r="AS2314" s="2029"/>
      <c r="AT2314" s="2029"/>
      <c r="AU2314" s="2030"/>
      <c r="AV2314" s="2031"/>
      <c r="AW2314" s="2032"/>
      <c r="AX2314" s="2032"/>
      <c r="AY2314" s="2033"/>
    </row>
    <row r="2315" spans="2:51" s="79" customFormat="1" ht="24.75" customHeight="1">
      <c r="B2315" s="2097"/>
      <c r="C2315" s="2098"/>
      <c r="D2315" s="2098"/>
      <c r="E2315" s="2098"/>
      <c r="F2315" s="2098"/>
      <c r="G2315" s="2099"/>
      <c r="H2315" s="2025"/>
      <c r="I2315" s="2026"/>
      <c r="J2315" s="2026"/>
      <c r="K2315" s="2026"/>
      <c r="L2315" s="2027"/>
      <c r="M2315" s="2028"/>
      <c r="N2315" s="2029"/>
      <c r="O2315" s="2029"/>
      <c r="P2315" s="2029"/>
      <c r="Q2315" s="2029"/>
      <c r="R2315" s="2029"/>
      <c r="S2315" s="2029"/>
      <c r="T2315" s="2029"/>
      <c r="U2315" s="2029"/>
      <c r="V2315" s="2029"/>
      <c r="W2315" s="2029"/>
      <c r="X2315" s="2029"/>
      <c r="Y2315" s="2030"/>
      <c r="Z2315" s="2031"/>
      <c r="AA2315" s="2032"/>
      <c r="AB2315" s="2032"/>
      <c r="AC2315" s="2032"/>
      <c r="AD2315" s="2025"/>
      <c r="AE2315" s="2026"/>
      <c r="AF2315" s="2026"/>
      <c r="AG2315" s="2026"/>
      <c r="AH2315" s="2027"/>
      <c r="AI2315" s="2028"/>
      <c r="AJ2315" s="2029"/>
      <c r="AK2315" s="2029"/>
      <c r="AL2315" s="2029"/>
      <c r="AM2315" s="2029"/>
      <c r="AN2315" s="2029"/>
      <c r="AO2315" s="2029"/>
      <c r="AP2315" s="2029"/>
      <c r="AQ2315" s="2029"/>
      <c r="AR2315" s="2029"/>
      <c r="AS2315" s="2029"/>
      <c r="AT2315" s="2029"/>
      <c r="AU2315" s="2030"/>
      <c r="AV2315" s="2031"/>
      <c r="AW2315" s="2032"/>
      <c r="AX2315" s="2032"/>
      <c r="AY2315" s="2033"/>
    </row>
    <row r="2316" spans="2:51" s="79" customFormat="1" ht="24.75" customHeight="1">
      <c r="B2316" s="2097"/>
      <c r="C2316" s="2098"/>
      <c r="D2316" s="2098"/>
      <c r="E2316" s="2098"/>
      <c r="F2316" s="2098"/>
      <c r="G2316" s="2099"/>
      <c r="H2316" s="2016"/>
      <c r="I2316" s="2017"/>
      <c r="J2316" s="2017"/>
      <c r="K2316" s="2017"/>
      <c r="L2316" s="2018"/>
      <c r="M2316" s="2019"/>
      <c r="N2316" s="2020"/>
      <c r="O2316" s="2020"/>
      <c r="P2316" s="2020"/>
      <c r="Q2316" s="2020"/>
      <c r="R2316" s="2020"/>
      <c r="S2316" s="2020"/>
      <c r="T2316" s="2020"/>
      <c r="U2316" s="2020"/>
      <c r="V2316" s="2020"/>
      <c r="W2316" s="2020"/>
      <c r="X2316" s="2020"/>
      <c r="Y2316" s="2021"/>
      <c r="Z2316" s="2022"/>
      <c r="AA2316" s="2023"/>
      <c r="AB2316" s="2023"/>
      <c r="AC2316" s="2023"/>
      <c r="AD2316" s="2016"/>
      <c r="AE2316" s="2017"/>
      <c r="AF2316" s="2017"/>
      <c r="AG2316" s="2017"/>
      <c r="AH2316" s="2018"/>
      <c r="AI2316" s="2019"/>
      <c r="AJ2316" s="2020"/>
      <c r="AK2316" s="2020"/>
      <c r="AL2316" s="2020"/>
      <c r="AM2316" s="2020"/>
      <c r="AN2316" s="2020"/>
      <c r="AO2316" s="2020"/>
      <c r="AP2316" s="2020"/>
      <c r="AQ2316" s="2020"/>
      <c r="AR2316" s="2020"/>
      <c r="AS2316" s="2020"/>
      <c r="AT2316" s="2020"/>
      <c r="AU2316" s="2021"/>
      <c r="AV2316" s="2022"/>
      <c r="AW2316" s="2023"/>
      <c r="AX2316" s="2023"/>
      <c r="AY2316" s="2024"/>
    </row>
    <row r="2317" spans="2:51" s="79" customFormat="1" ht="24.75" customHeight="1">
      <c r="B2317" s="2097"/>
      <c r="C2317" s="2098"/>
      <c r="D2317" s="2098"/>
      <c r="E2317" s="2098"/>
      <c r="F2317" s="2098"/>
      <c r="G2317" s="2099"/>
      <c r="H2317" s="2058" t="s">
        <v>26</v>
      </c>
      <c r="I2317" s="2059"/>
      <c r="J2317" s="2059"/>
      <c r="K2317" s="2059"/>
      <c r="L2317" s="2059"/>
      <c r="M2317" s="2060"/>
      <c r="N2317" s="2061"/>
      <c r="O2317" s="2061"/>
      <c r="P2317" s="2061"/>
      <c r="Q2317" s="2061"/>
      <c r="R2317" s="2061"/>
      <c r="S2317" s="2061"/>
      <c r="T2317" s="2061"/>
      <c r="U2317" s="2061"/>
      <c r="V2317" s="2061"/>
      <c r="W2317" s="2061"/>
      <c r="X2317" s="2061"/>
      <c r="Y2317" s="2062"/>
      <c r="Z2317" s="2063">
        <f>SUM(Z2309:AC2316)</f>
        <v>0</v>
      </c>
      <c r="AA2317" s="2064"/>
      <c r="AB2317" s="2064"/>
      <c r="AC2317" s="2065"/>
      <c r="AD2317" s="2058" t="s">
        <v>26</v>
      </c>
      <c r="AE2317" s="2059"/>
      <c r="AF2317" s="2059"/>
      <c r="AG2317" s="2059"/>
      <c r="AH2317" s="2059"/>
      <c r="AI2317" s="2060"/>
      <c r="AJ2317" s="2061"/>
      <c r="AK2317" s="2061"/>
      <c r="AL2317" s="2061"/>
      <c r="AM2317" s="2061"/>
      <c r="AN2317" s="2061"/>
      <c r="AO2317" s="2061"/>
      <c r="AP2317" s="2061"/>
      <c r="AQ2317" s="2061"/>
      <c r="AR2317" s="2061"/>
      <c r="AS2317" s="2061"/>
      <c r="AT2317" s="2061"/>
      <c r="AU2317" s="2062"/>
      <c r="AV2317" s="2063">
        <f>SUM(AV2309:AY2316)</f>
        <v>0</v>
      </c>
      <c r="AW2317" s="2064"/>
      <c r="AX2317" s="2064"/>
      <c r="AY2317" s="2066"/>
    </row>
    <row r="2318" spans="2:51" s="79" customFormat="1" ht="25.15" customHeight="1">
      <c r="B2318" s="2097"/>
      <c r="C2318" s="2098"/>
      <c r="D2318" s="2098"/>
      <c r="E2318" s="2098"/>
      <c r="F2318" s="2098"/>
      <c r="G2318" s="2099"/>
      <c r="H2318" s="2045" t="s">
        <v>501</v>
      </c>
      <c r="I2318" s="2046"/>
      <c r="J2318" s="2046"/>
      <c r="K2318" s="2046"/>
      <c r="L2318" s="2046"/>
      <c r="M2318" s="2046"/>
      <c r="N2318" s="2046"/>
      <c r="O2318" s="2046"/>
      <c r="P2318" s="2046"/>
      <c r="Q2318" s="2046"/>
      <c r="R2318" s="2046"/>
      <c r="S2318" s="2046"/>
      <c r="T2318" s="2046"/>
      <c r="U2318" s="2046"/>
      <c r="V2318" s="2046"/>
      <c r="W2318" s="2046"/>
      <c r="X2318" s="2046"/>
      <c r="Y2318" s="2046"/>
      <c r="Z2318" s="2046"/>
      <c r="AA2318" s="2046"/>
      <c r="AB2318" s="2046"/>
      <c r="AC2318" s="2047"/>
      <c r="AD2318" s="2045" t="s">
        <v>356</v>
      </c>
      <c r="AE2318" s="2046"/>
      <c r="AF2318" s="2046"/>
      <c r="AG2318" s="2046"/>
      <c r="AH2318" s="2046"/>
      <c r="AI2318" s="2046"/>
      <c r="AJ2318" s="2046"/>
      <c r="AK2318" s="2046"/>
      <c r="AL2318" s="2046"/>
      <c r="AM2318" s="2046"/>
      <c r="AN2318" s="2046"/>
      <c r="AO2318" s="2046"/>
      <c r="AP2318" s="2046"/>
      <c r="AQ2318" s="2046"/>
      <c r="AR2318" s="2046"/>
      <c r="AS2318" s="2046"/>
      <c r="AT2318" s="2046"/>
      <c r="AU2318" s="2046"/>
      <c r="AV2318" s="2046"/>
      <c r="AW2318" s="2046"/>
      <c r="AX2318" s="2046"/>
      <c r="AY2318" s="2048"/>
    </row>
    <row r="2319" spans="2:51" s="79" customFormat="1" ht="25.5" customHeight="1">
      <c r="B2319" s="2097"/>
      <c r="C2319" s="2098"/>
      <c r="D2319" s="2098"/>
      <c r="E2319" s="2098"/>
      <c r="F2319" s="2098"/>
      <c r="G2319" s="2099"/>
      <c r="H2319" s="2049" t="s">
        <v>23</v>
      </c>
      <c r="I2319" s="2050"/>
      <c r="J2319" s="2050"/>
      <c r="K2319" s="2050"/>
      <c r="L2319" s="2050"/>
      <c r="M2319" s="2051" t="s">
        <v>24</v>
      </c>
      <c r="N2319" s="2052"/>
      <c r="O2319" s="2052"/>
      <c r="P2319" s="2052"/>
      <c r="Q2319" s="2052"/>
      <c r="R2319" s="2052"/>
      <c r="S2319" s="2052"/>
      <c r="T2319" s="2052"/>
      <c r="U2319" s="2052"/>
      <c r="V2319" s="2052"/>
      <c r="W2319" s="2052"/>
      <c r="X2319" s="2052"/>
      <c r="Y2319" s="2053"/>
      <c r="Z2319" s="2054" t="s">
        <v>25</v>
      </c>
      <c r="AA2319" s="2055"/>
      <c r="AB2319" s="2055"/>
      <c r="AC2319" s="2056"/>
      <c r="AD2319" s="2049" t="s">
        <v>23</v>
      </c>
      <c r="AE2319" s="2050"/>
      <c r="AF2319" s="2050"/>
      <c r="AG2319" s="2050"/>
      <c r="AH2319" s="2050"/>
      <c r="AI2319" s="2051" t="s">
        <v>24</v>
      </c>
      <c r="AJ2319" s="2052"/>
      <c r="AK2319" s="2052"/>
      <c r="AL2319" s="2052"/>
      <c r="AM2319" s="2052"/>
      <c r="AN2319" s="2052"/>
      <c r="AO2319" s="2052"/>
      <c r="AP2319" s="2052"/>
      <c r="AQ2319" s="2052"/>
      <c r="AR2319" s="2052"/>
      <c r="AS2319" s="2052"/>
      <c r="AT2319" s="2052"/>
      <c r="AU2319" s="2053"/>
      <c r="AV2319" s="2054" t="s">
        <v>25</v>
      </c>
      <c r="AW2319" s="2055"/>
      <c r="AX2319" s="2055"/>
      <c r="AY2319" s="2057"/>
    </row>
    <row r="2320" spans="2:51" s="79" customFormat="1" ht="24.75" customHeight="1">
      <c r="B2320" s="2097"/>
      <c r="C2320" s="2098"/>
      <c r="D2320" s="2098"/>
      <c r="E2320" s="2098"/>
      <c r="F2320" s="2098"/>
      <c r="G2320" s="2099"/>
      <c r="H2320" s="2035"/>
      <c r="I2320" s="2036"/>
      <c r="J2320" s="2036"/>
      <c r="K2320" s="2036"/>
      <c r="L2320" s="2037"/>
      <c r="M2320" s="2038"/>
      <c r="N2320" s="2039"/>
      <c r="O2320" s="2039"/>
      <c r="P2320" s="2039"/>
      <c r="Q2320" s="2039"/>
      <c r="R2320" s="2039"/>
      <c r="S2320" s="2039"/>
      <c r="T2320" s="2039"/>
      <c r="U2320" s="2039"/>
      <c r="V2320" s="2039"/>
      <c r="W2320" s="2039"/>
      <c r="X2320" s="2039"/>
      <c r="Y2320" s="2040"/>
      <c r="Z2320" s="2041"/>
      <c r="AA2320" s="2042"/>
      <c r="AB2320" s="2042"/>
      <c r="AC2320" s="2043"/>
      <c r="AD2320" s="2035"/>
      <c r="AE2320" s="2036"/>
      <c r="AF2320" s="2036"/>
      <c r="AG2320" s="2036"/>
      <c r="AH2320" s="2037"/>
      <c r="AI2320" s="2038"/>
      <c r="AJ2320" s="2039"/>
      <c r="AK2320" s="2039"/>
      <c r="AL2320" s="2039"/>
      <c r="AM2320" s="2039"/>
      <c r="AN2320" s="2039"/>
      <c r="AO2320" s="2039"/>
      <c r="AP2320" s="2039"/>
      <c r="AQ2320" s="2039"/>
      <c r="AR2320" s="2039"/>
      <c r="AS2320" s="2039"/>
      <c r="AT2320" s="2039"/>
      <c r="AU2320" s="2040"/>
      <c r="AV2320" s="2041"/>
      <c r="AW2320" s="2042"/>
      <c r="AX2320" s="2042"/>
      <c r="AY2320" s="2044"/>
    </row>
    <row r="2321" spans="2:51" s="79" customFormat="1" ht="24.75" customHeight="1">
      <c r="B2321" s="2097"/>
      <c r="C2321" s="2098"/>
      <c r="D2321" s="2098"/>
      <c r="E2321" s="2098"/>
      <c r="F2321" s="2098"/>
      <c r="G2321" s="2099"/>
      <c r="H2321" s="2025"/>
      <c r="I2321" s="2026"/>
      <c r="J2321" s="2026"/>
      <c r="K2321" s="2026"/>
      <c r="L2321" s="2027"/>
      <c r="M2321" s="2028"/>
      <c r="N2321" s="2029"/>
      <c r="O2321" s="2029"/>
      <c r="P2321" s="2029"/>
      <c r="Q2321" s="2029"/>
      <c r="R2321" s="2029"/>
      <c r="S2321" s="2029"/>
      <c r="T2321" s="2029"/>
      <c r="U2321" s="2029"/>
      <c r="V2321" s="2029"/>
      <c r="W2321" s="2029"/>
      <c r="X2321" s="2029"/>
      <c r="Y2321" s="2030"/>
      <c r="Z2321" s="2031"/>
      <c r="AA2321" s="2032"/>
      <c r="AB2321" s="2032"/>
      <c r="AC2321" s="2034"/>
      <c r="AD2321" s="2025"/>
      <c r="AE2321" s="2026"/>
      <c r="AF2321" s="2026"/>
      <c r="AG2321" s="2026"/>
      <c r="AH2321" s="2027"/>
      <c r="AI2321" s="2028"/>
      <c r="AJ2321" s="2029"/>
      <c r="AK2321" s="2029"/>
      <c r="AL2321" s="2029"/>
      <c r="AM2321" s="2029"/>
      <c r="AN2321" s="2029"/>
      <c r="AO2321" s="2029"/>
      <c r="AP2321" s="2029"/>
      <c r="AQ2321" s="2029"/>
      <c r="AR2321" s="2029"/>
      <c r="AS2321" s="2029"/>
      <c r="AT2321" s="2029"/>
      <c r="AU2321" s="2030"/>
      <c r="AV2321" s="2031"/>
      <c r="AW2321" s="2032"/>
      <c r="AX2321" s="2032"/>
      <c r="AY2321" s="2033"/>
    </row>
    <row r="2322" spans="2:51" s="79" customFormat="1" ht="24.75" customHeight="1">
      <c r="B2322" s="2097"/>
      <c r="C2322" s="2098"/>
      <c r="D2322" s="2098"/>
      <c r="E2322" s="2098"/>
      <c r="F2322" s="2098"/>
      <c r="G2322" s="2099"/>
      <c r="H2322" s="2025"/>
      <c r="I2322" s="2026"/>
      <c r="J2322" s="2026"/>
      <c r="K2322" s="2026"/>
      <c r="L2322" s="2027"/>
      <c r="M2322" s="2028"/>
      <c r="N2322" s="2029"/>
      <c r="O2322" s="2029"/>
      <c r="P2322" s="2029"/>
      <c r="Q2322" s="2029"/>
      <c r="R2322" s="2029"/>
      <c r="S2322" s="2029"/>
      <c r="T2322" s="2029"/>
      <c r="U2322" s="2029"/>
      <c r="V2322" s="2029"/>
      <c r="W2322" s="2029"/>
      <c r="X2322" s="2029"/>
      <c r="Y2322" s="2030"/>
      <c r="Z2322" s="2031"/>
      <c r="AA2322" s="2032"/>
      <c r="AB2322" s="2032"/>
      <c r="AC2322" s="2034"/>
      <c r="AD2322" s="2025"/>
      <c r="AE2322" s="2026"/>
      <c r="AF2322" s="2026"/>
      <c r="AG2322" s="2026"/>
      <c r="AH2322" s="2027"/>
      <c r="AI2322" s="2028"/>
      <c r="AJ2322" s="2029"/>
      <c r="AK2322" s="2029"/>
      <c r="AL2322" s="2029"/>
      <c r="AM2322" s="2029"/>
      <c r="AN2322" s="2029"/>
      <c r="AO2322" s="2029"/>
      <c r="AP2322" s="2029"/>
      <c r="AQ2322" s="2029"/>
      <c r="AR2322" s="2029"/>
      <c r="AS2322" s="2029"/>
      <c r="AT2322" s="2029"/>
      <c r="AU2322" s="2030"/>
      <c r="AV2322" s="2031"/>
      <c r="AW2322" s="2032"/>
      <c r="AX2322" s="2032"/>
      <c r="AY2322" s="2033"/>
    </row>
    <row r="2323" spans="2:51" s="79" customFormat="1" ht="24.75" customHeight="1">
      <c r="B2323" s="2097"/>
      <c r="C2323" s="2098"/>
      <c r="D2323" s="2098"/>
      <c r="E2323" s="2098"/>
      <c r="F2323" s="2098"/>
      <c r="G2323" s="2099"/>
      <c r="H2323" s="2025"/>
      <c r="I2323" s="2026"/>
      <c r="J2323" s="2026"/>
      <c r="K2323" s="2026"/>
      <c r="L2323" s="2027"/>
      <c r="M2323" s="2028"/>
      <c r="N2323" s="2029"/>
      <c r="O2323" s="2029"/>
      <c r="P2323" s="2029"/>
      <c r="Q2323" s="2029"/>
      <c r="R2323" s="2029"/>
      <c r="S2323" s="2029"/>
      <c r="T2323" s="2029"/>
      <c r="U2323" s="2029"/>
      <c r="V2323" s="2029"/>
      <c r="W2323" s="2029"/>
      <c r="X2323" s="2029"/>
      <c r="Y2323" s="2030"/>
      <c r="Z2323" s="2031"/>
      <c r="AA2323" s="2032"/>
      <c r="AB2323" s="2032"/>
      <c r="AC2323" s="2034"/>
      <c r="AD2323" s="2025"/>
      <c r="AE2323" s="2026"/>
      <c r="AF2323" s="2026"/>
      <c r="AG2323" s="2026"/>
      <c r="AH2323" s="2027"/>
      <c r="AI2323" s="2028"/>
      <c r="AJ2323" s="2029"/>
      <c r="AK2323" s="2029"/>
      <c r="AL2323" s="2029"/>
      <c r="AM2323" s="2029"/>
      <c r="AN2323" s="2029"/>
      <c r="AO2323" s="2029"/>
      <c r="AP2323" s="2029"/>
      <c r="AQ2323" s="2029"/>
      <c r="AR2323" s="2029"/>
      <c r="AS2323" s="2029"/>
      <c r="AT2323" s="2029"/>
      <c r="AU2323" s="2030"/>
      <c r="AV2323" s="2031"/>
      <c r="AW2323" s="2032"/>
      <c r="AX2323" s="2032"/>
      <c r="AY2323" s="2033"/>
    </row>
    <row r="2324" spans="2:51" s="79" customFormat="1" ht="24.75" customHeight="1">
      <c r="B2324" s="2097"/>
      <c r="C2324" s="2098"/>
      <c r="D2324" s="2098"/>
      <c r="E2324" s="2098"/>
      <c r="F2324" s="2098"/>
      <c r="G2324" s="2099"/>
      <c r="H2324" s="2025"/>
      <c r="I2324" s="2026"/>
      <c r="J2324" s="2026"/>
      <c r="K2324" s="2026"/>
      <c r="L2324" s="2027"/>
      <c r="M2324" s="2028"/>
      <c r="N2324" s="2029"/>
      <c r="O2324" s="2029"/>
      <c r="P2324" s="2029"/>
      <c r="Q2324" s="2029"/>
      <c r="R2324" s="2029"/>
      <c r="S2324" s="2029"/>
      <c r="T2324" s="2029"/>
      <c r="U2324" s="2029"/>
      <c r="V2324" s="2029"/>
      <c r="W2324" s="2029"/>
      <c r="X2324" s="2029"/>
      <c r="Y2324" s="2030"/>
      <c r="Z2324" s="2031"/>
      <c r="AA2324" s="2032"/>
      <c r="AB2324" s="2032"/>
      <c r="AC2324" s="2032"/>
      <c r="AD2324" s="2025"/>
      <c r="AE2324" s="2026"/>
      <c r="AF2324" s="2026"/>
      <c r="AG2324" s="2026"/>
      <c r="AH2324" s="2027"/>
      <c r="AI2324" s="2028"/>
      <c r="AJ2324" s="2029"/>
      <c r="AK2324" s="2029"/>
      <c r="AL2324" s="2029"/>
      <c r="AM2324" s="2029"/>
      <c r="AN2324" s="2029"/>
      <c r="AO2324" s="2029"/>
      <c r="AP2324" s="2029"/>
      <c r="AQ2324" s="2029"/>
      <c r="AR2324" s="2029"/>
      <c r="AS2324" s="2029"/>
      <c r="AT2324" s="2029"/>
      <c r="AU2324" s="2030"/>
      <c r="AV2324" s="2031"/>
      <c r="AW2324" s="2032"/>
      <c r="AX2324" s="2032"/>
      <c r="AY2324" s="2033"/>
    </row>
    <row r="2325" spans="2:51" s="79" customFormat="1" ht="24.75" customHeight="1">
      <c r="B2325" s="2097"/>
      <c r="C2325" s="2098"/>
      <c r="D2325" s="2098"/>
      <c r="E2325" s="2098"/>
      <c r="F2325" s="2098"/>
      <c r="G2325" s="2099"/>
      <c r="H2325" s="2025"/>
      <c r="I2325" s="2026"/>
      <c r="J2325" s="2026"/>
      <c r="K2325" s="2026"/>
      <c r="L2325" s="2027"/>
      <c r="M2325" s="2028"/>
      <c r="N2325" s="2029"/>
      <c r="O2325" s="2029"/>
      <c r="P2325" s="2029"/>
      <c r="Q2325" s="2029"/>
      <c r="R2325" s="2029"/>
      <c r="S2325" s="2029"/>
      <c r="T2325" s="2029"/>
      <c r="U2325" s="2029"/>
      <c r="V2325" s="2029"/>
      <c r="W2325" s="2029"/>
      <c r="X2325" s="2029"/>
      <c r="Y2325" s="2030"/>
      <c r="Z2325" s="2031"/>
      <c r="AA2325" s="2032"/>
      <c r="AB2325" s="2032"/>
      <c r="AC2325" s="2032"/>
      <c r="AD2325" s="2025"/>
      <c r="AE2325" s="2026"/>
      <c r="AF2325" s="2026"/>
      <c r="AG2325" s="2026"/>
      <c r="AH2325" s="2027"/>
      <c r="AI2325" s="2028"/>
      <c r="AJ2325" s="2029"/>
      <c r="AK2325" s="2029"/>
      <c r="AL2325" s="2029"/>
      <c r="AM2325" s="2029"/>
      <c r="AN2325" s="2029"/>
      <c r="AO2325" s="2029"/>
      <c r="AP2325" s="2029"/>
      <c r="AQ2325" s="2029"/>
      <c r="AR2325" s="2029"/>
      <c r="AS2325" s="2029"/>
      <c r="AT2325" s="2029"/>
      <c r="AU2325" s="2030"/>
      <c r="AV2325" s="2031"/>
      <c r="AW2325" s="2032"/>
      <c r="AX2325" s="2032"/>
      <c r="AY2325" s="2033"/>
    </row>
    <row r="2326" spans="2:51" s="79" customFormat="1" ht="24.75" customHeight="1">
      <c r="B2326" s="2097"/>
      <c r="C2326" s="2098"/>
      <c r="D2326" s="2098"/>
      <c r="E2326" s="2098"/>
      <c r="F2326" s="2098"/>
      <c r="G2326" s="2099"/>
      <c r="H2326" s="2025"/>
      <c r="I2326" s="2026"/>
      <c r="J2326" s="2026"/>
      <c r="K2326" s="2026"/>
      <c r="L2326" s="2027"/>
      <c r="M2326" s="2028"/>
      <c r="N2326" s="2029"/>
      <c r="O2326" s="2029"/>
      <c r="P2326" s="2029"/>
      <c r="Q2326" s="2029"/>
      <c r="R2326" s="2029"/>
      <c r="S2326" s="2029"/>
      <c r="T2326" s="2029"/>
      <c r="U2326" s="2029"/>
      <c r="V2326" s="2029"/>
      <c r="W2326" s="2029"/>
      <c r="X2326" s="2029"/>
      <c r="Y2326" s="2030"/>
      <c r="Z2326" s="2031"/>
      <c r="AA2326" s="2032"/>
      <c r="AB2326" s="2032"/>
      <c r="AC2326" s="2032"/>
      <c r="AD2326" s="2025"/>
      <c r="AE2326" s="2026"/>
      <c r="AF2326" s="2026"/>
      <c r="AG2326" s="2026"/>
      <c r="AH2326" s="2027"/>
      <c r="AI2326" s="2028"/>
      <c r="AJ2326" s="2029"/>
      <c r="AK2326" s="2029"/>
      <c r="AL2326" s="2029"/>
      <c r="AM2326" s="2029"/>
      <c r="AN2326" s="2029"/>
      <c r="AO2326" s="2029"/>
      <c r="AP2326" s="2029"/>
      <c r="AQ2326" s="2029"/>
      <c r="AR2326" s="2029"/>
      <c r="AS2326" s="2029"/>
      <c r="AT2326" s="2029"/>
      <c r="AU2326" s="2030"/>
      <c r="AV2326" s="2031"/>
      <c r="AW2326" s="2032"/>
      <c r="AX2326" s="2032"/>
      <c r="AY2326" s="2033"/>
    </row>
    <row r="2327" spans="2:51" s="79" customFormat="1" ht="24.75" customHeight="1">
      <c r="B2327" s="2097"/>
      <c r="C2327" s="2098"/>
      <c r="D2327" s="2098"/>
      <c r="E2327" s="2098"/>
      <c r="F2327" s="2098"/>
      <c r="G2327" s="2099"/>
      <c r="H2327" s="2016"/>
      <c r="I2327" s="2017"/>
      <c r="J2327" s="2017"/>
      <c r="K2327" s="2017"/>
      <c r="L2327" s="2018"/>
      <c r="M2327" s="2019"/>
      <c r="N2327" s="2020"/>
      <c r="O2327" s="2020"/>
      <c r="P2327" s="2020"/>
      <c r="Q2327" s="2020"/>
      <c r="R2327" s="2020"/>
      <c r="S2327" s="2020"/>
      <c r="T2327" s="2020"/>
      <c r="U2327" s="2020"/>
      <c r="V2327" s="2020"/>
      <c r="W2327" s="2020"/>
      <c r="X2327" s="2020"/>
      <c r="Y2327" s="2021"/>
      <c r="Z2327" s="2022"/>
      <c r="AA2327" s="2023"/>
      <c r="AB2327" s="2023"/>
      <c r="AC2327" s="2023"/>
      <c r="AD2327" s="2016"/>
      <c r="AE2327" s="2017"/>
      <c r="AF2327" s="2017"/>
      <c r="AG2327" s="2017"/>
      <c r="AH2327" s="2018"/>
      <c r="AI2327" s="2019"/>
      <c r="AJ2327" s="2020"/>
      <c r="AK2327" s="2020"/>
      <c r="AL2327" s="2020"/>
      <c r="AM2327" s="2020"/>
      <c r="AN2327" s="2020"/>
      <c r="AO2327" s="2020"/>
      <c r="AP2327" s="2020"/>
      <c r="AQ2327" s="2020"/>
      <c r="AR2327" s="2020"/>
      <c r="AS2327" s="2020"/>
      <c r="AT2327" s="2020"/>
      <c r="AU2327" s="2021"/>
      <c r="AV2327" s="2022"/>
      <c r="AW2327" s="2023"/>
      <c r="AX2327" s="2023"/>
      <c r="AY2327" s="2024"/>
    </row>
    <row r="2328" spans="2:51" s="79" customFormat="1" ht="24.75" customHeight="1">
      <c r="B2328" s="2097"/>
      <c r="C2328" s="2098"/>
      <c r="D2328" s="2098"/>
      <c r="E2328" s="2098"/>
      <c r="F2328" s="2098"/>
      <c r="G2328" s="2099"/>
      <c r="H2328" s="2058" t="s">
        <v>26</v>
      </c>
      <c r="I2328" s="2059"/>
      <c r="J2328" s="2059"/>
      <c r="K2328" s="2059"/>
      <c r="L2328" s="2059"/>
      <c r="M2328" s="2060"/>
      <c r="N2328" s="2061"/>
      <c r="O2328" s="2061"/>
      <c r="P2328" s="2061"/>
      <c r="Q2328" s="2061"/>
      <c r="R2328" s="2061"/>
      <c r="S2328" s="2061"/>
      <c r="T2328" s="2061"/>
      <c r="U2328" s="2061"/>
      <c r="V2328" s="2061"/>
      <c r="W2328" s="2061"/>
      <c r="X2328" s="2061"/>
      <c r="Y2328" s="2062"/>
      <c r="Z2328" s="2063">
        <f>SUM(Z2320:AC2327)</f>
        <v>0</v>
      </c>
      <c r="AA2328" s="2064"/>
      <c r="AB2328" s="2064"/>
      <c r="AC2328" s="2065"/>
      <c r="AD2328" s="2058" t="s">
        <v>26</v>
      </c>
      <c r="AE2328" s="2059"/>
      <c r="AF2328" s="2059"/>
      <c r="AG2328" s="2059"/>
      <c r="AH2328" s="2059"/>
      <c r="AI2328" s="2060"/>
      <c r="AJ2328" s="2061"/>
      <c r="AK2328" s="2061"/>
      <c r="AL2328" s="2061"/>
      <c r="AM2328" s="2061"/>
      <c r="AN2328" s="2061"/>
      <c r="AO2328" s="2061"/>
      <c r="AP2328" s="2061"/>
      <c r="AQ2328" s="2061"/>
      <c r="AR2328" s="2061"/>
      <c r="AS2328" s="2061"/>
      <c r="AT2328" s="2061"/>
      <c r="AU2328" s="2062"/>
      <c r="AV2328" s="2063">
        <f>SUM(AV2320:AY2327)</f>
        <v>0</v>
      </c>
      <c r="AW2328" s="2064"/>
      <c r="AX2328" s="2064"/>
      <c r="AY2328" s="2066"/>
    </row>
    <row r="2329" spans="2:51" s="79" customFormat="1" ht="24.75" customHeight="1">
      <c r="B2329" s="2097"/>
      <c r="C2329" s="2098"/>
      <c r="D2329" s="2098"/>
      <c r="E2329" s="2098"/>
      <c r="F2329" s="2098"/>
      <c r="G2329" s="2099"/>
      <c r="H2329" s="2045" t="s">
        <v>331</v>
      </c>
      <c r="I2329" s="2046"/>
      <c r="J2329" s="2046"/>
      <c r="K2329" s="2046"/>
      <c r="L2329" s="2046"/>
      <c r="M2329" s="2046"/>
      <c r="N2329" s="2046"/>
      <c r="O2329" s="2046"/>
      <c r="P2329" s="2046"/>
      <c r="Q2329" s="2046"/>
      <c r="R2329" s="2046"/>
      <c r="S2329" s="2046"/>
      <c r="T2329" s="2046"/>
      <c r="U2329" s="2046"/>
      <c r="V2329" s="2046"/>
      <c r="W2329" s="2046"/>
      <c r="X2329" s="2046"/>
      <c r="Y2329" s="2046"/>
      <c r="Z2329" s="2046"/>
      <c r="AA2329" s="2046"/>
      <c r="AB2329" s="2046"/>
      <c r="AC2329" s="2047"/>
      <c r="AD2329" s="2045" t="s">
        <v>360</v>
      </c>
      <c r="AE2329" s="2046"/>
      <c r="AF2329" s="2046"/>
      <c r="AG2329" s="2046"/>
      <c r="AH2329" s="2046"/>
      <c r="AI2329" s="2046"/>
      <c r="AJ2329" s="2046"/>
      <c r="AK2329" s="2046"/>
      <c r="AL2329" s="2046"/>
      <c r="AM2329" s="2046"/>
      <c r="AN2329" s="2046"/>
      <c r="AO2329" s="2046"/>
      <c r="AP2329" s="2046"/>
      <c r="AQ2329" s="2046"/>
      <c r="AR2329" s="2046"/>
      <c r="AS2329" s="2046"/>
      <c r="AT2329" s="2046"/>
      <c r="AU2329" s="2046"/>
      <c r="AV2329" s="2046"/>
      <c r="AW2329" s="2046"/>
      <c r="AX2329" s="2046"/>
      <c r="AY2329" s="2048"/>
    </row>
    <row r="2330" spans="2:51" s="79" customFormat="1" ht="24.75" customHeight="1">
      <c r="B2330" s="2097"/>
      <c r="C2330" s="2098"/>
      <c r="D2330" s="2098"/>
      <c r="E2330" s="2098"/>
      <c r="F2330" s="2098"/>
      <c r="G2330" s="2099"/>
      <c r="H2330" s="2049" t="s">
        <v>23</v>
      </c>
      <c r="I2330" s="2050"/>
      <c r="J2330" s="2050"/>
      <c r="K2330" s="2050"/>
      <c r="L2330" s="2050"/>
      <c r="M2330" s="2051" t="s">
        <v>24</v>
      </c>
      <c r="N2330" s="2052"/>
      <c r="O2330" s="2052"/>
      <c r="P2330" s="2052"/>
      <c r="Q2330" s="2052"/>
      <c r="R2330" s="2052"/>
      <c r="S2330" s="2052"/>
      <c r="T2330" s="2052"/>
      <c r="U2330" s="2052"/>
      <c r="V2330" s="2052"/>
      <c r="W2330" s="2052"/>
      <c r="X2330" s="2052"/>
      <c r="Y2330" s="2053"/>
      <c r="Z2330" s="2054" t="s">
        <v>25</v>
      </c>
      <c r="AA2330" s="2055"/>
      <c r="AB2330" s="2055"/>
      <c r="AC2330" s="2056"/>
      <c r="AD2330" s="2049" t="s">
        <v>23</v>
      </c>
      <c r="AE2330" s="2050"/>
      <c r="AF2330" s="2050"/>
      <c r="AG2330" s="2050"/>
      <c r="AH2330" s="2050"/>
      <c r="AI2330" s="2051" t="s">
        <v>24</v>
      </c>
      <c r="AJ2330" s="2052"/>
      <c r="AK2330" s="2052"/>
      <c r="AL2330" s="2052"/>
      <c r="AM2330" s="2052"/>
      <c r="AN2330" s="2052"/>
      <c r="AO2330" s="2052"/>
      <c r="AP2330" s="2052"/>
      <c r="AQ2330" s="2052"/>
      <c r="AR2330" s="2052"/>
      <c r="AS2330" s="2052"/>
      <c r="AT2330" s="2052"/>
      <c r="AU2330" s="2053"/>
      <c r="AV2330" s="2054" t="s">
        <v>25</v>
      </c>
      <c r="AW2330" s="2055"/>
      <c r="AX2330" s="2055"/>
      <c r="AY2330" s="2057"/>
    </row>
    <row r="2331" spans="2:51" s="79" customFormat="1" ht="24.75" customHeight="1">
      <c r="B2331" s="2097"/>
      <c r="C2331" s="2098"/>
      <c r="D2331" s="2098"/>
      <c r="E2331" s="2098"/>
      <c r="F2331" s="2098"/>
      <c r="G2331" s="2099"/>
      <c r="H2331" s="2035"/>
      <c r="I2331" s="2036"/>
      <c r="J2331" s="2036"/>
      <c r="K2331" s="2036"/>
      <c r="L2331" s="2037"/>
      <c r="M2331" s="2038"/>
      <c r="N2331" s="2039"/>
      <c r="O2331" s="2039"/>
      <c r="P2331" s="2039"/>
      <c r="Q2331" s="2039"/>
      <c r="R2331" s="2039"/>
      <c r="S2331" s="2039"/>
      <c r="T2331" s="2039"/>
      <c r="U2331" s="2039"/>
      <c r="V2331" s="2039"/>
      <c r="W2331" s="2039"/>
      <c r="X2331" s="2039"/>
      <c r="Y2331" s="2040"/>
      <c r="Z2331" s="2041"/>
      <c r="AA2331" s="2042"/>
      <c r="AB2331" s="2042"/>
      <c r="AC2331" s="2043"/>
      <c r="AD2331" s="2035"/>
      <c r="AE2331" s="2036"/>
      <c r="AF2331" s="2036"/>
      <c r="AG2331" s="2036"/>
      <c r="AH2331" s="2037"/>
      <c r="AI2331" s="2038"/>
      <c r="AJ2331" s="2039"/>
      <c r="AK2331" s="2039"/>
      <c r="AL2331" s="2039"/>
      <c r="AM2331" s="2039"/>
      <c r="AN2331" s="2039"/>
      <c r="AO2331" s="2039"/>
      <c r="AP2331" s="2039"/>
      <c r="AQ2331" s="2039"/>
      <c r="AR2331" s="2039"/>
      <c r="AS2331" s="2039"/>
      <c r="AT2331" s="2039"/>
      <c r="AU2331" s="2040"/>
      <c r="AV2331" s="2041"/>
      <c r="AW2331" s="2042"/>
      <c r="AX2331" s="2042"/>
      <c r="AY2331" s="2044"/>
    </row>
    <row r="2332" spans="2:51" s="79" customFormat="1" ht="24.75" customHeight="1">
      <c r="B2332" s="2097"/>
      <c r="C2332" s="2098"/>
      <c r="D2332" s="2098"/>
      <c r="E2332" s="2098"/>
      <c r="F2332" s="2098"/>
      <c r="G2332" s="2099"/>
      <c r="H2332" s="2025"/>
      <c r="I2332" s="2026"/>
      <c r="J2332" s="2026"/>
      <c r="K2332" s="2026"/>
      <c r="L2332" s="2027"/>
      <c r="M2332" s="2028"/>
      <c r="N2332" s="2029"/>
      <c r="O2332" s="2029"/>
      <c r="P2332" s="2029"/>
      <c r="Q2332" s="2029"/>
      <c r="R2332" s="2029"/>
      <c r="S2332" s="2029"/>
      <c r="T2332" s="2029"/>
      <c r="U2332" s="2029"/>
      <c r="V2332" s="2029"/>
      <c r="W2332" s="2029"/>
      <c r="X2332" s="2029"/>
      <c r="Y2332" s="2030"/>
      <c r="Z2332" s="2031"/>
      <c r="AA2332" s="2032"/>
      <c r="AB2332" s="2032"/>
      <c r="AC2332" s="2034"/>
      <c r="AD2332" s="2025"/>
      <c r="AE2332" s="2026"/>
      <c r="AF2332" s="2026"/>
      <c r="AG2332" s="2026"/>
      <c r="AH2332" s="2027"/>
      <c r="AI2332" s="2028"/>
      <c r="AJ2332" s="2029"/>
      <c r="AK2332" s="2029"/>
      <c r="AL2332" s="2029"/>
      <c r="AM2332" s="2029"/>
      <c r="AN2332" s="2029"/>
      <c r="AO2332" s="2029"/>
      <c r="AP2332" s="2029"/>
      <c r="AQ2332" s="2029"/>
      <c r="AR2332" s="2029"/>
      <c r="AS2332" s="2029"/>
      <c r="AT2332" s="2029"/>
      <c r="AU2332" s="2030"/>
      <c r="AV2332" s="2031"/>
      <c r="AW2332" s="2032"/>
      <c r="AX2332" s="2032"/>
      <c r="AY2332" s="2033"/>
    </row>
    <row r="2333" spans="2:51" s="79" customFormat="1" ht="24.75" customHeight="1">
      <c r="B2333" s="2097"/>
      <c r="C2333" s="2098"/>
      <c r="D2333" s="2098"/>
      <c r="E2333" s="2098"/>
      <c r="F2333" s="2098"/>
      <c r="G2333" s="2099"/>
      <c r="H2333" s="2025"/>
      <c r="I2333" s="2026"/>
      <c r="J2333" s="2026"/>
      <c r="K2333" s="2026"/>
      <c r="L2333" s="2027"/>
      <c r="M2333" s="2028"/>
      <c r="N2333" s="2029"/>
      <c r="O2333" s="2029"/>
      <c r="P2333" s="2029"/>
      <c r="Q2333" s="2029"/>
      <c r="R2333" s="2029"/>
      <c r="S2333" s="2029"/>
      <c r="T2333" s="2029"/>
      <c r="U2333" s="2029"/>
      <c r="V2333" s="2029"/>
      <c r="W2333" s="2029"/>
      <c r="X2333" s="2029"/>
      <c r="Y2333" s="2030"/>
      <c r="Z2333" s="2031"/>
      <c r="AA2333" s="2032"/>
      <c r="AB2333" s="2032"/>
      <c r="AC2333" s="2034"/>
      <c r="AD2333" s="2025"/>
      <c r="AE2333" s="2026"/>
      <c r="AF2333" s="2026"/>
      <c r="AG2333" s="2026"/>
      <c r="AH2333" s="2027"/>
      <c r="AI2333" s="2028"/>
      <c r="AJ2333" s="2029"/>
      <c r="AK2333" s="2029"/>
      <c r="AL2333" s="2029"/>
      <c r="AM2333" s="2029"/>
      <c r="AN2333" s="2029"/>
      <c r="AO2333" s="2029"/>
      <c r="AP2333" s="2029"/>
      <c r="AQ2333" s="2029"/>
      <c r="AR2333" s="2029"/>
      <c r="AS2333" s="2029"/>
      <c r="AT2333" s="2029"/>
      <c r="AU2333" s="2030"/>
      <c r="AV2333" s="2031"/>
      <c r="AW2333" s="2032"/>
      <c r="AX2333" s="2032"/>
      <c r="AY2333" s="2033"/>
    </row>
    <row r="2334" spans="2:51" s="79" customFormat="1" ht="24.75" customHeight="1">
      <c r="B2334" s="2097"/>
      <c r="C2334" s="2098"/>
      <c r="D2334" s="2098"/>
      <c r="E2334" s="2098"/>
      <c r="F2334" s="2098"/>
      <c r="G2334" s="2099"/>
      <c r="H2334" s="2025"/>
      <c r="I2334" s="2026"/>
      <c r="J2334" s="2026"/>
      <c r="K2334" s="2026"/>
      <c r="L2334" s="2027"/>
      <c r="M2334" s="2028"/>
      <c r="N2334" s="2029"/>
      <c r="O2334" s="2029"/>
      <c r="P2334" s="2029"/>
      <c r="Q2334" s="2029"/>
      <c r="R2334" s="2029"/>
      <c r="S2334" s="2029"/>
      <c r="T2334" s="2029"/>
      <c r="U2334" s="2029"/>
      <c r="V2334" s="2029"/>
      <c r="W2334" s="2029"/>
      <c r="X2334" s="2029"/>
      <c r="Y2334" s="2030"/>
      <c r="Z2334" s="2031"/>
      <c r="AA2334" s="2032"/>
      <c r="AB2334" s="2032"/>
      <c r="AC2334" s="2034"/>
      <c r="AD2334" s="2025"/>
      <c r="AE2334" s="2026"/>
      <c r="AF2334" s="2026"/>
      <c r="AG2334" s="2026"/>
      <c r="AH2334" s="2027"/>
      <c r="AI2334" s="2028"/>
      <c r="AJ2334" s="2029"/>
      <c r="AK2334" s="2029"/>
      <c r="AL2334" s="2029"/>
      <c r="AM2334" s="2029"/>
      <c r="AN2334" s="2029"/>
      <c r="AO2334" s="2029"/>
      <c r="AP2334" s="2029"/>
      <c r="AQ2334" s="2029"/>
      <c r="AR2334" s="2029"/>
      <c r="AS2334" s="2029"/>
      <c r="AT2334" s="2029"/>
      <c r="AU2334" s="2030"/>
      <c r="AV2334" s="2031"/>
      <c r="AW2334" s="2032"/>
      <c r="AX2334" s="2032"/>
      <c r="AY2334" s="2033"/>
    </row>
    <row r="2335" spans="2:51" s="79" customFormat="1" ht="24.75" customHeight="1">
      <c r="B2335" s="2097"/>
      <c r="C2335" s="2098"/>
      <c r="D2335" s="2098"/>
      <c r="E2335" s="2098"/>
      <c r="F2335" s="2098"/>
      <c r="G2335" s="2099"/>
      <c r="H2335" s="2025"/>
      <c r="I2335" s="2026"/>
      <c r="J2335" s="2026"/>
      <c r="K2335" s="2026"/>
      <c r="L2335" s="2027"/>
      <c r="M2335" s="2028"/>
      <c r="N2335" s="2029"/>
      <c r="O2335" s="2029"/>
      <c r="P2335" s="2029"/>
      <c r="Q2335" s="2029"/>
      <c r="R2335" s="2029"/>
      <c r="S2335" s="2029"/>
      <c r="T2335" s="2029"/>
      <c r="U2335" s="2029"/>
      <c r="V2335" s="2029"/>
      <c r="W2335" s="2029"/>
      <c r="X2335" s="2029"/>
      <c r="Y2335" s="2030"/>
      <c r="Z2335" s="2031"/>
      <c r="AA2335" s="2032"/>
      <c r="AB2335" s="2032"/>
      <c r="AC2335" s="2032"/>
      <c r="AD2335" s="2025"/>
      <c r="AE2335" s="2026"/>
      <c r="AF2335" s="2026"/>
      <c r="AG2335" s="2026"/>
      <c r="AH2335" s="2027"/>
      <c r="AI2335" s="2028"/>
      <c r="AJ2335" s="2029"/>
      <c r="AK2335" s="2029"/>
      <c r="AL2335" s="2029"/>
      <c r="AM2335" s="2029"/>
      <c r="AN2335" s="2029"/>
      <c r="AO2335" s="2029"/>
      <c r="AP2335" s="2029"/>
      <c r="AQ2335" s="2029"/>
      <c r="AR2335" s="2029"/>
      <c r="AS2335" s="2029"/>
      <c r="AT2335" s="2029"/>
      <c r="AU2335" s="2030"/>
      <c r="AV2335" s="2031"/>
      <c r="AW2335" s="2032"/>
      <c r="AX2335" s="2032"/>
      <c r="AY2335" s="2033"/>
    </row>
    <row r="2336" spans="2:51" s="79" customFormat="1" ht="24.75" customHeight="1">
      <c r="B2336" s="2097"/>
      <c r="C2336" s="2098"/>
      <c r="D2336" s="2098"/>
      <c r="E2336" s="2098"/>
      <c r="F2336" s="2098"/>
      <c r="G2336" s="2099"/>
      <c r="H2336" s="2025"/>
      <c r="I2336" s="2026"/>
      <c r="J2336" s="2026"/>
      <c r="K2336" s="2026"/>
      <c r="L2336" s="2027"/>
      <c r="M2336" s="2028"/>
      <c r="N2336" s="2029"/>
      <c r="O2336" s="2029"/>
      <c r="P2336" s="2029"/>
      <c r="Q2336" s="2029"/>
      <c r="R2336" s="2029"/>
      <c r="S2336" s="2029"/>
      <c r="T2336" s="2029"/>
      <c r="U2336" s="2029"/>
      <c r="V2336" s="2029"/>
      <c r="W2336" s="2029"/>
      <c r="X2336" s="2029"/>
      <c r="Y2336" s="2030"/>
      <c r="Z2336" s="2031"/>
      <c r="AA2336" s="2032"/>
      <c r="AB2336" s="2032"/>
      <c r="AC2336" s="2032"/>
      <c r="AD2336" s="2025"/>
      <c r="AE2336" s="2026"/>
      <c r="AF2336" s="2026"/>
      <c r="AG2336" s="2026"/>
      <c r="AH2336" s="2027"/>
      <c r="AI2336" s="2028"/>
      <c r="AJ2336" s="2029"/>
      <c r="AK2336" s="2029"/>
      <c r="AL2336" s="2029"/>
      <c r="AM2336" s="2029"/>
      <c r="AN2336" s="2029"/>
      <c r="AO2336" s="2029"/>
      <c r="AP2336" s="2029"/>
      <c r="AQ2336" s="2029"/>
      <c r="AR2336" s="2029"/>
      <c r="AS2336" s="2029"/>
      <c r="AT2336" s="2029"/>
      <c r="AU2336" s="2030"/>
      <c r="AV2336" s="2031"/>
      <c r="AW2336" s="2032"/>
      <c r="AX2336" s="2032"/>
      <c r="AY2336" s="2033"/>
    </row>
    <row r="2337" spans="2:51" s="79" customFormat="1" ht="24.75" customHeight="1">
      <c r="B2337" s="2097"/>
      <c r="C2337" s="2098"/>
      <c r="D2337" s="2098"/>
      <c r="E2337" s="2098"/>
      <c r="F2337" s="2098"/>
      <c r="G2337" s="2099"/>
      <c r="H2337" s="2025"/>
      <c r="I2337" s="2026"/>
      <c r="J2337" s="2026"/>
      <c r="K2337" s="2026"/>
      <c r="L2337" s="2027"/>
      <c r="M2337" s="2028"/>
      <c r="N2337" s="2029"/>
      <c r="O2337" s="2029"/>
      <c r="P2337" s="2029"/>
      <c r="Q2337" s="2029"/>
      <c r="R2337" s="2029"/>
      <c r="S2337" s="2029"/>
      <c r="T2337" s="2029"/>
      <c r="U2337" s="2029"/>
      <c r="V2337" s="2029"/>
      <c r="W2337" s="2029"/>
      <c r="X2337" s="2029"/>
      <c r="Y2337" s="2030"/>
      <c r="Z2337" s="2031"/>
      <c r="AA2337" s="2032"/>
      <c r="AB2337" s="2032"/>
      <c r="AC2337" s="2032"/>
      <c r="AD2337" s="2025"/>
      <c r="AE2337" s="2026"/>
      <c r="AF2337" s="2026"/>
      <c r="AG2337" s="2026"/>
      <c r="AH2337" s="2027"/>
      <c r="AI2337" s="2028"/>
      <c r="AJ2337" s="2029"/>
      <c r="AK2337" s="2029"/>
      <c r="AL2337" s="2029"/>
      <c r="AM2337" s="2029"/>
      <c r="AN2337" s="2029"/>
      <c r="AO2337" s="2029"/>
      <c r="AP2337" s="2029"/>
      <c r="AQ2337" s="2029"/>
      <c r="AR2337" s="2029"/>
      <c r="AS2337" s="2029"/>
      <c r="AT2337" s="2029"/>
      <c r="AU2337" s="2030"/>
      <c r="AV2337" s="2031"/>
      <c r="AW2337" s="2032"/>
      <c r="AX2337" s="2032"/>
      <c r="AY2337" s="2033"/>
    </row>
    <row r="2338" spans="2:51" s="79" customFormat="1" ht="24.75" customHeight="1">
      <c r="B2338" s="2097"/>
      <c r="C2338" s="2098"/>
      <c r="D2338" s="2098"/>
      <c r="E2338" s="2098"/>
      <c r="F2338" s="2098"/>
      <c r="G2338" s="2099"/>
      <c r="H2338" s="2016"/>
      <c r="I2338" s="2017"/>
      <c r="J2338" s="2017"/>
      <c r="K2338" s="2017"/>
      <c r="L2338" s="2018"/>
      <c r="M2338" s="2019"/>
      <c r="N2338" s="2020"/>
      <c r="O2338" s="2020"/>
      <c r="P2338" s="2020"/>
      <c r="Q2338" s="2020"/>
      <c r="R2338" s="2020"/>
      <c r="S2338" s="2020"/>
      <c r="T2338" s="2020"/>
      <c r="U2338" s="2020"/>
      <c r="V2338" s="2020"/>
      <c r="W2338" s="2020"/>
      <c r="X2338" s="2020"/>
      <c r="Y2338" s="2021"/>
      <c r="Z2338" s="2022"/>
      <c r="AA2338" s="2023"/>
      <c r="AB2338" s="2023"/>
      <c r="AC2338" s="2023"/>
      <c r="AD2338" s="2016"/>
      <c r="AE2338" s="2017"/>
      <c r="AF2338" s="2017"/>
      <c r="AG2338" s="2017"/>
      <c r="AH2338" s="2018"/>
      <c r="AI2338" s="2019"/>
      <c r="AJ2338" s="2020"/>
      <c r="AK2338" s="2020"/>
      <c r="AL2338" s="2020"/>
      <c r="AM2338" s="2020"/>
      <c r="AN2338" s="2020"/>
      <c r="AO2338" s="2020"/>
      <c r="AP2338" s="2020"/>
      <c r="AQ2338" s="2020"/>
      <c r="AR2338" s="2020"/>
      <c r="AS2338" s="2020"/>
      <c r="AT2338" s="2020"/>
      <c r="AU2338" s="2021"/>
      <c r="AV2338" s="2022"/>
      <c r="AW2338" s="2023"/>
      <c r="AX2338" s="2023"/>
      <c r="AY2338" s="2024"/>
    </row>
    <row r="2339" spans="2:51" s="79" customFormat="1" ht="24.75" customHeight="1">
      <c r="B2339" s="2097"/>
      <c r="C2339" s="2098"/>
      <c r="D2339" s="2098"/>
      <c r="E2339" s="2098"/>
      <c r="F2339" s="2098"/>
      <c r="G2339" s="2099"/>
      <c r="H2339" s="2058" t="s">
        <v>26</v>
      </c>
      <c r="I2339" s="2059"/>
      <c r="J2339" s="2059"/>
      <c r="K2339" s="2059"/>
      <c r="L2339" s="2059"/>
      <c r="M2339" s="2060"/>
      <c r="N2339" s="2061"/>
      <c r="O2339" s="2061"/>
      <c r="P2339" s="2061"/>
      <c r="Q2339" s="2061"/>
      <c r="R2339" s="2061"/>
      <c r="S2339" s="2061"/>
      <c r="T2339" s="2061"/>
      <c r="U2339" s="2061"/>
      <c r="V2339" s="2061"/>
      <c r="W2339" s="2061"/>
      <c r="X2339" s="2061"/>
      <c r="Y2339" s="2062"/>
      <c r="Z2339" s="2063">
        <f>SUM(Z2331:AC2338)</f>
        <v>0</v>
      </c>
      <c r="AA2339" s="2064"/>
      <c r="AB2339" s="2064"/>
      <c r="AC2339" s="2065"/>
      <c r="AD2339" s="2058" t="s">
        <v>26</v>
      </c>
      <c r="AE2339" s="2059"/>
      <c r="AF2339" s="2059"/>
      <c r="AG2339" s="2059"/>
      <c r="AH2339" s="2059"/>
      <c r="AI2339" s="2060"/>
      <c r="AJ2339" s="2061"/>
      <c r="AK2339" s="2061"/>
      <c r="AL2339" s="2061"/>
      <c r="AM2339" s="2061"/>
      <c r="AN2339" s="2061"/>
      <c r="AO2339" s="2061"/>
      <c r="AP2339" s="2061"/>
      <c r="AQ2339" s="2061"/>
      <c r="AR2339" s="2061"/>
      <c r="AS2339" s="2061"/>
      <c r="AT2339" s="2061"/>
      <c r="AU2339" s="2062"/>
      <c r="AV2339" s="2063">
        <f>SUM(AV2331:AY2338)</f>
        <v>0</v>
      </c>
      <c r="AW2339" s="2064"/>
      <c r="AX2339" s="2064"/>
      <c r="AY2339" s="2066"/>
    </row>
    <row r="2340" spans="2:51" s="79" customFormat="1" ht="24.75" customHeight="1">
      <c r="B2340" s="2097"/>
      <c r="C2340" s="2098"/>
      <c r="D2340" s="2098"/>
      <c r="E2340" s="2098"/>
      <c r="F2340" s="2098"/>
      <c r="G2340" s="2099"/>
      <c r="H2340" s="2045" t="s">
        <v>539</v>
      </c>
      <c r="I2340" s="2046"/>
      <c r="J2340" s="2046"/>
      <c r="K2340" s="2046"/>
      <c r="L2340" s="2046"/>
      <c r="M2340" s="2046"/>
      <c r="N2340" s="2046"/>
      <c r="O2340" s="2046"/>
      <c r="P2340" s="2046"/>
      <c r="Q2340" s="2046"/>
      <c r="R2340" s="2046"/>
      <c r="S2340" s="2046"/>
      <c r="T2340" s="2046"/>
      <c r="U2340" s="2046"/>
      <c r="V2340" s="2046"/>
      <c r="W2340" s="2046"/>
      <c r="X2340" s="2046"/>
      <c r="Y2340" s="2046"/>
      <c r="Z2340" s="2046"/>
      <c r="AA2340" s="2046"/>
      <c r="AB2340" s="2046"/>
      <c r="AC2340" s="2047"/>
      <c r="AD2340" s="2045" t="s">
        <v>524</v>
      </c>
      <c r="AE2340" s="2046"/>
      <c r="AF2340" s="2046"/>
      <c r="AG2340" s="2046"/>
      <c r="AH2340" s="2046"/>
      <c r="AI2340" s="2046"/>
      <c r="AJ2340" s="2046"/>
      <c r="AK2340" s="2046"/>
      <c r="AL2340" s="2046"/>
      <c r="AM2340" s="2046"/>
      <c r="AN2340" s="2046"/>
      <c r="AO2340" s="2046"/>
      <c r="AP2340" s="2046"/>
      <c r="AQ2340" s="2046"/>
      <c r="AR2340" s="2046"/>
      <c r="AS2340" s="2046"/>
      <c r="AT2340" s="2046"/>
      <c r="AU2340" s="2046"/>
      <c r="AV2340" s="2046"/>
      <c r="AW2340" s="2046"/>
      <c r="AX2340" s="2046"/>
      <c r="AY2340" s="2048"/>
    </row>
    <row r="2341" spans="2:51" s="79" customFormat="1" ht="24.75" customHeight="1">
      <c r="B2341" s="2097"/>
      <c r="C2341" s="2098"/>
      <c r="D2341" s="2098"/>
      <c r="E2341" s="2098"/>
      <c r="F2341" s="2098"/>
      <c r="G2341" s="2099"/>
      <c r="H2341" s="2049" t="s">
        <v>23</v>
      </c>
      <c r="I2341" s="2050"/>
      <c r="J2341" s="2050"/>
      <c r="K2341" s="2050"/>
      <c r="L2341" s="2050"/>
      <c r="M2341" s="2051" t="s">
        <v>24</v>
      </c>
      <c r="N2341" s="2052"/>
      <c r="O2341" s="2052"/>
      <c r="P2341" s="2052"/>
      <c r="Q2341" s="2052"/>
      <c r="R2341" s="2052"/>
      <c r="S2341" s="2052"/>
      <c r="T2341" s="2052"/>
      <c r="U2341" s="2052"/>
      <c r="V2341" s="2052"/>
      <c r="W2341" s="2052"/>
      <c r="X2341" s="2052"/>
      <c r="Y2341" s="2053"/>
      <c r="Z2341" s="2054" t="s">
        <v>25</v>
      </c>
      <c r="AA2341" s="2055"/>
      <c r="AB2341" s="2055"/>
      <c r="AC2341" s="2056"/>
      <c r="AD2341" s="2049" t="s">
        <v>23</v>
      </c>
      <c r="AE2341" s="2050"/>
      <c r="AF2341" s="2050"/>
      <c r="AG2341" s="2050"/>
      <c r="AH2341" s="2050"/>
      <c r="AI2341" s="2051" t="s">
        <v>24</v>
      </c>
      <c r="AJ2341" s="2052"/>
      <c r="AK2341" s="2052"/>
      <c r="AL2341" s="2052"/>
      <c r="AM2341" s="2052"/>
      <c r="AN2341" s="2052"/>
      <c r="AO2341" s="2052"/>
      <c r="AP2341" s="2052"/>
      <c r="AQ2341" s="2052"/>
      <c r="AR2341" s="2052"/>
      <c r="AS2341" s="2052"/>
      <c r="AT2341" s="2052"/>
      <c r="AU2341" s="2053"/>
      <c r="AV2341" s="2054" t="s">
        <v>25</v>
      </c>
      <c r="AW2341" s="2055"/>
      <c r="AX2341" s="2055"/>
      <c r="AY2341" s="2057"/>
    </row>
    <row r="2342" spans="2:51" s="79" customFormat="1" ht="24.75" customHeight="1">
      <c r="B2342" s="2097"/>
      <c r="C2342" s="2098"/>
      <c r="D2342" s="2098"/>
      <c r="E2342" s="2098"/>
      <c r="F2342" s="2098"/>
      <c r="G2342" s="2099"/>
      <c r="H2342" s="2035"/>
      <c r="I2342" s="2036"/>
      <c r="J2342" s="2036"/>
      <c r="K2342" s="2036"/>
      <c r="L2342" s="2037"/>
      <c r="M2342" s="2038"/>
      <c r="N2342" s="2039"/>
      <c r="O2342" s="2039"/>
      <c r="P2342" s="2039"/>
      <c r="Q2342" s="2039"/>
      <c r="R2342" s="2039"/>
      <c r="S2342" s="2039"/>
      <c r="T2342" s="2039"/>
      <c r="U2342" s="2039"/>
      <c r="V2342" s="2039"/>
      <c r="W2342" s="2039"/>
      <c r="X2342" s="2039"/>
      <c r="Y2342" s="2040"/>
      <c r="Z2342" s="2041"/>
      <c r="AA2342" s="2042"/>
      <c r="AB2342" s="2042"/>
      <c r="AC2342" s="2043"/>
      <c r="AD2342" s="2035"/>
      <c r="AE2342" s="2036"/>
      <c r="AF2342" s="2036"/>
      <c r="AG2342" s="2036"/>
      <c r="AH2342" s="2037"/>
      <c r="AI2342" s="2038"/>
      <c r="AJ2342" s="2039"/>
      <c r="AK2342" s="2039"/>
      <c r="AL2342" s="2039"/>
      <c r="AM2342" s="2039"/>
      <c r="AN2342" s="2039"/>
      <c r="AO2342" s="2039"/>
      <c r="AP2342" s="2039"/>
      <c r="AQ2342" s="2039"/>
      <c r="AR2342" s="2039"/>
      <c r="AS2342" s="2039"/>
      <c r="AT2342" s="2039"/>
      <c r="AU2342" s="2040"/>
      <c r="AV2342" s="2041"/>
      <c r="AW2342" s="2042"/>
      <c r="AX2342" s="2042"/>
      <c r="AY2342" s="2044"/>
    </row>
    <row r="2343" spans="2:51" s="79" customFormat="1" ht="24.75" customHeight="1">
      <c r="B2343" s="2097"/>
      <c r="C2343" s="2098"/>
      <c r="D2343" s="2098"/>
      <c r="E2343" s="2098"/>
      <c r="F2343" s="2098"/>
      <c r="G2343" s="2099"/>
      <c r="H2343" s="2025"/>
      <c r="I2343" s="2026"/>
      <c r="J2343" s="2026"/>
      <c r="K2343" s="2026"/>
      <c r="L2343" s="2027"/>
      <c r="M2343" s="2028"/>
      <c r="N2343" s="2029"/>
      <c r="O2343" s="2029"/>
      <c r="P2343" s="2029"/>
      <c r="Q2343" s="2029"/>
      <c r="R2343" s="2029"/>
      <c r="S2343" s="2029"/>
      <c r="T2343" s="2029"/>
      <c r="U2343" s="2029"/>
      <c r="V2343" s="2029"/>
      <c r="W2343" s="2029"/>
      <c r="X2343" s="2029"/>
      <c r="Y2343" s="2030"/>
      <c r="Z2343" s="2031"/>
      <c r="AA2343" s="2032"/>
      <c r="AB2343" s="2032"/>
      <c r="AC2343" s="2034"/>
      <c r="AD2343" s="2025"/>
      <c r="AE2343" s="2026"/>
      <c r="AF2343" s="2026"/>
      <c r="AG2343" s="2026"/>
      <c r="AH2343" s="2027"/>
      <c r="AI2343" s="2028"/>
      <c r="AJ2343" s="2029"/>
      <c r="AK2343" s="2029"/>
      <c r="AL2343" s="2029"/>
      <c r="AM2343" s="2029"/>
      <c r="AN2343" s="2029"/>
      <c r="AO2343" s="2029"/>
      <c r="AP2343" s="2029"/>
      <c r="AQ2343" s="2029"/>
      <c r="AR2343" s="2029"/>
      <c r="AS2343" s="2029"/>
      <c r="AT2343" s="2029"/>
      <c r="AU2343" s="2030"/>
      <c r="AV2343" s="2031"/>
      <c r="AW2343" s="2032"/>
      <c r="AX2343" s="2032"/>
      <c r="AY2343" s="2033"/>
    </row>
    <row r="2344" spans="2:51" s="79" customFormat="1" ht="24.75" customHeight="1">
      <c r="B2344" s="2097"/>
      <c r="C2344" s="2098"/>
      <c r="D2344" s="2098"/>
      <c r="E2344" s="2098"/>
      <c r="F2344" s="2098"/>
      <c r="G2344" s="2099"/>
      <c r="H2344" s="2025"/>
      <c r="I2344" s="2026"/>
      <c r="J2344" s="2026"/>
      <c r="K2344" s="2026"/>
      <c r="L2344" s="2027"/>
      <c r="M2344" s="2028"/>
      <c r="N2344" s="2029"/>
      <c r="O2344" s="2029"/>
      <c r="P2344" s="2029"/>
      <c r="Q2344" s="2029"/>
      <c r="R2344" s="2029"/>
      <c r="S2344" s="2029"/>
      <c r="T2344" s="2029"/>
      <c r="U2344" s="2029"/>
      <c r="V2344" s="2029"/>
      <c r="W2344" s="2029"/>
      <c r="X2344" s="2029"/>
      <c r="Y2344" s="2030"/>
      <c r="Z2344" s="2031"/>
      <c r="AA2344" s="2032"/>
      <c r="AB2344" s="2032"/>
      <c r="AC2344" s="2034"/>
      <c r="AD2344" s="2025"/>
      <c r="AE2344" s="2026"/>
      <c r="AF2344" s="2026"/>
      <c r="AG2344" s="2026"/>
      <c r="AH2344" s="2027"/>
      <c r="AI2344" s="2028"/>
      <c r="AJ2344" s="2029"/>
      <c r="AK2344" s="2029"/>
      <c r="AL2344" s="2029"/>
      <c r="AM2344" s="2029"/>
      <c r="AN2344" s="2029"/>
      <c r="AO2344" s="2029"/>
      <c r="AP2344" s="2029"/>
      <c r="AQ2344" s="2029"/>
      <c r="AR2344" s="2029"/>
      <c r="AS2344" s="2029"/>
      <c r="AT2344" s="2029"/>
      <c r="AU2344" s="2030"/>
      <c r="AV2344" s="2031"/>
      <c r="AW2344" s="2032"/>
      <c r="AX2344" s="2032"/>
      <c r="AY2344" s="2033"/>
    </row>
    <row r="2345" spans="2:51" s="79" customFormat="1" ht="24.75" customHeight="1">
      <c r="B2345" s="2097"/>
      <c r="C2345" s="2098"/>
      <c r="D2345" s="2098"/>
      <c r="E2345" s="2098"/>
      <c r="F2345" s="2098"/>
      <c r="G2345" s="2099"/>
      <c r="H2345" s="2025"/>
      <c r="I2345" s="2026"/>
      <c r="J2345" s="2026"/>
      <c r="K2345" s="2026"/>
      <c r="L2345" s="2027"/>
      <c r="M2345" s="2028"/>
      <c r="N2345" s="2029"/>
      <c r="O2345" s="2029"/>
      <c r="P2345" s="2029"/>
      <c r="Q2345" s="2029"/>
      <c r="R2345" s="2029"/>
      <c r="S2345" s="2029"/>
      <c r="T2345" s="2029"/>
      <c r="U2345" s="2029"/>
      <c r="V2345" s="2029"/>
      <c r="W2345" s="2029"/>
      <c r="X2345" s="2029"/>
      <c r="Y2345" s="2030"/>
      <c r="Z2345" s="2031"/>
      <c r="AA2345" s="2032"/>
      <c r="AB2345" s="2032"/>
      <c r="AC2345" s="2034"/>
      <c r="AD2345" s="2025"/>
      <c r="AE2345" s="2026"/>
      <c r="AF2345" s="2026"/>
      <c r="AG2345" s="2026"/>
      <c r="AH2345" s="2027"/>
      <c r="AI2345" s="2028"/>
      <c r="AJ2345" s="2029"/>
      <c r="AK2345" s="2029"/>
      <c r="AL2345" s="2029"/>
      <c r="AM2345" s="2029"/>
      <c r="AN2345" s="2029"/>
      <c r="AO2345" s="2029"/>
      <c r="AP2345" s="2029"/>
      <c r="AQ2345" s="2029"/>
      <c r="AR2345" s="2029"/>
      <c r="AS2345" s="2029"/>
      <c r="AT2345" s="2029"/>
      <c r="AU2345" s="2030"/>
      <c r="AV2345" s="2031"/>
      <c r="AW2345" s="2032"/>
      <c r="AX2345" s="2032"/>
      <c r="AY2345" s="2033"/>
    </row>
    <row r="2346" spans="2:51" s="79" customFormat="1" ht="24.75" customHeight="1">
      <c r="B2346" s="2097"/>
      <c r="C2346" s="2098"/>
      <c r="D2346" s="2098"/>
      <c r="E2346" s="2098"/>
      <c r="F2346" s="2098"/>
      <c r="G2346" s="2099"/>
      <c r="H2346" s="2025"/>
      <c r="I2346" s="2026"/>
      <c r="J2346" s="2026"/>
      <c r="K2346" s="2026"/>
      <c r="L2346" s="2027"/>
      <c r="M2346" s="2028"/>
      <c r="N2346" s="2029"/>
      <c r="O2346" s="2029"/>
      <c r="P2346" s="2029"/>
      <c r="Q2346" s="2029"/>
      <c r="R2346" s="2029"/>
      <c r="S2346" s="2029"/>
      <c r="T2346" s="2029"/>
      <c r="U2346" s="2029"/>
      <c r="V2346" s="2029"/>
      <c r="W2346" s="2029"/>
      <c r="X2346" s="2029"/>
      <c r="Y2346" s="2030"/>
      <c r="Z2346" s="2031"/>
      <c r="AA2346" s="2032"/>
      <c r="AB2346" s="2032"/>
      <c r="AC2346" s="2032"/>
      <c r="AD2346" s="2025"/>
      <c r="AE2346" s="2026"/>
      <c r="AF2346" s="2026"/>
      <c r="AG2346" s="2026"/>
      <c r="AH2346" s="2027"/>
      <c r="AI2346" s="2028"/>
      <c r="AJ2346" s="2029"/>
      <c r="AK2346" s="2029"/>
      <c r="AL2346" s="2029"/>
      <c r="AM2346" s="2029"/>
      <c r="AN2346" s="2029"/>
      <c r="AO2346" s="2029"/>
      <c r="AP2346" s="2029"/>
      <c r="AQ2346" s="2029"/>
      <c r="AR2346" s="2029"/>
      <c r="AS2346" s="2029"/>
      <c r="AT2346" s="2029"/>
      <c r="AU2346" s="2030"/>
      <c r="AV2346" s="2031"/>
      <c r="AW2346" s="2032"/>
      <c r="AX2346" s="2032"/>
      <c r="AY2346" s="2033"/>
    </row>
    <row r="2347" spans="2:51" s="79" customFormat="1" ht="24.75" customHeight="1">
      <c r="B2347" s="2097"/>
      <c r="C2347" s="2098"/>
      <c r="D2347" s="2098"/>
      <c r="E2347" s="2098"/>
      <c r="F2347" s="2098"/>
      <c r="G2347" s="2099"/>
      <c r="H2347" s="2025"/>
      <c r="I2347" s="2026"/>
      <c r="J2347" s="2026"/>
      <c r="K2347" s="2026"/>
      <c r="L2347" s="2027"/>
      <c r="M2347" s="2028"/>
      <c r="N2347" s="2029"/>
      <c r="O2347" s="2029"/>
      <c r="P2347" s="2029"/>
      <c r="Q2347" s="2029"/>
      <c r="R2347" s="2029"/>
      <c r="S2347" s="2029"/>
      <c r="T2347" s="2029"/>
      <c r="U2347" s="2029"/>
      <c r="V2347" s="2029"/>
      <c r="W2347" s="2029"/>
      <c r="X2347" s="2029"/>
      <c r="Y2347" s="2030"/>
      <c r="Z2347" s="2031"/>
      <c r="AA2347" s="2032"/>
      <c r="AB2347" s="2032"/>
      <c r="AC2347" s="2032"/>
      <c r="AD2347" s="2025"/>
      <c r="AE2347" s="2026"/>
      <c r="AF2347" s="2026"/>
      <c r="AG2347" s="2026"/>
      <c r="AH2347" s="2027"/>
      <c r="AI2347" s="2028"/>
      <c r="AJ2347" s="2029"/>
      <c r="AK2347" s="2029"/>
      <c r="AL2347" s="2029"/>
      <c r="AM2347" s="2029"/>
      <c r="AN2347" s="2029"/>
      <c r="AO2347" s="2029"/>
      <c r="AP2347" s="2029"/>
      <c r="AQ2347" s="2029"/>
      <c r="AR2347" s="2029"/>
      <c r="AS2347" s="2029"/>
      <c r="AT2347" s="2029"/>
      <c r="AU2347" s="2030"/>
      <c r="AV2347" s="2031"/>
      <c r="AW2347" s="2032"/>
      <c r="AX2347" s="2032"/>
      <c r="AY2347" s="2033"/>
    </row>
    <row r="2348" spans="2:51" s="79" customFormat="1" ht="24.75" customHeight="1">
      <c r="B2348" s="2097"/>
      <c r="C2348" s="2098"/>
      <c r="D2348" s="2098"/>
      <c r="E2348" s="2098"/>
      <c r="F2348" s="2098"/>
      <c r="G2348" s="2099"/>
      <c r="H2348" s="2025"/>
      <c r="I2348" s="2026"/>
      <c r="J2348" s="2026"/>
      <c r="K2348" s="2026"/>
      <c r="L2348" s="2027"/>
      <c r="M2348" s="2028"/>
      <c r="N2348" s="2029"/>
      <c r="O2348" s="2029"/>
      <c r="P2348" s="2029"/>
      <c r="Q2348" s="2029"/>
      <c r="R2348" s="2029"/>
      <c r="S2348" s="2029"/>
      <c r="T2348" s="2029"/>
      <c r="U2348" s="2029"/>
      <c r="V2348" s="2029"/>
      <c r="W2348" s="2029"/>
      <c r="X2348" s="2029"/>
      <c r="Y2348" s="2030"/>
      <c r="Z2348" s="2031"/>
      <c r="AA2348" s="2032"/>
      <c r="AB2348" s="2032"/>
      <c r="AC2348" s="2032"/>
      <c r="AD2348" s="2025"/>
      <c r="AE2348" s="2026"/>
      <c r="AF2348" s="2026"/>
      <c r="AG2348" s="2026"/>
      <c r="AH2348" s="2027"/>
      <c r="AI2348" s="2028"/>
      <c r="AJ2348" s="2029"/>
      <c r="AK2348" s="2029"/>
      <c r="AL2348" s="2029"/>
      <c r="AM2348" s="2029"/>
      <c r="AN2348" s="2029"/>
      <c r="AO2348" s="2029"/>
      <c r="AP2348" s="2029"/>
      <c r="AQ2348" s="2029"/>
      <c r="AR2348" s="2029"/>
      <c r="AS2348" s="2029"/>
      <c r="AT2348" s="2029"/>
      <c r="AU2348" s="2030"/>
      <c r="AV2348" s="2031"/>
      <c r="AW2348" s="2032"/>
      <c r="AX2348" s="2032"/>
      <c r="AY2348" s="2033"/>
    </row>
    <row r="2349" spans="2:51" s="79" customFormat="1" ht="24.75" customHeight="1">
      <c r="B2349" s="2097"/>
      <c r="C2349" s="2098"/>
      <c r="D2349" s="2098"/>
      <c r="E2349" s="2098"/>
      <c r="F2349" s="2098"/>
      <c r="G2349" s="2099"/>
      <c r="H2349" s="2016"/>
      <c r="I2349" s="2017"/>
      <c r="J2349" s="2017"/>
      <c r="K2349" s="2017"/>
      <c r="L2349" s="2018"/>
      <c r="M2349" s="2019"/>
      <c r="N2349" s="2020"/>
      <c r="O2349" s="2020"/>
      <c r="P2349" s="2020"/>
      <c r="Q2349" s="2020"/>
      <c r="R2349" s="2020"/>
      <c r="S2349" s="2020"/>
      <c r="T2349" s="2020"/>
      <c r="U2349" s="2020"/>
      <c r="V2349" s="2020"/>
      <c r="W2349" s="2020"/>
      <c r="X2349" s="2020"/>
      <c r="Y2349" s="2021"/>
      <c r="Z2349" s="2022"/>
      <c r="AA2349" s="2023"/>
      <c r="AB2349" s="2023"/>
      <c r="AC2349" s="2023"/>
      <c r="AD2349" s="2016"/>
      <c r="AE2349" s="2017"/>
      <c r="AF2349" s="2017"/>
      <c r="AG2349" s="2017"/>
      <c r="AH2349" s="2018"/>
      <c r="AI2349" s="2019"/>
      <c r="AJ2349" s="2020"/>
      <c r="AK2349" s="2020"/>
      <c r="AL2349" s="2020"/>
      <c r="AM2349" s="2020"/>
      <c r="AN2349" s="2020"/>
      <c r="AO2349" s="2020"/>
      <c r="AP2349" s="2020"/>
      <c r="AQ2349" s="2020"/>
      <c r="AR2349" s="2020"/>
      <c r="AS2349" s="2020"/>
      <c r="AT2349" s="2020"/>
      <c r="AU2349" s="2021"/>
      <c r="AV2349" s="2022"/>
      <c r="AW2349" s="2023"/>
      <c r="AX2349" s="2023"/>
      <c r="AY2349" s="2024"/>
    </row>
    <row r="2350" spans="2:51" s="79" customFormat="1" ht="24.75" customHeight="1" thickBot="1">
      <c r="B2350" s="2100"/>
      <c r="C2350" s="2101"/>
      <c r="D2350" s="2101"/>
      <c r="E2350" s="2101"/>
      <c r="F2350" s="2101"/>
      <c r="G2350" s="2102"/>
      <c r="H2350" s="2007" t="s">
        <v>26</v>
      </c>
      <c r="I2350" s="2008"/>
      <c r="J2350" s="2008"/>
      <c r="K2350" s="2008"/>
      <c r="L2350" s="2008"/>
      <c r="M2350" s="2009"/>
      <c r="N2350" s="2010"/>
      <c r="O2350" s="2010"/>
      <c r="P2350" s="2010"/>
      <c r="Q2350" s="2010"/>
      <c r="R2350" s="2010"/>
      <c r="S2350" s="2010"/>
      <c r="T2350" s="2010"/>
      <c r="U2350" s="2010"/>
      <c r="V2350" s="2010"/>
      <c r="W2350" s="2010"/>
      <c r="X2350" s="2010"/>
      <c r="Y2350" s="2011"/>
      <c r="Z2350" s="2012">
        <f>SUM(Z2342:AC2349)</f>
        <v>0</v>
      </c>
      <c r="AA2350" s="2013"/>
      <c r="AB2350" s="2013"/>
      <c r="AC2350" s="2014"/>
      <c r="AD2350" s="2007" t="s">
        <v>26</v>
      </c>
      <c r="AE2350" s="2008"/>
      <c r="AF2350" s="2008"/>
      <c r="AG2350" s="2008"/>
      <c r="AH2350" s="2008"/>
      <c r="AI2350" s="2009"/>
      <c r="AJ2350" s="2010"/>
      <c r="AK2350" s="2010"/>
      <c r="AL2350" s="2010"/>
      <c r="AM2350" s="2010"/>
      <c r="AN2350" s="2010"/>
      <c r="AO2350" s="2010"/>
      <c r="AP2350" s="2010"/>
      <c r="AQ2350" s="2010"/>
      <c r="AR2350" s="2010"/>
      <c r="AS2350" s="2010"/>
      <c r="AT2350" s="2010"/>
      <c r="AU2350" s="2011"/>
      <c r="AV2350" s="2012">
        <f>SUM(AV2342:AY2349)</f>
        <v>0</v>
      </c>
      <c r="AW2350" s="2013"/>
      <c r="AX2350" s="2013"/>
      <c r="AY2350" s="2015"/>
    </row>
    <row r="2351" spans="2:51" s="79" customFormat="1"/>
    <row r="2352" spans="2:51" s="79" customFormat="1" ht="23.25" customHeight="1">
      <c r="B2352" s="92" t="s">
        <v>100</v>
      </c>
      <c r="C2352" s="92"/>
      <c r="D2352" s="92"/>
      <c r="E2352" s="93"/>
      <c r="F2352" s="93"/>
      <c r="G2352" s="2343" t="s">
        <v>1178</v>
      </c>
      <c r="H2352" s="2343"/>
      <c r="I2352" s="2343"/>
      <c r="J2352" s="2343"/>
      <c r="K2352" s="2343"/>
      <c r="L2352" s="2343"/>
      <c r="M2352" s="2343"/>
      <c r="N2352" s="2343"/>
      <c r="O2352" s="2343"/>
      <c r="P2352" s="2343"/>
      <c r="Q2352" s="2343"/>
      <c r="R2352" s="2343"/>
      <c r="S2352" s="2343"/>
      <c r="T2352" s="2343"/>
      <c r="U2352" s="2343"/>
      <c r="V2352" s="2343"/>
      <c r="W2352" s="2343"/>
      <c r="X2352" s="2343"/>
      <c r="Y2352" s="2343"/>
      <c r="Z2352" s="2343"/>
      <c r="AA2352" s="2343"/>
      <c r="AB2352" s="2343"/>
      <c r="AC2352" s="2343"/>
      <c r="AD2352" s="2343"/>
      <c r="AE2352" s="2343"/>
      <c r="AF2352" s="2343"/>
      <c r="AG2352" s="2343"/>
      <c r="AH2352" s="2343"/>
      <c r="AI2352" s="2343"/>
      <c r="AJ2352" s="2343"/>
      <c r="AK2352" s="2343"/>
      <c r="AL2352" s="2343"/>
      <c r="AM2352" s="2343"/>
      <c r="AN2352" s="2343"/>
      <c r="AO2352" s="2343"/>
      <c r="AP2352" s="2343"/>
      <c r="AQ2352" s="2343"/>
      <c r="AR2352" s="2343"/>
      <c r="AS2352" s="2343"/>
      <c r="AT2352" s="2343"/>
      <c r="AU2352" s="2343"/>
      <c r="AV2352" s="2343"/>
      <c r="AW2352" s="2343"/>
      <c r="AX2352" s="2343"/>
      <c r="AY2352" s="93"/>
    </row>
    <row r="2353" spans="2:50" s="79" customFormat="1" ht="14.25">
      <c r="C2353" s="94" t="s">
        <v>77</v>
      </c>
    </row>
    <row r="2354" spans="2:50" s="79" customFormat="1">
      <c r="C2354" s="79" t="s">
        <v>500</v>
      </c>
    </row>
    <row r="2355" spans="2:50" s="79" customFormat="1" ht="34.5" customHeight="1">
      <c r="B2355" s="2000"/>
      <c r="C2355" s="2000"/>
      <c r="D2355" s="2004" t="s">
        <v>71</v>
      </c>
      <c r="E2355" s="2004"/>
      <c r="F2355" s="2004"/>
      <c r="G2355" s="2004"/>
      <c r="H2355" s="2004"/>
      <c r="I2355" s="2004"/>
      <c r="J2355" s="2004"/>
      <c r="K2355" s="2004"/>
      <c r="L2355" s="2004"/>
      <c r="M2355" s="2004"/>
      <c r="N2355" s="2004" t="s">
        <v>72</v>
      </c>
      <c r="O2355" s="2004"/>
      <c r="P2355" s="2004"/>
      <c r="Q2355" s="2004"/>
      <c r="R2355" s="2004"/>
      <c r="S2355" s="2004"/>
      <c r="T2355" s="2004"/>
      <c r="U2355" s="2004"/>
      <c r="V2355" s="2004"/>
      <c r="W2355" s="2004"/>
      <c r="X2355" s="2004"/>
      <c r="Y2355" s="2004"/>
      <c r="Z2355" s="2004"/>
      <c r="AA2355" s="2004"/>
      <c r="AB2355" s="2004"/>
      <c r="AC2355" s="2004"/>
      <c r="AD2355" s="2004"/>
      <c r="AE2355" s="2004"/>
      <c r="AF2355" s="2004"/>
      <c r="AG2355" s="2004"/>
      <c r="AH2355" s="2004"/>
      <c r="AI2355" s="2004"/>
      <c r="AJ2355" s="2004"/>
      <c r="AK2355" s="2004"/>
      <c r="AL2355" s="2005" t="s">
        <v>73</v>
      </c>
      <c r="AM2355" s="2004"/>
      <c r="AN2355" s="2004"/>
      <c r="AO2355" s="2004"/>
      <c r="AP2355" s="2004"/>
      <c r="AQ2355" s="2004"/>
      <c r="AR2355" s="2004" t="s">
        <v>27</v>
      </c>
      <c r="AS2355" s="2004"/>
      <c r="AT2355" s="2004"/>
      <c r="AU2355" s="2004"/>
      <c r="AV2355" s="2004" t="s">
        <v>28</v>
      </c>
      <c r="AW2355" s="2004"/>
      <c r="AX2355" s="2004"/>
    </row>
    <row r="2356" spans="2:50" s="79" customFormat="1" ht="24" customHeight="1">
      <c r="B2356" s="2000">
        <v>1</v>
      </c>
      <c r="C2356" s="2000">
        <v>1</v>
      </c>
      <c r="D2356" s="2001"/>
      <c r="E2356" s="2001"/>
      <c r="F2356" s="2001"/>
      <c r="G2356" s="2001"/>
      <c r="H2356" s="2001"/>
      <c r="I2356" s="2001"/>
      <c r="J2356" s="2001"/>
      <c r="K2356" s="2001"/>
      <c r="L2356" s="2001"/>
      <c r="M2356" s="2001"/>
      <c r="N2356" s="2001"/>
      <c r="O2356" s="2001"/>
      <c r="P2356" s="2001"/>
      <c r="Q2356" s="2001"/>
      <c r="R2356" s="2001"/>
      <c r="S2356" s="2001"/>
      <c r="T2356" s="2001"/>
      <c r="U2356" s="2001"/>
      <c r="V2356" s="2001"/>
      <c r="W2356" s="2001"/>
      <c r="X2356" s="2001"/>
      <c r="Y2356" s="2001"/>
      <c r="Z2356" s="2001"/>
      <c r="AA2356" s="2001"/>
      <c r="AB2356" s="2001"/>
      <c r="AC2356" s="2001"/>
      <c r="AD2356" s="2001"/>
      <c r="AE2356" s="2001"/>
      <c r="AF2356" s="2001"/>
      <c r="AG2356" s="2001"/>
      <c r="AH2356" s="2001"/>
      <c r="AI2356" s="2001"/>
      <c r="AJ2356" s="2001"/>
      <c r="AK2356" s="2001"/>
      <c r="AL2356" s="2002"/>
      <c r="AM2356" s="2001"/>
      <c r="AN2356" s="2001"/>
      <c r="AO2356" s="2001"/>
      <c r="AP2356" s="2001"/>
      <c r="AQ2356" s="2001"/>
      <c r="AR2356" s="2001"/>
      <c r="AS2356" s="2001"/>
      <c r="AT2356" s="2001"/>
      <c r="AU2356" s="2001"/>
      <c r="AV2356" s="2001"/>
      <c r="AW2356" s="2001"/>
      <c r="AX2356" s="2001"/>
    </row>
    <row r="2357" spans="2:50" s="79" customFormat="1" ht="24" customHeight="1">
      <c r="B2357" s="2000">
        <v>2</v>
      </c>
      <c r="C2357" s="2000">
        <v>1</v>
      </c>
      <c r="D2357" s="2001"/>
      <c r="E2357" s="2001"/>
      <c r="F2357" s="2001"/>
      <c r="G2357" s="2001"/>
      <c r="H2357" s="2001"/>
      <c r="I2357" s="2001"/>
      <c r="J2357" s="2001"/>
      <c r="K2357" s="2001"/>
      <c r="L2357" s="2001"/>
      <c r="M2357" s="2001"/>
      <c r="N2357" s="2001"/>
      <c r="O2357" s="2001"/>
      <c r="P2357" s="2001"/>
      <c r="Q2357" s="2001"/>
      <c r="R2357" s="2001"/>
      <c r="S2357" s="2001"/>
      <c r="T2357" s="2001"/>
      <c r="U2357" s="2001"/>
      <c r="V2357" s="2001"/>
      <c r="W2357" s="2001"/>
      <c r="X2357" s="2001"/>
      <c r="Y2357" s="2001"/>
      <c r="Z2357" s="2001"/>
      <c r="AA2357" s="2001"/>
      <c r="AB2357" s="2001"/>
      <c r="AC2357" s="2001"/>
      <c r="AD2357" s="2001"/>
      <c r="AE2357" s="2001"/>
      <c r="AF2357" s="2001"/>
      <c r="AG2357" s="2001"/>
      <c r="AH2357" s="2001"/>
      <c r="AI2357" s="2001"/>
      <c r="AJ2357" s="2001"/>
      <c r="AK2357" s="2001"/>
      <c r="AL2357" s="2002"/>
      <c r="AM2357" s="2001"/>
      <c r="AN2357" s="2001"/>
      <c r="AO2357" s="2001"/>
      <c r="AP2357" s="2001"/>
      <c r="AQ2357" s="2001"/>
      <c r="AR2357" s="2001"/>
      <c r="AS2357" s="2001"/>
      <c r="AT2357" s="2001"/>
      <c r="AU2357" s="2001"/>
      <c r="AV2357" s="2001"/>
      <c r="AW2357" s="2001"/>
      <c r="AX2357" s="2001"/>
    </row>
    <row r="2358" spans="2:50" s="79" customFormat="1" ht="24" customHeight="1">
      <c r="B2358" s="2000">
        <v>3</v>
      </c>
      <c r="C2358" s="2000">
        <v>1</v>
      </c>
      <c r="D2358" s="2001"/>
      <c r="E2358" s="2001"/>
      <c r="F2358" s="2001"/>
      <c r="G2358" s="2001"/>
      <c r="H2358" s="2001"/>
      <c r="I2358" s="2001"/>
      <c r="J2358" s="2001"/>
      <c r="K2358" s="2001"/>
      <c r="L2358" s="2001"/>
      <c r="M2358" s="2001"/>
      <c r="N2358" s="2001"/>
      <c r="O2358" s="2001"/>
      <c r="P2358" s="2001"/>
      <c r="Q2358" s="2001"/>
      <c r="R2358" s="2001"/>
      <c r="S2358" s="2001"/>
      <c r="T2358" s="2001"/>
      <c r="U2358" s="2001"/>
      <c r="V2358" s="2001"/>
      <c r="W2358" s="2001"/>
      <c r="X2358" s="2001"/>
      <c r="Y2358" s="2001"/>
      <c r="Z2358" s="2001"/>
      <c r="AA2358" s="2001"/>
      <c r="AB2358" s="2001"/>
      <c r="AC2358" s="2001"/>
      <c r="AD2358" s="2001"/>
      <c r="AE2358" s="2001"/>
      <c r="AF2358" s="2001"/>
      <c r="AG2358" s="2001"/>
      <c r="AH2358" s="2001"/>
      <c r="AI2358" s="2001"/>
      <c r="AJ2358" s="2001"/>
      <c r="AK2358" s="2001"/>
      <c r="AL2358" s="2002"/>
      <c r="AM2358" s="2001"/>
      <c r="AN2358" s="2001"/>
      <c r="AO2358" s="2001"/>
      <c r="AP2358" s="2001"/>
      <c r="AQ2358" s="2001"/>
      <c r="AR2358" s="2001"/>
      <c r="AS2358" s="2001"/>
      <c r="AT2358" s="2001"/>
      <c r="AU2358" s="2001"/>
      <c r="AV2358" s="2001"/>
      <c r="AW2358" s="2001"/>
      <c r="AX2358" s="2001"/>
    </row>
    <row r="2359" spans="2:50" s="79" customFormat="1" ht="24" customHeight="1">
      <c r="B2359" s="2000">
        <v>4</v>
      </c>
      <c r="C2359" s="2000">
        <v>1</v>
      </c>
      <c r="D2359" s="2001"/>
      <c r="E2359" s="2001"/>
      <c r="F2359" s="2001"/>
      <c r="G2359" s="2001"/>
      <c r="H2359" s="2001"/>
      <c r="I2359" s="2001"/>
      <c r="J2359" s="2001"/>
      <c r="K2359" s="2001"/>
      <c r="L2359" s="2001"/>
      <c r="M2359" s="2001"/>
      <c r="N2359" s="2001"/>
      <c r="O2359" s="2001"/>
      <c r="P2359" s="2001"/>
      <c r="Q2359" s="2001"/>
      <c r="R2359" s="2001"/>
      <c r="S2359" s="2001"/>
      <c r="T2359" s="2001"/>
      <c r="U2359" s="2001"/>
      <c r="V2359" s="2001"/>
      <c r="W2359" s="2001"/>
      <c r="X2359" s="2001"/>
      <c r="Y2359" s="2001"/>
      <c r="Z2359" s="2001"/>
      <c r="AA2359" s="2001"/>
      <c r="AB2359" s="2001"/>
      <c r="AC2359" s="2001"/>
      <c r="AD2359" s="2001"/>
      <c r="AE2359" s="2001"/>
      <c r="AF2359" s="2001"/>
      <c r="AG2359" s="2001"/>
      <c r="AH2359" s="2001"/>
      <c r="AI2359" s="2001"/>
      <c r="AJ2359" s="2001"/>
      <c r="AK2359" s="2001"/>
      <c r="AL2359" s="2002"/>
      <c r="AM2359" s="2001"/>
      <c r="AN2359" s="2001"/>
      <c r="AO2359" s="2001"/>
      <c r="AP2359" s="2001"/>
      <c r="AQ2359" s="2001"/>
      <c r="AR2359" s="2001"/>
      <c r="AS2359" s="2001"/>
      <c r="AT2359" s="2001"/>
      <c r="AU2359" s="2001"/>
      <c r="AV2359" s="2001"/>
      <c r="AW2359" s="2001"/>
      <c r="AX2359" s="2001"/>
    </row>
    <row r="2360" spans="2:50" s="79" customFormat="1" ht="24" customHeight="1">
      <c r="B2360" s="2000">
        <v>5</v>
      </c>
      <c r="C2360" s="2000">
        <v>1</v>
      </c>
      <c r="D2360" s="2001"/>
      <c r="E2360" s="2001"/>
      <c r="F2360" s="2001"/>
      <c r="G2360" s="2001"/>
      <c r="H2360" s="2001"/>
      <c r="I2360" s="2001"/>
      <c r="J2360" s="2001"/>
      <c r="K2360" s="2001"/>
      <c r="L2360" s="2001"/>
      <c r="M2360" s="2001"/>
      <c r="N2360" s="2001"/>
      <c r="O2360" s="2001"/>
      <c r="P2360" s="2001"/>
      <c r="Q2360" s="2001"/>
      <c r="R2360" s="2001"/>
      <c r="S2360" s="2001"/>
      <c r="T2360" s="2001"/>
      <c r="U2360" s="2001"/>
      <c r="V2360" s="2001"/>
      <c r="W2360" s="2001"/>
      <c r="X2360" s="2001"/>
      <c r="Y2360" s="2001"/>
      <c r="Z2360" s="2001"/>
      <c r="AA2360" s="2001"/>
      <c r="AB2360" s="2001"/>
      <c r="AC2360" s="2001"/>
      <c r="AD2360" s="2001"/>
      <c r="AE2360" s="2001"/>
      <c r="AF2360" s="2001"/>
      <c r="AG2360" s="2001"/>
      <c r="AH2360" s="2001"/>
      <c r="AI2360" s="2001"/>
      <c r="AJ2360" s="2001"/>
      <c r="AK2360" s="2001"/>
      <c r="AL2360" s="2002"/>
      <c r="AM2360" s="2001"/>
      <c r="AN2360" s="2001"/>
      <c r="AO2360" s="2001"/>
      <c r="AP2360" s="2001"/>
      <c r="AQ2360" s="2001"/>
      <c r="AR2360" s="2001"/>
      <c r="AS2360" s="2001"/>
      <c r="AT2360" s="2001"/>
      <c r="AU2360" s="2001"/>
      <c r="AV2360" s="2001"/>
      <c r="AW2360" s="2001"/>
      <c r="AX2360" s="2001"/>
    </row>
    <row r="2361" spans="2:50" s="79" customFormat="1" ht="24" customHeight="1">
      <c r="B2361" s="2000">
        <v>6</v>
      </c>
      <c r="C2361" s="2000">
        <v>1</v>
      </c>
      <c r="D2361" s="2001"/>
      <c r="E2361" s="2001"/>
      <c r="F2361" s="2001"/>
      <c r="G2361" s="2001"/>
      <c r="H2361" s="2001"/>
      <c r="I2361" s="2001"/>
      <c r="J2361" s="2001"/>
      <c r="K2361" s="2001"/>
      <c r="L2361" s="2001"/>
      <c r="M2361" s="2001"/>
      <c r="N2361" s="2001"/>
      <c r="O2361" s="2001"/>
      <c r="P2361" s="2001"/>
      <c r="Q2361" s="2001"/>
      <c r="R2361" s="2001"/>
      <c r="S2361" s="2001"/>
      <c r="T2361" s="2001"/>
      <c r="U2361" s="2001"/>
      <c r="V2361" s="2001"/>
      <c r="W2361" s="2001"/>
      <c r="X2361" s="2001"/>
      <c r="Y2361" s="2001"/>
      <c r="Z2361" s="2001"/>
      <c r="AA2361" s="2001"/>
      <c r="AB2361" s="2001"/>
      <c r="AC2361" s="2001"/>
      <c r="AD2361" s="2001"/>
      <c r="AE2361" s="2001"/>
      <c r="AF2361" s="2001"/>
      <c r="AG2361" s="2001"/>
      <c r="AH2361" s="2001"/>
      <c r="AI2361" s="2001"/>
      <c r="AJ2361" s="2001"/>
      <c r="AK2361" s="2001"/>
      <c r="AL2361" s="2002"/>
      <c r="AM2361" s="2001"/>
      <c r="AN2361" s="2001"/>
      <c r="AO2361" s="2001"/>
      <c r="AP2361" s="2001"/>
      <c r="AQ2361" s="2001"/>
      <c r="AR2361" s="2001"/>
      <c r="AS2361" s="2001"/>
      <c r="AT2361" s="2001"/>
      <c r="AU2361" s="2001"/>
      <c r="AV2361" s="2001"/>
      <c r="AW2361" s="2001"/>
      <c r="AX2361" s="2001"/>
    </row>
    <row r="2362" spans="2:50" s="79" customFormat="1" ht="24" customHeight="1">
      <c r="B2362" s="2000">
        <v>7</v>
      </c>
      <c r="C2362" s="2000">
        <v>1</v>
      </c>
      <c r="D2362" s="2001"/>
      <c r="E2362" s="2001"/>
      <c r="F2362" s="2001"/>
      <c r="G2362" s="2001"/>
      <c r="H2362" s="2001"/>
      <c r="I2362" s="2001"/>
      <c r="J2362" s="2001"/>
      <c r="K2362" s="2001"/>
      <c r="L2362" s="2001"/>
      <c r="M2362" s="2001"/>
      <c r="N2362" s="2001"/>
      <c r="O2362" s="2001"/>
      <c r="P2362" s="2001"/>
      <c r="Q2362" s="2001"/>
      <c r="R2362" s="2001"/>
      <c r="S2362" s="2001"/>
      <c r="T2362" s="2001"/>
      <c r="U2362" s="2001"/>
      <c r="V2362" s="2001"/>
      <c r="W2362" s="2001"/>
      <c r="X2362" s="2001"/>
      <c r="Y2362" s="2001"/>
      <c r="Z2362" s="2001"/>
      <c r="AA2362" s="2001"/>
      <c r="AB2362" s="2001"/>
      <c r="AC2362" s="2001"/>
      <c r="AD2362" s="2001"/>
      <c r="AE2362" s="2001"/>
      <c r="AF2362" s="2001"/>
      <c r="AG2362" s="2001"/>
      <c r="AH2362" s="2001"/>
      <c r="AI2362" s="2001"/>
      <c r="AJ2362" s="2001"/>
      <c r="AK2362" s="2001"/>
      <c r="AL2362" s="2002"/>
      <c r="AM2362" s="2001"/>
      <c r="AN2362" s="2001"/>
      <c r="AO2362" s="2001"/>
      <c r="AP2362" s="2001"/>
      <c r="AQ2362" s="2001"/>
      <c r="AR2362" s="2001"/>
      <c r="AS2362" s="2001"/>
      <c r="AT2362" s="2001"/>
      <c r="AU2362" s="2001"/>
      <c r="AV2362" s="2001"/>
      <c r="AW2362" s="2001"/>
      <c r="AX2362" s="2001"/>
    </row>
    <row r="2363" spans="2:50" s="79" customFormat="1" ht="24" customHeight="1">
      <c r="B2363" s="2000">
        <v>8</v>
      </c>
      <c r="C2363" s="2000">
        <v>1</v>
      </c>
      <c r="D2363" s="2001"/>
      <c r="E2363" s="2001"/>
      <c r="F2363" s="2001"/>
      <c r="G2363" s="2001"/>
      <c r="H2363" s="2001"/>
      <c r="I2363" s="2001"/>
      <c r="J2363" s="2001"/>
      <c r="K2363" s="2001"/>
      <c r="L2363" s="2001"/>
      <c r="M2363" s="2001"/>
      <c r="N2363" s="2001"/>
      <c r="O2363" s="2001"/>
      <c r="P2363" s="2001"/>
      <c r="Q2363" s="2001"/>
      <c r="R2363" s="2001"/>
      <c r="S2363" s="2001"/>
      <c r="T2363" s="2001"/>
      <c r="U2363" s="2001"/>
      <c r="V2363" s="2001"/>
      <c r="W2363" s="2001"/>
      <c r="X2363" s="2001"/>
      <c r="Y2363" s="2001"/>
      <c r="Z2363" s="2001"/>
      <c r="AA2363" s="2001"/>
      <c r="AB2363" s="2001"/>
      <c r="AC2363" s="2001"/>
      <c r="AD2363" s="2001"/>
      <c r="AE2363" s="2001"/>
      <c r="AF2363" s="2001"/>
      <c r="AG2363" s="2001"/>
      <c r="AH2363" s="2001"/>
      <c r="AI2363" s="2001"/>
      <c r="AJ2363" s="2001"/>
      <c r="AK2363" s="2001"/>
      <c r="AL2363" s="2002"/>
      <c r="AM2363" s="2001"/>
      <c r="AN2363" s="2001"/>
      <c r="AO2363" s="2001"/>
      <c r="AP2363" s="2001"/>
      <c r="AQ2363" s="2001"/>
      <c r="AR2363" s="2001"/>
      <c r="AS2363" s="2001"/>
      <c r="AT2363" s="2001"/>
      <c r="AU2363" s="2001"/>
      <c r="AV2363" s="2001"/>
      <c r="AW2363" s="2001"/>
      <c r="AX2363" s="2001"/>
    </row>
    <row r="2364" spans="2:50" s="79" customFormat="1" ht="24" customHeight="1">
      <c r="B2364" s="2000">
        <v>9</v>
      </c>
      <c r="C2364" s="2000">
        <v>1</v>
      </c>
      <c r="D2364" s="2001"/>
      <c r="E2364" s="2001"/>
      <c r="F2364" s="2001"/>
      <c r="G2364" s="2001"/>
      <c r="H2364" s="2001"/>
      <c r="I2364" s="2001"/>
      <c r="J2364" s="2001"/>
      <c r="K2364" s="2001"/>
      <c r="L2364" s="2001"/>
      <c r="M2364" s="2001"/>
      <c r="N2364" s="2001"/>
      <c r="O2364" s="2001"/>
      <c r="P2364" s="2001"/>
      <c r="Q2364" s="2001"/>
      <c r="R2364" s="2001"/>
      <c r="S2364" s="2001"/>
      <c r="T2364" s="2001"/>
      <c r="U2364" s="2001"/>
      <c r="V2364" s="2001"/>
      <c r="W2364" s="2001"/>
      <c r="X2364" s="2001"/>
      <c r="Y2364" s="2001"/>
      <c r="Z2364" s="2001"/>
      <c r="AA2364" s="2001"/>
      <c r="AB2364" s="2001"/>
      <c r="AC2364" s="2001"/>
      <c r="AD2364" s="2001"/>
      <c r="AE2364" s="2001"/>
      <c r="AF2364" s="2001"/>
      <c r="AG2364" s="2001"/>
      <c r="AH2364" s="2001"/>
      <c r="AI2364" s="2001"/>
      <c r="AJ2364" s="2001"/>
      <c r="AK2364" s="2001"/>
      <c r="AL2364" s="2002"/>
      <c r="AM2364" s="2001"/>
      <c r="AN2364" s="2001"/>
      <c r="AO2364" s="2001"/>
      <c r="AP2364" s="2001"/>
      <c r="AQ2364" s="2001"/>
      <c r="AR2364" s="2001"/>
      <c r="AS2364" s="2001"/>
      <c r="AT2364" s="2001"/>
      <c r="AU2364" s="2001"/>
      <c r="AV2364" s="2001"/>
      <c r="AW2364" s="2001"/>
      <c r="AX2364" s="2001"/>
    </row>
    <row r="2365" spans="2:50" s="79" customFormat="1" ht="24" customHeight="1">
      <c r="B2365" s="2000">
        <v>10</v>
      </c>
      <c r="C2365" s="2000">
        <v>1</v>
      </c>
      <c r="D2365" s="2001"/>
      <c r="E2365" s="2001"/>
      <c r="F2365" s="2001"/>
      <c r="G2365" s="2001"/>
      <c r="H2365" s="2001"/>
      <c r="I2365" s="2001"/>
      <c r="J2365" s="2001"/>
      <c r="K2365" s="2001"/>
      <c r="L2365" s="2001"/>
      <c r="M2365" s="2001"/>
      <c r="N2365" s="2001"/>
      <c r="O2365" s="2001"/>
      <c r="P2365" s="2001"/>
      <c r="Q2365" s="2001"/>
      <c r="R2365" s="2001"/>
      <c r="S2365" s="2001"/>
      <c r="T2365" s="2001"/>
      <c r="U2365" s="2001"/>
      <c r="V2365" s="2001"/>
      <c r="W2365" s="2001"/>
      <c r="X2365" s="2001"/>
      <c r="Y2365" s="2001"/>
      <c r="Z2365" s="2001"/>
      <c r="AA2365" s="2001"/>
      <c r="AB2365" s="2001"/>
      <c r="AC2365" s="2001"/>
      <c r="AD2365" s="2001"/>
      <c r="AE2365" s="2001"/>
      <c r="AF2365" s="2001"/>
      <c r="AG2365" s="2001"/>
      <c r="AH2365" s="2001"/>
      <c r="AI2365" s="2001"/>
      <c r="AJ2365" s="2001"/>
      <c r="AK2365" s="2001"/>
      <c r="AL2365" s="2002"/>
      <c r="AM2365" s="2001"/>
      <c r="AN2365" s="2001"/>
      <c r="AO2365" s="2001"/>
      <c r="AP2365" s="2001"/>
      <c r="AQ2365" s="2001"/>
      <c r="AR2365" s="2001"/>
      <c r="AS2365" s="2001"/>
      <c r="AT2365" s="2001"/>
      <c r="AU2365" s="2001"/>
      <c r="AV2365" s="2001"/>
      <c r="AW2365" s="2001"/>
      <c r="AX2365" s="2001"/>
    </row>
    <row r="2366" spans="2:50" s="79" customFormat="1"/>
    <row r="2367" spans="2:50" s="79" customFormat="1">
      <c r="C2367" s="79" t="s">
        <v>501</v>
      </c>
    </row>
    <row r="2368" spans="2:50" s="79" customFormat="1" ht="34.5" customHeight="1">
      <c r="B2368" s="2000"/>
      <c r="C2368" s="2000"/>
      <c r="D2368" s="2004" t="s">
        <v>71</v>
      </c>
      <c r="E2368" s="2004"/>
      <c r="F2368" s="2004"/>
      <c r="G2368" s="2004"/>
      <c r="H2368" s="2004"/>
      <c r="I2368" s="2004"/>
      <c r="J2368" s="2004"/>
      <c r="K2368" s="2004"/>
      <c r="L2368" s="2004"/>
      <c r="M2368" s="2004"/>
      <c r="N2368" s="2004" t="s">
        <v>72</v>
      </c>
      <c r="O2368" s="2004"/>
      <c r="P2368" s="2004"/>
      <c r="Q2368" s="2004"/>
      <c r="R2368" s="2004"/>
      <c r="S2368" s="2004"/>
      <c r="T2368" s="2004"/>
      <c r="U2368" s="2004"/>
      <c r="V2368" s="2004"/>
      <c r="W2368" s="2004"/>
      <c r="X2368" s="2004"/>
      <c r="Y2368" s="2004"/>
      <c r="Z2368" s="2004"/>
      <c r="AA2368" s="2004"/>
      <c r="AB2368" s="2004"/>
      <c r="AC2368" s="2004"/>
      <c r="AD2368" s="2004"/>
      <c r="AE2368" s="2004"/>
      <c r="AF2368" s="2004"/>
      <c r="AG2368" s="2004"/>
      <c r="AH2368" s="2004"/>
      <c r="AI2368" s="2004"/>
      <c r="AJ2368" s="2004"/>
      <c r="AK2368" s="2004"/>
      <c r="AL2368" s="2005" t="s">
        <v>73</v>
      </c>
      <c r="AM2368" s="2004"/>
      <c r="AN2368" s="2004"/>
      <c r="AO2368" s="2004"/>
      <c r="AP2368" s="2004"/>
      <c r="AQ2368" s="2004"/>
      <c r="AR2368" s="2004" t="s">
        <v>27</v>
      </c>
      <c r="AS2368" s="2004"/>
      <c r="AT2368" s="2004"/>
      <c r="AU2368" s="2004"/>
      <c r="AV2368" s="2004" t="s">
        <v>28</v>
      </c>
      <c r="AW2368" s="2004"/>
      <c r="AX2368" s="2004"/>
    </row>
    <row r="2369" spans="2:51" s="79" customFormat="1" ht="24" customHeight="1">
      <c r="B2369" s="2000">
        <v>1</v>
      </c>
      <c r="C2369" s="2000">
        <v>1</v>
      </c>
      <c r="D2369" s="2001"/>
      <c r="E2369" s="2001"/>
      <c r="F2369" s="2001"/>
      <c r="G2369" s="2001"/>
      <c r="H2369" s="2001"/>
      <c r="I2369" s="2001"/>
      <c r="J2369" s="2001"/>
      <c r="K2369" s="2001"/>
      <c r="L2369" s="2001"/>
      <c r="M2369" s="2001"/>
      <c r="N2369" s="2001"/>
      <c r="O2369" s="2001"/>
      <c r="P2369" s="2001"/>
      <c r="Q2369" s="2001"/>
      <c r="R2369" s="2001"/>
      <c r="S2369" s="2001"/>
      <c r="T2369" s="2001"/>
      <c r="U2369" s="2001"/>
      <c r="V2369" s="2001"/>
      <c r="W2369" s="2001"/>
      <c r="X2369" s="2001"/>
      <c r="Y2369" s="2001"/>
      <c r="Z2369" s="2001"/>
      <c r="AA2369" s="2001"/>
      <c r="AB2369" s="2001"/>
      <c r="AC2369" s="2001"/>
      <c r="AD2369" s="2001"/>
      <c r="AE2369" s="2001"/>
      <c r="AF2369" s="2001"/>
      <c r="AG2369" s="2001"/>
      <c r="AH2369" s="2001"/>
      <c r="AI2369" s="2001"/>
      <c r="AJ2369" s="2001"/>
      <c r="AK2369" s="2001"/>
      <c r="AL2369" s="2002"/>
      <c r="AM2369" s="2001"/>
      <c r="AN2369" s="2001"/>
      <c r="AO2369" s="2001"/>
      <c r="AP2369" s="2001"/>
      <c r="AQ2369" s="2001"/>
      <c r="AR2369" s="2001"/>
      <c r="AS2369" s="2001"/>
      <c r="AT2369" s="2001"/>
      <c r="AU2369" s="2001"/>
      <c r="AV2369" s="2001"/>
      <c r="AW2369" s="2001"/>
      <c r="AX2369" s="2001"/>
    </row>
    <row r="2370" spans="2:51" s="79" customFormat="1" ht="24" customHeight="1">
      <c r="B2370" s="2000">
        <v>2</v>
      </c>
      <c r="C2370" s="2000">
        <v>1</v>
      </c>
      <c r="D2370" s="2001"/>
      <c r="E2370" s="2001"/>
      <c r="F2370" s="2001"/>
      <c r="G2370" s="2001"/>
      <c r="H2370" s="2001"/>
      <c r="I2370" s="2001"/>
      <c r="J2370" s="2001"/>
      <c r="K2370" s="2001"/>
      <c r="L2370" s="2001"/>
      <c r="M2370" s="2001"/>
      <c r="N2370" s="2001"/>
      <c r="O2370" s="2001"/>
      <c r="P2370" s="2001"/>
      <c r="Q2370" s="2001"/>
      <c r="R2370" s="2001"/>
      <c r="S2370" s="2001"/>
      <c r="T2370" s="2001"/>
      <c r="U2370" s="2001"/>
      <c r="V2370" s="2001"/>
      <c r="W2370" s="2001"/>
      <c r="X2370" s="2001"/>
      <c r="Y2370" s="2001"/>
      <c r="Z2370" s="2001"/>
      <c r="AA2370" s="2001"/>
      <c r="AB2370" s="2001"/>
      <c r="AC2370" s="2001"/>
      <c r="AD2370" s="2001"/>
      <c r="AE2370" s="2001"/>
      <c r="AF2370" s="2001"/>
      <c r="AG2370" s="2001"/>
      <c r="AH2370" s="2001"/>
      <c r="AI2370" s="2001"/>
      <c r="AJ2370" s="2001"/>
      <c r="AK2370" s="2001"/>
      <c r="AL2370" s="2002"/>
      <c r="AM2370" s="2001"/>
      <c r="AN2370" s="2001"/>
      <c r="AO2370" s="2001"/>
      <c r="AP2370" s="2001"/>
      <c r="AQ2370" s="2001"/>
      <c r="AR2370" s="2001"/>
      <c r="AS2370" s="2001"/>
      <c r="AT2370" s="2001"/>
      <c r="AU2370" s="2001"/>
      <c r="AV2370" s="2001"/>
      <c r="AW2370" s="2001"/>
      <c r="AX2370" s="2001"/>
    </row>
    <row r="2371" spans="2:51" s="79" customFormat="1" ht="24" customHeight="1">
      <c r="B2371" s="2000">
        <v>3</v>
      </c>
      <c r="C2371" s="2000">
        <v>1</v>
      </c>
      <c r="D2371" s="2001"/>
      <c r="E2371" s="2001"/>
      <c r="F2371" s="2001"/>
      <c r="G2371" s="2001"/>
      <c r="H2371" s="2001"/>
      <c r="I2371" s="2001"/>
      <c r="J2371" s="2001"/>
      <c r="K2371" s="2001"/>
      <c r="L2371" s="2001"/>
      <c r="M2371" s="2001"/>
      <c r="N2371" s="2001"/>
      <c r="O2371" s="2001"/>
      <c r="P2371" s="2001"/>
      <c r="Q2371" s="2001"/>
      <c r="R2371" s="2001"/>
      <c r="S2371" s="2001"/>
      <c r="T2371" s="2001"/>
      <c r="U2371" s="2001"/>
      <c r="V2371" s="2001"/>
      <c r="W2371" s="2001"/>
      <c r="X2371" s="2001"/>
      <c r="Y2371" s="2001"/>
      <c r="Z2371" s="2001"/>
      <c r="AA2371" s="2001"/>
      <c r="AB2371" s="2001"/>
      <c r="AC2371" s="2001"/>
      <c r="AD2371" s="2001"/>
      <c r="AE2371" s="2001"/>
      <c r="AF2371" s="2001"/>
      <c r="AG2371" s="2001"/>
      <c r="AH2371" s="2001"/>
      <c r="AI2371" s="2001"/>
      <c r="AJ2371" s="2001"/>
      <c r="AK2371" s="2001"/>
      <c r="AL2371" s="2002"/>
      <c r="AM2371" s="2001"/>
      <c r="AN2371" s="2001"/>
      <c r="AO2371" s="2001"/>
      <c r="AP2371" s="2001"/>
      <c r="AQ2371" s="2001"/>
      <c r="AR2371" s="2001"/>
      <c r="AS2371" s="2001"/>
      <c r="AT2371" s="2001"/>
      <c r="AU2371" s="2001"/>
      <c r="AV2371" s="2001"/>
      <c r="AW2371" s="2001"/>
      <c r="AX2371" s="2001"/>
    </row>
    <row r="2372" spans="2:51" s="79" customFormat="1" ht="24" customHeight="1">
      <c r="B2372" s="2000">
        <v>4</v>
      </c>
      <c r="C2372" s="2000">
        <v>1</v>
      </c>
      <c r="D2372" s="2001"/>
      <c r="E2372" s="2001"/>
      <c r="F2372" s="2001"/>
      <c r="G2372" s="2001"/>
      <c r="H2372" s="2001"/>
      <c r="I2372" s="2001"/>
      <c r="J2372" s="2001"/>
      <c r="K2372" s="2001"/>
      <c r="L2372" s="2001"/>
      <c r="M2372" s="2001"/>
      <c r="N2372" s="2001"/>
      <c r="O2372" s="2001"/>
      <c r="P2372" s="2001"/>
      <c r="Q2372" s="2001"/>
      <c r="R2372" s="2001"/>
      <c r="S2372" s="2001"/>
      <c r="T2372" s="2001"/>
      <c r="U2372" s="2001"/>
      <c r="V2372" s="2001"/>
      <c r="W2372" s="2001"/>
      <c r="X2372" s="2001"/>
      <c r="Y2372" s="2001"/>
      <c r="Z2372" s="2001"/>
      <c r="AA2372" s="2001"/>
      <c r="AB2372" s="2001"/>
      <c r="AC2372" s="2001"/>
      <c r="AD2372" s="2001"/>
      <c r="AE2372" s="2001"/>
      <c r="AF2372" s="2001"/>
      <c r="AG2372" s="2001"/>
      <c r="AH2372" s="2001"/>
      <c r="AI2372" s="2001"/>
      <c r="AJ2372" s="2001"/>
      <c r="AK2372" s="2001"/>
      <c r="AL2372" s="2002"/>
      <c r="AM2372" s="2001"/>
      <c r="AN2372" s="2001"/>
      <c r="AO2372" s="2001"/>
      <c r="AP2372" s="2001"/>
      <c r="AQ2372" s="2001"/>
      <c r="AR2372" s="2001"/>
      <c r="AS2372" s="2001"/>
      <c r="AT2372" s="2001"/>
      <c r="AU2372" s="2001"/>
      <c r="AV2372" s="2001"/>
      <c r="AW2372" s="2001"/>
      <c r="AX2372" s="2001"/>
    </row>
    <row r="2373" spans="2:51" s="79" customFormat="1" ht="24" customHeight="1">
      <c r="B2373" s="2000">
        <v>5</v>
      </c>
      <c r="C2373" s="2000">
        <v>1</v>
      </c>
      <c r="D2373" s="2001"/>
      <c r="E2373" s="2001"/>
      <c r="F2373" s="2001"/>
      <c r="G2373" s="2001"/>
      <c r="H2373" s="2001"/>
      <c r="I2373" s="2001"/>
      <c r="J2373" s="2001"/>
      <c r="K2373" s="2001"/>
      <c r="L2373" s="2001"/>
      <c r="M2373" s="2001"/>
      <c r="N2373" s="2001"/>
      <c r="O2373" s="2001"/>
      <c r="P2373" s="2001"/>
      <c r="Q2373" s="2001"/>
      <c r="R2373" s="2001"/>
      <c r="S2373" s="2001"/>
      <c r="T2373" s="2001"/>
      <c r="U2373" s="2001"/>
      <c r="V2373" s="2001"/>
      <c r="W2373" s="2001"/>
      <c r="X2373" s="2001"/>
      <c r="Y2373" s="2001"/>
      <c r="Z2373" s="2001"/>
      <c r="AA2373" s="2001"/>
      <c r="AB2373" s="2001"/>
      <c r="AC2373" s="2001"/>
      <c r="AD2373" s="2001"/>
      <c r="AE2373" s="2001"/>
      <c r="AF2373" s="2001"/>
      <c r="AG2373" s="2001"/>
      <c r="AH2373" s="2001"/>
      <c r="AI2373" s="2001"/>
      <c r="AJ2373" s="2001"/>
      <c r="AK2373" s="2001"/>
      <c r="AL2373" s="2002"/>
      <c r="AM2373" s="2001"/>
      <c r="AN2373" s="2001"/>
      <c r="AO2373" s="2001"/>
      <c r="AP2373" s="2001"/>
      <c r="AQ2373" s="2001"/>
      <c r="AR2373" s="2001"/>
      <c r="AS2373" s="2001"/>
      <c r="AT2373" s="2001"/>
      <c r="AU2373" s="2001"/>
      <c r="AV2373" s="2001"/>
      <c r="AW2373" s="2001"/>
      <c r="AX2373" s="2001"/>
    </row>
    <row r="2374" spans="2:51" s="79" customFormat="1" ht="24" customHeight="1">
      <c r="B2374" s="2000">
        <v>6</v>
      </c>
      <c r="C2374" s="2000">
        <v>1</v>
      </c>
      <c r="D2374" s="2001"/>
      <c r="E2374" s="2001"/>
      <c r="F2374" s="2001"/>
      <c r="G2374" s="2001"/>
      <c r="H2374" s="2001"/>
      <c r="I2374" s="2001"/>
      <c r="J2374" s="2001"/>
      <c r="K2374" s="2001"/>
      <c r="L2374" s="2001"/>
      <c r="M2374" s="2001"/>
      <c r="N2374" s="2001"/>
      <c r="O2374" s="2001"/>
      <c r="P2374" s="2001"/>
      <c r="Q2374" s="2001"/>
      <c r="R2374" s="2001"/>
      <c r="S2374" s="2001"/>
      <c r="T2374" s="2001"/>
      <c r="U2374" s="2001"/>
      <c r="V2374" s="2001"/>
      <c r="W2374" s="2001"/>
      <c r="X2374" s="2001"/>
      <c r="Y2374" s="2001"/>
      <c r="Z2374" s="2001"/>
      <c r="AA2374" s="2001"/>
      <c r="AB2374" s="2001"/>
      <c r="AC2374" s="2001"/>
      <c r="AD2374" s="2001"/>
      <c r="AE2374" s="2001"/>
      <c r="AF2374" s="2001"/>
      <c r="AG2374" s="2001"/>
      <c r="AH2374" s="2001"/>
      <c r="AI2374" s="2001"/>
      <c r="AJ2374" s="2001"/>
      <c r="AK2374" s="2001"/>
      <c r="AL2374" s="2002"/>
      <c r="AM2374" s="2001"/>
      <c r="AN2374" s="2001"/>
      <c r="AO2374" s="2001"/>
      <c r="AP2374" s="2001"/>
      <c r="AQ2374" s="2001"/>
      <c r="AR2374" s="2001"/>
      <c r="AS2374" s="2001"/>
      <c r="AT2374" s="2001"/>
      <c r="AU2374" s="2001"/>
      <c r="AV2374" s="2001"/>
      <c r="AW2374" s="2001"/>
      <c r="AX2374" s="2001"/>
    </row>
    <row r="2375" spans="2:51" s="79" customFormat="1" ht="24" customHeight="1">
      <c r="B2375" s="2000">
        <v>7</v>
      </c>
      <c r="C2375" s="2000">
        <v>1</v>
      </c>
      <c r="D2375" s="2001"/>
      <c r="E2375" s="2001"/>
      <c r="F2375" s="2001"/>
      <c r="G2375" s="2001"/>
      <c r="H2375" s="2001"/>
      <c r="I2375" s="2001"/>
      <c r="J2375" s="2001"/>
      <c r="K2375" s="2001"/>
      <c r="L2375" s="2001"/>
      <c r="M2375" s="2001"/>
      <c r="N2375" s="2001"/>
      <c r="O2375" s="2001"/>
      <c r="P2375" s="2001"/>
      <c r="Q2375" s="2001"/>
      <c r="R2375" s="2001"/>
      <c r="S2375" s="2001"/>
      <c r="T2375" s="2001"/>
      <c r="U2375" s="2001"/>
      <c r="V2375" s="2001"/>
      <c r="W2375" s="2001"/>
      <c r="X2375" s="2001"/>
      <c r="Y2375" s="2001"/>
      <c r="Z2375" s="2001"/>
      <c r="AA2375" s="2001"/>
      <c r="AB2375" s="2001"/>
      <c r="AC2375" s="2001"/>
      <c r="AD2375" s="2001"/>
      <c r="AE2375" s="2001"/>
      <c r="AF2375" s="2001"/>
      <c r="AG2375" s="2001"/>
      <c r="AH2375" s="2001"/>
      <c r="AI2375" s="2001"/>
      <c r="AJ2375" s="2001"/>
      <c r="AK2375" s="2001"/>
      <c r="AL2375" s="2002"/>
      <c r="AM2375" s="2001"/>
      <c r="AN2375" s="2001"/>
      <c r="AO2375" s="2001"/>
      <c r="AP2375" s="2001"/>
      <c r="AQ2375" s="2001"/>
      <c r="AR2375" s="2001"/>
      <c r="AS2375" s="2001"/>
      <c r="AT2375" s="2001"/>
      <c r="AU2375" s="2001"/>
      <c r="AV2375" s="2001"/>
      <c r="AW2375" s="2001"/>
      <c r="AX2375" s="2001"/>
    </row>
    <row r="2376" spans="2:51" s="79" customFormat="1" ht="24" customHeight="1">
      <c r="B2376" s="2000">
        <v>8</v>
      </c>
      <c r="C2376" s="2000">
        <v>1</v>
      </c>
      <c r="D2376" s="2001"/>
      <c r="E2376" s="2001"/>
      <c r="F2376" s="2001"/>
      <c r="G2376" s="2001"/>
      <c r="H2376" s="2001"/>
      <c r="I2376" s="2001"/>
      <c r="J2376" s="2001"/>
      <c r="K2376" s="2001"/>
      <c r="L2376" s="2001"/>
      <c r="M2376" s="2001"/>
      <c r="N2376" s="2001"/>
      <c r="O2376" s="2001"/>
      <c r="P2376" s="2001"/>
      <c r="Q2376" s="2001"/>
      <c r="R2376" s="2001"/>
      <c r="S2376" s="2001"/>
      <c r="T2376" s="2001"/>
      <c r="U2376" s="2001"/>
      <c r="V2376" s="2001"/>
      <c r="W2376" s="2001"/>
      <c r="X2376" s="2001"/>
      <c r="Y2376" s="2001"/>
      <c r="Z2376" s="2001"/>
      <c r="AA2376" s="2001"/>
      <c r="AB2376" s="2001"/>
      <c r="AC2376" s="2001"/>
      <c r="AD2376" s="2001"/>
      <c r="AE2376" s="2001"/>
      <c r="AF2376" s="2001"/>
      <c r="AG2376" s="2001"/>
      <c r="AH2376" s="2001"/>
      <c r="AI2376" s="2001"/>
      <c r="AJ2376" s="2001"/>
      <c r="AK2376" s="2001"/>
      <c r="AL2376" s="2002"/>
      <c r="AM2376" s="2001"/>
      <c r="AN2376" s="2001"/>
      <c r="AO2376" s="2001"/>
      <c r="AP2376" s="2001"/>
      <c r="AQ2376" s="2001"/>
      <c r="AR2376" s="2001"/>
      <c r="AS2376" s="2001"/>
      <c r="AT2376" s="2001"/>
      <c r="AU2376" s="2001"/>
      <c r="AV2376" s="2001"/>
      <c r="AW2376" s="2001"/>
      <c r="AX2376" s="2001"/>
    </row>
    <row r="2377" spans="2:51" s="79" customFormat="1" ht="24" customHeight="1">
      <c r="B2377" s="2000">
        <v>9</v>
      </c>
      <c r="C2377" s="2000">
        <v>1</v>
      </c>
      <c r="D2377" s="2001"/>
      <c r="E2377" s="2001"/>
      <c r="F2377" s="2001"/>
      <c r="G2377" s="2001"/>
      <c r="H2377" s="2001"/>
      <c r="I2377" s="2001"/>
      <c r="J2377" s="2001"/>
      <c r="K2377" s="2001"/>
      <c r="L2377" s="2001"/>
      <c r="M2377" s="2001"/>
      <c r="N2377" s="2001"/>
      <c r="O2377" s="2001"/>
      <c r="P2377" s="2001"/>
      <c r="Q2377" s="2001"/>
      <c r="R2377" s="2001"/>
      <c r="S2377" s="2001"/>
      <c r="T2377" s="2001"/>
      <c r="U2377" s="2001"/>
      <c r="V2377" s="2001"/>
      <c r="W2377" s="2001"/>
      <c r="X2377" s="2001"/>
      <c r="Y2377" s="2001"/>
      <c r="Z2377" s="2001"/>
      <c r="AA2377" s="2001"/>
      <c r="AB2377" s="2001"/>
      <c r="AC2377" s="2001"/>
      <c r="AD2377" s="2001"/>
      <c r="AE2377" s="2001"/>
      <c r="AF2377" s="2001"/>
      <c r="AG2377" s="2001"/>
      <c r="AH2377" s="2001"/>
      <c r="AI2377" s="2001"/>
      <c r="AJ2377" s="2001"/>
      <c r="AK2377" s="2001"/>
      <c r="AL2377" s="2002"/>
      <c r="AM2377" s="2001"/>
      <c r="AN2377" s="2001"/>
      <c r="AO2377" s="2001"/>
      <c r="AP2377" s="2001"/>
      <c r="AQ2377" s="2001"/>
      <c r="AR2377" s="2001"/>
      <c r="AS2377" s="2001"/>
      <c r="AT2377" s="2001"/>
      <c r="AU2377" s="2001"/>
      <c r="AV2377" s="2001"/>
      <c r="AW2377" s="2001"/>
      <c r="AX2377" s="2001"/>
    </row>
    <row r="2378" spans="2:51" s="79" customFormat="1" ht="24" customHeight="1">
      <c r="B2378" s="2000">
        <v>10</v>
      </c>
      <c r="C2378" s="2000">
        <v>1</v>
      </c>
      <c r="D2378" s="2001"/>
      <c r="E2378" s="2001"/>
      <c r="F2378" s="2001"/>
      <c r="G2378" s="2001"/>
      <c r="H2378" s="2001"/>
      <c r="I2378" s="2001"/>
      <c r="J2378" s="2001"/>
      <c r="K2378" s="2001"/>
      <c r="L2378" s="2001"/>
      <c r="M2378" s="2001"/>
      <c r="N2378" s="2001"/>
      <c r="O2378" s="2001"/>
      <c r="P2378" s="2001"/>
      <c r="Q2378" s="2001"/>
      <c r="R2378" s="2001"/>
      <c r="S2378" s="2001"/>
      <c r="T2378" s="2001"/>
      <c r="U2378" s="2001"/>
      <c r="V2378" s="2001"/>
      <c r="W2378" s="2001"/>
      <c r="X2378" s="2001"/>
      <c r="Y2378" s="2001"/>
      <c r="Z2378" s="2001"/>
      <c r="AA2378" s="2001"/>
      <c r="AB2378" s="2001"/>
      <c r="AC2378" s="2001"/>
      <c r="AD2378" s="2001"/>
      <c r="AE2378" s="2001"/>
      <c r="AF2378" s="2001"/>
      <c r="AG2378" s="2001"/>
      <c r="AH2378" s="2001"/>
      <c r="AI2378" s="2001"/>
      <c r="AJ2378" s="2001"/>
      <c r="AK2378" s="2001"/>
      <c r="AL2378" s="2002"/>
      <c r="AM2378" s="2001"/>
      <c r="AN2378" s="2001"/>
      <c r="AO2378" s="2001"/>
      <c r="AP2378" s="2001"/>
      <c r="AQ2378" s="2001"/>
      <c r="AR2378" s="2001"/>
      <c r="AS2378" s="2001"/>
      <c r="AT2378" s="2001"/>
      <c r="AU2378" s="2001"/>
      <c r="AV2378" s="2001"/>
      <c r="AW2378" s="2001"/>
      <c r="AX2378" s="2001"/>
    </row>
    <row r="2379" spans="2:51" s="79" customFormat="1"/>
    <row r="2380" spans="2:51" ht="21.75" customHeight="1" thickBot="1">
      <c r="AK2380" s="466"/>
      <c r="AL2380" s="466"/>
      <c r="AM2380" s="466"/>
      <c r="AN2380" s="466"/>
      <c r="AO2380" s="466"/>
      <c r="AP2380" s="466"/>
      <c r="AQ2380" s="466"/>
      <c r="AR2380" s="467" t="s">
        <v>112</v>
      </c>
      <c r="AS2380" s="467"/>
      <c r="AT2380" s="467"/>
      <c r="AU2380" s="467"/>
      <c r="AV2380" s="467"/>
      <c r="AW2380" s="467"/>
      <c r="AX2380" s="467"/>
      <c r="AY2380" s="467"/>
    </row>
    <row r="2381" spans="2:51" ht="21" customHeight="1">
      <c r="B2381" s="468" t="s">
        <v>113</v>
      </c>
      <c r="C2381" s="469"/>
      <c r="D2381" s="469"/>
      <c r="E2381" s="469"/>
      <c r="F2381" s="469"/>
      <c r="G2381" s="469"/>
      <c r="H2381" s="1845" t="s">
        <v>1179</v>
      </c>
      <c r="I2381" s="2342"/>
      <c r="J2381" s="2342"/>
      <c r="K2381" s="2342"/>
      <c r="L2381" s="2342"/>
      <c r="M2381" s="2342"/>
      <c r="N2381" s="2342"/>
      <c r="O2381" s="2342"/>
      <c r="P2381" s="2342"/>
      <c r="Q2381" s="2342"/>
      <c r="R2381" s="2342"/>
      <c r="S2381" s="2342"/>
      <c r="T2381" s="2342"/>
      <c r="U2381" s="2342"/>
      <c r="V2381" s="2342"/>
      <c r="W2381" s="2342"/>
      <c r="X2381" s="2342"/>
      <c r="Y2381" s="2342"/>
      <c r="Z2381" s="472" t="s">
        <v>145</v>
      </c>
      <c r="AA2381" s="473"/>
      <c r="AB2381" s="473"/>
      <c r="AC2381" s="473"/>
      <c r="AD2381" s="473"/>
      <c r="AE2381" s="474"/>
      <c r="AF2381" s="475" t="s">
        <v>1180</v>
      </c>
      <c r="AG2381" s="476"/>
      <c r="AH2381" s="476"/>
      <c r="AI2381" s="476"/>
      <c r="AJ2381" s="476"/>
      <c r="AK2381" s="476"/>
      <c r="AL2381" s="476"/>
      <c r="AM2381" s="476"/>
      <c r="AN2381" s="476"/>
      <c r="AO2381" s="476"/>
      <c r="AP2381" s="476"/>
      <c r="AQ2381" s="477"/>
      <c r="AR2381" s="478" t="s">
        <v>1</v>
      </c>
      <c r="AS2381" s="475"/>
      <c r="AT2381" s="475"/>
      <c r="AU2381" s="475"/>
      <c r="AV2381" s="475"/>
      <c r="AW2381" s="475"/>
      <c r="AX2381" s="475"/>
      <c r="AY2381" s="479"/>
    </row>
    <row r="2382" spans="2:51" ht="28.15" customHeight="1">
      <c r="B2382" s="442" t="s">
        <v>59</v>
      </c>
      <c r="C2382" s="443"/>
      <c r="D2382" s="443"/>
      <c r="E2382" s="443"/>
      <c r="F2382" s="443"/>
      <c r="G2382" s="444"/>
      <c r="H2382" s="445" t="s">
        <v>1181</v>
      </c>
      <c r="I2382" s="446"/>
      <c r="J2382" s="446"/>
      <c r="K2382" s="446"/>
      <c r="L2382" s="446"/>
      <c r="M2382" s="446"/>
      <c r="N2382" s="446"/>
      <c r="O2382" s="446"/>
      <c r="P2382" s="446"/>
      <c r="Q2382" s="446"/>
      <c r="R2382" s="446"/>
      <c r="S2382" s="446"/>
      <c r="T2382" s="446"/>
      <c r="U2382" s="446"/>
      <c r="V2382" s="446"/>
      <c r="W2382" s="447"/>
      <c r="X2382" s="447"/>
      <c r="Y2382" s="447"/>
      <c r="Z2382" s="448" t="s">
        <v>2</v>
      </c>
      <c r="AA2382" s="449"/>
      <c r="AB2382" s="449"/>
      <c r="AC2382" s="449"/>
      <c r="AD2382" s="449"/>
      <c r="AE2382" s="450"/>
      <c r="AF2382" s="449" t="s">
        <v>1182</v>
      </c>
      <c r="AG2382" s="449"/>
      <c r="AH2382" s="449"/>
      <c r="AI2382" s="449"/>
      <c r="AJ2382" s="449"/>
      <c r="AK2382" s="449"/>
      <c r="AL2382" s="449"/>
      <c r="AM2382" s="449"/>
      <c r="AN2382" s="449"/>
      <c r="AO2382" s="449"/>
      <c r="AP2382" s="449"/>
      <c r="AQ2382" s="450"/>
      <c r="AR2382" s="451" t="s">
        <v>780</v>
      </c>
      <c r="AS2382" s="452"/>
      <c r="AT2382" s="452"/>
      <c r="AU2382" s="452"/>
      <c r="AV2382" s="452"/>
      <c r="AW2382" s="452"/>
      <c r="AX2382" s="452"/>
      <c r="AY2382" s="453"/>
    </row>
    <row r="2383" spans="2:51" ht="30.75" customHeight="1">
      <c r="B2383" s="454" t="s">
        <v>3</v>
      </c>
      <c r="C2383" s="455"/>
      <c r="D2383" s="455"/>
      <c r="E2383" s="455"/>
      <c r="F2383" s="455"/>
      <c r="G2383" s="455"/>
      <c r="H2383" s="456" t="s">
        <v>103</v>
      </c>
      <c r="I2383" s="447"/>
      <c r="J2383" s="447"/>
      <c r="K2383" s="447"/>
      <c r="L2383" s="447"/>
      <c r="M2383" s="447"/>
      <c r="N2383" s="447"/>
      <c r="O2383" s="447"/>
      <c r="P2383" s="447"/>
      <c r="Q2383" s="447"/>
      <c r="R2383" s="447"/>
      <c r="S2383" s="447"/>
      <c r="T2383" s="447"/>
      <c r="U2383" s="447"/>
      <c r="V2383" s="447"/>
      <c r="W2383" s="447"/>
      <c r="X2383" s="447"/>
      <c r="Y2383" s="447"/>
      <c r="Z2383" s="457" t="s">
        <v>76</v>
      </c>
      <c r="AA2383" s="458"/>
      <c r="AB2383" s="458"/>
      <c r="AC2383" s="458"/>
      <c r="AD2383" s="458"/>
      <c r="AE2383" s="459"/>
      <c r="AF2383" s="941" t="s">
        <v>108</v>
      </c>
      <c r="AG2383" s="941"/>
      <c r="AH2383" s="941"/>
      <c r="AI2383" s="941"/>
      <c r="AJ2383" s="941"/>
      <c r="AK2383" s="941"/>
      <c r="AL2383" s="941"/>
      <c r="AM2383" s="941"/>
      <c r="AN2383" s="941"/>
      <c r="AO2383" s="941"/>
      <c r="AP2383" s="941"/>
      <c r="AQ2383" s="941"/>
      <c r="AR2383" s="267"/>
      <c r="AS2383" s="267"/>
      <c r="AT2383" s="267"/>
      <c r="AU2383" s="267"/>
      <c r="AV2383" s="267"/>
      <c r="AW2383" s="267"/>
      <c r="AX2383" s="267"/>
      <c r="AY2383" s="942"/>
    </row>
    <row r="2384" spans="2:51" ht="18" customHeight="1">
      <c r="B2384" s="418" t="s">
        <v>37</v>
      </c>
      <c r="C2384" s="419"/>
      <c r="D2384" s="419"/>
      <c r="E2384" s="419"/>
      <c r="F2384" s="419"/>
      <c r="G2384" s="419"/>
      <c r="H2384" s="935" t="s">
        <v>981</v>
      </c>
      <c r="I2384" s="936"/>
      <c r="J2384" s="936"/>
      <c r="K2384" s="936"/>
      <c r="L2384" s="936"/>
      <c r="M2384" s="936"/>
      <c r="N2384" s="936"/>
      <c r="O2384" s="936"/>
      <c r="P2384" s="936"/>
      <c r="Q2384" s="936"/>
      <c r="R2384" s="936"/>
      <c r="S2384" s="936"/>
      <c r="T2384" s="936"/>
      <c r="U2384" s="936"/>
      <c r="V2384" s="936"/>
      <c r="W2384" s="937"/>
      <c r="X2384" s="937"/>
      <c r="Y2384" s="937"/>
      <c r="Z2384" s="428" t="s">
        <v>319</v>
      </c>
      <c r="AA2384" s="267"/>
      <c r="AB2384" s="267"/>
      <c r="AC2384" s="267"/>
      <c r="AD2384" s="267"/>
      <c r="AE2384" s="429"/>
      <c r="AF2384" s="1998" t="s">
        <v>1183</v>
      </c>
      <c r="AG2384" s="432"/>
      <c r="AH2384" s="432"/>
      <c r="AI2384" s="432"/>
      <c r="AJ2384" s="432"/>
      <c r="AK2384" s="432"/>
      <c r="AL2384" s="432"/>
      <c r="AM2384" s="432"/>
      <c r="AN2384" s="432"/>
      <c r="AO2384" s="432"/>
      <c r="AP2384" s="432"/>
      <c r="AQ2384" s="432"/>
      <c r="AR2384" s="432"/>
      <c r="AS2384" s="432"/>
      <c r="AT2384" s="432"/>
      <c r="AU2384" s="432"/>
      <c r="AV2384" s="432"/>
      <c r="AW2384" s="432"/>
      <c r="AX2384" s="432"/>
      <c r="AY2384" s="433"/>
    </row>
    <row r="2385" spans="2:51" ht="24" customHeight="1">
      <c r="B2385" s="420"/>
      <c r="C2385" s="421"/>
      <c r="D2385" s="421"/>
      <c r="E2385" s="421"/>
      <c r="F2385" s="421"/>
      <c r="G2385" s="421"/>
      <c r="H2385" s="938"/>
      <c r="I2385" s="939"/>
      <c r="J2385" s="939"/>
      <c r="K2385" s="939"/>
      <c r="L2385" s="939"/>
      <c r="M2385" s="939"/>
      <c r="N2385" s="939"/>
      <c r="O2385" s="939"/>
      <c r="P2385" s="939"/>
      <c r="Q2385" s="939"/>
      <c r="R2385" s="939"/>
      <c r="S2385" s="939"/>
      <c r="T2385" s="939"/>
      <c r="U2385" s="939"/>
      <c r="V2385" s="939"/>
      <c r="W2385" s="940"/>
      <c r="X2385" s="940"/>
      <c r="Y2385" s="940"/>
      <c r="Z2385" s="430"/>
      <c r="AA2385" s="267"/>
      <c r="AB2385" s="267"/>
      <c r="AC2385" s="267"/>
      <c r="AD2385" s="267"/>
      <c r="AE2385" s="429"/>
      <c r="AF2385" s="434"/>
      <c r="AG2385" s="434"/>
      <c r="AH2385" s="434"/>
      <c r="AI2385" s="434"/>
      <c r="AJ2385" s="434"/>
      <c r="AK2385" s="434"/>
      <c r="AL2385" s="434"/>
      <c r="AM2385" s="434"/>
      <c r="AN2385" s="434"/>
      <c r="AO2385" s="434"/>
      <c r="AP2385" s="434"/>
      <c r="AQ2385" s="434"/>
      <c r="AR2385" s="434"/>
      <c r="AS2385" s="434"/>
      <c r="AT2385" s="434"/>
      <c r="AU2385" s="434"/>
      <c r="AV2385" s="434"/>
      <c r="AW2385" s="434"/>
      <c r="AX2385" s="434"/>
      <c r="AY2385" s="435"/>
    </row>
    <row r="2386" spans="2:51" ht="29.25" customHeight="1">
      <c r="B2386" s="436" t="s">
        <v>4</v>
      </c>
      <c r="C2386" s="437"/>
      <c r="D2386" s="437"/>
      <c r="E2386" s="437"/>
      <c r="F2386" s="437"/>
      <c r="G2386" s="438"/>
      <c r="H2386" s="439" t="s">
        <v>133</v>
      </c>
      <c r="I2386" s="440"/>
      <c r="J2386" s="440"/>
      <c r="K2386" s="440"/>
      <c r="L2386" s="440"/>
      <c r="M2386" s="440"/>
      <c r="N2386" s="440"/>
      <c r="O2386" s="440"/>
      <c r="P2386" s="440"/>
      <c r="Q2386" s="440"/>
      <c r="R2386" s="440"/>
      <c r="S2386" s="440"/>
      <c r="T2386" s="440"/>
      <c r="U2386" s="440"/>
      <c r="V2386" s="440"/>
      <c r="W2386" s="440"/>
      <c r="X2386" s="440"/>
      <c r="Y2386" s="440"/>
      <c r="Z2386" s="440"/>
      <c r="AA2386" s="440"/>
      <c r="AB2386" s="440"/>
      <c r="AC2386" s="440"/>
      <c r="AD2386" s="440"/>
      <c r="AE2386" s="440"/>
      <c r="AF2386" s="440"/>
      <c r="AG2386" s="440"/>
      <c r="AH2386" s="440"/>
      <c r="AI2386" s="440"/>
      <c r="AJ2386" s="440"/>
      <c r="AK2386" s="440"/>
      <c r="AL2386" s="440"/>
      <c r="AM2386" s="440"/>
      <c r="AN2386" s="440"/>
      <c r="AO2386" s="440"/>
      <c r="AP2386" s="440"/>
      <c r="AQ2386" s="440"/>
      <c r="AR2386" s="440"/>
      <c r="AS2386" s="440"/>
      <c r="AT2386" s="440"/>
      <c r="AU2386" s="440"/>
      <c r="AV2386" s="440"/>
      <c r="AW2386" s="440"/>
      <c r="AX2386" s="440"/>
      <c r="AY2386" s="441"/>
    </row>
    <row r="2387" spans="2:51" ht="21" customHeight="1">
      <c r="B2387" s="405" t="s">
        <v>39</v>
      </c>
      <c r="C2387" s="406"/>
      <c r="D2387" s="406"/>
      <c r="E2387" s="406"/>
      <c r="F2387" s="406"/>
      <c r="G2387" s="407"/>
      <c r="H2387" s="411"/>
      <c r="I2387" s="412"/>
      <c r="J2387" s="412"/>
      <c r="K2387" s="412"/>
      <c r="L2387" s="412"/>
      <c r="M2387" s="412"/>
      <c r="N2387" s="412"/>
      <c r="O2387" s="412"/>
      <c r="P2387" s="412"/>
      <c r="Q2387" s="370" t="s">
        <v>86</v>
      </c>
      <c r="R2387" s="371"/>
      <c r="S2387" s="371"/>
      <c r="T2387" s="371"/>
      <c r="U2387" s="371"/>
      <c r="V2387" s="371"/>
      <c r="W2387" s="413"/>
      <c r="X2387" s="370" t="s">
        <v>87</v>
      </c>
      <c r="Y2387" s="371"/>
      <c r="Z2387" s="371"/>
      <c r="AA2387" s="371"/>
      <c r="AB2387" s="371"/>
      <c r="AC2387" s="371"/>
      <c r="AD2387" s="413"/>
      <c r="AE2387" s="370" t="s">
        <v>88</v>
      </c>
      <c r="AF2387" s="371"/>
      <c r="AG2387" s="371"/>
      <c r="AH2387" s="371"/>
      <c r="AI2387" s="371"/>
      <c r="AJ2387" s="371"/>
      <c r="AK2387" s="413"/>
      <c r="AL2387" s="370" t="s">
        <v>90</v>
      </c>
      <c r="AM2387" s="371"/>
      <c r="AN2387" s="371"/>
      <c r="AO2387" s="371"/>
      <c r="AP2387" s="371"/>
      <c r="AQ2387" s="371"/>
      <c r="AR2387" s="413"/>
      <c r="AS2387" s="370" t="s">
        <v>91</v>
      </c>
      <c r="AT2387" s="371"/>
      <c r="AU2387" s="371"/>
      <c r="AV2387" s="371"/>
      <c r="AW2387" s="371"/>
      <c r="AX2387" s="371"/>
      <c r="AY2387" s="372"/>
    </row>
    <row r="2388" spans="2:51" ht="21" customHeight="1">
      <c r="B2388" s="291"/>
      <c r="C2388" s="292"/>
      <c r="D2388" s="292"/>
      <c r="E2388" s="292"/>
      <c r="F2388" s="292"/>
      <c r="G2388" s="293"/>
      <c r="H2388" s="373" t="s">
        <v>5</v>
      </c>
      <c r="I2388" s="374"/>
      <c r="J2388" s="379" t="s">
        <v>6</v>
      </c>
      <c r="K2388" s="380"/>
      <c r="L2388" s="380"/>
      <c r="M2388" s="380"/>
      <c r="N2388" s="380"/>
      <c r="O2388" s="380"/>
      <c r="P2388" s="381"/>
      <c r="Q2388" s="384">
        <v>7</v>
      </c>
      <c r="R2388" s="384"/>
      <c r="S2388" s="384"/>
      <c r="T2388" s="384"/>
      <c r="U2388" s="384"/>
      <c r="V2388" s="384"/>
      <c r="W2388" s="384"/>
      <c r="X2388" s="384">
        <v>2</v>
      </c>
      <c r="Y2388" s="384"/>
      <c r="Z2388" s="384"/>
      <c r="AA2388" s="384"/>
      <c r="AB2388" s="384"/>
      <c r="AC2388" s="384"/>
      <c r="AD2388" s="384"/>
      <c r="AE2388" s="384">
        <v>0.9</v>
      </c>
      <c r="AF2388" s="384"/>
      <c r="AG2388" s="384"/>
      <c r="AH2388" s="384"/>
      <c r="AI2388" s="384"/>
      <c r="AJ2388" s="384"/>
      <c r="AK2388" s="384"/>
      <c r="AL2388" s="384">
        <v>0.9</v>
      </c>
      <c r="AM2388" s="384"/>
      <c r="AN2388" s="384"/>
      <c r="AO2388" s="384"/>
      <c r="AP2388" s="384"/>
      <c r="AQ2388" s="384"/>
      <c r="AR2388" s="384"/>
      <c r="AS2388" s="384">
        <v>1</v>
      </c>
      <c r="AT2388" s="384"/>
      <c r="AU2388" s="384"/>
      <c r="AV2388" s="384"/>
      <c r="AW2388" s="384"/>
      <c r="AX2388" s="384"/>
      <c r="AY2388" s="385"/>
    </row>
    <row r="2389" spans="2:51" ht="21" customHeight="1">
      <c r="B2389" s="291"/>
      <c r="C2389" s="292"/>
      <c r="D2389" s="292"/>
      <c r="E2389" s="292"/>
      <c r="F2389" s="292"/>
      <c r="G2389" s="293"/>
      <c r="H2389" s="375"/>
      <c r="I2389" s="376"/>
      <c r="J2389" s="386" t="s">
        <v>7</v>
      </c>
      <c r="K2389" s="387"/>
      <c r="L2389" s="387"/>
      <c r="M2389" s="387"/>
      <c r="N2389" s="387"/>
      <c r="O2389" s="387"/>
      <c r="P2389" s="388"/>
      <c r="Q2389" s="933" t="s">
        <v>104</v>
      </c>
      <c r="R2389" s="934"/>
      <c r="S2389" s="934"/>
      <c r="T2389" s="934"/>
      <c r="U2389" s="934"/>
      <c r="V2389" s="934"/>
      <c r="W2389" s="934"/>
      <c r="X2389" s="933" t="s">
        <v>104</v>
      </c>
      <c r="Y2389" s="934"/>
      <c r="Z2389" s="934"/>
      <c r="AA2389" s="934"/>
      <c r="AB2389" s="934"/>
      <c r="AC2389" s="934"/>
      <c r="AD2389" s="934"/>
      <c r="AE2389" s="933" t="s">
        <v>104</v>
      </c>
      <c r="AF2389" s="934"/>
      <c r="AG2389" s="934"/>
      <c r="AH2389" s="934"/>
      <c r="AI2389" s="934"/>
      <c r="AJ2389" s="934"/>
      <c r="AK2389" s="934"/>
      <c r="AL2389" s="933" t="s">
        <v>104</v>
      </c>
      <c r="AM2389" s="934"/>
      <c r="AN2389" s="934"/>
      <c r="AO2389" s="934"/>
      <c r="AP2389" s="934"/>
      <c r="AQ2389" s="934"/>
      <c r="AR2389" s="934"/>
      <c r="AS2389" s="464"/>
      <c r="AT2389" s="464"/>
      <c r="AU2389" s="464"/>
      <c r="AV2389" s="464"/>
      <c r="AW2389" s="464"/>
      <c r="AX2389" s="464"/>
      <c r="AY2389" s="465"/>
    </row>
    <row r="2390" spans="2:51" ht="24.75" customHeight="1">
      <c r="B2390" s="291"/>
      <c r="C2390" s="292"/>
      <c r="D2390" s="292"/>
      <c r="E2390" s="292"/>
      <c r="F2390" s="292"/>
      <c r="G2390" s="293"/>
      <c r="H2390" s="375"/>
      <c r="I2390" s="376"/>
      <c r="J2390" s="386" t="s">
        <v>8</v>
      </c>
      <c r="K2390" s="387"/>
      <c r="L2390" s="387"/>
      <c r="M2390" s="387"/>
      <c r="N2390" s="387"/>
      <c r="O2390" s="387"/>
      <c r="P2390" s="388"/>
      <c r="Q2390" s="933" t="s">
        <v>104</v>
      </c>
      <c r="R2390" s="934"/>
      <c r="S2390" s="934"/>
      <c r="T2390" s="934"/>
      <c r="U2390" s="934"/>
      <c r="V2390" s="934"/>
      <c r="W2390" s="934"/>
      <c r="X2390" s="933" t="s">
        <v>104</v>
      </c>
      <c r="Y2390" s="934"/>
      <c r="Z2390" s="934"/>
      <c r="AA2390" s="934"/>
      <c r="AB2390" s="934"/>
      <c r="AC2390" s="934"/>
      <c r="AD2390" s="934"/>
      <c r="AE2390" s="933" t="s">
        <v>104</v>
      </c>
      <c r="AF2390" s="934"/>
      <c r="AG2390" s="934"/>
      <c r="AH2390" s="934"/>
      <c r="AI2390" s="934"/>
      <c r="AJ2390" s="934"/>
      <c r="AK2390" s="934"/>
      <c r="AL2390" s="933" t="s">
        <v>104</v>
      </c>
      <c r="AM2390" s="934"/>
      <c r="AN2390" s="934"/>
      <c r="AO2390" s="934"/>
      <c r="AP2390" s="934"/>
      <c r="AQ2390" s="934"/>
      <c r="AR2390" s="934"/>
      <c r="AS2390" s="464"/>
      <c r="AT2390" s="464"/>
      <c r="AU2390" s="464"/>
      <c r="AV2390" s="464"/>
      <c r="AW2390" s="464"/>
      <c r="AX2390" s="464"/>
      <c r="AY2390" s="465"/>
    </row>
    <row r="2391" spans="2:51" ht="24.75" customHeight="1">
      <c r="B2391" s="291"/>
      <c r="C2391" s="292"/>
      <c r="D2391" s="292"/>
      <c r="E2391" s="292"/>
      <c r="F2391" s="292"/>
      <c r="G2391" s="293"/>
      <c r="H2391" s="377"/>
      <c r="I2391" s="378"/>
      <c r="J2391" s="415" t="s">
        <v>26</v>
      </c>
      <c r="K2391" s="416"/>
      <c r="L2391" s="416"/>
      <c r="M2391" s="416"/>
      <c r="N2391" s="416"/>
      <c r="O2391" s="416"/>
      <c r="P2391" s="417"/>
      <c r="Q2391" s="402">
        <v>7</v>
      </c>
      <c r="R2391" s="402"/>
      <c r="S2391" s="402"/>
      <c r="T2391" s="402"/>
      <c r="U2391" s="402"/>
      <c r="V2391" s="402"/>
      <c r="W2391" s="402"/>
      <c r="X2391" s="402">
        <v>2</v>
      </c>
      <c r="Y2391" s="402"/>
      <c r="Z2391" s="402"/>
      <c r="AA2391" s="402"/>
      <c r="AB2391" s="402"/>
      <c r="AC2391" s="402"/>
      <c r="AD2391" s="402"/>
      <c r="AE2391" s="402">
        <v>1</v>
      </c>
      <c r="AF2391" s="402"/>
      <c r="AG2391" s="402"/>
      <c r="AH2391" s="402"/>
      <c r="AI2391" s="402"/>
      <c r="AJ2391" s="402"/>
      <c r="AK2391" s="402"/>
      <c r="AL2391" s="402">
        <v>1</v>
      </c>
      <c r="AM2391" s="402"/>
      <c r="AN2391" s="402"/>
      <c r="AO2391" s="402"/>
      <c r="AP2391" s="402"/>
      <c r="AQ2391" s="402"/>
      <c r="AR2391" s="402"/>
      <c r="AS2391" s="402">
        <v>1</v>
      </c>
      <c r="AT2391" s="402"/>
      <c r="AU2391" s="402"/>
      <c r="AV2391" s="402"/>
      <c r="AW2391" s="402"/>
      <c r="AX2391" s="402"/>
      <c r="AY2391" s="402"/>
    </row>
    <row r="2392" spans="2:51" ht="24.75" customHeight="1">
      <c r="B2392" s="291"/>
      <c r="C2392" s="292"/>
      <c r="D2392" s="292"/>
      <c r="E2392" s="292"/>
      <c r="F2392" s="292"/>
      <c r="G2392" s="293"/>
      <c r="H2392" s="392" t="s">
        <v>9</v>
      </c>
      <c r="I2392" s="393"/>
      <c r="J2392" s="393"/>
      <c r="K2392" s="393"/>
      <c r="L2392" s="393"/>
      <c r="M2392" s="393"/>
      <c r="N2392" s="393"/>
      <c r="O2392" s="393"/>
      <c r="P2392" s="393"/>
      <c r="Q2392" s="931">
        <v>6</v>
      </c>
      <c r="R2392" s="931"/>
      <c r="S2392" s="931"/>
      <c r="T2392" s="931"/>
      <c r="U2392" s="931"/>
      <c r="V2392" s="931"/>
      <c r="W2392" s="931"/>
      <c r="X2392" s="931">
        <v>0</v>
      </c>
      <c r="Y2392" s="931"/>
      <c r="Z2392" s="931"/>
      <c r="AA2392" s="931"/>
      <c r="AB2392" s="931"/>
      <c r="AC2392" s="931"/>
      <c r="AD2392" s="931"/>
      <c r="AE2392" s="2296">
        <v>0.1</v>
      </c>
      <c r="AF2392" s="2296"/>
      <c r="AG2392" s="2296"/>
      <c r="AH2392" s="2296"/>
      <c r="AI2392" s="2296"/>
      <c r="AJ2392" s="2296"/>
      <c r="AK2392" s="2296"/>
      <c r="AL2392" s="390"/>
      <c r="AM2392" s="390"/>
      <c r="AN2392" s="390"/>
      <c r="AO2392" s="390"/>
      <c r="AP2392" s="390"/>
      <c r="AQ2392" s="390"/>
      <c r="AR2392" s="390"/>
      <c r="AS2392" s="390"/>
      <c r="AT2392" s="390"/>
      <c r="AU2392" s="390"/>
      <c r="AV2392" s="390"/>
      <c r="AW2392" s="390"/>
      <c r="AX2392" s="390"/>
      <c r="AY2392" s="391"/>
    </row>
    <row r="2393" spans="2:51" ht="24.75" customHeight="1">
      <c r="B2393" s="408"/>
      <c r="C2393" s="409"/>
      <c r="D2393" s="409"/>
      <c r="E2393" s="409"/>
      <c r="F2393" s="409"/>
      <c r="G2393" s="410"/>
      <c r="H2393" s="392" t="s">
        <v>10</v>
      </c>
      <c r="I2393" s="393"/>
      <c r="J2393" s="393"/>
      <c r="K2393" s="393"/>
      <c r="L2393" s="393"/>
      <c r="M2393" s="393"/>
      <c r="N2393" s="393"/>
      <c r="O2393" s="393"/>
      <c r="P2393" s="393"/>
      <c r="Q2393" s="931">
        <v>96</v>
      </c>
      <c r="R2393" s="931"/>
      <c r="S2393" s="931"/>
      <c r="T2393" s="931"/>
      <c r="U2393" s="931"/>
      <c r="V2393" s="931"/>
      <c r="W2393" s="931"/>
      <c r="X2393" s="931">
        <v>0</v>
      </c>
      <c r="Y2393" s="931"/>
      <c r="Z2393" s="931"/>
      <c r="AA2393" s="931"/>
      <c r="AB2393" s="931"/>
      <c r="AC2393" s="931"/>
      <c r="AD2393" s="931"/>
      <c r="AE2393" s="931">
        <v>12</v>
      </c>
      <c r="AF2393" s="931"/>
      <c r="AG2393" s="931"/>
      <c r="AH2393" s="931"/>
      <c r="AI2393" s="931"/>
      <c r="AJ2393" s="931"/>
      <c r="AK2393" s="931"/>
      <c r="AL2393" s="390"/>
      <c r="AM2393" s="390"/>
      <c r="AN2393" s="390"/>
      <c r="AO2393" s="390"/>
      <c r="AP2393" s="390"/>
      <c r="AQ2393" s="390"/>
      <c r="AR2393" s="390"/>
      <c r="AS2393" s="390"/>
      <c r="AT2393" s="390"/>
      <c r="AU2393" s="390"/>
      <c r="AV2393" s="390"/>
      <c r="AW2393" s="390"/>
      <c r="AX2393" s="390"/>
      <c r="AY2393" s="391"/>
    </row>
    <row r="2394" spans="2:51" ht="23.1" customHeight="1">
      <c r="B2394" s="335" t="s">
        <v>99</v>
      </c>
      <c r="C2394" s="336"/>
      <c r="D2394" s="341" t="s">
        <v>23</v>
      </c>
      <c r="E2394" s="342"/>
      <c r="F2394" s="342"/>
      <c r="G2394" s="342"/>
      <c r="H2394" s="342"/>
      <c r="I2394" s="342"/>
      <c r="J2394" s="342"/>
      <c r="K2394" s="342"/>
      <c r="L2394" s="343"/>
      <c r="M2394" s="344" t="s">
        <v>92</v>
      </c>
      <c r="N2394" s="344"/>
      <c r="O2394" s="344"/>
      <c r="P2394" s="344"/>
      <c r="Q2394" s="344"/>
      <c r="R2394" s="344"/>
      <c r="S2394" s="345" t="s">
        <v>91</v>
      </c>
      <c r="T2394" s="345"/>
      <c r="U2394" s="345"/>
      <c r="V2394" s="345"/>
      <c r="W2394" s="345"/>
      <c r="X2394" s="345"/>
      <c r="Y2394" s="346"/>
      <c r="Z2394" s="342"/>
      <c r="AA2394" s="342"/>
      <c r="AB2394" s="342"/>
      <c r="AC2394" s="342"/>
      <c r="AD2394" s="342"/>
      <c r="AE2394" s="342"/>
      <c r="AF2394" s="342"/>
      <c r="AG2394" s="342"/>
      <c r="AH2394" s="342"/>
      <c r="AI2394" s="342"/>
      <c r="AJ2394" s="342"/>
      <c r="AK2394" s="342"/>
      <c r="AL2394" s="342"/>
      <c r="AM2394" s="342"/>
      <c r="AN2394" s="342"/>
      <c r="AO2394" s="342"/>
      <c r="AP2394" s="342"/>
      <c r="AQ2394" s="342"/>
      <c r="AR2394" s="342"/>
      <c r="AS2394" s="342"/>
      <c r="AT2394" s="342"/>
      <c r="AU2394" s="342"/>
      <c r="AV2394" s="342"/>
      <c r="AW2394" s="342"/>
      <c r="AX2394" s="342"/>
      <c r="AY2394" s="347"/>
    </row>
    <row r="2395" spans="2:51" ht="23.1" customHeight="1">
      <c r="B2395" s="337"/>
      <c r="C2395" s="338"/>
      <c r="D2395" s="2293" t="s">
        <v>1184</v>
      </c>
      <c r="E2395" s="2294"/>
      <c r="F2395" s="2294"/>
      <c r="G2395" s="2294"/>
      <c r="H2395" s="2294"/>
      <c r="I2395" s="2294"/>
      <c r="J2395" s="2294"/>
      <c r="K2395" s="2294"/>
      <c r="L2395" s="2295"/>
      <c r="M2395" s="354">
        <v>1</v>
      </c>
      <c r="N2395" s="354"/>
      <c r="O2395" s="354"/>
      <c r="P2395" s="354"/>
      <c r="Q2395" s="354"/>
      <c r="R2395" s="354"/>
      <c r="S2395" s="354">
        <v>1</v>
      </c>
      <c r="T2395" s="354"/>
      <c r="U2395" s="354"/>
      <c r="V2395" s="354"/>
      <c r="W2395" s="354"/>
      <c r="X2395" s="354"/>
      <c r="Y2395" s="355"/>
      <c r="Z2395" s="356"/>
      <c r="AA2395" s="356"/>
      <c r="AB2395" s="356"/>
      <c r="AC2395" s="356"/>
      <c r="AD2395" s="356"/>
      <c r="AE2395" s="356"/>
      <c r="AF2395" s="356"/>
      <c r="AG2395" s="356"/>
      <c r="AH2395" s="356"/>
      <c r="AI2395" s="356"/>
      <c r="AJ2395" s="356"/>
      <c r="AK2395" s="356"/>
      <c r="AL2395" s="356"/>
      <c r="AM2395" s="356"/>
      <c r="AN2395" s="356"/>
      <c r="AO2395" s="356"/>
      <c r="AP2395" s="356"/>
      <c r="AQ2395" s="356"/>
      <c r="AR2395" s="356"/>
      <c r="AS2395" s="356"/>
      <c r="AT2395" s="356"/>
      <c r="AU2395" s="356"/>
      <c r="AV2395" s="356"/>
      <c r="AW2395" s="356"/>
      <c r="AX2395" s="356"/>
      <c r="AY2395" s="357"/>
    </row>
    <row r="2396" spans="2:51" ht="23.1" customHeight="1">
      <c r="B2396" s="337"/>
      <c r="C2396" s="338"/>
      <c r="D2396" s="321"/>
      <c r="E2396" s="322"/>
      <c r="F2396" s="322"/>
      <c r="G2396" s="322"/>
      <c r="H2396" s="322"/>
      <c r="I2396" s="322"/>
      <c r="J2396" s="322"/>
      <c r="K2396" s="322"/>
      <c r="L2396" s="323"/>
      <c r="M2396" s="324"/>
      <c r="N2396" s="324"/>
      <c r="O2396" s="324"/>
      <c r="P2396" s="324"/>
      <c r="Q2396" s="324"/>
      <c r="R2396" s="324"/>
      <c r="S2396" s="324"/>
      <c r="T2396" s="324"/>
      <c r="U2396" s="324"/>
      <c r="V2396" s="324"/>
      <c r="W2396" s="324"/>
      <c r="X2396" s="324"/>
      <c r="Y2396" s="325"/>
      <c r="Z2396" s="326"/>
      <c r="AA2396" s="326"/>
      <c r="AB2396" s="326"/>
      <c r="AC2396" s="326"/>
      <c r="AD2396" s="326"/>
      <c r="AE2396" s="326"/>
      <c r="AF2396" s="326"/>
      <c r="AG2396" s="326"/>
      <c r="AH2396" s="326"/>
      <c r="AI2396" s="326"/>
      <c r="AJ2396" s="326"/>
      <c r="AK2396" s="326"/>
      <c r="AL2396" s="326"/>
      <c r="AM2396" s="326"/>
      <c r="AN2396" s="326"/>
      <c r="AO2396" s="326"/>
      <c r="AP2396" s="326"/>
      <c r="AQ2396" s="326"/>
      <c r="AR2396" s="326"/>
      <c r="AS2396" s="326"/>
      <c r="AT2396" s="326"/>
      <c r="AU2396" s="326"/>
      <c r="AV2396" s="326"/>
      <c r="AW2396" s="326"/>
      <c r="AX2396" s="326"/>
      <c r="AY2396" s="327"/>
    </row>
    <row r="2397" spans="2:51" ht="23.1" customHeight="1">
      <c r="B2397" s="337"/>
      <c r="C2397" s="338"/>
      <c r="D2397" s="321"/>
      <c r="E2397" s="322"/>
      <c r="F2397" s="322"/>
      <c r="G2397" s="322"/>
      <c r="H2397" s="322"/>
      <c r="I2397" s="322"/>
      <c r="J2397" s="322"/>
      <c r="K2397" s="322"/>
      <c r="L2397" s="323"/>
      <c r="M2397" s="324"/>
      <c r="N2397" s="324"/>
      <c r="O2397" s="324"/>
      <c r="P2397" s="324"/>
      <c r="Q2397" s="324"/>
      <c r="R2397" s="324"/>
      <c r="S2397" s="324"/>
      <c r="T2397" s="324"/>
      <c r="U2397" s="324"/>
      <c r="V2397" s="324"/>
      <c r="W2397" s="324"/>
      <c r="X2397" s="324"/>
      <c r="Y2397" s="325"/>
      <c r="Z2397" s="326"/>
      <c r="AA2397" s="326"/>
      <c r="AB2397" s="326"/>
      <c r="AC2397" s="326"/>
      <c r="AD2397" s="326"/>
      <c r="AE2397" s="326"/>
      <c r="AF2397" s="326"/>
      <c r="AG2397" s="326"/>
      <c r="AH2397" s="326"/>
      <c r="AI2397" s="326"/>
      <c r="AJ2397" s="326"/>
      <c r="AK2397" s="326"/>
      <c r="AL2397" s="326"/>
      <c r="AM2397" s="326"/>
      <c r="AN2397" s="326"/>
      <c r="AO2397" s="326"/>
      <c r="AP2397" s="326"/>
      <c r="AQ2397" s="326"/>
      <c r="AR2397" s="326"/>
      <c r="AS2397" s="326"/>
      <c r="AT2397" s="326"/>
      <c r="AU2397" s="326"/>
      <c r="AV2397" s="326"/>
      <c r="AW2397" s="326"/>
      <c r="AX2397" s="326"/>
      <c r="AY2397" s="327"/>
    </row>
    <row r="2398" spans="2:51" ht="23.1" customHeight="1">
      <c r="B2398" s="337"/>
      <c r="C2398" s="338"/>
      <c r="D2398" s="321"/>
      <c r="E2398" s="322"/>
      <c r="F2398" s="322"/>
      <c r="G2398" s="322"/>
      <c r="H2398" s="322"/>
      <c r="I2398" s="322"/>
      <c r="J2398" s="322"/>
      <c r="K2398" s="322"/>
      <c r="L2398" s="323"/>
      <c r="M2398" s="324"/>
      <c r="N2398" s="324"/>
      <c r="O2398" s="324"/>
      <c r="P2398" s="324"/>
      <c r="Q2398" s="324"/>
      <c r="R2398" s="324"/>
      <c r="S2398" s="324"/>
      <c r="T2398" s="324"/>
      <c r="U2398" s="324"/>
      <c r="V2398" s="324"/>
      <c r="W2398" s="324"/>
      <c r="X2398" s="324"/>
      <c r="Y2398" s="325"/>
      <c r="Z2398" s="326"/>
      <c r="AA2398" s="326"/>
      <c r="AB2398" s="326"/>
      <c r="AC2398" s="326"/>
      <c r="AD2398" s="326"/>
      <c r="AE2398" s="326"/>
      <c r="AF2398" s="326"/>
      <c r="AG2398" s="326"/>
      <c r="AH2398" s="326"/>
      <c r="AI2398" s="326"/>
      <c r="AJ2398" s="326"/>
      <c r="AK2398" s="326"/>
      <c r="AL2398" s="326"/>
      <c r="AM2398" s="326"/>
      <c r="AN2398" s="326"/>
      <c r="AO2398" s="326"/>
      <c r="AP2398" s="326"/>
      <c r="AQ2398" s="326"/>
      <c r="AR2398" s="326"/>
      <c r="AS2398" s="326"/>
      <c r="AT2398" s="326"/>
      <c r="AU2398" s="326"/>
      <c r="AV2398" s="326"/>
      <c r="AW2398" s="326"/>
      <c r="AX2398" s="326"/>
      <c r="AY2398" s="327"/>
    </row>
    <row r="2399" spans="2:51" ht="23.1" customHeight="1">
      <c r="B2399" s="337"/>
      <c r="C2399" s="338"/>
      <c r="D2399" s="321"/>
      <c r="E2399" s="322"/>
      <c r="F2399" s="322"/>
      <c r="G2399" s="322"/>
      <c r="H2399" s="322"/>
      <c r="I2399" s="322"/>
      <c r="J2399" s="322"/>
      <c r="K2399" s="322"/>
      <c r="L2399" s="323"/>
      <c r="M2399" s="324"/>
      <c r="N2399" s="324"/>
      <c r="O2399" s="324"/>
      <c r="P2399" s="324"/>
      <c r="Q2399" s="324"/>
      <c r="R2399" s="324"/>
      <c r="S2399" s="324"/>
      <c r="T2399" s="324"/>
      <c r="U2399" s="324"/>
      <c r="V2399" s="324"/>
      <c r="W2399" s="324"/>
      <c r="X2399" s="324"/>
      <c r="Y2399" s="325"/>
      <c r="Z2399" s="326"/>
      <c r="AA2399" s="326"/>
      <c r="AB2399" s="326"/>
      <c r="AC2399" s="326"/>
      <c r="AD2399" s="326"/>
      <c r="AE2399" s="326"/>
      <c r="AF2399" s="326"/>
      <c r="AG2399" s="326"/>
      <c r="AH2399" s="326"/>
      <c r="AI2399" s="326"/>
      <c r="AJ2399" s="326"/>
      <c r="AK2399" s="326"/>
      <c r="AL2399" s="326"/>
      <c r="AM2399" s="326"/>
      <c r="AN2399" s="326"/>
      <c r="AO2399" s="326"/>
      <c r="AP2399" s="326"/>
      <c r="AQ2399" s="326"/>
      <c r="AR2399" s="326"/>
      <c r="AS2399" s="326"/>
      <c r="AT2399" s="326"/>
      <c r="AU2399" s="326"/>
      <c r="AV2399" s="326"/>
      <c r="AW2399" s="326"/>
      <c r="AX2399" s="326"/>
      <c r="AY2399" s="327"/>
    </row>
    <row r="2400" spans="2:51" ht="23.1" customHeight="1">
      <c r="B2400" s="337"/>
      <c r="C2400" s="338"/>
      <c r="D2400" s="321"/>
      <c r="E2400" s="322"/>
      <c r="F2400" s="322"/>
      <c r="G2400" s="322"/>
      <c r="H2400" s="322"/>
      <c r="I2400" s="322"/>
      <c r="J2400" s="322"/>
      <c r="K2400" s="322"/>
      <c r="L2400" s="323"/>
      <c r="M2400" s="324"/>
      <c r="N2400" s="324"/>
      <c r="O2400" s="324"/>
      <c r="P2400" s="324"/>
      <c r="Q2400" s="324"/>
      <c r="R2400" s="324"/>
      <c r="S2400" s="324"/>
      <c r="T2400" s="324"/>
      <c r="U2400" s="324"/>
      <c r="V2400" s="324"/>
      <c r="W2400" s="324"/>
      <c r="X2400" s="324"/>
      <c r="Y2400" s="325"/>
      <c r="Z2400" s="326"/>
      <c r="AA2400" s="326"/>
      <c r="AB2400" s="326"/>
      <c r="AC2400" s="326"/>
      <c r="AD2400" s="326"/>
      <c r="AE2400" s="326"/>
      <c r="AF2400" s="326"/>
      <c r="AG2400" s="326"/>
      <c r="AH2400" s="326"/>
      <c r="AI2400" s="326"/>
      <c r="AJ2400" s="326"/>
      <c r="AK2400" s="326"/>
      <c r="AL2400" s="326"/>
      <c r="AM2400" s="326"/>
      <c r="AN2400" s="326"/>
      <c r="AO2400" s="326"/>
      <c r="AP2400" s="326"/>
      <c r="AQ2400" s="326"/>
      <c r="AR2400" s="326"/>
      <c r="AS2400" s="326"/>
      <c r="AT2400" s="326"/>
      <c r="AU2400" s="326"/>
      <c r="AV2400" s="326"/>
      <c r="AW2400" s="326"/>
      <c r="AX2400" s="326"/>
      <c r="AY2400" s="327"/>
    </row>
    <row r="2401" spans="1:51" ht="23.1" customHeight="1">
      <c r="B2401" s="337"/>
      <c r="C2401" s="338"/>
      <c r="D2401" s="328"/>
      <c r="E2401" s="329"/>
      <c r="F2401" s="329"/>
      <c r="G2401" s="329"/>
      <c r="H2401" s="329"/>
      <c r="I2401" s="329"/>
      <c r="J2401" s="329"/>
      <c r="K2401" s="329"/>
      <c r="L2401" s="330"/>
      <c r="M2401" s="331"/>
      <c r="N2401" s="331"/>
      <c r="O2401" s="331"/>
      <c r="P2401" s="331"/>
      <c r="Q2401" s="331"/>
      <c r="R2401" s="331"/>
      <c r="S2401" s="331"/>
      <c r="T2401" s="331"/>
      <c r="U2401" s="331"/>
      <c r="V2401" s="331"/>
      <c r="W2401" s="331"/>
      <c r="X2401" s="331"/>
      <c r="Y2401" s="325"/>
      <c r="Z2401" s="326"/>
      <c r="AA2401" s="326"/>
      <c r="AB2401" s="326"/>
      <c r="AC2401" s="326"/>
      <c r="AD2401" s="326"/>
      <c r="AE2401" s="326"/>
      <c r="AF2401" s="326"/>
      <c r="AG2401" s="326"/>
      <c r="AH2401" s="326"/>
      <c r="AI2401" s="326"/>
      <c r="AJ2401" s="326"/>
      <c r="AK2401" s="326"/>
      <c r="AL2401" s="326"/>
      <c r="AM2401" s="326"/>
      <c r="AN2401" s="326"/>
      <c r="AO2401" s="326"/>
      <c r="AP2401" s="326"/>
      <c r="AQ2401" s="326"/>
      <c r="AR2401" s="326"/>
      <c r="AS2401" s="326"/>
      <c r="AT2401" s="326"/>
      <c r="AU2401" s="326"/>
      <c r="AV2401" s="326"/>
      <c r="AW2401" s="326"/>
      <c r="AX2401" s="326"/>
      <c r="AY2401" s="327"/>
    </row>
    <row r="2402" spans="1:51" ht="23.1" customHeight="1">
      <c r="B2402" s="339"/>
      <c r="C2402" s="340"/>
      <c r="D2402" s="361" t="s">
        <v>26</v>
      </c>
      <c r="E2402" s="362"/>
      <c r="F2402" s="362"/>
      <c r="G2402" s="362"/>
      <c r="H2402" s="362"/>
      <c r="I2402" s="362"/>
      <c r="J2402" s="362"/>
      <c r="K2402" s="362"/>
      <c r="L2402" s="363"/>
      <c r="M2402" s="923">
        <f>SUM(M2395:R2401)</f>
        <v>1</v>
      </c>
      <c r="N2402" s="923"/>
      <c r="O2402" s="923"/>
      <c r="P2402" s="923"/>
      <c r="Q2402" s="923"/>
      <c r="R2402" s="923"/>
      <c r="S2402" s="923">
        <v>1</v>
      </c>
      <c r="T2402" s="923"/>
      <c r="U2402" s="923"/>
      <c r="V2402" s="923"/>
      <c r="W2402" s="923"/>
      <c r="X2402" s="923"/>
      <c r="Y2402" s="367"/>
      <c r="Z2402" s="368"/>
      <c r="AA2402" s="368"/>
      <c r="AB2402" s="368"/>
      <c r="AC2402" s="368"/>
      <c r="AD2402" s="368"/>
      <c r="AE2402" s="368"/>
      <c r="AF2402" s="368"/>
      <c r="AG2402" s="368"/>
      <c r="AH2402" s="368"/>
      <c r="AI2402" s="368"/>
      <c r="AJ2402" s="368"/>
      <c r="AK2402" s="368"/>
      <c r="AL2402" s="368"/>
      <c r="AM2402" s="368"/>
      <c r="AN2402" s="368"/>
      <c r="AO2402" s="368"/>
      <c r="AP2402" s="368"/>
      <c r="AQ2402" s="368"/>
      <c r="AR2402" s="368"/>
      <c r="AS2402" s="368"/>
      <c r="AT2402" s="368"/>
      <c r="AU2402" s="368"/>
      <c r="AV2402" s="368"/>
      <c r="AW2402" s="368"/>
      <c r="AX2402" s="368"/>
      <c r="AY2402" s="369"/>
    </row>
    <row r="2403" spans="1:51" ht="41.25" customHeight="1">
      <c r="B2403" s="25"/>
      <c r="C2403" s="25"/>
      <c r="D2403" s="25"/>
      <c r="E2403" s="25"/>
      <c r="F2403" s="25"/>
      <c r="G2403" s="25"/>
      <c r="H2403" s="11"/>
      <c r="I2403" s="11"/>
      <c r="J2403" s="11"/>
      <c r="K2403" s="11"/>
      <c r="L2403" s="11"/>
      <c r="M2403" s="11"/>
      <c r="N2403" s="11"/>
      <c r="O2403" s="11"/>
      <c r="P2403" s="11"/>
      <c r="Q2403" s="11"/>
      <c r="R2403" s="11"/>
      <c r="S2403" s="11"/>
      <c r="T2403" s="11"/>
      <c r="U2403" s="11"/>
      <c r="V2403" s="11"/>
      <c r="W2403" s="11"/>
      <c r="X2403" s="11"/>
      <c r="Y2403" s="11"/>
      <c r="Z2403" s="11"/>
      <c r="AA2403" s="11"/>
      <c r="AB2403" s="11"/>
      <c r="AC2403" s="11"/>
      <c r="AD2403" s="11"/>
      <c r="AE2403" s="11"/>
      <c r="AF2403" s="11"/>
      <c r="AG2403" s="11"/>
      <c r="AH2403" s="11"/>
      <c r="AI2403" s="11"/>
      <c r="AJ2403" s="11"/>
      <c r="AK2403" s="11"/>
      <c r="AL2403" s="11"/>
      <c r="AM2403" s="11"/>
      <c r="AN2403" s="11"/>
      <c r="AO2403" s="11"/>
      <c r="AP2403" s="11"/>
      <c r="AQ2403" s="11"/>
      <c r="AR2403" s="11"/>
      <c r="AS2403" s="11"/>
      <c r="AT2403" s="11"/>
      <c r="AU2403" s="11"/>
      <c r="AV2403" s="11"/>
      <c r="AW2403" s="11"/>
      <c r="AX2403" s="11"/>
      <c r="AY2403" s="11"/>
    </row>
    <row r="2404" spans="1:51" ht="23.25" customHeight="1" thickBot="1">
      <c r="A2404" s="4"/>
      <c r="B2404" s="319" t="s">
        <v>100</v>
      </c>
      <c r="C2404" s="320"/>
      <c r="D2404" s="320"/>
      <c r="E2404" s="320"/>
      <c r="F2404" s="320"/>
      <c r="G2404" s="320"/>
      <c r="H2404" s="320" t="s">
        <v>1179</v>
      </c>
      <c r="I2404" s="320"/>
      <c r="J2404" s="320"/>
      <c r="K2404" s="320"/>
      <c r="L2404" s="320"/>
      <c r="M2404" s="320"/>
      <c r="N2404" s="320"/>
      <c r="O2404" s="320"/>
      <c r="P2404" s="320"/>
      <c r="Q2404" s="320"/>
      <c r="R2404" s="320"/>
      <c r="S2404" s="320"/>
      <c r="T2404" s="320"/>
      <c r="U2404" s="320"/>
      <c r="V2404" s="320"/>
      <c r="W2404" s="320"/>
      <c r="X2404" s="320"/>
      <c r="Y2404" s="320"/>
      <c r="Z2404" s="320"/>
      <c r="AA2404" s="320"/>
      <c r="AB2404" s="320"/>
      <c r="AC2404" s="320"/>
      <c r="AD2404" s="320"/>
      <c r="AE2404" s="320"/>
      <c r="AF2404" s="320"/>
      <c r="AG2404" s="320"/>
      <c r="AH2404" s="320"/>
      <c r="AI2404" s="320"/>
      <c r="AJ2404" s="320"/>
      <c r="AK2404" s="320"/>
      <c r="AL2404" s="320"/>
      <c r="AM2404" s="320"/>
      <c r="AN2404" s="320"/>
      <c r="AO2404" s="320"/>
      <c r="AP2404" s="320"/>
      <c r="AQ2404" s="320"/>
      <c r="AR2404" s="320"/>
      <c r="AS2404" s="320"/>
      <c r="AT2404" s="320"/>
      <c r="AU2404" s="320"/>
      <c r="AV2404" s="320"/>
      <c r="AW2404" s="320"/>
      <c r="AX2404" s="320"/>
      <c r="AY2404" s="320"/>
    </row>
    <row r="2405" spans="1:51" ht="385.5" customHeight="1">
      <c r="A2405" s="5"/>
      <c r="B2405" s="288" t="s">
        <v>40</v>
      </c>
      <c r="C2405" s="289"/>
      <c r="D2405" s="289"/>
      <c r="E2405" s="289"/>
      <c r="F2405" s="289"/>
      <c r="G2405" s="290"/>
      <c r="H2405" s="14" t="s">
        <v>97</v>
      </c>
      <c r="I2405" s="9"/>
      <c r="J2405" s="9"/>
      <c r="K2405" s="9"/>
      <c r="L2405" s="9"/>
      <c r="M2405" s="9"/>
      <c r="N2405" s="9"/>
      <c r="O2405" s="9"/>
      <c r="P2405" s="9"/>
      <c r="Q2405" s="9"/>
      <c r="R2405" s="9"/>
      <c r="S2405" s="9"/>
      <c r="T2405" s="9"/>
      <c r="U2405" s="9"/>
      <c r="V2405" s="9"/>
      <c r="W2405" s="9"/>
      <c r="X2405" s="9"/>
      <c r="Y2405" s="9"/>
      <c r="Z2405" s="9"/>
      <c r="AA2405" s="9"/>
      <c r="AB2405" s="9"/>
      <c r="AC2405" s="9"/>
      <c r="AD2405" s="9"/>
      <c r="AE2405" s="9"/>
      <c r="AF2405" s="9"/>
      <c r="AG2405" s="9"/>
      <c r="AH2405" s="9"/>
      <c r="AI2405" s="9"/>
      <c r="AJ2405" s="9"/>
      <c r="AK2405" s="9"/>
      <c r="AL2405" s="9"/>
      <c r="AM2405" s="9"/>
      <c r="AN2405" s="9"/>
      <c r="AO2405" s="9"/>
      <c r="AP2405" s="9"/>
      <c r="AQ2405" s="9"/>
      <c r="AR2405" s="9"/>
      <c r="AS2405" s="9"/>
      <c r="AT2405" s="9"/>
      <c r="AU2405" s="9"/>
      <c r="AV2405" s="9"/>
      <c r="AW2405" s="9"/>
      <c r="AX2405" s="9"/>
      <c r="AY2405" s="15"/>
    </row>
    <row r="2406" spans="1:51" ht="348.95" customHeight="1">
      <c r="B2406" s="291"/>
      <c r="C2406" s="292"/>
      <c r="D2406" s="292"/>
      <c r="E2406" s="292"/>
      <c r="F2406" s="292"/>
      <c r="G2406" s="293"/>
      <c r="H2406" s="10"/>
      <c r="I2406" s="11"/>
      <c r="J2406" s="11"/>
      <c r="K2406" s="11"/>
      <c r="L2406" s="11"/>
      <c r="M2406" s="11"/>
      <c r="N2406" s="11"/>
      <c r="O2406" s="11"/>
      <c r="P2406" s="11"/>
      <c r="Q2406" s="11"/>
      <c r="R2406" s="11"/>
      <c r="S2406" s="11"/>
      <c r="T2406" s="11"/>
      <c r="U2406" s="11"/>
      <c r="V2406" s="11"/>
      <c r="W2406" s="11"/>
      <c r="X2406" s="11"/>
      <c r="Y2406" s="11"/>
      <c r="Z2406" s="11"/>
      <c r="AA2406" s="11"/>
      <c r="AB2406" s="11"/>
      <c r="AC2406" s="11"/>
      <c r="AD2406" s="11"/>
      <c r="AE2406" s="11"/>
      <c r="AF2406" s="11"/>
      <c r="AG2406" s="11"/>
      <c r="AH2406" s="11"/>
      <c r="AI2406" s="11"/>
      <c r="AJ2406" s="11"/>
      <c r="AK2406" s="11"/>
      <c r="AL2406" s="11"/>
      <c r="AM2406" s="11"/>
      <c r="AN2406" s="11"/>
      <c r="AO2406" s="11"/>
      <c r="AP2406" s="11"/>
      <c r="AQ2406" s="11"/>
      <c r="AR2406" s="11"/>
      <c r="AS2406" s="11"/>
      <c r="AT2406" s="11"/>
      <c r="AU2406" s="11"/>
      <c r="AV2406" s="11"/>
      <c r="AW2406" s="11"/>
      <c r="AX2406" s="11"/>
      <c r="AY2406" s="12"/>
    </row>
    <row r="2407" spans="1:51" ht="324" customHeight="1" thickBot="1">
      <c r="B2407" s="294"/>
      <c r="C2407" s="295"/>
      <c r="D2407" s="295"/>
      <c r="E2407" s="295"/>
      <c r="F2407" s="295"/>
      <c r="G2407" s="296"/>
      <c r="H2407" s="26"/>
      <c r="I2407" s="8"/>
      <c r="J2407" s="8"/>
      <c r="K2407" s="8"/>
      <c r="L2407" s="8"/>
      <c r="M2407" s="8"/>
      <c r="N2407" s="8"/>
      <c r="O2407" s="8"/>
      <c r="P2407" s="8"/>
      <c r="Q2407" s="8"/>
      <c r="R2407" s="8"/>
      <c r="S2407" s="8"/>
      <c r="T2407" s="8"/>
      <c r="U2407" s="8"/>
      <c r="V2407" s="8"/>
      <c r="W2407" s="8"/>
      <c r="X2407" s="8"/>
      <c r="Y2407" s="8"/>
      <c r="Z2407" s="8"/>
      <c r="AA2407" s="8"/>
      <c r="AB2407" s="8"/>
      <c r="AC2407" s="8"/>
      <c r="AD2407" s="8"/>
      <c r="AE2407" s="8"/>
      <c r="AF2407" s="8"/>
      <c r="AG2407" s="8"/>
      <c r="AH2407" s="8"/>
      <c r="AI2407" s="8"/>
      <c r="AJ2407" s="8"/>
      <c r="AK2407" s="8"/>
      <c r="AL2407" s="8"/>
      <c r="AM2407" s="8"/>
      <c r="AN2407" s="8"/>
      <c r="AO2407" s="8"/>
      <c r="AP2407" s="8"/>
      <c r="AQ2407" s="8"/>
      <c r="AR2407" s="8"/>
      <c r="AS2407" s="8"/>
      <c r="AT2407" s="8"/>
      <c r="AU2407" s="8"/>
      <c r="AV2407" s="8"/>
      <c r="AW2407" s="8"/>
      <c r="AX2407" s="8"/>
      <c r="AY2407" s="27"/>
    </row>
    <row r="2408" spans="1:51" ht="41.25" customHeight="1">
      <c r="B2408" s="25"/>
      <c r="C2408" s="25"/>
      <c r="D2408" s="25"/>
      <c r="E2408" s="25"/>
      <c r="F2408" s="25"/>
      <c r="G2408" s="25"/>
      <c r="H2408" s="11"/>
      <c r="I2408" s="11"/>
      <c r="J2408" s="11"/>
      <c r="K2408" s="11"/>
      <c r="L2408" s="11"/>
      <c r="M2408" s="11"/>
      <c r="N2408" s="11"/>
      <c r="O2408" s="11"/>
      <c r="P2408" s="11"/>
      <c r="Q2408" s="11"/>
      <c r="R2408" s="11"/>
      <c r="S2408" s="11"/>
      <c r="T2408" s="11"/>
      <c r="U2408" s="11"/>
      <c r="V2408" s="11"/>
      <c r="W2408" s="11"/>
      <c r="X2408" s="11"/>
      <c r="Y2408" s="11"/>
      <c r="Z2408" s="11"/>
      <c r="AA2408" s="11"/>
      <c r="AB2408" s="11"/>
      <c r="AC2408" s="11"/>
      <c r="AD2408" s="11"/>
      <c r="AE2408" s="11"/>
      <c r="AF2408" s="11"/>
      <c r="AG2408" s="11"/>
      <c r="AH2408" s="11"/>
      <c r="AI2408" s="11"/>
      <c r="AJ2408" s="11"/>
      <c r="AK2408" s="11"/>
      <c r="AL2408" s="11"/>
      <c r="AM2408" s="11"/>
      <c r="AN2408" s="11"/>
      <c r="AO2408" s="11"/>
      <c r="AP2408" s="11"/>
      <c r="AQ2408" s="11"/>
      <c r="AR2408" s="11"/>
      <c r="AS2408" s="11"/>
      <c r="AT2408" s="11"/>
      <c r="AU2408" s="11"/>
      <c r="AV2408" s="11"/>
      <c r="AW2408" s="11"/>
      <c r="AX2408" s="11"/>
      <c r="AY2408" s="11"/>
    </row>
    <row r="2409" spans="1:51" ht="30" customHeight="1" thickBot="1">
      <c r="B2409" s="306" t="s">
        <v>100</v>
      </c>
      <c r="C2409" s="306"/>
      <c r="D2409" s="306"/>
      <c r="E2409" s="306"/>
      <c r="F2409" s="307"/>
      <c r="G2409" s="307"/>
      <c r="H2409" s="663" t="s">
        <v>1179</v>
      </c>
      <c r="I2409" s="663"/>
      <c r="J2409" s="663"/>
      <c r="K2409" s="663"/>
      <c r="L2409" s="663"/>
      <c r="M2409" s="663"/>
      <c r="N2409" s="663"/>
      <c r="O2409" s="663"/>
      <c r="P2409" s="663"/>
      <c r="Q2409" s="663"/>
      <c r="R2409" s="663"/>
      <c r="S2409" s="663"/>
      <c r="T2409" s="663"/>
      <c r="U2409" s="663"/>
      <c r="V2409" s="663"/>
      <c r="W2409" s="663"/>
      <c r="X2409" s="663"/>
      <c r="Y2409" s="663"/>
      <c r="Z2409" s="663"/>
      <c r="AA2409" s="663"/>
      <c r="AB2409" s="663"/>
      <c r="AC2409" s="663"/>
      <c r="AD2409" s="663"/>
      <c r="AE2409" s="663"/>
      <c r="AF2409" s="663"/>
      <c r="AG2409" s="663"/>
      <c r="AH2409" s="663"/>
      <c r="AI2409" s="663"/>
      <c r="AJ2409" s="663"/>
      <c r="AK2409" s="663"/>
      <c r="AL2409" s="663"/>
      <c r="AM2409" s="663"/>
      <c r="AN2409" s="663"/>
      <c r="AO2409" s="663"/>
      <c r="AP2409" s="663"/>
      <c r="AQ2409" s="663"/>
      <c r="AR2409" s="663"/>
      <c r="AS2409" s="663"/>
      <c r="AT2409" s="663"/>
      <c r="AU2409" s="663"/>
      <c r="AV2409" s="663"/>
      <c r="AW2409" s="663"/>
      <c r="AX2409" s="663"/>
      <c r="AY2409" s="663"/>
    </row>
    <row r="2410" spans="1:51" ht="24.75" customHeight="1">
      <c r="B2410" s="308" t="s">
        <v>75</v>
      </c>
      <c r="C2410" s="309"/>
      <c r="D2410" s="309"/>
      <c r="E2410" s="309"/>
      <c r="F2410" s="309"/>
      <c r="G2410" s="310"/>
      <c r="H2410" s="314" t="s">
        <v>500</v>
      </c>
      <c r="I2410" s="315"/>
      <c r="J2410" s="315"/>
      <c r="K2410" s="315"/>
      <c r="L2410" s="315"/>
      <c r="M2410" s="315"/>
      <c r="N2410" s="315"/>
      <c r="O2410" s="315"/>
      <c r="P2410" s="315"/>
      <c r="Q2410" s="315"/>
      <c r="R2410" s="315"/>
      <c r="S2410" s="315"/>
      <c r="T2410" s="315"/>
      <c r="U2410" s="315"/>
      <c r="V2410" s="315"/>
      <c r="W2410" s="315"/>
      <c r="X2410" s="315"/>
      <c r="Y2410" s="315"/>
      <c r="Z2410" s="315"/>
      <c r="AA2410" s="315"/>
      <c r="AB2410" s="315"/>
      <c r="AC2410" s="316"/>
      <c r="AD2410" s="314" t="s">
        <v>259</v>
      </c>
      <c r="AE2410" s="315"/>
      <c r="AF2410" s="315"/>
      <c r="AG2410" s="315"/>
      <c r="AH2410" s="315"/>
      <c r="AI2410" s="315"/>
      <c r="AJ2410" s="315"/>
      <c r="AK2410" s="315"/>
      <c r="AL2410" s="315"/>
      <c r="AM2410" s="315"/>
      <c r="AN2410" s="315"/>
      <c r="AO2410" s="315"/>
      <c r="AP2410" s="315"/>
      <c r="AQ2410" s="315"/>
      <c r="AR2410" s="315"/>
      <c r="AS2410" s="315"/>
      <c r="AT2410" s="315"/>
      <c r="AU2410" s="315"/>
      <c r="AV2410" s="315"/>
      <c r="AW2410" s="315"/>
      <c r="AX2410" s="315"/>
      <c r="AY2410" s="317"/>
    </row>
    <row r="2411" spans="1:51" ht="24.75" customHeight="1">
      <c r="B2411" s="308"/>
      <c r="C2411" s="309"/>
      <c r="D2411" s="309"/>
      <c r="E2411" s="309"/>
      <c r="F2411" s="309"/>
      <c r="G2411" s="310"/>
      <c r="H2411" s="278" t="s">
        <v>23</v>
      </c>
      <c r="I2411" s="279"/>
      <c r="J2411" s="279"/>
      <c r="K2411" s="279"/>
      <c r="L2411" s="280"/>
      <c r="M2411" s="259" t="s">
        <v>24</v>
      </c>
      <c r="N2411" s="279"/>
      <c r="O2411" s="279"/>
      <c r="P2411" s="279"/>
      <c r="Q2411" s="279"/>
      <c r="R2411" s="279"/>
      <c r="S2411" s="279"/>
      <c r="T2411" s="279"/>
      <c r="U2411" s="279"/>
      <c r="V2411" s="279"/>
      <c r="W2411" s="279"/>
      <c r="X2411" s="279"/>
      <c r="Y2411" s="280"/>
      <c r="Z2411" s="262" t="s">
        <v>25</v>
      </c>
      <c r="AA2411" s="281"/>
      <c r="AB2411" s="281"/>
      <c r="AC2411" s="318"/>
      <c r="AD2411" s="278" t="s">
        <v>23</v>
      </c>
      <c r="AE2411" s="279"/>
      <c r="AF2411" s="279"/>
      <c r="AG2411" s="279"/>
      <c r="AH2411" s="280"/>
      <c r="AI2411" s="259" t="s">
        <v>24</v>
      </c>
      <c r="AJ2411" s="279"/>
      <c r="AK2411" s="279"/>
      <c r="AL2411" s="279"/>
      <c r="AM2411" s="279"/>
      <c r="AN2411" s="279"/>
      <c r="AO2411" s="279"/>
      <c r="AP2411" s="279"/>
      <c r="AQ2411" s="279"/>
      <c r="AR2411" s="279"/>
      <c r="AS2411" s="279"/>
      <c r="AT2411" s="279"/>
      <c r="AU2411" s="280"/>
      <c r="AV2411" s="262" t="s">
        <v>25</v>
      </c>
      <c r="AW2411" s="281"/>
      <c r="AX2411" s="281"/>
      <c r="AY2411" s="282"/>
    </row>
    <row r="2412" spans="1:51" ht="24.75" customHeight="1">
      <c r="B2412" s="308"/>
      <c r="C2412" s="309"/>
      <c r="D2412" s="309"/>
      <c r="E2412" s="309"/>
      <c r="F2412" s="309"/>
      <c r="G2412" s="310"/>
      <c r="H2412" s="243"/>
      <c r="I2412" s="244"/>
      <c r="J2412" s="244"/>
      <c r="K2412" s="244"/>
      <c r="L2412" s="245"/>
      <c r="M2412" s="246"/>
      <c r="N2412" s="286"/>
      <c r="O2412" s="286"/>
      <c r="P2412" s="286"/>
      <c r="Q2412" s="286"/>
      <c r="R2412" s="286"/>
      <c r="S2412" s="286"/>
      <c r="T2412" s="286"/>
      <c r="U2412" s="286"/>
      <c r="V2412" s="286"/>
      <c r="W2412" s="286"/>
      <c r="X2412" s="286"/>
      <c r="Y2412" s="287"/>
      <c r="Z2412" s="249"/>
      <c r="AA2412" s="250"/>
      <c r="AB2412" s="250"/>
      <c r="AC2412" s="527"/>
      <c r="AD2412" s="243"/>
      <c r="AE2412" s="244"/>
      <c r="AF2412" s="244"/>
      <c r="AG2412" s="244"/>
      <c r="AH2412" s="245"/>
      <c r="AI2412" s="246"/>
      <c r="AJ2412" s="286"/>
      <c r="AK2412" s="286"/>
      <c r="AL2412" s="286"/>
      <c r="AM2412" s="286"/>
      <c r="AN2412" s="286"/>
      <c r="AO2412" s="286"/>
      <c r="AP2412" s="286"/>
      <c r="AQ2412" s="286"/>
      <c r="AR2412" s="286"/>
      <c r="AS2412" s="286"/>
      <c r="AT2412" s="286"/>
      <c r="AU2412" s="287"/>
      <c r="AV2412" s="249"/>
      <c r="AW2412" s="250"/>
      <c r="AX2412" s="250"/>
      <c r="AY2412" s="252"/>
    </row>
    <row r="2413" spans="1:51" ht="24.75" customHeight="1">
      <c r="B2413" s="308"/>
      <c r="C2413" s="309"/>
      <c r="D2413" s="309"/>
      <c r="E2413" s="309"/>
      <c r="F2413" s="309"/>
      <c r="G2413" s="310"/>
      <c r="H2413" s="233"/>
      <c r="I2413" s="234"/>
      <c r="J2413" s="234"/>
      <c r="K2413" s="234"/>
      <c r="L2413" s="235"/>
      <c r="M2413" s="236"/>
      <c r="N2413" s="237"/>
      <c r="O2413" s="237"/>
      <c r="P2413" s="237"/>
      <c r="Q2413" s="237"/>
      <c r="R2413" s="237"/>
      <c r="S2413" s="237"/>
      <c r="T2413" s="237"/>
      <c r="U2413" s="237"/>
      <c r="V2413" s="237"/>
      <c r="W2413" s="237"/>
      <c r="X2413" s="237"/>
      <c r="Y2413" s="238"/>
      <c r="Z2413" s="239"/>
      <c r="AA2413" s="240"/>
      <c r="AB2413" s="240"/>
      <c r="AC2413" s="242"/>
      <c r="AD2413" s="233"/>
      <c r="AE2413" s="234"/>
      <c r="AF2413" s="234"/>
      <c r="AG2413" s="234"/>
      <c r="AH2413" s="235"/>
      <c r="AI2413" s="236"/>
      <c r="AJ2413" s="237"/>
      <c r="AK2413" s="237"/>
      <c r="AL2413" s="237"/>
      <c r="AM2413" s="237"/>
      <c r="AN2413" s="237"/>
      <c r="AO2413" s="237"/>
      <c r="AP2413" s="237"/>
      <c r="AQ2413" s="237"/>
      <c r="AR2413" s="237"/>
      <c r="AS2413" s="237"/>
      <c r="AT2413" s="237"/>
      <c r="AU2413" s="238"/>
      <c r="AV2413" s="239"/>
      <c r="AW2413" s="240"/>
      <c r="AX2413" s="240"/>
      <c r="AY2413" s="241"/>
    </row>
    <row r="2414" spans="1:51" ht="24.75" customHeight="1">
      <c r="B2414" s="308"/>
      <c r="C2414" s="309"/>
      <c r="D2414" s="309"/>
      <c r="E2414" s="309"/>
      <c r="F2414" s="309"/>
      <c r="G2414" s="310"/>
      <c r="H2414" s="233"/>
      <c r="I2414" s="234"/>
      <c r="J2414" s="234"/>
      <c r="K2414" s="234"/>
      <c r="L2414" s="235"/>
      <c r="M2414" s="236"/>
      <c r="N2414" s="237"/>
      <c r="O2414" s="237"/>
      <c r="P2414" s="237"/>
      <c r="Q2414" s="237"/>
      <c r="R2414" s="237"/>
      <c r="S2414" s="237"/>
      <c r="T2414" s="237"/>
      <c r="U2414" s="237"/>
      <c r="V2414" s="237"/>
      <c r="W2414" s="237"/>
      <c r="X2414" s="237"/>
      <c r="Y2414" s="238"/>
      <c r="Z2414" s="239"/>
      <c r="AA2414" s="240"/>
      <c r="AB2414" s="240"/>
      <c r="AC2414" s="242"/>
      <c r="AD2414" s="233"/>
      <c r="AE2414" s="234"/>
      <c r="AF2414" s="234"/>
      <c r="AG2414" s="234"/>
      <c r="AH2414" s="235"/>
      <c r="AI2414" s="236"/>
      <c r="AJ2414" s="237"/>
      <c r="AK2414" s="237"/>
      <c r="AL2414" s="237"/>
      <c r="AM2414" s="237"/>
      <c r="AN2414" s="237"/>
      <c r="AO2414" s="237"/>
      <c r="AP2414" s="237"/>
      <c r="AQ2414" s="237"/>
      <c r="AR2414" s="237"/>
      <c r="AS2414" s="237"/>
      <c r="AT2414" s="237"/>
      <c r="AU2414" s="238"/>
      <c r="AV2414" s="239"/>
      <c r="AW2414" s="240"/>
      <c r="AX2414" s="240"/>
      <c r="AY2414" s="241"/>
    </row>
    <row r="2415" spans="1:51" ht="24.75" customHeight="1">
      <c r="B2415" s="308"/>
      <c r="C2415" s="309"/>
      <c r="D2415" s="309"/>
      <c r="E2415" s="309"/>
      <c r="F2415" s="309"/>
      <c r="G2415" s="310"/>
      <c r="H2415" s="233"/>
      <c r="I2415" s="234"/>
      <c r="J2415" s="234"/>
      <c r="K2415" s="234"/>
      <c r="L2415" s="235"/>
      <c r="M2415" s="236"/>
      <c r="N2415" s="237"/>
      <c r="O2415" s="237"/>
      <c r="P2415" s="237"/>
      <c r="Q2415" s="237"/>
      <c r="R2415" s="237"/>
      <c r="S2415" s="237"/>
      <c r="T2415" s="237"/>
      <c r="U2415" s="237"/>
      <c r="V2415" s="237"/>
      <c r="W2415" s="237"/>
      <c r="X2415" s="237"/>
      <c r="Y2415" s="238"/>
      <c r="Z2415" s="239"/>
      <c r="AA2415" s="240"/>
      <c r="AB2415" s="240"/>
      <c r="AC2415" s="242"/>
      <c r="AD2415" s="233"/>
      <c r="AE2415" s="234"/>
      <c r="AF2415" s="234"/>
      <c r="AG2415" s="234"/>
      <c r="AH2415" s="235"/>
      <c r="AI2415" s="236"/>
      <c r="AJ2415" s="237"/>
      <c r="AK2415" s="237"/>
      <c r="AL2415" s="237"/>
      <c r="AM2415" s="237"/>
      <c r="AN2415" s="237"/>
      <c r="AO2415" s="237"/>
      <c r="AP2415" s="237"/>
      <c r="AQ2415" s="237"/>
      <c r="AR2415" s="237"/>
      <c r="AS2415" s="237"/>
      <c r="AT2415" s="237"/>
      <c r="AU2415" s="238"/>
      <c r="AV2415" s="239"/>
      <c r="AW2415" s="240"/>
      <c r="AX2415" s="240"/>
      <c r="AY2415" s="241"/>
    </row>
    <row r="2416" spans="1:51" ht="24.75" customHeight="1">
      <c r="B2416" s="308"/>
      <c r="C2416" s="309"/>
      <c r="D2416" s="309"/>
      <c r="E2416" s="309"/>
      <c r="F2416" s="309"/>
      <c r="G2416" s="310"/>
      <c r="H2416" s="233"/>
      <c r="I2416" s="234"/>
      <c r="J2416" s="234"/>
      <c r="K2416" s="234"/>
      <c r="L2416" s="235"/>
      <c r="M2416" s="236"/>
      <c r="N2416" s="237"/>
      <c r="O2416" s="237"/>
      <c r="P2416" s="237"/>
      <c r="Q2416" s="237"/>
      <c r="R2416" s="237"/>
      <c r="S2416" s="237"/>
      <c r="T2416" s="237"/>
      <c r="U2416" s="237"/>
      <c r="V2416" s="237"/>
      <c r="W2416" s="237"/>
      <c r="X2416" s="237"/>
      <c r="Y2416" s="238"/>
      <c r="Z2416" s="239"/>
      <c r="AA2416" s="240"/>
      <c r="AB2416" s="240"/>
      <c r="AC2416" s="240"/>
      <c r="AD2416" s="233"/>
      <c r="AE2416" s="234"/>
      <c r="AF2416" s="234"/>
      <c r="AG2416" s="234"/>
      <c r="AH2416" s="235"/>
      <c r="AI2416" s="236"/>
      <c r="AJ2416" s="237"/>
      <c r="AK2416" s="237"/>
      <c r="AL2416" s="237"/>
      <c r="AM2416" s="237"/>
      <c r="AN2416" s="237"/>
      <c r="AO2416" s="237"/>
      <c r="AP2416" s="237"/>
      <c r="AQ2416" s="237"/>
      <c r="AR2416" s="237"/>
      <c r="AS2416" s="237"/>
      <c r="AT2416" s="237"/>
      <c r="AU2416" s="238"/>
      <c r="AV2416" s="239"/>
      <c r="AW2416" s="240"/>
      <c r="AX2416" s="240"/>
      <c r="AY2416" s="241"/>
    </row>
    <row r="2417" spans="2:51" ht="24.75" customHeight="1">
      <c r="B2417" s="308"/>
      <c r="C2417" s="309"/>
      <c r="D2417" s="309"/>
      <c r="E2417" s="309"/>
      <c r="F2417" s="309"/>
      <c r="G2417" s="310"/>
      <c r="H2417" s="233"/>
      <c r="I2417" s="234"/>
      <c r="J2417" s="234"/>
      <c r="K2417" s="234"/>
      <c r="L2417" s="235"/>
      <c r="M2417" s="236"/>
      <c r="N2417" s="237"/>
      <c r="O2417" s="237"/>
      <c r="P2417" s="237"/>
      <c r="Q2417" s="237"/>
      <c r="R2417" s="237"/>
      <c r="S2417" s="237"/>
      <c r="T2417" s="237"/>
      <c r="U2417" s="237"/>
      <c r="V2417" s="237"/>
      <c r="W2417" s="237"/>
      <c r="X2417" s="237"/>
      <c r="Y2417" s="238"/>
      <c r="Z2417" s="239"/>
      <c r="AA2417" s="240"/>
      <c r="AB2417" s="240"/>
      <c r="AC2417" s="240"/>
      <c r="AD2417" s="233"/>
      <c r="AE2417" s="234"/>
      <c r="AF2417" s="234"/>
      <c r="AG2417" s="234"/>
      <c r="AH2417" s="235"/>
      <c r="AI2417" s="236"/>
      <c r="AJ2417" s="237"/>
      <c r="AK2417" s="237"/>
      <c r="AL2417" s="237"/>
      <c r="AM2417" s="237"/>
      <c r="AN2417" s="237"/>
      <c r="AO2417" s="237"/>
      <c r="AP2417" s="237"/>
      <c r="AQ2417" s="237"/>
      <c r="AR2417" s="237"/>
      <c r="AS2417" s="237"/>
      <c r="AT2417" s="237"/>
      <c r="AU2417" s="238"/>
      <c r="AV2417" s="239"/>
      <c r="AW2417" s="240"/>
      <c r="AX2417" s="240"/>
      <c r="AY2417" s="241"/>
    </row>
    <row r="2418" spans="2:51" ht="24.75" customHeight="1">
      <c r="B2418" s="308"/>
      <c r="C2418" s="309"/>
      <c r="D2418" s="309"/>
      <c r="E2418" s="309"/>
      <c r="F2418" s="309"/>
      <c r="G2418" s="310"/>
      <c r="H2418" s="233"/>
      <c r="I2418" s="234"/>
      <c r="J2418" s="234"/>
      <c r="K2418" s="234"/>
      <c r="L2418" s="235"/>
      <c r="M2418" s="236"/>
      <c r="N2418" s="237"/>
      <c r="O2418" s="237"/>
      <c r="P2418" s="237"/>
      <c r="Q2418" s="237"/>
      <c r="R2418" s="237"/>
      <c r="S2418" s="237"/>
      <c r="T2418" s="237"/>
      <c r="U2418" s="237"/>
      <c r="V2418" s="237"/>
      <c r="W2418" s="237"/>
      <c r="X2418" s="237"/>
      <c r="Y2418" s="238"/>
      <c r="Z2418" s="239"/>
      <c r="AA2418" s="240"/>
      <c r="AB2418" s="240"/>
      <c r="AC2418" s="240"/>
      <c r="AD2418" s="233"/>
      <c r="AE2418" s="234"/>
      <c r="AF2418" s="234"/>
      <c r="AG2418" s="234"/>
      <c r="AH2418" s="235"/>
      <c r="AI2418" s="236"/>
      <c r="AJ2418" s="237"/>
      <c r="AK2418" s="237"/>
      <c r="AL2418" s="237"/>
      <c r="AM2418" s="237"/>
      <c r="AN2418" s="237"/>
      <c r="AO2418" s="237"/>
      <c r="AP2418" s="237"/>
      <c r="AQ2418" s="237"/>
      <c r="AR2418" s="237"/>
      <c r="AS2418" s="237"/>
      <c r="AT2418" s="237"/>
      <c r="AU2418" s="238"/>
      <c r="AV2418" s="239"/>
      <c r="AW2418" s="240"/>
      <c r="AX2418" s="240"/>
      <c r="AY2418" s="241"/>
    </row>
    <row r="2419" spans="2:51" ht="24.75" customHeight="1">
      <c r="B2419" s="308"/>
      <c r="C2419" s="309"/>
      <c r="D2419" s="309"/>
      <c r="E2419" s="309"/>
      <c r="F2419" s="309"/>
      <c r="G2419" s="310"/>
      <c r="H2419" s="224"/>
      <c r="I2419" s="225"/>
      <c r="J2419" s="225"/>
      <c r="K2419" s="225"/>
      <c r="L2419" s="226"/>
      <c r="M2419" s="227"/>
      <c r="N2419" s="228"/>
      <c r="O2419" s="228"/>
      <c r="P2419" s="228"/>
      <c r="Q2419" s="228"/>
      <c r="R2419" s="228"/>
      <c r="S2419" s="228"/>
      <c r="T2419" s="228"/>
      <c r="U2419" s="228"/>
      <c r="V2419" s="228"/>
      <c r="W2419" s="228"/>
      <c r="X2419" s="228"/>
      <c r="Y2419" s="229"/>
      <c r="Z2419" s="230"/>
      <c r="AA2419" s="231"/>
      <c r="AB2419" s="231"/>
      <c r="AC2419" s="231"/>
      <c r="AD2419" s="224"/>
      <c r="AE2419" s="225"/>
      <c r="AF2419" s="225"/>
      <c r="AG2419" s="225"/>
      <c r="AH2419" s="226"/>
      <c r="AI2419" s="227"/>
      <c r="AJ2419" s="228"/>
      <c r="AK2419" s="228"/>
      <c r="AL2419" s="228"/>
      <c r="AM2419" s="228"/>
      <c r="AN2419" s="228"/>
      <c r="AO2419" s="228"/>
      <c r="AP2419" s="228"/>
      <c r="AQ2419" s="228"/>
      <c r="AR2419" s="228"/>
      <c r="AS2419" s="228"/>
      <c r="AT2419" s="228"/>
      <c r="AU2419" s="229"/>
      <c r="AV2419" s="230"/>
      <c r="AW2419" s="231"/>
      <c r="AX2419" s="231"/>
      <c r="AY2419" s="232"/>
    </row>
    <row r="2420" spans="2:51" ht="24.75" customHeight="1">
      <c r="B2420" s="308"/>
      <c r="C2420" s="309"/>
      <c r="D2420" s="309"/>
      <c r="E2420" s="309"/>
      <c r="F2420" s="309"/>
      <c r="G2420" s="310"/>
      <c r="H2420" s="266" t="s">
        <v>26</v>
      </c>
      <c r="I2420" s="267"/>
      <c r="J2420" s="267"/>
      <c r="K2420" s="267"/>
      <c r="L2420" s="267"/>
      <c r="M2420" s="268"/>
      <c r="N2420" s="269"/>
      <c r="O2420" s="269"/>
      <c r="P2420" s="269"/>
      <c r="Q2420" s="269"/>
      <c r="R2420" s="269"/>
      <c r="S2420" s="269"/>
      <c r="T2420" s="269"/>
      <c r="U2420" s="269"/>
      <c r="V2420" s="269"/>
      <c r="W2420" s="269"/>
      <c r="X2420" s="269"/>
      <c r="Y2420" s="270"/>
      <c r="Z2420" s="271">
        <f>SUM(Z2412:AC2419)</f>
        <v>0</v>
      </c>
      <c r="AA2420" s="272"/>
      <c r="AB2420" s="272"/>
      <c r="AC2420" s="273"/>
      <c r="AD2420" s="266" t="s">
        <v>26</v>
      </c>
      <c r="AE2420" s="267"/>
      <c r="AF2420" s="267"/>
      <c r="AG2420" s="267"/>
      <c r="AH2420" s="267"/>
      <c r="AI2420" s="268"/>
      <c r="AJ2420" s="269"/>
      <c r="AK2420" s="269"/>
      <c r="AL2420" s="269"/>
      <c r="AM2420" s="269"/>
      <c r="AN2420" s="269"/>
      <c r="AO2420" s="269"/>
      <c r="AP2420" s="269"/>
      <c r="AQ2420" s="269"/>
      <c r="AR2420" s="269"/>
      <c r="AS2420" s="269"/>
      <c r="AT2420" s="269"/>
      <c r="AU2420" s="270"/>
      <c r="AV2420" s="271">
        <f>SUM(AV2412:AY2419)</f>
        <v>0</v>
      </c>
      <c r="AW2420" s="272"/>
      <c r="AX2420" s="272"/>
      <c r="AY2420" s="274"/>
    </row>
    <row r="2421" spans="2:51" ht="25.15" customHeight="1">
      <c r="B2421" s="308"/>
      <c r="C2421" s="309"/>
      <c r="D2421" s="309"/>
      <c r="E2421" s="309"/>
      <c r="F2421" s="309"/>
      <c r="G2421" s="310"/>
      <c r="H2421" s="253" t="s">
        <v>501</v>
      </c>
      <c r="I2421" s="254"/>
      <c r="J2421" s="254"/>
      <c r="K2421" s="254"/>
      <c r="L2421" s="254"/>
      <c r="M2421" s="254"/>
      <c r="N2421" s="254"/>
      <c r="O2421" s="254"/>
      <c r="P2421" s="254"/>
      <c r="Q2421" s="254"/>
      <c r="R2421" s="254"/>
      <c r="S2421" s="254"/>
      <c r="T2421" s="254"/>
      <c r="U2421" s="254"/>
      <c r="V2421" s="254"/>
      <c r="W2421" s="254"/>
      <c r="X2421" s="254"/>
      <c r="Y2421" s="254"/>
      <c r="Z2421" s="254"/>
      <c r="AA2421" s="254"/>
      <c r="AB2421" s="254"/>
      <c r="AC2421" s="255"/>
      <c r="AD2421" s="253" t="s">
        <v>356</v>
      </c>
      <c r="AE2421" s="254"/>
      <c r="AF2421" s="254"/>
      <c r="AG2421" s="254"/>
      <c r="AH2421" s="254"/>
      <c r="AI2421" s="254"/>
      <c r="AJ2421" s="254"/>
      <c r="AK2421" s="254"/>
      <c r="AL2421" s="254"/>
      <c r="AM2421" s="254"/>
      <c r="AN2421" s="254"/>
      <c r="AO2421" s="254"/>
      <c r="AP2421" s="254"/>
      <c r="AQ2421" s="254"/>
      <c r="AR2421" s="254"/>
      <c r="AS2421" s="254"/>
      <c r="AT2421" s="254"/>
      <c r="AU2421" s="254"/>
      <c r="AV2421" s="254"/>
      <c r="AW2421" s="254"/>
      <c r="AX2421" s="254"/>
      <c r="AY2421" s="256"/>
    </row>
    <row r="2422" spans="2:51" ht="25.5" customHeight="1">
      <c r="B2422" s="308"/>
      <c r="C2422" s="309"/>
      <c r="D2422" s="309"/>
      <c r="E2422" s="309"/>
      <c r="F2422" s="309"/>
      <c r="G2422" s="310"/>
      <c r="H2422" s="257" t="s">
        <v>23</v>
      </c>
      <c r="I2422" s="258"/>
      <c r="J2422" s="258"/>
      <c r="K2422" s="258"/>
      <c r="L2422" s="258"/>
      <c r="M2422" s="259" t="s">
        <v>24</v>
      </c>
      <c r="N2422" s="260"/>
      <c r="O2422" s="260"/>
      <c r="P2422" s="260"/>
      <c r="Q2422" s="260"/>
      <c r="R2422" s="260"/>
      <c r="S2422" s="260"/>
      <c r="T2422" s="260"/>
      <c r="U2422" s="260"/>
      <c r="V2422" s="260"/>
      <c r="W2422" s="260"/>
      <c r="X2422" s="260"/>
      <c r="Y2422" s="261"/>
      <c r="Z2422" s="262" t="s">
        <v>25</v>
      </c>
      <c r="AA2422" s="263"/>
      <c r="AB2422" s="263"/>
      <c r="AC2422" s="264"/>
      <c r="AD2422" s="257" t="s">
        <v>23</v>
      </c>
      <c r="AE2422" s="258"/>
      <c r="AF2422" s="258"/>
      <c r="AG2422" s="258"/>
      <c r="AH2422" s="258"/>
      <c r="AI2422" s="259" t="s">
        <v>24</v>
      </c>
      <c r="AJ2422" s="260"/>
      <c r="AK2422" s="260"/>
      <c r="AL2422" s="260"/>
      <c r="AM2422" s="260"/>
      <c r="AN2422" s="260"/>
      <c r="AO2422" s="260"/>
      <c r="AP2422" s="260"/>
      <c r="AQ2422" s="260"/>
      <c r="AR2422" s="260"/>
      <c r="AS2422" s="260"/>
      <c r="AT2422" s="260"/>
      <c r="AU2422" s="261"/>
      <c r="AV2422" s="262" t="s">
        <v>25</v>
      </c>
      <c r="AW2422" s="263"/>
      <c r="AX2422" s="263"/>
      <c r="AY2422" s="265"/>
    </row>
    <row r="2423" spans="2:51" ht="24.75" customHeight="1">
      <c r="B2423" s="308"/>
      <c r="C2423" s="309"/>
      <c r="D2423" s="309"/>
      <c r="E2423" s="309"/>
      <c r="F2423" s="309"/>
      <c r="G2423" s="310"/>
      <c r="H2423" s="243"/>
      <c r="I2423" s="244"/>
      <c r="J2423" s="244"/>
      <c r="K2423" s="244"/>
      <c r="L2423" s="245"/>
      <c r="M2423" s="246"/>
      <c r="N2423" s="247"/>
      <c r="O2423" s="247"/>
      <c r="P2423" s="247"/>
      <c r="Q2423" s="247"/>
      <c r="R2423" s="247"/>
      <c r="S2423" s="247"/>
      <c r="T2423" s="247"/>
      <c r="U2423" s="247"/>
      <c r="V2423" s="247"/>
      <c r="W2423" s="247"/>
      <c r="X2423" s="247"/>
      <c r="Y2423" s="248"/>
      <c r="Z2423" s="249"/>
      <c r="AA2423" s="250"/>
      <c r="AB2423" s="250"/>
      <c r="AC2423" s="251"/>
      <c r="AD2423" s="243"/>
      <c r="AE2423" s="244"/>
      <c r="AF2423" s="244"/>
      <c r="AG2423" s="244"/>
      <c r="AH2423" s="245"/>
      <c r="AI2423" s="246"/>
      <c r="AJ2423" s="247"/>
      <c r="AK2423" s="247"/>
      <c r="AL2423" s="247"/>
      <c r="AM2423" s="247"/>
      <c r="AN2423" s="247"/>
      <c r="AO2423" s="247"/>
      <c r="AP2423" s="247"/>
      <c r="AQ2423" s="247"/>
      <c r="AR2423" s="247"/>
      <c r="AS2423" s="247"/>
      <c r="AT2423" s="247"/>
      <c r="AU2423" s="248"/>
      <c r="AV2423" s="249"/>
      <c r="AW2423" s="250"/>
      <c r="AX2423" s="250"/>
      <c r="AY2423" s="252"/>
    </row>
    <row r="2424" spans="2:51" ht="24.75" customHeight="1">
      <c r="B2424" s="308"/>
      <c r="C2424" s="309"/>
      <c r="D2424" s="309"/>
      <c r="E2424" s="309"/>
      <c r="F2424" s="309"/>
      <c r="G2424" s="310"/>
      <c r="H2424" s="233"/>
      <c r="I2424" s="234"/>
      <c r="J2424" s="234"/>
      <c r="K2424" s="234"/>
      <c r="L2424" s="235"/>
      <c r="M2424" s="236"/>
      <c r="N2424" s="237"/>
      <c r="O2424" s="237"/>
      <c r="P2424" s="237"/>
      <c r="Q2424" s="237"/>
      <c r="R2424" s="237"/>
      <c r="S2424" s="237"/>
      <c r="T2424" s="237"/>
      <c r="U2424" s="237"/>
      <c r="V2424" s="237"/>
      <c r="W2424" s="237"/>
      <c r="X2424" s="237"/>
      <c r="Y2424" s="238"/>
      <c r="Z2424" s="239"/>
      <c r="AA2424" s="240"/>
      <c r="AB2424" s="240"/>
      <c r="AC2424" s="242"/>
      <c r="AD2424" s="233"/>
      <c r="AE2424" s="234"/>
      <c r="AF2424" s="234"/>
      <c r="AG2424" s="234"/>
      <c r="AH2424" s="235"/>
      <c r="AI2424" s="236"/>
      <c r="AJ2424" s="237"/>
      <c r="AK2424" s="237"/>
      <c r="AL2424" s="237"/>
      <c r="AM2424" s="237"/>
      <c r="AN2424" s="237"/>
      <c r="AO2424" s="237"/>
      <c r="AP2424" s="237"/>
      <c r="AQ2424" s="237"/>
      <c r="AR2424" s="237"/>
      <c r="AS2424" s="237"/>
      <c r="AT2424" s="237"/>
      <c r="AU2424" s="238"/>
      <c r="AV2424" s="239"/>
      <c r="AW2424" s="240"/>
      <c r="AX2424" s="240"/>
      <c r="AY2424" s="241"/>
    </row>
    <row r="2425" spans="2:51" ht="24.75" customHeight="1">
      <c r="B2425" s="308"/>
      <c r="C2425" s="309"/>
      <c r="D2425" s="309"/>
      <c r="E2425" s="309"/>
      <c r="F2425" s="309"/>
      <c r="G2425" s="310"/>
      <c r="H2425" s="233"/>
      <c r="I2425" s="234"/>
      <c r="J2425" s="234"/>
      <c r="K2425" s="234"/>
      <c r="L2425" s="235"/>
      <c r="M2425" s="236"/>
      <c r="N2425" s="237"/>
      <c r="O2425" s="237"/>
      <c r="P2425" s="237"/>
      <c r="Q2425" s="237"/>
      <c r="R2425" s="237"/>
      <c r="S2425" s="237"/>
      <c r="T2425" s="237"/>
      <c r="U2425" s="237"/>
      <c r="V2425" s="237"/>
      <c r="W2425" s="237"/>
      <c r="X2425" s="237"/>
      <c r="Y2425" s="238"/>
      <c r="Z2425" s="239"/>
      <c r="AA2425" s="240"/>
      <c r="AB2425" s="240"/>
      <c r="AC2425" s="242"/>
      <c r="AD2425" s="233"/>
      <c r="AE2425" s="234"/>
      <c r="AF2425" s="234"/>
      <c r="AG2425" s="234"/>
      <c r="AH2425" s="235"/>
      <c r="AI2425" s="236"/>
      <c r="AJ2425" s="237"/>
      <c r="AK2425" s="237"/>
      <c r="AL2425" s="237"/>
      <c r="AM2425" s="237"/>
      <c r="AN2425" s="237"/>
      <c r="AO2425" s="237"/>
      <c r="AP2425" s="237"/>
      <c r="AQ2425" s="237"/>
      <c r="AR2425" s="237"/>
      <c r="AS2425" s="237"/>
      <c r="AT2425" s="237"/>
      <c r="AU2425" s="238"/>
      <c r="AV2425" s="239"/>
      <c r="AW2425" s="240"/>
      <c r="AX2425" s="240"/>
      <c r="AY2425" s="241"/>
    </row>
    <row r="2426" spans="2:51" ht="24.75" customHeight="1">
      <c r="B2426" s="308"/>
      <c r="C2426" s="309"/>
      <c r="D2426" s="309"/>
      <c r="E2426" s="309"/>
      <c r="F2426" s="309"/>
      <c r="G2426" s="310"/>
      <c r="H2426" s="233"/>
      <c r="I2426" s="234"/>
      <c r="J2426" s="234"/>
      <c r="K2426" s="234"/>
      <c r="L2426" s="235"/>
      <c r="M2426" s="236"/>
      <c r="N2426" s="237"/>
      <c r="O2426" s="237"/>
      <c r="P2426" s="237"/>
      <c r="Q2426" s="237"/>
      <c r="R2426" s="237"/>
      <c r="S2426" s="237"/>
      <c r="T2426" s="237"/>
      <c r="U2426" s="237"/>
      <c r="V2426" s="237"/>
      <c r="W2426" s="237"/>
      <c r="X2426" s="237"/>
      <c r="Y2426" s="238"/>
      <c r="Z2426" s="239"/>
      <c r="AA2426" s="240"/>
      <c r="AB2426" s="240"/>
      <c r="AC2426" s="242"/>
      <c r="AD2426" s="233"/>
      <c r="AE2426" s="234"/>
      <c r="AF2426" s="234"/>
      <c r="AG2426" s="234"/>
      <c r="AH2426" s="235"/>
      <c r="AI2426" s="236"/>
      <c r="AJ2426" s="237"/>
      <c r="AK2426" s="237"/>
      <c r="AL2426" s="237"/>
      <c r="AM2426" s="237"/>
      <c r="AN2426" s="237"/>
      <c r="AO2426" s="237"/>
      <c r="AP2426" s="237"/>
      <c r="AQ2426" s="237"/>
      <c r="AR2426" s="237"/>
      <c r="AS2426" s="237"/>
      <c r="AT2426" s="237"/>
      <c r="AU2426" s="238"/>
      <c r="AV2426" s="239"/>
      <c r="AW2426" s="240"/>
      <c r="AX2426" s="240"/>
      <c r="AY2426" s="241"/>
    </row>
    <row r="2427" spans="2:51" ht="24.75" customHeight="1">
      <c r="B2427" s="308"/>
      <c r="C2427" s="309"/>
      <c r="D2427" s="309"/>
      <c r="E2427" s="309"/>
      <c r="F2427" s="309"/>
      <c r="G2427" s="310"/>
      <c r="H2427" s="233"/>
      <c r="I2427" s="234"/>
      <c r="J2427" s="234"/>
      <c r="K2427" s="234"/>
      <c r="L2427" s="235"/>
      <c r="M2427" s="236"/>
      <c r="N2427" s="237"/>
      <c r="O2427" s="237"/>
      <c r="P2427" s="237"/>
      <c r="Q2427" s="237"/>
      <c r="R2427" s="237"/>
      <c r="S2427" s="237"/>
      <c r="T2427" s="237"/>
      <c r="U2427" s="237"/>
      <c r="V2427" s="237"/>
      <c r="W2427" s="237"/>
      <c r="X2427" s="237"/>
      <c r="Y2427" s="238"/>
      <c r="Z2427" s="239"/>
      <c r="AA2427" s="240"/>
      <c r="AB2427" s="240"/>
      <c r="AC2427" s="240"/>
      <c r="AD2427" s="233"/>
      <c r="AE2427" s="234"/>
      <c r="AF2427" s="234"/>
      <c r="AG2427" s="234"/>
      <c r="AH2427" s="235"/>
      <c r="AI2427" s="236"/>
      <c r="AJ2427" s="237"/>
      <c r="AK2427" s="237"/>
      <c r="AL2427" s="237"/>
      <c r="AM2427" s="237"/>
      <c r="AN2427" s="237"/>
      <c r="AO2427" s="237"/>
      <c r="AP2427" s="237"/>
      <c r="AQ2427" s="237"/>
      <c r="AR2427" s="237"/>
      <c r="AS2427" s="237"/>
      <c r="AT2427" s="237"/>
      <c r="AU2427" s="238"/>
      <c r="AV2427" s="239"/>
      <c r="AW2427" s="240"/>
      <c r="AX2427" s="240"/>
      <c r="AY2427" s="241"/>
    </row>
    <row r="2428" spans="2:51" ht="24.75" customHeight="1">
      <c r="B2428" s="308"/>
      <c r="C2428" s="309"/>
      <c r="D2428" s="309"/>
      <c r="E2428" s="309"/>
      <c r="F2428" s="309"/>
      <c r="G2428" s="310"/>
      <c r="H2428" s="233"/>
      <c r="I2428" s="234"/>
      <c r="J2428" s="234"/>
      <c r="K2428" s="234"/>
      <c r="L2428" s="235"/>
      <c r="M2428" s="236"/>
      <c r="N2428" s="237"/>
      <c r="O2428" s="237"/>
      <c r="P2428" s="237"/>
      <c r="Q2428" s="237"/>
      <c r="R2428" s="237"/>
      <c r="S2428" s="237"/>
      <c r="T2428" s="237"/>
      <c r="U2428" s="237"/>
      <c r="V2428" s="237"/>
      <c r="W2428" s="237"/>
      <c r="X2428" s="237"/>
      <c r="Y2428" s="238"/>
      <c r="Z2428" s="239"/>
      <c r="AA2428" s="240"/>
      <c r="AB2428" s="240"/>
      <c r="AC2428" s="240"/>
      <c r="AD2428" s="233"/>
      <c r="AE2428" s="234"/>
      <c r="AF2428" s="234"/>
      <c r="AG2428" s="234"/>
      <c r="AH2428" s="235"/>
      <c r="AI2428" s="236"/>
      <c r="AJ2428" s="237"/>
      <c r="AK2428" s="237"/>
      <c r="AL2428" s="237"/>
      <c r="AM2428" s="237"/>
      <c r="AN2428" s="237"/>
      <c r="AO2428" s="237"/>
      <c r="AP2428" s="237"/>
      <c r="AQ2428" s="237"/>
      <c r="AR2428" s="237"/>
      <c r="AS2428" s="237"/>
      <c r="AT2428" s="237"/>
      <c r="AU2428" s="238"/>
      <c r="AV2428" s="239"/>
      <c r="AW2428" s="240"/>
      <c r="AX2428" s="240"/>
      <c r="AY2428" s="241"/>
    </row>
    <row r="2429" spans="2:51" ht="24.75" customHeight="1">
      <c r="B2429" s="308"/>
      <c r="C2429" s="309"/>
      <c r="D2429" s="309"/>
      <c r="E2429" s="309"/>
      <c r="F2429" s="309"/>
      <c r="G2429" s="310"/>
      <c r="H2429" s="233"/>
      <c r="I2429" s="234"/>
      <c r="J2429" s="234"/>
      <c r="K2429" s="234"/>
      <c r="L2429" s="235"/>
      <c r="M2429" s="236"/>
      <c r="N2429" s="237"/>
      <c r="O2429" s="237"/>
      <c r="P2429" s="237"/>
      <c r="Q2429" s="237"/>
      <c r="R2429" s="237"/>
      <c r="S2429" s="237"/>
      <c r="T2429" s="237"/>
      <c r="U2429" s="237"/>
      <c r="V2429" s="237"/>
      <c r="W2429" s="237"/>
      <c r="X2429" s="237"/>
      <c r="Y2429" s="238"/>
      <c r="Z2429" s="239"/>
      <c r="AA2429" s="240"/>
      <c r="AB2429" s="240"/>
      <c r="AC2429" s="240"/>
      <c r="AD2429" s="233"/>
      <c r="AE2429" s="234"/>
      <c r="AF2429" s="234"/>
      <c r="AG2429" s="234"/>
      <c r="AH2429" s="235"/>
      <c r="AI2429" s="236"/>
      <c r="AJ2429" s="237"/>
      <c r="AK2429" s="237"/>
      <c r="AL2429" s="237"/>
      <c r="AM2429" s="237"/>
      <c r="AN2429" s="237"/>
      <c r="AO2429" s="237"/>
      <c r="AP2429" s="237"/>
      <c r="AQ2429" s="237"/>
      <c r="AR2429" s="237"/>
      <c r="AS2429" s="237"/>
      <c r="AT2429" s="237"/>
      <c r="AU2429" s="238"/>
      <c r="AV2429" s="239"/>
      <c r="AW2429" s="240"/>
      <c r="AX2429" s="240"/>
      <c r="AY2429" s="241"/>
    </row>
    <row r="2430" spans="2:51" ht="24.75" customHeight="1">
      <c r="B2430" s="308"/>
      <c r="C2430" s="309"/>
      <c r="D2430" s="309"/>
      <c r="E2430" s="309"/>
      <c r="F2430" s="309"/>
      <c r="G2430" s="310"/>
      <c r="H2430" s="224"/>
      <c r="I2430" s="225"/>
      <c r="J2430" s="225"/>
      <c r="K2430" s="225"/>
      <c r="L2430" s="226"/>
      <c r="M2430" s="227"/>
      <c r="N2430" s="228"/>
      <c r="O2430" s="228"/>
      <c r="P2430" s="228"/>
      <c r="Q2430" s="228"/>
      <c r="R2430" s="228"/>
      <c r="S2430" s="228"/>
      <c r="T2430" s="228"/>
      <c r="U2430" s="228"/>
      <c r="V2430" s="228"/>
      <c r="W2430" s="228"/>
      <c r="X2430" s="228"/>
      <c r="Y2430" s="229"/>
      <c r="Z2430" s="230"/>
      <c r="AA2430" s="231"/>
      <c r="AB2430" s="231"/>
      <c r="AC2430" s="231"/>
      <c r="AD2430" s="224"/>
      <c r="AE2430" s="225"/>
      <c r="AF2430" s="225"/>
      <c r="AG2430" s="225"/>
      <c r="AH2430" s="226"/>
      <c r="AI2430" s="227"/>
      <c r="AJ2430" s="228"/>
      <c r="AK2430" s="228"/>
      <c r="AL2430" s="228"/>
      <c r="AM2430" s="228"/>
      <c r="AN2430" s="228"/>
      <c r="AO2430" s="228"/>
      <c r="AP2430" s="228"/>
      <c r="AQ2430" s="228"/>
      <c r="AR2430" s="228"/>
      <c r="AS2430" s="228"/>
      <c r="AT2430" s="228"/>
      <c r="AU2430" s="229"/>
      <c r="AV2430" s="230"/>
      <c r="AW2430" s="231"/>
      <c r="AX2430" s="231"/>
      <c r="AY2430" s="232"/>
    </row>
    <row r="2431" spans="2:51" ht="24.75" customHeight="1">
      <c r="B2431" s="308"/>
      <c r="C2431" s="309"/>
      <c r="D2431" s="309"/>
      <c r="E2431" s="309"/>
      <c r="F2431" s="309"/>
      <c r="G2431" s="310"/>
      <c r="H2431" s="266" t="s">
        <v>26</v>
      </c>
      <c r="I2431" s="267"/>
      <c r="J2431" s="267"/>
      <c r="K2431" s="267"/>
      <c r="L2431" s="267"/>
      <c r="M2431" s="268"/>
      <c r="N2431" s="269"/>
      <c r="O2431" s="269"/>
      <c r="P2431" s="269"/>
      <c r="Q2431" s="269"/>
      <c r="R2431" s="269"/>
      <c r="S2431" s="269"/>
      <c r="T2431" s="269"/>
      <c r="U2431" s="269"/>
      <c r="V2431" s="269"/>
      <c r="W2431" s="269"/>
      <c r="X2431" s="269"/>
      <c r="Y2431" s="270"/>
      <c r="Z2431" s="271">
        <f>SUM(Z2423:AC2430)</f>
        <v>0</v>
      </c>
      <c r="AA2431" s="272"/>
      <c r="AB2431" s="272"/>
      <c r="AC2431" s="273"/>
      <c r="AD2431" s="266" t="s">
        <v>26</v>
      </c>
      <c r="AE2431" s="267"/>
      <c r="AF2431" s="267"/>
      <c r="AG2431" s="267"/>
      <c r="AH2431" s="267"/>
      <c r="AI2431" s="268"/>
      <c r="AJ2431" s="269"/>
      <c r="AK2431" s="269"/>
      <c r="AL2431" s="269"/>
      <c r="AM2431" s="269"/>
      <c r="AN2431" s="269"/>
      <c r="AO2431" s="269"/>
      <c r="AP2431" s="269"/>
      <c r="AQ2431" s="269"/>
      <c r="AR2431" s="269"/>
      <c r="AS2431" s="269"/>
      <c r="AT2431" s="269"/>
      <c r="AU2431" s="270"/>
      <c r="AV2431" s="271">
        <f>SUM(AV2423:AY2430)</f>
        <v>0</v>
      </c>
      <c r="AW2431" s="272"/>
      <c r="AX2431" s="272"/>
      <c r="AY2431" s="274"/>
    </row>
    <row r="2432" spans="2:51" ht="24.75" customHeight="1">
      <c r="B2432" s="308"/>
      <c r="C2432" s="309"/>
      <c r="D2432" s="309"/>
      <c r="E2432" s="309"/>
      <c r="F2432" s="309"/>
      <c r="G2432" s="310"/>
      <c r="H2432" s="253" t="s">
        <v>331</v>
      </c>
      <c r="I2432" s="254"/>
      <c r="J2432" s="254"/>
      <c r="K2432" s="254"/>
      <c r="L2432" s="254"/>
      <c r="M2432" s="254"/>
      <c r="N2432" s="254"/>
      <c r="O2432" s="254"/>
      <c r="P2432" s="254"/>
      <c r="Q2432" s="254"/>
      <c r="R2432" s="254"/>
      <c r="S2432" s="254"/>
      <c r="T2432" s="254"/>
      <c r="U2432" s="254"/>
      <c r="V2432" s="254"/>
      <c r="W2432" s="254"/>
      <c r="X2432" s="254"/>
      <c r="Y2432" s="254"/>
      <c r="Z2432" s="254"/>
      <c r="AA2432" s="254"/>
      <c r="AB2432" s="254"/>
      <c r="AC2432" s="255"/>
      <c r="AD2432" s="253" t="s">
        <v>360</v>
      </c>
      <c r="AE2432" s="254"/>
      <c r="AF2432" s="254"/>
      <c r="AG2432" s="254"/>
      <c r="AH2432" s="254"/>
      <c r="AI2432" s="254"/>
      <c r="AJ2432" s="254"/>
      <c r="AK2432" s="254"/>
      <c r="AL2432" s="254"/>
      <c r="AM2432" s="254"/>
      <c r="AN2432" s="254"/>
      <c r="AO2432" s="254"/>
      <c r="AP2432" s="254"/>
      <c r="AQ2432" s="254"/>
      <c r="AR2432" s="254"/>
      <c r="AS2432" s="254"/>
      <c r="AT2432" s="254"/>
      <c r="AU2432" s="254"/>
      <c r="AV2432" s="254"/>
      <c r="AW2432" s="254"/>
      <c r="AX2432" s="254"/>
      <c r="AY2432" s="256"/>
    </row>
    <row r="2433" spans="2:51" ht="24.75" customHeight="1">
      <c r="B2433" s="308"/>
      <c r="C2433" s="309"/>
      <c r="D2433" s="309"/>
      <c r="E2433" s="309"/>
      <c r="F2433" s="309"/>
      <c r="G2433" s="310"/>
      <c r="H2433" s="257" t="s">
        <v>23</v>
      </c>
      <c r="I2433" s="258"/>
      <c r="J2433" s="258"/>
      <c r="K2433" s="258"/>
      <c r="L2433" s="258"/>
      <c r="M2433" s="259" t="s">
        <v>24</v>
      </c>
      <c r="N2433" s="260"/>
      <c r="O2433" s="260"/>
      <c r="P2433" s="260"/>
      <c r="Q2433" s="260"/>
      <c r="R2433" s="260"/>
      <c r="S2433" s="260"/>
      <c r="T2433" s="260"/>
      <c r="U2433" s="260"/>
      <c r="V2433" s="260"/>
      <c r="W2433" s="260"/>
      <c r="X2433" s="260"/>
      <c r="Y2433" s="261"/>
      <c r="Z2433" s="262" t="s">
        <v>25</v>
      </c>
      <c r="AA2433" s="263"/>
      <c r="AB2433" s="263"/>
      <c r="AC2433" s="264"/>
      <c r="AD2433" s="257" t="s">
        <v>23</v>
      </c>
      <c r="AE2433" s="258"/>
      <c r="AF2433" s="258"/>
      <c r="AG2433" s="258"/>
      <c r="AH2433" s="258"/>
      <c r="AI2433" s="259" t="s">
        <v>24</v>
      </c>
      <c r="AJ2433" s="260"/>
      <c r="AK2433" s="260"/>
      <c r="AL2433" s="260"/>
      <c r="AM2433" s="260"/>
      <c r="AN2433" s="260"/>
      <c r="AO2433" s="260"/>
      <c r="AP2433" s="260"/>
      <c r="AQ2433" s="260"/>
      <c r="AR2433" s="260"/>
      <c r="AS2433" s="260"/>
      <c r="AT2433" s="260"/>
      <c r="AU2433" s="261"/>
      <c r="AV2433" s="262" t="s">
        <v>25</v>
      </c>
      <c r="AW2433" s="263"/>
      <c r="AX2433" s="263"/>
      <c r="AY2433" s="265"/>
    </row>
    <row r="2434" spans="2:51" ht="24.75" customHeight="1">
      <c r="B2434" s="308"/>
      <c r="C2434" s="309"/>
      <c r="D2434" s="309"/>
      <c r="E2434" s="309"/>
      <c r="F2434" s="309"/>
      <c r="G2434" s="310"/>
      <c r="H2434" s="243"/>
      <c r="I2434" s="244"/>
      <c r="J2434" s="244"/>
      <c r="K2434" s="244"/>
      <c r="L2434" s="245"/>
      <c r="M2434" s="246"/>
      <c r="N2434" s="247"/>
      <c r="O2434" s="247"/>
      <c r="P2434" s="247"/>
      <c r="Q2434" s="247"/>
      <c r="R2434" s="247"/>
      <c r="S2434" s="247"/>
      <c r="T2434" s="247"/>
      <c r="U2434" s="247"/>
      <c r="V2434" s="247"/>
      <c r="W2434" s="247"/>
      <c r="X2434" s="247"/>
      <c r="Y2434" s="248"/>
      <c r="Z2434" s="249"/>
      <c r="AA2434" s="250"/>
      <c r="AB2434" s="250"/>
      <c r="AC2434" s="251"/>
      <c r="AD2434" s="243"/>
      <c r="AE2434" s="244"/>
      <c r="AF2434" s="244"/>
      <c r="AG2434" s="244"/>
      <c r="AH2434" s="245"/>
      <c r="AI2434" s="246"/>
      <c r="AJ2434" s="247"/>
      <c r="AK2434" s="247"/>
      <c r="AL2434" s="247"/>
      <c r="AM2434" s="247"/>
      <c r="AN2434" s="247"/>
      <c r="AO2434" s="247"/>
      <c r="AP2434" s="247"/>
      <c r="AQ2434" s="247"/>
      <c r="AR2434" s="247"/>
      <c r="AS2434" s="247"/>
      <c r="AT2434" s="247"/>
      <c r="AU2434" s="248"/>
      <c r="AV2434" s="249"/>
      <c r="AW2434" s="250"/>
      <c r="AX2434" s="250"/>
      <c r="AY2434" s="252"/>
    </row>
    <row r="2435" spans="2:51" ht="24.75" customHeight="1">
      <c r="B2435" s="308"/>
      <c r="C2435" s="309"/>
      <c r="D2435" s="309"/>
      <c r="E2435" s="309"/>
      <c r="F2435" s="309"/>
      <c r="G2435" s="310"/>
      <c r="H2435" s="233"/>
      <c r="I2435" s="234"/>
      <c r="J2435" s="234"/>
      <c r="K2435" s="234"/>
      <c r="L2435" s="235"/>
      <c r="M2435" s="236"/>
      <c r="N2435" s="237"/>
      <c r="O2435" s="237"/>
      <c r="P2435" s="237"/>
      <c r="Q2435" s="237"/>
      <c r="R2435" s="237"/>
      <c r="S2435" s="237"/>
      <c r="T2435" s="237"/>
      <c r="U2435" s="237"/>
      <c r="V2435" s="237"/>
      <c r="W2435" s="237"/>
      <c r="X2435" s="237"/>
      <c r="Y2435" s="238"/>
      <c r="Z2435" s="239"/>
      <c r="AA2435" s="240"/>
      <c r="AB2435" s="240"/>
      <c r="AC2435" s="242"/>
      <c r="AD2435" s="233"/>
      <c r="AE2435" s="234"/>
      <c r="AF2435" s="234"/>
      <c r="AG2435" s="234"/>
      <c r="AH2435" s="235"/>
      <c r="AI2435" s="236"/>
      <c r="AJ2435" s="237"/>
      <c r="AK2435" s="237"/>
      <c r="AL2435" s="237"/>
      <c r="AM2435" s="237"/>
      <c r="AN2435" s="237"/>
      <c r="AO2435" s="237"/>
      <c r="AP2435" s="237"/>
      <c r="AQ2435" s="237"/>
      <c r="AR2435" s="237"/>
      <c r="AS2435" s="237"/>
      <c r="AT2435" s="237"/>
      <c r="AU2435" s="238"/>
      <c r="AV2435" s="239"/>
      <c r="AW2435" s="240"/>
      <c r="AX2435" s="240"/>
      <c r="AY2435" s="241"/>
    </row>
    <row r="2436" spans="2:51" ht="24.75" customHeight="1">
      <c r="B2436" s="308"/>
      <c r="C2436" s="309"/>
      <c r="D2436" s="309"/>
      <c r="E2436" s="309"/>
      <c r="F2436" s="309"/>
      <c r="G2436" s="310"/>
      <c r="H2436" s="233"/>
      <c r="I2436" s="234"/>
      <c r="J2436" s="234"/>
      <c r="K2436" s="234"/>
      <c r="L2436" s="235"/>
      <c r="M2436" s="236"/>
      <c r="N2436" s="237"/>
      <c r="O2436" s="237"/>
      <c r="P2436" s="237"/>
      <c r="Q2436" s="237"/>
      <c r="R2436" s="237"/>
      <c r="S2436" s="237"/>
      <c r="T2436" s="237"/>
      <c r="U2436" s="237"/>
      <c r="V2436" s="237"/>
      <c r="W2436" s="237"/>
      <c r="X2436" s="237"/>
      <c r="Y2436" s="238"/>
      <c r="Z2436" s="239"/>
      <c r="AA2436" s="240"/>
      <c r="AB2436" s="240"/>
      <c r="AC2436" s="242"/>
      <c r="AD2436" s="233"/>
      <c r="AE2436" s="234"/>
      <c r="AF2436" s="234"/>
      <c r="AG2436" s="234"/>
      <c r="AH2436" s="235"/>
      <c r="AI2436" s="236"/>
      <c r="AJ2436" s="237"/>
      <c r="AK2436" s="237"/>
      <c r="AL2436" s="237"/>
      <c r="AM2436" s="237"/>
      <c r="AN2436" s="237"/>
      <c r="AO2436" s="237"/>
      <c r="AP2436" s="237"/>
      <c r="AQ2436" s="237"/>
      <c r="AR2436" s="237"/>
      <c r="AS2436" s="237"/>
      <c r="AT2436" s="237"/>
      <c r="AU2436" s="238"/>
      <c r="AV2436" s="239"/>
      <c r="AW2436" s="240"/>
      <c r="AX2436" s="240"/>
      <c r="AY2436" s="241"/>
    </row>
    <row r="2437" spans="2:51" ht="24.75" customHeight="1">
      <c r="B2437" s="308"/>
      <c r="C2437" s="309"/>
      <c r="D2437" s="309"/>
      <c r="E2437" s="309"/>
      <c r="F2437" s="309"/>
      <c r="G2437" s="310"/>
      <c r="H2437" s="233"/>
      <c r="I2437" s="234"/>
      <c r="J2437" s="234"/>
      <c r="K2437" s="234"/>
      <c r="L2437" s="235"/>
      <c r="M2437" s="236"/>
      <c r="N2437" s="237"/>
      <c r="O2437" s="237"/>
      <c r="P2437" s="237"/>
      <c r="Q2437" s="237"/>
      <c r="R2437" s="237"/>
      <c r="S2437" s="237"/>
      <c r="T2437" s="237"/>
      <c r="U2437" s="237"/>
      <c r="V2437" s="237"/>
      <c r="W2437" s="237"/>
      <c r="X2437" s="237"/>
      <c r="Y2437" s="238"/>
      <c r="Z2437" s="239"/>
      <c r="AA2437" s="240"/>
      <c r="AB2437" s="240"/>
      <c r="AC2437" s="242"/>
      <c r="AD2437" s="233"/>
      <c r="AE2437" s="234"/>
      <c r="AF2437" s="234"/>
      <c r="AG2437" s="234"/>
      <c r="AH2437" s="235"/>
      <c r="AI2437" s="236"/>
      <c r="AJ2437" s="237"/>
      <c r="AK2437" s="237"/>
      <c r="AL2437" s="237"/>
      <c r="AM2437" s="237"/>
      <c r="AN2437" s="237"/>
      <c r="AO2437" s="237"/>
      <c r="AP2437" s="237"/>
      <c r="AQ2437" s="237"/>
      <c r="AR2437" s="237"/>
      <c r="AS2437" s="237"/>
      <c r="AT2437" s="237"/>
      <c r="AU2437" s="238"/>
      <c r="AV2437" s="239"/>
      <c r="AW2437" s="240"/>
      <c r="AX2437" s="240"/>
      <c r="AY2437" s="241"/>
    </row>
    <row r="2438" spans="2:51" ht="24.75" customHeight="1">
      <c r="B2438" s="308"/>
      <c r="C2438" s="309"/>
      <c r="D2438" s="309"/>
      <c r="E2438" s="309"/>
      <c r="F2438" s="309"/>
      <c r="G2438" s="310"/>
      <c r="H2438" s="233"/>
      <c r="I2438" s="234"/>
      <c r="J2438" s="234"/>
      <c r="K2438" s="234"/>
      <c r="L2438" s="235"/>
      <c r="M2438" s="236"/>
      <c r="N2438" s="237"/>
      <c r="O2438" s="237"/>
      <c r="P2438" s="237"/>
      <c r="Q2438" s="237"/>
      <c r="R2438" s="237"/>
      <c r="S2438" s="237"/>
      <c r="T2438" s="237"/>
      <c r="U2438" s="237"/>
      <c r="V2438" s="237"/>
      <c r="W2438" s="237"/>
      <c r="X2438" s="237"/>
      <c r="Y2438" s="238"/>
      <c r="Z2438" s="239"/>
      <c r="AA2438" s="240"/>
      <c r="AB2438" s="240"/>
      <c r="AC2438" s="240"/>
      <c r="AD2438" s="233"/>
      <c r="AE2438" s="234"/>
      <c r="AF2438" s="234"/>
      <c r="AG2438" s="234"/>
      <c r="AH2438" s="235"/>
      <c r="AI2438" s="236"/>
      <c r="AJ2438" s="237"/>
      <c r="AK2438" s="237"/>
      <c r="AL2438" s="237"/>
      <c r="AM2438" s="237"/>
      <c r="AN2438" s="237"/>
      <c r="AO2438" s="237"/>
      <c r="AP2438" s="237"/>
      <c r="AQ2438" s="237"/>
      <c r="AR2438" s="237"/>
      <c r="AS2438" s="237"/>
      <c r="AT2438" s="237"/>
      <c r="AU2438" s="238"/>
      <c r="AV2438" s="239"/>
      <c r="AW2438" s="240"/>
      <c r="AX2438" s="240"/>
      <c r="AY2438" s="241"/>
    </row>
    <row r="2439" spans="2:51" ht="24.75" customHeight="1">
      <c r="B2439" s="308"/>
      <c r="C2439" s="309"/>
      <c r="D2439" s="309"/>
      <c r="E2439" s="309"/>
      <c r="F2439" s="309"/>
      <c r="G2439" s="310"/>
      <c r="H2439" s="233"/>
      <c r="I2439" s="234"/>
      <c r="J2439" s="234"/>
      <c r="K2439" s="234"/>
      <c r="L2439" s="235"/>
      <c r="M2439" s="236"/>
      <c r="N2439" s="237"/>
      <c r="O2439" s="237"/>
      <c r="P2439" s="237"/>
      <c r="Q2439" s="237"/>
      <c r="R2439" s="237"/>
      <c r="S2439" s="237"/>
      <c r="T2439" s="237"/>
      <c r="U2439" s="237"/>
      <c r="V2439" s="237"/>
      <c r="W2439" s="237"/>
      <c r="X2439" s="237"/>
      <c r="Y2439" s="238"/>
      <c r="Z2439" s="239"/>
      <c r="AA2439" s="240"/>
      <c r="AB2439" s="240"/>
      <c r="AC2439" s="240"/>
      <c r="AD2439" s="233"/>
      <c r="AE2439" s="234"/>
      <c r="AF2439" s="234"/>
      <c r="AG2439" s="234"/>
      <c r="AH2439" s="235"/>
      <c r="AI2439" s="236"/>
      <c r="AJ2439" s="237"/>
      <c r="AK2439" s="237"/>
      <c r="AL2439" s="237"/>
      <c r="AM2439" s="237"/>
      <c r="AN2439" s="237"/>
      <c r="AO2439" s="237"/>
      <c r="AP2439" s="237"/>
      <c r="AQ2439" s="237"/>
      <c r="AR2439" s="237"/>
      <c r="AS2439" s="237"/>
      <c r="AT2439" s="237"/>
      <c r="AU2439" s="238"/>
      <c r="AV2439" s="239"/>
      <c r="AW2439" s="240"/>
      <c r="AX2439" s="240"/>
      <c r="AY2439" s="241"/>
    </row>
    <row r="2440" spans="2:51" ht="24.75" customHeight="1">
      <c r="B2440" s="308"/>
      <c r="C2440" s="309"/>
      <c r="D2440" s="309"/>
      <c r="E2440" s="309"/>
      <c r="F2440" s="309"/>
      <c r="G2440" s="310"/>
      <c r="H2440" s="233"/>
      <c r="I2440" s="234"/>
      <c r="J2440" s="234"/>
      <c r="K2440" s="234"/>
      <c r="L2440" s="235"/>
      <c r="M2440" s="236"/>
      <c r="N2440" s="237"/>
      <c r="O2440" s="237"/>
      <c r="P2440" s="237"/>
      <c r="Q2440" s="237"/>
      <c r="R2440" s="237"/>
      <c r="S2440" s="237"/>
      <c r="T2440" s="237"/>
      <c r="U2440" s="237"/>
      <c r="V2440" s="237"/>
      <c r="W2440" s="237"/>
      <c r="X2440" s="237"/>
      <c r="Y2440" s="238"/>
      <c r="Z2440" s="239"/>
      <c r="AA2440" s="240"/>
      <c r="AB2440" s="240"/>
      <c r="AC2440" s="240"/>
      <c r="AD2440" s="233"/>
      <c r="AE2440" s="234"/>
      <c r="AF2440" s="234"/>
      <c r="AG2440" s="234"/>
      <c r="AH2440" s="235"/>
      <c r="AI2440" s="236"/>
      <c r="AJ2440" s="237"/>
      <c r="AK2440" s="237"/>
      <c r="AL2440" s="237"/>
      <c r="AM2440" s="237"/>
      <c r="AN2440" s="237"/>
      <c r="AO2440" s="237"/>
      <c r="AP2440" s="237"/>
      <c r="AQ2440" s="237"/>
      <c r="AR2440" s="237"/>
      <c r="AS2440" s="237"/>
      <c r="AT2440" s="237"/>
      <c r="AU2440" s="238"/>
      <c r="AV2440" s="239"/>
      <c r="AW2440" s="240"/>
      <c r="AX2440" s="240"/>
      <c r="AY2440" s="241"/>
    </row>
    <row r="2441" spans="2:51" ht="24.75" customHeight="1">
      <c r="B2441" s="308"/>
      <c r="C2441" s="309"/>
      <c r="D2441" s="309"/>
      <c r="E2441" s="309"/>
      <c r="F2441" s="309"/>
      <c r="G2441" s="310"/>
      <c r="H2441" s="224"/>
      <c r="I2441" s="225"/>
      <c r="J2441" s="225"/>
      <c r="K2441" s="225"/>
      <c r="L2441" s="226"/>
      <c r="M2441" s="227"/>
      <c r="N2441" s="228"/>
      <c r="O2441" s="228"/>
      <c r="P2441" s="228"/>
      <c r="Q2441" s="228"/>
      <c r="R2441" s="228"/>
      <c r="S2441" s="228"/>
      <c r="T2441" s="228"/>
      <c r="U2441" s="228"/>
      <c r="V2441" s="228"/>
      <c r="W2441" s="228"/>
      <c r="X2441" s="228"/>
      <c r="Y2441" s="229"/>
      <c r="Z2441" s="230"/>
      <c r="AA2441" s="231"/>
      <c r="AB2441" s="231"/>
      <c r="AC2441" s="231"/>
      <c r="AD2441" s="224"/>
      <c r="AE2441" s="225"/>
      <c r="AF2441" s="225"/>
      <c r="AG2441" s="225"/>
      <c r="AH2441" s="226"/>
      <c r="AI2441" s="227"/>
      <c r="AJ2441" s="228"/>
      <c r="AK2441" s="228"/>
      <c r="AL2441" s="228"/>
      <c r="AM2441" s="228"/>
      <c r="AN2441" s="228"/>
      <c r="AO2441" s="228"/>
      <c r="AP2441" s="228"/>
      <c r="AQ2441" s="228"/>
      <c r="AR2441" s="228"/>
      <c r="AS2441" s="228"/>
      <c r="AT2441" s="228"/>
      <c r="AU2441" s="229"/>
      <c r="AV2441" s="230"/>
      <c r="AW2441" s="231"/>
      <c r="AX2441" s="231"/>
      <c r="AY2441" s="232"/>
    </row>
    <row r="2442" spans="2:51" ht="24.75" customHeight="1">
      <c r="B2442" s="308"/>
      <c r="C2442" s="309"/>
      <c r="D2442" s="309"/>
      <c r="E2442" s="309"/>
      <c r="F2442" s="309"/>
      <c r="G2442" s="310"/>
      <c r="H2442" s="266" t="s">
        <v>26</v>
      </c>
      <c r="I2442" s="267"/>
      <c r="J2442" s="267"/>
      <c r="K2442" s="267"/>
      <c r="L2442" s="267"/>
      <c r="M2442" s="268"/>
      <c r="N2442" s="269"/>
      <c r="O2442" s="269"/>
      <c r="P2442" s="269"/>
      <c r="Q2442" s="269"/>
      <c r="R2442" s="269"/>
      <c r="S2442" s="269"/>
      <c r="T2442" s="269"/>
      <c r="U2442" s="269"/>
      <c r="V2442" s="269"/>
      <c r="W2442" s="269"/>
      <c r="X2442" s="269"/>
      <c r="Y2442" s="270"/>
      <c r="Z2442" s="271">
        <f>SUM(Z2434:AC2441)</f>
        <v>0</v>
      </c>
      <c r="AA2442" s="272"/>
      <c r="AB2442" s="272"/>
      <c r="AC2442" s="273"/>
      <c r="AD2442" s="266" t="s">
        <v>26</v>
      </c>
      <c r="AE2442" s="267"/>
      <c r="AF2442" s="267"/>
      <c r="AG2442" s="267"/>
      <c r="AH2442" s="267"/>
      <c r="AI2442" s="268"/>
      <c r="AJ2442" s="269"/>
      <c r="AK2442" s="269"/>
      <c r="AL2442" s="269"/>
      <c r="AM2442" s="269"/>
      <c r="AN2442" s="269"/>
      <c r="AO2442" s="269"/>
      <c r="AP2442" s="269"/>
      <c r="AQ2442" s="269"/>
      <c r="AR2442" s="269"/>
      <c r="AS2442" s="269"/>
      <c r="AT2442" s="269"/>
      <c r="AU2442" s="270"/>
      <c r="AV2442" s="271">
        <f>SUM(AV2434:AY2441)</f>
        <v>0</v>
      </c>
      <c r="AW2442" s="272"/>
      <c r="AX2442" s="272"/>
      <c r="AY2442" s="274"/>
    </row>
    <row r="2443" spans="2:51" ht="24.75" customHeight="1">
      <c r="B2443" s="308"/>
      <c r="C2443" s="309"/>
      <c r="D2443" s="309"/>
      <c r="E2443" s="309"/>
      <c r="F2443" s="309"/>
      <c r="G2443" s="310"/>
      <c r="H2443" s="253" t="s">
        <v>539</v>
      </c>
      <c r="I2443" s="254"/>
      <c r="J2443" s="254"/>
      <c r="K2443" s="254"/>
      <c r="L2443" s="254"/>
      <c r="M2443" s="254"/>
      <c r="N2443" s="254"/>
      <c r="O2443" s="254"/>
      <c r="P2443" s="254"/>
      <c r="Q2443" s="254"/>
      <c r="R2443" s="254"/>
      <c r="S2443" s="254"/>
      <c r="T2443" s="254"/>
      <c r="U2443" s="254"/>
      <c r="V2443" s="254"/>
      <c r="W2443" s="254"/>
      <c r="X2443" s="254"/>
      <c r="Y2443" s="254"/>
      <c r="Z2443" s="254"/>
      <c r="AA2443" s="254"/>
      <c r="AB2443" s="254"/>
      <c r="AC2443" s="255"/>
      <c r="AD2443" s="253" t="s">
        <v>524</v>
      </c>
      <c r="AE2443" s="254"/>
      <c r="AF2443" s="254"/>
      <c r="AG2443" s="254"/>
      <c r="AH2443" s="254"/>
      <c r="AI2443" s="254"/>
      <c r="AJ2443" s="254"/>
      <c r="AK2443" s="254"/>
      <c r="AL2443" s="254"/>
      <c r="AM2443" s="254"/>
      <c r="AN2443" s="254"/>
      <c r="AO2443" s="254"/>
      <c r="AP2443" s="254"/>
      <c r="AQ2443" s="254"/>
      <c r="AR2443" s="254"/>
      <c r="AS2443" s="254"/>
      <c r="AT2443" s="254"/>
      <c r="AU2443" s="254"/>
      <c r="AV2443" s="254"/>
      <c r="AW2443" s="254"/>
      <c r="AX2443" s="254"/>
      <c r="AY2443" s="256"/>
    </row>
    <row r="2444" spans="2:51" ht="24.75" customHeight="1">
      <c r="B2444" s="308"/>
      <c r="C2444" s="309"/>
      <c r="D2444" s="309"/>
      <c r="E2444" s="309"/>
      <c r="F2444" s="309"/>
      <c r="G2444" s="310"/>
      <c r="H2444" s="257" t="s">
        <v>23</v>
      </c>
      <c r="I2444" s="258"/>
      <c r="J2444" s="258"/>
      <c r="K2444" s="258"/>
      <c r="L2444" s="258"/>
      <c r="M2444" s="259" t="s">
        <v>24</v>
      </c>
      <c r="N2444" s="260"/>
      <c r="O2444" s="260"/>
      <c r="P2444" s="260"/>
      <c r="Q2444" s="260"/>
      <c r="R2444" s="260"/>
      <c r="S2444" s="260"/>
      <c r="T2444" s="260"/>
      <c r="U2444" s="260"/>
      <c r="V2444" s="260"/>
      <c r="W2444" s="260"/>
      <c r="X2444" s="260"/>
      <c r="Y2444" s="261"/>
      <c r="Z2444" s="262" t="s">
        <v>25</v>
      </c>
      <c r="AA2444" s="263"/>
      <c r="AB2444" s="263"/>
      <c r="AC2444" s="264"/>
      <c r="AD2444" s="257" t="s">
        <v>23</v>
      </c>
      <c r="AE2444" s="258"/>
      <c r="AF2444" s="258"/>
      <c r="AG2444" s="258"/>
      <c r="AH2444" s="258"/>
      <c r="AI2444" s="259" t="s">
        <v>24</v>
      </c>
      <c r="AJ2444" s="260"/>
      <c r="AK2444" s="260"/>
      <c r="AL2444" s="260"/>
      <c r="AM2444" s="260"/>
      <c r="AN2444" s="260"/>
      <c r="AO2444" s="260"/>
      <c r="AP2444" s="260"/>
      <c r="AQ2444" s="260"/>
      <c r="AR2444" s="260"/>
      <c r="AS2444" s="260"/>
      <c r="AT2444" s="260"/>
      <c r="AU2444" s="261"/>
      <c r="AV2444" s="262" t="s">
        <v>25</v>
      </c>
      <c r="AW2444" s="263"/>
      <c r="AX2444" s="263"/>
      <c r="AY2444" s="265"/>
    </row>
    <row r="2445" spans="2:51" ht="24.75" customHeight="1">
      <c r="B2445" s="308"/>
      <c r="C2445" s="309"/>
      <c r="D2445" s="309"/>
      <c r="E2445" s="309"/>
      <c r="F2445" s="309"/>
      <c r="G2445" s="310"/>
      <c r="H2445" s="243"/>
      <c r="I2445" s="244"/>
      <c r="J2445" s="244"/>
      <c r="K2445" s="244"/>
      <c r="L2445" s="245"/>
      <c r="M2445" s="246"/>
      <c r="N2445" s="247"/>
      <c r="O2445" s="247"/>
      <c r="P2445" s="247"/>
      <c r="Q2445" s="247"/>
      <c r="R2445" s="247"/>
      <c r="S2445" s="247"/>
      <c r="T2445" s="247"/>
      <c r="U2445" s="247"/>
      <c r="V2445" s="247"/>
      <c r="W2445" s="247"/>
      <c r="X2445" s="247"/>
      <c r="Y2445" s="248"/>
      <c r="Z2445" s="249"/>
      <c r="AA2445" s="250"/>
      <c r="AB2445" s="250"/>
      <c r="AC2445" s="251"/>
      <c r="AD2445" s="243"/>
      <c r="AE2445" s="244"/>
      <c r="AF2445" s="244"/>
      <c r="AG2445" s="244"/>
      <c r="AH2445" s="245"/>
      <c r="AI2445" s="246"/>
      <c r="AJ2445" s="247"/>
      <c r="AK2445" s="247"/>
      <c r="AL2445" s="247"/>
      <c r="AM2445" s="247"/>
      <c r="AN2445" s="247"/>
      <c r="AO2445" s="247"/>
      <c r="AP2445" s="247"/>
      <c r="AQ2445" s="247"/>
      <c r="AR2445" s="247"/>
      <c r="AS2445" s="247"/>
      <c r="AT2445" s="247"/>
      <c r="AU2445" s="248"/>
      <c r="AV2445" s="249"/>
      <c r="AW2445" s="250"/>
      <c r="AX2445" s="250"/>
      <c r="AY2445" s="252"/>
    </row>
    <row r="2446" spans="2:51" ht="24.75" customHeight="1">
      <c r="B2446" s="308"/>
      <c r="C2446" s="309"/>
      <c r="D2446" s="309"/>
      <c r="E2446" s="309"/>
      <c r="F2446" s="309"/>
      <c r="G2446" s="310"/>
      <c r="H2446" s="233"/>
      <c r="I2446" s="234"/>
      <c r="J2446" s="234"/>
      <c r="K2446" s="234"/>
      <c r="L2446" s="235"/>
      <c r="M2446" s="236"/>
      <c r="N2446" s="237"/>
      <c r="O2446" s="237"/>
      <c r="P2446" s="237"/>
      <c r="Q2446" s="237"/>
      <c r="R2446" s="237"/>
      <c r="S2446" s="237"/>
      <c r="T2446" s="237"/>
      <c r="U2446" s="237"/>
      <c r="V2446" s="237"/>
      <c r="W2446" s="237"/>
      <c r="X2446" s="237"/>
      <c r="Y2446" s="238"/>
      <c r="Z2446" s="239"/>
      <c r="AA2446" s="240"/>
      <c r="AB2446" s="240"/>
      <c r="AC2446" s="242"/>
      <c r="AD2446" s="233"/>
      <c r="AE2446" s="234"/>
      <c r="AF2446" s="234"/>
      <c r="AG2446" s="234"/>
      <c r="AH2446" s="235"/>
      <c r="AI2446" s="236"/>
      <c r="AJ2446" s="237"/>
      <c r="AK2446" s="237"/>
      <c r="AL2446" s="237"/>
      <c r="AM2446" s="237"/>
      <c r="AN2446" s="237"/>
      <c r="AO2446" s="237"/>
      <c r="AP2446" s="237"/>
      <c r="AQ2446" s="237"/>
      <c r="AR2446" s="237"/>
      <c r="AS2446" s="237"/>
      <c r="AT2446" s="237"/>
      <c r="AU2446" s="238"/>
      <c r="AV2446" s="239"/>
      <c r="AW2446" s="240"/>
      <c r="AX2446" s="240"/>
      <c r="AY2446" s="241"/>
    </row>
    <row r="2447" spans="2:51" ht="24.75" customHeight="1">
      <c r="B2447" s="308"/>
      <c r="C2447" s="309"/>
      <c r="D2447" s="309"/>
      <c r="E2447" s="309"/>
      <c r="F2447" s="309"/>
      <c r="G2447" s="310"/>
      <c r="H2447" s="233"/>
      <c r="I2447" s="234"/>
      <c r="J2447" s="234"/>
      <c r="K2447" s="234"/>
      <c r="L2447" s="235"/>
      <c r="M2447" s="236"/>
      <c r="N2447" s="237"/>
      <c r="O2447" s="237"/>
      <c r="P2447" s="237"/>
      <c r="Q2447" s="237"/>
      <c r="R2447" s="237"/>
      <c r="S2447" s="237"/>
      <c r="T2447" s="237"/>
      <c r="U2447" s="237"/>
      <c r="V2447" s="237"/>
      <c r="W2447" s="237"/>
      <c r="X2447" s="237"/>
      <c r="Y2447" s="238"/>
      <c r="Z2447" s="239"/>
      <c r="AA2447" s="240"/>
      <c r="AB2447" s="240"/>
      <c r="AC2447" s="242"/>
      <c r="AD2447" s="233"/>
      <c r="AE2447" s="234"/>
      <c r="AF2447" s="234"/>
      <c r="AG2447" s="234"/>
      <c r="AH2447" s="235"/>
      <c r="AI2447" s="236"/>
      <c r="AJ2447" s="237"/>
      <c r="AK2447" s="237"/>
      <c r="AL2447" s="237"/>
      <c r="AM2447" s="237"/>
      <c r="AN2447" s="237"/>
      <c r="AO2447" s="237"/>
      <c r="AP2447" s="237"/>
      <c r="AQ2447" s="237"/>
      <c r="AR2447" s="237"/>
      <c r="AS2447" s="237"/>
      <c r="AT2447" s="237"/>
      <c r="AU2447" s="238"/>
      <c r="AV2447" s="239"/>
      <c r="AW2447" s="240"/>
      <c r="AX2447" s="240"/>
      <c r="AY2447" s="241"/>
    </row>
    <row r="2448" spans="2:51" ht="24.75" customHeight="1">
      <c r="B2448" s="308"/>
      <c r="C2448" s="309"/>
      <c r="D2448" s="309"/>
      <c r="E2448" s="309"/>
      <c r="F2448" s="309"/>
      <c r="G2448" s="310"/>
      <c r="H2448" s="233"/>
      <c r="I2448" s="234"/>
      <c r="J2448" s="234"/>
      <c r="K2448" s="234"/>
      <c r="L2448" s="235"/>
      <c r="M2448" s="236"/>
      <c r="N2448" s="237"/>
      <c r="O2448" s="237"/>
      <c r="P2448" s="237"/>
      <c r="Q2448" s="237"/>
      <c r="R2448" s="237"/>
      <c r="S2448" s="237"/>
      <c r="T2448" s="237"/>
      <c r="U2448" s="237"/>
      <c r="V2448" s="237"/>
      <c r="W2448" s="237"/>
      <c r="X2448" s="237"/>
      <c r="Y2448" s="238"/>
      <c r="Z2448" s="239"/>
      <c r="AA2448" s="240"/>
      <c r="AB2448" s="240"/>
      <c r="AC2448" s="242"/>
      <c r="AD2448" s="233"/>
      <c r="AE2448" s="234"/>
      <c r="AF2448" s="234"/>
      <c r="AG2448" s="234"/>
      <c r="AH2448" s="235"/>
      <c r="AI2448" s="236"/>
      <c r="AJ2448" s="237"/>
      <c r="AK2448" s="237"/>
      <c r="AL2448" s="237"/>
      <c r="AM2448" s="237"/>
      <c r="AN2448" s="237"/>
      <c r="AO2448" s="237"/>
      <c r="AP2448" s="237"/>
      <c r="AQ2448" s="237"/>
      <c r="AR2448" s="237"/>
      <c r="AS2448" s="237"/>
      <c r="AT2448" s="237"/>
      <c r="AU2448" s="238"/>
      <c r="AV2448" s="239"/>
      <c r="AW2448" s="240"/>
      <c r="AX2448" s="240"/>
      <c r="AY2448" s="241"/>
    </row>
    <row r="2449" spans="2:51" ht="24.75" customHeight="1">
      <c r="B2449" s="308"/>
      <c r="C2449" s="309"/>
      <c r="D2449" s="309"/>
      <c r="E2449" s="309"/>
      <c r="F2449" s="309"/>
      <c r="G2449" s="310"/>
      <c r="H2449" s="233"/>
      <c r="I2449" s="234"/>
      <c r="J2449" s="234"/>
      <c r="K2449" s="234"/>
      <c r="L2449" s="235"/>
      <c r="M2449" s="236"/>
      <c r="N2449" s="237"/>
      <c r="O2449" s="237"/>
      <c r="P2449" s="237"/>
      <c r="Q2449" s="237"/>
      <c r="R2449" s="237"/>
      <c r="S2449" s="237"/>
      <c r="T2449" s="237"/>
      <c r="U2449" s="237"/>
      <c r="V2449" s="237"/>
      <c r="W2449" s="237"/>
      <c r="X2449" s="237"/>
      <c r="Y2449" s="238"/>
      <c r="Z2449" s="239"/>
      <c r="AA2449" s="240"/>
      <c r="AB2449" s="240"/>
      <c r="AC2449" s="240"/>
      <c r="AD2449" s="233"/>
      <c r="AE2449" s="234"/>
      <c r="AF2449" s="234"/>
      <c r="AG2449" s="234"/>
      <c r="AH2449" s="235"/>
      <c r="AI2449" s="236"/>
      <c r="AJ2449" s="237"/>
      <c r="AK2449" s="237"/>
      <c r="AL2449" s="237"/>
      <c r="AM2449" s="237"/>
      <c r="AN2449" s="237"/>
      <c r="AO2449" s="237"/>
      <c r="AP2449" s="237"/>
      <c r="AQ2449" s="237"/>
      <c r="AR2449" s="237"/>
      <c r="AS2449" s="237"/>
      <c r="AT2449" s="237"/>
      <c r="AU2449" s="238"/>
      <c r="AV2449" s="239"/>
      <c r="AW2449" s="240"/>
      <c r="AX2449" s="240"/>
      <c r="AY2449" s="241"/>
    </row>
    <row r="2450" spans="2:51" ht="24.75" customHeight="1">
      <c r="B2450" s="308"/>
      <c r="C2450" s="309"/>
      <c r="D2450" s="309"/>
      <c r="E2450" s="309"/>
      <c r="F2450" s="309"/>
      <c r="G2450" s="310"/>
      <c r="H2450" s="233"/>
      <c r="I2450" s="234"/>
      <c r="J2450" s="234"/>
      <c r="K2450" s="234"/>
      <c r="L2450" s="235"/>
      <c r="M2450" s="236"/>
      <c r="N2450" s="237"/>
      <c r="O2450" s="237"/>
      <c r="P2450" s="237"/>
      <c r="Q2450" s="237"/>
      <c r="R2450" s="237"/>
      <c r="S2450" s="237"/>
      <c r="T2450" s="237"/>
      <c r="U2450" s="237"/>
      <c r="V2450" s="237"/>
      <c r="W2450" s="237"/>
      <c r="X2450" s="237"/>
      <c r="Y2450" s="238"/>
      <c r="Z2450" s="239"/>
      <c r="AA2450" s="240"/>
      <c r="AB2450" s="240"/>
      <c r="AC2450" s="240"/>
      <c r="AD2450" s="233"/>
      <c r="AE2450" s="234"/>
      <c r="AF2450" s="234"/>
      <c r="AG2450" s="234"/>
      <c r="AH2450" s="235"/>
      <c r="AI2450" s="236"/>
      <c r="AJ2450" s="237"/>
      <c r="AK2450" s="237"/>
      <c r="AL2450" s="237"/>
      <c r="AM2450" s="237"/>
      <c r="AN2450" s="237"/>
      <c r="AO2450" s="237"/>
      <c r="AP2450" s="237"/>
      <c r="AQ2450" s="237"/>
      <c r="AR2450" s="237"/>
      <c r="AS2450" s="237"/>
      <c r="AT2450" s="237"/>
      <c r="AU2450" s="238"/>
      <c r="AV2450" s="239"/>
      <c r="AW2450" s="240"/>
      <c r="AX2450" s="240"/>
      <c r="AY2450" s="241"/>
    </row>
    <row r="2451" spans="2:51" ht="24.75" customHeight="1">
      <c r="B2451" s="308"/>
      <c r="C2451" s="309"/>
      <c r="D2451" s="309"/>
      <c r="E2451" s="309"/>
      <c r="F2451" s="309"/>
      <c r="G2451" s="310"/>
      <c r="H2451" s="233"/>
      <c r="I2451" s="234"/>
      <c r="J2451" s="234"/>
      <c r="K2451" s="234"/>
      <c r="L2451" s="235"/>
      <c r="M2451" s="236"/>
      <c r="N2451" s="237"/>
      <c r="O2451" s="237"/>
      <c r="P2451" s="237"/>
      <c r="Q2451" s="237"/>
      <c r="R2451" s="237"/>
      <c r="S2451" s="237"/>
      <c r="T2451" s="237"/>
      <c r="U2451" s="237"/>
      <c r="V2451" s="237"/>
      <c r="W2451" s="237"/>
      <c r="X2451" s="237"/>
      <c r="Y2451" s="238"/>
      <c r="Z2451" s="239"/>
      <c r="AA2451" s="240"/>
      <c r="AB2451" s="240"/>
      <c r="AC2451" s="240"/>
      <c r="AD2451" s="233"/>
      <c r="AE2451" s="234"/>
      <c r="AF2451" s="234"/>
      <c r="AG2451" s="234"/>
      <c r="AH2451" s="235"/>
      <c r="AI2451" s="236"/>
      <c r="AJ2451" s="237"/>
      <c r="AK2451" s="237"/>
      <c r="AL2451" s="237"/>
      <c r="AM2451" s="237"/>
      <c r="AN2451" s="237"/>
      <c r="AO2451" s="237"/>
      <c r="AP2451" s="237"/>
      <c r="AQ2451" s="237"/>
      <c r="AR2451" s="237"/>
      <c r="AS2451" s="237"/>
      <c r="AT2451" s="237"/>
      <c r="AU2451" s="238"/>
      <c r="AV2451" s="239"/>
      <c r="AW2451" s="240"/>
      <c r="AX2451" s="240"/>
      <c r="AY2451" s="241"/>
    </row>
    <row r="2452" spans="2:51" ht="24.75" customHeight="1">
      <c r="B2452" s="308"/>
      <c r="C2452" s="309"/>
      <c r="D2452" s="309"/>
      <c r="E2452" s="309"/>
      <c r="F2452" s="309"/>
      <c r="G2452" s="310"/>
      <c r="H2452" s="224"/>
      <c r="I2452" s="225"/>
      <c r="J2452" s="225"/>
      <c r="K2452" s="225"/>
      <c r="L2452" s="226"/>
      <c r="M2452" s="227"/>
      <c r="N2452" s="228"/>
      <c r="O2452" s="228"/>
      <c r="P2452" s="228"/>
      <c r="Q2452" s="228"/>
      <c r="R2452" s="228"/>
      <c r="S2452" s="228"/>
      <c r="T2452" s="228"/>
      <c r="U2452" s="228"/>
      <c r="V2452" s="228"/>
      <c r="W2452" s="228"/>
      <c r="X2452" s="228"/>
      <c r="Y2452" s="229"/>
      <c r="Z2452" s="230"/>
      <c r="AA2452" s="231"/>
      <c r="AB2452" s="231"/>
      <c r="AC2452" s="231"/>
      <c r="AD2452" s="224"/>
      <c r="AE2452" s="225"/>
      <c r="AF2452" s="225"/>
      <c r="AG2452" s="225"/>
      <c r="AH2452" s="226"/>
      <c r="AI2452" s="227"/>
      <c r="AJ2452" s="228"/>
      <c r="AK2452" s="228"/>
      <c r="AL2452" s="228"/>
      <c r="AM2452" s="228"/>
      <c r="AN2452" s="228"/>
      <c r="AO2452" s="228"/>
      <c r="AP2452" s="228"/>
      <c r="AQ2452" s="228"/>
      <c r="AR2452" s="228"/>
      <c r="AS2452" s="228"/>
      <c r="AT2452" s="228"/>
      <c r="AU2452" s="229"/>
      <c r="AV2452" s="230"/>
      <c r="AW2452" s="231"/>
      <c r="AX2452" s="231"/>
      <c r="AY2452" s="232"/>
    </row>
    <row r="2453" spans="2:51" ht="24.75" customHeight="1" thickBot="1">
      <c r="B2453" s="311"/>
      <c r="C2453" s="312"/>
      <c r="D2453" s="312"/>
      <c r="E2453" s="312"/>
      <c r="F2453" s="312"/>
      <c r="G2453" s="313"/>
      <c r="H2453" s="215" t="s">
        <v>26</v>
      </c>
      <c r="I2453" s="216"/>
      <c r="J2453" s="216"/>
      <c r="K2453" s="216"/>
      <c r="L2453" s="216"/>
      <c r="M2453" s="217"/>
      <c r="N2453" s="218"/>
      <c r="O2453" s="218"/>
      <c r="P2453" s="218"/>
      <c r="Q2453" s="218"/>
      <c r="R2453" s="218"/>
      <c r="S2453" s="218"/>
      <c r="T2453" s="218"/>
      <c r="U2453" s="218"/>
      <c r="V2453" s="218"/>
      <c r="W2453" s="218"/>
      <c r="X2453" s="218"/>
      <c r="Y2453" s="219"/>
      <c r="Z2453" s="220">
        <f>SUM(Z2445:AC2452)</f>
        <v>0</v>
      </c>
      <c r="AA2453" s="221"/>
      <c r="AB2453" s="221"/>
      <c r="AC2453" s="222"/>
      <c r="AD2453" s="215" t="s">
        <v>26</v>
      </c>
      <c r="AE2453" s="216"/>
      <c r="AF2453" s="216"/>
      <c r="AG2453" s="216"/>
      <c r="AH2453" s="216"/>
      <c r="AI2453" s="217"/>
      <c r="AJ2453" s="218"/>
      <c r="AK2453" s="218"/>
      <c r="AL2453" s="218"/>
      <c r="AM2453" s="218"/>
      <c r="AN2453" s="218"/>
      <c r="AO2453" s="218"/>
      <c r="AP2453" s="218"/>
      <c r="AQ2453" s="218"/>
      <c r="AR2453" s="218"/>
      <c r="AS2453" s="218"/>
      <c r="AT2453" s="218"/>
      <c r="AU2453" s="219"/>
      <c r="AV2453" s="220">
        <f>SUM(AV2445:AY2452)</f>
        <v>0</v>
      </c>
      <c r="AW2453" s="221"/>
      <c r="AX2453" s="221"/>
      <c r="AY2453" s="223"/>
    </row>
    <row r="2455" spans="2:51" ht="23.25" customHeight="1">
      <c r="B2455" s="28" t="s">
        <v>100</v>
      </c>
      <c r="C2455" s="28"/>
      <c r="D2455" s="28"/>
      <c r="E2455" s="64"/>
      <c r="F2455" s="64"/>
      <c r="G2455" s="307" t="s">
        <v>1179</v>
      </c>
      <c r="H2455" s="307"/>
      <c r="I2455" s="307"/>
      <c r="J2455" s="307"/>
      <c r="K2455" s="307"/>
      <c r="L2455" s="307"/>
      <c r="M2455" s="307"/>
      <c r="N2455" s="307"/>
      <c r="O2455" s="307"/>
      <c r="P2455" s="307"/>
      <c r="Q2455" s="307"/>
      <c r="R2455" s="307"/>
      <c r="S2455" s="307"/>
      <c r="T2455" s="307"/>
      <c r="U2455" s="307"/>
      <c r="V2455" s="307"/>
      <c r="W2455" s="307"/>
      <c r="X2455" s="307"/>
      <c r="Y2455" s="307"/>
      <c r="Z2455" s="307"/>
      <c r="AA2455" s="307"/>
      <c r="AB2455" s="307"/>
      <c r="AC2455" s="307"/>
      <c r="AD2455" s="307"/>
      <c r="AE2455" s="307"/>
      <c r="AF2455" s="307"/>
      <c r="AG2455" s="307"/>
      <c r="AH2455" s="307"/>
      <c r="AI2455" s="307"/>
      <c r="AJ2455" s="307"/>
      <c r="AK2455" s="307"/>
      <c r="AL2455" s="307"/>
      <c r="AM2455" s="307"/>
      <c r="AN2455" s="307"/>
      <c r="AO2455" s="307"/>
      <c r="AP2455" s="307"/>
      <c r="AQ2455" s="307"/>
      <c r="AR2455" s="307"/>
      <c r="AS2455" s="307"/>
      <c r="AT2455" s="307"/>
      <c r="AU2455" s="307"/>
      <c r="AV2455" s="307"/>
      <c r="AW2455" s="307"/>
      <c r="AX2455" s="307"/>
      <c r="AY2455" s="64"/>
    </row>
    <row r="2456" spans="2:51" ht="14.25">
      <c r="C2456" s="20" t="s">
        <v>77</v>
      </c>
    </row>
    <row r="2457" spans="2:51">
      <c r="C2457" t="s">
        <v>500</v>
      </c>
    </row>
    <row r="2458" spans="2:51" ht="34.5" customHeight="1">
      <c r="B2458" s="202"/>
      <c r="C2458" s="202"/>
      <c r="D2458" s="213" t="s">
        <v>71</v>
      </c>
      <c r="E2458" s="213"/>
      <c r="F2458" s="213"/>
      <c r="G2458" s="213"/>
      <c r="H2458" s="213"/>
      <c r="I2458" s="213"/>
      <c r="J2458" s="213"/>
      <c r="K2458" s="213"/>
      <c r="L2458" s="213"/>
      <c r="M2458" s="213"/>
      <c r="N2458" s="213" t="s">
        <v>72</v>
      </c>
      <c r="O2458" s="213"/>
      <c r="P2458" s="213"/>
      <c r="Q2458" s="213"/>
      <c r="R2458" s="213"/>
      <c r="S2458" s="213"/>
      <c r="T2458" s="213"/>
      <c r="U2458" s="213"/>
      <c r="V2458" s="213"/>
      <c r="W2458" s="213"/>
      <c r="X2458" s="213"/>
      <c r="Y2458" s="213"/>
      <c r="Z2458" s="213"/>
      <c r="AA2458" s="213"/>
      <c r="AB2458" s="213"/>
      <c r="AC2458" s="213"/>
      <c r="AD2458" s="213"/>
      <c r="AE2458" s="213"/>
      <c r="AF2458" s="213"/>
      <c r="AG2458" s="213"/>
      <c r="AH2458" s="213"/>
      <c r="AI2458" s="213"/>
      <c r="AJ2458" s="213"/>
      <c r="AK2458" s="213"/>
      <c r="AL2458" s="214" t="s">
        <v>73</v>
      </c>
      <c r="AM2458" s="213"/>
      <c r="AN2458" s="213"/>
      <c r="AO2458" s="213"/>
      <c r="AP2458" s="213"/>
      <c r="AQ2458" s="213"/>
      <c r="AR2458" s="213" t="s">
        <v>27</v>
      </c>
      <c r="AS2458" s="213"/>
      <c r="AT2458" s="213"/>
      <c r="AU2458" s="213"/>
      <c r="AV2458" s="213" t="s">
        <v>28</v>
      </c>
      <c r="AW2458" s="213"/>
      <c r="AX2458" s="213"/>
    </row>
    <row r="2459" spans="2:51" ht="24" customHeight="1">
      <c r="B2459" s="202">
        <v>1</v>
      </c>
      <c r="C2459" s="202">
        <v>1</v>
      </c>
      <c r="D2459" s="208" t="s">
        <v>1185</v>
      </c>
      <c r="E2459" s="208"/>
      <c r="F2459" s="208"/>
      <c r="G2459" s="208"/>
      <c r="H2459" s="208"/>
      <c r="I2459" s="208"/>
      <c r="J2459" s="208"/>
      <c r="K2459" s="208"/>
      <c r="L2459" s="208"/>
      <c r="M2459" s="208"/>
      <c r="N2459" s="207" t="s">
        <v>1186</v>
      </c>
      <c r="O2459" s="208"/>
      <c r="P2459" s="208"/>
      <c r="Q2459" s="208"/>
      <c r="R2459" s="208"/>
      <c r="S2459" s="208"/>
      <c r="T2459" s="208"/>
      <c r="U2459" s="208"/>
      <c r="V2459" s="208"/>
      <c r="W2459" s="208"/>
      <c r="X2459" s="208"/>
      <c r="Y2459" s="208"/>
      <c r="Z2459" s="208"/>
      <c r="AA2459" s="208"/>
      <c r="AB2459" s="208"/>
      <c r="AC2459" s="208"/>
      <c r="AD2459" s="208"/>
      <c r="AE2459" s="208"/>
      <c r="AF2459" s="208"/>
      <c r="AG2459" s="208"/>
      <c r="AH2459" s="208"/>
      <c r="AI2459" s="208"/>
      <c r="AJ2459" s="208"/>
      <c r="AK2459" s="208"/>
      <c r="AL2459" s="207">
        <v>0.1</v>
      </c>
      <c r="AM2459" s="208"/>
      <c r="AN2459" s="208"/>
      <c r="AO2459" s="208"/>
      <c r="AP2459" s="208"/>
      <c r="AQ2459" s="208"/>
      <c r="AR2459" s="208" t="s">
        <v>224</v>
      </c>
      <c r="AS2459" s="208"/>
      <c r="AT2459" s="208"/>
      <c r="AU2459" s="208"/>
      <c r="AV2459" s="208"/>
      <c r="AW2459" s="208"/>
      <c r="AX2459" s="208"/>
    </row>
    <row r="2460" spans="2:51" ht="24" customHeight="1">
      <c r="B2460" s="202">
        <v>2</v>
      </c>
      <c r="C2460" s="202">
        <v>1</v>
      </c>
      <c r="D2460" s="208"/>
      <c r="E2460" s="208"/>
      <c r="F2460" s="208"/>
      <c r="G2460" s="208"/>
      <c r="H2460" s="208"/>
      <c r="I2460" s="208"/>
      <c r="J2460" s="208"/>
      <c r="K2460" s="208"/>
      <c r="L2460" s="208"/>
      <c r="M2460" s="208"/>
      <c r="N2460" s="208"/>
      <c r="O2460" s="208"/>
      <c r="P2460" s="208"/>
      <c r="Q2460" s="208"/>
      <c r="R2460" s="208"/>
      <c r="S2460" s="208"/>
      <c r="T2460" s="208"/>
      <c r="U2460" s="208"/>
      <c r="V2460" s="208"/>
      <c r="W2460" s="208"/>
      <c r="X2460" s="208"/>
      <c r="Y2460" s="208"/>
      <c r="Z2460" s="208"/>
      <c r="AA2460" s="208"/>
      <c r="AB2460" s="208"/>
      <c r="AC2460" s="208"/>
      <c r="AD2460" s="208"/>
      <c r="AE2460" s="208"/>
      <c r="AF2460" s="208"/>
      <c r="AG2460" s="208"/>
      <c r="AH2460" s="208"/>
      <c r="AI2460" s="208"/>
      <c r="AJ2460" s="208"/>
      <c r="AK2460" s="208"/>
      <c r="AL2460" s="207"/>
      <c r="AM2460" s="208"/>
      <c r="AN2460" s="208"/>
      <c r="AO2460" s="208"/>
      <c r="AP2460" s="208"/>
      <c r="AQ2460" s="208"/>
      <c r="AR2460" s="208"/>
      <c r="AS2460" s="208"/>
      <c r="AT2460" s="208"/>
      <c r="AU2460" s="208"/>
      <c r="AV2460" s="208"/>
      <c r="AW2460" s="208"/>
      <c r="AX2460" s="208"/>
    </row>
    <row r="2461" spans="2:51" ht="24" customHeight="1">
      <c r="B2461" s="202">
        <v>3</v>
      </c>
      <c r="C2461" s="202">
        <v>1</v>
      </c>
      <c r="D2461" s="208"/>
      <c r="E2461" s="208"/>
      <c r="F2461" s="208"/>
      <c r="G2461" s="208"/>
      <c r="H2461" s="208"/>
      <c r="I2461" s="208"/>
      <c r="J2461" s="208"/>
      <c r="K2461" s="208"/>
      <c r="L2461" s="208"/>
      <c r="M2461" s="208"/>
      <c r="N2461" s="208"/>
      <c r="O2461" s="208"/>
      <c r="P2461" s="208"/>
      <c r="Q2461" s="208"/>
      <c r="R2461" s="208"/>
      <c r="S2461" s="208"/>
      <c r="T2461" s="208"/>
      <c r="U2461" s="208"/>
      <c r="V2461" s="208"/>
      <c r="W2461" s="208"/>
      <c r="X2461" s="208"/>
      <c r="Y2461" s="208"/>
      <c r="Z2461" s="208"/>
      <c r="AA2461" s="208"/>
      <c r="AB2461" s="208"/>
      <c r="AC2461" s="208"/>
      <c r="AD2461" s="208"/>
      <c r="AE2461" s="208"/>
      <c r="AF2461" s="208"/>
      <c r="AG2461" s="208"/>
      <c r="AH2461" s="208"/>
      <c r="AI2461" s="208"/>
      <c r="AJ2461" s="208"/>
      <c r="AK2461" s="208"/>
      <c r="AL2461" s="207"/>
      <c r="AM2461" s="208"/>
      <c r="AN2461" s="208"/>
      <c r="AO2461" s="208"/>
      <c r="AP2461" s="208"/>
      <c r="AQ2461" s="208"/>
      <c r="AR2461" s="208"/>
      <c r="AS2461" s="208"/>
      <c r="AT2461" s="208"/>
      <c r="AU2461" s="208"/>
      <c r="AV2461" s="208"/>
      <c r="AW2461" s="208"/>
      <c r="AX2461" s="208"/>
    </row>
    <row r="2462" spans="2:51" ht="24" customHeight="1">
      <c r="B2462" s="202">
        <v>4</v>
      </c>
      <c r="C2462" s="202">
        <v>1</v>
      </c>
      <c r="D2462" s="208"/>
      <c r="E2462" s="208"/>
      <c r="F2462" s="208"/>
      <c r="G2462" s="208"/>
      <c r="H2462" s="208"/>
      <c r="I2462" s="208"/>
      <c r="J2462" s="208"/>
      <c r="K2462" s="208"/>
      <c r="L2462" s="208"/>
      <c r="M2462" s="208"/>
      <c r="N2462" s="208"/>
      <c r="O2462" s="208"/>
      <c r="P2462" s="208"/>
      <c r="Q2462" s="208"/>
      <c r="R2462" s="208"/>
      <c r="S2462" s="208"/>
      <c r="T2462" s="208"/>
      <c r="U2462" s="208"/>
      <c r="V2462" s="208"/>
      <c r="W2462" s="208"/>
      <c r="X2462" s="208"/>
      <c r="Y2462" s="208"/>
      <c r="Z2462" s="208"/>
      <c r="AA2462" s="208"/>
      <c r="AB2462" s="208"/>
      <c r="AC2462" s="208"/>
      <c r="AD2462" s="208"/>
      <c r="AE2462" s="208"/>
      <c r="AF2462" s="208"/>
      <c r="AG2462" s="208"/>
      <c r="AH2462" s="208"/>
      <c r="AI2462" s="208"/>
      <c r="AJ2462" s="208"/>
      <c r="AK2462" s="208"/>
      <c r="AL2462" s="207"/>
      <c r="AM2462" s="208"/>
      <c r="AN2462" s="208"/>
      <c r="AO2462" s="208"/>
      <c r="AP2462" s="208"/>
      <c r="AQ2462" s="208"/>
      <c r="AR2462" s="208"/>
      <c r="AS2462" s="208"/>
      <c r="AT2462" s="208"/>
      <c r="AU2462" s="208"/>
      <c r="AV2462" s="208"/>
      <c r="AW2462" s="208"/>
      <c r="AX2462" s="208"/>
    </row>
    <row r="2463" spans="2:51" ht="24" customHeight="1">
      <c r="B2463" s="202">
        <v>5</v>
      </c>
      <c r="C2463" s="202">
        <v>1</v>
      </c>
      <c r="D2463" s="208"/>
      <c r="E2463" s="208"/>
      <c r="F2463" s="208"/>
      <c r="G2463" s="208"/>
      <c r="H2463" s="208"/>
      <c r="I2463" s="208"/>
      <c r="J2463" s="208"/>
      <c r="K2463" s="208"/>
      <c r="L2463" s="208"/>
      <c r="M2463" s="208"/>
      <c r="N2463" s="208"/>
      <c r="O2463" s="208"/>
      <c r="P2463" s="208"/>
      <c r="Q2463" s="208"/>
      <c r="R2463" s="208"/>
      <c r="S2463" s="208"/>
      <c r="T2463" s="208"/>
      <c r="U2463" s="208"/>
      <c r="V2463" s="208"/>
      <c r="W2463" s="208"/>
      <c r="X2463" s="208"/>
      <c r="Y2463" s="208"/>
      <c r="Z2463" s="208"/>
      <c r="AA2463" s="208"/>
      <c r="AB2463" s="208"/>
      <c r="AC2463" s="208"/>
      <c r="AD2463" s="208"/>
      <c r="AE2463" s="208"/>
      <c r="AF2463" s="208"/>
      <c r="AG2463" s="208"/>
      <c r="AH2463" s="208"/>
      <c r="AI2463" s="208"/>
      <c r="AJ2463" s="208"/>
      <c r="AK2463" s="208"/>
      <c r="AL2463" s="207"/>
      <c r="AM2463" s="208"/>
      <c r="AN2463" s="208"/>
      <c r="AO2463" s="208"/>
      <c r="AP2463" s="208"/>
      <c r="AQ2463" s="208"/>
      <c r="AR2463" s="208"/>
      <c r="AS2463" s="208"/>
      <c r="AT2463" s="208"/>
      <c r="AU2463" s="208"/>
      <c r="AV2463" s="208"/>
      <c r="AW2463" s="208"/>
      <c r="AX2463" s="208"/>
    </row>
    <row r="2464" spans="2:51" ht="24" customHeight="1">
      <c r="B2464" s="202">
        <v>6</v>
      </c>
      <c r="C2464" s="202">
        <v>1</v>
      </c>
      <c r="D2464" s="208"/>
      <c r="E2464" s="208"/>
      <c r="F2464" s="208"/>
      <c r="G2464" s="208"/>
      <c r="H2464" s="208"/>
      <c r="I2464" s="208"/>
      <c r="J2464" s="208"/>
      <c r="K2464" s="208"/>
      <c r="L2464" s="208"/>
      <c r="M2464" s="208"/>
      <c r="N2464" s="208"/>
      <c r="O2464" s="208"/>
      <c r="P2464" s="208"/>
      <c r="Q2464" s="208"/>
      <c r="R2464" s="208"/>
      <c r="S2464" s="208"/>
      <c r="T2464" s="208"/>
      <c r="U2464" s="208"/>
      <c r="V2464" s="208"/>
      <c r="W2464" s="208"/>
      <c r="X2464" s="208"/>
      <c r="Y2464" s="208"/>
      <c r="Z2464" s="208"/>
      <c r="AA2464" s="208"/>
      <c r="AB2464" s="208"/>
      <c r="AC2464" s="208"/>
      <c r="AD2464" s="208"/>
      <c r="AE2464" s="208"/>
      <c r="AF2464" s="208"/>
      <c r="AG2464" s="208"/>
      <c r="AH2464" s="208"/>
      <c r="AI2464" s="208"/>
      <c r="AJ2464" s="208"/>
      <c r="AK2464" s="208"/>
      <c r="AL2464" s="207"/>
      <c r="AM2464" s="208"/>
      <c r="AN2464" s="208"/>
      <c r="AO2464" s="208"/>
      <c r="AP2464" s="208"/>
      <c r="AQ2464" s="208"/>
      <c r="AR2464" s="208"/>
      <c r="AS2464" s="208"/>
      <c r="AT2464" s="208"/>
      <c r="AU2464" s="208"/>
      <c r="AV2464" s="208"/>
      <c r="AW2464" s="208"/>
      <c r="AX2464" s="208"/>
    </row>
    <row r="2465" spans="2:50" ht="24" customHeight="1">
      <c r="B2465" s="202">
        <v>7</v>
      </c>
      <c r="C2465" s="202">
        <v>1</v>
      </c>
      <c r="D2465" s="208"/>
      <c r="E2465" s="208"/>
      <c r="F2465" s="208"/>
      <c r="G2465" s="208"/>
      <c r="H2465" s="208"/>
      <c r="I2465" s="208"/>
      <c r="J2465" s="208"/>
      <c r="K2465" s="208"/>
      <c r="L2465" s="208"/>
      <c r="M2465" s="208"/>
      <c r="N2465" s="208"/>
      <c r="O2465" s="208"/>
      <c r="P2465" s="208"/>
      <c r="Q2465" s="208"/>
      <c r="R2465" s="208"/>
      <c r="S2465" s="208"/>
      <c r="T2465" s="208"/>
      <c r="U2465" s="208"/>
      <c r="V2465" s="208"/>
      <c r="W2465" s="208"/>
      <c r="X2465" s="208"/>
      <c r="Y2465" s="208"/>
      <c r="Z2465" s="208"/>
      <c r="AA2465" s="208"/>
      <c r="AB2465" s="208"/>
      <c r="AC2465" s="208"/>
      <c r="AD2465" s="208"/>
      <c r="AE2465" s="208"/>
      <c r="AF2465" s="208"/>
      <c r="AG2465" s="208"/>
      <c r="AH2465" s="208"/>
      <c r="AI2465" s="208"/>
      <c r="AJ2465" s="208"/>
      <c r="AK2465" s="208"/>
      <c r="AL2465" s="207"/>
      <c r="AM2465" s="208"/>
      <c r="AN2465" s="208"/>
      <c r="AO2465" s="208"/>
      <c r="AP2465" s="208"/>
      <c r="AQ2465" s="208"/>
      <c r="AR2465" s="208"/>
      <c r="AS2465" s="208"/>
      <c r="AT2465" s="208"/>
      <c r="AU2465" s="208"/>
      <c r="AV2465" s="208"/>
      <c r="AW2465" s="208"/>
      <c r="AX2465" s="208"/>
    </row>
    <row r="2466" spans="2:50" ht="24" customHeight="1">
      <c r="B2466" s="202">
        <v>8</v>
      </c>
      <c r="C2466" s="202">
        <v>1</v>
      </c>
      <c r="D2466" s="208"/>
      <c r="E2466" s="208"/>
      <c r="F2466" s="208"/>
      <c r="G2466" s="208"/>
      <c r="H2466" s="208"/>
      <c r="I2466" s="208"/>
      <c r="J2466" s="208"/>
      <c r="K2466" s="208"/>
      <c r="L2466" s="208"/>
      <c r="M2466" s="208"/>
      <c r="N2466" s="208"/>
      <c r="O2466" s="208"/>
      <c r="P2466" s="208"/>
      <c r="Q2466" s="208"/>
      <c r="R2466" s="208"/>
      <c r="S2466" s="208"/>
      <c r="T2466" s="208"/>
      <c r="U2466" s="208"/>
      <c r="V2466" s="208"/>
      <c r="W2466" s="208"/>
      <c r="X2466" s="208"/>
      <c r="Y2466" s="208"/>
      <c r="Z2466" s="208"/>
      <c r="AA2466" s="208"/>
      <c r="AB2466" s="208"/>
      <c r="AC2466" s="208"/>
      <c r="AD2466" s="208"/>
      <c r="AE2466" s="208"/>
      <c r="AF2466" s="208"/>
      <c r="AG2466" s="208"/>
      <c r="AH2466" s="208"/>
      <c r="AI2466" s="208"/>
      <c r="AJ2466" s="208"/>
      <c r="AK2466" s="208"/>
      <c r="AL2466" s="207"/>
      <c r="AM2466" s="208"/>
      <c r="AN2466" s="208"/>
      <c r="AO2466" s="208"/>
      <c r="AP2466" s="208"/>
      <c r="AQ2466" s="208"/>
      <c r="AR2466" s="208"/>
      <c r="AS2466" s="208"/>
      <c r="AT2466" s="208"/>
      <c r="AU2466" s="208"/>
      <c r="AV2466" s="208"/>
      <c r="AW2466" s="208"/>
      <c r="AX2466" s="208"/>
    </row>
    <row r="2467" spans="2:50" ht="24" customHeight="1">
      <c r="B2467" s="202">
        <v>9</v>
      </c>
      <c r="C2467" s="202">
        <v>1</v>
      </c>
      <c r="D2467" s="208"/>
      <c r="E2467" s="208"/>
      <c r="F2467" s="208"/>
      <c r="G2467" s="208"/>
      <c r="H2467" s="208"/>
      <c r="I2467" s="208"/>
      <c r="J2467" s="208"/>
      <c r="K2467" s="208"/>
      <c r="L2467" s="208"/>
      <c r="M2467" s="208"/>
      <c r="N2467" s="208"/>
      <c r="O2467" s="208"/>
      <c r="P2467" s="208"/>
      <c r="Q2467" s="208"/>
      <c r="R2467" s="208"/>
      <c r="S2467" s="208"/>
      <c r="T2467" s="208"/>
      <c r="U2467" s="208"/>
      <c r="V2467" s="208"/>
      <c r="W2467" s="208"/>
      <c r="X2467" s="208"/>
      <c r="Y2467" s="208"/>
      <c r="Z2467" s="208"/>
      <c r="AA2467" s="208"/>
      <c r="AB2467" s="208"/>
      <c r="AC2467" s="208"/>
      <c r="AD2467" s="208"/>
      <c r="AE2467" s="208"/>
      <c r="AF2467" s="208"/>
      <c r="AG2467" s="208"/>
      <c r="AH2467" s="208"/>
      <c r="AI2467" s="208"/>
      <c r="AJ2467" s="208"/>
      <c r="AK2467" s="208"/>
      <c r="AL2467" s="207"/>
      <c r="AM2467" s="208"/>
      <c r="AN2467" s="208"/>
      <c r="AO2467" s="208"/>
      <c r="AP2467" s="208"/>
      <c r="AQ2467" s="208"/>
      <c r="AR2467" s="208"/>
      <c r="AS2467" s="208"/>
      <c r="AT2467" s="208"/>
      <c r="AU2467" s="208"/>
      <c r="AV2467" s="208"/>
      <c r="AW2467" s="208"/>
      <c r="AX2467" s="208"/>
    </row>
    <row r="2468" spans="2:50" ht="24" customHeight="1">
      <c r="B2468" s="202">
        <v>10</v>
      </c>
      <c r="C2468" s="202">
        <v>1</v>
      </c>
      <c r="D2468" s="208"/>
      <c r="E2468" s="208"/>
      <c r="F2468" s="208"/>
      <c r="G2468" s="208"/>
      <c r="H2468" s="208"/>
      <c r="I2468" s="208"/>
      <c r="J2468" s="208"/>
      <c r="K2468" s="208"/>
      <c r="L2468" s="208"/>
      <c r="M2468" s="208"/>
      <c r="N2468" s="208"/>
      <c r="O2468" s="208"/>
      <c r="P2468" s="208"/>
      <c r="Q2468" s="208"/>
      <c r="R2468" s="208"/>
      <c r="S2468" s="208"/>
      <c r="T2468" s="208"/>
      <c r="U2468" s="208"/>
      <c r="V2468" s="208"/>
      <c r="W2468" s="208"/>
      <c r="X2468" s="208"/>
      <c r="Y2468" s="208"/>
      <c r="Z2468" s="208"/>
      <c r="AA2468" s="208"/>
      <c r="AB2468" s="208"/>
      <c r="AC2468" s="208"/>
      <c r="AD2468" s="208"/>
      <c r="AE2468" s="208"/>
      <c r="AF2468" s="208"/>
      <c r="AG2468" s="208"/>
      <c r="AH2468" s="208"/>
      <c r="AI2468" s="208"/>
      <c r="AJ2468" s="208"/>
      <c r="AK2468" s="208"/>
      <c r="AL2468" s="207"/>
      <c r="AM2468" s="208"/>
      <c r="AN2468" s="208"/>
      <c r="AO2468" s="208"/>
      <c r="AP2468" s="208"/>
      <c r="AQ2468" s="208"/>
      <c r="AR2468" s="208"/>
      <c r="AS2468" s="208"/>
      <c r="AT2468" s="208"/>
      <c r="AU2468" s="208"/>
      <c r="AV2468" s="208"/>
      <c r="AW2468" s="208"/>
      <c r="AX2468" s="208"/>
    </row>
    <row r="2470" spans="2:50">
      <c r="C2470" t="s">
        <v>501</v>
      </c>
    </row>
    <row r="2471" spans="2:50" ht="34.5" customHeight="1">
      <c r="B2471" s="202"/>
      <c r="C2471" s="202"/>
      <c r="D2471" s="213" t="s">
        <v>71</v>
      </c>
      <c r="E2471" s="213"/>
      <c r="F2471" s="213"/>
      <c r="G2471" s="213"/>
      <c r="H2471" s="213"/>
      <c r="I2471" s="213"/>
      <c r="J2471" s="213"/>
      <c r="K2471" s="213"/>
      <c r="L2471" s="213"/>
      <c r="M2471" s="213"/>
      <c r="N2471" s="213" t="s">
        <v>72</v>
      </c>
      <c r="O2471" s="213"/>
      <c r="P2471" s="213"/>
      <c r="Q2471" s="213"/>
      <c r="R2471" s="213"/>
      <c r="S2471" s="213"/>
      <c r="T2471" s="213"/>
      <c r="U2471" s="213"/>
      <c r="V2471" s="213"/>
      <c r="W2471" s="213"/>
      <c r="X2471" s="213"/>
      <c r="Y2471" s="213"/>
      <c r="Z2471" s="213"/>
      <c r="AA2471" s="213"/>
      <c r="AB2471" s="213"/>
      <c r="AC2471" s="213"/>
      <c r="AD2471" s="213"/>
      <c r="AE2471" s="213"/>
      <c r="AF2471" s="213"/>
      <c r="AG2471" s="213"/>
      <c r="AH2471" s="213"/>
      <c r="AI2471" s="213"/>
      <c r="AJ2471" s="213"/>
      <c r="AK2471" s="213"/>
      <c r="AL2471" s="214" t="s">
        <v>73</v>
      </c>
      <c r="AM2471" s="213"/>
      <c r="AN2471" s="213"/>
      <c r="AO2471" s="213"/>
      <c r="AP2471" s="213"/>
      <c r="AQ2471" s="213"/>
      <c r="AR2471" s="213" t="s">
        <v>27</v>
      </c>
      <c r="AS2471" s="213"/>
      <c r="AT2471" s="213"/>
      <c r="AU2471" s="213"/>
      <c r="AV2471" s="213" t="s">
        <v>28</v>
      </c>
      <c r="AW2471" s="213"/>
      <c r="AX2471" s="213"/>
    </row>
    <row r="2472" spans="2:50" ht="24" customHeight="1">
      <c r="B2472" s="202">
        <v>1</v>
      </c>
      <c r="C2472" s="202">
        <v>1</v>
      </c>
      <c r="D2472" s="208"/>
      <c r="E2472" s="208"/>
      <c r="F2472" s="208"/>
      <c r="G2472" s="208"/>
      <c r="H2472" s="208"/>
      <c r="I2472" s="208"/>
      <c r="J2472" s="208"/>
      <c r="K2472" s="208"/>
      <c r="L2472" s="208"/>
      <c r="M2472" s="208"/>
      <c r="N2472" s="208"/>
      <c r="O2472" s="208"/>
      <c r="P2472" s="208"/>
      <c r="Q2472" s="208"/>
      <c r="R2472" s="208"/>
      <c r="S2472" s="208"/>
      <c r="T2472" s="208"/>
      <c r="U2472" s="208"/>
      <c r="V2472" s="208"/>
      <c r="W2472" s="208"/>
      <c r="X2472" s="208"/>
      <c r="Y2472" s="208"/>
      <c r="Z2472" s="208"/>
      <c r="AA2472" s="208"/>
      <c r="AB2472" s="208"/>
      <c r="AC2472" s="208"/>
      <c r="AD2472" s="208"/>
      <c r="AE2472" s="208"/>
      <c r="AF2472" s="208"/>
      <c r="AG2472" s="208"/>
      <c r="AH2472" s="208"/>
      <c r="AI2472" s="208"/>
      <c r="AJ2472" s="208"/>
      <c r="AK2472" s="208"/>
      <c r="AL2472" s="207"/>
      <c r="AM2472" s="208"/>
      <c r="AN2472" s="208"/>
      <c r="AO2472" s="208"/>
      <c r="AP2472" s="208"/>
      <c r="AQ2472" s="208"/>
      <c r="AR2472" s="208"/>
      <c r="AS2472" s="208"/>
      <c r="AT2472" s="208"/>
      <c r="AU2472" s="208"/>
      <c r="AV2472" s="208"/>
      <c r="AW2472" s="208"/>
      <c r="AX2472" s="208"/>
    </row>
    <row r="2473" spans="2:50" ht="24" customHeight="1">
      <c r="B2473" s="202">
        <v>2</v>
      </c>
      <c r="C2473" s="202">
        <v>1</v>
      </c>
      <c r="D2473" s="208"/>
      <c r="E2473" s="208"/>
      <c r="F2473" s="208"/>
      <c r="G2473" s="208"/>
      <c r="H2473" s="208"/>
      <c r="I2473" s="208"/>
      <c r="J2473" s="208"/>
      <c r="K2473" s="208"/>
      <c r="L2473" s="208"/>
      <c r="M2473" s="208"/>
      <c r="N2473" s="208"/>
      <c r="O2473" s="208"/>
      <c r="P2473" s="208"/>
      <c r="Q2473" s="208"/>
      <c r="R2473" s="208"/>
      <c r="S2473" s="208"/>
      <c r="T2473" s="208"/>
      <c r="U2473" s="208"/>
      <c r="V2473" s="208"/>
      <c r="W2473" s="208"/>
      <c r="X2473" s="208"/>
      <c r="Y2473" s="208"/>
      <c r="Z2473" s="208"/>
      <c r="AA2473" s="208"/>
      <c r="AB2473" s="208"/>
      <c r="AC2473" s="208"/>
      <c r="AD2473" s="208"/>
      <c r="AE2473" s="208"/>
      <c r="AF2473" s="208"/>
      <c r="AG2473" s="208"/>
      <c r="AH2473" s="208"/>
      <c r="AI2473" s="208"/>
      <c r="AJ2473" s="208"/>
      <c r="AK2473" s="208"/>
      <c r="AL2473" s="207"/>
      <c r="AM2473" s="208"/>
      <c r="AN2473" s="208"/>
      <c r="AO2473" s="208"/>
      <c r="AP2473" s="208"/>
      <c r="AQ2473" s="208"/>
      <c r="AR2473" s="208"/>
      <c r="AS2473" s="208"/>
      <c r="AT2473" s="208"/>
      <c r="AU2473" s="208"/>
      <c r="AV2473" s="208"/>
      <c r="AW2473" s="208"/>
      <c r="AX2473" s="208"/>
    </row>
    <row r="2474" spans="2:50" ht="24" customHeight="1">
      <c r="B2474" s="202">
        <v>3</v>
      </c>
      <c r="C2474" s="202">
        <v>1</v>
      </c>
      <c r="D2474" s="208"/>
      <c r="E2474" s="208"/>
      <c r="F2474" s="208"/>
      <c r="G2474" s="208"/>
      <c r="H2474" s="208"/>
      <c r="I2474" s="208"/>
      <c r="J2474" s="208"/>
      <c r="K2474" s="208"/>
      <c r="L2474" s="208"/>
      <c r="M2474" s="208"/>
      <c r="N2474" s="208"/>
      <c r="O2474" s="208"/>
      <c r="P2474" s="208"/>
      <c r="Q2474" s="208"/>
      <c r="R2474" s="208"/>
      <c r="S2474" s="208"/>
      <c r="T2474" s="208"/>
      <c r="U2474" s="208"/>
      <c r="V2474" s="208"/>
      <c r="W2474" s="208"/>
      <c r="X2474" s="208"/>
      <c r="Y2474" s="208"/>
      <c r="Z2474" s="208"/>
      <c r="AA2474" s="208"/>
      <c r="AB2474" s="208"/>
      <c r="AC2474" s="208"/>
      <c r="AD2474" s="208"/>
      <c r="AE2474" s="208"/>
      <c r="AF2474" s="208"/>
      <c r="AG2474" s="208"/>
      <c r="AH2474" s="208"/>
      <c r="AI2474" s="208"/>
      <c r="AJ2474" s="208"/>
      <c r="AK2474" s="208"/>
      <c r="AL2474" s="207"/>
      <c r="AM2474" s="208"/>
      <c r="AN2474" s="208"/>
      <c r="AO2474" s="208"/>
      <c r="AP2474" s="208"/>
      <c r="AQ2474" s="208"/>
      <c r="AR2474" s="208"/>
      <c r="AS2474" s="208"/>
      <c r="AT2474" s="208"/>
      <c r="AU2474" s="208"/>
      <c r="AV2474" s="208"/>
      <c r="AW2474" s="208"/>
      <c r="AX2474" s="208"/>
    </row>
    <row r="2475" spans="2:50" ht="24" customHeight="1">
      <c r="B2475" s="202">
        <v>4</v>
      </c>
      <c r="C2475" s="202">
        <v>1</v>
      </c>
      <c r="D2475" s="208"/>
      <c r="E2475" s="208"/>
      <c r="F2475" s="208"/>
      <c r="G2475" s="208"/>
      <c r="H2475" s="208"/>
      <c r="I2475" s="208"/>
      <c r="J2475" s="208"/>
      <c r="K2475" s="208"/>
      <c r="L2475" s="208"/>
      <c r="M2475" s="208"/>
      <c r="N2475" s="208"/>
      <c r="O2475" s="208"/>
      <c r="P2475" s="208"/>
      <c r="Q2475" s="208"/>
      <c r="R2475" s="208"/>
      <c r="S2475" s="208"/>
      <c r="T2475" s="208"/>
      <c r="U2475" s="208"/>
      <c r="V2475" s="208"/>
      <c r="W2475" s="208"/>
      <c r="X2475" s="208"/>
      <c r="Y2475" s="208"/>
      <c r="Z2475" s="208"/>
      <c r="AA2475" s="208"/>
      <c r="AB2475" s="208"/>
      <c r="AC2475" s="208"/>
      <c r="AD2475" s="208"/>
      <c r="AE2475" s="208"/>
      <c r="AF2475" s="208"/>
      <c r="AG2475" s="208"/>
      <c r="AH2475" s="208"/>
      <c r="AI2475" s="208"/>
      <c r="AJ2475" s="208"/>
      <c r="AK2475" s="208"/>
      <c r="AL2475" s="207"/>
      <c r="AM2475" s="208"/>
      <c r="AN2475" s="208"/>
      <c r="AO2475" s="208"/>
      <c r="AP2475" s="208"/>
      <c r="AQ2475" s="208"/>
      <c r="AR2475" s="208"/>
      <c r="AS2475" s="208"/>
      <c r="AT2475" s="208"/>
      <c r="AU2475" s="208"/>
      <c r="AV2475" s="208"/>
      <c r="AW2475" s="208"/>
      <c r="AX2475" s="208"/>
    </row>
    <row r="2476" spans="2:50" ht="24" customHeight="1">
      <c r="B2476" s="202">
        <v>5</v>
      </c>
      <c r="C2476" s="202">
        <v>1</v>
      </c>
      <c r="D2476" s="208"/>
      <c r="E2476" s="208"/>
      <c r="F2476" s="208"/>
      <c r="G2476" s="208"/>
      <c r="H2476" s="208"/>
      <c r="I2476" s="208"/>
      <c r="J2476" s="208"/>
      <c r="K2476" s="208"/>
      <c r="L2476" s="208"/>
      <c r="M2476" s="208"/>
      <c r="N2476" s="208"/>
      <c r="O2476" s="208"/>
      <c r="P2476" s="208"/>
      <c r="Q2476" s="208"/>
      <c r="R2476" s="208"/>
      <c r="S2476" s="208"/>
      <c r="T2476" s="208"/>
      <c r="U2476" s="208"/>
      <c r="V2476" s="208"/>
      <c r="W2476" s="208"/>
      <c r="X2476" s="208"/>
      <c r="Y2476" s="208"/>
      <c r="Z2476" s="208"/>
      <c r="AA2476" s="208"/>
      <c r="AB2476" s="208"/>
      <c r="AC2476" s="208"/>
      <c r="AD2476" s="208"/>
      <c r="AE2476" s="208"/>
      <c r="AF2476" s="208"/>
      <c r="AG2476" s="208"/>
      <c r="AH2476" s="208"/>
      <c r="AI2476" s="208"/>
      <c r="AJ2476" s="208"/>
      <c r="AK2476" s="208"/>
      <c r="AL2476" s="207"/>
      <c r="AM2476" s="208"/>
      <c r="AN2476" s="208"/>
      <c r="AO2476" s="208"/>
      <c r="AP2476" s="208"/>
      <c r="AQ2476" s="208"/>
      <c r="AR2476" s="208"/>
      <c r="AS2476" s="208"/>
      <c r="AT2476" s="208"/>
      <c r="AU2476" s="208"/>
      <c r="AV2476" s="208"/>
      <c r="AW2476" s="208"/>
      <c r="AX2476" s="208"/>
    </row>
    <row r="2477" spans="2:50" ht="24" customHeight="1">
      <c r="B2477" s="202">
        <v>6</v>
      </c>
      <c r="C2477" s="202">
        <v>1</v>
      </c>
      <c r="D2477" s="208"/>
      <c r="E2477" s="208"/>
      <c r="F2477" s="208"/>
      <c r="G2477" s="208"/>
      <c r="H2477" s="208"/>
      <c r="I2477" s="208"/>
      <c r="J2477" s="208"/>
      <c r="K2477" s="208"/>
      <c r="L2477" s="208"/>
      <c r="M2477" s="208"/>
      <c r="N2477" s="208"/>
      <c r="O2477" s="208"/>
      <c r="P2477" s="208"/>
      <c r="Q2477" s="208"/>
      <c r="R2477" s="208"/>
      <c r="S2477" s="208"/>
      <c r="T2477" s="208"/>
      <c r="U2477" s="208"/>
      <c r="V2477" s="208"/>
      <c r="W2477" s="208"/>
      <c r="X2477" s="208"/>
      <c r="Y2477" s="208"/>
      <c r="Z2477" s="208"/>
      <c r="AA2477" s="208"/>
      <c r="AB2477" s="208"/>
      <c r="AC2477" s="208"/>
      <c r="AD2477" s="208"/>
      <c r="AE2477" s="208"/>
      <c r="AF2477" s="208"/>
      <c r="AG2477" s="208"/>
      <c r="AH2477" s="208"/>
      <c r="AI2477" s="208"/>
      <c r="AJ2477" s="208"/>
      <c r="AK2477" s="208"/>
      <c r="AL2477" s="207"/>
      <c r="AM2477" s="208"/>
      <c r="AN2477" s="208"/>
      <c r="AO2477" s="208"/>
      <c r="AP2477" s="208"/>
      <c r="AQ2477" s="208"/>
      <c r="AR2477" s="208"/>
      <c r="AS2477" s="208"/>
      <c r="AT2477" s="208"/>
      <c r="AU2477" s="208"/>
      <c r="AV2477" s="208"/>
      <c r="AW2477" s="208"/>
      <c r="AX2477" s="208"/>
    </row>
    <row r="2478" spans="2:50" ht="24" customHeight="1">
      <c r="B2478" s="202">
        <v>7</v>
      </c>
      <c r="C2478" s="202">
        <v>1</v>
      </c>
      <c r="D2478" s="208"/>
      <c r="E2478" s="208"/>
      <c r="F2478" s="208"/>
      <c r="G2478" s="208"/>
      <c r="H2478" s="208"/>
      <c r="I2478" s="208"/>
      <c r="J2478" s="208"/>
      <c r="K2478" s="208"/>
      <c r="L2478" s="208"/>
      <c r="M2478" s="208"/>
      <c r="N2478" s="208"/>
      <c r="O2478" s="208"/>
      <c r="P2478" s="208"/>
      <c r="Q2478" s="208"/>
      <c r="R2478" s="208"/>
      <c r="S2478" s="208"/>
      <c r="T2478" s="208"/>
      <c r="U2478" s="208"/>
      <c r="V2478" s="208"/>
      <c r="W2478" s="208"/>
      <c r="X2478" s="208"/>
      <c r="Y2478" s="208"/>
      <c r="Z2478" s="208"/>
      <c r="AA2478" s="208"/>
      <c r="AB2478" s="208"/>
      <c r="AC2478" s="208"/>
      <c r="AD2478" s="208"/>
      <c r="AE2478" s="208"/>
      <c r="AF2478" s="208"/>
      <c r="AG2478" s="208"/>
      <c r="AH2478" s="208"/>
      <c r="AI2478" s="208"/>
      <c r="AJ2478" s="208"/>
      <c r="AK2478" s="208"/>
      <c r="AL2478" s="207"/>
      <c r="AM2478" s="208"/>
      <c r="AN2478" s="208"/>
      <c r="AO2478" s="208"/>
      <c r="AP2478" s="208"/>
      <c r="AQ2478" s="208"/>
      <c r="AR2478" s="208"/>
      <c r="AS2478" s="208"/>
      <c r="AT2478" s="208"/>
      <c r="AU2478" s="208"/>
      <c r="AV2478" s="208"/>
      <c r="AW2478" s="208"/>
      <c r="AX2478" s="208"/>
    </row>
    <row r="2479" spans="2:50" ht="24" customHeight="1">
      <c r="B2479" s="202">
        <v>8</v>
      </c>
      <c r="C2479" s="202">
        <v>1</v>
      </c>
      <c r="D2479" s="208"/>
      <c r="E2479" s="208"/>
      <c r="F2479" s="208"/>
      <c r="G2479" s="208"/>
      <c r="H2479" s="208"/>
      <c r="I2479" s="208"/>
      <c r="J2479" s="208"/>
      <c r="K2479" s="208"/>
      <c r="L2479" s="208"/>
      <c r="M2479" s="208"/>
      <c r="N2479" s="208"/>
      <c r="O2479" s="208"/>
      <c r="P2479" s="208"/>
      <c r="Q2479" s="208"/>
      <c r="R2479" s="208"/>
      <c r="S2479" s="208"/>
      <c r="T2479" s="208"/>
      <c r="U2479" s="208"/>
      <c r="V2479" s="208"/>
      <c r="W2479" s="208"/>
      <c r="X2479" s="208"/>
      <c r="Y2479" s="208"/>
      <c r="Z2479" s="208"/>
      <c r="AA2479" s="208"/>
      <c r="AB2479" s="208"/>
      <c r="AC2479" s="208"/>
      <c r="AD2479" s="208"/>
      <c r="AE2479" s="208"/>
      <c r="AF2479" s="208"/>
      <c r="AG2479" s="208"/>
      <c r="AH2479" s="208"/>
      <c r="AI2479" s="208"/>
      <c r="AJ2479" s="208"/>
      <c r="AK2479" s="208"/>
      <c r="AL2479" s="207"/>
      <c r="AM2479" s="208"/>
      <c r="AN2479" s="208"/>
      <c r="AO2479" s="208"/>
      <c r="AP2479" s="208"/>
      <c r="AQ2479" s="208"/>
      <c r="AR2479" s="208"/>
      <c r="AS2479" s="208"/>
      <c r="AT2479" s="208"/>
      <c r="AU2479" s="208"/>
      <c r="AV2479" s="208"/>
      <c r="AW2479" s="208"/>
      <c r="AX2479" s="208"/>
    </row>
    <row r="2480" spans="2:50" ht="24" customHeight="1">
      <c r="B2480" s="202">
        <v>9</v>
      </c>
      <c r="C2480" s="202">
        <v>1</v>
      </c>
      <c r="D2480" s="208"/>
      <c r="E2480" s="208"/>
      <c r="F2480" s="208"/>
      <c r="G2480" s="208"/>
      <c r="H2480" s="208"/>
      <c r="I2480" s="208"/>
      <c r="J2480" s="208"/>
      <c r="K2480" s="208"/>
      <c r="L2480" s="208"/>
      <c r="M2480" s="208"/>
      <c r="N2480" s="208"/>
      <c r="O2480" s="208"/>
      <c r="P2480" s="208"/>
      <c r="Q2480" s="208"/>
      <c r="R2480" s="208"/>
      <c r="S2480" s="208"/>
      <c r="T2480" s="208"/>
      <c r="U2480" s="208"/>
      <c r="V2480" s="208"/>
      <c r="W2480" s="208"/>
      <c r="X2480" s="208"/>
      <c r="Y2480" s="208"/>
      <c r="Z2480" s="208"/>
      <c r="AA2480" s="208"/>
      <c r="AB2480" s="208"/>
      <c r="AC2480" s="208"/>
      <c r="AD2480" s="208"/>
      <c r="AE2480" s="208"/>
      <c r="AF2480" s="208"/>
      <c r="AG2480" s="208"/>
      <c r="AH2480" s="208"/>
      <c r="AI2480" s="208"/>
      <c r="AJ2480" s="208"/>
      <c r="AK2480" s="208"/>
      <c r="AL2480" s="207"/>
      <c r="AM2480" s="208"/>
      <c r="AN2480" s="208"/>
      <c r="AO2480" s="208"/>
      <c r="AP2480" s="208"/>
      <c r="AQ2480" s="208"/>
      <c r="AR2480" s="208"/>
      <c r="AS2480" s="208"/>
      <c r="AT2480" s="208"/>
      <c r="AU2480" s="208"/>
      <c r="AV2480" s="208"/>
      <c r="AW2480" s="208"/>
      <c r="AX2480" s="208"/>
    </row>
    <row r="2481" spans="2:51" ht="24" customHeight="1">
      <c r="B2481" s="202">
        <v>10</v>
      </c>
      <c r="C2481" s="202">
        <v>1</v>
      </c>
      <c r="D2481" s="208"/>
      <c r="E2481" s="208"/>
      <c r="F2481" s="208"/>
      <c r="G2481" s="208"/>
      <c r="H2481" s="208"/>
      <c r="I2481" s="208"/>
      <c r="J2481" s="208"/>
      <c r="K2481" s="208"/>
      <c r="L2481" s="208"/>
      <c r="M2481" s="208"/>
      <c r="N2481" s="208"/>
      <c r="O2481" s="208"/>
      <c r="P2481" s="208"/>
      <c r="Q2481" s="208"/>
      <c r="R2481" s="208"/>
      <c r="S2481" s="208"/>
      <c r="T2481" s="208"/>
      <c r="U2481" s="208"/>
      <c r="V2481" s="208"/>
      <c r="W2481" s="208"/>
      <c r="X2481" s="208"/>
      <c r="Y2481" s="208"/>
      <c r="Z2481" s="208"/>
      <c r="AA2481" s="208"/>
      <c r="AB2481" s="208"/>
      <c r="AC2481" s="208"/>
      <c r="AD2481" s="208"/>
      <c r="AE2481" s="208"/>
      <c r="AF2481" s="208"/>
      <c r="AG2481" s="208"/>
      <c r="AH2481" s="208"/>
      <c r="AI2481" s="208"/>
      <c r="AJ2481" s="208"/>
      <c r="AK2481" s="208"/>
      <c r="AL2481" s="207"/>
      <c r="AM2481" s="208"/>
      <c r="AN2481" s="208"/>
      <c r="AO2481" s="208"/>
      <c r="AP2481" s="208"/>
      <c r="AQ2481" s="208"/>
      <c r="AR2481" s="208"/>
      <c r="AS2481" s="208"/>
      <c r="AT2481" s="208"/>
      <c r="AU2481" s="208"/>
      <c r="AV2481" s="208"/>
      <c r="AW2481" s="208"/>
      <c r="AX2481" s="208"/>
    </row>
    <row r="2483" spans="2:51" s="79" customFormat="1" ht="21.75" customHeight="1" thickBot="1">
      <c r="AK2483" s="2210"/>
      <c r="AL2483" s="2210"/>
      <c r="AM2483" s="2210"/>
      <c r="AN2483" s="2210"/>
      <c r="AO2483" s="2210"/>
      <c r="AP2483" s="2210"/>
      <c r="AQ2483" s="2210"/>
      <c r="AR2483" s="2211" t="s">
        <v>112</v>
      </c>
      <c r="AS2483" s="2211"/>
      <c r="AT2483" s="2211"/>
      <c r="AU2483" s="2211"/>
      <c r="AV2483" s="2211"/>
      <c r="AW2483" s="2211"/>
      <c r="AX2483" s="2211"/>
      <c r="AY2483" s="2211"/>
    </row>
    <row r="2484" spans="2:51" s="79" customFormat="1" ht="21" customHeight="1">
      <c r="B2484" s="2212" t="s">
        <v>113</v>
      </c>
      <c r="C2484" s="2213"/>
      <c r="D2484" s="2213"/>
      <c r="E2484" s="2213"/>
      <c r="F2484" s="2213"/>
      <c r="G2484" s="2213"/>
      <c r="H2484" s="2340" t="s">
        <v>1187</v>
      </c>
      <c r="I2484" s="2341"/>
      <c r="J2484" s="2341"/>
      <c r="K2484" s="2341"/>
      <c r="L2484" s="2341"/>
      <c r="M2484" s="2341"/>
      <c r="N2484" s="2341"/>
      <c r="O2484" s="2341"/>
      <c r="P2484" s="2341"/>
      <c r="Q2484" s="2341"/>
      <c r="R2484" s="2341"/>
      <c r="S2484" s="2341"/>
      <c r="T2484" s="2341"/>
      <c r="U2484" s="2341"/>
      <c r="V2484" s="2341"/>
      <c r="W2484" s="2341"/>
      <c r="X2484" s="2341"/>
      <c r="Y2484" s="2341"/>
      <c r="Z2484" s="2216" t="s">
        <v>145</v>
      </c>
      <c r="AA2484" s="2217"/>
      <c r="AB2484" s="2217"/>
      <c r="AC2484" s="2217"/>
      <c r="AD2484" s="2217"/>
      <c r="AE2484" s="2218"/>
      <c r="AF2484" s="2219" t="s">
        <v>132</v>
      </c>
      <c r="AG2484" s="2220"/>
      <c r="AH2484" s="2220"/>
      <c r="AI2484" s="2220"/>
      <c r="AJ2484" s="2220"/>
      <c r="AK2484" s="2220"/>
      <c r="AL2484" s="2220"/>
      <c r="AM2484" s="2220"/>
      <c r="AN2484" s="2220"/>
      <c r="AO2484" s="2220"/>
      <c r="AP2484" s="2220"/>
      <c r="AQ2484" s="2221"/>
      <c r="AR2484" s="2222" t="s">
        <v>1</v>
      </c>
      <c r="AS2484" s="2219"/>
      <c r="AT2484" s="2219"/>
      <c r="AU2484" s="2219"/>
      <c r="AV2484" s="2219"/>
      <c r="AW2484" s="2219"/>
      <c r="AX2484" s="2219"/>
      <c r="AY2484" s="2223"/>
    </row>
    <row r="2485" spans="2:51" s="79" customFormat="1" ht="28.15" customHeight="1">
      <c r="B2485" s="2190" t="s">
        <v>59</v>
      </c>
      <c r="C2485" s="2191"/>
      <c r="D2485" s="2191"/>
      <c r="E2485" s="2191"/>
      <c r="F2485" s="2191"/>
      <c r="G2485" s="2192"/>
      <c r="H2485" s="2193"/>
      <c r="I2485" s="2194"/>
      <c r="J2485" s="2194"/>
      <c r="K2485" s="2194"/>
      <c r="L2485" s="2194"/>
      <c r="M2485" s="2194"/>
      <c r="N2485" s="2194"/>
      <c r="O2485" s="2194"/>
      <c r="P2485" s="2194"/>
      <c r="Q2485" s="2194"/>
      <c r="R2485" s="2194"/>
      <c r="S2485" s="2194"/>
      <c r="T2485" s="2194"/>
      <c r="U2485" s="2194"/>
      <c r="V2485" s="2194"/>
      <c r="W2485" s="2195"/>
      <c r="X2485" s="2195"/>
      <c r="Y2485" s="2195"/>
      <c r="Z2485" s="2196" t="s">
        <v>2</v>
      </c>
      <c r="AA2485" s="2197"/>
      <c r="AB2485" s="2197"/>
      <c r="AC2485" s="2197"/>
      <c r="AD2485" s="2197"/>
      <c r="AE2485" s="2198"/>
      <c r="AF2485" s="2197" t="s">
        <v>102</v>
      </c>
      <c r="AG2485" s="2197"/>
      <c r="AH2485" s="2197"/>
      <c r="AI2485" s="2197"/>
      <c r="AJ2485" s="2197"/>
      <c r="AK2485" s="2197"/>
      <c r="AL2485" s="2197"/>
      <c r="AM2485" s="2197"/>
      <c r="AN2485" s="2197"/>
      <c r="AO2485" s="2197"/>
      <c r="AP2485" s="2197"/>
      <c r="AQ2485" s="2198"/>
      <c r="AR2485" s="2199" t="s">
        <v>525</v>
      </c>
      <c r="AS2485" s="2200"/>
      <c r="AT2485" s="2200"/>
      <c r="AU2485" s="2200"/>
      <c r="AV2485" s="2200"/>
      <c r="AW2485" s="2200"/>
      <c r="AX2485" s="2200"/>
      <c r="AY2485" s="2201"/>
    </row>
    <row r="2486" spans="2:51" s="79" customFormat="1" ht="30.75" customHeight="1">
      <c r="B2486" s="2202" t="s">
        <v>3</v>
      </c>
      <c r="C2486" s="2203"/>
      <c r="D2486" s="2203"/>
      <c r="E2486" s="2203"/>
      <c r="F2486" s="2203"/>
      <c r="G2486" s="2203"/>
      <c r="H2486" s="2204" t="s">
        <v>103</v>
      </c>
      <c r="I2486" s="2195"/>
      <c r="J2486" s="2195"/>
      <c r="K2486" s="2195"/>
      <c r="L2486" s="2195"/>
      <c r="M2486" s="2195"/>
      <c r="N2486" s="2195"/>
      <c r="O2486" s="2195"/>
      <c r="P2486" s="2195"/>
      <c r="Q2486" s="2195"/>
      <c r="R2486" s="2195"/>
      <c r="S2486" s="2195"/>
      <c r="T2486" s="2195"/>
      <c r="U2486" s="2195"/>
      <c r="V2486" s="2195"/>
      <c r="W2486" s="2195"/>
      <c r="X2486" s="2195"/>
      <c r="Y2486" s="2195"/>
      <c r="Z2486" s="2205" t="s">
        <v>76</v>
      </c>
      <c r="AA2486" s="2206"/>
      <c r="AB2486" s="2206"/>
      <c r="AC2486" s="2206"/>
      <c r="AD2486" s="2206"/>
      <c r="AE2486" s="2207"/>
      <c r="AF2486" s="2336" t="s">
        <v>108</v>
      </c>
      <c r="AG2486" s="2337"/>
      <c r="AH2486" s="2337"/>
      <c r="AI2486" s="2337"/>
      <c r="AJ2486" s="2337"/>
      <c r="AK2486" s="2337"/>
      <c r="AL2486" s="2337"/>
      <c r="AM2486" s="2337"/>
      <c r="AN2486" s="2337"/>
      <c r="AO2486" s="2337"/>
      <c r="AP2486" s="2337"/>
      <c r="AQ2486" s="2337"/>
      <c r="AR2486" s="2338"/>
      <c r="AS2486" s="2338"/>
      <c r="AT2486" s="2338"/>
      <c r="AU2486" s="2338"/>
      <c r="AV2486" s="2338"/>
      <c r="AW2486" s="2338"/>
      <c r="AX2486" s="2338"/>
      <c r="AY2486" s="2339"/>
    </row>
    <row r="2487" spans="2:51" s="79" customFormat="1" ht="18" customHeight="1">
      <c r="B2487" s="2166" t="s">
        <v>37</v>
      </c>
      <c r="C2487" s="2167"/>
      <c r="D2487" s="2167"/>
      <c r="E2487" s="2167"/>
      <c r="F2487" s="2167"/>
      <c r="G2487" s="2167"/>
      <c r="H2487" s="2170" t="s">
        <v>931</v>
      </c>
      <c r="I2487" s="2171"/>
      <c r="J2487" s="2171"/>
      <c r="K2487" s="2171"/>
      <c r="L2487" s="2171"/>
      <c r="M2487" s="2171"/>
      <c r="N2487" s="2171"/>
      <c r="O2487" s="2171"/>
      <c r="P2487" s="2171"/>
      <c r="Q2487" s="2171"/>
      <c r="R2487" s="2171"/>
      <c r="S2487" s="2171"/>
      <c r="T2487" s="2171"/>
      <c r="U2487" s="2171"/>
      <c r="V2487" s="2171"/>
      <c r="W2487" s="2334"/>
      <c r="X2487" s="2334"/>
      <c r="Y2487" s="2334"/>
      <c r="Z2487" s="2176" t="s">
        <v>319</v>
      </c>
      <c r="AA2487" s="2059"/>
      <c r="AB2487" s="2059"/>
      <c r="AC2487" s="2059"/>
      <c r="AD2487" s="2059"/>
      <c r="AE2487" s="2177"/>
      <c r="AF2487" s="2179"/>
      <c r="AG2487" s="2180"/>
      <c r="AH2487" s="2180"/>
      <c r="AI2487" s="2180"/>
      <c r="AJ2487" s="2180"/>
      <c r="AK2487" s="2180"/>
      <c r="AL2487" s="2180"/>
      <c r="AM2487" s="2180"/>
      <c r="AN2487" s="2180"/>
      <c r="AO2487" s="2180"/>
      <c r="AP2487" s="2180"/>
      <c r="AQ2487" s="2180"/>
      <c r="AR2487" s="2180"/>
      <c r="AS2487" s="2180"/>
      <c r="AT2487" s="2180"/>
      <c r="AU2487" s="2180"/>
      <c r="AV2487" s="2180"/>
      <c r="AW2487" s="2180"/>
      <c r="AX2487" s="2180"/>
      <c r="AY2487" s="2181"/>
    </row>
    <row r="2488" spans="2:51" s="79" customFormat="1" ht="24" customHeight="1">
      <c r="B2488" s="2168"/>
      <c r="C2488" s="2169"/>
      <c r="D2488" s="2169"/>
      <c r="E2488" s="2169"/>
      <c r="F2488" s="2169"/>
      <c r="G2488" s="2169"/>
      <c r="H2488" s="2173"/>
      <c r="I2488" s="2174"/>
      <c r="J2488" s="2174"/>
      <c r="K2488" s="2174"/>
      <c r="L2488" s="2174"/>
      <c r="M2488" s="2174"/>
      <c r="N2488" s="2174"/>
      <c r="O2488" s="2174"/>
      <c r="P2488" s="2174"/>
      <c r="Q2488" s="2174"/>
      <c r="R2488" s="2174"/>
      <c r="S2488" s="2174"/>
      <c r="T2488" s="2174"/>
      <c r="U2488" s="2174"/>
      <c r="V2488" s="2174"/>
      <c r="W2488" s="2335"/>
      <c r="X2488" s="2335"/>
      <c r="Y2488" s="2335"/>
      <c r="Z2488" s="2178"/>
      <c r="AA2488" s="2059"/>
      <c r="AB2488" s="2059"/>
      <c r="AC2488" s="2059"/>
      <c r="AD2488" s="2059"/>
      <c r="AE2488" s="2177"/>
      <c r="AF2488" s="2182"/>
      <c r="AG2488" s="2182"/>
      <c r="AH2488" s="2182"/>
      <c r="AI2488" s="2182"/>
      <c r="AJ2488" s="2182"/>
      <c r="AK2488" s="2182"/>
      <c r="AL2488" s="2182"/>
      <c r="AM2488" s="2182"/>
      <c r="AN2488" s="2182"/>
      <c r="AO2488" s="2182"/>
      <c r="AP2488" s="2182"/>
      <c r="AQ2488" s="2182"/>
      <c r="AR2488" s="2182"/>
      <c r="AS2488" s="2182"/>
      <c r="AT2488" s="2182"/>
      <c r="AU2488" s="2182"/>
      <c r="AV2488" s="2182"/>
      <c r="AW2488" s="2182"/>
      <c r="AX2488" s="2182"/>
      <c r="AY2488" s="2183"/>
    </row>
    <row r="2489" spans="2:51" s="79" customFormat="1" ht="29.25" customHeight="1">
      <c r="B2489" s="2184" t="s">
        <v>4</v>
      </c>
      <c r="C2489" s="2185"/>
      <c r="D2489" s="2185"/>
      <c r="E2489" s="2185"/>
      <c r="F2489" s="2185"/>
      <c r="G2489" s="2186"/>
      <c r="H2489" s="2187" t="s">
        <v>133</v>
      </c>
      <c r="I2489" s="2188"/>
      <c r="J2489" s="2188"/>
      <c r="K2489" s="2188"/>
      <c r="L2489" s="2188"/>
      <c r="M2489" s="2188"/>
      <c r="N2489" s="2188"/>
      <c r="O2489" s="2188"/>
      <c r="P2489" s="2188"/>
      <c r="Q2489" s="2188"/>
      <c r="R2489" s="2188"/>
      <c r="S2489" s="2188"/>
      <c r="T2489" s="2188"/>
      <c r="U2489" s="2188"/>
      <c r="V2489" s="2188"/>
      <c r="W2489" s="2188"/>
      <c r="X2489" s="2188"/>
      <c r="Y2489" s="2188"/>
      <c r="Z2489" s="2188"/>
      <c r="AA2489" s="2188"/>
      <c r="AB2489" s="2188"/>
      <c r="AC2489" s="2188"/>
      <c r="AD2489" s="2188"/>
      <c r="AE2489" s="2188"/>
      <c r="AF2489" s="2188"/>
      <c r="AG2489" s="2188"/>
      <c r="AH2489" s="2188"/>
      <c r="AI2489" s="2188"/>
      <c r="AJ2489" s="2188"/>
      <c r="AK2489" s="2188"/>
      <c r="AL2489" s="2188"/>
      <c r="AM2489" s="2188"/>
      <c r="AN2489" s="2188"/>
      <c r="AO2489" s="2188"/>
      <c r="AP2489" s="2188"/>
      <c r="AQ2489" s="2188"/>
      <c r="AR2489" s="2188"/>
      <c r="AS2489" s="2188"/>
      <c r="AT2489" s="2188"/>
      <c r="AU2489" s="2188"/>
      <c r="AV2489" s="2188"/>
      <c r="AW2489" s="2188"/>
      <c r="AX2489" s="2188"/>
      <c r="AY2489" s="2189"/>
    </row>
    <row r="2490" spans="2:51" s="79" customFormat="1" ht="21" customHeight="1">
      <c r="B2490" s="2152" t="s">
        <v>39</v>
      </c>
      <c r="C2490" s="2153"/>
      <c r="D2490" s="2153"/>
      <c r="E2490" s="2153"/>
      <c r="F2490" s="2153"/>
      <c r="G2490" s="2154"/>
      <c r="H2490" s="2158"/>
      <c r="I2490" s="2159"/>
      <c r="J2490" s="2159"/>
      <c r="K2490" s="2159"/>
      <c r="L2490" s="2159"/>
      <c r="M2490" s="2159"/>
      <c r="N2490" s="2159"/>
      <c r="O2490" s="2159"/>
      <c r="P2490" s="2159"/>
      <c r="Q2490" s="2160" t="s">
        <v>86</v>
      </c>
      <c r="R2490" s="2161"/>
      <c r="S2490" s="2161"/>
      <c r="T2490" s="2161"/>
      <c r="U2490" s="2161"/>
      <c r="V2490" s="2161"/>
      <c r="W2490" s="2162"/>
      <c r="X2490" s="2160" t="s">
        <v>87</v>
      </c>
      <c r="Y2490" s="2161"/>
      <c r="Z2490" s="2161"/>
      <c r="AA2490" s="2161"/>
      <c r="AB2490" s="2161"/>
      <c r="AC2490" s="2161"/>
      <c r="AD2490" s="2162"/>
      <c r="AE2490" s="2160" t="s">
        <v>88</v>
      </c>
      <c r="AF2490" s="2161"/>
      <c r="AG2490" s="2161"/>
      <c r="AH2490" s="2161"/>
      <c r="AI2490" s="2161"/>
      <c r="AJ2490" s="2161"/>
      <c r="AK2490" s="2162"/>
      <c r="AL2490" s="2160" t="s">
        <v>90</v>
      </c>
      <c r="AM2490" s="2161"/>
      <c r="AN2490" s="2161"/>
      <c r="AO2490" s="2161"/>
      <c r="AP2490" s="2161"/>
      <c r="AQ2490" s="2161"/>
      <c r="AR2490" s="2162"/>
      <c r="AS2490" s="2160" t="s">
        <v>91</v>
      </c>
      <c r="AT2490" s="2161"/>
      <c r="AU2490" s="2161"/>
      <c r="AV2490" s="2161"/>
      <c r="AW2490" s="2161"/>
      <c r="AX2490" s="2161"/>
      <c r="AY2490" s="2233"/>
    </row>
    <row r="2491" spans="2:51" s="79" customFormat="1" ht="21" customHeight="1">
      <c r="B2491" s="2088"/>
      <c r="C2491" s="2089"/>
      <c r="D2491" s="2089"/>
      <c r="E2491" s="2089"/>
      <c r="F2491" s="2089"/>
      <c r="G2491" s="2090"/>
      <c r="H2491" s="2234" t="s">
        <v>5</v>
      </c>
      <c r="I2491" s="2235"/>
      <c r="J2491" s="2074" t="s">
        <v>6</v>
      </c>
      <c r="K2491" s="2075"/>
      <c r="L2491" s="2075"/>
      <c r="M2491" s="2075"/>
      <c r="N2491" s="2075"/>
      <c r="O2491" s="2075"/>
      <c r="P2491" s="2076"/>
      <c r="Q2491" s="2251">
        <v>1</v>
      </c>
      <c r="R2491" s="2251"/>
      <c r="S2491" s="2251"/>
      <c r="T2491" s="2251"/>
      <c r="U2491" s="2251"/>
      <c r="V2491" s="2251"/>
      <c r="W2491" s="2251"/>
      <c r="X2491" s="2251">
        <v>1</v>
      </c>
      <c r="Y2491" s="2251"/>
      <c r="Z2491" s="2251"/>
      <c r="AA2491" s="2251"/>
      <c r="AB2491" s="2251"/>
      <c r="AC2491" s="2251"/>
      <c r="AD2491" s="2251"/>
      <c r="AE2491" s="2251">
        <v>1</v>
      </c>
      <c r="AF2491" s="2251"/>
      <c r="AG2491" s="2251"/>
      <c r="AH2491" s="2251"/>
      <c r="AI2491" s="2251"/>
      <c r="AJ2491" s="2251"/>
      <c r="AK2491" s="2251"/>
      <c r="AL2491" s="2251">
        <v>1</v>
      </c>
      <c r="AM2491" s="2251"/>
      <c r="AN2491" s="2251"/>
      <c r="AO2491" s="2251"/>
      <c r="AP2491" s="2251"/>
      <c r="AQ2491" s="2251"/>
      <c r="AR2491" s="2251"/>
      <c r="AS2491" s="2251">
        <v>1</v>
      </c>
      <c r="AT2491" s="2251"/>
      <c r="AU2491" s="2251"/>
      <c r="AV2491" s="2251"/>
      <c r="AW2491" s="2251"/>
      <c r="AX2491" s="2251"/>
      <c r="AY2491" s="2252"/>
    </row>
    <row r="2492" spans="2:51" s="79" customFormat="1" ht="21" customHeight="1">
      <c r="B2492" s="2088"/>
      <c r="C2492" s="2089"/>
      <c r="D2492" s="2089"/>
      <c r="E2492" s="2089"/>
      <c r="F2492" s="2089"/>
      <c r="G2492" s="2090"/>
      <c r="H2492" s="2236"/>
      <c r="I2492" s="2237"/>
      <c r="J2492" s="2080" t="s">
        <v>7</v>
      </c>
      <c r="K2492" s="2081"/>
      <c r="L2492" s="2081"/>
      <c r="M2492" s="2081"/>
      <c r="N2492" s="2081"/>
      <c r="O2492" s="2081"/>
      <c r="P2492" s="2082"/>
      <c r="Q2492" s="2332" t="s">
        <v>552</v>
      </c>
      <c r="R2492" s="2333"/>
      <c r="S2492" s="2333"/>
      <c r="T2492" s="2333"/>
      <c r="U2492" s="2333"/>
      <c r="V2492" s="2333"/>
      <c r="W2492" s="2333"/>
      <c r="X2492" s="2332" t="s">
        <v>552</v>
      </c>
      <c r="Y2492" s="2333"/>
      <c r="Z2492" s="2333"/>
      <c r="AA2492" s="2333"/>
      <c r="AB2492" s="2333"/>
      <c r="AC2492" s="2333"/>
      <c r="AD2492" s="2333"/>
      <c r="AE2492" s="2332" t="s">
        <v>552</v>
      </c>
      <c r="AF2492" s="2333"/>
      <c r="AG2492" s="2333"/>
      <c r="AH2492" s="2333"/>
      <c r="AI2492" s="2333"/>
      <c r="AJ2492" s="2333"/>
      <c r="AK2492" s="2333"/>
      <c r="AL2492" s="2332" t="s">
        <v>552</v>
      </c>
      <c r="AM2492" s="2333"/>
      <c r="AN2492" s="2333"/>
      <c r="AO2492" s="2333"/>
      <c r="AP2492" s="2333"/>
      <c r="AQ2492" s="2333"/>
      <c r="AR2492" s="2333"/>
      <c r="AS2492" s="2277"/>
      <c r="AT2492" s="2277"/>
      <c r="AU2492" s="2277"/>
      <c r="AV2492" s="2277"/>
      <c r="AW2492" s="2277"/>
      <c r="AX2492" s="2277"/>
      <c r="AY2492" s="2278"/>
    </row>
    <row r="2493" spans="2:51" s="79" customFormat="1" ht="24.75" customHeight="1">
      <c r="B2493" s="2088"/>
      <c r="C2493" s="2089"/>
      <c r="D2493" s="2089"/>
      <c r="E2493" s="2089"/>
      <c r="F2493" s="2089"/>
      <c r="G2493" s="2090"/>
      <c r="H2493" s="2236"/>
      <c r="I2493" s="2237"/>
      <c r="J2493" s="2080" t="s">
        <v>8</v>
      </c>
      <c r="K2493" s="2081"/>
      <c r="L2493" s="2081"/>
      <c r="M2493" s="2081"/>
      <c r="N2493" s="2081"/>
      <c r="O2493" s="2081"/>
      <c r="P2493" s="2082"/>
      <c r="Q2493" s="2332" t="s">
        <v>552</v>
      </c>
      <c r="R2493" s="2333"/>
      <c r="S2493" s="2333"/>
      <c r="T2493" s="2333"/>
      <c r="U2493" s="2333"/>
      <c r="V2493" s="2333"/>
      <c r="W2493" s="2333"/>
      <c r="X2493" s="2332" t="s">
        <v>552</v>
      </c>
      <c r="Y2493" s="2333"/>
      <c r="Z2493" s="2333"/>
      <c r="AA2493" s="2333"/>
      <c r="AB2493" s="2333"/>
      <c r="AC2493" s="2333"/>
      <c r="AD2493" s="2333"/>
      <c r="AE2493" s="2332" t="s">
        <v>552</v>
      </c>
      <c r="AF2493" s="2333"/>
      <c r="AG2493" s="2333"/>
      <c r="AH2493" s="2333"/>
      <c r="AI2493" s="2333"/>
      <c r="AJ2493" s="2333"/>
      <c r="AK2493" s="2333"/>
      <c r="AL2493" s="2332" t="s">
        <v>552</v>
      </c>
      <c r="AM2493" s="2333"/>
      <c r="AN2493" s="2333"/>
      <c r="AO2493" s="2333"/>
      <c r="AP2493" s="2333"/>
      <c r="AQ2493" s="2333"/>
      <c r="AR2493" s="2333"/>
      <c r="AS2493" s="2277"/>
      <c r="AT2493" s="2277"/>
      <c r="AU2493" s="2277"/>
      <c r="AV2493" s="2277"/>
      <c r="AW2493" s="2277"/>
      <c r="AX2493" s="2277"/>
      <c r="AY2493" s="2278"/>
    </row>
    <row r="2494" spans="2:51" s="79" customFormat="1" ht="24.75" customHeight="1">
      <c r="B2494" s="2088"/>
      <c r="C2494" s="2089"/>
      <c r="D2494" s="2089"/>
      <c r="E2494" s="2089"/>
      <c r="F2494" s="2089"/>
      <c r="G2494" s="2090"/>
      <c r="H2494" s="2238"/>
      <c r="I2494" s="2239"/>
      <c r="J2494" s="2163" t="s">
        <v>26</v>
      </c>
      <c r="K2494" s="2164"/>
      <c r="L2494" s="2164"/>
      <c r="M2494" s="2164"/>
      <c r="N2494" s="2164"/>
      <c r="O2494" s="2164"/>
      <c r="P2494" s="2165"/>
      <c r="Q2494" s="2276">
        <v>1</v>
      </c>
      <c r="R2494" s="2276"/>
      <c r="S2494" s="2276"/>
      <c r="T2494" s="2276"/>
      <c r="U2494" s="2276"/>
      <c r="V2494" s="2276"/>
      <c r="W2494" s="2276"/>
      <c r="X2494" s="2276">
        <v>1</v>
      </c>
      <c r="Y2494" s="2276"/>
      <c r="Z2494" s="2276"/>
      <c r="AA2494" s="2276"/>
      <c r="AB2494" s="2276"/>
      <c r="AC2494" s="2276"/>
      <c r="AD2494" s="2276"/>
      <c r="AE2494" s="2276">
        <v>1</v>
      </c>
      <c r="AF2494" s="2276"/>
      <c r="AG2494" s="2276"/>
      <c r="AH2494" s="2276"/>
      <c r="AI2494" s="2276"/>
      <c r="AJ2494" s="2276"/>
      <c r="AK2494" s="2276"/>
      <c r="AL2494" s="2276">
        <v>1</v>
      </c>
      <c r="AM2494" s="2276"/>
      <c r="AN2494" s="2276"/>
      <c r="AO2494" s="2276"/>
      <c r="AP2494" s="2276"/>
      <c r="AQ2494" s="2276"/>
      <c r="AR2494" s="2276"/>
      <c r="AS2494" s="2276">
        <v>1</v>
      </c>
      <c r="AT2494" s="2276"/>
      <c r="AU2494" s="2276"/>
      <c r="AV2494" s="2276"/>
      <c r="AW2494" s="2276"/>
      <c r="AX2494" s="2276"/>
      <c r="AY2494" s="2276"/>
    </row>
    <row r="2495" spans="2:51" s="79" customFormat="1" ht="24.75" customHeight="1">
      <c r="B2495" s="2088"/>
      <c r="C2495" s="2089"/>
      <c r="D2495" s="2089"/>
      <c r="E2495" s="2089"/>
      <c r="F2495" s="2089"/>
      <c r="G2495" s="2090"/>
      <c r="H2495" s="2226" t="s">
        <v>9</v>
      </c>
      <c r="I2495" s="2227"/>
      <c r="J2495" s="2227"/>
      <c r="K2495" s="2227"/>
      <c r="L2495" s="2227"/>
      <c r="M2495" s="2227"/>
      <c r="N2495" s="2227"/>
      <c r="O2495" s="2227"/>
      <c r="P2495" s="2227"/>
      <c r="Q2495" s="2305">
        <v>1</v>
      </c>
      <c r="R2495" s="2305"/>
      <c r="S2495" s="2305"/>
      <c r="T2495" s="2305"/>
      <c r="U2495" s="2305"/>
      <c r="V2495" s="2305"/>
      <c r="W2495" s="2305"/>
      <c r="X2495" s="2305">
        <v>1</v>
      </c>
      <c r="Y2495" s="2305"/>
      <c r="Z2495" s="2305"/>
      <c r="AA2495" s="2305"/>
      <c r="AB2495" s="2305"/>
      <c r="AC2495" s="2305"/>
      <c r="AD2495" s="2305"/>
      <c r="AE2495" s="2305">
        <v>1</v>
      </c>
      <c r="AF2495" s="2305"/>
      <c r="AG2495" s="2305"/>
      <c r="AH2495" s="2305"/>
      <c r="AI2495" s="2305"/>
      <c r="AJ2495" s="2305"/>
      <c r="AK2495" s="2305"/>
      <c r="AL2495" s="2268"/>
      <c r="AM2495" s="2268"/>
      <c r="AN2495" s="2268"/>
      <c r="AO2495" s="2268"/>
      <c r="AP2495" s="2268"/>
      <c r="AQ2495" s="2268"/>
      <c r="AR2495" s="2268"/>
      <c r="AS2495" s="2268"/>
      <c r="AT2495" s="2268"/>
      <c r="AU2495" s="2268"/>
      <c r="AV2495" s="2268"/>
      <c r="AW2495" s="2268"/>
      <c r="AX2495" s="2268"/>
      <c r="AY2495" s="2269"/>
    </row>
    <row r="2496" spans="2:51" s="79" customFormat="1" ht="24.75" customHeight="1">
      <c r="B2496" s="2155"/>
      <c r="C2496" s="2156"/>
      <c r="D2496" s="2156"/>
      <c r="E2496" s="2156"/>
      <c r="F2496" s="2156"/>
      <c r="G2496" s="2157"/>
      <c r="H2496" s="2226" t="s">
        <v>10</v>
      </c>
      <c r="I2496" s="2227"/>
      <c r="J2496" s="2227"/>
      <c r="K2496" s="2227"/>
      <c r="L2496" s="2227"/>
      <c r="M2496" s="2227"/>
      <c r="N2496" s="2227"/>
      <c r="O2496" s="2227"/>
      <c r="P2496" s="2227"/>
      <c r="Q2496" s="2331">
        <v>78</v>
      </c>
      <c r="R2496" s="2305"/>
      <c r="S2496" s="2305"/>
      <c r="T2496" s="2305"/>
      <c r="U2496" s="2305"/>
      <c r="V2496" s="2305"/>
      <c r="W2496" s="2305"/>
      <c r="X2496" s="2305">
        <v>77</v>
      </c>
      <c r="Y2496" s="2305"/>
      <c r="Z2496" s="2305"/>
      <c r="AA2496" s="2305"/>
      <c r="AB2496" s="2305"/>
      <c r="AC2496" s="2305"/>
      <c r="AD2496" s="2305"/>
      <c r="AE2496" s="2305">
        <v>72</v>
      </c>
      <c r="AF2496" s="2305"/>
      <c r="AG2496" s="2305"/>
      <c r="AH2496" s="2305"/>
      <c r="AI2496" s="2305"/>
      <c r="AJ2496" s="2305"/>
      <c r="AK2496" s="2305"/>
      <c r="AL2496" s="2268"/>
      <c r="AM2496" s="2268"/>
      <c r="AN2496" s="2268"/>
      <c r="AO2496" s="2268"/>
      <c r="AP2496" s="2268"/>
      <c r="AQ2496" s="2268"/>
      <c r="AR2496" s="2268"/>
      <c r="AS2496" s="2268"/>
      <c r="AT2496" s="2268"/>
      <c r="AU2496" s="2268"/>
      <c r="AV2496" s="2268"/>
      <c r="AW2496" s="2268"/>
      <c r="AX2496" s="2268"/>
      <c r="AY2496" s="2269"/>
    </row>
    <row r="2497" spans="1:51" s="79" customFormat="1" ht="23.1" customHeight="1">
      <c r="B2497" s="2129" t="s">
        <v>99</v>
      </c>
      <c r="C2497" s="2130"/>
      <c r="D2497" s="2135" t="s">
        <v>23</v>
      </c>
      <c r="E2497" s="2136"/>
      <c r="F2497" s="2136"/>
      <c r="G2497" s="2136"/>
      <c r="H2497" s="2136"/>
      <c r="I2497" s="2136"/>
      <c r="J2497" s="2136"/>
      <c r="K2497" s="2136"/>
      <c r="L2497" s="2137"/>
      <c r="M2497" s="2138" t="s">
        <v>92</v>
      </c>
      <c r="N2497" s="2138"/>
      <c r="O2497" s="2138"/>
      <c r="P2497" s="2138"/>
      <c r="Q2497" s="2138"/>
      <c r="R2497" s="2138"/>
      <c r="S2497" s="2139" t="s">
        <v>91</v>
      </c>
      <c r="T2497" s="2139"/>
      <c r="U2497" s="2139"/>
      <c r="V2497" s="2139"/>
      <c r="W2497" s="2139"/>
      <c r="X2497" s="2139"/>
      <c r="Y2497" s="2140"/>
      <c r="Z2497" s="2136"/>
      <c r="AA2497" s="2136"/>
      <c r="AB2497" s="2136"/>
      <c r="AC2497" s="2136"/>
      <c r="AD2497" s="2136"/>
      <c r="AE2497" s="2136"/>
      <c r="AF2497" s="2136"/>
      <c r="AG2497" s="2136"/>
      <c r="AH2497" s="2136"/>
      <c r="AI2497" s="2136"/>
      <c r="AJ2497" s="2136"/>
      <c r="AK2497" s="2136"/>
      <c r="AL2497" s="2136"/>
      <c r="AM2497" s="2136"/>
      <c r="AN2497" s="2136"/>
      <c r="AO2497" s="2136"/>
      <c r="AP2497" s="2136"/>
      <c r="AQ2497" s="2136"/>
      <c r="AR2497" s="2136"/>
      <c r="AS2497" s="2136"/>
      <c r="AT2497" s="2136"/>
      <c r="AU2497" s="2136"/>
      <c r="AV2497" s="2136"/>
      <c r="AW2497" s="2136"/>
      <c r="AX2497" s="2136"/>
      <c r="AY2497" s="2141"/>
    </row>
    <row r="2498" spans="1:51" s="79" customFormat="1" ht="23.1" customHeight="1">
      <c r="B2498" s="2131"/>
      <c r="C2498" s="2132"/>
      <c r="D2498" s="2327" t="s">
        <v>1132</v>
      </c>
      <c r="E2498" s="2328"/>
      <c r="F2498" s="2328"/>
      <c r="G2498" s="2328"/>
      <c r="H2498" s="2328"/>
      <c r="I2498" s="2328"/>
      <c r="J2498" s="2328"/>
      <c r="K2498" s="2328"/>
      <c r="L2498" s="2329"/>
      <c r="M2498" s="2330">
        <v>1</v>
      </c>
      <c r="N2498" s="2328"/>
      <c r="O2498" s="2328"/>
      <c r="P2498" s="2328"/>
      <c r="Q2498" s="2328"/>
      <c r="R2498" s="2329"/>
      <c r="S2498" s="2330">
        <v>1</v>
      </c>
      <c r="T2498" s="2328"/>
      <c r="U2498" s="2328"/>
      <c r="V2498" s="2328"/>
      <c r="W2498" s="2328"/>
      <c r="X2498" s="2329"/>
      <c r="Y2498" s="2149"/>
      <c r="Z2498" s="2150"/>
      <c r="AA2498" s="2150"/>
      <c r="AB2498" s="2150"/>
      <c r="AC2498" s="2150"/>
      <c r="AD2498" s="2150"/>
      <c r="AE2498" s="2150"/>
      <c r="AF2498" s="2150"/>
      <c r="AG2498" s="2150"/>
      <c r="AH2498" s="2150"/>
      <c r="AI2498" s="2150"/>
      <c r="AJ2498" s="2150"/>
      <c r="AK2498" s="2150"/>
      <c r="AL2498" s="2150"/>
      <c r="AM2498" s="2150"/>
      <c r="AN2498" s="2150"/>
      <c r="AO2498" s="2150"/>
      <c r="AP2498" s="2150"/>
      <c r="AQ2498" s="2150"/>
      <c r="AR2498" s="2150"/>
      <c r="AS2498" s="2150"/>
      <c r="AT2498" s="2150"/>
      <c r="AU2498" s="2150"/>
      <c r="AV2498" s="2150"/>
      <c r="AW2498" s="2150"/>
      <c r="AX2498" s="2150"/>
      <c r="AY2498" s="2151"/>
    </row>
    <row r="2499" spans="1:51" s="79" customFormat="1" ht="23.1" customHeight="1">
      <c r="B2499" s="2131"/>
      <c r="C2499" s="2132"/>
      <c r="D2499" s="2117"/>
      <c r="E2499" s="2118"/>
      <c r="F2499" s="2118"/>
      <c r="G2499" s="2118"/>
      <c r="H2499" s="2118"/>
      <c r="I2499" s="2118"/>
      <c r="J2499" s="2118"/>
      <c r="K2499" s="2118"/>
      <c r="L2499" s="2119"/>
      <c r="M2499" s="2259"/>
      <c r="N2499" s="2259"/>
      <c r="O2499" s="2259"/>
      <c r="P2499" s="2259"/>
      <c r="Q2499" s="2259"/>
      <c r="R2499" s="2259"/>
      <c r="S2499" s="2259"/>
      <c r="T2499" s="2259"/>
      <c r="U2499" s="2259"/>
      <c r="V2499" s="2259"/>
      <c r="W2499" s="2259"/>
      <c r="X2499" s="2259"/>
      <c r="Y2499" s="2121"/>
      <c r="Z2499" s="2122"/>
      <c r="AA2499" s="2122"/>
      <c r="AB2499" s="2122"/>
      <c r="AC2499" s="2122"/>
      <c r="AD2499" s="2122"/>
      <c r="AE2499" s="2122"/>
      <c r="AF2499" s="2122"/>
      <c r="AG2499" s="2122"/>
      <c r="AH2499" s="2122"/>
      <c r="AI2499" s="2122"/>
      <c r="AJ2499" s="2122"/>
      <c r="AK2499" s="2122"/>
      <c r="AL2499" s="2122"/>
      <c r="AM2499" s="2122"/>
      <c r="AN2499" s="2122"/>
      <c r="AO2499" s="2122"/>
      <c r="AP2499" s="2122"/>
      <c r="AQ2499" s="2122"/>
      <c r="AR2499" s="2122"/>
      <c r="AS2499" s="2122"/>
      <c r="AT2499" s="2122"/>
      <c r="AU2499" s="2122"/>
      <c r="AV2499" s="2122"/>
      <c r="AW2499" s="2122"/>
      <c r="AX2499" s="2122"/>
      <c r="AY2499" s="2123"/>
    </row>
    <row r="2500" spans="1:51" s="79" customFormat="1" ht="23.1" customHeight="1">
      <c r="B2500" s="2131"/>
      <c r="C2500" s="2132"/>
      <c r="D2500" s="2117"/>
      <c r="E2500" s="2118"/>
      <c r="F2500" s="2118"/>
      <c r="G2500" s="2118"/>
      <c r="H2500" s="2118"/>
      <c r="I2500" s="2118"/>
      <c r="J2500" s="2118"/>
      <c r="K2500" s="2118"/>
      <c r="L2500" s="2119"/>
      <c r="M2500" s="2259"/>
      <c r="N2500" s="2259"/>
      <c r="O2500" s="2259"/>
      <c r="P2500" s="2259"/>
      <c r="Q2500" s="2259"/>
      <c r="R2500" s="2259"/>
      <c r="S2500" s="2259"/>
      <c r="T2500" s="2259"/>
      <c r="U2500" s="2259"/>
      <c r="V2500" s="2259"/>
      <c r="W2500" s="2259"/>
      <c r="X2500" s="2259"/>
      <c r="Y2500" s="2121"/>
      <c r="Z2500" s="2122"/>
      <c r="AA2500" s="2122"/>
      <c r="AB2500" s="2122"/>
      <c r="AC2500" s="2122"/>
      <c r="AD2500" s="2122"/>
      <c r="AE2500" s="2122"/>
      <c r="AF2500" s="2122"/>
      <c r="AG2500" s="2122"/>
      <c r="AH2500" s="2122"/>
      <c r="AI2500" s="2122"/>
      <c r="AJ2500" s="2122"/>
      <c r="AK2500" s="2122"/>
      <c r="AL2500" s="2122"/>
      <c r="AM2500" s="2122"/>
      <c r="AN2500" s="2122"/>
      <c r="AO2500" s="2122"/>
      <c r="AP2500" s="2122"/>
      <c r="AQ2500" s="2122"/>
      <c r="AR2500" s="2122"/>
      <c r="AS2500" s="2122"/>
      <c r="AT2500" s="2122"/>
      <c r="AU2500" s="2122"/>
      <c r="AV2500" s="2122"/>
      <c r="AW2500" s="2122"/>
      <c r="AX2500" s="2122"/>
      <c r="AY2500" s="2123"/>
    </row>
    <row r="2501" spans="1:51" s="79" customFormat="1" ht="23.1" customHeight="1">
      <c r="B2501" s="2131"/>
      <c r="C2501" s="2132"/>
      <c r="D2501" s="2117"/>
      <c r="E2501" s="2118"/>
      <c r="F2501" s="2118"/>
      <c r="G2501" s="2118"/>
      <c r="H2501" s="2118"/>
      <c r="I2501" s="2118"/>
      <c r="J2501" s="2118"/>
      <c r="K2501" s="2118"/>
      <c r="L2501" s="2119"/>
      <c r="M2501" s="2259"/>
      <c r="N2501" s="2259"/>
      <c r="O2501" s="2259"/>
      <c r="P2501" s="2259"/>
      <c r="Q2501" s="2259"/>
      <c r="R2501" s="2259"/>
      <c r="S2501" s="2259"/>
      <c r="T2501" s="2259"/>
      <c r="U2501" s="2259"/>
      <c r="V2501" s="2259"/>
      <c r="W2501" s="2259"/>
      <c r="X2501" s="2259"/>
      <c r="Y2501" s="2121"/>
      <c r="Z2501" s="2122"/>
      <c r="AA2501" s="2122"/>
      <c r="AB2501" s="2122"/>
      <c r="AC2501" s="2122"/>
      <c r="AD2501" s="2122"/>
      <c r="AE2501" s="2122"/>
      <c r="AF2501" s="2122"/>
      <c r="AG2501" s="2122"/>
      <c r="AH2501" s="2122"/>
      <c r="AI2501" s="2122"/>
      <c r="AJ2501" s="2122"/>
      <c r="AK2501" s="2122"/>
      <c r="AL2501" s="2122"/>
      <c r="AM2501" s="2122"/>
      <c r="AN2501" s="2122"/>
      <c r="AO2501" s="2122"/>
      <c r="AP2501" s="2122"/>
      <c r="AQ2501" s="2122"/>
      <c r="AR2501" s="2122"/>
      <c r="AS2501" s="2122"/>
      <c r="AT2501" s="2122"/>
      <c r="AU2501" s="2122"/>
      <c r="AV2501" s="2122"/>
      <c r="AW2501" s="2122"/>
      <c r="AX2501" s="2122"/>
      <c r="AY2501" s="2123"/>
    </row>
    <row r="2502" spans="1:51" s="79" customFormat="1" ht="23.1" customHeight="1">
      <c r="B2502" s="2131"/>
      <c r="C2502" s="2132"/>
      <c r="D2502" s="2117"/>
      <c r="E2502" s="2118"/>
      <c r="F2502" s="2118"/>
      <c r="G2502" s="2118"/>
      <c r="H2502" s="2118"/>
      <c r="I2502" s="2118"/>
      <c r="J2502" s="2118"/>
      <c r="K2502" s="2118"/>
      <c r="L2502" s="2119"/>
      <c r="M2502" s="2259"/>
      <c r="N2502" s="2259"/>
      <c r="O2502" s="2259"/>
      <c r="P2502" s="2259"/>
      <c r="Q2502" s="2259"/>
      <c r="R2502" s="2259"/>
      <c r="S2502" s="2259"/>
      <c r="T2502" s="2259"/>
      <c r="U2502" s="2259"/>
      <c r="V2502" s="2259"/>
      <c r="W2502" s="2259"/>
      <c r="X2502" s="2259"/>
      <c r="Y2502" s="2121"/>
      <c r="Z2502" s="2122"/>
      <c r="AA2502" s="2122"/>
      <c r="AB2502" s="2122"/>
      <c r="AC2502" s="2122"/>
      <c r="AD2502" s="2122"/>
      <c r="AE2502" s="2122"/>
      <c r="AF2502" s="2122"/>
      <c r="AG2502" s="2122"/>
      <c r="AH2502" s="2122"/>
      <c r="AI2502" s="2122"/>
      <c r="AJ2502" s="2122"/>
      <c r="AK2502" s="2122"/>
      <c r="AL2502" s="2122"/>
      <c r="AM2502" s="2122"/>
      <c r="AN2502" s="2122"/>
      <c r="AO2502" s="2122"/>
      <c r="AP2502" s="2122"/>
      <c r="AQ2502" s="2122"/>
      <c r="AR2502" s="2122"/>
      <c r="AS2502" s="2122"/>
      <c r="AT2502" s="2122"/>
      <c r="AU2502" s="2122"/>
      <c r="AV2502" s="2122"/>
      <c r="AW2502" s="2122"/>
      <c r="AX2502" s="2122"/>
      <c r="AY2502" s="2123"/>
    </row>
    <row r="2503" spans="1:51" s="79" customFormat="1" ht="23.1" customHeight="1">
      <c r="B2503" s="2131"/>
      <c r="C2503" s="2132"/>
      <c r="D2503" s="2117"/>
      <c r="E2503" s="2118"/>
      <c r="F2503" s="2118"/>
      <c r="G2503" s="2118"/>
      <c r="H2503" s="2118"/>
      <c r="I2503" s="2118"/>
      <c r="J2503" s="2118"/>
      <c r="K2503" s="2118"/>
      <c r="L2503" s="2119"/>
      <c r="M2503" s="2259"/>
      <c r="N2503" s="2259"/>
      <c r="O2503" s="2259"/>
      <c r="P2503" s="2259"/>
      <c r="Q2503" s="2259"/>
      <c r="R2503" s="2259"/>
      <c r="S2503" s="2259"/>
      <c r="T2503" s="2259"/>
      <c r="U2503" s="2259"/>
      <c r="V2503" s="2259"/>
      <c r="W2503" s="2259"/>
      <c r="X2503" s="2259"/>
      <c r="Y2503" s="2121"/>
      <c r="Z2503" s="2122"/>
      <c r="AA2503" s="2122"/>
      <c r="AB2503" s="2122"/>
      <c r="AC2503" s="2122"/>
      <c r="AD2503" s="2122"/>
      <c r="AE2503" s="2122"/>
      <c r="AF2503" s="2122"/>
      <c r="AG2503" s="2122"/>
      <c r="AH2503" s="2122"/>
      <c r="AI2503" s="2122"/>
      <c r="AJ2503" s="2122"/>
      <c r="AK2503" s="2122"/>
      <c r="AL2503" s="2122"/>
      <c r="AM2503" s="2122"/>
      <c r="AN2503" s="2122"/>
      <c r="AO2503" s="2122"/>
      <c r="AP2503" s="2122"/>
      <c r="AQ2503" s="2122"/>
      <c r="AR2503" s="2122"/>
      <c r="AS2503" s="2122"/>
      <c r="AT2503" s="2122"/>
      <c r="AU2503" s="2122"/>
      <c r="AV2503" s="2122"/>
      <c r="AW2503" s="2122"/>
      <c r="AX2503" s="2122"/>
      <c r="AY2503" s="2123"/>
    </row>
    <row r="2504" spans="1:51" s="79" customFormat="1" ht="23.1" customHeight="1">
      <c r="B2504" s="2131"/>
      <c r="C2504" s="2132"/>
      <c r="D2504" s="2124"/>
      <c r="E2504" s="2125"/>
      <c r="F2504" s="2125"/>
      <c r="G2504" s="2125"/>
      <c r="H2504" s="2125"/>
      <c r="I2504" s="2125"/>
      <c r="J2504" s="2125"/>
      <c r="K2504" s="2125"/>
      <c r="L2504" s="2126"/>
      <c r="M2504" s="2260"/>
      <c r="N2504" s="2260"/>
      <c r="O2504" s="2260"/>
      <c r="P2504" s="2260"/>
      <c r="Q2504" s="2260"/>
      <c r="R2504" s="2260"/>
      <c r="S2504" s="2260"/>
      <c r="T2504" s="2260"/>
      <c r="U2504" s="2260"/>
      <c r="V2504" s="2260"/>
      <c r="W2504" s="2260"/>
      <c r="X2504" s="2260"/>
      <c r="Y2504" s="2121"/>
      <c r="Z2504" s="2122"/>
      <c r="AA2504" s="2122"/>
      <c r="AB2504" s="2122"/>
      <c r="AC2504" s="2122"/>
      <c r="AD2504" s="2122"/>
      <c r="AE2504" s="2122"/>
      <c r="AF2504" s="2122"/>
      <c r="AG2504" s="2122"/>
      <c r="AH2504" s="2122"/>
      <c r="AI2504" s="2122"/>
      <c r="AJ2504" s="2122"/>
      <c r="AK2504" s="2122"/>
      <c r="AL2504" s="2122"/>
      <c r="AM2504" s="2122"/>
      <c r="AN2504" s="2122"/>
      <c r="AO2504" s="2122"/>
      <c r="AP2504" s="2122"/>
      <c r="AQ2504" s="2122"/>
      <c r="AR2504" s="2122"/>
      <c r="AS2504" s="2122"/>
      <c r="AT2504" s="2122"/>
      <c r="AU2504" s="2122"/>
      <c r="AV2504" s="2122"/>
      <c r="AW2504" s="2122"/>
      <c r="AX2504" s="2122"/>
      <c r="AY2504" s="2123"/>
    </row>
    <row r="2505" spans="1:51" s="79" customFormat="1" ht="23.1" customHeight="1">
      <c r="B2505" s="2133"/>
      <c r="C2505" s="2134"/>
      <c r="D2505" s="2109" t="s">
        <v>26</v>
      </c>
      <c r="E2505" s="2110"/>
      <c r="F2505" s="2110"/>
      <c r="G2505" s="2110"/>
      <c r="H2505" s="2110"/>
      <c r="I2505" s="2110"/>
      <c r="J2505" s="2110"/>
      <c r="K2505" s="2110"/>
      <c r="L2505" s="2111"/>
      <c r="M2505" s="2258">
        <v>1</v>
      </c>
      <c r="N2505" s="2258"/>
      <c r="O2505" s="2258"/>
      <c r="P2505" s="2258"/>
      <c r="Q2505" s="2258"/>
      <c r="R2505" s="2258"/>
      <c r="S2505" s="2258">
        <v>1</v>
      </c>
      <c r="T2505" s="2258"/>
      <c r="U2505" s="2258"/>
      <c r="V2505" s="2258"/>
      <c r="W2505" s="2258"/>
      <c r="X2505" s="2258"/>
      <c r="Y2505" s="2113"/>
      <c r="Z2505" s="2114"/>
      <c r="AA2505" s="2114"/>
      <c r="AB2505" s="2114"/>
      <c r="AC2505" s="2114"/>
      <c r="AD2505" s="2114"/>
      <c r="AE2505" s="2114"/>
      <c r="AF2505" s="2114"/>
      <c r="AG2505" s="2114"/>
      <c r="AH2505" s="2114"/>
      <c r="AI2505" s="2114"/>
      <c r="AJ2505" s="2114"/>
      <c r="AK2505" s="2114"/>
      <c r="AL2505" s="2114"/>
      <c r="AM2505" s="2114"/>
      <c r="AN2505" s="2114"/>
      <c r="AO2505" s="2114"/>
      <c r="AP2505" s="2114"/>
      <c r="AQ2505" s="2114"/>
      <c r="AR2505" s="2114"/>
      <c r="AS2505" s="2114"/>
      <c r="AT2505" s="2114"/>
      <c r="AU2505" s="2114"/>
      <c r="AV2505" s="2114"/>
      <c r="AW2505" s="2114"/>
      <c r="AX2505" s="2114"/>
      <c r="AY2505" s="2115"/>
    </row>
    <row r="2506" spans="1:51" s="79" customFormat="1" ht="41.25" customHeight="1">
      <c r="B2506" s="80"/>
      <c r="C2506" s="80"/>
      <c r="D2506" s="80"/>
      <c r="E2506" s="80"/>
      <c r="F2506" s="80"/>
      <c r="G2506" s="80"/>
      <c r="H2506" s="81"/>
      <c r="I2506" s="81"/>
      <c r="J2506" s="81"/>
      <c r="K2506" s="81"/>
      <c r="L2506" s="81"/>
      <c r="M2506" s="81"/>
      <c r="N2506" s="81"/>
      <c r="O2506" s="81"/>
      <c r="P2506" s="81"/>
      <c r="Q2506" s="81"/>
      <c r="R2506" s="81"/>
      <c r="S2506" s="81"/>
      <c r="T2506" s="81"/>
      <c r="U2506" s="81"/>
      <c r="V2506" s="81"/>
      <c r="W2506" s="81"/>
      <c r="X2506" s="81"/>
      <c r="Y2506" s="81"/>
      <c r="Z2506" s="81"/>
      <c r="AA2506" s="81"/>
      <c r="AB2506" s="81"/>
      <c r="AC2506" s="81"/>
      <c r="AD2506" s="81"/>
      <c r="AE2506" s="81"/>
      <c r="AF2506" s="81"/>
      <c r="AG2506" s="81"/>
      <c r="AH2506" s="81"/>
      <c r="AI2506" s="81"/>
      <c r="AJ2506" s="81"/>
      <c r="AK2506" s="81"/>
      <c r="AL2506" s="81"/>
      <c r="AM2506" s="81"/>
      <c r="AN2506" s="81"/>
      <c r="AO2506" s="81"/>
      <c r="AP2506" s="81"/>
      <c r="AQ2506" s="81"/>
      <c r="AR2506" s="81"/>
      <c r="AS2506" s="81"/>
      <c r="AT2506" s="81"/>
      <c r="AU2506" s="81"/>
      <c r="AV2506" s="81"/>
      <c r="AW2506" s="81"/>
      <c r="AX2506" s="81"/>
      <c r="AY2506" s="81"/>
    </row>
    <row r="2507" spans="1:51" s="79" customFormat="1" ht="23.25" customHeight="1" thickBot="1">
      <c r="A2507" s="82"/>
      <c r="B2507" s="2116" t="s">
        <v>100</v>
      </c>
      <c r="C2507" s="2096"/>
      <c r="D2507" s="2096"/>
      <c r="E2507" s="2096"/>
      <c r="F2507" s="2096"/>
      <c r="G2507" s="2096"/>
      <c r="H2507" s="2096" t="s">
        <v>1187</v>
      </c>
      <c r="I2507" s="2096"/>
      <c r="J2507" s="2096"/>
      <c r="K2507" s="2096"/>
      <c r="L2507" s="2096"/>
      <c r="M2507" s="2096"/>
      <c r="N2507" s="2096"/>
      <c r="O2507" s="2096"/>
      <c r="P2507" s="2096"/>
      <c r="Q2507" s="2096"/>
      <c r="R2507" s="2096"/>
      <c r="S2507" s="2096"/>
      <c r="T2507" s="2096"/>
      <c r="U2507" s="2096"/>
      <c r="V2507" s="2096"/>
      <c r="W2507" s="2096"/>
      <c r="X2507" s="2096"/>
      <c r="Y2507" s="2096"/>
      <c r="Z2507" s="2096"/>
      <c r="AA2507" s="2096"/>
      <c r="AB2507" s="2096"/>
      <c r="AC2507" s="2096"/>
      <c r="AD2507" s="2096"/>
      <c r="AE2507" s="2096"/>
      <c r="AF2507" s="2096"/>
      <c r="AG2507" s="2096"/>
      <c r="AH2507" s="2096"/>
      <c r="AI2507" s="2096"/>
      <c r="AJ2507" s="2096"/>
      <c r="AK2507" s="2096"/>
      <c r="AL2507" s="2096"/>
      <c r="AM2507" s="2096"/>
      <c r="AN2507" s="2096"/>
      <c r="AO2507" s="2096"/>
      <c r="AP2507" s="2096"/>
      <c r="AQ2507" s="2096"/>
      <c r="AR2507" s="2096"/>
      <c r="AS2507" s="2096"/>
      <c r="AT2507" s="2096"/>
      <c r="AU2507" s="2096"/>
      <c r="AV2507" s="2096"/>
      <c r="AW2507" s="2096"/>
      <c r="AX2507" s="2096"/>
      <c r="AY2507" s="2096"/>
    </row>
    <row r="2508" spans="1:51" s="79" customFormat="1" ht="385.5" customHeight="1">
      <c r="A2508" s="83"/>
      <c r="B2508" s="2085" t="s">
        <v>40</v>
      </c>
      <c r="C2508" s="2086"/>
      <c r="D2508" s="2086"/>
      <c r="E2508" s="2086"/>
      <c r="F2508" s="2086"/>
      <c r="G2508" s="2087"/>
      <c r="H2508" s="84"/>
      <c r="I2508" s="85"/>
      <c r="J2508" s="85"/>
      <c r="K2508" s="85"/>
      <c r="L2508" s="85"/>
      <c r="M2508" s="85"/>
      <c r="N2508" s="85"/>
      <c r="O2508" s="85"/>
      <c r="P2508" s="85"/>
      <c r="Q2508" s="85"/>
      <c r="R2508" s="85"/>
      <c r="S2508" s="85"/>
      <c r="T2508" s="85"/>
      <c r="U2508" s="85"/>
      <c r="V2508" s="85"/>
      <c r="W2508" s="85"/>
      <c r="X2508" s="85"/>
      <c r="Y2508" s="85"/>
      <c r="Z2508" s="85"/>
      <c r="AA2508" s="85"/>
      <c r="AB2508" s="85"/>
      <c r="AC2508" s="85"/>
      <c r="AD2508" s="85"/>
      <c r="AE2508" s="85"/>
      <c r="AF2508" s="85"/>
      <c r="AG2508" s="85"/>
      <c r="AH2508" s="85"/>
      <c r="AI2508" s="85"/>
      <c r="AJ2508" s="85"/>
      <c r="AK2508" s="85"/>
      <c r="AL2508" s="85"/>
      <c r="AM2508" s="85"/>
      <c r="AN2508" s="85"/>
      <c r="AO2508" s="85"/>
      <c r="AP2508" s="85"/>
      <c r="AQ2508" s="85"/>
      <c r="AR2508" s="85"/>
      <c r="AS2508" s="85"/>
      <c r="AT2508" s="85"/>
      <c r="AU2508" s="85"/>
      <c r="AV2508" s="85"/>
      <c r="AW2508" s="85"/>
      <c r="AX2508" s="85"/>
      <c r="AY2508" s="86"/>
    </row>
    <row r="2509" spans="1:51" s="79" customFormat="1" ht="348.95" customHeight="1">
      <c r="B2509" s="2088"/>
      <c r="C2509" s="2089"/>
      <c r="D2509" s="2089"/>
      <c r="E2509" s="2089"/>
      <c r="F2509" s="2089"/>
      <c r="G2509" s="2090"/>
      <c r="H2509" s="87"/>
      <c r="I2509" s="81"/>
      <c r="J2509" s="81"/>
      <c r="K2509" s="81"/>
      <c r="L2509" s="81"/>
      <c r="M2509" s="81"/>
      <c r="N2509" s="81"/>
      <c r="O2509" s="81"/>
      <c r="P2509" s="81"/>
      <c r="Q2509" s="99"/>
      <c r="R2509" s="99"/>
      <c r="S2509" s="99"/>
      <c r="T2509" s="99"/>
      <c r="U2509" s="99"/>
      <c r="V2509" s="99"/>
      <c r="W2509" s="99"/>
      <c r="X2509" s="99"/>
      <c r="Y2509" s="99"/>
      <c r="Z2509" s="99"/>
      <c r="AA2509" s="99"/>
      <c r="AB2509" s="99"/>
      <c r="AC2509" s="99"/>
      <c r="AD2509" s="99"/>
      <c r="AE2509" s="99"/>
      <c r="AF2509" s="99"/>
      <c r="AG2509" s="99"/>
      <c r="AH2509" s="99"/>
      <c r="AI2509" s="99"/>
      <c r="AJ2509" s="99"/>
      <c r="AK2509" s="99"/>
      <c r="AL2509" s="99"/>
      <c r="AM2509" s="99"/>
      <c r="AN2509" s="99"/>
      <c r="AO2509" s="99"/>
      <c r="AP2509" s="99"/>
      <c r="AQ2509" s="99"/>
      <c r="AR2509" s="99"/>
      <c r="AS2509" s="99"/>
      <c r="AT2509" s="99"/>
      <c r="AU2509" s="99"/>
      <c r="AV2509" s="81"/>
      <c r="AW2509" s="81"/>
      <c r="AX2509" s="81"/>
      <c r="AY2509" s="88"/>
    </row>
    <row r="2510" spans="1:51" s="79" customFormat="1" ht="324" customHeight="1" thickBot="1">
      <c r="B2510" s="2091"/>
      <c r="C2510" s="2092"/>
      <c r="D2510" s="2092"/>
      <c r="E2510" s="2092"/>
      <c r="F2510" s="2092"/>
      <c r="G2510" s="2093"/>
      <c r="H2510" s="89"/>
      <c r="I2510" s="90"/>
      <c r="J2510" s="90"/>
      <c r="K2510" s="90"/>
      <c r="L2510" s="90"/>
      <c r="M2510" s="90"/>
      <c r="N2510" s="90"/>
      <c r="O2510" s="90"/>
      <c r="P2510" s="90"/>
      <c r="Q2510" s="90"/>
      <c r="R2510" s="90"/>
      <c r="S2510" s="90"/>
      <c r="T2510" s="90"/>
      <c r="U2510" s="90"/>
      <c r="V2510" s="90"/>
      <c r="W2510" s="90"/>
      <c r="X2510" s="90"/>
      <c r="Y2510" s="90"/>
      <c r="Z2510" s="90"/>
      <c r="AA2510" s="90"/>
      <c r="AB2510" s="90"/>
      <c r="AC2510" s="90"/>
      <c r="AD2510" s="90"/>
      <c r="AE2510" s="90"/>
      <c r="AF2510" s="90"/>
      <c r="AG2510" s="90"/>
      <c r="AH2510" s="90"/>
      <c r="AI2510" s="90"/>
      <c r="AJ2510" s="90"/>
      <c r="AK2510" s="90"/>
      <c r="AL2510" s="90"/>
      <c r="AM2510" s="90"/>
      <c r="AN2510" s="90"/>
      <c r="AO2510" s="90"/>
      <c r="AP2510" s="90"/>
      <c r="AQ2510" s="90"/>
      <c r="AR2510" s="90"/>
      <c r="AS2510" s="90"/>
      <c r="AT2510" s="90"/>
      <c r="AU2510" s="90"/>
      <c r="AV2510" s="90"/>
      <c r="AW2510" s="90"/>
      <c r="AX2510" s="90"/>
      <c r="AY2510" s="91"/>
    </row>
    <row r="2511" spans="1:51" s="79" customFormat="1" ht="41.25" customHeight="1">
      <c r="B2511" s="80"/>
      <c r="C2511" s="80"/>
      <c r="D2511" s="80"/>
      <c r="E2511" s="80"/>
      <c r="F2511" s="80"/>
      <c r="G2511" s="80"/>
      <c r="H2511" s="81"/>
      <c r="I2511" s="81"/>
      <c r="J2511" s="81"/>
      <c r="K2511" s="81"/>
      <c r="L2511" s="81"/>
      <c r="M2511" s="81"/>
      <c r="N2511" s="81"/>
      <c r="O2511" s="81"/>
      <c r="P2511" s="81"/>
      <c r="Q2511" s="81"/>
      <c r="R2511" s="81"/>
      <c r="S2511" s="81"/>
      <c r="T2511" s="81"/>
      <c r="U2511" s="81"/>
      <c r="V2511" s="81"/>
      <c r="W2511" s="81"/>
      <c r="X2511" s="81"/>
      <c r="Y2511" s="81"/>
      <c r="Z2511" s="81"/>
      <c r="AA2511" s="81"/>
      <c r="AB2511" s="81"/>
      <c r="AC2511" s="81"/>
      <c r="AD2511" s="81"/>
      <c r="AE2511" s="81"/>
      <c r="AF2511" s="81"/>
      <c r="AG2511" s="81"/>
      <c r="AH2511" s="81"/>
      <c r="AI2511" s="81"/>
      <c r="AJ2511" s="81"/>
      <c r="AK2511" s="81"/>
      <c r="AL2511" s="81"/>
      <c r="AM2511" s="81"/>
      <c r="AN2511" s="81"/>
      <c r="AO2511" s="81"/>
      <c r="AP2511" s="81"/>
      <c r="AQ2511" s="81"/>
      <c r="AR2511" s="81"/>
      <c r="AS2511" s="81"/>
      <c r="AT2511" s="81"/>
      <c r="AU2511" s="81"/>
      <c r="AV2511" s="81"/>
      <c r="AW2511" s="81"/>
      <c r="AX2511" s="81"/>
      <c r="AY2511" s="81"/>
    </row>
    <row r="2512" spans="1:51" s="79" customFormat="1" ht="30" customHeight="1" thickBot="1">
      <c r="B2512" s="2094" t="s">
        <v>100</v>
      </c>
      <c r="C2512" s="2094"/>
      <c r="D2512" s="2094"/>
      <c r="E2512" s="2094"/>
      <c r="F2512" s="2095"/>
      <c r="G2512" s="2095"/>
      <c r="H2512" s="2255" t="s">
        <v>1187</v>
      </c>
      <c r="I2512" s="2255"/>
      <c r="J2512" s="2255"/>
      <c r="K2512" s="2255"/>
      <c r="L2512" s="2255"/>
      <c r="M2512" s="2255"/>
      <c r="N2512" s="2255"/>
      <c r="O2512" s="2255"/>
      <c r="P2512" s="2255"/>
      <c r="Q2512" s="2255"/>
      <c r="R2512" s="2255"/>
      <c r="S2512" s="2255"/>
      <c r="T2512" s="2255"/>
      <c r="U2512" s="2255"/>
      <c r="V2512" s="2255"/>
      <c r="W2512" s="2255"/>
      <c r="X2512" s="2255"/>
      <c r="Y2512" s="2255"/>
      <c r="Z2512" s="2255"/>
      <c r="AA2512" s="2255"/>
      <c r="AB2512" s="2255"/>
      <c r="AC2512" s="2255"/>
      <c r="AD2512" s="2255"/>
      <c r="AE2512" s="2255"/>
      <c r="AF2512" s="2255"/>
      <c r="AG2512" s="2255"/>
      <c r="AH2512" s="2255"/>
      <c r="AI2512" s="2255"/>
      <c r="AJ2512" s="2255"/>
      <c r="AK2512" s="2255"/>
      <c r="AL2512" s="2255"/>
      <c r="AM2512" s="2255"/>
      <c r="AN2512" s="2255"/>
      <c r="AO2512" s="2255"/>
      <c r="AP2512" s="2255"/>
      <c r="AQ2512" s="2255"/>
      <c r="AR2512" s="2255"/>
      <c r="AS2512" s="2255"/>
      <c r="AT2512" s="2255"/>
      <c r="AU2512" s="2255"/>
      <c r="AV2512" s="2255"/>
      <c r="AW2512" s="2255"/>
      <c r="AX2512" s="2255"/>
      <c r="AY2512" s="2255"/>
    </row>
    <row r="2513" spans="2:51" s="79" customFormat="1" ht="24.75" customHeight="1">
      <c r="B2513" s="2097" t="s">
        <v>75</v>
      </c>
      <c r="C2513" s="2098"/>
      <c r="D2513" s="2098"/>
      <c r="E2513" s="2098"/>
      <c r="F2513" s="2098"/>
      <c r="G2513" s="2099"/>
      <c r="H2513" s="2103" t="s">
        <v>500</v>
      </c>
      <c r="I2513" s="2104"/>
      <c r="J2513" s="2104"/>
      <c r="K2513" s="2104"/>
      <c r="L2513" s="2104"/>
      <c r="M2513" s="2104"/>
      <c r="N2513" s="2104"/>
      <c r="O2513" s="2104"/>
      <c r="P2513" s="2104"/>
      <c r="Q2513" s="2104"/>
      <c r="R2513" s="2104"/>
      <c r="S2513" s="2104"/>
      <c r="T2513" s="2104"/>
      <c r="U2513" s="2104"/>
      <c r="V2513" s="2104"/>
      <c r="W2513" s="2104"/>
      <c r="X2513" s="2104"/>
      <c r="Y2513" s="2104"/>
      <c r="Z2513" s="2104"/>
      <c r="AA2513" s="2104"/>
      <c r="AB2513" s="2104"/>
      <c r="AC2513" s="2105"/>
      <c r="AD2513" s="2103" t="s">
        <v>259</v>
      </c>
      <c r="AE2513" s="2104"/>
      <c r="AF2513" s="2104"/>
      <c r="AG2513" s="2104"/>
      <c r="AH2513" s="2104"/>
      <c r="AI2513" s="2104"/>
      <c r="AJ2513" s="2104"/>
      <c r="AK2513" s="2104"/>
      <c r="AL2513" s="2104"/>
      <c r="AM2513" s="2104"/>
      <c r="AN2513" s="2104"/>
      <c r="AO2513" s="2104"/>
      <c r="AP2513" s="2104"/>
      <c r="AQ2513" s="2104"/>
      <c r="AR2513" s="2104"/>
      <c r="AS2513" s="2104"/>
      <c r="AT2513" s="2104"/>
      <c r="AU2513" s="2104"/>
      <c r="AV2513" s="2104"/>
      <c r="AW2513" s="2104"/>
      <c r="AX2513" s="2104"/>
      <c r="AY2513" s="2106"/>
    </row>
    <row r="2514" spans="2:51" s="79" customFormat="1" ht="24.75" customHeight="1">
      <c r="B2514" s="2097"/>
      <c r="C2514" s="2098"/>
      <c r="D2514" s="2098"/>
      <c r="E2514" s="2098"/>
      <c r="F2514" s="2098"/>
      <c r="G2514" s="2099"/>
      <c r="H2514" s="2107" t="s">
        <v>23</v>
      </c>
      <c r="I2514" s="2067"/>
      <c r="J2514" s="2067"/>
      <c r="K2514" s="2067"/>
      <c r="L2514" s="2068"/>
      <c r="M2514" s="2051" t="s">
        <v>24</v>
      </c>
      <c r="N2514" s="2067"/>
      <c r="O2514" s="2067"/>
      <c r="P2514" s="2067"/>
      <c r="Q2514" s="2067"/>
      <c r="R2514" s="2067"/>
      <c r="S2514" s="2067"/>
      <c r="T2514" s="2067"/>
      <c r="U2514" s="2067"/>
      <c r="V2514" s="2067"/>
      <c r="W2514" s="2067"/>
      <c r="X2514" s="2067"/>
      <c r="Y2514" s="2068"/>
      <c r="Z2514" s="2054" t="s">
        <v>25</v>
      </c>
      <c r="AA2514" s="2069"/>
      <c r="AB2514" s="2069"/>
      <c r="AC2514" s="2108"/>
      <c r="AD2514" s="2107" t="s">
        <v>23</v>
      </c>
      <c r="AE2514" s="2067"/>
      <c r="AF2514" s="2067"/>
      <c r="AG2514" s="2067"/>
      <c r="AH2514" s="2068"/>
      <c r="AI2514" s="2051" t="s">
        <v>24</v>
      </c>
      <c r="AJ2514" s="2067"/>
      <c r="AK2514" s="2067"/>
      <c r="AL2514" s="2067"/>
      <c r="AM2514" s="2067"/>
      <c r="AN2514" s="2067"/>
      <c r="AO2514" s="2067"/>
      <c r="AP2514" s="2067"/>
      <c r="AQ2514" s="2067"/>
      <c r="AR2514" s="2067"/>
      <c r="AS2514" s="2067"/>
      <c r="AT2514" s="2067"/>
      <c r="AU2514" s="2068"/>
      <c r="AV2514" s="2054" t="s">
        <v>25</v>
      </c>
      <c r="AW2514" s="2069"/>
      <c r="AX2514" s="2069"/>
      <c r="AY2514" s="2070"/>
    </row>
    <row r="2515" spans="2:51" s="79" customFormat="1" ht="24.75" customHeight="1">
      <c r="B2515" s="2097"/>
      <c r="C2515" s="2098"/>
      <c r="D2515" s="2098"/>
      <c r="E2515" s="2098"/>
      <c r="F2515" s="2098"/>
      <c r="G2515" s="2099"/>
      <c r="H2515" s="2321" t="s">
        <v>1188</v>
      </c>
      <c r="I2515" s="2322"/>
      <c r="J2515" s="2322"/>
      <c r="K2515" s="2322"/>
      <c r="L2515" s="2322"/>
      <c r="M2515" s="2323" t="s">
        <v>1189</v>
      </c>
      <c r="N2515" s="2324"/>
      <c r="O2515" s="2324"/>
      <c r="P2515" s="2324"/>
      <c r="Q2515" s="2324"/>
      <c r="R2515" s="2324"/>
      <c r="S2515" s="2324"/>
      <c r="T2515" s="2324"/>
      <c r="U2515" s="2324"/>
      <c r="V2515" s="2324"/>
      <c r="W2515" s="2324"/>
      <c r="X2515" s="2324"/>
      <c r="Y2515" s="2324"/>
      <c r="Z2515" s="2325">
        <v>0.6</v>
      </c>
      <c r="AA2515" s="2325"/>
      <c r="AB2515" s="2325"/>
      <c r="AC2515" s="2326"/>
      <c r="AD2515" s="2035"/>
      <c r="AE2515" s="2036"/>
      <c r="AF2515" s="2036"/>
      <c r="AG2515" s="2036"/>
      <c r="AH2515" s="2037"/>
      <c r="AI2515" s="2038"/>
      <c r="AJ2515" s="2071"/>
      <c r="AK2515" s="2071"/>
      <c r="AL2515" s="2071"/>
      <c r="AM2515" s="2071"/>
      <c r="AN2515" s="2071"/>
      <c r="AO2515" s="2071"/>
      <c r="AP2515" s="2071"/>
      <c r="AQ2515" s="2071"/>
      <c r="AR2515" s="2071"/>
      <c r="AS2515" s="2071"/>
      <c r="AT2515" s="2071"/>
      <c r="AU2515" s="2072"/>
      <c r="AV2515" s="2041"/>
      <c r="AW2515" s="2042"/>
      <c r="AX2515" s="2042"/>
      <c r="AY2515" s="2044"/>
    </row>
    <row r="2516" spans="2:51" s="79" customFormat="1" ht="24.75" customHeight="1">
      <c r="B2516" s="2097"/>
      <c r="C2516" s="2098"/>
      <c r="D2516" s="2098"/>
      <c r="E2516" s="2098"/>
      <c r="F2516" s="2098"/>
      <c r="G2516" s="2099"/>
      <c r="H2516" s="2315" t="s">
        <v>1188</v>
      </c>
      <c r="I2516" s="2316"/>
      <c r="J2516" s="2316"/>
      <c r="K2516" s="2316"/>
      <c r="L2516" s="2316"/>
      <c r="M2516" s="2317" t="s">
        <v>1190</v>
      </c>
      <c r="N2516" s="2318"/>
      <c r="O2516" s="2318"/>
      <c r="P2516" s="2318"/>
      <c r="Q2516" s="2318"/>
      <c r="R2516" s="2318"/>
      <c r="S2516" s="2318"/>
      <c r="T2516" s="2318"/>
      <c r="U2516" s="2318"/>
      <c r="V2516" s="2318"/>
      <c r="W2516" s="2318"/>
      <c r="X2516" s="2318"/>
      <c r="Y2516" s="2318"/>
      <c r="Z2516" s="2319">
        <v>0.5</v>
      </c>
      <c r="AA2516" s="2319"/>
      <c r="AB2516" s="2319"/>
      <c r="AC2516" s="2320"/>
      <c r="AD2516" s="2025"/>
      <c r="AE2516" s="2026"/>
      <c r="AF2516" s="2026"/>
      <c r="AG2516" s="2026"/>
      <c r="AH2516" s="2027"/>
      <c r="AI2516" s="2028"/>
      <c r="AJ2516" s="2029"/>
      <c r="AK2516" s="2029"/>
      <c r="AL2516" s="2029"/>
      <c r="AM2516" s="2029"/>
      <c r="AN2516" s="2029"/>
      <c r="AO2516" s="2029"/>
      <c r="AP2516" s="2029"/>
      <c r="AQ2516" s="2029"/>
      <c r="AR2516" s="2029"/>
      <c r="AS2516" s="2029"/>
      <c r="AT2516" s="2029"/>
      <c r="AU2516" s="2030"/>
      <c r="AV2516" s="2031"/>
      <c r="AW2516" s="2032"/>
      <c r="AX2516" s="2032"/>
      <c r="AY2516" s="2033"/>
    </row>
    <row r="2517" spans="2:51" s="79" customFormat="1" ht="24.75" customHeight="1">
      <c r="B2517" s="2097"/>
      <c r="C2517" s="2098"/>
      <c r="D2517" s="2098"/>
      <c r="E2517" s="2098"/>
      <c r="F2517" s="2098"/>
      <c r="G2517" s="2099"/>
      <c r="H2517" s="2025"/>
      <c r="I2517" s="2026"/>
      <c r="J2517" s="2026"/>
      <c r="K2517" s="2026"/>
      <c r="L2517" s="2027"/>
      <c r="M2517" s="2028"/>
      <c r="N2517" s="2029"/>
      <c r="O2517" s="2029"/>
      <c r="P2517" s="2029"/>
      <c r="Q2517" s="2029"/>
      <c r="R2517" s="2029"/>
      <c r="S2517" s="2029"/>
      <c r="T2517" s="2029"/>
      <c r="U2517" s="2029"/>
      <c r="V2517" s="2029"/>
      <c r="W2517" s="2029"/>
      <c r="X2517" s="2029"/>
      <c r="Y2517" s="2030"/>
      <c r="Z2517" s="2031"/>
      <c r="AA2517" s="2032"/>
      <c r="AB2517" s="2032"/>
      <c r="AC2517" s="2034"/>
      <c r="AD2517" s="2025"/>
      <c r="AE2517" s="2026"/>
      <c r="AF2517" s="2026"/>
      <c r="AG2517" s="2026"/>
      <c r="AH2517" s="2027"/>
      <c r="AI2517" s="2028"/>
      <c r="AJ2517" s="2029"/>
      <c r="AK2517" s="2029"/>
      <c r="AL2517" s="2029"/>
      <c r="AM2517" s="2029"/>
      <c r="AN2517" s="2029"/>
      <c r="AO2517" s="2029"/>
      <c r="AP2517" s="2029"/>
      <c r="AQ2517" s="2029"/>
      <c r="AR2517" s="2029"/>
      <c r="AS2517" s="2029"/>
      <c r="AT2517" s="2029"/>
      <c r="AU2517" s="2030"/>
      <c r="AV2517" s="2031"/>
      <c r="AW2517" s="2032"/>
      <c r="AX2517" s="2032"/>
      <c r="AY2517" s="2033"/>
    </row>
    <row r="2518" spans="2:51" s="79" customFormat="1" ht="24.75" customHeight="1">
      <c r="B2518" s="2097"/>
      <c r="C2518" s="2098"/>
      <c r="D2518" s="2098"/>
      <c r="E2518" s="2098"/>
      <c r="F2518" s="2098"/>
      <c r="G2518" s="2099"/>
      <c r="H2518" s="2025"/>
      <c r="I2518" s="2026"/>
      <c r="J2518" s="2026"/>
      <c r="K2518" s="2026"/>
      <c r="L2518" s="2027"/>
      <c r="M2518" s="2028"/>
      <c r="N2518" s="2029"/>
      <c r="O2518" s="2029"/>
      <c r="P2518" s="2029"/>
      <c r="Q2518" s="2029"/>
      <c r="R2518" s="2029"/>
      <c r="S2518" s="2029"/>
      <c r="T2518" s="2029"/>
      <c r="U2518" s="2029"/>
      <c r="V2518" s="2029"/>
      <c r="W2518" s="2029"/>
      <c r="X2518" s="2029"/>
      <c r="Y2518" s="2030"/>
      <c r="Z2518" s="2031"/>
      <c r="AA2518" s="2032"/>
      <c r="AB2518" s="2032"/>
      <c r="AC2518" s="2034"/>
      <c r="AD2518" s="2025"/>
      <c r="AE2518" s="2026"/>
      <c r="AF2518" s="2026"/>
      <c r="AG2518" s="2026"/>
      <c r="AH2518" s="2027"/>
      <c r="AI2518" s="2028"/>
      <c r="AJ2518" s="2029"/>
      <c r="AK2518" s="2029"/>
      <c r="AL2518" s="2029"/>
      <c r="AM2518" s="2029"/>
      <c r="AN2518" s="2029"/>
      <c r="AO2518" s="2029"/>
      <c r="AP2518" s="2029"/>
      <c r="AQ2518" s="2029"/>
      <c r="AR2518" s="2029"/>
      <c r="AS2518" s="2029"/>
      <c r="AT2518" s="2029"/>
      <c r="AU2518" s="2030"/>
      <c r="AV2518" s="2031"/>
      <c r="AW2518" s="2032"/>
      <c r="AX2518" s="2032"/>
      <c r="AY2518" s="2033"/>
    </row>
    <row r="2519" spans="2:51" s="79" customFormat="1" ht="24.75" customHeight="1">
      <c r="B2519" s="2097"/>
      <c r="C2519" s="2098"/>
      <c r="D2519" s="2098"/>
      <c r="E2519" s="2098"/>
      <c r="F2519" s="2098"/>
      <c r="G2519" s="2099"/>
      <c r="H2519" s="2025"/>
      <c r="I2519" s="2026"/>
      <c r="J2519" s="2026"/>
      <c r="K2519" s="2026"/>
      <c r="L2519" s="2027"/>
      <c r="M2519" s="2028"/>
      <c r="N2519" s="2029"/>
      <c r="O2519" s="2029"/>
      <c r="P2519" s="2029"/>
      <c r="Q2519" s="2029"/>
      <c r="R2519" s="2029"/>
      <c r="S2519" s="2029"/>
      <c r="T2519" s="2029"/>
      <c r="U2519" s="2029"/>
      <c r="V2519" s="2029"/>
      <c r="W2519" s="2029"/>
      <c r="X2519" s="2029"/>
      <c r="Y2519" s="2030"/>
      <c r="Z2519" s="2031"/>
      <c r="AA2519" s="2032"/>
      <c r="AB2519" s="2032"/>
      <c r="AC2519" s="2032"/>
      <c r="AD2519" s="2025"/>
      <c r="AE2519" s="2026"/>
      <c r="AF2519" s="2026"/>
      <c r="AG2519" s="2026"/>
      <c r="AH2519" s="2027"/>
      <c r="AI2519" s="2028"/>
      <c r="AJ2519" s="2029"/>
      <c r="AK2519" s="2029"/>
      <c r="AL2519" s="2029"/>
      <c r="AM2519" s="2029"/>
      <c r="AN2519" s="2029"/>
      <c r="AO2519" s="2029"/>
      <c r="AP2519" s="2029"/>
      <c r="AQ2519" s="2029"/>
      <c r="AR2519" s="2029"/>
      <c r="AS2519" s="2029"/>
      <c r="AT2519" s="2029"/>
      <c r="AU2519" s="2030"/>
      <c r="AV2519" s="2031"/>
      <c r="AW2519" s="2032"/>
      <c r="AX2519" s="2032"/>
      <c r="AY2519" s="2033"/>
    </row>
    <row r="2520" spans="2:51" s="79" customFormat="1" ht="24.75" customHeight="1">
      <c r="B2520" s="2097"/>
      <c r="C2520" s="2098"/>
      <c r="D2520" s="2098"/>
      <c r="E2520" s="2098"/>
      <c r="F2520" s="2098"/>
      <c r="G2520" s="2099"/>
      <c r="H2520" s="2025"/>
      <c r="I2520" s="2026"/>
      <c r="J2520" s="2026"/>
      <c r="K2520" s="2026"/>
      <c r="L2520" s="2027"/>
      <c r="M2520" s="2028"/>
      <c r="N2520" s="2029"/>
      <c r="O2520" s="2029"/>
      <c r="P2520" s="2029"/>
      <c r="Q2520" s="2029"/>
      <c r="R2520" s="2029"/>
      <c r="S2520" s="2029"/>
      <c r="T2520" s="2029"/>
      <c r="U2520" s="2029"/>
      <c r="V2520" s="2029"/>
      <c r="W2520" s="2029"/>
      <c r="X2520" s="2029"/>
      <c r="Y2520" s="2030"/>
      <c r="Z2520" s="2031"/>
      <c r="AA2520" s="2032"/>
      <c r="AB2520" s="2032"/>
      <c r="AC2520" s="2032"/>
      <c r="AD2520" s="2025"/>
      <c r="AE2520" s="2026"/>
      <c r="AF2520" s="2026"/>
      <c r="AG2520" s="2026"/>
      <c r="AH2520" s="2027"/>
      <c r="AI2520" s="2028"/>
      <c r="AJ2520" s="2029"/>
      <c r="AK2520" s="2029"/>
      <c r="AL2520" s="2029"/>
      <c r="AM2520" s="2029"/>
      <c r="AN2520" s="2029"/>
      <c r="AO2520" s="2029"/>
      <c r="AP2520" s="2029"/>
      <c r="AQ2520" s="2029"/>
      <c r="AR2520" s="2029"/>
      <c r="AS2520" s="2029"/>
      <c r="AT2520" s="2029"/>
      <c r="AU2520" s="2030"/>
      <c r="AV2520" s="2031"/>
      <c r="AW2520" s="2032"/>
      <c r="AX2520" s="2032"/>
      <c r="AY2520" s="2033"/>
    </row>
    <row r="2521" spans="2:51" s="79" customFormat="1" ht="24.75" customHeight="1">
      <c r="B2521" s="2097"/>
      <c r="C2521" s="2098"/>
      <c r="D2521" s="2098"/>
      <c r="E2521" s="2098"/>
      <c r="F2521" s="2098"/>
      <c r="G2521" s="2099"/>
      <c r="H2521" s="2025"/>
      <c r="I2521" s="2026"/>
      <c r="J2521" s="2026"/>
      <c r="K2521" s="2026"/>
      <c r="L2521" s="2027"/>
      <c r="M2521" s="2028"/>
      <c r="N2521" s="2029"/>
      <c r="O2521" s="2029"/>
      <c r="P2521" s="2029"/>
      <c r="Q2521" s="2029"/>
      <c r="R2521" s="2029"/>
      <c r="S2521" s="2029"/>
      <c r="T2521" s="2029"/>
      <c r="U2521" s="2029"/>
      <c r="V2521" s="2029"/>
      <c r="W2521" s="2029"/>
      <c r="X2521" s="2029"/>
      <c r="Y2521" s="2030"/>
      <c r="Z2521" s="2031"/>
      <c r="AA2521" s="2032"/>
      <c r="AB2521" s="2032"/>
      <c r="AC2521" s="2032"/>
      <c r="AD2521" s="2025"/>
      <c r="AE2521" s="2026"/>
      <c r="AF2521" s="2026"/>
      <c r="AG2521" s="2026"/>
      <c r="AH2521" s="2027"/>
      <c r="AI2521" s="2028"/>
      <c r="AJ2521" s="2029"/>
      <c r="AK2521" s="2029"/>
      <c r="AL2521" s="2029"/>
      <c r="AM2521" s="2029"/>
      <c r="AN2521" s="2029"/>
      <c r="AO2521" s="2029"/>
      <c r="AP2521" s="2029"/>
      <c r="AQ2521" s="2029"/>
      <c r="AR2521" s="2029"/>
      <c r="AS2521" s="2029"/>
      <c r="AT2521" s="2029"/>
      <c r="AU2521" s="2030"/>
      <c r="AV2521" s="2031"/>
      <c r="AW2521" s="2032"/>
      <c r="AX2521" s="2032"/>
      <c r="AY2521" s="2033"/>
    </row>
    <row r="2522" spans="2:51" s="79" customFormat="1" ht="24.75" customHeight="1">
      <c r="B2522" s="2097"/>
      <c r="C2522" s="2098"/>
      <c r="D2522" s="2098"/>
      <c r="E2522" s="2098"/>
      <c r="F2522" s="2098"/>
      <c r="G2522" s="2099"/>
      <c r="H2522" s="2016"/>
      <c r="I2522" s="2017"/>
      <c r="J2522" s="2017"/>
      <c r="K2522" s="2017"/>
      <c r="L2522" s="2018"/>
      <c r="M2522" s="2019"/>
      <c r="N2522" s="2020"/>
      <c r="O2522" s="2020"/>
      <c r="P2522" s="2020"/>
      <c r="Q2522" s="2020"/>
      <c r="R2522" s="2020"/>
      <c r="S2522" s="2020"/>
      <c r="T2522" s="2020"/>
      <c r="U2522" s="2020"/>
      <c r="V2522" s="2020"/>
      <c r="W2522" s="2020"/>
      <c r="X2522" s="2020"/>
      <c r="Y2522" s="2021"/>
      <c r="Z2522" s="2022"/>
      <c r="AA2522" s="2023"/>
      <c r="AB2522" s="2023"/>
      <c r="AC2522" s="2023"/>
      <c r="AD2522" s="2016"/>
      <c r="AE2522" s="2017"/>
      <c r="AF2522" s="2017"/>
      <c r="AG2522" s="2017"/>
      <c r="AH2522" s="2018"/>
      <c r="AI2522" s="2019"/>
      <c r="AJ2522" s="2020"/>
      <c r="AK2522" s="2020"/>
      <c r="AL2522" s="2020"/>
      <c r="AM2522" s="2020"/>
      <c r="AN2522" s="2020"/>
      <c r="AO2522" s="2020"/>
      <c r="AP2522" s="2020"/>
      <c r="AQ2522" s="2020"/>
      <c r="AR2522" s="2020"/>
      <c r="AS2522" s="2020"/>
      <c r="AT2522" s="2020"/>
      <c r="AU2522" s="2021"/>
      <c r="AV2522" s="2022"/>
      <c r="AW2522" s="2023"/>
      <c r="AX2522" s="2023"/>
      <c r="AY2522" s="2024"/>
    </row>
    <row r="2523" spans="2:51" s="79" customFormat="1" ht="24.75" customHeight="1">
      <c r="B2523" s="2097"/>
      <c r="C2523" s="2098"/>
      <c r="D2523" s="2098"/>
      <c r="E2523" s="2098"/>
      <c r="F2523" s="2098"/>
      <c r="G2523" s="2099"/>
      <c r="H2523" s="2058" t="s">
        <v>26</v>
      </c>
      <c r="I2523" s="2059"/>
      <c r="J2523" s="2059"/>
      <c r="K2523" s="2059"/>
      <c r="L2523" s="2059"/>
      <c r="M2523" s="2060"/>
      <c r="N2523" s="2061"/>
      <c r="O2523" s="2061"/>
      <c r="P2523" s="2061"/>
      <c r="Q2523" s="2061"/>
      <c r="R2523" s="2061"/>
      <c r="S2523" s="2061"/>
      <c r="T2523" s="2061"/>
      <c r="U2523" s="2061"/>
      <c r="V2523" s="2061"/>
      <c r="W2523" s="2061"/>
      <c r="X2523" s="2061"/>
      <c r="Y2523" s="2062"/>
      <c r="Z2523" s="2063">
        <f>SUM(Z2515:AC2522)</f>
        <v>1.1000000000000001</v>
      </c>
      <c r="AA2523" s="2064"/>
      <c r="AB2523" s="2064"/>
      <c r="AC2523" s="2065"/>
      <c r="AD2523" s="2058" t="s">
        <v>26</v>
      </c>
      <c r="AE2523" s="2059"/>
      <c r="AF2523" s="2059"/>
      <c r="AG2523" s="2059"/>
      <c r="AH2523" s="2059"/>
      <c r="AI2523" s="2060"/>
      <c r="AJ2523" s="2061"/>
      <c r="AK2523" s="2061"/>
      <c r="AL2523" s="2061"/>
      <c r="AM2523" s="2061"/>
      <c r="AN2523" s="2061"/>
      <c r="AO2523" s="2061"/>
      <c r="AP2523" s="2061"/>
      <c r="AQ2523" s="2061"/>
      <c r="AR2523" s="2061"/>
      <c r="AS2523" s="2061"/>
      <c r="AT2523" s="2061"/>
      <c r="AU2523" s="2062"/>
      <c r="AV2523" s="2063">
        <f>SUM(AV2515:AY2522)</f>
        <v>0</v>
      </c>
      <c r="AW2523" s="2064"/>
      <c r="AX2523" s="2064"/>
      <c r="AY2523" s="2066"/>
    </row>
    <row r="2524" spans="2:51" s="79" customFormat="1" ht="25.15" customHeight="1">
      <c r="B2524" s="2097"/>
      <c r="C2524" s="2098"/>
      <c r="D2524" s="2098"/>
      <c r="E2524" s="2098"/>
      <c r="F2524" s="2098"/>
      <c r="G2524" s="2099"/>
      <c r="H2524" s="2045" t="s">
        <v>810</v>
      </c>
      <c r="I2524" s="2046"/>
      <c r="J2524" s="2046"/>
      <c r="K2524" s="2046"/>
      <c r="L2524" s="2046"/>
      <c r="M2524" s="2046"/>
      <c r="N2524" s="2046"/>
      <c r="O2524" s="2046"/>
      <c r="P2524" s="2046"/>
      <c r="Q2524" s="2046"/>
      <c r="R2524" s="2046"/>
      <c r="S2524" s="2046"/>
      <c r="T2524" s="2046"/>
      <c r="U2524" s="2046"/>
      <c r="V2524" s="2046"/>
      <c r="W2524" s="2046"/>
      <c r="X2524" s="2046"/>
      <c r="Y2524" s="2046"/>
      <c r="Z2524" s="2046"/>
      <c r="AA2524" s="2046"/>
      <c r="AB2524" s="2046"/>
      <c r="AC2524" s="2047"/>
      <c r="AD2524" s="2045" t="s">
        <v>846</v>
      </c>
      <c r="AE2524" s="2046"/>
      <c r="AF2524" s="2046"/>
      <c r="AG2524" s="2046"/>
      <c r="AH2524" s="2046"/>
      <c r="AI2524" s="2046"/>
      <c r="AJ2524" s="2046"/>
      <c r="AK2524" s="2046"/>
      <c r="AL2524" s="2046"/>
      <c r="AM2524" s="2046"/>
      <c r="AN2524" s="2046"/>
      <c r="AO2524" s="2046"/>
      <c r="AP2524" s="2046"/>
      <c r="AQ2524" s="2046"/>
      <c r="AR2524" s="2046"/>
      <c r="AS2524" s="2046"/>
      <c r="AT2524" s="2046"/>
      <c r="AU2524" s="2046"/>
      <c r="AV2524" s="2046"/>
      <c r="AW2524" s="2046"/>
      <c r="AX2524" s="2046"/>
      <c r="AY2524" s="2048"/>
    </row>
    <row r="2525" spans="2:51" s="79" customFormat="1" ht="25.5" customHeight="1">
      <c r="B2525" s="2097"/>
      <c r="C2525" s="2098"/>
      <c r="D2525" s="2098"/>
      <c r="E2525" s="2098"/>
      <c r="F2525" s="2098"/>
      <c r="G2525" s="2099"/>
      <c r="H2525" s="2049" t="s">
        <v>23</v>
      </c>
      <c r="I2525" s="2050"/>
      <c r="J2525" s="2050"/>
      <c r="K2525" s="2050"/>
      <c r="L2525" s="2050"/>
      <c r="M2525" s="2051" t="s">
        <v>24</v>
      </c>
      <c r="N2525" s="2052"/>
      <c r="O2525" s="2052"/>
      <c r="P2525" s="2052"/>
      <c r="Q2525" s="2052"/>
      <c r="R2525" s="2052"/>
      <c r="S2525" s="2052"/>
      <c r="T2525" s="2052"/>
      <c r="U2525" s="2052"/>
      <c r="V2525" s="2052"/>
      <c r="W2525" s="2052"/>
      <c r="X2525" s="2052"/>
      <c r="Y2525" s="2053"/>
      <c r="Z2525" s="2054" t="s">
        <v>25</v>
      </c>
      <c r="AA2525" s="2055"/>
      <c r="AB2525" s="2055"/>
      <c r="AC2525" s="2056"/>
      <c r="AD2525" s="2049" t="s">
        <v>23</v>
      </c>
      <c r="AE2525" s="2050"/>
      <c r="AF2525" s="2050"/>
      <c r="AG2525" s="2050"/>
      <c r="AH2525" s="2050"/>
      <c r="AI2525" s="2051" t="s">
        <v>24</v>
      </c>
      <c r="AJ2525" s="2052"/>
      <c r="AK2525" s="2052"/>
      <c r="AL2525" s="2052"/>
      <c r="AM2525" s="2052"/>
      <c r="AN2525" s="2052"/>
      <c r="AO2525" s="2052"/>
      <c r="AP2525" s="2052"/>
      <c r="AQ2525" s="2052"/>
      <c r="AR2525" s="2052"/>
      <c r="AS2525" s="2052"/>
      <c r="AT2525" s="2052"/>
      <c r="AU2525" s="2053"/>
      <c r="AV2525" s="2054" t="s">
        <v>25</v>
      </c>
      <c r="AW2525" s="2055"/>
      <c r="AX2525" s="2055"/>
      <c r="AY2525" s="2057"/>
    </row>
    <row r="2526" spans="2:51" s="79" customFormat="1" ht="24.75" customHeight="1">
      <c r="B2526" s="2097"/>
      <c r="C2526" s="2098"/>
      <c r="D2526" s="2098"/>
      <c r="E2526" s="2098"/>
      <c r="F2526" s="2098"/>
      <c r="G2526" s="2099"/>
      <c r="H2526" s="2035"/>
      <c r="I2526" s="2036"/>
      <c r="J2526" s="2036"/>
      <c r="K2526" s="2036"/>
      <c r="L2526" s="2037"/>
      <c r="M2526" s="2038"/>
      <c r="N2526" s="2039"/>
      <c r="O2526" s="2039"/>
      <c r="P2526" s="2039"/>
      <c r="Q2526" s="2039"/>
      <c r="R2526" s="2039"/>
      <c r="S2526" s="2039"/>
      <c r="T2526" s="2039"/>
      <c r="U2526" s="2039"/>
      <c r="V2526" s="2039"/>
      <c r="W2526" s="2039"/>
      <c r="X2526" s="2039"/>
      <c r="Y2526" s="2040"/>
      <c r="Z2526" s="2041"/>
      <c r="AA2526" s="2042"/>
      <c r="AB2526" s="2042"/>
      <c r="AC2526" s="2043"/>
      <c r="AD2526" s="2035"/>
      <c r="AE2526" s="2036"/>
      <c r="AF2526" s="2036"/>
      <c r="AG2526" s="2036"/>
      <c r="AH2526" s="2037"/>
      <c r="AI2526" s="2038"/>
      <c r="AJ2526" s="2039"/>
      <c r="AK2526" s="2039"/>
      <c r="AL2526" s="2039"/>
      <c r="AM2526" s="2039"/>
      <c r="AN2526" s="2039"/>
      <c r="AO2526" s="2039"/>
      <c r="AP2526" s="2039"/>
      <c r="AQ2526" s="2039"/>
      <c r="AR2526" s="2039"/>
      <c r="AS2526" s="2039"/>
      <c r="AT2526" s="2039"/>
      <c r="AU2526" s="2040"/>
      <c r="AV2526" s="2041"/>
      <c r="AW2526" s="2042"/>
      <c r="AX2526" s="2042"/>
      <c r="AY2526" s="2044"/>
    </row>
    <row r="2527" spans="2:51" s="79" customFormat="1" ht="24.75" customHeight="1">
      <c r="B2527" s="2097"/>
      <c r="C2527" s="2098"/>
      <c r="D2527" s="2098"/>
      <c r="E2527" s="2098"/>
      <c r="F2527" s="2098"/>
      <c r="G2527" s="2099"/>
      <c r="H2527" s="2025"/>
      <c r="I2527" s="2026"/>
      <c r="J2527" s="2026"/>
      <c r="K2527" s="2026"/>
      <c r="L2527" s="2027"/>
      <c r="M2527" s="2028"/>
      <c r="N2527" s="2029"/>
      <c r="O2527" s="2029"/>
      <c r="P2527" s="2029"/>
      <c r="Q2527" s="2029"/>
      <c r="R2527" s="2029"/>
      <c r="S2527" s="2029"/>
      <c r="T2527" s="2029"/>
      <c r="U2527" s="2029"/>
      <c r="V2527" s="2029"/>
      <c r="W2527" s="2029"/>
      <c r="X2527" s="2029"/>
      <c r="Y2527" s="2030"/>
      <c r="Z2527" s="2031"/>
      <c r="AA2527" s="2032"/>
      <c r="AB2527" s="2032"/>
      <c r="AC2527" s="2034"/>
      <c r="AD2527" s="2025"/>
      <c r="AE2527" s="2026"/>
      <c r="AF2527" s="2026"/>
      <c r="AG2527" s="2026"/>
      <c r="AH2527" s="2027"/>
      <c r="AI2527" s="2028"/>
      <c r="AJ2527" s="2029"/>
      <c r="AK2527" s="2029"/>
      <c r="AL2527" s="2029"/>
      <c r="AM2527" s="2029"/>
      <c r="AN2527" s="2029"/>
      <c r="AO2527" s="2029"/>
      <c r="AP2527" s="2029"/>
      <c r="AQ2527" s="2029"/>
      <c r="AR2527" s="2029"/>
      <c r="AS2527" s="2029"/>
      <c r="AT2527" s="2029"/>
      <c r="AU2527" s="2030"/>
      <c r="AV2527" s="2031"/>
      <c r="AW2527" s="2032"/>
      <c r="AX2527" s="2032"/>
      <c r="AY2527" s="2033"/>
    </row>
    <row r="2528" spans="2:51" s="79" customFormat="1" ht="24.75" customHeight="1">
      <c r="B2528" s="2097"/>
      <c r="C2528" s="2098"/>
      <c r="D2528" s="2098"/>
      <c r="E2528" s="2098"/>
      <c r="F2528" s="2098"/>
      <c r="G2528" s="2099"/>
      <c r="H2528" s="2025"/>
      <c r="I2528" s="2026"/>
      <c r="J2528" s="2026"/>
      <c r="K2528" s="2026"/>
      <c r="L2528" s="2027"/>
      <c r="M2528" s="2028"/>
      <c r="N2528" s="2029"/>
      <c r="O2528" s="2029"/>
      <c r="P2528" s="2029"/>
      <c r="Q2528" s="2029"/>
      <c r="R2528" s="2029"/>
      <c r="S2528" s="2029"/>
      <c r="T2528" s="2029"/>
      <c r="U2528" s="2029"/>
      <c r="V2528" s="2029"/>
      <c r="W2528" s="2029"/>
      <c r="X2528" s="2029"/>
      <c r="Y2528" s="2030"/>
      <c r="Z2528" s="2031"/>
      <c r="AA2528" s="2032"/>
      <c r="AB2528" s="2032"/>
      <c r="AC2528" s="2034"/>
      <c r="AD2528" s="2025"/>
      <c r="AE2528" s="2026"/>
      <c r="AF2528" s="2026"/>
      <c r="AG2528" s="2026"/>
      <c r="AH2528" s="2027"/>
      <c r="AI2528" s="2028"/>
      <c r="AJ2528" s="2029"/>
      <c r="AK2528" s="2029"/>
      <c r="AL2528" s="2029"/>
      <c r="AM2528" s="2029"/>
      <c r="AN2528" s="2029"/>
      <c r="AO2528" s="2029"/>
      <c r="AP2528" s="2029"/>
      <c r="AQ2528" s="2029"/>
      <c r="AR2528" s="2029"/>
      <c r="AS2528" s="2029"/>
      <c r="AT2528" s="2029"/>
      <c r="AU2528" s="2030"/>
      <c r="AV2528" s="2031"/>
      <c r="AW2528" s="2032"/>
      <c r="AX2528" s="2032"/>
      <c r="AY2528" s="2033"/>
    </row>
    <row r="2529" spans="2:51" s="79" customFormat="1" ht="24.75" customHeight="1">
      <c r="B2529" s="2097"/>
      <c r="C2529" s="2098"/>
      <c r="D2529" s="2098"/>
      <c r="E2529" s="2098"/>
      <c r="F2529" s="2098"/>
      <c r="G2529" s="2099"/>
      <c r="H2529" s="2025"/>
      <c r="I2529" s="2026"/>
      <c r="J2529" s="2026"/>
      <c r="K2529" s="2026"/>
      <c r="L2529" s="2027"/>
      <c r="M2529" s="2028"/>
      <c r="N2529" s="2029"/>
      <c r="O2529" s="2029"/>
      <c r="P2529" s="2029"/>
      <c r="Q2529" s="2029"/>
      <c r="R2529" s="2029"/>
      <c r="S2529" s="2029"/>
      <c r="T2529" s="2029"/>
      <c r="U2529" s="2029"/>
      <c r="V2529" s="2029"/>
      <c r="W2529" s="2029"/>
      <c r="X2529" s="2029"/>
      <c r="Y2529" s="2030"/>
      <c r="Z2529" s="2031"/>
      <c r="AA2529" s="2032"/>
      <c r="AB2529" s="2032"/>
      <c r="AC2529" s="2034"/>
      <c r="AD2529" s="2025"/>
      <c r="AE2529" s="2026"/>
      <c r="AF2529" s="2026"/>
      <c r="AG2529" s="2026"/>
      <c r="AH2529" s="2027"/>
      <c r="AI2529" s="2028"/>
      <c r="AJ2529" s="2029"/>
      <c r="AK2529" s="2029"/>
      <c r="AL2529" s="2029"/>
      <c r="AM2529" s="2029"/>
      <c r="AN2529" s="2029"/>
      <c r="AO2529" s="2029"/>
      <c r="AP2529" s="2029"/>
      <c r="AQ2529" s="2029"/>
      <c r="AR2529" s="2029"/>
      <c r="AS2529" s="2029"/>
      <c r="AT2529" s="2029"/>
      <c r="AU2529" s="2030"/>
      <c r="AV2529" s="2031"/>
      <c r="AW2529" s="2032"/>
      <c r="AX2529" s="2032"/>
      <c r="AY2529" s="2033"/>
    </row>
    <row r="2530" spans="2:51" s="79" customFormat="1" ht="24.75" customHeight="1">
      <c r="B2530" s="2097"/>
      <c r="C2530" s="2098"/>
      <c r="D2530" s="2098"/>
      <c r="E2530" s="2098"/>
      <c r="F2530" s="2098"/>
      <c r="G2530" s="2099"/>
      <c r="H2530" s="2025"/>
      <c r="I2530" s="2026"/>
      <c r="J2530" s="2026"/>
      <c r="K2530" s="2026"/>
      <c r="L2530" s="2027"/>
      <c r="M2530" s="2028"/>
      <c r="N2530" s="2029"/>
      <c r="O2530" s="2029"/>
      <c r="P2530" s="2029"/>
      <c r="Q2530" s="2029"/>
      <c r="R2530" s="2029"/>
      <c r="S2530" s="2029"/>
      <c r="T2530" s="2029"/>
      <c r="U2530" s="2029"/>
      <c r="V2530" s="2029"/>
      <c r="W2530" s="2029"/>
      <c r="X2530" s="2029"/>
      <c r="Y2530" s="2030"/>
      <c r="Z2530" s="2031"/>
      <c r="AA2530" s="2032"/>
      <c r="AB2530" s="2032"/>
      <c r="AC2530" s="2032"/>
      <c r="AD2530" s="2025"/>
      <c r="AE2530" s="2026"/>
      <c r="AF2530" s="2026"/>
      <c r="AG2530" s="2026"/>
      <c r="AH2530" s="2027"/>
      <c r="AI2530" s="2028"/>
      <c r="AJ2530" s="2029"/>
      <c r="AK2530" s="2029"/>
      <c r="AL2530" s="2029"/>
      <c r="AM2530" s="2029"/>
      <c r="AN2530" s="2029"/>
      <c r="AO2530" s="2029"/>
      <c r="AP2530" s="2029"/>
      <c r="AQ2530" s="2029"/>
      <c r="AR2530" s="2029"/>
      <c r="AS2530" s="2029"/>
      <c r="AT2530" s="2029"/>
      <c r="AU2530" s="2030"/>
      <c r="AV2530" s="2031"/>
      <c r="AW2530" s="2032"/>
      <c r="AX2530" s="2032"/>
      <c r="AY2530" s="2033"/>
    </row>
    <row r="2531" spans="2:51" s="79" customFormat="1" ht="24.75" customHeight="1">
      <c r="B2531" s="2097"/>
      <c r="C2531" s="2098"/>
      <c r="D2531" s="2098"/>
      <c r="E2531" s="2098"/>
      <c r="F2531" s="2098"/>
      <c r="G2531" s="2099"/>
      <c r="H2531" s="2025"/>
      <c r="I2531" s="2026"/>
      <c r="J2531" s="2026"/>
      <c r="K2531" s="2026"/>
      <c r="L2531" s="2027"/>
      <c r="M2531" s="2028"/>
      <c r="N2531" s="2029"/>
      <c r="O2531" s="2029"/>
      <c r="P2531" s="2029"/>
      <c r="Q2531" s="2029"/>
      <c r="R2531" s="2029"/>
      <c r="S2531" s="2029"/>
      <c r="T2531" s="2029"/>
      <c r="U2531" s="2029"/>
      <c r="V2531" s="2029"/>
      <c r="W2531" s="2029"/>
      <c r="X2531" s="2029"/>
      <c r="Y2531" s="2030"/>
      <c r="Z2531" s="2031"/>
      <c r="AA2531" s="2032"/>
      <c r="AB2531" s="2032"/>
      <c r="AC2531" s="2032"/>
      <c r="AD2531" s="2025"/>
      <c r="AE2531" s="2026"/>
      <c r="AF2531" s="2026"/>
      <c r="AG2531" s="2026"/>
      <c r="AH2531" s="2027"/>
      <c r="AI2531" s="2028"/>
      <c r="AJ2531" s="2029"/>
      <c r="AK2531" s="2029"/>
      <c r="AL2531" s="2029"/>
      <c r="AM2531" s="2029"/>
      <c r="AN2531" s="2029"/>
      <c r="AO2531" s="2029"/>
      <c r="AP2531" s="2029"/>
      <c r="AQ2531" s="2029"/>
      <c r="AR2531" s="2029"/>
      <c r="AS2531" s="2029"/>
      <c r="AT2531" s="2029"/>
      <c r="AU2531" s="2030"/>
      <c r="AV2531" s="2031"/>
      <c r="AW2531" s="2032"/>
      <c r="AX2531" s="2032"/>
      <c r="AY2531" s="2033"/>
    </row>
    <row r="2532" spans="2:51" s="79" customFormat="1" ht="24.75" customHeight="1">
      <c r="B2532" s="2097"/>
      <c r="C2532" s="2098"/>
      <c r="D2532" s="2098"/>
      <c r="E2532" s="2098"/>
      <c r="F2532" s="2098"/>
      <c r="G2532" s="2099"/>
      <c r="H2532" s="2025"/>
      <c r="I2532" s="2026"/>
      <c r="J2532" s="2026"/>
      <c r="K2532" s="2026"/>
      <c r="L2532" s="2027"/>
      <c r="M2532" s="2028"/>
      <c r="N2532" s="2029"/>
      <c r="O2532" s="2029"/>
      <c r="P2532" s="2029"/>
      <c r="Q2532" s="2029"/>
      <c r="R2532" s="2029"/>
      <c r="S2532" s="2029"/>
      <c r="T2532" s="2029"/>
      <c r="U2532" s="2029"/>
      <c r="V2532" s="2029"/>
      <c r="W2532" s="2029"/>
      <c r="X2532" s="2029"/>
      <c r="Y2532" s="2030"/>
      <c r="Z2532" s="2031"/>
      <c r="AA2532" s="2032"/>
      <c r="AB2532" s="2032"/>
      <c r="AC2532" s="2032"/>
      <c r="AD2532" s="2025"/>
      <c r="AE2532" s="2026"/>
      <c r="AF2532" s="2026"/>
      <c r="AG2532" s="2026"/>
      <c r="AH2532" s="2027"/>
      <c r="AI2532" s="2028"/>
      <c r="AJ2532" s="2029"/>
      <c r="AK2532" s="2029"/>
      <c r="AL2532" s="2029"/>
      <c r="AM2532" s="2029"/>
      <c r="AN2532" s="2029"/>
      <c r="AO2532" s="2029"/>
      <c r="AP2532" s="2029"/>
      <c r="AQ2532" s="2029"/>
      <c r="AR2532" s="2029"/>
      <c r="AS2532" s="2029"/>
      <c r="AT2532" s="2029"/>
      <c r="AU2532" s="2030"/>
      <c r="AV2532" s="2031"/>
      <c r="AW2532" s="2032"/>
      <c r="AX2532" s="2032"/>
      <c r="AY2532" s="2033"/>
    </row>
    <row r="2533" spans="2:51" s="79" customFormat="1" ht="24.75" customHeight="1">
      <c r="B2533" s="2097"/>
      <c r="C2533" s="2098"/>
      <c r="D2533" s="2098"/>
      <c r="E2533" s="2098"/>
      <c r="F2533" s="2098"/>
      <c r="G2533" s="2099"/>
      <c r="H2533" s="2016"/>
      <c r="I2533" s="2017"/>
      <c r="J2533" s="2017"/>
      <c r="K2533" s="2017"/>
      <c r="L2533" s="2018"/>
      <c r="M2533" s="2019"/>
      <c r="N2533" s="2020"/>
      <c r="O2533" s="2020"/>
      <c r="P2533" s="2020"/>
      <c r="Q2533" s="2020"/>
      <c r="R2533" s="2020"/>
      <c r="S2533" s="2020"/>
      <c r="T2533" s="2020"/>
      <c r="U2533" s="2020"/>
      <c r="V2533" s="2020"/>
      <c r="W2533" s="2020"/>
      <c r="X2533" s="2020"/>
      <c r="Y2533" s="2021"/>
      <c r="Z2533" s="2022"/>
      <c r="AA2533" s="2023"/>
      <c r="AB2533" s="2023"/>
      <c r="AC2533" s="2023"/>
      <c r="AD2533" s="2016"/>
      <c r="AE2533" s="2017"/>
      <c r="AF2533" s="2017"/>
      <c r="AG2533" s="2017"/>
      <c r="AH2533" s="2018"/>
      <c r="AI2533" s="2019"/>
      <c r="AJ2533" s="2020"/>
      <c r="AK2533" s="2020"/>
      <c r="AL2533" s="2020"/>
      <c r="AM2533" s="2020"/>
      <c r="AN2533" s="2020"/>
      <c r="AO2533" s="2020"/>
      <c r="AP2533" s="2020"/>
      <c r="AQ2533" s="2020"/>
      <c r="AR2533" s="2020"/>
      <c r="AS2533" s="2020"/>
      <c r="AT2533" s="2020"/>
      <c r="AU2533" s="2021"/>
      <c r="AV2533" s="2022"/>
      <c r="AW2533" s="2023"/>
      <c r="AX2533" s="2023"/>
      <c r="AY2533" s="2024"/>
    </row>
    <row r="2534" spans="2:51" s="79" customFormat="1" ht="24.75" customHeight="1">
      <c r="B2534" s="2097"/>
      <c r="C2534" s="2098"/>
      <c r="D2534" s="2098"/>
      <c r="E2534" s="2098"/>
      <c r="F2534" s="2098"/>
      <c r="G2534" s="2099"/>
      <c r="H2534" s="2058" t="s">
        <v>26</v>
      </c>
      <c r="I2534" s="2059"/>
      <c r="J2534" s="2059"/>
      <c r="K2534" s="2059"/>
      <c r="L2534" s="2059"/>
      <c r="M2534" s="2060"/>
      <c r="N2534" s="2061"/>
      <c r="O2534" s="2061"/>
      <c r="P2534" s="2061"/>
      <c r="Q2534" s="2061"/>
      <c r="R2534" s="2061"/>
      <c r="S2534" s="2061"/>
      <c r="T2534" s="2061"/>
      <c r="U2534" s="2061"/>
      <c r="V2534" s="2061"/>
      <c r="W2534" s="2061"/>
      <c r="X2534" s="2061"/>
      <c r="Y2534" s="2062"/>
      <c r="Z2534" s="2063">
        <f>SUM(Z2526:AC2533)</f>
        <v>0</v>
      </c>
      <c r="AA2534" s="2064"/>
      <c r="AB2534" s="2064"/>
      <c r="AC2534" s="2065"/>
      <c r="AD2534" s="2058" t="s">
        <v>26</v>
      </c>
      <c r="AE2534" s="2059"/>
      <c r="AF2534" s="2059"/>
      <c r="AG2534" s="2059"/>
      <c r="AH2534" s="2059"/>
      <c r="AI2534" s="2060"/>
      <c r="AJ2534" s="2061"/>
      <c r="AK2534" s="2061"/>
      <c r="AL2534" s="2061"/>
      <c r="AM2534" s="2061"/>
      <c r="AN2534" s="2061"/>
      <c r="AO2534" s="2061"/>
      <c r="AP2534" s="2061"/>
      <c r="AQ2534" s="2061"/>
      <c r="AR2534" s="2061"/>
      <c r="AS2534" s="2061"/>
      <c r="AT2534" s="2061"/>
      <c r="AU2534" s="2062"/>
      <c r="AV2534" s="2063">
        <f>SUM(AV2526:AY2533)</f>
        <v>0</v>
      </c>
      <c r="AW2534" s="2064"/>
      <c r="AX2534" s="2064"/>
      <c r="AY2534" s="2066"/>
    </row>
    <row r="2535" spans="2:51" s="79" customFormat="1" ht="24.75" customHeight="1">
      <c r="B2535" s="2097"/>
      <c r="C2535" s="2098"/>
      <c r="D2535" s="2098"/>
      <c r="E2535" s="2098"/>
      <c r="F2535" s="2098"/>
      <c r="G2535" s="2099"/>
      <c r="H2535" s="2045" t="s">
        <v>840</v>
      </c>
      <c r="I2535" s="2046"/>
      <c r="J2535" s="2046"/>
      <c r="K2535" s="2046"/>
      <c r="L2535" s="2046"/>
      <c r="M2535" s="2046"/>
      <c r="N2535" s="2046"/>
      <c r="O2535" s="2046"/>
      <c r="P2535" s="2046"/>
      <c r="Q2535" s="2046"/>
      <c r="R2535" s="2046"/>
      <c r="S2535" s="2046"/>
      <c r="T2535" s="2046"/>
      <c r="U2535" s="2046"/>
      <c r="V2535" s="2046"/>
      <c r="W2535" s="2046"/>
      <c r="X2535" s="2046"/>
      <c r="Y2535" s="2046"/>
      <c r="Z2535" s="2046"/>
      <c r="AA2535" s="2046"/>
      <c r="AB2535" s="2046"/>
      <c r="AC2535" s="2047"/>
      <c r="AD2535" s="2045" t="s">
        <v>829</v>
      </c>
      <c r="AE2535" s="2046"/>
      <c r="AF2535" s="2046"/>
      <c r="AG2535" s="2046"/>
      <c r="AH2535" s="2046"/>
      <c r="AI2535" s="2046"/>
      <c r="AJ2535" s="2046"/>
      <c r="AK2535" s="2046"/>
      <c r="AL2535" s="2046"/>
      <c r="AM2535" s="2046"/>
      <c r="AN2535" s="2046"/>
      <c r="AO2535" s="2046"/>
      <c r="AP2535" s="2046"/>
      <c r="AQ2535" s="2046"/>
      <c r="AR2535" s="2046"/>
      <c r="AS2535" s="2046"/>
      <c r="AT2535" s="2046"/>
      <c r="AU2535" s="2046"/>
      <c r="AV2535" s="2046"/>
      <c r="AW2535" s="2046"/>
      <c r="AX2535" s="2046"/>
      <c r="AY2535" s="2048"/>
    </row>
    <row r="2536" spans="2:51" s="79" customFormat="1" ht="24.75" customHeight="1">
      <c r="B2536" s="2097"/>
      <c r="C2536" s="2098"/>
      <c r="D2536" s="2098"/>
      <c r="E2536" s="2098"/>
      <c r="F2536" s="2098"/>
      <c r="G2536" s="2099"/>
      <c r="H2536" s="2049" t="s">
        <v>23</v>
      </c>
      <c r="I2536" s="2050"/>
      <c r="J2536" s="2050"/>
      <c r="K2536" s="2050"/>
      <c r="L2536" s="2050"/>
      <c r="M2536" s="2051" t="s">
        <v>24</v>
      </c>
      <c r="N2536" s="2052"/>
      <c r="O2536" s="2052"/>
      <c r="P2536" s="2052"/>
      <c r="Q2536" s="2052"/>
      <c r="R2536" s="2052"/>
      <c r="S2536" s="2052"/>
      <c r="T2536" s="2052"/>
      <c r="U2536" s="2052"/>
      <c r="V2536" s="2052"/>
      <c r="W2536" s="2052"/>
      <c r="X2536" s="2052"/>
      <c r="Y2536" s="2053"/>
      <c r="Z2536" s="2054" t="s">
        <v>25</v>
      </c>
      <c r="AA2536" s="2055"/>
      <c r="AB2536" s="2055"/>
      <c r="AC2536" s="2056"/>
      <c r="AD2536" s="2049" t="s">
        <v>23</v>
      </c>
      <c r="AE2536" s="2050"/>
      <c r="AF2536" s="2050"/>
      <c r="AG2536" s="2050"/>
      <c r="AH2536" s="2050"/>
      <c r="AI2536" s="2051" t="s">
        <v>24</v>
      </c>
      <c r="AJ2536" s="2052"/>
      <c r="AK2536" s="2052"/>
      <c r="AL2536" s="2052"/>
      <c r="AM2536" s="2052"/>
      <c r="AN2536" s="2052"/>
      <c r="AO2536" s="2052"/>
      <c r="AP2536" s="2052"/>
      <c r="AQ2536" s="2052"/>
      <c r="AR2536" s="2052"/>
      <c r="AS2536" s="2052"/>
      <c r="AT2536" s="2052"/>
      <c r="AU2536" s="2053"/>
      <c r="AV2536" s="2054" t="s">
        <v>25</v>
      </c>
      <c r="AW2536" s="2055"/>
      <c r="AX2536" s="2055"/>
      <c r="AY2536" s="2057"/>
    </row>
    <row r="2537" spans="2:51" s="79" customFormat="1" ht="24.75" customHeight="1">
      <c r="B2537" s="2097"/>
      <c r="C2537" s="2098"/>
      <c r="D2537" s="2098"/>
      <c r="E2537" s="2098"/>
      <c r="F2537" s="2098"/>
      <c r="G2537" s="2099"/>
      <c r="H2537" s="2035"/>
      <c r="I2537" s="2036"/>
      <c r="J2537" s="2036"/>
      <c r="K2537" s="2036"/>
      <c r="L2537" s="2037"/>
      <c r="M2537" s="2038"/>
      <c r="N2537" s="2039"/>
      <c r="O2537" s="2039"/>
      <c r="P2537" s="2039"/>
      <c r="Q2537" s="2039"/>
      <c r="R2537" s="2039"/>
      <c r="S2537" s="2039"/>
      <c r="T2537" s="2039"/>
      <c r="U2537" s="2039"/>
      <c r="V2537" s="2039"/>
      <c r="W2537" s="2039"/>
      <c r="X2537" s="2039"/>
      <c r="Y2537" s="2040"/>
      <c r="Z2537" s="2041"/>
      <c r="AA2537" s="2042"/>
      <c r="AB2537" s="2042"/>
      <c r="AC2537" s="2043"/>
      <c r="AD2537" s="2035"/>
      <c r="AE2537" s="2036"/>
      <c r="AF2537" s="2036"/>
      <c r="AG2537" s="2036"/>
      <c r="AH2537" s="2037"/>
      <c r="AI2537" s="2038"/>
      <c r="AJ2537" s="2039"/>
      <c r="AK2537" s="2039"/>
      <c r="AL2537" s="2039"/>
      <c r="AM2537" s="2039"/>
      <c r="AN2537" s="2039"/>
      <c r="AO2537" s="2039"/>
      <c r="AP2537" s="2039"/>
      <c r="AQ2537" s="2039"/>
      <c r="AR2537" s="2039"/>
      <c r="AS2537" s="2039"/>
      <c r="AT2537" s="2039"/>
      <c r="AU2537" s="2040"/>
      <c r="AV2537" s="2041"/>
      <c r="AW2537" s="2042"/>
      <c r="AX2537" s="2042"/>
      <c r="AY2537" s="2044"/>
    </row>
    <row r="2538" spans="2:51" s="79" customFormat="1" ht="24.75" customHeight="1">
      <c r="B2538" s="2097"/>
      <c r="C2538" s="2098"/>
      <c r="D2538" s="2098"/>
      <c r="E2538" s="2098"/>
      <c r="F2538" s="2098"/>
      <c r="G2538" s="2099"/>
      <c r="H2538" s="2025"/>
      <c r="I2538" s="2026"/>
      <c r="J2538" s="2026"/>
      <c r="K2538" s="2026"/>
      <c r="L2538" s="2027"/>
      <c r="M2538" s="2028"/>
      <c r="N2538" s="2029"/>
      <c r="O2538" s="2029"/>
      <c r="P2538" s="2029"/>
      <c r="Q2538" s="2029"/>
      <c r="R2538" s="2029"/>
      <c r="S2538" s="2029"/>
      <c r="T2538" s="2029"/>
      <c r="U2538" s="2029"/>
      <c r="V2538" s="2029"/>
      <c r="W2538" s="2029"/>
      <c r="X2538" s="2029"/>
      <c r="Y2538" s="2030"/>
      <c r="Z2538" s="2031"/>
      <c r="AA2538" s="2032"/>
      <c r="AB2538" s="2032"/>
      <c r="AC2538" s="2034"/>
      <c r="AD2538" s="2025"/>
      <c r="AE2538" s="2026"/>
      <c r="AF2538" s="2026"/>
      <c r="AG2538" s="2026"/>
      <c r="AH2538" s="2027"/>
      <c r="AI2538" s="2028"/>
      <c r="AJ2538" s="2029"/>
      <c r="AK2538" s="2029"/>
      <c r="AL2538" s="2029"/>
      <c r="AM2538" s="2029"/>
      <c r="AN2538" s="2029"/>
      <c r="AO2538" s="2029"/>
      <c r="AP2538" s="2029"/>
      <c r="AQ2538" s="2029"/>
      <c r="AR2538" s="2029"/>
      <c r="AS2538" s="2029"/>
      <c r="AT2538" s="2029"/>
      <c r="AU2538" s="2030"/>
      <c r="AV2538" s="2031"/>
      <c r="AW2538" s="2032"/>
      <c r="AX2538" s="2032"/>
      <c r="AY2538" s="2033"/>
    </row>
    <row r="2539" spans="2:51" s="79" customFormat="1" ht="24.75" customHeight="1">
      <c r="B2539" s="2097"/>
      <c r="C2539" s="2098"/>
      <c r="D2539" s="2098"/>
      <c r="E2539" s="2098"/>
      <c r="F2539" s="2098"/>
      <c r="G2539" s="2099"/>
      <c r="H2539" s="2025"/>
      <c r="I2539" s="2026"/>
      <c r="J2539" s="2026"/>
      <c r="K2539" s="2026"/>
      <c r="L2539" s="2027"/>
      <c r="M2539" s="2028"/>
      <c r="N2539" s="2029"/>
      <c r="O2539" s="2029"/>
      <c r="P2539" s="2029"/>
      <c r="Q2539" s="2029"/>
      <c r="R2539" s="2029"/>
      <c r="S2539" s="2029"/>
      <c r="T2539" s="2029"/>
      <c r="U2539" s="2029"/>
      <c r="V2539" s="2029"/>
      <c r="W2539" s="2029"/>
      <c r="X2539" s="2029"/>
      <c r="Y2539" s="2030"/>
      <c r="Z2539" s="2031"/>
      <c r="AA2539" s="2032"/>
      <c r="AB2539" s="2032"/>
      <c r="AC2539" s="2034"/>
      <c r="AD2539" s="2025"/>
      <c r="AE2539" s="2026"/>
      <c r="AF2539" s="2026"/>
      <c r="AG2539" s="2026"/>
      <c r="AH2539" s="2027"/>
      <c r="AI2539" s="2028"/>
      <c r="AJ2539" s="2029"/>
      <c r="AK2539" s="2029"/>
      <c r="AL2539" s="2029"/>
      <c r="AM2539" s="2029"/>
      <c r="AN2539" s="2029"/>
      <c r="AO2539" s="2029"/>
      <c r="AP2539" s="2029"/>
      <c r="AQ2539" s="2029"/>
      <c r="AR2539" s="2029"/>
      <c r="AS2539" s="2029"/>
      <c r="AT2539" s="2029"/>
      <c r="AU2539" s="2030"/>
      <c r="AV2539" s="2031"/>
      <c r="AW2539" s="2032"/>
      <c r="AX2539" s="2032"/>
      <c r="AY2539" s="2033"/>
    </row>
    <row r="2540" spans="2:51" s="79" customFormat="1" ht="24.75" customHeight="1">
      <c r="B2540" s="2097"/>
      <c r="C2540" s="2098"/>
      <c r="D2540" s="2098"/>
      <c r="E2540" s="2098"/>
      <c r="F2540" s="2098"/>
      <c r="G2540" s="2099"/>
      <c r="H2540" s="2025"/>
      <c r="I2540" s="2026"/>
      <c r="J2540" s="2026"/>
      <c r="K2540" s="2026"/>
      <c r="L2540" s="2027"/>
      <c r="M2540" s="2028"/>
      <c r="N2540" s="2029"/>
      <c r="O2540" s="2029"/>
      <c r="P2540" s="2029"/>
      <c r="Q2540" s="2029"/>
      <c r="R2540" s="2029"/>
      <c r="S2540" s="2029"/>
      <c r="T2540" s="2029"/>
      <c r="U2540" s="2029"/>
      <c r="V2540" s="2029"/>
      <c r="W2540" s="2029"/>
      <c r="X2540" s="2029"/>
      <c r="Y2540" s="2030"/>
      <c r="Z2540" s="2031"/>
      <c r="AA2540" s="2032"/>
      <c r="AB2540" s="2032"/>
      <c r="AC2540" s="2034"/>
      <c r="AD2540" s="2025"/>
      <c r="AE2540" s="2026"/>
      <c r="AF2540" s="2026"/>
      <c r="AG2540" s="2026"/>
      <c r="AH2540" s="2027"/>
      <c r="AI2540" s="2028"/>
      <c r="AJ2540" s="2029"/>
      <c r="AK2540" s="2029"/>
      <c r="AL2540" s="2029"/>
      <c r="AM2540" s="2029"/>
      <c r="AN2540" s="2029"/>
      <c r="AO2540" s="2029"/>
      <c r="AP2540" s="2029"/>
      <c r="AQ2540" s="2029"/>
      <c r="AR2540" s="2029"/>
      <c r="AS2540" s="2029"/>
      <c r="AT2540" s="2029"/>
      <c r="AU2540" s="2030"/>
      <c r="AV2540" s="2031"/>
      <c r="AW2540" s="2032"/>
      <c r="AX2540" s="2032"/>
      <c r="AY2540" s="2033"/>
    </row>
    <row r="2541" spans="2:51" s="79" customFormat="1" ht="24.75" customHeight="1">
      <c r="B2541" s="2097"/>
      <c r="C2541" s="2098"/>
      <c r="D2541" s="2098"/>
      <c r="E2541" s="2098"/>
      <c r="F2541" s="2098"/>
      <c r="G2541" s="2099"/>
      <c r="H2541" s="2025"/>
      <c r="I2541" s="2026"/>
      <c r="J2541" s="2026"/>
      <c r="K2541" s="2026"/>
      <c r="L2541" s="2027"/>
      <c r="M2541" s="2028"/>
      <c r="N2541" s="2029"/>
      <c r="O2541" s="2029"/>
      <c r="P2541" s="2029"/>
      <c r="Q2541" s="2029"/>
      <c r="R2541" s="2029"/>
      <c r="S2541" s="2029"/>
      <c r="T2541" s="2029"/>
      <c r="U2541" s="2029"/>
      <c r="V2541" s="2029"/>
      <c r="W2541" s="2029"/>
      <c r="X2541" s="2029"/>
      <c r="Y2541" s="2030"/>
      <c r="Z2541" s="2031"/>
      <c r="AA2541" s="2032"/>
      <c r="AB2541" s="2032"/>
      <c r="AC2541" s="2032"/>
      <c r="AD2541" s="2025"/>
      <c r="AE2541" s="2026"/>
      <c r="AF2541" s="2026"/>
      <c r="AG2541" s="2026"/>
      <c r="AH2541" s="2027"/>
      <c r="AI2541" s="2028"/>
      <c r="AJ2541" s="2029"/>
      <c r="AK2541" s="2029"/>
      <c r="AL2541" s="2029"/>
      <c r="AM2541" s="2029"/>
      <c r="AN2541" s="2029"/>
      <c r="AO2541" s="2029"/>
      <c r="AP2541" s="2029"/>
      <c r="AQ2541" s="2029"/>
      <c r="AR2541" s="2029"/>
      <c r="AS2541" s="2029"/>
      <c r="AT2541" s="2029"/>
      <c r="AU2541" s="2030"/>
      <c r="AV2541" s="2031"/>
      <c r="AW2541" s="2032"/>
      <c r="AX2541" s="2032"/>
      <c r="AY2541" s="2033"/>
    </row>
    <row r="2542" spans="2:51" s="79" customFormat="1" ht="24.75" customHeight="1">
      <c r="B2542" s="2097"/>
      <c r="C2542" s="2098"/>
      <c r="D2542" s="2098"/>
      <c r="E2542" s="2098"/>
      <c r="F2542" s="2098"/>
      <c r="G2542" s="2099"/>
      <c r="H2542" s="2025"/>
      <c r="I2542" s="2026"/>
      <c r="J2542" s="2026"/>
      <c r="K2542" s="2026"/>
      <c r="L2542" s="2027"/>
      <c r="M2542" s="2028"/>
      <c r="N2542" s="2029"/>
      <c r="O2542" s="2029"/>
      <c r="P2542" s="2029"/>
      <c r="Q2542" s="2029"/>
      <c r="R2542" s="2029"/>
      <c r="S2542" s="2029"/>
      <c r="T2542" s="2029"/>
      <c r="U2542" s="2029"/>
      <c r="V2542" s="2029"/>
      <c r="W2542" s="2029"/>
      <c r="X2542" s="2029"/>
      <c r="Y2542" s="2030"/>
      <c r="Z2542" s="2031"/>
      <c r="AA2542" s="2032"/>
      <c r="AB2542" s="2032"/>
      <c r="AC2542" s="2032"/>
      <c r="AD2542" s="2025"/>
      <c r="AE2542" s="2026"/>
      <c r="AF2542" s="2026"/>
      <c r="AG2542" s="2026"/>
      <c r="AH2542" s="2027"/>
      <c r="AI2542" s="2028"/>
      <c r="AJ2542" s="2029"/>
      <c r="AK2542" s="2029"/>
      <c r="AL2542" s="2029"/>
      <c r="AM2542" s="2029"/>
      <c r="AN2542" s="2029"/>
      <c r="AO2542" s="2029"/>
      <c r="AP2542" s="2029"/>
      <c r="AQ2542" s="2029"/>
      <c r="AR2542" s="2029"/>
      <c r="AS2542" s="2029"/>
      <c r="AT2542" s="2029"/>
      <c r="AU2542" s="2030"/>
      <c r="AV2542" s="2031"/>
      <c r="AW2542" s="2032"/>
      <c r="AX2542" s="2032"/>
      <c r="AY2542" s="2033"/>
    </row>
    <row r="2543" spans="2:51" s="79" customFormat="1" ht="24.75" customHeight="1">
      <c r="B2543" s="2097"/>
      <c r="C2543" s="2098"/>
      <c r="D2543" s="2098"/>
      <c r="E2543" s="2098"/>
      <c r="F2543" s="2098"/>
      <c r="G2543" s="2099"/>
      <c r="H2543" s="2025"/>
      <c r="I2543" s="2026"/>
      <c r="J2543" s="2026"/>
      <c r="K2543" s="2026"/>
      <c r="L2543" s="2027"/>
      <c r="M2543" s="2028"/>
      <c r="N2543" s="2029"/>
      <c r="O2543" s="2029"/>
      <c r="P2543" s="2029"/>
      <c r="Q2543" s="2029"/>
      <c r="R2543" s="2029"/>
      <c r="S2543" s="2029"/>
      <c r="T2543" s="2029"/>
      <c r="U2543" s="2029"/>
      <c r="V2543" s="2029"/>
      <c r="W2543" s="2029"/>
      <c r="X2543" s="2029"/>
      <c r="Y2543" s="2030"/>
      <c r="Z2543" s="2031"/>
      <c r="AA2543" s="2032"/>
      <c r="AB2543" s="2032"/>
      <c r="AC2543" s="2032"/>
      <c r="AD2543" s="2025"/>
      <c r="AE2543" s="2026"/>
      <c r="AF2543" s="2026"/>
      <c r="AG2543" s="2026"/>
      <c r="AH2543" s="2027"/>
      <c r="AI2543" s="2028"/>
      <c r="AJ2543" s="2029"/>
      <c r="AK2543" s="2029"/>
      <c r="AL2543" s="2029"/>
      <c r="AM2543" s="2029"/>
      <c r="AN2543" s="2029"/>
      <c r="AO2543" s="2029"/>
      <c r="AP2543" s="2029"/>
      <c r="AQ2543" s="2029"/>
      <c r="AR2543" s="2029"/>
      <c r="AS2543" s="2029"/>
      <c r="AT2543" s="2029"/>
      <c r="AU2543" s="2030"/>
      <c r="AV2543" s="2031"/>
      <c r="AW2543" s="2032"/>
      <c r="AX2543" s="2032"/>
      <c r="AY2543" s="2033"/>
    </row>
    <row r="2544" spans="2:51" s="79" customFormat="1" ht="24.75" customHeight="1">
      <c r="B2544" s="2097"/>
      <c r="C2544" s="2098"/>
      <c r="D2544" s="2098"/>
      <c r="E2544" s="2098"/>
      <c r="F2544" s="2098"/>
      <c r="G2544" s="2099"/>
      <c r="H2544" s="2016"/>
      <c r="I2544" s="2017"/>
      <c r="J2544" s="2017"/>
      <c r="K2544" s="2017"/>
      <c r="L2544" s="2018"/>
      <c r="M2544" s="2019"/>
      <c r="N2544" s="2020"/>
      <c r="O2544" s="2020"/>
      <c r="P2544" s="2020"/>
      <c r="Q2544" s="2020"/>
      <c r="R2544" s="2020"/>
      <c r="S2544" s="2020"/>
      <c r="T2544" s="2020"/>
      <c r="U2544" s="2020"/>
      <c r="V2544" s="2020"/>
      <c r="W2544" s="2020"/>
      <c r="X2544" s="2020"/>
      <c r="Y2544" s="2021"/>
      <c r="Z2544" s="2022"/>
      <c r="AA2544" s="2023"/>
      <c r="AB2544" s="2023"/>
      <c r="AC2544" s="2023"/>
      <c r="AD2544" s="2016"/>
      <c r="AE2544" s="2017"/>
      <c r="AF2544" s="2017"/>
      <c r="AG2544" s="2017"/>
      <c r="AH2544" s="2018"/>
      <c r="AI2544" s="2019"/>
      <c r="AJ2544" s="2020"/>
      <c r="AK2544" s="2020"/>
      <c r="AL2544" s="2020"/>
      <c r="AM2544" s="2020"/>
      <c r="AN2544" s="2020"/>
      <c r="AO2544" s="2020"/>
      <c r="AP2544" s="2020"/>
      <c r="AQ2544" s="2020"/>
      <c r="AR2544" s="2020"/>
      <c r="AS2544" s="2020"/>
      <c r="AT2544" s="2020"/>
      <c r="AU2544" s="2021"/>
      <c r="AV2544" s="2022"/>
      <c r="AW2544" s="2023"/>
      <c r="AX2544" s="2023"/>
      <c r="AY2544" s="2024"/>
    </row>
    <row r="2545" spans="2:51" s="79" customFormat="1" ht="24.75" customHeight="1">
      <c r="B2545" s="2097"/>
      <c r="C2545" s="2098"/>
      <c r="D2545" s="2098"/>
      <c r="E2545" s="2098"/>
      <c r="F2545" s="2098"/>
      <c r="G2545" s="2099"/>
      <c r="H2545" s="2058" t="s">
        <v>26</v>
      </c>
      <c r="I2545" s="2059"/>
      <c r="J2545" s="2059"/>
      <c r="K2545" s="2059"/>
      <c r="L2545" s="2059"/>
      <c r="M2545" s="2060"/>
      <c r="N2545" s="2061"/>
      <c r="O2545" s="2061"/>
      <c r="P2545" s="2061"/>
      <c r="Q2545" s="2061"/>
      <c r="R2545" s="2061"/>
      <c r="S2545" s="2061"/>
      <c r="T2545" s="2061"/>
      <c r="U2545" s="2061"/>
      <c r="V2545" s="2061"/>
      <c r="W2545" s="2061"/>
      <c r="X2545" s="2061"/>
      <c r="Y2545" s="2062"/>
      <c r="Z2545" s="2063">
        <f>SUM(Z2537:AC2544)</f>
        <v>0</v>
      </c>
      <c r="AA2545" s="2064"/>
      <c r="AB2545" s="2064"/>
      <c r="AC2545" s="2065"/>
      <c r="AD2545" s="2058" t="s">
        <v>26</v>
      </c>
      <c r="AE2545" s="2059"/>
      <c r="AF2545" s="2059"/>
      <c r="AG2545" s="2059"/>
      <c r="AH2545" s="2059"/>
      <c r="AI2545" s="2060"/>
      <c r="AJ2545" s="2061"/>
      <c r="AK2545" s="2061"/>
      <c r="AL2545" s="2061"/>
      <c r="AM2545" s="2061"/>
      <c r="AN2545" s="2061"/>
      <c r="AO2545" s="2061"/>
      <c r="AP2545" s="2061"/>
      <c r="AQ2545" s="2061"/>
      <c r="AR2545" s="2061"/>
      <c r="AS2545" s="2061"/>
      <c r="AT2545" s="2061"/>
      <c r="AU2545" s="2062"/>
      <c r="AV2545" s="2063">
        <f>SUM(AV2537:AY2544)</f>
        <v>0</v>
      </c>
      <c r="AW2545" s="2064"/>
      <c r="AX2545" s="2064"/>
      <c r="AY2545" s="2066"/>
    </row>
    <row r="2546" spans="2:51" s="79" customFormat="1" ht="24.75" customHeight="1">
      <c r="B2546" s="2097"/>
      <c r="C2546" s="2098"/>
      <c r="D2546" s="2098"/>
      <c r="E2546" s="2098"/>
      <c r="F2546" s="2098"/>
      <c r="G2546" s="2099"/>
      <c r="H2546" s="2045" t="s">
        <v>795</v>
      </c>
      <c r="I2546" s="2046"/>
      <c r="J2546" s="2046"/>
      <c r="K2546" s="2046"/>
      <c r="L2546" s="2046"/>
      <c r="M2546" s="2046"/>
      <c r="N2546" s="2046"/>
      <c r="O2546" s="2046"/>
      <c r="P2546" s="2046"/>
      <c r="Q2546" s="2046"/>
      <c r="R2546" s="2046"/>
      <c r="S2546" s="2046"/>
      <c r="T2546" s="2046"/>
      <c r="U2546" s="2046"/>
      <c r="V2546" s="2046"/>
      <c r="W2546" s="2046"/>
      <c r="X2546" s="2046"/>
      <c r="Y2546" s="2046"/>
      <c r="Z2546" s="2046"/>
      <c r="AA2546" s="2046"/>
      <c r="AB2546" s="2046"/>
      <c r="AC2546" s="2047"/>
      <c r="AD2546" s="2045" t="s">
        <v>796</v>
      </c>
      <c r="AE2546" s="2046"/>
      <c r="AF2546" s="2046"/>
      <c r="AG2546" s="2046"/>
      <c r="AH2546" s="2046"/>
      <c r="AI2546" s="2046"/>
      <c r="AJ2546" s="2046"/>
      <c r="AK2546" s="2046"/>
      <c r="AL2546" s="2046"/>
      <c r="AM2546" s="2046"/>
      <c r="AN2546" s="2046"/>
      <c r="AO2546" s="2046"/>
      <c r="AP2546" s="2046"/>
      <c r="AQ2546" s="2046"/>
      <c r="AR2546" s="2046"/>
      <c r="AS2546" s="2046"/>
      <c r="AT2546" s="2046"/>
      <c r="AU2546" s="2046"/>
      <c r="AV2546" s="2046"/>
      <c r="AW2546" s="2046"/>
      <c r="AX2546" s="2046"/>
      <c r="AY2546" s="2048"/>
    </row>
    <row r="2547" spans="2:51" s="79" customFormat="1" ht="24.75" customHeight="1">
      <c r="B2547" s="2097"/>
      <c r="C2547" s="2098"/>
      <c r="D2547" s="2098"/>
      <c r="E2547" s="2098"/>
      <c r="F2547" s="2098"/>
      <c r="G2547" s="2099"/>
      <c r="H2547" s="2049" t="s">
        <v>23</v>
      </c>
      <c r="I2547" s="2050"/>
      <c r="J2547" s="2050"/>
      <c r="K2547" s="2050"/>
      <c r="L2547" s="2050"/>
      <c r="M2547" s="2051" t="s">
        <v>24</v>
      </c>
      <c r="N2547" s="2052"/>
      <c r="O2547" s="2052"/>
      <c r="P2547" s="2052"/>
      <c r="Q2547" s="2052"/>
      <c r="R2547" s="2052"/>
      <c r="S2547" s="2052"/>
      <c r="T2547" s="2052"/>
      <c r="U2547" s="2052"/>
      <c r="V2547" s="2052"/>
      <c r="W2547" s="2052"/>
      <c r="X2547" s="2052"/>
      <c r="Y2547" s="2053"/>
      <c r="Z2547" s="2054" t="s">
        <v>25</v>
      </c>
      <c r="AA2547" s="2055"/>
      <c r="AB2547" s="2055"/>
      <c r="AC2547" s="2056"/>
      <c r="AD2547" s="2049" t="s">
        <v>23</v>
      </c>
      <c r="AE2547" s="2050"/>
      <c r="AF2547" s="2050"/>
      <c r="AG2547" s="2050"/>
      <c r="AH2547" s="2050"/>
      <c r="AI2547" s="2051" t="s">
        <v>24</v>
      </c>
      <c r="AJ2547" s="2052"/>
      <c r="AK2547" s="2052"/>
      <c r="AL2547" s="2052"/>
      <c r="AM2547" s="2052"/>
      <c r="AN2547" s="2052"/>
      <c r="AO2547" s="2052"/>
      <c r="AP2547" s="2052"/>
      <c r="AQ2547" s="2052"/>
      <c r="AR2547" s="2052"/>
      <c r="AS2547" s="2052"/>
      <c r="AT2547" s="2052"/>
      <c r="AU2547" s="2053"/>
      <c r="AV2547" s="2054" t="s">
        <v>25</v>
      </c>
      <c r="AW2547" s="2055"/>
      <c r="AX2547" s="2055"/>
      <c r="AY2547" s="2057"/>
    </row>
    <row r="2548" spans="2:51" s="79" customFormat="1" ht="24.75" customHeight="1">
      <c r="B2548" s="2097"/>
      <c r="C2548" s="2098"/>
      <c r="D2548" s="2098"/>
      <c r="E2548" s="2098"/>
      <c r="F2548" s="2098"/>
      <c r="G2548" s="2099"/>
      <c r="H2548" s="2035"/>
      <c r="I2548" s="2036"/>
      <c r="J2548" s="2036"/>
      <c r="K2548" s="2036"/>
      <c r="L2548" s="2037"/>
      <c r="M2548" s="2038"/>
      <c r="N2548" s="2039"/>
      <c r="O2548" s="2039"/>
      <c r="P2548" s="2039"/>
      <c r="Q2548" s="2039"/>
      <c r="R2548" s="2039"/>
      <c r="S2548" s="2039"/>
      <c r="T2548" s="2039"/>
      <c r="U2548" s="2039"/>
      <c r="V2548" s="2039"/>
      <c r="W2548" s="2039"/>
      <c r="X2548" s="2039"/>
      <c r="Y2548" s="2040"/>
      <c r="Z2548" s="2041"/>
      <c r="AA2548" s="2042"/>
      <c r="AB2548" s="2042"/>
      <c r="AC2548" s="2043"/>
      <c r="AD2548" s="2035"/>
      <c r="AE2548" s="2036"/>
      <c r="AF2548" s="2036"/>
      <c r="AG2548" s="2036"/>
      <c r="AH2548" s="2037"/>
      <c r="AI2548" s="2038"/>
      <c r="AJ2548" s="2039"/>
      <c r="AK2548" s="2039"/>
      <c r="AL2548" s="2039"/>
      <c r="AM2548" s="2039"/>
      <c r="AN2548" s="2039"/>
      <c r="AO2548" s="2039"/>
      <c r="AP2548" s="2039"/>
      <c r="AQ2548" s="2039"/>
      <c r="AR2548" s="2039"/>
      <c r="AS2548" s="2039"/>
      <c r="AT2548" s="2039"/>
      <c r="AU2548" s="2040"/>
      <c r="AV2548" s="2041"/>
      <c r="AW2548" s="2042"/>
      <c r="AX2548" s="2042"/>
      <c r="AY2548" s="2044"/>
    </row>
    <row r="2549" spans="2:51" s="79" customFormat="1" ht="24.75" customHeight="1">
      <c r="B2549" s="2097"/>
      <c r="C2549" s="2098"/>
      <c r="D2549" s="2098"/>
      <c r="E2549" s="2098"/>
      <c r="F2549" s="2098"/>
      <c r="G2549" s="2099"/>
      <c r="H2549" s="2025"/>
      <c r="I2549" s="2026"/>
      <c r="J2549" s="2026"/>
      <c r="K2549" s="2026"/>
      <c r="L2549" s="2027"/>
      <c r="M2549" s="2028"/>
      <c r="N2549" s="2029"/>
      <c r="O2549" s="2029"/>
      <c r="P2549" s="2029"/>
      <c r="Q2549" s="2029"/>
      <c r="R2549" s="2029"/>
      <c r="S2549" s="2029"/>
      <c r="T2549" s="2029"/>
      <c r="U2549" s="2029"/>
      <c r="V2549" s="2029"/>
      <c r="W2549" s="2029"/>
      <c r="X2549" s="2029"/>
      <c r="Y2549" s="2030"/>
      <c r="Z2549" s="2031"/>
      <c r="AA2549" s="2032"/>
      <c r="AB2549" s="2032"/>
      <c r="AC2549" s="2034"/>
      <c r="AD2549" s="2025"/>
      <c r="AE2549" s="2026"/>
      <c r="AF2549" s="2026"/>
      <c r="AG2549" s="2026"/>
      <c r="AH2549" s="2027"/>
      <c r="AI2549" s="2028"/>
      <c r="AJ2549" s="2029"/>
      <c r="AK2549" s="2029"/>
      <c r="AL2549" s="2029"/>
      <c r="AM2549" s="2029"/>
      <c r="AN2549" s="2029"/>
      <c r="AO2549" s="2029"/>
      <c r="AP2549" s="2029"/>
      <c r="AQ2549" s="2029"/>
      <c r="AR2549" s="2029"/>
      <c r="AS2549" s="2029"/>
      <c r="AT2549" s="2029"/>
      <c r="AU2549" s="2030"/>
      <c r="AV2549" s="2031"/>
      <c r="AW2549" s="2032"/>
      <c r="AX2549" s="2032"/>
      <c r="AY2549" s="2033"/>
    </row>
    <row r="2550" spans="2:51" s="79" customFormat="1" ht="24.75" customHeight="1">
      <c r="B2550" s="2097"/>
      <c r="C2550" s="2098"/>
      <c r="D2550" s="2098"/>
      <c r="E2550" s="2098"/>
      <c r="F2550" s="2098"/>
      <c r="G2550" s="2099"/>
      <c r="H2550" s="2025"/>
      <c r="I2550" s="2026"/>
      <c r="J2550" s="2026"/>
      <c r="K2550" s="2026"/>
      <c r="L2550" s="2027"/>
      <c r="M2550" s="2028"/>
      <c r="N2550" s="2029"/>
      <c r="O2550" s="2029"/>
      <c r="P2550" s="2029"/>
      <c r="Q2550" s="2029"/>
      <c r="R2550" s="2029"/>
      <c r="S2550" s="2029"/>
      <c r="T2550" s="2029"/>
      <c r="U2550" s="2029"/>
      <c r="V2550" s="2029"/>
      <c r="W2550" s="2029"/>
      <c r="X2550" s="2029"/>
      <c r="Y2550" s="2030"/>
      <c r="Z2550" s="2031"/>
      <c r="AA2550" s="2032"/>
      <c r="AB2550" s="2032"/>
      <c r="AC2550" s="2034"/>
      <c r="AD2550" s="2025"/>
      <c r="AE2550" s="2026"/>
      <c r="AF2550" s="2026"/>
      <c r="AG2550" s="2026"/>
      <c r="AH2550" s="2027"/>
      <c r="AI2550" s="2028"/>
      <c r="AJ2550" s="2029"/>
      <c r="AK2550" s="2029"/>
      <c r="AL2550" s="2029"/>
      <c r="AM2550" s="2029"/>
      <c r="AN2550" s="2029"/>
      <c r="AO2550" s="2029"/>
      <c r="AP2550" s="2029"/>
      <c r="AQ2550" s="2029"/>
      <c r="AR2550" s="2029"/>
      <c r="AS2550" s="2029"/>
      <c r="AT2550" s="2029"/>
      <c r="AU2550" s="2030"/>
      <c r="AV2550" s="2031"/>
      <c r="AW2550" s="2032"/>
      <c r="AX2550" s="2032"/>
      <c r="AY2550" s="2033"/>
    </row>
    <row r="2551" spans="2:51" s="79" customFormat="1" ht="24.75" customHeight="1">
      <c r="B2551" s="2097"/>
      <c r="C2551" s="2098"/>
      <c r="D2551" s="2098"/>
      <c r="E2551" s="2098"/>
      <c r="F2551" s="2098"/>
      <c r="G2551" s="2099"/>
      <c r="H2551" s="2025"/>
      <c r="I2551" s="2026"/>
      <c r="J2551" s="2026"/>
      <c r="K2551" s="2026"/>
      <c r="L2551" s="2027"/>
      <c r="M2551" s="2028"/>
      <c r="N2551" s="2029"/>
      <c r="O2551" s="2029"/>
      <c r="P2551" s="2029"/>
      <c r="Q2551" s="2029"/>
      <c r="R2551" s="2029"/>
      <c r="S2551" s="2029"/>
      <c r="T2551" s="2029"/>
      <c r="U2551" s="2029"/>
      <c r="V2551" s="2029"/>
      <c r="W2551" s="2029"/>
      <c r="X2551" s="2029"/>
      <c r="Y2551" s="2030"/>
      <c r="Z2551" s="2031"/>
      <c r="AA2551" s="2032"/>
      <c r="AB2551" s="2032"/>
      <c r="AC2551" s="2034"/>
      <c r="AD2551" s="2025"/>
      <c r="AE2551" s="2026"/>
      <c r="AF2551" s="2026"/>
      <c r="AG2551" s="2026"/>
      <c r="AH2551" s="2027"/>
      <c r="AI2551" s="2028"/>
      <c r="AJ2551" s="2029"/>
      <c r="AK2551" s="2029"/>
      <c r="AL2551" s="2029"/>
      <c r="AM2551" s="2029"/>
      <c r="AN2551" s="2029"/>
      <c r="AO2551" s="2029"/>
      <c r="AP2551" s="2029"/>
      <c r="AQ2551" s="2029"/>
      <c r="AR2551" s="2029"/>
      <c r="AS2551" s="2029"/>
      <c r="AT2551" s="2029"/>
      <c r="AU2551" s="2030"/>
      <c r="AV2551" s="2031"/>
      <c r="AW2551" s="2032"/>
      <c r="AX2551" s="2032"/>
      <c r="AY2551" s="2033"/>
    </row>
    <row r="2552" spans="2:51" s="79" customFormat="1" ht="24.75" customHeight="1">
      <c r="B2552" s="2097"/>
      <c r="C2552" s="2098"/>
      <c r="D2552" s="2098"/>
      <c r="E2552" s="2098"/>
      <c r="F2552" s="2098"/>
      <c r="G2552" s="2099"/>
      <c r="H2552" s="2025"/>
      <c r="I2552" s="2026"/>
      <c r="J2552" s="2026"/>
      <c r="K2552" s="2026"/>
      <c r="L2552" s="2027"/>
      <c r="M2552" s="2028"/>
      <c r="N2552" s="2029"/>
      <c r="O2552" s="2029"/>
      <c r="P2552" s="2029"/>
      <c r="Q2552" s="2029"/>
      <c r="R2552" s="2029"/>
      <c r="S2552" s="2029"/>
      <c r="T2552" s="2029"/>
      <c r="U2552" s="2029"/>
      <c r="V2552" s="2029"/>
      <c r="W2552" s="2029"/>
      <c r="X2552" s="2029"/>
      <c r="Y2552" s="2030"/>
      <c r="Z2552" s="2031"/>
      <c r="AA2552" s="2032"/>
      <c r="AB2552" s="2032"/>
      <c r="AC2552" s="2032"/>
      <c r="AD2552" s="2025"/>
      <c r="AE2552" s="2026"/>
      <c r="AF2552" s="2026"/>
      <c r="AG2552" s="2026"/>
      <c r="AH2552" s="2027"/>
      <c r="AI2552" s="2028"/>
      <c r="AJ2552" s="2029"/>
      <c r="AK2552" s="2029"/>
      <c r="AL2552" s="2029"/>
      <c r="AM2552" s="2029"/>
      <c r="AN2552" s="2029"/>
      <c r="AO2552" s="2029"/>
      <c r="AP2552" s="2029"/>
      <c r="AQ2552" s="2029"/>
      <c r="AR2552" s="2029"/>
      <c r="AS2552" s="2029"/>
      <c r="AT2552" s="2029"/>
      <c r="AU2552" s="2030"/>
      <c r="AV2552" s="2031"/>
      <c r="AW2552" s="2032"/>
      <c r="AX2552" s="2032"/>
      <c r="AY2552" s="2033"/>
    </row>
    <row r="2553" spans="2:51" s="79" customFormat="1" ht="24.75" customHeight="1">
      <c r="B2553" s="2097"/>
      <c r="C2553" s="2098"/>
      <c r="D2553" s="2098"/>
      <c r="E2553" s="2098"/>
      <c r="F2553" s="2098"/>
      <c r="G2553" s="2099"/>
      <c r="H2553" s="2025"/>
      <c r="I2553" s="2026"/>
      <c r="J2553" s="2026"/>
      <c r="K2553" s="2026"/>
      <c r="L2553" s="2027"/>
      <c r="M2553" s="2028"/>
      <c r="N2553" s="2029"/>
      <c r="O2553" s="2029"/>
      <c r="P2553" s="2029"/>
      <c r="Q2553" s="2029"/>
      <c r="R2553" s="2029"/>
      <c r="S2553" s="2029"/>
      <c r="T2553" s="2029"/>
      <c r="U2553" s="2029"/>
      <c r="V2553" s="2029"/>
      <c r="W2553" s="2029"/>
      <c r="X2553" s="2029"/>
      <c r="Y2553" s="2030"/>
      <c r="Z2553" s="2031"/>
      <c r="AA2553" s="2032"/>
      <c r="AB2553" s="2032"/>
      <c r="AC2553" s="2032"/>
      <c r="AD2553" s="2025"/>
      <c r="AE2553" s="2026"/>
      <c r="AF2553" s="2026"/>
      <c r="AG2553" s="2026"/>
      <c r="AH2553" s="2027"/>
      <c r="AI2553" s="2028"/>
      <c r="AJ2553" s="2029"/>
      <c r="AK2553" s="2029"/>
      <c r="AL2553" s="2029"/>
      <c r="AM2553" s="2029"/>
      <c r="AN2553" s="2029"/>
      <c r="AO2553" s="2029"/>
      <c r="AP2553" s="2029"/>
      <c r="AQ2553" s="2029"/>
      <c r="AR2553" s="2029"/>
      <c r="AS2553" s="2029"/>
      <c r="AT2553" s="2029"/>
      <c r="AU2553" s="2030"/>
      <c r="AV2553" s="2031"/>
      <c r="AW2553" s="2032"/>
      <c r="AX2553" s="2032"/>
      <c r="AY2553" s="2033"/>
    </row>
    <row r="2554" spans="2:51" s="79" customFormat="1" ht="24.75" customHeight="1">
      <c r="B2554" s="2097"/>
      <c r="C2554" s="2098"/>
      <c r="D2554" s="2098"/>
      <c r="E2554" s="2098"/>
      <c r="F2554" s="2098"/>
      <c r="G2554" s="2099"/>
      <c r="H2554" s="2025"/>
      <c r="I2554" s="2026"/>
      <c r="J2554" s="2026"/>
      <c r="K2554" s="2026"/>
      <c r="L2554" s="2027"/>
      <c r="M2554" s="2028"/>
      <c r="N2554" s="2029"/>
      <c r="O2554" s="2029"/>
      <c r="P2554" s="2029"/>
      <c r="Q2554" s="2029"/>
      <c r="R2554" s="2029"/>
      <c r="S2554" s="2029"/>
      <c r="T2554" s="2029"/>
      <c r="U2554" s="2029"/>
      <c r="V2554" s="2029"/>
      <c r="W2554" s="2029"/>
      <c r="X2554" s="2029"/>
      <c r="Y2554" s="2030"/>
      <c r="Z2554" s="2031"/>
      <c r="AA2554" s="2032"/>
      <c r="AB2554" s="2032"/>
      <c r="AC2554" s="2032"/>
      <c r="AD2554" s="2025"/>
      <c r="AE2554" s="2026"/>
      <c r="AF2554" s="2026"/>
      <c r="AG2554" s="2026"/>
      <c r="AH2554" s="2027"/>
      <c r="AI2554" s="2028"/>
      <c r="AJ2554" s="2029"/>
      <c r="AK2554" s="2029"/>
      <c r="AL2554" s="2029"/>
      <c r="AM2554" s="2029"/>
      <c r="AN2554" s="2029"/>
      <c r="AO2554" s="2029"/>
      <c r="AP2554" s="2029"/>
      <c r="AQ2554" s="2029"/>
      <c r="AR2554" s="2029"/>
      <c r="AS2554" s="2029"/>
      <c r="AT2554" s="2029"/>
      <c r="AU2554" s="2030"/>
      <c r="AV2554" s="2031"/>
      <c r="AW2554" s="2032"/>
      <c r="AX2554" s="2032"/>
      <c r="AY2554" s="2033"/>
    </row>
    <row r="2555" spans="2:51" s="79" customFormat="1" ht="24.75" customHeight="1">
      <c r="B2555" s="2097"/>
      <c r="C2555" s="2098"/>
      <c r="D2555" s="2098"/>
      <c r="E2555" s="2098"/>
      <c r="F2555" s="2098"/>
      <c r="G2555" s="2099"/>
      <c r="H2555" s="2016"/>
      <c r="I2555" s="2017"/>
      <c r="J2555" s="2017"/>
      <c r="K2555" s="2017"/>
      <c r="L2555" s="2018"/>
      <c r="M2555" s="2019"/>
      <c r="N2555" s="2020"/>
      <c r="O2555" s="2020"/>
      <c r="P2555" s="2020"/>
      <c r="Q2555" s="2020"/>
      <c r="R2555" s="2020"/>
      <c r="S2555" s="2020"/>
      <c r="T2555" s="2020"/>
      <c r="U2555" s="2020"/>
      <c r="V2555" s="2020"/>
      <c r="W2555" s="2020"/>
      <c r="X2555" s="2020"/>
      <c r="Y2555" s="2021"/>
      <c r="Z2555" s="2022"/>
      <c r="AA2555" s="2023"/>
      <c r="AB2555" s="2023"/>
      <c r="AC2555" s="2023"/>
      <c r="AD2555" s="2016"/>
      <c r="AE2555" s="2017"/>
      <c r="AF2555" s="2017"/>
      <c r="AG2555" s="2017"/>
      <c r="AH2555" s="2018"/>
      <c r="AI2555" s="2019"/>
      <c r="AJ2555" s="2020"/>
      <c r="AK2555" s="2020"/>
      <c r="AL2555" s="2020"/>
      <c r="AM2555" s="2020"/>
      <c r="AN2555" s="2020"/>
      <c r="AO2555" s="2020"/>
      <c r="AP2555" s="2020"/>
      <c r="AQ2555" s="2020"/>
      <c r="AR2555" s="2020"/>
      <c r="AS2555" s="2020"/>
      <c r="AT2555" s="2020"/>
      <c r="AU2555" s="2021"/>
      <c r="AV2555" s="2022"/>
      <c r="AW2555" s="2023"/>
      <c r="AX2555" s="2023"/>
      <c r="AY2555" s="2024"/>
    </row>
    <row r="2556" spans="2:51" s="79" customFormat="1" ht="24.75" customHeight="1" thickBot="1">
      <c r="B2556" s="2100"/>
      <c r="C2556" s="2101"/>
      <c r="D2556" s="2101"/>
      <c r="E2556" s="2101"/>
      <c r="F2556" s="2101"/>
      <c r="G2556" s="2102"/>
      <c r="H2556" s="2007" t="s">
        <v>26</v>
      </c>
      <c r="I2556" s="2008"/>
      <c r="J2556" s="2008"/>
      <c r="K2556" s="2008"/>
      <c r="L2556" s="2008"/>
      <c r="M2556" s="2009"/>
      <c r="N2556" s="2010"/>
      <c r="O2556" s="2010"/>
      <c r="P2556" s="2010"/>
      <c r="Q2556" s="2010"/>
      <c r="R2556" s="2010"/>
      <c r="S2556" s="2010"/>
      <c r="T2556" s="2010"/>
      <c r="U2556" s="2010"/>
      <c r="V2556" s="2010"/>
      <c r="W2556" s="2010"/>
      <c r="X2556" s="2010"/>
      <c r="Y2556" s="2011"/>
      <c r="Z2556" s="2012">
        <f>SUM(Z2548:AC2555)</f>
        <v>0</v>
      </c>
      <c r="AA2556" s="2013"/>
      <c r="AB2556" s="2013"/>
      <c r="AC2556" s="2014"/>
      <c r="AD2556" s="2007" t="s">
        <v>26</v>
      </c>
      <c r="AE2556" s="2008"/>
      <c r="AF2556" s="2008"/>
      <c r="AG2556" s="2008"/>
      <c r="AH2556" s="2008"/>
      <c r="AI2556" s="2009"/>
      <c r="AJ2556" s="2010"/>
      <c r="AK2556" s="2010"/>
      <c r="AL2556" s="2010"/>
      <c r="AM2556" s="2010"/>
      <c r="AN2556" s="2010"/>
      <c r="AO2556" s="2010"/>
      <c r="AP2556" s="2010"/>
      <c r="AQ2556" s="2010"/>
      <c r="AR2556" s="2010"/>
      <c r="AS2556" s="2010"/>
      <c r="AT2556" s="2010"/>
      <c r="AU2556" s="2011"/>
      <c r="AV2556" s="2012">
        <f>SUM(AV2548:AY2555)</f>
        <v>0</v>
      </c>
      <c r="AW2556" s="2013"/>
      <c r="AX2556" s="2013"/>
      <c r="AY2556" s="2015"/>
    </row>
    <row r="2557" spans="2:51" s="79" customFormat="1"/>
    <row r="2558" spans="2:51" s="79" customFormat="1" ht="23.25" customHeight="1">
      <c r="B2558" s="92" t="s">
        <v>100</v>
      </c>
      <c r="C2558" s="92"/>
      <c r="D2558" s="92"/>
      <c r="E2558" s="93"/>
      <c r="F2558" s="93"/>
      <c r="G2558" s="2095" t="s">
        <v>1191</v>
      </c>
      <c r="H2558" s="2095"/>
      <c r="I2558" s="2095"/>
      <c r="J2558" s="2095"/>
      <c r="K2558" s="2095"/>
      <c r="L2558" s="2095"/>
      <c r="M2558" s="2095"/>
      <c r="N2558" s="2095"/>
      <c r="O2558" s="2095"/>
      <c r="P2558" s="2095"/>
      <c r="Q2558" s="2095"/>
      <c r="R2558" s="2095"/>
      <c r="S2558" s="2095"/>
      <c r="T2558" s="2095"/>
      <c r="U2558" s="2095"/>
      <c r="V2558" s="2095"/>
      <c r="W2558" s="2095"/>
      <c r="X2558" s="2095"/>
      <c r="Y2558" s="2095"/>
      <c r="Z2558" s="2095"/>
      <c r="AA2558" s="2095"/>
      <c r="AB2558" s="2095"/>
      <c r="AC2558" s="2095"/>
      <c r="AD2558" s="2095"/>
      <c r="AE2558" s="2095"/>
      <c r="AF2558" s="2095"/>
      <c r="AG2558" s="2095"/>
      <c r="AH2558" s="2095"/>
      <c r="AI2558" s="2095"/>
      <c r="AJ2558" s="2095"/>
      <c r="AK2558" s="2095"/>
      <c r="AL2558" s="2095"/>
      <c r="AM2558" s="2095"/>
      <c r="AN2558" s="2095"/>
      <c r="AO2558" s="2095"/>
      <c r="AP2558" s="2095"/>
      <c r="AQ2558" s="2095"/>
      <c r="AR2558" s="2095"/>
      <c r="AS2558" s="2095"/>
      <c r="AT2558" s="2095"/>
      <c r="AU2558" s="2095"/>
      <c r="AV2558" s="2095"/>
      <c r="AW2558" s="2095"/>
      <c r="AX2558" s="2095"/>
      <c r="AY2558" s="93"/>
    </row>
    <row r="2559" spans="2:51" s="79" customFormat="1" ht="14.25">
      <c r="C2559" s="94" t="s">
        <v>797</v>
      </c>
    </row>
    <row r="2560" spans="2:51" s="79" customFormat="1">
      <c r="C2560" s="79" t="s">
        <v>798</v>
      </c>
    </row>
    <row r="2561" spans="2:51" s="79" customFormat="1" ht="34.5" customHeight="1">
      <c r="B2561" s="2000"/>
      <c r="C2561" s="2000"/>
      <c r="D2561" s="2004" t="s">
        <v>799</v>
      </c>
      <c r="E2561" s="2004"/>
      <c r="F2561" s="2004"/>
      <c r="G2561" s="2004"/>
      <c r="H2561" s="2004"/>
      <c r="I2561" s="2004"/>
      <c r="J2561" s="2004"/>
      <c r="K2561" s="2004"/>
      <c r="L2561" s="2004"/>
      <c r="M2561" s="2004"/>
      <c r="N2561" s="2004" t="s">
        <v>800</v>
      </c>
      <c r="O2561" s="2004"/>
      <c r="P2561" s="2004"/>
      <c r="Q2561" s="2004"/>
      <c r="R2561" s="2004"/>
      <c r="S2561" s="2004"/>
      <c r="T2561" s="2004"/>
      <c r="U2561" s="2004"/>
      <c r="V2561" s="2004"/>
      <c r="W2561" s="2004"/>
      <c r="X2561" s="2004"/>
      <c r="Y2561" s="2004"/>
      <c r="Z2561" s="2004"/>
      <c r="AA2561" s="2004"/>
      <c r="AB2561" s="2004"/>
      <c r="AC2561" s="2004"/>
      <c r="AD2561" s="2004"/>
      <c r="AE2561" s="2004"/>
      <c r="AF2561" s="2004"/>
      <c r="AG2561" s="2004"/>
      <c r="AH2561" s="2004"/>
      <c r="AI2561" s="2004"/>
      <c r="AJ2561" s="2004"/>
      <c r="AK2561" s="2004"/>
      <c r="AL2561" s="2005" t="s">
        <v>801</v>
      </c>
      <c r="AM2561" s="2004"/>
      <c r="AN2561" s="2004"/>
      <c r="AO2561" s="2004"/>
      <c r="AP2561" s="2004"/>
      <c r="AQ2561" s="2004"/>
      <c r="AR2561" s="2004" t="s">
        <v>27</v>
      </c>
      <c r="AS2561" s="2004"/>
      <c r="AT2561" s="2004"/>
      <c r="AU2561" s="2004"/>
      <c r="AV2561" s="2004" t="s">
        <v>28</v>
      </c>
      <c r="AW2561" s="2004"/>
      <c r="AX2561" s="2004"/>
    </row>
    <row r="2562" spans="2:51" s="79" customFormat="1" ht="24" customHeight="1">
      <c r="B2562" s="2000">
        <v>1</v>
      </c>
      <c r="C2562" s="2000">
        <v>1</v>
      </c>
      <c r="D2562" s="2310" t="s">
        <v>1192</v>
      </c>
      <c r="E2562" s="2310"/>
      <c r="F2562" s="2310"/>
      <c r="G2562" s="2310"/>
      <c r="H2562" s="2310"/>
      <c r="I2562" s="2310"/>
      <c r="J2562" s="2310"/>
      <c r="K2562" s="2310"/>
      <c r="L2562" s="2310"/>
      <c r="M2562" s="2310"/>
      <c r="N2562" s="2310" t="s">
        <v>1193</v>
      </c>
      <c r="O2562" s="2310"/>
      <c r="P2562" s="2310"/>
      <c r="Q2562" s="2310"/>
      <c r="R2562" s="2310"/>
      <c r="S2562" s="2310"/>
      <c r="T2562" s="2310"/>
      <c r="U2562" s="2310"/>
      <c r="V2562" s="2310"/>
      <c r="W2562" s="2310"/>
      <c r="X2562" s="2310"/>
      <c r="Y2562" s="2310"/>
      <c r="Z2562" s="2310"/>
      <c r="AA2562" s="2310"/>
      <c r="AB2562" s="2310"/>
      <c r="AC2562" s="2310"/>
      <c r="AD2562" s="2310"/>
      <c r="AE2562" s="2310"/>
      <c r="AF2562" s="2310"/>
      <c r="AG2562" s="2310"/>
      <c r="AH2562" s="2310"/>
      <c r="AI2562" s="2310"/>
      <c r="AJ2562" s="2310"/>
      <c r="AK2562" s="2310"/>
      <c r="AL2562" s="2314">
        <v>0.6</v>
      </c>
      <c r="AM2562" s="2310"/>
      <c r="AN2562" s="2310"/>
      <c r="AO2562" s="2310"/>
      <c r="AP2562" s="2310"/>
      <c r="AQ2562" s="2310"/>
      <c r="AR2562" s="2001"/>
      <c r="AS2562" s="2001"/>
      <c r="AT2562" s="2001"/>
      <c r="AU2562" s="2001"/>
      <c r="AV2562" s="2001"/>
      <c r="AW2562" s="2001"/>
      <c r="AX2562" s="2001"/>
    </row>
    <row r="2563" spans="2:51" s="79" customFormat="1" ht="24" customHeight="1">
      <c r="B2563" s="2000">
        <v>2</v>
      </c>
      <c r="C2563" s="2000">
        <v>1</v>
      </c>
      <c r="D2563" s="2310" t="s">
        <v>1194</v>
      </c>
      <c r="E2563" s="2310"/>
      <c r="F2563" s="2310"/>
      <c r="G2563" s="2310"/>
      <c r="H2563" s="2310"/>
      <c r="I2563" s="2310"/>
      <c r="J2563" s="2310"/>
      <c r="K2563" s="2310"/>
      <c r="L2563" s="2310"/>
      <c r="M2563" s="2310"/>
      <c r="N2563" s="2310" t="s">
        <v>1193</v>
      </c>
      <c r="O2563" s="2310"/>
      <c r="P2563" s="2310"/>
      <c r="Q2563" s="2310"/>
      <c r="R2563" s="2310"/>
      <c r="S2563" s="2310"/>
      <c r="T2563" s="2310"/>
      <c r="U2563" s="2310"/>
      <c r="V2563" s="2310"/>
      <c r="W2563" s="2310"/>
      <c r="X2563" s="2310"/>
      <c r="Y2563" s="2310"/>
      <c r="Z2563" s="2310"/>
      <c r="AA2563" s="2310"/>
      <c r="AB2563" s="2310"/>
      <c r="AC2563" s="2310"/>
      <c r="AD2563" s="2310"/>
      <c r="AE2563" s="2310"/>
      <c r="AF2563" s="2310"/>
      <c r="AG2563" s="2310"/>
      <c r="AH2563" s="2310"/>
      <c r="AI2563" s="2310"/>
      <c r="AJ2563" s="2310"/>
      <c r="AK2563" s="2310"/>
      <c r="AL2563" s="2314">
        <v>0.5</v>
      </c>
      <c r="AM2563" s="2310"/>
      <c r="AN2563" s="2310"/>
      <c r="AO2563" s="2310"/>
      <c r="AP2563" s="2310"/>
      <c r="AQ2563" s="2310"/>
      <c r="AR2563" s="2001"/>
      <c r="AS2563" s="2001"/>
      <c r="AT2563" s="2001"/>
      <c r="AU2563" s="2001"/>
      <c r="AV2563" s="2001"/>
      <c r="AW2563" s="2001"/>
      <c r="AX2563" s="2001"/>
    </row>
    <row r="2564" spans="2:51" s="79" customFormat="1" ht="24" customHeight="1">
      <c r="B2564" s="2000">
        <v>3</v>
      </c>
      <c r="C2564" s="2000">
        <v>1</v>
      </c>
      <c r="D2564" s="2310" t="s">
        <v>1195</v>
      </c>
      <c r="E2564" s="2310"/>
      <c r="F2564" s="2310"/>
      <c r="G2564" s="2310"/>
      <c r="H2564" s="2310"/>
      <c r="I2564" s="2310"/>
      <c r="J2564" s="2310"/>
      <c r="K2564" s="2310"/>
      <c r="L2564" s="2310"/>
      <c r="M2564" s="2310"/>
      <c r="N2564" s="2311" t="s">
        <v>1195</v>
      </c>
      <c r="O2564" s="2312"/>
      <c r="P2564" s="2312"/>
      <c r="Q2564" s="2312"/>
      <c r="R2564" s="2312"/>
      <c r="S2564" s="2312"/>
      <c r="T2564" s="2312"/>
      <c r="U2564" s="2312"/>
      <c r="V2564" s="2312"/>
      <c r="W2564" s="2312"/>
      <c r="X2564" s="2312"/>
      <c r="Y2564" s="2312"/>
      <c r="Z2564" s="2312"/>
      <c r="AA2564" s="2312"/>
      <c r="AB2564" s="2312"/>
      <c r="AC2564" s="2312"/>
      <c r="AD2564" s="2312"/>
      <c r="AE2564" s="2312"/>
      <c r="AF2564" s="2312"/>
      <c r="AG2564" s="2312"/>
      <c r="AH2564" s="2312"/>
      <c r="AI2564" s="2312"/>
      <c r="AJ2564" s="2312"/>
      <c r="AK2564" s="2313"/>
      <c r="AL2564" s="2314" t="s">
        <v>1195</v>
      </c>
      <c r="AM2564" s="2310"/>
      <c r="AN2564" s="2310"/>
      <c r="AO2564" s="2310"/>
      <c r="AP2564" s="2310"/>
      <c r="AQ2564" s="2310"/>
      <c r="AR2564" s="2001"/>
      <c r="AS2564" s="2001"/>
      <c r="AT2564" s="2001"/>
      <c r="AU2564" s="2001"/>
      <c r="AV2564" s="2001"/>
      <c r="AW2564" s="2001"/>
      <c r="AX2564" s="2001"/>
    </row>
    <row r="2565" spans="2:51" s="79" customFormat="1" ht="24" customHeight="1">
      <c r="B2565" s="2000">
        <v>4</v>
      </c>
      <c r="C2565" s="2000">
        <v>1</v>
      </c>
      <c r="D2565" s="2310" t="s">
        <v>1195</v>
      </c>
      <c r="E2565" s="2310"/>
      <c r="F2565" s="2310"/>
      <c r="G2565" s="2310"/>
      <c r="H2565" s="2310"/>
      <c r="I2565" s="2310"/>
      <c r="J2565" s="2310"/>
      <c r="K2565" s="2310"/>
      <c r="L2565" s="2310"/>
      <c r="M2565" s="2310"/>
      <c r="N2565" s="2001" t="s">
        <v>1195</v>
      </c>
      <c r="O2565" s="2001"/>
      <c r="P2565" s="2001"/>
      <c r="Q2565" s="2001"/>
      <c r="R2565" s="2001"/>
      <c r="S2565" s="2001"/>
      <c r="T2565" s="2001"/>
      <c r="U2565" s="2001"/>
      <c r="V2565" s="2001"/>
      <c r="W2565" s="2001"/>
      <c r="X2565" s="2001"/>
      <c r="Y2565" s="2001"/>
      <c r="Z2565" s="2001"/>
      <c r="AA2565" s="2001"/>
      <c r="AB2565" s="2001"/>
      <c r="AC2565" s="2001"/>
      <c r="AD2565" s="2001"/>
      <c r="AE2565" s="2001"/>
      <c r="AF2565" s="2001"/>
      <c r="AG2565" s="2001"/>
      <c r="AH2565" s="2001"/>
      <c r="AI2565" s="2001"/>
      <c r="AJ2565" s="2001"/>
      <c r="AK2565" s="2001"/>
      <c r="AL2565" s="2002" t="s">
        <v>1195</v>
      </c>
      <c r="AM2565" s="2001"/>
      <c r="AN2565" s="2001"/>
      <c r="AO2565" s="2001"/>
      <c r="AP2565" s="2001"/>
      <c r="AQ2565" s="2001"/>
      <c r="AR2565" s="2001"/>
      <c r="AS2565" s="2001"/>
      <c r="AT2565" s="2001"/>
      <c r="AU2565" s="2001"/>
      <c r="AV2565" s="2001"/>
      <c r="AW2565" s="2001"/>
      <c r="AX2565" s="2001"/>
    </row>
    <row r="2566" spans="2:51" s="79" customFormat="1" ht="24" customHeight="1">
      <c r="B2566" s="2000">
        <v>5</v>
      </c>
      <c r="C2566" s="2000">
        <v>1</v>
      </c>
      <c r="D2566" s="2310" t="s">
        <v>1195</v>
      </c>
      <c r="E2566" s="2310"/>
      <c r="F2566" s="2310"/>
      <c r="G2566" s="2310"/>
      <c r="H2566" s="2310"/>
      <c r="I2566" s="2310"/>
      <c r="J2566" s="2310"/>
      <c r="K2566" s="2310"/>
      <c r="L2566" s="2310"/>
      <c r="M2566" s="2310"/>
      <c r="N2566" s="2001" t="s">
        <v>1195</v>
      </c>
      <c r="O2566" s="2001"/>
      <c r="P2566" s="2001"/>
      <c r="Q2566" s="2001"/>
      <c r="R2566" s="2001"/>
      <c r="S2566" s="2001"/>
      <c r="T2566" s="2001"/>
      <c r="U2566" s="2001"/>
      <c r="V2566" s="2001"/>
      <c r="W2566" s="2001"/>
      <c r="X2566" s="2001"/>
      <c r="Y2566" s="2001"/>
      <c r="Z2566" s="2001"/>
      <c r="AA2566" s="2001"/>
      <c r="AB2566" s="2001"/>
      <c r="AC2566" s="2001"/>
      <c r="AD2566" s="2001"/>
      <c r="AE2566" s="2001"/>
      <c r="AF2566" s="2001"/>
      <c r="AG2566" s="2001"/>
      <c r="AH2566" s="2001"/>
      <c r="AI2566" s="2001"/>
      <c r="AJ2566" s="2001"/>
      <c r="AK2566" s="2001"/>
      <c r="AL2566" s="2002" t="s">
        <v>1195</v>
      </c>
      <c r="AM2566" s="2001"/>
      <c r="AN2566" s="2001"/>
      <c r="AO2566" s="2001"/>
      <c r="AP2566" s="2001"/>
      <c r="AQ2566" s="2001"/>
      <c r="AR2566" s="2001"/>
      <c r="AS2566" s="2001"/>
      <c r="AT2566" s="2001"/>
      <c r="AU2566" s="2001"/>
      <c r="AV2566" s="2001"/>
      <c r="AW2566" s="2001"/>
      <c r="AX2566" s="2001"/>
    </row>
    <row r="2567" spans="2:51" s="79" customFormat="1" ht="24" customHeight="1">
      <c r="B2567" s="2000">
        <v>6</v>
      </c>
      <c r="C2567" s="2000">
        <v>1</v>
      </c>
      <c r="D2567" s="2001"/>
      <c r="E2567" s="2001"/>
      <c r="F2567" s="2001"/>
      <c r="G2567" s="2001"/>
      <c r="H2567" s="2001"/>
      <c r="I2567" s="2001"/>
      <c r="J2567" s="2001"/>
      <c r="K2567" s="2001"/>
      <c r="L2567" s="2001"/>
      <c r="M2567" s="2001"/>
      <c r="N2567" s="2001"/>
      <c r="O2567" s="2001"/>
      <c r="P2567" s="2001"/>
      <c r="Q2567" s="2001"/>
      <c r="R2567" s="2001"/>
      <c r="S2567" s="2001"/>
      <c r="T2567" s="2001"/>
      <c r="U2567" s="2001"/>
      <c r="V2567" s="2001"/>
      <c r="W2567" s="2001"/>
      <c r="X2567" s="2001"/>
      <c r="Y2567" s="2001"/>
      <c r="Z2567" s="2001"/>
      <c r="AA2567" s="2001"/>
      <c r="AB2567" s="2001"/>
      <c r="AC2567" s="2001"/>
      <c r="AD2567" s="2001"/>
      <c r="AE2567" s="2001"/>
      <c r="AF2567" s="2001"/>
      <c r="AG2567" s="2001"/>
      <c r="AH2567" s="2001"/>
      <c r="AI2567" s="2001"/>
      <c r="AJ2567" s="2001"/>
      <c r="AK2567" s="2001"/>
      <c r="AL2567" s="2002"/>
      <c r="AM2567" s="2001"/>
      <c r="AN2567" s="2001"/>
      <c r="AO2567" s="2001"/>
      <c r="AP2567" s="2001"/>
      <c r="AQ2567" s="2001"/>
      <c r="AR2567" s="2001"/>
      <c r="AS2567" s="2001"/>
      <c r="AT2567" s="2001"/>
      <c r="AU2567" s="2001"/>
      <c r="AV2567" s="2001"/>
      <c r="AW2567" s="2001"/>
      <c r="AX2567" s="2001"/>
    </row>
    <row r="2568" spans="2:51" s="79" customFormat="1" ht="24" customHeight="1">
      <c r="B2568" s="2000">
        <v>7</v>
      </c>
      <c r="C2568" s="2000">
        <v>1</v>
      </c>
      <c r="D2568" s="2001"/>
      <c r="E2568" s="2001"/>
      <c r="F2568" s="2001"/>
      <c r="G2568" s="2001"/>
      <c r="H2568" s="2001"/>
      <c r="I2568" s="2001"/>
      <c r="J2568" s="2001"/>
      <c r="K2568" s="2001"/>
      <c r="L2568" s="2001"/>
      <c r="M2568" s="2001"/>
      <c r="N2568" s="2001"/>
      <c r="O2568" s="2001"/>
      <c r="P2568" s="2001"/>
      <c r="Q2568" s="2001"/>
      <c r="R2568" s="2001"/>
      <c r="S2568" s="2001"/>
      <c r="T2568" s="2001"/>
      <c r="U2568" s="2001"/>
      <c r="V2568" s="2001"/>
      <c r="W2568" s="2001"/>
      <c r="X2568" s="2001"/>
      <c r="Y2568" s="2001"/>
      <c r="Z2568" s="2001"/>
      <c r="AA2568" s="2001"/>
      <c r="AB2568" s="2001"/>
      <c r="AC2568" s="2001"/>
      <c r="AD2568" s="2001"/>
      <c r="AE2568" s="2001"/>
      <c r="AF2568" s="2001"/>
      <c r="AG2568" s="2001"/>
      <c r="AH2568" s="2001"/>
      <c r="AI2568" s="2001"/>
      <c r="AJ2568" s="2001"/>
      <c r="AK2568" s="2001"/>
      <c r="AL2568" s="2002"/>
      <c r="AM2568" s="2001"/>
      <c r="AN2568" s="2001"/>
      <c r="AO2568" s="2001"/>
      <c r="AP2568" s="2001"/>
      <c r="AQ2568" s="2001"/>
      <c r="AR2568" s="2001"/>
      <c r="AS2568" s="2001"/>
      <c r="AT2568" s="2001"/>
      <c r="AU2568" s="2001"/>
      <c r="AV2568" s="2001"/>
      <c r="AW2568" s="2001"/>
      <c r="AX2568" s="2001"/>
    </row>
    <row r="2569" spans="2:51" s="79" customFormat="1" ht="24" customHeight="1">
      <c r="B2569" s="2000">
        <v>8</v>
      </c>
      <c r="C2569" s="2000">
        <v>1</v>
      </c>
      <c r="D2569" s="2001"/>
      <c r="E2569" s="2001"/>
      <c r="F2569" s="2001"/>
      <c r="G2569" s="2001"/>
      <c r="H2569" s="2001"/>
      <c r="I2569" s="2001"/>
      <c r="J2569" s="2001"/>
      <c r="K2569" s="2001"/>
      <c r="L2569" s="2001"/>
      <c r="M2569" s="2001"/>
      <c r="N2569" s="2001"/>
      <c r="O2569" s="2001"/>
      <c r="P2569" s="2001"/>
      <c r="Q2569" s="2001"/>
      <c r="R2569" s="2001"/>
      <c r="S2569" s="2001"/>
      <c r="T2569" s="2001"/>
      <c r="U2569" s="2001"/>
      <c r="V2569" s="2001"/>
      <c r="W2569" s="2001"/>
      <c r="X2569" s="2001"/>
      <c r="Y2569" s="2001"/>
      <c r="Z2569" s="2001"/>
      <c r="AA2569" s="2001"/>
      <c r="AB2569" s="2001"/>
      <c r="AC2569" s="2001"/>
      <c r="AD2569" s="2001"/>
      <c r="AE2569" s="2001"/>
      <c r="AF2569" s="2001"/>
      <c r="AG2569" s="2001"/>
      <c r="AH2569" s="2001"/>
      <c r="AI2569" s="2001"/>
      <c r="AJ2569" s="2001"/>
      <c r="AK2569" s="2001"/>
      <c r="AL2569" s="2002"/>
      <c r="AM2569" s="2001"/>
      <c r="AN2569" s="2001"/>
      <c r="AO2569" s="2001"/>
      <c r="AP2569" s="2001"/>
      <c r="AQ2569" s="2001"/>
      <c r="AR2569" s="2001"/>
      <c r="AS2569" s="2001"/>
      <c r="AT2569" s="2001"/>
      <c r="AU2569" s="2001"/>
      <c r="AV2569" s="2001"/>
      <c r="AW2569" s="2001"/>
      <c r="AX2569" s="2001"/>
    </row>
    <row r="2570" spans="2:51" s="79" customFormat="1" ht="24" customHeight="1">
      <c r="B2570" s="2000">
        <v>9</v>
      </c>
      <c r="C2570" s="2000">
        <v>1</v>
      </c>
      <c r="D2570" s="2001"/>
      <c r="E2570" s="2001"/>
      <c r="F2570" s="2001"/>
      <c r="G2570" s="2001"/>
      <c r="H2570" s="2001"/>
      <c r="I2570" s="2001"/>
      <c r="J2570" s="2001"/>
      <c r="K2570" s="2001"/>
      <c r="L2570" s="2001"/>
      <c r="M2570" s="2001"/>
      <c r="N2570" s="2001"/>
      <c r="O2570" s="2001"/>
      <c r="P2570" s="2001"/>
      <c r="Q2570" s="2001"/>
      <c r="R2570" s="2001"/>
      <c r="S2570" s="2001"/>
      <c r="T2570" s="2001"/>
      <c r="U2570" s="2001"/>
      <c r="V2570" s="2001"/>
      <c r="W2570" s="2001"/>
      <c r="X2570" s="2001"/>
      <c r="Y2570" s="2001"/>
      <c r="Z2570" s="2001"/>
      <c r="AA2570" s="2001"/>
      <c r="AB2570" s="2001"/>
      <c r="AC2570" s="2001"/>
      <c r="AD2570" s="2001"/>
      <c r="AE2570" s="2001"/>
      <c r="AF2570" s="2001"/>
      <c r="AG2570" s="2001"/>
      <c r="AH2570" s="2001"/>
      <c r="AI2570" s="2001"/>
      <c r="AJ2570" s="2001"/>
      <c r="AK2570" s="2001"/>
      <c r="AL2570" s="2002"/>
      <c r="AM2570" s="2001"/>
      <c r="AN2570" s="2001"/>
      <c r="AO2570" s="2001"/>
      <c r="AP2570" s="2001"/>
      <c r="AQ2570" s="2001"/>
      <c r="AR2570" s="2001"/>
      <c r="AS2570" s="2001"/>
      <c r="AT2570" s="2001"/>
      <c r="AU2570" s="2001"/>
      <c r="AV2570" s="2001"/>
      <c r="AW2570" s="2001"/>
      <c r="AX2570" s="2001"/>
    </row>
    <row r="2571" spans="2:51" s="79" customFormat="1" ht="24" customHeight="1">
      <c r="B2571" s="2000">
        <v>10</v>
      </c>
      <c r="C2571" s="2000">
        <v>1</v>
      </c>
      <c r="D2571" s="2001"/>
      <c r="E2571" s="2001"/>
      <c r="F2571" s="2001"/>
      <c r="G2571" s="2001"/>
      <c r="H2571" s="2001"/>
      <c r="I2571" s="2001"/>
      <c r="J2571" s="2001"/>
      <c r="K2571" s="2001"/>
      <c r="L2571" s="2001"/>
      <c r="M2571" s="2001"/>
      <c r="N2571" s="2001"/>
      <c r="O2571" s="2001"/>
      <c r="P2571" s="2001"/>
      <c r="Q2571" s="2001"/>
      <c r="R2571" s="2001"/>
      <c r="S2571" s="2001"/>
      <c r="T2571" s="2001"/>
      <c r="U2571" s="2001"/>
      <c r="V2571" s="2001"/>
      <c r="W2571" s="2001"/>
      <c r="X2571" s="2001"/>
      <c r="Y2571" s="2001"/>
      <c r="Z2571" s="2001"/>
      <c r="AA2571" s="2001"/>
      <c r="AB2571" s="2001"/>
      <c r="AC2571" s="2001"/>
      <c r="AD2571" s="2001"/>
      <c r="AE2571" s="2001"/>
      <c r="AF2571" s="2001"/>
      <c r="AG2571" s="2001"/>
      <c r="AH2571" s="2001"/>
      <c r="AI2571" s="2001"/>
      <c r="AJ2571" s="2001"/>
      <c r="AK2571" s="2001"/>
      <c r="AL2571" s="2002"/>
      <c r="AM2571" s="2001"/>
      <c r="AN2571" s="2001"/>
      <c r="AO2571" s="2001"/>
      <c r="AP2571" s="2001"/>
      <c r="AQ2571" s="2001"/>
      <c r="AR2571" s="2001"/>
      <c r="AS2571" s="2001"/>
      <c r="AT2571" s="2001"/>
      <c r="AU2571" s="2001"/>
      <c r="AV2571" s="2001"/>
      <c r="AW2571" s="2001"/>
      <c r="AX2571" s="2001"/>
    </row>
    <row r="2572" spans="2:51" s="79" customFormat="1"/>
    <row r="2573" spans="2:51" s="79" customFormat="1" ht="21.75" customHeight="1" thickBot="1">
      <c r="AK2573" s="2210"/>
      <c r="AL2573" s="2210"/>
      <c r="AM2573" s="2210"/>
      <c r="AN2573" s="2210"/>
      <c r="AO2573" s="2210"/>
      <c r="AP2573" s="2210"/>
      <c r="AQ2573" s="2210"/>
      <c r="AR2573" s="2211" t="s">
        <v>112</v>
      </c>
      <c r="AS2573" s="2211"/>
      <c r="AT2573" s="2211"/>
      <c r="AU2573" s="2211"/>
      <c r="AV2573" s="2211"/>
      <c r="AW2573" s="2211"/>
      <c r="AX2573" s="2211"/>
      <c r="AY2573" s="2211"/>
    </row>
    <row r="2574" spans="2:51" s="79" customFormat="1" ht="21" customHeight="1">
      <c r="B2574" s="2212" t="s">
        <v>113</v>
      </c>
      <c r="C2574" s="2213"/>
      <c r="D2574" s="2213"/>
      <c r="E2574" s="2213"/>
      <c r="F2574" s="2213"/>
      <c r="G2574" s="2213"/>
      <c r="H2574" s="2266" t="s">
        <v>1196</v>
      </c>
      <c r="I2574" s="2267"/>
      <c r="J2574" s="2267"/>
      <c r="K2574" s="2267"/>
      <c r="L2574" s="2267"/>
      <c r="M2574" s="2267"/>
      <c r="N2574" s="2267"/>
      <c r="O2574" s="2267"/>
      <c r="P2574" s="2267"/>
      <c r="Q2574" s="2267"/>
      <c r="R2574" s="2267"/>
      <c r="S2574" s="2267"/>
      <c r="T2574" s="2267"/>
      <c r="U2574" s="2267"/>
      <c r="V2574" s="2267"/>
      <c r="W2574" s="2267"/>
      <c r="X2574" s="2267"/>
      <c r="Y2574" s="2267"/>
      <c r="Z2574" s="2216" t="s">
        <v>812</v>
      </c>
      <c r="AA2574" s="2217"/>
      <c r="AB2574" s="2217"/>
      <c r="AC2574" s="2217"/>
      <c r="AD2574" s="2217"/>
      <c r="AE2574" s="2218"/>
      <c r="AF2574" s="2219" t="s">
        <v>106</v>
      </c>
      <c r="AG2574" s="2220"/>
      <c r="AH2574" s="2220"/>
      <c r="AI2574" s="2220"/>
      <c r="AJ2574" s="2220"/>
      <c r="AK2574" s="2220"/>
      <c r="AL2574" s="2220"/>
      <c r="AM2574" s="2220"/>
      <c r="AN2574" s="2220"/>
      <c r="AO2574" s="2220"/>
      <c r="AP2574" s="2220"/>
      <c r="AQ2574" s="2221"/>
      <c r="AR2574" s="2222" t="s">
        <v>1</v>
      </c>
      <c r="AS2574" s="2219"/>
      <c r="AT2574" s="2219"/>
      <c r="AU2574" s="2219"/>
      <c r="AV2574" s="2219"/>
      <c r="AW2574" s="2219"/>
      <c r="AX2574" s="2219"/>
      <c r="AY2574" s="2223"/>
    </row>
    <row r="2575" spans="2:51" s="79" customFormat="1" ht="28.15" customHeight="1">
      <c r="B2575" s="2190" t="s">
        <v>59</v>
      </c>
      <c r="C2575" s="2191"/>
      <c r="D2575" s="2191"/>
      <c r="E2575" s="2191"/>
      <c r="F2575" s="2191"/>
      <c r="G2575" s="2192"/>
      <c r="H2575" s="2193" t="s">
        <v>276</v>
      </c>
      <c r="I2575" s="2194"/>
      <c r="J2575" s="2194"/>
      <c r="K2575" s="2194"/>
      <c r="L2575" s="2194"/>
      <c r="M2575" s="2194"/>
      <c r="N2575" s="2194"/>
      <c r="O2575" s="2194"/>
      <c r="P2575" s="2194"/>
      <c r="Q2575" s="2194"/>
      <c r="R2575" s="2194"/>
      <c r="S2575" s="2194"/>
      <c r="T2575" s="2194"/>
      <c r="U2575" s="2194"/>
      <c r="V2575" s="2194"/>
      <c r="W2575" s="2195"/>
      <c r="X2575" s="2195"/>
      <c r="Y2575" s="2195"/>
      <c r="Z2575" s="2196" t="s">
        <v>2</v>
      </c>
      <c r="AA2575" s="2197"/>
      <c r="AB2575" s="2197"/>
      <c r="AC2575" s="2197"/>
      <c r="AD2575" s="2197"/>
      <c r="AE2575" s="2198"/>
      <c r="AF2575" s="2197" t="s">
        <v>851</v>
      </c>
      <c r="AG2575" s="2197"/>
      <c r="AH2575" s="2197"/>
      <c r="AI2575" s="2197"/>
      <c r="AJ2575" s="2197"/>
      <c r="AK2575" s="2197"/>
      <c r="AL2575" s="2197"/>
      <c r="AM2575" s="2197"/>
      <c r="AN2575" s="2197"/>
      <c r="AO2575" s="2197"/>
      <c r="AP2575" s="2197"/>
      <c r="AQ2575" s="2198"/>
      <c r="AR2575" s="2199" t="s">
        <v>852</v>
      </c>
      <c r="AS2575" s="2200"/>
      <c r="AT2575" s="2200"/>
      <c r="AU2575" s="2200"/>
      <c r="AV2575" s="2200"/>
      <c r="AW2575" s="2200"/>
      <c r="AX2575" s="2200"/>
      <c r="AY2575" s="2201"/>
    </row>
    <row r="2576" spans="2:51" s="79" customFormat="1" ht="30.75" customHeight="1">
      <c r="B2576" s="2202" t="s">
        <v>3</v>
      </c>
      <c r="C2576" s="2203"/>
      <c r="D2576" s="2203"/>
      <c r="E2576" s="2203"/>
      <c r="F2576" s="2203"/>
      <c r="G2576" s="2203"/>
      <c r="H2576" s="2204" t="s">
        <v>103</v>
      </c>
      <c r="I2576" s="2195"/>
      <c r="J2576" s="2195"/>
      <c r="K2576" s="2195"/>
      <c r="L2576" s="2195"/>
      <c r="M2576" s="2195"/>
      <c r="N2576" s="2195"/>
      <c r="O2576" s="2195"/>
      <c r="P2576" s="2195"/>
      <c r="Q2576" s="2195"/>
      <c r="R2576" s="2195"/>
      <c r="S2576" s="2195"/>
      <c r="T2576" s="2195"/>
      <c r="U2576" s="2195"/>
      <c r="V2576" s="2195"/>
      <c r="W2576" s="2195"/>
      <c r="X2576" s="2195"/>
      <c r="Y2576" s="2195"/>
      <c r="Z2576" s="2205" t="s">
        <v>76</v>
      </c>
      <c r="AA2576" s="2206"/>
      <c r="AB2576" s="2206"/>
      <c r="AC2576" s="2206"/>
      <c r="AD2576" s="2206"/>
      <c r="AE2576" s="2207"/>
      <c r="AF2576" s="2208" t="s">
        <v>108</v>
      </c>
      <c r="AG2576" s="2208"/>
      <c r="AH2576" s="2208"/>
      <c r="AI2576" s="2208"/>
      <c r="AJ2576" s="2208"/>
      <c r="AK2576" s="2208"/>
      <c r="AL2576" s="2208"/>
      <c r="AM2576" s="2208"/>
      <c r="AN2576" s="2208"/>
      <c r="AO2576" s="2208"/>
      <c r="AP2576" s="2208"/>
      <c r="AQ2576" s="2208"/>
      <c r="AR2576" s="2059"/>
      <c r="AS2576" s="2059"/>
      <c r="AT2576" s="2059"/>
      <c r="AU2576" s="2059"/>
      <c r="AV2576" s="2059"/>
      <c r="AW2576" s="2059"/>
      <c r="AX2576" s="2059"/>
      <c r="AY2576" s="2209"/>
    </row>
    <row r="2577" spans="2:60" s="79" customFormat="1" ht="18" customHeight="1">
      <c r="B2577" s="2166" t="s">
        <v>37</v>
      </c>
      <c r="C2577" s="2167"/>
      <c r="D2577" s="2167"/>
      <c r="E2577" s="2167"/>
      <c r="F2577" s="2167"/>
      <c r="G2577" s="2167"/>
      <c r="H2577" s="2170" t="s">
        <v>853</v>
      </c>
      <c r="I2577" s="2171"/>
      <c r="J2577" s="2171"/>
      <c r="K2577" s="2171"/>
      <c r="L2577" s="2171"/>
      <c r="M2577" s="2171"/>
      <c r="N2577" s="2171"/>
      <c r="O2577" s="2171"/>
      <c r="P2577" s="2171"/>
      <c r="Q2577" s="2171"/>
      <c r="R2577" s="2171"/>
      <c r="S2577" s="2171"/>
      <c r="T2577" s="2171"/>
      <c r="U2577" s="2171"/>
      <c r="V2577" s="2171"/>
      <c r="W2577" s="2172"/>
      <c r="X2577" s="2172"/>
      <c r="Y2577" s="2172"/>
      <c r="Z2577" s="2176" t="s">
        <v>815</v>
      </c>
      <c r="AA2577" s="2059"/>
      <c r="AB2577" s="2059"/>
      <c r="AC2577" s="2059"/>
      <c r="AD2577" s="2059"/>
      <c r="AE2577" s="2177"/>
      <c r="AF2577" s="2179"/>
      <c r="AG2577" s="2180"/>
      <c r="AH2577" s="2180"/>
      <c r="AI2577" s="2180"/>
      <c r="AJ2577" s="2180"/>
      <c r="AK2577" s="2180"/>
      <c r="AL2577" s="2180"/>
      <c r="AM2577" s="2180"/>
      <c r="AN2577" s="2180"/>
      <c r="AO2577" s="2180"/>
      <c r="AP2577" s="2180"/>
      <c r="AQ2577" s="2180"/>
      <c r="AR2577" s="2180"/>
      <c r="AS2577" s="2180"/>
      <c r="AT2577" s="2180"/>
      <c r="AU2577" s="2180"/>
      <c r="AV2577" s="2180"/>
      <c r="AW2577" s="2180"/>
      <c r="AX2577" s="2180"/>
      <c r="AY2577" s="2181"/>
    </row>
    <row r="2578" spans="2:60" s="79" customFormat="1" ht="24" customHeight="1">
      <c r="B2578" s="2168"/>
      <c r="C2578" s="2169"/>
      <c r="D2578" s="2169"/>
      <c r="E2578" s="2169"/>
      <c r="F2578" s="2169"/>
      <c r="G2578" s="2169"/>
      <c r="H2578" s="2173"/>
      <c r="I2578" s="2174"/>
      <c r="J2578" s="2174"/>
      <c r="K2578" s="2174"/>
      <c r="L2578" s="2174"/>
      <c r="M2578" s="2174"/>
      <c r="N2578" s="2174"/>
      <c r="O2578" s="2174"/>
      <c r="P2578" s="2174"/>
      <c r="Q2578" s="2174"/>
      <c r="R2578" s="2174"/>
      <c r="S2578" s="2174"/>
      <c r="T2578" s="2174"/>
      <c r="U2578" s="2174"/>
      <c r="V2578" s="2174"/>
      <c r="W2578" s="2175"/>
      <c r="X2578" s="2175"/>
      <c r="Y2578" s="2175"/>
      <c r="Z2578" s="2178"/>
      <c r="AA2578" s="2059"/>
      <c r="AB2578" s="2059"/>
      <c r="AC2578" s="2059"/>
      <c r="AD2578" s="2059"/>
      <c r="AE2578" s="2177"/>
      <c r="AF2578" s="2182"/>
      <c r="AG2578" s="2182"/>
      <c r="AH2578" s="2182"/>
      <c r="AI2578" s="2182"/>
      <c r="AJ2578" s="2182"/>
      <c r="AK2578" s="2182"/>
      <c r="AL2578" s="2182"/>
      <c r="AM2578" s="2182"/>
      <c r="AN2578" s="2182"/>
      <c r="AO2578" s="2182"/>
      <c r="AP2578" s="2182"/>
      <c r="AQ2578" s="2182"/>
      <c r="AR2578" s="2182"/>
      <c r="AS2578" s="2182"/>
      <c r="AT2578" s="2182"/>
      <c r="AU2578" s="2182"/>
      <c r="AV2578" s="2182"/>
      <c r="AW2578" s="2182"/>
      <c r="AX2578" s="2182"/>
      <c r="AY2578" s="2183"/>
    </row>
    <row r="2579" spans="2:60" s="79" customFormat="1" ht="29.25" customHeight="1">
      <c r="B2579" s="2184" t="s">
        <v>4</v>
      </c>
      <c r="C2579" s="2185"/>
      <c r="D2579" s="2185"/>
      <c r="E2579" s="2185"/>
      <c r="F2579" s="2185"/>
      <c r="G2579" s="2186"/>
      <c r="H2579" s="2187" t="s">
        <v>201</v>
      </c>
      <c r="I2579" s="2188"/>
      <c r="J2579" s="2188"/>
      <c r="K2579" s="2188"/>
      <c r="L2579" s="2188"/>
      <c r="M2579" s="2188"/>
      <c r="N2579" s="2188"/>
      <c r="O2579" s="2188"/>
      <c r="P2579" s="2188"/>
      <c r="Q2579" s="2188"/>
      <c r="R2579" s="2188"/>
      <c r="S2579" s="2188"/>
      <c r="T2579" s="2188"/>
      <c r="U2579" s="2188"/>
      <c r="V2579" s="2188"/>
      <c r="W2579" s="2188"/>
      <c r="X2579" s="2188"/>
      <c r="Y2579" s="2188"/>
      <c r="Z2579" s="2188"/>
      <c r="AA2579" s="2188"/>
      <c r="AB2579" s="2188"/>
      <c r="AC2579" s="2188"/>
      <c r="AD2579" s="2188"/>
      <c r="AE2579" s="2188"/>
      <c r="AF2579" s="2188"/>
      <c r="AG2579" s="2188"/>
      <c r="AH2579" s="2188"/>
      <c r="AI2579" s="2188"/>
      <c r="AJ2579" s="2188"/>
      <c r="AK2579" s="2188"/>
      <c r="AL2579" s="2188"/>
      <c r="AM2579" s="2188"/>
      <c r="AN2579" s="2188"/>
      <c r="AO2579" s="2188"/>
      <c r="AP2579" s="2188"/>
      <c r="AQ2579" s="2188"/>
      <c r="AR2579" s="2188"/>
      <c r="AS2579" s="2188"/>
      <c r="AT2579" s="2188"/>
      <c r="AU2579" s="2188"/>
      <c r="AV2579" s="2188"/>
      <c r="AW2579" s="2188"/>
      <c r="AX2579" s="2188"/>
      <c r="AY2579" s="2189"/>
    </row>
    <row r="2580" spans="2:60" s="79" customFormat="1" ht="21" customHeight="1">
      <c r="B2580" s="2152" t="s">
        <v>39</v>
      </c>
      <c r="C2580" s="2153"/>
      <c r="D2580" s="2153"/>
      <c r="E2580" s="2153"/>
      <c r="F2580" s="2153"/>
      <c r="G2580" s="2154"/>
      <c r="H2580" s="2158"/>
      <c r="I2580" s="2159"/>
      <c r="J2580" s="2159"/>
      <c r="K2580" s="2159"/>
      <c r="L2580" s="2159"/>
      <c r="M2580" s="2159"/>
      <c r="N2580" s="2159"/>
      <c r="O2580" s="2159"/>
      <c r="P2580" s="2159"/>
      <c r="Q2580" s="2160" t="s">
        <v>86</v>
      </c>
      <c r="R2580" s="2161"/>
      <c r="S2580" s="2161"/>
      <c r="T2580" s="2161"/>
      <c r="U2580" s="2161"/>
      <c r="V2580" s="2161"/>
      <c r="W2580" s="2162"/>
      <c r="X2580" s="2160" t="s">
        <v>87</v>
      </c>
      <c r="Y2580" s="2161"/>
      <c r="Z2580" s="2161"/>
      <c r="AA2580" s="2161"/>
      <c r="AB2580" s="2161"/>
      <c r="AC2580" s="2161"/>
      <c r="AD2580" s="2162"/>
      <c r="AE2580" s="2160" t="s">
        <v>88</v>
      </c>
      <c r="AF2580" s="2161"/>
      <c r="AG2580" s="2161"/>
      <c r="AH2580" s="2161"/>
      <c r="AI2580" s="2161"/>
      <c r="AJ2580" s="2161"/>
      <c r="AK2580" s="2162"/>
      <c r="AL2580" s="2160" t="s">
        <v>90</v>
      </c>
      <c r="AM2580" s="2161"/>
      <c r="AN2580" s="2161"/>
      <c r="AO2580" s="2161"/>
      <c r="AP2580" s="2161"/>
      <c r="AQ2580" s="2161"/>
      <c r="AR2580" s="2162"/>
      <c r="AS2580" s="2160" t="s">
        <v>91</v>
      </c>
      <c r="AT2580" s="2161"/>
      <c r="AU2580" s="2161"/>
      <c r="AV2580" s="2161"/>
      <c r="AW2580" s="2161"/>
      <c r="AX2580" s="2161"/>
      <c r="AY2580" s="2233"/>
    </row>
    <row r="2581" spans="2:60" s="79" customFormat="1" ht="21" customHeight="1">
      <c r="B2581" s="2088"/>
      <c r="C2581" s="2089"/>
      <c r="D2581" s="2089"/>
      <c r="E2581" s="2089"/>
      <c r="F2581" s="2089"/>
      <c r="G2581" s="2090"/>
      <c r="H2581" s="2234" t="s">
        <v>5</v>
      </c>
      <c r="I2581" s="2235"/>
      <c r="J2581" s="2074" t="s">
        <v>6</v>
      </c>
      <c r="K2581" s="2075"/>
      <c r="L2581" s="2075"/>
      <c r="M2581" s="2075"/>
      <c r="N2581" s="2075"/>
      <c r="O2581" s="2075"/>
      <c r="P2581" s="2076"/>
      <c r="Q2581" s="2249" t="s">
        <v>1197</v>
      </c>
      <c r="R2581" s="2248"/>
      <c r="S2581" s="2248"/>
      <c r="T2581" s="2248"/>
      <c r="U2581" s="2248"/>
      <c r="V2581" s="2248"/>
      <c r="W2581" s="2248"/>
      <c r="X2581" s="2249" t="s">
        <v>1197</v>
      </c>
      <c r="Y2581" s="2248"/>
      <c r="Z2581" s="2248"/>
      <c r="AA2581" s="2248"/>
      <c r="AB2581" s="2248"/>
      <c r="AC2581" s="2248"/>
      <c r="AD2581" s="2248"/>
      <c r="AE2581" s="2248">
        <v>0.7</v>
      </c>
      <c r="AF2581" s="2248"/>
      <c r="AG2581" s="2248"/>
      <c r="AH2581" s="2248"/>
      <c r="AI2581" s="2248"/>
      <c r="AJ2581" s="2248"/>
      <c r="AK2581" s="2248"/>
      <c r="AL2581" s="2248">
        <v>0.5</v>
      </c>
      <c r="AM2581" s="2248"/>
      <c r="AN2581" s="2248"/>
      <c r="AO2581" s="2248"/>
      <c r="AP2581" s="2248"/>
      <c r="AQ2581" s="2248"/>
      <c r="AR2581" s="2248"/>
      <c r="AS2581" s="2297">
        <v>0.3</v>
      </c>
      <c r="AT2581" s="2297"/>
      <c r="AU2581" s="2297"/>
      <c r="AV2581" s="2297"/>
      <c r="AW2581" s="2297"/>
      <c r="AX2581" s="2297"/>
      <c r="AY2581" s="2298"/>
    </row>
    <row r="2582" spans="2:60" s="79" customFormat="1" ht="21" customHeight="1">
      <c r="B2582" s="2088"/>
      <c r="C2582" s="2089"/>
      <c r="D2582" s="2089"/>
      <c r="E2582" s="2089"/>
      <c r="F2582" s="2089"/>
      <c r="G2582" s="2090"/>
      <c r="H2582" s="2236"/>
      <c r="I2582" s="2237"/>
      <c r="J2582" s="2080" t="s">
        <v>7</v>
      </c>
      <c r="K2582" s="2081"/>
      <c r="L2582" s="2081"/>
      <c r="M2582" s="2081"/>
      <c r="N2582" s="2081"/>
      <c r="O2582" s="2081"/>
      <c r="P2582" s="2082"/>
      <c r="Q2582" s="2253" t="s">
        <v>1019</v>
      </c>
      <c r="R2582" s="2254"/>
      <c r="S2582" s="2254"/>
      <c r="T2582" s="2254"/>
      <c r="U2582" s="2254"/>
      <c r="V2582" s="2254"/>
      <c r="W2582" s="2254"/>
      <c r="X2582" s="2253" t="s">
        <v>1019</v>
      </c>
      <c r="Y2582" s="2254"/>
      <c r="Z2582" s="2254"/>
      <c r="AA2582" s="2254"/>
      <c r="AB2582" s="2254"/>
      <c r="AC2582" s="2254"/>
      <c r="AD2582" s="2254"/>
      <c r="AE2582" s="2253" t="s">
        <v>1019</v>
      </c>
      <c r="AF2582" s="2254"/>
      <c r="AG2582" s="2254"/>
      <c r="AH2582" s="2254"/>
      <c r="AI2582" s="2254"/>
      <c r="AJ2582" s="2254"/>
      <c r="AK2582" s="2254"/>
      <c r="AL2582" s="2253" t="s">
        <v>1019</v>
      </c>
      <c r="AM2582" s="2254"/>
      <c r="AN2582" s="2254"/>
      <c r="AO2582" s="2254"/>
      <c r="AP2582" s="2254"/>
      <c r="AQ2582" s="2254"/>
      <c r="AR2582" s="2254"/>
      <c r="AS2582" s="2277"/>
      <c r="AT2582" s="2277"/>
      <c r="AU2582" s="2277"/>
      <c r="AV2582" s="2277"/>
      <c r="AW2582" s="2277"/>
      <c r="AX2582" s="2277"/>
      <c r="AY2582" s="2278"/>
    </row>
    <row r="2583" spans="2:60" s="79" customFormat="1" ht="24.75" customHeight="1">
      <c r="B2583" s="2088"/>
      <c r="C2583" s="2089"/>
      <c r="D2583" s="2089"/>
      <c r="E2583" s="2089"/>
      <c r="F2583" s="2089"/>
      <c r="G2583" s="2090"/>
      <c r="H2583" s="2236"/>
      <c r="I2583" s="2237"/>
      <c r="J2583" s="2080" t="s">
        <v>8</v>
      </c>
      <c r="K2583" s="2081"/>
      <c r="L2583" s="2081"/>
      <c r="M2583" s="2081"/>
      <c r="N2583" s="2081"/>
      <c r="O2583" s="2081"/>
      <c r="P2583" s="2082"/>
      <c r="Q2583" s="2253" t="s">
        <v>1019</v>
      </c>
      <c r="R2583" s="2254"/>
      <c r="S2583" s="2254"/>
      <c r="T2583" s="2254"/>
      <c r="U2583" s="2254"/>
      <c r="V2583" s="2254"/>
      <c r="W2583" s="2254"/>
      <c r="X2583" s="2253" t="s">
        <v>1019</v>
      </c>
      <c r="Y2583" s="2254"/>
      <c r="Z2583" s="2254"/>
      <c r="AA2583" s="2254"/>
      <c r="AB2583" s="2254"/>
      <c r="AC2583" s="2254"/>
      <c r="AD2583" s="2254"/>
      <c r="AE2583" s="2253" t="s">
        <v>1019</v>
      </c>
      <c r="AF2583" s="2254"/>
      <c r="AG2583" s="2254"/>
      <c r="AH2583" s="2254"/>
      <c r="AI2583" s="2254"/>
      <c r="AJ2583" s="2254"/>
      <c r="AK2583" s="2254"/>
      <c r="AL2583" s="2253" t="s">
        <v>1019</v>
      </c>
      <c r="AM2583" s="2254"/>
      <c r="AN2583" s="2254"/>
      <c r="AO2583" s="2254"/>
      <c r="AP2583" s="2254"/>
      <c r="AQ2583" s="2254"/>
      <c r="AR2583" s="2254"/>
      <c r="AS2583" s="2308"/>
      <c r="AT2583" s="2308"/>
      <c r="AU2583" s="2308"/>
      <c r="AV2583" s="2308"/>
      <c r="AW2583" s="2308"/>
      <c r="AX2583" s="2308"/>
      <c r="AY2583" s="2309"/>
    </row>
    <row r="2584" spans="2:60" s="79" customFormat="1" ht="24.75" customHeight="1">
      <c r="B2584" s="2088"/>
      <c r="C2584" s="2089"/>
      <c r="D2584" s="2089"/>
      <c r="E2584" s="2089"/>
      <c r="F2584" s="2089"/>
      <c r="G2584" s="2090"/>
      <c r="H2584" s="2238"/>
      <c r="I2584" s="2239"/>
      <c r="J2584" s="2163" t="s">
        <v>26</v>
      </c>
      <c r="K2584" s="2164"/>
      <c r="L2584" s="2164"/>
      <c r="M2584" s="2164"/>
      <c r="N2584" s="2164"/>
      <c r="O2584" s="2164"/>
      <c r="P2584" s="2165"/>
      <c r="Q2584" s="2273" t="s">
        <v>1197</v>
      </c>
      <c r="R2584" s="2274"/>
      <c r="S2584" s="2274"/>
      <c r="T2584" s="2274"/>
      <c r="U2584" s="2274"/>
      <c r="V2584" s="2274"/>
      <c r="W2584" s="2274"/>
      <c r="X2584" s="2273" t="s">
        <v>1197</v>
      </c>
      <c r="Y2584" s="2274"/>
      <c r="Z2584" s="2274"/>
      <c r="AA2584" s="2274"/>
      <c r="AB2584" s="2274"/>
      <c r="AC2584" s="2274"/>
      <c r="AD2584" s="2274"/>
      <c r="AE2584" s="2273" t="s">
        <v>1198</v>
      </c>
      <c r="AF2584" s="2274"/>
      <c r="AG2584" s="2274"/>
      <c r="AH2584" s="2274"/>
      <c r="AI2584" s="2274"/>
      <c r="AJ2584" s="2274"/>
      <c r="AK2584" s="2274"/>
      <c r="AL2584" s="2273" t="s">
        <v>1199</v>
      </c>
      <c r="AM2584" s="2274"/>
      <c r="AN2584" s="2274"/>
      <c r="AO2584" s="2274"/>
      <c r="AP2584" s="2274"/>
      <c r="AQ2584" s="2274"/>
      <c r="AR2584" s="2274"/>
      <c r="AS2584" s="2306">
        <v>0.3</v>
      </c>
      <c r="AT2584" s="2306"/>
      <c r="AU2584" s="2306"/>
      <c r="AV2584" s="2306"/>
      <c r="AW2584" s="2306"/>
      <c r="AX2584" s="2306"/>
      <c r="AY2584" s="2307"/>
    </row>
    <row r="2585" spans="2:60" s="79" customFormat="1" ht="24.75" customHeight="1">
      <c r="B2585" s="2088"/>
      <c r="C2585" s="2089"/>
      <c r="D2585" s="2089"/>
      <c r="E2585" s="2089"/>
      <c r="F2585" s="2089"/>
      <c r="G2585" s="2090"/>
      <c r="H2585" s="2226" t="s">
        <v>9</v>
      </c>
      <c r="I2585" s="2227"/>
      <c r="J2585" s="2227"/>
      <c r="K2585" s="2227"/>
      <c r="L2585" s="2227"/>
      <c r="M2585" s="2227"/>
      <c r="N2585" s="2227"/>
      <c r="O2585" s="2227"/>
      <c r="P2585" s="2227"/>
      <c r="Q2585" s="2271">
        <v>0.5</v>
      </c>
      <c r="R2585" s="2271"/>
      <c r="S2585" s="2271"/>
      <c r="T2585" s="2271"/>
      <c r="U2585" s="2271"/>
      <c r="V2585" s="2271"/>
      <c r="W2585" s="2271"/>
      <c r="X2585" s="2271">
        <v>0.4</v>
      </c>
      <c r="Y2585" s="2271"/>
      <c r="Z2585" s="2271"/>
      <c r="AA2585" s="2271"/>
      <c r="AB2585" s="2271"/>
      <c r="AC2585" s="2271"/>
      <c r="AD2585" s="2271"/>
      <c r="AE2585" s="2270" t="s">
        <v>1200</v>
      </c>
      <c r="AF2585" s="2271"/>
      <c r="AG2585" s="2271"/>
      <c r="AH2585" s="2271"/>
      <c r="AI2585" s="2271"/>
      <c r="AJ2585" s="2271"/>
      <c r="AK2585" s="2271"/>
      <c r="AL2585" s="2268"/>
      <c r="AM2585" s="2268"/>
      <c r="AN2585" s="2268"/>
      <c r="AO2585" s="2268"/>
      <c r="AP2585" s="2268"/>
      <c r="AQ2585" s="2268"/>
      <c r="AR2585" s="2268"/>
      <c r="AS2585" s="2268"/>
      <c r="AT2585" s="2268"/>
      <c r="AU2585" s="2268"/>
      <c r="AV2585" s="2268"/>
      <c r="AW2585" s="2268"/>
      <c r="AX2585" s="2268"/>
      <c r="AY2585" s="2269"/>
      <c r="BH2585" s="107"/>
    </row>
    <row r="2586" spans="2:60" s="79" customFormat="1" ht="24.75" customHeight="1">
      <c r="B2586" s="2155"/>
      <c r="C2586" s="2156"/>
      <c r="D2586" s="2156"/>
      <c r="E2586" s="2156"/>
      <c r="F2586" s="2156"/>
      <c r="G2586" s="2157"/>
      <c r="H2586" s="2226" t="s">
        <v>10</v>
      </c>
      <c r="I2586" s="2227"/>
      <c r="J2586" s="2227"/>
      <c r="K2586" s="2227"/>
      <c r="L2586" s="2227"/>
      <c r="M2586" s="2227"/>
      <c r="N2586" s="2227"/>
      <c r="O2586" s="2227"/>
      <c r="P2586" s="2227"/>
      <c r="Q2586" s="2305">
        <v>39</v>
      </c>
      <c r="R2586" s="2305"/>
      <c r="S2586" s="2305"/>
      <c r="T2586" s="2305"/>
      <c r="U2586" s="2305"/>
      <c r="V2586" s="2305"/>
      <c r="W2586" s="2305"/>
      <c r="X2586" s="2305">
        <v>31</v>
      </c>
      <c r="Y2586" s="2305"/>
      <c r="Z2586" s="2305"/>
      <c r="AA2586" s="2305"/>
      <c r="AB2586" s="2305"/>
      <c r="AC2586" s="2305"/>
      <c r="AD2586" s="2305"/>
      <c r="AE2586" s="2305">
        <v>11</v>
      </c>
      <c r="AF2586" s="2305"/>
      <c r="AG2586" s="2305"/>
      <c r="AH2586" s="2305"/>
      <c r="AI2586" s="2305"/>
      <c r="AJ2586" s="2305"/>
      <c r="AK2586" s="2305"/>
      <c r="AL2586" s="2268"/>
      <c r="AM2586" s="2268"/>
      <c r="AN2586" s="2268"/>
      <c r="AO2586" s="2268"/>
      <c r="AP2586" s="2268"/>
      <c r="AQ2586" s="2268"/>
      <c r="AR2586" s="2268"/>
      <c r="AS2586" s="2268"/>
      <c r="AT2586" s="2268"/>
      <c r="AU2586" s="2268"/>
      <c r="AV2586" s="2268"/>
      <c r="AW2586" s="2268"/>
      <c r="AX2586" s="2268"/>
      <c r="AY2586" s="2269"/>
    </row>
    <row r="2587" spans="2:60" s="79" customFormat="1" ht="23.1" customHeight="1">
      <c r="B2587" s="2129" t="s">
        <v>99</v>
      </c>
      <c r="C2587" s="2130"/>
      <c r="D2587" s="2135" t="s">
        <v>23</v>
      </c>
      <c r="E2587" s="2136"/>
      <c r="F2587" s="2136"/>
      <c r="G2587" s="2136"/>
      <c r="H2587" s="2136"/>
      <c r="I2587" s="2136"/>
      <c r="J2587" s="2136"/>
      <c r="K2587" s="2136"/>
      <c r="L2587" s="2137"/>
      <c r="M2587" s="2138" t="s">
        <v>92</v>
      </c>
      <c r="N2587" s="2138"/>
      <c r="O2587" s="2138"/>
      <c r="P2587" s="2138"/>
      <c r="Q2587" s="2138"/>
      <c r="R2587" s="2138"/>
      <c r="S2587" s="2139" t="s">
        <v>91</v>
      </c>
      <c r="T2587" s="2139"/>
      <c r="U2587" s="2139"/>
      <c r="V2587" s="2139"/>
      <c r="W2587" s="2139"/>
      <c r="X2587" s="2139"/>
      <c r="Y2587" s="2140"/>
      <c r="Z2587" s="2136"/>
      <c r="AA2587" s="2136"/>
      <c r="AB2587" s="2136"/>
      <c r="AC2587" s="2136"/>
      <c r="AD2587" s="2136"/>
      <c r="AE2587" s="2136"/>
      <c r="AF2587" s="2136"/>
      <c r="AG2587" s="2136"/>
      <c r="AH2587" s="2136"/>
      <c r="AI2587" s="2136"/>
      <c r="AJ2587" s="2136"/>
      <c r="AK2587" s="2136"/>
      <c r="AL2587" s="2136"/>
      <c r="AM2587" s="2136"/>
      <c r="AN2587" s="2136"/>
      <c r="AO2587" s="2136"/>
      <c r="AP2587" s="2136"/>
      <c r="AQ2587" s="2136"/>
      <c r="AR2587" s="2136"/>
      <c r="AS2587" s="2136"/>
      <c r="AT2587" s="2136"/>
      <c r="AU2587" s="2136"/>
      <c r="AV2587" s="2136"/>
      <c r="AW2587" s="2136"/>
      <c r="AX2587" s="2136"/>
      <c r="AY2587" s="2141"/>
    </row>
    <row r="2588" spans="2:60" s="79" customFormat="1" ht="23.1" customHeight="1">
      <c r="B2588" s="2131"/>
      <c r="C2588" s="2132"/>
      <c r="D2588" s="2142" t="s">
        <v>1201</v>
      </c>
      <c r="E2588" s="2143"/>
      <c r="F2588" s="2143"/>
      <c r="G2588" s="2143"/>
      <c r="H2588" s="2143"/>
      <c r="I2588" s="2143"/>
      <c r="J2588" s="2143"/>
      <c r="K2588" s="2143"/>
      <c r="L2588" s="2144"/>
      <c r="M2588" s="2303" t="s">
        <v>1202</v>
      </c>
      <c r="N2588" s="2262"/>
      <c r="O2588" s="2262"/>
      <c r="P2588" s="2262"/>
      <c r="Q2588" s="2262"/>
      <c r="R2588" s="2263"/>
      <c r="S2588" s="2304">
        <v>0.1</v>
      </c>
      <c r="T2588" s="2304"/>
      <c r="U2588" s="2304"/>
      <c r="V2588" s="2304"/>
      <c r="W2588" s="2304"/>
      <c r="X2588" s="2304"/>
      <c r="Y2588" s="2149"/>
      <c r="Z2588" s="2150"/>
      <c r="AA2588" s="2150"/>
      <c r="AB2588" s="2150"/>
      <c r="AC2588" s="2150"/>
      <c r="AD2588" s="2150"/>
      <c r="AE2588" s="2150"/>
      <c r="AF2588" s="2150"/>
      <c r="AG2588" s="2150"/>
      <c r="AH2588" s="2150"/>
      <c r="AI2588" s="2150"/>
      <c r="AJ2588" s="2150"/>
      <c r="AK2588" s="2150"/>
      <c r="AL2588" s="2150"/>
      <c r="AM2588" s="2150"/>
      <c r="AN2588" s="2150"/>
      <c r="AO2588" s="2150"/>
      <c r="AP2588" s="2150"/>
      <c r="AQ2588" s="2150"/>
      <c r="AR2588" s="2150"/>
      <c r="AS2588" s="2150"/>
      <c r="AT2588" s="2150"/>
      <c r="AU2588" s="2150"/>
      <c r="AV2588" s="2150"/>
      <c r="AW2588" s="2150"/>
      <c r="AX2588" s="2150"/>
      <c r="AY2588" s="2151"/>
    </row>
    <row r="2589" spans="2:60" s="79" customFormat="1" ht="23.1" customHeight="1">
      <c r="B2589" s="2131"/>
      <c r="C2589" s="2132"/>
      <c r="D2589" s="2128" t="s">
        <v>1104</v>
      </c>
      <c r="E2589" s="2118"/>
      <c r="F2589" s="2118"/>
      <c r="G2589" s="2118"/>
      <c r="H2589" s="2118"/>
      <c r="I2589" s="2118"/>
      <c r="J2589" s="2118"/>
      <c r="K2589" s="2118"/>
      <c r="L2589" s="2119"/>
      <c r="M2589" s="2253" t="s">
        <v>1202</v>
      </c>
      <c r="N2589" s="2300"/>
      <c r="O2589" s="2300"/>
      <c r="P2589" s="2300"/>
      <c r="Q2589" s="2300"/>
      <c r="R2589" s="2300"/>
      <c r="S2589" s="2302">
        <v>0.1</v>
      </c>
      <c r="T2589" s="2302"/>
      <c r="U2589" s="2302"/>
      <c r="V2589" s="2302"/>
      <c r="W2589" s="2302"/>
      <c r="X2589" s="2302"/>
      <c r="Y2589" s="2121"/>
      <c r="Z2589" s="2122"/>
      <c r="AA2589" s="2122"/>
      <c r="AB2589" s="2122"/>
      <c r="AC2589" s="2122"/>
      <c r="AD2589" s="2122"/>
      <c r="AE2589" s="2122"/>
      <c r="AF2589" s="2122"/>
      <c r="AG2589" s="2122"/>
      <c r="AH2589" s="2122"/>
      <c r="AI2589" s="2122"/>
      <c r="AJ2589" s="2122"/>
      <c r="AK2589" s="2122"/>
      <c r="AL2589" s="2122"/>
      <c r="AM2589" s="2122"/>
      <c r="AN2589" s="2122"/>
      <c r="AO2589" s="2122"/>
      <c r="AP2589" s="2122"/>
      <c r="AQ2589" s="2122"/>
      <c r="AR2589" s="2122"/>
      <c r="AS2589" s="2122"/>
      <c r="AT2589" s="2122"/>
      <c r="AU2589" s="2122"/>
      <c r="AV2589" s="2122"/>
      <c r="AW2589" s="2122"/>
      <c r="AX2589" s="2122"/>
      <c r="AY2589" s="2123"/>
    </row>
    <row r="2590" spans="2:60" s="79" customFormat="1" ht="23.1" customHeight="1">
      <c r="B2590" s="2131"/>
      <c r="C2590" s="2132"/>
      <c r="D2590" s="2128" t="s">
        <v>1203</v>
      </c>
      <c r="E2590" s="2118"/>
      <c r="F2590" s="2118"/>
      <c r="G2590" s="2118"/>
      <c r="H2590" s="2118"/>
      <c r="I2590" s="2118"/>
      <c r="J2590" s="2118"/>
      <c r="K2590" s="2118"/>
      <c r="L2590" s="2119"/>
      <c r="M2590" s="2253" t="s">
        <v>1200</v>
      </c>
      <c r="N2590" s="2300"/>
      <c r="O2590" s="2300"/>
      <c r="P2590" s="2300"/>
      <c r="Q2590" s="2300"/>
      <c r="R2590" s="2300"/>
      <c r="S2590" s="2302">
        <v>0.1</v>
      </c>
      <c r="T2590" s="2302"/>
      <c r="U2590" s="2302"/>
      <c r="V2590" s="2302"/>
      <c r="W2590" s="2302"/>
      <c r="X2590" s="2302"/>
      <c r="Y2590" s="2121"/>
      <c r="Z2590" s="2122"/>
      <c r="AA2590" s="2122"/>
      <c r="AB2590" s="2122"/>
      <c r="AC2590" s="2122"/>
      <c r="AD2590" s="2122"/>
      <c r="AE2590" s="2122"/>
      <c r="AF2590" s="2122"/>
      <c r="AG2590" s="2122"/>
      <c r="AH2590" s="2122"/>
      <c r="AI2590" s="2122"/>
      <c r="AJ2590" s="2122"/>
      <c r="AK2590" s="2122"/>
      <c r="AL2590" s="2122"/>
      <c r="AM2590" s="2122"/>
      <c r="AN2590" s="2122"/>
      <c r="AO2590" s="2122"/>
      <c r="AP2590" s="2122"/>
      <c r="AQ2590" s="2122"/>
      <c r="AR2590" s="2122"/>
      <c r="AS2590" s="2122"/>
      <c r="AT2590" s="2122"/>
      <c r="AU2590" s="2122"/>
      <c r="AV2590" s="2122"/>
      <c r="AW2590" s="2122"/>
      <c r="AX2590" s="2122"/>
      <c r="AY2590" s="2123"/>
    </row>
    <row r="2591" spans="2:60" s="79" customFormat="1" ht="23.1" customHeight="1">
      <c r="B2591" s="2131"/>
      <c r="C2591" s="2132"/>
      <c r="D2591" s="2117"/>
      <c r="E2591" s="2118"/>
      <c r="F2591" s="2118"/>
      <c r="G2591" s="2118"/>
      <c r="H2591" s="2118"/>
      <c r="I2591" s="2118"/>
      <c r="J2591" s="2118"/>
      <c r="K2591" s="2118"/>
      <c r="L2591" s="2119"/>
      <c r="M2591" s="2300"/>
      <c r="N2591" s="2300"/>
      <c r="O2591" s="2300"/>
      <c r="P2591" s="2300"/>
      <c r="Q2591" s="2300"/>
      <c r="R2591" s="2300"/>
      <c r="S2591" s="2259"/>
      <c r="T2591" s="2259"/>
      <c r="U2591" s="2259"/>
      <c r="V2591" s="2259"/>
      <c r="W2591" s="2259"/>
      <c r="X2591" s="2259"/>
      <c r="Y2591" s="2121"/>
      <c r="Z2591" s="2122"/>
      <c r="AA2591" s="2122"/>
      <c r="AB2591" s="2122"/>
      <c r="AC2591" s="2122"/>
      <c r="AD2591" s="2122"/>
      <c r="AE2591" s="2122"/>
      <c r="AF2591" s="2122"/>
      <c r="AG2591" s="2122"/>
      <c r="AH2591" s="2122"/>
      <c r="AI2591" s="2122"/>
      <c r="AJ2591" s="2122"/>
      <c r="AK2591" s="2122"/>
      <c r="AL2591" s="2122"/>
      <c r="AM2591" s="2122"/>
      <c r="AN2591" s="2122"/>
      <c r="AO2591" s="2122"/>
      <c r="AP2591" s="2122"/>
      <c r="AQ2591" s="2122"/>
      <c r="AR2591" s="2122"/>
      <c r="AS2591" s="2122"/>
      <c r="AT2591" s="2122"/>
      <c r="AU2591" s="2122"/>
      <c r="AV2591" s="2122"/>
      <c r="AW2591" s="2122"/>
      <c r="AX2591" s="2122"/>
      <c r="AY2591" s="2123"/>
    </row>
    <row r="2592" spans="2:60" s="79" customFormat="1" ht="23.1" customHeight="1">
      <c r="B2592" s="2131"/>
      <c r="C2592" s="2132"/>
      <c r="D2592" s="2117"/>
      <c r="E2592" s="2118"/>
      <c r="F2592" s="2118"/>
      <c r="G2592" s="2118"/>
      <c r="H2592" s="2118"/>
      <c r="I2592" s="2118"/>
      <c r="J2592" s="2118"/>
      <c r="K2592" s="2118"/>
      <c r="L2592" s="2119"/>
      <c r="M2592" s="2300"/>
      <c r="N2592" s="2300"/>
      <c r="O2592" s="2300"/>
      <c r="P2592" s="2300"/>
      <c r="Q2592" s="2300"/>
      <c r="R2592" s="2300"/>
      <c r="S2592" s="2259"/>
      <c r="T2592" s="2259"/>
      <c r="U2592" s="2259"/>
      <c r="V2592" s="2259"/>
      <c r="W2592" s="2259"/>
      <c r="X2592" s="2259"/>
      <c r="Y2592" s="2121"/>
      <c r="Z2592" s="2122"/>
      <c r="AA2592" s="2122"/>
      <c r="AB2592" s="2122"/>
      <c r="AC2592" s="2122"/>
      <c r="AD2592" s="2122"/>
      <c r="AE2592" s="2122"/>
      <c r="AF2592" s="2122"/>
      <c r="AG2592" s="2122"/>
      <c r="AH2592" s="2122"/>
      <c r="AI2592" s="2122"/>
      <c r="AJ2592" s="2122"/>
      <c r="AK2592" s="2122"/>
      <c r="AL2592" s="2122"/>
      <c r="AM2592" s="2122"/>
      <c r="AN2592" s="2122"/>
      <c r="AO2592" s="2122"/>
      <c r="AP2592" s="2122"/>
      <c r="AQ2592" s="2122"/>
      <c r="AR2592" s="2122"/>
      <c r="AS2592" s="2122"/>
      <c r="AT2592" s="2122"/>
      <c r="AU2592" s="2122"/>
      <c r="AV2592" s="2122"/>
      <c r="AW2592" s="2122"/>
      <c r="AX2592" s="2122"/>
      <c r="AY2592" s="2123"/>
    </row>
    <row r="2593" spans="1:51" s="79" customFormat="1" ht="23.1" customHeight="1">
      <c r="B2593" s="2131"/>
      <c r="C2593" s="2132"/>
      <c r="D2593" s="2117"/>
      <c r="E2593" s="2118"/>
      <c r="F2593" s="2118"/>
      <c r="G2593" s="2118"/>
      <c r="H2593" s="2118"/>
      <c r="I2593" s="2118"/>
      <c r="J2593" s="2118"/>
      <c r="K2593" s="2118"/>
      <c r="L2593" s="2119"/>
      <c r="M2593" s="2300"/>
      <c r="N2593" s="2300"/>
      <c r="O2593" s="2300"/>
      <c r="P2593" s="2300"/>
      <c r="Q2593" s="2300"/>
      <c r="R2593" s="2300"/>
      <c r="S2593" s="2259"/>
      <c r="T2593" s="2259"/>
      <c r="U2593" s="2259"/>
      <c r="V2593" s="2259"/>
      <c r="W2593" s="2259"/>
      <c r="X2593" s="2259"/>
      <c r="Y2593" s="2121"/>
      <c r="Z2593" s="2122"/>
      <c r="AA2593" s="2122"/>
      <c r="AB2593" s="2122"/>
      <c r="AC2593" s="2122"/>
      <c r="AD2593" s="2122"/>
      <c r="AE2593" s="2122"/>
      <c r="AF2593" s="2122"/>
      <c r="AG2593" s="2122"/>
      <c r="AH2593" s="2122"/>
      <c r="AI2593" s="2122"/>
      <c r="AJ2593" s="2122"/>
      <c r="AK2593" s="2122"/>
      <c r="AL2593" s="2122"/>
      <c r="AM2593" s="2122"/>
      <c r="AN2593" s="2122"/>
      <c r="AO2593" s="2122"/>
      <c r="AP2593" s="2122"/>
      <c r="AQ2593" s="2122"/>
      <c r="AR2593" s="2122"/>
      <c r="AS2593" s="2122"/>
      <c r="AT2593" s="2122"/>
      <c r="AU2593" s="2122"/>
      <c r="AV2593" s="2122"/>
      <c r="AW2593" s="2122"/>
      <c r="AX2593" s="2122"/>
      <c r="AY2593" s="2123"/>
    </row>
    <row r="2594" spans="1:51" s="79" customFormat="1" ht="23.1" customHeight="1">
      <c r="B2594" s="2131"/>
      <c r="C2594" s="2132"/>
      <c r="D2594" s="2124"/>
      <c r="E2594" s="2125"/>
      <c r="F2594" s="2125"/>
      <c r="G2594" s="2125"/>
      <c r="H2594" s="2125"/>
      <c r="I2594" s="2125"/>
      <c r="J2594" s="2125"/>
      <c r="K2594" s="2125"/>
      <c r="L2594" s="2126"/>
      <c r="M2594" s="2301"/>
      <c r="N2594" s="2301"/>
      <c r="O2594" s="2301"/>
      <c r="P2594" s="2301"/>
      <c r="Q2594" s="2301"/>
      <c r="R2594" s="2301"/>
      <c r="S2594" s="2260"/>
      <c r="T2594" s="2260"/>
      <c r="U2594" s="2260"/>
      <c r="V2594" s="2260"/>
      <c r="W2594" s="2260"/>
      <c r="X2594" s="2260"/>
      <c r="Y2594" s="2121"/>
      <c r="Z2594" s="2122"/>
      <c r="AA2594" s="2122"/>
      <c r="AB2594" s="2122"/>
      <c r="AC2594" s="2122"/>
      <c r="AD2594" s="2122"/>
      <c r="AE2594" s="2122"/>
      <c r="AF2594" s="2122"/>
      <c r="AG2594" s="2122"/>
      <c r="AH2594" s="2122"/>
      <c r="AI2594" s="2122"/>
      <c r="AJ2594" s="2122"/>
      <c r="AK2594" s="2122"/>
      <c r="AL2594" s="2122"/>
      <c r="AM2594" s="2122"/>
      <c r="AN2594" s="2122"/>
      <c r="AO2594" s="2122"/>
      <c r="AP2594" s="2122"/>
      <c r="AQ2594" s="2122"/>
      <c r="AR2594" s="2122"/>
      <c r="AS2594" s="2122"/>
      <c r="AT2594" s="2122"/>
      <c r="AU2594" s="2122"/>
      <c r="AV2594" s="2122"/>
      <c r="AW2594" s="2122"/>
      <c r="AX2594" s="2122"/>
      <c r="AY2594" s="2123"/>
    </row>
    <row r="2595" spans="1:51" s="79" customFormat="1" ht="23.1" customHeight="1">
      <c r="B2595" s="2133"/>
      <c r="C2595" s="2134"/>
      <c r="D2595" s="2109" t="s">
        <v>26</v>
      </c>
      <c r="E2595" s="2110"/>
      <c r="F2595" s="2110"/>
      <c r="G2595" s="2110"/>
      <c r="H2595" s="2110"/>
      <c r="I2595" s="2110"/>
      <c r="J2595" s="2110"/>
      <c r="K2595" s="2110"/>
      <c r="L2595" s="2111"/>
      <c r="M2595" s="2256">
        <f>M2588+M2589+M2590</f>
        <v>0.5</v>
      </c>
      <c r="N2595" s="2256"/>
      <c r="O2595" s="2256"/>
      <c r="P2595" s="2256"/>
      <c r="Q2595" s="2256"/>
      <c r="R2595" s="2256"/>
      <c r="S2595" s="2299">
        <v>0.3</v>
      </c>
      <c r="T2595" s="2299"/>
      <c r="U2595" s="2299"/>
      <c r="V2595" s="2299"/>
      <c r="W2595" s="2299"/>
      <c r="X2595" s="2299"/>
      <c r="Y2595" s="2113"/>
      <c r="Z2595" s="2114"/>
      <c r="AA2595" s="2114"/>
      <c r="AB2595" s="2114"/>
      <c r="AC2595" s="2114"/>
      <c r="AD2595" s="2114"/>
      <c r="AE2595" s="2114"/>
      <c r="AF2595" s="2114"/>
      <c r="AG2595" s="2114"/>
      <c r="AH2595" s="2114"/>
      <c r="AI2595" s="2114"/>
      <c r="AJ2595" s="2114"/>
      <c r="AK2595" s="2114"/>
      <c r="AL2595" s="2114"/>
      <c r="AM2595" s="2114"/>
      <c r="AN2595" s="2114"/>
      <c r="AO2595" s="2114"/>
      <c r="AP2595" s="2114"/>
      <c r="AQ2595" s="2114"/>
      <c r="AR2595" s="2114"/>
      <c r="AS2595" s="2114"/>
      <c r="AT2595" s="2114"/>
      <c r="AU2595" s="2114"/>
      <c r="AV2595" s="2114"/>
      <c r="AW2595" s="2114"/>
      <c r="AX2595" s="2114"/>
      <c r="AY2595" s="2115"/>
    </row>
    <row r="2596" spans="1:51" s="79" customFormat="1" ht="24.75" customHeight="1">
      <c r="B2596" s="80"/>
      <c r="C2596" s="80"/>
      <c r="D2596" s="80"/>
      <c r="E2596" s="80"/>
      <c r="F2596" s="80"/>
      <c r="G2596" s="80"/>
      <c r="H2596" s="95"/>
      <c r="I2596" s="95"/>
      <c r="J2596" s="95"/>
      <c r="K2596" s="95"/>
      <c r="L2596" s="95"/>
      <c r="M2596" s="95"/>
      <c r="N2596" s="95"/>
      <c r="O2596" s="95"/>
      <c r="P2596" s="95"/>
      <c r="Q2596" s="96"/>
      <c r="R2596" s="96"/>
      <c r="S2596" s="96"/>
      <c r="T2596" s="96"/>
      <c r="U2596" s="96"/>
      <c r="V2596" s="96"/>
      <c r="W2596" s="96"/>
      <c r="X2596" s="96"/>
      <c r="Y2596" s="96"/>
      <c r="Z2596" s="96"/>
      <c r="AA2596" s="96"/>
      <c r="AB2596" s="96"/>
      <c r="AC2596" s="96"/>
      <c r="AD2596" s="96"/>
      <c r="AE2596" s="96"/>
      <c r="AF2596" s="96"/>
      <c r="AG2596" s="96"/>
      <c r="AH2596" s="96"/>
      <c r="AI2596" s="96"/>
      <c r="AJ2596" s="96"/>
      <c r="AK2596" s="96"/>
      <c r="AL2596" s="96"/>
      <c r="AM2596" s="96"/>
      <c r="AN2596" s="96"/>
      <c r="AO2596" s="96"/>
      <c r="AP2596" s="96"/>
      <c r="AQ2596" s="96"/>
      <c r="AR2596" s="96"/>
      <c r="AS2596" s="96"/>
      <c r="AT2596" s="96"/>
      <c r="AU2596" s="96"/>
      <c r="AV2596" s="96"/>
      <c r="AW2596" s="96"/>
      <c r="AX2596" s="96"/>
      <c r="AY2596" s="96"/>
    </row>
    <row r="2597" spans="1:51" s="79" customFormat="1" ht="41.25" customHeight="1">
      <c r="B2597" s="80"/>
      <c r="C2597" s="80"/>
      <c r="D2597" s="80"/>
      <c r="E2597" s="80"/>
      <c r="F2597" s="80"/>
      <c r="G2597" s="80"/>
      <c r="H2597" s="81"/>
      <c r="I2597" s="81"/>
      <c r="J2597" s="81"/>
      <c r="K2597" s="81"/>
      <c r="L2597" s="81"/>
      <c r="M2597" s="81"/>
      <c r="N2597" s="81"/>
      <c r="O2597" s="81"/>
      <c r="P2597" s="81"/>
      <c r="Q2597" s="81"/>
      <c r="R2597" s="81"/>
      <c r="S2597" s="81"/>
      <c r="T2597" s="81"/>
      <c r="U2597" s="81"/>
      <c r="V2597" s="81"/>
      <c r="W2597" s="81"/>
      <c r="X2597" s="81"/>
      <c r="Y2597" s="81"/>
      <c r="Z2597" s="81"/>
      <c r="AA2597" s="81"/>
      <c r="AB2597" s="81"/>
      <c r="AC2597" s="81"/>
      <c r="AD2597" s="81"/>
      <c r="AE2597" s="81"/>
      <c r="AF2597" s="81"/>
      <c r="AG2597" s="81"/>
      <c r="AH2597" s="81"/>
      <c r="AI2597" s="81"/>
      <c r="AJ2597" s="81"/>
      <c r="AK2597" s="81"/>
      <c r="AL2597" s="81"/>
      <c r="AM2597" s="81"/>
      <c r="AN2597" s="81"/>
      <c r="AO2597" s="81"/>
      <c r="AP2597" s="81"/>
      <c r="AQ2597" s="81"/>
      <c r="AR2597" s="81"/>
      <c r="AS2597" s="81"/>
      <c r="AT2597" s="81"/>
      <c r="AU2597" s="81"/>
      <c r="AV2597" s="81"/>
      <c r="AW2597" s="81"/>
      <c r="AX2597" s="81"/>
      <c r="AY2597" s="81"/>
    </row>
    <row r="2598" spans="1:51" s="79" customFormat="1" ht="23.25" customHeight="1" thickBot="1">
      <c r="A2598" s="82"/>
      <c r="B2598" s="2116" t="s">
        <v>100</v>
      </c>
      <c r="C2598" s="2096"/>
      <c r="D2598" s="2096"/>
      <c r="E2598" s="2096"/>
      <c r="F2598" s="2096"/>
      <c r="G2598" s="2096"/>
      <c r="H2598" s="2096" t="s">
        <v>1196</v>
      </c>
      <c r="I2598" s="2096"/>
      <c r="J2598" s="2096"/>
      <c r="K2598" s="2096"/>
      <c r="L2598" s="2096"/>
      <c r="M2598" s="2096"/>
      <c r="N2598" s="2096"/>
      <c r="O2598" s="2096"/>
      <c r="P2598" s="2096"/>
      <c r="Q2598" s="2096"/>
      <c r="R2598" s="2096"/>
      <c r="S2598" s="2096"/>
      <c r="T2598" s="2096"/>
      <c r="U2598" s="2096"/>
      <c r="V2598" s="2096"/>
      <c r="W2598" s="2096"/>
      <c r="X2598" s="2096"/>
      <c r="Y2598" s="2096"/>
      <c r="Z2598" s="2096"/>
      <c r="AA2598" s="2096"/>
      <c r="AB2598" s="2096"/>
      <c r="AC2598" s="2096"/>
      <c r="AD2598" s="2096"/>
      <c r="AE2598" s="2096"/>
      <c r="AF2598" s="2096"/>
      <c r="AG2598" s="2096"/>
      <c r="AH2598" s="2096"/>
      <c r="AI2598" s="2096"/>
      <c r="AJ2598" s="2096"/>
      <c r="AK2598" s="2096"/>
      <c r="AL2598" s="2096"/>
      <c r="AM2598" s="2096"/>
      <c r="AN2598" s="2096"/>
      <c r="AO2598" s="2096"/>
      <c r="AP2598" s="2096"/>
      <c r="AQ2598" s="2096"/>
      <c r="AR2598" s="2096"/>
      <c r="AS2598" s="2096"/>
      <c r="AT2598" s="2096"/>
      <c r="AU2598" s="2096"/>
      <c r="AV2598" s="2096"/>
      <c r="AW2598" s="2096"/>
      <c r="AX2598" s="2096"/>
      <c r="AY2598" s="2096"/>
    </row>
    <row r="2599" spans="1:51" s="79" customFormat="1" ht="385.5" customHeight="1">
      <c r="A2599" s="83"/>
      <c r="B2599" s="2085" t="s">
        <v>40</v>
      </c>
      <c r="C2599" s="2086"/>
      <c r="D2599" s="2086"/>
      <c r="E2599" s="2086"/>
      <c r="F2599" s="2086"/>
      <c r="G2599" s="2087"/>
      <c r="H2599" s="84" t="s">
        <v>97</v>
      </c>
      <c r="I2599" s="85"/>
      <c r="J2599" s="85"/>
      <c r="K2599" s="85"/>
      <c r="L2599" s="85"/>
      <c r="M2599" s="85"/>
      <c r="N2599" s="85"/>
      <c r="O2599" s="85"/>
      <c r="P2599" s="85"/>
      <c r="Q2599" s="85"/>
      <c r="R2599" s="85"/>
      <c r="S2599" s="85"/>
      <c r="T2599" s="85"/>
      <c r="U2599" s="85"/>
      <c r="V2599" s="85"/>
      <c r="W2599" s="85"/>
      <c r="X2599" s="85"/>
      <c r="Y2599" s="85"/>
      <c r="Z2599" s="85"/>
      <c r="AA2599" s="85"/>
      <c r="AB2599" s="85"/>
      <c r="AC2599" s="85"/>
      <c r="AD2599" s="85"/>
      <c r="AE2599" s="85"/>
      <c r="AF2599" s="85"/>
      <c r="AG2599" s="85"/>
      <c r="AH2599" s="85"/>
      <c r="AI2599" s="85"/>
      <c r="AJ2599" s="85"/>
      <c r="AK2599" s="85"/>
      <c r="AL2599" s="85"/>
      <c r="AM2599" s="85"/>
      <c r="AN2599" s="85"/>
      <c r="AO2599" s="85"/>
      <c r="AP2599" s="85"/>
      <c r="AQ2599" s="85"/>
      <c r="AR2599" s="85"/>
      <c r="AS2599" s="85"/>
      <c r="AT2599" s="85"/>
      <c r="AU2599" s="85"/>
      <c r="AV2599" s="85"/>
      <c r="AW2599" s="85"/>
      <c r="AX2599" s="85"/>
      <c r="AY2599" s="86"/>
    </row>
    <row r="2600" spans="1:51" s="79" customFormat="1" ht="348.95" customHeight="1">
      <c r="B2600" s="2088"/>
      <c r="C2600" s="2089"/>
      <c r="D2600" s="2089"/>
      <c r="E2600" s="2089"/>
      <c r="F2600" s="2089"/>
      <c r="G2600" s="2090"/>
      <c r="H2600" s="87"/>
      <c r="I2600" s="81"/>
      <c r="J2600" s="81"/>
      <c r="K2600" s="81"/>
      <c r="L2600" s="81"/>
      <c r="M2600" s="81"/>
      <c r="N2600" s="81"/>
      <c r="O2600" s="81"/>
      <c r="P2600" s="81"/>
      <c r="Q2600" s="81"/>
      <c r="R2600" s="81"/>
      <c r="S2600" s="81"/>
      <c r="T2600" s="81"/>
      <c r="U2600" s="81"/>
      <c r="V2600" s="81"/>
      <c r="W2600" s="81"/>
      <c r="X2600" s="81"/>
      <c r="Y2600" s="81"/>
      <c r="Z2600" s="81"/>
      <c r="AA2600" s="81"/>
      <c r="AB2600" s="81"/>
      <c r="AC2600" s="81"/>
      <c r="AD2600" s="81"/>
      <c r="AE2600" s="81"/>
      <c r="AF2600" s="81"/>
      <c r="AG2600" s="81"/>
      <c r="AH2600" s="81"/>
      <c r="AI2600" s="81"/>
      <c r="AJ2600" s="81"/>
      <c r="AK2600" s="81"/>
      <c r="AL2600" s="81"/>
      <c r="AM2600" s="81"/>
      <c r="AN2600" s="81"/>
      <c r="AO2600" s="81"/>
      <c r="AP2600" s="81"/>
      <c r="AQ2600" s="81"/>
      <c r="AR2600" s="81"/>
      <c r="AS2600" s="81"/>
      <c r="AT2600" s="81"/>
      <c r="AU2600" s="81"/>
      <c r="AV2600" s="81"/>
      <c r="AW2600" s="81"/>
      <c r="AX2600" s="81"/>
      <c r="AY2600" s="88"/>
    </row>
    <row r="2601" spans="1:51" s="79" customFormat="1" ht="324" customHeight="1" thickBot="1">
      <c r="B2601" s="2091"/>
      <c r="C2601" s="2092"/>
      <c r="D2601" s="2092"/>
      <c r="E2601" s="2092"/>
      <c r="F2601" s="2092"/>
      <c r="G2601" s="2093"/>
      <c r="H2601" s="89"/>
      <c r="I2601" s="90"/>
      <c r="J2601" s="90"/>
      <c r="K2601" s="90"/>
      <c r="L2601" s="90"/>
      <c r="M2601" s="90"/>
      <c r="N2601" s="90"/>
      <c r="O2601" s="90"/>
      <c r="P2601" s="90"/>
      <c r="Q2601" s="90"/>
      <c r="R2601" s="90"/>
      <c r="S2601" s="90"/>
      <c r="T2601" s="90"/>
      <c r="U2601" s="90"/>
      <c r="V2601" s="90"/>
      <c r="W2601" s="90"/>
      <c r="X2601" s="90"/>
      <c r="Y2601" s="90"/>
      <c r="Z2601" s="90"/>
      <c r="AA2601" s="90"/>
      <c r="AB2601" s="90"/>
      <c r="AC2601" s="90"/>
      <c r="AD2601" s="90"/>
      <c r="AE2601" s="90"/>
      <c r="AF2601" s="90"/>
      <c r="AG2601" s="90"/>
      <c r="AH2601" s="90"/>
      <c r="AI2601" s="90"/>
      <c r="AJ2601" s="90"/>
      <c r="AK2601" s="90"/>
      <c r="AL2601" s="90"/>
      <c r="AM2601" s="90"/>
      <c r="AN2601" s="90"/>
      <c r="AO2601" s="90"/>
      <c r="AP2601" s="90"/>
      <c r="AQ2601" s="90"/>
      <c r="AR2601" s="90"/>
      <c r="AS2601" s="90"/>
      <c r="AT2601" s="90"/>
      <c r="AU2601" s="90"/>
      <c r="AV2601" s="90"/>
      <c r="AW2601" s="90"/>
      <c r="AX2601" s="90"/>
      <c r="AY2601" s="91"/>
    </row>
    <row r="2602" spans="1:51" s="79" customFormat="1" ht="41.25" customHeight="1">
      <c r="B2602" s="80"/>
      <c r="C2602" s="80"/>
      <c r="D2602" s="80"/>
      <c r="E2602" s="80"/>
      <c r="F2602" s="80"/>
      <c r="G2602" s="80"/>
      <c r="H2602" s="81"/>
      <c r="I2602" s="81"/>
      <c r="J2602" s="81"/>
      <c r="K2602" s="81"/>
      <c r="L2602" s="81"/>
      <c r="M2602" s="81"/>
      <c r="N2602" s="81"/>
      <c r="O2602" s="81"/>
      <c r="P2602" s="81"/>
      <c r="Q2602" s="81"/>
      <c r="R2602" s="81"/>
      <c r="S2602" s="81"/>
      <c r="T2602" s="81"/>
      <c r="U2602" s="81"/>
      <c r="V2602" s="81"/>
      <c r="W2602" s="81"/>
      <c r="X2602" s="81"/>
      <c r="Y2602" s="81"/>
      <c r="Z2602" s="81"/>
      <c r="AA2602" s="81"/>
      <c r="AB2602" s="81"/>
      <c r="AC2602" s="81"/>
      <c r="AD2602" s="81"/>
      <c r="AE2602" s="81"/>
      <c r="AF2602" s="81"/>
      <c r="AG2602" s="81"/>
      <c r="AH2602" s="81"/>
      <c r="AI2602" s="81"/>
      <c r="AJ2602" s="81"/>
      <c r="AK2602" s="81"/>
      <c r="AL2602" s="81"/>
      <c r="AM2602" s="81"/>
      <c r="AN2602" s="81"/>
      <c r="AO2602" s="81"/>
      <c r="AP2602" s="81"/>
      <c r="AQ2602" s="81"/>
      <c r="AR2602" s="81"/>
      <c r="AS2602" s="81"/>
      <c r="AT2602" s="81"/>
      <c r="AU2602" s="81"/>
      <c r="AV2602" s="81"/>
      <c r="AW2602" s="81"/>
      <c r="AX2602" s="81"/>
      <c r="AY2602" s="81"/>
    </row>
    <row r="2603" spans="1:51" s="79" customFormat="1" ht="30" customHeight="1" thickBot="1">
      <c r="B2603" s="2094" t="s">
        <v>100</v>
      </c>
      <c r="C2603" s="2094"/>
      <c r="D2603" s="2094"/>
      <c r="E2603" s="2094"/>
      <c r="F2603" s="2095"/>
      <c r="G2603" s="2095"/>
      <c r="H2603" s="2255" t="s">
        <v>1196</v>
      </c>
      <c r="I2603" s="2255"/>
      <c r="J2603" s="2255"/>
      <c r="K2603" s="2255"/>
      <c r="L2603" s="2255"/>
      <c r="M2603" s="2255"/>
      <c r="N2603" s="2255"/>
      <c r="O2603" s="2255"/>
      <c r="P2603" s="2255"/>
      <c r="Q2603" s="2255"/>
      <c r="R2603" s="2255"/>
      <c r="S2603" s="2255"/>
      <c r="T2603" s="2255"/>
      <c r="U2603" s="2255"/>
      <c r="V2603" s="2255"/>
      <c r="W2603" s="2255"/>
      <c r="X2603" s="2255"/>
      <c r="Y2603" s="2255"/>
      <c r="Z2603" s="2255"/>
      <c r="AA2603" s="2255"/>
      <c r="AB2603" s="2255"/>
      <c r="AC2603" s="2255"/>
      <c r="AD2603" s="2255"/>
      <c r="AE2603" s="2255"/>
      <c r="AF2603" s="2255"/>
      <c r="AG2603" s="2255"/>
      <c r="AH2603" s="2255"/>
      <c r="AI2603" s="2255"/>
      <c r="AJ2603" s="2255"/>
      <c r="AK2603" s="2255"/>
      <c r="AL2603" s="2255"/>
      <c r="AM2603" s="2255"/>
      <c r="AN2603" s="2255"/>
      <c r="AO2603" s="2255"/>
      <c r="AP2603" s="2255"/>
      <c r="AQ2603" s="2255"/>
      <c r="AR2603" s="2255"/>
      <c r="AS2603" s="2255"/>
      <c r="AT2603" s="2255"/>
      <c r="AU2603" s="2255"/>
      <c r="AV2603" s="2255"/>
      <c r="AW2603" s="2255"/>
      <c r="AX2603" s="2255"/>
      <c r="AY2603" s="2255"/>
    </row>
    <row r="2604" spans="1:51" s="79" customFormat="1" ht="24.75" customHeight="1">
      <c r="B2604" s="2097" t="s">
        <v>75</v>
      </c>
      <c r="C2604" s="2098"/>
      <c r="D2604" s="2098"/>
      <c r="E2604" s="2098"/>
      <c r="F2604" s="2098"/>
      <c r="G2604" s="2099"/>
      <c r="H2604" s="2103" t="s">
        <v>798</v>
      </c>
      <c r="I2604" s="2104"/>
      <c r="J2604" s="2104"/>
      <c r="K2604" s="2104"/>
      <c r="L2604" s="2104"/>
      <c r="M2604" s="2104"/>
      <c r="N2604" s="2104"/>
      <c r="O2604" s="2104"/>
      <c r="P2604" s="2104"/>
      <c r="Q2604" s="2104"/>
      <c r="R2604" s="2104"/>
      <c r="S2604" s="2104"/>
      <c r="T2604" s="2104"/>
      <c r="U2604" s="2104"/>
      <c r="V2604" s="2104"/>
      <c r="W2604" s="2104"/>
      <c r="X2604" s="2104"/>
      <c r="Y2604" s="2104"/>
      <c r="Z2604" s="2104"/>
      <c r="AA2604" s="2104"/>
      <c r="AB2604" s="2104"/>
      <c r="AC2604" s="2105"/>
      <c r="AD2604" s="2103" t="s">
        <v>821</v>
      </c>
      <c r="AE2604" s="2104"/>
      <c r="AF2604" s="2104"/>
      <c r="AG2604" s="2104"/>
      <c r="AH2604" s="2104"/>
      <c r="AI2604" s="2104"/>
      <c r="AJ2604" s="2104"/>
      <c r="AK2604" s="2104"/>
      <c r="AL2604" s="2104"/>
      <c r="AM2604" s="2104"/>
      <c r="AN2604" s="2104"/>
      <c r="AO2604" s="2104"/>
      <c r="AP2604" s="2104"/>
      <c r="AQ2604" s="2104"/>
      <c r="AR2604" s="2104"/>
      <c r="AS2604" s="2104"/>
      <c r="AT2604" s="2104"/>
      <c r="AU2604" s="2104"/>
      <c r="AV2604" s="2104"/>
      <c r="AW2604" s="2104"/>
      <c r="AX2604" s="2104"/>
      <c r="AY2604" s="2106"/>
    </row>
    <row r="2605" spans="1:51" s="79" customFormat="1" ht="24.75" customHeight="1">
      <c r="B2605" s="2097"/>
      <c r="C2605" s="2098"/>
      <c r="D2605" s="2098"/>
      <c r="E2605" s="2098"/>
      <c r="F2605" s="2098"/>
      <c r="G2605" s="2099"/>
      <c r="H2605" s="2107" t="s">
        <v>23</v>
      </c>
      <c r="I2605" s="2067"/>
      <c r="J2605" s="2067"/>
      <c r="K2605" s="2067"/>
      <c r="L2605" s="2068"/>
      <c r="M2605" s="2051" t="s">
        <v>24</v>
      </c>
      <c r="N2605" s="2067"/>
      <c r="O2605" s="2067"/>
      <c r="P2605" s="2067"/>
      <c r="Q2605" s="2067"/>
      <c r="R2605" s="2067"/>
      <c r="S2605" s="2067"/>
      <c r="T2605" s="2067"/>
      <c r="U2605" s="2067"/>
      <c r="V2605" s="2067"/>
      <c r="W2605" s="2067"/>
      <c r="X2605" s="2067"/>
      <c r="Y2605" s="2068"/>
      <c r="Z2605" s="2054" t="s">
        <v>25</v>
      </c>
      <c r="AA2605" s="2069"/>
      <c r="AB2605" s="2069"/>
      <c r="AC2605" s="2108"/>
      <c r="AD2605" s="2107" t="s">
        <v>23</v>
      </c>
      <c r="AE2605" s="2067"/>
      <c r="AF2605" s="2067"/>
      <c r="AG2605" s="2067"/>
      <c r="AH2605" s="2068"/>
      <c r="AI2605" s="2051" t="s">
        <v>24</v>
      </c>
      <c r="AJ2605" s="2067"/>
      <c r="AK2605" s="2067"/>
      <c r="AL2605" s="2067"/>
      <c r="AM2605" s="2067"/>
      <c r="AN2605" s="2067"/>
      <c r="AO2605" s="2067"/>
      <c r="AP2605" s="2067"/>
      <c r="AQ2605" s="2067"/>
      <c r="AR2605" s="2067"/>
      <c r="AS2605" s="2067"/>
      <c r="AT2605" s="2067"/>
      <c r="AU2605" s="2068"/>
      <c r="AV2605" s="2054" t="s">
        <v>25</v>
      </c>
      <c r="AW2605" s="2069"/>
      <c r="AX2605" s="2069"/>
      <c r="AY2605" s="2070"/>
    </row>
    <row r="2606" spans="1:51" s="79" customFormat="1" ht="24.75" customHeight="1">
      <c r="B2606" s="2097"/>
      <c r="C2606" s="2098"/>
      <c r="D2606" s="2098"/>
      <c r="E2606" s="2098"/>
      <c r="F2606" s="2098"/>
      <c r="G2606" s="2099"/>
      <c r="H2606" s="2035"/>
      <c r="I2606" s="2036"/>
      <c r="J2606" s="2036"/>
      <c r="K2606" s="2036"/>
      <c r="L2606" s="2037"/>
      <c r="M2606" s="2038"/>
      <c r="N2606" s="2071"/>
      <c r="O2606" s="2071"/>
      <c r="P2606" s="2071"/>
      <c r="Q2606" s="2071"/>
      <c r="R2606" s="2071"/>
      <c r="S2606" s="2071"/>
      <c r="T2606" s="2071"/>
      <c r="U2606" s="2071"/>
      <c r="V2606" s="2071"/>
      <c r="W2606" s="2071"/>
      <c r="X2606" s="2071"/>
      <c r="Y2606" s="2072"/>
      <c r="Z2606" s="2041"/>
      <c r="AA2606" s="2042"/>
      <c r="AB2606" s="2042"/>
      <c r="AC2606" s="2073"/>
      <c r="AD2606" s="2035"/>
      <c r="AE2606" s="2036"/>
      <c r="AF2606" s="2036"/>
      <c r="AG2606" s="2036"/>
      <c r="AH2606" s="2037"/>
      <c r="AI2606" s="2038"/>
      <c r="AJ2606" s="2071"/>
      <c r="AK2606" s="2071"/>
      <c r="AL2606" s="2071"/>
      <c r="AM2606" s="2071"/>
      <c r="AN2606" s="2071"/>
      <c r="AO2606" s="2071"/>
      <c r="AP2606" s="2071"/>
      <c r="AQ2606" s="2071"/>
      <c r="AR2606" s="2071"/>
      <c r="AS2606" s="2071"/>
      <c r="AT2606" s="2071"/>
      <c r="AU2606" s="2072"/>
      <c r="AV2606" s="2041"/>
      <c r="AW2606" s="2042"/>
      <c r="AX2606" s="2042"/>
      <c r="AY2606" s="2044"/>
    </row>
    <row r="2607" spans="1:51" s="79" customFormat="1" ht="24.75" customHeight="1">
      <c r="B2607" s="2097"/>
      <c r="C2607" s="2098"/>
      <c r="D2607" s="2098"/>
      <c r="E2607" s="2098"/>
      <c r="F2607" s="2098"/>
      <c r="G2607" s="2099"/>
      <c r="H2607" s="2025"/>
      <c r="I2607" s="2026"/>
      <c r="J2607" s="2026"/>
      <c r="K2607" s="2026"/>
      <c r="L2607" s="2027"/>
      <c r="M2607" s="2028"/>
      <c r="N2607" s="2029"/>
      <c r="O2607" s="2029"/>
      <c r="P2607" s="2029"/>
      <c r="Q2607" s="2029"/>
      <c r="R2607" s="2029"/>
      <c r="S2607" s="2029"/>
      <c r="T2607" s="2029"/>
      <c r="U2607" s="2029"/>
      <c r="V2607" s="2029"/>
      <c r="W2607" s="2029"/>
      <c r="X2607" s="2029"/>
      <c r="Y2607" s="2030"/>
      <c r="Z2607" s="2031"/>
      <c r="AA2607" s="2032"/>
      <c r="AB2607" s="2032"/>
      <c r="AC2607" s="2034"/>
      <c r="AD2607" s="2025"/>
      <c r="AE2607" s="2026"/>
      <c r="AF2607" s="2026"/>
      <c r="AG2607" s="2026"/>
      <c r="AH2607" s="2027"/>
      <c r="AI2607" s="2028"/>
      <c r="AJ2607" s="2029"/>
      <c r="AK2607" s="2029"/>
      <c r="AL2607" s="2029"/>
      <c r="AM2607" s="2029"/>
      <c r="AN2607" s="2029"/>
      <c r="AO2607" s="2029"/>
      <c r="AP2607" s="2029"/>
      <c r="AQ2607" s="2029"/>
      <c r="AR2607" s="2029"/>
      <c r="AS2607" s="2029"/>
      <c r="AT2607" s="2029"/>
      <c r="AU2607" s="2030"/>
      <c r="AV2607" s="2031"/>
      <c r="AW2607" s="2032"/>
      <c r="AX2607" s="2032"/>
      <c r="AY2607" s="2033"/>
    </row>
    <row r="2608" spans="1:51" s="79" customFormat="1" ht="24.75" customHeight="1">
      <c r="B2608" s="2097"/>
      <c r="C2608" s="2098"/>
      <c r="D2608" s="2098"/>
      <c r="E2608" s="2098"/>
      <c r="F2608" s="2098"/>
      <c r="G2608" s="2099"/>
      <c r="H2608" s="2025"/>
      <c r="I2608" s="2026"/>
      <c r="J2608" s="2026"/>
      <c r="K2608" s="2026"/>
      <c r="L2608" s="2027"/>
      <c r="M2608" s="2028"/>
      <c r="N2608" s="2029"/>
      <c r="O2608" s="2029"/>
      <c r="P2608" s="2029"/>
      <c r="Q2608" s="2029"/>
      <c r="R2608" s="2029"/>
      <c r="S2608" s="2029"/>
      <c r="T2608" s="2029"/>
      <c r="U2608" s="2029"/>
      <c r="V2608" s="2029"/>
      <c r="W2608" s="2029"/>
      <c r="X2608" s="2029"/>
      <c r="Y2608" s="2030"/>
      <c r="Z2608" s="2031"/>
      <c r="AA2608" s="2032"/>
      <c r="AB2608" s="2032"/>
      <c r="AC2608" s="2034"/>
      <c r="AD2608" s="2025"/>
      <c r="AE2608" s="2026"/>
      <c r="AF2608" s="2026"/>
      <c r="AG2608" s="2026"/>
      <c r="AH2608" s="2027"/>
      <c r="AI2608" s="2028"/>
      <c r="AJ2608" s="2029"/>
      <c r="AK2608" s="2029"/>
      <c r="AL2608" s="2029"/>
      <c r="AM2608" s="2029"/>
      <c r="AN2608" s="2029"/>
      <c r="AO2608" s="2029"/>
      <c r="AP2608" s="2029"/>
      <c r="AQ2608" s="2029"/>
      <c r="AR2608" s="2029"/>
      <c r="AS2608" s="2029"/>
      <c r="AT2608" s="2029"/>
      <c r="AU2608" s="2030"/>
      <c r="AV2608" s="2031"/>
      <c r="AW2608" s="2032"/>
      <c r="AX2608" s="2032"/>
      <c r="AY2608" s="2033"/>
    </row>
    <row r="2609" spans="2:51" s="79" customFormat="1" ht="24.75" customHeight="1">
      <c r="B2609" s="2097"/>
      <c r="C2609" s="2098"/>
      <c r="D2609" s="2098"/>
      <c r="E2609" s="2098"/>
      <c r="F2609" s="2098"/>
      <c r="G2609" s="2099"/>
      <c r="H2609" s="2025"/>
      <c r="I2609" s="2026"/>
      <c r="J2609" s="2026"/>
      <c r="K2609" s="2026"/>
      <c r="L2609" s="2027"/>
      <c r="M2609" s="2028"/>
      <c r="N2609" s="2029"/>
      <c r="O2609" s="2029"/>
      <c r="P2609" s="2029"/>
      <c r="Q2609" s="2029"/>
      <c r="R2609" s="2029"/>
      <c r="S2609" s="2029"/>
      <c r="T2609" s="2029"/>
      <c r="U2609" s="2029"/>
      <c r="V2609" s="2029"/>
      <c r="W2609" s="2029"/>
      <c r="X2609" s="2029"/>
      <c r="Y2609" s="2030"/>
      <c r="Z2609" s="2031"/>
      <c r="AA2609" s="2032"/>
      <c r="AB2609" s="2032"/>
      <c r="AC2609" s="2032"/>
      <c r="AD2609" s="2025"/>
      <c r="AE2609" s="2026"/>
      <c r="AF2609" s="2026"/>
      <c r="AG2609" s="2026"/>
      <c r="AH2609" s="2027"/>
      <c r="AI2609" s="2028"/>
      <c r="AJ2609" s="2029"/>
      <c r="AK2609" s="2029"/>
      <c r="AL2609" s="2029"/>
      <c r="AM2609" s="2029"/>
      <c r="AN2609" s="2029"/>
      <c r="AO2609" s="2029"/>
      <c r="AP2609" s="2029"/>
      <c r="AQ2609" s="2029"/>
      <c r="AR2609" s="2029"/>
      <c r="AS2609" s="2029"/>
      <c r="AT2609" s="2029"/>
      <c r="AU2609" s="2030"/>
      <c r="AV2609" s="2031"/>
      <c r="AW2609" s="2032"/>
      <c r="AX2609" s="2032"/>
      <c r="AY2609" s="2033"/>
    </row>
    <row r="2610" spans="2:51" s="79" customFormat="1" ht="24.75" customHeight="1">
      <c r="B2610" s="2097"/>
      <c r="C2610" s="2098"/>
      <c r="D2610" s="2098"/>
      <c r="E2610" s="2098"/>
      <c r="F2610" s="2098"/>
      <c r="G2610" s="2099"/>
      <c r="H2610" s="2025"/>
      <c r="I2610" s="2026"/>
      <c r="J2610" s="2026"/>
      <c r="K2610" s="2026"/>
      <c r="L2610" s="2027"/>
      <c r="M2610" s="2243"/>
      <c r="N2610" s="2244"/>
      <c r="O2610" s="2244"/>
      <c r="P2610" s="2244"/>
      <c r="Q2610" s="2244"/>
      <c r="R2610" s="2244"/>
      <c r="S2610" s="2244"/>
      <c r="T2610" s="2244"/>
      <c r="U2610" s="2244"/>
      <c r="V2610" s="2244"/>
      <c r="W2610" s="2244"/>
      <c r="X2610" s="2244"/>
      <c r="Y2610" s="2245"/>
      <c r="Z2610" s="2246"/>
      <c r="AA2610" s="2247"/>
      <c r="AB2610" s="2247"/>
      <c r="AC2610" s="2247"/>
      <c r="AD2610" s="2025"/>
      <c r="AE2610" s="2026"/>
      <c r="AF2610" s="2026"/>
      <c r="AG2610" s="2026"/>
      <c r="AH2610" s="2027"/>
      <c r="AI2610" s="2028"/>
      <c r="AJ2610" s="2029"/>
      <c r="AK2610" s="2029"/>
      <c r="AL2610" s="2029"/>
      <c r="AM2610" s="2029"/>
      <c r="AN2610" s="2029"/>
      <c r="AO2610" s="2029"/>
      <c r="AP2610" s="2029"/>
      <c r="AQ2610" s="2029"/>
      <c r="AR2610" s="2029"/>
      <c r="AS2610" s="2029"/>
      <c r="AT2610" s="2029"/>
      <c r="AU2610" s="2030"/>
      <c r="AV2610" s="2031"/>
      <c r="AW2610" s="2032"/>
      <c r="AX2610" s="2032"/>
      <c r="AY2610" s="2033"/>
    </row>
    <row r="2611" spans="2:51" s="79" customFormat="1" ht="24.75" customHeight="1">
      <c r="B2611" s="2097"/>
      <c r="C2611" s="2098"/>
      <c r="D2611" s="2098"/>
      <c r="E2611" s="2098"/>
      <c r="F2611" s="2098"/>
      <c r="G2611" s="2099"/>
      <c r="H2611" s="2025"/>
      <c r="I2611" s="2026"/>
      <c r="J2611" s="2026"/>
      <c r="K2611" s="2026"/>
      <c r="L2611" s="2027"/>
      <c r="M2611" s="2028"/>
      <c r="N2611" s="2029"/>
      <c r="O2611" s="2029"/>
      <c r="P2611" s="2029"/>
      <c r="Q2611" s="2029"/>
      <c r="R2611" s="2029"/>
      <c r="S2611" s="2029"/>
      <c r="T2611" s="2029"/>
      <c r="U2611" s="2029"/>
      <c r="V2611" s="2029"/>
      <c r="W2611" s="2029"/>
      <c r="X2611" s="2029"/>
      <c r="Y2611" s="2030"/>
      <c r="Z2611" s="2031"/>
      <c r="AA2611" s="2032"/>
      <c r="AB2611" s="2032"/>
      <c r="AC2611" s="2032"/>
      <c r="AD2611" s="2025"/>
      <c r="AE2611" s="2026"/>
      <c r="AF2611" s="2026"/>
      <c r="AG2611" s="2026"/>
      <c r="AH2611" s="2027"/>
      <c r="AI2611" s="2028"/>
      <c r="AJ2611" s="2029"/>
      <c r="AK2611" s="2029"/>
      <c r="AL2611" s="2029"/>
      <c r="AM2611" s="2029"/>
      <c r="AN2611" s="2029"/>
      <c r="AO2611" s="2029"/>
      <c r="AP2611" s="2029"/>
      <c r="AQ2611" s="2029"/>
      <c r="AR2611" s="2029"/>
      <c r="AS2611" s="2029"/>
      <c r="AT2611" s="2029"/>
      <c r="AU2611" s="2030"/>
      <c r="AV2611" s="2031"/>
      <c r="AW2611" s="2032"/>
      <c r="AX2611" s="2032"/>
      <c r="AY2611" s="2033"/>
    </row>
    <row r="2612" spans="2:51" s="79" customFormat="1" ht="24.75" customHeight="1">
      <c r="B2612" s="2097"/>
      <c r="C2612" s="2098"/>
      <c r="D2612" s="2098"/>
      <c r="E2612" s="2098"/>
      <c r="F2612" s="2098"/>
      <c r="G2612" s="2099"/>
      <c r="H2612" s="2025"/>
      <c r="I2612" s="2026"/>
      <c r="J2612" s="2026"/>
      <c r="K2612" s="2026"/>
      <c r="L2612" s="2027"/>
      <c r="M2612" s="2028"/>
      <c r="N2612" s="2029"/>
      <c r="O2612" s="2029"/>
      <c r="P2612" s="2029"/>
      <c r="Q2612" s="2029"/>
      <c r="R2612" s="2029"/>
      <c r="S2612" s="2029"/>
      <c r="T2612" s="2029"/>
      <c r="U2612" s="2029"/>
      <c r="V2612" s="2029"/>
      <c r="W2612" s="2029"/>
      <c r="X2612" s="2029"/>
      <c r="Y2612" s="2030"/>
      <c r="Z2612" s="2031"/>
      <c r="AA2612" s="2032"/>
      <c r="AB2612" s="2032"/>
      <c r="AC2612" s="2032"/>
      <c r="AD2612" s="2025"/>
      <c r="AE2612" s="2026"/>
      <c r="AF2612" s="2026"/>
      <c r="AG2612" s="2026"/>
      <c r="AH2612" s="2027"/>
      <c r="AI2612" s="2028"/>
      <c r="AJ2612" s="2029"/>
      <c r="AK2612" s="2029"/>
      <c r="AL2612" s="2029"/>
      <c r="AM2612" s="2029"/>
      <c r="AN2612" s="2029"/>
      <c r="AO2612" s="2029"/>
      <c r="AP2612" s="2029"/>
      <c r="AQ2612" s="2029"/>
      <c r="AR2612" s="2029"/>
      <c r="AS2612" s="2029"/>
      <c r="AT2612" s="2029"/>
      <c r="AU2612" s="2030"/>
      <c r="AV2612" s="2031"/>
      <c r="AW2612" s="2032"/>
      <c r="AX2612" s="2032"/>
      <c r="AY2612" s="2033"/>
    </row>
    <row r="2613" spans="2:51" s="79" customFormat="1" ht="24.75" customHeight="1">
      <c r="B2613" s="2097"/>
      <c r="C2613" s="2098"/>
      <c r="D2613" s="2098"/>
      <c r="E2613" s="2098"/>
      <c r="F2613" s="2098"/>
      <c r="G2613" s="2099"/>
      <c r="H2613" s="2016"/>
      <c r="I2613" s="2017"/>
      <c r="J2613" s="2017"/>
      <c r="K2613" s="2017"/>
      <c r="L2613" s="2018"/>
      <c r="M2613" s="2019"/>
      <c r="N2613" s="2020"/>
      <c r="O2613" s="2020"/>
      <c r="P2613" s="2020"/>
      <c r="Q2613" s="2020"/>
      <c r="R2613" s="2020"/>
      <c r="S2613" s="2020"/>
      <c r="T2613" s="2020"/>
      <c r="U2613" s="2020"/>
      <c r="V2613" s="2020"/>
      <c r="W2613" s="2020"/>
      <c r="X2613" s="2020"/>
      <c r="Y2613" s="2021"/>
      <c r="Z2613" s="2022"/>
      <c r="AA2613" s="2023"/>
      <c r="AB2613" s="2023"/>
      <c r="AC2613" s="2023"/>
      <c r="AD2613" s="2016"/>
      <c r="AE2613" s="2017"/>
      <c r="AF2613" s="2017"/>
      <c r="AG2613" s="2017"/>
      <c r="AH2613" s="2018"/>
      <c r="AI2613" s="2019"/>
      <c r="AJ2613" s="2020"/>
      <c r="AK2613" s="2020"/>
      <c r="AL2613" s="2020"/>
      <c r="AM2613" s="2020"/>
      <c r="AN2613" s="2020"/>
      <c r="AO2613" s="2020"/>
      <c r="AP2613" s="2020"/>
      <c r="AQ2613" s="2020"/>
      <c r="AR2613" s="2020"/>
      <c r="AS2613" s="2020"/>
      <c r="AT2613" s="2020"/>
      <c r="AU2613" s="2021"/>
      <c r="AV2613" s="2022"/>
      <c r="AW2613" s="2023"/>
      <c r="AX2613" s="2023"/>
      <c r="AY2613" s="2024"/>
    </row>
    <row r="2614" spans="2:51" s="79" customFormat="1" ht="24.75" customHeight="1">
      <c r="B2614" s="2097"/>
      <c r="C2614" s="2098"/>
      <c r="D2614" s="2098"/>
      <c r="E2614" s="2098"/>
      <c r="F2614" s="2098"/>
      <c r="G2614" s="2099"/>
      <c r="H2614" s="2058" t="s">
        <v>26</v>
      </c>
      <c r="I2614" s="2059"/>
      <c r="J2614" s="2059"/>
      <c r="K2614" s="2059"/>
      <c r="L2614" s="2059"/>
      <c r="M2614" s="2060"/>
      <c r="N2614" s="2061"/>
      <c r="O2614" s="2061"/>
      <c r="P2614" s="2061"/>
      <c r="Q2614" s="2061"/>
      <c r="R2614" s="2061"/>
      <c r="S2614" s="2061"/>
      <c r="T2614" s="2061"/>
      <c r="U2614" s="2061"/>
      <c r="V2614" s="2061"/>
      <c r="W2614" s="2061"/>
      <c r="X2614" s="2061"/>
      <c r="Y2614" s="2062"/>
      <c r="Z2614" s="2063">
        <f>SUM(Z2606:AC2613)</f>
        <v>0</v>
      </c>
      <c r="AA2614" s="2064"/>
      <c r="AB2614" s="2064"/>
      <c r="AC2614" s="2065"/>
      <c r="AD2614" s="2058" t="s">
        <v>26</v>
      </c>
      <c r="AE2614" s="2059"/>
      <c r="AF2614" s="2059"/>
      <c r="AG2614" s="2059"/>
      <c r="AH2614" s="2059"/>
      <c r="AI2614" s="2060"/>
      <c r="AJ2614" s="2061"/>
      <c r="AK2614" s="2061"/>
      <c r="AL2614" s="2061"/>
      <c r="AM2614" s="2061"/>
      <c r="AN2614" s="2061"/>
      <c r="AO2614" s="2061"/>
      <c r="AP2614" s="2061"/>
      <c r="AQ2614" s="2061"/>
      <c r="AR2614" s="2061"/>
      <c r="AS2614" s="2061"/>
      <c r="AT2614" s="2061"/>
      <c r="AU2614" s="2062"/>
      <c r="AV2614" s="2063">
        <f>SUM(AV2606:AY2613)</f>
        <v>0</v>
      </c>
      <c r="AW2614" s="2064"/>
      <c r="AX2614" s="2064"/>
      <c r="AY2614" s="2066"/>
    </row>
    <row r="2615" spans="2:51" s="79" customFormat="1" ht="25.15" customHeight="1">
      <c r="B2615" s="2097"/>
      <c r="C2615" s="2098"/>
      <c r="D2615" s="2098"/>
      <c r="E2615" s="2098"/>
      <c r="F2615" s="2098"/>
      <c r="G2615" s="2099"/>
      <c r="H2615" s="2045" t="s">
        <v>810</v>
      </c>
      <c r="I2615" s="2046"/>
      <c r="J2615" s="2046"/>
      <c r="K2615" s="2046"/>
      <c r="L2615" s="2046"/>
      <c r="M2615" s="2046"/>
      <c r="N2615" s="2046"/>
      <c r="O2615" s="2046"/>
      <c r="P2615" s="2046"/>
      <c r="Q2615" s="2046"/>
      <c r="R2615" s="2046"/>
      <c r="S2615" s="2046"/>
      <c r="T2615" s="2046"/>
      <c r="U2615" s="2046"/>
      <c r="V2615" s="2046"/>
      <c r="W2615" s="2046"/>
      <c r="X2615" s="2046"/>
      <c r="Y2615" s="2046"/>
      <c r="Z2615" s="2046"/>
      <c r="AA2615" s="2046"/>
      <c r="AB2615" s="2046"/>
      <c r="AC2615" s="2047"/>
      <c r="AD2615" s="2045" t="s">
        <v>846</v>
      </c>
      <c r="AE2615" s="2046"/>
      <c r="AF2615" s="2046"/>
      <c r="AG2615" s="2046"/>
      <c r="AH2615" s="2046"/>
      <c r="AI2615" s="2046"/>
      <c r="AJ2615" s="2046"/>
      <c r="AK2615" s="2046"/>
      <c r="AL2615" s="2046"/>
      <c r="AM2615" s="2046"/>
      <c r="AN2615" s="2046"/>
      <c r="AO2615" s="2046"/>
      <c r="AP2615" s="2046"/>
      <c r="AQ2615" s="2046"/>
      <c r="AR2615" s="2046"/>
      <c r="AS2615" s="2046"/>
      <c r="AT2615" s="2046"/>
      <c r="AU2615" s="2046"/>
      <c r="AV2615" s="2046"/>
      <c r="AW2615" s="2046"/>
      <c r="AX2615" s="2046"/>
      <c r="AY2615" s="2048"/>
    </row>
    <row r="2616" spans="2:51" s="79" customFormat="1" ht="25.5" customHeight="1">
      <c r="B2616" s="2097"/>
      <c r="C2616" s="2098"/>
      <c r="D2616" s="2098"/>
      <c r="E2616" s="2098"/>
      <c r="F2616" s="2098"/>
      <c r="G2616" s="2099"/>
      <c r="H2616" s="2049" t="s">
        <v>23</v>
      </c>
      <c r="I2616" s="2050"/>
      <c r="J2616" s="2050"/>
      <c r="K2616" s="2050"/>
      <c r="L2616" s="2050"/>
      <c r="M2616" s="2051" t="s">
        <v>24</v>
      </c>
      <c r="N2616" s="2052"/>
      <c r="O2616" s="2052"/>
      <c r="P2616" s="2052"/>
      <c r="Q2616" s="2052"/>
      <c r="R2616" s="2052"/>
      <c r="S2616" s="2052"/>
      <c r="T2616" s="2052"/>
      <c r="U2616" s="2052"/>
      <c r="V2616" s="2052"/>
      <c r="W2616" s="2052"/>
      <c r="X2616" s="2052"/>
      <c r="Y2616" s="2053"/>
      <c r="Z2616" s="2054" t="s">
        <v>25</v>
      </c>
      <c r="AA2616" s="2055"/>
      <c r="AB2616" s="2055"/>
      <c r="AC2616" s="2056"/>
      <c r="AD2616" s="2049" t="s">
        <v>23</v>
      </c>
      <c r="AE2616" s="2050"/>
      <c r="AF2616" s="2050"/>
      <c r="AG2616" s="2050"/>
      <c r="AH2616" s="2050"/>
      <c r="AI2616" s="2051" t="s">
        <v>24</v>
      </c>
      <c r="AJ2616" s="2052"/>
      <c r="AK2616" s="2052"/>
      <c r="AL2616" s="2052"/>
      <c r="AM2616" s="2052"/>
      <c r="AN2616" s="2052"/>
      <c r="AO2616" s="2052"/>
      <c r="AP2616" s="2052"/>
      <c r="AQ2616" s="2052"/>
      <c r="AR2616" s="2052"/>
      <c r="AS2616" s="2052"/>
      <c r="AT2616" s="2052"/>
      <c r="AU2616" s="2053"/>
      <c r="AV2616" s="2054" t="s">
        <v>25</v>
      </c>
      <c r="AW2616" s="2055"/>
      <c r="AX2616" s="2055"/>
      <c r="AY2616" s="2057"/>
    </row>
    <row r="2617" spans="2:51" s="79" customFormat="1" ht="24.75" customHeight="1">
      <c r="B2617" s="2097"/>
      <c r="C2617" s="2098"/>
      <c r="D2617" s="2098"/>
      <c r="E2617" s="2098"/>
      <c r="F2617" s="2098"/>
      <c r="G2617" s="2099"/>
      <c r="H2617" s="2035"/>
      <c r="I2617" s="2036"/>
      <c r="J2617" s="2036"/>
      <c r="K2617" s="2036"/>
      <c r="L2617" s="2037"/>
      <c r="M2617" s="2038"/>
      <c r="N2617" s="2039"/>
      <c r="O2617" s="2039"/>
      <c r="P2617" s="2039"/>
      <c r="Q2617" s="2039"/>
      <c r="R2617" s="2039"/>
      <c r="S2617" s="2039"/>
      <c r="T2617" s="2039"/>
      <c r="U2617" s="2039"/>
      <c r="V2617" s="2039"/>
      <c r="W2617" s="2039"/>
      <c r="X2617" s="2039"/>
      <c r="Y2617" s="2040"/>
      <c r="Z2617" s="2041"/>
      <c r="AA2617" s="2042"/>
      <c r="AB2617" s="2042"/>
      <c r="AC2617" s="2043"/>
      <c r="AD2617" s="2035"/>
      <c r="AE2617" s="2036"/>
      <c r="AF2617" s="2036"/>
      <c r="AG2617" s="2036"/>
      <c r="AH2617" s="2037"/>
      <c r="AI2617" s="2038"/>
      <c r="AJ2617" s="2039"/>
      <c r="AK2617" s="2039"/>
      <c r="AL2617" s="2039"/>
      <c r="AM2617" s="2039"/>
      <c r="AN2617" s="2039"/>
      <c r="AO2617" s="2039"/>
      <c r="AP2617" s="2039"/>
      <c r="AQ2617" s="2039"/>
      <c r="AR2617" s="2039"/>
      <c r="AS2617" s="2039"/>
      <c r="AT2617" s="2039"/>
      <c r="AU2617" s="2040"/>
      <c r="AV2617" s="2041"/>
      <c r="AW2617" s="2042"/>
      <c r="AX2617" s="2042"/>
      <c r="AY2617" s="2044"/>
    </row>
    <row r="2618" spans="2:51" s="79" customFormat="1" ht="24.75" customHeight="1">
      <c r="B2618" s="2097"/>
      <c r="C2618" s="2098"/>
      <c r="D2618" s="2098"/>
      <c r="E2618" s="2098"/>
      <c r="F2618" s="2098"/>
      <c r="G2618" s="2099"/>
      <c r="H2618" s="2025"/>
      <c r="I2618" s="2026"/>
      <c r="J2618" s="2026"/>
      <c r="K2618" s="2026"/>
      <c r="L2618" s="2027"/>
      <c r="M2618" s="2028"/>
      <c r="N2618" s="2029"/>
      <c r="O2618" s="2029"/>
      <c r="P2618" s="2029"/>
      <c r="Q2618" s="2029"/>
      <c r="R2618" s="2029"/>
      <c r="S2618" s="2029"/>
      <c r="T2618" s="2029"/>
      <c r="U2618" s="2029"/>
      <c r="V2618" s="2029"/>
      <c r="W2618" s="2029"/>
      <c r="X2618" s="2029"/>
      <c r="Y2618" s="2030"/>
      <c r="Z2618" s="2031"/>
      <c r="AA2618" s="2032"/>
      <c r="AB2618" s="2032"/>
      <c r="AC2618" s="2034"/>
      <c r="AD2618" s="2025"/>
      <c r="AE2618" s="2026"/>
      <c r="AF2618" s="2026"/>
      <c r="AG2618" s="2026"/>
      <c r="AH2618" s="2027"/>
      <c r="AI2618" s="2028"/>
      <c r="AJ2618" s="2029"/>
      <c r="AK2618" s="2029"/>
      <c r="AL2618" s="2029"/>
      <c r="AM2618" s="2029"/>
      <c r="AN2618" s="2029"/>
      <c r="AO2618" s="2029"/>
      <c r="AP2618" s="2029"/>
      <c r="AQ2618" s="2029"/>
      <c r="AR2618" s="2029"/>
      <c r="AS2618" s="2029"/>
      <c r="AT2618" s="2029"/>
      <c r="AU2618" s="2030"/>
      <c r="AV2618" s="2031"/>
      <c r="AW2618" s="2032"/>
      <c r="AX2618" s="2032"/>
      <c r="AY2618" s="2033"/>
    </row>
    <row r="2619" spans="2:51" s="79" customFormat="1" ht="24.75" customHeight="1">
      <c r="B2619" s="2097"/>
      <c r="C2619" s="2098"/>
      <c r="D2619" s="2098"/>
      <c r="E2619" s="2098"/>
      <c r="F2619" s="2098"/>
      <c r="G2619" s="2099"/>
      <c r="H2619" s="2025"/>
      <c r="I2619" s="2026"/>
      <c r="J2619" s="2026"/>
      <c r="K2619" s="2026"/>
      <c r="L2619" s="2027"/>
      <c r="M2619" s="2028"/>
      <c r="N2619" s="2240"/>
      <c r="O2619" s="2240"/>
      <c r="P2619" s="2240"/>
      <c r="Q2619" s="2240"/>
      <c r="R2619" s="2240"/>
      <c r="S2619" s="2240"/>
      <c r="T2619" s="2240"/>
      <c r="U2619" s="2240"/>
      <c r="V2619" s="2240"/>
      <c r="W2619" s="2240"/>
      <c r="X2619" s="2240"/>
      <c r="Y2619" s="2241"/>
      <c r="Z2619" s="2031"/>
      <c r="AA2619" s="2032"/>
      <c r="AB2619" s="2032"/>
      <c r="AC2619" s="2242"/>
      <c r="AD2619" s="2025"/>
      <c r="AE2619" s="2026"/>
      <c r="AF2619" s="2026"/>
      <c r="AG2619" s="2026"/>
      <c r="AH2619" s="2027"/>
      <c r="AI2619" s="2028"/>
      <c r="AJ2619" s="2029"/>
      <c r="AK2619" s="2029"/>
      <c r="AL2619" s="2029"/>
      <c r="AM2619" s="2029"/>
      <c r="AN2619" s="2029"/>
      <c r="AO2619" s="2029"/>
      <c r="AP2619" s="2029"/>
      <c r="AQ2619" s="2029"/>
      <c r="AR2619" s="2029"/>
      <c r="AS2619" s="2029"/>
      <c r="AT2619" s="2029"/>
      <c r="AU2619" s="2030"/>
      <c r="AV2619" s="2031"/>
      <c r="AW2619" s="2032"/>
      <c r="AX2619" s="2032"/>
      <c r="AY2619" s="2033"/>
    </row>
    <row r="2620" spans="2:51" s="79" customFormat="1" ht="24.75" customHeight="1">
      <c r="B2620" s="2097"/>
      <c r="C2620" s="2098"/>
      <c r="D2620" s="2098"/>
      <c r="E2620" s="2098"/>
      <c r="F2620" s="2098"/>
      <c r="G2620" s="2099"/>
      <c r="H2620" s="2025"/>
      <c r="I2620" s="2026"/>
      <c r="J2620" s="2026"/>
      <c r="K2620" s="2026"/>
      <c r="L2620" s="2027"/>
      <c r="M2620" s="2028"/>
      <c r="N2620" s="2240"/>
      <c r="O2620" s="2240"/>
      <c r="P2620" s="2240"/>
      <c r="Q2620" s="2240"/>
      <c r="R2620" s="2240"/>
      <c r="S2620" s="2240"/>
      <c r="T2620" s="2240"/>
      <c r="U2620" s="2240"/>
      <c r="V2620" s="2240"/>
      <c r="W2620" s="2240"/>
      <c r="X2620" s="2240"/>
      <c r="Y2620" s="2241"/>
      <c r="Z2620" s="2031"/>
      <c r="AA2620" s="2032"/>
      <c r="AB2620" s="2032"/>
      <c r="AC2620" s="2242"/>
      <c r="AD2620" s="2025"/>
      <c r="AE2620" s="2026"/>
      <c r="AF2620" s="2026"/>
      <c r="AG2620" s="2026"/>
      <c r="AH2620" s="2027"/>
      <c r="AI2620" s="2028"/>
      <c r="AJ2620" s="2029"/>
      <c r="AK2620" s="2029"/>
      <c r="AL2620" s="2029"/>
      <c r="AM2620" s="2029"/>
      <c r="AN2620" s="2029"/>
      <c r="AO2620" s="2029"/>
      <c r="AP2620" s="2029"/>
      <c r="AQ2620" s="2029"/>
      <c r="AR2620" s="2029"/>
      <c r="AS2620" s="2029"/>
      <c r="AT2620" s="2029"/>
      <c r="AU2620" s="2030"/>
      <c r="AV2620" s="2031"/>
      <c r="AW2620" s="2032"/>
      <c r="AX2620" s="2032"/>
      <c r="AY2620" s="2033"/>
    </row>
    <row r="2621" spans="2:51" s="79" customFormat="1" ht="24.75" customHeight="1">
      <c r="B2621" s="2097"/>
      <c r="C2621" s="2098"/>
      <c r="D2621" s="2098"/>
      <c r="E2621" s="2098"/>
      <c r="F2621" s="2098"/>
      <c r="G2621" s="2099"/>
      <c r="H2621" s="2025"/>
      <c r="I2621" s="2026"/>
      <c r="J2621" s="2026"/>
      <c r="K2621" s="2026"/>
      <c r="L2621" s="2027"/>
      <c r="M2621" s="2028"/>
      <c r="N2621" s="2029"/>
      <c r="O2621" s="2029"/>
      <c r="P2621" s="2029"/>
      <c r="Q2621" s="2029"/>
      <c r="R2621" s="2029"/>
      <c r="S2621" s="2029"/>
      <c r="T2621" s="2029"/>
      <c r="U2621" s="2029"/>
      <c r="V2621" s="2029"/>
      <c r="W2621" s="2029"/>
      <c r="X2621" s="2029"/>
      <c r="Y2621" s="2030"/>
      <c r="Z2621" s="2031"/>
      <c r="AA2621" s="2032"/>
      <c r="AB2621" s="2032"/>
      <c r="AC2621" s="2032"/>
      <c r="AD2621" s="2025"/>
      <c r="AE2621" s="2026"/>
      <c r="AF2621" s="2026"/>
      <c r="AG2621" s="2026"/>
      <c r="AH2621" s="2027"/>
      <c r="AI2621" s="2028"/>
      <c r="AJ2621" s="2029"/>
      <c r="AK2621" s="2029"/>
      <c r="AL2621" s="2029"/>
      <c r="AM2621" s="2029"/>
      <c r="AN2621" s="2029"/>
      <c r="AO2621" s="2029"/>
      <c r="AP2621" s="2029"/>
      <c r="AQ2621" s="2029"/>
      <c r="AR2621" s="2029"/>
      <c r="AS2621" s="2029"/>
      <c r="AT2621" s="2029"/>
      <c r="AU2621" s="2030"/>
      <c r="AV2621" s="2031"/>
      <c r="AW2621" s="2032"/>
      <c r="AX2621" s="2032"/>
      <c r="AY2621" s="2033"/>
    </row>
    <row r="2622" spans="2:51" s="79" customFormat="1" ht="24.75" customHeight="1">
      <c r="B2622" s="2097"/>
      <c r="C2622" s="2098"/>
      <c r="D2622" s="2098"/>
      <c r="E2622" s="2098"/>
      <c r="F2622" s="2098"/>
      <c r="G2622" s="2099"/>
      <c r="H2622" s="2025"/>
      <c r="I2622" s="2026"/>
      <c r="J2622" s="2026"/>
      <c r="K2622" s="2026"/>
      <c r="L2622" s="2027"/>
      <c r="M2622" s="2028"/>
      <c r="N2622" s="2029"/>
      <c r="O2622" s="2029"/>
      <c r="P2622" s="2029"/>
      <c r="Q2622" s="2029"/>
      <c r="R2622" s="2029"/>
      <c r="S2622" s="2029"/>
      <c r="T2622" s="2029"/>
      <c r="U2622" s="2029"/>
      <c r="V2622" s="2029"/>
      <c r="W2622" s="2029"/>
      <c r="X2622" s="2029"/>
      <c r="Y2622" s="2030"/>
      <c r="Z2622" s="2031"/>
      <c r="AA2622" s="2032"/>
      <c r="AB2622" s="2032"/>
      <c r="AC2622" s="2032"/>
      <c r="AD2622" s="2025"/>
      <c r="AE2622" s="2026"/>
      <c r="AF2622" s="2026"/>
      <c r="AG2622" s="2026"/>
      <c r="AH2622" s="2027"/>
      <c r="AI2622" s="2028"/>
      <c r="AJ2622" s="2029"/>
      <c r="AK2622" s="2029"/>
      <c r="AL2622" s="2029"/>
      <c r="AM2622" s="2029"/>
      <c r="AN2622" s="2029"/>
      <c r="AO2622" s="2029"/>
      <c r="AP2622" s="2029"/>
      <c r="AQ2622" s="2029"/>
      <c r="AR2622" s="2029"/>
      <c r="AS2622" s="2029"/>
      <c r="AT2622" s="2029"/>
      <c r="AU2622" s="2030"/>
      <c r="AV2622" s="2031"/>
      <c r="AW2622" s="2032"/>
      <c r="AX2622" s="2032"/>
      <c r="AY2622" s="2033"/>
    </row>
    <row r="2623" spans="2:51" s="79" customFormat="1" ht="24.75" customHeight="1">
      <c r="B2623" s="2097"/>
      <c r="C2623" s="2098"/>
      <c r="D2623" s="2098"/>
      <c r="E2623" s="2098"/>
      <c r="F2623" s="2098"/>
      <c r="G2623" s="2099"/>
      <c r="H2623" s="2025"/>
      <c r="I2623" s="2026"/>
      <c r="J2623" s="2026"/>
      <c r="K2623" s="2026"/>
      <c r="L2623" s="2027"/>
      <c r="M2623" s="2028"/>
      <c r="N2623" s="2029"/>
      <c r="O2623" s="2029"/>
      <c r="P2623" s="2029"/>
      <c r="Q2623" s="2029"/>
      <c r="R2623" s="2029"/>
      <c r="S2623" s="2029"/>
      <c r="T2623" s="2029"/>
      <c r="U2623" s="2029"/>
      <c r="V2623" s="2029"/>
      <c r="W2623" s="2029"/>
      <c r="X2623" s="2029"/>
      <c r="Y2623" s="2030"/>
      <c r="Z2623" s="2031"/>
      <c r="AA2623" s="2032"/>
      <c r="AB2623" s="2032"/>
      <c r="AC2623" s="2032"/>
      <c r="AD2623" s="2025"/>
      <c r="AE2623" s="2026"/>
      <c r="AF2623" s="2026"/>
      <c r="AG2623" s="2026"/>
      <c r="AH2623" s="2027"/>
      <c r="AI2623" s="2028"/>
      <c r="AJ2623" s="2029"/>
      <c r="AK2623" s="2029"/>
      <c r="AL2623" s="2029"/>
      <c r="AM2623" s="2029"/>
      <c r="AN2623" s="2029"/>
      <c r="AO2623" s="2029"/>
      <c r="AP2623" s="2029"/>
      <c r="AQ2623" s="2029"/>
      <c r="AR2623" s="2029"/>
      <c r="AS2623" s="2029"/>
      <c r="AT2623" s="2029"/>
      <c r="AU2623" s="2030"/>
      <c r="AV2623" s="2031"/>
      <c r="AW2623" s="2032"/>
      <c r="AX2623" s="2032"/>
      <c r="AY2623" s="2033"/>
    </row>
    <row r="2624" spans="2:51" s="79" customFormat="1" ht="24.75" customHeight="1">
      <c r="B2624" s="2097"/>
      <c r="C2624" s="2098"/>
      <c r="D2624" s="2098"/>
      <c r="E2624" s="2098"/>
      <c r="F2624" s="2098"/>
      <c r="G2624" s="2099"/>
      <c r="H2624" s="2016"/>
      <c r="I2624" s="2017"/>
      <c r="J2624" s="2017"/>
      <c r="K2624" s="2017"/>
      <c r="L2624" s="2018"/>
      <c r="M2624" s="2019"/>
      <c r="N2624" s="2020"/>
      <c r="O2624" s="2020"/>
      <c r="P2624" s="2020"/>
      <c r="Q2624" s="2020"/>
      <c r="R2624" s="2020"/>
      <c r="S2624" s="2020"/>
      <c r="T2624" s="2020"/>
      <c r="U2624" s="2020"/>
      <c r="V2624" s="2020"/>
      <c r="W2624" s="2020"/>
      <c r="X2624" s="2020"/>
      <c r="Y2624" s="2021"/>
      <c r="Z2624" s="2022"/>
      <c r="AA2624" s="2023"/>
      <c r="AB2624" s="2023"/>
      <c r="AC2624" s="2023"/>
      <c r="AD2624" s="2016"/>
      <c r="AE2624" s="2017"/>
      <c r="AF2624" s="2017"/>
      <c r="AG2624" s="2017"/>
      <c r="AH2624" s="2018"/>
      <c r="AI2624" s="2019"/>
      <c r="AJ2624" s="2020"/>
      <c r="AK2624" s="2020"/>
      <c r="AL2624" s="2020"/>
      <c r="AM2624" s="2020"/>
      <c r="AN2624" s="2020"/>
      <c r="AO2624" s="2020"/>
      <c r="AP2624" s="2020"/>
      <c r="AQ2624" s="2020"/>
      <c r="AR2624" s="2020"/>
      <c r="AS2624" s="2020"/>
      <c r="AT2624" s="2020"/>
      <c r="AU2624" s="2021"/>
      <c r="AV2624" s="2022"/>
      <c r="AW2624" s="2023"/>
      <c r="AX2624" s="2023"/>
      <c r="AY2624" s="2024"/>
    </row>
    <row r="2625" spans="2:51" s="79" customFormat="1" ht="24.75" customHeight="1">
      <c r="B2625" s="2097"/>
      <c r="C2625" s="2098"/>
      <c r="D2625" s="2098"/>
      <c r="E2625" s="2098"/>
      <c r="F2625" s="2098"/>
      <c r="G2625" s="2099"/>
      <c r="H2625" s="2058" t="s">
        <v>26</v>
      </c>
      <c r="I2625" s="2059"/>
      <c r="J2625" s="2059"/>
      <c r="K2625" s="2059"/>
      <c r="L2625" s="2059"/>
      <c r="M2625" s="2060"/>
      <c r="N2625" s="2061"/>
      <c r="O2625" s="2061"/>
      <c r="P2625" s="2061"/>
      <c r="Q2625" s="2061"/>
      <c r="R2625" s="2061"/>
      <c r="S2625" s="2061"/>
      <c r="T2625" s="2061"/>
      <c r="U2625" s="2061"/>
      <c r="V2625" s="2061"/>
      <c r="W2625" s="2061"/>
      <c r="X2625" s="2061"/>
      <c r="Y2625" s="2062"/>
      <c r="Z2625" s="2063">
        <f>SUM(Z2617:AC2624)</f>
        <v>0</v>
      </c>
      <c r="AA2625" s="2064"/>
      <c r="AB2625" s="2064"/>
      <c r="AC2625" s="2065"/>
      <c r="AD2625" s="2058" t="s">
        <v>26</v>
      </c>
      <c r="AE2625" s="2059"/>
      <c r="AF2625" s="2059"/>
      <c r="AG2625" s="2059"/>
      <c r="AH2625" s="2059"/>
      <c r="AI2625" s="2060"/>
      <c r="AJ2625" s="2061"/>
      <c r="AK2625" s="2061"/>
      <c r="AL2625" s="2061"/>
      <c r="AM2625" s="2061"/>
      <c r="AN2625" s="2061"/>
      <c r="AO2625" s="2061"/>
      <c r="AP2625" s="2061"/>
      <c r="AQ2625" s="2061"/>
      <c r="AR2625" s="2061"/>
      <c r="AS2625" s="2061"/>
      <c r="AT2625" s="2061"/>
      <c r="AU2625" s="2062"/>
      <c r="AV2625" s="2063">
        <f>SUM(AV2617:AY2624)</f>
        <v>0</v>
      </c>
      <c r="AW2625" s="2064"/>
      <c r="AX2625" s="2064"/>
      <c r="AY2625" s="2066"/>
    </row>
    <row r="2626" spans="2:51" s="79" customFormat="1" ht="24.75" customHeight="1">
      <c r="B2626" s="2097"/>
      <c r="C2626" s="2098"/>
      <c r="D2626" s="2098"/>
      <c r="E2626" s="2098"/>
      <c r="F2626" s="2098"/>
      <c r="G2626" s="2099"/>
      <c r="H2626" s="2045" t="s">
        <v>840</v>
      </c>
      <c r="I2626" s="2046"/>
      <c r="J2626" s="2046"/>
      <c r="K2626" s="2046"/>
      <c r="L2626" s="2046"/>
      <c r="M2626" s="2046"/>
      <c r="N2626" s="2046"/>
      <c r="O2626" s="2046"/>
      <c r="P2626" s="2046"/>
      <c r="Q2626" s="2046"/>
      <c r="R2626" s="2046"/>
      <c r="S2626" s="2046"/>
      <c r="T2626" s="2046"/>
      <c r="U2626" s="2046"/>
      <c r="V2626" s="2046"/>
      <c r="W2626" s="2046"/>
      <c r="X2626" s="2046"/>
      <c r="Y2626" s="2046"/>
      <c r="Z2626" s="2046"/>
      <c r="AA2626" s="2046"/>
      <c r="AB2626" s="2046"/>
      <c r="AC2626" s="2047"/>
      <c r="AD2626" s="2045" t="s">
        <v>829</v>
      </c>
      <c r="AE2626" s="2046"/>
      <c r="AF2626" s="2046"/>
      <c r="AG2626" s="2046"/>
      <c r="AH2626" s="2046"/>
      <c r="AI2626" s="2046"/>
      <c r="AJ2626" s="2046"/>
      <c r="AK2626" s="2046"/>
      <c r="AL2626" s="2046"/>
      <c r="AM2626" s="2046"/>
      <c r="AN2626" s="2046"/>
      <c r="AO2626" s="2046"/>
      <c r="AP2626" s="2046"/>
      <c r="AQ2626" s="2046"/>
      <c r="AR2626" s="2046"/>
      <c r="AS2626" s="2046"/>
      <c r="AT2626" s="2046"/>
      <c r="AU2626" s="2046"/>
      <c r="AV2626" s="2046"/>
      <c r="AW2626" s="2046"/>
      <c r="AX2626" s="2046"/>
      <c r="AY2626" s="2048"/>
    </row>
    <row r="2627" spans="2:51" s="79" customFormat="1" ht="24.75" customHeight="1">
      <c r="B2627" s="2097"/>
      <c r="C2627" s="2098"/>
      <c r="D2627" s="2098"/>
      <c r="E2627" s="2098"/>
      <c r="F2627" s="2098"/>
      <c r="G2627" s="2099"/>
      <c r="H2627" s="2049" t="s">
        <v>23</v>
      </c>
      <c r="I2627" s="2050"/>
      <c r="J2627" s="2050"/>
      <c r="K2627" s="2050"/>
      <c r="L2627" s="2050"/>
      <c r="M2627" s="2051" t="s">
        <v>24</v>
      </c>
      <c r="N2627" s="2052"/>
      <c r="O2627" s="2052"/>
      <c r="P2627" s="2052"/>
      <c r="Q2627" s="2052"/>
      <c r="R2627" s="2052"/>
      <c r="S2627" s="2052"/>
      <c r="T2627" s="2052"/>
      <c r="U2627" s="2052"/>
      <c r="V2627" s="2052"/>
      <c r="W2627" s="2052"/>
      <c r="X2627" s="2052"/>
      <c r="Y2627" s="2053"/>
      <c r="Z2627" s="2054" t="s">
        <v>25</v>
      </c>
      <c r="AA2627" s="2055"/>
      <c r="AB2627" s="2055"/>
      <c r="AC2627" s="2056"/>
      <c r="AD2627" s="2049" t="s">
        <v>23</v>
      </c>
      <c r="AE2627" s="2050"/>
      <c r="AF2627" s="2050"/>
      <c r="AG2627" s="2050"/>
      <c r="AH2627" s="2050"/>
      <c r="AI2627" s="2051" t="s">
        <v>24</v>
      </c>
      <c r="AJ2627" s="2052"/>
      <c r="AK2627" s="2052"/>
      <c r="AL2627" s="2052"/>
      <c r="AM2627" s="2052"/>
      <c r="AN2627" s="2052"/>
      <c r="AO2627" s="2052"/>
      <c r="AP2627" s="2052"/>
      <c r="AQ2627" s="2052"/>
      <c r="AR2627" s="2052"/>
      <c r="AS2627" s="2052"/>
      <c r="AT2627" s="2052"/>
      <c r="AU2627" s="2053"/>
      <c r="AV2627" s="2054" t="s">
        <v>25</v>
      </c>
      <c r="AW2627" s="2055"/>
      <c r="AX2627" s="2055"/>
      <c r="AY2627" s="2057"/>
    </row>
    <row r="2628" spans="2:51" s="79" customFormat="1" ht="24.75" customHeight="1">
      <c r="B2628" s="2097"/>
      <c r="C2628" s="2098"/>
      <c r="D2628" s="2098"/>
      <c r="E2628" s="2098"/>
      <c r="F2628" s="2098"/>
      <c r="G2628" s="2099"/>
      <c r="H2628" s="2035"/>
      <c r="I2628" s="2036"/>
      <c r="J2628" s="2036"/>
      <c r="K2628" s="2036"/>
      <c r="L2628" s="2037"/>
      <c r="M2628" s="2038"/>
      <c r="N2628" s="2039"/>
      <c r="O2628" s="2039"/>
      <c r="P2628" s="2039"/>
      <c r="Q2628" s="2039"/>
      <c r="R2628" s="2039"/>
      <c r="S2628" s="2039"/>
      <c r="T2628" s="2039"/>
      <c r="U2628" s="2039"/>
      <c r="V2628" s="2039"/>
      <c r="W2628" s="2039"/>
      <c r="X2628" s="2039"/>
      <c r="Y2628" s="2040"/>
      <c r="Z2628" s="2041"/>
      <c r="AA2628" s="2042"/>
      <c r="AB2628" s="2042"/>
      <c r="AC2628" s="2043"/>
      <c r="AD2628" s="2035"/>
      <c r="AE2628" s="2036"/>
      <c r="AF2628" s="2036"/>
      <c r="AG2628" s="2036"/>
      <c r="AH2628" s="2037"/>
      <c r="AI2628" s="2038"/>
      <c r="AJ2628" s="2039"/>
      <c r="AK2628" s="2039"/>
      <c r="AL2628" s="2039"/>
      <c r="AM2628" s="2039"/>
      <c r="AN2628" s="2039"/>
      <c r="AO2628" s="2039"/>
      <c r="AP2628" s="2039"/>
      <c r="AQ2628" s="2039"/>
      <c r="AR2628" s="2039"/>
      <c r="AS2628" s="2039"/>
      <c r="AT2628" s="2039"/>
      <c r="AU2628" s="2040"/>
      <c r="AV2628" s="2041"/>
      <c r="AW2628" s="2042"/>
      <c r="AX2628" s="2042"/>
      <c r="AY2628" s="2044"/>
    </row>
    <row r="2629" spans="2:51" s="79" customFormat="1" ht="24.75" customHeight="1">
      <c r="B2629" s="2097"/>
      <c r="C2629" s="2098"/>
      <c r="D2629" s="2098"/>
      <c r="E2629" s="2098"/>
      <c r="F2629" s="2098"/>
      <c r="G2629" s="2099"/>
      <c r="H2629" s="2025"/>
      <c r="I2629" s="2026"/>
      <c r="J2629" s="2026"/>
      <c r="K2629" s="2026"/>
      <c r="L2629" s="2027"/>
      <c r="M2629" s="2028"/>
      <c r="N2629" s="2029"/>
      <c r="O2629" s="2029"/>
      <c r="P2629" s="2029"/>
      <c r="Q2629" s="2029"/>
      <c r="R2629" s="2029"/>
      <c r="S2629" s="2029"/>
      <c r="T2629" s="2029"/>
      <c r="U2629" s="2029"/>
      <c r="V2629" s="2029"/>
      <c r="W2629" s="2029"/>
      <c r="X2629" s="2029"/>
      <c r="Y2629" s="2030"/>
      <c r="Z2629" s="2031"/>
      <c r="AA2629" s="2032"/>
      <c r="AB2629" s="2032"/>
      <c r="AC2629" s="2034"/>
      <c r="AD2629" s="2025"/>
      <c r="AE2629" s="2026"/>
      <c r="AF2629" s="2026"/>
      <c r="AG2629" s="2026"/>
      <c r="AH2629" s="2027"/>
      <c r="AI2629" s="2028"/>
      <c r="AJ2629" s="2029"/>
      <c r="AK2629" s="2029"/>
      <c r="AL2629" s="2029"/>
      <c r="AM2629" s="2029"/>
      <c r="AN2629" s="2029"/>
      <c r="AO2629" s="2029"/>
      <c r="AP2629" s="2029"/>
      <c r="AQ2629" s="2029"/>
      <c r="AR2629" s="2029"/>
      <c r="AS2629" s="2029"/>
      <c r="AT2629" s="2029"/>
      <c r="AU2629" s="2030"/>
      <c r="AV2629" s="2031"/>
      <c r="AW2629" s="2032"/>
      <c r="AX2629" s="2032"/>
      <c r="AY2629" s="2033"/>
    </row>
    <row r="2630" spans="2:51" s="79" customFormat="1" ht="24.75" customHeight="1">
      <c r="B2630" s="2097"/>
      <c r="C2630" s="2098"/>
      <c r="D2630" s="2098"/>
      <c r="E2630" s="2098"/>
      <c r="F2630" s="2098"/>
      <c r="G2630" s="2099"/>
      <c r="H2630" s="2025"/>
      <c r="I2630" s="2026"/>
      <c r="J2630" s="2026"/>
      <c r="K2630" s="2026"/>
      <c r="L2630" s="2027"/>
      <c r="M2630" s="2028"/>
      <c r="N2630" s="2029"/>
      <c r="O2630" s="2029"/>
      <c r="P2630" s="2029"/>
      <c r="Q2630" s="2029"/>
      <c r="R2630" s="2029"/>
      <c r="S2630" s="2029"/>
      <c r="T2630" s="2029"/>
      <c r="U2630" s="2029"/>
      <c r="V2630" s="2029"/>
      <c r="W2630" s="2029"/>
      <c r="X2630" s="2029"/>
      <c r="Y2630" s="2030"/>
      <c r="Z2630" s="2031"/>
      <c r="AA2630" s="2032"/>
      <c r="AB2630" s="2032"/>
      <c r="AC2630" s="2034"/>
      <c r="AD2630" s="2025"/>
      <c r="AE2630" s="2026"/>
      <c r="AF2630" s="2026"/>
      <c r="AG2630" s="2026"/>
      <c r="AH2630" s="2027"/>
      <c r="AI2630" s="2028"/>
      <c r="AJ2630" s="2029"/>
      <c r="AK2630" s="2029"/>
      <c r="AL2630" s="2029"/>
      <c r="AM2630" s="2029"/>
      <c r="AN2630" s="2029"/>
      <c r="AO2630" s="2029"/>
      <c r="AP2630" s="2029"/>
      <c r="AQ2630" s="2029"/>
      <c r="AR2630" s="2029"/>
      <c r="AS2630" s="2029"/>
      <c r="AT2630" s="2029"/>
      <c r="AU2630" s="2030"/>
      <c r="AV2630" s="2031"/>
      <c r="AW2630" s="2032"/>
      <c r="AX2630" s="2032"/>
      <c r="AY2630" s="2033"/>
    </row>
    <row r="2631" spans="2:51" s="79" customFormat="1" ht="24.75" customHeight="1">
      <c r="B2631" s="2097"/>
      <c r="C2631" s="2098"/>
      <c r="D2631" s="2098"/>
      <c r="E2631" s="2098"/>
      <c r="F2631" s="2098"/>
      <c r="G2631" s="2099"/>
      <c r="H2631" s="2025"/>
      <c r="I2631" s="2026"/>
      <c r="J2631" s="2026"/>
      <c r="K2631" s="2026"/>
      <c r="L2631" s="2027"/>
      <c r="M2631" s="2028"/>
      <c r="N2631" s="2029"/>
      <c r="O2631" s="2029"/>
      <c r="P2631" s="2029"/>
      <c r="Q2631" s="2029"/>
      <c r="R2631" s="2029"/>
      <c r="S2631" s="2029"/>
      <c r="T2631" s="2029"/>
      <c r="U2631" s="2029"/>
      <c r="V2631" s="2029"/>
      <c r="W2631" s="2029"/>
      <c r="X2631" s="2029"/>
      <c r="Y2631" s="2030"/>
      <c r="Z2631" s="2031"/>
      <c r="AA2631" s="2032"/>
      <c r="AB2631" s="2032"/>
      <c r="AC2631" s="2034"/>
      <c r="AD2631" s="2025"/>
      <c r="AE2631" s="2026"/>
      <c r="AF2631" s="2026"/>
      <c r="AG2631" s="2026"/>
      <c r="AH2631" s="2027"/>
      <c r="AI2631" s="2028"/>
      <c r="AJ2631" s="2029"/>
      <c r="AK2631" s="2029"/>
      <c r="AL2631" s="2029"/>
      <c r="AM2631" s="2029"/>
      <c r="AN2631" s="2029"/>
      <c r="AO2631" s="2029"/>
      <c r="AP2631" s="2029"/>
      <c r="AQ2631" s="2029"/>
      <c r="AR2631" s="2029"/>
      <c r="AS2631" s="2029"/>
      <c r="AT2631" s="2029"/>
      <c r="AU2631" s="2030"/>
      <c r="AV2631" s="2031"/>
      <c r="AW2631" s="2032"/>
      <c r="AX2631" s="2032"/>
      <c r="AY2631" s="2033"/>
    </row>
    <row r="2632" spans="2:51" s="79" customFormat="1" ht="24.75" customHeight="1">
      <c r="B2632" s="2097"/>
      <c r="C2632" s="2098"/>
      <c r="D2632" s="2098"/>
      <c r="E2632" s="2098"/>
      <c r="F2632" s="2098"/>
      <c r="G2632" s="2099"/>
      <c r="H2632" s="2025"/>
      <c r="I2632" s="2026"/>
      <c r="J2632" s="2026"/>
      <c r="K2632" s="2026"/>
      <c r="L2632" s="2027"/>
      <c r="M2632" s="2028"/>
      <c r="N2632" s="2029"/>
      <c r="O2632" s="2029"/>
      <c r="P2632" s="2029"/>
      <c r="Q2632" s="2029"/>
      <c r="R2632" s="2029"/>
      <c r="S2632" s="2029"/>
      <c r="T2632" s="2029"/>
      <c r="U2632" s="2029"/>
      <c r="V2632" s="2029"/>
      <c r="W2632" s="2029"/>
      <c r="X2632" s="2029"/>
      <c r="Y2632" s="2030"/>
      <c r="Z2632" s="2031"/>
      <c r="AA2632" s="2032"/>
      <c r="AB2632" s="2032"/>
      <c r="AC2632" s="2032"/>
      <c r="AD2632" s="2025"/>
      <c r="AE2632" s="2026"/>
      <c r="AF2632" s="2026"/>
      <c r="AG2632" s="2026"/>
      <c r="AH2632" s="2027"/>
      <c r="AI2632" s="2028"/>
      <c r="AJ2632" s="2029"/>
      <c r="AK2632" s="2029"/>
      <c r="AL2632" s="2029"/>
      <c r="AM2632" s="2029"/>
      <c r="AN2632" s="2029"/>
      <c r="AO2632" s="2029"/>
      <c r="AP2632" s="2029"/>
      <c r="AQ2632" s="2029"/>
      <c r="AR2632" s="2029"/>
      <c r="AS2632" s="2029"/>
      <c r="AT2632" s="2029"/>
      <c r="AU2632" s="2030"/>
      <c r="AV2632" s="2031"/>
      <c r="AW2632" s="2032"/>
      <c r="AX2632" s="2032"/>
      <c r="AY2632" s="2033"/>
    </row>
    <row r="2633" spans="2:51" s="79" customFormat="1" ht="24.75" customHeight="1">
      <c r="B2633" s="2097"/>
      <c r="C2633" s="2098"/>
      <c r="D2633" s="2098"/>
      <c r="E2633" s="2098"/>
      <c r="F2633" s="2098"/>
      <c r="G2633" s="2099"/>
      <c r="H2633" s="2025"/>
      <c r="I2633" s="2026"/>
      <c r="J2633" s="2026"/>
      <c r="K2633" s="2026"/>
      <c r="L2633" s="2027"/>
      <c r="M2633" s="2028"/>
      <c r="N2633" s="2029"/>
      <c r="O2633" s="2029"/>
      <c r="P2633" s="2029"/>
      <c r="Q2633" s="2029"/>
      <c r="R2633" s="2029"/>
      <c r="S2633" s="2029"/>
      <c r="T2633" s="2029"/>
      <c r="U2633" s="2029"/>
      <c r="V2633" s="2029"/>
      <c r="W2633" s="2029"/>
      <c r="X2633" s="2029"/>
      <c r="Y2633" s="2030"/>
      <c r="Z2633" s="2031"/>
      <c r="AA2633" s="2032"/>
      <c r="AB2633" s="2032"/>
      <c r="AC2633" s="2032"/>
      <c r="AD2633" s="2025"/>
      <c r="AE2633" s="2026"/>
      <c r="AF2633" s="2026"/>
      <c r="AG2633" s="2026"/>
      <c r="AH2633" s="2027"/>
      <c r="AI2633" s="2028"/>
      <c r="AJ2633" s="2029"/>
      <c r="AK2633" s="2029"/>
      <c r="AL2633" s="2029"/>
      <c r="AM2633" s="2029"/>
      <c r="AN2633" s="2029"/>
      <c r="AO2633" s="2029"/>
      <c r="AP2633" s="2029"/>
      <c r="AQ2633" s="2029"/>
      <c r="AR2633" s="2029"/>
      <c r="AS2633" s="2029"/>
      <c r="AT2633" s="2029"/>
      <c r="AU2633" s="2030"/>
      <c r="AV2633" s="2031"/>
      <c r="AW2633" s="2032"/>
      <c r="AX2633" s="2032"/>
      <c r="AY2633" s="2033"/>
    </row>
    <row r="2634" spans="2:51" s="79" customFormat="1" ht="24.75" customHeight="1">
      <c r="B2634" s="2097"/>
      <c r="C2634" s="2098"/>
      <c r="D2634" s="2098"/>
      <c r="E2634" s="2098"/>
      <c r="F2634" s="2098"/>
      <c r="G2634" s="2099"/>
      <c r="H2634" s="2025"/>
      <c r="I2634" s="2026"/>
      <c r="J2634" s="2026"/>
      <c r="K2634" s="2026"/>
      <c r="L2634" s="2027"/>
      <c r="M2634" s="2028"/>
      <c r="N2634" s="2029"/>
      <c r="O2634" s="2029"/>
      <c r="P2634" s="2029"/>
      <c r="Q2634" s="2029"/>
      <c r="R2634" s="2029"/>
      <c r="S2634" s="2029"/>
      <c r="T2634" s="2029"/>
      <c r="U2634" s="2029"/>
      <c r="V2634" s="2029"/>
      <c r="W2634" s="2029"/>
      <c r="X2634" s="2029"/>
      <c r="Y2634" s="2030"/>
      <c r="Z2634" s="2031"/>
      <c r="AA2634" s="2032"/>
      <c r="AB2634" s="2032"/>
      <c r="AC2634" s="2032"/>
      <c r="AD2634" s="2025"/>
      <c r="AE2634" s="2026"/>
      <c r="AF2634" s="2026"/>
      <c r="AG2634" s="2026"/>
      <c r="AH2634" s="2027"/>
      <c r="AI2634" s="2028"/>
      <c r="AJ2634" s="2029"/>
      <c r="AK2634" s="2029"/>
      <c r="AL2634" s="2029"/>
      <c r="AM2634" s="2029"/>
      <c r="AN2634" s="2029"/>
      <c r="AO2634" s="2029"/>
      <c r="AP2634" s="2029"/>
      <c r="AQ2634" s="2029"/>
      <c r="AR2634" s="2029"/>
      <c r="AS2634" s="2029"/>
      <c r="AT2634" s="2029"/>
      <c r="AU2634" s="2030"/>
      <c r="AV2634" s="2031"/>
      <c r="AW2634" s="2032"/>
      <c r="AX2634" s="2032"/>
      <c r="AY2634" s="2033"/>
    </row>
    <row r="2635" spans="2:51" s="79" customFormat="1" ht="24.75" customHeight="1">
      <c r="B2635" s="2097"/>
      <c r="C2635" s="2098"/>
      <c r="D2635" s="2098"/>
      <c r="E2635" s="2098"/>
      <c r="F2635" s="2098"/>
      <c r="G2635" s="2099"/>
      <c r="H2635" s="2016"/>
      <c r="I2635" s="2017"/>
      <c r="J2635" s="2017"/>
      <c r="K2635" s="2017"/>
      <c r="L2635" s="2018"/>
      <c r="M2635" s="2019"/>
      <c r="N2635" s="2020"/>
      <c r="O2635" s="2020"/>
      <c r="P2635" s="2020"/>
      <c r="Q2635" s="2020"/>
      <c r="R2635" s="2020"/>
      <c r="S2635" s="2020"/>
      <c r="T2635" s="2020"/>
      <c r="U2635" s="2020"/>
      <c r="V2635" s="2020"/>
      <c r="W2635" s="2020"/>
      <c r="X2635" s="2020"/>
      <c r="Y2635" s="2021"/>
      <c r="Z2635" s="2022"/>
      <c r="AA2635" s="2023"/>
      <c r="AB2635" s="2023"/>
      <c r="AC2635" s="2023"/>
      <c r="AD2635" s="2016"/>
      <c r="AE2635" s="2017"/>
      <c r="AF2635" s="2017"/>
      <c r="AG2635" s="2017"/>
      <c r="AH2635" s="2018"/>
      <c r="AI2635" s="2019"/>
      <c r="AJ2635" s="2020"/>
      <c r="AK2635" s="2020"/>
      <c r="AL2635" s="2020"/>
      <c r="AM2635" s="2020"/>
      <c r="AN2635" s="2020"/>
      <c r="AO2635" s="2020"/>
      <c r="AP2635" s="2020"/>
      <c r="AQ2635" s="2020"/>
      <c r="AR2635" s="2020"/>
      <c r="AS2635" s="2020"/>
      <c r="AT2635" s="2020"/>
      <c r="AU2635" s="2021"/>
      <c r="AV2635" s="2022"/>
      <c r="AW2635" s="2023"/>
      <c r="AX2635" s="2023"/>
      <c r="AY2635" s="2024"/>
    </row>
    <row r="2636" spans="2:51" s="79" customFormat="1" ht="24.75" customHeight="1">
      <c r="B2636" s="2097"/>
      <c r="C2636" s="2098"/>
      <c r="D2636" s="2098"/>
      <c r="E2636" s="2098"/>
      <c r="F2636" s="2098"/>
      <c r="G2636" s="2099"/>
      <c r="H2636" s="2058" t="s">
        <v>26</v>
      </c>
      <c r="I2636" s="2059"/>
      <c r="J2636" s="2059"/>
      <c r="K2636" s="2059"/>
      <c r="L2636" s="2059"/>
      <c r="M2636" s="2060"/>
      <c r="N2636" s="2061"/>
      <c r="O2636" s="2061"/>
      <c r="P2636" s="2061"/>
      <c r="Q2636" s="2061"/>
      <c r="R2636" s="2061"/>
      <c r="S2636" s="2061"/>
      <c r="T2636" s="2061"/>
      <c r="U2636" s="2061"/>
      <c r="V2636" s="2061"/>
      <c r="W2636" s="2061"/>
      <c r="X2636" s="2061"/>
      <c r="Y2636" s="2062"/>
      <c r="Z2636" s="2063">
        <f>SUM(Z2628:AC2635)</f>
        <v>0</v>
      </c>
      <c r="AA2636" s="2064"/>
      <c r="AB2636" s="2064"/>
      <c r="AC2636" s="2065"/>
      <c r="AD2636" s="2058" t="s">
        <v>26</v>
      </c>
      <c r="AE2636" s="2059"/>
      <c r="AF2636" s="2059"/>
      <c r="AG2636" s="2059"/>
      <c r="AH2636" s="2059"/>
      <c r="AI2636" s="2060"/>
      <c r="AJ2636" s="2061"/>
      <c r="AK2636" s="2061"/>
      <c r="AL2636" s="2061"/>
      <c r="AM2636" s="2061"/>
      <c r="AN2636" s="2061"/>
      <c r="AO2636" s="2061"/>
      <c r="AP2636" s="2061"/>
      <c r="AQ2636" s="2061"/>
      <c r="AR2636" s="2061"/>
      <c r="AS2636" s="2061"/>
      <c r="AT2636" s="2061"/>
      <c r="AU2636" s="2062"/>
      <c r="AV2636" s="2063">
        <f>SUM(AV2628:AY2635)</f>
        <v>0</v>
      </c>
      <c r="AW2636" s="2064"/>
      <c r="AX2636" s="2064"/>
      <c r="AY2636" s="2066"/>
    </row>
    <row r="2637" spans="2:51" s="79" customFormat="1" ht="24.75" customHeight="1">
      <c r="B2637" s="2097"/>
      <c r="C2637" s="2098"/>
      <c r="D2637" s="2098"/>
      <c r="E2637" s="2098"/>
      <c r="F2637" s="2098"/>
      <c r="G2637" s="2099"/>
      <c r="H2637" s="2045" t="s">
        <v>795</v>
      </c>
      <c r="I2637" s="2046"/>
      <c r="J2637" s="2046"/>
      <c r="K2637" s="2046"/>
      <c r="L2637" s="2046"/>
      <c r="M2637" s="2046"/>
      <c r="N2637" s="2046"/>
      <c r="O2637" s="2046"/>
      <c r="P2637" s="2046"/>
      <c r="Q2637" s="2046"/>
      <c r="R2637" s="2046"/>
      <c r="S2637" s="2046"/>
      <c r="T2637" s="2046"/>
      <c r="U2637" s="2046"/>
      <c r="V2637" s="2046"/>
      <c r="W2637" s="2046"/>
      <c r="X2637" s="2046"/>
      <c r="Y2637" s="2046"/>
      <c r="Z2637" s="2046"/>
      <c r="AA2637" s="2046"/>
      <c r="AB2637" s="2046"/>
      <c r="AC2637" s="2047"/>
      <c r="AD2637" s="2045" t="s">
        <v>796</v>
      </c>
      <c r="AE2637" s="2046"/>
      <c r="AF2637" s="2046"/>
      <c r="AG2637" s="2046"/>
      <c r="AH2637" s="2046"/>
      <c r="AI2637" s="2046"/>
      <c r="AJ2637" s="2046"/>
      <c r="AK2637" s="2046"/>
      <c r="AL2637" s="2046"/>
      <c r="AM2637" s="2046"/>
      <c r="AN2637" s="2046"/>
      <c r="AO2637" s="2046"/>
      <c r="AP2637" s="2046"/>
      <c r="AQ2637" s="2046"/>
      <c r="AR2637" s="2046"/>
      <c r="AS2637" s="2046"/>
      <c r="AT2637" s="2046"/>
      <c r="AU2637" s="2046"/>
      <c r="AV2637" s="2046"/>
      <c r="AW2637" s="2046"/>
      <c r="AX2637" s="2046"/>
      <c r="AY2637" s="2048"/>
    </row>
    <row r="2638" spans="2:51" s="79" customFormat="1" ht="24.75" customHeight="1">
      <c r="B2638" s="2097"/>
      <c r="C2638" s="2098"/>
      <c r="D2638" s="2098"/>
      <c r="E2638" s="2098"/>
      <c r="F2638" s="2098"/>
      <c r="G2638" s="2099"/>
      <c r="H2638" s="2049" t="s">
        <v>23</v>
      </c>
      <c r="I2638" s="2050"/>
      <c r="J2638" s="2050"/>
      <c r="K2638" s="2050"/>
      <c r="L2638" s="2050"/>
      <c r="M2638" s="2051" t="s">
        <v>24</v>
      </c>
      <c r="N2638" s="2052"/>
      <c r="O2638" s="2052"/>
      <c r="P2638" s="2052"/>
      <c r="Q2638" s="2052"/>
      <c r="R2638" s="2052"/>
      <c r="S2638" s="2052"/>
      <c r="T2638" s="2052"/>
      <c r="U2638" s="2052"/>
      <c r="V2638" s="2052"/>
      <c r="W2638" s="2052"/>
      <c r="X2638" s="2052"/>
      <c r="Y2638" s="2053"/>
      <c r="Z2638" s="2054" t="s">
        <v>25</v>
      </c>
      <c r="AA2638" s="2055"/>
      <c r="AB2638" s="2055"/>
      <c r="AC2638" s="2056"/>
      <c r="AD2638" s="2049" t="s">
        <v>23</v>
      </c>
      <c r="AE2638" s="2050"/>
      <c r="AF2638" s="2050"/>
      <c r="AG2638" s="2050"/>
      <c r="AH2638" s="2050"/>
      <c r="AI2638" s="2051" t="s">
        <v>24</v>
      </c>
      <c r="AJ2638" s="2052"/>
      <c r="AK2638" s="2052"/>
      <c r="AL2638" s="2052"/>
      <c r="AM2638" s="2052"/>
      <c r="AN2638" s="2052"/>
      <c r="AO2638" s="2052"/>
      <c r="AP2638" s="2052"/>
      <c r="AQ2638" s="2052"/>
      <c r="AR2638" s="2052"/>
      <c r="AS2638" s="2052"/>
      <c r="AT2638" s="2052"/>
      <c r="AU2638" s="2053"/>
      <c r="AV2638" s="2054" t="s">
        <v>25</v>
      </c>
      <c r="AW2638" s="2055"/>
      <c r="AX2638" s="2055"/>
      <c r="AY2638" s="2057"/>
    </row>
    <row r="2639" spans="2:51" s="79" customFormat="1" ht="24.75" customHeight="1">
      <c r="B2639" s="2097"/>
      <c r="C2639" s="2098"/>
      <c r="D2639" s="2098"/>
      <c r="E2639" s="2098"/>
      <c r="F2639" s="2098"/>
      <c r="G2639" s="2099"/>
      <c r="H2639" s="2035"/>
      <c r="I2639" s="2036"/>
      <c r="J2639" s="2036"/>
      <c r="K2639" s="2036"/>
      <c r="L2639" s="2037"/>
      <c r="M2639" s="2038"/>
      <c r="N2639" s="2039"/>
      <c r="O2639" s="2039"/>
      <c r="P2639" s="2039"/>
      <c r="Q2639" s="2039"/>
      <c r="R2639" s="2039"/>
      <c r="S2639" s="2039"/>
      <c r="T2639" s="2039"/>
      <c r="U2639" s="2039"/>
      <c r="V2639" s="2039"/>
      <c r="W2639" s="2039"/>
      <c r="X2639" s="2039"/>
      <c r="Y2639" s="2040"/>
      <c r="Z2639" s="2041"/>
      <c r="AA2639" s="2042"/>
      <c r="AB2639" s="2042"/>
      <c r="AC2639" s="2043"/>
      <c r="AD2639" s="2035"/>
      <c r="AE2639" s="2036"/>
      <c r="AF2639" s="2036"/>
      <c r="AG2639" s="2036"/>
      <c r="AH2639" s="2037"/>
      <c r="AI2639" s="2038"/>
      <c r="AJ2639" s="2039"/>
      <c r="AK2639" s="2039"/>
      <c r="AL2639" s="2039"/>
      <c r="AM2639" s="2039"/>
      <c r="AN2639" s="2039"/>
      <c r="AO2639" s="2039"/>
      <c r="AP2639" s="2039"/>
      <c r="AQ2639" s="2039"/>
      <c r="AR2639" s="2039"/>
      <c r="AS2639" s="2039"/>
      <c r="AT2639" s="2039"/>
      <c r="AU2639" s="2040"/>
      <c r="AV2639" s="2041"/>
      <c r="AW2639" s="2042"/>
      <c r="AX2639" s="2042"/>
      <c r="AY2639" s="2044"/>
    </row>
    <row r="2640" spans="2:51" s="79" customFormat="1" ht="24.75" customHeight="1">
      <c r="B2640" s="2097"/>
      <c r="C2640" s="2098"/>
      <c r="D2640" s="2098"/>
      <c r="E2640" s="2098"/>
      <c r="F2640" s="2098"/>
      <c r="G2640" s="2099"/>
      <c r="H2640" s="2025"/>
      <c r="I2640" s="2026"/>
      <c r="J2640" s="2026"/>
      <c r="K2640" s="2026"/>
      <c r="L2640" s="2027"/>
      <c r="M2640" s="2028"/>
      <c r="N2640" s="2029"/>
      <c r="O2640" s="2029"/>
      <c r="P2640" s="2029"/>
      <c r="Q2640" s="2029"/>
      <c r="R2640" s="2029"/>
      <c r="S2640" s="2029"/>
      <c r="T2640" s="2029"/>
      <c r="U2640" s="2029"/>
      <c r="V2640" s="2029"/>
      <c r="W2640" s="2029"/>
      <c r="X2640" s="2029"/>
      <c r="Y2640" s="2030"/>
      <c r="Z2640" s="2031"/>
      <c r="AA2640" s="2032"/>
      <c r="AB2640" s="2032"/>
      <c r="AC2640" s="2034"/>
      <c r="AD2640" s="2025"/>
      <c r="AE2640" s="2026"/>
      <c r="AF2640" s="2026"/>
      <c r="AG2640" s="2026"/>
      <c r="AH2640" s="2027"/>
      <c r="AI2640" s="2028"/>
      <c r="AJ2640" s="2029"/>
      <c r="AK2640" s="2029"/>
      <c r="AL2640" s="2029"/>
      <c r="AM2640" s="2029"/>
      <c r="AN2640" s="2029"/>
      <c r="AO2640" s="2029"/>
      <c r="AP2640" s="2029"/>
      <c r="AQ2640" s="2029"/>
      <c r="AR2640" s="2029"/>
      <c r="AS2640" s="2029"/>
      <c r="AT2640" s="2029"/>
      <c r="AU2640" s="2030"/>
      <c r="AV2640" s="2031"/>
      <c r="AW2640" s="2032"/>
      <c r="AX2640" s="2032"/>
      <c r="AY2640" s="2033"/>
    </row>
    <row r="2641" spans="2:51" s="79" customFormat="1" ht="24.75" customHeight="1">
      <c r="B2641" s="2097"/>
      <c r="C2641" s="2098"/>
      <c r="D2641" s="2098"/>
      <c r="E2641" s="2098"/>
      <c r="F2641" s="2098"/>
      <c r="G2641" s="2099"/>
      <c r="H2641" s="2025"/>
      <c r="I2641" s="2026"/>
      <c r="J2641" s="2026"/>
      <c r="K2641" s="2026"/>
      <c r="L2641" s="2027"/>
      <c r="M2641" s="2028"/>
      <c r="N2641" s="2029"/>
      <c r="O2641" s="2029"/>
      <c r="P2641" s="2029"/>
      <c r="Q2641" s="2029"/>
      <c r="R2641" s="2029"/>
      <c r="S2641" s="2029"/>
      <c r="T2641" s="2029"/>
      <c r="U2641" s="2029"/>
      <c r="V2641" s="2029"/>
      <c r="W2641" s="2029"/>
      <c r="X2641" s="2029"/>
      <c r="Y2641" s="2030"/>
      <c r="Z2641" s="2031"/>
      <c r="AA2641" s="2032"/>
      <c r="AB2641" s="2032"/>
      <c r="AC2641" s="2034"/>
      <c r="AD2641" s="2025"/>
      <c r="AE2641" s="2026"/>
      <c r="AF2641" s="2026"/>
      <c r="AG2641" s="2026"/>
      <c r="AH2641" s="2027"/>
      <c r="AI2641" s="2028"/>
      <c r="AJ2641" s="2029"/>
      <c r="AK2641" s="2029"/>
      <c r="AL2641" s="2029"/>
      <c r="AM2641" s="2029"/>
      <c r="AN2641" s="2029"/>
      <c r="AO2641" s="2029"/>
      <c r="AP2641" s="2029"/>
      <c r="AQ2641" s="2029"/>
      <c r="AR2641" s="2029"/>
      <c r="AS2641" s="2029"/>
      <c r="AT2641" s="2029"/>
      <c r="AU2641" s="2030"/>
      <c r="AV2641" s="2031"/>
      <c r="AW2641" s="2032"/>
      <c r="AX2641" s="2032"/>
      <c r="AY2641" s="2033"/>
    </row>
    <row r="2642" spans="2:51" s="79" customFormat="1" ht="24.75" customHeight="1">
      <c r="B2642" s="2097"/>
      <c r="C2642" s="2098"/>
      <c r="D2642" s="2098"/>
      <c r="E2642" s="2098"/>
      <c r="F2642" s="2098"/>
      <c r="G2642" s="2099"/>
      <c r="H2642" s="2025"/>
      <c r="I2642" s="2026"/>
      <c r="J2642" s="2026"/>
      <c r="K2642" s="2026"/>
      <c r="L2642" s="2027"/>
      <c r="M2642" s="2028"/>
      <c r="N2642" s="2029"/>
      <c r="O2642" s="2029"/>
      <c r="P2642" s="2029"/>
      <c r="Q2642" s="2029"/>
      <c r="R2642" s="2029"/>
      <c r="S2642" s="2029"/>
      <c r="T2642" s="2029"/>
      <c r="U2642" s="2029"/>
      <c r="V2642" s="2029"/>
      <c r="W2642" s="2029"/>
      <c r="X2642" s="2029"/>
      <c r="Y2642" s="2030"/>
      <c r="Z2642" s="2031"/>
      <c r="AA2642" s="2032"/>
      <c r="AB2642" s="2032"/>
      <c r="AC2642" s="2034"/>
      <c r="AD2642" s="2025"/>
      <c r="AE2642" s="2026"/>
      <c r="AF2642" s="2026"/>
      <c r="AG2642" s="2026"/>
      <c r="AH2642" s="2027"/>
      <c r="AI2642" s="2028"/>
      <c r="AJ2642" s="2029"/>
      <c r="AK2642" s="2029"/>
      <c r="AL2642" s="2029"/>
      <c r="AM2642" s="2029"/>
      <c r="AN2642" s="2029"/>
      <c r="AO2642" s="2029"/>
      <c r="AP2642" s="2029"/>
      <c r="AQ2642" s="2029"/>
      <c r="AR2642" s="2029"/>
      <c r="AS2642" s="2029"/>
      <c r="AT2642" s="2029"/>
      <c r="AU2642" s="2030"/>
      <c r="AV2642" s="2031"/>
      <c r="AW2642" s="2032"/>
      <c r="AX2642" s="2032"/>
      <c r="AY2642" s="2033"/>
    </row>
    <row r="2643" spans="2:51" s="79" customFormat="1" ht="24.75" customHeight="1">
      <c r="B2643" s="2097"/>
      <c r="C2643" s="2098"/>
      <c r="D2643" s="2098"/>
      <c r="E2643" s="2098"/>
      <c r="F2643" s="2098"/>
      <c r="G2643" s="2099"/>
      <c r="H2643" s="2025"/>
      <c r="I2643" s="2026"/>
      <c r="J2643" s="2026"/>
      <c r="K2643" s="2026"/>
      <c r="L2643" s="2027"/>
      <c r="M2643" s="2028"/>
      <c r="N2643" s="2029"/>
      <c r="O2643" s="2029"/>
      <c r="P2643" s="2029"/>
      <c r="Q2643" s="2029"/>
      <c r="R2643" s="2029"/>
      <c r="S2643" s="2029"/>
      <c r="T2643" s="2029"/>
      <c r="U2643" s="2029"/>
      <c r="V2643" s="2029"/>
      <c r="W2643" s="2029"/>
      <c r="X2643" s="2029"/>
      <c r="Y2643" s="2030"/>
      <c r="Z2643" s="2031"/>
      <c r="AA2643" s="2032"/>
      <c r="AB2643" s="2032"/>
      <c r="AC2643" s="2032"/>
      <c r="AD2643" s="2025"/>
      <c r="AE2643" s="2026"/>
      <c r="AF2643" s="2026"/>
      <c r="AG2643" s="2026"/>
      <c r="AH2643" s="2027"/>
      <c r="AI2643" s="2028"/>
      <c r="AJ2643" s="2029"/>
      <c r="AK2643" s="2029"/>
      <c r="AL2643" s="2029"/>
      <c r="AM2643" s="2029"/>
      <c r="AN2643" s="2029"/>
      <c r="AO2643" s="2029"/>
      <c r="AP2643" s="2029"/>
      <c r="AQ2643" s="2029"/>
      <c r="AR2643" s="2029"/>
      <c r="AS2643" s="2029"/>
      <c r="AT2643" s="2029"/>
      <c r="AU2643" s="2030"/>
      <c r="AV2643" s="2031"/>
      <c r="AW2643" s="2032"/>
      <c r="AX2643" s="2032"/>
      <c r="AY2643" s="2033"/>
    </row>
    <row r="2644" spans="2:51" s="79" customFormat="1" ht="24.75" customHeight="1">
      <c r="B2644" s="2097"/>
      <c r="C2644" s="2098"/>
      <c r="D2644" s="2098"/>
      <c r="E2644" s="2098"/>
      <c r="F2644" s="2098"/>
      <c r="G2644" s="2099"/>
      <c r="H2644" s="2025"/>
      <c r="I2644" s="2026"/>
      <c r="J2644" s="2026"/>
      <c r="K2644" s="2026"/>
      <c r="L2644" s="2027"/>
      <c r="M2644" s="2028"/>
      <c r="N2644" s="2029"/>
      <c r="O2644" s="2029"/>
      <c r="P2644" s="2029"/>
      <c r="Q2644" s="2029"/>
      <c r="R2644" s="2029"/>
      <c r="S2644" s="2029"/>
      <c r="T2644" s="2029"/>
      <c r="U2644" s="2029"/>
      <c r="V2644" s="2029"/>
      <c r="W2644" s="2029"/>
      <c r="X2644" s="2029"/>
      <c r="Y2644" s="2030"/>
      <c r="Z2644" s="2031"/>
      <c r="AA2644" s="2032"/>
      <c r="AB2644" s="2032"/>
      <c r="AC2644" s="2032"/>
      <c r="AD2644" s="2025"/>
      <c r="AE2644" s="2026"/>
      <c r="AF2644" s="2026"/>
      <c r="AG2644" s="2026"/>
      <c r="AH2644" s="2027"/>
      <c r="AI2644" s="2028"/>
      <c r="AJ2644" s="2029"/>
      <c r="AK2644" s="2029"/>
      <c r="AL2644" s="2029"/>
      <c r="AM2644" s="2029"/>
      <c r="AN2644" s="2029"/>
      <c r="AO2644" s="2029"/>
      <c r="AP2644" s="2029"/>
      <c r="AQ2644" s="2029"/>
      <c r="AR2644" s="2029"/>
      <c r="AS2644" s="2029"/>
      <c r="AT2644" s="2029"/>
      <c r="AU2644" s="2030"/>
      <c r="AV2644" s="2031"/>
      <c r="AW2644" s="2032"/>
      <c r="AX2644" s="2032"/>
      <c r="AY2644" s="2033"/>
    </row>
    <row r="2645" spans="2:51" s="79" customFormat="1" ht="24.75" customHeight="1">
      <c r="B2645" s="2097"/>
      <c r="C2645" s="2098"/>
      <c r="D2645" s="2098"/>
      <c r="E2645" s="2098"/>
      <c r="F2645" s="2098"/>
      <c r="G2645" s="2099"/>
      <c r="H2645" s="2025"/>
      <c r="I2645" s="2026"/>
      <c r="J2645" s="2026"/>
      <c r="K2645" s="2026"/>
      <c r="L2645" s="2027"/>
      <c r="M2645" s="2028"/>
      <c r="N2645" s="2029"/>
      <c r="O2645" s="2029"/>
      <c r="P2645" s="2029"/>
      <c r="Q2645" s="2029"/>
      <c r="R2645" s="2029"/>
      <c r="S2645" s="2029"/>
      <c r="T2645" s="2029"/>
      <c r="U2645" s="2029"/>
      <c r="V2645" s="2029"/>
      <c r="W2645" s="2029"/>
      <c r="X2645" s="2029"/>
      <c r="Y2645" s="2030"/>
      <c r="Z2645" s="2031"/>
      <c r="AA2645" s="2032"/>
      <c r="AB2645" s="2032"/>
      <c r="AC2645" s="2032"/>
      <c r="AD2645" s="2025"/>
      <c r="AE2645" s="2026"/>
      <c r="AF2645" s="2026"/>
      <c r="AG2645" s="2026"/>
      <c r="AH2645" s="2027"/>
      <c r="AI2645" s="2028"/>
      <c r="AJ2645" s="2029"/>
      <c r="AK2645" s="2029"/>
      <c r="AL2645" s="2029"/>
      <c r="AM2645" s="2029"/>
      <c r="AN2645" s="2029"/>
      <c r="AO2645" s="2029"/>
      <c r="AP2645" s="2029"/>
      <c r="AQ2645" s="2029"/>
      <c r="AR2645" s="2029"/>
      <c r="AS2645" s="2029"/>
      <c r="AT2645" s="2029"/>
      <c r="AU2645" s="2030"/>
      <c r="AV2645" s="2031"/>
      <c r="AW2645" s="2032"/>
      <c r="AX2645" s="2032"/>
      <c r="AY2645" s="2033"/>
    </row>
    <row r="2646" spans="2:51" s="79" customFormat="1" ht="24.75" customHeight="1">
      <c r="B2646" s="2097"/>
      <c r="C2646" s="2098"/>
      <c r="D2646" s="2098"/>
      <c r="E2646" s="2098"/>
      <c r="F2646" s="2098"/>
      <c r="G2646" s="2099"/>
      <c r="H2646" s="2016"/>
      <c r="I2646" s="2017"/>
      <c r="J2646" s="2017"/>
      <c r="K2646" s="2017"/>
      <c r="L2646" s="2018"/>
      <c r="M2646" s="2019"/>
      <c r="N2646" s="2020"/>
      <c r="O2646" s="2020"/>
      <c r="P2646" s="2020"/>
      <c r="Q2646" s="2020"/>
      <c r="R2646" s="2020"/>
      <c r="S2646" s="2020"/>
      <c r="T2646" s="2020"/>
      <c r="U2646" s="2020"/>
      <c r="V2646" s="2020"/>
      <c r="W2646" s="2020"/>
      <c r="X2646" s="2020"/>
      <c r="Y2646" s="2021"/>
      <c r="Z2646" s="2022"/>
      <c r="AA2646" s="2023"/>
      <c r="AB2646" s="2023"/>
      <c r="AC2646" s="2023"/>
      <c r="AD2646" s="2016"/>
      <c r="AE2646" s="2017"/>
      <c r="AF2646" s="2017"/>
      <c r="AG2646" s="2017"/>
      <c r="AH2646" s="2018"/>
      <c r="AI2646" s="2019"/>
      <c r="AJ2646" s="2020"/>
      <c r="AK2646" s="2020"/>
      <c r="AL2646" s="2020"/>
      <c r="AM2646" s="2020"/>
      <c r="AN2646" s="2020"/>
      <c r="AO2646" s="2020"/>
      <c r="AP2646" s="2020"/>
      <c r="AQ2646" s="2020"/>
      <c r="AR2646" s="2020"/>
      <c r="AS2646" s="2020"/>
      <c r="AT2646" s="2020"/>
      <c r="AU2646" s="2021"/>
      <c r="AV2646" s="2022"/>
      <c r="AW2646" s="2023"/>
      <c r="AX2646" s="2023"/>
      <c r="AY2646" s="2024"/>
    </row>
    <row r="2647" spans="2:51" s="79" customFormat="1" ht="24.75" customHeight="1" thickBot="1">
      <c r="B2647" s="2100"/>
      <c r="C2647" s="2101"/>
      <c r="D2647" s="2101"/>
      <c r="E2647" s="2101"/>
      <c r="F2647" s="2101"/>
      <c r="G2647" s="2102"/>
      <c r="H2647" s="2007" t="s">
        <v>26</v>
      </c>
      <c r="I2647" s="2008"/>
      <c r="J2647" s="2008"/>
      <c r="K2647" s="2008"/>
      <c r="L2647" s="2008"/>
      <c r="M2647" s="2009"/>
      <c r="N2647" s="2010"/>
      <c r="O2647" s="2010"/>
      <c r="P2647" s="2010"/>
      <c r="Q2647" s="2010"/>
      <c r="R2647" s="2010"/>
      <c r="S2647" s="2010"/>
      <c r="T2647" s="2010"/>
      <c r="U2647" s="2010"/>
      <c r="V2647" s="2010"/>
      <c r="W2647" s="2010"/>
      <c r="X2647" s="2010"/>
      <c r="Y2647" s="2011"/>
      <c r="Z2647" s="2012">
        <f>SUM(Z2639:AC2646)</f>
        <v>0</v>
      </c>
      <c r="AA2647" s="2013"/>
      <c r="AB2647" s="2013"/>
      <c r="AC2647" s="2014"/>
      <c r="AD2647" s="2007" t="s">
        <v>26</v>
      </c>
      <c r="AE2647" s="2008"/>
      <c r="AF2647" s="2008"/>
      <c r="AG2647" s="2008"/>
      <c r="AH2647" s="2008"/>
      <c r="AI2647" s="2009"/>
      <c r="AJ2647" s="2010"/>
      <c r="AK2647" s="2010"/>
      <c r="AL2647" s="2010"/>
      <c r="AM2647" s="2010"/>
      <c r="AN2647" s="2010"/>
      <c r="AO2647" s="2010"/>
      <c r="AP2647" s="2010"/>
      <c r="AQ2647" s="2010"/>
      <c r="AR2647" s="2010"/>
      <c r="AS2647" s="2010"/>
      <c r="AT2647" s="2010"/>
      <c r="AU2647" s="2011"/>
      <c r="AV2647" s="2012">
        <f>SUM(AV2639:AY2646)</f>
        <v>0</v>
      </c>
      <c r="AW2647" s="2013"/>
      <c r="AX2647" s="2013"/>
      <c r="AY2647" s="2015"/>
    </row>
    <row r="2648" spans="2:51" s="79" customFormat="1"/>
    <row r="2649" spans="2:51" s="79" customFormat="1" ht="23.25" customHeight="1">
      <c r="B2649" s="92" t="s">
        <v>100</v>
      </c>
      <c r="C2649" s="92"/>
      <c r="D2649" s="92"/>
      <c r="E2649" s="93"/>
      <c r="F2649" s="93"/>
      <c r="G2649" s="2095" t="s">
        <v>1196</v>
      </c>
      <c r="H2649" s="2095"/>
      <c r="I2649" s="2095"/>
      <c r="J2649" s="2095"/>
      <c r="K2649" s="2095"/>
      <c r="L2649" s="2095"/>
      <c r="M2649" s="2095"/>
      <c r="N2649" s="2095"/>
      <c r="O2649" s="2095"/>
      <c r="P2649" s="2095"/>
      <c r="Q2649" s="2095"/>
      <c r="R2649" s="2095"/>
      <c r="S2649" s="2095"/>
      <c r="T2649" s="2095"/>
      <c r="U2649" s="2095"/>
      <c r="V2649" s="2095"/>
      <c r="W2649" s="2095"/>
      <c r="X2649" s="2095"/>
      <c r="Y2649" s="2095"/>
      <c r="Z2649" s="2095"/>
      <c r="AA2649" s="2095"/>
      <c r="AB2649" s="2095"/>
      <c r="AC2649" s="2095"/>
      <c r="AD2649" s="2095"/>
      <c r="AE2649" s="2095"/>
      <c r="AF2649" s="2095"/>
      <c r="AG2649" s="2095"/>
      <c r="AH2649" s="2095"/>
      <c r="AI2649" s="2095"/>
      <c r="AJ2649" s="2095"/>
      <c r="AK2649" s="2095"/>
      <c r="AL2649" s="2095"/>
      <c r="AM2649" s="2095"/>
      <c r="AN2649" s="2095"/>
      <c r="AO2649" s="2095"/>
      <c r="AP2649" s="2095"/>
      <c r="AQ2649" s="2095"/>
      <c r="AR2649" s="2095"/>
      <c r="AS2649" s="2095"/>
      <c r="AT2649" s="2095"/>
      <c r="AU2649" s="2095"/>
      <c r="AV2649" s="2095"/>
      <c r="AW2649" s="2095"/>
      <c r="AX2649" s="2095"/>
      <c r="AY2649" s="93"/>
    </row>
    <row r="2650" spans="2:51" s="79" customFormat="1" ht="14.25">
      <c r="C2650" s="94" t="s">
        <v>797</v>
      </c>
    </row>
    <row r="2651" spans="2:51" s="79" customFormat="1">
      <c r="C2651" s="79" t="s">
        <v>798</v>
      </c>
    </row>
    <row r="2652" spans="2:51" s="79" customFormat="1" ht="34.5" customHeight="1">
      <c r="B2652" s="2000"/>
      <c r="C2652" s="2000"/>
      <c r="D2652" s="2004" t="s">
        <v>799</v>
      </c>
      <c r="E2652" s="2004"/>
      <c r="F2652" s="2004"/>
      <c r="G2652" s="2004"/>
      <c r="H2652" s="2004"/>
      <c r="I2652" s="2004"/>
      <c r="J2652" s="2004"/>
      <c r="K2652" s="2004"/>
      <c r="L2652" s="2004"/>
      <c r="M2652" s="2004"/>
      <c r="N2652" s="2004" t="s">
        <v>800</v>
      </c>
      <c r="O2652" s="2004"/>
      <c r="P2652" s="2004"/>
      <c r="Q2652" s="2004"/>
      <c r="R2652" s="2004"/>
      <c r="S2652" s="2004"/>
      <c r="T2652" s="2004"/>
      <c r="U2652" s="2004"/>
      <c r="V2652" s="2004"/>
      <c r="W2652" s="2004"/>
      <c r="X2652" s="2004"/>
      <c r="Y2652" s="2004"/>
      <c r="Z2652" s="2004"/>
      <c r="AA2652" s="2004"/>
      <c r="AB2652" s="2004"/>
      <c r="AC2652" s="2004"/>
      <c r="AD2652" s="2004"/>
      <c r="AE2652" s="2004"/>
      <c r="AF2652" s="2004"/>
      <c r="AG2652" s="2004"/>
      <c r="AH2652" s="2004"/>
      <c r="AI2652" s="2004"/>
      <c r="AJ2652" s="2004"/>
      <c r="AK2652" s="2004"/>
      <c r="AL2652" s="2005" t="s">
        <v>801</v>
      </c>
      <c r="AM2652" s="2004"/>
      <c r="AN2652" s="2004"/>
      <c r="AO2652" s="2004"/>
      <c r="AP2652" s="2004"/>
      <c r="AQ2652" s="2004"/>
      <c r="AR2652" s="2004" t="s">
        <v>27</v>
      </c>
      <c r="AS2652" s="2004"/>
      <c r="AT2652" s="2004"/>
      <c r="AU2652" s="2004"/>
      <c r="AV2652" s="2004" t="s">
        <v>28</v>
      </c>
      <c r="AW2652" s="2004"/>
      <c r="AX2652" s="2004"/>
    </row>
    <row r="2653" spans="2:51" s="79" customFormat="1" ht="24" customHeight="1">
      <c r="B2653" s="2000">
        <v>1</v>
      </c>
      <c r="C2653" s="2000">
        <v>1</v>
      </c>
      <c r="D2653" s="2002" t="s">
        <v>1204</v>
      </c>
      <c r="E2653" s="2002"/>
      <c r="F2653" s="2002"/>
      <c r="G2653" s="2002"/>
      <c r="H2653" s="2002"/>
      <c r="I2653" s="2002"/>
      <c r="J2653" s="2002"/>
      <c r="K2653" s="2002"/>
      <c r="L2653" s="2002"/>
      <c r="M2653" s="2002"/>
      <c r="N2653" s="2002" t="s">
        <v>1205</v>
      </c>
      <c r="O2653" s="2002"/>
      <c r="P2653" s="2002"/>
      <c r="Q2653" s="2002"/>
      <c r="R2653" s="2002"/>
      <c r="S2653" s="2002"/>
      <c r="T2653" s="2002"/>
      <c r="U2653" s="2002"/>
      <c r="V2653" s="2002"/>
      <c r="W2653" s="2002"/>
      <c r="X2653" s="2002"/>
      <c r="Y2653" s="2002"/>
      <c r="Z2653" s="2002"/>
      <c r="AA2653" s="2002"/>
      <c r="AB2653" s="2002"/>
      <c r="AC2653" s="2002"/>
      <c r="AD2653" s="2002"/>
      <c r="AE2653" s="2002"/>
      <c r="AF2653" s="2002"/>
      <c r="AG2653" s="2002"/>
      <c r="AH2653" s="2002"/>
      <c r="AI2653" s="2002"/>
      <c r="AJ2653" s="2002"/>
      <c r="AK2653" s="2002"/>
      <c r="AL2653" s="2002">
        <v>0.03</v>
      </c>
      <c r="AM2653" s="2001"/>
      <c r="AN2653" s="2001"/>
      <c r="AO2653" s="2001"/>
      <c r="AP2653" s="2001"/>
      <c r="AQ2653" s="2001"/>
      <c r="AR2653" s="2001"/>
      <c r="AS2653" s="2001"/>
      <c r="AT2653" s="2001"/>
      <c r="AU2653" s="2001"/>
      <c r="AV2653" s="2001" t="s">
        <v>881</v>
      </c>
      <c r="AW2653" s="2001"/>
      <c r="AX2653" s="2001"/>
    </row>
    <row r="2654" spans="2:51" s="79" customFormat="1" ht="24" customHeight="1">
      <c r="B2654" s="2000">
        <v>2</v>
      </c>
      <c r="C2654" s="2000">
        <v>1</v>
      </c>
      <c r="D2654" s="2001" t="s">
        <v>1206</v>
      </c>
      <c r="E2654" s="2001"/>
      <c r="F2654" s="2001"/>
      <c r="G2654" s="2001"/>
      <c r="H2654" s="2001"/>
      <c r="I2654" s="2001"/>
      <c r="J2654" s="2001"/>
      <c r="K2654" s="2001"/>
      <c r="L2654" s="2001"/>
      <c r="M2654" s="2001"/>
      <c r="N2654" s="2001" t="s">
        <v>1205</v>
      </c>
      <c r="O2654" s="2001"/>
      <c r="P2654" s="2001"/>
      <c r="Q2654" s="2001"/>
      <c r="R2654" s="2001"/>
      <c r="S2654" s="2001"/>
      <c r="T2654" s="2001"/>
      <c r="U2654" s="2001"/>
      <c r="V2654" s="2001"/>
      <c r="W2654" s="2001"/>
      <c r="X2654" s="2001"/>
      <c r="Y2654" s="2001"/>
      <c r="Z2654" s="2001"/>
      <c r="AA2654" s="2001"/>
      <c r="AB2654" s="2001"/>
      <c r="AC2654" s="2001"/>
      <c r="AD2654" s="2001"/>
      <c r="AE2654" s="2001"/>
      <c r="AF2654" s="2001"/>
      <c r="AG2654" s="2001"/>
      <c r="AH2654" s="2001"/>
      <c r="AI2654" s="2001"/>
      <c r="AJ2654" s="2001"/>
      <c r="AK2654" s="2001"/>
      <c r="AL2654" s="2002">
        <v>0.02</v>
      </c>
      <c r="AM2654" s="2001"/>
      <c r="AN2654" s="2001"/>
      <c r="AO2654" s="2001"/>
      <c r="AP2654" s="2001"/>
      <c r="AQ2654" s="2001"/>
      <c r="AR2654" s="2001"/>
      <c r="AS2654" s="2001"/>
      <c r="AT2654" s="2001"/>
      <c r="AU2654" s="2001"/>
      <c r="AV2654" s="2001"/>
      <c r="AW2654" s="2001"/>
      <c r="AX2654" s="2001"/>
    </row>
    <row r="2655" spans="2:51" s="79" customFormat="1" ht="24" customHeight="1">
      <c r="B2655" s="2000">
        <v>3</v>
      </c>
      <c r="C2655" s="2000">
        <v>1</v>
      </c>
      <c r="D2655" s="2001"/>
      <c r="E2655" s="2001"/>
      <c r="F2655" s="2001"/>
      <c r="G2655" s="2001"/>
      <c r="H2655" s="2001"/>
      <c r="I2655" s="2001"/>
      <c r="J2655" s="2001"/>
      <c r="K2655" s="2001"/>
      <c r="L2655" s="2001"/>
      <c r="M2655" s="2001"/>
      <c r="N2655" s="2001"/>
      <c r="O2655" s="2001"/>
      <c r="P2655" s="2001"/>
      <c r="Q2655" s="2001"/>
      <c r="R2655" s="2001"/>
      <c r="S2655" s="2001"/>
      <c r="T2655" s="2001"/>
      <c r="U2655" s="2001"/>
      <c r="V2655" s="2001"/>
      <c r="W2655" s="2001"/>
      <c r="X2655" s="2001"/>
      <c r="Y2655" s="2001"/>
      <c r="Z2655" s="2001"/>
      <c r="AA2655" s="2001"/>
      <c r="AB2655" s="2001"/>
      <c r="AC2655" s="2001"/>
      <c r="AD2655" s="2001"/>
      <c r="AE2655" s="2001"/>
      <c r="AF2655" s="2001"/>
      <c r="AG2655" s="2001"/>
      <c r="AH2655" s="2001"/>
      <c r="AI2655" s="2001"/>
      <c r="AJ2655" s="2001"/>
      <c r="AK2655" s="2001"/>
      <c r="AL2655" s="2002"/>
      <c r="AM2655" s="2001"/>
      <c r="AN2655" s="2001"/>
      <c r="AO2655" s="2001"/>
      <c r="AP2655" s="2001"/>
      <c r="AQ2655" s="2001"/>
      <c r="AR2655" s="2001"/>
      <c r="AS2655" s="2001"/>
      <c r="AT2655" s="2001"/>
      <c r="AU2655" s="2001"/>
      <c r="AV2655" s="2001"/>
      <c r="AW2655" s="2001"/>
      <c r="AX2655" s="2001"/>
    </row>
    <row r="2656" spans="2:51" s="79" customFormat="1" ht="24" customHeight="1">
      <c r="B2656" s="2000">
        <v>4</v>
      </c>
      <c r="C2656" s="2000">
        <v>1</v>
      </c>
      <c r="D2656" s="2001"/>
      <c r="E2656" s="2001"/>
      <c r="F2656" s="2001"/>
      <c r="G2656" s="2001"/>
      <c r="H2656" s="2001"/>
      <c r="I2656" s="2001"/>
      <c r="J2656" s="2001"/>
      <c r="K2656" s="2001"/>
      <c r="L2656" s="2001"/>
      <c r="M2656" s="2001"/>
      <c r="N2656" s="2001"/>
      <c r="O2656" s="2001"/>
      <c r="P2656" s="2001"/>
      <c r="Q2656" s="2001"/>
      <c r="R2656" s="2001"/>
      <c r="S2656" s="2001"/>
      <c r="T2656" s="2001"/>
      <c r="U2656" s="2001"/>
      <c r="V2656" s="2001"/>
      <c r="W2656" s="2001"/>
      <c r="X2656" s="2001"/>
      <c r="Y2656" s="2001"/>
      <c r="Z2656" s="2001"/>
      <c r="AA2656" s="2001"/>
      <c r="AB2656" s="2001"/>
      <c r="AC2656" s="2001"/>
      <c r="AD2656" s="2001"/>
      <c r="AE2656" s="2001"/>
      <c r="AF2656" s="2001"/>
      <c r="AG2656" s="2001"/>
      <c r="AH2656" s="2001"/>
      <c r="AI2656" s="2001"/>
      <c r="AJ2656" s="2001"/>
      <c r="AK2656" s="2001"/>
      <c r="AL2656" s="2002"/>
      <c r="AM2656" s="2001"/>
      <c r="AN2656" s="2001"/>
      <c r="AO2656" s="2001"/>
      <c r="AP2656" s="2001"/>
      <c r="AQ2656" s="2001"/>
      <c r="AR2656" s="2001"/>
      <c r="AS2656" s="2001"/>
      <c r="AT2656" s="2001"/>
      <c r="AU2656" s="2001"/>
      <c r="AV2656" s="2001"/>
      <c r="AW2656" s="2001"/>
      <c r="AX2656" s="2001"/>
    </row>
    <row r="2657" spans="2:50" s="79" customFormat="1" ht="24" customHeight="1">
      <c r="B2657" s="2000">
        <v>5</v>
      </c>
      <c r="C2657" s="2000">
        <v>1</v>
      </c>
      <c r="D2657" s="2001"/>
      <c r="E2657" s="2001"/>
      <c r="F2657" s="2001"/>
      <c r="G2657" s="2001"/>
      <c r="H2657" s="2001"/>
      <c r="I2657" s="2001"/>
      <c r="J2657" s="2001"/>
      <c r="K2657" s="2001"/>
      <c r="L2657" s="2001"/>
      <c r="M2657" s="2001"/>
      <c r="N2657" s="2001"/>
      <c r="O2657" s="2001"/>
      <c r="P2657" s="2001"/>
      <c r="Q2657" s="2001"/>
      <c r="R2657" s="2001"/>
      <c r="S2657" s="2001"/>
      <c r="T2657" s="2001"/>
      <c r="U2657" s="2001"/>
      <c r="V2657" s="2001"/>
      <c r="W2657" s="2001"/>
      <c r="X2657" s="2001"/>
      <c r="Y2657" s="2001"/>
      <c r="Z2657" s="2001"/>
      <c r="AA2657" s="2001"/>
      <c r="AB2657" s="2001"/>
      <c r="AC2657" s="2001"/>
      <c r="AD2657" s="2001"/>
      <c r="AE2657" s="2001"/>
      <c r="AF2657" s="2001"/>
      <c r="AG2657" s="2001"/>
      <c r="AH2657" s="2001"/>
      <c r="AI2657" s="2001"/>
      <c r="AJ2657" s="2001"/>
      <c r="AK2657" s="2001"/>
      <c r="AL2657" s="2002"/>
      <c r="AM2657" s="2001"/>
      <c r="AN2657" s="2001"/>
      <c r="AO2657" s="2001"/>
      <c r="AP2657" s="2001"/>
      <c r="AQ2657" s="2001"/>
      <c r="AR2657" s="2001"/>
      <c r="AS2657" s="2001"/>
      <c r="AT2657" s="2001"/>
      <c r="AU2657" s="2001"/>
      <c r="AV2657" s="2001"/>
      <c r="AW2657" s="2001"/>
      <c r="AX2657" s="2001"/>
    </row>
    <row r="2658" spans="2:50" s="79" customFormat="1" ht="24" customHeight="1">
      <c r="B2658" s="2000">
        <v>6</v>
      </c>
      <c r="C2658" s="2000">
        <v>1</v>
      </c>
      <c r="D2658" s="2001"/>
      <c r="E2658" s="2001"/>
      <c r="F2658" s="2001"/>
      <c r="G2658" s="2001"/>
      <c r="H2658" s="2001"/>
      <c r="I2658" s="2001"/>
      <c r="J2658" s="2001"/>
      <c r="K2658" s="2001"/>
      <c r="L2658" s="2001"/>
      <c r="M2658" s="2001"/>
      <c r="N2658" s="2001"/>
      <c r="O2658" s="2001"/>
      <c r="P2658" s="2001"/>
      <c r="Q2658" s="2001"/>
      <c r="R2658" s="2001"/>
      <c r="S2658" s="2001"/>
      <c r="T2658" s="2001"/>
      <c r="U2658" s="2001"/>
      <c r="V2658" s="2001"/>
      <c r="W2658" s="2001"/>
      <c r="X2658" s="2001"/>
      <c r="Y2658" s="2001"/>
      <c r="Z2658" s="2001"/>
      <c r="AA2658" s="2001"/>
      <c r="AB2658" s="2001"/>
      <c r="AC2658" s="2001"/>
      <c r="AD2658" s="2001"/>
      <c r="AE2658" s="2001"/>
      <c r="AF2658" s="2001"/>
      <c r="AG2658" s="2001"/>
      <c r="AH2658" s="2001"/>
      <c r="AI2658" s="2001"/>
      <c r="AJ2658" s="2001"/>
      <c r="AK2658" s="2001"/>
      <c r="AL2658" s="2002"/>
      <c r="AM2658" s="2001"/>
      <c r="AN2658" s="2001"/>
      <c r="AO2658" s="2001"/>
      <c r="AP2658" s="2001"/>
      <c r="AQ2658" s="2001"/>
      <c r="AR2658" s="2001"/>
      <c r="AS2658" s="2001"/>
      <c r="AT2658" s="2001"/>
      <c r="AU2658" s="2001"/>
      <c r="AV2658" s="2001"/>
      <c r="AW2658" s="2001"/>
      <c r="AX2658" s="2001"/>
    </row>
    <row r="2659" spans="2:50" s="79" customFormat="1" ht="24" customHeight="1">
      <c r="B2659" s="2000">
        <v>7</v>
      </c>
      <c r="C2659" s="2000">
        <v>1</v>
      </c>
      <c r="D2659" s="2001"/>
      <c r="E2659" s="2001"/>
      <c r="F2659" s="2001"/>
      <c r="G2659" s="2001"/>
      <c r="H2659" s="2001"/>
      <c r="I2659" s="2001"/>
      <c r="J2659" s="2001"/>
      <c r="K2659" s="2001"/>
      <c r="L2659" s="2001"/>
      <c r="M2659" s="2001"/>
      <c r="N2659" s="2001"/>
      <c r="O2659" s="2001"/>
      <c r="P2659" s="2001"/>
      <c r="Q2659" s="2001"/>
      <c r="R2659" s="2001"/>
      <c r="S2659" s="2001"/>
      <c r="T2659" s="2001"/>
      <c r="U2659" s="2001"/>
      <c r="V2659" s="2001"/>
      <c r="W2659" s="2001"/>
      <c r="X2659" s="2001"/>
      <c r="Y2659" s="2001"/>
      <c r="Z2659" s="2001"/>
      <c r="AA2659" s="2001"/>
      <c r="AB2659" s="2001"/>
      <c r="AC2659" s="2001"/>
      <c r="AD2659" s="2001"/>
      <c r="AE2659" s="2001"/>
      <c r="AF2659" s="2001"/>
      <c r="AG2659" s="2001"/>
      <c r="AH2659" s="2001"/>
      <c r="AI2659" s="2001"/>
      <c r="AJ2659" s="2001"/>
      <c r="AK2659" s="2001"/>
      <c r="AL2659" s="2002"/>
      <c r="AM2659" s="2001"/>
      <c r="AN2659" s="2001"/>
      <c r="AO2659" s="2001"/>
      <c r="AP2659" s="2001"/>
      <c r="AQ2659" s="2001"/>
      <c r="AR2659" s="2001"/>
      <c r="AS2659" s="2001"/>
      <c r="AT2659" s="2001"/>
      <c r="AU2659" s="2001"/>
      <c r="AV2659" s="2001"/>
      <c r="AW2659" s="2001"/>
      <c r="AX2659" s="2001"/>
    </row>
    <row r="2660" spans="2:50" s="79" customFormat="1" ht="24" customHeight="1">
      <c r="B2660" s="2000">
        <v>8</v>
      </c>
      <c r="C2660" s="2000">
        <v>1</v>
      </c>
      <c r="D2660" s="2001"/>
      <c r="E2660" s="2001"/>
      <c r="F2660" s="2001"/>
      <c r="G2660" s="2001"/>
      <c r="H2660" s="2001"/>
      <c r="I2660" s="2001"/>
      <c r="J2660" s="2001"/>
      <c r="K2660" s="2001"/>
      <c r="L2660" s="2001"/>
      <c r="M2660" s="2001"/>
      <c r="N2660" s="2001"/>
      <c r="O2660" s="2001"/>
      <c r="P2660" s="2001"/>
      <c r="Q2660" s="2001"/>
      <c r="R2660" s="2001"/>
      <c r="S2660" s="2001"/>
      <c r="T2660" s="2001"/>
      <c r="U2660" s="2001"/>
      <c r="V2660" s="2001"/>
      <c r="W2660" s="2001"/>
      <c r="X2660" s="2001"/>
      <c r="Y2660" s="2001"/>
      <c r="Z2660" s="2001"/>
      <c r="AA2660" s="2001"/>
      <c r="AB2660" s="2001"/>
      <c r="AC2660" s="2001"/>
      <c r="AD2660" s="2001"/>
      <c r="AE2660" s="2001"/>
      <c r="AF2660" s="2001"/>
      <c r="AG2660" s="2001"/>
      <c r="AH2660" s="2001"/>
      <c r="AI2660" s="2001"/>
      <c r="AJ2660" s="2001"/>
      <c r="AK2660" s="2001"/>
      <c r="AL2660" s="2002"/>
      <c r="AM2660" s="2001"/>
      <c r="AN2660" s="2001"/>
      <c r="AO2660" s="2001"/>
      <c r="AP2660" s="2001"/>
      <c r="AQ2660" s="2001"/>
      <c r="AR2660" s="2001"/>
      <c r="AS2660" s="2001"/>
      <c r="AT2660" s="2001"/>
      <c r="AU2660" s="2001"/>
      <c r="AV2660" s="2001"/>
      <c r="AW2660" s="2001"/>
      <c r="AX2660" s="2001"/>
    </row>
    <row r="2661" spans="2:50" s="79" customFormat="1" ht="24" customHeight="1">
      <c r="B2661" s="2000">
        <v>9</v>
      </c>
      <c r="C2661" s="2000">
        <v>1</v>
      </c>
      <c r="D2661" s="2001"/>
      <c r="E2661" s="2001"/>
      <c r="F2661" s="2001"/>
      <c r="G2661" s="2001"/>
      <c r="H2661" s="2001"/>
      <c r="I2661" s="2001"/>
      <c r="J2661" s="2001"/>
      <c r="K2661" s="2001"/>
      <c r="L2661" s="2001"/>
      <c r="M2661" s="2001"/>
      <c r="N2661" s="2001"/>
      <c r="O2661" s="2001"/>
      <c r="P2661" s="2001"/>
      <c r="Q2661" s="2001"/>
      <c r="R2661" s="2001"/>
      <c r="S2661" s="2001"/>
      <c r="T2661" s="2001"/>
      <c r="U2661" s="2001"/>
      <c r="V2661" s="2001"/>
      <c r="W2661" s="2001"/>
      <c r="X2661" s="2001"/>
      <c r="Y2661" s="2001"/>
      <c r="Z2661" s="2001"/>
      <c r="AA2661" s="2001"/>
      <c r="AB2661" s="2001"/>
      <c r="AC2661" s="2001"/>
      <c r="AD2661" s="2001"/>
      <c r="AE2661" s="2001"/>
      <c r="AF2661" s="2001"/>
      <c r="AG2661" s="2001"/>
      <c r="AH2661" s="2001"/>
      <c r="AI2661" s="2001"/>
      <c r="AJ2661" s="2001"/>
      <c r="AK2661" s="2001"/>
      <c r="AL2661" s="2002"/>
      <c r="AM2661" s="2001"/>
      <c r="AN2661" s="2001"/>
      <c r="AO2661" s="2001"/>
      <c r="AP2661" s="2001"/>
      <c r="AQ2661" s="2001"/>
      <c r="AR2661" s="2001"/>
      <c r="AS2661" s="2001"/>
      <c r="AT2661" s="2001"/>
      <c r="AU2661" s="2001"/>
      <c r="AV2661" s="2001"/>
      <c r="AW2661" s="2001"/>
      <c r="AX2661" s="2001"/>
    </row>
    <row r="2662" spans="2:50" s="79" customFormat="1" ht="24" customHeight="1">
      <c r="B2662" s="2000">
        <v>10</v>
      </c>
      <c r="C2662" s="2000">
        <v>1</v>
      </c>
      <c r="D2662" s="2001"/>
      <c r="E2662" s="2001"/>
      <c r="F2662" s="2001"/>
      <c r="G2662" s="2001"/>
      <c r="H2662" s="2001"/>
      <c r="I2662" s="2001"/>
      <c r="J2662" s="2001"/>
      <c r="K2662" s="2001"/>
      <c r="L2662" s="2001"/>
      <c r="M2662" s="2001"/>
      <c r="N2662" s="2001"/>
      <c r="O2662" s="2001"/>
      <c r="P2662" s="2001"/>
      <c r="Q2662" s="2001"/>
      <c r="R2662" s="2001"/>
      <c r="S2662" s="2001"/>
      <c r="T2662" s="2001"/>
      <c r="U2662" s="2001"/>
      <c r="V2662" s="2001"/>
      <c r="W2662" s="2001"/>
      <c r="X2662" s="2001"/>
      <c r="Y2662" s="2001"/>
      <c r="Z2662" s="2001"/>
      <c r="AA2662" s="2001"/>
      <c r="AB2662" s="2001"/>
      <c r="AC2662" s="2001"/>
      <c r="AD2662" s="2001"/>
      <c r="AE2662" s="2001"/>
      <c r="AF2662" s="2001"/>
      <c r="AG2662" s="2001"/>
      <c r="AH2662" s="2001"/>
      <c r="AI2662" s="2001"/>
      <c r="AJ2662" s="2001"/>
      <c r="AK2662" s="2001"/>
      <c r="AL2662" s="2002"/>
      <c r="AM2662" s="2001"/>
      <c r="AN2662" s="2001"/>
      <c r="AO2662" s="2001"/>
      <c r="AP2662" s="2001"/>
      <c r="AQ2662" s="2001"/>
      <c r="AR2662" s="2001"/>
      <c r="AS2662" s="2001"/>
      <c r="AT2662" s="2001"/>
      <c r="AU2662" s="2001"/>
      <c r="AV2662" s="2001"/>
      <c r="AW2662" s="2001"/>
      <c r="AX2662" s="2001"/>
    </row>
    <row r="2663" spans="2:50" s="79" customFormat="1"/>
    <row r="2664" spans="2:50" s="79" customFormat="1">
      <c r="C2664" s="79" t="s">
        <v>810</v>
      </c>
    </row>
    <row r="2665" spans="2:50" s="79" customFormat="1" ht="34.5" customHeight="1">
      <c r="B2665" s="2000"/>
      <c r="C2665" s="2000"/>
      <c r="D2665" s="2004" t="s">
        <v>799</v>
      </c>
      <c r="E2665" s="2004"/>
      <c r="F2665" s="2004"/>
      <c r="G2665" s="2004"/>
      <c r="H2665" s="2004"/>
      <c r="I2665" s="2004"/>
      <c r="J2665" s="2004"/>
      <c r="K2665" s="2004"/>
      <c r="L2665" s="2004"/>
      <c r="M2665" s="2004"/>
      <c r="N2665" s="2004" t="s">
        <v>800</v>
      </c>
      <c r="O2665" s="2004"/>
      <c r="P2665" s="2004"/>
      <c r="Q2665" s="2004"/>
      <c r="R2665" s="2004"/>
      <c r="S2665" s="2004"/>
      <c r="T2665" s="2004"/>
      <c r="U2665" s="2004"/>
      <c r="V2665" s="2004"/>
      <c r="W2665" s="2004"/>
      <c r="X2665" s="2004"/>
      <c r="Y2665" s="2004"/>
      <c r="Z2665" s="2004"/>
      <c r="AA2665" s="2004"/>
      <c r="AB2665" s="2004"/>
      <c r="AC2665" s="2004"/>
      <c r="AD2665" s="2004"/>
      <c r="AE2665" s="2004"/>
      <c r="AF2665" s="2004"/>
      <c r="AG2665" s="2004"/>
      <c r="AH2665" s="2004"/>
      <c r="AI2665" s="2004"/>
      <c r="AJ2665" s="2004"/>
      <c r="AK2665" s="2004"/>
      <c r="AL2665" s="2005" t="s">
        <v>801</v>
      </c>
      <c r="AM2665" s="2004"/>
      <c r="AN2665" s="2004"/>
      <c r="AO2665" s="2004"/>
      <c r="AP2665" s="2004"/>
      <c r="AQ2665" s="2004"/>
      <c r="AR2665" s="2004" t="s">
        <v>27</v>
      </c>
      <c r="AS2665" s="2004"/>
      <c r="AT2665" s="2004"/>
      <c r="AU2665" s="2004"/>
      <c r="AV2665" s="2004" t="s">
        <v>28</v>
      </c>
      <c r="AW2665" s="2004"/>
      <c r="AX2665" s="2004"/>
    </row>
    <row r="2666" spans="2:50" s="79" customFormat="1" ht="24" customHeight="1">
      <c r="B2666" s="2000">
        <v>1</v>
      </c>
      <c r="C2666" s="2000">
        <v>1</v>
      </c>
      <c r="D2666" s="2001" t="s">
        <v>1207</v>
      </c>
      <c r="E2666" s="2001"/>
      <c r="F2666" s="2001"/>
      <c r="G2666" s="2001"/>
      <c r="H2666" s="2001"/>
      <c r="I2666" s="2001"/>
      <c r="J2666" s="2001"/>
      <c r="K2666" s="2001"/>
      <c r="L2666" s="2001"/>
      <c r="M2666" s="2001"/>
      <c r="N2666" s="2001" t="s">
        <v>1208</v>
      </c>
      <c r="O2666" s="2001"/>
      <c r="P2666" s="2001"/>
      <c r="Q2666" s="2001"/>
      <c r="R2666" s="2001"/>
      <c r="S2666" s="2001"/>
      <c r="T2666" s="2001"/>
      <c r="U2666" s="2001"/>
      <c r="V2666" s="2001"/>
      <c r="W2666" s="2001"/>
      <c r="X2666" s="2001"/>
      <c r="Y2666" s="2001"/>
      <c r="Z2666" s="2001"/>
      <c r="AA2666" s="2001"/>
      <c r="AB2666" s="2001"/>
      <c r="AC2666" s="2001"/>
      <c r="AD2666" s="2001"/>
      <c r="AE2666" s="2001"/>
      <c r="AF2666" s="2001"/>
      <c r="AG2666" s="2001"/>
      <c r="AH2666" s="2001"/>
      <c r="AI2666" s="2001"/>
      <c r="AJ2666" s="2001"/>
      <c r="AK2666" s="2001"/>
      <c r="AL2666" s="2002">
        <v>0.03</v>
      </c>
      <c r="AM2666" s="2001"/>
      <c r="AN2666" s="2001"/>
      <c r="AO2666" s="2001"/>
      <c r="AP2666" s="2001"/>
      <c r="AQ2666" s="2001"/>
      <c r="AR2666" s="2001"/>
      <c r="AS2666" s="2001"/>
      <c r="AT2666" s="2001"/>
      <c r="AU2666" s="2001"/>
      <c r="AV2666" s="2001"/>
      <c r="AW2666" s="2001"/>
      <c r="AX2666" s="2001"/>
    </row>
    <row r="2667" spans="2:50" s="79" customFormat="1" ht="24" customHeight="1">
      <c r="B2667" s="2000">
        <v>2</v>
      </c>
      <c r="C2667" s="2000">
        <v>1</v>
      </c>
      <c r="D2667" s="2001"/>
      <c r="E2667" s="2001"/>
      <c r="F2667" s="2001"/>
      <c r="G2667" s="2001"/>
      <c r="H2667" s="2001"/>
      <c r="I2667" s="2001"/>
      <c r="J2667" s="2001"/>
      <c r="K2667" s="2001"/>
      <c r="L2667" s="2001"/>
      <c r="M2667" s="2001"/>
      <c r="N2667" s="2001"/>
      <c r="O2667" s="2001"/>
      <c r="P2667" s="2001"/>
      <c r="Q2667" s="2001"/>
      <c r="R2667" s="2001"/>
      <c r="S2667" s="2001"/>
      <c r="T2667" s="2001"/>
      <c r="U2667" s="2001"/>
      <c r="V2667" s="2001"/>
      <c r="W2667" s="2001"/>
      <c r="X2667" s="2001"/>
      <c r="Y2667" s="2001"/>
      <c r="Z2667" s="2001"/>
      <c r="AA2667" s="2001"/>
      <c r="AB2667" s="2001"/>
      <c r="AC2667" s="2001"/>
      <c r="AD2667" s="2001"/>
      <c r="AE2667" s="2001"/>
      <c r="AF2667" s="2001"/>
      <c r="AG2667" s="2001"/>
      <c r="AH2667" s="2001"/>
      <c r="AI2667" s="2001"/>
      <c r="AJ2667" s="2001"/>
      <c r="AK2667" s="2001"/>
      <c r="AL2667" s="2002"/>
      <c r="AM2667" s="2001"/>
      <c r="AN2667" s="2001"/>
      <c r="AO2667" s="2001"/>
      <c r="AP2667" s="2001"/>
      <c r="AQ2667" s="2001"/>
      <c r="AR2667" s="2001"/>
      <c r="AS2667" s="2001"/>
      <c r="AT2667" s="2001"/>
      <c r="AU2667" s="2001"/>
      <c r="AV2667" s="2001"/>
      <c r="AW2667" s="2001"/>
      <c r="AX2667" s="2001"/>
    </row>
    <row r="2668" spans="2:50" s="79" customFormat="1" ht="24" customHeight="1">
      <c r="B2668" s="2000">
        <v>3</v>
      </c>
      <c r="C2668" s="2000">
        <v>1</v>
      </c>
      <c r="D2668" s="2001"/>
      <c r="E2668" s="2001"/>
      <c r="F2668" s="2001"/>
      <c r="G2668" s="2001"/>
      <c r="H2668" s="2001"/>
      <c r="I2668" s="2001"/>
      <c r="J2668" s="2001"/>
      <c r="K2668" s="2001"/>
      <c r="L2668" s="2001"/>
      <c r="M2668" s="2001"/>
      <c r="N2668" s="2001"/>
      <c r="O2668" s="2001"/>
      <c r="P2668" s="2001"/>
      <c r="Q2668" s="2001"/>
      <c r="R2668" s="2001"/>
      <c r="S2668" s="2001"/>
      <c r="T2668" s="2001"/>
      <c r="U2668" s="2001"/>
      <c r="V2668" s="2001"/>
      <c r="W2668" s="2001"/>
      <c r="X2668" s="2001"/>
      <c r="Y2668" s="2001"/>
      <c r="Z2668" s="2001"/>
      <c r="AA2668" s="2001"/>
      <c r="AB2668" s="2001"/>
      <c r="AC2668" s="2001"/>
      <c r="AD2668" s="2001"/>
      <c r="AE2668" s="2001"/>
      <c r="AF2668" s="2001"/>
      <c r="AG2668" s="2001"/>
      <c r="AH2668" s="2001"/>
      <c r="AI2668" s="2001"/>
      <c r="AJ2668" s="2001"/>
      <c r="AK2668" s="2001"/>
      <c r="AL2668" s="2002"/>
      <c r="AM2668" s="2001"/>
      <c r="AN2668" s="2001"/>
      <c r="AO2668" s="2001"/>
      <c r="AP2668" s="2001"/>
      <c r="AQ2668" s="2001"/>
      <c r="AR2668" s="2001"/>
      <c r="AS2668" s="2001"/>
      <c r="AT2668" s="2001"/>
      <c r="AU2668" s="2001"/>
      <c r="AV2668" s="2001"/>
      <c r="AW2668" s="2001"/>
      <c r="AX2668" s="2001"/>
    </row>
    <row r="2669" spans="2:50" s="79" customFormat="1" ht="24" customHeight="1">
      <c r="B2669" s="2000">
        <v>4</v>
      </c>
      <c r="C2669" s="2000">
        <v>1</v>
      </c>
      <c r="D2669" s="2001"/>
      <c r="E2669" s="2001"/>
      <c r="F2669" s="2001"/>
      <c r="G2669" s="2001"/>
      <c r="H2669" s="2001"/>
      <c r="I2669" s="2001"/>
      <c r="J2669" s="2001"/>
      <c r="K2669" s="2001"/>
      <c r="L2669" s="2001"/>
      <c r="M2669" s="2001"/>
      <c r="N2669" s="2001"/>
      <c r="O2669" s="2001"/>
      <c r="P2669" s="2001"/>
      <c r="Q2669" s="2001"/>
      <c r="R2669" s="2001"/>
      <c r="S2669" s="2001"/>
      <c r="T2669" s="2001"/>
      <c r="U2669" s="2001"/>
      <c r="V2669" s="2001"/>
      <c r="W2669" s="2001"/>
      <c r="X2669" s="2001"/>
      <c r="Y2669" s="2001"/>
      <c r="Z2669" s="2001"/>
      <c r="AA2669" s="2001"/>
      <c r="AB2669" s="2001"/>
      <c r="AC2669" s="2001"/>
      <c r="AD2669" s="2001"/>
      <c r="AE2669" s="2001"/>
      <c r="AF2669" s="2001"/>
      <c r="AG2669" s="2001"/>
      <c r="AH2669" s="2001"/>
      <c r="AI2669" s="2001"/>
      <c r="AJ2669" s="2001"/>
      <c r="AK2669" s="2001"/>
      <c r="AL2669" s="2002"/>
      <c r="AM2669" s="2001"/>
      <c r="AN2669" s="2001"/>
      <c r="AO2669" s="2001"/>
      <c r="AP2669" s="2001"/>
      <c r="AQ2669" s="2001"/>
      <c r="AR2669" s="2001"/>
      <c r="AS2669" s="2001"/>
      <c r="AT2669" s="2001"/>
      <c r="AU2669" s="2001"/>
      <c r="AV2669" s="2001"/>
      <c r="AW2669" s="2001"/>
      <c r="AX2669" s="2001"/>
    </row>
    <row r="2670" spans="2:50" s="79" customFormat="1" ht="24" customHeight="1">
      <c r="B2670" s="2000">
        <v>5</v>
      </c>
      <c r="C2670" s="2000">
        <v>1</v>
      </c>
      <c r="D2670" s="2001"/>
      <c r="E2670" s="2001"/>
      <c r="F2670" s="2001"/>
      <c r="G2670" s="2001"/>
      <c r="H2670" s="2001"/>
      <c r="I2670" s="2001"/>
      <c r="J2670" s="2001"/>
      <c r="K2670" s="2001"/>
      <c r="L2670" s="2001"/>
      <c r="M2670" s="2001"/>
      <c r="N2670" s="2001"/>
      <c r="O2670" s="2001"/>
      <c r="P2670" s="2001"/>
      <c r="Q2670" s="2001"/>
      <c r="R2670" s="2001"/>
      <c r="S2670" s="2001"/>
      <c r="T2670" s="2001"/>
      <c r="U2670" s="2001"/>
      <c r="V2670" s="2001"/>
      <c r="W2670" s="2001"/>
      <c r="X2670" s="2001"/>
      <c r="Y2670" s="2001"/>
      <c r="Z2670" s="2001"/>
      <c r="AA2670" s="2001"/>
      <c r="AB2670" s="2001"/>
      <c r="AC2670" s="2001"/>
      <c r="AD2670" s="2001"/>
      <c r="AE2670" s="2001"/>
      <c r="AF2670" s="2001"/>
      <c r="AG2670" s="2001"/>
      <c r="AH2670" s="2001"/>
      <c r="AI2670" s="2001"/>
      <c r="AJ2670" s="2001"/>
      <c r="AK2670" s="2001"/>
      <c r="AL2670" s="2002"/>
      <c r="AM2670" s="2001"/>
      <c r="AN2670" s="2001"/>
      <c r="AO2670" s="2001"/>
      <c r="AP2670" s="2001"/>
      <c r="AQ2670" s="2001"/>
      <c r="AR2670" s="2001"/>
      <c r="AS2670" s="2001"/>
      <c r="AT2670" s="2001"/>
      <c r="AU2670" s="2001"/>
      <c r="AV2670" s="2001"/>
      <c r="AW2670" s="2001"/>
      <c r="AX2670" s="2001"/>
    </row>
    <row r="2671" spans="2:50" s="79" customFormat="1" ht="24" customHeight="1">
      <c r="B2671" s="2000">
        <v>6</v>
      </c>
      <c r="C2671" s="2000">
        <v>1</v>
      </c>
      <c r="D2671" s="2001"/>
      <c r="E2671" s="2001"/>
      <c r="F2671" s="2001"/>
      <c r="G2671" s="2001"/>
      <c r="H2671" s="2001"/>
      <c r="I2671" s="2001"/>
      <c r="J2671" s="2001"/>
      <c r="K2671" s="2001"/>
      <c r="L2671" s="2001"/>
      <c r="M2671" s="2001"/>
      <c r="N2671" s="2001"/>
      <c r="O2671" s="2001"/>
      <c r="P2671" s="2001"/>
      <c r="Q2671" s="2001"/>
      <c r="R2671" s="2001"/>
      <c r="S2671" s="2001"/>
      <c r="T2671" s="2001"/>
      <c r="U2671" s="2001"/>
      <c r="V2671" s="2001"/>
      <c r="W2671" s="2001"/>
      <c r="X2671" s="2001"/>
      <c r="Y2671" s="2001"/>
      <c r="Z2671" s="2001"/>
      <c r="AA2671" s="2001"/>
      <c r="AB2671" s="2001"/>
      <c r="AC2671" s="2001"/>
      <c r="AD2671" s="2001"/>
      <c r="AE2671" s="2001"/>
      <c r="AF2671" s="2001"/>
      <c r="AG2671" s="2001"/>
      <c r="AH2671" s="2001"/>
      <c r="AI2671" s="2001"/>
      <c r="AJ2671" s="2001"/>
      <c r="AK2671" s="2001"/>
      <c r="AL2671" s="2002"/>
      <c r="AM2671" s="2001"/>
      <c r="AN2671" s="2001"/>
      <c r="AO2671" s="2001"/>
      <c r="AP2671" s="2001"/>
      <c r="AQ2671" s="2001"/>
      <c r="AR2671" s="2001"/>
      <c r="AS2671" s="2001"/>
      <c r="AT2671" s="2001"/>
      <c r="AU2671" s="2001"/>
      <c r="AV2671" s="2001"/>
      <c r="AW2671" s="2001"/>
      <c r="AX2671" s="2001"/>
    </row>
    <row r="2672" spans="2:50" s="79" customFormat="1" ht="24" customHeight="1">
      <c r="B2672" s="2000">
        <v>7</v>
      </c>
      <c r="C2672" s="2000">
        <v>1</v>
      </c>
      <c r="D2672" s="2001"/>
      <c r="E2672" s="2001"/>
      <c r="F2672" s="2001"/>
      <c r="G2672" s="2001"/>
      <c r="H2672" s="2001"/>
      <c r="I2672" s="2001"/>
      <c r="J2672" s="2001"/>
      <c r="K2672" s="2001"/>
      <c r="L2672" s="2001"/>
      <c r="M2672" s="2001"/>
      <c r="N2672" s="2001"/>
      <c r="O2672" s="2001"/>
      <c r="P2672" s="2001"/>
      <c r="Q2672" s="2001"/>
      <c r="R2672" s="2001"/>
      <c r="S2672" s="2001"/>
      <c r="T2672" s="2001"/>
      <c r="U2672" s="2001"/>
      <c r="V2672" s="2001"/>
      <c r="W2672" s="2001"/>
      <c r="X2672" s="2001"/>
      <c r="Y2672" s="2001"/>
      <c r="Z2672" s="2001"/>
      <c r="AA2672" s="2001"/>
      <c r="AB2672" s="2001"/>
      <c r="AC2672" s="2001"/>
      <c r="AD2672" s="2001"/>
      <c r="AE2672" s="2001"/>
      <c r="AF2672" s="2001"/>
      <c r="AG2672" s="2001"/>
      <c r="AH2672" s="2001"/>
      <c r="AI2672" s="2001"/>
      <c r="AJ2672" s="2001"/>
      <c r="AK2672" s="2001"/>
      <c r="AL2672" s="2002"/>
      <c r="AM2672" s="2001"/>
      <c r="AN2672" s="2001"/>
      <c r="AO2672" s="2001"/>
      <c r="AP2672" s="2001"/>
      <c r="AQ2672" s="2001"/>
      <c r="AR2672" s="2001"/>
      <c r="AS2672" s="2001"/>
      <c r="AT2672" s="2001"/>
      <c r="AU2672" s="2001"/>
      <c r="AV2672" s="2001"/>
      <c r="AW2672" s="2001"/>
      <c r="AX2672" s="2001"/>
    </row>
    <row r="2673" spans="2:51" s="79" customFormat="1" ht="24" customHeight="1">
      <c r="B2673" s="2000">
        <v>8</v>
      </c>
      <c r="C2673" s="2000">
        <v>1</v>
      </c>
      <c r="D2673" s="2001"/>
      <c r="E2673" s="2001"/>
      <c r="F2673" s="2001"/>
      <c r="G2673" s="2001"/>
      <c r="H2673" s="2001"/>
      <c r="I2673" s="2001"/>
      <c r="J2673" s="2001"/>
      <c r="K2673" s="2001"/>
      <c r="L2673" s="2001"/>
      <c r="M2673" s="2001"/>
      <c r="N2673" s="2001"/>
      <c r="O2673" s="2001"/>
      <c r="P2673" s="2001"/>
      <c r="Q2673" s="2001"/>
      <c r="R2673" s="2001"/>
      <c r="S2673" s="2001"/>
      <c r="T2673" s="2001"/>
      <c r="U2673" s="2001"/>
      <c r="V2673" s="2001"/>
      <c r="W2673" s="2001"/>
      <c r="X2673" s="2001"/>
      <c r="Y2673" s="2001"/>
      <c r="Z2673" s="2001"/>
      <c r="AA2673" s="2001"/>
      <c r="AB2673" s="2001"/>
      <c r="AC2673" s="2001"/>
      <c r="AD2673" s="2001"/>
      <c r="AE2673" s="2001"/>
      <c r="AF2673" s="2001"/>
      <c r="AG2673" s="2001"/>
      <c r="AH2673" s="2001"/>
      <c r="AI2673" s="2001"/>
      <c r="AJ2673" s="2001"/>
      <c r="AK2673" s="2001"/>
      <c r="AL2673" s="2002"/>
      <c r="AM2673" s="2001"/>
      <c r="AN2673" s="2001"/>
      <c r="AO2673" s="2001"/>
      <c r="AP2673" s="2001"/>
      <c r="AQ2673" s="2001"/>
      <c r="AR2673" s="2001"/>
      <c r="AS2673" s="2001"/>
      <c r="AT2673" s="2001"/>
      <c r="AU2673" s="2001"/>
      <c r="AV2673" s="2001"/>
      <c r="AW2673" s="2001"/>
      <c r="AX2673" s="2001"/>
    </row>
    <row r="2674" spans="2:51" s="79" customFormat="1" ht="24" customHeight="1">
      <c r="B2674" s="2000">
        <v>9</v>
      </c>
      <c r="C2674" s="2000">
        <v>1</v>
      </c>
      <c r="D2674" s="2001"/>
      <c r="E2674" s="2001"/>
      <c r="F2674" s="2001"/>
      <c r="G2674" s="2001"/>
      <c r="H2674" s="2001"/>
      <c r="I2674" s="2001"/>
      <c r="J2674" s="2001"/>
      <c r="K2674" s="2001"/>
      <c r="L2674" s="2001"/>
      <c r="M2674" s="2001"/>
      <c r="N2674" s="2001"/>
      <c r="O2674" s="2001"/>
      <c r="P2674" s="2001"/>
      <c r="Q2674" s="2001"/>
      <c r="R2674" s="2001"/>
      <c r="S2674" s="2001"/>
      <c r="T2674" s="2001"/>
      <c r="U2674" s="2001"/>
      <c r="V2674" s="2001"/>
      <c r="W2674" s="2001"/>
      <c r="X2674" s="2001"/>
      <c r="Y2674" s="2001"/>
      <c r="Z2674" s="2001"/>
      <c r="AA2674" s="2001"/>
      <c r="AB2674" s="2001"/>
      <c r="AC2674" s="2001"/>
      <c r="AD2674" s="2001"/>
      <c r="AE2674" s="2001"/>
      <c r="AF2674" s="2001"/>
      <c r="AG2674" s="2001"/>
      <c r="AH2674" s="2001"/>
      <c r="AI2674" s="2001"/>
      <c r="AJ2674" s="2001"/>
      <c r="AK2674" s="2001"/>
      <c r="AL2674" s="2002"/>
      <c r="AM2674" s="2001"/>
      <c r="AN2674" s="2001"/>
      <c r="AO2674" s="2001"/>
      <c r="AP2674" s="2001"/>
      <c r="AQ2674" s="2001"/>
      <c r="AR2674" s="2001"/>
      <c r="AS2674" s="2001"/>
      <c r="AT2674" s="2001"/>
      <c r="AU2674" s="2001"/>
      <c r="AV2674" s="2001"/>
      <c r="AW2674" s="2001"/>
      <c r="AX2674" s="2001"/>
    </row>
    <row r="2675" spans="2:51" s="79" customFormat="1" ht="24" customHeight="1">
      <c r="B2675" s="2000">
        <v>10</v>
      </c>
      <c r="C2675" s="2000">
        <v>1</v>
      </c>
      <c r="D2675" s="2001"/>
      <c r="E2675" s="2001"/>
      <c r="F2675" s="2001"/>
      <c r="G2675" s="2001"/>
      <c r="H2675" s="2001"/>
      <c r="I2675" s="2001"/>
      <c r="J2675" s="2001"/>
      <c r="K2675" s="2001"/>
      <c r="L2675" s="2001"/>
      <c r="M2675" s="2001"/>
      <c r="N2675" s="2001"/>
      <c r="O2675" s="2001"/>
      <c r="P2675" s="2001"/>
      <c r="Q2675" s="2001"/>
      <c r="R2675" s="2001"/>
      <c r="S2675" s="2001"/>
      <c r="T2675" s="2001"/>
      <c r="U2675" s="2001"/>
      <c r="V2675" s="2001"/>
      <c r="W2675" s="2001"/>
      <c r="X2675" s="2001"/>
      <c r="Y2675" s="2001"/>
      <c r="Z2675" s="2001"/>
      <c r="AA2675" s="2001"/>
      <c r="AB2675" s="2001"/>
      <c r="AC2675" s="2001"/>
      <c r="AD2675" s="2001"/>
      <c r="AE2675" s="2001"/>
      <c r="AF2675" s="2001"/>
      <c r="AG2675" s="2001"/>
      <c r="AH2675" s="2001"/>
      <c r="AI2675" s="2001"/>
      <c r="AJ2675" s="2001"/>
      <c r="AK2675" s="2001"/>
      <c r="AL2675" s="2002"/>
      <c r="AM2675" s="2001"/>
      <c r="AN2675" s="2001"/>
      <c r="AO2675" s="2001"/>
      <c r="AP2675" s="2001"/>
      <c r="AQ2675" s="2001"/>
      <c r="AR2675" s="2001"/>
      <c r="AS2675" s="2001"/>
      <c r="AT2675" s="2001"/>
      <c r="AU2675" s="2001"/>
      <c r="AV2675" s="2001"/>
      <c r="AW2675" s="2001"/>
      <c r="AX2675" s="2001"/>
    </row>
    <row r="2676" spans="2:51" s="79" customFormat="1"/>
    <row r="2677" spans="2:51" ht="21.75" customHeight="1" thickBot="1">
      <c r="AK2677" s="466"/>
      <c r="AL2677" s="466"/>
      <c r="AM2677" s="466"/>
      <c r="AN2677" s="466"/>
      <c r="AO2677" s="466"/>
      <c r="AP2677" s="466"/>
      <c r="AQ2677" s="466"/>
      <c r="AR2677" s="467" t="s">
        <v>112</v>
      </c>
      <c r="AS2677" s="467"/>
      <c r="AT2677" s="467"/>
      <c r="AU2677" s="467"/>
      <c r="AV2677" s="467"/>
      <c r="AW2677" s="467"/>
      <c r="AX2677" s="467"/>
      <c r="AY2677" s="467"/>
    </row>
    <row r="2678" spans="2:51" ht="21" customHeight="1">
      <c r="B2678" s="468" t="s">
        <v>113</v>
      </c>
      <c r="C2678" s="469"/>
      <c r="D2678" s="469"/>
      <c r="E2678" s="469"/>
      <c r="F2678" s="469"/>
      <c r="G2678" s="469"/>
      <c r="H2678" s="916" t="s">
        <v>1209</v>
      </c>
      <c r="I2678" s="917"/>
      <c r="J2678" s="917"/>
      <c r="K2678" s="917"/>
      <c r="L2678" s="917"/>
      <c r="M2678" s="917"/>
      <c r="N2678" s="917"/>
      <c r="O2678" s="917"/>
      <c r="P2678" s="917"/>
      <c r="Q2678" s="917"/>
      <c r="R2678" s="917"/>
      <c r="S2678" s="917"/>
      <c r="T2678" s="917"/>
      <c r="U2678" s="917"/>
      <c r="V2678" s="917"/>
      <c r="W2678" s="917"/>
      <c r="X2678" s="917"/>
      <c r="Y2678" s="917"/>
      <c r="Z2678" s="472" t="s">
        <v>812</v>
      </c>
      <c r="AA2678" s="473"/>
      <c r="AB2678" s="473"/>
      <c r="AC2678" s="473"/>
      <c r="AD2678" s="473"/>
      <c r="AE2678" s="474"/>
      <c r="AF2678" s="475" t="s">
        <v>101</v>
      </c>
      <c r="AG2678" s="476"/>
      <c r="AH2678" s="476"/>
      <c r="AI2678" s="476"/>
      <c r="AJ2678" s="476"/>
      <c r="AK2678" s="476"/>
      <c r="AL2678" s="476"/>
      <c r="AM2678" s="476"/>
      <c r="AN2678" s="476"/>
      <c r="AO2678" s="476"/>
      <c r="AP2678" s="476"/>
      <c r="AQ2678" s="477"/>
      <c r="AR2678" s="478" t="s">
        <v>1</v>
      </c>
      <c r="AS2678" s="475"/>
      <c r="AT2678" s="475"/>
      <c r="AU2678" s="475"/>
      <c r="AV2678" s="475"/>
      <c r="AW2678" s="475"/>
      <c r="AX2678" s="475"/>
      <c r="AY2678" s="479"/>
    </row>
    <row r="2679" spans="2:51" ht="28.15" customHeight="1">
      <c r="B2679" s="442" t="s">
        <v>59</v>
      </c>
      <c r="C2679" s="443"/>
      <c r="D2679" s="443"/>
      <c r="E2679" s="443"/>
      <c r="F2679" s="443"/>
      <c r="G2679" s="444"/>
      <c r="H2679" s="445"/>
      <c r="I2679" s="446"/>
      <c r="J2679" s="446"/>
      <c r="K2679" s="446"/>
      <c r="L2679" s="446"/>
      <c r="M2679" s="446"/>
      <c r="N2679" s="446"/>
      <c r="O2679" s="446"/>
      <c r="P2679" s="446"/>
      <c r="Q2679" s="446"/>
      <c r="R2679" s="446"/>
      <c r="S2679" s="446"/>
      <c r="T2679" s="446"/>
      <c r="U2679" s="446"/>
      <c r="V2679" s="446"/>
      <c r="W2679" s="447"/>
      <c r="X2679" s="447"/>
      <c r="Y2679" s="447"/>
      <c r="Z2679" s="448" t="s">
        <v>2</v>
      </c>
      <c r="AA2679" s="449"/>
      <c r="AB2679" s="449"/>
      <c r="AC2679" s="449"/>
      <c r="AD2679" s="449"/>
      <c r="AE2679" s="450"/>
      <c r="AF2679" s="449" t="s">
        <v>813</v>
      </c>
      <c r="AG2679" s="449"/>
      <c r="AH2679" s="449"/>
      <c r="AI2679" s="449"/>
      <c r="AJ2679" s="449"/>
      <c r="AK2679" s="449"/>
      <c r="AL2679" s="449"/>
      <c r="AM2679" s="449"/>
      <c r="AN2679" s="449"/>
      <c r="AO2679" s="449"/>
      <c r="AP2679" s="449"/>
      <c r="AQ2679" s="450"/>
      <c r="AR2679" s="451" t="s">
        <v>1210</v>
      </c>
      <c r="AS2679" s="452"/>
      <c r="AT2679" s="452"/>
      <c r="AU2679" s="452"/>
      <c r="AV2679" s="452"/>
      <c r="AW2679" s="452"/>
      <c r="AX2679" s="452"/>
      <c r="AY2679" s="453"/>
    </row>
    <row r="2680" spans="2:51" ht="30.75" customHeight="1">
      <c r="B2680" s="454" t="s">
        <v>3</v>
      </c>
      <c r="C2680" s="455"/>
      <c r="D2680" s="455"/>
      <c r="E2680" s="455"/>
      <c r="F2680" s="455"/>
      <c r="G2680" s="455"/>
      <c r="H2680" s="456" t="s">
        <v>103</v>
      </c>
      <c r="I2680" s="447"/>
      <c r="J2680" s="447"/>
      <c r="K2680" s="447"/>
      <c r="L2680" s="447"/>
      <c r="M2680" s="447"/>
      <c r="N2680" s="447"/>
      <c r="O2680" s="447"/>
      <c r="P2680" s="447"/>
      <c r="Q2680" s="447"/>
      <c r="R2680" s="447"/>
      <c r="S2680" s="447"/>
      <c r="T2680" s="447"/>
      <c r="U2680" s="447"/>
      <c r="V2680" s="447"/>
      <c r="W2680" s="447"/>
      <c r="X2680" s="447"/>
      <c r="Y2680" s="447"/>
      <c r="Z2680" s="457" t="s">
        <v>76</v>
      </c>
      <c r="AA2680" s="458"/>
      <c r="AB2680" s="458"/>
      <c r="AC2680" s="458"/>
      <c r="AD2680" s="458"/>
      <c r="AE2680" s="459"/>
      <c r="AF2680" s="941" t="s">
        <v>108</v>
      </c>
      <c r="AG2680" s="941"/>
      <c r="AH2680" s="941"/>
      <c r="AI2680" s="941"/>
      <c r="AJ2680" s="941"/>
      <c r="AK2680" s="941"/>
      <c r="AL2680" s="941"/>
      <c r="AM2680" s="941"/>
      <c r="AN2680" s="941"/>
      <c r="AO2680" s="941"/>
      <c r="AP2680" s="941"/>
      <c r="AQ2680" s="941"/>
      <c r="AR2680" s="267"/>
      <c r="AS2680" s="267"/>
      <c r="AT2680" s="267"/>
      <c r="AU2680" s="267"/>
      <c r="AV2680" s="267"/>
      <c r="AW2680" s="267"/>
      <c r="AX2680" s="267"/>
      <c r="AY2680" s="942"/>
    </row>
    <row r="2681" spans="2:51" ht="18" customHeight="1">
      <c r="B2681" s="418" t="s">
        <v>37</v>
      </c>
      <c r="C2681" s="419"/>
      <c r="D2681" s="419"/>
      <c r="E2681" s="419"/>
      <c r="F2681" s="419"/>
      <c r="G2681" s="419"/>
      <c r="H2681" s="935" t="s">
        <v>1211</v>
      </c>
      <c r="I2681" s="936"/>
      <c r="J2681" s="936"/>
      <c r="K2681" s="936"/>
      <c r="L2681" s="936"/>
      <c r="M2681" s="936"/>
      <c r="N2681" s="936"/>
      <c r="O2681" s="936"/>
      <c r="P2681" s="936"/>
      <c r="Q2681" s="936"/>
      <c r="R2681" s="936"/>
      <c r="S2681" s="936"/>
      <c r="T2681" s="936"/>
      <c r="U2681" s="936"/>
      <c r="V2681" s="936"/>
      <c r="W2681" s="937"/>
      <c r="X2681" s="937"/>
      <c r="Y2681" s="937"/>
      <c r="Z2681" s="428" t="s">
        <v>815</v>
      </c>
      <c r="AA2681" s="267"/>
      <c r="AB2681" s="267"/>
      <c r="AC2681" s="267"/>
      <c r="AD2681" s="267"/>
      <c r="AE2681" s="429"/>
      <c r="AF2681" s="431"/>
      <c r="AG2681" s="432"/>
      <c r="AH2681" s="432"/>
      <c r="AI2681" s="432"/>
      <c r="AJ2681" s="432"/>
      <c r="AK2681" s="432"/>
      <c r="AL2681" s="432"/>
      <c r="AM2681" s="432"/>
      <c r="AN2681" s="432"/>
      <c r="AO2681" s="432"/>
      <c r="AP2681" s="432"/>
      <c r="AQ2681" s="432"/>
      <c r="AR2681" s="432"/>
      <c r="AS2681" s="432"/>
      <c r="AT2681" s="432"/>
      <c r="AU2681" s="432"/>
      <c r="AV2681" s="432"/>
      <c r="AW2681" s="432"/>
      <c r="AX2681" s="432"/>
      <c r="AY2681" s="433"/>
    </row>
    <row r="2682" spans="2:51" ht="24" customHeight="1">
      <c r="B2682" s="420"/>
      <c r="C2682" s="421"/>
      <c r="D2682" s="421"/>
      <c r="E2682" s="421"/>
      <c r="F2682" s="421"/>
      <c r="G2682" s="421"/>
      <c r="H2682" s="938"/>
      <c r="I2682" s="939"/>
      <c r="J2682" s="939"/>
      <c r="K2682" s="939"/>
      <c r="L2682" s="939"/>
      <c r="M2682" s="939"/>
      <c r="N2682" s="939"/>
      <c r="O2682" s="939"/>
      <c r="P2682" s="939"/>
      <c r="Q2682" s="939"/>
      <c r="R2682" s="939"/>
      <c r="S2682" s="939"/>
      <c r="T2682" s="939"/>
      <c r="U2682" s="939"/>
      <c r="V2682" s="939"/>
      <c r="W2682" s="940"/>
      <c r="X2682" s="940"/>
      <c r="Y2682" s="940"/>
      <c r="Z2682" s="430"/>
      <c r="AA2682" s="267"/>
      <c r="AB2682" s="267"/>
      <c r="AC2682" s="267"/>
      <c r="AD2682" s="267"/>
      <c r="AE2682" s="429"/>
      <c r="AF2682" s="434"/>
      <c r="AG2682" s="434"/>
      <c r="AH2682" s="434"/>
      <c r="AI2682" s="434"/>
      <c r="AJ2682" s="434"/>
      <c r="AK2682" s="434"/>
      <c r="AL2682" s="434"/>
      <c r="AM2682" s="434"/>
      <c r="AN2682" s="434"/>
      <c r="AO2682" s="434"/>
      <c r="AP2682" s="434"/>
      <c r="AQ2682" s="434"/>
      <c r="AR2682" s="434"/>
      <c r="AS2682" s="434"/>
      <c r="AT2682" s="434"/>
      <c r="AU2682" s="434"/>
      <c r="AV2682" s="434"/>
      <c r="AW2682" s="434"/>
      <c r="AX2682" s="434"/>
      <c r="AY2682" s="435"/>
    </row>
    <row r="2683" spans="2:51" ht="29.25" customHeight="1">
      <c r="B2683" s="436" t="s">
        <v>4</v>
      </c>
      <c r="C2683" s="437"/>
      <c r="D2683" s="437"/>
      <c r="E2683" s="437"/>
      <c r="F2683" s="437"/>
      <c r="G2683" s="438"/>
      <c r="H2683" s="439" t="s">
        <v>133</v>
      </c>
      <c r="I2683" s="440"/>
      <c r="J2683" s="440"/>
      <c r="K2683" s="440"/>
      <c r="L2683" s="440"/>
      <c r="M2683" s="440"/>
      <c r="N2683" s="440"/>
      <c r="O2683" s="440"/>
      <c r="P2683" s="440"/>
      <c r="Q2683" s="440"/>
      <c r="R2683" s="440"/>
      <c r="S2683" s="440"/>
      <c r="T2683" s="440"/>
      <c r="U2683" s="440"/>
      <c r="V2683" s="440"/>
      <c r="W2683" s="440"/>
      <c r="X2683" s="440"/>
      <c r="Y2683" s="440"/>
      <c r="Z2683" s="440"/>
      <c r="AA2683" s="440"/>
      <c r="AB2683" s="440"/>
      <c r="AC2683" s="440"/>
      <c r="AD2683" s="440"/>
      <c r="AE2683" s="440"/>
      <c r="AF2683" s="440"/>
      <c r="AG2683" s="440"/>
      <c r="AH2683" s="440"/>
      <c r="AI2683" s="440"/>
      <c r="AJ2683" s="440"/>
      <c r="AK2683" s="440"/>
      <c r="AL2683" s="440"/>
      <c r="AM2683" s="440"/>
      <c r="AN2683" s="440"/>
      <c r="AO2683" s="440"/>
      <c r="AP2683" s="440"/>
      <c r="AQ2683" s="440"/>
      <c r="AR2683" s="440"/>
      <c r="AS2683" s="440"/>
      <c r="AT2683" s="440"/>
      <c r="AU2683" s="440"/>
      <c r="AV2683" s="440"/>
      <c r="AW2683" s="440"/>
      <c r="AX2683" s="440"/>
      <c r="AY2683" s="441"/>
    </row>
    <row r="2684" spans="2:51" ht="21" customHeight="1">
      <c r="B2684" s="405" t="s">
        <v>39</v>
      </c>
      <c r="C2684" s="406"/>
      <c r="D2684" s="406"/>
      <c r="E2684" s="406"/>
      <c r="F2684" s="406"/>
      <c r="G2684" s="407"/>
      <c r="H2684" s="411"/>
      <c r="I2684" s="412"/>
      <c r="J2684" s="412"/>
      <c r="K2684" s="412"/>
      <c r="L2684" s="412"/>
      <c r="M2684" s="412"/>
      <c r="N2684" s="412"/>
      <c r="O2684" s="412"/>
      <c r="P2684" s="412"/>
      <c r="Q2684" s="370" t="s">
        <v>86</v>
      </c>
      <c r="R2684" s="371"/>
      <c r="S2684" s="371"/>
      <c r="T2684" s="371"/>
      <c r="U2684" s="371"/>
      <c r="V2684" s="371"/>
      <c r="W2684" s="413"/>
      <c r="X2684" s="370" t="s">
        <v>87</v>
      </c>
      <c r="Y2684" s="371"/>
      <c r="Z2684" s="371"/>
      <c r="AA2684" s="371"/>
      <c r="AB2684" s="371"/>
      <c r="AC2684" s="371"/>
      <c r="AD2684" s="413"/>
      <c r="AE2684" s="370" t="s">
        <v>88</v>
      </c>
      <c r="AF2684" s="371"/>
      <c r="AG2684" s="371"/>
      <c r="AH2684" s="371"/>
      <c r="AI2684" s="371"/>
      <c r="AJ2684" s="371"/>
      <c r="AK2684" s="413"/>
      <c r="AL2684" s="370" t="s">
        <v>90</v>
      </c>
      <c r="AM2684" s="371"/>
      <c r="AN2684" s="371"/>
      <c r="AO2684" s="371"/>
      <c r="AP2684" s="371"/>
      <c r="AQ2684" s="371"/>
      <c r="AR2684" s="413"/>
      <c r="AS2684" s="370" t="s">
        <v>91</v>
      </c>
      <c r="AT2684" s="371"/>
      <c r="AU2684" s="371"/>
      <c r="AV2684" s="371"/>
      <c r="AW2684" s="371"/>
      <c r="AX2684" s="371"/>
      <c r="AY2684" s="372"/>
    </row>
    <row r="2685" spans="2:51" ht="21" customHeight="1">
      <c r="B2685" s="291"/>
      <c r="C2685" s="292"/>
      <c r="D2685" s="292"/>
      <c r="E2685" s="292"/>
      <c r="F2685" s="292"/>
      <c r="G2685" s="293"/>
      <c r="H2685" s="373" t="s">
        <v>5</v>
      </c>
      <c r="I2685" s="374"/>
      <c r="J2685" s="379" t="s">
        <v>6</v>
      </c>
      <c r="K2685" s="380"/>
      <c r="L2685" s="380"/>
      <c r="M2685" s="380"/>
      <c r="N2685" s="380"/>
      <c r="O2685" s="380"/>
      <c r="P2685" s="381"/>
      <c r="Q2685" s="384">
        <v>1</v>
      </c>
      <c r="R2685" s="384"/>
      <c r="S2685" s="384"/>
      <c r="T2685" s="384"/>
      <c r="U2685" s="384"/>
      <c r="V2685" s="384"/>
      <c r="W2685" s="384"/>
      <c r="X2685" s="384">
        <v>1</v>
      </c>
      <c r="Y2685" s="384"/>
      <c r="Z2685" s="384"/>
      <c r="AA2685" s="384"/>
      <c r="AB2685" s="384"/>
      <c r="AC2685" s="384"/>
      <c r="AD2685" s="384"/>
      <c r="AE2685" s="384">
        <v>1</v>
      </c>
      <c r="AF2685" s="384"/>
      <c r="AG2685" s="384"/>
      <c r="AH2685" s="384"/>
      <c r="AI2685" s="384"/>
      <c r="AJ2685" s="384"/>
      <c r="AK2685" s="384"/>
      <c r="AL2685" s="384">
        <v>1</v>
      </c>
      <c r="AM2685" s="384"/>
      <c r="AN2685" s="384"/>
      <c r="AO2685" s="384"/>
      <c r="AP2685" s="384"/>
      <c r="AQ2685" s="384"/>
      <c r="AR2685" s="384"/>
      <c r="AS2685" s="384">
        <v>1</v>
      </c>
      <c r="AT2685" s="384"/>
      <c r="AU2685" s="384"/>
      <c r="AV2685" s="384"/>
      <c r="AW2685" s="384"/>
      <c r="AX2685" s="384"/>
      <c r="AY2685" s="385"/>
    </row>
    <row r="2686" spans="2:51" ht="21" customHeight="1">
      <c r="B2686" s="291"/>
      <c r="C2686" s="292"/>
      <c r="D2686" s="292"/>
      <c r="E2686" s="292"/>
      <c r="F2686" s="292"/>
      <c r="G2686" s="293"/>
      <c r="H2686" s="375"/>
      <c r="I2686" s="376"/>
      <c r="J2686" s="386" t="s">
        <v>7</v>
      </c>
      <c r="K2686" s="387"/>
      <c r="L2686" s="387"/>
      <c r="M2686" s="387"/>
      <c r="N2686" s="387"/>
      <c r="O2686" s="387"/>
      <c r="P2686" s="388"/>
      <c r="Q2686" s="933" t="s">
        <v>1212</v>
      </c>
      <c r="R2686" s="934"/>
      <c r="S2686" s="934"/>
      <c r="T2686" s="934"/>
      <c r="U2686" s="934"/>
      <c r="V2686" s="934"/>
      <c r="W2686" s="934"/>
      <c r="X2686" s="933" t="s">
        <v>1212</v>
      </c>
      <c r="Y2686" s="934"/>
      <c r="Z2686" s="934"/>
      <c r="AA2686" s="934"/>
      <c r="AB2686" s="934"/>
      <c r="AC2686" s="934"/>
      <c r="AD2686" s="934"/>
      <c r="AE2686" s="933" t="s">
        <v>1212</v>
      </c>
      <c r="AF2686" s="934"/>
      <c r="AG2686" s="934"/>
      <c r="AH2686" s="934"/>
      <c r="AI2686" s="934"/>
      <c r="AJ2686" s="934"/>
      <c r="AK2686" s="934"/>
      <c r="AL2686" s="933" t="s">
        <v>1212</v>
      </c>
      <c r="AM2686" s="934"/>
      <c r="AN2686" s="934"/>
      <c r="AO2686" s="934"/>
      <c r="AP2686" s="934"/>
      <c r="AQ2686" s="934"/>
      <c r="AR2686" s="934"/>
      <c r="AS2686" s="464"/>
      <c r="AT2686" s="464"/>
      <c r="AU2686" s="464"/>
      <c r="AV2686" s="464"/>
      <c r="AW2686" s="464"/>
      <c r="AX2686" s="464"/>
      <c r="AY2686" s="465"/>
    </row>
    <row r="2687" spans="2:51" ht="24.75" customHeight="1">
      <c r="B2687" s="291"/>
      <c r="C2687" s="292"/>
      <c r="D2687" s="292"/>
      <c r="E2687" s="292"/>
      <c r="F2687" s="292"/>
      <c r="G2687" s="293"/>
      <c r="H2687" s="375"/>
      <c r="I2687" s="376"/>
      <c r="J2687" s="386" t="s">
        <v>8</v>
      </c>
      <c r="K2687" s="387"/>
      <c r="L2687" s="387"/>
      <c r="M2687" s="387"/>
      <c r="N2687" s="387"/>
      <c r="O2687" s="387"/>
      <c r="P2687" s="388"/>
      <c r="Q2687" s="933" t="s">
        <v>1212</v>
      </c>
      <c r="R2687" s="934"/>
      <c r="S2687" s="934"/>
      <c r="T2687" s="934"/>
      <c r="U2687" s="934"/>
      <c r="V2687" s="934"/>
      <c r="W2687" s="934"/>
      <c r="X2687" s="933" t="s">
        <v>1212</v>
      </c>
      <c r="Y2687" s="934"/>
      <c r="Z2687" s="934"/>
      <c r="AA2687" s="934"/>
      <c r="AB2687" s="934"/>
      <c r="AC2687" s="934"/>
      <c r="AD2687" s="934"/>
      <c r="AE2687" s="933" t="s">
        <v>1212</v>
      </c>
      <c r="AF2687" s="934"/>
      <c r="AG2687" s="934"/>
      <c r="AH2687" s="934"/>
      <c r="AI2687" s="934"/>
      <c r="AJ2687" s="934"/>
      <c r="AK2687" s="934"/>
      <c r="AL2687" s="933" t="s">
        <v>1212</v>
      </c>
      <c r="AM2687" s="934"/>
      <c r="AN2687" s="934"/>
      <c r="AO2687" s="934"/>
      <c r="AP2687" s="934"/>
      <c r="AQ2687" s="934"/>
      <c r="AR2687" s="934"/>
      <c r="AS2687" s="464"/>
      <c r="AT2687" s="464"/>
      <c r="AU2687" s="464"/>
      <c r="AV2687" s="464"/>
      <c r="AW2687" s="464"/>
      <c r="AX2687" s="464"/>
      <c r="AY2687" s="465"/>
    </row>
    <row r="2688" spans="2:51" ht="24.75" customHeight="1">
      <c r="B2688" s="291"/>
      <c r="C2688" s="292"/>
      <c r="D2688" s="292"/>
      <c r="E2688" s="292"/>
      <c r="F2688" s="292"/>
      <c r="G2688" s="293"/>
      <c r="H2688" s="377"/>
      <c r="I2688" s="378"/>
      <c r="J2688" s="415" t="s">
        <v>26</v>
      </c>
      <c r="K2688" s="416"/>
      <c r="L2688" s="416"/>
      <c r="M2688" s="416"/>
      <c r="N2688" s="416"/>
      <c r="O2688" s="416"/>
      <c r="P2688" s="417"/>
      <c r="Q2688" s="402">
        <v>1</v>
      </c>
      <c r="R2688" s="402"/>
      <c r="S2688" s="402"/>
      <c r="T2688" s="402"/>
      <c r="U2688" s="402"/>
      <c r="V2688" s="402"/>
      <c r="W2688" s="402"/>
      <c r="X2688" s="402">
        <v>1</v>
      </c>
      <c r="Y2688" s="402"/>
      <c r="Z2688" s="402"/>
      <c r="AA2688" s="402"/>
      <c r="AB2688" s="402"/>
      <c r="AC2688" s="402"/>
      <c r="AD2688" s="402"/>
      <c r="AE2688" s="402">
        <v>1</v>
      </c>
      <c r="AF2688" s="402"/>
      <c r="AG2688" s="402"/>
      <c r="AH2688" s="402"/>
      <c r="AI2688" s="402"/>
      <c r="AJ2688" s="402"/>
      <c r="AK2688" s="402"/>
      <c r="AL2688" s="402">
        <v>1</v>
      </c>
      <c r="AM2688" s="402"/>
      <c r="AN2688" s="402"/>
      <c r="AO2688" s="402"/>
      <c r="AP2688" s="402"/>
      <c r="AQ2688" s="402"/>
      <c r="AR2688" s="402"/>
      <c r="AS2688" s="402">
        <v>1</v>
      </c>
      <c r="AT2688" s="402"/>
      <c r="AU2688" s="402"/>
      <c r="AV2688" s="402"/>
      <c r="AW2688" s="402"/>
      <c r="AX2688" s="402"/>
      <c r="AY2688" s="402"/>
    </row>
    <row r="2689" spans="1:51" ht="24.75" customHeight="1">
      <c r="B2689" s="291"/>
      <c r="C2689" s="292"/>
      <c r="D2689" s="292"/>
      <c r="E2689" s="292"/>
      <c r="F2689" s="292"/>
      <c r="G2689" s="293"/>
      <c r="H2689" s="392" t="s">
        <v>9</v>
      </c>
      <c r="I2689" s="393"/>
      <c r="J2689" s="393"/>
      <c r="K2689" s="393"/>
      <c r="L2689" s="393"/>
      <c r="M2689" s="393"/>
      <c r="N2689" s="393"/>
      <c r="O2689" s="393"/>
      <c r="P2689" s="393"/>
      <c r="Q2689" s="2296">
        <v>0.1</v>
      </c>
      <c r="R2689" s="2296"/>
      <c r="S2689" s="2296"/>
      <c r="T2689" s="2296"/>
      <c r="U2689" s="2296"/>
      <c r="V2689" s="2296"/>
      <c r="W2689" s="2296"/>
      <c r="X2689" s="2296">
        <v>0.1</v>
      </c>
      <c r="Y2689" s="2296"/>
      <c r="Z2689" s="2296"/>
      <c r="AA2689" s="2296"/>
      <c r="AB2689" s="2296"/>
      <c r="AC2689" s="2296"/>
      <c r="AD2689" s="2296"/>
      <c r="AE2689" s="2296">
        <v>0.8</v>
      </c>
      <c r="AF2689" s="2296"/>
      <c r="AG2689" s="2296"/>
      <c r="AH2689" s="2296"/>
      <c r="AI2689" s="2296"/>
      <c r="AJ2689" s="2296"/>
      <c r="AK2689" s="2296"/>
      <c r="AL2689" s="390"/>
      <c r="AM2689" s="390"/>
      <c r="AN2689" s="390"/>
      <c r="AO2689" s="390"/>
      <c r="AP2689" s="390"/>
      <c r="AQ2689" s="390"/>
      <c r="AR2689" s="390"/>
      <c r="AS2689" s="390"/>
      <c r="AT2689" s="390"/>
      <c r="AU2689" s="390"/>
      <c r="AV2689" s="390"/>
      <c r="AW2689" s="390"/>
      <c r="AX2689" s="390"/>
      <c r="AY2689" s="391"/>
    </row>
    <row r="2690" spans="1:51" ht="24.75" customHeight="1">
      <c r="B2690" s="408"/>
      <c r="C2690" s="409"/>
      <c r="D2690" s="409"/>
      <c r="E2690" s="409"/>
      <c r="F2690" s="409"/>
      <c r="G2690" s="410"/>
      <c r="H2690" s="392" t="s">
        <v>10</v>
      </c>
      <c r="I2690" s="393"/>
      <c r="J2690" s="393"/>
      <c r="K2690" s="393"/>
      <c r="L2690" s="393"/>
      <c r="M2690" s="393"/>
      <c r="N2690" s="393"/>
      <c r="O2690" s="393"/>
      <c r="P2690" s="393"/>
      <c r="Q2690" s="931">
        <v>12</v>
      </c>
      <c r="R2690" s="931"/>
      <c r="S2690" s="931"/>
      <c r="T2690" s="931"/>
      <c r="U2690" s="931"/>
      <c r="V2690" s="931"/>
      <c r="W2690" s="931"/>
      <c r="X2690" s="931">
        <v>15</v>
      </c>
      <c r="Y2690" s="931"/>
      <c r="Z2690" s="931"/>
      <c r="AA2690" s="931"/>
      <c r="AB2690" s="931"/>
      <c r="AC2690" s="931"/>
      <c r="AD2690" s="931"/>
      <c r="AE2690" s="931">
        <v>81</v>
      </c>
      <c r="AF2690" s="931"/>
      <c r="AG2690" s="931"/>
      <c r="AH2690" s="931"/>
      <c r="AI2690" s="931"/>
      <c r="AJ2690" s="931"/>
      <c r="AK2690" s="931"/>
      <c r="AL2690" s="390"/>
      <c r="AM2690" s="390"/>
      <c r="AN2690" s="390"/>
      <c r="AO2690" s="390"/>
      <c r="AP2690" s="390"/>
      <c r="AQ2690" s="390"/>
      <c r="AR2690" s="390"/>
      <c r="AS2690" s="390"/>
      <c r="AT2690" s="390"/>
      <c r="AU2690" s="390"/>
      <c r="AV2690" s="390"/>
      <c r="AW2690" s="390"/>
      <c r="AX2690" s="390"/>
      <c r="AY2690" s="391"/>
    </row>
    <row r="2691" spans="1:51" ht="23.1" customHeight="1">
      <c r="B2691" s="335" t="s">
        <v>99</v>
      </c>
      <c r="C2691" s="336"/>
      <c r="D2691" s="341" t="s">
        <v>23</v>
      </c>
      <c r="E2691" s="342"/>
      <c r="F2691" s="342"/>
      <c r="G2691" s="342"/>
      <c r="H2691" s="342"/>
      <c r="I2691" s="342"/>
      <c r="J2691" s="342"/>
      <c r="K2691" s="342"/>
      <c r="L2691" s="343"/>
      <c r="M2691" s="344" t="s">
        <v>92</v>
      </c>
      <c r="N2691" s="344"/>
      <c r="O2691" s="344"/>
      <c r="P2691" s="344"/>
      <c r="Q2691" s="344"/>
      <c r="R2691" s="344"/>
      <c r="S2691" s="345" t="s">
        <v>91</v>
      </c>
      <c r="T2691" s="345"/>
      <c r="U2691" s="345"/>
      <c r="V2691" s="345"/>
      <c r="W2691" s="345"/>
      <c r="X2691" s="345"/>
      <c r="Y2691" s="346"/>
      <c r="Z2691" s="342"/>
      <c r="AA2691" s="342"/>
      <c r="AB2691" s="342"/>
      <c r="AC2691" s="342"/>
      <c r="AD2691" s="342"/>
      <c r="AE2691" s="342"/>
      <c r="AF2691" s="342"/>
      <c r="AG2691" s="342"/>
      <c r="AH2691" s="342"/>
      <c r="AI2691" s="342"/>
      <c r="AJ2691" s="342"/>
      <c r="AK2691" s="342"/>
      <c r="AL2691" s="342"/>
      <c r="AM2691" s="342"/>
      <c r="AN2691" s="342"/>
      <c r="AO2691" s="342"/>
      <c r="AP2691" s="342"/>
      <c r="AQ2691" s="342"/>
      <c r="AR2691" s="342"/>
      <c r="AS2691" s="342"/>
      <c r="AT2691" s="342"/>
      <c r="AU2691" s="342"/>
      <c r="AV2691" s="342"/>
      <c r="AW2691" s="342"/>
      <c r="AX2691" s="342"/>
      <c r="AY2691" s="347"/>
    </row>
    <row r="2692" spans="1:51" ht="23.1" customHeight="1">
      <c r="B2692" s="337"/>
      <c r="C2692" s="338"/>
      <c r="D2692" s="2293" t="s">
        <v>1079</v>
      </c>
      <c r="E2692" s="2294"/>
      <c r="F2692" s="2294"/>
      <c r="G2692" s="2294"/>
      <c r="H2692" s="2294"/>
      <c r="I2692" s="2294"/>
      <c r="J2692" s="2294"/>
      <c r="K2692" s="2294"/>
      <c r="L2692" s="2295"/>
      <c r="M2692" s="927">
        <v>1</v>
      </c>
      <c r="N2692" s="928"/>
      <c r="O2692" s="928"/>
      <c r="P2692" s="928"/>
      <c r="Q2692" s="928"/>
      <c r="R2692" s="929"/>
      <c r="S2692" s="354">
        <v>1</v>
      </c>
      <c r="T2692" s="354"/>
      <c r="U2692" s="354"/>
      <c r="V2692" s="354"/>
      <c r="W2692" s="354"/>
      <c r="X2692" s="354"/>
      <c r="Y2692" s="355"/>
      <c r="Z2692" s="356"/>
      <c r="AA2692" s="356"/>
      <c r="AB2692" s="356"/>
      <c r="AC2692" s="356"/>
      <c r="AD2692" s="356"/>
      <c r="AE2692" s="356"/>
      <c r="AF2692" s="356"/>
      <c r="AG2692" s="356"/>
      <c r="AH2692" s="356"/>
      <c r="AI2692" s="356"/>
      <c r="AJ2692" s="356"/>
      <c r="AK2692" s="356"/>
      <c r="AL2692" s="356"/>
      <c r="AM2692" s="356"/>
      <c r="AN2692" s="356"/>
      <c r="AO2692" s="356"/>
      <c r="AP2692" s="356"/>
      <c r="AQ2692" s="356"/>
      <c r="AR2692" s="356"/>
      <c r="AS2692" s="356"/>
      <c r="AT2692" s="356"/>
      <c r="AU2692" s="356"/>
      <c r="AV2692" s="356"/>
      <c r="AW2692" s="356"/>
      <c r="AX2692" s="356"/>
      <c r="AY2692" s="357"/>
    </row>
    <row r="2693" spans="1:51" ht="23.1" customHeight="1">
      <c r="B2693" s="337"/>
      <c r="C2693" s="338"/>
      <c r="D2693" s="321"/>
      <c r="E2693" s="322"/>
      <c r="F2693" s="322"/>
      <c r="G2693" s="322"/>
      <c r="H2693" s="322"/>
      <c r="I2693" s="322"/>
      <c r="J2693" s="322"/>
      <c r="K2693" s="322"/>
      <c r="L2693" s="323"/>
      <c r="M2693" s="324"/>
      <c r="N2693" s="324"/>
      <c r="O2693" s="324"/>
      <c r="P2693" s="324"/>
      <c r="Q2693" s="324"/>
      <c r="R2693" s="324"/>
      <c r="S2693" s="324"/>
      <c r="T2693" s="324"/>
      <c r="U2693" s="324"/>
      <c r="V2693" s="324"/>
      <c r="W2693" s="324"/>
      <c r="X2693" s="324"/>
      <c r="Y2693" s="325"/>
      <c r="Z2693" s="326"/>
      <c r="AA2693" s="326"/>
      <c r="AB2693" s="326"/>
      <c r="AC2693" s="326"/>
      <c r="AD2693" s="326"/>
      <c r="AE2693" s="326"/>
      <c r="AF2693" s="326"/>
      <c r="AG2693" s="326"/>
      <c r="AH2693" s="326"/>
      <c r="AI2693" s="326"/>
      <c r="AJ2693" s="326"/>
      <c r="AK2693" s="326"/>
      <c r="AL2693" s="326"/>
      <c r="AM2693" s="326"/>
      <c r="AN2693" s="326"/>
      <c r="AO2693" s="326"/>
      <c r="AP2693" s="326"/>
      <c r="AQ2693" s="326"/>
      <c r="AR2693" s="326"/>
      <c r="AS2693" s="326"/>
      <c r="AT2693" s="326"/>
      <c r="AU2693" s="326"/>
      <c r="AV2693" s="326"/>
      <c r="AW2693" s="326"/>
      <c r="AX2693" s="326"/>
      <c r="AY2693" s="327"/>
    </row>
    <row r="2694" spans="1:51" ht="23.1" customHeight="1">
      <c r="B2694" s="337"/>
      <c r="C2694" s="338"/>
      <c r="D2694" s="321"/>
      <c r="E2694" s="322"/>
      <c r="F2694" s="322"/>
      <c r="G2694" s="322"/>
      <c r="H2694" s="322"/>
      <c r="I2694" s="322"/>
      <c r="J2694" s="322"/>
      <c r="K2694" s="322"/>
      <c r="L2694" s="323"/>
      <c r="M2694" s="324"/>
      <c r="N2694" s="324"/>
      <c r="O2694" s="324"/>
      <c r="P2694" s="324"/>
      <c r="Q2694" s="324"/>
      <c r="R2694" s="324"/>
      <c r="S2694" s="324"/>
      <c r="T2694" s="324"/>
      <c r="U2694" s="324"/>
      <c r="V2694" s="324"/>
      <c r="W2694" s="324"/>
      <c r="X2694" s="324"/>
      <c r="Y2694" s="325"/>
      <c r="Z2694" s="326"/>
      <c r="AA2694" s="326"/>
      <c r="AB2694" s="326"/>
      <c r="AC2694" s="326"/>
      <c r="AD2694" s="326"/>
      <c r="AE2694" s="326"/>
      <c r="AF2694" s="326"/>
      <c r="AG2694" s="326"/>
      <c r="AH2694" s="326"/>
      <c r="AI2694" s="326"/>
      <c r="AJ2694" s="326"/>
      <c r="AK2694" s="326"/>
      <c r="AL2694" s="326"/>
      <c r="AM2694" s="326"/>
      <c r="AN2694" s="326"/>
      <c r="AO2694" s="326"/>
      <c r="AP2694" s="326"/>
      <c r="AQ2694" s="326"/>
      <c r="AR2694" s="326"/>
      <c r="AS2694" s="326"/>
      <c r="AT2694" s="326"/>
      <c r="AU2694" s="326"/>
      <c r="AV2694" s="326"/>
      <c r="AW2694" s="326"/>
      <c r="AX2694" s="326"/>
      <c r="AY2694" s="327"/>
    </row>
    <row r="2695" spans="1:51" ht="23.1" customHeight="1">
      <c r="B2695" s="337"/>
      <c r="C2695" s="338"/>
      <c r="D2695" s="321"/>
      <c r="E2695" s="322"/>
      <c r="F2695" s="322"/>
      <c r="G2695" s="322"/>
      <c r="H2695" s="322"/>
      <c r="I2695" s="322"/>
      <c r="J2695" s="322"/>
      <c r="K2695" s="322"/>
      <c r="L2695" s="323"/>
      <c r="M2695" s="324"/>
      <c r="N2695" s="324"/>
      <c r="O2695" s="324"/>
      <c r="P2695" s="324"/>
      <c r="Q2695" s="324"/>
      <c r="R2695" s="324"/>
      <c r="S2695" s="324"/>
      <c r="T2695" s="324"/>
      <c r="U2695" s="324"/>
      <c r="V2695" s="324"/>
      <c r="W2695" s="324"/>
      <c r="X2695" s="324"/>
      <c r="Y2695" s="325"/>
      <c r="Z2695" s="326"/>
      <c r="AA2695" s="326"/>
      <c r="AB2695" s="326"/>
      <c r="AC2695" s="326"/>
      <c r="AD2695" s="326"/>
      <c r="AE2695" s="326"/>
      <c r="AF2695" s="326"/>
      <c r="AG2695" s="326"/>
      <c r="AH2695" s="326"/>
      <c r="AI2695" s="326"/>
      <c r="AJ2695" s="326"/>
      <c r="AK2695" s="326"/>
      <c r="AL2695" s="326"/>
      <c r="AM2695" s="326"/>
      <c r="AN2695" s="326"/>
      <c r="AO2695" s="326"/>
      <c r="AP2695" s="326"/>
      <c r="AQ2695" s="326"/>
      <c r="AR2695" s="326"/>
      <c r="AS2695" s="326"/>
      <c r="AT2695" s="326"/>
      <c r="AU2695" s="326"/>
      <c r="AV2695" s="326"/>
      <c r="AW2695" s="326"/>
      <c r="AX2695" s="326"/>
      <c r="AY2695" s="327"/>
    </row>
    <row r="2696" spans="1:51" ht="23.1" customHeight="1">
      <c r="B2696" s="337"/>
      <c r="C2696" s="338"/>
      <c r="D2696" s="321"/>
      <c r="E2696" s="322"/>
      <c r="F2696" s="322"/>
      <c r="G2696" s="322"/>
      <c r="H2696" s="322"/>
      <c r="I2696" s="322"/>
      <c r="J2696" s="322"/>
      <c r="K2696" s="322"/>
      <c r="L2696" s="323"/>
      <c r="M2696" s="324"/>
      <c r="N2696" s="324"/>
      <c r="O2696" s="324"/>
      <c r="P2696" s="324"/>
      <c r="Q2696" s="324"/>
      <c r="R2696" s="324"/>
      <c r="S2696" s="324"/>
      <c r="T2696" s="324"/>
      <c r="U2696" s="324"/>
      <c r="V2696" s="324"/>
      <c r="W2696" s="324"/>
      <c r="X2696" s="324"/>
      <c r="Y2696" s="325"/>
      <c r="Z2696" s="326"/>
      <c r="AA2696" s="326"/>
      <c r="AB2696" s="326"/>
      <c r="AC2696" s="326"/>
      <c r="AD2696" s="326"/>
      <c r="AE2696" s="326"/>
      <c r="AF2696" s="326"/>
      <c r="AG2696" s="326"/>
      <c r="AH2696" s="326"/>
      <c r="AI2696" s="326"/>
      <c r="AJ2696" s="326"/>
      <c r="AK2696" s="326"/>
      <c r="AL2696" s="326"/>
      <c r="AM2696" s="326"/>
      <c r="AN2696" s="326"/>
      <c r="AO2696" s="326"/>
      <c r="AP2696" s="326"/>
      <c r="AQ2696" s="326"/>
      <c r="AR2696" s="326"/>
      <c r="AS2696" s="326"/>
      <c r="AT2696" s="326"/>
      <c r="AU2696" s="326"/>
      <c r="AV2696" s="326"/>
      <c r="AW2696" s="326"/>
      <c r="AX2696" s="326"/>
      <c r="AY2696" s="327"/>
    </row>
    <row r="2697" spans="1:51" ht="23.1" customHeight="1">
      <c r="B2697" s="337"/>
      <c r="C2697" s="338"/>
      <c r="D2697" s="321"/>
      <c r="E2697" s="322"/>
      <c r="F2697" s="322"/>
      <c r="G2697" s="322"/>
      <c r="H2697" s="322"/>
      <c r="I2697" s="322"/>
      <c r="J2697" s="322"/>
      <c r="K2697" s="322"/>
      <c r="L2697" s="323"/>
      <c r="M2697" s="324"/>
      <c r="N2697" s="324"/>
      <c r="O2697" s="324"/>
      <c r="P2697" s="324"/>
      <c r="Q2697" s="324"/>
      <c r="R2697" s="324"/>
      <c r="S2697" s="324"/>
      <c r="T2697" s="324"/>
      <c r="U2697" s="324"/>
      <c r="V2697" s="324"/>
      <c r="W2697" s="324"/>
      <c r="X2697" s="324"/>
      <c r="Y2697" s="325"/>
      <c r="Z2697" s="326"/>
      <c r="AA2697" s="326"/>
      <c r="AB2697" s="326"/>
      <c r="AC2697" s="326"/>
      <c r="AD2697" s="326"/>
      <c r="AE2697" s="326"/>
      <c r="AF2697" s="326"/>
      <c r="AG2697" s="326"/>
      <c r="AH2697" s="326"/>
      <c r="AI2697" s="326"/>
      <c r="AJ2697" s="326"/>
      <c r="AK2697" s="326"/>
      <c r="AL2697" s="326"/>
      <c r="AM2697" s="326"/>
      <c r="AN2697" s="326"/>
      <c r="AO2697" s="326"/>
      <c r="AP2697" s="326"/>
      <c r="AQ2697" s="326"/>
      <c r="AR2697" s="326"/>
      <c r="AS2697" s="326"/>
      <c r="AT2697" s="326"/>
      <c r="AU2697" s="326"/>
      <c r="AV2697" s="326"/>
      <c r="AW2697" s="326"/>
      <c r="AX2697" s="326"/>
      <c r="AY2697" s="327"/>
    </row>
    <row r="2698" spans="1:51" ht="23.1" customHeight="1">
      <c r="B2698" s="337"/>
      <c r="C2698" s="338"/>
      <c r="D2698" s="328"/>
      <c r="E2698" s="329"/>
      <c r="F2698" s="329"/>
      <c r="G2698" s="329"/>
      <c r="H2698" s="329"/>
      <c r="I2698" s="329"/>
      <c r="J2698" s="329"/>
      <c r="K2698" s="329"/>
      <c r="L2698" s="330"/>
      <c r="M2698" s="331"/>
      <c r="N2698" s="331"/>
      <c r="O2698" s="331"/>
      <c r="P2698" s="331"/>
      <c r="Q2698" s="331"/>
      <c r="R2698" s="331"/>
      <c r="S2698" s="331"/>
      <c r="T2698" s="331"/>
      <c r="U2698" s="331"/>
      <c r="V2698" s="331"/>
      <c r="W2698" s="331"/>
      <c r="X2698" s="331"/>
      <c r="Y2698" s="325"/>
      <c r="Z2698" s="326"/>
      <c r="AA2698" s="326"/>
      <c r="AB2698" s="326"/>
      <c r="AC2698" s="326"/>
      <c r="AD2698" s="326"/>
      <c r="AE2698" s="326"/>
      <c r="AF2698" s="326"/>
      <c r="AG2698" s="326"/>
      <c r="AH2698" s="326"/>
      <c r="AI2698" s="326"/>
      <c r="AJ2698" s="326"/>
      <c r="AK2698" s="326"/>
      <c r="AL2698" s="326"/>
      <c r="AM2698" s="326"/>
      <c r="AN2698" s="326"/>
      <c r="AO2698" s="326"/>
      <c r="AP2698" s="326"/>
      <c r="AQ2698" s="326"/>
      <c r="AR2698" s="326"/>
      <c r="AS2698" s="326"/>
      <c r="AT2698" s="326"/>
      <c r="AU2698" s="326"/>
      <c r="AV2698" s="326"/>
      <c r="AW2698" s="326"/>
      <c r="AX2698" s="326"/>
      <c r="AY2698" s="327"/>
    </row>
    <row r="2699" spans="1:51" ht="23.1" customHeight="1">
      <c r="B2699" s="339"/>
      <c r="C2699" s="340"/>
      <c r="D2699" s="361" t="s">
        <v>26</v>
      </c>
      <c r="E2699" s="362"/>
      <c r="F2699" s="362"/>
      <c r="G2699" s="362"/>
      <c r="H2699" s="362"/>
      <c r="I2699" s="362"/>
      <c r="J2699" s="362"/>
      <c r="K2699" s="362"/>
      <c r="L2699" s="363"/>
      <c r="M2699" s="923">
        <f>SUM(M2692:R2698)</f>
        <v>1</v>
      </c>
      <c r="N2699" s="923"/>
      <c r="O2699" s="923"/>
      <c r="P2699" s="923"/>
      <c r="Q2699" s="923"/>
      <c r="R2699" s="923"/>
      <c r="S2699" s="923">
        <v>1</v>
      </c>
      <c r="T2699" s="923"/>
      <c r="U2699" s="923"/>
      <c r="V2699" s="923"/>
      <c r="W2699" s="923"/>
      <c r="X2699" s="923"/>
      <c r="Y2699" s="367"/>
      <c r="Z2699" s="368"/>
      <c r="AA2699" s="368"/>
      <c r="AB2699" s="368"/>
      <c r="AC2699" s="368"/>
      <c r="AD2699" s="368"/>
      <c r="AE2699" s="368"/>
      <c r="AF2699" s="368"/>
      <c r="AG2699" s="368"/>
      <c r="AH2699" s="368"/>
      <c r="AI2699" s="368"/>
      <c r="AJ2699" s="368"/>
      <c r="AK2699" s="368"/>
      <c r="AL2699" s="368"/>
      <c r="AM2699" s="368"/>
      <c r="AN2699" s="368"/>
      <c r="AO2699" s="368"/>
      <c r="AP2699" s="368"/>
      <c r="AQ2699" s="368"/>
      <c r="AR2699" s="368"/>
      <c r="AS2699" s="368"/>
      <c r="AT2699" s="368"/>
      <c r="AU2699" s="368"/>
      <c r="AV2699" s="368"/>
      <c r="AW2699" s="368"/>
      <c r="AX2699" s="368"/>
      <c r="AY2699" s="369"/>
    </row>
    <row r="2700" spans="1:51" ht="41.25" customHeight="1">
      <c r="B2700" s="25"/>
      <c r="C2700" s="25"/>
      <c r="D2700" s="25"/>
      <c r="E2700" s="25"/>
      <c r="F2700" s="25"/>
      <c r="G2700" s="25"/>
      <c r="H2700" s="11"/>
      <c r="I2700" s="11"/>
      <c r="J2700" s="11"/>
      <c r="K2700" s="11"/>
      <c r="L2700" s="11"/>
      <c r="M2700" s="11"/>
      <c r="N2700" s="11"/>
      <c r="O2700" s="11"/>
      <c r="P2700" s="11"/>
      <c r="Q2700" s="11"/>
      <c r="R2700" s="11"/>
      <c r="S2700" s="11"/>
      <c r="T2700" s="11"/>
      <c r="U2700" s="11"/>
      <c r="V2700" s="11"/>
      <c r="W2700" s="11"/>
      <c r="X2700" s="11"/>
      <c r="Y2700" s="11"/>
      <c r="Z2700" s="11"/>
      <c r="AA2700" s="11"/>
      <c r="AB2700" s="11"/>
      <c r="AC2700" s="11"/>
      <c r="AD2700" s="11"/>
      <c r="AE2700" s="11"/>
      <c r="AF2700" s="11"/>
      <c r="AG2700" s="11"/>
      <c r="AH2700" s="11"/>
      <c r="AI2700" s="11"/>
      <c r="AJ2700" s="11"/>
      <c r="AK2700" s="11"/>
      <c r="AL2700" s="11"/>
      <c r="AM2700" s="11"/>
      <c r="AN2700" s="11"/>
      <c r="AO2700" s="11"/>
      <c r="AP2700" s="11"/>
      <c r="AQ2700" s="11"/>
      <c r="AR2700" s="11"/>
      <c r="AS2700" s="11"/>
      <c r="AT2700" s="11"/>
      <c r="AU2700" s="11"/>
      <c r="AV2700" s="11"/>
      <c r="AW2700" s="11"/>
      <c r="AX2700" s="11"/>
      <c r="AY2700" s="11"/>
    </row>
    <row r="2701" spans="1:51" ht="23.25" customHeight="1" thickBot="1">
      <c r="A2701" s="4"/>
      <c r="B2701" s="319" t="s">
        <v>100</v>
      </c>
      <c r="C2701" s="320"/>
      <c r="D2701" s="320"/>
      <c r="E2701" s="320"/>
      <c r="F2701" s="320"/>
      <c r="G2701" s="320"/>
      <c r="H2701" s="320" t="s">
        <v>1213</v>
      </c>
      <c r="I2701" s="320"/>
      <c r="J2701" s="320"/>
      <c r="K2701" s="320"/>
      <c r="L2701" s="320"/>
      <c r="M2701" s="320"/>
      <c r="N2701" s="320"/>
      <c r="O2701" s="320"/>
      <c r="P2701" s="320"/>
      <c r="Q2701" s="320"/>
      <c r="R2701" s="320"/>
      <c r="S2701" s="320"/>
      <c r="T2701" s="320"/>
      <c r="U2701" s="320"/>
      <c r="V2701" s="320"/>
      <c r="W2701" s="320"/>
      <c r="X2701" s="320"/>
      <c r="Y2701" s="320"/>
      <c r="Z2701" s="320"/>
      <c r="AA2701" s="320"/>
      <c r="AB2701" s="320"/>
      <c r="AC2701" s="320"/>
      <c r="AD2701" s="320"/>
      <c r="AE2701" s="320"/>
      <c r="AF2701" s="320"/>
      <c r="AG2701" s="320"/>
      <c r="AH2701" s="320"/>
      <c r="AI2701" s="320"/>
      <c r="AJ2701" s="320"/>
      <c r="AK2701" s="320"/>
      <c r="AL2701" s="320"/>
      <c r="AM2701" s="320"/>
      <c r="AN2701" s="320"/>
      <c r="AO2701" s="320"/>
      <c r="AP2701" s="320"/>
      <c r="AQ2701" s="320"/>
      <c r="AR2701" s="320"/>
      <c r="AS2701" s="320"/>
      <c r="AT2701" s="320"/>
      <c r="AU2701" s="320"/>
      <c r="AV2701" s="320"/>
      <c r="AW2701" s="320"/>
      <c r="AX2701" s="320"/>
      <c r="AY2701" s="320"/>
    </row>
    <row r="2702" spans="1:51" ht="385.5" customHeight="1">
      <c r="A2702" s="5"/>
      <c r="B2702" s="288" t="s">
        <v>40</v>
      </c>
      <c r="C2702" s="289"/>
      <c r="D2702" s="289"/>
      <c r="E2702" s="289"/>
      <c r="F2702" s="289"/>
      <c r="G2702" s="290"/>
      <c r="H2702" s="297"/>
      <c r="I2702" s="298"/>
      <c r="J2702" s="298"/>
      <c r="K2702" s="298"/>
      <c r="L2702" s="298"/>
      <c r="M2702" s="298"/>
      <c r="N2702" s="298"/>
      <c r="O2702" s="298"/>
      <c r="P2702" s="298"/>
      <c r="Q2702" s="298"/>
      <c r="R2702" s="298"/>
      <c r="S2702" s="298"/>
      <c r="T2702" s="298"/>
      <c r="U2702" s="298"/>
      <c r="V2702" s="298"/>
      <c r="W2702" s="298"/>
      <c r="X2702" s="298"/>
      <c r="Y2702" s="298"/>
      <c r="Z2702" s="298"/>
      <c r="AA2702" s="298"/>
      <c r="AB2702" s="298"/>
      <c r="AC2702" s="298"/>
      <c r="AD2702" s="298"/>
      <c r="AE2702" s="298"/>
      <c r="AF2702" s="298"/>
      <c r="AG2702" s="298"/>
      <c r="AH2702" s="298"/>
      <c r="AI2702" s="298"/>
      <c r="AJ2702" s="298"/>
      <c r="AK2702" s="298"/>
      <c r="AL2702" s="298"/>
      <c r="AM2702" s="298"/>
      <c r="AN2702" s="298"/>
      <c r="AO2702" s="298"/>
      <c r="AP2702" s="298"/>
      <c r="AQ2702" s="298"/>
      <c r="AR2702" s="298"/>
      <c r="AS2702" s="298"/>
      <c r="AT2702" s="298"/>
      <c r="AU2702" s="298"/>
      <c r="AV2702" s="298"/>
      <c r="AW2702" s="298"/>
      <c r="AX2702" s="298"/>
      <c r="AY2702" s="299"/>
    </row>
    <row r="2703" spans="1:51" ht="348.95" customHeight="1">
      <c r="B2703" s="291"/>
      <c r="C2703" s="292"/>
      <c r="D2703" s="292"/>
      <c r="E2703" s="292"/>
      <c r="F2703" s="292"/>
      <c r="G2703" s="293"/>
      <c r="H2703" s="300"/>
      <c r="I2703" s="301"/>
      <c r="J2703" s="301"/>
      <c r="K2703" s="301"/>
      <c r="L2703" s="301"/>
      <c r="M2703" s="301"/>
      <c r="N2703" s="301"/>
      <c r="O2703" s="301"/>
      <c r="P2703" s="301"/>
      <c r="Q2703" s="301"/>
      <c r="R2703" s="301"/>
      <c r="S2703" s="301"/>
      <c r="T2703" s="301"/>
      <c r="U2703" s="301"/>
      <c r="V2703" s="301"/>
      <c r="W2703" s="301"/>
      <c r="X2703" s="301"/>
      <c r="Y2703" s="301"/>
      <c r="Z2703" s="301"/>
      <c r="AA2703" s="301"/>
      <c r="AB2703" s="301"/>
      <c r="AC2703" s="301"/>
      <c r="AD2703" s="301"/>
      <c r="AE2703" s="301"/>
      <c r="AF2703" s="301"/>
      <c r="AG2703" s="301"/>
      <c r="AH2703" s="301"/>
      <c r="AI2703" s="301"/>
      <c r="AJ2703" s="301"/>
      <c r="AK2703" s="301"/>
      <c r="AL2703" s="301"/>
      <c r="AM2703" s="301"/>
      <c r="AN2703" s="301"/>
      <c r="AO2703" s="301"/>
      <c r="AP2703" s="301"/>
      <c r="AQ2703" s="301"/>
      <c r="AR2703" s="301"/>
      <c r="AS2703" s="301"/>
      <c r="AT2703" s="301"/>
      <c r="AU2703" s="301"/>
      <c r="AV2703" s="301"/>
      <c r="AW2703" s="301"/>
      <c r="AX2703" s="301"/>
      <c r="AY2703" s="302"/>
    </row>
    <row r="2704" spans="1:51" ht="324" customHeight="1" thickBot="1">
      <c r="B2704" s="294"/>
      <c r="C2704" s="295"/>
      <c r="D2704" s="295"/>
      <c r="E2704" s="295"/>
      <c r="F2704" s="295"/>
      <c r="G2704" s="296"/>
      <c r="H2704" s="303"/>
      <c r="I2704" s="304"/>
      <c r="J2704" s="304"/>
      <c r="K2704" s="304"/>
      <c r="L2704" s="304"/>
      <c r="M2704" s="304"/>
      <c r="N2704" s="304"/>
      <c r="O2704" s="304"/>
      <c r="P2704" s="304"/>
      <c r="Q2704" s="304"/>
      <c r="R2704" s="304"/>
      <c r="S2704" s="304"/>
      <c r="T2704" s="304"/>
      <c r="U2704" s="304"/>
      <c r="V2704" s="304"/>
      <c r="W2704" s="304"/>
      <c r="X2704" s="304"/>
      <c r="Y2704" s="304"/>
      <c r="Z2704" s="304"/>
      <c r="AA2704" s="304"/>
      <c r="AB2704" s="304"/>
      <c r="AC2704" s="304"/>
      <c r="AD2704" s="304"/>
      <c r="AE2704" s="304"/>
      <c r="AF2704" s="304"/>
      <c r="AG2704" s="304"/>
      <c r="AH2704" s="304"/>
      <c r="AI2704" s="304"/>
      <c r="AJ2704" s="304"/>
      <c r="AK2704" s="304"/>
      <c r="AL2704" s="304"/>
      <c r="AM2704" s="304"/>
      <c r="AN2704" s="304"/>
      <c r="AO2704" s="304"/>
      <c r="AP2704" s="304"/>
      <c r="AQ2704" s="304"/>
      <c r="AR2704" s="304"/>
      <c r="AS2704" s="304"/>
      <c r="AT2704" s="304"/>
      <c r="AU2704" s="304"/>
      <c r="AV2704" s="304"/>
      <c r="AW2704" s="304"/>
      <c r="AX2704" s="304"/>
      <c r="AY2704" s="305"/>
    </row>
    <row r="2705" spans="2:51" ht="41.25" customHeight="1">
      <c r="B2705" s="25"/>
      <c r="C2705" s="25"/>
      <c r="D2705" s="25"/>
      <c r="E2705" s="25"/>
      <c r="F2705" s="25"/>
      <c r="G2705" s="25"/>
      <c r="H2705" s="11"/>
      <c r="I2705" s="11"/>
      <c r="J2705" s="11"/>
      <c r="K2705" s="11"/>
      <c r="L2705" s="11"/>
      <c r="M2705" s="11"/>
      <c r="N2705" s="11"/>
      <c r="O2705" s="11"/>
      <c r="P2705" s="11"/>
      <c r="Q2705" s="11"/>
      <c r="R2705" s="11"/>
      <c r="S2705" s="11"/>
      <c r="T2705" s="11"/>
      <c r="U2705" s="11"/>
      <c r="V2705" s="11"/>
      <c r="W2705" s="11"/>
      <c r="X2705" s="11"/>
      <c r="Y2705" s="11"/>
      <c r="Z2705" s="11"/>
      <c r="AA2705" s="11"/>
      <c r="AB2705" s="11"/>
      <c r="AC2705" s="11"/>
      <c r="AD2705" s="11"/>
      <c r="AE2705" s="11"/>
      <c r="AF2705" s="11"/>
      <c r="AG2705" s="11"/>
      <c r="AH2705" s="11"/>
      <c r="AI2705" s="11"/>
      <c r="AJ2705" s="11"/>
      <c r="AK2705" s="11"/>
      <c r="AL2705" s="11"/>
      <c r="AM2705" s="11"/>
      <c r="AN2705" s="11"/>
      <c r="AO2705" s="11"/>
      <c r="AP2705" s="11"/>
      <c r="AQ2705" s="11"/>
      <c r="AR2705" s="11"/>
      <c r="AS2705" s="11"/>
      <c r="AT2705" s="11"/>
      <c r="AU2705" s="11"/>
      <c r="AV2705" s="11"/>
      <c r="AW2705" s="11"/>
      <c r="AX2705" s="11"/>
      <c r="AY2705" s="11"/>
    </row>
    <row r="2706" spans="2:51" ht="30" customHeight="1" thickBot="1">
      <c r="B2706" s="306" t="s">
        <v>100</v>
      </c>
      <c r="C2706" s="306"/>
      <c r="D2706" s="306"/>
      <c r="E2706" s="306"/>
      <c r="F2706" s="307"/>
      <c r="G2706" s="307"/>
      <c r="H2706" s="663" t="s">
        <v>1213</v>
      </c>
      <c r="I2706" s="663"/>
      <c r="J2706" s="663"/>
      <c r="K2706" s="663"/>
      <c r="L2706" s="663"/>
      <c r="M2706" s="663"/>
      <c r="N2706" s="663"/>
      <c r="O2706" s="663"/>
      <c r="P2706" s="663"/>
      <c r="Q2706" s="663"/>
      <c r="R2706" s="663"/>
      <c r="S2706" s="663"/>
      <c r="T2706" s="663"/>
      <c r="U2706" s="663"/>
      <c r="V2706" s="663"/>
      <c r="W2706" s="663"/>
      <c r="X2706" s="663"/>
      <c r="Y2706" s="663"/>
      <c r="Z2706" s="663"/>
      <c r="AA2706" s="663"/>
      <c r="AB2706" s="663"/>
      <c r="AC2706" s="663"/>
      <c r="AD2706" s="663"/>
      <c r="AE2706" s="663"/>
      <c r="AF2706" s="663"/>
      <c r="AG2706" s="663"/>
      <c r="AH2706" s="663"/>
      <c r="AI2706" s="663"/>
      <c r="AJ2706" s="663"/>
      <c r="AK2706" s="663"/>
      <c r="AL2706" s="663"/>
      <c r="AM2706" s="663"/>
      <c r="AN2706" s="663"/>
      <c r="AO2706" s="663"/>
      <c r="AP2706" s="663"/>
      <c r="AQ2706" s="663"/>
      <c r="AR2706" s="663"/>
      <c r="AS2706" s="663"/>
      <c r="AT2706" s="663"/>
      <c r="AU2706" s="663"/>
      <c r="AV2706" s="663"/>
      <c r="AW2706" s="663"/>
      <c r="AX2706" s="663"/>
      <c r="AY2706" s="663"/>
    </row>
    <row r="2707" spans="2:51" ht="24.75" customHeight="1">
      <c r="B2707" s="308" t="s">
        <v>75</v>
      </c>
      <c r="C2707" s="309"/>
      <c r="D2707" s="309"/>
      <c r="E2707" s="309"/>
      <c r="F2707" s="309"/>
      <c r="G2707" s="310"/>
      <c r="H2707" s="314" t="s">
        <v>798</v>
      </c>
      <c r="I2707" s="315"/>
      <c r="J2707" s="315"/>
      <c r="K2707" s="315"/>
      <c r="L2707" s="315"/>
      <c r="M2707" s="315"/>
      <c r="N2707" s="315"/>
      <c r="O2707" s="315"/>
      <c r="P2707" s="315"/>
      <c r="Q2707" s="315"/>
      <c r="R2707" s="315"/>
      <c r="S2707" s="315"/>
      <c r="T2707" s="315"/>
      <c r="U2707" s="315"/>
      <c r="V2707" s="315"/>
      <c r="W2707" s="315"/>
      <c r="X2707" s="315"/>
      <c r="Y2707" s="315"/>
      <c r="Z2707" s="315"/>
      <c r="AA2707" s="315"/>
      <c r="AB2707" s="315"/>
      <c r="AC2707" s="316"/>
      <c r="AD2707" s="314" t="s">
        <v>821</v>
      </c>
      <c r="AE2707" s="315"/>
      <c r="AF2707" s="315"/>
      <c r="AG2707" s="315"/>
      <c r="AH2707" s="315"/>
      <c r="AI2707" s="315"/>
      <c r="AJ2707" s="315"/>
      <c r="AK2707" s="315"/>
      <c r="AL2707" s="315"/>
      <c r="AM2707" s="315"/>
      <c r="AN2707" s="315"/>
      <c r="AO2707" s="315"/>
      <c r="AP2707" s="315"/>
      <c r="AQ2707" s="315"/>
      <c r="AR2707" s="315"/>
      <c r="AS2707" s="315"/>
      <c r="AT2707" s="315"/>
      <c r="AU2707" s="315"/>
      <c r="AV2707" s="315"/>
      <c r="AW2707" s="315"/>
      <c r="AX2707" s="315"/>
      <c r="AY2707" s="317"/>
    </row>
    <row r="2708" spans="2:51" ht="24.75" customHeight="1">
      <c r="B2708" s="308"/>
      <c r="C2708" s="309"/>
      <c r="D2708" s="309"/>
      <c r="E2708" s="309"/>
      <c r="F2708" s="309"/>
      <c r="G2708" s="310"/>
      <c r="H2708" s="278" t="s">
        <v>23</v>
      </c>
      <c r="I2708" s="279"/>
      <c r="J2708" s="279"/>
      <c r="K2708" s="279"/>
      <c r="L2708" s="280"/>
      <c r="M2708" s="259" t="s">
        <v>24</v>
      </c>
      <c r="N2708" s="279"/>
      <c r="O2708" s="279"/>
      <c r="P2708" s="279"/>
      <c r="Q2708" s="279"/>
      <c r="R2708" s="279"/>
      <c r="S2708" s="279"/>
      <c r="T2708" s="279"/>
      <c r="U2708" s="279"/>
      <c r="V2708" s="279"/>
      <c r="W2708" s="279"/>
      <c r="X2708" s="279"/>
      <c r="Y2708" s="280"/>
      <c r="Z2708" s="262" t="s">
        <v>25</v>
      </c>
      <c r="AA2708" s="281"/>
      <c r="AB2708" s="281"/>
      <c r="AC2708" s="318"/>
      <c r="AD2708" s="278" t="s">
        <v>23</v>
      </c>
      <c r="AE2708" s="279"/>
      <c r="AF2708" s="279"/>
      <c r="AG2708" s="279"/>
      <c r="AH2708" s="280"/>
      <c r="AI2708" s="259" t="s">
        <v>24</v>
      </c>
      <c r="AJ2708" s="279"/>
      <c r="AK2708" s="279"/>
      <c r="AL2708" s="279"/>
      <c r="AM2708" s="279"/>
      <c r="AN2708" s="279"/>
      <c r="AO2708" s="279"/>
      <c r="AP2708" s="279"/>
      <c r="AQ2708" s="279"/>
      <c r="AR2708" s="279"/>
      <c r="AS2708" s="279"/>
      <c r="AT2708" s="279"/>
      <c r="AU2708" s="280"/>
      <c r="AV2708" s="262" t="s">
        <v>25</v>
      </c>
      <c r="AW2708" s="281"/>
      <c r="AX2708" s="281"/>
      <c r="AY2708" s="282"/>
    </row>
    <row r="2709" spans="2:51" ht="24.75" customHeight="1">
      <c r="B2709" s="308"/>
      <c r="C2709" s="309"/>
      <c r="D2709" s="309"/>
      <c r="E2709" s="309"/>
      <c r="F2709" s="309"/>
      <c r="G2709" s="310"/>
      <c r="H2709" s="243"/>
      <c r="I2709" s="244"/>
      <c r="J2709" s="244"/>
      <c r="K2709" s="244"/>
      <c r="L2709" s="245"/>
      <c r="M2709" s="246"/>
      <c r="N2709" s="247"/>
      <c r="O2709" s="247"/>
      <c r="P2709" s="247"/>
      <c r="Q2709" s="247"/>
      <c r="R2709" s="247"/>
      <c r="S2709" s="247"/>
      <c r="T2709" s="247"/>
      <c r="U2709" s="247"/>
      <c r="V2709" s="247"/>
      <c r="W2709" s="247"/>
      <c r="X2709" s="247"/>
      <c r="Y2709" s="248"/>
      <c r="Z2709" s="283"/>
      <c r="AA2709" s="284"/>
      <c r="AB2709" s="284"/>
      <c r="AC2709" s="610"/>
      <c r="AD2709" s="243"/>
      <c r="AE2709" s="244"/>
      <c r="AF2709" s="244"/>
      <c r="AG2709" s="244"/>
      <c r="AH2709" s="245"/>
      <c r="AI2709" s="246"/>
      <c r="AJ2709" s="247"/>
      <c r="AK2709" s="247"/>
      <c r="AL2709" s="247"/>
      <c r="AM2709" s="247"/>
      <c r="AN2709" s="247"/>
      <c r="AO2709" s="247"/>
      <c r="AP2709" s="247"/>
      <c r="AQ2709" s="247"/>
      <c r="AR2709" s="247"/>
      <c r="AS2709" s="247"/>
      <c r="AT2709" s="247"/>
      <c r="AU2709" s="248"/>
      <c r="AV2709" s="2285"/>
      <c r="AW2709" s="2286"/>
      <c r="AX2709" s="2286"/>
      <c r="AY2709" s="2289"/>
    </row>
    <row r="2710" spans="2:51" ht="24.75" customHeight="1">
      <c r="B2710" s="308"/>
      <c r="C2710" s="309"/>
      <c r="D2710" s="309"/>
      <c r="E2710" s="309"/>
      <c r="F2710" s="309"/>
      <c r="G2710" s="310"/>
      <c r="H2710" s="233"/>
      <c r="I2710" s="234"/>
      <c r="J2710" s="234"/>
      <c r="K2710" s="234"/>
      <c r="L2710" s="235"/>
      <c r="M2710" s="236"/>
      <c r="N2710" s="237"/>
      <c r="O2710" s="237"/>
      <c r="P2710" s="237"/>
      <c r="Q2710" s="237"/>
      <c r="R2710" s="237"/>
      <c r="S2710" s="237"/>
      <c r="T2710" s="237"/>
      <c r="U2710" s="237"/>
      <c r="V2710" s="237"/>
      <c r="W2710" s="237"/>
      <c r="X2710" s="237"/>
      <c r="Y2710" s="238"/>
      <c r="Z2710" s="239"/>
      <c r="AA2710" s="240"/>
      <c r="AB2710" s="240"/>
      <c r="AC2710" s="242"/>
      <c r="AD2710" s="233"/>
      <c r="AE2710" s="234"/>
      <c r="AF2710" s="234"/>
      <c r="AG2710" s="234"/>
      <c r="AH2710" s="235"/>
      <c r="AI2710" s="236"/>
      <c r="AJ2710" s="237"/>
      <c r="AK2710" s="237"/>
      <c r="AL2710" s="237"/>
      <c r="AM2710" s="237"/>
      <c r="AN2710" s="237"/>
      <c r="AO2710" s="237"/>
      <c r="AP2710" s="237"/>
      <c r="AQ2710" s="237"/>
      <c r="AR2710" s="237"/>
      <c r="AS2710" s="237"/>
      <c r="AT2710" s="237"/>
      <c r="AU2710" s="238"/>
      <c r="AV2710" s="239"/>
      <c r="AW2710" s="240"/>
      <c r="AX2710" s="240"/>
      <c r="AY2710" s="241"/>
    </row>
    <row r="2711" spans="2:51" ht="24.75" customHeight="1">
      <c r="B2711" s="308"/>
      <c r="C2711" s="309"/>
      <c r="D2711" s="309"/>
      <c r="E2711" s="309"/>
      <c r="F2711" s="309"/>
      <c r="G2711" s="310"/>
      <c r="H2711" s="233"/>
      <c r="I2711" s="234"/>
      <c r="J2711" s="234"/>
      <c r="K2711" s="234"/>
      <c r="L2711" s="235"/>
      <c r="M2711" s="236"/>
      <c r="N2711" s="237"/>
      <c r="O2711" s="237"/>
      <c r="P2711" s="237"/>
      <c r="Q2711" s="237"/>
      <c r="R2711" s="237"/>
      <c r="S2711" s="237"/>
      <c r="T2711" s="237"/>
      <c r="U2711" s="237"/>
      <c r="V2711" s="237"/>
      <c r="W2711" s="237"/>
      <c r="X2711" s="237"/>
      <c r="Y2711" s="238"/>
      <c r="Z2711" s="239"/>
      <c r="AA2711" s="240"/>
      <c r="AB2711" s="240"/>
      <c r="AC2711" s="242"/>
      <c r="AD2711" s="233"/>
      <c r="AE2711" s="234"/>
      <c r="AF2711" s="234"/>
      <c r="AG2711" s="234"/>
      <c r="AH2711" s="235"/>
      <c r="AI2711" s="236"/>
      <c r="AJ2711" s="237"/>
      <c r="AK2711" s="237"/>
      <c r="AL2711" s="237"/>
      <c r="AM2711" s="237"/>
      <c r="AN2711" s="237"/>
      <c r="AO2711" s="237"/>
      <c r="AP2711" s="237"/>
      <c r="AQ2711" s="237"/>
      <c r="AR2711" s="237"/>
      <c r="AS2711" s="237"/>
      <c r="AT2711" s="237"/>
      <c r="AU2711" s="238"/>
      <c r="AV2711" s="239"/>
      <c r="AW2711" s="240"/>
      <c r="AX2711" s="240"/>
      <c r="AY2711" s="241"/>
    </row>
    <row r="2712" spans="2:51" ht="24.75" customHeight="1">
      <c r="B2712" s="308"/>
      <c r="C2712" s="309"/>
      <c r="D2712" s="309"/>
      <c r="E2712" s="309"/>
      <c r="F2712" s="309"/>
      <c r="G2712" s="310"/>
      <c r="H2712" s="233"/>
      <c r="I2712" s="234"/>
      <c r="J2712" s="234"/>
      <c r="K2712" s="234"/>
      <c r="L2712" s="235"/>
      <c r="M2712" s="236"/>
      <c r="N2712" s="237"/>
      <c r="O2712" s="237"/>
      <c r="P2712" s="237"/>
      <c r="Q2712" s="237"/>
      <c r="R2712" s="237"/>
      <c r="S2712" s="237"/>
      <c r="T2712" s="237"/>
      <c r="U2712" s="237"/>
      <c r="V2712" s="237"/>
      <c r="W2712" s="237"/>
      <c r="X2712" s="237"/>
      <c r="Y2712" s="238"/>
      <c r="Z2712" s="239"/>
      <c r="AA2712" s="240"/>
      <c r="AB2712" s="240"/>
      <c r="AC2712" s="242"/>
      <c r="AD2712" s="233"/>
      <c r="AE2712" s="234"/>
      <c r="AF2712" s="234"/>
      <c r="AG2712" s="234"/>
      <c r="AH2712" s="235"/>
      <c r="AI2712" s="236"/>
      <c r="AJ2712" s="237"/>
      <c r="AK2712" s="237"/>
      <c r="AL2712" s="237"/>
      <c r="AM2712" s="237"/>
      <c r="AN2712" s="237"/>
      <c r="AO2712" s="237"/>
      <c r="AP2712" s="237"/>
      <c r="AQ2712" s="237"/>
      <c r="AR2712" s="237"/>
      <c r="AS2712" s="237"/>
      <c r="AT2712" s="237"/>
      <c r="AU2712" s="238"/>
      <c r="AV2712" s="239"/>
      <c r="AW2712" s="240"/>
      <c r="AX2712" s="240"/>
      <c r="AY2712" s="241"/>
    </row>
    <row r="2713" spans="2:51" ht="24.75" customHeight="1">
      <c r="B2713" s="308"/>
      <c r="C2713" s="309"/>
      <c r="D2713" s="309"/>
      <c r="E2713" s="309"/>
      <c r="F2713" s="309"/>
      <c r="G2713" s="310"/>
      <c r="H2713" s="233"/>
      <c r="I2713" s="234"/>
      <c r="J2713" s="234"/>
      <c r="K2713" s="234"/>
      <c r="L2713" s="235"/>
      <c r="M2713" s="236"/>
      <c r="N2713" s="237"/>
      <c r="O2713" s="237"/>
      <c r="P2713" s="237"/>
      <c r="Q2713" s="237"/>
      <c r="R2713" s="237"/>
      <c r="S2713" s="237"/>
      <c r="T2713" s="237"/>
      <c r="U2713" s="237"/>
      <c r="V2713" s="237"/>
      <c r="W2713" s="237"/>
      <c r="X2713" s="237"/>
      <c r="Y2713" s="238"/>
      <c r="Z2713" s="239"/>
      <c r="AA2713" s="240"/>
      <c r="AB2713" s="240"/>
      <c r="AC2713" s="240"/>
      <c r="AD2713" s="233"/>
      <c r="AE2713" s="234"/>
      <c r="AF2713" s="234"/>
      <c r="AG2713" s="234"/>
      <c r="AH2713" s="235"/>
      <c r="AI2713" s="236"/>
      <c r="AJ2713" s="237"/>
      <c r="AK2713" s="237"/>
      <c r="AL2713" s="237"/>
      <c r="AM2713" s="237"/>
      <c r="AN2713" s="237"/>
      <c r="AO2713" s="237"/>
      <c r="AP2713" s="237"/>
      <c r="AQ2713" s="237"/>
      <c r="AR2713" s="237"/>
      <c r="AS2713" s="237"/>
      <c r="AT2713" s="237"/>
      <c r="AU2713" s="238"/>
      <c r="AV2713" s="239"/>
      <c r="AW2713" s="240"/>
      <c r="AX2713" s="240"/>
      <c r="AY2713" s="241"/>
    </row>
    <row r="2714" spans="2:51" ht="24.75" customHeight="1">
      <c r="B2714" s="308"/>
      <c r="C2714" s="309"/>
      <c r="D2714" s="309"/>
      <c r="E2714" s="309"/>
      <c r="F2714" s="309"/>
      <c r="G2714" s="310"/>
      <c r="H2714" s="233"/>
      <c r="I2714" s="234"/>
      <c r="J2714" s="234"/>
      <c r="K2714" s="234"/>
      <c r="L2714" s="235"/>
      <c r="M2714" s="236"/>
      <c r="N2714" s="237"/>
      <c r="O2714" s="237"/>
      <c r="P2714" s="237"/>
      <c r="Q2714" s="237"/>
      <c r="R2714" s="237"/>
      <c r="S2714" s="237"/>
      <c r="T2714" s="237"/>
      <c r="U2714" s="237"/>
      <c r="V2714" s="237"/>
      <c r="W2714" s="237"/>
      <c r="X2714" s="237"/>
      <c r="Y2714" s="238"/>
      <c r="Z2714" s="239"/>
      <c r="AA2714" s="240"/>
      <c r="AB2714" s="240"/>
      <c r="AC2714" s="240"/>
      <c r="AD2714" s="233"/>
      <c r="AE2714" s="234"/>
      <c r="AF2714" s="234"/>
      <c r="AG2714" s="234"/>
      <c r="AH2714" s="235"/>
      <c r="AI2714" s="236"/>
      <c r="AJ2714" s="237"/>
      <c r="AK2714" s="237"/>
      <c r="AL2714" s="237"/>
      <c r="AM2714" s="237"/>
      <c r="AN2714" s="237"/>
      <c r="AO2714" s="237"/>
      <c r="AP2714" s="237"/>
      <c r="AQ2714" s="237"/>
      <c r="AR2714" s="237"/>
      <c r="AS2714" s="237"/>
      <c r="AT2714" s="237"/>
      <c r="AU2714" s="238"/>
      <c r="AV2714" s="239"/>
      <c r="AW2714" s="240"/>
      <c r="AX2714" s="240"/>
      <c r="AY2714" s="241"/>
    </row>
    <row r="2715" spans="2:51" ht="24.75" customHeight="1">
      <c r="B2715" s="308"/>
      <c r="C2715" s="309"/>
      <c r="D2715" s="309"/>
      <c r="E2715" s="309"/>
      <c r="F2715" s="309"/>
      <c r="G2715" s="310"/>
      <c r="H2715" s="233"/>
      <c r="I2715" s="234"/>
      <c r="J2715" s="234"/>
      <c r="K2715" s="234"/>
      <c r="L2715" s="235"/>
      <c r="M2715" s="236"/>
      <c r="N2715" s="237"/>
      <c r="O2715" s="237"/>
      <c r="P2715" s="237"/>
      <c r="Q2715" s="237"/>
      <c r="R2715" s="237"/>
      <c r="S2715" s="237"/>
      <c r="T2715" s="237"/>
      <c r="U2715" s="237"/>
      <c r="V2715" s="237"/>
      <c r="W2715" s="237"/>
      <c r="X2715" s="237"/>
      <c r="Y2715" s="238"/>
      <c r="Z2715" s="239"/>
      <c r="AA2715" s="240"/>
      <c r="AB2715" s="240"/>
      <c r="AC2715" s="240"/>
      <c r="AD2715" s="233"/>
      <c r="AE2715" s="234"/>
      <c r="AF2715" s="234"/>
      <c r="AG2715" s="234"/>
      <c r="AH2715" s="235"/>
      <c r="AI2715" s="236"/>
      <c r="AJ2715" s="237"/>
      <c r="AK2715" s="237"/>
      <c r="AL2715" s="237"/>
      <c r="AM2715" s="237"/>
      <c r="AN2715" s="237"/>
      <c r="AO2715" s="237"/>
      <c r="AP2715" s="237"/>
      <c r="AQ2715" s="237"/>
      <c r="AR2715" s="237"/>
      <c r="AS2715" s="237"/>
      <c r="AT2715" s="237"/>
      <c r="AU2715" s="238"/>
      <c r="AV2715" s="239"/>
      <c r="AW2715" s="240"/>
      <c r="AX2715" s="240"/>
      <c r="AY2715" s="241"/>
    </row>
    <row r="2716" spans="2:51" ht="24.75" customHeight="1">
      <c r="B2716" s="308"/>
      <c r="C2716" s="309"/>
      <c r="D2716" s="309"/>
      <c r="E2716" s="309"/>
      <c r="F2716" s="309"/>
      <c r="G2716" s="310"/>
      <c r="H2716" s="224"/>
      <c r="I2716" s="225"/>
      <c r="J2716" s="225"/>
      <c r="K2716" s="225"/>
      <c r="L2716" s="226"/>
      <c r="M2716" s="227"/>
      <c r="N2716" s="228"/>
      <c r="O2716" s="228"/>
      <c r="P2716" s="228"/>
      <c r="Q2716" s="228"/>
      <c r="R2716" s="228"/>
      <c r="S2716" s="228"/>
      <c r="T2716" s="228"/>
      <c r="U2716" s="228"/>
      <c r="V2716" s="228"/>
      <c r="W2716" s="228"/>
      <c r="X2716" s="228"/>
      <c r="Y2716" s="229"/>
      <c r="Z2716" s="230"/>
      <c r="AA2716" s="231"/>
      <c r="AB2716" s="231"/>
      <c r="AC2716" s="231"/>
      <c r="AD2716" s="224"/>
      <c r="AE2716" s="225"/>
      <c r="AF2716" s="225"/>
      <c r="AG2716" s="225"/>
      <c r="AH2716" s="226"/>
      <c r="AI2716" s="227"/>
      <c r="AJ2716" s="228"/>
      <c r="AK2716" s="228"/>
      <c r="AL2716" s="228"/>
      <c r="AM2716" s="228"/>
      <c r="AN2716" s="228"/>
      <c r="AO2716" s="228"/>
      <c r="AP2716" s="228"/>
      <c r="AQ2716" s="228"/>
      <c r="AR2716" s="228"/>
      <c r="AS2716" s="228"/>
      <c r="AT2716" s="228"/>
      <c r="AU2716" s="229"/>
      <c r="AV2716" s="230"/>
      <c r="AW2716" s="231"/>
      <c r="AX2716" s="231"/>
      <c r="AY2716" s="232"/>
    </row>
    <row r="2717" spans="2:51" ht="24.75" customHeight="1">
      <c r="B2717" s="308"/>
      <c r="C2717" s="309"/>
      <c r="D2717" s="309"/>
      <c r="E2717" s="309"/>
      <c r="F2717" s="309"/>
      <c r="G2717" s="310"/>
      <c r="H2717" s="266" t="s">
        <v>26</v>
      </c>
      <c r="I2717" s="267"/>
      <c r="J2717" s="267"/>
      <c r="K2717" s="267"/>
      <c r="L2717" s="267"/>
      <c r="M2717" s="268"/>
      <c r="N2717" s="269"/>
      <c r="O2717" s="269"/>
      <c r="P2717" s="269"/>
      <c r="Q2717" s="269"/>
      <c r="R2717" s="269"/>
      <c r="S2717" s="269"/>
      <c r="T2717" s="269"/>
      <c r="U2717" s="269"/>
      <c r="V2717" s="269"/>
      <c r="W2717" s="269"/>
      <c r="X2717" s="269"/>
      <c r="Y2717" s="270"/>
      <c r="Z2717" s="275">
        <f>SUM(Z2709:AC2716)</f>
        <v>0</v>
      </c>
      <c r="AA2717" s="276"/>
      <c r="AB2717" s="276"/>
      <c r="AC2717" s="277"/>
      <c r="AD2717" s="266" t="s">
        <v>26</v>
      </c>
      <c r="AE2717" s="267"/>
      <c r="AF2717" s="267"/>
      <c r="AG2717" s="267"/>
      <c r="AH2717" s="267"/>
      <c r="AI2717" s="268"/>
      <c r="AJ2717" s="269"/>
      <c r="AK2717" s="269"/>
      <c r="AL2717" s="269"/>
      <c r="AM2717" s="269"/>
      <c r="AN2717" s="269"/>
      <c r="AO2717" s="269"/>
      <c r="AP2717" s="269"/>
      <c r="AQ2717" s="269"/>
      <c r="AR2717" s="269"/>
      <c r="AS2717" s="269"/>
      <c r="AT2717" s="269"/>
      <c r="AU2717" s="270"/>
      <c r="AV2717" s="271">
        <f>SUM(AV2709:AY2716)</f>
        <v>0</v>
      </c>
      <c r="AW2717" s="272"/>
      <c r="AX2717" s="272"/>
      <c r="AY2717" s="274"/>
    </row>
    <row r="2718" spans="2:51" ht="25.15" customHeight="1">
      <c r="B2718" s="308"/>
      <c r="C2718" s="309"/>
      <c r="D2718" s="309"/>
      <c r="E2718" s="309"/>
      <c r="F2718" s="309"/>
      <c r="G2718" s="310"/>
      <c r="H2718" s="253" t="s">
        <v>810</v>
      </c>
      <c r="I2718" s="254"/>
      <c r="J2718" s="254"/>
      <c r="K2718" s="254"/>
      <c r="L2718" s="254"/>
      <c r="M2718" s="254"/>
      <c r="N2718" s="254"/>
      <c r="O2718" s="254"/>
      <c r="P2718" s="254"/>
      <c r="Q2718" s="254"/>
      <c r="R2718" s="254"/>
      <c r="S2718" s="254"/>
      <c r="T2718" s="254"/>
      <c r="U2718" s="254"/>
      <c r="V2718" s="254"/>
      <c r="W2718" s="254"/>
      <c r="X2718" s="254"/>
      <c r="Y2718" s="254"/>
      <c r="Z2718" s="254"/>
      <c r="AA2718" s="254"/>
      <c r="AB2718" s="254"/>
      <c r="AC2718" s="255"/>
      <c r="AD2718" s="253" t="s">
        <v>846</v>
      </c>
      <c r="AE2718" s="254"/>
      <c r="AF2718" s="254"/>
      <c r="AG2718" s="254"/>
      <c r="AH2718" s="254"/>
      <c r="AI2718" s="254"/>
      <c r="AJ2718" s="254"/>
      <c r="AK2718" s="254"/>
      <c r="AL2718" s="254"/>
      <c r="AM2718" s="254"/>
      <c r="AN2718" s="254"/>
      <c r="AO2718" s="254"/>
      <c r="AP2718" s="254"/>
      <c r="AQ2718" s="254"/>
      <c r="AR2718" s="254"/>
      <c r="AS2718" s="254"/>
      <c r="AT2718" s="254"/>
      <c r="AU2718" s="254"/>
      <c r="AV2718" s="2290"/>
      <c r="AW2718" s="2290"/>
      <c r="AX2718" s="2290"/>
      <c r="AY2718" s="2292"/>
    </row>
    <row r="2719" spans="2:51" ht="25.5" customHeight="1">
      <c r="B2719" s="308"/>
      <c r="C2719" s="309"/>
      <c r="D2719" s="309"/>
      <c r="E2719" s="309"/>
      <c r="F2719" s="309"/>
      <c r="G2719" s="310"/>
      <c r="H2719" s="257" t="s">
        <v>23</v>
      </c>
      <c r="I2719" s="258"/>
      <c r="J2719" s="258"/>
      <c r="K2719" s="258"/>
      <c r="L2719" s="258"/>
      <c r="M2719" s="259" t="s">
        <v>24</v>
      </c>
      <c r="N2719" s="260"/>
      <c r="O2719" s="260"/>
      <c r="P2719" s="260"/>
      <c r="Q2719" s="260"/>
      <c r="R2719" s="260"/>
      <c r="S2719" s="260"/>
      <c r="T2719" s="260"/>
      <c r="U2719" s="260"/>
      <c r="V2719" s="260"/>
      <c r="W2719" s="260"/>
      <c r="X2719" s="260"/>
      <c r="Y2719" s="261"/>
      <c r="Z2719" s="262" t="s">
        <v>25</v>
      </c>
      <c r="AA2719" s="263"/>
      <c r="AB2719" s="263"/>
      <c r="AC2719" s="264"/>
      <c r="AD2719" s="257" t="s">
        <v>23</v>
      </c>
      <c r="AE2719" s="258"/>
      <c r="AF2719" s="258"/>
      <c r="AG2719" s="258"/>
      <c r="AH2719" s="258"/>
      <c r="AI2719" s="259" t="s">
        <v>24</v>
      </c>
      <c r="AJ2719" s="260"/>
      <c r="AK2719" s="260"/>
      <c r="AL2719" s="260"/>
      <c r="AM2719" s="260"/>
      <c r="AN2719" s="260"/>
      <c r="AO2719" s="260"/>
      <c r="AP2719" s="260"/>
      <c r="AQ2719" s="260"/>
      <c r="AR2719" s="260"/>
      <c r="AS2719" s="260"/>
      <c r="AT2719" s="260"/>
      <c r="AU2719" s="261"/>
      <c r="AV2719" s="262" t="s">
        <v>25</v>
      </c>
      <c r="AW2719" s="263"/>
      <c r="AX2719" s="263"/>
      <c r="AY2719" s="265"/>
    </row>
    <row r="2720" spans="2:51" ht="24.75" customHeight="1">
      <c r="B2720" s="308"/>
      <c r="C2720" s="309"/>
      <c r="D2720" s="309"/>
      <c r="E2720" s="309"/>
      <c r="F2720" s="309"/>
      <c r="G2720" s="310"/>
      <c r="H2720" s="243"/>
      <c r="I2720" s="244"/>
      <c r="J2720" s="244"/>
      <c r="K2720" s="244"/>
      <c r="L2720" s="245"/>
      <c r="M2720" s="246"/>
      <c r="N2720" s="247"/>
      <c r="O2720" s="247"/>
      <c r="P2720" s="247"/>
      <c r="Q2720" s="247"/>
      <c r="R2720" s="247"/>
      <c r="S2720" s="247"/>
      <c r="T2720" s="247"/>
      <c r="U2720" s="247"/>
      <c r="V2720" s="247"/>
      <c r="W2720" s="247"/>
      <c r="X2720" s="247"/>
      <c r="Y2720" s="248"/>
      <c r="Z2720" s="2285"/>
      <c r="AA2720" s="2286"/>
      <c r="AB2720" s="2286"/>
      <c r="AC2720" s="2287"/>
      <c r="AD2720" s="243"/>
      <c r="AE2720" s="244"/>
      <c r="AF2720" s="244"/>
      <c r="AG2720" s="244"/>
      <c r="AH2720" s="245"/>
      <c r="AI2720" s="246"/>
      <c r="AJ2720" s="247"/>
      <c r="AK2720" s="247"/>
      <c r="AL2720" s="247"/>
      <c r="AM2720" s="247"/>
      <c r="AN2720" s="247"/>
      <c r="AO2720" s="247"/>
      <c r="AP2720" s="247"/>
      <c r="AQ2720" s="247"/>
      <c r="AR2720" s="247"/>
      <c r="AS2720" s="247"/>
      <c r="AT2720" s="247"/>
      <c r="AU2720" s="248"/>
      <c r="AV2720" s="2285"/>
      <c r="AW2720" s="2286"/>
      <c r="AX2720" s="2286"/>
      <c r="AY2720" s="2289"/>
    </row>
    <row r="2721" spans="2:51" ht="24.75" customHeight="1">
      <c r="B2721" s="308"/>
      <c r="C2721" s="309"/>
      <c r="D2721" s="309"/>
      <c r="E2721" s="309"/>
      <c r="F2721" s="309"/>
      <c r="G2721" s="310"/>
      <c r="H2721" s="233"/>
      <c r="I2721" s="234"/>
      <c r="J2721" s="234"/>
      <c r="K2721" s="234"/>
      <c r="L2721" s="235"/>
      <c r="M2721" s="236"/>
      <c r="N2721" s="237"/>
      <c r="O2721" s="237"/>
      <c r="P2721" s="237"/>
      <c r="Q2721" s="237"/>
      <c r="R2721" s="237"/>
      <c r="S2721" s="237"/>
      <c r="T2721" s="237"/>
      <c r="U2721" s="237"/>
      <c r="V2721" s="237"/>
      <c r="W2721" s="237"/>
      <c r="X2721" s="237"/>
      <c r="Y2721" s="238"/>
      <c r="Z2721" s="239"/>
      <c r="AA2721" s="240"/>
      <c r="AB2721" s="240"/>
      <c r="AC2721" s="242"/>
      <c r="AD2721" s="233"/>
      <c r="AE2721" s="234"/>
      <c r="AF2721" s="234"/>
      <c r="AG2721" s="234"/>
      <c r="AH2721" s="235"/>
      <c r="AI2721" s="236"/>
      <c r="AJ2721" s="237"/>
      <c r="AK2721" s="237"/>
      <c r="AL2721" s="237"/>
      <c r="AM2721" s="237"/>
      <c r="AN2721" s="237"/>
      <c r="AO2721" s="237"/>
      <c r="AP2721" s="237"/>
      <c r="AQ2721" s="237"/>
      <c r="AR2721" s="237"/>
      <c r="AS2721" s="237"/>
      <c r="AT2721" s="237"/>
      <c r="AU2721" s="238"/>
      <c r="AV2721" s="239"/>
      <c r="AW2721" s="240"/>
      <c r="AX2721" s="240"/>
      <c r="AY2721" s="241"/>
    </row>
    <row r="2722" spans="2:51" ht="24.75" customHeight="1">
      <c r="B2722" s="308"/>
      <c r="C2722" s="309"/>
      <c r="D2722" s="309"/>
      <c r="E2722" s="309"/>
      <c r="F2722" s="309"/>
      <c r="G2722" s="310"/>
      <c r="H2722" s="233"/>
      <c r="I2722" s="234"/>
      <c r="J2722" s="234"/>
      <c r="K2722" s="234"/>
      <c r="L2722" s="235"/>
      <c r="M2722" s="236"/>
      <c r="N2722" s="237"/>
      <c r="O2722" s="237"/>
      <c r="P2722" s="237"/>
      <c r="Q2722" s="237"/>
      <c r="R2722" s="237"/>
      <c r="S2722" s="237"/>
      <c r="T2722" s="237"/>
      <c r="U2722" s="237"/>
      <c r="V2722" s="237"/>
      <c r="W2722" s="237"/>
      <c r="X2722" s="237"/>
      <c r="Y2722" s="238"/>
      <c r="Z2722" s="239"/>
      <c r="AA2722" s="240"/>
      <c r="AB2722" s="240"/>
      <c r="AC2722" s="242"/>
      <c r="AD2722" s="233"/>
      <c r="AE2722" s="234"/>
      <c r="AF2722" s="234"/>
      <c r="AG2722" s="234"/>
      <c r="AH2722" s="235"/>
      <c r="AI2722" s="236"/>
      <c r="AJ2722" s="237"/>
      <c r="AK2722" s="237"/>
      <c r="AL2722" s="237"/>
      <c r="AM2722" s="237"/>
      <c r="AN2722" s="237"/>
      <c r="AO2722" s="237"/>
      <c r="AP2722" s="237"/>
      <c r="AQ2722" s="237"/>
      <c r="AR2722" s="237"/>
      <c r="AS2722" s="237"/>
      <c r="AT2722" s="237"/>
      <c r="AU2722" s="238"/>
      <c r="AV2722" s="239"/>
      <c r="AW2722" s="240"/>
      <c r="AX2722" s="240"/>
      <c r="AY2722" s="241"/>
    </row>
    <row r="2723" spans="2:51" ht="24.75" customHeight="1">
      <c r="B2723" s="308"/>
      <c r="C2723" s="309"/>
      <c r="D2723" s="309"/>
      <c r="E2723" s="309"/>
      <c r="F2723" s="309"/>
      <c r="G2723" s="310"/>
      <c r="H2723" s="233"/>
      <c r="I2723" s="234"/>
      <c r="J2723" s="234"/>
      <c r="K2723" s="234"/>
      <c r="L2723" s="235"/>
      <c r="M2723" s="236"/>
      <c r="N2723" s="237"/>
      <c r="O2723" s="237"/>
      <c r="P2723" s="237"/>
      <c r="Q2723" s="237"/>
      <c r="R2723" s="237"/>
      <c r="S2723" s="237"/>
      <c r="T2723" s="237"/>
      <c r="U2723" s="237"/>
      <c r="V2723" s="237"/>
      <c r="W2723" s="237"/>
      <c r="X2723" s="237"/>
      <c r="Y2723" s="238"/>
      <c r="Z2723" s="239"/>
      <c r="AA2723" s="240"/>
      <c r="AB2723" s="240"/>
      <c r="AC2723" s="242"/>
      <c r="AD2723" s="233"/>
      <c r="AE2723" s="234"/>
      <c r="AF2723" s="234"/>
      <c r="AG2723" s="234"/>
      <c r="AH2723" s="235"/>
      <c r="AI2723" s="236"/>
      <c r="AJ2723" s="237"/>
      <c r="AK2723" s="237"/>
      <c r="AL2723" s="237"/>
      <c r="AM2723" s="237"/>
      <c r="AN2723" s="237"/>
      <c r="AO2723" s="237"/>
      <c r="AP2723" s="237"/>
      <c r="AQ2723" s="237"/>
      <c r="AR2723" s="237"/>
      <c r="AS2723" s="237"/>
      <c r="AT2723" s="237"/>
      <c r="AU2723" s="238"/>
      <c r="AV2723" s="239"/>
      <c r="AW2723" s="240"/>
      <c r="AX2723" s="240"/>
      <c r="AY2723" s="241"/>
    </row>
    <row r="2724" spans="2:51" ht="24.75" customHeight="1">
      <c r="B2724" s="308"/>
      <c r="C2724" s="309"/>
      <c r="D2724" s="309"/>
      <c r="E2724" s="309"/>
      <c r="F2724" s="309"/>
      <c r="G2724" s="310"/>
      <c r="H2724" s="233"/>
      <c r="I2724" s="234"/>
      <c r="J2724" s="234"/>
      <c r="K2724" s="234"/>
      <c r="L2724" s="235"/>
      <c r="M2724" s="236"/>
      <c r="N2724" s="237"/>
      <c r="O2724" s="237"/>
      <c r="P2724" s="237"/>
      <c r="Q2724" s="237"/>
      <c r="R2724" s="237"/>
      <c r="S2724" s="237"/>
      <c r="T2724" s="237"/>
      <c r="U2724" s="237"/>
      <c r="V2724" s="237"/>
      <c r="W2724" s="237"/>
      <c r="X2724" s="237"/>
      <c r="Y2724" s="238"/>
      <c r="Z2724" s="239"/>
      <c r="AA2724" s="240"/>
      <c r="AB2724" s="240"/>
      <c r="AC2724" s="240"/>
      <c r="AD2724" s="233"/>
      <c r="AE2724" s="234"/>
      <c r="AF2724" s="234"/>
      <c r="AG2724" s="234"/>
      <c r="AH2724" s="235"/>
      <c r="AI2724" s="236"/>
      <c r="AJ2724" s="237"/>
      <c r="AK2724" s="237"/>
      <c r="AL2724" s="237"/>
      <c r="AM2724" s="237"/>
      <c r="AN2724" s="237"/>
      <c r="AO2724" s="237"/>
      <c r="AP2724" s="237"/>
      <c r="AQ2724" s="237"/>
      <c r="AR2724" s="237"/>
      <c r="AS2724" s="237"/>
      <c r="AT2724" s="237"/>
      <c r="AU2724" s="238"/>
      <c r="AV2724" s="239"/>
      <c r="AW2724" s="240"/>
      <c r="AX2724" s="240"/>
      <c r="AY2724" s="241"/>
    </row>
    <row r="2725" spans="2:51" ht="24.75" customHeight="1">
      <c r="B2725" s="308"/>
      <c r="C2725" s="309"/>
      <c r="D2725" s="309"/>
      <c r="E2725" s="309"/>
      <c r="F2725" s="309"/>
      <c r="G2725" s="310"/>
      <c r="H2725" s="233"/>
      <c r="I2725" s="234"/>
      <c r="J2725" s="234"/>
      <c r="K2725" s="234"/>
      <c r="L2725" s="235"/>
      <c r="M2725" s="236"/>
      <c r="N2725" s="237"/>
      <c r="O2725" s="237"/>
      <c r="P2725" s="237"/>
      <c r="Q2725" s="237"/>
      <c r="R2725" s="237"/>
      <c r="S2725" s="237"/>
      <c r="T2725" s="237"/>
      <c r="U2725" s="237"/>
      <c r="V2725" s="237"/>
      <c r="W2725" s="237"/>
      <c r="X2725" s="237"/>
      <c r="Y2725" s="238"/>
      <c r="Z2725" s="239"/>
      <c r="AA2725" s="240"/>
      <c r="AB2725" s="240"/>
      <c r="AC2725" s="240"/>
      <c r="AD2725" s="233"/>
      <c r="AE2725" s="234"/>
      <c r="AF2725" s="234"/>
      <c r="AG2725" s="234"/>
      <c r="AH2725" s="235"/>
      <c r="AI2725" s="236"/>
      <c r="AJ2725" s="237"/>
      <c r="AK2725" s="237"/>
      <c r="AL2725" s="237"/>
      <c r="AM2725" s="237"/>
      <c r="AN2725" s="237"/>
      <c r="AO2725" s="237"/>
      <c r="AP2725" s="237"/>
      <c r="AQ2725" s="237"/>
      <c r="AR2725" s="237"/>
      <c r="AS2725" s="237"/>
      <c r="AT2725" s="237"/>
      <c r="AU2725" s="238"/>
      <c r="AV2725" s="239"/>
      <c r="AW2725" s="240"/>
      <c r="AX2725" s="240"/>
      <c r="AY2725" s="241"/>
    </row>
    <row r="2726" spans="2:51" ht="24.75" customHeight="1">
      <c r="B2726" s="308"/>
      <c r="C2726" s="309"/>
      <c r="D2726" s="309"/>
      <c r="E2726" s="309"/>
      <c r="F2726" s="309"/>
      <c r="G2726" s="310"/>
      <c r="H2726" s="233"/>
      <c r="I2726" s="234"/>
      <c r="J2726" s="234"/>
      <c r="K2726" s="234"/>
      <c r="L2726" s="235"/>
      <c r="M2726" s="236"/>
      <c r="N2726" s="237"/>
      <c r="O2726" s="237"/>
      <c r="P2726" s="237"/>
      <c r="Q2726" s="237"/>
      <c r="R2726" s="237"/>
      <c r="S2726" s="237"/>
      <c r="T2726" s="237"/>
      <c r="U2726" s="237"/>
      <c r="V2726" s="237"/>
      <c r="W2726" s="237"/>
      <c r="X2726" s="237"/>
      <c r="Y2726" s="238"/>
      <c r="Z2726" s="239"/>
      <c r="AA2726" s="240"/>
      <c r="AB2726" s="240"/>
      <c r="AC2726" s="240"/>
      <c r="AD2726" s="233"/>
      <c r="AE2726" s="234"/>
      <c r="AF2726" s="234"/>
      <c r="AG2726" s="234"/>
      <c r="AH2726" s="235"/>
      <c r="AI2726" s="236"/>
      <c r="AJ2726" s="237"/>
      <c r="AK2726" s="237"/>
      <c r="AL2726" s="237"/>
      <c r="AM2726" s="237"/>
      <c r="AN2726" s="237"/>
      <c r="AO2726" s="237"/>
      <c r="AP2726" s="237"/>
      <c r="AQ2726" s="237"/>
      <c r="AR2726" s="237"/>
      <c r="AS2726" s="237"/>
      <c r="AT2726" s="237"/>
      <c r="AU2726" s="238"/>
      <c r="AV2726" s="239"/>
      <c r="AW2726" s="240"/>
      <c r="AX2726" s="240"/>
      <c r="AY2726" s="241"/>
    </row>
    <row r="2727" spans="2:51" ht="24.75" customHeight="1">
      <c r="B2727" s="308"/>
      <c r="C2727" s="309"/>
      <c r="D2727" s="309"/>
      <c r="E2727" s="309"/>
      <c r="F2727" s="309"/>
      <c r="G2727" s="310"/>
      <c r="H2727" s="224"/>
      <c r="I2727" s="225"/>
      <c r="J2727" s="225"/>
      <c r="K2727" s="225"/>
      <c r="L2727" s="226"/>
      <c r="M2727" s="227"/>
      <c r="N2727" s="228"/>
      <c r="O2727" s="228"/>
      <c r="P2727" s="228"/>
      <c r="Q2727" s="228"/>
      <c r="R2727" s="228"/>
      <c r="S2727" s="228"/>
      <c r="T2727" s="228"/>
      <c r="U2727" s="228"/>
      <c r="V2727" s="228"/>
      <c r="W2727" s="228"/>
      <c r="X2727" s="228"/>
      <c r="Y2727" s="229"/>
      <c r="Z2727" s="230"/>
      <c r="AA2727" s="231"/>
      <c r="AB2727" s="231"/>
      <c r="AC2727" s="231"/>
      <c r="AD2727" s="224"/>
      <c r="AE2727" s="225"/>
      <c r="AF2727" s="225"/>
      <c r="AG2727" s="225"/>
      <c r="AH2727" s="226"/>
      <c r="AI2727" s="227"/>
      <c r="AJ2727" s="228"/>
      <c r="AK2727" s="228"/>
      <c r="AL2727" s="228"/>
      <c r="AM2727" s="228"/>
      <c r="AN2727" s="228"/>
      <c r="AO2727" s="228"/>
      <c r="AP2727" s="228"/>
      <c r="AQ2727" s="228"/>
      <c r="AR2727" s="228"/>
      <c r="AS2727" s="228"/>
      <c r="AT2727" s="228"/>
      <c r="AU2727" s="229"/>
      <c r="AV2727" s="230"/>
      <c r="AW2727" s="231"/>
      <c r="AX2727" s="231"/>
      <c r="AY2727" s="232"/>
    </row>
    <row r="2728" spans="2:51" ht="24.75" customHeight="1">
      <c r="B2728" s="308"/>
      <c r="C2728" s="309"/>
      <c r="D2728" s="309"/>
      <c r="E2728" s="309"/>
      <c r="F2728" s="309"/>
      <c r="G2728" s="310"/>
      <c r="H2728" s="266" t="s">
        <v>26</v>
      </c>
      <c r="I2728" s="267"/>
      <c r="J2728" s="267"/>
      <c r="K2728" s="267"/>
      <c r="L2728" s="267"/>
      <c r="M2728" s="268"/>
      <c r="N2728" s="269"/>
      <c r="O2728" s="269"/>
      <c r="P2728" s="269"/>
      <c r="Q2728" s="269"/>
      <c r="R2728" s="269"/>
      <c r="S2728" s="269"/>
      <c r="T2728" s="269"/>
      <c r="U2728" s="269"/>
      <c r="V2728" s="269"/>
      <c r="W2728" s="269"/>
      <c r="X2728" s="269"/>
      <c r="Y2728" s="270"/>
      <c r="Z2728" s="271">
        <f>SUM(Z2720:AC2727)</f>
        <v>0</v>
      </c>
      <c r="AA2728" s="272"/>
      <c r="AB2728" s="272"/>
      <c r="AC2728" s="2288"/>
      <c r="AD2728" s="266" t="s">
        <v>26</v>
      </c>
      <c r="AE2728" s="267"/>
      <c r="AF2728" s="267"/>
      <c r="AG2728" s="267"/>
      <c r="AH2728" s="267"/>
      <c r="AI2728" s="268"/>
      <c r="AJ2728" s="269"/>
      <c r="AK2728" s="269"/>
      <c r="AL2728" s="269"/>
      <c r="AM2728" s="269"/>
      <c r="AN2728" s="269"/>
      <c r="AO2728" s="269"/>
      <c r="AP2728" s="269"/>
      <c r="AQ2728" s="269"/>
      <c r="AR2728" s="269"/>
      <c r="AS2728" s="269"/>
      <c r="AT2728" s="269"/>
      <c r="AU2728" s="270"/>
      <c r="AV2728" s="271">
        <f>SUM(AV2720:AY2727)</f>
        <v>0</v>
      </c>
      <c r="AW2728" s="272"/>
      <c r="AX2728" s="272"/>
      <c r="AY2728" s="274"/>
    </row>
    <row r="2729" spans="2:51" ht="24.75" customHeight="1">
      <c r="B2729" s="308"/>
      <c r="C2729" s="309"/>
      <c r="D2729" s="309"/>
      <c r="E2729" s="309"/>
      <c r="F2729" s="309"/>
      <c r="G2729" s="310"/>
      <c r="H2729" s="253" t="s">
        <v>840</v>
      </c>
      <c r="I2729" s="254"/>
      <c r="J2729" s="254"/>
      <c r="K2729" s="254"/>
      <c r="L2729" s="254"/>
      <c r="M2729" s="254"/>
      <c r="N2729" s="254"/>
      <c r="O2729" s="254"/>
      <c r="P2729" s="254"/>
      <c r="Q2729" s="254"/>
      <c r="R2729" s="254"/>
      <c r="S2729" s="254"/>
      <c r="T2729" s="254"/>
      <c r="U2729" s="254"/>
      <c r="V2729" s="254"/>
      <c r="W2729" s="254"/>
      <c r="X2729" s="254"/>
      <c r="Y2729" s="254"/>
      <c r="Z2729" s="2290"/>
      <c r="AA2729" s="2290"/>
      <c r="AB2729" s="2290"/>
      <c r="AC2729" s="2291"/>
      <c r="AD2729" s="253" t="s">
        <v>829</v>
      </c>
      <c r="AE2729" s="254"/>
      <c r="AF2729" s="254"/>
      <c r="AG2729" s="254"/>
      <c r="AH2729" s="254"/>
      <c r="AI2729" s="254"/>
      <c r="AJ2729" s="254"/>
      <c r="AK2729" s="254"/>
      <c r="AL2729" s="254"/>
      <c r="AM2729" s="254"/>
      <c r="AN2729" s="254"/>
      <c r="AO2729" s="254"/>
      <c r="AP2729" s="254"/>
      <c r="AQ2729" s="254"/>
      <c r="AR2729" s="254"/>
      <c r="AS2729" s="254"/>
      <c r="AT2729" s="254"/>
      <c r="AU2729" s="254"/>
      <c r="AV2729" s="254"/>
      <c r="AW2729" s="254"/>
      <c r="AX2729" s="254"/>
      <c r="AY2729" s="256"/>
    </row>
    <row r="2730" spans="2:51" ht="24.75" customHeight="1">
      <c r="B2730" s="308"/>
      <c r="C2730" s="309"/>
      <c r="D2730" s="309"/>
      <c r="E2730" s="309"/>
      <c r="F2730" s="309"/>
      <c r="G2730" s="310"/>
      <c r="H2730" s="257" t="s">
        <v>23</v>
      </c>
      <c r="I2730" s="258"/>
      <c r="J2730" s="258"/>
      <c r="K2730" s="258"/>
      <c r="L2730" s="258"/>
      <c r="M2730" s="259" t="s">
        <v>24</v>
      </c>
      <c r="N2730" s="260"/>
      <c r="O2730" s="260"/>
      <c r="P2730" s="260"/>
      <c r="Q2730" s="260"/>
      <c r="R2730" s="260"/>
      <c r="S2730" s="260"/>
      <c r="T2730" s="260"/>
      <c r="U2730" s="260"/>
      <c r="V2730" s="260"/>
      <c r="W2730" s="260"/>
      <c r="X2730" s="260"/>
      <c r="Y2730" s="261"/>
      <c r="Z2730" s="262" t="s">
        <v>25</v>
      </c>
      <c r="AA2730" s="263"/>
      <c r="AB2730" s="263"/>
      <c r="AC2730" s="264"/>
      <c r="AD2730" s="257" t="s">
        <v>23</v>
      </c>
      <c r="AE2730" s="258"/>
      <c r="AF2730" s="258"/>
      <c r="AG2730" s="258"/>
      <c r="AH2730" s="258"/>
      <c r="AI2730" s="259" t="s">
        <v>24</v>
      </c>
      <c r="AJ2730" s="260"/>
      <c r="AK2730" s="260"/>
      <c r="AL2730" s="260"/>
      <c r="AM2730" s="260"/>
      <c r="AN2730" s="260"/>
      <c r="AO2730" s="260"/>
      <c r="AP2730" s="260"/>
      <c r="AQ2730" s="260"/>
      <c r="AR2730" s="260"/>
      <c r="AS2730" s="260"/>
      <c r="AT2730" s="260"/>
      <c r="AU2730" s="261"/>
      <c r="AV2730" s="262" t="s">
        <v>25</v>
      </c>
      <c r="AW2730" s="263"/>
      <c r="AX2730" s="263"/>
      <c r="AY2730" s="265"/>
    </row>
    <row r="2731" spans="2:51" ht="24.75" customHeight="1">
      <c r="B2731" s="308"/>
      <c r="C2731" s="309"/>
      <c r="D2731" s="309"/>
      <c r="E2731" s="309"/>
      <c r="F2731" s="309"/>
      <c r="G2731" s="310"/>
      <c r="H2731" s="243"/>
      <c r="I2731" s="244"/>
      <c r="J2731" s="244"/>
      <c r="K2731" s="244"/>
      <c r="L2731" s="245"/>
      <c r="M2731" s="246"/>
      <c r="N2731" s="247"/>
      <c r="O2731" s="247"/>
      <c r="P2731" s="247"/>
      <c r="Q2731" s="247"/>
      <c r="R2731" s="247"/>
      <c r="S2731" s="247"/>
      <c r="T2731" s="247"/>
      <c r="U2731" s="247"/>
      <c r="V2731" s="247"/>
      <c r="W2731" s="247"/>
      <c r="X2731" s="247"/>
      <c r="Y2731" s="248"/>
      <c r="Z2731" s="2285"/>
      <c r="AA2731" s="2286"/>
      <c r="AB2731" s="2286"/>
      <c r="AC2731" s="2287"/>
      <c r="AD2731" s="243"/>
      <c r="AE2731" s="244"/>
      <c r="AF2731" s="244"/>
      <c r="AG2731" s="244"/>
      <c r="AH2731" s="245"/>
      <c r="AI2731" s="246"/>
      <c r="AJ2731" s="247"/>
      <c r="AK2731" s="247"/>
      <c r="AL2731" s="247"/>
      <c r="AM2731" s="247"/>
      <c r="AN2731" s="247"/>
      <c r="AO2731" s="247"/>
      <c r="AP2731" s="247"/>
      <c r="AQ2731" s="247"/>
      <c r="AR2731" s="247"/>
      <c r="AS2731" s="247"/>
      <c r="AT2731" s="247"/>
      <c r="AU2731" s="248"/>
      <c r="AV2731" s="2285"/>
      <c r="AW2731" s="2286"/>
      <c r="AX2731" s="2286"/>
      <c r="AY2731" s="2289"/>
    </row>
    <row r="2732" spans="2:51" ht="24.75" customHeight="1">
      <c r="B2732" s="308"/>
      <c r="C2732" s="309"/>
      <c r="D2732" s="309"/>
      <c r="E2732" s="309"/>
      <c r="F2732" s="309"/>
      <c r="G2732" s="310"/>
      <c r="H2732" s="233"/>
      <c r="I2732" s="234"/>
      <c r="J2732" s="234"/>
      <c r="K2732" s="234"/>
      <c r="L2732" s="235"/>
      <c r="M2732" s="236"/>
      <c r="N2732" s="237"/>
      <c r="O2732" s="237"/>
      <c r="P2732" s="237"/>
      <c r="Q2732" s="237"/>
      <c r="R2732" s="237"/>
      <c r="S2732" s="237"/>
      <c r="T2732" s="237"/>
      <c r="U2732" s="237"/>
      <c r="V2732" s="237"/>
      <c r="W2732" s="237"/>
      <c r="X2732" s="237"/>
      <c r="Y2732" s="238"/>
      <c r="Z2732" s="239"/>
      <c r="AA2732" s="240"/>
      <c r="AB2732" s="240"/>
      <c r="AC2732" s="242"/>
      <c r="AD2732" s="233"/>
      <c r="AE2732" s="234"/>
      <c r="AF2732" s="234"/>
      <c r="AG2732" s="234"/>
      <c r="AH2732" s="235"/>
      <c r="AI2732" s="236"/>
      <c r="AJ2732" s="237"/>
      <c r="AK2732" s="237"/>
      <c r="AL2732" s="237"/>
      <c r="AM2732" s="237"/>
      <c r="AN2732" s="237"/>
      <c r="AO2732" s="237"/>
      <c r="AP2732" s="237"/>
      <c r="AQ2732" s="237"/>
      <c r="AR2732" s="237"/>
      <c r="AS2732" s="237"/>
      <c r="AT2732" s="237"/>
      <c r="AU2732" s="238"/>
      <c r="AV2732" s="239"/>
      <c r="AW2732" s="240"/>
      <c r="AX2732" s="240"/>
      <c r="AY2732" s="241"/>
    </row>
    <row r="2733" spans="2:51" ht="24.75" customHeight="1">
      <c r="B2733" s="308"/>
      <c r="C2733" s="309"/>
      <c r="D2733" s="309"/>
      <c r="E2733" s="309"/>
      <c r="F2733" s="309"/>
      <c r="G2733" s="310"/>
      <c r="H2733" s="233"/>
      <c r="I2733" s="234"/>
      <c r="J2733" s="234"/>
      <c r="K2733" s="234"/>
      <c r="L2733" s="235"/>
      <c r="M2733" s="236"/>
      <c r="N2733" s="237"/>
      <c r="O2733" s="237"/>
      <c r="P2733" s="237"/>
      <c r="Q2733" s="237"/>
      <c r="R2733" s="237"/>
      <c r="S2733" s="237"/>
      <c r="T2733" s="237"/>
      <c r="U2733" s="237"/>
      <c r="V2733" s="237"/>
      <c r="W2733" s="237"/>
      <c r="X2733" s="237"/>
      <c r="Y2733" s="238"/>
      <c r="Z2733" s="239"/>
      <c r="AA2733" s="240"/>
      <c r="AB2733" s="240"/>
      <c r="AC2733" s="242"/>
      <c r="AD2733" s="233"/>
      <c r="AE2733" s="234"/>
      <c r="AF2733" s="234"/>
      <c r="AG2733" s="234"/>
      <c r="AH2733" s="235"/>
      <c r="AI2733" s="236"/>
      <c r="AJ2733" s="237"/>
      <c r="AK2733" s="237"/>
      <c r="AL2733" s="237"/>
      <c r="AM2733" s="237"/>
      <c r="AN2733" s="237"/>
      <c r="AO2733" s="237"/>
      <c r="AP2733" s="237"/>
      <c r="AQ2733" s="237"/>
      <c r="AR2733" s="237"/>
      <c r="AS2733" s="237"/>
      <c r="AT2733" s="237"/>
      <c r="AU2733" s="238"/>
      <c r="AV2733" s="239"/>
      <c r="AW2733" s="240"/>
      <c r="AX2733" s="240"/>
      <c r="AY2733" s="241"/>
    </row>
    <row r="2734" spans="2:51" ht="24.75" customHeight="1">
      <c r="B2734" s="308"/>
      <c r="C2734" s="309"/>
      <c r="D2734" s="309"/>
      <c r="E2734" s="309"/>
      <c r="F2734" s="309"/>
      <c r="G2734" s="310"/>
      <c r="H2734" s="233"/>
      <c r="I2734" s="234"/>
      <c r="J2734" s="234"/>
      <c r="K2734" s="234"/>
      <c r="L2734" s="235"/>
      <c r="M2734" s="236"/>
      <c r="N2734" s="237"/>
      <c r="O2734" s="237"/>
      <c r="P2734" s="237"/>
      <c r="Q2734" s="237"/>
      <c r="R2734" s="237"/>
      <c r="S2734" s="237"/>
      <c r="T2734" s="237"/>
      <c r="U2734" s="237"/>
      <c r="V2734" s="237"/>
      <c r="W2734" s="237"/>
      <c r="X2734" s="237"/>
      <c r="Y2734" s="238"/>
      <c r="Z2734" s="239"/>
      <c r="AA2734" s="240"/>
      <c r="AB2734" s="240"/>
      <c r="AC2734" s="242"/>
      <c r="AD2734" s="233"/>
      <c r="AE2734" s="234"/>
      <c r="AF2734" s="234"/>
      <c r="AG2734" s="234"/>
      <c r="AH2734" s="235"/>
      <c r="AI2734" s="236"/>
      <c r="AJ2734" s="237"/>
      <c r="AK2734" s="237"/>
      <c r="AL2734" s="237"/>
      <c r="AM2734" s="237"/>
      <c r="AN2734" s="237"/>
      <c r="AO2734" s="237"/>
      <c r="AP2734" s="237"/>
      <c r="AQ2734" s="237"/>
      <c r="AR2734" s="237"/>
      <c r="AS2734" s="237"/>
      <c r="AT2734" s="237"/>
      <c r="AU2734" s="238"/>
      <c r="AV2734" s="239"/>
      <c r="AW2734" s="240"/>
      <c r="AX2734" s="240"/>
      <c r="AY2734" s="241"/>
    </row>
    <row r="2735" spans="2:51" ht="24.75" customHeight="1">
      <c r="B2735" s="308"/>
      <c r="C2735" s="309"/>
      <c r="D2735" s="309"/>
      <c r="E2735" s="309"/>
      <c r="F2735" s="309"/>
      <c r="G2735" s="310"/>
      <c r="H2735" s="233"/>
      <c r="I2735" s="234"/>
      <c r="J2735" s="234"/>
      <c r="K2735" s="234"/>
      <c r="L2735" s="235"/>
      <c r="M2735" s="236"/>
      <c r="N2735" s="237"/>
      <c r="O2735" s="237"/>
      <c r="P2735" s="237"/>
      <c r="Q2735" s="237"/>
      <c r="R2735" s="237"/>
      <c r="S2735" s="237"/>
      <c r="T2735" s="237"/>
      <c r="U2735" s="237"/>
      <c r="V2735" s="237"/>
      <c r="W2735" s="237"/>
      <c r="X2735" s="237"/>
      <c r="Y2735" s="238"/>
      <c r="Z2735" s="239"/>
      <c r="AA2735" s="240"/>
      <c r="AB2735" s="240"/>
      <c r="AC2735" s="240"/>
      <c r="AD2735" s="233"/>
      <c r="AE2735" s="234"/>
      <c r="AF2735" s="234"/>
      <c r="AG2735" s="234"/>
      <c r="AH2735" s="235"/>
      <c r="AI2735" s="236"/>
      <c r="AJ2735" s="237"/>
      <c r="AK2735" s="237"/>
      <c r="AL2735" s="237"/>
      <c r="AM2735" s="237"/>
      <c r="AN2735" s="237"/>
      <c r="AO2735" s="237"/>
      <c r="AP2735" s="237"/>
      <c r="AQ2735" s="237"/>
      <c r="AR2735" s="237"/>
      <c r="AS2735" s="237"/>
      <c r="AT2735" s="237"/>
      <c r="AU2735" s="238"/>
      <c r="AV2735" s="239"/>
      <c r="AW2735" s="240"/>
      <c r="AX2735" s="240"/>
      <c r="AY2735" s="241"/>
    </row>
    <row r="2736" spans="2:51" ht="24.75" customHeight="1">
      <c r="B2736" s="308"/>
      <c r="C2736" s="309"/>
      <c r="D2736" s="309"/>
      <c r="E2736" s="309"/>
      <c r="F2736" s="309"/>
      <c r="G2736" s="310"/>
      <c r="H2736" s="233"/>
      <c r="I2736" s="234"/>
      <c r="J2736" s="234"/>
      <c r="K2736" s="234"/>
      <c r="L2736" s="235"/>
      <c r="M2736" s="236"/>
      <c r="N2736" s="237"/>
      <c r="O2736" s="237"/>
      <c r="P2736" s="237"/>
      <c r="Q2736" s="237"/>
      <c r="R2736" s="237"/>
      <c r="S2736" s="237"/>
      <c r="T2736" s="237"/>
      <c r="U2736" s="237"/>
      <c r="V2736" s="237"/>
      <c r="W2736" s="237"/>
      <c r="X2736" s="237"/>
      <c r="Y2736" s="238"/>
      <c r="Z2736" s="239"/>
      <c r="AA2736" s="240"/>
      <c r="AB2736" s="240"/>
      <c r="AC2736" s="240"/>
      <c r="AD2736" s="233"/>
      <c r="AE2736" s="234"/>
      <c r="AF2736" s="234"/>
      <c r="AG2736" s="234"/>
      <c r="AH2736" s="235"/>
      <c r="AI2736" s="236"/>
      <c r="AJ2736" s="237"/>
      <c r="AK2736" s="237"/>
      <c r="AL2736" s="237"/>
      <c r="AM2736" s="237"/>
      <c r="AN2736" s="237"/>
      <c r="AO2736" s="237"/>
      <c r="AP2736" s="237"/>
      <c r="AQ2736" s="237"/>
      <c r="AR2736" s="237"/>
      <c r="AS2736" s="237"/>
      <c r="AT2736" s="237"/>
      <c r="AU2736" s="238"/>
      <c r="AV2736" s="239"/>
      <c r="AW2736" s="240"/>
      <c r="AX2736" s="240"/>
      <c r="AY2736" s="241"/>
    </row>
    <row r="2737" spans="2:51" ht="24.75" customHeight="1">
      <c r="B2737" s="308"/>
      <c r="C2737" s="309"/>
      <c r="D2737" s="309"/>
      <c r="E2737" s="309"/>
      <c r="F2737" s="309"/>
      <c r="G2737" s="310"/>
      <c r="H2737" s="233"/>
      <c r="I2737" s="234"/>
      <c r="J2737" s="234"/>
      <c r="K2737" s="234"/>
      <c r="L2737" s="235"/>
      <c r="M2737" s="236"/>
      <c r="N2737" s="237"/>
      <c r="O2737" s="237"/>
      <c r="P2737" s="237"/>
      <c r="Q2737" s="237"/>
      <c r="R2737" s="237"/>
      <c r="S2737" s="237"/>
      <c r="T2737" s="237"/>
      <c r="U2737" s="237"/>
      <c r="V2737" s="237"/>
      <c r="W2737" s="237"/>
      <c r="X2737" s="237"/>
      <c r="Y2737" s="238"/>
      <c r="Z2737" s="239"/>
      <c r="AA2737" s="240"/>
      <c r="AB2737" s="240"/>
      <c r="AC2737" s="240"/>
      <c r="AD2737" s="233"/>
      <c r="AE2737" s="234"/>
      <c r="AF2737" s="234"/>
      <c r="AG2737" s="234"/>
      <c r="AH2737" s="235"/>
      <c r="AI2737" s="236"/>
      <c r="AJ2737" s="237"/>
      <c r="AK2737" s="237"/>
      <c r="AL2737" s="237"/>
      <c r="AM2737" s="237"/>
      <c r="AN2737" s="237"/>
      <c r="AO2737" s="237"/>
      <c r="AP2737" s="237"/>
      <c r="AQ2737" s="237"/>
      <c r="AR2737" s="237"/>
      <c r="AS2737" s="237"/>
      <c r="AT2737" s="237"/>
      <c r="AU2737" s="238"/>
      <c r="AV2737" s="239"/>
      <c r="AW2737" s="240"/>
      <c r="AX2737" s="240"/>
      <c r="AY2737" s="241"/>
    </row>
    <row r="2738" spans="2:51" ht="24.75" customHeight="1">
      <c r="B2738" s="308"/>
      <c r="C2738" s="309"/>
      <c r="D2738" s="309"/>
      <c r="E2738" s="309"/>
      <c r="F2738" s="309"/>
      <c r="G2738" s="310"/>
      <c r="H2738" s="224"/>
      <c r="I2738" s="225"/>
      <c r="J2738" s="225"/>
      <c r="K2738" s="225"/>
      <c r="L2738" s="226"/>
      <c r="M2738" s="227"/>
      <c r="N2738" s="228"/>
      <c r="O2738" s="228"/>
      <c r="P2738" s="228"/>
      <c r="Q2738" s="228"/>
      <c r="R2738" s="228"/>
      <c r="S2738" s="228"/>
      <c r="T2738" s="228"/>
      <c r="U2738" s="228"/>
      <c r="V2738" s="228"/>
      <c r="W2738" s="228"/>
      <c r="X2738" s="228"/>
      <c r="Y2738" s="229"/>
      <c r="Z2738" s="230"/>
      <c r="AA2738" s="231"/>
      <c r="AB2738" s="231"/>
      <c r="AC2738" s="231"/>
      <c r="AD2738" s="224"/>
      <c r="AE2738" s="225"/>
      <c r="AF2738" s="225"/>
      <c r="AG2738" s="225"/>
      <c r="AH2738" s="226"/>
      <c r="AI2738" s="227"/>
      <c r="AJ2738" s="228"/>
      <c r="AK2738" s="228"/>
      <c r="AL2738" s="228"/>
      <c r="AM2738" s="228"/>
      <c r="AN2738" s="228"/>
      <c r="AO2738" s="228"/>
      <c r="AP2738" s="228"/>
      <c r="AQ2738" s="228"/>
      <c r="AR2738" s="228"/>
      <c r="AS2738" s="228"/>
      <c r="AT2738" s="228"/>
      <c r="AU2738" s="229"/>
      <c r="AV2738" s="230"/>
      <c r="AW2738" s="231"/>
      <c r="AX2738" s="231"/>
      <c r="AY2738" s="232"/>
    </row>
    <row r="2739" spans="2:51" ht="24.75" customHeight="1">
      <c r="B2739" s="308"/>
      <c r="C2739" s="309"/>
      <c r="D2739" s="309"/>
      <c r="E2739" s="309"/>
      <c r="F2739" s="309"/>
      <c r="G2739" s="310"/>
      <c r="H2739" s="266" t="s">
        <v>26</v>
      </c>
      <c r="I2739" s="267"/>
      <c r="J2739" s="267"/>
      <c r="K2739" s="267"/>
      <c r="L2739" s="267"/>
      <c r="M2739" s="268"/>
      <c r="N2739" s="269"/>
      <c r="O2739" s="269"/>
      <c r="P2739" s="269"/>
      <c r="Q2739" s="269"/>
      <c r="R2739" s="269"/>
      <c r="S2739" s="269"/>
      <c r="T2739" s="269"/>
      <c r="U2739" s="269"/>
      <c r="V2739" s="269"/>
      <c r="W2739" s="269"/>
      <c r="X2739" s="269"/>
      <c r="Y2739" s="270"/>
      <c r="Z2739" s="271">
        <f>SUM(Z2731:AC2738)</f>
        <v>0</v>
      </c>
      <c r="AA2739" s="272"/>
      <c r="AB2739" s="272"/>
      <c r="AC2739" s="2288"/>
      <c r="AD2739" s="266" t="s">
        <v>26</v>
      </c>
      <c r="AE2739" s="267"/>
      <c r="AF2739" s="267"/>
      <c r="AG2739" s="267"/>
      <c r="AH2739" s="267"/>
      <c r="AI2739" s="268"/>
      <c r="AJ2739" s="269"/>
      <c r="AK2739" s="269"/>
      <c r="AL2739" s="269"/>
      <c r="AM2739" s="269"/>
      <c r="AN2739" s="269"/>
      <c r="AO2739" s="269"/>
      <c r="AP2739" s="269"/>
      <c r="AQ2739" s="269"/>
      <c r="AR2739" s="269"/>
      <c r="AS2739" s="269"/>
      <c r="AT2739" s="269"/>
      <c r="AU2739" s="270"/>
      <c r="AV2739" s="271">
        <f>SUM(AV2731:AY2738)</f>
        <v>0</v>
      </c>
      <c r="AW2739" s="272"/>
      <c r="AX2739" s="272"/>
      <c r="AY2739" s="274"/>
    </row>
    <row r="2740" spans="2:51" ht="24.75" customHeight="1">
      <c r="B2740" s="308"/>
      <c r="C2740" s="309"/>
      <c r="D2740" s="309"/>
      <c r="E2740" s="309"/>
      <c r="F2740" s="309"/>
      <c r="G2740" s="310"/>
      <c r="H2740" s="253" t="s">
        <v>795</v>
      </c>
      <c r="I2740" s="254"/>
      <c r="J2740" s="254"/>
      <c r="K2740" s="254"/>
      <c r="L2740" s="254"/>
      <c r="M2740" s="254"/>
      <c r="N2740" s="254"/>
      <c r="O2740" s="254"/>
      <c r="P2740" s="254"/>
      <c r="Q2740" s="254"/>
      <c r="R2740" s="254"/>
      <c r="S2740" s="254"/>
      <c r="T2740" s="254"/>
      <c r="U2740" s="254"/>
      <c r="V2740" s="254"/>
      <c r="W2740" s="254"/>
      <c r="X2740" s="254"/>
      <c r="Y2740" s="254"/>
      <c r="Z2740" s="254"/>
      <c r="AA2740" s="254"/>
      <c r="AB2740" s="254"/>
      <c r="AC2740" s="255"/>
      <c r="AD2740" s="253" t="s">
        <v>796</v>
      </c>
      <c r="AE2740" s="254"/>
      <c r="AF2740" s="254"/>
      <c r="AG2740" s="254"/>
      <c r="AH2740" s="254"/>
      <c r="AI2740" s="254"/>
      <c r="AJ2740" s="254"/>
      <c r="AK2740" s="254"/>
      <c r="AL2740" s="254"/>
      <c r="AM2740" s="254"/>
      <c r="AN2740" s="254"/>
      <c r="AO2740" s="254"/>
      <c r="AP2740" s="254"/>
      <c r="AQ2740" s="254"/>
      <c r="AR2740" s="254"/>
      <c r="AS2740" s="254"/>
      <c r="AT2740" s="254"/>
      <c r="AU2740" s="254"/>
      <c r="AV2740" s="254"/>
      <c r="AW2740" s="254"/>
      <c r="AX2740" s="254"/>
      <c r="AY2740" s="256"/>
    </row>
    <row r="2741" spans="2:51" ht="24.75" customHeight="1">
      <c r="B2741" s="308"/>
      <c r="C2741" s="309"/>
      <c r="D2741" s="309"/>
      <c r="E2741" s="309"/>
      <c r="F2741" s="309"/>
      <c r="G2741" s="310"/>
      <c r="H2741" s="257" t="s">
        <v>23</v>
      </c>
      <c r="I2741" s="258"/>
      <c r="J2741" s="258"/>
      <c r="K2741" s="258"/>
      <c r="L2741" s="258"/>
      <c r="M2741" s="259" t="s">
        <v>24</v>
      </c>
      <c r="N2741" s="260"/>
      <c r="O2741" s="260"/>
      <c r="P2741" s="260"/>
      <c r="Q2741" s="260"/>
      <c r="R2741" s="260"/>
      <c r="S2741" s="260"/>
      <c r="T2741" s="260"/>
      <c r="U2741" s="260"/>
      <c r="V2741" s="260"/>
      <c r="W2741" s="260"/>
      <c r="X2741" s="260"/>
      <c r="Y2741" s="261"/>
      <c r="Z2741" s="262" t="s">
        <v>25</v>
      </c>
      <c r="AA2741" s="263"/>
      <c r="AB2741" s="263"/>
      <c r="AC2741" s="264"/>
      <c r="AD2741" s="257" t="s">
        <v>23</v>
      </c>
      <c r="AE2741" s="258"/>
      <c r="AF2741" s="258"/>
      <c r="AG2741" s="258"/>
      <c r="AH2741" s="258"/>
      <c r="AI2741" s="259" t="s">
        <v>24</v>
      </c>
      <c r="AJ2741" s="260"/>
      <c r="AK2741" s="260"/>
      <c r="AL2741" s="260"/>
      <c r="AM2741" s="260"/>
      <c r="AN2741" s="260"/>
      <c r="AO2741" s="260"/>
      <c r="AP2741" s="260"/>
      <c r="AQ2741" s="260"/>
      <c r="AR2741" s="260"/>
      <c r="AS2741" s="260"/>
      <c r="AT2741" s="260"/>
      <c r="AU2741" s="261"/>
      <c r="AV2741" s="262" t="s">
        <v>25</v>
      </c>
      <c r="AW2741" s="263"/>
      <c r="AX2741" s="263"/>
      <c r="AY2741" s="265"/>
    </row>
    <row r="2742" spans="2:51" ht="24.75" customHeight="1">
      <c r="B2742" s="308"/>
      <c r="C2742" s="309"/>
      <c r="D2742" s="309"/>
      <c r="E2742" s="309"/>
      <c r="F2742" s="309"/>
      <c r="G2742" s="310"/>
      <c r="H2742" s="243"/>
      <c r="I2742" s="244"/>
      <c r="J2742" s="244"/>
      <c r="K2742" s="244"/>
      <c r="L2742" s="245"/>
      <c r="M2742" s="246"/>
      <c r="N2742" s="247"/>
      <c r="O2742" s="247"/>
      <c r="P2742" s="247"/>
      <c r="Q2742" s="247"/>
      <c r="R2742" s="247"/>
      <c r="S2742" s="247"/>
      <c r="T2742" s="247"/>
      <c r="U2742" s="247"/>
      <c r="V2742" s="247"/>
      <c r="W2742" s="247"/>
      <c r="X2742" s="247"/>
      <c r="Y2742" s="248"/>
      <c r="Z2742" s="2285"/>
      <c r="AA2742" s="2286"/>
      <c r="AB2742" s="2286"/>
      <c r="AC2742" s="2287"/>
      <c r="AD2742" s="243"/>
      <c r="AE2742" s="244"/>
      <c r="AF2742" s="244"/>
      <c r="AG2742" s="244"/>
      <c r="AH2742" s="245"/>
      <c r="AI2742" s="246"/>
      <c r="AJ2742" s="247"/>
      <c r="AK2742" s="247"/>
      <c r="AL2742" s="247"/>
      <c r="AM2742" s="247"/>
      <c r="AN2742" s="247"/>
      <c r="AO2742" s="247"/>
      <c r="AP2742" s="247"/>
      <c r="AQ2742" s="247"/>
      <c r="AR2742" s="247"/>
      <c r="AS2742" s="247"/>
      <c r="AT2742" s="247"/>
      <c r="AU2742" s="248"/>
      <c r="AV2742" s="249"/>
      <c r="AW2742" s="250"/>
      <c r="AX2742" s="250"/>
      <c r="AY2742" s="252"/>
    </row>
    <row r="2743" spans="2:51" ht="24.75" customHeight="1">
      <c r="B2743" s="308"/>
      <c r="C2743" s="309"/>
      <c r="D2743" s="309"/>
      <c r="E2743" s="309"/>
      <c r="F2743" s="309"/>
      <c r="G2743" s="310"/>
      <c r="H2743" s="233"/>
      <c r="I2743" s="234"/>
      <c r="J2743" s="234"/>
      <c r="K2743" s="234"/>
      <c r="L2743" s="235"/>
      <c r="M2743" s="236"/>
      <c r="N2743" s="237"/>
      <c r="O2743" s="237"/>
      <c r="P2743" s="237"/>
      <c r="Q2743" s="237"/>
      <c r="R2743" s="237"/>
      <c r="S2743" s="237"/>
      <c r="T2743" s="237"/>
      <c r="U2743" s="237"/>
      <c r="V2743" s="237"/>
      <c r="W2743" s="237"/>
      <c r="X2743" s="237"/>
      <c r="Y2743" s="238"/>
      <c r="Z2743" s="239"/>
      <c r="AA2743" s="240"/>
      <c r="AB2743" s="240"/>
      <c r="AC2743" s="242"/>
      <c r="AD2743" s="233"/>
      <c r="AE2743" s="234"/>
      <c r="AF2743" s="234"/>
      <c r="AG2743" s="234"/>
      <c r="AH2743" s="235"/>
      <c r="AI2743" s="236"/>
      <c r="AJ2743" s="237"/>
      <c r="AK2743" s="237"/>
      <c r="AL2743" s="237"/>
      <c r="AM2743" s="237"/>
      <c r="AN2743" s="237"/>
      <c r="AO2743" s="237"/>
      <c r="AP2743" s="237"/>
      <c r="AQ2743" s="237"/>
      <c r="AR2743" s="237"/>
      <c r="AS2743" s="237"/>
      <c r="AT2743" s="237"/>
      <c r="AU2743" s="238"/>
      <c r="AV2743" s="239"/>
      <c r="AW2743" s="240"/>
      <c r="AX2743" s="240"/>
      <c r="AY2743" s="241"/>
    </row>
    <row r="2744" spans="2:51" ht="24.75" customHeight="1">
      <c r="B2744" s="308"/>
      <c r="C2744" s="309"/>
      <c r="D2744" s="309"/>
      <c r="E2744" s="309"/>
      <c r="F2744" s="309"/>
      <c r="G2744" s="310"/>
      <c r="H2744" s="233"/>
      <c r="I2744" s="234"/>
      <c r="J2744" s="234"/>
      <c r="K2744" s="234"/>
      <c r="L2744" s="235"/>
      <c r="M2744" s="236"/>
      <c r="N2744" s="237"/>
      <c r="O2744" s="237"/>
      <c r="P2744" s="237"/>
      <c r="Q2744" s="237"/>
      <c r="R2744" s="237"/>
      <c r="S2744" s="237"/>
      <c r="T2744" s="237"/>
      <c r="U2744" s="237"/>
      <c r="V2744" s="237"/>
      <c r="W2744" s="237"/>
      <c r="X2744" s="237"/>
      <c r="Y2744" s="238"/>
      <c r="Z2744" s="239"/>
      <c r="AA2744" s="240"/>
      <c r="AB2744" s="240"/>
      <c r="AC2744" s="242"/>
      <c r="AD2744" s="233"/>
      <c r="AE2744" s="234"/>
      <c r="AF2744" s="234"/>
      <c r="AG2744" s="234"/>
      <c r="AH2744" s="235"/>
      <c r="AI2744" s="236"/>
      <c r="AJ2744" s="237"/>
      <c r="AK2744" s="237"/>
      <c r="AL2744" s="237"/>
      <c r="AM2744" s="237"/>
      <c r="AN2744" s="237"/>
      <c r="AO2744" s="237"/>
      <c r="AP2744" s="237"/>
      <c r="AQ2744" s="237"/>
      <c r="AR2744" s="237"/>
      <c r="AS2744" s="237"/>
      <c r="AT2744" s="237"/>
      <c r="AU2744" s="238"/>
      <c r="AV2744" s="239"/>
      <c r="AW2744" s="240"/>
      <c r="AX2744" s="240"/>
      <c r="AY2744" s="241"/>
    </row>
    <row r="2745" spans="2:51" ht="24.75" customHeight="1">
      <c r="B2745" s="308"/>
      <c r="C2745" s="309"/>
      <c r="D2745" s="309"/>
      <c r="E2745" s="309"/>
      <c r="F2745" s="309"/>
      <c r="G2745" s="310"/>
      <c r="H2745" s="233"/>
      <c r="I2745" s="234"/>
      <c r="J2745" s="234"/>
      <c r="K2745" s="234"/>
      <c r="L2745" s="235"/>
      <c r="M2745" s="236"/>
      <c r="N2745" s="237"/>
      <c r="O2745" s="237"/>
      <c r="P2745" s="237"/>
      <c r="Q2745" s="237"/>
      <c r="R2745" s="237"/>
      <c r="S2745" s="237"/>
      <c r="T2745" s="237"/>
      <c r="U2745" s="237"/>
      <c r="V2745" s="237"/>
      <c r="W2745" s="237"/>
      <c r="X2745" s="237"/>
      <c r="Y2745" s="238"/>
      <c r="Z2745" s="239"/>
      <c r="AA2745" s="240"/>
      <c r="AB2745" s="240"/>
      <c r="AC2745" s="242"/>
      <c r="AD2745" s="233"/>
      <c r="AE2745" s="234"/>
      <c r="AF2745" s="234"/>
      <c r="AG2745" s="234"/>
      <c r="AH2745" s="235"/>
      <c r="AI2745" s="236"/>
      <c r="AJ2745" s="237"/>
      <c r="AK2745" s="237"/>
      <c r="AL2745" s="237"/>
      <c r="AM2745" s="237"/>
      <c r="AN2745" s="237"/>
      <c r="AO2745" s="237"/>
      <c r="AP2745" s="237"/>
      <c r="AQ2745" s="237"/>
      <c r="AR2745" s="237"/>
      <c r="AS2745" s="237"/>
      <c r="AT2745" s="237"/>
      <c r="AU2745" s="238"/>
      <c r="AV2745" s="239"/>
      <c r="AW2745" s="240"/>
      <c r="AX2745" s="240"/>
      <c r="AY2745" s="241"/>
    </row>
    <row r="2746" spans="2:51" ht="24.75" customHeight="1">
      <c r="B2746" s="308"/>
      <c r="C2746" s="309"/>
      <c r="D2746" s="309"/>
      <c r="E2746" s="309"/>
      <c r="F2746" s="309"/>
      <c r="G2746" s="310"/>
      <c r="H2746" s="233"/>
      <c r="I2746" s="234"/>
      <c r="J2746" s="234"/>
      <c r="K2746" s="234"/>
      <c r="L2746" s="235"/>
      <c r="M2746" s="236"/>
      <c r="N2746" s="237"/>
      <c r="O2746" s="237"/>
      <c r="P2746" s="237"/>
      <c r="Q2746" s="237"/>
      <c r="R2746" s="237"/>
      <c r="S2746" s="237"/>
      <c r="T2746" s="237"/>
      <c r="U2746" s="237"/>
      <c r="V2746" s="237"/>
      <c r="W2746" s="237"/>
      <c r="X2746" s="237"/>
      <c r="Y2746" s="238"/>
      <c r="Z2746" s="239"/>
      <c r="AA2746" s="240"/>
      <c r="AB2746" s="240"/>
      <c r="AC2746" s="240"/>
      <c r="AD2746" s="233"/>
      <c r="AE2746" s="234"/>
      <c r="AF2746" s="234"/>
      <c r="AG2746" s="234"/>
      <c r="AH2746" s="235"/>
      <c r="AI2746" s="236"/>
      <c r="AJ2746" s="237"/>
      <c r="AK2746" s="237"/>
      <c r="AL2746" s="237"/>
      <c r="AM2746" s="237"/>
      <c r="AN2746" s="237"/>
      <c r="AO2746" s="237"/>
      <c r="AP2746" s="237"/>
      <c r="AQ2746" s="237"/>
      <c r="AR2746" s="237"/>
      <c r="AS2746" s="237"/>
      <c r="AT2746" s="237"/>
      <c r="AU2746" s="238"/>
      <c r="AV2746" s="239"/>
      <c r="AW2746" s="240"/>
      <c r="AX2746" s="240"/>
      <c r="AY2746" s="241"/>
    </row>
    <row r="2747" spans="2:51" ht="24.75" customHeight="1">
      <c r="B2747" s="308"/>
      <c r="C2747" s="309"/>
      <c r="D2747" s="309"/>
      <c r="E2747" s="309"/>
      <c r="F2747" s="309"/>
      <c r="G2747" s="310"/>
      <c r="H2747" s="233"/>
      <c r="I2747" s="234"/>
      <c r="J2747" s="234"/>
      <c r="K2747" s="234"/>
      <c r="L2747" s="235"/>
      <c r="M2747" s="236"/>
      <c r="N2747" s="237"/>
      <c r="O2747" s="237"/>
      <c r="P2747" s="237"/>
      <c r="Q2747" s="237"/>
      <c r="R2747" s="237"/>
      <c r="S2747" s="237"/>
      <c r="T2747" s="237"/>
      <c r="U2747" s="237"/>
      <c r="V2747" s="237"/>
      <c r="W2747" s="237"/>
      <c r="X2747" s="237"/>
      <c r="Y2747" s="238"/>
      <c r="Z2747" s="239"/>
      <c r="AA2747" s="240"/>
      <c r="AB2747" s="240"/>
      <c r="AC2747" s="240"/>
      <c r="AD2747" s="233"/>
      <c r="AE2747" s="234"/>
      <c r="AF2747" s="234"/>
      <c r="AG2747" s="234"/>
      <c r="AH2747" s="235"/>
      <c r="AI2747" s="236"/>
      <c r="AJ2747" s="237"/>
      <c r="AK2747" s="237"/>
      <c r="AL2747" s="237"/>
      <c r="AM2747" s="237"/>
      <c r="AN2747" s="237"/>
      <c r="AO2747" s="237"/>
      <c r="AP2747" s="237"/>
      <c r="AQ2747" s="237"/>
      <c r="AR2747" s="237"/>
      <c r="AS2747" s="237"/>
      <c r="AT2747" s="237"/>
      <c r="AU2747" s="238"/>
      <c r="AV2747" s="239"/>
      <c r="AW2747" s="240"/>
      <c r="AX2747" s="240"/>
      <c r="AY2747" s="241"/>
    </row>
    <row r="2748" spans="2:51" ht="24.75" customHeight="1">
      <c r="B2748" s="308"/>
      <c r="C2748" s="309"/>
      <c r="D2748" s="309"/>
      <c r="E2748" s="309"/>
      <c r="F2748" s="309"/>
      <c r="G2748" s="310"/>
      <c r="H2748" s="233"/>
      <c r="I2748" s="234"/>
      <c r="J2748" s="234"/>
      <c r="K2748" s="234"/>
      <c r="L2748" s="235"/>
      <c r="M2748" s="236"/>
      <c r="N2748" s="237"/>
      <c r="O2748" s="237"/>
      <c r="P2748" s="237"/>
      <c r="Q2748" s="237"/>
      <c r="R2748" s="237"/>
      <c r="S2748" s="237"/>
      <c r="T2748" s="237"/>
      <c r="U2748" s="237"/>
      <c r="V2748" s="237"/>
      <c r="W2748" s="237"/>
      <c r="X2748" s="237"/>
      <c r="Y2748" s="238"/>
      <c r="Z2748" s="239"/>
      <c r="AA2748" s="240"/>
      <c r="AB2748" s="240"/>
      <c r="AC2748" s="240"/>
      <c r="AD2748" s="233"/>
      <c r="AE2748" s="234"/>
      <c r="AF2748" s="234"/>
      <c r="AG2748" s="234"/>
      <c r="AH2748" s="235"/>
      <c r="AI2748" s="236"/>
      <c r="AJ2748" s="237"/>
      <c r="AK2748" s="237"/>
      <c r="AL2748" s="237"/>
      <c r="AM2748" s="237"/>
      <c r="AN2748" s="237"/>
      <c r="AO2748" s="237"/>
      <c r="AP2748" s="237"/>
      <c r="AQ2748" s="237"/>
      <c r="AR2748" s="237"/>
      <c r="AS2748" s="237"/>
      <c r="AT2748" s="237"/>
      <c r="AU2748" s="238"/>
      <c r="AV2748" s="239"/>
      <c r="AW2748" s="240"/>
      <c r="AX2748" s="240"/>
      <c r="AY2748" s="241"/>
    </row>
    <row r="2749" spans="2:51" ht="24.75" customHeight="1">
      <c r="B2749" s="308"/>
      <c r="C2749" s="309"/>
      <c r="D2749" s="309"/>
      <c r="E2749" s="309"/>
      <c r="F2749" s="309"/>
      <c r="G2749" s="310"/>
      <c r="H2749" s="224"/>
      <c r="I2749" s="225"/>
      <c r="J2749" s="225"/>
      <c r="K2749" s="225"/>
      <c r="L2749" s="226"/>
      <c r="M2749" s="227"/>
      <c r="N2749" s="228"/>
      <c r="O2749" s="228"/>
      <c r="P2749" s="228"/>
      <c r="Q2749" s="228"/>
      <c r="R2749" s="228"/>
      <c r="S2749" s="228"/>
      <c r="T2749" s="228"/>
      <c r="U2749" s="228"/>
      <c r="V2749" s="228"/>
      <c r="W2749" s="228"/>
      <c r="X2749" s="228"/>
      <c r="Y2749" s="229"/>
      <c r="Z2749" s="230"/>
      <c r="AA2749" s="231"/>
      <c r="AB2749" s="231"/>
      <c r="AC2749" s="231"/>
      <c r="AD2749" s="224"/>
      <c r="AE2749" s="225"/>
      <c r="AF2749" s="225"/>
      <c r="AG2749" s="225"/>
      <c r="AH2749" s="226"/>
      <c r="AI2749" s="227"/>
      <c r="AJ2749" s="228"/>
      <c r="AK2749" s="228"/>
      <c r="AL2749" s="228"/>
      <c r="AM2749" s="228"/>
      <c r="AN2749" s="228"/>
      <c r="AO2749" s="228"/>
      <c r="AP2749" s="228"/>
      <c r="AQ2749" s="228"/>
      <c r="AR2749" s="228"/>
      <c r="AS2749" s="228"/>
      <c r="AT2749" s="228"/>
      <c r="AU2749" s="229"/>
      <c r="AV2749" s="230"/>
      <c r="AW2749" s="231"/>
      <c r="AX2749" s="231"/>
      <c r="AY2749" s="232"/>
    </row>
    <row r="2750" spans="2:51" ht="24.75" customHeight="1" thickBot="1">
      <c r="B2750" s="311"/>
      <c r="C2750" s="312"/>
      <c r="D2750" s="312"/>
      <c r="E2750" s="312"/>
      <c r="F2750" s="312"/>
      <c r="G2750" s="313"/>
      <c r="H2750" s="215" t="s">
        <v>26</v>
      </c>
      <c r="I2750" s="216"/>
      <c r="J2750" s="216"/>
      <c r="K2750" s="216"/>
      <c r="L2750" s="216"/>
      <c r="M2750" s="217"/>
      <c r="N2750" s="218"/>
      <c r="O2750" s="218"/>
      <c r="P2750" s="218"/>
      <c r="Q2750" s="218"/>
      <c r="R2750" s="218"/>
      <c r="S2750" s="218"/>
      <c r="T2750" s="218"/>
      <c r="U2750" s="218"/>
      <c r="V2750" s="218"/>
      <c r="W2750" s="218"/>
      <c r="X2750" s="218"/>
      <c r="Y2750" s="219"/>
      <c r="Z2750" s="220">
        <f>SUM(Z2742:AC2749)</f>
        <v>0</v>
      </c>
      <c r="AA2750" s="221"/>
      <c r="AB2750" s="221"/>
      <c r="AC2750" s="223"/>
      <c r="AD2750" s="215" t="s">
        <v>26</v>
      </c>
      <c r="AE2750" s="216"/>
      <c r="AF2750" s="216"/>
      <c r="AG2750" s="216"/>
      <c r="AH2750" s="216"/>
      <c r="AI2750" s="217"/>
      <c r="AJ2750" s="218"/>
      <c r="AK2750" s="218"/>
      <c r="AL2750" s="218"/>
      <c r="AM2750" s="218"/>
      <c r="AN2750" s="218"/>
      <c r="AO2750" s="218"/>
      <c r="AP2750" s="218"/>
      <c r="AQ2750" s="218"/>
      <c r="AR2750" s="218"/>
      <c r="AS2750" s="218"/>
      <c r="AT2750" s="218"/>
      <c r="AU2750" s="219"/>
      <c r="AV2750" s="220">
        <f>SUM(AV2742:AY2749)</f>
        <v>0</v>
      </c>
      <c r="AW2750" s="221"/>
      <c r="AX2750" s="221"/>
      <c r="AY2750" s="223"/>
    </row>
    <row r="2752" spans="2:51" ht="23.25" customHeight="1">
      <c r="B2752" s="28" t="s">
        <v>100</v>
      </c>
      <c r="C2752" s="28"/>
      <c r="D2752" s="28"/>
      <c r="E2752" s="64"/>
      <c r="F2752" s="64"/>
      <c r="G2752" s="307" t="s">
        <v>1213</v>
      </c>
      <c r="H2752" s="307"/>
      <c r="I2752" s="307"/>
      <c r="J2752" s="307"/>
      <c r="K2752" s="307"/>
      <c r="L2752" s="307"/>
      <c r="M2752" s="307"/>
      <c r="N2752" s="307"/>
      <c r="O2752" s="307"/>
      <c r="P2752" s="307"/>
      <c r="Q2752" s="307"/>
      <c r="R2752" s="307"/>
      <c r="S2752" s="307"/>
      <c r="T2752" s="307"/>
      <c r="U2752" s="307"/>
      <c r="V2752" s="307"/>
      <c r="W2752" s="307"/>
      <c r="X2752" s="307"/>
      <c r="Y2752" s="307"/>
      <c r="Z2752" s="307"/>
      <c r="AA2752" s="307"/>
      <c r="AB2752" s="307"/>
      <c r="AC2752" s="307"/>
      <c r="AD2752" s="307"/>
      <c r="AE2752" s="307"/>
      <c r="AF2752" s="307"/>
      <c r="AG2752" s="307"/>
      <c r="AH2752" s="307"/>
      <c r="AI2752" s="307"/>
      <c r="AJ2752" s="307"/>
      <c r="AK2752" s="307"/>
      <c r="AL2752" s="307"/>
      <c r="AM2752" s="307"/>
      <c r="AN2752" s="307"/>
      <c r="AO2752" s="307"/>
      <c r="AP2752" s="307"/>
      <c r="AQ2752" s="307"/>
      <c r="AR2752" s="307"/>
      <c r="AS2752" s="307"/>
      <c r="AT2752" s="307"/>
      <c r="AU2752" s="307"/>
      <c r="AV2752" s="307"/>
      <c r="AW2752" s="307"/>
      <c r="AX2752" s="307"/>
      <c r="AY2752" s="64"/>
    </row>
    <row r="2753" spans="2:51" ht="14.25">
      <c r="C2753" s="20" t="s">
        <v>797</v>
      </c>
    </row>
    <row r="2754" spans="2:51">
      <c r="C2754" t="s">
        <v>798</v>
      </c>
    </row>
    <row r="2755" spans="2:51" ht="34.5" customHeight="1">
      <c r="B2755" s="202"/>
      <c r="C2755" s="202"/>
      <c r="D2755" s="213" t="s">
        <v>799</v>
      </c>
      <c r="E2755" s="213"/>
      <c r="F2755" s="213"/>
      <c r="G2755" s="213"/>
      <c r="H2755" s="213"/>
      <c r="I2755" s="213"/>
      <c r="J2755" s="213"/>
      <c r="K2755" s="213"/>
      <c r="L2755" s="213"/>
      <c r="M2755" s="213"/>
      <c r="N2755" s="213" t="s">
        <v>800</v>
      </c>
      <c r="O2755" s="213"/>
      <c r="P2755" s="213"/>
      <c r="Q2755" s="213"/>
      <c r="R2755" s="213"/>
      <c r="S2755" s="213"/>
      <c r="T2755" s="213"/>
      <c r="U2755" s="213"/>
      <c r="V2755" s="213"/>
      <c r="W2755" s="213"/>
      <c r="X2755" s="213"/>
      <c r="Y2755" s="213"/>
      <c r="Z2755" s="213"/>
      <c r="AA2755" s="213"/>
      <c r="AB2755" s="213"/>
      <c r="AC2755" s="213"/>
      <c r="AD2755" s="213"/>
      <c r="AE2755" s="213"/>
      <c r="AF2755" s="213"/>
      <c r="AG2755" s="213"/>
      <c r="AH2755" s="213"/>
      <c r="AI2755" s="213"/>
      <c r="AJ2755" s="213"/>
      <c r="AK2755" s="213"/>
      <c r="AL2755" s="214" t="s">
        <v>801</v>
      </c>
      <c r="AM2755" s="213"/>
      <c r="AN2755" s="213"/>
      <c r="AO2755" s="213"/>
      <c r="AP2755" s="213"/>
      <c r="AQ2755" s="213"/>
      <c r="AR2755" s="213" t="s">
        <v>27</v>
      </c>
      <c r="AS2755" s="213"/>
      <c r="AT2755" s="213"/>
      <c r="AU2755" s="213"/>
      <c r="AV2755" s="213" t="s">
        <v>28</v>
      </c>
      <c r="AW2755" s="213"/>
      <c r="AX2755" s="213"/>
    </row>
    <row r="2756" spans="2:51" ht="60" customHeight="1">
      <c r="B2756" s="202">
        <v>1</v>
      </c>
      <c r="C2756" s="202">
        <v>1</v>
      </c>
      <c r="D2756" s="208" t="s">
        <v>1214</v>
      </c>
      <c r="E2756" s="208"/>
      <c r="F2756" s="208"/>
      <c r="G2756" s="208"/>
      <c r="H2756" s="208"/>
      <c r="I2756" s="208"/>
      <c r="J2756" s="208"/>
      <c r="K2756" s="208"/>
      <c r="L2756" s="208"/>
      <c r="M2756" s="208"/>
      <c r="N2756" s="207" t="s">
        <v>1215</v>
      </c>
      <c r="O2756" s="207"/>
      <c r="P2756" s="207"/>
      <c r="Q2756" s="207"/>
      <c r="R2756" s="207"/>
      <c r="S2756" s="207"/>
      <c r="T2756" s="207"/>
      <c r="U2756" s="207"/>
      <c r="V2756" s="207"/>
      <c r="W2756" s="207"/>
      <c r="X2756" s="207"/>
      <c r="Y2756" s="207"/>
      <c r="Z2756" s="207"/>
      <c r="AA2756" s="207"/>
      <c r="AB2756" s="207"/>
      <c r="AC2756" s="207"/>
      <c r="AD2756" s="207"/>
      <c r="AE2756" s="207"/>
      <c r="AF2756" s="207"/>
      <c r="AG2756" s="207"/>
      <c r="AH2756" s="207"/>
      <c r="AI2756" s="207"/>
      <c r="AJ2756" s="207"/>
      <c r="AK2756" s="207"/>
      <c r="AL2756" s="207">
        <v>0.3</v>
      </c>
      <c r="AM2756" s="208"/>
      <c r="AN2756" s="208"/>
      <c r="AO2756" s="208"/>
      <c r="AP2756" s="208"/>
      <c r="AQ2756" s="208"/>
      <c r="AR2756" s="430" t="s">
        <v>1212</v>
      </c>
      <c r="AS2756" s="267"/>
      <c r="AT2756" s="267"/>
      <c r="AU2756" s="429"/>
      <c r="AV2756" s="209" t="s">
        <v>1216</v>
      </c>
      <c r="AW2756" s="209"/>
      <c r="AX2756" s="209"/>
    </row>
    <row r="2757" spans="2:51" ht="60" customHeight="1">
      <c r="B2757" s="202">
        <v>2</v>
      </c>
      <c r="C2757" s="202">
        <v>1</v>
      </c>
      <c r="D2757" s="208" t="s">
        <v>1217</v>
      </c>
      <c r="E2757" s="208"/>
      <c r="F2757" s="208"/>
      <c r="G2757" s="208"/>
      <c r="H2757" s="208"/>
      <c r="I2757" s="208"/>
      <c r="J2757" s="208"/>
      <c r="K2757" s="208"/>
      <c r="L2757" s="208"/>
      <c r="M2757" s="208"/>
      <c r="N2757" s="2279" t="s">
        <v>1218</v>
      </c>
      <c r="O2757" s="2280"/>
      <c r="P2757" s="2280"/>
      <c r="Q2757" s="2280"/>
      <c r="R2757" s="2280"/>
      <c r="S2757" s="2280"/>
      <c r="T2757" s="2280"/>
      <c r="U2757" s="2280"/>
      <c r="V2757" s="2280"/>
      <c r="W2757" s="2280"/>
      <c r="X2757" s="2280"/>
      <c r="Y2757" s="2280"/>
      <c r="Z2757" s="2280"/>
      <c r="AA2757" s="2280"/>
      <c r="AB2757" s="2280"/>
      <c r="AC2757" s="2280"/>
      <c r="AD2757" s="2280"/>
      <c r="AE2757" s="2280"/>
      <c r="AF2757" s="2280"/>
      <c r="AG2757" s="2280"/>
      <c r="AH2757" s="2280"/>
      <c r="AI2757" s="2280"/>
      <c r="AJ2757" s="2280"/>
      <c r="AK2757" s="2281"/>
      <c r="AL2757" s="2282">
        <v>0.2</v>
      </c>
      <c r="AM2757" s="2283"/>
      <c r="AN2757" s="2283"/>
      <c r="AO2757" s="2283"/>
      <c r="AP2757" s="2283"/>
      <c r="AQ2757" s="2284"/>
      <c r="AR2757" s="430" t="s">
        <v>1212</v>
      </c>
      <c r="AS2757" s="267"/>
      <c r="AT2757" s="267"/>
      <c r="AU2757" s="429"/>
      <c r="AV2757" s="209" t="s">
        <v>1216</v>
      </c>
      <c r="AW2757" s="209"/>
      <c r="AX2757" s="209"/>
    </row>
    <row r="2758" spans="2:51" ht="60" customHeight="1">
      <c r="B2758" s="202">
        <v>3</v>
      </c>
      <c r="C2758" s="202">
        <v>1</v>
      </c>
      <c r="D2758" s="208" t="s">
        <v>1219</v>
      </c>
      <c r="E2758" s="208"/>
      <c r="F2758" s="208"/>
      <c r="G2758" s="208"/>
      <c r="H2758" s="208"/>
      <c r="I2758" s="208"/>
      <c r="J2758" s="208"/>
      <c r="K2758" s="208"/>
      <c r="L2758" s="208"/>
      <c r="M2758" s="208"/>
      <c r="N2758" s="207" t="s">
        <v>1220</v>
      </c>
      <c r="O2758" s="207"/>
      <c r="P2758" s="207"/>
      <c r="Q2758" s="207"/>
      <c r="R2758" s="207"/>
      <c r="S2758" s="207"/>
      <c r="T2758" s="207"/>
      <c r="U2758" s="207"/>
      <c r="V2758" s="207"/>
      <c r="W2758" s="207"/>
      <c r="X2758" s="207"/>
      <c r="Y2758" s="207"/>
      <c r="Z2758" s="207"/>
      <c r="AA2758" s="207"/>
      <c r="AB2758" s="207"/>
      <c r="AC2758" s="207"/>
      <c r="AD2758" s="207"/>
      <c r="AE2758" s="207"/>
      <c r="AF2758" s="207"/>
      <c r="AG2758" s="207"/>
      <c r="AH2758" s="207"/>
      <c r="AI2758" s="207"/>
      <c r="AJ2758" s="207"/>
      <c r="AK2758" s="207"/>
      <c r="AL2758" s="207">
        <v>0.1</v>
      </c>
      <c r="AM2758" s="208"/>
      <c r="AN2758" s="208"/>
      <c r="AO2758" s="208"/>
      <c r="AP2758" s="208"/>
      <c r="AQ2758" s="208"/>
      <c r="AR2758" s="430" t="s">
        <v>1212</v>
      </c>
      <c r="AS2758" s="267"/>
      <c r="AT2758" s="267"/>
      <c r="AU2758" s="429"/>
      <c r="AV2758" s="209" t="s">
        <v>1216</v>
      </c>
      <c r="AW2758" s="209"/>
      <c r="AX2758" s="209"/>
    </row>
    <row r="2759" spans="2:51" ht="60" customHeight="1">
      <c r="B2759" s="202">
        <v>4</v>
      </c>
      <c r="C2759" s="202">
        <v>1</v>
      </c>
      <c r="D2759" s="208" t="s">
        <v>1221</v>
      </c>
      <c r="E2759" s="208"/>
      <c r="F2759" s="208"/>
      <c r="G2759" s="208"/>
      <c r="H2759" s="208"/>
      <c r="I2759" s="208"/>
      <c r="J2759" s="208"/>
      <c r="K2759" s="208"/>
      <c r="L2759" s="208"/>
      <c r="M2759" s="208"/>
      <c r="N2759" s="207" t="s">
        <v>1220</v>
      </c>
      <c r="O2759" s="207"/>
      <c r="P2759" s="207"/>
      <c r="Q2759" s="207"/>
      <c r="R2759" s="207"/>
      <c r="S2759" s="207"/>
      <c r="T2759" s="207"/>
      <c r="U2759" s="207"/>
      <c r="V2759" s="207"/>
      <c r="W2759" s="207"/>
      <c r="X2759" s="207"/>
      <c r="Y2759" s="207"/>
      <c r="Z2759" s="207"/>
      <c r="AA2759" s="207"/>
      <c r="AB2759" s="207"/>
      <c r="AC2759" s="207"/>
      <c r="AD2759" s="207"/>
      <c r="AE2759" s="207"/>
      <c r="AF2759" s="207"/>
      <c r="AG2759" s="207"/>
      <c r="AH2759" s="207"/>
      <c r="AI2759" s="207"/>
      <c r="AJ2759" s="207"/>
      <c r="AK2759" s="207"/>
      <c r="AL2759" s="207">
        <v>0.1</v>
      </c>
      <c r="AM2759" s="208"/>
      <c r="AN2759" s="208"/>
      <c r="AO2759" s="208"/>
      <c r="AP2759" s="208"/>
      <c r="AQ2759" s="208"/>
      <c r="AR2759" s="430" t="s">
        <v>1212</v>
      </c>
      <c r="AS2759" s="267"/>
      <c r="AT2759" s="267"/>
      <c r="AU2759" s="429"/>
      <c r="AV2759" s="209" t="s">
        <v>1216</v>
      </c>
      <c r="AW2759" s="209"/>
      <c r="AX2759" s="209"/>
    </row>
    <row r="2760" spans="2:51" ht="60" customHeight="1">
      <c r="B2760" s="202">
        <v>5</v>
      </c>
      <c r="C2760" s="202">
        <v>1</v>
      </c>
      <c r="D2760" s="208" t="s">
        <v>1222</v>
      </c>
      <c r="E2760" s="208"/>
      <c r="F2760" s="208"/>
      <c r="G2760" s="208"/>
      <c r="H2760" s="208"/>
      <c r="I2760" s="208"/>
      <c r="J2760" s="208"/>
      <c r="K2760" s="208"/>
      <c r="L2760" s="208"/>
      <c r="M2760" s="208"/>
      <c r="N2760" s="207" t="s">
        <v>1223</v>
      </c>
      <c r="O2760" s="207"/>
      <c r="P2760" s="207"/>
      <c r="Q2760" s="207"/>
      <c r="R2760" s="207"/>
      <c r="S2760" s="207"/>
      <c r="T2760" s="207"/>
      <c r="U2760" s="207"/>
      <c r="V2760" s="207"/>
      <c r="W2760" s="207"/>
      <c r="X2760" s="207"/>
      <c r="Y2760" s="207"/>
      <c r="Z2760" s="207"/>
      <c r="AA2760" s="207"/>
      <c r="AB2760" s="207"/>
      <c r="AC2760" s="207"/>
      <c r="AD2760" s="207"/>
      <c r="AE2760" s="207"/>
      <c r="AF2760" s="207"/>
      <c r="AG2760" s="207"/>
      <c r="AH2760" s="207"/>
      <c r="AI2760" s="207"/>
      <c r="AJ2760" s="207"/>
      <c r="AK2760" s="207"/>
      <c r="AL2760" s="207">
        <v>0.05</v>
      </c>
      <c r="AM2760" s="208"/>
      <c r="AN2760" s="208"/>
      <c r="AO2760" s="208"/>
      <c r="AP2760" s="208"/>
      <c r="AQ2760" s="208"/>
      <c r="AR2760" s="430" t="s">
        <v>1212</v>
      </c>
      <c r="AS2760" s="267"/>
      <c r="AT2760" s="267"/>
      <c r="AU2760" s="429"/>
      <c r="AV2760" s="209" t="s">
        <v>1216</v>
      </c>
      <c r="AW2760" s="209"/>
      <c r="AX2760" s="209"/>
    </row>
    <row r="2761" spans="2:51" ht="60" customHeight="1">
      <c r="B2761" s="202">
        <v>6</v>
      </c>
      <c r="C2761" s="202">
        <v>1</v>
      </c>
      <c r="D2761" s="208" t="s">
        <v>1224</v>
      </c>
      <c r="E2761" s="208"/>
      <c r="F2761" s="208"/>
      <c r="G2761" s="208"/>
      <c r="H2761" s="208"/>
      <c r="I2761" s="208"/>
      <c r="J2761" s="208"/>
      <c r="K2761" s="208"/>
      <c r="L2761" s="208"/>
      <c r="M2761" s="208"/>
      <c r="N2761" s="207" t="s">
        <v>1225</v>
      </c>
      <c r="O2761" s="207"/>
      <c r="P2761" s="207"/>
      <c r="Q2761" s="207"/>
      <c r="R2761" s="207"/>
      <c r="S2761" s="207"/>
      <c r="T2761" s="207"/>
      <c r="U2761" s="207"/>
      <c r="V2761" s="207"/>
      <c r="W2761" s="207"/>
      <c r="X2761" s="207"/>
      <c r="Y2761" s="207"/>
      <c r="Z2761" s="207"/>
      <c r="AA2761" s="207"/>
      <c r="AB2761" s="207"/>
      <c r="AC2761" s="207"/>
      <c r="AD2761" s="207"/>
      <c r="AE2761" s="207"/>
      <c r="AF2761" s="207"/>
      <c r="AG2761" s="207"/>
      <c r="AH2761" s="207"/>
      <c r="AI2761" s="207"/>
      <c r="AJ2761" s="207"/>
      <c r="AK2761" s="207"/>
      <c r="AL2761" s="207">
        <v>4.0000000000000001E-3</v>
      </c>
      <c r="AM2761" s="208"/>
      <c r="AN2761" s="208"/>
      <c r="AO2761" s="208"/>
      <c r="AP2761" s="208"/>
      <c r="AQ2761" s="208"/>
      <c r="AR2761" s="430" t="s">
        <v>1212</v>
      </c>
      <c r="AS2761" s="267"/>
      <c r="AT2761" s="267"/>
      <c r="AU2761" s="429"/>
      <c r="AV2761" s="209" t="s">
        <v>1216</v>
      </c>
      <c r="AW2761" s="209"/>
      <c r="AX2761" s="209"/>
    </row>
    <row r="2762" spans="2:51" ht="60" customHeight="1">
      <c r="B2762" s="202">
        <v>7</v>
      </c>
      <c r="C2762" s="202">
        <v>1</v>
      </c>
      <c r="D2762" s="208" t="s">
        <v>1226</v>
      </c>
      <c r="E2762" s="208"/>
      <c r="F2762" s="208"/>
      <c r="G2762" s="208"/>
      <c r="H2762" s="208"/>
      <c r="I2762" s="208"/>
      <c r="J2762" s="208"/>
      <c r="K2762" s="208"/>
      <c r="L2762" s="208"/>
      <c r="M2762" s="208"/>
      <c r="N2762" s="207" t="s">
        <v>1225</v>
      </c>
      <c r="O2762" s="207"/>
      <c r="P2762" s="207"/>
      <c r="Q2762" s="207"/>
      <c r="R2762" s="207"/>
      <c r="S2762" s="207"/>
      <c r="T2762" s="207"/>
      <c r="U2762" s="207"/>
      <c r="V2762" s="207"/>
      <c r="W2762" s="207"/>
      <c r="X2762" s="207"/>
      <c r="Y2762" s="207"/>
      <c r="Z2762" s="207"/>
      <c r="AA2762" s="207"/>
      <c r="AB2762" s="207"/>
      <c r="AC2762" s="207"/>
      <c r="AD2762" s="207"/>
      <c r="AE2762" s="207"/>
      <c r="AF2762" s="207"/>
      <c r="AG2762" s="207"/>
      <c r="AH2762" s="207"/>
      <c r="AI2762" s="207"/>
      <c r="AJ2762" s="207"/>
      <c r="AK2762" s="207"/>
      <c r="AL2762" s="207">
        <v>3.0000000000000001E-3</v>
      </c>
      <c r="AM2762" s="208"/>
      <c r="AN2762" s="208"/>
      <c r="AO2762" s="208"/>
      <c r="AP2762" s="208"/>
      <c r="AQ2762" s="208"/>
      <c r="AR2762" s="430" t="s">
        <v>1212</v>
      </c>
      <c r="AS2762" s="267"/>
      <c r="AT2762" s="267"/>
      <c r="AU2762" s="429"/>
      <c r="AV2762" s="209" t="s">
        <v>1216</v>
      </c>
      <c r="AW2762" s="209"/>
      <c r="AX2762" s="209"/>
    </row>
    <row r="2764" spans="2:51" s="79" customFormat="1" ht="21.75" customHeight="1" thickBot="1">
      <c r="AK2764" s="2210"/>
      <c r="AL2764" s="2210"/>
      <c r="AM2764" s="2210"/>
      <c r="AN2764" s="2210"/>
      <c r="AO2764" s="2210"/>
      <c r="AP2764" s="2210"/>
      <c r="AQ2764" s="2210"/>
      <c r="AR2764" s="2211" t="s">
        <v>112</v>
      </c>
      <c r="AS2764" s="2211"/>
      <c r="AT2764" s="2211"/>
      <c r="AU2764" s="2211"/>
      <c r="AV2764" s="2211"/>
      <c r="AW2764" s="2211"/>
      <c r="AX2764" s="2211"/>
      <c r="AY2764" s="2211"/>
    </row>
    <row r="2765" spans="2:51" s="79" customFormat="1" ht="21" customHeight="1">
      <c r="B2765" s="2212" t="s">
        <v>113</v>
      </c>
      <c r="C2765" s="2213"/>
      <c r="D2765" s="2213"/>
      <c r="E2765" s="2213"/>
      <c r="F2765" s="2213"/>
      <c r="G2765" s="2213"/>
      <c r="H2765" s="2266" t="s">
        <v>1227</v>
      </c>
      <c r="I2765" s="2267"/>
      <c r="J2765" s="2267"/>
      <c r="K2765" s="2267"/>
      <c r="L2765" s="2267"/>
      <c r="M2765" s="2267"/>
      <c r="N2765" s="2267"/>
      <c r="O2765" s="2267"/>
      <c r="P2765" s="2267"/>
      <c r="Q2765" s="2267"/>
      <c r="R2765" s="2267"/>
      <c r="S2765" s="2267"/>
      <c r="T2765" s="2267"/>
      <c r="U2765" s="2267"/>
      <c r="V2765" s="2267"/>
      <c r="W2765" s="2267"/>
      <c r="X2765" s="2267"/>
      <c r="Y2765" s="2267"/>
      <c r="Z2765" s="2216" t="s">
        <v>812</v>
      </c>
      <c r="AA2765" s="2217"/>
      <c r="AB2765" s="2217"/>
      <c r="AC2765" s="2217"/>
      <c r="AD2765" s="2217"/>
      <c r="AE2765" s="2218"/>
      <c r="AF2765" s="2219" t="s">
        <v>106</v>
      </c>
      <c r="AG2765" s="2220"/>
      <c r="AH2765" s="2220"/>
      <c r="AI2765" s="2220"/>
      <c r="AJ2765" s="2220"/>
      <c r="AK2765" s="2220"/>
      <c r="AL2765" s="2220"/>
      <c r="AM2765" s="2220"/>
      <c r="AN2765" s="2220"/>
      <c r="AO2765" s="2220"/>
      <c r="AP2765" s="2220"/>
      <c r="AQ2765" s="2221"/>
      <c r="AR2765" s="2222" t="s">
        <v>1</v>
      </c>
      <c r="AS2765" s="2219"/>
      <c r="AT2765" s="2219"/>
      <c r="AU2765" s="2219"/>
      <c r="AV2765" s="2219"/>
      <c r="AW2765" s="2219"/>
      <c r="AX2765" s="2219"/>
      <c r="AY2765" s="2223"/>
    </row>
    <row r="2766" spans="2:51" s="79" customFormat="1" ht="28.15" customHeight="1">
      <c r="B2766" s="2190" t="s">
        <v>59</v>
      </c>
      <c r="C2766" s="2191"/>
      <c r="D2766" s="2191"/>
      <c r="E2766" s="2191"/>
      <c r="F2766" s="2191"/>
      <c r="G2766" s="2192"/>
      <c r="H2766" s="2193" t="s">
        <v>1228</v>
      </c>
      <c r="I2766" s="2194"/>
      <c r="J2766" s="2194"/>
      <c r="K2766" s="2194"/>
      <c r="L2766" s="2194"/>
      <c r="M2766" s="2194"/>
      <c r="N2766" s="2194"/>
      <c r="O2766" s="2194"/>
      <c r="P2766" s="2194"/>
      <c r="Q2766" s="2194"/>
      <c r="R2766" s="2194"/>
      <c r="S2766" s="2194"/>
      <c r="T2766" s="2194"/>
      <c r="U2766" s="2194"/>
      <c r="V2766" s="2194"/>
      <c r="W2766" s="2195"/>
      <c r="X2766" s="2195"/>
      <c r="Y2766" s="2195"/>
      <c r="Z2766" s="2196" t="s">
        <v>2</v>
      </c>
      <c r="AA2766" s="2197"/>
      <c r="AB2766" s="2197"/>
      <c r="AC2766" s="2197"/>
      <c r="AD2766" s="2197"/>
      <c r="AE2766" s="2198"/>
      <c r="AF2766" s="2197" t="s">
        <v>851</v>
      </c>
      <c r="AG2766" s="2197"/>
      <c r="AH2766" s="2197"/>
      <c r="AI2766" s="2197"/>
      <c r="AJ2766" s="2197"/>
      <c r="AK2766" s="2197"/>
      <c r="AL2766" s="2197"/>
      <c r="AM2766" s="2197"/>
      <c r="AN2766" s="2197"/>
      <c r="AO2766" s="2197"/>
      <c r="AP2766" s="2197"/>
      <c r="AQ2766" s="2198"/>
      <c r="AR2766" s="2199" t="s">
        <v>852</v>
      </c>
      <c r="AS2766" s="2200"/>
      <c r="AT2766" s="2200"/>
      <c r="AU2766" s="2200"/>
      <c r="AV2766" s="2200"/>
      <c r="AW2766" s="2200"/>
      <c r="AX2766" s="2200"/>
      <c r="AY2766" s="2201"/>
    </row>
    <row r="2767" spans="2:51" s="79" customFormat="1" ht="30.75" customHeight="1">
      <c r="B2767" s="2202" t="s">
        <v>3</v>
      </c>
      <c r="C2767" s="2203"/>
      <c r="D2767" s="2203"/>
      <c r="E2767" s="2203"/>
      <c r="F2767" s="2203"/>
      <c r="G2767" s="2203"/>
      <c r="H2767" s="2204" t="s">
        <v>103</v>
      </c>
      <c r="I2767" s="2195"/>
      <c r="J2767" s="2195"/>
      <c r="K2767" s="2195"/>
      <c r="L2767" s="2195"/>
      <c r="M2767" s="2195"/>
      <c r="N2767" s="2195"/>
      <c r="O2767" s="2195"/>
      <c r="P2767" s="2195"/>
      <c r="Q2767" s="2195"/>
      <c r="R2767" s="2195"/>
      <c r="S2767" s="2195"/>
      <c r="T2767" s="2195"/>
      <c r="U2767" s="2195"/>
      <c r="V2767" s="2195"/>
      <c r="W2767" s="2195"/>
      <c r="X2767" s="2195"/>
      <c r="Y2767" s="2195"/>
      <c r="Z2767" s="2205" t="s">
        <v>76</v>
      </c>
      <c r="AA2767" s="2206"/>
      <c r="AB2767" s="2206"/>
      <c r="AC2767" s="2206"/>
      <c r="AD2767" s="2206"/>
      <c r="AE2767" s="2207"/>
      <c r="AF2767" s="2208" t="s">
        <v>108</v>
      </c>
      <c r="AG2767" s="2208"/>
      <c r="AH2767" s="2208"/>
      <c r="AI2767" s="2208"/>
      <c r="AJ2767" s="2208"/>
      <c r="AK2767" s="2208"/>
      <c r="AL2767" s="2208"/>
      <c r="AM2767" s="2208"/>
      <c r="AN2767" s="2208"/>
      <c r="AO2767" s="2208"/>
      <c r="AP2767" s="2208"/>
      <c r="AQ2767" s="2208"/>
      <c r="AR2767" s="2059"/>
      <c r="AS2767" s="2059"/>
      <c r="AT2767" s="2059"/>
      <c r="AU2767" s="2059"/>
      <c r="AV2767" s="2059"/>
      <c r="AW2767" s="2059"/>
      <c r="AX2767" s="2059"/>
      <c r="AY2767" s="2209"/>
    </row>
    <row r="2768" spans="2:51" s="79" customFormat="1" ht="18" customHeight="1">
      <c r="B2768" s="2166" t="s">
        <v>37</v>
      </c>
      <c r="C2768" s="2167"/>
      <c r="D2768" s="2167"/>
      <c r="E2768" s="2167"/>
      <c r="F2768" s="2167"/>
      <c r="G2768" s="2167"/>
      <c r="H2768" s="2170" t="s">
        <v>853</v>
      </c>
      <c r="I2768" s="2171"/>
      <c r="J2768" s="2171"/>
      <c r="K2768" s="2171"/>
      <c r="L2768" s="2171"/>
      <c r="M2768" s="2171"/>
      <c r="N2768" s="2171"/>
      <c r="O2768" s="2171"/>
      <c r="P2768" s="2171"/>
      <c r="Q2768" s="2171"/>
      <c r="R2768" s="2171"/>
      <c r="S2768" s="2171"/>
      <c r="T2768" s="2171"/>
      <c r="U2768" s="2171"/>
      <c r="V2768" s="2171"/>
      <c r="W2768" s="2172"/>
      <c r="X2768" s="2172"/>
      <c r="Y2768" s="2172"/>
      <c r="Z2768" s="2176" t="s">
        <v>815</v>
      </c>
      <c r="AA2768" s="2059"/>
      <c r="AB2768" s="2059"/>
      <c r="AC2768" s="2059"/>
      <c r="AD2768" s="2059"/>
      <c r="AE2768" s="2177"/>
      <c r="AF2768" s="2179"/>
      <c r="AG2768" s="2180"/>
      <c r="AH2768" s="2180"/>
      <c r="AI2768" s="2180"/>
      <c r="AJ2768" s="2180"/>
      <c r="AK2768" s="2180"/>
      <c r="AL2768" s="2180"/>
      <c r="AM2768" s="2180"/>
      <c r="AN2768" s="2180"/>
      <c r="AO2768" s="2180"/>
      <c r="AP2768" s="2180"/>
      <c r="AQ2768" s="2180"/>
      <c r="AR2768" s="2180"/>
      <c r="AS2768" s="2180"/>
      <c r="AT2768" s="2180"/>
      <c r="AU2768" s="2180"/>
      <c r="AV2768" s="2180"/>
      <c r="AW2768" s="2180"/>
      <c r="AX2768" s="2180"/>
      <c r="AY2768" s="2181"/>
    </row>
    <row r="2769" spans="2:60" s="79" customFormat="1" ht="24" customHeight="1">
      <c r="B2769" s="2168"/>
      <c r="C2769" s="2169"/>
      <c r="D2769" s="2169"/>
      <c r="E2769" s="2169"/>
      <c r="F2769" s="2169"/>
      <c r="G2769" s="2169"/>
      <c r="H2769" s="2173"/>
      <c r="I2769" s="2174"/>
      <c r="J2769" s="2174"/>
      <c r="K2769" s="2174"/>
      <c r="L2769" s="2174"/>
      <c r="M2769" s="2174"/>
      <c r="N2769" s="2174"/>
      <c r="O2769" s="2174"/>
      <c r="P2769" s="2174"/>
      <c r="Q2769" s="2174"/>
      <c r="R2769" s="2174"/>
      <c r="S2769" s="2174"/>
      <c r="T2769" s="2174"/>
      <c r="U2769" s="2174"/>
      <c r="V2769" s="2174"/>
      <c r="W2769" s="2175"/>
      <c r="X2769" s="2175"/>
      <c r="Y2769" s="2175"/>
      <c r="Z2769" s="2178"/>
      <c r="AA2769" s="2059"/>
      <c r="AB2769" s="2059"/>
      <c r="AC2769" s="2059"/>
      <c r="AD2769" s="2059"/>
      <c r="AE2769" s="2177"/>
      <c r="AF2769" s="2182"/>
      <c r="AG2769" s="2182"/>
      <c r="AH2769" s="2182"/>
      <c r="AI2769" s="2182"/>
      <c r="AJ2769" s="2182"/>
      <c r="AK2769" s="2182"/>
      <c r="AL2769" s="2182"/>
      <c r="AM2769" s="2182"/>
      <c r="AN2769" s="2182"/>
      <c r="AO2769" s="2182"/>
      <c r="AP2769" s="2182"/>
      <c r="AQ2769" s="2182"/>
      <c r="AR2769" s="2182"/>
      <c r="AS2769" s="2182"/>
      <c r="AT2769" s="2182"/>
      <c r="AU2769" s="2182"/>
      <c r="AV2769" s="2182"/>
      <c r="AW2769" s="2182"/>
      <c r="AX2769" s="2182"/>
      <c r="AY2769" s="2183"/>
    </row>
    <row r="2770" spans="2:60" s="79" customFormat="1" ht="29.25" customHeight="1">
      <c r="B2770" s="2184" t="s">
        <v>4</v>
      </c>
      <c r="C2770" s="2185"/>
      <c r="D2770" s="2185"/>
      <c r="E2770" s="2185"/>
      <c r="F2770" s="2185"/>
      <c r="G2770" s="2186"/>
      <c r="H2770" s="2187" t="s">
        <v>201</v>
      </c>
      <c r="I2770" s="2188"/>
      <c r="J2770" s="2188"/>
      <c r="K2770" s="2188"/>
      <c r="L2770" s="2188"/>
      <c r="M2770" s="2188"/>
      <c r="N2770" s="2188"/>
      <c r="O2770" s="2188"/>
      <c r="P2770" s="2188"/>
      <c r="Q2770" s="2188"/>
      <c r="R2770" s="2188"/>
      <c r="S2770" s="2188"/>
      <c r="T2770" s="2188"/>
      <c r="U2770" s="2188"/>
      <c r="V2770" s="2188"/>
      <c r="W2770" s="2188"/>
      <c r="X2770" s="2188"/>
      <c r="Y2770" s="2188"/>
      <c r="Z2770" s="2188"/>
      <c r="AA2770" s="2188"/>
      <c r="AB2770" s="2188"/>
      <c r="AC2770" s="2188"/>
      <c r="AD2770" s="2188"/>
      <c r="AE2770" s="2188"/>
      <c r="AF2770" s="2188"/>
      <c r="AG2770" s="2188"/>
      <c r="AH2770" s="2188"/>
      <c r="AI2770" s="2188"/>
      <c r="AJ2770" s="2188"/>
      <c r="AK2770" s="2188"/>
      <c r="AL2770" s="2188"/>
      <c r="AM2770" s="2188"/>
      <c r="AN2770" s="2188"/>
      <c r="AO2770" s="2188"/>
      <c r="AP2770" s="2188"/>
      <c r="AQ2770" s="2188"/>
      <c r="AR2770" s="2188"/>
      <c r="AS2770" s="2188"/>
      <c r="AT2770" s="2188"/>
      <c r="AU2770" s="2188"/>
      <c r="AV2770" s="2188"/>
      <c r="AW2770" s="2188"/>
      <c r="AX2770" s="2188"/>
      <c r="AY2770" s="2189"/>
    </row>
    <row r="2771" spans="2:60" s="79" customFormat="1" ht="21" customHeight="1">
      <c r="B2771" s="2152" t="s">
        <v>39</v>
      </c>
      <c r="C2771" s="2153"/>
      <c r="D2771" s="2153"/>
      <c r="E2771" s="2153"/>
      <c r="F2771" s="2153"/>
      <c r="G2771" s="2154"/>
      <c r="H2771" s="2158"/>
      <c r="I2771" s="2159"/>
      <c r="J2771" s="2159"/>
      <c r="K2771" s="2159"/>
      <c r="L2771" s="2159"/>
      <c r="M2771" s="2159"/>
      <c r="N2771" s="2159"/>
      <c r="O2771" s="2159"/>
      <c r="P2771" s="2159"/>
      <c r="Q2771" s="2160" t="s">
        <v>86</v>
      </c>
      <c r="R2771" s="2161"/>
      <c r="S2771" s="2161"/>
      <c r="T2771" s="2161"/>
      <c r="U2771" s="2161"/>
      <c r="V2771" s="2161"/>
      <c r="W2771" s="2162"/>
      <c r="X2771" s="2160" t="s">
        <v>87</v>
      </c>
      <c r="Y2771" s="2161"/>
      <c r="Z2771" s="2161"/>
      <c r="AA2771" s="2161"/>
      <c r="AB2771" s="2161"/>
      <c r="AC2771" s="2161"/>
      <c r="AD2771" s="2162"/>
      <c r="AE2771" s="2160" t="s">
        <v>88</v>
      </c>
      <c r="AF2771" s="2161"/>
      <c r="AG2771" s="2161"/>
      <c r="AH2771" s="2161"/>
      <c r="AI2771" s="2161"/>
      <c r="AJ2771" s="2161"/>
      <c r="AK2771" s="2162"/>
      <c r="AL2771" s="2160" t="s">
        <v>90</v>
      </c>
      <c r="AM2771" s="2161"/>
      <c r="AN2771" s="2161"/>
      <c r="AO2771" s="2161"/>
      <c r="AP2771" s="2161"/>
      <c r="AQ2771" s="2161"/>
      <c r="AR2771" s="2162"/>
      <c r="AS2771" s="2160" t="s">
        <v>91</v>
      </c>
      <c r="AT2771" s="2161"/>
      <c r="AU2771" s="2161"/>
      <c r="AV2771" s="2161"/>
      <c r="AW2771" s="2161"/>
      <c r="AX2771" s="2161"/>
      <c r="AY2771" s="2233"/>
    </row>
    <row r="2772" spans="2:60" s="79" customFormat="1" ht="21" customHeight="1">
      <c r="B2772" s="2088"/>
      <c r="C2772" s="2089"/>
      <c r="D2772" s="2089"/>
      <c r="E2772" s="2089"/>
      <c r="F2772" s="2089"/>
      <c r="G2772" s="2090"/>
      <c r="H2772" s="2234" t="s">
        <v>5</v>
      </c>
      <c r="I2772" s="2235"/>
      <c r="J2772" s="2074" t="s">
        <v>6</v>
      </c>
      <c r="K2772" s="2075"/>
      <c r="L2772" s="2075"/>
      <c r="M2772" s="2075"/>
      <c r="N2772" s="2075"/>
      <c r="O2772" s="2075"/>
      <c r="P2772" s="2076"/>
      <c r="Q2772" s="2248">
        <v>0.6</v>
      </c>
      <c r="R2772" s="2248"/>
      <c r="S2772" s="2248"/>
      <c r="T2772" s="2248"/>
      <c r="U2772" s="2248"/>
      <c r="V2772" s="2248"/>
      <c r="W2772" s="2248"/>
      <c r="X2772" s="2249" t="s">
        <v>1229</v>
      </c>
      <c r="Y2772" s="2248"/>
      <c r="Z2772" s="2248"/>
      <c r="AA2772" s="2248"/>
      <c r="AB2772" s="2248"/>
      <c r="AC2772" s="2248"/>
      <c r="AD2772" s="2248"/>
      <c r="AE2772" s="2249" t="s">
        <v>1230</v>
      </c>
      <c r="AF2772" s="2248"/>
      <c r="AG2772" s="2248"/>
      <c r="AH2772" s="2248"/>
      <c r="AI2772" s="2248"/>
      <c r="AJ2772" s="2248"/>
      <c r="AK2772" s="2248"/>
      <c r="AL2772" s="2249" t="s">
        <v>1231</v>
      </c>
      <c r="AM2772" s="2248"/>
      <c r="AN2772" s="2248"/>
      <c r="AO2772" s="2248"/>
      <c r="AP2772" s="2248"/>
      <c r="AQ2772" s="2248"/>
      <c r="AR2772" s="2248"/>
      <c r="AS2772" s="2250" t="s">
        <v>1232</v>
      </c>
      <c r="AT2772" s="2251"/>
      <c r="AU2772" s="2251"/>
      <c r="AV2772" s="2251"/>
      <c r="AW2772" s="2251"/>
      <c r="AX2772" s="2251"/>
      <c r="AY2772" s="2252"/>
    </row>
    <row r="2773" spans="2:60" s="79" customFormat="1" ht="21" customHeight="1">
      <c r="B2773" s="2088"/>
      <c r="C2773" s="2089"/>
      <c r="D2773" s="2089"/>
      <c r="E2773" s="2089"/>
      <c r="F2773" s="2089"/>
      <c r="G2773" s="2090"/>
      <c r="H2773" s="2236"/>
      <c r="I2773" s="2237"/>
      <c r="J2773" s="2080" t="s">
        <v>7</v>
      </c>
      <c r="K2773" s="2081"/>
      <c r="L2773" s="2081"/>
      <c r="M2773" s="2081"/>
      <c r="N2773" s="2081"/>
      <c r="O2773" s="2081"/>
      <c r="P2773" s="2082"/>
      <c r="Q2773" s="2253" t="s">
        <v>881</v>
      </c>
      <c r="R2773" s="2254"/>
      <c r="S2773" s="2254"/>
      <c r="T2773" s="2254"/>
      <c r="U2773" s="2254"/>
      <c r="V2773" s="2254"/>
      <c r="W2773" s="2254"/>
      <c r="X2773" s="2253" t="s">
        <v>881</v>
      </c>
      <c r="Y2773" s="2254"/>
      <c r="Z2773" s="2254"/>
      <c r="AA2773" s="2254"/>
      <c r="AB2773" s="2254"/>
      <c r="AC2773" s="2254"/>
      <c r="AD2773" s="2254"/>
      <c r="AE2773" s="2253" t="s">
        <v>881</v>
      </c>
      <c r="AF2773" s="2254"/>
      <c r="AG2773" s="2254"/>
      <c r="AH2773" s="2254"/>
      <c r="AI2773" s="2254"/>
      <c r="AJ2773" s="2254"/>
      <c r="AK2773" s="2254"/>
      <c r="AL2773" s="2253" t="s">
        <v>881</v>
      </c>
      <c r="AM2773" s="2254"/>
      <c r="AN2773" s="2254"/>
      <c r="AO2773" s="2254"/>
      <c r="AP2773" s="2254"/>
      <c r="AQ2773" s="2254"/>
      <c r="AR2773" s="2254"/>
      <c r="AS2773" s="2277"/>
      <c r="AT2773" s="2277"/>
      <c r="AU2773" s="2277"/>
      <c r="AV2773" s="2277"/>
      <c r="AW2773" s="2277"/>
      <c r="AX2773" s="2277"/>
      <c r="AY2773" s="2278"/>
    </row>
    <row r="2774" spans="2:60" s="79" customFormat="1" ht="24.75" customHeight="1">
      <c r="B2774" s="2088"/>
      <c r="C2774" s="2089"/>
      <c r="D2774" s="2089"/>
      <c r="E2774" s="2089"/>
      <c r="F2774" s="2089"/>
      <c r="G2774" s="2090"/>
      <c r="H2774" s="2236"/>
      <c r="I2774" s="2237"/>
      <c r="J2774" s="2080" t="s">
        <v>8</v>
      </c>
      <c r="K2774" s="2081"/>
      <c r="L2774" s="2081"/>
      <c r="M2774" s="2081"/>
      <c r="N2774" s="2081"/>
      <c r="O2774" s="2081"/>
      <c r="P2774" s="2082"/>
      <c r="Q2774" s="2253" t="s">
        <v>881</v>
      </c>
      <c r="R2774" s="2254"/>
      <c r="S2774" s="2254"/>
      <c r="T2774" s="2254"/>
      <c r="U2774" s="2254"/>
      <c r="V2774" s="2254"/>
      <c r="W2774" s="2254"/>
      <c r="X2774" s="2253" t="s">
        <v>881</v>
      </c>
      <c r="Y2774" s="2254"/>
      <c r="Z2774" s="2254"/>
      <c r="AA2774" s="2254"/>
      <c r="AB2774" s="2254"/>
      <c r="AC2774" s="2254"/>
      <c r="AD2774" s="2254"/>
      <c r="AE2774" s="2253" t="s">
        <v>881</v>
      </c>
      <c r="AF2774" s="2254"/>
      <c r="AG2774" s="2254"/>
      <c r="AH2774" s="2254"/>
      <c r="AI2774" s="2254"/>
      <c r="AJ2774" s="2254"/>
      <c r="AK2774" s="2254"/>
      <c r="AL2774" s="2253" t="s">
        <v>881</v>
      </c>
      <c r="AM2774" s="2254"/>
      <c r="AN2774" s="2254"/>
      <c r="AO2774" s="2254"/>
      <c r="AP2774" s="2254"/>
      <c r="AQ2774" s="2254"/>
      <c r="AR2774" s="2254"/>
      <c r="AS2774" s="2277"/>
      <c r="AT2774" s="2277"/>
      <c r="AU2774" s="2277"/>
      <c r="AV2774" s="2277"/>
      <c r="AW2774" s="2277"/>
      <c r="AX2774" s="2277"/>
      <c r="AY2774" s="2278"/>
    </row>
    <row r="2775" spans="2:60" s="79" customFormat="1" ht="24.75" customHeight="1">
      <c r="B2775" s="2088"/>
      <c r="C2775" s="2089"/>
      <c r="D2775" s="2089"/>
      <c r="E2775" s="2089"/>
      <c r="F2775" s="2089"/>
      <c r="G2775" s="2090"/>
      <c r="H2775" s="2238"/>
      <c r="I2775" s="2239"/>
      <c r="J2775" s="2163" t="s">
        <v>26</v>
      </c>
      <c r="K2775" s="2164"/>
      <c r="L2775" s="2164"/>
      <c r="M2775" s="2164"/>
      <c r="N2775" s="2164"/>
      <c r="O2775" s="2164"/>
      <c r="P2775" s="2165"/>
      <c r="Q2775" s="2273" t="s">
        <v>1229</v>
      </c>
      <c r="R2775" s="2274"/>
      <c r="S2775" s="2274"/>
      <c r="T2775" s="2274"/>
      <c r="U2775" s="2274"/>
      <c r="V2775" s="2274"/>
      <c r="W2775" s="2274"/>
      <c r="X2775" s="2273" t="s">
        <v>1229</v>
      </c>
      <c r="Y2775" s="2274"/>
      <c r="Z2775" s="2274"/>
      <c r="AA2775" s="2274"/>
      <c r="AB2775" s="2274"/>
      <c r="AC2775" s="2274"/>
      <c r="AD2775" s="2274"/>
      <c r="AE2775" s="2273" t="s">
        <v>1229</v>
      </c>
      <c r="AF2775" s="2274"/>
      <c r="AG2775" s="2274"/>
      <c r="AH2775" s="2274"/>
      <c r="AI2775" s="2274"/>
      <c r="AJ2775" s="2274"/>
      <c r="AK2775" s="2274"/>
      <c r="AL2775" s="2273" t="s">
        <v>1231</v>
      </c>
      <c r="AM2775" s="2274"/>
      <c r="AN2775" s="2274"/>
      <c r="AO2775" s="2274"/>
      <c r="AP2775" s="2274"/>
      <c r="AQ2775" s="2274"/>
      <c r="AR2775" s="2274"/>
      <c r="AS2775" s="2275" t="s">
        <v>1232</v>
      </c>
      <c r="AT2775" s="2276"/>
      <c r="AU2775" s="2276"/>
      <c r="AV2775" s="2276"/>
      <c r="AW2775" s="2276"/>
      <c r="AX2775" s="2276"/>
      <c r="AY2775" s="2276"/>
    </row>
    <row r="2776" spans="2:60" s="79" customFormat="1" ht="24.75" customHeight="1">
      <c r="B2776" s="2088"/>
      <c r="C2776" s="2089"/>
      <c r="D2776" s="2089"/>
      <c r="E2776" s="2089"/>
      <c r="F2776" s="2089"/>
      <c r="G2776" s="2090"/>
      <c r="H2776" s="2226" t="s">
        <v>9</v>
      </c>
      <c r="I2776" s="2227"/>
      <c r="J2776" s="2227"/>
      <c r="K2776" s="2227"/>
      <c r="L2776" s="2227"/>
      <c r="M2776" s="2227"/>
      <c r="N2776" s="2227"/>
      <c r="O2776" s="2227"/>
      <c r="P2776" s="2227"/>
      <c r="Q2776" s="2270" t="s">
        <v>1233</v>
      </c>
      <c r="R2776" s="2271"/>
      <c r="S2776" s="2271"/>
      <c r="T2776" s="2271"/>
      <c r="U2776" s="2271"/>
      <c r="V2776" s="2271"/>
      <c r="W2776" s="2271"/>
      <c r="X2776" s="2270" t="s">
        <v>1234</v>
      </c>
      <c r="Y2776" s="2271"/>
      <c r="Z2776" s="2271"/>
      <c r="AA2776" s="2271"/>
      <c r="AB2776" s="2271"/>
      <c r="AC2776" s="2271"/>
      <c r="AD2776" s="2271"/>
      <c r="AE2776" s="2270" t="s">
        <v>1235</v>
      </c>
      <c r="AF2776" s="2271"/>
      <c r="AG2776" s="2271"/>
      <c r="AH2776" s="2271"/>
      <c r="AI2776" s="2271"/>
      <c r="AJ2776" s="2271"/>
      <c r="AK2776" s="2271"/>
      <c r="AL2776" s="2272"/>
      <c r="AM2776" s="2272"/>
      <c r="AN2776" s="2272"/>
      <c r="AO2776" s="2272"/>
      <c r="AP2776" s="2272"/>
      <c r="AQ2776" s="2272"/>
      <c r="AR2776" s="2272"/>
      <c r="AS2776" s="2268"/>
      <c r="AT2776" s="2268"/>
      <c r="AU2776" s="2268"/>
      <c r="AV2776" s="2268"/>
      <c r="AW2776" s="2268"/>
      <c r="AX2776" s="2268"/>
      <c r="AY2776" s="2269"/>
      <c r="BH2776" s="107"/>
    </row>
    <row r="2777" spans="2:60" s="79" customFormat="1" ht="24.75" customHeight="1">
      <c r="B2777" s="2155"/>
      <c r="C2777" s="2156"/>
      <c r="D2777" s="2156"/>
      <c r="E2777" s="2156"/>
      <c r="F2777" s="2156"/>
      <c r="G2777" s="2157"/>
      <c r="H2777" s="2226" t="s">
        <v>10</v>
      </c>
      <c r="I2777" s="2227"/>
      <c r="J2777" s="2227"/>
      <c r="K2777" s="2227"/>
      <c r="L2777" s="2227"/>
      <c r="M2777" s="2227"/>
      <c r="N2777" s="2227"/>
      <c r="O2777" s="2227"/>
      <c r="P2777" s="2227"/>
      <c r="Q2777" s="2270" t="s">
        <v>1236</v>
      </c>
      <c r="R2777" s="2271"/>
      <c r="S2777" s="2271"/>
      <c r="T2777" s="2271"/>
      <c r="U2777" s="2271"/>
      <c r="V2777" s="2271"/>
      <c r="W2777" s="2271"/>
      <c r="X2777" s="2270" t="s">
        <v>1237</v>
      </c>
      <c r="Y2777" s="2271"/>
      <c r="Z2777" s="2271"/>
      <c r="AA2777" s="2271"/>
      <c r="AB2777" s="2271"/>
      <c r="AC2777" s="2271"/>
      <c r="AD2777" s="2271"/>
      <c r="AE2777" s="2270" t="s">
        <v>1238</v>
      </c>
      <c r="AF2777" s="2271"/>
      <c r="AG2777" s="2271"/>
      <c r="AH2777" s="2271"/>
      <c r="AI2777" s="2271"/>
      <c r="AJ2777" s="2271"/>
      <c r="AK2777" s="2271"/>
      <c r="AL2777" s="2272"/>
      <c r="AM2777" s="2272"/>
      <c r="AN2777" s="2272"/>
      <c r="AO2777" s="2272"/>
      <c r="AP2777" s="2272"/>
      <c r="AQ2777" s="2272"/>
      <c r="AR2777" s="2272"/>
      <c r="AS2777" s="2268"/>
      <c r="AT2777" s="2268"/>
      <c r="AU2777" s="2268"/>
      <c r="AV2777" s="2268"/>
      <c r="AW2777" s="2268"/>
      <c r="AX2777" s="2268"/>
      <c r="AY2777" s="2269"/>
    </row>
    <row r="2778" spans="2:60" s="79" customFormat="1" ht="23.1" customHeight="1">
      <c r="B2778" s="2129" t="s">
        <v>99</v>
      </c>
      <c r="C2778" s="2130"/>
      <c r="D2778" s="2135" t="s">
        <v>23</v>
      </c>
      <c r="E2778" s="2136"/>
      <c r="F2778" s="2136"/>
      <c r="G2778" s="2136"/>
      <c r="H2778" s="2136"/>
      <c r="I2778" s="2136"/>
      <c r="J2778" s="2136"/>
      <c r="K2778" s="2136"/>
      <c r="L2778" s="2137"/>
      <c r="M2778" s="2138" t="s">
        <v>92</v>
      </c>
      <c r="N2778" s="2138"/>
      <c r="O2778" s="2138"/>
      <c r="P2778" s="2138"/>
      <c r="Q2778" s="2138"/>
      <c r="R2778" s="2138"/>
      <c r="S2778" s="2139" t="s">
        <v>91</v>
      </c>
      <c r="T2778" s="2139"/>
      <c r="U2778" s="2139"/>
      <c r="V2778" s="2139"/>
      <c r="W2778" s="2139"/>
      <c r="X2778" s="2139"/>
      <c r="Y2778" s="2140"/>
      <c r="Z2778" s="2136"/>
      <c r="AA2778" s="2136"/>
      <c r="AB2778" s="2136"/>
      <c r="AC2778" s="2136"/>
      <c r="AD2778" s="2136"/>
      <c r="AE2778" s="2136"/>
      <c r="AF2778" s="2136"/>
      <c r="AG2778" s="2136"/>
      <c r="AH2778" s="2136"/>
      <c r="AI2778" s="2136"/>
      <c r="AJ2778" s="2136"/>
      <c r="AK2778" s="2136"/>
      <c r="AL2778" s="2136"/>
      <c r="AM2778" s="2136"/>
      <c r="AN2778" s="2136"/>
      <c r="AO2778" s="2136"/>
      <c r="AP2778" s="2136"/>
      <c r="AQ2778" s="2136"/>
      <c r="AR2778" s="2136"/>
      <c r="AS2778" s="2136"/>
      <c r="AT2778" s="2136"/>
      <c r="AU2778" s="2136"/>
      <c r="AV2778" s="2136"/>
      <c r="AW2778" s="2136"/>
      <c r="AX2778" s="2136"/>
      <c r="AY2778" s="2141"/>
    </row>
    <row r="2779" spans="2:60" s="79" customFormat="1" ht="23.1" customHeight="1">
      <c r="B2779" s="2131"/>
      <c r="C2779" s="2132"/>
      <c r="D2779" s="2142" t="s">
        <v>1239</v>
      </c>
      <c r="E2779" s="2143"/>
      <c r="F2779" s="2143"/>
      <c r="G2779" s="2143"/>
      <c r="H2779" s="2143"/>
      <c r="I2779" s="2143"/>
      <c r="J2779" s="2143"/>
      <c r="K2779" s="2143"/>
      <c r="L2779" s="2144"/>
      <c r="M2779" s="2261">
        <v>0.4</v>
      </c>
      <c r="N2779" s="2262"/>
      <c r="O2779" s="2262"/>
      <c r="P2779" s="2262"/>
      <c r="Q2779" s="2262"/>
      <c r="R2779" s="2263"/>
      <c r="S2779" s="2264" t="s">
        <v>1232</v>
      </c>
      <c r="T2779" s="2265"/>
      <c r="U2779" s="2265"/>
      <c r="V2779" s="2265"/>
      <c r="W2779" s="2265"/>
      <c r="X2779" s="2265"/>
      <c r="Y2779" s="2149"/>
      <c r="Z2779" s="2150"/>
      <c r="AA2779" s="2150"/>
      <c r="AB2779" s="2150"/>
      <c r="AC2779" s="2150"/>
      <c r="AD2779" s="2150"/>
      <c r="AE2779" s="2150"/>
      <c r="AF2779" s="2150"/>
      <c r="AG2779" s="2150"/>
      <c r="AH2779" s="2150"/>
      <c r="AI2779" s="2150"/>
      <c r="AJ2779" s="2150"/>
      <c r="AK2779" s="2150"/>
      <c r="AL2779" s="2150"/>
      <c r="AM2779" s="2150"/>
      <c r="AN2779" s="2150"/>
      <c r="AO2779" s="2150"/>
      <c r="AP2779" s="2150"/>
      <c r="AQ2779" s="2150"/>
      <c r="AR2779" s="2150"/>
      <c r="AS2779" s="2150"/>
      <c r="AT2779" s="2150"/>
      <c r="AU2779" s="2150"/>
      <c r="AV2779" s="2150"/>
      <c r="AW2779" s="2150"/>
      <c r="AX2779" s="2150"/>
      <c r="AY2779" s="2151"/>
    </row>
    <row r="2780" spans="2:60" s="79" customFormat="1" ht="23.1" customHeight="1">
      <c r="B2780" s="2131"/>
      <c r="C2780" s="2132"/>
      <c r="D2780" s="2128"/>
      <c r="E2780" s="2118"/>
      <c r="F2780" s="2118"/>
      <c r="G2780" s="2118"/>
      <c r="H2780" s="2118"/>
      <c r="I2780" s="2118"/>
      <c r="J2780" s="2118"/>
      <c r="K2780" s="2118"/>
      <c r="L2780" s="2119"/>
      <c r="M2780" s="2259"/>
      <c r="N2780" s="2259"/>
      <c r="O2780" s="2259"/>
      <c r="P2780" s="2259"/>
      <c r="Q2780" s="2259"/>
      <c r="R2780" s="2259"/>
      <c r="S2780" s="2259"/>
      <c r="T2780" s="2259"/>
      <c r="U2780" s="2259"/>
      <c r="V2780" s="2259"/>
      <c r="W2780" s="2259"/>
      <c r="X2780" s="2259"/>
      <c r="Y2780" s="2121"/>
      <c r="Z2780" s="2122"/>
      <c r="AA2780" s="2122"/>
      <c r="AB2780" s="2122"/>
      <c r="AC2780" s="2122"/>
      <c r="AD2780" s="2122"/>
      <c r="AE2780" s="2122"/>
      <c r="AF2780" s="2122"/>
      <c r="AG2780" s="2122"/>
      <c r="AH2780" s="2122"/>
      <c r="AI2780" s="2122"/>
      <c r="AJ2780" s="2122"/>
      <c r="AK2780" s="2122"/>
      <c r="AL2780" s="2122"/>
      <c r="AM2780" s="2122"/>
      <c r="AN2780" s="2122"/>
      <c r="AO2780" s="2122"/>
      <c r="AP2780" s="2122"/>
      <c r="AQ2780" s="2122"/>
      <c r="AR2780" s="2122"/>
      <c r="AS2780" s="2122"/>
      <c r="AT2780" s="2122"/>
      <c r="AU2780" s="2122"/>
      <c r="AV2780" s="2122"/>
      <c r="AW2780" s="2122"/>
      <c r="AX2780" s="2122"/>
      <c r="AY2780" s="2123"/>
    </row>
    <row r="2781" spans="2:60" s="79" customFormat="1" ht="23.1" customHeight="1">
      <c r="B2781" s="2131"/>
      <c r="C2781" s="2132"/>
      <c r="D2781" s="2128"/>
      <c r="E2781" s="2118"/>
      <c r="F2781" s="2118"/>
      <c r="G2781" s="2118"/>
      <c r="H2781" s="2118"/>
      <c r="I2781" s="2118"/>
      <c r="J2781" s="2118"/>
      <c r="K2781" s="2118"/>
      <c r="L2781" s="2119"/>
      <c r="M2781" s="2259"/>
      <c r="N2781" s="2259"/>
      <c r="O2781" s="2259"/>
      <c r="P2781" s="2259"/>
      <c r="Q2781" s="2259"/>
      <c r="R2781" s="2259"/>
      <c r="S2781" s="2259"/>
      <c r="T2781" s="2259"/>
      <c r="U2781" s="2259"/>
      <c r="V2781" s="2259"/>
      <c r="W2781" s="2259"/>
      <c r="X2781" s="2259"/>
      <c r="Y2781" s="2121"/>
      <c r="Z2781" s="2122"/>
      <c r="AA2781" s="2122"/>
      <c r="AB2781" s="2122"/>
      <c r="AC2781" s="2122"/>
      <c r="AD2781" s="2122"/>
      <c r="AE2781" s="2122"/>
      <c r="AF2781" s="2122"/>
      <c r="AG2781" s="2122"/>
      <c r="AH2781" s="2122"/>
      <c r="AI2781" s="2122"/>
      <c r="AJ2781" s="2122"/>
      <c r="AK2781" s="2122"/>
      <c r="AL2781" s="2122"/>
      <c r="AM2781" s="2122"/>
      <c r="AN2781" s="2122"/>
      <c r="AO2781" s="2122"/>
      <c r="AP2781" s="2122"/>
      <c r="AQ2781" s="2122"/>
      <c r="AR2781" s="2122"/>
      <c r="AS2781" s="2122"/>
      <c r="AT2781" s="2122"/>
      <c r="AU2781" s="2122"/>
      <c r="AV2781" s="2122"/>
      <c r="AW2781" s="2122"/>
      <c r="AX2781" s="2122"/>
      <c r="AY2781" s="2123"/>
    </row>
    <row r="2782" spans="2:60" s="79" customFormat="1" ht="23.1" customHeight="1">
      <c r="B2782" s="2131"/>
      <c r="C2782" s="2132"/>
      <c r="D2782" s="2117"/>
      <c r="E2782" s="2118"/>
      <c r="F2782" s="2118"/>
      <c r="G2782" s="2118"/>
      <c r="H2782" s="2118"/>
      <c r="I2782" s="2118"/>
      <c r="J2782" s="2118"/>
      <c r="K2782" s="2118"/>
      <c r="L2782" s="2119"/>
      <c r="M2782" s="2259"/>
      <c r="N2782" s="2259"/>
      <c r="O2782" s="2259"/>
      <c r="P2782" s="2259"/>
      <c r="Q2782" s="2259"/>
      <c r="R2782" s="2259"/>
      <c r="S2782" s="2259"/>
      <c r="T2782" s="2259"/>
      <c r="U2782" s="2259"/>
      <c r="V2782" s="2259"/>
      <c r="W2782" s="2259"/>
      <c r="X2782" s="2259"/>
      <c r="Y2782" s="2121"/>
      <c r="Z2782" s="2122"/>
      <c r="AA2782" s="2122"/>
      <c r="AB2782" s="2122"/>
      <c r="AC2782" s="2122"/>
      <c r="AD2782" s="2122"/>
      <c r="AE2782" s="2122"/>
      <c r="AF2782" s="2122"/>
      <c r="AG2782" s="2122"/>
      <c r="AH2782" s="2122"/>
      <c r="AI2782" s="2122"/>
      <c r="AJ2782" s="2122"/>
      <c r="AK2782" s="2122"/>
      <c r="AL2782" s="2122"/>
      <c r="AM2782" s="2122"/>
      <c r="AN2782" s="2122"/>
      <c r="AO2782" s="2122"/>
      <c r="AP2782" s="2122"/>
      <c r="AQ2782" s="2122"/>
      <c r="AR2782" s="2122"/>
      <c r="AS2782" s="2122"/>
      <c r="AT2782" s="2122"/>
      <c r="AU2782" s="2122"/>
      <c r="AV2782" s="2122"/>
      <c r="AW2782" s="2122"/>
      <c r="AX2782" s="2122"/>
      <c r="AY2782" s="2123"/>
    </row>
    <row r="2783" spans="2:60" s="79" customFormat="1" ht="23.1" customHeight="1">
      <c r="B2783" s="2131"/>
      <c r="C2783" s="2132"/>
      <c r="D2783" s="2117"/>
      <c r="E2783" s="2118"/>
      <c r="F2783" s="2118"/>
      <c r="G2783" s="2118"/>
      <c r="H2783" s="2118"/>
      <c r="I2783" s="2118"/>
      <c r="J2783" s="2118"/>
      <c r="K2783" s="2118"/>
      <c r="L2783" s="2119"/>
      <c r="M2783" s="2259"/>
      <c r="N2783" s="2259"/>
      <c r="O2783" s="2259"/>
      <c r="P2783" s="2259"/>
      <c r="Q2783" s="2259"/>
      <c r="R2783" s="2259"/>
      <c r="S2783" s="2259"/>
      <c r="T2783" s="2259"/>
      <c r="U2783" s="2259"/>
      <c r="V2783" s="2259"/>
      <c r="W2783" s="2259"/>
      <c r="X2783" s="2259"/>
      <c r="Y2783" s="2121"/>
      <c r="Z2783" s="2122"/>
      <c r="AA2783" s="2122"/>
      <c r="AB2783" s="2122"/>
      <c r="AC2783" s="2122"/>
      <c r="AD2783" s="2122"/>
      <c r="AE2783" s="2122"/>
      <c r="AF2783" s="2122"/>
      <c r="AG2783" s="2122"/>
      <c r="AH2783" s="2122"/>
      <c r="AI2783" s="2122"/>
      <c r="AJ2783" s="2122"/>
      <c r="AK2783" s="2122"/>
      <c r="AL2783" s="2122"/>
      <c r="AM2783" s="2122"/>
      <c r="AN2783" s="2122"/>
      <c r="AO2783" s="2122"/>
      <c r="AP2783" s="2122"/>
      <c r="AQ2783" s="2122"/>
      <c r="AR2783" s="2122"/>
      <c r="AS2783" s="2122"/>
      <c r="AT2783" s="2122"/>
      <c r="AU2783" s="2122"/>
      <c r="AV2783" s="2122"/>
      <c r="AW2783" s="2122"/>
      <c r="AX2783" s="2122"/>
      <c r="AY2783" s="2123"/>
    </row>
    <row r="2784" spans="2:60" s="79" customFormat="1" ht="23.1" customHeight="1">
      <c r="B2784" s="2131"/>
      <c r="C2784" s="2132"/>
      <c r="D2784" s="2117"/>
      <c r="E2784" s="2118"/>
      <c r="F2784" s="2118"/>
      <c r="G2784" s="2118"/>
      <c r="H2784" s="2118"/>
      <c r="I2784" s="2118"/>
      <c r="J2784" s="2118"/>
      <c r="K2784" s="2118"/>
      <c r="L2784" s="2119"/>
      <c r="M2784" s="2259"/>
      <c r="N2784" s="2259"/>
      <c r="O2784" s="2259"/>
      <c r="P2784" s="2259"/>
      <c r="Q2784" s="2259"/>
      <c r="R2784" s="2259"/>
      <c r="S2784" s="2259"/>
      <c r="T2784" s="2259"/>
      <c r="U2784" s="2259"/>
      <c r="V2784" s="2259"/>
      <c r="W2784" s="2259"/>
      <c r="X2784" s="2259"/>
      <c r="Y2784" s="2121"/>
      <c r="Z2784" s="2122"/>
      <c r="AA2784" s="2122"/>
      <c r="AB2784" s="2122"/>
      <c r="AC2784" s="2122"/>
      <c r="AD2784" s="2122"/>
      <c r="AE2784" s="2122"/>
      <c r="AF2784" s="2122"/>
      <c r="AG2784" s="2122"/>
      <c r="AH2784" s="2122"/>
      <c r="AI2784" s="2122"/>
      <c r="AJ2784" s="2122"/>
      <c r="AK2784" s="2122"/>
      <c r="AL2784" s="2122"/>
      <c r="AM2784" s="2122"/>
      <c r="AN2784" s="2122"/>
      <c r="AO2784" s="2122"/>
      <c r="AP2784" s="2122"/>
      <c r="AQ2784" s="2122"/>
      <c r="AR2784" s="2122"/>
      <c r="AS2784" s="2122"/>
      <c r="AT2784" s="2122"/>
      <c r="AU2784" s="2122"/>
      <c r="AV2784" s="2122"/>
      <c r="AW2784" s="2122"/>
      <c r="AX2784" s="2122"/>
      <c r="AY2784" s="2123"/>
    </row>
    <row r="2785" spans="1:51" s="79" customFormat="1" ht="23.1" customHeight="1">
      <c r="B2785" s="2131"/>
      <c r="C2785" s="2132"/>
      <c r="D2785" s="2124"/>
      <c r="E2785" s="2125"/>
      <c r="F2785" s="2125"/>
      <c r="G2785" s="2125"/>
      <c r="H2785" s="2125"/>
      <c r="I2785" s="2125"/>
      <c r="J2785" s="2125"/>
      <c r="K2785" s="2125"/>
      <c r="L2785" s="2126"/>
      <c r="M2785" s="2260"/>
      <c r="N2785" s="2260"/>
      <c r="O2785" s="2260"/>
      <c r="P2785" s="2260"/>
      <c r="Q2785" s="2260"/>
      <c r="R2785" s="2260"/>
      <c r="S2785" s="2260"/>
      <c r="T2785" s="2260"/>
      <c r="U2785" s="2260"/>
      <c r="V2785" s="2260"/>
      <c r="W2785" s="2260"/>
      <c r="X2785" s="2260"/>
      <c r="Y2785" s="2121"/>
      <c r="Z2785" s="2122"/>
      <c r="AA2785" s="2122"/>
      <c r="AB2785" s="2122"/>
      <c r="AC2785" s="2122"/>
      <c r="AD2785" s="2122"/>
      <c r="AE2785" s="2122"/>
      <c r="AF2785" s="2122"/>
      <c r="AG2785" s="2122"/>
      <c r="AH2785" s="2122"/>
      <c r="AI2785" s="2122"/>
      <c r="AJ2785" s="2122"/>
      <c r="AK2785" s="2122"/>
      <c r="AL2785" s="2122"/>
      <c r="AM2785" s="2122"/>
      <c r="AN2785" s="2122"/>
      <c r="AO2785" s="2122"/>
      <c r="AP2785" s="2122"/>
      <c r="AQ2785" s="2122"/>
      <c r="AR2785" s="2122"/>
      <c r="AS2785" s="2122"/>
      <c r="AT2785" s="2122"/>
      <c r="AU2785" s="2122"/>
      <c r="AV2785" s="2122"/>
      <c r="AW2785" s="2122"/>
      <c r="AX2785" s="2122"/>
      <c r="AY2785" s="2123"/>
    </row>
    <row r="2786" spans="1:51" s="79" customFormat="1" ht="23.1" customHeight="1">
      <c r="B2786" s="2133"/>
      <c r="C2786" s="2134"/>
      <c r="D2786" s="2109" t="s">
        <v>26</v>
      </c>
      <c r="E2786" s="2110"/>
      <c r="F2786" s="2110"/>
      <c r="G2786" s="2110"/>
      <c r="H2786" s="2110"/>
      <c r="I2786" s="2110"/>
      <c r="J2786" s="2110"/>
      <c r="K2786" s="2110"/>
      <c r="L2786" s="2111"/>
      <c r="M2786" s="2256">
        <v>0.4</v>
      </c>
      <c r="N2786" s="2256"/>
      <c r="O2786" s="2256"/>
      <c r="P2786" s="2256"/>
      <c r="Q2786" s="2256"/>
      <c r="R2786" s="2256"/>
      <c r="S2786" s="2257" t="s">
        <v>1232</v>
      </c>
      <c r="T2786" s="2258"/>
      <c r="U2786" s="2258"/>
      <c r="V2786" s="2258"/>
      <c r="W2786" s="2258"/>
      <c r="X2786" s="2258"/>
      <c r="Y2786" s="2113"/>
      <c r="Z2786" s="2114"/>
      <c r="AA2786" s="2114"/>
      <c r="AB2786" s="2114"/>
      <c r="AC2786" s="2114"/>
      <c r="AD2786" s="2114"/>
      <c r="AE2786" s="2114"/>
      <c r="AF2786" s="2114"/>
      <c r="AG2786" s="2114"/>
      <c r="AH2786" s="2114"/>
      <c r="AI2786" s="2114"/>
      <c r="AJ2786" s="2114"/>
      <c r="AK2786" s="2114"/>
      <c r="AL2786" s="2114"/>
      <c r="AM2786" s="2114"/>
      <c r="AN2786" s="2114"/>
      <c r="AO2786" s="2114"/>
      <c r="AP2786" s="2114"/>
      <c r="AQ2786" s="2114"/>
      <c r="AR2786" s="2114"/>
      <c r="AS2786" s="2114"/>
      <c r="AT2786" s="2114"/>
      <c r="AU2786" s="2114"/>
      <c r="AV2786" s="2114"/>
      <c r="AW2786" s="2114"/>
      <c r="AX2786" s="2114"/>
      <c r="AY2786" s="2115"/>
    </row>
    <row r="2787" spans="1:51" s="79" customFormat="1" ht="24.75" customHeight="1">
      <c r="B2787" s="80"/>
      <c r="C2787" s="80"/>
      <c r="D2787" s="80"/>
      <c r="E2787" s="80"/>
      <c r="F2787" s="80"/>
      <c r="G2787" s="80"/>
      <c r="H2787" s="95"/>
      <c r="I2787" s="95"/>
      <c r="J2787" s="95"/>
      <c r="K2787" s="95"/>
      <c r="L2787" s="95"/>
      <c r="M2787" s="95"/>
      <c r="N2787" s="95"/>
      <c r="O2787" s="95"/>
      <c r="P2787" s="95"/>
      <c r="Q2787" s="96"/>
      <c r="R2787" s="96"/>
      <c r="S2787" s="96"/>
      <c r="T2787" s="96"/>
      <c r="U2787" s="96"/>
      <c r="V2787" s="96"/>
      <c r="W2787" s="96"/>
      <c r="X2787" s="96"/>
      <c r="Y2787" s="96"/>
      <c r="Z2787" s="96"/>
      <c r="AA2787" s="96"/>
      <c r="AB2787" s="96"/>
      <c r="AC2787" s="96"/>
      <c r="AD2787" s="96"/>
      <c r="AE2787" s="96"/>
      <c r="AF2787" s="96"/>
      <c r="AG2787" s="96"/>
      <c r="AH2787" s="96"/>
      <c r="AI2787" s="96"/>
      <c r="AJ2787" s="96"/>
      <c r="AK2787" s="96"/>
      <c r="AL2787" s="96"/>
      <c r="AM2787" s="96"/>
      <c r="AN2787" s="96"/>
      <c r="AO2787" s="96"/>
      <c r="AP2787" s="96"/>
      <c r="AQ2787" s="96"/>
      <c r="AR2787" s="96"/>
      <c r="AS2787" s="96"/>
      <c r="AT2787" s="96"/>
      <c r="AU2787" s="96"/>
      <c r="AV2787" s="96"/>
      <c r="AW2787" s="96"/>
      <c r="AX2787" s="96"/>
      <c r="AY2787" s="96"/>
    </row>
    <row r="2788" spans="1:51" s="79" customFormat="1" ht="41.25" customHeight="1">
      <c r="B2788" s="80"/>
      <c r="C2788" s="80"/>
      <c r="D2788" s="80"/>
      <c r="E2788" s="80"/>
      <c r="F2788" s="80"/>
      <c r="G2788" s="80"/>
      <c r="H2788" s="81"/>
      <c r="I2788" s="81"/>
      <c r="J2788" s="81"/>
      <c r="K2788" s="81"/>
      <c r="L2788" s="81"/>
      <c r="M2788" s="81"/>
      <c r="N2788" s="81"/>
      <c r="O2788" s="81"/>
      <c r="P2788" s="81"/>
      <c r="Q2788" s="81"/>
      <c r="R2788" s="81"/>
      <c r="S2788" s="81"/>
      <c r="T2788" s="81"/>
      <c r="U2788" s="81"/>
      <c r="V2788" s="81"/>
      <c r="W2788" s="81"/>
      <c r="X2788" s="81"/>
      <c r="Y2788" s="81"/>
      <c r="Z2788" s="81"/>
      <c r="AA2788" s="81"/>
      <c r="AB2788" s="81"/>
      <c r="AC2788" s="81"/>
      <c r="AD2788" s="81"/>
      <c r="AE2788" s="81"/>
      <c r="AF2788" s="81"/>
      <c r="AG2788" s="81"/>
      <c r="AH2788" s="81"/>
      <c r="AI2788" s="81"/>
      <c r="AJ2788" s="81"/>
      <c r="AK2788" s="81"/>
      <c r="AL2788" s="81"/>
      <c r="AM2788" s="81"/>
      <c r="AN2788" s="81"/>
      <c r="AO2788" s="81"/>
      <c r="AP2788" s="81"/>
      <c r="AQ2788" s="81"/>
      <c r="AR2788" s="81"/>
      <c r="AS2788" s="81"/>
      <c r="AT2788" s="81"/>
      <c r="AU2788" s="81"/>
      <c r="AV2788" s="81"/>
      <c r="AW2788" s="81"/>
      <c r="AX2788" s="81"/>
      <c r="AY2788" s="81"/>
    </row>
    <row r="2789" spans="1:51" s="79" customFormat="1" ht="23.25" customHeight="1" thickBot="1">
      <c r="A2789" s="82"/>
      <c r="B2789" s="2116" t="s">
        <v>100</v>
      </c>
      <c r="C2789" s="2096"/>
      <c r="D2789" s="2096"/>
      <c r="E2789" s="2096"/>
      <c r="F2789" s="2096"/>
      <c r="G2789" s="2096"/>
      <c r="H2789" s="2096" t="s">
        <v>1240</v>
      </c>
      <c r="I2789" s="2096"/>
      <c r="J2789" s="2096"/>
      <c r="K2789" s="2096"/>
      <c r="L2789" s="2096"/>
      <c r="M2789" s="2096"/>
      <c r="N2789" s="2096"/>
      <c r="O2789" s="2096"/>
      <c r="P2789" s="2096"/>
      <c r="Q2789" s="2096"/>
      <c r="R2789" s="2096"/>
      <c r="S2789" s="2096"/>
      <c r="T2789" s="2096"/>
      <c r="U2789" s="2096"/>
      <c r="V2789" s="2096"/>
      <c r="W2789" s="2096"/>
      <c r="X2789" s="2096"/>
      <c r="Y2789" s="2096"/>
      <c r="Z2789" s="2096"/>
      <c r="AA2789" s="2096"/>
      <c r="AB2789" s="2096"/>
      <c r="AC2789" s="2096"/>
      <c r="AD2789" s="2096"/>
      <c r="AE2789" s="2096"/>
      <c r="AF2789" s="2096"/>
      <c r="AG2789" s="2096"/>
      <c r="AH2789" s="2096"/>
      <c r="AI2789" s="2096"/>
      <c r="AJ2789" s="2096"/>
      <c r="AK2789" s="2096"/>
      <c r="AL2789" s="2096"/>
      <c r="AM2789" s="2096"/>
      <c r="AN2789" s="2096"/>
      <c r="AO2789" s="2096"/>
      <c r="AP2789" s="2096"/>
      <c r="AQ2789" s="2096"/>
      <c r="AR2789" s="2096"/>
      <c r="AS2789" s="2096"/>
      <c r="AT2789" s="2096"/>
      <c r="AU2789" s="2096"/>
      <c r="AV2789" s="2096"/>
      <c r="AW2789" s="2096"/>
      <c r="AX2789" s="2096"/>
      <c r="AY2789" s="2096"/>
    </row>
    <row r="2790" spans="1:51" s="79" customFormat="1" ht="385.5" customHeight="1">
      <c r="A2790" s="83"/>
      <c r="B2790" s="2085" t="s">
        <v>40</v>
      </c>
      <c r="C2790" s="2086"/>
      <c r="D2790" s="2086"/>
      <c r="E2790" s="2086"/>
      <c r="F2790" s="2086"/>
      <c r="G2790" s="2087"/>
      <c r="H2790" s="84" t="s">
        <v>97</v>
      </c>
      <c r="I2790" s="85"/>
      <c r="J2790" s="85"/>
      <c r="K2790" s="85"/>
      <c r="L2790" s="85"/>
      <c r="M2790" s="85"/>
      <c r="N2790" s="85"/>
      <c r="O2790" s="85"/>
      <c r="P2790" s="85"/>
      <c r="Q2790" s="85"/>
      <c r="R2790" s="85"/>
      <c r="S2790" s="85"/>
      <c r="T2790" s="85"/>
      <c r="U2790" s="85"/>
      <c r="V2790" s="85"/>
      <c r="W2790" s="85"/>
      <c r="X2790" s="85"/>
      <c r="Y2790" s="85"/>
      <c r="Z2790" s="85"/>
      <c r="AA2790" s="85"/>
      <c r="AB2790" s="85"/>
      <c r="AC2790" s="85"/>
      <c r="AD2790" s="85"/>
      <c r="AE2790" s="85"/>
      <c r="AF2790" s="85"/>
      <c r="AG2790" s="85"/>
      <c r="AH2790" s="85"/>
      <c r="AI2790" s="85"/>
      <c r="AJ2790" s="85"/>
      <c r="AK2790" s="85"/>
      <c r="AL2790" s="85"/>
      <c r="AM2790" s="85"/>
      <c r="AN2790" s="85"/>
      <c r="AO2790" s="85"/>
      <c r="AP2790" s="85"/>
      <c r="AQ2790" s="85"/>
      <c r="AR2790" s="85"/>
      <c r="AS2790" s="85"/>
      <c r="AT2790" s="85"/>
      <c r="AU2790" s="85"/>
      <c r="AV2790" s="85"/>
      <c r="AW2790" s="85"/>
      <c r="AX2790" s="85"/>
      <c r="AY2790" s="86"/>
    </row>
    <row r="2791" spans="1:51" s="79" customFormat="1" ht="348.95" customHeight="1">
      <c r="B2791" s="2088"/>
      <c r="C2791" s="2089"/>
      <c r="D2791" s="2089"/>
      <c r="E2791" s="2089"/>
      <c r="F2791" s="2089"/>
      <c r="G2791" s="2090"/>
      <c r="H2791" s="87"/>
      <c r="I2791" s="81"/>
      <c r="J2791" s="81"/>
      <c r="K2791" s="81"/>
      <c r="L2791" s="81"/>
      <c r="M2791" s="81"/>
      <c r="N2791" s="81"/>
      <c r="O2791" s="81"/>
      <c r="P2791" s="81"/>
      <c r="Q2791" s="81"/>
      <c r="R2791" s="81"/>
      <c r="S2791" s="81"/>
      <c r="T2791" s="81"/>
      <c r="U2791" s="81"/>
      <c r="V2791" s="81"/>
      <c r="W2791" s="81"/>
      <c r="X2791" s="81"/>
      <c r="Y2791" s="81"/>
      <c r="Z2791" s="81"/>
      <c r="AA2791" s="81"/>
      <c r="AB2791" s="81"/>
      <c r="AC2791" s="81"/>
      <c r="AD2791" s="81"/>
      <c r="AE2791" s="81"/>
      <c r="AF2791" s="81"/>
      <c r="AG2791" s="81"/>
      <c r="AH2791" s="81"/>
      <c r="AI2791" s="81"/>
      <c r="AJ2791" s="81"/>
      <c r="AK2791" s="81"/>
      <c r="AL2791" s="81"/>
      <c r="AM2791" s="81"/>
      <c r="AN2791" s="81"/>
      <c r="AO2791" s="81"/>
      <c r="AP2791" s="81"/>
      <c r="AQ2791" s="81"/>
      <c r="AR2791" s="81"/>
      <c r="AS2791" s="81"/>
      <c r="AT2791" s="81"/>
      <c r="AU2791" s="81"/>
      <c r="AV2791" s="81"/>
      <c r="AW2791" s="81"/>
      <c r="AX2791" s="81"/>
      <c r="AY2791" s="88"/>
    </row>
    <row r="2792" spans="1:51" s="79" customFormat="1" ht="324" customHeight="1" thickBot="1">
      <c r="B2792" s="2091"/>
      <c r="C2792" s="2092"/>
      <c r="D2792" s="2092"/>
      <c r="E2792" s="2092"/>
      <c r="F2792" s="2092"/>
      <c r="G2792" s="2093"/>
      <c r="H2792" s="89"/>
      <c r="I2792" s="90"/>
      <c r="J2792" s="90"/>
      <c r="K2792" s="90"/>
      <c r="L2792" s="90"/>
      <c r="M2792" s="90"/>
      <c r="N2792" s="90"/>
      <c r="O2792" s="90"/>
      <c r="P2792" s="90"/>
      <c r="Q2792" s="90"/>
      <c r="R2792" s="90"/>
      <c r="S2792" s="90"/>
      <c r="T2792" s="90"/>
      <c r="U2792" s="90"/>
      <c r="V2792" s="90"/>
      <c r="W2792" s="90"/>
      <c r="X2792" s="90"/>
      <c r="Y2792" s="90"/>
      <c r="Z2792" s="90"/>
      <c r="AA2792" s="90"/>
      <c r="AB2792" s="90"/>
      <c r="AC2792" s="90"/>
      <c r="AD2792" s="90"/>
      <c r="AE2792" s="90"/>
      <c r="AF2792" s="90"/>
      <c r="AG2792" s="90"/>
      <c r="AH2792" s="90"/>
      <c r="AI2792" s="90"/>
      <c r="AJ2792" s="90"/>
      <c r="AK2792" s="90"/>
      <c r="AL2792" s="90"/>
      <c r="AM2792" s="90"/>
      <c r="AN2792" s="90"/>
      <c r="AO2792" s="90"/>
      <c r="AP2792" s="90"/>
      <c r="AQ2792" s="90"/>
      <c r="AR2792" s="90"/>
      <c r="AS2792" s="90"/>
      <c r="AT2792" s="90"/>
      <c r="AU2792" s="90"/>
      <c r="AV2792" s="90"/>
      <c r="AW2792" s="90"/>
      <c r="AX2792" s="90"/>
      <c r="AY2792" s="91"/>
    </row>
    <row r="2793" spans="1:51" s="79" customFormat="1" ht="41.25" customHeight="1">
      <c r="B2793" s="80"/>
      <c r="C2793" s="80"/>
      <c r="D2793" s="80"/>
      <c r="E2793" s="80"/>
      <c r="F2793" s="80"/>
      <c r="G2793" s="80"/>
      <c r="H2793" s="81"/>
      <c r="I2793" s="81"/>
      <c r="J2793" s="81"/>
      <c r="K2793" s="81"/>
      <c r="L2793" s="81"/>
      <c r="M2793" s="81"/>
      <c r="N2793" s="81"/>
      <c r="O2793" s="81"/>
      <c r="P2793" s="81"/>
      <c r="Q2793" s="81"/>
      <c r="R2793" s="81"/>
      <c r="S2793" s="81"/>
      <c r="T2793" s="81"/>
      <c r="U2793" s="81"/>
      <c r="V2793" s="81"/>
      <c r="W2793" s="81"/>
      <c r="X2793" s="81"/>
      <c r="Y2793" s="81"/>
      <c r="Z2793" s="81"/>
      <c r="AA2793" s="81"/>
      <c r="AB2793" s="81"/>
      <c r="AC2793" s="81"/>
      <c r="AD2793" s="81"/>
      <c r="AE2793" s="81"/>
      <c r="AF2793" s="81"/>
      <c r="AG2793" s="81"/>
      <c r="AH2793" s="81"/>
      <c r="AI2793" s="81"/>
      <c r="AJ2793" s="81"/>
      <c r="AK2793" s="81"/>
      <c r="AL2793" s="81"/>
      <c r="AM2793" s="81"/>
      <c r="AN2793" s="81"/>
      <c r="AO2793" s="81"/>
      <c r="AP2793" s="81"/>
      <c r="AQ2793" s="81"/>
      <c r="AR2793" s="81"/>
      <c r="AS2793" s="81"/>
      <c r="AT2793" s="81"/>
      <c r="AU2793" s="81"/>
      <c r="AV2793" s="81"/>
      <c r="AW2793" s="81"/>
      <c r="AX2793" s="81"/>
      <c r="AY2793" s="81"/>
    </row>
    <row r="2794" spans="1:51" s="79" customFormat="1" ht="30" customHeight="1" thickBot="1">
      <c r="B2794" s="2094" t="s">
        <v>100</v>
      </c>
      <c r="C2794" s="2094"/>
      <c r="D2794" s="2094"/>
      <c r="E2794" s="2094"/>
      <c r="F2794" s="2095"/>
      <c r="G2794" s="2095"/>
      <c r="H2794" s="2255" t="s">
        <v>1240</v>
      </c>
      <c r="I2794" s="2255"/>
      <c r="J2794" s="2255"/>
      <c r="K2794" s="2255"/>
      <c r="L2794" s="2255"/>
      <c r="M2794" s="2255"/>
      <c r="N2794" s="2255"/>
      <c r="O2794" s="2255"/>
      <c r="P2794" s="2255"/>
      <c r="Q2794" s="2255"/>
      <c r="R2794" s="2255"/>
      <c r="S2794" s="2255"/>
      <c r="T2794" s="2255"/>
      <c r="U2794" s="2255"/>
      <c r="V2794" s="2255"/>
      <c r="W2794" s="2255"/>
      <c r="X2794" s="2255"/>
      <c r="Y2794" s="2255"/>
      <c r="Z2794" s="2255"/>
      <c r="AA2794" s="2255"/>
      <c r="AB2794" s="2255"/>
      <c r="AC2794" s="2255"/>
      <c r="AD2794" s="2255"/>
      <c r="AE2794" s="2255"/>
      <c r="AF2794" s="2255"/>
      <c r="AG2794" s="2255"/>
      <c r="AH2794" s="2255"/>
      <c r="AI2794" s="2255"/>
      <c r="AJ2794" s="2255"/>
      <c r="AK2794" s="2255"/>
      <c r="AL2794" s="2255"/>
      <c r="AM2794" s="2255"/>
      <c r="AN2794" s="2255"/>
      <c r="AO2794" s="2255"/>
      <c r="AP2794" s="2255"/>
      <c r="AQ2794" s="2255"/>
      <c r="AR2794" s="2255"/>
      <c r="AS2794" s="2255"/>
      <c r="AT2794" s="2255"/>
      <c r="AU2794" s="2255"/>
      <c r="AV2794" s="2255"/>
      <c r="AW2794" s="2255"/>
      <c r="AX2794" s="2255"/>
      <c r="AY2794" s="2255"/>
    </row>
    <row r="2795" spans="1:51" s="79" customFormat="1" ht="24.75" customHeight="1">
      <c r="B2795" s="2097" t="s">
        <v>75</v>
      </c>
      <c r="C2795" s="2098"/>
      <c r="D2795" s="2098"/>
      <c r="E2795" s="2098"/>
      <c r="F2795" s="2098"/>
      <c r="G2795" s="2099"/>
      <c r="H2795" s="2103" t="s">
        <v>798</v>
      </c>
      <c r="I2795" s="2104"/>
      <c r="J2795" s="2104"/>
      <c r="K2795" s="2104"/>
      <c r="L2795" s="2104"/>
      <c r="M2795" s="2104"/>
      <c r="N2795" s="2104"/>
      <c r="O2795" s="2104"/>
      <c r="P2795" s="2104"/>
      <c r="Q2795" s="2104"/>
      <c r="R2795" s="2104"/>
      <c r="S2795" s="2104"/>
      <c r="T2795" s="2104"/>
      <c r="U2795" s="2104"/>
      <c r="V2795" s="2104"/>
      <c r="W2795" s="2104"/>
      <c r="X2795" s="2104"/>
      <c r="Y2795" s="2104"/>
      <c r="Z2795" s="2104"/>
      <c r="AA2795" s="2104"/>
      <c r="AB2795" s="2104"/>
      <c r="AC2795" s="2105"/>
      <c r="AD2795" s="2103" t="s">
        <v>821</v>
      </c>
      <c r="AE2795" s="2104"/>
      <c r="AF2795" s="2104"/>
      <c r="AG2795" s="2104"/>
      <c r="AH2795" s="2104"/>
      <c r="AI2795" s="2104"/>
      <c r="AJ2795" s="2104"/>
      <c r="AK2795" s="2104"/>
      <c r="AL2795" s="2104"/>
      <c r="AM2795" s="2104"/>
      <c r="AN2795" s="2104"/>
      <c r="AO2795" s="2104"/>
      <c r="AP2795" s="2104"/>
      <c r="AQ2795" s="2104"/>
      <c r="AR2795" s="2104"/>
      <c r="AS2795" s="2104"/>
      <c r="AT2795" s="2104"/>
      <c r="AU2795" s="2104"/>
      <c r="AV2795" s="2104"/>
      <c r="AW2795" s="2104"/>
      <c r="AX2795" s="2104"/>
      <c r="AY2795" s="2106"/>
    </row>
    <row r="2796" spans="1:51" s="79" customFormat="1" ht="24.75" customHeight="1">
      <c r="B2796" s="2097"/>
      <c r="C2796" s="2098"/>
      <c r="D2796" s="2098"/>
      <c r="E2796" s="2098"/>
      <c r="F2796" s="2098"/>
      <c r="G2796" s="2099"/>
      <c r="H2796" s="2107" t="s">
        <v>23</v>
      </c>
      <c r="I2796" s="2067"/>
      <c r="J2796" s="2067"/>
      <c r="K2796" s="2067"/>
      <c r="L2796" s="2068"/>
      <c r="M2796" s="2051" t="s">
        <v>24</v>
      </c>
      <c r="N2796" s="2067"/>
      <c r="O2796" s="2067"/>
      <c r="P2796" s="2067"/>
      <c r="Q2796" s="2067"/>
      <c r="R2796" s="2067"/>
      <c r="S2796" s="2067"/>
      <c r="T2796" s="2067"/>
      <c r="U2796" s="2067"/>
      <c r="V2796" s="2067"/>
      <c r="W2796" s="2067"/>
      <c r="X2796" s="2067"/>
      <c r="Y2796" s="2068"/>
      <c r="Z2796" s="2054" t="s">
        <v>25</v>
      </c>
      <c r="AA2796" s="2069"/>
      <c r="AB2796" s="2069"/>
      <c r="AC2796" s="2108"/>
      <c r="AD2796" s="2107" t="s">
        <v>23</v>
      </c>
      <c r="AE2796" s="2067"/>
      <c r="AF2796" s="2067"/>
      <c r="AG2796" s="2067"/>
      <c r="AH2796" s="2068"/>
      <c r="AI2796" s="2051" t="s">
        <v>24</v>
      </c>
      <c r="AJ2796" s="2067"/>
      <c r="AK2796" s="2067"/>
      <c r="AL2796" s="2067"/>
      <c r="AM2796" s="2067"/>
      <c r="AN2796" s="2067"/>
      <c r="AO2796" s="2067"/>
      <c r="AP2796" s="2067"/>
      <c r="AQ2796" s="2067"/>
      <c r="AR2796" s="2067"/>
      <c r="AS2796" s="2067"/>
      <c r="AT2796" s="2067"/>
      <c r="AU2796" s="2068"/>
      <c r="AV2796" s="2054" t="s">
        <v>25</v>
      </c>
      <c r="AW2796" s="2069"/>
      <c r="AX2796" s="2069"/>
      <c r="AY2796" s="2070"/>
    </row>
    <row r="2797" spans="1:51" s="79" customFormat="1" ht="24.75" customHeight="1">
      <c r="B2797" s="2097"/>
      <c r="C2797" s="2098"/>
      <c r="D2797" s="2098"/>
      <c r="E2797" s="2098"/>
      <c r="F2797" s="2098"/>
      <c r="G2797" s="2099"/>
      <c r="H2797" s="2035"/>
      <c r="I2797" s="2036"/>
      <c r="J2797" s="2036"/>
      <c r="K2797" s="2036"/>
      <c r="L2797" s="2037"/>
      <c r="M2797" s="2038"/>
      <c r="N2797" s="2071"/>
      <c r="O2797" s="2071"/>
      <c r="P2797" s="2071"/>
      <c r="Q2797" s="2071"/>
      <c r="R2797" s="2071"/>
      <c r="S2797" s="2071"/>
      <c r="T2797" s="2071"/>
      <c r="U2797" s="2071"/>
      <c r="V2797" s="2071"/>
      <c r="W2797" s="2071"/>
      <c r="X2797" s="2071"/>
      <c r="Y2797" s="2072"/>
      <c r="Z2797" s="2041"/>
      <c r="AA2797" s="2042"/>
      <c r="AB2797" s="2042"/>
      <c r="AC2797" s="2073"/>
      <c r="AD2797" s="2035"/>
      <c r="AE2797" s="2036"/>
      <c r="AF2797" s="2036"/>
      <c r="AG2797" s="2036"/>
      <c r="AH2797" s="2037"/>
      <c r="AI2797" s="2038"/>
      <c r="AJ2797" s="2071"/>
      <c r="AK2797" s="2071"/>
      <c r="AL2797" s="2071"/>
      <c r="AM2797" s="2071"/>
      <c r="AN2797" s="2071"/>
      <c r="AO2797" s="2071"/>
      <c r="AP2797" s="2071"/>
      <c r="AQ2797" s="2071"/>
      <c r="AR2797" s="2071"/>
      <c r="AS2797" s="2071"/>
      <c r="AT2797" s="2071"/>
      <c r="AU2797" s="2072"/>
      <c r="AV2797" s="2041"/>
      <c r="AW2797" s="2042"/>
      <c r="AX2797" s="2042"/>
      <c r="AY2797" s="2044"/>
    </row>
    <row r="2798" spans="1:51" s="79" customFormat="1" ht="24.75" customHeight="1">
      <c r="B2798" s="2097"/>
      <c r="C2798" s="2098"/>
      <c r="D2798" s="2098"/>
      <c r="E2798" s="2098"/>
      <c r="F2798" s="2098"/>
      <c r="G2798" s="2099"/>
      <c r="H2798" s="2025"/>
      <c r="I2798" s="2026"/>
      <c r="J2798" s="2026"/>
      <c r="K2798" s="2026"/>
      <c r="L2798" s="2027"/>
      <c r="M2798" s="2028"/>
      <c r="N2798" s="2029"/>
      <c r="O2798" s="2029"/>
      <c r="P2798" s="2029"/>
      <c r="Q2798" s="2029"/>
      <c r="R2798" s="2029"/>
      <c r="S2798" s="2029"/>
      <c r="T2798" s="2029"/>
      <c r="U2798" s="2029"/>
      <c r="V2798" s="2029"/>
      <c r="W2798" s="2029"/>
      <c r="X2798" s="2029"/>
      <c r="Y2798" s="2030"/>
      <c r="Z2798" s="2031"/>
      <c r="AA2798" s="2032"/>
      <c r="AB2798" s="2032"/>
      <c r="AC2798" s="2034"/>
      <c r="AD2798" s="2025"/>
      <c r="AE2798" s="2026"/>
      <c r="AF2798" s="2026"/>
      <c r="AG2798" s="2026"/>
      <c r="AH2798" s="2027"/>
      <c r="AI2798" s="2028"/>
      <c r="AJ2798" s="2029"/>
      <c r="AK2798" s="2029"/>
      <c r="AL2798" s="2029"/>
      <c r="AM2798" s="2029"/>
      <c r="AN2798" s="2029"/>
      <c r="AO2798" s="2029"/>
      <c r="AP2798" s="2029"/>
      <c r="AQ2798" s="2029"/>
      <c r="AR2798" s="2029"/>
      <c r="AS2798" s="2029"/>
      <c r="AT2798" s="2029"/>
      <c r="AU2798" s="2030"/>
      <c r="AV2798" s="2031"/>
      <c r="AW2798" s="2032"/>
      <c r="AX2798" s="2032"/>
      <c r="AY2798" s="2033"/>
    </row>
    <row r="2799" spans="1:51" s="79" customFormat="1" ht="24.75" customHeight="1">
      <c r="B2799" s="2097"/>
      <c r="C2799" s="2098"/>
      <c r="D2799" s="2098"/>
      <c r="E2799" s="2098"/>
      <c r="F2799" s="2098"/>
      <c r="G2799" s="2099"/>
      <c r="H2799" s="2025"/>
      <c r="I2799" s="2026"/>
      <c r="J2799" s="2026"/>
      <c r="K2799" s="2026"/>
      <c r="L2799" s="2027"/>
      <c r="M2799" s="2028"/>
      <c r="N2799" s="2029"/>
      <c r="O2799" s="2029"/>
      <c r="P2799" s="2029"/>
      <c r="Q2799" s="2029"/>
      <c r="R2799" s="2029"/>
      <c r="S2799" s="2029"/>
      <c r="T2799" s="2029"/>
      <c r="U2799" s="2029"/>
      <c r="V2799" s="2029"/>
      <c r="W2799" s="2029"/>
      <c r="X2799" s="2029"/>
      <c r="Y2799" s="2030"/>
      <c r="Z2799" s="2031"/>
      <c r="AA2799" s="2032"/>
      <c r="AB2799" s="2032"/>
      <c r="AC2799" s="2034"/>
      <c r="AD2799" s="2025"/>
      <c r="AE2799" s="2026"/>
      <c r="AF2799" s="2026"/>
      <c r="AG2799" s="2026"/>
      <c r="AH2799" s="2027"/>
      <c r="AI2799" s="2028"/>
      <c r="AJ2799" s="2029"/>
      <c r="AK2799" s="2029"/>
      <c r="AL2799" s="2029"/>
      <c r="AM2799" s="2029"/>
      <c r="AN2799" s="2029"/>
      <c r="AO2799" s="2029"/>
      <c r="AP2799" s="2029"/>
      <c r="AQ2799" s="2029"/>
      <c r="AR2799" s="2029"/>
      <c r="AS2799" s="2029"/>
      <c r="AT2799" s="2029"/>
      <c r="AU2799" s="2030"/>
      <c r="AV2799" s="2031"/>
      <c r="AW2799" s="2032"/>
      <c r="AX2799" s="2032"/>
      <c r="AY2799" s="2033"/>
    </row>
    <row r="2800" spans="1:51" s="79" customFormat="1" ht="24.75" customHeight="1">
      <c r="B2800" s="2097"/>
      <c r="C2800" s="2098"/>
      <c r="D2800" s="2098"/>
      <c r="E2800" s="2098"/>
      <c r="F2800" s="2098"/>
      <c r="G2800" s="2099"/>
      <c r="H2800" s="2025"/>
      <c r="I2800" s="2026"/>
      <c r="J2800" s="2026"/>
      <c r="K2800" s="2026"/>
      <c r="L2800" s="2027"/>
      <c r="M2800" s="2028"/>
      <c r="N2800" s="2029"/>
      <c r="O2800" s="2029"/>
      <c r="P2800" s="2029"/>
      <c r="Q2800" s="2029"/>
      <c r="R2800" s="2029"/>
      <c r="S2800" s="2029"/>
      <c r="T2800" s="2029"/>
      <c r="U2800" s="2029"/>
      <c r="V2800" s="2029"/>
      <c r="W2800" s="2029"/>
      <c r="X2800" s="2029"/>
      <c r="Y2800" s="2030"/>
      <c r="Z2800" s="2031"/>
      <c r="AA2800" s="2032"/>
      <c r="AB2800" s="2032"/>
      <c r="AC2800" s="2032"/>
      <c r="AD2800" s="2025"/>
      <c r="AE2800" s="2026"/>
      <c r="AF2800" s="2026"/>
      <c r="AG2800" s="2026"/>
      <c r="AH2800" s="2027"/>
      <c r="AI2800" s="2028"/>
      <c r="AJ2800" s="2029"/>
      <c r="AK2800" s="2029"/>
      <c r="AL2800" s="2029"/>
      <c r="AM2800" s="2029"/>
      <c r="AN2800" s="2029"/>
      <c r="AO2800" s="2029"/>
      <c r="AP2800" s="2029"/>
      <c r="AQ2800" s="2029"/>
      <c r="AR2800" s="2029"/>
      <c r="AS2800" s="2029"/>
      <c r="AT2800" s="2029"/>
      <c r="AU2800" s="2030"/>
      <c r="AV2800" s="2031"/>
      <c r="AW2800" s="2032"/>
      <c r="AX2800" s="2032"/>
      <c r="AY2800" s="2033"/>
    </row>
    <row r="2801" spans="2:51" s="79" customFormat="1" ht="24.75" customHeight="1">
      <c r="B2801" s="2097"/>
      <c r="C2801" s="2098"/>
      <c r="D2801" s="2098"/>
      <c r="E2801" s="2098"/>
      <c r="F2801" s="2098"/>
      <c r="G2801" s="2099"/>
      <c r="H2801" s="2025"/>
      <c r="I2801" s="2026"/>
      <c r="J2801" s="2026"/>
      <c r="K2801" s="2026"/>
      <c r="L2801" s="2027"/>
      <c r="M2801" s="2243"/>
      <c r="N2801" s="2244"/>
      <c r="O2801" s="2244"/>
      <c r="P2801" s="2244"/>
      <c r="Q2801" s="2244"/>
      <c r="R2801" s="2244"/>
      <c r="S2801" s="2244"/>
      <c r="T2801" s="2244"/>
      <c r="U2801" s="2244"/>
      <c r="V2801" s="2244"/>
      <c r="W2801" s="2244"/>
      <c r="X2801" s="2244"/>
      <c r="Y2801" s="2245"/>
      <c r="Z2801" s="2246"/>
      <c r="AA2801" s="2247"/>
      <c r="AB2801" s="2247"/>
      <c r="AC2801" s="2247"/>
      <c r="AD2801" s="2025"/>
      <c r="AE2801" s="2026"/>
      <c r="AF2801" s="2026"/>
      <c r="AG2801" s="2026"/>
      <c r="AH2801" s="2027"/>
      <c r="AI2801" s="2028"/>
      <c r="AJ2801" s="2029"/>
      <c r="AK2801" s="2029"/>
      <c r="AL2801" s="2029"/>
      <c r="AM2801" s="2029"/>
      <c r="AN2801" s="2029"/>
      <c r="AO2801" s="2029"/>
      <c r="AP2801" s="2029"/>
      <c r="AQ2801" s="2029"/>
      <c r="AR2801" s="2029"/>
      <c r="AS2801" s="2029"/>
      <c r="AT2801" s="2029"/>
      <c r="AU2801" s="2030"/>
      <c r="AV2801" s="2031"/>
      <c r="AW2801" s="2032"/>
      <c r="AX2801" s="2032"/>
      <c r="AY2801" s="2033"/>
    </row>
    <row r="2802" spans="2:51" s="79" customFormat="1" ht="24.75" customHeight="1">
      <c r="B2802" s="2097"/>
      <c r="C2802" s="2098"/>
      <c r="D2802" s="2098"/>
      <c r="E2802" s="2098"/>
      <c r="F2802" s="2098"/>
      <c r="G2802" s="2099"/>
      <c r="H2802" s="2025"/>
      <c r="I2802" s="2026"/>
      <c r="J2802" s="2026"/>
      <c r="K2802" s="2026"/>
      <c r="L2802" s="2027"/>
      <c r="M2802" s="2028"/>
      <c r="N2802" s="2029"/>
      <c r="O2802" s="2029"/>
      <c r="P2802" s="2029"/>
      <c r="Q2802" s="2029"/>
      <c r="R2802" s="2029"/>
      <c r="S2802" s="2029"/>
      <c r="T2802" s="2029"/>
      <c r="U2802" s="2029"/>
      <c r="V2802" s="2029"/>
      <c r="W2802" s="2029"/>
      <c r="X2802" s="2029"/>
      <c r="Y2802" s="2030"/>
      <c r="Z2802" s="2031"/>
      <c r="AA2802" s="2032"/>
      <c r="AB2802" s="2032"/>
      <c r="AC2802" s="2032"/>
      <c r="AD2802" s="2025"/>
      <c r="AE2802" s="2026"/>
      <c r="AF2802" s="2026"/>
      <c r="AG2802" s="2026"/>
      <c r="AH2802" s="2027"/>
      <c r="AI2802" s="2028"/>
      <c r="AJ2802" s="2029"/>
      <c r="AK2802" s="2029"/>
      <c r="AL2802" s="2029"/>
      <c r="AM2802" s="2029"/>
      <c r="AN2802" s="2029"/>
      <c r="AO2802" s="2029"/>
      <c r="AP2802" s="2029"/>
      <c r="AQ2802" s="2029"/>
      <c r="AR2802" s="2029"/>
      <c r="AS2802" s="2029"/>
      <c r="AT2802" s="2029"/>
      <c r="AU2802" s="2030"/>
      <c r="AV2802" s="2031"/>
      <c r="AW2802" s="2032"/>
      <c r="AX2802" s="2032"/>
      <c r="AY2802" s="2033"/>
    </row>
    <row r="2803" spans="2:51" s="79" customFormat="1" ht="24.75" customHeight="1">
      <c r="B2803" s="2097"/>
      <c r="C2803" s="2098"/>
      <c r="D2803" s="2098"/>
      <c r="E2803" s="2098"/>
      <c r="F2803" s="2098"/>
      <c r="G2803" s="2099"/>
      <c r="H2803" s="2025"/>
      <c r="I2803" s="2026"/>
      <c r="J2803" s="2026"/>
      <c r="K2803" s="2026"/>
      <c r="L2803" s="2027"/>
      <c r="M2803" s="2028"/>
      <c r="N2803" s="2029"/>
      <c r="O2803" s="2029"/>
      <c r="P2803" s="2029"/>
      <c r="Q2803" s="2029"/>
      <c r="R2803" s="2029"/>
      <c r="S2803" s="2029"/>
      <c r="T2803" s="2029"/>
      <c r="U2803" s="2029"/>
      <c r="V2803" s="2029"/>
      <c r="W2803" s="2029"/>
      <c r="X2803" s="2029"/>
      <c r="Y2803" s="2030"/>
      <c r="Z2803" s="2031"/>
      <c r="AA2803" s="2032"/>
      <c r="AB2803" s="2032"/>
      <c r="AC2803" s="2032"/>
      <c r="AD2803" s="2025"/>
      <c r="AE2803" s="2026"/>
      <c r="AF2803" s="2026"/>
      <c r="AG2803" s="2026"/>
      <c r="AH2803" s="2027"/>
      <c r="AI2803" s="2028"/>
      <c r="AJ2803" s="2029"/>
      <c r="AK2803" s="2029"/>
      <c r="AL2803" s="2029"/>
      <c r="AM2803" s="2029"/>
      <c r="AN2803" s="2029"/>
      <c r="AO2803" s="2029"/>
      <c r="AP2803" s="2029"/>
      <c r="AQ2803" s="2029"/>
      <c r="AR2803" s="2029"/>
      <c r="AS2803" s="2029"/>
      <c r="AT2803" s="2029"/>
      <c r="AU2803" s="2030"/>
      <c r="AV2803" s="2031"/>
      <c r="AW2803" s="2032"/>
      <c r="AX2803" s="2032"/>
      <c r="AY2803" s="2033"/>
    </row>
    <row r="2804" spans="2:51" s="79" customFormat="1" ht="24.75" customHeight="1">
      <c r="B2804" s="2097"/>
      <c r="C2804" s="2098"/>
      <c r="D2804" s="2098"/>
      <c r="E2804" s="2098"/>
      <c r="F2804" s="2098"/>
      <c r="G2804" s="2099"/>
      <c r="H2804" s="2016"/>
      <c r="I2804" s="2017"/>
      <c r="J2804" s="2017"/>
      <c r="K2804" s="2017"/>
      <c r="L2804" s="2018"/>
      <c r="M2804" s="2019"/>
      <c r="N2804" s="2020"/>
      <c r="O2804" s="2020"/>
      <c r="P2804" s="2020"/>
      <c r="Q2804" s="2020"/>
      <c r="R2804" s="2020"/>
      <c r="S2804" s="2020"/>
      <c r="T2804" s="2020"/>
      <c r="U2804" s="2020"/>
      <c r="V2804" s="2020"/>
      <c r="W2804" s="2020"/>
      <c r="X2804" s="2020"/>
      <c r="Y2804" s="2021"/>
      <c r="Z2804" s="2022"/>
      <c r="AA2804" s="2023"/>
      <c r="AB2804" s="2023"/>
      <c r="AC2804" s="2023"/>
      <c r="AD2804" s="2016"/>
      <c r="AE2804" s="2017"/>
      <c r="AF2804" s="2017"/>
      <c r="AG2804" s="2017"/>
      <c r="AH2804" s="2018"/>
      <c r="AI2804" s="2019"/>
      <c r="AJ2804" s="2020"/>
      <c r="AK2804" s="2020"/>
      <c r="AL2804" s="2020"/>
      <c r="AM2804" s="2020"/>
      <c r="AN2804" s="2020"/>
      <c r="AO2804" s="2020"/>
      <c r="AP2804" s="2020"/>
      <c r="AQ2804" s="2020"/>
      <c r="AR2804" s="2020"/>
      <c r="AS2804" s="2020"/>
      <c r="AT2804" s="2020"/>
      <c r="AU2804" s="2021"/>
      <c r="AV2804" s="2022"/>
      <c r="AW2804" s="2023"/>
      <c r="AX2804" s="2023"/>
      <c r="AY2804" s="2024"/>
    </row>
    <row r="2805" spans="2:51" s="79" customFormat="1" ht="24.75" customHeight="1">
      <c r="B2805" s="2097"/>
      <c r="C2805" s="2098"/>
      <c r="D2805" s="2098"/>
      <c r="E2805" s="2098"/>
      <c r="F2805" s="2098"/>
      <c r="G2805" s="2099"/>
      <c r="H2805" s="2058" t="s">
        <v>26</v>
      </c>
      <c r="I2805" s="2059"/>
      <c r="J2805" s="2059"/>
      <c r="K2805" s="2059"/>
      <c r="L2805" s="2059"/>
      <c r="M2805" s="2060"/>
      <c r="N2805" s="2061"/>
      <c r="O2805" s="2061"/>
      <c r="P2805" s="2061"/>
      <c r="Q2805" s="2061"/>
      <c r="R2805" s="2061"/>
      <c r="S2805" s="2061"/>
      <c r="T2805" s="2061"/>
      <c r="U2805" s="2061"/>
      <c r="V2805" s="2061"/>
      <c r="W2805" s="2061"/>
      <c r="X2805" s="2061"/>
      <c r="Y2805" s="2062"/>
      <c r="Z2805" s="2063">
        <f>SUM(Z2797:AC2804)</f>
        <v>0</v>
      </c>
      <c r="AA2805" s="2064"/>
      <c r="AB2805" s="2064"/>
      <c r="AC2805" s="2065"/>
      <c r="AD2805" s="2058" t="s">
        <v>26</v>
      </c>
      <c r="AE2805" s="2059"/>
      <c r="AF2805" s="2059"/>
      <c r="AG2805" s="2059"/>
      <c r="AH2805" s="2059"/>
      <c r="AI2805" s="2060"/>
      <c r="AJ2805" s="2061"/>
      <c r="AK2805" s="2061"/>
      <c r="AL2805" s="2061"/>
      <c r="AM2805" s="2061"/>
      <c r="AN2805" s="2061"/>
      <c r="AO2805" s="2061"/>
      <c r="AP2805" s="2061"/>
      <c r="AQ2805" s="2061"/>
      <c r="AR2805" s="2061"/>
      <c r="AS2805" s="2061"/>
      <c r="AT2805" s="2061"/>
      <c r="AU2805" s="2062"/>
      <c r="AV2805" s="2063">
        <f>SUM(AV2797:AY2804)</f>
        <v>0</v>
      </c>
      <c r="AW2805" s="2064"/>
      <c r="AX2805" s="2064"/>
      <c r="AY2805" s="2066"/>
    </row>
    <row r="2806" spans="2:51" s="79" customFormat="1" ht="25.15" customHeight="1">
      <c r="B2806" s="2097"/>
      <c r="C2806" s="2098"/>
      <c r="D2806" s="2098"/>
      <c r="E2806" s="2098"/>
      <c r="F2806" s="2098"/>
      <c r="G2806" s="2099"/>
      <c r="H2806" s="2045" t="s">
        <v>810</v>
      </c>
      <c r="I2806" s="2046"/>
      <c r="J2806" s="2046"/>
      <c r="K2806" s="2046"/>
      <c r="L2806" s="2046"/>
      <c r="M2806" s="2046"/>
      <c r="N2806" s="2046"/>
      <c r="O2806" s="2046"/>
      <c r="P2806" s="2046"/>
      <c r="Q2806" s="2046"/>
      <c r="R2806" s="2046"/>
      <c r="S2806" s="2046"/>
      <c r="T2806" s="2046"/>
      <c r="U2806" s="2046"/>
      <c r="V2806" s="2046"/>
      <c r="W2806" s="2046"/>
      <c r="X2806" s="2046"/>
      <c r="Y2806" s="2046"/>
      <c r="Z2806" s="2046"/>
      <c r="AA2806" s="2046"/>
      <c r="AB2806" s="2046"/>
      <c r="AC2806" s="2047"/>
      <c r="AD2806" s="2045" t="s">
        <v>846</v>
      </c>
      <c r="AE2806" s="2046"/>
      <c r="AF2806" s="2046"/>
      <c r="AG2806" s="2046"/>
      <c r="AH2806" s="2046"/>
      <c r="AI2806" s="2046"/>
      <c r="AJ2806" s="2046"/>
      <c r="AK2806" s="2046"/>
      <c r="AL2806" s="2046"/>
      <c r="AM2806" s="2046"/>
      <c r="AN2806" s="2046"/>
      <c r="AO2806" s="2046"/>
      <c r="AP2806" s="2046"/>
      <c r="AQ2806" s="2046"/>
      <c r="AR2806" s="2046"/>
      <c r="AS2806" s="2046"/>
      <c r="AT2806" s="2046"/>
      <c r="AU2806" s="2046"/>
      <c r="AV2806" s="2046"/>
      <c r="AW2806" s="2046"/>
      <c r="AX2806" s="2046"/>
      <c r="AY2806" s="2048"/>
    </row>
    <row r="2807" spans="2:51" s="79" customFormat="1" ht="25.5" customHeight="1">
      <c r="B2807" s="2097"/>
      <c r="C2807" s="2098"/>
      <c r="D2807" s="2098"/>
      <c r="E2807" s="2098"/>
      <c r="F2807" s="2098"/>
      <c r="G2807" s="2099"/>
      <c r="H2807" s="2049" t="s">
        <v>23</v>
      </c>
      <c r="I2807" s="2050"/>
      <c r="J2807" s="2050"/>
      <c r="K2807" s="2050"/>
      <c r="L2807" s="2050"/>
      <c r="M2807" s="2051" t="s">
        <v>24</v>
      </c>
      <c r="N2807" s="2052"/>
      <c r="O2807" s="2052"/>
      <c r="P2807" s="2052"/>
      <c r="Q2807" s="2052"/>
      <c r="R2807" s="2052"/>
      <c r="S2807" s="2052"/>
      <c r="T2807" s="2052"/>
      <c r="U2807" s="2052"/>
      <c r="V2807" s="2052"/>
      <c r="W2807" s="2052"/>
      <c r="X2807" s="2052"/>
      <c r="Y2807" s="2053"/>
      <c r="Z2807" s="2054" t="s">
        <v>25</v>
      </c>
      <c r="AA2807" s="2055"/>
      <c r="AB2807" s="2055"/>
      <c r="AC2807" s="2056"/>
      <c r="AD2807" s="2049" t="s">
        <v>23</v>
      </c>
      <c r="AE2807" s="2050"/>
      <c r="AF2807" s="2050"/>
      <c r="AG2807" s="2050"/>
      <c r="AH2807" s="2050"/>
      <c r="AI2807" s="2051" t="s">
        <v>24</v>
      </c>
      <c r="AJ2807" s="2052"/>
      <c r="AK2807" s="2052"/>
      <c r="AL2807" s="2052"/>
      <c r="AM2807" s="2052"/>
      <c r="AN2807" s="2052"/>
      <c r="AO2807" s="2052"/>
      <c r="AP2807" s="2052"/>
      <c r="AQ2807" s="2052"/>
      <c r="AR2807" s="2052"/>
      <c r="AS2807" s="2052"/>
      <c r="AT2807" s="2052"/>
      <c r="AU2807" s="2053"/>
      <c r="AV2807" s="2054" t="s">
        <v>25</v>
      </c>
      <c r="AW2807" s="2055"/>
      <c r="AX2807" s="2055"/>
      <c r="AY2807" s="2057"/>
    </row>
    <row r="2808" spans="2:51" s="79" customFormat="1" ht="24.75" customHeight="1">
      <c r="B2808" s="2097"/>
      <c r="C2808" s="2098"/>
      <c r="D2808" s="2098"/>
      <c r="E2808" s="2098"/>
      <c r="F2808" s="2098"/>
      <c r="G2808" s="2099"/>
      <c r="H2808" s="2035"/>
      <c r="I2808" s="2036"/>
      <c r="J2808" s="2036"/>
      <c r="K2808" s="2036"/>
      <c r="L2808" s="2037"/>
      <c r="M2808" s="2038"/>
      <c r="N2808" s="2039"/>
      <c r="O2808" s="2039"/>
      <c r="P2808" s="2039"/>
      <c r="Q2808" s="2039"/>
      <c r="R2808" s="2039"/>
      <c r="S2808" s="2039"/>
      <c r="T2808" s="2039"/>
      <c r="U2808" s="2039"/>
      <c r="V2808" s="2039"/>
      <c r="W2808" s="2039"/>
      <c r="X2808" s="2039"/>
      <c r="Y2808" s="2040"/>
      <c r="Z2808" s="2041"/>
      <c r="AA2808" s="2042"/>
      <c r="AB2808" s="2042"/>
      <c r="AC2808" s="2043"/>
      <c r="AD2808" s="2035"/>
      <c r="AE2808" s="2036"/>
      <c r="AF2808" s="2036"/>
      <c r="AG2808" s="2036"/>
      <c r="AH2808" s="2037"/>
      <c r="AI2808" s="2038"/>
      <c r="AJ2808" s="2039"/>
      <c r="AK2808" s="2039"/>
      <c r="AL2808" s="2039"/>
      <c r="AM2808" s="2039"/>
      <c r="AN2808" s="2039"/>
      <c r="AO2808" s="2039"/>
      <c r="AP2808" s="2039"/>
      <c r="AQ2808" s="2039"/>
      <c r="AR2808" s="2039"/>
      <c r="AS2808" s="2039"/>
      <c r="AT2808" s="2039"/>
      <c r="AU2808" s="2040"/>
      <c r="AV2808" s="2041"/>
      <c r="AW2808" s="2042"/>
      <c r="AX2808" s="2042"/>
      <c r="AY2808" s="2044"/>
    </row>
    <row r="2809" spans="2:51" s="79" customFormat="1" ht="24.75" customHeight="1">
      <c r="B2809" s="2097"/>
      <c r="C2809" s="2098"/>
      <c r="D2809" s="2098"/>
      <c r="E2809" s="2098"/>
      <c r="F2809" s="2098"/>
      <c r="G2809" s="2099"/>
      <c r="H2809" s="2025"/>
      <c r="I2809" s="2026"/>
      <c r="J2809" s="2026"/>
      <c r="K2809" s="2026"/>
      <c r="L2809" s="2027"/>
      <c r="M2809" s="2028"/>
      <c r="N2809" s="2029"/>
      <c r="O2809" s="2029"/>
      <c r="P2809" s="2029"/>
      <c r="Q2809" s="2029"/>
      <c r="R2809" s="2029"/>
      <c r="S2809" s="2029"/>
      <c r="T2809" s="2029"/>
      <c r="U2809" s="2029"/>
      <c r="V2809" s="2029"/>
      <c r="W2809" s="2029"/>
      <c r="X2809" s="2029"/>
      <c r="Y2809" s="2030"/>
      <c r="Z2809" s="2031"/>
      <c r="AA2809" s="2032"/>
      <c r="AB2809" s="2032"/>
      <c r="AC2809" s="2034"/>
      <c r="AD2809" s="2025"/>
      <c r="AE2809" s="2026"/>
      <c r="AF2809" s="2026"/>
      <c r="AG2809" s="2026"/>
      <c r="AH2809" s="2027"/>
      <c r="AI2809" s="2028"/>
      <c r="AJ2809" s="2029"/>
      <c r="AK2809" s="2029"/>
      <c r="AL2809" s="2029"/>
      <c r="AM2809" s="2029"/>
      <c r="AN2809" s="2029"/>
      <c r="AO2809" s="2029"/>
      <c r="AP2809" s="2029"/>
      <c r="AQ2809" s="2029"/>
      <c r="AR2809" s="2029"/>
      <c r="AS2809" s="2029"/>
      <c r="AT2809" s="2029"/>
      <c r="AU2809" s="2030"/>
      <c r="AV2809" s="2031"/>
      <c r="AW2809" s="2032"/>
      <c r="AX2809" s="2032"/>
      <c r="AY2809" s="2033"/>
    </row>
    <row r="2810" spans="2:51" s="79" customFormat="1" ht="24.75" customHeight="1">
      <c r="B2810" s="2097"/>
      <c r="C2810" s="2098"/>
      <c r="D2810" s="2098"/>
      <c r="E2810" s="2098"/>
      <c r="F2810" s="2098"/>
      <c r="G2810" s="2099"/>
      <c r="H2810" s="2025"/>
      <c r="I2810" s="2026"/>
      <c r="J2810" s="2026"/>
      <c r="K2810" s="2026"/>
      <c r="L2810" s="2027"/>
      <c r="M2810" s="2028"/>
      <c r="N2810" s="2240"/>
      <c r="O2810" s="2240"/>
      <c r="P2810" s="2240"/>
      <c r="Q2810" s="2240"/>
      <c r="R2810" s="2240"/>
      <c r="S2810" s="2240"/>
      <c r="T2810" s="2240"/>
      <c r="U2810" s="2240"/>
      <c r="V2810" s="2240"/>
      <c r="W2810" s="2240"/>
      <c r="X2810" s="2240"/>
      <c r="Y2810" s="2241"/>
      <c r="Z2810" s="2031"/>
      <c r="AA2810" s="2032"/>
      <c r="AB2810" s="2032"/>
      <c r="AC2810" s="2242"/>
      <c r="AD2810" s="2025"/>
      <c r="AE2810" s="2026"/>
      <c r="AF2810" s="2026"/>
      <c r="AG2810" s="2026"/>
      <c r="AH2810" s="2027"/>
      <c r="AI2810" s="2028"/>
      <c r="AJ2810" s="2029"/>
      <c r="AK2810" s="2029"/>
      <c r="AL2810" s="2029"/>
      <c r="AM2810" s="2029"/>
      <c r="AN2810" s="2029"/>
      <c r="AO2810" s="2029"/>
      <c r="AP2810" s="2029"/>
      <c r="AQ2810" s="2029"/>
      <c r="AR2810" s="2029"/>
      <c r="AS2810" s="2029"/>
      <c r="AT2810" s="2029"/>
      <c r="AU2810" s="2030"/>
      <c r="AV2810" s="2031"/>
      <c r="AW2810" s="2032"/>
      <c r="AX2810" s="2032"/>
      <c r="AY2810" s="2033"/>
    </row>
    <row r="2811" spans="2:51" s="79" customFormat="1" ht="24.75" customHeight="1">
      <c r="B2811" s="2097"/>
      <c r="C2811" s="2098"/>
      <c r="D2811" s="2098"/>
      <c r="E2811" s="2098"/>
      <c r="F2811" s="2098"/>
      <c r="G2811" s="2099"/>
      <c r="H2811" s="2025"/>
      <c r="I2811" s="2026"/>
      <c r="J2811" s="2026"/>
      <c r="K2811" s="2026"/>
      <c r="L2811" s="2027"/>
      <c r="M2811" s="2028"/>
      <c r="N2811" s="2240"/>
      <c r="O2811" s="2240"/>
      <c r="P2811" s="2240"/>
      <c r="Q2811" s="2240"/>
      <c r="R2811" s="2240"/>
      <c r="S2811" s="2240"/>
      <c r="T2811" s="2240"/>
      <c r="U2811" s="2240"/>
      <c r="V2811" s="2240"/>
      <c r="W2811" s="2240"/>
      <c r="X2811" s="2240"/>
      <c r="Y2811" s="2241"/>
      <c r="Z2811" s="2031"/>
      <c r="AA2811" s="2032"/>
      <c r="AB2811" s="2032"/>
      <c r="AC2811" s="2242"/>
      <c r="AD2811" s="2025"/>
      <c r="AE2811" s="2026"/>
      <c r="AF2811" s="2026"/>
      <c r="AG2811" s="2026"/>
      <c r="AH2811" s="2027"/>
      <c r="AI2811" s="2028"/>
      <c r="AJ2811" s="2029"/>
      <c r="AK2811" s="2029"/>
      <c r="AL2811" s="2029"/>
      <c r="AM2811" s="2029"/>
      <c r="AN2811" s="2029"/>
      <c r="AO2811" s="2029"/>
      <c r="AP2811" s="2029"/>
      <c r="AQ2811" s="2029"/>
      <c r="AR2811" s="2029"/>
      <c r="AS2811" s="2029"/>
      <c r="AT2811" s="2029"/>
      <c r="AU2811" s="2030"/>
      <c r="AV2811" s="2031"/>
      <c r="AW2811" s="2032"/>
      <c r="AX2811" s="2032"/>
      <c r="AY2811" s="2033"/>
    </row>
    <row r="2812" spans="2:51" s="79" customFormat="1" ht="24.75" customHeight="1">
      <c r="B2812" s="2097"/>
      <c r="C2812" s="2098"/>
      <c r="D2812" s="2098"/>
      <c r="E2812" s="2098"/>
      <c r="F2812" s="2098"/>
      <c r="G2812" s="2099"/>
      <c r="H2812" s="2025"/>
      <c r="I2812" s="2026"/>
      <c r="J2812" s="2026"/>
      <c r="K2812" s="2026"/>
      <c r="L2812" s="2027"/>
      <c r="M2812" s="2028"/>
      <c r="N2812" s="2029"/>
      <c r="O2812" s="2029"/>
      <c r="P2812" s="2029"/>
      <c r="Q2812" s="2029"/>
      <c r="R2812" s="2029"/>
      <c r="S2812" s="2029"/>
      <c r="T2812" s="2029"/>
      <c r="U2812" s="2029"/>
      <c r="V2812" s="2029"/>
      <c r="W2812" s="2029"/>
      <c r="X2812" s="2029"/>
      <c r="Y2812" s="2030"/>
      <c r="Z2812" s="2031"/>
      <c r="AA2812" s="2032"/>
      <c r="AB2812" s="2032"/>
      <c r="AC2812" s="2032"/>
      <c r="AD2812" s="2025"/>
      <c r="AE2812" s="2026"/>
      <c r="AF2812" s="2026"/>
      <c r="AG2812" s="2026"/>
      <c r="AH2812" s="2027"/>
      <c r="AI2812" s="2028"/>
      <c r="AJ2812" s="2029"/>
      <c r="AK2812" s="2029"/>
      <c r="AL2812" s="2029"/>
      <c r="AM2812" s="2029"/>
      <c r="AN2812" s="2029"/>
      <c r="AO2812" s="2029"/>
      <c r="AP2812" s="2029"/>
      <c r="AQ2812" s="2029"/>
      <c r="AR2812" s="2029"/>
      <c r="AS2812" s="2029"/>
      <c r="AT2812" s="2029"/>
      <c r="AU2812" s="2030"/>
      <c r="AV2812" s="2031"/>
      <c r="AW2812" s="2032"/>
      <c r="AX2812" s="2032"/>
      <c r="AY2812" s="2033"/>
    </row>
    <row r="2813" spans="2:51" s="79" customFormat="1" ht="24.75" customHeight="1">
      <c r="B2813" s="2097"/>
      <c r="C2813" s="2098"/>
      <c r="D2813" s="2098"/>
      <c r="E2813" s="2098"/>
      <c r="F2813" s="2098"/>
      <c r="G2813" s="2099"/>
      <c r="H2813" s="2025"/>
      <c r="I2813" s="2026"/>
      <c r="J2813" s="2026"/>
      <c r="K2813" s="2026"/>
      <c r="L2813" s="2027"/>
      <c r="M2813" s="2028"/>
      <c r="N2813" s="2029"/>
      <c r="O2813" s="2029"/>
      <c r="P2813" s="2029"/>
      <c r="Q2813" s="2029"/>
      <c r="R2813" s="2029"/>
      <c r="S2813" s="2029"/>
      <c r="T2813" s="2029"/>
      <c r="U2813" s="2029"/>
      <c r="V2813" s="2029"/>
      <c r="W2813" s="2029"/>
      <c r="X2813" s="2029"/>
      <c r="Y2813" s="2030"/>
      <c r="Z2813" s="2031"/>
      <c r="AA2813" s="2032"/>
      <c r="AB2813" s="2032"/>
      <c r="AC2813" s="2032"/>
      <c r="AD2813" s="2025"/>
      <c r="AE2813" s="2026"/>
      <c r="AF2813" s="2026"/>
      <c r="AG2813" s="2026"/>
      <c r="AH2813" s="2027"/>
      <c r="AI2813" s="2028"/>
      <c r="AJ2813" s="2029"/>
      <c r="AK2813" s="2029"/>
      <c r="AL2813" s="2029"/>
      <c r="AM2813" s="2029"/>
      <c r="AN2813" s="2029"/>
      <c r="AO2813" s="2029"/>
      <c r="AP2813" s="2029"/>
      <c r="AQ2813" s="2029"/>
      <c r="AR2813" s="2029"/>
      <c r="AS2813" s="2029"/>
      <c r="AT2813" s="2029"/>
      <c r="AU2813" s="2030"/>
      <c r="AV2813" s="2031"/>
      <c r="AW2813" s="2032"/>
      <c r="AX2813" s="2032"/>
      <c r="AY2813" s="2033"/>
    </row>
    <row r="2814" spans="2:51" s="79" customFormat="1" ht="24.75" customHeight="1">
      <c r="B2814" s="2097"/>
      <c r="C2814" s="2098"/>
      <c r="D2814" s="2098"/>
      <c r="E2814" s="2098"/>
      <c r="F2814" s="2098"/>
      <c r="G2814" s="2099"/>
      <c r="H2814" s="2025"/>
      <c r="I2814" s="2026"/>
      <c r="J2814" s="2026"/>
      <c r="K2814" s="2026"/>
      <c r="L2814" s="2027"/>
      <c r="M2814" s="2028"/>
      <c r="N2814" s="2029"/>
      <c r="O2814" s="2029"/>
      <c r="P2814" s="2029"/>
      <c r="Q2814" s="2029"/>
      <c r="R2814" s="2029"/>
      <c r="S2814" s="2029"/>
      <c r="T2814" s="2029"/>
      <c r="U2814" s="2029"/>
      <c r="V2814" s="2029"/>
      <c r="W2814" s="2029"/>
      <c r="X2814" s="2029"/>
      <c r="Y2814" s="2030"/>
      <c r="Z2814" s="2031"/>
      <c r="AA2814" s="2032"/>
      <c r="AB2814" s="2032"/>
      <c r="AC2814" s="2032"/>
      <c r="AD2814" s="2025"/>
      <c r="AE2814" s="2026"/>
      <c r="AF2814" s="2026"/>
      <c r="AG2814" s="2026"/>
      <c r="AH2814" s="2027"/>
      <c r="AI2814" s="2028"/>
      <c r="AJ2814" s="2029"/>
      <c r="AK2814" s="2029"/>
      <c r="AL2814" s="2029"/>
      <c r="AM2814" s="2029"/>
      <c r="AN2814" s="2029"/>
      <c r="AO2814" s="2029"/>
      <c r="AP2814" s="2029"/>
      <c r="AQ2814" s="2029"/>
      <c r="AR2814" s="2029"/>
      <c r="AS2814" s="2029"/>
      <c r="AT2814" s="2029"/>
      <c r="AU2814" s="2030"/>
      <c r="AV2814" s="2031"/>
      <c r="AW2814" s="2032"/>
      <c r="AX2814" s="2032"/>
      <c r="AY2814" s="2033"/>
    </row>
    <row r="2815" spans="2:51" s="79" customFormat="1" ht="24.75" customHeight="1">
      <c r="B2815" s="2097"/>
      <c r="C2815" s="2098"/>
      <c r="D2815" s="2098"/>
      <c r="E2815" s="2098"/>
      <c r="F2815" s="2098"/>
      <c r="G2815" s="2099"/>
      <c r="H2815" s="2016"/>
      <c r="I2815" s="2017"/>
      <c r="J2815" s="2017"/>
      <c r="K2815" s="2017"/>
      <c r="L2815" s="2018"/>
      <c r="M2815" s="2019"/>
      <c r="N2815" s="2020"/>
      <c r="O2815" s="2020"/>
      <c r="P2815" s="2020"/>
      <c r="Q2815" s="2020"/>
      <c r="R2815" s="2020"/>
      <c r="S2815" s="2020"/>
      <c r="T2815" s="2020"/>
      <c r="U2815" s="2020"/>
      <c r="V2815" s="2020"/>
      <c r="W2815" s="2020"/>
      <c r="X2815" s="2020"/>
      <c r="Y2815" s="2021"/>
      <c r="Z2815" s="2022"/>
      <c r="AA2815" s="2023"/>
      <c r="AB2815" s="2023"/>
      <c r="AC2815" s="2023"/>
      <c r="AD2815" s="2016"/>
      <c r="AE2815" s="2017"/>
      <c r="AF2815" s="2017"/>
      <c r="AG2815" s="2017"/>
      <c r="AH2815" s="2018"/>
      <c r="AI2815" s="2019"/>
      <c r="AJ2815" s="2020"/>
      <c r="AK2815" s="2020"/>
      <c r="AL2815" s="2020"/>
      <c r="AM2815" s="2020"/>
      <c r="AN2815" s="2020"/>
      <c r="AO2815" s="2020"/>
      <c r="AP2815" s="2020"/>
      <c r="AQ2815" s="2020"/>
      <c r="AR2815" s="2020"/>
      <c r="AS2815" s="2020"/>
      <c r="AT2815" s="2020"/>
      <c r="AU2815" s="2021"/>
      <c r="AV2815" s="2022"/>
      <c r="AW2815" s="2023"/>
      <c r="AX2815" s="2023"/>
      <c r="AY2815" s="2024"/>
    </row>
    <row r="2816" spans="2:51" s="79" customFormat="1" ht="24.75" customHeight="1">
      <c r="B2816" s="2097"/>
      <c r="C2816" s="2098"/>
      <c r="D2816" s="2098"/>
      <c r="E2816" s="2098"/>
      <c r="F2816" s="2098"/>
      <c r="G2816" s="2099"/>
      <c r="H2816" s="2058" t="s">
        <v>26</v>
      </c>
      <c r="I2816" s="2059"/>
      <c r="J2816" s="2059"/>
      <c r="K2816" s="2059"/>
      <c r="L2816" s="2059"/>
      <c r="M2816" s="2060"/>
      <c r="N2816" s="2061"/>
      <c r="O2816" s="2061"/>
      <c r="P2816" s="2061"/>
      <c r="Q2816" s="2061"/>
      <c r="R2816" s="2061"/>
      <c r="S2816" s="2061"/>
      <c r="T2816" s="2061"/>
      <c r="U2816" s="2061"/>
      <c r="V2816" s="2061"/>
      <c r="W2816" s="2061"/>
      <c r="X2816" s="2061"/>
      <c r="Y2816" s="2062"/>
      <c r="Z2816" s="2063">
        <f>SUM(Z2808:AC2815)</f>
        <v>0</v>
      </c>
      <c r="AA2816" s="2064"/>
      <c r="AB2816" s="2064"/>
      <c r="AC2816" s="2065"/>
      <c r="AD2816" s="2058" t="s">
        <v>26</v>
      </c>
      <c r="AE2816" s="2059"/>
      <c r="AF2816" s="2059"/>
      <c r="AG2816" s="2059"/>
      <c r="AH2816" s="2059"/>
      <c r="AI2816" s="2060"/>
      <c r="AJ2816" s="2061"/>
      <c r="AK2816" s="2061"/>
      <c r="AL2816" s="2061"/>
      <c r="AM2816" s="2061"/>
      <c r="AN2816" s="2061"/>
      <c r="AO2816" s="2061"/>
      <c r="AP2816" s="2061"/>
      <c r="AQ2816" s="2061"/>
      <c r="AR2816" s="2061"/>
      <c r="AS2816" s="2061"/>
      <c r="AT2816" s="2061"/>
      <c r="AU2816" s="2062"/>
      <c r="AV2816" s="2063">
        <f>SUM(AV2808:AY2815)</f>
        <v>0</v>
      </c>
      <c r="AW2816" s="2064"/>
      <c r="AX2816" s="2064"/>
      <c r="AY2816" s="2066"/>
    </row>
    <row r="2817" spans="2:51" s="79" customFormat="1" ht="24.75" customHeight="1">
      <c r="B2817" s="2097"/>
      <c r="C2817" s="2098"/>
      <c r="D2817" s="2098"/>
      <c r="E2817" s="2098"/>
      <c r="F2817" s="2098"/>
      <c r="G2817" s="2099"/>
      <c r="H2817" s="2045" t="s">
        <v>840</v>
      </c>
      <c r="I2817" s="2046"/>
      <c r="J2817" s="2046"/>
      <c r="K2817" s="2046"/>
      <c r="L2817" s="2046"/>
      <c r="M2817" s="2046"/>
      <c r="N2817" s="2046"/>
      <c r="O2817" s="2046"/>
      <c r="P2817" s="2046"/>
      <c r="Q2817" s="2046"/>
      <c r="R2817" s="2046"/>
      <c r="S2817" s="2046"/>
      <c r="T2817" s="2046"/>
      <c r="U2817" s="2046"/>
      <c r="V2817" s="2046"/>
      <c r="W2817" s="2046"/>
      <c r="X2817" s="2046"/>
      <c r="Y2817" s="2046"/>
      <c r="Z2817" s="2046"/>
      <c r="AA2817" s="2046"/>
      <c r="AB2817" s="2046"/>
      <c r="AC2817" s="2047"/>
      <c r="AD2817" s="2045" t="s">
        <v>829</v>
      </c>
      <c r="AE2817" s="2046"/>
      <c r="AF2817" s="2046"/>
      <c r="AG2817" s="2046"/>
      <c r="AH2817" s="2046"/>
      <c r="AI2817" s="2046"/>
      <c r="AJ2817" s="2046"/>
      <c r="AK2817" s="2046"/>
      <c r="AL2817" s="2046"/>
      <c r="AM2817" s="2046"/>
      <c r="AN2817" s="2046"/>
      <c r="AO2817" s="2046"/>
      <c r="AP2817" s="2046"/>
      <c r="AQ2817" s="2046"/>
      <c r="AR2817" s="2046"/>
      <c r="AS2817" s="2046"/>
      <c r="AT2817" s="2046"/>
      <c r="AU2817" s="2046"/>
      <c r="AV2817" s="2046"/>
      <c r="AW2817" s="2046"/>
      <c r="AX2817" s="2046"/>
      <c r="AY2817" s="2048"/>
    </row>
    <row r="2818" spans="2:51" s="79" customFormat="1" ht="24.75" customHeight="1">
      <c r="B2818" s="2097"/>
      <c r="C2818" s="2098"/>
      <c r="D2818" s="2098"/>
      <c r="E2818" s="2098"/>
      <c r="F2818" s="2098"/>
      <c r="G2818" s="2099"/>
      <c r="H2818" s="2049" t="s">
        <v>23</v>
      </c>
      <c r="I2818" s="2050"/>
      <c r="J2818" s="2050"/>
      <c r="K2818" s="2050"/>
      <c r="L2818" s="2050"/>
      <c r="M2818" s="2051" t="s">
        <v>24</v>
      </c>
      <c r="N2818" s="2052"/>
      <c r="O2818" s="2052"/>
      <c r="P2818" s="2052"/>
      <c r="Q2818" s="2052"/>
      <c r="R2818" s="2052"/>
      <c r="S2818" s="2052"/>
      <c r="T2818" s="2052"/>
      <c r="U2818" s="2052"/>
      <c r="V2818" s="2052"/>
      <c r="W2818" s="2052"/>
      <c r="X2818" s="2052"/>
      <c r="Y2818" s="2053"/>
      <c r="Z2818" s="2054" t="s">
        <v>25</v>
      </c>
      <c r="AA2818" s="2055"/>
      <c r="AB2818" s="2055"/>
      <c r="AC2818" s="2056"/>
      <c r="AD2818" s="2049" t="s">
        <v>23</v>
      </c>
      <c r="AE2818" s="2050"/>
      <c r="AF2818" s="2050"/>
      <c r="AG2818" s="2050"/>
      <c r="AH2818" s="2050"/>
      <c r="AI2818" s="2051" t="s">
        <v>24</v>
      </c>
      <c r="AJ2818" s="2052"/>
      <c r="AK2818" s="2052"/>
      <c r="AL2818" s="2052"/>
      <c r="AM2818" s="2052"/>
      <c r="AN2818" s="2052"/>
      <c r="AO2818" s="2052"/>
      <c r="AP2818" s="2052"/>
      <c r="AQ2818" s="2052"/>
      <c r="AR2818" s="2052"/>
      <c r="AS2818" s="2052"/>
      <c r="AT2818" s="2052"/>
      <c r="AU2818" s="2053"/>
      <c r="AV2818" s="2054" t="s">
        <v>25</v>
      </c>
      <c r="AW2818" s="2055"/>
      <c r="AX2818" s="2055"/>
      <c r="AY2818" s="2057"/>
    </row>
    <row r="2819" spans="2:51" s="79" customFormat="1" ht="24.75" customHeight="1">
      <c r="B2819" s="2097"/>
      <c r="C2819" s="2098"/>
      <c r="D2819" s="2098"/>
      <c r="E2819" s="2098"/>
      <c r="F2819" s="2098"/>
      <c r="G2819" s="2099"/>
      <c r="H2819" s="2035"/>
      <c r="I2819" s="2036"/>
      <c r="J2819" s="2036"/>
      <c r="K2819" s="2036"/>
      <c r="L2819" s="2037"/>
      <c r="M2819" s="2038"/>
      <c r="N2819" s="2039"/>
      <c r="O2819" s="2039"/>
      <c r="P2819" s="2039"/>
      <c r="Q2819" s="2039"/>
      <c r="R2819" s="2039"/>
      <c r="S2819" s="2039"/>
      <c r="T2819" s="2039"/>
      <c r="U2819" s="2039"/>
      <c r="V2819" s="2039"/>
      <c r="W2819" s="2039"/>
      <c r="X2819" s="2039"/>
      <c r="Y2819" s="2040"/>
      <c r="Z2819" s="2041"/>
      <c r="AA2819" s="2042"/>
      <c r="AB2819" s="2042"/>
      <c r="AC2819" s="2043"/>
      <c r="AD2819" s="2035"/>
      <c r="AE2819" s="2036"/>
      <c r="AF2819" s="2036"/>
      <c r="AG2819" s="2036"/>
      <c r="AH2819" s="2037"/>
      <c r="AI2819" s="2038"/>
      <c r="AJ2819" s="2039"/>
      <c r="AK2819" s="2039"/>
      <c r="AL2819" s="2039"/>
      <c r="AM2819" s="2039"/>
      <c r="AN2819" s="2039"/>
      <c r="AO2819" s="2039"/>
      <c r="AP2819" s="2039"/>
      <c r="AQ2819" s="2039"/>
      <c r="AR2819" s="2039"/>
      <c r="AS2819" s="2039"/>
      <c r="AT2819" s="2039"/>
      <c r="AU2819" s="2040"/>
      <c r="AV2819" s="2041"/>
      <c r="AW2819" s="2042"/>
      <c r="AX2819" s="2042"/>
      <c r="AY2819" s="2044"/>
    </row>
    <row r="2820" spans="2:51" s="79" customFormat="1" ht="24.75" customHeight="1">
      <c r="B2820" s="2097"/>
      <c r="C2820" s="2098"/>
      <c r="D2820" s="2098"/>
      <c r="E2820" s="2098"/>
      <c r="F2820" s="2098"/>
      <c r="G2820" s="2099"/>
      <c r="H2820" s="2025"/>
      <c r="I2820" s="2026"/>
      <c r="J2820" s="2026"/>
      <c r="K2820" s="2026"/>
      <c r="L2820" s="2027"/>
      <c r="M2820" s="2028"/>
      <c r="N2820" s="2029"/>
      <c r="O2820" s="2029"/>
      <c r="P2820" s="2029"/>
      <c r="Q2820" s="2029"/>
      <c r="R2820" s="2029"/>
      <c r="S2820" s="2029"/>
      <c r="T2820" s="2029"/>
      <c r="U2820" s="2029"/>
      <c r="V2820" s="2029"/>
      <c r="W2820" s="2029"/>
      <c r="X2820" s="2029"/>
      <c r="Y2820" s="2030"/>
      <c r="Z2820" s="2031"/>
      <c r="AA2820" s="2032"/>
      <c r="AB2820" s="2032"/>
      <c r="AC2820" s="2034"/>
      <c r="AD2820" s="2025"/>
      <c r="AE2820" s="2026"/>
      <c r="AF2820" s="2026"/>
      <c r="AG2820" s="2026"/>
      <c r="AH2820" s="2027"/>
      <c r="AI2820" s="2028"/>
      <c r="AJ2820" s="2029"/>
      <c r="AK2820" s="2029"/>
      <c r="AL2820" s="2029"/>
      <c r="AM2820" s="2029"/>
      <c r="AN2820" s="2029"/>
      <c r="AO2820" s="2029"/>
      <c r="AP2820" s="2029"/>
      <c r="AQ2820" s="2029"/>
      <c r="AR2820" s="2029"/>
      <c r="AS2820" s="2029"/>
      <c r="AT2820" s="2029"/>
      <c r="AU2820" s="2030"/>
      <c r="AV2820" s="2031"/>
      <c r="AW2820" s="2032"/>
      <c r="AX2820" s="2032"/>
      <c r="AY2820" s="2033"/>
    </row>
    <row r="2821" spans="2:51" s="79" customFormat="1" ht="24.75" customHeight="1">
      <c r="B2821" s="2097"/>
      <c r="C2821" s="2098"/>
      <c r="D2821" s="2098"/>
      <c r="E2821" s="2098"/>
      <c r="F2821" s="2098"/>
      <c r="G2821" s="2099"/>
      <c r="H2821" s="2025"/>
      <c r="I2821" s="2026"/>
      <c r="J2821" s="2026"/>
      <c r="K2821" s="2026"/>
      <c r="L2821" s="2027"/>
      <c r="M2821" s="2028"/>
      <c r="N2821" s="2029"/>
      <c r="O2821" s="2029"/>
      <c r="P2821" s="2029"/>
      <c r="Q2821" s="2029"/>
      <c r="R2821" s="2029"/>
      <c r="S2821" s="2029"/>
      <c r="T2821" s="2029"/>
      <c r="U2821" s="2029"/>
      <c r="V2821" s="2029"/>
      <c r="W2821" s="2029"/>
      <c r="X2821" s="2029"/>
      <c r="Y2821" s="2030"/>
      <c r="Z2821" s="2031"/>
      <c r="AA2821" s="2032"/>
      <c r="AB2821" s="2032"/>
      <c r="AC2821" s="2034"/>
      <c r="AD2821" s="2025"/>
      <c r="AE2821" s="2026"/>
      <c r="AF2821" s="2026"/>
      <c r="AG2821" s="2026"/>
      <c r="AH2821" s="2027"/>
      <c r="AI2821" s="2028"/>
      <c r="AJ2821" s="2029"/>
      <c r="AK2821" s="2029"/>
      <c r="AL2821" s="2029"/>
      <c r="AM2821" s="2029"/>
      <c r="AN2821" s="2029"/>
      <c r="AO2821" s="2029"/>
      <c r="AP2821" s="2029"/>
      <c r="AQ2821" s="2029"/>
      <c r="AR2821" s="2029"/>
      <c r="AS2821" s="2029"/>
      <c r="AT2821" s="2029"/>
      <c r="AU2821" s="2030"/>
      <c r="AV2821" s="2031"/>
      <c r="AW2821" s="2032"/>
      <c r="AX2821" s="2032"/>
      <c r="AY2821" s="2033"/>
    </row>
    <row r="2822" spans="2:51" s="79" customFormat="1" ht="24.75" customHeight="1">
      <c r="B2822" s="2097"/>
      <c r="C2822" s="2098"/>
      <c r="D2822" s="2098"/>
      <c r="E2822" s="2098"/>
      <c r="F2822" s="2098"/>
      <c r="G2822" s="2099"/>
      <c r="H2822" s="2025"/>
      <c r="I2822" s="2026"/>
      <c r="J2822" s="2026"/>
      <c r="K2822" s="2026"/>
      <c r="L2822" s="2027"/>
      <c r="M2822" s="2028"/>
      <c r="N2822" s="2029"/>
      <c r="O2822" s="2029"/>
      <c r="P2822" s="2029"/>
      <c r="Q2822" s="2029"/>
      <c r="R2822" s="2029"/>
      <c r="S2822" s="2029"/>
      <c r="T2822" s="2029"/>
      <c r="U2822" s="2029"/>
      <c r="V2822" s="2029"/>
      <c r="W2822" s="2029"/>
      <c r="X2822" s="2029"/>
      <c r="Y2822" s="2030"/>
      <c r="Z2822" s="2031"/>
      <c r="AA2822" s="2032"/>
      <c r="AB2822" s="2032"/>
      <c r="AC2822" s="2034"/>
      <c r="AD2822" s="2025"/>
      <c r="AE2822" s="2026"/>
      <c r="AF2822" s="2026"/>
      <c r="AG2822" s="2026"/>
      <c r="AH2822" s="2027"/>
      <c r="AI2822" s="2028"/>
      <c r="AJ2822" s="2029"/>
      <c r="AK2822" s="2029"/>
      <c r="AL2822" s="2029"/>
      <c r="AM2822" s="2029"/>
      <c r="AN2822" s="2029"/>
      <c r="AO2822" s="2029"/>
      <c r="AP2822" s="2029"/>
      <c r="AQ2822" s="2029"/>
      <c r="AR2822" s="2029"/>
      <c r="AS2822" s="2029"/>
      <c r="AT2822" s="2029"/>
      <c r="AU2822" s="2030"/>
      <c r="AV2822" s="2031"/>
      <c r="AW2822" s="2032"/>
      <c r="AX2822" s="2032"/>
      <c r="AY2822" s="2033"/>
    </row>
    <row r="2823" spans="2:51" s="79" customFormat="1" ht="24.75" customHeight="1">
      <c r="B2823" s="2097"/>
      <c r="C2823" s="2098"/>
      <c r="D2823" s="2098"/>
      <c r="E2823" s="2098"/>
      <c r="F2823" s="2098"/>
      <c r="G2823" s="2099"/>
      <c r="H2823" s="2025"/>
      <c r="I2823" s="2026"/>
      <c r="J2823" s="2026"/>
      <c r="K2823" s="2026"/>
      <c r="L2823" s="2027"/>
      <c r="M2823" s="2028"/>
      <c r="N2823" s="2029"/>
      <c r="O2823" s="2029"/>
      <c r="P2823" s="2029"/>
      <c r="Q2823" s="2029"/>
      <c r="R2823" s="2029"/>
      <c r="S2823" s="2029"/>
      <c r="T2823" s="2029"/>
      <c r="U2823" s="2029"/>
      <c r="V2823" s="2029"/>
      <c r="W2823" s="2029"/>
      <c r="X2823" s="2029"/>
      <c r="Y2823" s="2030"/>
      <c r="Z2823" s="2031"/>
      <c r="AA2823" s="2032"/>
      <c r="AB2823" s="2032"/>
      <c r="AC2823" s="2032"/>
      <c r="AD2823" s="2025"/>
      <c r="AE2823" s="2026"/>
      <c r="AF2823" s="2026"/>
      <c r="AG2823" s="2026"/>
      <c r="AH2823" s="2027"/>
      <c r="AI2823" s="2028"/>
      <c r="AJ2823" s="2029"/>
      <c r="AK2823" s="2029"/>
      <c r="AL2823" s="2029"/>
      <c r="AM2823" s="2029"/>
      <c r="AN2823" s="2029"/>
      <c r="AO2823" s="2029"/>
      <c r="AP2823" s="2029"/>
      <c r="AQ2823" s="2029"/>
      <c r="AR2823" s="2029"/>
      <c r="AS2823" s="2029"/>
      <c r="AT2823" s="2029"/>
      <c r="AU2823" s="2030"/>
      <c r="AV2823" s="2031"/>
      <c r="AW2823" s="2032"/>
      <c r="AX2823" s="2032"/>
      <c r="AY2823" s="2033"/>
    </row>
    <row r="2824" spans="2:51" s="79" customFormat="1" ht="24.75" customHeight="1">
      <c r="B2824" s="2097"/>
      <c r="C2824" s="2098"/>
      <c r="D2824" s="2098"/>
      <c r="E2824" s="2098"/>
      <c r="F2824" s="2098"/>
      <c r="G2824" s="2099"/>
      <c r="H2824" s="2025"/>
      <c r="I2824" s="2026"/>
      <c r="J2824" s="2026"/>
      <c r="K2824" s="2026"/>
      <c r="L2824" s="2027"/>
      <c r="M2824" s="2028"/>
      <c r="N2824" s="2029"/>
      <c r="O2824" s="2029"/>
      <c r="P2824" s="2029"/>
      <c r="Q2824" s="2029"/>
      <c r="R2824" s="2029"/>
      <c r="S2824" s="2029"/>
      <c r="T2824" s="2029"/>
      <c r="U2824" s="2029"/>
      <c r="V2824" s="2029"/>
      <c r="W2824" s="2029"/>
      <c r="X2824" s="2029"/>
      <c r="Y2824" s="2030"/>
      <c r="Z2824" s="2031"/>
      <c r="AA2824" s="2032"/>
      <c r="AB2824" s="2032"/>
      <c r="AC2824" s="2032"/>
      <c r="AD2824" s="2025"/>
      <c r="AE2824" s="2026"/>
      <c r="AF2824" s="2026"/>
      <c r="AG2824" s="2026"/>
      <c r="AH2824" s="2027"/>
      <c r="AI2824" s="2028"/>
      <c r="AJ2824" s="2029"/>
      <c r="AK2824" s="2029"/>
      <c r="AL2824" s="2029"/>
      <c r="AM2824" s="2029"/>
      <c r="AN2824" s="2029"/>
      <c r="AO2824" s="2029"/>
      <c r="AP2824" s="2029"/>
      <c r="AQ2824" s="2029"/>
      <c r="AR2824" s="2029"/>
      <c r="AS2824" s="2029"/>
      <c r="AT2824" s="2029"/>
      <c r="AU2824" s="2030"/>
      <c r="AV2824" s="2031"/>
      <c r="AW2824" s="2032"/>
      <c r="AX2824" s="2032"/>
      <c r="AY2824" s="2033"/>
    </row>
    <row r="2825" spans="2:51" s="79" customFormat="1" ht="24.75" customHeight="1">
      <c r="B2825" s="2097"/>
      <c r="C2825" s="2098"/>
      <c r="D2825" s="2098"/>
      <c r="E2825" s="2098"/>
      <c r="F2825" s="2098"/>
      <c r="G2825" s="2099"/>
      <c r="H2825" s="2025"/>
      <c r="I2825" s="2026"/>
      <c r="J2825" s="2026"/>
      <c r="K2825" s="2026"/>
      <c r="L2825" s="2027"/>
      <c r="M2825" s="2028"/>
      <c r="N2825" s="2029"/>
      <c r="O2825" s="2029"/>
      <c r="P2825" s="2029"/>
      <c r="Q2825" s="2029"/>
      <c r="R2825" s="2029"/>
      <c r="S2825" s="2029"/>
      <c r="T2825" s="2029"/>
      <c r="U2825" s="2029"/>
      <c r="V2825" s="2029"/>
      <c r="W2825" s="2029"/>
      <c r="X2825" s="2029"/>
      <c r="Y2825" s="2030"/>
      <c r="Z2825" s="2031"/>
      <c r="AA2825" s="2032"/>
      <c r="AB2825" s="2032"/>
      <c r="AC2825" s="2032"/>
      <c r="AD2825" s="2025"/>
      <c r="AE2825" s="2026"/>
      <c r="AF2825" s="2026"/>
      <c r="AG2825" s="2026"/>
      <c r="AH2825" s="2027"/>
      <c r="AI2825" s="2028"/>
      <c r="AJ2825" s="2029"/>
      <c r="AK2825" s="2029"/>
      <c r="AL2825" s="2029"/>
      <c r="AM2825" s="2029"/>
      <c r="AN2825" s="2029"/>
      <c r="AO2825" s="2029"/>
      <c r="AP2825" s="2029"/>
      <c r="AQ2825" s="2029"/>
      <c r="AR2825" s="2029"/>
      <c r="AS2825" s="2029"/>
      <c r="AT2825" s="2029"/>
      <c r="AU2825" s="2030"/>
      <c r="AV2825" s="2031"/>
      <c r="AW2825" s="2032"/>
      <c r="AX2825" s="2032"/>
      <c r="AY2825" s="2033"/>
    </row>
    <row r="2826" spans="2:51" s="79" customFormat="1" ht="24.75" customHeight="1">
      <c r="B2826" s="2097"/>
      <c r="C2826" s="2098"/>
      <c r="D2826" s="2098"/>
      <c r="E2826" s="2098"/>
      <c r="F2826" s="2098"/>
      <c r="G2826" s="2099"/>
      <c r="H2826" s="2016"/>
      <c r="I2826" s="2017"/>
      <c r="J2826" s="2017"/>
      <c r="K2826" s="2017"/>
      <c r="L2826" s="2018"/>
      <c r="M2826" s="2019"/>
      <c r="N2826" s="2020"/>
      <c r="O2826" s="2020"/>
      <c r="P2826" s="2020"/>
      <c r="Q2826" s="2020"/>
      <c r="R2826" s="2020"/>
      <c r="S2826" s="2020"/>
      <c r="T2826" s="2020"/>
      <c r="U2826" s="2020"/>
      <c r="V2826" s="2020"/>
      <c r="W2826" s="2020"/>
      <c r="X2826" s="2020"/>
      <c r="Y2826" s="2021"/>
      <c r="Z2826" s="2022"/>
      <c r="AA2826" s="2023"/>
      <c r="AB2826" s="2023"/>
      <c r="AC2826" s="2023"/>
      <c r="AD2826" s="2016"/>
      <c r="AE2826" s="2017"/>
      <c r="AF2826" s="2017"/>
      <c r="AG2826" s="2017"/>
      <c r="AH2826" s="2018"/>
      <c r="AI2826" s="2019"/>
      <c r="AJ2826" s="2020"/>
      <c r="AK2826" s="2020"/>
      <c r="AL2826" s="2020"/>
      <c r="AM2826" s="2020"/>
      <c r="AN2826" s="2020"/>
      <c r="AO2826" s="2020"/>
      <c r="AP2826" s="2020"/>
      <c r="AQ2826" s="2020"/>
      <c r="AR2826" s="2020"/>
      <c r="AS2826" s="2020"/>
      <c r="AT2826" s="2020"/>
      <c r="AU2826" s="2021"/>
      <c r="AV2826" s="2022"/>
      <c r="AW2826" s="2023"/>
      <c r="AX2826" s="2023"/>
      <c r="AY2826" s="2024"/>
    </row>
    <row r="2827" spans="2:51" s="79" customFormat="1" ht="24.75" customHeight="1">
      <c r="B2827" s="2097"/>
      <c r="C2827" s="2098"/>
      <c r="D2827" s="2098"/>
      <c r="E2827" s="2098"/>
      <c r="F2827" s="2098"/>
      <c r="G2827" s="2099"/>
      <c r="H2827" s="2058" t="s">
        <v>26</v>
      </c>
      <c r="I2827" s="2059"/>
      <c r="J2827" s="2059"/>
      <c r="K2827" s="2059"/>
      <c r="L2827" s="2059"/>
      <c r="M2827" s="2060"/>
      <c r="N2827" s="2061"/>
      <c r="O2827" s="2061"/>
      <c r="P2827" s="2061"/>
      <c r="Q2827" s="2061"/>
      <c r="R2827" s="2061"/>
      <c r="S2827" s="2061"/>
      <c r="T2827" s="2061"/>
      <c r="U2827" s="2061"/>
      <c r="V2827" s="2061"/>
      <c r="W2827" s="2061"/>
      <c r="X2827" s="2061"/>
      <c r="Y2827" s="2062"/>
      <c r="Z2827" s="2063">
        <f>SUM(Z2819:AC2826)</f>
        <v>0</v>
      </c>
      <c r="AA2827" s="2064"/>
      <c r="AB2827" s="2064"/>
      <c r="AC2827" s="2065"/>
      <c r="AD2827" s="2058" t="s">
        <v>26</v>
      </c>
      <c r="AE2827" s="2059"/>
      <c r="AF2827" s="2059"/>
      <c r="AG2827" s="2059"/>
      <c r="AH2827" s="2059"/>
      <c r="AI2827" s="2060"/>
      <c r="AJ2827" s="2061"/>
      <c r="AK2827" s="2061"/>
      <c r="AL2827" s="2061"/>
      <c r="AM2827" s="2061"/>
      <c r="AN2827" s="2061"/>
      <c r="AO2827" s="2061"/>
      <c r="AP2827" s="2061"/>
      <c r="AQ2827" s="2061"/>
      <c r="AR2827" s="2061"/>
      <c r="AS2827" s="2061"/>
      <c r="AT2827" s="2061"/>
      <c r="AU2827" s="2062"/>
      <c r="AV2827" s="2063">
        <f>SUM(AV2819:AY2826)</f>
        <v>0</v>
      </c>
      <c r="AW2827" s="2064"/>
      <c r="AX2827" s="2064"/>
      <c r="AY2827" s="2066"/>
    </row>
    <row r="2828" spans="2:51" s="79" customFormat="1" ht="24.75" customHeight="1">
      <c r="B2828" s="2097"/>
      <c r="C2828" s="2098"/>
      <c r="D2828" s="2098"/>
      <c r="E2828" s="2098"/>
      <c r="F2828" s="2098"/>
      <c r="G2828" s="2099"/>
      <c r="H2828" s="2045" t="s">
        <v>795</v>
      </c>
      <c r="I2828" s="2046"/>
      <c r="J2828" s="2046"/>
      <c r="K2828" s="2046"/>
      <c r="L2828" s="2046"/>
      <c r="M2828" s="2046"/>
      <c r="N2828" s="2046"/>
      <c r="O2828" s="2046"/>
      <c r="P2828" s="2046"/>
      <c r="Q2828" s="2046"/>
      <c r="R2828" s="2046"/>
      <c r="S2828" s="2046"/>
      <c r="T2828" s="2046"/>
      <c r="U2828" s="2046"/>
      <c r="V2828" s="2046"/>
      <c r="W2828" s="2046"/>
      <c r="X2828" s="2046"/>
      <c r="Y2828" s="2046"/>
      <c r="Z2828" s="2046"/>
      <c r="AA2828" s="2046"/>
      <c r="AB2828" s="2046"/>
      <c r="AC2828" s="2047"/>
      <c r="AD2828" s="2045" t="s">
        <v>796</v>
      </c>
      <c r="AE2828" s="2046"/>
      <c r="AF2828" s="2046"/>
      <c r="AG2828" s="2046"/>
      <c r="AH2828" s="2046"/>
      <c r="AI2828" s="2046"/>
      <c r="AJ2828" s="2046"/>
      <c r="AK2828" s="2046"/>
      <c r="AL2828" s="2046"/>
      <c r="AM2828" s="2046"/>
      <c r="AN2828" s="2046"/>
      <c r="AO2828" s="2046"/>
      <c r="AP2828" s="2046"/>
      <c r="AQ2828" s="2046"/>
      <c r="AR2828" s="2046"/>
      <c r="AS2828" s="2046"/>
      <c r="AT2828" s="2046"/>
      <c r="AU2828" s="2046"/>
      <c r="AV2828" s="2046"/>
      <c r="AW2828" s="2046"/>
      <c r="AX2828" s="2046"/>
      <c r="AY2828" s="2048"/>
    </row>
    <row r="2829" spans="2:51" s="79" customFormat="1" ht="24.75" customHeight="1">
      <c r="B2829" s="2097"/>
      <c r="C2829" s="2098"/>
      <c r="D2829" s="2098"/>
      <c r="E2829" s="2098"/>
      <c r="F2829" s="2098"/>
      <c r="G2829" s="2099"/>
      <c r="H2829" s="2049" t="s">
        <v>23</v>
      </c>
      <c r="I2829" s="2050"/>
      <c r="J2829" s="2050"/>
      <c r="K2829" s="2050"/>
      <c r="L2829" s="2050"/>
      <c r="M2829" s="2051" t="s">
        <v>24</v>
      </c>
      <c r="N2829" s="2052"/>
      <c r="O2829" s="2052"/>
      <c r="P2829" s="2052"/>
      <c r="Q2829" s="2052"/>
      <c r="R2829" s="2052"/>
      <c r="S2829" s="2052"/>
      <c r="T2829" s="2052"/>
      <c r="U2829" s="2052"/>
      <c r="V2829" s="2052"/>
      <c r="W2829" s="2052"/>
      <c r="X2829" s="2052"/>
      <c r="Y2829" s="2053"/>
      <c r="Z2829" s="2054" t="s">
        <v>25</v>
      </c>
      <c r="AA2829" s="2055"/>
      <c r="AB2829" s="2055"/>
      <c r="AC2829" s="2056"/>
      <c r="AD2829" s="2049" t="s">
        <v>23</v>
      </c>
      <c r="AE2829" s="2050"/>
      <c r="AF2829" s="2050"/>
      <c r="AG2829" s="2050"/>
      <c r="AH2829" s="2050"/>
      <c r="AI2829" s="2051" t="s">
        <v>24</v>
      </c>
      <c r="AJ2829" s="2052"/>
      <c r="AK2829" s="2052"/>
      <c r="AL2829" s="2052"/>
      <c r="AM2829" s="2052"/>
      <c r="AN2829" s="2052"/>
      <c r="AO2829" s="2052"/>
      <c r="AP2829" s="2052"/>
      <c r="AQ2829" s="2052"/>
      <c r="AR2829" s="2052"/>
      <c r="AS2829" s="2052"/>
      <c r="AT2829" s="2052"/>
      <c r="AU2829" s="2053"/>
      <c r="AV2829" s="2054" t="s">
        <v>25</v>
      </c>
      <c r="AW2829" s="2055"/>
      <c r="AX2829" s="2055"/>
      <c r="AY2829" s="2057"/>
    </row>
    <row r="2830" spans="2:51" s="79" customFormat="1" ht="24.75" customHeight="1">
      <c r="B2830" s="2097"/>
      <c r="C2830" s="2098"/>
      <c r="D2830" s="2098"/>
      <c r="E2830" s="2098"/>
      <c r="F2830" s="2098"/>
      <c r="G2830" s="2099"/>
      <c r="H2830" s="2035"/>
      <c r="I2830" s="2036"/>
      <c r="J2830" s="2036"/>
      <c r="K2830" s="2036"/>
      <c r="L2830" s="2037"/>
      <c r="M2830" s="2038"/>
      <c r="N2830" s="2039"/>
      <c r="O2830" s="2039"/>
      <c r="P2830" s="2039"/>
      <c r="Q2830" s="2039"/>
      <c r="R2830" s="2039"/>
      <c r="S2830" s="2039"/>
      <c r="T2830" s="2039"/>
      <c r="U2830" s="2039"/>
      <c r="V2830" s="2039"/>
      <c r="W2830" s="2039"/>
      <c r="X2830" s="2039"/>
      <c r="Y2830" s="2040"/>
      <c r="Z2830" s="2041"/>
      <c r="AA2830" s="2042"/>
      <c r="AB2830" s="2042"/>
      <c r="AC2830" s="2043"/>
      <c r="AD2830" s="2035"/>
      <c r="AE2830" s="2036"/>
      <c r="AF2830" s="2036"/>
      <c r="AG2830" s="2036"/>
      <c r="AH2830" s="2037"/>
      <c r="AI2830" s="2038"/>
      <c r="AJ2830" s="2039"/>
      <c r="AK2830" s="2039"/>
      <c r="AL2830" s="2039"/>
      <c r="AM2830" s="2039"/>
      <c r="AN2830" s="2039"/>
      <c r="AO2830" s="2039"/>
      <c r="AP2830" s="2039"/>
      <c r="AQ2830" s="2039"/>
      <c r="AR2830" s="2039"/>
      <c r="AS2830" s="2039"/>
      <c r="AT2830" s="2039"/>
      <c r="AU2830" s="2040"/>
      <c r="AV2830" s="2041"/>
      <c r="AW2830" s="2042"/>
      <c r="AX2830" s="2042"/>
      <c r="AY2830" s="2044"/>
    </row>
    <row r="2831" spans="2:51" s="79" customFormat="1" ht="24.75" customHeight="1">
      <c r="B2831" s="2097"/>
      <c r="C2831" s="2098"/>
      <c r="D2831" s="2098"/>
      <c r="E2831" s="2098"/>
      <c r="F2831" s="2098"/>
      <c r="G2831" s="2099"/>
      <c r="H2831" s="2025"/>
      <c r="I2831" s="2026"/>
      <c r="J2831" s="2026"/>
      <c r="K2831" s="2026"/>
      <c r="L2831" s="2027"/>
      <c r="M2831" s="2028"/>
      <c r="N2831" s="2029"/>
      <c r="O2831" s="2029"/>
      <c r="P2831" s="2029"/>
      <c r="Q2831" s="2029"/>
      <c r="R2831" s="2029"/>
      <c r="S2831" s="2029"/>
      <c r="T2831" s="2029"/>
      <c r="U2831" s="2029"/>
      <c r="V2831" s="2029"/>
      <c r="W2831" s="2029"/>
      <c r="X2831" s="2029"/>
      <c r="Y2831" s="2030"/>
      <c r="Z2831" s="2031"/>
      <c r="AA2831" s="2032"/>
      <c r="AB2831" s="2032"/>
      <c r="AC2831" s="2034"/>
      <c r="AD2831" s="2025"/>
      <c r="AE2831" s="2026"/>
      <c r="AF2831" s="2026"/>
      <c r="AG2831" s="2026"/>
      <c r="AH2831" s="2027"/>
      <c r="AI2831" s="2028"/>
      <c r="AJ2831" s="2029"/>
      <c r="AK2831" s="2029"/>
      <c r="AL2831" s="2029"/>
      <c r="AM2831" s="2029"/>
      <c r="AN2831" s="2029"/>
      <c r="AO2831" s="2029"/>
      <c r="AP2831" s="2029"/>
      <c r="AQ2831" s="2029"/>
      <c r="AR2831" s="2029"/>
      <c r="AS2831" s="2029"/>
      <c r="AT2831" s="2029"/>
      <c r="AU2831" s="2030"/>
      <c r="AV2831" s="2031"/>
      <c r="AW2831" s="2032"/>
      <c r="AX2831" s="2032"/>
      <c r="AY2831" s="2033"/>
    </row>
    <row r="2832" spans="2:51" s="79" customFormat="1" ht="24.75" customHeight="1">
      <c r="B2832" s="2097"/>
      <c r="C2832" s="2098"/>
      <c r="D2832" s="2098"/>
      <c r="E2832" s="2098"/>
      <c r="F2832" s="2098"/>
      <c r="G2832" s="2099"/>
      <c r="H2832" s="2025"/>
      <c r="I2832" s="2026"/>
      <c r="J2832" s="2026"/>
      <c r="K2832" s="2026"/>
      <c r="L2832" s="2027"/>
      <c r="M2832" s="2028"/>
      <c r="N2832" s="2029"/>
      <c r="O2832" s="2029"/>
      <c r="P2832" s="2029"/>
      <c r="Q2832" s="2029"/>
      <c r="R2832" s="2029"/>
      <c r="S2832" s="2029"/>
      <c r="T2832" s="2029"/>
      <c r="U2832" s="2029"/>
      <c r="V2832" s="2029"/>
      <c r="W2832" s="2029"/>
      <c r="X2832" s="2029"/>
      <c r="Y2832" s="2030"/>
      <c r="Z2832" s="2031"/>
      <c r="AA2832" s="2032"/>
      <c r="AB2832" s="2032"/>
      <c r="AC2832" s="2034"/>
      <c r="AD2832" s="2025"/>
      <c r="AE2832" s="2026"/>
      <c r="AF2832" s="2026"/>
      <c r="AG2832" s="2026"/>
      <c r="AH2832" s="2027"/>
      <c r="AI2832" s="2028"/>
      <c r="AJ2832" s="2029"/>
      <c r="AK2832" s="2029"/>
      <c r="AL2832" s="2029"/>
      <c r="AM2832" s="2029"/>
      <c r="AN2832" s="2029"/>
      <c r="AO2832" s="2029"/>
      <c r="AP2832" s="2029"/>
      <c r="AQ2832" s="2029"/>
      <c r="AR2832" s="2029"/>
      <c r="AS2832" s="2029"/>
      <c r="AT2832" s="2029"/>
      <c r="AU2832" s="2030"/>
      <c r="AV2832" s="2031"/>
      <c r="AW2832" s="2032"/>
      <c r="AX2832" s="2032"/>
      <c r="AY2832" s="2033"/>
    </row>
    <row r="2833" spans="2:51" s="79" customFormat="1" ht="24.75" customHeight="1">
      <c r="B2833" s="2097"/>
      <c r="C2833" s="2098"/>
      <c r="D2833" s="2098"/>
      <c r="E2833" s="2098"/>
      <c r="F2833" s="2098"/>
      <c r="G2833" s="2099"/>
      <c r="H2833" s="2025"/>
      <c r="I2833" s="2026"/>
      <c r="J2833" s="2026"/>
      <c r="K2833" s="2026"/>
      <c r="L2833" s="2027"/>
      <c r="M2833" s="2028"/>
      <c r="N2833" s="2029"/>
      <c r="O2833" s="2029"/>
      <c r="P2833" s="2029"/>
      <c r="Q2833" s="2029"/>
      <c r="R2833" s="2029"/>
      <c r="S2833" s="2029"/>
      <c r="T2833" s="2029"/>
      <c r="U2833" s="2029"/>
      <c r="V2833" s="2029"/>
      <c r="W2833" s="2029"/>
      <c r="X2833" s="2029"/>
      <c r="Y2833" s="2030"/>
      <c r="Z2833" s="2031"/>
      <c r="AA2833" s="2032"/>
      <c r="AB2833" s="2032"/>
      <c r="AC2833" s="2034"/>
      <c r="AD2833" s="2025"/>
      <c r="AE2833" s="2026"/>
      <c r="AF2833" s="2026"/>
      <c r="AG2833" s="2026"/>
      <c r="AH2833" s="2027"/>
      <c r="AI2833" s="2028"/>
      <c r="AJ2833" s="2029"/>
      <c r="AK2833" s="2029"/>
      <c r="AL2833" s="2029"/>
      <c r="AM2833" s="2029"/>
      <c r="AN2833" s="2029"/>
      <c r="AO2833" s="2029"/>
      <c r="AP2833" s="2029"/>
      <c r="AQ2833" s="2029"/>
      <c r="AR2833" s="2029"/>
      <c r="AS2833" s="2029"/>
      <c r="AT2833" s="2029"/>
      <c r="AU2833" s="2030"/>
      <c r="AV2833" s="2031"/>
      <c r="AW2833" s="2032"/>
      <c r="AX2833" s="2032"/>
      <c r="AY2833" s="2033"/>
    </row>
    <row r="2834" spans="2:51" s="79" customFormat="1" ht="24.75" customHeight="1">
      <c r="B2834" s="2097"/>
      <c r="C2834" s="2098"/>
      <c r="D2834" s="2098"/>
      <c r="E2834" s="2098"/>
      <c r="F2834" s="2098"/>
      <c r="G2834" s="2099"/>
      <c r="H2834" s="2025"/>
      <c r="I2834" s="2026"/>
      <c r="J2834" s="2026"/>
      <c r="K2834" s="2026"/>
      <c r="L2834" s="2027"/>
      <c r="M2834" s="2028"/>
      <c r="N2834" s="2029"/>
      <c r="O2834" s="2029"/>
      <c r="P2834" s="2029"/>
      <c r="Q2834" s="2029"/>
      <c r="R2834" s="2029"/>
      <c r="S2834" s="2029"/>
      <c r="T2834" s="2029"/>
      <c r="U2834" s="2029"/>
      <c r="V2834" s="2029"/>
      <c r="W2834" s="2029"/>
      <c r="X2834" s="2029"/>
      <c r="Y2834" s="2030"/>
      <c r="Z2834" s="2031"/>
      <c r="AA2834" s="2032"/>
      <c r="AB2834" s="2032"/>
      <c r="AC2834" s="2032"/>
      <c r="AD2834" s="2025"/>
      <c r="AE2834" s="2026"/>
      <c r="AF2834" s="2026"/>
      <c r="AG2834" s="2026"/>
      <c r="AH2834" s="2027"/>
      <c r="AI2834" s="2028"/>
      <c r="AJ2834" s="2029"/>
      <c r="AK2834" s="2029"/>
      <c r="AL2834" s="2029"/>
      <c r="AM2834" s="2029"/>
      <c r="AN2834" s="2029"/>
      <c r="AO2834" s="2029"/>
      <c r="AP2834" s="2029"/>
      <c r="AQ2834" s="2029"/>
      <c r="AR2834" s="2029"/>
      <c r="AS2834" s="2029"/>
      <c r="AT2834" s="2029"/>
      <c r="AU2834" s="2030"/>
      <c r="AV2834" s="2031"/>
      <c r="AW2834" s="2032"/>
      <c r="AX2834" s="2032"/>
      <c r="AY2834" s="2033"/>
    </row>
    <row r="2835" spans="2:51" s="79" customFormat="1" ht="24.75" customHeight="1">
      <c r="B2835" s="2097"/>
      <c r="C2835" s="2098"/>
      <c r="D2835" s="2098"/>
      <c r="E2835" s="2098"/>
      <c r="F2835" s="2098"/>
      <c r="G2835" s="2099"/>
      <c r="H2835" s="2025"/>
      <c r="I2835" s="2026"/>
      <c r="J2835" s="2026"/>
      <c r="K2835" s="2026"/>
      <c r="L2835" s="2027"/>
      <c r="M2835" s="2028"/>
      <c r="N2835" s="2029"/>
      <c r="O2835" s="2029"/>
      <c r="P2835" s="2029"/>
      <c r="Q2835" s="2029"/>
      <c r="R2835" s="2029"/>
      <c r="S2835" s="2029"/>
      <c r="T2835" s="2029"/>
      <c r="U2835" s="2029"/>
      <c r="V2835" s="2029"/>
      <c r="W2835" s="2029"/>
      <c r="X2835" s="2029"/>
      <c r="Y2835" s="2030"/>
      <c r="Z2835" s="2031"/>
      <c r="AA2835" s="2032"/>
      <c r="AB2835" s="2032"/>
      <c r="AC2835" s="2032"/>
      <c r="AD2835" s="2025"/>
      <c r="AE2835" s="2026"/>
      <c r="AF2835" s="2026"/>
      <c r="AG2835" s="2026"/>
      <c r="AH2835" s="2027"/>
      <c r="AI2835" s="2028"/>
      <c r="AJ2835" s="2029"/>
      <c r="AK2835" s="2029"/>
      <c r="AL2835" s="2029"/>
      <c r="AM2835" s="2029"/>
      <c r="AN2835" s="2029"/>
      <c r="AO2835" s="2029"/>
      <c r="AP2835" s="2029"/>
      <c r="AQ2835" s="2029"/>
      <c r="AR2835" s="2029"/>
      <c r="AS2835" s="2029"/>
      <c r="AT2835" s="2029"/>
      <c r="AU2835" s="2030"/>
      <c r="AV2835" s="2031"/>
      <c r="AW2835" s="2032"/>
      <c r="AX2835" s="2032"/>
      <c r="AY2835" s="2033"/>
    </row>
    <row r="2836" spans="2:51" s="79" customFormat="1" ht="24.75" customHeight="1">
      <c r="B2836" s="2097"/>
      <c r="C2836" s="2098"/>
      <c r="D2836" s="2098"/>
      <c r="E2836" s="2098"/>
      <c r="F2836" s="2098"/>
      <c r="G2836" s="2099"/>
      <c r="H2836" s="2025"/>
      <c r="I2836" s="2026"/>
      <c r="J2836" s="2026"/>
      <c r="K2836" s="2026"/>
      <c r="L2836" s="2027"/>
      <c r="M2836" s="2028"/>
      <c r="N2836" s="2029"/>
      <c r="O2836" s="2029"/>
      <c r="P2836" s="2029"/>
      <c r="Q2836" s="2029"/>
      <c r="R2836" s="2029"/>
      <c r="S2836" s="2029"/>
      <c r="T2836" s="2029"/>
      <c r="U2836" s="2029"/>
      <c r="V2836" s="2029"/>
      <c r="W2836" s="2029"/>
      <c r="X2836" s="2029"/>
      <c r="Y2836" s="2030"/>
      <c r="Z2836" s="2031"/>
      <c r="AA2836" s="2032"/>
      <c r="AB2836" s="2032"/>
      <c r="AC2836" s="2032"/>
      <c r="AD2836" s="2025"/>
      <c r="AE2836" s="2026"/>
      <c r="AF2836" s="2026"/>
      <c r="AG2836" s="2026"/>
      <c r="AH2836" s="2027"/>
      <c r="AI2836" s="2028"/>
      <c r="AJ2836" s="2029"/>
      <c r="AK2836" s="2029"/>
      <c r="AL2836" s="2029"/>
      <c r="AM2836" s="2029"/>
      <c r="AN2836" s="2029"/>
      <c r="AO2836" s="2029"/>
      <c r="AP2836" s="2029"/>
      <c r="AQ2836" s="2029"/>
      <c r="AR2836" s="2029"/>
      <c r="AS2836" s="2029"/>
      <c r="AT2836" s="2029"/>
      <c r="AU2836" s="2030"/>
      <c r="AV2836" s="2031"/>
      <c r="AW2836" s="2032"/>
      <c r="AX2836" s="2032"/>
      <c r="AY2836" s="2033"/>
    </row>
    <row r="2837" spans="2:51" s="79" customFormat="1" ht="24.75" customHeight="1">
      <c r="B2837" s="2097"/>
      <c r="C2837" s="2098"/>
      <c r="D2837" s="2098"/>
      <c r="E2837" s="2098"/>
      <c r="F2837" s="2098"/>
      <c r="G2837" s="2099"/>
      <c r="H2837" s="2016"/>
      <c r="I2837" s="2017"/>
      <c r="J2837" s="2017"/>
      <c r="K2837" s="2017"/>
      <c r="L2837" s="2018"/>
      <c r="M2837" s="2019"/>
      <c r="N2837" s="2020"/>
      <c r="O2837" s="2020"/>
      <c r="P2837" s="2020"/>
      <c r="Q2837" s="2020"/>
      <c r="R2837" s="2020"/>
      <c r="S2837" s="2020"/>
      <c r="T2837" s="2020"/>
      <c r="U2837" s="2020"/>
      <c r="V2837" s="2020"/>
      <c r="W2837" s="2020"/>
      <c r="X2837" s="2020"/>
      <c r="Y2837" s="2021"/>
      <c r="Z2837" s="2022"/>
      <c r="AA2837" s="2023"/>
      <c r="AB2837" s="2023"/>
      <c r="AC2837" s="2023"/>
      <c r="AD2837" s="2016"/>
      <c r="AE2837" s="2017"/>
      <c r="AF2837" s="2017"/>
      <c r="AG2837" s="2017"/>
      <c r="AH2837" s="2018"/>
      <c r="AI2837" s="2019"/>
      <c r="AJ2837" s="2020"/>
      <c r="AK2837" s="2020"/>
      <c r="AL2837" s="2020"/>
      <c r="AM2837" s="2020"/>
      <c r="AN2837" s="2020"/>
      <c r="AO2837" s="2020"/>
      <c r="AP2837" s="2020"/>
      <c r="AQ2837" s="2020"/>
      <c r="AR2837" s="2020"/>
      <c r="AS2837" s="2020"/>
      <c r="AT2837" s="2020"/>
      <c r="AU2837" s="2021"/>
      <c r="AV2837" s="2022"/>
      <c r="AW2837" s="2023"/>
      <c r="AX2837" s="2023"/>
      <c r="AY2837" s="2024"/>
    </row>
    <row r="2838" spans="2:51" s="79" customFormat="1" ht="24.75" customHeight="1" thickBot="1">
      <c r="B2838" s="2100"/>
      <c r="C2838" s="2101"/>
      <c r="D2838" s="2101"/>
      <c r="E2838" s="2101"/>
      <c r="F2838" s="2101"/>
      <c r="G2838" s="2102"/>
      <c r="H2838" s="2007" t="s">
        <v>26</v>
      </c>
      <c r="I2838" s="2008"/>
      <c r="J2838" s="2008"/>
      <c r="K2838" s="2008"/>
      <c r="L2838" s="2008"/>
      <c r="M2838" s="2009"/>
      <c r="N2838" s="2010"/>
      <c r="O2838" s="2010"/>
      <c r="P2838" s="2010"/>
      <c r="Q2838" s="2010"/>
      <c r="R2838" s="2010"/>
      <c r="S2838" s="2010"/>
      <c r="T2838" s="2010"/>
      <c r="U2838" s="2010"/>
      <c r="V2838" s="2010"/>
      <c r="W2838" s="2010"/>
      <c r="X2838" s="2010"/>
      <c r="Y2838" s="2011"/>
      <c r="Z2838" s="2012">
        <f>SUM(Z2830:AC2837)</f>
        <v>0</v>
      </c>
      <c r="AA2838" s="2013"/>
      <c r="AB2838" s="2013"/>
      <c r="AC2838" s="2014"/>
      <c r="AD2838" s="2007" t="s">
        <v>26</v>
      </c>
      <c r="AE2838" s="2008"/>
      <c r="AF2838" s="2008"/>
      <c r="AG2838" s="2008"/>
      <c r="AH2838" s="2008"/>
      <c r="AI2838" s="2009"/>
      <c r="AJ2838" s="2010"/>
      <c r="AK2838" s="2010"/>
      <c r="AL2838" s="2010"/>
      <c r="AM2838" s="2010"/>
      <c r="AN2838" s="2010"/>
      <c r="AO2838" s="2010"/>
      <c r="AP2838" s="2010"/>
      <c r="AQ2838" s="2010"/>
      <c r="AR2838" s="2010"/>
      <c r="AS2838" s="2010"/>
      <c r="AT2838" s="2010"/>
      <c r="AU2838" s="2011"/>
      <c r="AV2838" s="2012">
        <f>SUM(AV2830:AY2837)</f>
        <v>0</v>
      </c>
      <c r="AW2838" s="2013"/>
      <c r="AX2838" s="2013"/>
      <c r="AY2838" s="2015"/>
    </row>
    <row r="2839" spans="2:51" s="79" customFormat="1"/>
    <row r="2840" spans="2:51" s="79" customFormat="1" ht="23.25" customHeight="1">
      <c r="B2840" s="92" t="s">
        <v>100</v>
      </c>
      <c r="C2840" s="92"/>
      <c r="D2840" s="92"/>
      <c r="E2840" s="93"/>
      <c r="F2840" s="93"/>
      <c r="G2840" s="2095" t="s">
        <v>1240</v>
      </c>
      <c r="H2840" s="2095"/>
      <c r="I2840" s="2095"/>
      <c r="J2840" s="2095"/>
      <c r="K2840" s="2095"/>
      <c r="L2840" s="2095"/>
      <c r="M2840" s="2095"/>
      <c r="N2840" s="2095"/>
      <c r="O2840" s="2095"/>
      <c r="P2840" s="2095"/>
      <c r="Q2840" s="2095"/>
      <c r="R2840" s="2095"/>
      <c r="S2840" s="2095"/>
      <c r="T2840" s="2095"/>
      <c r="U2840" s="2095"/>
      <c r="V2840" s="2095"/>
      <c r="W2840" s="2095"/>
      <c r="X2840" s="2095"/>
      <c r="Y2840" s="2095"/>
      <c r="Z2840" s="2095"/>
      <c r="AA2840" s="2095"/>
      <c r="AB2840" s="2095"/>
      <c r="AC2840" s="2095"/>
      <c r="AD2840" s="2095"/>
      <c r="AE2840" s="2095"/>
      <c r="AF2840" s="2095"/>
      <c r="AG2840" s="2095"/>
      <c r="AH2840" s="2095"/>
      <c r="AI2840" s="2095"/>
      <c r="AJ2840" s="2095"/>
      <c r="AK2840" s="2095"/>
      <c r="AL2840" s="2095"/>
      <c r="AM2840" s="2095"/>
      <c r="AN2840" s="2095"/>
      <c r="AO2840" s="2095"/>
      <c r="AP2840" s="2095"/>
      <c r="AQ2840" s="2095"/>
      <c r="AR2840" s="2095"/>
      <c r="AS2840" s="2095"/>
      <c r="AT2840" s="2095"/>
      <c r="AU2840" s="2095"/>
      <c r="AV2840" s="2095"/>
      <c r="AW2840" s="2095"/>
      <c r="AX2840" s="2095"/>
      <c r="AY2840" s="93"/>
    </row>
    <row r="2841" spans="2:51" s="79" customFormat="1" ht="14.25">
      <c r="C2841" s="94" t="s">
        <v>797</v>
      </c>
    </row>
    <row r="2842" spans="2:51" s="79" customFormat="1">
      <c r="C2842" s="79" t="s">
        <v>798</v>
      </c>
    </row>
    <row r="2843" spans="2:51" s="79" customFormat="1" ht="34.5" customHeight="1">
      <c r="B2843" s="2000"/>
      <c r="C2843" s="2000"/>
      <c r="D2843" s="2004" t="s">
        <v>799</v>
      </c>
      <c r="E2843" s="2004"/>
      <c r="F2843" s="2004"/>
      <c r="G2843" s="2004"/>
      <c r="H2843" s="2004"/>
      <c r="I2843" s="2004"/>
      <c r="J2843" s="2004"/>
      <c r="K2843" s="2004"/>
      <c r="L2843" s="2004"/>
      <c r="M2843" s="2004"/>
      <c r="N2843" s="2004" t="s">
        <v>800</v>
      </c>
      <c r="O2843" s="2004"/>
      <c r="P2843" s="2004"/>
      <c r="Q2843" s="2004"/>
      <c r="R2843" s="2004"/>
      <c r="S2843" s="2004"/>
      <c r="T2843" s="2004"/>
      <c r="U2843" s="2004"/>
      <c r="V2843" s="2004"/>
      <c r="W2843" s="2004"/>
      <c r="X2843" s="2004"/>
      <c r="Y2843" s="2004"/>
      <c r="Z2843" s="2004"/>
      <c r="AA2843" s="2004"/>
      <c r="AB2843" s="2004"/>
      <c r="AC2843" s="2004"/>
      <c r="AD2843" s="2004"/>
      <c r="AE2843" s="2004"/>
      <c r="AF2843" s="2004"/>
      <c r="AG2843" s="2004"/>
      <c r="AH2843" s="2004"/>
      <c r="AI2843" s="2004"/>
      <c r="AJ2843" s="2004"/>
      <c r="AK2843" s="2004"/>
      <c r="AL2843" s="2005" t="s">
        <v>801</v>
      </c>
      <c r="AM2843" s="2004"/>
      <c r="AN2843" s="2004"/>
      <c r="AO2843" s="2004"/>
      <c r="AP2843" s="2004"/>
      <c r="AQ2843" s="2004"/>
      <c r="AR2843" s="2004" t="s">
        <v>27</v>
      </c>
      <c r="AS2843" s="2004"/>
      <c r="AT2843" s="2004"/>
      <c r="AU2843" s="2004"/>
      <c r="AV2843" s="2004" t="s">
        <v>28</v>
      </c>
      <c r="AW2843" s="2004"/>
      <c r="AX2843" s="2004"/>
    </row>
    <row r="2844" spans="2:51" s="79" customFormat="1" ht="24" customHeight="1">
      <c r="B2844" s="2000">
        <v>1</v>
      </c>
      <c r="C2844" s="2000">
        <v>1</v>
      </c>
      <c r="D2844" s="2001" t="s">
        <v>1241</v>
      </c>
      <c r="E2844" s="2001"/>
      <c r="F2844" s="2001"/>
      <c r="G2844" s="2001"/>
      <c r="H2844" s="2001"/>
      <c r="I2844" s="2001"/>
      <c r="J2844" s="2001"/>
      <c r="K2844" s="2001"/>
      <c r="L2844" s="2001"/>
      <c r="M2844" s="2001"/>
      <c r="N2844" s="2001" t="s">
        <v>1242</v>
      </c>
      <c r="O2844" s="2001"/>
      <c r="P2844" s="2001"/>
      <c r="Q2844" s="2001"/>
      <c r="R2844" s="2001"/>
      <c r="S2844" s="2001"/>
      <c r="T2844" s="2001"/>
      <c r="U2844" s="2001"/>
      <c r="V2844" s="2001"/>
      <c r="W2844" s="2001"/>
      <c r="X2844" s="2001"/>
      <c r="Y2844" s="2001"/>
      <c r="Z2844" s="2001"/>
      <c r="AA2844" s="2001"/>
      <c r="AB2844" s="2001"/>
      <c r="AC2844" s="2001"/>
      <c r="AD2844" s="2001"/>
      <c r="AE2844" s="2001"/>
      <c r="AF2844" s="2001"/>
      <c r="AG2844" s="2001"/>
      <c r="AH2844" s="2001"/>
      <c r="AI2844" s="2001"/>
      <c r="AJ2844" s="2001"/>
      <c r="AK2844" s="2001"/>
      <c r="AL2844" s="2002">
        <v>0.3</v>
      </c>
      <c r="AM2844" s="2001"/>
      <c r="AN2844" s="2001"/>
      <c r="AO2844" s="2001"/>
      <c r="AP2844" s="2001"/>
      <c r="AQ2844" s="2001"/>
      <c r="AR2844" s="2001">
        <v>1</v>
      </c>
      <c r="AS2844" s="2001"/>
      <c r="AT2844" s="2001"/>
      <c r="AU2844" s="2001"/>
      <c r="AV2844" s="2001" t="s">
        <v>881</v>
      </c>
      <c r="AW2844" s="2001"/>
      <c r="AX2844" s="2001"/>
    </row>
    <row r="2845" spans="2:51" s="79" customFormat="1" ht="24" customHeight="1">
      <c r="B2845" s="2000">
        <v>2</v>
      </c>
      <c r="C2845" s="2000">
        <v>1</v>
      </c>
      <c r="D2845" s="2001"/>
      <c r="E2845" s="2001"/>
      <c r="F2845" s="2001"/>
      <c r="G2845" s="2001"/>
      <c r="H2845" s="2001"/>
      <c r="I2845" s="2001"/>
      <c r="J2845" s="2001"/>
      <c r="K2845" s="2001"/>
      <c r="L2845" s="2001"/>
      <c r="M2845" s="2001"/>
      <c r="N2845" s="2001"/>
      <c r="O2845" s="2001"/>
      <c r="P2845" s="2001"/>
      <c r="Q2845" s="2001"/>
      <c r="R2845" s="2001"/>
      <c r="S2845" s="2001"/>
      <c r="T2845" s="2001"/>
      <c r="U2845" s="2001"/>
      <c r="V2845" s="2001"/>
      <c r="W2845" s="2001"/>
      <c r="X2845" s="2001"/>
      <c r="Y2845" s="2001"/>
      <c r="Z2845" s="2001"/>
      <c r="AA2845" s="2001"/>
      <c r="AB2845" s="2001"/>
      <c r="AC2845" s="2001"/>
      <c r="AD2845" s="2001"/>
      <c r="AE2845" s="2001"/>
      <c r="AF2845" s="2001"/>
      <c r="AG2845" s="2001"/>
      <c r="AH2845" s="2001"/>
      <c r="AI2845" s="2001"/>
      <c r="AJ2845" s="2001"/>
      <c r="AK2845" s="2001"/>
      <c r="AL2845" s="2002"/>
      <c r="AM2845" s="2001"/>
      <c r="AN2845" s="2001"/>
      <c r="AO2845" s="2001"/>
      <c r="AP2845" s="2001"/>
      <c r="AQ2845" s="2001"/>
      <c r="AR2845" s="2001"/>
      <c r="AS2845" s="2001"/>
      <c r="AT2845" s="2001"/>
      <c r="AU2845" s="2001"/>
      <c r="AV2845" s="2001"/>
      <c r="AW2845" s="2001"/>
      <c r="AX2845" s="2001"/>
    </row>
    <row r="2846" spans="2:51" s="79" customFormat="1" ht="24" customHeight="1">
      <c r="B2846" s="2000">
        <v>3</v>
      </c>
      <c r="C2846" s="2000">
        <v>1</v>
      </c>
      <c r="D2846" s="2001"/>
      <c r="E2846" s="2001"/>
      <c r="F2846" s="2001"/>
      <c r="G2846" s="2001"/>
      <c r="H2846" s="2001"/>
      <c r="I2846" s="2001"/>
      <c r="J2846" s="2001"/>
      <c r="K2846" s="2001"/>
      <c r="L2846" s="2001"/>
      <c r="M2846" s="2001"/>
      <c r="N2846" s="2001"/>
      <c r="O2846" s="2001"/>
      <c r="P2846" s="2001"/>
      <c r="Q2846" s="2001"/>
      <c r="R2846" s="2001"/>
      <c r="S2846" s="2001"/>
      <c r="T2846" s="2001"/>
      <c r="U2846" s="2001"/>
      <c r="V2846" s="2001"/>
      <c r="W2846" s="2001"/>
      <c r="X2846" s="2001"/>
      <c r="Y2846" s="2001"/>
      <c r="Z2846" s="2001"/>
      <c r="AA2846" s="2001"/>
      <c r="AB2846" s="2001"/>
      <c r="AC2846" s="2001"/>
      <c r="AD2846" s="2001"/>
      <c r="AE2846" s="2001"/>
      <c r="AF2846" s="2001"/>
      <c r="AG2846" s="2001"/>
      <c r="AH2846" s="2001"/>
      <c r="AI2846" s="2001"/>
      <c r="AJ2846" s="2001"/>
      <c r="AK2846" s="2001"/>
      <c r="AL2846" s="2002"/>
      <c r="AM2846" s="2001"/>
      <c r="AN2846" s="2001"/>
      <c r="AO2846" s="2001"/>
      <c r="AP2846" s="2001"/>
      <c r="AQ2846" s="2001"/>
      <c r="AR2846" s="2001"/>
      <c r="AS2846" s="2001"/>
      <c r="AT2846" s="2001"/>
      <c r="AU2846" s="2001"/>
      <c r="AV2846" s="2001"/>
      <c r="AW2846" s="2001"/>
      <c r="AX2846" s="2001"/>
    </row>
    <row r="2847" spans="2:51" s="79" customFormat="1" ht="24" customHeight="1">
      <c r="B2847" s="2000">
        <v>4</v>
      </c>
      <c r="C2847" s="2000">
        <v>1</v>
      </c>
      <c r="D2847" s="2001"/>
      <c r="E2847" s="2001"/>
      <c r="F2847" s="2001"/>
      <c r="G2847" s="2001"/>
      <c r="H2847" s="2001"/>
      <c r="I2847" s="2001"/>
      <c r="J2847" s="2001"/>
      <c r="K2847" s="2001"/>
      <c r="L2847" s="2001"/>
      <c r="M2847" s="2001"/>
      <c r="N2847" s="2001"/>
      <c r="O2847" s="2001"/>
      <c r="P2847" s="2001"/>
      <c r="Q2847" s="2001"/>
      <c r="R2847" s="2001"/>
      <c r="S2847" s="2001"/>
      <c r="T2847" s="2001"/>
      <c r="U2847" s="2001"/>
      <c r="V2847" s="2001"/>
      <c r="W2847" s="2001"/>
      <c r="X2847" s="2001"/>
      <c r="Y2847" s="2001"/>
      <c r="Z2847" s="2001"/>
      <c r="AA2847" s="2001"/>
      <c r="AB2847" s="2001"/>
      <c r="AC2847" s="2001"/>
      <c r="AD2847" s="2001"/>
      <c r="AE2847" s="2001"/>
      <c r="AF2847" s="2001"/>
      <c r="AG2847" s="2001"/>
      <c r="AH2847" s="2001"/>
      <c r="AI2847" s="2001"/>
      <c r="AJ2847" s="2001"/>
      <c r="AK2847" s="2001"/>
      <c r="AL2847" s="2002"/>
      <c r="AM2847" s="2001"/>
      <c r="AN2847" s="2001"/>
      <c r="AO2847" s="2001"/>
      <c r="AP2847" s="2001"/>
      <c r="AQ2847" s="2001"/>
      <c r="AR2847" s="2001"/>
      <c r="AS2847" s="2001"/>
      <c r="AT2847" s="2001"/>
      <c r="AU2847" s="2001"/>
      <c r="AV2847" s="2001"/>
      <c r="AW2847" s="2001"/>
      <c r="AX2847" s="2001"/>
    </row>
    <row r="2848" spans="2:51" s="79" customFormat="1" ht="24" customHeight="1">
      <c r="B2848" s="2000">
        <v>5</v>
      </c>
      <c r="C2848" s="2000">
        <v>1</v>
      </c>
      <c r="D2848" s="2001"/>
      <c r="E2848" s="2001"/>
      <c r="F2848" s="2001"/>
      <c r="G2848" s="2001"/>
      <c r="H2848" s="2001"/>
      <c r="I2848" s="2001"/>
      <c r="J2848" s="2001"/>
      <c r="K2848" s="2001"/>
      <c r="L2848" s="2001"/>
      <c r="M2848" s="2001"/>
      <c r="N2848" s="2001"/>
      <c r="O2848" s="2001"/>
      <c r="P2848" s="2001"/>
      <c r="Q2848" s="2001"/>
      <c r="R2848" s="2001"/>
      <c r="S2848" s="2001"/>
      <c r="T2848" s="2001"/>
      <c r="U2848" s="2001"/>
      <c r="V2848" s="2001"/>
      <c r="W2848" s="2001"/>
      <c r="X2848" s="2001"/>
      <c r="Y2848" s="2001"/>
      <c r="Z2848" s="2001"/>
      <c r="AA2848" s="2001"/>
      <c r="AB2848" s="2001"/>
      <c r="AC2848" s="2001"/>
      <c r="AD2848" s="2001"/>
      <c r="AE2848" s="2001"/>
      <c r="AF2848" s="2001"/>
      <c r="AG2848" s="2001"/>
      <c r="AH2848" s="2001"/>
      <c r="AI2848" s="2001"/>
      <c r="AJ2848" s="2001"/>
      <c r="AK2848" s="2001"/>
      <c r="AL2848" s="2002"/>
      <c r="AM2848" s="2001"/>
      <c r="AN2848" s="2001"/>
      <c r="AO2848" s="2001"/>
      <c r="AP2848" s="2001"/>
      <c r="AQ2848" s="2001"/>
      <c r="AR2848" s="2001"/>
      <c r="AS2848" s="2001"/>
      <c r="AT2848" s="2001"/>
      <c r="AU2848" s="2001"/>
      <c r="AV2848" s="2001"/>
      <c r="AW2848" s="2001"/>
      <c r="AX2848" s="2001"/>
    </row>
    <row r="2849" spans="2:50" s="79" customFormat="1" ht="24" customHeight="1">
      <c r="B2849" s="2000">
        <v>6</v>
      </c>
      <c r="C2849" s="2000">
        <v>1</v>
      </c>
      <c r="D2849" s="2001"/>
      <c r="E2849" s="2001"/>
      <c r="F2849" s="2001"/>
      <c r="G2849" s="2001"/>
      <c r="H2849" s="2001"/>
      <c r="I2849" s="2001"/>
      <c r="J2849" s="2001"/>
      <c r="K2849" s="2001"/>
      <c r="L2849" s="2001"/>
      <c r="M2849" s="2001"/>
      <c r="N2849" s="2001"/>
      <c r="O2849" s="2001"/>
      <c r="P2849" s="2001"/>
      <c r="Q2849" s="2001"/>
      <c r="R2849" s="2001"/>
      <c r="S2849" s="2001"/>
      <c r="T2849" s="2001"/>
      <c r="U2849" s="2001"/>
      <c r="V2849" s="2001"/>
      <c r="W2849" s="2001"/>
      <c r="X2849" s="2001"/>
      <c r="Y2849" s="2001"/>
      <c r="Z2849" s="2001"/>
      <c r="AA2849" s="2001"/>
      <c r="AB2849" s="2001"/>
      <c r="AC2849" s="2001"/>
      <c r="AD2849" s="2001"/>
      <c r="AE2849" s="2001"/>
      <c r="AF2849" s="2001"/>
      <c r="AG2849" s="2001"/>
      <c r="AH2849" s="2001"/>
      <c r="AI2849" s="2001"/>
      <c r="AJ2849" s="2001"/>
      <c r="AK2849" s="2001"/>
      <c r="AL2849" s="2002"/>
      <c r="AM2849" s="2001"/>
      <c r="AN2849" s="2001"/>
      <c r="AO2849" s="2001"/>
      <c r="AP2849" s="2001"/>
      <c r="AQ2849" s="2001"/>
      <c r="AR2849" s="2001"/>
      <c r="AS2849" s="2001"/>
      <c r="AT2849" s="2001"/>
      <c r="AU2849" s="2001"/>
      <c r="AV2849" s="2001"/>
      <c r="AW2849" s="2001"/>
      <c r="AX2849" s="2001"/>
    </row>
    <row r="2850" spans="2:50" s="79" customFormat="1" ht="24" customHeight="1">
      <c r="B2850" s="2000">
        <v>7</v>
      </c>
      <c r="C2850" s="2000">
        <v>1</v>
      </c>
      <c r="D2850" s="2001"/>
      <c r="E2850" s="2001"/>
      <c r="F2850" s="2001"/>
      <c r="G2850" s="2001"/>
      <c r="H2850" s="2001"/>
      <c r="I2850" s="2001"/>
      <c r="J2850" s="2001"/>
      <c r="K2850" s="2001"/>
      <c r="L2850" s="2001"/>
      <c r="M2850" s="2001"/>
      <c r="N2850" s="2001"/>
      <c r="O2850" s="2001"/>
      <c r="P2850" s="2001"/>
      <c r="Q2850" s="2001"/>
      <c r="R2850" s="2001"/>
      <c r="S2850" s="2001"/>
      <c r="T2850" s="2001"/>
      <c r="U2850" s="2001"/>
      <c r="V2850" s="2001"/>
      <c r="W2850" s="2001"/>
      <c r="X2850" s="2001"/>
      <c r="Y2850" s="2001"/>
      <c r="Z2850" s="2001"/>
      <c r="AA2850" s="2001"/>
      <c r="AB2850" s="2001"/>
      <c r="AC2850" s="2001"/>
      <c r="AD2850" s="2001"/>
      <c r="AE2850" s="2001"/>
      <c r="AF2850" s="2001"/>
      <c r="AG2850" s="2001"/>
      <c r="AH2850" s="2001"/>
      <c r="AI2850" s="2001"/>
      <c r="AJ2850" s="2001"/>
      <c r="AK2850" s="2001"/>
      <c r="AL2850" s="2002"/>
      <c r="AM2850" s="2001"/>
      <c r="AN2850" s="2001"/>
      <c r="AO2850" s="2001"/>
      <c r="AP2850" s="2001"/>
      <c r="AQ2850" s="2001"/>
      <c r="AR2850" s="2001"/>
      <c r="AS2850" s="2001"/>
      <c r="AT2850" s="2001"/>
      <c r="AU2850" s="2001"/>
      <c r="AV2850" s="2001"/>
      <c r="AW2850" s="2001"/>
      <c r="AX2850" s="2001"/>
    </row>
    <row r="2851" spans="2:50" s="79" customFormat="1" ht="24" customHeight="1">
      <c r="B2851" s="2000">
        <v>8</v>
      </c>
      <c r="C2851" s="2000">
        <v>1</v>
      </c>
      <c r="D2851" s="2001"/>
      <c r="E2851" s="2001"/>
      <c r="F2851" s="2001"/>
      <c r="G2851" s="2001"/>
      <c r="H2851" s="2001"/>
      <c r="I2851" s="2001"/>
      <c r="J2851" s="2001"/>
      <c r="K2851" s="2001"/>
      <c r="L2851" s="2001"/>
      <c r="M2851" s="2001"/>
      <c r="N2851" s="2001"/>
      <c r="O2851" s="2001"/>
      <c r="P2851" s="2001"/>
      <c r="Q2851" s="2001"/>
      <c r="R2851" s="2001"/>
      <c r="S2851" s="2001"/>
      <c r="T2851" s="2001"/>
      <c r="U2851" s="2001"/>
      <c r="V2851" s="2001"/>
      <c r="W2851" s="2001"/>
      <c r="X2851" s="2001"/>
      <c r="Y2851" s="2001"/>
      <c r="Z2851" s="2001"/>
      <c r="AA2851" s="2001"/>
      <c r="AB2851" s="2001"/>
      <c r="AC2851" s="2001"/>
      <c r="AD2851" s="2001"/>
      <c r="AE2851" s="2001"/>
      <c r="AF2851" s="2001"/>
      <c r="AG2851" s="2001"/>
      <c r="AH2851" s="2001"/>
      <c r="AI2851" s="2001"/>
      <c r="AJ2851" s="2001"/>
      <c r="AK2851" s="2001"/>
      <c r="AL2851" s="2002"/>
      <c r="AM2851" s="2001"/>
      <c r="AN2851" s="2001"/>
      <c r="AO2851" s="2001"/>
      <c r="AP2851" s="2001"/>
      <c r="AQ2851" s="2001"/>
      <c r="AR2851" s="2001"/>
      <c r="AS2851" s="2001"/>
      <c r="AT2851" s="2001"/>
      <c r="AU2851" s="2001"/>
      <c r="AV2851" s="2001"/>
      <c r="AW2851" s="2001"/>
      <c r="AX2851" s="2001"/>
    </row>
    <row r="2852" spans="2:50" s="79" customFormat="1" ht="24" customHeight="1">
      <c r="B2852" s="2000">
        <v>9</v>
      </c>
      <c r="C2852" s="2000">
        <v>1</v>
      </c>
      <c r="D2852" s="2001"/>
      <c r="E2852" s="2001"/>
      <c r="F2852" s="2001"/>
      <c r="G2852" s="2001"/>
      <c r="H2852" s="2001"/>
      <c r="I2852" s="2001"/>
      <c r="J2852" s="2001"/>
      <c r="K2852" s="2001"/>
      <c r="L2852" s="2001"/>
      <c r="M2852" s="2001"/>
      <c r="N2852" s="2001"/>
      <c r="O2852" s="2001"/>
      <c r="P2852" s="2001"/>
      <c r="Q2852" s="2001"/>
      <c r="R2852" s="2001"/>
      <c r="S2852" s="2001"/>
      <c r="T2852" s="2001"/>
      <c r="U2852" s="2001"/>
      <c r="V2852" s="2001"/>
      <c r="W2852" s="2001"/>
      <c r="X2852" s="2001"/>
      <c r="Y2852" s="2001"/>
      <c r="Z2852" s="2001"/>
      <c r="AA2852" s="2001"/>
      <c r="AB2852" s="2001"/>
      <c r="AC2852" s="2001"/>
      <c r="AD2852" s="2001"/>
      <c r="AE2852" s="2001"/>
      <c r="AF2852" s="2001"/>
      <c r="AG2852" s="2001"/>
      <c r="AH2852" s="2001"/>
      <c r="AI2852" s="2001"/>
      <c r="AJ2852" s="2001"/>
      <c r="AK2852" s="2001"/>
      <c r="AL2852" s="2002"/>
      <c r="AM2852" s="2001"/>
      <c r="AN2852" s="2001"/>
      <c r="AO2852" s="2001"/>
      <c r="AP2852" s="2001"/>
      <c r="AQ2852" s="2001"/>
      <c r="AR2852" s="2001"/>
      <c r="AS2852" s="2001"/>
      <c r="AT2852" s="2001"/>
      <c r="AU2852" s="2001"/>
      <c r="AV2852" s="2001"/>
      <c r="AW2852" s="2001"/>
      <c r="AX2852" s="2001"/>
    </row>
    <row r="2853" spans="2:50" s="79" customFormat="1" ht="24" customHeight="1">
      <c r="B2853" s="2000">
        <v>10</v>
      </c>
      <c r="C2853" s="2000">
        <v>1</v>
      </c>
      <c r="D2853" s="2001"/>
      <c r="E2853" s="2001"/>
      <c r="F2853" s="2001"/>
      <c r="G2853" s="2001"/>
      <c r="H2853" s="2001"/>
      <c r="I2853" s="2001"/>
      <c r="J2853" s="2001"/>
      <c r="K2853" s="2001"/>
      <c r="L2853" s="2001"/>
      <c r="M2853" s="2001"/>
      <c r="N2853" s="2001"/>
      <c r="O2853" s="2001"/>
      <c r="P2853" s="2001"/>
      <c r="Q2853" s="2001"/>
      <c r="R2853" s="2001"/>
      <c r="S2853" s="2001"/>
      <c r="T2853" s="2001"/>
      <c r="U2853" s="2001"/>
      <c r="V2853" s="2001"/>
      <c r="W2853" s="2001"/>
      <c r="X2853" s="2001"/>
      <c r="Y2853" s="2001"/>
      <c r="Z2853" s="2001"/>
      <c r="AA2853" s="2001"/>
      <c r="AB2853" s="2001"/>
      <c r="AC2853" s="2001"/>
      <c r="AD2853" s="2001"/>
      <c r="AE2853" s="2001"/>
      <c r="AF2853" s="2001"/>
      <c r="AG2853" s="2001"/>
      <c r="AH2853" s="2001"/>
      <c r="AI2853" s="2001"/>
      <c r="AJ2853" s="2001"/>
      <c r="AK2853" s="2001"/>
      <c r="AL2853" s="2002"/>
      <c r="AM2853" s="2001"/>
      <c r="AN2853" s="2001"/>
      <c r="AO2853" s="2001"/>
      <c r="AP2853" s="2001"/>
      <c r="AQ2853" s="2001"/>
      <c r="AR2853" s="2001"/>
      <c r="AS2853" s="2001"/>
      <c r="AT2853" s="2001"/>
      <c r="AU2853" s="2001"/>
      <c r="AV2853" s="2001"/>
      <c r="AW2853" s="2001"/>
      <c r="AX2853" s="2001"/>
    </row>
    <row r="2854" spans="2:50" s="79" customFormat="1"/>
    <row r="2855" spans="2:50" s="79" customFormat="1">
      <c r="C2855" s="79" t="s">
        <v>810</v>
      </c>
    </row>
    <row r="2856" spans="2:50" s="79" customFormat="1" ht="34.5" customHeight="1">
      <c r="B2856" s="2000"/>
      <c r="C2856" s="2000"/>
      <c r="D2856" s="2004" t="s">
        <v>799</v>
      </c>
      <c r="E2856" s="2004"/>
      <c r="F2856" s="2004"/>
      <c r="G2856" s="2004"/>
      <c r="H2856" s="2004"/>
      <c r="I2856" s="2004"/>
      <c r="J2856" s="2004"/>
      <c r="K2856" s="2004"/>
      <c r="L2856" s="2004"/>
      <c r="M2856" s="2004"/>
      <c r="N2856" s="2004" t="s">
        <v>800</v>
      </c>
      <c r="O2856" s="2004"/>
      <c r="P2856" s="2004"/>
      <c r="Q2856" s="2004"/>
      <c r="R2856" s="2004"/>
      <c r="S2856" s="2004"/>
      <c r="T2856" s="2004"/>
      <c r="U2856" s="2004"/>
      <c r="V2856" s="2004"/>
      <c r="W2856" s="2004"/>
      <c r="X2856" s="2004"/>
      <c r="Y2856" s="2004"/>
      <c r="Z2856" s="2004"/>
      <c r="AA2856" s="2004"/>
      <c r="AB2856" s="2004"/>
      <c r="AC2856" s="2004"/>
      <c r="AD2856" s="2004"/>
      <c r="AE2856" s="2004"/>
      <c r="AF2856" s="2004"/>
      <c r="AG2856" s="2004"/>
      <c r="AH2856" s="2004"/>
      <c r="AI2856" s="2004"/>
      <c r="AJ2856" s="2004"/>
      <c r="AK2856" s="2004"/>
      <c r="AL2856" s="2005" t="s">
        <v>801</v>
      </c>
      <c r="AM2856" s="2004"/>
      <c r="AN2856" s="2004"/>
      <c r="AO2856" s="2004"/>
      <c r="AP2856" s="2004"/>
      <c r="AQ2856" s="2004"/>
      <c r="AR2856" s="2004" t="s">
        <v>27</v>
      </c>
      <c r="AS2856" s="2004"/>
      <c r="AT2856" s="2004"/>
      <c r="AU2856" s="2004"/>
      <c r="AV2856" s="2004" t="s">
        <v>28</v>
      </c>
      <c r="AW2856" s="2004"/>
      <c r="AX2856" s="2004"/>
    </row>
    <row r="2857" spans="2:50" s="79" customFormat="1" ht="24" customHeight="1">
      <c r="B2857" s="2000">
        <v>1</v>
      </c>
      <c r="C2857" s="2000">
        <v>1</v>
      </c>
      <c r="D2857" s="2001"/>
      <c r="E2857" s="2001"/>
      <c r="F2857" s="2001"/>
      <c r="G2857" s="2001"/>
      <c r="H2857" s="2001"/>
      <c r="I2857" s="2001"/>
      <c r="J2857" s="2001"/>
      <c r="K2857" s="2001"/>
      <c r="L2857" s="2001"/>
      <c r="M2857" s="2001"/>
      <c r="N2857" s="2001"/>
      <c r="O2857" s="2001"/>
      <c r="P2857" s="2001"/>
      <c r="Q2857" s="2001"/>
      <c r="R2857" s="2001"/>
      <c r="S2857" s="2001"/>
      <c r="T2857" s="2001"/>
      <c r="U2857" s="2001"/>
      <c r="V2857" s="2001"/>
      <c r="W2857" s="2001"/>
      <c r="X2857" s="2001"/>
      <c r="Y2857" s="2001"/>
      <c r="Z2857" s="2001"/>
      <c r="AA2857" s="2001"/>
      <c r="AB2857" s="2001"/>
      <c r="AC2857" s="2001"/>
      <c r="AD2857" s="2001"/>
      <c r="AE2857" s="2001"/>
      <c r="AF2857" s="2001"/>
      <c r="AG2857" s="2001"/>
      <c r="AH2857" s="2001"/>
      <c r="AI2857" s="2001"/>
      <c r="AJ2857" s="2001"/>
      <c r="AK2857" s="2001"/>
      <c r="AL2857" s="2002"/>
      <c r="AM2857" s="2001"/>
      <c r="AN2857" s="2001"/>
      <c r="AO2857" s="2001"/>
      <c r="AP2857" s="2001"/>
      <c r="AQ2857" s="2001"/>
      <c r="AR2857" s="2001"/>
      <c r="AS2857" s="2001"/>
      <c r="AT2857" s="2001"/>
      <c r="AU2857" s="2001"/>
      <c r="AV2857" s="2001"/>
      <c r="AW2857" s="2001"/>
      <c r="AX2857" s="2001"/>
    </row>
    <row r="2858" spans="2:50" s="79" customFormat="1" ht="24" customHeight="1">
      <c r="B2858" s="2000">
        <v>2</v>
      </c>
      <c r="C2858" s="2000">
        <v>1</v>
      </c>
      <c r="D2858" s="2001"/>
      <c r="E2858" s="2001"/>
      <c r="F2858" s="2001"/>
      <c r="G2858" s="2001"/>
      <c r="H2858" s="2001"/>
      <c r="I2858" s="2001"/>
      <c r="J2858" s="2001"/>
      <c r="K2858" s="2001"/>
      <c r="L2858" s="2001"/>
      <c r="M2858" s="2001"/>
      <c r="N2858" s="2001"/>
      <c r="O2858" s="2001"/>
      <c r="P2858" s="2001"/>
      <c r="Q2858" s="2001"/>
      <c r="R2858" s="2001"/>
      <c r="S2858" s="2001"/>
      <c r="T2858" s="2001"/>
      <c r="U2858" s="2001"/>
      <c r="V2858" s="2001"/>
      <c r="W2858" s="2001"/>
      <c r="X2858" s="2001"/>
      <c r="Y2858" s="2001"/>
      <c r="Z2858" s="2001"/>
      <c r="AA2858" s="2001"/>
      <c r="AB2858" s="2001"/>
      <c r="AC2858" s="2001"/>
      <c r="AD2858" s="2001"/>
      <c r="AE2858" s="2001"/>
      <c r="AF2858" s="2001"/>
      <c r="AG2858" s="2001"/>
      <c r="AH2858" s="2001"/>
      <c r="AI2858" s="2001"/>
      <c r="AJ2858" s="2001"/>
      <c r="AK2858" s="2001"/>
      <c r="AL2858" s="2002"/>
      <c r="AM2858" s="2001"/>
      <c r="AN2858" s="2001"/>
      <c r="AO2858" s="2001"/>
      <c r="AP2858" s="2001"/>
      <c r="AQ2858" s="2001"/>
      <c r="AR2858" s="2001"/>
      <c r="AS2858" s="2001"/>
      <c r="AT2858" s="2001"/>
      <c r="AU2858" s="2001"/>
      <c r="AV2858" s="2001"/>
      <c r="AW2858" s="2001"/>
      <c r="AX2858" s="2001"/>
    </row>
    <row r="2859" spans="2:50" s="79" customFormat="1" ht="24" customHeight="1">
      <c r="B2859" s="2000">
        <v>3</v>
      </c>
      <c r="C2859" s="2000">
        <v>1</v>
      </c>
      <c r="D2859" s="2001"/>
      <c r="E2859" s="2001"/>
      <c r="F2859" s="2001"/>
      <c r="G2859" s="2001"/>
      <c r="H2859" s="2001"/>
      <c r="I2859" s="2001"/>
      <c r="J2859" s="2001"/>
      <c r="K2859" s="2001"/>
      <c r="L2859" s="2001"/>
      <c r="M2859" s="2001"/>
      <c r="N2859" s="2001"/>
      <c r="O2859" s="2001"/>
      <c r="P2859" s="2001"/>
      <c r="Q2859" s="2001"/>
      <c r="R2859" s="2001"/>
      <c r="S2859" s="2001"/>
      <c r="T2859" s="2001"/>
      <c r="U2859" s="2001"/>
      <c r="V2859" s="2001"/>
      <c r="W2859" s="2001"/>
      <c r="X2859" s="2001"/>
      <c r="Y2859" s="2001"/>
      <c r="Z2859" s="2001"/>
      <c r="AA2859" s="2001"/>
      <c r="AB2859" s="2001"/>
      <c r="AC2859" s="2001"/>
      <c r="AD2859" s="2001"/>
      <c r="AE2859" s="2001"/>
      <c r="AF2859" s="2001"/>
      <c r="AG2859" s="2001"/>
      <c r="AH2859" s="2001"/>
      <c r="AI2859" s="2001"/>
      <c r="AJ2859" s="2001"/>
      <c r="AK2859" s="2001"/>
      <c r="AL2859" s="2002"/>
      <c r="AM2859" s="2001"/>
      <c r="AN2859" s="2001"/>
      <c r="AO2859" s="2001"/>
      <c r="AP2859" s="2001"/>
      <c r="AQ2859" s="2001"/>
      <c r="AR2859" s="2001"/>
      <c r="AS2859" s="2001"/>
      <c r="AT2859" s="2001"/>
      <c r="AU2859" s="2001"/>
      <c r="AV2859" s="2001"/>
      <c r="AW2859" s="2001"/>
      <c r="AX2859" s="2001"/>
    </row>
    <row r="2860" spans="2:50" s="79" customFormat="1" ht="24" customHeight="1">
      <c r="B2860" s="2000">
        <v>4</v>
      </c>
      <c r="C2860" s="2000">
        <v>1</v>
      </c>
      <c r="D2860" s="2001"/>
      <c r="E2860" s="2001"/>
      <c r="F2860" s="2001"/>
      <c r="G2860" s="2001"/>
      <c r="H2860" s="2001"/>
      <c r="I2860" s="2001"/>
      <c r="J2860" s="2001"/>
      <c r="K2860" s="2001"/>
      <c r="L2860" s="2001"/>
      <c r="M2860" s="2001"/>
      <c r="N2860" s="2001"/>
      <c r="O2860" s="2001"/>
      <c r="P2860" s="2001"/>
      <c r="Q2860" s="2001"/>
      <c r="R2860" s="2001"/>
      <c r="S2860" s="2001"/>
      <c r="T2860" s="2001"/>
      <c r="U2860" s="2001"/>
      <c r="V2860" s="2001"/>
      <c r="W2860" s="2001"/>
      <c r="X2860" s="2001"/>
      <c r="Y2860" s="2001"/>
      <c r="Z2860" s="2001"/>
      <c r="AA2860" s="2001"/>
      <c r="AB2860" s="2001"/>
      <c r="AC2860" s="2001"/>
      <c r="AD2860" s="2001"/>
      <c r="AE2860" s="2001"/>
      <c r="AF2860" s="2001"/>
      <c r="AG2860" s="2001"/>
      <c r="AH2860" s="2001"/>
      <c r="AI2860" s="2001"/>
      <c r="AJ2860" s="2001"/>
      <c r="AK2860" s="2001"/>
      <c r="AL2860" s="2002"/>
      <c r="AM2860" s="2001"/>
      <c r="AN2860" s="2001"/>
      <c r="AO2860" s="2001"/>
      <c r="AP2860" s="2001"/>
      <c r="AQ2860" s="2001"/>
      <c r="AR2860" s="2001"/>
      <c r="AS2860" s="2001"/>
      <c r="AT2860" s="2001"/>
      <c r="AU2860" s="2001"/>
      <c r="AV2860" s="2001"/>
      <c r="AW2860" s="2001"/>
      <c r="AX2860" s="2001"/>
    </row>
    <row r="2861" spans="2:50" s="79" customFormat="1" ht="24" customHeight="1">
      <c r="B2861" s="2000">
        <v>5</v>
      </c>
      <c r="C2861" s="2000">
        <v>1</v>
      </c>
      <c r="D2861" s="2001"/>
      <c r="E2861" s="2001"/>
      <c r="F2861" s="2001"/>
      <c r="G2861" s="2001"/>
      <c r="H2861" s="2001"/>
      <c r="I2861" s="2001"/>
      <c r="J2861" s="2001"/>
      <c r="K2861" s="2001"/>
      <c r="L2861" s="2001"/>
      <c r="M2861" s="2001"/>
      <c r="N2861" s="2001"/>
      <c r="O2861" s="2001"/>
      <c r="P2861" s="2001"/>
      <c r="Q2861" s="2001"/>
      <c r="R2861" s="2001"/>
      <c r="S2861" s="2001"/>
      <c r="T2861" s="2001"/>
      <c r="U2861" s="2001"/>
      <c r="V2861" s="2001"/>
      <c r="W2861" s="2001"/>
      <c r="X2861" s="2001"/>
      <c r="Y2861" s="2001"/>
      <c r="Z2861" s="2001"/>
      <c r="AA2861" s="2001"/>
      <c r="AB2861" s="2001"/>
      <c r="AC2861" s="2001"/>
      <c r="AD2861" s="2001"/>
      <c r="AE2861" s="2001"/>
      <c r="AF2861" s="2001"/>
      <c r="AG2861" s="2001"/>
      <c r="AH2861" s="2001"/>
      <c r="AI2861" s="2001"/>
      <c r="AJ2861" s="2001"/>
      <c r="AK2861" s="2001"/>
      <c r="AL2861" s="2002"/>
      <c r="AM2861" s="2001"/>
      <c r="AN2861" s="2001"/>
      <c r="AO2861" s="2001"/>
      <c r="AP2861" s="2001"/>
      <c r="AQ2861" s="2001"/>
      <c r="AR2861" s="2001"/>
      <c r="AS2861" s="2001"/>
      <c r="AT2861" s="2001"/>
      <c r="AU2861" s="2001"/>
      <c r="AV2861" s="2001"/>
      <c r="AW2861" s="2001"/>
      <c r="AX2861" s="2001"/>
    </row>
    <row r="2862" spans="2:50" s="79" customFormat="1" ht="24" customHeight="1">
      <c r="B2862" s="2000">
        <v>6</v>
      </c>
      <c r="C2862" s="2000">
        <v>1</v>
      </c>
      <c r="D2862" s="2001"/>
      <c r="E2862" s="2001"/>
      <c r="F2862" s="2001"/>
      <c r="G2862" s="2001"/>
      <c r="H2862" s="2001"/>
      <c r="I2862" s="2001"/>
      <c r="J2862" s="2001"/>
      <c r="K2862" s="2001"/>
      <c r="L2862" s="2001"/>
      <c r="M2862" s="2001"/>
      <c r="N2862" s="2001"/>
      <c r="O2862" s="2001"/>
      <c r="P2862" s="2001"/>
      <c r="Q2862" s="2001"/>
      <c r="R2862" s="2001"/>
      <c r="S2862" s="2001"/>
      <c r="T2862" s="2001"/>
      <c r="U2862" s="2001"/>
      <c r="V2862" s="2001"/>
      <c r="W2862" s="2001"/>
      <c r="X2862" s="2001"/>
      <c r="Y2862" s="2001"/>
      <c r="Z2862" s="2001"/>
      <c r="AA2862" s="2001"/>
      <c r="AB2862" s="2001"/>
      <c r="AC2862" s="2001"/>
      <c r="AD2862" s="2001"/>
      <c r="AE2862" s="2001"/>
      <c r="AF2862" s="2001"/>
      <c r="AG2862" s="2001"/>
      <c r="AH2862" s="2001"/>
      <c r="AI2862" s="2001"/>
      <c r="AJ2862" s="2001"/>
      <c r="AK2862" s="2001"/>
      <c r="AL2862" s="2002"/>
      <c r="AM2862" s="2001"/>
      <c r="AN2862" s="2001"/>
      <c r="AO2862" s="2001"/>
      <c r="AP2862" s="2001"/>
      <c r="AQ2862" s="2001"/>
      <c r="AR2862" s="2001"/>
      <c r="AS2862" s="2001"/>
      <c r="AT2862" s="2001"/>
      <c r="AU2862" s="2001"/>
      <c r="AV2862" s="2001"/>
      <c r="AW2862" s="2001"/>
      <c r="AX2862" s="2001"/>
    </row>
    <row r="2863" spans="2:50" s="79" customFormat="1" ht="24" customHeight="1">
      <c r="B2863" s="2000">
        <v>7</v>
      </c>
      <c r="C2863" s="2000">
        <v>1</v>
      </c>
      <c r="D2863" s="2001"/>
      <c r="E2863" s="2001"/>
      <c r="F2863" s="2001"/>
      <c r="G2863" s="2001"/>
      <c r="H2863" s="2001"/>
      <c r="I2863" s="2001"/>
      <c r="J2863" s="2001"/>
      <c r="K2863" s="2001"/>
      <c r="L2863" s="2001"/>
      <c r="M2863" s="2001"/>
      <c r="N2863" s="2001"/>
      <c r="O2863" s="2001"/>
      <c r="P2863" s="2001"/>
      <c r="Q2863" s="2001"/>
      <c r="R2863" s="2001"/>
      <c r="S2863" s="2001"/>
      <c r="T2863" s="2001"/>
      <c r="U2863" s="2001"/>
      <c r="V2863" s="2001"/>
      <c r="W2863" s="2001"/>
      <c r="X2863" s="2001"/>
      <c r="Y2863" s="2001"/>
      <c r="Z2863" s="2001"/>
      <c r="AA2863" s="2001"/>
      <c r="AB2863" s="2001"/>
      <c r="AC2863" s="2001"/>
      <c r="AD2863" s="2001"/>
      <c r="AE2863" s="2001"/>
      <c r="AF2863" s="2001"/>
      <c r="AG2863" s="2001"/>
      <c r="AH2863" s="2001"/>
      <c r="AI2863" s="2001"/>
      <c r="AJ2863" s="2001"/>
      <c r="AK2863" s="2001"/>
      <c r="AL2863" s="2002"/>
      <c r="AM2863" s="2001"/>
      <c r="AN2863" s="2001"/>
      <c r="AO2863" s="2001"/>
      <c r="AP2863" s="2001"/>
      <c r="AQ2863" s="2001"/>
      <c r="AR2863" s="2001"/>
      <c r="AS2863" s="2001"/>
      <c r="AT2863" s="2001"/>
      <c r="AU2863" s="2001"/>
      <c r="AV2863" s="2001"/>
      <c r="AW2863" s="2001"/>
      <c r="AX2863" s="2001"/>
    </row>
    <row r="2864" spans="2:50" s="79" customFormat="1" ht="24" customHeight="1">
      <c r="B2864" s="2000">
        <v>8</v>
      </c>
      <c r="C2864" s="2000">
        <v>1</v>
      </c>
      <c r="D2864" s="2001"/>
      <c r="E2864" s="2001"/>
      <c r="F2864" s="2001"/>
      <c r="G2864" s="2001"/>
      <c r="H2864" s="2001"/>
      <c r="I2864" s="2001"/>
      <c r="J2864" s="2001"/>
      <c r="K2864" s="2001"/>
      <c r="L2864" s="2001"/>
      <c r="M2864" s="2001"/>
      <c r="N2864" s="2001"/>
      <c r="O2864" s="2001"/>
      <c r="P2864" s="2001"/>
      <c r="Q2864" s="2001"/>
      <c r="R2864" s="2001"/>
      <c r="S2864" s="2001"/>
      <c r="T2864" s="2001"/>
      <c r="U2864" s="2001"/>
      <c r="V2864" s="2001"/>
      <c r="W2864" s="2001"/>
      <c r="X2864" s="2001"/>
      <c r="Y2864" s="2001"/>
      <c r="Z2864" s="2001"/>
      <c r="AA2864" s="2001"/>
      <c r="AB2864" s="2001"/>
      <c r="AC2864" s="2001"/>
      <c r="AD2864" s="2001"/>
      <c r="AE2864" s="2001"/>
      <c r="AF2864" s="2001"/>
      <c r="AG2864" s="2001"/>
      <c r="AH2864" s="2001"/>
      <c r="AI2864" s="2001"/>
      <c r="AJ2864" s="2001"/>
      <c r="AK2864" s="2001"/>
      <c r="AL2864" s="2002"/>
      <c r="AM2864" s="2001"/>
      <c r="AN2864" s="2001"/>
      <c r="AO2864" s="2001"/>
      <c r="AP2864" s="2001"/>
      <c r="AQ2864" s="2001"/>
      <c r="AR2864" s="2001"/>
      <c r="AS2864" s="2001"/>
      <c r="AT2864" s="2001"/>
      <c r="AU2864" s="2001"/>
      <c r="AV2864" s="2001"/>
      <c r="AW2864" s="2001"/>
      <c r="AX2864" s="2001"/>
    </row>
    <row r="2865" spans="2:51" s="79" customFormat="1" ht="24" customHeight="1">
      <c r="B2865" s="2000">
        <v>9</v>
      </c>
      <c r="C2865" s="2000">
        <v>1</v>
      </c>
      <c r="D2865" s="2001"/>
      <c r="E2865" s="2001"/>
      <c r="F2865" s="2001"/>
      <c r="G2865" s="2001"/>
      <c r="H2865" s="2001"/>
      <c r="I2865" s="2001"/>
      <c r="J2865" s="2001"/>
      <c r="K2865" s="2001"/>
      <c r="L2865" s="2001"/>
      <c r="M2865" s="2001"/>
      <c r="N2865" s="2001"/>
      <c r="O2865" s="2001"/>
      <c r="P2865" s="2001"/>
      <c r="Q2865" s="2001"/>
      <c r="R2865" s="2001"/>
      <c r="S2865" s="2001"/>
      <c r="T2865" s="2001"/>
      <c r="U2865" s="2001"/>
      <c r="V2865" s="2001"/>
      <c r="W2865" s="2001"/>
      <c r="X2865" s="2001"/>
      <c r="Y2865" s="2001"/>
      <c r="Z2865" s="2001"/>
      <c r="AA2865" s="2001"/>
      <c r="AB2865" s="2001"/>
      <c r="AC2865" s="2001"/>
      <c r="AD2865" s="2001"/>
      <c r="AE2865" s="2001"/>
      <c r="AF2865" s="2001"/>
      <c r="AG2865" s="2001"/>
      <c r="AH2865" s="2001"/>
      <c r="AI2865" s="2001"/>
      <c r="AJ2865" s="2001"/>
      <c r="AK2865" s="2001"/>
      <c r="AL2865" s="2002"/>
      <c r="AM2865" s="2001"/>
      <c r="AN2865" s="2001"/>
      <c r="AO2865" s="2001"/>
      <c r="AP2865" s="2001"/>
      <c r="AQ2865" s="2001"/>
      <c r="AR2865" s="2001"/>
      <c r="AS2865" s="2001"/>
      <c r="AT2865" s="2001"/>
      <c r="AU2865" s="2001"/>
      <c r="AV2865" s="2001"/>
      <c r="AW2865" s="2001"/>
      <c r="AX2865" s="2001"/>
    </row>
    <row r="2866" spans="2:51" s="79" customFormat="1" ht="24" customHeight="1">
      <c r="B2866" s="2000">
        <v>10</v>
      </c>
      <c r="C2866" s="2000">
        <v>1</v>
      </c>
      <c r="D2866" s="2001"/>
      <c r="E2866" s="2001"/>
      <c r="F2866" s="2001"/>
      <c r="G2866" s="2001"/>
      <c r="H2866" s="2001"/>
      <c r="I2866" s="2001"/>
      <c r="J2866" s="2001"/>
      <c r="K2866" s="2001"/>
      <c r="L2866" s="2001"/>
      <c r="M2866" s="2001"/>
      <c r="N2866" s="2001"/>
      <c r="O2866" s="2001"/>
      <c r="P2866" s="2001"/>
      <c r="Q2866" s="2001"/>
      <c r="R2866" s="2001"/>
      <c r="S2866" s="2001"/>
      <c r="T2866" s="2001"/>
      <c r="U2866" s="2001"/>
      <c r="V2866" s="2001"/>
      <c r="W2866" s="2001"/>
      <c r="X2866" s="2001"/>
      <c r="Y2866" s="2001"/>
      <c r="Z2866" s="2001"/>
      <c r="AA2866" s="2001"/>
      <c r="AB2866" s="2001"/>
      <c r="AC2866" s="2001"/>
      <c r="AD2866" s="2001"/>
      <c r="AE2866" s="2001"/>
      <c r="AF2866" s="2001"/>
      <c r="AG2866" s="2001"/>
      <c r="AH2866" s="2001"/>
      <c r="AI2866" s="2001"/>
      <c r="AJ2866" s="2001"/>
      <c r="AK2866" s="2001"/>
      <c r="AL2866" s="2002"/>
      <c r="AM2866" s="2001"/>
      <c r="AN2866" s="2001"/>
      <c r="AO2866" s="2001"/>
      <c r="AP2866" s="2001"/>
      <c r="AQ2866" s="2001"/>
      <c r="AR2866" s="2001"/>
      <c r="AS2866" s="2001"/>
      <c r="AT2866" s="2001"/>
      <c r="AU2866" s="2001"/>
      <c r="AV2866" s="2001"/>
      <c r="AW2866" s="2001"/>
      <c r="AX2866" s="2001"/>
    </row>
    <row r="2867" spans="2:51" s="79" customFormat="1"/>
    <row r="2868" spans="2:51" s="79" customFormat="1" ht="21.75" customHeight="1" thickBot="1">
      <c r="AK2868" s="2210"/>
      <c r="AL2868" s="2210"/>
      <c r="AM2868" s="2210"/>
      <c r="AN2868" s="2210"/>
      <c r="AO2868" s="2210"/>
      <c r="AP2868" s="2210"/>
      <c r="AQ2868" s="2210"/>
      <c r="AR2868" s="2211" t="s">
        <v>112</v>
      </c>
      <c r="AS2868" s="2211"/>
      <c r="AT2868" s="2211"/>
      <c r="AU2868" s="2211"/>
      <c r="AV2868" s="2211"/>
      <c r="AW2868" s="2211"/>
      <c r="AX2868" s="2211"/>
      <c r="AY2868" s="2211"/>
    </row>
    <row r="2869" spans="2:51" s="79" customFormat="1" ht="21" customHeight="1">
      <c r="B2869" s="2212" t="s">
        <v>113</v>
      </c>
      <c r="C2869" s="2213"/>
      <c r="D2869" s="2213"/>
      <c r="E2869" s="2213"/>
      <c r="F2869" s="2213"/>
      <c r="G2869" s="2213"/>
      <c r="H2869" s="2214" t="s">
        <v>1243</v>
      </c>
      <c r="I2869" s="2215"/>
      <c r="J2869" s="2215"/>
      <c r="K2869" s="2215"/>
      <c r="L2869" s="2215"/>
      <c r="M2869" s="2215"/>
      <c r="N2869" s="2215"/>
      <c r="O2869" s="2215"/>
      <c r="P2869" s="2215"/>
      <c r="Q2869" s="2215"/>
      <c r="R2869" s="2215"/>
      <c r="S2869" s="2215"/>
      <c r="T2869" s="2215"/>
      <c r="U2869" s="2215"/>
      <c r="V2869" s="2215"/>
      <c r="W2869" s="2215"/>
      <c r="X2869" s="2215"/>
      <c r="Y2869" s="2215"/>
      <c r="Z2869" s="2216" t="s">
        <v>812</v>
      </c>
      <c r="AA2869" s="2217"/>
      <c r="AB2869" s="2217"/>
      <c r="AC2869" s="2217"/>
      <c r="AD2869" s="2217"/>
      <c r="AE2869" s="2218"/>
      <c r="AF2869" s="2219" t="s">
        <v>101</v>
      </c>
      <c r="AG2869" s="2220"/>
      <c r="AH2869" s="2220"/>
      <c r="AI2869" s="2220"/>
      <c r="AJ2869" s="2220"/>
      <c r="AK2869" s="2220"/>
      <c r="AL2869" s="2220"/>
      <c r="AM2869" s="2220"/>
      <c r="AN2869" s="2220"/>
      <c r="AO2869" s="2220"/>
      <c r="AP2869" s="2220"/>
      <c r="AQ2869" s="2221"/>
      <c r="AR2869" s="2222" t="s">
        <v>1</v>
      </c>
      <c r="AS2869" s="2219"/>
      <c r="AT2869" s="2219"/>
      <c r="AU2869" s="2219"/>
      <c r="AV2869" s="2219"/>
      <c r="AW2869" s="2219"/>
      <c r="AX2869" s="2219"/>
      <c r="AY2869" s="2223"/>
    </row>
    <row r="2870" spans="2:51" s="79" customFormat="1" ht="28.15" customHeight="1">
      <c r="B2870" s="2190" t="s">
        <v>59</v>
      </c>
      <c r="C2870" s="2191"/>
      <c r="D2870" s="2191"/>
      <c r="E2870" s="2191"/>
      <c r="F2870" s="2191"/>
      <c r="G2870" s="2192"/>
      <c r="H2870" s="2193" t="s">
        <v>1244</v>
      </c>
      <c r="I2870" s="2194"/>
      <c r="J2870" s="2194"/>
      <c r="K2870" s="2194"/>
      <c r="L2870" s="2194"/>
      <c r="M2870" s="2194"/>
      <c r="N2870" s="2194"/>
      <c r="O2870" s="2194"/>
      <c r="P2870" s="2194"/>
      <c r="Q2870" s="2194"/>
      <c r="R2870" s="2194"/>
      <c r="S2870" s="2194"/>
      <c r="T2870" s="2194"/>
      <c r="U2870" s="2194"/>
      <c r="V2870" s="2194"/>
      <c r="W2870" s="2195"/>
      <c r="X2870" s="2195"/>
      <c r="Y2870" s="2195"/>
      <c r="Z2870" s="2196" t="s">
        <v>2</v>
      </c>
      <c r="AA2870" s="2197"/>
      <c r="AB2870" s="2197"/>
      <c r="AC2870" s="2197"/>
      <c r="AD2870" s="2197"/>
      <c r="AE2870" s="2198"/>
      <c r="AF2870" s="2197" t="s">
        <v>813</v>
      </c>
      <c r="AG2870" s="2197"/>
      <c r="AH2870" s="2197"/>
      <c r="AI2870" s="2197"/>
      <c r="AJ2870" s="2197"/>
      <c r="AK2870" s="2197"/>
      <c r="AL2870" s="2197"/>
      <c r="AM2870" s="2197"/>
      <c r="AN2870" s="2197"/>
      <c r="AO2870" s="2197"/>
      <c r="AP2870" s="2197"/>
      <c r="AQ2870" s="2198"/>
      <c r="AR2870" s="2199" t="s">
        <v>814</v>
      </c>
      <c r="AS2870" s="2200"/>
      <c r="AT2870" s="2200"/>
      <c r="AU2870" s="2200"/>
      <c r="AV2870" s="2200"/>
      <c r="AW2870" s="2200"/>
      <c r="AX2870" s="2200"/>
      <c r="AY2870" s="2201"/>
    </row>
    <row r="2871" spans="2:51" s="79" customFormat="1" ht="30.75" customHeight="1">
      <c r="B2871" s="2202" t="s">
        <v>3</v>
      </c>
      <c r="C2871" s="2203"/>
      <c r="D2871" s="2203"/>
      <c r="E2871" s="2203"/>
      <c r="F2871" s="2203"/>
      <c r="G2871" s="2203"/>
      <c r="H2871" s="2204" t="s">
        <v>103</v>
      </c>
      <c r="I2871" s="2195"/>
      <c r="J2871" s="2195"/>
      <c r="K2871" s="2195"/>
      <c r="L2871" s="2195"/>
      <c r="M2871" s="2195"/>
      <c r="N2871" s="2195"/>
      <c r="O2871" s="2195"/>
      <c r="P2871" s="2195"/>
      <c r="Q2871" s="2195"/>
      <c r="R2871" s="2195"/>
      <c r="S2871" s="2195"/>
      <c r="T2871" s="2195"/>
      <c r="U2871" s="2195"/>
      <c r="V2871" s="2195"/>
      <c r="W2871" s="2195"/>
      <c r="X2871" s="2195"/>
      <c r="Y2871" s="2195"/>
      <c r="Z2871" s="2205" t="s">
        <v>76</v>
      </c>
      <c r="AA2871" s="2206"/>
      <c r="AB2871" s="2206"/>
      <c r="AC2871" s="2206"/>
      <c r="AD2871" s="2206"/>
      <c r="AE2871" s="2207"/>
      <c r="AF2871" s="2208" t="s">
        <v>108</v>
      </c>
      <c r="AG2871" s="2208"/>
      <c r="AH2871" s="2208"/>
      <c r="AI2871" s="2208"/>
      <c r="AJ2871" s="2208"/>
      <c r="AK2871" s="2208"/>
      <c r="AL2871" s="2208"/>
      <c r="AM2871" s="2208"/>
      <c r="AN2871" s="2208"/>
      <c r="AO2871" s="2208"/>
      <c r="AP2871" s="2208"/>
      <c r="AQ2871" s="2208"/>
      <c r="AR2871" s="2059"/>
      <c r="AS2871" s="2059"/>
      <c r="AT2871" s="2059"/>
      <c r="AU2871" s="2059"/>
      <c r="AV2871" s="2059"/>
      <c r="AW2871" s="2059"/>
      <c r="AX2871" s="2059"/>
      <c r="AY2871" s="2209"/>
    </row>
    <row r="2872" spans="2:51" s="79" customFormat="1" ht="18" customHeight="1">
      <c r="B2872" s="2166" t="s">
        <v>37</v>
      </c>
      <c r="C2872" s="2167"/>
      <c r="D2872" s="2167"/>
      <c r="E2872" s="2167"/>
      <c r="F2872" s="2167"/>
      <c r="G2872" s="2167"/>
      <c r="H2872" s="2170" t="s">
        <v>948</v>
      </c>
      <c r="I2872" s="2171"/>
      <c r="J2872" s="2171"/>
      <c r="K2872" s="2171"/>
      <c r="L2872" s="2171"/>
      <c r="M2872" s="2171"/>
      <c r="N2872" s="2171"/>
      <c r="O2872" s="2171"/>
      <c r="P2872" s="2171"/>
      <c r="Q2872" s="2171"/>
      <c r="R2872" s="2171"/>
      <c r="S2872" s="2171"/>
      <c r="T2872" s="2171"/>
      <c r="U2872" s="2171"/>
      <c r="V2872" s="2171"/>
      <c r="W2872" s="2172"/>
      <c r="X2872" s="2172"/>
      <c r="Y2872" s="2172"/>
      <c r="Z2872" s="2176" t="s">
        <v>319</v>
      </c>
      <c r="AA2872" s="2059"/>
      <c r="AB2872" s="2059"/>
      <c r="AC2872" s="2059"/>
      <c r="AD2872" s="2059"/>
      <c r="AE2872" s="2177"/>
      <c r="AF2872" s="2179"/>
      <c r="AG2872" s="2180"/>
      <c r="AH2872" s="2180"/>
      <c r="AI2872" s="2180"/>
      <c r="AJ2872" s="2180"/>
      <c r="AK2872" s="2180"/>
      <c r="AL2872" s="2180"/>
      <c r="AM2872" s="2180"/>
      <c r="AN2872" s="2180"/>
      <c r="AO2872" s="2180"/>
      <c r="AP2872" s="2180"/>
      <c r="AQ2872" s="2180"/>
      <c r="AR2872" s="2180"/>
      <c r="AS2872" s="2180"/>
      <c r="AT2872" s="2180"/>
      <c r="AU2872" s="2180"/>
      <c r="AV2872" s="2180"/>
      <c r="AW2872" s="2180"/>
      <c r="AX2872" s="2180"/>
      <c r="AY2872" s="2181"/>
    </row>
    <row r="2873" spans="2:51" s="79" customFormat="1" ht="24" customHeight="1">
      <c r="B2873" s="2168"/>
      <c r="C2873" s="2169"/>
      <c r="D2873" s="2169"/>
      <c r="E2873" s="2169"/>
      <c r="F2873" s="2169"/>
      <c r="G2873" s="2169"/>
      <c r="H2873" s="2173"/>
      <c r="I2873" s="2174"/>
      <c r="J2873" s="2174"/>
      <c r="K2873" s="2174"/>
      <c r="L2873" s="2174"/>
      <c r="M2873" s="2174"/>
      <c r="N2873" s="2174"/>
      <c r="O2873" s="2174"/>
      <c r="P2873" s="2174"/>
      <c r="Q2873" s="2174"/>
      <c r="R2873" s="2174"/>
      <c r="S2873" s="2174"/>
      <c r="T2873" s="2174"/>
      <c r="U2873" s="2174"/>
      <c r="V2873" s="2174"/>
      <c r="W2873" s="2175"/>
      <c r="X2873" s="2175"/>
      <c r="Y2873" s="2175"/>
      <c r="Z2873" s="2178"/>
      <c r="AA2873" s="2059"/>
      <c r="AB2873" s="2059"/>
      <c r="AC2873" s="2059"/>
      <c r="AD2873" s="2059"/>
      <c r="AE2873" s="2177"/>
      <c r="AF2873" s="2182"/>
      <c r="AG2873" s="2182"/>
      <c r="AH2873" s="2182"/>
      <c r="AI2873" s="2182"/>
      <c r="AJ2873" s="2182"/>
      <c r="AK2873" s="2182"/>
      <c r="AL2873" s="2182"/>
      <c r="AM2873" s="2182"/>
      <c r="AN2873" s="2182"/>
      <c r="AO2873" s="2182"/>
      <c r="AP2873" s="2182"/>
      <c r="AQ2873" s="2182"/>
      <c r="AR2873" s="2182"/>
      <c r="AS2873" s="2182"/>
      <c r="AT2873" s="2182"/>
      <c r="AU2873" s="2182"/>
      <c r="AV2873" s="2182"/>
      <c r="AW2873" s="2182"/>
      <c r="AX2873" s="2182"/>
      <c r="AY2873" s="2183"/>
    </row>
    <row r="2874" spans="2:51" s="79" customFormat="1" ht="29.25" customHeight="1">
      <c r="B2874" s="2184" t="s">
        <v>4</v>
      </c>
      <c r="C2874" s="2185"/>
      <c r="D2874" s="2185"/>
      <c r="E2874" s="2185"/>
      <c r="F2874" s="2185"/>
      <c r="G2874" s="2186"/>
      <c r="H2874" s="2187" t="s">
        <v>133</v>
      </c>
      <c r="I2874" s="2188"/>
      <c r="J2874" s="2188"/>
      <c r="K2874" s="2188"/>
      <c r="L2874" s="2188"/>
      <c r="M2874" s="2188"/>
      <c r="N2874" s="2188"/>
      <c r="O2874" s="2188"/>
      <c r="P2874" s="2188"/>
      <c r="Q2874" s="2188"/>
      <c r="R2874" s="2188"/>
      <c r="S2874" s="2188"/>
      <c r="T2874" s="2188"/>
      <c r="U2874" s="2188"/>
      <c r="V2874" s="2188"/>
      <c r="W2874" s="2188"/>
      <c r="X2874" s="2188"/>
      <c r="Y2874" s="2188"/>
      <c r="Z2874" s="2188"/>
      <c r="AA2874" s="2188"/>
      <c r="AB2874" s="2188"/>
      <c r="AC2874" s="2188"/>
      <c r="AD2874" s="2188"/>
      <c r="AE2874" s="2188"/>
      <c r="AF2874" s="2188"/>
      <c r="AG2874" s="2188"/>
      <c r="AH2874" s="2188"/>
      <c r="AI2874" s="2188"/>
      <c r="AJ2874" s="2188"/>
      <c r="AK2874" s="2188"/>
      <c r="AL2874" s="2188"/>
      <c r="AM2874" s="2188"/>
      <c r="AN2874" s="2188"/>
      <c r="AO2874" s="2188"/>
      <c r="AP2874" s="2188"/>
      <c r="AQ2874" s="2188"/>
      <c r="AR2874" s="2188"/>
      <c r="AS2874" s="2188"/>
      <c r="AT2874" s="2188"/>
      <c r="AU2874" s="2188"/>
      <c r="AV2874" s="2188"/>
      <c r="AW2874" s="2188"/>
      <c r="AX2874" s="2188"/>
      <c r="AY2874" s="2189"/>
    </row>
    <row r="2875" spans="2:51" s="79" customFormat="1" ht="21" customHeight="1">
      <c r="B2875" s="2152" t="s">
        <v>39</v>
      </c>
      <c r="C2875" s="2153"/>
      <c r="D2875" s="2153"/>
      <c r="E2875" s="2153"/>
      <c r="F2875" s="2153"/>
      <c r="G2875" s="2154"/>
      <c r="H2875" s="2158"/>
      <c r="I2875" s="2159"/>
      <c r="J2875" s="2159"/>
      <c r="K2875" s="2159"/>
      <c r="L2875" s="2159"/>
      <c r="M2875" s="2159"/>
      <c r="N2875" s="2159"/>
      <c r="O2875" s="2159"/>
      <c r="P2875" s="2159"/>
      <c r="Q2875" s="2160" t="s">
        <v>86</v>
      </c>
      <c r="R2875" s="2161"/>
      <c r="S2875" s="2161"/>
      <c r="T2875" s="2161"/>
      <c r="U2875" s="2161"/>
      <c r="V2875" s="2161"/>
      <c r="W2875" s="2162"/>
      <c r="X2875" s="2160" t="s">
        <v>87</v>
      </c>
      <c r="Y2875" s="2161"/>
      <c r="Z2875" s="2161"/>
      <c r="AA2875" s="2161"/>
      <c r="AB2875" s="2161"/>
      <c r="AC2875" s="2161"/>
      <c r="AD2875" s="2162"/>
      <c r="AE2875" s="2160" t="s">
        <v>88</v>
      </c>
      <c r="AF2875" s="2161"/>
      <c r="AG2875" s="2161"/>
      <c r="AH2875" s="2161"/>
      <c r="AI2875" s="2161"/>
      <c r="AJ2875" s="2161"/>
      <c r="AK2875" s="2162"/>
      <c r="AL2875" s="2160" t="s">
        <v>90</v>
      </c>
      <c r="AM2875" s="2161"/>
      <c r="AN2875" s="2161"/>
      <c r="AO2875" s="2161"/>
      <c r="AP2875" s="2161"/>
      <c r="AQ2875" s="2161"/>
      <c r="AR2875" s="2162"/>
      <c r="AS2875" s="2160" t="s">
        <v>91</v>
      </c>
      <c r="AT2875" s="2161"/>
      <c r="AU2875" s="2161"/>
      <c r="AV2875" s="2161"/>
      <c r="AW2875" s="2161"/>
      <c r="AX2875" s="2161"/>
      <c r="AY2875" s="2233"/>
    </row>
    <row r="2876" spans="2:51" s="79" customFormat="1" ht="21" customHeight="1">
      <c r="B2876" s="2088"/>
      <c r="C2876" s="2089"/>
      <c r="D2876" s="2089"/>
      <c r="E2876" s="2089"/>
      <c r="F2876" s="2089"/>
      <c r="G2876" s="2090"/>
      <c r="H2876" s="2234" t="s">
        <v>5</v>
      </c>
      <c r="I2876" s="2235"/>
      <c r="J2876" s="2074" t="s">
        <v>6</v>
      </c>
      <c r="K2876" s="2075"/>
      <c r="L2876" s="2075"/>
      <c r="M2876" s="2075"/>
      <c r="N2876" s="2075"/>
      <c r="O2876" s="2075"/>
      <c r="P2876" s="2076"/>
      <c r="Q2876" s="2077">
        <v>0.5</v>
      </c>
      <c r="R2876" s="2077"/>
      <c r="S2876" s="2077"/>
      <c r="T2876" s="2077"/>
      <c r="U2876" s="2077"/>
      <c r="V2876" s="2077"/>
      <c r="W2876" s="2077"/>
      <c r="X2876" s="2077">
        <v>0.3</v>
      </c>
      <c r="Y2876" s="2077"/>
      <c r="Z2876" s="2077"/>
      <c r="AA2876" s="2077"/>
      <c r="AB2876" s="2077"/>
      <c r="AC2876" s="2077"/>
      <c r="AD2876" s="2077"/>
      <c r="AE2876" s="2077">
        <v>0.3</v>
      </c>
      <c r="AF2876" s="2077"/>
      <c r="AG2876" s="2077"/>
      <c r="AH2876" s="2077"/>
      <c r="AI2876" s="2077"/>
      <c r="AJ2876" s="2077"/>
      <c r="AK2876" s="2077"/>
      <c r="AL2876" s="2077">
        <v>0.3</v>
      </c>
      <c r="AM2876" s="2077"/>
      <c r="AN2876" s="2077"/>
      <c r="AO2876" s="2077"/>
      <c r="AP2876" s="2077"/>
      <c r="AQ2876" s="2077"/>
      <c r="AR2876" s="2077"/>
      <c r="AS2876" s="2078">
        <v>0.2</v>
      </c>
      <c r="AT2876" s="2077"/>
      <c r="AU2876" s="2077"/>
      <c r="AV2876" s="2077"/>
      <c r="AW2876" s="2077"/>
      <c r="AX2876" s="2077"/>
      <c r="AY2876" s="2079"/>
    </row>
    <row r="2877" spans="2:51" s="79" customFormat="1" ht="21" customHeight="1">
      <c r="B2877" s="2088"/>
      <c r="C2877" s="2089"/>
      <c r="D2877" s="2089"/>
      <c r="E2877" s="2089"/>
      <c r="F2877" s="2089"/>
      <c r="G2877" s="2090"/>
      <c r="H2877" s="2236"/>
      <c r="I2877" s="2237"/>
      <c r="J2877" s="2080" t="s">
        <v>7</v>
      </c>
      <c r="K2877" s="2081"/>
      <c r="L2877" s="2081"/>
      <c r="M2877" s="2081"/>
      <c r="N2877" s="2081"/>
      <c r="O2877" s="2081"/>
      <c r="P2877" s="2082"/>
      <c r="Q2877" s="2083" t="s">
        <v>104</v>
      </c>
      <c r="R2877" s="2084"/>
      <c r="S2877" s="2084"/>
      <c r="T2877" s="2084"/>
      <c r="U2877" s="2084"/>
      <c r="V2877" s="2084"/>
      <c r="W2877" s="2084"/>
      <c r="X2877" s="2083" t="s">
        <v>104</v>
      </c>
      <c r="Y2877" s="2084"/>
      <c r="Z2877" s="2084"/>
      <c r="AA2877" s="2084"/>
      <c r="AB2877" s="2084"/>
      <c r="AC2877" s="2084"/>
      <c r="AD2877" s="2084"/>
      <c r="AE2877" s="2083" t="s">
        <v>104</v>
      </c>
      <c r="AF2877" s="2084"/>
      <c r="AG2877" s="2084"/>
      <c r="AH2877" s="2084"/>
      <c r="AI2877" s="2084"/>
      <c r="AJ2877" s="2084"/>
      <c r="AK2877" s="2084"/>
      <c r="AL2877" s="2083" t="s">
        <v>104</v>
      </c>
      <c r="AM2877" s="2084"/>
      <c r="AN2877" s="2084"/>
      <c r="AO2877" s="2084"/>
      <c r="AP2877" s="2084"/>
      <c r="AQ2877" s="2084"/>
      <c r="AR2877" s="2084"/>
      <c r="AS2877" s="2231"/>
      <c r="AT2877" s="2231"/>
      <c r="AU2877" s="2231"/>
      <c r="AV2877" s="2231"/>
      <c r="AW2877" s="2231"/>
      <c r="AX2877" s="2231"/>
      <c r="AY2877" s="2232"/>
    </row>
    <row r="2878" spans="2:51" s="79" customFormat="1" ht="24.75" customHeight="1">
      <c r="B2878" s="2088"/>
      <c r="C2878" s="2089"/>
      <c r="D2878" s="2089"/>
      <c r="E2878" s="2089"/>
      <c r="F2878" s="2089"/>
      <c r="G2878" s="2090"/>
      <c r="H2878" s="2236"/>
      <c r="I2878" s="2237"/>
      <c r="J2878" s="2080" t="s">
        <v>8</v>
      </c>
      <c r="K2878" s="2081"/>
      <c r="L2878" s="2081"/>
      <c r="M2878" s="2081"/>
      <c r="N2878" s="2081"/>
      <c r="O2878" s="2081"/>
      <c r="P2878" s="2082"/>
      <c r="Q2878" s="2083" t="s">
        <v>104</v>
      </c>
      <c r="R2878" s="2084"/>
      <c r="S2878" s="2084"/>
      <c r="T2878" s="2084"/>
      <c r="U2878" s="2084"/>
      <c r="V2878" s="2084"/>
      <c r="W2878" s="2084"/>
      <c r="X2878" s="2083" t="s">
        <v>104</v>
      </c>
      <c r="Y2878" s="2084"/>
      <c r="Z2878" s="2084"/>
      <c r="AA2878" s="2084"/>
      <c r="AB2878" s="2084"/>
      <c r="AC2878" s="2084"/>
      <c r="AD2878" s="2084"/>
      <c r="AE2878" s="2083" t="s">
        <v>104</v>
      </c>
      <c r="AF2878" s="2084"/>
      <c r="AG2878" s="2084"/>
      <c r="AH2878" s="2084"/>
      <c r="AI2878" s="2084"/>
      <c r="AJ2878" s="2084"/>
      <c r="AK2878" s="2084"/>
      <c r="AL2878" s="2083" t="s">
        <v>104</v>
      </c>
      <c r="AM2878" s="2084"/>
      <c r="AN2878" s="2084"/>
      <c r="AO2878" s="2084"/>
      <c r="AP2878" s="2084"/>
      <c r="AQ2878" s="2084"/>
      <c r="AR2878" s="2084"/>
      <c r="AS2878" s="2231"/>
      <c r="AT2878" s="2231"/>
      <c r="AU2878" s="2231"/>
      <c r="AV2878" s="2231"/>
      <c r="AW2878" s="2231"/>
      <c r="AX2878" s="2231"/>
      <c r="AY2878" s="2232"/>
    </row>
    <row r="2879" spans="2:51" s="79" customFormat="1" ht="24.75" customHeight="1">
      <c r="B2879" s="2088"/>
      <c r="C2879" s="2089"/>
      <c r="D2879" s="2089"/>
      <c r="E2879" s="2089"/>
      <c r="F2879" s="2089"/>
      <c r="G2879" s="2090"/>
      <c r="H2879" s="2238"/>
      <c r="I2879" s="2239"/>
      <c r="J2879" s="2163" t="s">
        <v>26</v>
      </c>
      <c r="K2879" s="2164"/>
      <c r="L2879" s="2164"/>
      <c r="M2879" s="2164"/>
      <c r="N2879" s="2164"/>
      <c r="O2879" s="2164"/>
      <c r="P2879" s="2165"/>
      <c r="Q2879" s="2229">
        <v>0.5</v>
      </c>
      <c r="R2879" s="2229"/>
      <c r="S2879" s="2229"/>
      <c r="T2879" s="2229"/>
      <c r="U2879" s="2229"/>
      <c r="V2879" s="2229"/>
      <c r="W2879" s="2229"/>
      <c r="X2879" s="2229">
        <v>0.3</v>
      </c>
      <c r="Y2879" s="2229"/>
      <c r="Z2879" s="2229"/>
      <c r="AA2879" s="2229"/>
      <c r="AB2879" s="2229"/>
      <c r="AC2879" s="2229"/>
      <c r="AD2879" s="2229"/>
      <c r="AE2879" s="2229">
        <v>0.3</v>
      </c>
      <c r="AF2879" s="2229"/>
      <c r="AG2879" s="2229"/>
      <c r="AH2879" s="2229"/>
      <c r="AI2879" s="2229"/>
      <c r="AJ2879" s="2229"/>
      <c r="AK2879" s="2229"/>
      <c r="AL2879" s="2230" t="s">
        <v>104</v>
      </c>
      <c r="AM2879" s="2229"/>
      <c r="AN2879" s="2229"/>
      <c r="AO2879" s="2229"/>
      <c r="AP2879" s="2229"/>
      <c r="AQ2879" s="2229"/>
      <c r="AR2879" s="2229"/>
      <c r="AS2879" s="2230">
        <v>0.2</v>
      </c>
      <c r="AT2879" s="2229"/>
      <c r="AU2879" s="2229"/>
      <c r="AV2879" s="2229"/>
      <c r="AW2879" s="2229"/>
      <c r="AX2879" s="2229"/>
      <c r="AY2879" s="2229"/>
    </row>
    <row r="2880" spans="2:51" s="79" customFormat="1" ht="24.75" customHeight="1">
      <c r="B2880" s="2088"/>
      <c r="C2880" s="2089"/>
      <c r="D2880" s="2089"/>
      <c r="E2880" s="2089"/>
      <c r="F2880" s="2089"/>
      <c r="G2880" s="2090"/>
      <c r="H2880" s="2226" t="s">
        <v>9</v>
      </c>
      <c r="I2880" s="2227"/>
      <c r="J2880" s="2227"/>
      <c r="K2880" s="2227"/>
      <c r="L2880" s="2227"/>
      <c r="M2880" s="2227"/>
      <c r="N2880" s="2227"/>
      <c r="O2880" s="2227"/>
      <c r="P2880" s="2227"/>
      <c r="Q2880" s="2228">
        <v>0.1</v>
      </c>
      <c r="R2880" s="2228"/>
      <c r="S2880" s="2228"/>
      <c r="T2880" s="2228"/>
      <c r="U2880" s="2228"/>
      <c r="V2880" s="2228"/>
      <c r="W2880" s="2228"/>
      <c r="X2880" s="2228">
        <v>0.2</v>
      </c>
      <c r="Y2880" s="2228"/>
      <c r="Z2880" s="2228"/>
      <c r="AA2880" s="2228"/>
      <c r="AB2880" s="2228"/>
      <c r="AC2880" s="2228"/>
      <c r="AD2880" s="2228"/>
      <c r="AE2880" s="2228">
        <v>0.03</v>
      </c>
      <c r="AF2880" s="2228"/>
      <c r="AG2880" s="2228"/>
      <c r="AH2880" s="2228"/>
      <c r="AI2880" s="2228"/>
      <c r="AJ2880" s="2228"/>
      <c r="AK2880" s="2228"/>
      <c r="AL2880" s="2224"/>
      <c r="AM2880" s="2224"/>
      <c r="AN2880" s="2224"/>
      <c r="AO2880" s="2224"/>
      <c r="AP2880" s="2224"/>
      <c r="AQ2880" s="2224"/>
      <c r="AR2880" s="2224"/>
      <c r="AS2880" s="2224"/>
      <c r="AT2880" s="2224"/>
      <c r="AU2880" s="2224"/>
      <c r="AV2880" s="2224"/>
      <c r="AW2880" s="2224"/>
      <c r="AX2880" s="2224"/>
      <c r="AY2880" s="2225"/>
    </row>
    <row r="2881" spans="1:51" s="79" customFormat="1" ht="24.75" customHeight="1">
      <c r="B2881" s="2155"/>
      <c r="C2881" s="2156"/>
      <c r="D2881" s="2156"/>
      <c r="E2881" s="2156"/>
      <c r="F2881" s="2156"/>
      <c r="G2881" s="2157"/>
      <c r="H2881" s="2226" t="s">
        <v>10</v>
      </c>
      <c r="I2881" s="2227"/>
      <c r="J2881" s="2227"/>
      <c r="K2881" s="2227"/>
      <c r="L2881" s="2227"/>
      <c r="M2881" s="2227"/>
      <c r="N2881" s="2227"/>
      <c r="O2881" s="2227"/>
      <c r="P2881" s="2227"/>
      <c r="Q2881" s="2228">
        <v>33</v>
      </c>
      <c r="R2881" s="2228"/>
      <c r="S2881" s="2228"/>
      <c r="T2881" s="2228"/>
      <c r="U2881" s="2228"/>
      <c r="V2881" s="2228"/>
      <c r="W2881" s="2228"/>
      <c r="X2881" s="2228">
        <v>40</v>
      </c>
      <c r="Y2881" s="2228"/>
      <c r="Z2881" s="2228"/>
      <c r="AA2881" s="2228"/>
      <c r="AB2881" s="2228"/>
      <c r="AC2881" s="2228"/>
      <c r="AD2881" s="2228"/>
      <c r="AE2881" s="2228">
        <v>10</v>
      </c>
      <c r="AF2881" s="2228"/>
      <c r="AG2881" s="2228"/>
      <c r="AH2881" s="2228"/>
      <c r="AI2881" s="2228"/>
      <c r="AJ2881" s="2228"/>
      <c r="AK2881" s="2228"/>
      <c r="AL2881" s="2224"/>
      <c r="AM2881" s="2224"/>
      <c r="AN2881" s="2224"/>
      <c r="AO2881" s="2224"/>
      <c r="AP2881" s="2224"/>
      <c r="AQ2881" s="2224"/>
      <c r="AR2881" s="2224"/>
      <c r="AS2881" s="2224"/>
      <c r="AT2881" s="2224"/>
      <c r="AU2881" s="2224"/>
      <c r="AV2881" s="2224"/>
      <c r="AW2881" s="2224"/>
      <c r="AX2881" s="2224"/>
      <c r="AY2881" s="2225"/>
    </row>
    <row r="2882" spans="1:51" s="79" customFormat="1" ht="23.1" customHeight="1">
      <c r="B2882" s="2129" t="s">
        <v>99</v>
      </c>
      <c r="C2882" s="2130"/>
      <c r="D2882" s="2135" t="s">
        <v>23</v>
      </c>
      <c r="E2882" s="2136"/>
      <c r="F2882" s="2136"/>
      <c r="G2882" s="2136"/>
      <c r="H2882" s="2136"/>
      <c r="I2882" s="2136"/>
      <c r="J2882" s="2136"/>
      <c r="K2882" s="2136"/>
      <c r="L2882" s="2137"/>
      <c r="M2882" s="2138" t="s">
        <v>92</v>
      </c>
      <c r="N2882" s="2138"/>
      <c r="O2882" s="2138"/>
      <c r="P2882" s="2138"/>
      <c r="Q2882" s="2138"/>
      <c r="R2882" s="2138"/>
      <c r="S2882" s="2139" t="s">
        <v>91</v>
      </c>
      <c r="T2882" s="2139"/>
      <c r="U2882" s="2139"/>
      <c r="V2882" s="2139"/>
      <c r="W2882" s="2139"/>
      <c r="X2882" s="2139"/>
      <c r="Y2882" s="2140"/>
      <c r="Z2882" s="2136"/>
      <c r="AA2882" s="2136"/>
      <c r="AB2882" s="2136"/>
      <c r="AC2882" s="2136"/>
      <c r="AD2882" s="2136"/>
      <c r="AE2882" s="2136"/>
      <c r="AF2882" s="2136"/>
      <c r="AG2882" s="2136"/>
      <c r="AH2882" s="2136"/>
      <c r="AI2882" s="2136"/>
      <c r="AJ2882" s="2136"/>
      <c r="AK2882" s="2136"/>
      <c r="AL2882" s="2136"/>
      <c r="AM2882" s="2136"/>
      <c r="AN2882" s="2136"/>
      <c r="AO2882" s="2136"/>
      <c r="AP2882" s="2136"/>
      <c r="AQ2882" s="2136"/>
      <c r="AR2882" s="2136"/>
      <c r="AS2882" s="2136"/>
      <c r="AT2882" s="2136"/>
      <c r="AU2882" s="2136"/>
      <c r="AV2882" s="2136"/>
      <c r="AW2882" s="2136"/>
      <c r="AX2882" s="2136"/>
      <c r="AY2882" s="2141"/>
    </row>
    <row r="2883" spans="1:51" s="79" customFormat="1" ht="23.1" customHeight="1">
      <c r="B2883" s="2131"/>
      <c r="C2883" s="2132"/>
      <c r="D2883" s="2142" t="s">
        <v>120</v>
      </c>
      <c r="E2883" s="2143"/>
      <c r="F2883" s="2143"/>
      <c r="G2883" s="2143"/>
      <c r="H2883" s="2143"/>
      <c r="I2883" s="2143"/>
      <c r="J2883" s="2143"/>
      <c r="K2883" s="2143"/>
      <c r="L2883" s="2144"/>
      <c r="M2883" s="2145">
        <v>0.04</v>
      </c>
      <c r="N2883" s="2146"/>
      <c r="O2883" s="2146"/>
      <c r="P2883" s="2146"/>
      <c r="Q2883" s="2146"/>
      <c r="R2883" s="2147"/>
      <c r="S2883" s="2148">
        <v>0.04</v>
      </c>
      <c r="T2883" s="2148"/>
      <c r="U2883" s="2148"/>
      <c r="V2883" s="2148"/>
      <c r="W2883" s="2148"/>
      <c r="X2883" s="2148"/>
      <c r="Y2883" s="2149"/>
      <c r="Z2883" s="2150"/>
      <c r="AA2883" s="2150"/>
      <c r="AB2883" s="2150"/>
      <c r="AC2883" s="2150"/>
      <c r="AD2883" s="2150"/>
      <c r="AE2883" s="2150"/>
      <c r="AF2883" s="2150"/>
      <c r="AG2883" s="2150"/>
      <c r="AH2883" s="2150"/>
      <c r="AI2883" s="2150"/>
      <c r="AJ2883" s="2150"/>
      <c r="AK2883" s="2150"/>
      <c r="AL2883" s="2150"/>
      <c r="AM2883" s="2150"/>
      <c r="AN2883" s="2150"/>
      <c r="AO2883" s="2150"/>
      <c r="AP2883" s="2150"/>
      <c r="AQ2883" s="2150"/>
      <c r="AR2883" s="2150"/>
      <c r="AS2883" s="2150"/>
      <c r="AT2883" s="2150"/>
      <c r="AU2883" s="2150"/>
      <c r="AV2883" s="2150"/>
      <c r="AW2883" s="2150"/>
      <c r="AX2883" s="2150"/>
      <c r="AY2883" s="2151"/>
    </row>
    <row r="2884" spans="1:51" s="79" customFormat="1" ht="23.1" customHeight="1">
      <c r="B2884" s="2131"/>
      <c r="C2884" s="2132"/>
      <c r="D2884" s="2128" t="s">
        <v>1245</v>
      </c>
      <c r="E2884" s="2118"/>
      <c r="F2884" s="2118"/>
      <c r="G2884" s="2118"/>
      <c r="H2884" s="2118"/>
      <c r="I2884" s="2118"/>
      <c r="J2884" s="2118"/>
      <c r="K2884" s="2118"/>
      <c r="L2884" s="2119"/>
      <c r="M2884" s="2120">
        <v>0.02</v>
      </c>
      <c r="N2884" s="2120"/>
      <c r="O2884" s="2120"/>
      <c r="P2884" s="2120"/>
      <c r="Q2884" s="2120"/>
      <c r="R2884" s="2120"/>
      <c r="S2884" s="2120">
        <v>0.01</v>
      </c>
      <c r="T2884" s="2120"/>
      <c r="U2884" s="2120"/>
      <c r="V2884" s="2120"/>
      <c r="W2884" s="2120"/>
      <c r="X2884" s="2120"/>
      <c r="Y2884" s="2121"/>
      <c r="Z2884" s="2122"/>
      <c r="AA2884" s="2122"/>
      <c r="AB2884" s="2122"/>
      <c r="AC2884" s="2122"/>
      <c r="AD2884" s="2122"/>
      <c r="AE2884" s="2122"/>
      <c r="AF2884" s="2122"/>
      <c r="AG2884" s="2122"/>
      <c r="AH2884" s="2122"/>
      <c r="AI2884" s="2122"/>
      <c r="AJ2884" s="2122"/>
      <c r="AK2884" s="2122"/>
      <c r="AL2884" s="2122"/>
      <c r="AM2884" s="2122"/>
      <c r="AN2884" s="2122"/>
      <c r="AO2884" s="2122"/>
      <c r="AP2884" s="2122"/>
      <c r="AQ2884" s="2122"/>
      <c r="AR2884" s="2122"/>
      <c r="AS2884" s="2122"/>
      <c r="AT2884" s="2122"/>
      <c r="AU2884" s="2122"/>
      <c r="AV2884" s="2122"/>
      <c r="AW2884" s="2122"/>
      <c r="AX2884" s="2122"/>
      <c r="AY2884" s="2123"/>
    </row>
    <row r="2885" spans="1:51" s="79" customFormat="1" ht="23.1" customHeight="1">
      <c r="B2885" s="2131"/>
      <c r="C2885" s="2132"/>
      <c r="D2885" s="2128" t="s">
        <v>1203</v>
      </c>
      <c r="E2885" s="2118"/>
      <c r="F2885" s="2118"/>
      <c r="G2885" s="2118"/>
      <c r="H2885" s="2118"/>
      <c r="I2885" s="2118"/>
      <c r="J2885" s="2118"/>
      <c r="K2885" s="2118"/>
      <c r="L2885" s="2119"/>
      <c r="M2885" s="2120">
        <v>0.16</v>
      </c>
      <c r="N2885" s="2120"/>
      <c r="O2885" s="2120"/>
      <c r="P2885" s="2120"/>
      <c r="Q2885" s="2120"/>
      <c r="R2885" s="2120"/>
      <c r="S2885" s="2120">
        <v>0.15</v>
      </c>
      <c r="T2885" s="2120"/>
      <c r="U2885" s="2120"/>
      <c r="V2885" s="2120"/>
      <c r="W2885" s="2120"/>
      <c r="X2885" s="2120"/>
      <c r="Y2885" s="2121"/>
      <c r="Z2885" s="2122"/>
      <c r="AA2885" s="2122"/>
      <c r="AB2885" s="2122"/>
      <c r="AC2885" s="2122"/>
      <c r="AD2885" s="2122"/>
      <c r="AE2885" s="2122"/>
      <c r="AF2885" s="2122"/>
      <c r="AG2885" s="2122"/>
      <c r="AH2885" s="2122"/>
      <c r="AI2885" s="2122"/>
      <c r="AJ2885" s="2122"/>
      <c r="AK2885" s="2122"/>
      <c r="AL2885" s="2122"/>
      <c r="AM2885" s="2122"/>
      <c r="AN2885" s="2122"/>
      <c r="AO2885" s="2122"/>
      <c r="AP2885" s="2122"/>
      <c r="AQ2885" s="2122"/>
      <c r="AR2885" s="2122"/>
      <c r="AS2885" s="2122"/>
      <c r="AT2885" s="2122"/>
      <c r="AU2885" s="2122"/>
      <c r="AV2885" s="2122"/>
      <c r="AW2885" s="2122"/>
      <c r="AX2885" s="2122"/>
      <c r="AY2885" s="2123"/>
    </row>
    <row r="2886" spans="1:51" s="79" customFormat="1" ht="23.1" customHeight="1">
      <c r="B2886" s="2131"/>
      <c r="C2886" s="2132"/>
      <c r="D2886" s="2128" t="s">
        <v>1246</v>
      </c>
      <c r="E2886" s="2118"/>
      <c r="F2886" s="2118"/>
      <c r="G2886" s="2118"/>
      <c r="H2886" s="2118"/>
      <c r="I2886" s="2118"/>
      <c r="J2886" s="2118"/>
      <c r="K2886" s="2118"/>
      <c r="L2886" s="2119"/>
      <c r="M2886" s="2120">
        <v>0.05</v>
      </c>
      <c r="N2886" s="2120"/>
      <c r="O2886" s="2120"/>
      <c r="P2886" s="2120"/>
      <c r="Q2886" s="2120"/>
      <c r="R2886" s="2120"/>
      <c r="S2886" s="2120">
        <v>0.05</v>
      </c>
      <c r="T2886" s="2120"/>
      <c r="U2886" s="2120"/>
      <c r="V2886" s="2120"/>
      <c r="W2886" s="2120"/>
      <c r="X2886" s="2120"/>
      <c r="Y2886" s="2121"/>
      <c r="Z2886" s="2122"/>
      <c r="AA2886" s="2122"/>
      <c r="AB2886" s="2122"/>
      <c r="AC2886" s="2122"/>
      <c r="AD2886" s="2122"/>
      <c r="AE2886" s="2122"/>
      <c r="AF2886" s="2122"/>
      <c r="AG2886" s="2122"/>
      <c r="AH2886" s="2122"/>
      <c r="AI2886" s="2122"/>
      <c r="AJ2886" s="2122"/>
      <c r="AK2886" s="2122"/>
      <c r="AL2886" s="2122"/>
      <c r="AM2886" s="2122"/>
      <c r="AN2886" s="2122"/>
      <c r="AO2886" s="2122"/>
      <c r="AP2886" s="2122"/>
      <c r="AQ2886" s="2122"/>
      <c r="AR2886" s="2122"/>
      <c r="AS2886" s="2122"/>
      <c r="AT2886" s="2122"/>
      <c r="AU2886" s="2122"/>
      <c r="AV2886" s="2122"/>
      <c r="AW2886" s="2122"/>
      <c r="AX2886" s="2122"/>
      <c r="AY2886" s="2123"/>
    </row>
    <row r="2887" spans="1:51" s="79" customFormat="1" ht="23.1" customHeight="1">
      <c r="B2887" s="2131"/>
      <c r="C2887" s="2132"/>
      <c r="D2887" s="2117"/>
      <c r="E2887" s="2118"/>
      <c r="F2887" s="2118"/>
      <c r="G2887" s="2118"/>
      <c r="H2887" s="2118"/>
      <c r="I2887" s="2118"/>
      <c r="J2887" s="2118"/>
      <c r="K2887" s="2118"/>
      <c r="L2887" s="2119"/>
      <c r="M2887" s="2120"/>
      <c r="N2887" s="2120"/>
      <c r="O2887" s="2120"/>
      <c r="P2887" s="2120"/>
      <c r="Q2887" s="2120"/>
      <c r="R2887" s="2120"/>
      <c r="S2887" s="2120"/>
      <c r="T2887" s="2120"/>
      <c r="U2887" s="2120"/>
      <c r="V2887" s="2120"/>
      <c r="W2887" s="2120"/>
      <c r="X2887" s="2120"/>
      <c r="Y2887" s="2121"/>
      <c r="Z2887" s="2122"/>
      <c r="AA2887" s="2122"/>
      <c r="AB2887" s="2122"/>
      <c r="AC2887" s="2122"/>
      <c r="AD2887" s="2122"/>
      <c r="AE2887" s="2122"/>
      <c r="AF2887" s="2122"/>
      <c r="AG2887" s="2122"/>
      <c r="AH2887" s="2122"/>
      <c r="AI2887" s="2122"/>
      <c r="AJ2887" s="2122"/>
      <c r="AK2887" s="2122"/>
      <c r="AL2887" s="2122"/>
      <c r="AM2887" s="2122"/>
      <c r="AN2887" s="2122"/>
      <c r="AO2887" s="2122"/>
      <c r="AP2887" s="2122"/>
      <c r="AQ2887" s="2122"/>
      <c r="AR2887" s="2122"/>
      <c r="AS2887" s="2122"/>
      <c r="AT2887" s="2122"/>
      <c r="AU2887" s="2122"/>
      <c r="AV2887" s="2122"/>
      <c r="AW2887" s="2122"/>
      <c r="AX2887" s="2122"/>
      <c r="AY2887" s="2123"/>
    </row>
    <row r="2888" spans="1:51" s="79" customFormat="1" ht="23.1" customHeight="1">
      <c r="B2888" s="2131"/>
      <c r="C2888" s="2132"/>
      <c r="D2888" s="2117"/>
      <c r="E2888" s="2118"/>
      <c r="F2888" s="2118"/>
      <c r="G2888" s="2118"/>
      <c r="H2888" s="2118"/>
      <c r="I2888" s="2118"/>
      <c r="J2888" s="2118"/>
      <c r="K2888" s="2118"/>
      <c r="L2888" s="2119"/>
      <c r="M2888" s="2120"/>
      <c r="N2888" s="2120"/>
      <c r="O2888" s="2120"/>
      <c r="P2888" s="2120"/>
      <c r="Q2888" s="2120"/>
      <c r="R2888" s="2120"/>
      <c r="S2888" s="2120"/>
      <c r="T2888" s="2120"/>
      <c r="U2888" s="2120"/>
      <c r="V2888" s="2120"/>
      <c r="W2888" s="2120"/>
      <c r="X2888" s="2120"/>
      <c r="Y2888" s="2121"/>
      <c r="Z2888" s="2122"/>
      <c r="AA2888" s="2122"/>
      <c r="AB2888" s="2122"/>
      <c r="AC2888" s="2122"/>
      <c r="AD2888" s="2122"/>
      <c r="AE2888" s="2122"/>
      <c r="AF2888" s="2122"/>
      <c r="AG2888" s="2122"/>
      <c r="AH2888" s="2122"/>
      <c r="AI2888" s="2122"/>
      <c r="AJ2888" s="2122"/>
      <c r="AK2888" s="2122"/>
      <c r="AL2888" s="2122"/>
      <c r="AM2888" s="2122"/>
      <c r="AN2888" s="2122"/>
      <c r="AO2888" s="2122"/>
      <c r="AP2888" s="2122"/>
      <c r="AQ2888" s="2122"/>
      <c r="AR2888" s="2122"/>
      <c r="AS2888" s="2122"/>
      <c r="AT2888" s="2122"/>
      <c r="AU2888" s="2122"/>
      <c r="AV2888" s="2122"/>
      <c r="AW2888" s="2122"/>
      <c r="AX2888" s="2122"/>
      <c r="AY2888" s="2123"/>
    </row>
    <row r="2889" spans="1:51" s="79" customFormat="1" ht="23.1" customHeight="1">
      <c r="B2889" s="2131"/>
      <c r="C2889" s="2132"/>
      <c r="D2889" s="2124"/>
      <c r="E2889" s="2125"/>
      <c r="F2889" s="2125"/>
      <c r="G2889" s="2125"/>
      <c r="H2889" s="2125"/>
      <c r="I2889" s="2125"/>
      <c r="J2889" s="2125"/>
      <c r="K2889" s="2125"/>
      <c r="L2889" s="2126"/>
      <c r="M2889" s="2127"/>
      <c r="N2889" s="2127"/>
      <c r="O2889" s="2127"/>
      <c r="P2889" s="2127"/>
      <c r="Q2889" s="2127"/>
      <c r="R2889" s="2127"/>
      <c r="S2889" s="2127"/>
      <c r="T2889" s="2127"/>
      <c r="U2889" s="2127"/>
      <c r="V2889" s="2127"/>
      <c r="W2889" s="2127"/>
      <c r="X2889" s="2127"/>
      <c r="Y2889" s="2121"/>
      <c r="Z2889" s="2122"/>
      <c r="AA2889" s="2122"/>
      <c r="AB2889" s="2122"/>
      <c r="AC2889" s="2122"/>
      <c r="AD2889" s="2122"/>
      <c r="AE2889" s="2122"/>
      <c r="AF2889" s="2122"/>
      <c r="AG2889" s="2122"/>
      <c r="AH2889" s="2122"/>
      <c r="AI2889" s="2122"/>
      <c r="AJ2889" s="2122"/>
      <c r="AK2889" s="2122"/>
      <c r="AL2889" s="2122"/>
      <c r="AM2889" s="2122"/>
      <c r="AN2889" s="2122"/>
      <c r="AO2889" s="2122"/>
      <c r="AP2889" s="2122"/>
      <c r="AQ2889" s="2122"/>
      <c r="AR2889" s="2122"/>
      <c r="AS2889" s="2122"/>
      <c r="AT2889" s="2122"/>
      <c r="AU2889" s="2122"/>
      <c r="AV2889" s="2122"/>
      <c r="AW2889" s="2122"/>
      <c r="AX2889" s="2122"/>
      <c r="AY2889" s="2123"/>
    </row>
    <row r="2890" spans="1:51" s="79" customFormat="1" ht="23.1" customHeight="1">
      <c r="B2890" s="2133"/>
      <c r="C2890" s="2134"/>
      <c r="D2890" s="2109" t="s">
        <v>26</v>
      </c>
      <c r="E2890" s="2110"/>
      <c r="F2890" s="2110"/>
      <c r="G2890" s="2110"/>
      <c r="H2890" s="2110"/>
      <c r="I2890" s="2110"/>
      <c r="J2890" s="2110"/>
      <c r="K2890" s="2110"/>
      <c r="L2890" s="2111"/>
      <c r="M2890" s="2112">
        <f>SUM(M2883:R2889)</f>
        <v>0.27</v>
      </c>
      <c r="N2890" s="2112"/>
      <c r="O2890" s="2112"/>
      <c r="P2890" s="2112"/>
      <c r="Q2890" s="2112"/>
      <c r="R2890" s="2112"/>
      <c r="S2890" s="2112">
        <v>0.24</v>
      </c>
      <c r="T2890" s="2112"/>
      <c r="U2890" s="2112"/>
      <c r="V2890" s="2112"/>
      <c r="W2890" s="2112"/>
      <c r="X2890" s="2112"/>
      <c r="Y2890" s="2113"/>
      <c r="Z2890" s="2114"/>
      <c r="AA2890" s="2114"/>
      <c r="AB2890" s="2114"/>
      <c r="AC2890" s="2114"/>
      <c r="AD2890" s="2114"/>
      <c r="AE2890" s="2114"/>
      <c r="AF2890" s="2114"/>
      <c r="AG2890" s="2114"/>
      <c r="AH2890" s="2114"/>
      <c r="AI2890" s="2114"/>
      <c r="AJ2890" s="2114"/>
      <c r="AK2890" s="2114"/>
      <c r="AL2890" s="2114"/>
      <c r="AM2890" s="2114"/>
      <c r="AN2890" s="2114"/>
      <c r="AO2890" s="2114"/>
      <c r="AP2890" s="2114"/>
      <c r="AQ2890" s="2114"/>
      <c r="AR2890" s="2114"/>
      <c r="AS2890" s="2114"/>
      <c r="AT2890" s="2114"/>
      <c r="AU2890" s="2114"/>
      <c r="AV2890" s="2114"/>
      <c r="AW2890" s="2114"/>
      <c r="AX2890" s="2114"/>
      <c r="AY2890" s="2115"/>
    </row>
    <row r="2891" spans="1:51" s="79" customFormat="1" ht="41.25" customHeight="1">
      <c r="B2891" s="80"/>
      <c r="C2891" s="80"/>
      <c r="D2891" s="80"/>
      <c r="E2891" s="80"/>
      <c r="F2891" s="80"/>
      <c r="G2891" s="80"/>
      <c r="H2891" s="81"/>
      <c r="I2891" s="81"/>
      <c r="J2891" s="81"/>
      <c r="K2891" s="81"/>
      <c r="L2891" s="81"/>
      <c r="M2891" s="81"/>
      <c r="N2891" s="81"/>
      <c r="O2891" s="81"/>
      <c r="P2891" s="81"/>
      <c r="Q2891" s="81"/>
      <c r="R2891" s="81"/>
      <c r="S2891" s="81"/>
      <c r="T2891" s="81"/>
      <c r="U2891" s="81"/>
      <c r="V2891" s="81"/>
      <c r="W2891" s="81"/>
      <c r="X2891" s="81"/>
      <c r="Y2891" s="81"/>
      <c r="Z2891" s="81"/>
      <c r="AA2891" s="81"/>
      <c r="AB2891" s="81"/>
      <c r="AC2891" s="81"/>
      <c r="AD2891" s="81"/>
      <c r="AE2891" s="81"/>
      <c r="AF2891" s="81"/>
      <c r="AG2891" s="81"/>
      <c r="AH2891" s="81"/>
      <c r="AI2891" s="81"/>
      <c r="AJ2891" s="81"/>
      <c r="AK2891" s="81"/>
      <c r="AL2891" s="81"/>
      <c r="AM2891" s="81"/>
      <c r="AN2891" s="81"/>
      <c r="AO2891" s="81"/>
      <c r="AP2891" s="81"/>
      <c r="AQ2891" s="81"/>
      <c r="AR2891" s="81"/>
      <c r="AS2891" s="81"/>
      <c r="AT2891" s="81"/>
      <c r="AU2891" s="81"/>
      <c r="AV2891" s="81"/>
      <c r="AW2891" s="81"/>
      <c r="AX2891" s="81"/>
      <c r="AY2891" s="81"/>
    </row>
    <row r="2892" spans="1:51" s="79" customFormat="1" ht="23.25" customHeight="1" thickBot="1">
      <c r="A2892" s="82"/>
      <c r="B2892" s="2116" t="s">
        <v>100</v>
      </c>
      <c r="C2892" s="2096"/>
      <c r="D2892" s="2096"/>
      <c r="E2892" s="2096"/>
      <c r="F2892" s="2096"/>
      <c r="G2892" s="2096"/>
      <c r="H2892" s="2096" t="s">
        <v>1243</v>
      </c>
      <c r="I2892" s="2096"/>
      <c r="J2892" s="2096"/>
      <c r="K2892" s="2096"/>
      <c r="L2892" s="2096"/>
      <c r="M2892" s="2096"/>
      <c r="N2892" s="2096"/>
      <c r="O2892" s="2096"/>
      <c r="P2892" s="2096"/>
      <c r="Q2892" s="2096"/>
      <c r="R2892" s="2096"/>
      <c r="S2892" s="2096"/>
      <c r="T2892" s="2096"/>
      <c r="U2892" s="2096"/>
      <c r="V2892" s="2096"/>
      <c r="W2892" s="2096"/>
      <c r="X2892" s="2096"/>
      <c r="Y2892" s="2096"/>
      <c r="Z2892" s="2096"/>
      <c r="AA2892" s="2096"/>
      <c r="AB2892" s="2096"/>
      <c r="AC2892" s="2096"/>
      <c r="AD2892" s="2096"/>
      <c r="AE2892" s="2096"/>
      <c r="AF2892" s="2096"/>
      <c r="AG2892" s="2096"/>
      <c r="AH2892" s="2096"/>
      <c r="AI2892" s="2096"/>
      <c r="AJ2892" s="2096"/>
      <c r="AK2892" s="2096"/>
      <c r="AL2892" s="2096"/>
      <c r="AM2892" s="2096"/>
      <c r="AN2892" s="2096"/>
      <c r="AO2892" s="2096"/>
      <c r="AP2892" s="2096"/>
      <c r="AQ2892" s="2096"/>
      <c r="AR2892" s="2096"/>
      <c r="AS2892" s="2096"/>
      <c r="AT2892" s="2096"/>
      <c r="AU2892" s="2096"/>
      <c r="AV2892" s="2096"/>
      <c r="AW2892" s="2096"/>
      <c r="AX2892" s="2096"/>
      <c r="AY2892" s="2096"/>
    </row>
    <row r="2893" spans="1:51" s="79" customFormat="1" ht="385.5" customHeight="1">
      <c r="A2893" s="83"/>
      <c r="B2893" s="2085" t="s">
        <v>40</v>
      </c>
      <c r="C2893" s="2086"/>
      <c r="D2893" s="2086"/>
      <c r="E2893" s="2086"/>
      <c r="F2893" s="2086"/>
      <c r="G2893" s="2087"/>
      <c r="H2893" s="84" t="s">
        <v>97</v>
      </c>
      <c r="I2893" s="85"/>
      <c r="J2893" s="85"/>
      <c r="K2893" s="85"/>
      <c r="L2893" s="85"/>
      <c r="M2893" s="85"/>
      <c r="N2893" s="85"/>
      <c r="O2893" s="85"/>
      <c r="P2893" s="85"/>
      <c r="Q2893" s="85"/>
      <c r="R2893" s="85"/>
      <c r="S2893" s="85"/>
      <c r="T2893" s="85"/>
      <c r="U2893" s="85"/>
      <c r="V2893" s="85"/>
      <c r="W2893" s="85"/>
      <c r="X2893" s="85"/>
      <c r="Y2893" s="85"/>
      <c r="Z2893" s="85"/>
      <c r="AA2893" s="85"/>
      <c r="AB2893" s="85"/>
      <c r="AC2893" s="85"/>
      <c r="AD2893" s="85"/>
      <c r="AE2893" s="85"/>
      <c r="AF2893" s="85"/>
      <c r="AG2893" s="85"/>
      <c r="AH2893" s="85"/>
      <c r="AI2893" s="85"/>
      <c r="AJ2893" s="85"/>
      <c r="AK2893" s="85"/>
      <c r="AL2893" s="85"/>
      <c r="AM2893" s="85"/>
      <c r="AN2893" s="85"/>
      <c r="AO2893" s="85"/>
      <c r="AP2893" s="85"/>
      <c r="AQ2893" s="85"/>
      <c r="AR2893" s="85"/>
      <c r="AS2893" s="85"/>
      <c r="AT2893" s="85"/>
      <c r="AU2893" s="85"/>
      <c r="AV2893" s="85"/>
      <c r="AW2893" s="85"/>
      <c r="AX2893" s="85"/>
      <c r="AY2893" s="86"/>
    </row>
    <row r="2894" spans="1:51" s="79" customFormat="1" ht="348.95" customHeight="1">
      <c r="B2894" s="2088"/>
      <c r="C2894" s="2089"/>
      <c r="D2894" s="2089"/>
      <c r="E2894" s="2089"/>
      <c r="F2894" s="2089"/>
      <c r="G2894" s="2090"/>
      <c r="H2894" s="87"/>
      <c r="I2894" s="81"/>
      <c r="J2894" s="81"/>
      <c r="K2894" s="81"/>
      <c r="L2894" s="81"/>
      <c r="M2894" s="81"/>
      <c r="N2894" s="81"/>
      <c r="O2894" s="81"/>
      <c r="P2894" s="81"/>
      <c r="Q2894" s="81"/>
      <c r="R2894" s="81"/>
      <c r="S2894" s="81"/>
      <c r="T2894" s="81"/>
      <c r="U2894" s="81"/>
      <c r="V2894" s="81"/>
      <c r="W2894" s="81"/>
      <c r="X2894" s="81"/>
      <c r="Y2894" s="81"/>
      <c r="Z2894" s="81"/>
      <c r="AA2894" s="81"/>
      <c r="AB2894" s="81"/>
      <c r="AC2894" s="81"/>
      <c r="AD2894" s="81"/>
      <c r="AE2894" s="81"/>
      <c r="AF2894" s="81"/>
      <c r="AG2894" s="81"/>
      <c r="AH2894" s="81"/>
      <c r="AI2894" s="81"/>
      <c r="AJ2894" s="81"/>
      <c r="AK2894" s="81"/>
      <c r="AL2894" s="81"/>
      <c r="AM2894" s="81"/>
      <c r="AN2894" s="81"/>
      <c r="AO2894" s="81"/>
      <c r="AP2894" s="81"/>
      <c r="AQ2894" s="81"/>
      <c r="AR2894" s="81"/>
      <c r="AS2894" s="81"/>
      <c r="AT2894" s="81"/>
      <c r="AU2894" s="81"/>
      <c r="AV2894" s="81"/>
      <c r="AW2894" s="81"/>
      <c r="AX2894" s="81"/>
      <c r="AY2894" s="88"/>
    </row>
    <row r="2895" spans="1:51" s="79" customFormat="1" ht="324" customHeight="1" thickBot="1">
      <c r="B2895" s="2091"/>
      <c r="C2895" s="2092"/>
      <c r="D2895" s="2092"/>
      <c r="E2895" s="2092"/>
      <c r="F2895" s="2092"/>
      <c r="G2895" s="2093"/>
      <c r="H2895" s="89"/>
      <c r="I2895" s="90"/>
      <c r="J2895" s="90"/>
      <c r="K2895" s="90"/>
      <c r="L2895" s="90"/>
      <c r="M2895" s="90"/>
      <c r="N2895" s="90"/>
      <c r="O2895" s="90"/>
      <c r="P2895" s="90"/>
      <c r="Q2895" s="90"/>
      <c r="R2895" s="90"/>
      <c r="S2895" s="90"/>
      <c r="T2895" s="90"/>
      <c r="U2895" s="90"/>
      <c r="V2895" s="90"/>
      <c r="W2895" s="90"/>
      <c r="X2895" s="90"/>
      <c r="Y2895" s="90"/>
      <c r="Z2895" s="90"/>
      <c r="AA2895" s="90"/>
      <c r="AB2895" s="90"/>
      <c r="AC2895" s="90"/>
      <c r="AD2895" s="90"/>
      <c r="AE2895" s="90"/>
      <c r="AF2895" s="90"/>
      <c r="AG2895" s="90"/>
      <c r="AH2895" s="90"/>
      <c r="AI2895" s="90"/>
      <c r="AJ2895" s="90"/>
      <c r="AK2895" s="90"/>
      <c r="AL2895" s="90"/>
      <c r="AM2895" s="90"/>
      <c r="AN2895" s="90"/>
      <c r="AO2895" s="90"/>
      <c r="AP2895" s="90"/>
      <c r="AQ2895" s="90"/>
      <c r="AR2895" s="90"/>
      <c r="AS2895" s="90"/>
      <c r="AT2895" s="90"/>
      <c r="AU2895" s="90"/>
      <c r="AV2895" s="90"/>
      <c r="AW2895" s="90"/>
      <c r="AX2895" s="90"/>
      <c r="AY2895" s="91"/>
    </row>
    <row r="2896" spans="1:51" s="79" customFormat="1" ht="41.25" customHeight="1">
      <c r="B2896" s="80"/>
      <c r="C2896" s="80"/>
      <c r="D2896" s="80"/>
      <c r="E2896" s="80"/>
      <c r="F2896" s="80"/>
      <c r="G2896" s="80"/>
      <c r="H2896" s="81"/>
      <c r="I2896" s="81"/>
      <c r="J2896" s="81"/>
      <c r="K2896" s="81"/>
      <c r="L2896" s="81"/>
      <c r="M2896" s="81"/>
      <c r="N2896" s="81"/>
      <c r="O2896" s="81"/>
      <c r="P2896" s="81"/>
      <c r="Q2896" s="81"/>
      <c r="R2896" s="81"/>
      <c r="S2896" s="81"/>
      <c r="T2896" s="81"/>
      <c r="U2896" s="81"/>
      <c r="V2896" s="81"/>
      <c r="W2896" s="81"/>
      <c r="X2896" s="81"/>
      <c r="Y2896" s="81"/>
      <c r="Z2896" s="81"/>
      <c r="AA2896" s="81"/>
      <c r="AB2896" s="81"/>
      <c r="AC2896" s="81"/>
      <c r="AD2896" s="81"/>
      <c r="AE2896" s="81"/>
      <c r="AF2896" s="81"/>
      <c r="AG2896" s="81"/>
      <c r="AH2896" s="81"/>
      <c r="AI2896" s="81"/>
      <c r="AJ2896" s="81"/>
      <c r="AK2896" s="81"/>
      <c r="AL2896" s="81"/>
      <c r="AM2896" s="81"/>
      <c r="AN2896" s="81"/>
      <c r="AO2896" s="81"/>
      <c r="AP2896" s="81"/>
      <c r="AQ2896" s="81"/>
      <c r="AR2896" s="81"/>
      <c r="AS2896" s="81"/>
      <c r="AT2896" s="81"/>
      <c r="AU2896" s="81"/>
      <c r="AV2896" s="81"/>
      <c r="AW2896" s="81"/>
      <c r="AX2896" s="81"/>
      <c r="AY2896" s="81"/>
    </row>
    <row r="2897" spans="2:51" s="79" customFormat="1" ht="30" customHeight="1" thickBot="1">
      <c r="B2897" s="2094" t="s">
        <v>100</v>
      </c>
      <c r="C2897" s="2094"/>
      <c r="D2897" s="2094"/>
      <c r="E2897" s="2094"/>
      <c r="F2897" s="2095"/>
      <c r="G2897" s="2095"/>
      <c r="H2897" s="2096" t="s">
        <v>1243</v>
      </c>
      <c r="I2897" s="2096"/>
      <c r="J2897" s="2096"/>
      <c r="K2897" s="2096"/>
      <c r="L2897" s="2096"/>
      <c r="M2897" s="2096"/>
      <c r="N2897" s="2096"/>
      <c r="O2897" s="2096"/>
      <c r="P2897" s="2096"/>
      <c r="Q2897" s="2096"/>
      <c r="R2897" s="2096"/>
      <c r="S2897" s="2096"/>
      <c r="T2897" s="2096"/>
      <c r="U2897" s="2096"/>
      <c r="V2897" s="2096"/>
      <c r="W2897" s="2096"/>
      <c r="X2897" s="2096"/>
      <c r="Y2897" s="2096"/>
      <c r="Z2897" s="2096"/>
      <c r="AA2897" s="2096"/>
      <c r="AB2897" s="2096"/>
      <c r="AC2897" s="2096"/>
      <c r="AD2897" s="2096"/>
      <c r="AE2897" s="2096"/>
      <c r="AF2897" s="2096"/>
      <c r="AG2897" s="2096"/>
      <c r="AH2897" s="2096"/>
      <c r="AI2897" s="2096"/>
      <c r="AJ2897" s="2096"/>
      <c r="AK2897" s="2096"/>
      <c r="AL2897" s="2096"/>
      <c r="AM2897" s="2096"/>
      <c r="AN2897" s="2096"/>
      <c r="AO2897" s="2096"/>
      <c r="AP2897" s="2096"/>
      <c r="AQ2897" s="2096"/>
      <c r="AR2897" s="2096"/>
      <c r="AS2897" s="2096"/>
      <c r="AT2897" s="2096"/>
      <c r="AU2897" s="2096"/>
      <c r="AV2897" s="2096"/>
      <c r="AW2897" s="2096"/>
      <c r="AX2897" s="2096"/>
      <c r="AY2897" s="2096"/>
    </row>
    <row r="2898" spans="2:51" s="79" customFormat="1" ht="24.75" customHeight="1">
      <c r="B2898" s="2097" t="s">
        <v>75</v>
      </c>
      <c r="C2898" s="2098"/>
      <c r="D2898" s="2098"/>
      <c r="E2898" s="2098"/>
      <c r="F2898" s="2098"/>
      <c r="G2898" s="2099"/>
      <c r="H2898" s="2103" t="s">
        <v>500</v>
      </c>
      <c r="I2898" s="2104"/>
      <c r="J2898" s="2104"/>
      <c r="K2898" s="2104"/>
      <c r="L2898" s="2104"/>
      <c r="M2898" s="2104"/>
      <c r="N2898" s="2104"/>
      <c r="O2898" s="2104"/>
      <c r="P2898" s="2104"/>
      <c r="Q2898" s="2104"/>
      <c r="R2898" s="2104"/>
      <c r="S2898" s="2104"/>
      <c r="T2898" s="2104"/>
      <c r="U2898" s="2104"/>
      <c r="V2898" s="2104"/>
      <c r="W2898" s="2104"/>
      <c r="X2898" s="2104"/>
      <c r="Y2898" s="2104"/>
      <c r="Z2898" s="2104"/>
      <c r="AA2898" s="2104"/>
      <c r="AB2898" s="2104"/>
      <c r="AC2898" s="2105"/>
      <c r="AD2898" s="2103" t="s">
        <v>259</v>
      </c>
      <c r="AE2898" s="2104"/>
      <c r="AF2898" s="2104"/>
      <c r="AG2898" s="2104"/>
      <c r="AH2898" s="2104"/>
      <c r="AI2898" s="2104"/>
      <c r="AJ2898" s="2104"/>
      <c r="AK2898" s="2104"/>
      <c r="AL2898" s="2104"/>
      <c r="AM2898" s="2104"/>
      <c r="AN2898" s="2104"/>
      <c r="AO2898" s="2104"/>
      <c r="AP2898" s="2104"/>
      <c r="AQ2898" s="2104"/>
      <c r="AR2898" s="2104"/>
      <c r="AS2898" s="2104"/>
      <c r="AT2898" s="2104"/>
      <c r="AU2898" s="2104"/>
      <c r="AV2898" s="2104"/>
      <c r="AW2898" s="2104"/>
      <c r="AX2898" s="2104"/>
      <c r="AY2898" s="2106"/>
    </row>
    <row r="2899" spans="2:51" s="79" customFormat="1" ht="24.75" customHeight="1">
      <c r="B2899" s="2097"/>
      <c r="C2899" s="2098"/>
      <c r="D2899" s="2098"/>
      <c r="E2899" s="2098"/>
      <c r="F2899" s="2098"/>
      <c r="G2899" s="2099"/>
      <c r="H2899" s="2107" t="s">
        <v>23</v>
      </c>
      <c r="I2899" s="2067"/>
      <c r="J2899" s="2067"/>
      <c r="K2899" s="2067"/>
      <c r="L2899" s="2068"/>
      <c r="M2899" s="2051" t="s">
        <v>24</v>
      </c>
      <c r="N2899" s="2067"/>
      <c r="O2899" s="2067"/>
      <c r="P2899" s="2067"/>
      <c r="Q2899" s="2067"/>
      <c r="R2899" s="2067"/>
      <c r="S2899" s="2067"/>
      <c r="T2899" s="2067"/>
      <c r="U2899" s="2067"/>
      <c r="V2899" s="2067"/>
      <c r="W2899" s="2067"/>
      <c r="X2899" s="2067"/>
      <c r="Y2899" s="2068"/>
      <c r="Z2899" s="2054" t="s">
        <v>25</v>
      </c>
      <c r="AA2899" s="2069"/>
      <c r="AB2899" s="2069"/>
      <c r="AC2899" s="2108"/>
      <c r="AD2899" s="2107" t="s">
        <v>23</v>
      </c>
      <c r="AE2899" s="2067"/>
      <c r="AF2899" s="2067"/>
      <c r="AG2899" s="2067"/>
      <c r="AH2899" s="2068"/>
      <c r="AI2899" s="2051" t="s">
        <v>24</v>
      </c>
      <c r="AJ2899" s="2067"/>
      <c r="AK2899" s="2067"/>
      <c r="AL2899" s="2067"/>
      <c r="AM2899" s="2067"/>
      <c r="AN2899" s="2067"/>
      <c r="AO2899" s="2067"/>
      <c r="AP2899" s="2067"/>
      <c r="AQ2899" s="2067"/>
      <c r="AR2899" s="2067"/>
      <c r="AS2899" s="2067"/>
      <c r="AT2899" s="2067"/>
      <c r="AU2899" s="2068"/>
      <c r="AV2899" s="2054" t="s">
        <v>25</v>
      </c>
      <c r="AW2899" s="2069"/>
      <c r="AX2899" s="2069"/>
      <c r="AY2899" s="2070"/>
    </row>
    <row r="2900" spans="2:51" s="79" customFormat="1" ht="24.75" customHeight="1">
      <c r="B2900" s="2097"/>
      <c r="C2900" s="2098"/>
      <c r="D2900" s="2098"/>
      <c r="E2900" s="2098"/>
      <c r="F2900" s="2098"/>
      <c r="G2900" s="2099"/>
      <c r="H2900" s="2035"/>
      <c r="I2900" s="2036"/>
      <c r="J2900" s="2036"/>
      <c r="K2900" s="2036"/>
      <c r="L2900" s="2037"/>
      <c r="M2900" s="2038"/>
      <c r="N2900" s="2071"/>
      <c r="O2900" s="2071"/>
      <c r="P2900" s="2071"/>
      <c r="Q2900" s="2071"/>
      <c r="R2900" s="2071"/>
      <c r="S2900" s="2071"/>
      <c r="T2900" s="2071"/>
      <c r="U2900" s="2071"/>
      <c r="V2900" s="2071"/>
      <c r="W2900" s="2071"/>
      <c r="X2900" s="2071"/>
      <c r="Y2900" s="2072"/>
      <c r="Z2900" s="2041"/>
      <c r="AA2900" s="2042"/>
      <c r="AB2900" s="2042"/>
      <c r="AC2900" s="2073"/>
      <c r="AD2900" s="2035"/>
      <c r="AE2900" s="2036"/>
      <c r="AF2900" s="2036"/>
      <c r="AG2900" s="2036"/>
      <c r="AH2900" s="2037"/>
      <c r="AI2900" s="2038"/>
      <c r="AJ2900" s="2071"/>
      <c r="AK2900" s="2071"/>
      <c r="AL2900" s="2071"/>
      <c r="AM2900" s="2071"/>
      <c r="AN2900" s="2071"/>
      <c r="AO2900" s="2071"/>
      <c r="AP2900" s="2071"/>
      <c r="AQ2900" s="2071"/>
      <c r="AR2900" s="2071"/>
      <c r="AS2900" s="2071"/>
      <c r="AT2900" s="2071"/>
      <c r="AU2900" s="2072"/>
      <c r="AV2900" s="2041"/>
      <c r="AW2900" s="2042"/>
      <c r="AX2900" s="2042"/>
      <c r="AY2900" s="2044"/>
    </row>
    <row r="2901" spans="2:51" s="79" customFormat="1" ht="24.75" customHeight="1">
      <c r="B2901" s="2097"/>
      <c r="C2901" s="2098"/>
      <c r="D2901" s="2098"/>
      <c r="E2901" s="2098"/>
      <c r="F2901" s="2098"/>
      <c r="G2901" s="2099"/>
      <c r="H2901" s="2025"/>
      <c r="I2901" s="2026"/>
      <c r="J2901" s="2026"/>
      <c r="K2901" s="2026"/>
      <c r="L2901" s="2027"/>
      <c r="M2901" s="2028"/>
      <c r="N2901" s="2029"/>
      <c r="O2901" s="2029"/>
      <c r="P2901" s="2029"/>
      <c r="Q2901" s="2029"/>
      <c r="R2901" s="2029"/>
      <c r="S2901" s="2029"/>
      <c r="T2901" s="2029"/>
      <c r="U2901" s="2029"/>
      <c r="V2901" s="2029"/>
      <c r="W2901" s="2029"/>
      <c r="X2901" s="2029"/>
      <c r="Y2901" s="2030"/>
      <c r="Z2901" s="2031"/>
      <c r="AA2901" s="2032"/>
      <c r="AB2901" s="2032"/>
      <c r="AC2901" s="2034"/>
      <c r="AD2901" s="2025"/>
      <c r="AE2901" s="2026"/>
      <c r="AF2901" s="2026"/>
      <c r="AG2901" s="2026"/>
      <c r="AH2901" s="2027"/>
      <c r="AI2901" s="2028"/>
      <c r="AJ2901" s="2029"/>
      <c r="AK2901" s="2029"/>
      <c r="AL2901" s="2029"/>
      <c r="AM2901" s="2029"/>
      <c r="AN2901" s="2029"/>
      <c r="AO2901" s="2029"/>
      <c r="AP2901" s="2029"/>
      <c r="AQ2901" s="2029"/>
      <c r="AR2901" s="2029"/>
      <c r="AS2901" s="2029"/>
      <c r="AT2901" s="2029"/>
      <c r="AU2901" s="2030"/>
      <c r="AV2901" s="2031"/>
      <c r="AW2901" s="2032"/>
      <c r="AX2901" s="2032"/>
      <c r="AY2901" s="2033"/>
    </row>
    <row r="2902" spans="2:51" s="79" customFormat="1" ht="24.75" customHeight="1">
      <c r="B2902" s="2097"/>
      <c r="C2902" s="2098"/>
      <c r="D2902" s="2098"/>
      <c r="E2902" s="2098"/>
      <c r="F2902" s="2098"/>
      <c r="G2902" s="2099"/>
      <c r="H2902" s="2025"/>
      <c r="I2902" s="2026"/>
      <c r="J2902" s="2026"/>
      <c r="K2902" s="2026"/>
      <c r="L2902" s="2027"/>
      <c r="M2902" s="2028"/>
      <c r="N2902" s="2029"/>
      <c r="O2902" s="2029"/>
      <c r="P2902" s="2029"/>
      <c r="Q2902" s="2029"/>
      <c r="R2902" s="2029"/>
      <c r="S2902" s="2029"/>
      <c r="T2902" s="2029"/>
      <c r="U2902" s="2029"/>
      <c r="V2902" s="2029"/>
      <c r="W2902" s="2029"/>
      <c r="X2902" s="2029"/>
      <c r="Y2902" s="2030"/>
      <c r="Z2902" s="2031"/>
      <c r="AA2902" s="2032"/>
      <c r="AB2902" s="2032"/>
      <c r="AC2902" s="2034"/>
      <c r="AD2902" s="2025"/>
      <c r="AE2902" s="2026"/>
      <c r="AF2902" s="2026"/>
      <c r="AG2902" s="2026"/>
      <c r="AH2902" s="2027"/>
      <c r="AI2902" s="2028"/>
      <c r="AJ2902" s="2029"/>
      <c r="AK2902" s="2029"/>
      <c r="AL2902" s="2029"/>
      <c r="AM2902" s="2029"/>
      <c r="AN2902" s="2029"/>
      <c r="AO2902" s="2029"/>
      <c r="AP2902" s="2029"/>
      <c r="AQ2902" s="2029"/>
      <c r="AR2902" s="2029"/>
      <c r="AS2902" s="2029"/>
      <c r="AT2902" s="2029"/>
      <c r="AU2902" s="2030"/>
      <c r="AV2902" s="2031"/>
      <c r="AW2902" s="2032"/>
      <c r="AX2902" s="2032"/>
      <c r="AY2902" s="2033"/>
    </row>
    <row r="2903" spans="2:51" s="79" customFormat="1" ht="24.75" customHeight="1">
      <c r="B2903" s="2097"/>
      <c r="C2903" s="2098"/>
      <c r="D2903" s="2098"/>
      <c r="E2903" s="2098"/>
      <c r="F2903" s="2098"/>
      <c r="G2903" s="2099"/>
      <c r="H2903" s="2025"/>
      <c r="I2903" s="2026"/>
      <c r="J2903" s="2026"/>
      <c r="K2903" s="2026"/>
      <c r="L2903" s="2027"/>
      <c r="M2903" s="2028"/>
      <c r="N2903" s="2029"/>
      <c r="O2903" s="2029"/>
      <c r="P2903" s="2029"/>
      <c r="Q2903" s="2029"/>
      <c r="R2903" s="2029"/>
      <c r="S2903" s="2029"/>
      <c r="T2903" s="2029"/>
      <c r="U2903" s="2029"/>
      <c r="V2903" s="2029"/>
      <c r="W2903" s="2029"/>
      <c r="X2903" s="2029"/>
      <c r="Y2903" s="2030"/>
      <c r="Z2903" s="2031"/>
      <c r="AA2903" s="2032"/>
      <c r="AB2903" s="2032"/>
      <c r="AC2903" s="2034"/>
      <c r="AD2903" s="2025"/>
      <c r="AE2903" s="2026"/>
      <c r="AF2903" s="2026"/>
      <c r="AG2903" s="2026"/>
      <c r="AH2903" s="2027"/>
      <c r="AI2903" s="2028"/>
      <c r="AJ2903" s="2029"/>
      <c r="AK2903" s="2029"/>
      <c r="AL2903" s="2029"/>
      <c r="AM2903" s="2029"/>
      <c r="AN2903" s="2029"/>
      <c r="AO2903" s="2029"/>
      <c r="AP2903" s="2029"/>
      <c r="AQ2903" s="2029"/>
      <c r="AR2903" s="2029"/>
      <c r="AS2903" s="2029"/>
      <c r="AT2903" s="2029"/>
      <c r="AU2903" s="2030"/>
      <c r="AV2903" s="2031"/>
      <c r="AW2903" s="2032"/>
      <c r="AX2903" s="2032"/>
      <c r="AY2903" s="2033"/>
    </row>
    <row r="2904" spans="2:51" s="79" customFormat="1" ht="24.75" customHeight="1">
      <c r="B2904" s="2097"/>
      <c r="C2904" s="2098"/>
      <c r="D2904" s="2098"/>
      <c r="E2904" s="2098"/>
      <c r="F2904" s="2098"/>
      <c r="G2904" s="2099"/>
      <c r="H2904" s="2025"/>
      <c r="I2904" s="2026"/>
      <c r="J2904" s="2026"/>
      <c r="K2904" s="2026"/>
      <c r="L2904" s="2027"/>
      <c r="M2904" s="2028"/>
      <c r="N2904" s="2029"/>
      <c r="O2904" s="2029"/>
      <c r="P2904" s="2029"/>
      <c r="Q2904" s="2029"/>
      <c r="R2904" s="2029"/>
      <c r="S2904" s="2029"/>
      <c r="T2904" s="2029"/>
      <c r="U2904" s="2029"/>
      <c r="V2904" s="2029"/>
      <c r="W2904" s="2029"/>
      <c r="X2904" s="2029"/>
      <c r="Y2904" s="2030"/>
      <c r="Z2904" s="2031"/>
      <c r="AA2904" s="2032"/>
      <c r="AB2904" s="2032"/>
      <c r="AC2904" s="2032"/>
      <c r="AD2904" s="2025"/>
      <c r="AE2904" s="2026"/>
      <c r="AF2904" s="2026"/>
      <c r="AG2904" s="2026"/>
      <c r="AH2904" s="2027"/>
      <c r="AI2904" s="2028"/>
      <c r="AJ2904" s="2029"/>
      <c r="AK2904" s="2029"/>
      <c r="AL2904" s="2029"/>
      <c r="AM2904" s="2029"/>
      <c r="AN2904" s="2029"/>
      <c r="AO2904" s="2029"/>
      <c r="AP2904" s="2029"/>
      <c r="AQ2904" s="2029"/>
      <c r="AR2904" s="2029"/>
      <c r="AS2904" s="2029"/>
      <c r="AT2904" s="2029"/>
      <c r="AU2904" s="2030"/>
      <c r="AV2904" s="2031"/>
      <c r="AW2904" s="2032"/>
      <c r="AX2904" s="2032"/>
      <c r="AY2904" s="2033"/>
    </row>
    <row r="2905" spans="2:51" s="79" customFormat="1" ht="24.75" customHeight="1">
      <c r="B2905" s="2097"/>
      <c r="C2905" s="2098"/>
      <c r="D2905" s="2098"/>
      <c r="E2905" s="2098"/>
      <c r="F2905" s="2098"/>
      <c r="G2905" s="2099"/>
      <c r="H2905" s="2025"/>
      <c r="I2905" s="2026"/>
      <c r="J2905" s="2026"/>
      <c r="K2905" s="2026"/>
      <c r="L2905" s="2027"/>
      <c r="M2905" s="2028"/>
      <c r="N2905" s="2029"/>
      <c r="O2905" s="2029"/>
      <c r="P2905" s="2029"/>
      <c r="Q2905" s="2029"/>
      <c r="R2905" s="2029"/>
      <c r="S2905" s="2029"/>
      <c r="T2905" s="2029"/>
      <c r="U2905" s="2029"/>
      <c r="V2905" s="2029"/>
      <c r="W2905" s="2029"/>
      <c r="X2905" s="2029"/>
      <c r="Y2905" s="2030"/>
      <c r="Z2905" s="2031"/>
      <c r="AA2905" s="2032"/>
      <c r="AB2905" s="2032"/>
      <c r="AC2905" s="2032"/>
      <c r="AD2905" s="2025"/>
      <c r="AE2905" s="2026"/>
      <c r="AF2905" s="2026"/>
      <c r="AG2905" s="2026"/>
      <c r="AH2905" s="2027"/>
      <c r="AI2905" s="2028"/>
      <c r="AJ2905" s="2029"/>
      <c r="AK2905" s="2029"/>
      <c r="AL2905" s="2029"/>
      <c r="AM2905" s="2029"/>
      <c r="AN2905" s="2029"/>
      <c r="AO2905" s="2029"/>
      <c r="AP2905" s="2029"/>
      <c r="AQ2905" s="2029"/>
      <c r="AR2905" s="2029"/>
      <c r="AS2905" s="2029"/>
      <c r="AT2905" s="2029"/>
      <c r="AU2905" s="2030"/>
      <c r="AV2905" s="2031"/>
      <c r="AW2905" s="2032"/>
      <c r="AX2905" s="2032"/>
      <c r="AY2905" s="2033"/>
    </row>
    <row r="2906" spans="2:51" s="79" customFormat="1" ht="24.75" customHeight="1">
      <c r="B2906" s="2097"/>
      <c r="C2906" s="2098"/>
      <c r="D2906" s="2098"/>
      <c r="E2906" s="2098"/>
      <c r="F2906" s="2098"/>
      <c r="G2906" s="2099"/>
      <c r="H2906" s="2025"/>
      <c r="I2906" s="2026"/>
      <c r="J2906" s="2026"/>
      <c r="K2906" s="2026"/>
      <c r="L2906" s="2027"/>
      <c r="M2906" s="2028"/>
      <c r="N2906" s="2029"/>
      <c r="O2906" s="2029"/>
      <c r="P2906" s="2029"/>
      <c r="Q2906" s="2029"/>
      <c r="R2906" s="2029"/>
      <c r="S2906" s="2029"/>
      <c r="T2906" s="2029"/>
      <c r="U2906" s="2029"/>
      <c r="V2906" s="2029"/>
      <c r="W2906" s="2029"/>
      <c r="X2906" s="2029"/>
      <c r="Y2906" s="2030"/>
      <c r="Z2906" s="2031"/>
      <c r="AA2906" s="2032"/>
      <c r="AB2906" s="2032"/>
      <c r="AC2906" s="2032"/>
      <c r="AD2906" s="2025"/>
      <c r="AE2906" s="2026"/>
      <c r="AF2906" s="2026"/>
      <c r="AG2906" s="2026"/>
      <c r="AH2906" s="2027"/>
      <c r="AI2906" s="2028"/>
      <c r="AJ2906" s="2029"/>
      <c r="AK2906" s="2029"/>
      <c r="AL2906" s="2029"/>
      <c r="AM2906" s="2029"/>
      <c r="AN2906" s="2029"/>
      <c r="AO2906" s="2029"/>
      <c r="AP2906" s="2029"/>
      <c r="AQ2906" s="2029"/>
      <c r="AR2906" s="2029"/>
      <c r="AS2906" s="2029"/>
      <c r="AT2906" s="2029"/>
      <c r="AU2906" s="2030"/>
      <c r="AV2906" s="2031"/>
      <c r="AW2906" s="2032"/>
      <c r="AX2906" s="2032"/>
      <c r="AY2906" s="2033"/>
    </row>
    <row r="2907" spans="2:51" s="79" customFormat="1" ht="24.75" customHeight="1">
      <c r="B2907" s="2097"/>
      <c r="C2907" s="2098"/>
      <c r="D2907" s="2098"/>
      <c r="E2907" s="2098"/>
      <c r="F2907" s="2098"/>
      <c r="G2907" s="2099"/>
      <c r="H2907" s="2016"/>
      <c r="I2907" s="2017"/>
      <c r="J2907" s="2017"/>
      <c r="K2907" s="2017"/>
      <c r="L2907" s="2018"/>
      <c r="M2907" s="2019"/>
      <c r="N2907" s="2020"/>
      <c r="O2907" s="2020"/>
      <c r="P2907" s="2020"/>
      <c r="Q2907" s="2020"/>
      <c r="R2907" s="2020"/>
      <c r="S2907" s="2020"/>
      <c r="T2907" s="2020"/>
      <c r="U2907" s="2020"/>
      <c r="V2907" s="2020"/>
      <c r="W2907" s="2020"/>
      <c r="X2907" s="2020"/>
      <c r="Y2907" s="2021"/>
      <c r="Z2907" s="2022"/>
      <c r="AA2907" s="2023"/>
      <c r="AB2907" s="2023"/>
      <c r="AC2907" s="2023"/>
      <c r="AD2907" s="2016"/>
      <c r="AE2907" s="2017"/>
      <c r="AF2907" s="2017"/>
      <c r="AG2907" s="2017"/>
      <c r="AH2907" s="2018"/>
      <c r="AI2907" s="2019"/>
      <c r="AJ2907" s="2020"/>
      <c r="AK2907" s="2020"/>
      <c r="AL2907" s="2020"/>
      <c r="AM2907" s="2020"/>
      <c r="AN2907" s="2020"/>
      <c r="AO2907" s="2020"/>
      <c r="AP2907" s="2020"/>
      <c r="AQ2907" s="2020"/>
      <c r="AR2907" s="2020"/>
      <c r="AS2907" s="2020"/>
      <c r="AT2907" s="2020"/>
      <c r="AU2907" s="2021"/>
      <c r="AV2907" s="2022"/>
      <c r="AW2907" s="2023"/>
      <c r="AX2907" s="2023"/>
      <c r="AY2907" s="2024"/>
    </row>
    <row r="2908" spans="2:51" s="79" customFormat="1" ht="24.75" customHeight="1">
      <c r="B2908" s="2097"/>
      <c r="C2908" s="2098"/>
      <c r="D2908" s="2098"/>
      <c r="E2908" s="2098"/>
      <c r="F2908" s="2098"/>
      <c r="G2908" s="2099"/>
      <c r="H2908" s="2058" t="s">
        <v>26</v>
      </c>
      <c r="I2908" s="2059"/>
      <c r="J2908" s="2059"/>
      <c r="K2908" s="2059"/>
      <c r="L2908" s="2059"/>
      <c r="M2908" s="2060"/>
      <c r="N2908" s="2061"/>
      <c r="O2908" s="2061"/>
      <c r="P2908" s="2061"/>
      <c r="Q2908" s="2061"/>
      <c r="R2908" s="2061"/>
      <c r="S2908" s="2061"/>
      <c r="T2908" s="2061"/>
      <c r="U2908" s="2061"/>
      <c r="V2908" s="2061"/>
      <c r="W2908" s="2061"/>
      <c r="X2908" s="2061"/>
      <c r="Y2908" s="2062"/>
      <c r="Z2908" s="2063">
        <f>SUM(Z2900:AC2907)</f>
        <v>0</v>
      </c>
      <c r="AA2908" s="2064"/>
      <c r="AB2908" s="2064"/>
      <c r="AC2908" s="2065"/>
      <c r="AD2908" s="2058" t="s">
        <v>26</v>
      </c>
      <c r="AE2908" s="2059"/>
      <c r="AF2908" s="2059"/>
      <c r="AG2908" s="2059"/>
      <c r="AH2908" s="2059"/>
      <c r="AI2908" s="2060"/>
      <c r="AJ2908" s="2061"/>
      <c r="AK2908" s="2061"/>
      <c r="AL2908" s="2061"/>
      <c r="AM2908" s="2061"/>
      <c r="AN2908" s="2061"/>
      <c r="AO2908" s="2061"/>
      <c r="AP2908" s="2061"/>
      <c r="AQ2908" s="2061"/>
      <c r="AR2908" s="2061"/>
      <c r="AS2908" s="2061"/>
      <c r="AT2908" s="2061"/>
      <c r="AU2908" s="2062"/>
      <c r="AV2908" s="2063">
        <f>SUM(AV2900:AY2907)</f>
        <v>0</v>
      </c>
      <c r="AW2908" s="2064"/>
      <c r="AX2908" s="2064"/>
      <c r="AY2908" s="2066"/>
    </row>
    <row r="2909" spans="2:51" s="79" customFormat="1" ht="25.15" customHeight="1">
      <c r="B2909" s="2097"/>
      <c r="C2909" s="2098"/>
      <c r="D2909" s="2098"/>
      <c r="E2909" s="2098"/>
      <c r="F2909" s="2098"/>
      <c r="G2909" s="2099"/>
      <c r="H2909" s="2045" t="s">
        <v>501</v>
      </c>
      <c r="I2909" s="2046"/>
      <c r="J2909" s="2046"/>
      <c r="K2909" s="2046"/>
      <c r="L2909" s="2046"/>
      <c r="M2909" s="2046"/>
      <c r="N2909" s="2046"/>
      <c r="O2909" s="2046"/>
      <c r="P2909" s="2046"/>
      <c r="Q2909" s="2046"/>
      <c r="R2909" s="2046"/>
      <c r="S2909" s="2046"/>
      <c r="T2909" s="2046"/>
      <c r="U2909" s="2046"/>
      <c r="V2909" s="2046"/>
      <c r="W2909" s="2046"/>
      <c r="X2909" s="2046"/>
      <c r="Y2909" s="2046"/>
      <c r="Z2909" s="2046"/>
      <c r="AA2909" s="2046"/>
      <c r="AB2909" s="2046"/>
      <c r="AC2909" s="2047"/>
      <c r="AD2909" s="2045" t="s">
        <v>356</v>
      </c>
      <c r="AE2909" s="2046"/>
      <c r="AF2909" s="2046"/>
      <c r="AG2909" s="2046"/>
      <c r="AH2909" s="2046"/>
      <c r="AI2909" s="2046"/>
      <c r="AJ2909" s="2046"/>
      <c r="AK2909" s="2046"/>
      <c r="AL2909" s="2046"/>
      <c r="AM2909" s="2046"/>
      <c r="AN2909" s="2046"/>
      <c r="AO2909" s="2046"/>
      <c r="AP2909" s="2046"/>
      <c r="AQ2909" s="2046"/>
      <c r="AR2909" s="2046"/>
      <c r="AS2909" s="2046"/>
      <c r="AT2909" s="2046"/>
      <c r="AU2909" s="2046"/>
      <c r="AV2909" s="2046"/>
      <c r="AW2909" s="2046"/>
      <c r="AX2909" s="2046"/>
      <c r="AY2909" s="2048"/>
    </row>
    <row r="2910" spans="2:51" s="79" customFormat="1" ht="25.5" customHeight="1">
      <c r="B2910" s="2097"/>
      <c r="C2910" s="2098"/>
      <c r="D2910" s="2098"/>
      <c r="E2910" s="2098"/>
      <c r="F2910" s="2098"/>
      <c r="G2910" s="2099"/>
      <c r="H2910" s="2049" t="s">
        <v>23</v>
      </c>
      <c r="I2910" s="2050"/>
      <c r="J2910" s="2050"/>
      <c r="K2910" s="2050"/>
      <c r="L2910" s="2050"/>
      <c r="M2910" s="2051" t="s">
        <v>24</v>
      </c>
      <c r="N2910" s="2052"/>
      <c r="O2910" s="2052"/>
      <c r="P2910" s="2052"/>
      <c r="Q2910" s="2052"/>
      <c r="R2910" s="2052"/>
      <c r="S2910" s="2052"/>
      <c r="T2910" s="2052"/>
      <c r="U2910" s="2052"/>
      <c r="V2910" s="2052"/>
      <c r="W2910" s="2052"/>
      <c r="X2910" s="2052"/>
      <c r="Y2910" s="2053"/>
      <c r="Z2910" s="2054" t="s">
        <v>25</v>
      </c>
      <c r="AA2910" s="2055"/>
      <c r="AB2910" s="2055"/>
      <c r="AC2910" s="2056"/>
      <c r="AD2910" s="2049" t="s">
        <v>23</v>
      </c>
      <c r="AE2910" s="2050"/>
      <c r="AF2910" s="2050"/>
      <c r="AG2910" s="2050"/>
      <c r="AH2910" s="2050"/>
      <c r="AI2910" s="2051" t="s">
        <v>24</v>
      </c>
      <c r="AJ2910" s="2052"/>
      <c r="AK2910" s="2052"/>
      <c r="AL2910" s="2052"/>
      <c r="AM2910" s="2052"/>
      <c r="AN2910" s="2052"/>
      <c r="AO2910" s="2052"/>
      <c r="AP2910" s="2052"/>
      <c r="AQ2910" s="2052"/>
      <c r="AR2910" s="2052"/>
      <c r="AS2910" s="2052"/>
      <c r="AT2910" s="2052"/>
      <c r="AU2910" s="2053"/>
      <c r="AV2910" s="2054" t="s">
        <v>25</v>
      </c>
      <c r="AW2910" s="2055"/>
      <c r="AX2910" s="2055"/>
      <c r="AY2910" s="2057"/>
    </row>
    <row r="2911" spans="2:51" s="79" customFormat="1" ht="24.75" customHeight="1">
      <c r="B2911" s="2097"/>
      <c r="C2911" s="2098"/>
      <c r="D2911" s="2098"/>
      <c r="E2911" s="2098"/>
      <c r="F2911" s="2098"/>
      <c r="G2911" s="2099"/>
      <c r="H2911" s="2035"/>
      <c r="I2911" s="2036"/>
      <c r="J2911" s="2036"/>
      <c r="K2911" s="2036"/>
      <c r="L2911" s="2037"/>
      <c r="M2911" s="2038"/>
      <c r="N2911" s="2039"/>
      <c r="O2911" s="2039"/>
      <c r="P2911" s="2039"/>
      <c r="Q2911" s="2039"/>
      <c r="R2911" s="2039"/>
      <c r="S2911" s="2039"/>
      <c r="T2911" s="2039"/>
      <c r="U2911" s="2039"/>
      <c r="V2911" s="2039"/>
      <c r="W2911" s="2039"/>
      <c r="X2911" s="2039"/>
      <c r="Y2911" s="2040"/>
      <c r="Z2911" s="2041"/>
      <c r="AA2911" s="2042"/>
      <c r="AB2911" s="2042"/>
      <c r="AC2911" s="2043"/>
      <c r="AD2911" s="2035"/>
      <c r="AE2911" s="2036"/>
      <c r="AF2911" s="2036"/>
      <c r="AG2911" s="2036"/>
      <c r="AH2911" s="2037"/>
      <c r="AI2911" s="2038"/>
      <c r="AJ2911" s="2039"/>
      <c r="AK2911" s="2039"/>
      <c r="AL2911" s="2039"/>
      <c r="AM2911" s="2039"/>
      <c r="AN2911" s="2039"/>
      <c r="AO2911" s="2039"/>
      <c r="AP2911" s="2039"/>
      <c r="AQ2911" s="2039"/>
      <c r="AR2911" s="2039"/>
      <c r="AS2911" s="2039"/>
      <c r="AT2911" s="2039"/>
      <c r="AU2911" s="2040"/>
      <c r="AV2911" s="2041"/>
      <c r="AW2911" s="2042"/>
      <c r="AX2911" s="2042"/>
      <c r="AY2911" s="2044"/>
    </row>
    <row r="2912" spans="2:51" s="79" customFormat="1" ht="24.75" customHeight="1">
      <c r="B2912" s="2097"/>
      <c r="C2912" s="2098"/>
      <c r="D2912" s="2098"/>
      <c r="E2912" s="2098"/>
      <c r="F2912" s="2098"/>
      <c r="G2912" s="2099"/>
      <c r="H2912" s="2025"/>
      <c r="I2912" s="2026"/>
      <c r="J2912" s="2026"/>
      <c r="K2912" s="2026"/>
      <c r="L2912" s="2027"/>
      <c r="M2912" s="2028"/>
      <c r="N2912" s="2029"/>
      <c r="O2912" s="2029"/>
      <c r="P2912" s="2029"/>
      <c r="Q2912" s="2029"/>
      <c r="R2912" s="2029"/>
      <c r="S2912" s="2029"/>
      <c r="T2912" s="2029"/>
      <c r="U2912" s="2029"/>
      <c r="V2912" s="2029"/>
      <c r="W2912" s="2029"/>
      <c r="X2912" s="2029"/>
      <c r="Y2912" s="2030"/>
      <c r="Z2912" s="2031"/>
      <c r="AA2912" s="2032"/>
      <c r="AB2912" s="2032"/>
      <c r="AC2912" s="2034"/>
      <c r="AD2912" s="2025"/>
      <c r="AE2912" s="2026"/>
      <c r="AF2912" s="2026"/>
      <c r="AG2912" s="2026"/>
      <c r="AH2912" s="2027"/>
      <c r="AI2912" s="2028"/>
      <c r="AJ2912" s="2029"/>
      <c r="AK2912" s="2029"/>
      <c r="AL2912" s="2029"/>
      <c r="AM2912" s="2029"/>
      <c r="AN2912" s="2029"/>
      <c r="AO2912" s="2029"/>
      <c r="AP2912" s="2029"/>
      <c r="AQ2912" s="2029"/>
      <c r="AR2912" s="2029"/>
      <c r="AS2912" s="2029"/>
      <c r="AT2912" s="2029"/>
      <c r="AU2912" s="2030"/>
      <c r="AV2912" s="2031"/>
      <c r="AW2912" s="2032"/>
      <c r="AX2912" s="2032"/>
      <c r="AY2912" s="2033"/>
    </row>
    <row r="2913" spans="2:51" s="79" customFormat="1" ht="24.75" customHeight="1">
      <c r="B2913" s="2097"/>
      <c r="C2913" s="2098"/>
      <c r="D2913" s="2098"/>
      <c r="E2913" s="2098"/>
      <c r="F2913" s="2098"/>
      <c r="G2913" s="2099"/>
      <c r="H2913" s="2025"/>
      <c r="I2913" s="2026"/>
      <c r="J2913" s="2026"/>
      <c r="K2913" s="2026"/>
      <c r="L2913" s="2027"/>
      <c r="M2913" s="2028"/>
      <c r="N2913" s="2029"/>
      <c r="O2913" s="2029"/>
      <c r="P2913" s="2029"/>
      <c r="Q2913" s="2029"/>
      <c r="R2913" s="2029"/>
      <c r="S2913" s="2029"/>
      <c r="T2913" s="2029"/>
      <c r="U2913" s="2029"/>
      <c r="V2913" s="2029"/>
      <c r="W2913" s="2029"/>
      <c r="X2913" s="2029"/>
      <c r="Y2913" s="2030"/>
      <c r="Z2913" s="2031"/>
      <c r="AA2913" s="2032"/>
      <c r="AB2913" s="2032"/>
      <c r="AC2913" s="2034"/>
      <c r="AD2913" s="2025"/>
      <c r="AE2913" s="2026"/>
      <c r="AF2913" s="2026"/>
      <c r="AG2913" s="2026"/>
      <c r="AH2913" s="2027"/>
      <c r="AI2913" s="2028"/>
      <c r="AJ2913" s="2029"/>
      <c r="AK2913" s="2029"/>
      <c r="AL2913" s="2029"/>
      <c r="AM2913" s="2029"/>
      <c r="AN2913" s="2029"/>
      <c r="AO2913" s="2029"/>
      <c r="AP2913" s="2029"/>
      <c r="AQ2913" s="2029"/>
      <c r="AR2913" s="2029"/>
      <c r="AS2913" s="2029"/>
      <c r="AT2913" s="2029"/>
      <c r="AU2913" s="2030"/>
      <c r="AV2913" s="2031"/>
      <c r="AW2913" s="2032"/>
      <c r="AX2913" s="2032"/>
      <c r="AY2913" s="2033"/>
    </row>
    <row r="2914" spans="2:51" s="79" customFormat="1" ht="24.75" customHeight="1">
      <c r="B2914" s="2097"/>
      <c r="C2914" s="2098"/>
      <c r="D2914" s="2098"/>
      <c r="E2914" s="2098"/>
      <c r="F2914" s="2098"/>
      <c r="G2914" s="2099"/>
      <c r="H2914" s="2025"/>
      <c r="I2914" s="2026"/>
      <c r="J2914" s="2026"/>
      <c r="K2914" s="2026"/>
      <c r="L2914" s="2027"/>
      <c r="M2914" s="2028"/>
      <c r="N2914" s="2029"/>
      <c r="O2914" s="2029"/>
      <c r="P2914" s="2029"/>
      <c r="Q2914" s="2029"/>
      <c r="R2914" s="2029"/>
      <c r="S2914" s="2029"/>
      <c r="T2914" s="2029"/>
      <c r="U2914" s="2029"/>
      <c r="V2914" s="2029"/>
      <c r="W2914" s="2029"/>
      <c r="X2914" s="2029"/>
      <c r="Y2914" s="2030"/>
      <c r="Z2914" s="2031"/>
      <c r="AA2914" s="2032"/>
      <c r="AB2914" s="2032"/>
      <c r="AC2914" s="2034"/>
      <c r="AD2914" s="2025"/>
      <c r="AE2914" s="2026"/>
      <c r="AF2914" s="2026"/>
      <c r="AG2914" s="2026"/>
      <c r="AH2914" s="2027"/>
      <c r="AI2914" s="2028"/>
      <c r="AJ2914" s="2029"/>
      <c r="AK2914" s="2029"/>
      <c r="AL2914" s="2029"/>
      <c r="AM2914" s="2029"/>
      <c r="AN2914" s="2029"/>
      <c r="AO2914" s="2029"/>
      <c r="AP2914" s="2029"/>
      <c r="AQ2914" s="2029"/>
      <c r="AR2914" s="2029"/>
      <c r="AS2914" s="2029"/>
      <c r="AT2914" s="2029"/>
      <c r="AU2914" s="2030"/>
      <c r="AV2914" s="2031"/>
      <c r="AW2914" s="2032"/>
      <c r="AX2914" s="2032"/>
      <c r="AY2914" s="2033"/>
    </row>
    <row r="2915" spans="2:51" s="79" customFormat="1" ht="24.75" customHeight="1">
      <c r="B2915" s="2097"/>
      <c r="C2915" s="2098"/>
      <c r="D2915" s="2098"/>
      <c r="E2915" s="2098"/>
      <c r="F2915" s="2098"/>
      <c r="G2915" s="2099"/>
      <c r="H2915" s="2025"/>
      <c r="I2915" s="2026"/>
      <c r="J2915" s="2026"/>
      <c r="K2915" s="2026"/>
      <c r="L2915" s="2027"/>
      <c r="M2915" s="2028"/>
      <c r="N2915" s="2029"/>
      <c r="O2915" s="2029"/>
      <c r="P2915" s="2029"/>
      <c r="Q2915" s="2029"/>
      <c r="R2915" s="2029"/>
      <c r="S2915" s="2029"/>
      <c r="T2915" s="2029"/>
      <c r="U2915" s="2029"/>
      <c r="V2915" s="2029"/>
      <c r="W2915" s="2029"/>
      <c r="X2915" s="2029"/>
      <c r="Y2915" s="2030"/>
      <c r="Z2915" s="2031"/>
      <c r="AA2915" s="2032"/>
      <c r="AB2915" s="2032"/>
      <c r="AC2915" s="2032"/>
      <c r="AD2915" s="2025"/>
      <c r="AE2915" s="2026"/>
      <c r="AF2915" s="2026"/>
      <c r="AG2915" s="2026"/>
      <c r="AH2915" s="2027"/>
      <c r="AI2915" s="2028"/>
      <c r="AJ2915" s="2029"/>
      <c r="AK2915" s="2029"/>
      <c r="AL2915" s="2029"/>
      <c r="AM2915" s="2029"/>
      <c r="AN2915" s="2029"/>
      <c r="AO2915" s="2029"/>
      <c r="AP2915" s="2029"/>
      <c r="AQ2915" s="2029"/>
      <c r="AR2915" s="2029"/>
      <c r="AS2915" s="2029"/>
      <c r="AT2915" s="2029"/>
      <c r="AU2915" s="2030"/>
      <c r="AV2915" s="2031"/>
      <c r="AW2915" s="2032"/>
      <c r="AX2915" s="2032"/>
      <c r="AY2915" s="2033"/>
    </row>
    <row r="2916" spans="2:51" s="79" customFormat="1" ht="24.75" customHeight="1">
      <c r="B2916" s="2097"/>
      <c r="C2916" s="2098"/>
      <c r="D2916" s="2098"/>
      <c r="E2916" s="2098"/>
      <c r="F2916" s="2098"/>
      <c r="G2916" s="2099"/>
      <c r="H2916" s="2025"/>
      <c r="I2916" s="2026"/>
      <c r="J2916" s="2026"/>
      <c r="K2916" s="2026"/>
      <c r="L2916" s="2027"/>
      <c r="M2916" s="2028"/>
      <c r="N2916" s="2029"/>
      <c r="O2916" s="2029"/>
      <c r="P2916" s="2029"/>
      <c r="Q2916" s="2029"/>
      <c r="R2916" s="2029"/>
      <c r="S2916" s="2029"/>
      <c r="T2916" s="2029"/>
      <c r="U2916" s="2029"/>
      <c r="V2916" s="2029"/>
      <c r="W2916" s="2029"/>
      <c r="X2916" s="2029"/>
      <c r="Y2916" s="2030"/>
      <c r="Z2916" s="2031"/>
      <c r="AA2916" s="2032"/>
      <c r="AB2916" s="2032"/>
      <c r="AC2916" s="2032"/>
      <c r="AD2916" s="2025"/>
      <c r="AE2916" s="2026"/>
      <c r="AF2916" s="2026"/>
      <c r="AG2916" s="2026"/>
      <c r="AH2916" s="2027"/>
      <c r="AI2916" s="2028"/>
      <c r="AJ2916" s="2029"/>
      <c r="AK2916" s="2029"/>
      <c r="AL2916" s="2029"/>
      <c r="AM2916" s="2029"/>
      <c r="AN2916" s="2029"/>
      <c r="AO2916" s="2029"/>
      <c r="AP2916" s="2029"/>
      <c r="AQ2916" s="2029"/>
      <c r="AR2916" s="2029"/>
      <c r="AS2916" s="2029"/>
      <c r="AT2916" s="2029"/>
      <c r="AU2916" s="2030"/>
      <c r="AV2916" s="2031"/>
      <c r="AW2916" s="2032"/>
      <c r="AX2916" s="2032"/>
      <c r="AY2916" s="2033"/>
    </row>
    <row r="2917" spans="2:51" s="79" customFormat="1" ht="24.75" customHeight="1">
      <c r="B2917" s="2097"/>
      <c r="C2917" s="2098"/>
      <c r="D2917" s="2098"/>
      <c r="E2917" s="2098"/>
      <c r="F2917" s="2098"/>
      <c r="G2917" s="2099"/>
      <c r="H2917" s="2025"/>
      <c r="I2917" s="2026"/>
      <c r="J2917" s="2026"/>
      <c r="K2917" s="2026"/>
      <c r="L2917" s="2027"/>
      <c r="M2917" s="2028"/>
      <c r="N2917" s="2029"/>
      <c r="O2917" s="2029"/>
      <c r="P2917" s="2029"/>
      <c r="Q2917" s="2029"/>
      <c r="R2917" s="2029"/>
      <c r="S2917" s="2029"/>
      <c r="T2917" s="2029"/>
      <c r="U2917" s="2029"/>
      <c r="V2917" s="2029"/>
      <c r="W2917" s="2029"/>
      <c r="X2917" s="2029"/>
      <c r="Y2917" s="2030"/>
      <c r="Z2917" s="2031"/>
      <c r="AA2917" s="2032"/>
      <c r="AB2917" s="2032"/>
      <c r="AC2917" s="2032"/>
      <c r="AD2917" s="2025"/>
      <c r="AE2917" s="2026"/>
      <c r="AF2917" s="2026"/>
      <c r="AG2917" s="2026"/>
      <c r="AH2917" s="2027"/>
      <c r="AI2917" s="2028"/>
      <c r="AJ2917" s="2029"/>
      <c r="AK2917" s="2029"/>
      <c r="AL2917" s="2029"/>
      <c r="AM2917" s="2029"/>
      <c r="AN2917" s="2029"/>
      <c r="AO2917" s="2029"/>
      <c r="AP2917" s="2029"/>
      <c r="AQ2917" s="2029"/>
      <c r="AR2917" s="2029"/>
      <c r="AS2917" s="2029"/>
      <c r="AT2917" s="2029"/>
      <c r="AU2917" s="2030"/>
      <c r="AV2917" s="2031"/>
      <c r="AW2917" s="2032"/>
      <c r="AX2917" s="2032"/>
      <c r="AY2917" s="2033"/>
    </row>
    <row r="2918" spans="2:51" s="79" customFormat="1" ht="24.75" customHeight="1">
      <c r="B2918" s="2097"/>
      <c r="C2918" s="2098"/>
      <c r="D2918" s="2098"/>
      <c r="E2918" s="2098"/>
      <c r="F2918" s="2098"/>
      <c r="G2918" s="2099"/>
      <c r="H2918" s="2016"/>
      <c r="I2918" s="2017"/>
      <c r="J2918" s="2017"/>
      <c r="K2918" s="2017"/>
      <c r="L2918" s="2018"/>
      <c r="M2918" s="2019"/>
      <c r="N2918" s="2020"/>
      <c r="O2918" s="2020"/>
      <c r="P2918" s="2020"/>
      <c r="Q2918" s="2020"/>
      <c r="R2918" s="2020"/>
      <c r="S2918" s="2020"/>
      <c r="T2918" s="2020"/>
      <c r="U2918" s="2020"/>
      <c r="V2918" s="2020"/>
      <c r="W2918" s="2020"/>
      <c r="X2918" s="2020"/>
      <c r="Y2918" s="2021"/>
      <c r="Z2918" s="2022"/>
      <c r="AA2918" s="2023"/>
      <c r="AB2918" s="2023"/>
      <c r="AC2918" s="2023"/>
      <c r="AD2918" s="2016"/>
      <c r="AE2918" s="2017"/>
      <c r="AF2918" s="2017"/>
      <c r="AG2918" s="2017"/>
      <c r="AH2918" s="2018"/>
      <c r="AI2918" s="2019"/>
      <c r="AJ2918" s="2020"/>
      <c r="AK2918" s="2020"/>
      <c r="AL2918" s="2020"/>
      <c r="AM2918" s="2020"/>
      <c r="AN2918" s="2020"/>
      <c r="AO2918" s="2020"/>
      <c r="AP2918" s="2020"/>
      <c r="AQ2918" s="2020"/>
      <c r="AR2918" s="2020"/>
      <c r="AS2918" s="2020"/>
      <c r="AT2918" s="2020"/>
      <c r="AU2918" s="2021"/>
      <c r="AV2918" s="2022"/>
      <c r="AW2918" s="2023"/>
      <c r="AX2918" s="2023"/>
      <c r="AY2918" s="2024"/>
    </row>
    <row r="2919" spans="2:51" s="79" customFormat="1" ht="24.75" customHeight="1">
      <c r="B2919" s="2097"/>
      <c r="C2919" s="2098"/>
      <c r="D2919" s="2098"/>
      <c r="E2919" s="2098"/>
      <c r="F2919" s="2098"/>
      <c r="G2919" s="2099"/>
      <c r="H2919" s="2058" t="s">
        <v>26</v>
      </c>
      <c r="I2919" s="2059"/>
      <c r="J2919" s="2059"/>
      <c r="K2919" s="2059"/>
      <c r="L2919" s="2059"/>
      <c r="M2919" s="2060"/>
      <c r="N2919" s="2061"/>
      <c r="O2919" s="2061"/>
      <c r="P2919" s="2061"/>
      <c r="Q2919" s="2061"/>
      <c r="R2919" s="2061"/>
      <c r="S2919" s="2061"/>
      <c r="T2919" s="2061"/>
      <c r="U2919" s="2061"/>
      <c r="V2919" s="2061"/>
      <c r="W2919" s="2061"/>
      <c r="X2919" s="2061"/>
      <c r="Y2919" s="2062"/>
      <c r="Z2919" s="2063">
        <f>SUM(Z2911:AC2918)</f>
        <v>0</v>
      </c>
      <c r="AA2919" s="2064"/>
      <c r="AB2919" s="2064"/>
      <c r="AC2919" s="2065"/>
      <c r="AD2919" s="2058" t="s">
        <v>26</v>
      </c>
      <c r="AE2919" s="2059"/>
      <c r="AF2919" s="2059"/>
      <c r="AG2919" s="2059"/>
      <c r="AH2919" s="2059"/>
      <c r="AI2919" s="2060"/>
      <c r="AJ2919" s="2061"/>
      <c r="AK2919" s="2061"/>
      <c r="AL2919" s="2061"/>
      <c r="AM2919" s="2061"/>
      <c r="AN2919" s="2061"/>
      <c r="AO2919" s="2061"/>
      <c r="AP2919" s="2061"/>
      <c r="AQ2919" s="2061"/>
      <c r="AR2919" s="2061"/>
      <c r="AS2919" s="2061"/>
      <c r="AT2919" s="2061"/>
      <c r="AU2919" s="2062"/>
      <c r="AV2919" s="2063">
        <f>SUM(AV2911:AY2918)</f>
        <v>0</v>
      </c>
      <c r="AW2919" s="2064"/>
      <c r="AX2919" s="2064"/>
      <c r="AY2919" s="2066"/>
    </row>
    <row r="2920" spans="2:51" s="79" customFormat="1" ht="24.75" customHeight="1">
      <c r="B2920" s="2097"/>
      <c r="C2920" s="2098"/>
      <c r="D2920" s="2098"/>
      <c r="E2920" s="2098"/>
      <c r="F2920" s="2098"/>
      <c r="G2920" s="2099"/>
      <c r="H2920" s="2045" t="s">
        <v>331</v>
      </c>
      <c r="I2920" s="2046"/>
      <c r="J2920" s="2046"/>
      <c r="K2920" s="2046"/>
      <c r="L2920" s="2046"/>
      <c r="M2920" s="2046"/>
      <c r="N2920" s="2046"/>
      <c r="O2920" s="2046"/>
      <c r="P2920" s="2046"/>
      <c r="Q2920" s="2046"/>
      <c r="R2920" s="2046"/>
      <c r="S2920" s="2046"/>
      <c r="T2920" s="2046"/>
      <c r="U2920" s="2046"/>
      <c r="V2920" s="2046"/>
      <c r="W2920" s="2046"/>
      <c r="X2920" s="2046"/>
      <c r="Y2920" s="2046"/>
      <c r="Z2920" s="2046"/>
      <c r="AA2920" s="2046"/>
      <c r="AB2920" s="2046"/>
      <c r="AC2920" s="2047"/>
      <c r="AD2920" s="2045" t="s">
        <v>360</v>
      </c>
      <c r="AE2920" s="2046"/>
      <c r="AF2920" s="2046"/>
      <c r="AG2920" s="2046"/>
      <c r="AH2920" s="2046"/>
      <c r="AI2920" s="2046"/>
      <c r="AJ2920" s="2046"/>
      <c r="AK2920" s="2046"/>
      <c r="AL2920" s="2046"/>
      <c r="AM2920" s="2046"/>
      <c r="AN2920" s="2046"/>
      <c r="AO2920" s="2046"/>
      <c r="AP2920" s="2046"/>
      <c r="AQ2920" s="2046"/>
      <c r="AR2920" s="2046"/>
      <c r="AS2920" s="2046"/>
      <c r="AT2920" s="2046"/>
      <c r="AU2920" s="2046"/>
      <c r="AV2920" s="2046"/>
      <c r="AW2920" s="2046"/>
      <c r="AX2920" s="2046"/>
      <c r="AY2920" s="2048"/>
    </row>
    <row r="2921" spans="2:51" s="79" customFormat="1" ht="24.75" customHeight="1">
      <c r="B2921" s="2097"/>
      <c r="C2921" s="2098"/>
      <c r="D2921" s="2098"/>
      <c r="E2921" s="2098"/>
      <c r="F2921" s="2098"/>
      <c r="G2921" s="2099"/>
      <c r="H2921" s="2049" t="s">
        <v>23</v>
      </c>
      <c r="I2921" s="2050"/>
      <c r="J2921" s="2050"/>
      <c r="K2921" s="2050"/>
      <c r="L2921" s="2050"/>
      <c r="M2921" s="2051" t="s">
        <v>24</v>
      </c>
      <c r="N2921" s="2052"/>
      <c r="O2921" s="2052"/>
      <c r="P2921" s="2052"/>
      <c r="Q2921" s="2052"/>
      <c r="R2921" s="2052"/>
      <c r="S2921" s="2052"/>
      <c r="T2921" s="2052"/>
      <c r="U2921" s="2052"/>
      <c r="V2921" s="2052"/>
      <c r="W2921" s="2052"/>
      <c r="X2921" s="2052"/>
      <c r="Y2921" s="2053"/>
      <c r="Z2921" s="2054" t="s">
        <v>25</v>
      </c>
      <c r="AA2921" s="2055"/>
      <c r="AB2921" s="2055"/>
      <c r="AC2921" s="2056"/>
      <c r="AD2921" s="2049" t="s">
        <v>23</v>
      </c>
      <c r="AE2921" s="2050"/>
      <c r="AF2921" s="2050"/>
      <c r="AG2921" s="2050"/>
      <c r="AH2921" s="2050"/>
      <c r="AI2921" s="2051" t="s">
        <v>24</v>
      </c>
      <c r="AJ2921" s="2052"/>
      <c r="AK2921" s="2052"/>
      <c r="AL2921" s="2052"/>
      <c r="AM2921" s="2052"/>
      <c r="AN2921" s="2052"/>
      <c r="AO2921" s="2052"/>
      <c r="AP2921" s="2052"/>
      <c r="AQ2921" s="2052"/>
      <c r="AR2921" s="2052"/>
      <c r="AS2921" s="2052"/>
      <c r="AT2921" s="2052"/>
      <c r="AU2921" s="2053"/>
      <c r="AV2921" s="2054" t="s">
        <v>25</v>
      </c>
      <c r="AW2921" s="2055"/>
      <c r="AX2921" s="2055"/>
      <c r="AY2921" s="2057"/>
    </row>
    <row r="2922" spans="2:51" s="79" customFormat="1" ht="24.75" customHeight="1">
      <c r="B2922" s="2097"/>
      <c r="C2922" s="2098"/>
      <c r="D2922" s="2098"/>
      <c r="E2922" s="2098"/>
      <c r="F2922" s="2098"/>
      <c r="G2922" s="2099"/>
      <c r="H2922" s="2035"/>
      <c r="I2922" s="2036"/>
      <c r="J2922" s="2036"/>
      <c r="K2922" s="2036"/>
      <c r="L2922" s="2037"/>
      <c r="M2922" s="2038"/>
      <c r="N2922" s="2039"/>
      <c r="O2922" s="2039"/>
      <c r="P2922" s="2039"/>
      <c r="Q2922" s="2039"/>
      <c r="R2922" s="2039"/>
      <c r="S2922" s="2039"/>
      <c r="T2922" s="2039"/>
      <c r="U2922" s="2039"/>
      <c r="V2922" s="2039"/>
      <c r="W2922" s="2039"/>
      <c r="X2922" s="2039"/>
      <c r="Y2922" s="2040"/>
      <c r="Z2922" s="2041"/>
      <c r="AA2922" s="2042"/>
      <c r="AB2922" s="2042"/>
      <c r="AC2922" s="2043"/>
      <c r="AD2922" s="2035"/>
      <c r="AE2922" s="2036"/>
      <c r="AF2922" s="2036"/>
      <c r="AG2922" s="2036"/>
      <c r="AH2922" s="2037"/>
      <c r="AI2922" s="2038"/>
      <c r="AJ2922" s="2039"/>
      <c r="AK2922" s="2039"/>
      <c r="AL2922" s="2039"/>
      <c r="AM2922" s="2039"/>
      <c r="AN2922" s="2039"/>
      <c r="AO2922" s="2039"/>
      <c r="AP2922" s="2039"/>
      <c r="AQ2922" s="2039"/>
      <c r="AR2922" s="2039"/>
      <c r="AS2922" s="2039"/>
      <c r="AT2922" s="2039"/>
      <c r="AU2922" s="2040"/>
      <c r="AV2922" s="2041"/>
      <c r="AW2922" s="2042"/>
      <c r="AX2922" s="2042"/>
      <c r="AY2922" s="2044"/>
    </row>
    <row r="2923" spans="2:51" s="79" customFormat="1" ht="24.75" customHeight="1">
      <c r="B2923" s="2097"/>
      <c r="C2923" s="2098"/>
      <c r="D2923" s="2098"/>
      <c r="E2923" s="2098"/>
      <c r="F2923" s="2098"/>
      <c r="G2923" s="2099"/>
      <c r="H2923" s="2025"/>
      <c r="I2923" s="2026"/>
      <c r="J2923" s="2026"/>
      <c r="K2923" s="2026"/>
      <c r="L2923" s="2027"/>
      <c r="M2923" s="2028"/>
      <c r="N2923" s="2029"/>
      <c r="O2923" s="2029"/>
      <c r="P2923" s="2029"/>
      <c r="Q2923" s="2029"/>
      <c r="R2923" s="2029"/>
      <c r="S2923" s="2029"/>
      <c r="T2923" s="2029"/>
      <c r="U2923" s="2029"/>
      <c r="V2923" s="2029"/>
      <c r="W2923" s="2029"/>
      <c r="X2923" s="2029"/>
      <c r="Y2923" s="2030"/>
      <c r="Z2923" s="2031"/>
      <c r="AA2923" s="2032"/>
      <c r="AB2923" s="2032"/>
      <c r="AC2923" s="2034"/>
      <c r="AD2923" s="2025"/>
      <c r="AE2923" s="2026"/>
      <c r="AF2923" s="2026"/>
      <c r="AG2923" s="2026"/>
      <c r="AH2923" s="2027"/>
      <c r="AI2923" s="2028"/>
      <c r="AJ2923" s="2029"/>
      <c r="AK2923" s="2029"/>
      <c r="AL2923" s="2029"/>
      <c r="AM2923" s="2029"/>
      <c r="AN2923" s="2029"/>
      <c r="AO2923" s="2029"/>
      <c r="AP2923" s="2029"/>
      <c r="AQ2923" s="2029"/>
      <c r="AR2923" s="2029"/>
      <c r="AS2923" s="2029"/>
      <c r="AT2923" s="2029"/>
      <c r="AU2923" s="2030"/>
      <c r="AV2923" s="2031"/>
      <c r="AW2923" s="2032"/>
      <c r="AX2923" s="2032"/>
      <c r="AY2923" s="2033"/>
    </row>
    <row r="2924" spans="2:51" s="79" customFormat="1" ht="24.75" customHeight="1">
      <c r="B2924" s="2097"/>
      <c r="C2924" s="2098"/>
      <c r="D2924" s="2098"/>
      <c r="E2924" s="2098"/>
      <c r="F2924" s="2098"/>
      <c r="G2924" s="2099"/>
      <c r="H2924" s="2025"/>
      <c r="I2924" s="2026"/>
      <c r="J2924" s="2026"/>
      <c r="K2924" s="2026"/>
      <c r="L2924" s="2027"/>
      <c r="M2924" s="2028"/>
      <c r="N2924" s="2029"/>
      <c r="O2924" s="2029"/>
      <c r="P2924" s="2029"/>
      <c r="Q2924" s="2029"/>
      <c r="R2924" s="2029"/>
      <c r="S2924" s="2029"/>
      <c r="T2924" s="2029"/>
      <c r="U2924" s="2029"/>
      <c r="V2924" s="2029"/>
      <c r="W2924" s="2029"/>
      <c r="X2924" s="2029"/>
      <c r="Y2924" s="2030"/>
      <c r="Z2924" s="2031"/>
      <c r="AA2924" s="2032"/>
      <c r="AB2924" s="2032"/>
      <c r="AC2924" s="2034"/>
      <c r="AD2924" s="2025"/>
      <c r="AE2924" s="2026"/>
      <c r="AF2924" s="2026"/>
      <c r="AG2924" s="2026"/>
      <c r="AH2924" s="2027"/>
      <c r="AI2924" s="2028"/>
      <c r="AJ2924" s="2029"/>
      <c r="AK2924" s="2029"/>
      <c r="AL2924" s="2029"/>
      <c r="AM2924" s="2029"/>
      <c r="AN2924" s="2029"/>
      <c r="AO2924" s="2029"/>
      <c r="AP2924" s="2029"/>
      <c r="AQ2924" s="2029"/>
      <c r="AR2924" s="2029"/>
      <c r="AS2924" s="2029"/>
      <c r="AT2924" s="2029"/>
      <c r="AU2924" s="2030"/>
      <c r="AV2924" s="2031"/>
      <c r="AW2924" s="2032"/>
      <c r="AX2924" s="2032"/>
      <c r="AY2924" s="2033"/>
    </row>
    <row r="2925" spans="2:51" s="79" customFormat="1" ht="24.75" customHeight="1">
      <c r="B2925" s="2097"/>
      <c r="C2925" s="2098"/>
      <c r="D2925" s="2098"/>
      <c r="E2925" s="2098"/>
      <c r="F2925" s="2098"/>
      <c r="G2925" s="2099"/>
      <c r="H2925" s="2025"/>
      <c r="I2925" s="2026"/>
      <c r="J2925" s="2026"/>
      <c r="K2925" s="2026"/>
      <c r="L2925" s="2027"/>
      <c r="M2925" s="2028"/>
      <c r="N2925" s="2029"/>
      <c r="O2925" s="2029"/>
      <c r="P2925" s="2029"/>
      <c r="Q2925" s="2029"/>
      <c r="R2925" s="2029"/>
      <c r="S2925" s="2029"/>
      <c r="T2925" s="2029"/>
      <c r="U2925" s="2029"/>
      <c r="V2925" s="2029"/>
      <c r="W2925" s="2029"/>
      <c r="X2925" s="2029"/>
      <c r="Y2925" s="2030"/>
      <c r="Z2925" s="2031"/>
      <c r="AA2925" s="2032"/>
      <c r="AB2925" s="2032"/>
      <c r="AC2925" s="2034"/>
      <c r="AD2925" s="2025"/>
      <c r="AE2925" s="2026"/>
      <c r="AF2925" s="2026"/>
      <c r="AG2925" s="2026"/>
      <c r="AH2925" s="2027"/>
      <c r="AI2925" s="2028"/>
      <c r="AJ2925" s="2029"/>
      <c r="AK2925" s="2029"/>
      <c r="AL2925" s="2029"/>
      <c r="AM2925" s="2029"/>
      <c r="AN2925" s="2029"/>
      <c r="AO2925" s="2029"/>
      <c r="AP2925" s="2029"/>
      <c r="AQ2925" s="2029"/>
      <c r="AR2925" s="2029"/>
      <c r="AS2925" s="2029"/>
      <c r="AT2925" s="2029"/>
      <c r="AU2925" s="2030"/>
      <c r="AV2925" s="2031"/>
      <c r="AW2925" s="2032"/>
      <c r="AX2925" s="2032"/>
      <c r="AY2925" s="2033"/>
    </row>
    <row r="2926" spans="2:51" s="79" customFormat="1" ht="24.75" customHeight="1">
      <c r="B2926" s="2097"/>
      <c r="C2926" s="2098"/>
      <c r="D2926" s="2098"/>
      <c r="E2926" s="2098"/>
      <c r="F2926" s="2098"/>
      <c r="G2926" s="2099"/>
      <c r="H2926" s="2025"/>
      <c r="I2926" s="2026"/>
      <c r="J2926" s="2026"/>
      <c r="K2926" s="2026"/>
      <c r="L2926" s="2027"/>
      <c r="M2926" s="2028"/>
      <c r="N2926" s="2029"/>
      <c r="O2926" s="2029"/>
      <c r="P2926" s="2029"/>
      <c r="Q2926" s="2029"/>
      <c r="R2926" s="2029"/>
      <c r="S2926" s="2029"/>
      <c r="T2926" s="2029"/>
      <c r="U2926" s="2029"/>
      <c r="V2926" s="2029"/>
      <c r="W2926" s="2029"/>
      <c r="X2926" s="2029"/>
      <c r="Y2926" s="2030"/>
      <c r="Z2926" s="2031"/>
      <c r="AA2926" s="2032"/>
      <c r="AB2926" s="2032"/>
      <c r="AC2926" s="2032"/>
      <c r="AD2926" s="2025"/>
      <c r="AE2926" s="2026"/>
      <c r="AF2926" s="2026"/>
      <c r="AG2926" s="2026"/>
      <c r="AH2926" s="2027"/>
      <c r="AI2926" s="2028"/>
      <c r="AJ2926" s="2029"/>
      <c r="AK2926" s="2029"/>
      <c r="AL2926" s="2029"/>
      <c r="AM2926" s="2029"/>
      <c r="AN2926" s="2029"/>
      <c r="AO2926" s="2029"/>
      <c r="AP2926" s="2029"/>
      <c r="AQ2926" s="2029"/>
      <c r="AR2926" s="2029"/>
      <c r="AS2926" s="2029"/>
      <c r="AT2926" s="2029"/>
      <c r="AU2926" s="2030"/>
      <c r="AV2926" s="2031"/>
      <c r="AW2926" s="2032"/>
      <c r="AX2926" s="2032"/>
      <c r="AY2926" s="2033"/>
    </row>
    <row r="2927" spans="2:51" s="79" customFormat="1" ht="24.75" customHeight="1">
      <c r="B2927" s="2097"/>
      <c r="C2927" s="2098"/>
      <c r="D2927" s="2098"/>
      <c r="E2927" s="2098"/>
      <c r="F2927" s="2098"/>
      <c r="G2927" s="2099"/>
      <c r="H2927" s="2025"/>
      <c r="I2927" s="2026"/>
      <c r="J2927" s="2026"/>
      <c r="K2927" s="2026"/>
      <c r="L2927" s="2027"/>
      <c r="M2927" s="2028"/>
      <c r="N2927" s="2029"/>
      <c r="O2927" s="2029"/>
      <c r="P2927" s="2029"/>
      <c r="Q2927" s="2029"/>
      <c r="R2927" s="2029"/>
      <c r="S2927" s="2029"/>
      <c r="T2927" s="2029"/>
      <c r="U2927" s="2029"/>
      <c r="V2927" s="2029"/>
      <c r="W2927" s="2029"/>
      <c r="X2927" s="2029"/>
      <c r="Y2927" s="2030"/>
      <c r="Z2927" s="2031"/>
      <c r="AA2927" s="2032"/>
      <c r="AB2927" s="2032"/>
      <c r="AC2927" s="2032"/>
      <c r="AD2927" s="2025"/>
      <c r="AE2927" s="2026"/>
      <c r="AF2927" s="2026"/>
      <c r="AG2927" s="2026"/>
      <c r="AH2927" s="2027"/>
      <c r="AI2927" s="2028"/>
      <c r="AJ2927" s="2029"/>
      <c r="AK2927" s="2029"/>
      <c r="AL2927" s="2029"/>
      <c r="AM2927" s="2029"/>
      <c r="AN2927" s="2029"/>
      <c r="AO2927" s="2029"/>
      <c r="AP2927" s="2029"/>
      <c r="AQ2927" s="2029"/>
      <c r="AR2927" s="2029"/>
      <c r="AS2927" s="2029"/>
      <c r="AT2927" s="2029"/>
      <c r="AU2927" s="2030"/>
      <c r="AV2927" s="2031"/>
      <c r="AW2927" s="2032"/>
      <c r="AX2927" s="2032"/>
      <c r="AY2927" s="2033"/>
    </row>
    <row r="2928" spans="2:51" s="79" customFormat="1" ht="24.75" customHeight="1">
      <c r="B2928" s="2097"/>
      <c r="C2928" s="2098"/>
      <c r="D2928" s="2098"/>
      <c r="E2928" s="2098"/>
      <c r="F2928" s="2098"/>
      <c r="G2928" s="2099"/>
      <c r="H2928" s="2025"/>
      <c r="I2928" s="2026"/>
      <c r="J2928" s="2026"/>
      <c r="K2928" s="2026"/>
      <c r="L2928" s="2027"/>
      <c r="M2928" s="2028"/>
      <c r="N2928" s="2029"/>
      <c r="O2928" s="2029"/>
      <c r="P2928" s="2029"/>
      <c r="Q2928" s="2029"/>
      <c r="R2928" s="2029"/>
      <c r="S2928" s="2029"/>
      <c r="T2928" s="2029"/>
      <c r="U2928" s="2029"/>
      <c r="V2928" s="2029"/>
      <c r="W2928" s="2029"/>
      <c r="X2928" s="2029"/>
      <c r="Y2928" s="2030"/>
      <c r="Z2928" s="2031"/>
      <c r="AA2928" s="2032"/>
      <c r="AB2928" s="2032"/>
      <c r="AC2928" s="2032"/>
      <c r="AD2928" s="2025"/>
      <c r="AE2928" s="2026"/>
      <c r="AF2928" s="2026"/>
      <c r="AG2928" s="2026"/>
      <c r="AH2928" s="2027"/>
      <c r="AI2928" s="2028"/>
      <c r="AJ2928" s="2029"/>
      <c r="AK2928" s="2029"/>
      <c r="AL2928" s="2029"/>
      <c r="AM2928" s="2029"/>
      <c r="AN2928" s="2029"/>
      <c r="AO2928" s="2029"/>
      <c r="AP2928" s="2029"/>
      <c r="AQ2928" s="2029"/>
      <c r="AR2928" s="2029"/>
      <c r="AS2928" s="2029"/>
      <c r="AT2928" s="2029"/>
      <c r="AU2928" s="2030"/>
      <c r="AV2928" s="2031"/>
      <c r="AW2928" s="2032"/>
      <c r="AX2928" s="2032"/>
      <c r="AY2928" s="2033"/>
    </row>
    <row r="2929" spans="2:51" s="79" customFormat="1" ht="24.75" customHeight="1">
      <c r="B2929" s="2097"/>
      <c r="C2929" s="2098"/>
      <c r="D2929" s="2098"/>
      <c r="E2929" s="2098"/>
      <c r="F2929" s="2098"/>
      <c r="G2929" s="2099"/>
      <c r="H2929" s="2016"/>
      <c r="I2929" s="2017"/>
      <c r="J2929" s="2017"/>
      <c r="K2929" s="2017"/>
      <c r="L2929" s="2018"/>
      <c r="M2929" s="2019"/>
      <c r="N2929" s="2020"/>
      <c r="O2929" s="2020"/>
      <c r="P2929" s="2020"/>
      <c r="Q2929" s="2020"/>
      <c r="R2929" s="2020"/>
      <c r="S2929" s="2020"/>
      <c r="T2929" s="2020"/>
      <c r="U2929" s="2020"/>
      <c r="V2929" s="2020"/>
      <c r="W2929" s="2020"/>
      <c r="X2929" s="2020"/>
      <c r="Y2929" s="2021"/>
      <c r="Z2929" s="2022"/>
      <c r="AA2929" s="2023"/>
      <c r="AB2929" s="2023"/>
      <c r="AC2929" s="2023"/>
      <c r="AD2929" s="2016"/>
      <c r="AE2929" s="2017"/>
      <c r="AF2929" s="2017"/>
      <c r="AG2929" s="2017"/>
      <c r="AH2929" s="2018"/>
      <c r="AI2929" s="2019"/>
      <c r="AJ2929" s="2020"/>
      <c r="AK2929" s="2020"/>
      <c r="AL2929" s="2020"/>
      <c r="AM2929" s="2020"/>
      <c r="AN2929" s="2020"/>
      <c r="AO2929" s="2020"/>
      <c r="AP2929" s="2020"/>
      <c r="AQ2929" s="2020"/>
      <c r="AR2929" s="2020"/>
      <c r="AS2929" s="2020"/>
      <c r="AT2929" s="2020"/>
      <c r="AU2929" s="2021"/>
      <c r="AV2929" s="2022"/>
      <c r="AW2929" s="2023"/>
      <c r="AX2929" s="2023"/>
      <c r="AY2929" s="2024"/>
    </row>
    <row r="2930" spans="2:51" s="79" customFormat="1" ht="24.75" customHeight="1">
      <c r="B2930" s="2097"/>
      <c r="C2930" s="2098"/>
      <c r="D2930" s="2098"/>
      <c r="E2930" s="2098"/>
      <c r="F2930" s="2098"/>
      <c r="G2930" s="2099"/>
      <c r="H2930" s="2058" t="s">
        <v>26</v>
      </c>
      <c r="I2930" s="2059"/>
      <c r="J2930" s="2059"/>
      <c r="K2930" s="2059"/>
      <c r="L2930" s="2059"/>
      <c r="M2930" s="2060"/>
      <c r="N2930" s="2061"/>
      <c r="O2930" s="2061"/>
      <c r="P2930" s="2061"/>
      <c r="Q2930" s="2061"/>
      <c r="R2930" s="2061"/>
      <c r="S2930" s="2061"/>
      <c r="T2930" s="2061"/>
      <c r="U2930" s="2061"/>
      <c r="V2930" s="2061"/>
      <c r="W2930" s="2061"/>
      <c r="X2930" s="2061"/>
      <c r="Y2930" s="2062"/>
      <c r="Z2930" s="2063">
        <f>SUM(Z2922:AC2929)</f>
        <v>0</v>
      </c>
      <c r="AA2930" s="2064"/>
      <c r="AB2930" s="2064"/>
      <c r="AC2930" s="2065"/>
      <c r="AD2930" s="2058" t="s">
        <v>26</v>
      </c>
      <c r="AE2930" s="2059"/>
      <c r="AF2930" s="2059"/>
      <c r="AG2930" s="2059"/>
      <c r="AH2930" s="2059"/>
      <c r="AI2930" s="2060"/>
      <c r="AJ2930" s="2061"/>
      <c r="AK2930" s="2061"/>
      <c r="AL2930" s="2061"/>
      <c r="AM2930" s="2061"/>
      <c r="AN2930" s="2061"/>
      <c r="AO2930" s="2061"/>
      <c r="AP2930" s="2061"/>
      <c r="AQ2930" s="2061"/>
      <c r="AR2930" s="2061"/>
      <c r="AS2930" s="2061"/>
      <c r="AT2930" s="2061"/>
      <c r="AU2930" s="2062"/>
      <c r="AV2930" s="2063">
        <f>SUM(AV2922:AY2929)</f>
        <v>0</v>
      </c>
      <c r="AW2930" s="2064"/>
      <c r="AX2930" s="2064"/>
      <c r="AY2930" s="2066"/>
    </row>
    <row r="2931" spans="2:51" s="79" customFormat="1" ht="24.75" customHeight="1">
      <c r="B2931" s="2097"/>
      <c r="C2931" s="2098"/>
      <c r="D2931" s="2098"/>
      <c r="E2931" s="2098"/>
      <c r="F2931" s="2098"/>
      <c r="G2931" s="2099"/>
      <c r="H2931" s="2045" t="s">
        <v>539</v>
      </c>
      <c r="I2931" s="2046"/>
      <c r="J2931" s="2046"/>
      <c r="K2931" s="2046"/>
      <c r="L2931" s="2046"/>
      <c r="M2931" s="2046"/>
      <c r="N2931" s="2046"/>
      <c r="O2931" s="2046"/>
      <c r="P2931" s="2046"/>
      <c r="Q2931" s="2046"/>
      <c r="R2931" s="2046"/>
      <c r="S2931" s="2046"/>
      <c r="T2931" s="2046"/>
      <c r="U2931" s="2046"/>
      <c r="V2931" s="2046"/>
      <c r="W2931" s="2046"/>
      <c r="X2931" s="2046"/>
      <c r="Y2931" s="2046"/>
      <c r="Z2931" s="2046"/>
      <c r="AA2931" s="2046"/>
      <c r="AB2931" s="2046"/>
      <c r="AC2931" s="2047"/>
      <c r="AD2931" s="2045" t="s">
        <v>524</v>
      </c>
      <c r="AE2931" s="2046"/>
      <c r="AF2931" s="2046"/>
      <c r="AG2931" s="2046"/>
      <c r="AH2931" s="2046"/>
      <c r="AI2931" s="2046"/>
      <c r="AJ2931" s="2046"/>
      <c r="AK2931" s="2046"/>
      <c r="AL2931" s="2046"/>
      <c r="AM2931" s="2046"/>
      <c r="AN2931" s="2046"/>
      <c r="AO2931" s="2046"/>
      <c r="AP2931" s="2046"/>
      <c r="AQ2931" s="2046"/>
      <c r="AR2931" s="2046"/>
      <c r="AS2931" s="2046"/>
      <c r="AT2931" s="2046"/>
      <c r="AU2931" s="2046"/>
      <c r="AV2931" s="2046"/>
      <c r="AW2931" s="2046"/>
      <c r="AX2931" s="2046"/>
      <c r="AY2931" s="2048"/>
    </row>
    <row r="2932" spans="2:51" s="79" customFormat="1" ht="24.75" customHeight="1">
      <c r="B2932" s="2097"/>
      <c r="C2932" s="2098"/>
      <c r="D2932" s="2098"/>
      <c r="E2932" s="2098"/>
      <c r="F2932" s="2098"/>
      <c r="G2932" s="2099"/>
      <c r="H2932" s="2049" t="s">
        <v>23</v>
      </c>
      <c r="I2932" s="2050"/>
      <c r="J2932" s="2050"/>
      <c r="K2932" s="2050"/>
      <c r="L2932" s="2050"/>
      <c r="M2932" s="2051" t="s">
        <v>24</v>
      </c>
      <c r="N2932" s="2052"/>
      <c r="O2932" s="2052"/>
      <c r="P2932" s="2052"/>
      <c r="Q2932" s="2052"/>
      <c r="R2932" s="2052"/>
      <c r="S2932" s="2052"/>
      <c r="T2932" s="2052"/>
      <c r="U2932" s="2052"/>
      <c r="V2932" s="2052"/>
      <c r="W2932" s="2052"/>
      <c r="X2932" s="2052"/>
      <c r="Y2932" s="2053"/>
      <c r="Z2932" s="2054" t="s">
        <v>25</v>
      </c>
      <c r="AA2932" s="2055"/>
      <c r="AB2932" s="2055"/>
      <c r="AC2932" s="2056"/>
      <c r="AD2932" s="2049" t="s">
        <v>23</v>
      </c>
      <c r="AE2932" s="2050"/>
      <c r="AF2932" s="2050"/>
      <c r="AG2932" s="2050"/>
      <c r="AH2932" s="2050"/>
      <c r="AI2932" s="2051" t="s">
        <v>24</v>
      </c>
      <c r="AJ2932" s="2052"/>
      <c r="AK2932" s="2052"/>
      <c r="AL2932" s="2052"/>
      <c r="AM2932" s="2052"/>
      <c r="AN2932" s="2052"/>
      <c r="AO2932" s="2052"/>
      <c r="AP2932" s="2052"/>
      <c r="AQ2932" s="2052"/>
      <c r="AR2932" s="2052"/>
      <c r="AS2932" s="2052"/>
      <c r="AT2932" s="2052"/>
      <c r="AU2932" s="2053"/>
      <c r="AV2932" s="2054" t="s">
        <v>25</v>
      </c>
      <c r="AW2932" s="2055"/>
      <c r="AX2932" s="2055"/>
      <c r="AY2932" s="2057"/>
    </row>
    <row r="2933" spans="2:51" s="79" customFormat="1" ht="24.75" customHeight="1">
      <c r="B2933" s="2097"/>
      <c r="C2933" s="2098"/>
      <c r="D2933" s="2098"/>
      <c r="E2933" s="2098"/>
      <c r="F2933" s="2098"/>
      <c r="G2933" s="2099"/>
      <c r="H2933" s="2035"/>
      <c r="I2933" s="2036"/>
      <c r="J2933" s="2036"/>
      <c r="K2933" s="2036"/>
      <c r="L2933" s="2037"/>
      <c r="M2933" s="2038"/>
      <c r="N2933" s="2039"/>
      <c r="O2933" s="2039"/>
      <c r="P2933" s="2039"/>
      <c r="Q2933" s="2039"/>
      <c r="R2933" s="2039"/>
      <c r="S2933" s="2039"/>
      <c r="T2933" s="2039"/>
      <c r="U2933" s="2039"/>
      <c r="V2933" s="2039"/>
      <c r="W2933" s="2039"/>
      <c r="X2933" s="2039"/>
      <c r="Y2933" s="2040"/>
      <c r="Z2933" s="2041"/>
      <c r="AA2933" s="2042"/>
      <c r="AB2933" s="2042"/>
      <c r="AC2933" s="2043"/>
      <c r="AD2933" s="2035"/>
      <c r="AE2933" s="2036"/>
      <c r="AF2933" s="2036"/>
      <c r="AG2933" s="2036"/>
      <c r="AH2933" s="2037"/>
      <c r="AI2933" s="2038"/>
      <c r="AJ2933" s="2039"/>
      <c r="AK2933" s="2039"/>
      <c r="AL2933" s="2039"/>
      <c r="AM2933" s="2039"/>
      <c r="AN2933" s="2039"/>
      <c r="AO2933" s="2039"/>
      <c r="AP2933" s="2039"/>
      <c r="AQ2933" s="2039"/>
      <c r="AR2933" s="2039"/>
      <c r="AS2933" s="2039"/>
      <c r="AT2933" s="2039"/>
      <c r="AU2933" s="2040"/>
      <c r="AV2933" s="2041"/>
      <c r="AW2933" s="2042"/>
      <c r="AX2933" s="2042"/>
      <c r="AY2933" s="2044"/>
    </row>
    <row r="2934" spans="2:51" s="79" customFormat="1" ht="24.75" customHeight="1">
      <c r="B2934" s="2097"/>
      <c r="C2934" s="2098"/>
      <c r="D2934" s="2098"/>
      <c r="E2934" s="2098"/>
      <c r="F2934" s="2098"/>
      <c r="G2934" s="2099"/>
      <c r="H2934" s="2025"/>
      <c r="I2934" s="2026"/>
      <c r="J2934" s="2026"/>
      <c r="K2934" s="2026"/>
      <c r="L2934" s="2027"/>
      <c r="M2934" s="2028"/>
      <c r="N2934" s="2029"/>
      <c r="O2934" s="2029"/>
      <c r="P2934" s="2029"/>
      <c r="Q2934" s="2029"/>
      <c r="R2934" s="2029"/>
      <c r="S2934" s="2029"/>
      <c r="T2934" s="2029"/>
      <c r="U2934" s="2029"/>
      <c r="V2934" s="2029"/>
      <c r="W2934" s="2029"/>
      <c r="X2934" s="2029"/>
      <c r="Y2934" s="2030"/>
      <c r="Z2934" s="2031"/>
      <c r="AA2934" s="2032"/>
      <c r="AB2934" s="2032"/>
      <c r="AC2934" s="2034"/>
      <c r="AD2934" s="2025"/>
      <c r="AE2934" s="2026"/>
      <c r="AF2934" s="2026"/>
      <c r="AG2934" s="2026"/>
      <c r="AH2934" s="2027"/>
      <c r="AI2934" s="2028"/>
      <c r="AJ2934" s="2029"/>
      <c r="AK2934" s="2029"/>
      <c r="AL2934" s="2029"/>
      <c r="AM2934" s="2029"/>
      <c r="AN2934" s="2029"/>
      <c r="AO2934" s="2029"/>
      <c r="AP2934" s="2029"/>
      <c r="AQ2934" s="2029"/>
      <c r="AR2934" s="2029"/>
      <c r="AS2934" s="2029"/>
      <c r="AT2934" s="2029"/>
      <c r="AU2934" s="2030"/>
      <c r="AV2934" s="2031"/>
      <c r="AW2934" s="2032"/>
      <c r="AX2934" s="2032"/>
      <c r="AY2934" s="2033"/>
    </row>
    <row r="2935" spans="2:51" s="79" customFormat="1" ht="24.75" customHeight="1">
      <c r="B2935" s="2097"/>
      <c r="C2935" s="2098"/>
      <c r="D2935" s="2098"/>
      <c r="E2935" s="2098"/>
      <c r="F2935" s="2098"/>
      <c r="G2935" s="2099"/>
      <c r="H2935" s="2025"/>
      <c r="I2935" s="2026"/>
      <c r="J2935" s="2026"/>
      <c r="K2935" s="2026"/>
      <c r="L2935" s="2027"/>
      <c r="M2935" s="2028"/>
      <c r="N2935" s="2029"/>
      <c r="O2935" s="2029"/>
      <c r="P2935" s="2029"/>
      <c r="Q2935" s="2029"/>
      <c r="R2935" s="2029"/>
      <c r="S2935" s="2029"/>
      <c r="T2935" s="2029"/>
      <c r="U2935" s="2029"/>
      <c r="V2935" s="2029"/>
      <c r="W2935" s="2029"/>
      <c r="X2935" s="2029"/>
      <c r="Y2935" s="2030"/>
      <c r="Z2935" s="2031"/>
      <c r="AA2935" s="2032"/>
      <c r="AB2935" s="2032"/>
      <c r="AC2935" s="2034"/>
      <c r="AD2935" s="2025"/>
      <c r="AE2935" s="2026"/>
      <c r="AF2935" s="2026"/>
      <c r="AG2935" s="2026"/>
      <c r="AH2935" s="2027"/>
      <c r="AI2935" s="2028"/>
      <c r="AJ2935" s="2029"/>
      <c r="AK2935" s="2029"/>
      <c r="AL2935" s="2029"/>
      <c r="AM2935" s="2029"/>
      <c r="AN2935" s="2029"/>
      <c r="AO2935" s="2029"/>
      <c r="AP2935" s="2029"/>
      <c r="AQ2935" s="2029"/>
      <c r="AR2935" s="2029"/>
      <c r="AS2935" s="2029"/>
      <c r="AT2935" s="2029"/>
      <c r="AU2935" s="2030"/>
      <c r="AV2935" s="2031"/>
      <c r="AW2935" s="2032"/>
      <c r="AX2935" s="2032"/>
      <c r="AY2935" s="2033"/>
    </row>
    <row r="2936" spans="2:51" s="79" customFormat="1" ht="24.75" customHeight="1">
      <c r="B2936" s="2097"/>
      <c r="C2936" s="2098"/>
      <c r="D2936" s="2098"/>
      <c r="E2936" s="2098"/>
      <c r="F2936" s="2098"/>
      <c r="G2936" s="2099"/>
      <c r="H2936" s="2025"/>
      <c r="I2936" s="2026"/>
      <c r="J2936" s="2026"/>
      <c r="K2936" s="2026"/>
      <c r="L2936" s="2027"/>
      <c r="M2936" s="2028"/>
      <c r="N2936" s="2029"/>
      <c r="O2936" s="2029"/>
      <c r="P2936" s="2029"/>
      <c r="Q2936" s="2029"/>
      <c r="R2936" s="2029"/>
      <c r="S2936" s="2029"/>
      <c r="T2936" s="2029"/>
      <c r="U2936" s="2029"/>
      <c r="V2936" s="2029"/>
      <c r="W2936" s="2029"/>
      <c r="X2936" s="2029"/>
      <c r="Y2936" s="2030"/>
      <c r="Z2936" s="2031"/>
      <c r="AA2936" s="2032"/>
      <c r="AB2936" s="2032"/>
      <c r="AC2936" s="2034"/>
      <c r="AD2936" s="2025"/>
      <c r="AE2936" s="2026"/>
      <c r="AF2936" s="2026"/>
      <c r="AG2936" s="2026"/>
      <c r="AH2936" s="2027"/>
      <c r="AI2936" s="2028"/>
      <c r="AJ2936" s="2029"/>
      <c r="AK2936" s="2029"/>
      <c r="AL2936" s="2029"/>
      <c r="AM2936" s="2029"/>
      <c r="AN2936" s="2029"/>
      <c r="AO2936" s="2029"/>
      <c r="AP2936" s="2029"/>
      <c r="AQ2936" s="2029"/>
      <c r="AR2936" s="2029"/>
      <c r="AS2936" s="2029"/>
      <c r="AT2936" s="2029"/>
      <c r="AU2936" s="2030"/>
      <c r="AV2936" s="2031"/>
      <c r="AW2936" s="2032"/>
      <c r="AX2936" s="2032"/>
      <c r="AY2936" s="2033"/>
    </row>
    <row r="2937" spans="2:51" s="79" customFormat="1" ht="24.75" customHeight="1">
      <c r="B2937" s="2097"/>
      <c r="C2937" s="2098"/>
      <c r="D2937" s="2098"/>
      <c r="E2937" s="2098"/>
      <c r="F2937" s="2098"/>
      <c r="G2937" s="2099"/>
      <c r="H2937" s="2025"/>
      <c r="I2937" s="2026"/>
      <c r="J2937" s="2026"/>
      <c r="K2937" s="2026"/>
      <c r="L2937" s="2027"/>
      <c r="M2937" s="2028"/>
      <c r="N2937" s="2029"/>
      <c r="O2937" s="2029"/>
      <c r="P2937" s="2029"/>
      <c r="Q2937" s="2029"/>
      <c r="R2937" s="2029"/>
      <c r="S2937" s="2029"/>
      <c r="T2937" s="2029"/>
      <c r="U2937" s="2029"/>
      <c r="V2937" s="2029"/>
      <c r="W2937" s="2029"/>
      <c r="X2937" s="2029"/>
      <c r="Y2937" s="2030"/>
      <c r="Z2937" s="2031"/>
      <c r="AA2937" s="2032"/>
      <c r="AB2937" s="2032"/>
      <c r="AC2937" s="2032"/>
      <c r="AD2937" s="2025"/>
      <c r="AE2937" s="2026"/>
      <c r="AF2937" s="2026"/>
      <c r="AG2937" s="2026"/>
      <c r="AH2937" s="2027"/>
      <c r="AI2937" s="2028"/>
      <c r="AJ2937" s="2029"/>
      <c r="AK2937" s="2029"/>
      <c r="AL2937" s="2029"/>
      <c r="AM2937" s="2029"/>
      <c r="AN2937" s="2029"/>
      <c r="AO2937" s="2029"/>
      <c r="AP2937" s="2029"/>
      <c r="AQ2937" s="2029"/>
      <c r="AR2937" s="2029"/>
      <c r="AS2937" s="2029"/>
      <c r="AT2937" s="2029"/>
      <c r="AU2937" s="2030"/>
      <c r="AV2937" s="2031"/>
      <c r="AW2937" s="2032"/>
      <c r="AX2937" s="2032"/>
      <c r="AY2937" s="2033"/>
    </row>
    <row r="2938" spans="2:51" s="79" customFormat="1" ht="24.75" customHeight="1">
      <c r="B2938" s="2097"/>
      <c r="C2938" s="2098"/>
      <c r="D2938" s="2098"/>
      <c r="E2938" s="2098"/>
      <c r="F2938" s="2098"/>
      <c r="G2938" s="2099"/>
      <c r="H2938" s="2025"/>
      <c r="I2938" s="2026"/>
      <c r="J2938" s="2026"/>
      <c r="K2938" s="2026"/>
      <c r="L2938" s="2027"/>
      <c r="M2938" s="2028"/>
      <c r="N2938" s="2029"/>
      <c r="O2938" s="2029"/>
      <c r="P2938" s="2029"/>
      <c r="Q2938" s="2029"/>
      <c r="R2938" s="2029"/>
      <c r="S2938" s="2029"/>
      <c r="T2938" s="2029"/>
      <c r="U2938" s="2029"/>
      <c r="V2938" s="2029"/>
      <c r="W2938" s="2029"/>
      <c r="X2938" s="2029"/>
      <c r="Y2938" s="2030"/>
      <c r="Z2938" s="2031"/>
      <c r="AA2938" s="2032"/>
      <c r="AB2938" s="2032"/>
      <c r="AC2938" s="2032"/>
      <c r="AD2938" s="2025"/>
      <c r="AE2938" s="2026"/>
      <c r="AF2938" s="2026"/>
      <c r="AG2938" s="2026"/>
      <c r="AH2938" s="2027"/>
      <c r="AI2938" s="2028"/>
      <c r="AJ2938" s="2029"/>
      <c r="AK2938" s="2029"/>
      <c r="AL2938" s="2029"/>
      <c r="AM2938" s="2029"/>
      <c r="AN2938" s="2029"/>
      <c r="AO2938" s="2029"/>
      <c r="AP2938" s="2029"/>
      <c r="AQ2938" s="2029"/>
      <c r="AR2938" s="2029"/>
      <c r="AS2938" s="2029"/>
      <c r="AT2938" s="2029"/>
      <c r="AU2938" s="2030"/>
      <c r="AV2938" s="2031"/>
      <c r="AW2938" s="2032"/>
      <c r="AX2938" s="2032"/>
      <c r="AY2938" s="2033"/>
    </row>
    <row r="2939" spans="2:51" s="79" customFormat="1" ht="24.75" customHeight="1">
      <c r="B2939" s="2097"/>
      <c r="C2939" s="2098"/>
      <c r="D2939" s="2098"/>
      <c r="E2939" s="2098"/>
      <c r="F2939" s="2098"/>
      <c r="G2939" s="2099"/>
      <c r="H2939" s="2025"/>
      <c r="I2939" s="2026"/>
      <c r="J2939" s="2026"/>
      <c r="K2939" s="2026"/>
      <c r="L2939" s="2027"/>
      <c r="M2939" s="2028"/>
      <c r="N2939" s="2029"/>
      <c r="O2939" s="2029"/>
      <c r="P2939" s="2029"/>
      <c r="Q2939" s="2029"/>
      <c r="R2939" s="2029"/>
      <c r="S2939" s="2029"/>
      <c r="T2939" s="2029"/>
      <c r="U2939" s="2029"/>
      <c r="V2939" s="2029"/>
      <c r="W2939" s="2029"/>
      <c r="X2939" s="2029"/>
      <c r="Y2939" s="2030"/>
      <c r="Z2939" s="2031"/>
      <c r="AA2939" s="2032"/>
      <c r="AB2939" s="2032"/>
      <c r="AC2939" s="2032"/>
      <c r="AD2939" s="2025"/>
      <c r="AE2939" s="2026"/>
      <c r="AF2939" s="2026"/>
      <c r="AG2939" s="2026"/>
      <c r="AH2939" s="2027"/>
      <c r="AI2939" s="2028"/>
      <c r="AJ2939" s="2029"/>
      <c r="AK2939" s="2029"/>
      <c r="AL2939" s="2029"/>
      <c r="AM2939" s="2029"/>
      <c r="AN2939" s="2029"/>
      <c r="AO2939" s="2029"/>
      <c r="AP2939" s="2029"/>
      <c r="AQ2939" s="2029"/>
      <c r="AR2939" s="2029"/>
      <c r="AS2939" s="2029"/>
      <c r="AT2939" s="2029"/>
      <c r="AU2939" s="2030"/>
      <c r="AV2939" s="2031"/>
      <c r="AW2939" s="2032"/>
      <c r="AX2939" s="2032"/>
      <c r="AY2939" s="2033"/>
    </row>
    <row r="2940" spans="2:51" s="79" customFormat="1" ht="24.75" customHeight="1">
      <c r="B2940" s="2097"/>
      <c r="C2940" s="2098"/>
      <c r="D2940" s="2098"/>
      <c r="E2940" s="2098"/>
      <c r="F2940" s="2098"/>
      <c r="G2940" s="2099"/>
      <c r="H2940" s="2016"/>
      <c r="I2940" s="2017"/>
      <c r="J2940" s="2017"/>
      <c r="K2940" s="2017"/>
      <c r="L2940" s="2018"/>
      <c r="M2940" s="2019"/>
      <c r="N2940" s="2020"/>
      <c r="O2940" s="2020"/>
      <c r="P2940" s="2020"/>
      <c r="Q2940" s="2020"/>
      <c r="R2940" s="2020"/>
      <c r="S2940" s="2020"/>
      <c r="T2940" s="2020"/>
      <c r="U2940" s="2020"/>
      <c r="V2940" s="2020"/>
      <c r="W2940" s="2020"/>
      <c r="X2940" s="2020"/>
      <c r="Y2940" s="2021"/>
      <c r="Z2940" s="2022"/>
      <c r="AA2940" s="2023"/>
      <c r="AB2940" s="2023"/>
      <c r="AC2940" s="2023"/>
      <c r="AD2940" s="2016"/>
      <c r="AE2940" s="2017"/>
      <c r="AF2940" s="2017"/>
      <c r="AG2940" s="2017"/>
      <c r="AH2940" s="2018"/>
      <c r="AI2940" s="2019"/>
      <c r="AJ2940" s="2020"/>
      <c r="AK2940" s="2020"/>
      <c r="AL2940" s="2020"/>
      <c r="AM2940" s="2020"/>
      <c r="AN2940" s="2020"/>
      <c r="AO2940" s="2020"/>
      <c r="AP2940" s="2020"/>
      <c r="AQ2940" s="2020"/>
      <c r="AR2940" s="2020"/>
      <c r="AS2940" s="2020"/>
      <c r="AT2940" s="2020"/>
      <c r="AU2940" s="2021"/>
      <c r="AV2940" s="2022"/>
      <c r="AW2940" s="2023"/>
      <c r="AX2940" s="2023"/>
      <c r="AY2940" s="2024"/>
    </row>
    <row r="2941" spans="2:51" s="79" customFormat="1" ht="24.75" customHeight="1" thickBot="1">
      <c r="B2941" s="2100"/>
      <c r="C2941" s="2101"/>
      <c r="D2941" s="2101"/>
      <c r="E2941" s="2101"/>
      <c r="F2941" s="2101"/>
      <c r="G2941" s="2102"/>
      <c r="H2941" s="2007" t="s">
        <v>26</v>
      </c>
      <c r="I2941" s="2008"/>
      <c r="J2941" s="2008"/>
      <c r="K2941" s="2008"/>
      <c r="L2941" s="2008"/>
      <c r="M2941" s="2009"/>
      <c r="N2941" s="2010"/>
      <c r="O2941" s="2010"/>
      <c r="P2941" s="2010"/>
      <c r="Q2941" s="2010"/>
      <c r="R2941" s="2010"/>
      <c r="S2941" s="2010"/>
      <c r="T2941" s="2010"/>
      <c r="U2941" s="2010"/>
      <c r="V2941" s="2010"/>
      <c r="W2941" s="2010"/>
      <c r="X2941" s="2010"/>
      <c r="Y2941" s="2011"/>
      <c r="Z2941" s="2012">
        <f>SUM(Z2933:AC2940)</f>
        <v>0</v>
      </c>
      <c r="AA2941" s="2013"/>
      <c r="AB2941" s="2013"/>
      <c r="AC2941" s="2014"/>
      <c r="AD2941" s="2007" t="s">
        <v>26</v>
      </c>
      <c r="AE2941" s="2008"/>
      <c r="AF2941" s="2008"/>
      <c r="AG2941" s="2008"/>
      <c r="AH2941" s="2008"/>
      <c r="AI2941" s="2009"/>
      <c r="AJ2941" s="2010"/>
      <c r="AK2941" s="2010"/>
      <c r="AL2941" s="2010"/>
      <c r="AM2941" s="2010"/>
      <c r="AN2941" s="2010"/>
      <c r="AO2941" s="2010"/>
      <c r="AP2941" s="2010"/>
      <c r="AQ2941" s="2010"/>
      <c r="AR2941" s="2010"/>
      <c r="AS2941" s="2010"/>
      <c r="AT2941" s="2010"/>
      <c r="AU2941" s="2011"/>
      <c r="AV2941" s="2012">
        <f>SUM(AV2933:AY2940)</f>
        <v>0</v>
      </c>
      <c r="AW2941" s="2013"/>
      <c r="AX2941" s="2013"/>
      <c r="AY2941" s="2015"/>
    </row>
    <row r="2942" spans="2:51" s="79" customFormat="1"/>
    <row r="2943" spans="2:51" s="79" customFormat="1" ht="23.25" customHeight="1">
      <c r="B2943" s="92" t="s">
        <v>100</v>
      </c>
      <c r="C2943" s="92"/>
      <c r="D2943" s="92"/>
      <c r="E2943" s="93"/>
      <c r="F2943" s="93"/>
      <c r="G2943" s="2006" t="s">
        <v>1243</v>
      </c>
      <c r="H2943" s="2006"/>
      <c r="I2943" s="2006"/>
      <c r="J2943" s="2006"/>
      <c r="K2943" s="2006"/>
      <c r="L2943" s="2006"/>
      <c r="M2943" s="2006"/>
      <c r="N2943" s="2006"/>
      <c r="O2943" s="2006"/>
      <c r="P2943" s="2006"/>
      <c r="Q2943" s="2006"/>
      <c r="R2943" s="2006"/>
      <c r="S2943" s="2006"/>
      <c r="T2943" s="2006"/>
      <c r="U2943" s="2006"/>
      <c r="V2943" s="2006"/>
      <c r="W2943" s="2006"/>
      <c r="X2943" s="2006"/>
      <c r="Y2943" s="2006"/>
      <c r="Z2943" s="2006"/>
      <c r="AA2943" s="2006"/>
      <c r="AB2943" s="2006"/>
      <c r="AC2943" s="2006"/>
      <c r="AD2943" s="2006"/>
      <c r="AE2943" s="2006"/>
      <c r="AF2943" s="2006"/>
      <c r="AG2943" s="2006"/>
      <c r="AH2943" s="2006"/>
      <c r="AI2943" s="2006"/>
      <c r="AJ2943" s="2006"/>
      <c r="AK2943" s="2006"/>
      <c r="AL2943" s="2006"/>
      <c r="AM2943" s="2006"/>
      <c r="AN2943" s="2006"/>
      <c r="AO2943" s="2006"/>
      <c r="AP2943" s="2006"/>
      <c r="AQ2943" s="2006"/>
      <c r="AR2943" s="2006"/>
      <c r="AS2943" s="2006"/>
      <c r="AT2943" s="2006"/>
      <c r="AU2943" s="2006"/>
      <c r="AV2943" s="2006"/>
      <c r="AW2943" s="2006"/>
      <c r="AX2943" s="2006"/>
      <c r="AY2943" s="93"/>
    </row>
    <row r="2944" spans="2:51" s="79" customFormat="1" ht="14.25">
      <c r="C2944" s="94" t="s">
        <v>77</v>
      </c>
    </row>
    <row r="2945" spans="2:50" s="79" customFormat="1">
      <c r="C2945" s="79" t="s">
        <v>500</v>
      </c>
    </row>
    <row r="2946" spans="2:50" s="79" customFormat="1" ht="34.5" customHeight="1">
      <c r="B2946" s="2000"/>
      <c r="C2946" s="2000"/>
      <c r="D2946" s="2004" t="s">
        <v>71</v>
      </c>
      <c r="E2946" s="2004"/>
      <c r="F2946" s="2004"/>
      <c r="G2946" s="2004"/>
      <c r="H2946" s="2004"/>
      <c r="I2946" s="2004"/>
      <c r="J2946" s="2004"/>
      <c r="K2946" s="2004"/>
      <c r="L2946" s="2004"/>
      <c r="M2946" s="2004"/>
      <c r="N2946" s="2004" t="s">
        <v>72</v>
      </c>
      <c r="O2946" s="2004"/>
      <c r="P2946" s="2004"/>
      <c r="Q2946" s="2004"/>
      <c r="R2946" s="2004"/>
      <c r="S2946" s="2004"/>
      <c r="T2946" s="2004"/>
      <c r="U2946" s="2004"/>
      <c r="V2946" s="2004"/>
      <c r="W2946" s="2004"/>
      <c r="X2946" s="2004"/>
      <c r="Y2946" s="2004"/>
      <c r="Z2946" s="2004"/>
      <c r="AA2946" s="2004"/>
      <c r="AB2946" s="2004"/>
      <c r="AC2946" s="2004"/>
      <c r="AD2946" s="2004"/>
      <c r="AE2946" s="2004"/>
      <c r="AF2946" s="2004"/>
      <c r="AG2946" s="2004"/>
      <c r="AH2946" s="2004"/>
      <c r="AI2946" s="2004"/>
      <c r="AJ2946" s="2004"/>
      <c r="AK2946" s="2004"/>
      <c r="AL2946" s="2005" t="s">
        <v>73</v>
      </c>
      <c r="AM2946" s="2004"/>
      <c r="AN2946" s="2004"/>
      <c r="AO2946" s="2004"/>
      <c r="AP2946" s="2004"/>
      <c r="AQ2946" s="2004"/>
      <c r="AR2946" s="2004" t="s">
        <v>27</v>
      </c>
      <c r="AS2946" s="2004"/>
      <c r="AT2946" s="2004"/>
      <c r="AU2946" s="2004"/>
      <c r="AV2946" s="2004" t="s">
        <v>28</v>
      </c>
      <c r="AW2946" s="2004"/>
      <c r="AX2946" s="2004"/>
    </row>
    <row r="2947" spans="2:50" s="79" customFormat="1" ht="24" customHeight="1">
      <c r="B2947" s="2000">
        <v>1</v>
      </c>
      <c r="C2947" s="2000">
        <v>1</v>
      </c>
      <c r="D2947" s="2001" t="s">
        <v>1247</v>
      </c>
      <c r="E2947" s="2001"/>
      <c r="F2947" s="2001"/>
      <c r="G2947" s="2001"/>
      <c r="H2947" s="2001"/>
      <c r="I2947" s="2001"/>
      <c r="J2947" s="2001"/>
      <c r="K2947" s="2001"/>
      <c r="L2947" s="2001"/>
      <c r="M2947" s="2001"/>
      <c r="N2947" s="2001" t="s">
        <v>1248</v>
      </c>
      <c r="O2947" s="2001"/>
      <c r="P2947" s="2001"/>
      <c r="Q2947" s="2001"/>
      <c r="R2947" s="2001"/>
      <c r="S2947" s="2001"/>
      <c r="T2947" s="2001"/>
      <c r="U2947" s="2001"/>
      <c r="V2947" s="2001"/>
      <c r="W2947" s="2001"/>
      <c r="X2947" s="2001"/>
      <c r="Y2947" s="2001"/>
      <c r="Z2947" s="2001"/>
      <c r="AA2947" s="2001"/>
      <c r="AB2947" s="2001"/>
      <c r="AC2947" s="2001"/>
      <c r="AD2947" s="2001"/>
      <c r="AE2947" s="2001"/>
      <c r="AF2947" s="2001"/>
      <c r="AG2947" s="2001"/>
      <c r="AH2947" s="2001"/>
      <c r="AI2947" s="2001"/>
      <c r="AJ2947" s="2001"/>
      <c r="AK2947" s="2001"/>
      <c r="AL2947" s="2002">
        <v>0.03</v>
      </c>
      <c r="AM2947" s="2001"/>
      <c r="AN2947" s="2001"/>
      <c r="AO2947" s="2001"/>
      <c r="AP2947" s="2001"/>
      <c r="AQ2947" s="2001"/>
      <c r="AR2947" s="2001" t="s">
        <v>224</v>
      </c>
      <c r="AS2947" s="2001"/>
      <c r="AT2947" s="2001"/>
      <c r="AU2947" s="2001"/>
      <c r="AV2947" s="2001"/>
      <c r="AW2947" s="2001"/>
      <c r="AX2947" s="2001"/>
    </row>
    <row r="2948" spans="2:50" s="79" customFormat="1" ht="24" customHeight="1">
      <c r="B2948" s="2000">
        <v>2</v>
      </c>
      <c r="C2948" s="2000">
        <v>1</v>
      </c>
      <c r="D2948" s="2001"/>
      <c r="E2948" s="2001"/>
      <c r="F2948" s="2001"/>
      <c r="G2948" s="2001"/>
      <c r="H2948" s="2001"/>
      <c r="I2948" s="2001"/>
      <c r="J2948" s="2001"/>
      <c r="K2948" s="2001"/>
      <c r="L2948" s="2001"/>
      <c r="M2948" s="2001"/>
      <c r="N2948" s="2001"/>
      <c r="O2948" s="2001"/>
      <c r="P2948" s="2001"/>
      <c r="Q2948" s="2001"/>
      <c r="R2948" s="2001"/>
      <c r="S2948" s="2001"/>
      <c r="T2948" s="2001"/>
      <c r="U2948" s="2001"/>
      <c r="V2948" s="2001"/>
      <c r="W2948" s="2001"/>
      <c r="X2948" s="2001"/>
      <c r="Y2948" s="2001"/>
      <c r="Z2948" s="2001"/>
      <c r="AA2948" s="2001"/>
      <c r="AB2948" s="2001"/>
      <c r="AC2948" s="2001"/>
      <c r="AD2948" s="2001"/>
      <c r="AE2948" s="2001"/>
      <c r="AF2948" s="2001"/>
      <c r="AG2948" s="2001"/>
      <c r="AH2948" s="2001"/>
      <c r="AI2948" s="2001"/>
      <c r="AJ2948" s="2001"/>
      <c r="AK2948" s="2001"/>
      <c r="AL2948" s="2002"/>
      <c r="AM2948" s="2001"/>
      <c r="AN2948" s="2001"/>
      <c r="AO2948" s="2001"/>
      <c r="AP2948" s="2001"/>
      <c r="AQ2948" s="2001"/>
      <c r="AR2948" s="2001"/>
      <c r="AS2948" s="2001"/>
      <c r="AT2948" s="2001"/>
      <c r="AU2948" s="2001"/>
      <c r="AV2948" s="2001"/>
      <c r="AW2948" s="2001"/>
      <c r="AX2948" s="2001"/>
    </row>
    <row r="2949" spans="2:50" s="79" customFormat="1" ht="24" customHeight="1">
      <c r="B2949" s="2000">
        <v>3</v>
      </c>
      <c r="C2949" s="2000">
        <v>1</v>
      </c>
      <c r="D2949" s="2001"/>
      <c r="E2949" s="2001"/>
      <c r="F2949" s="2001"/>
      <c r="G2949" s="2001"/>
      <c r="H2949" s="2001"/>
      <c r="I2949" s="2001"/>
      <c r="J2949" s="2001"/>
      <c r="K2949" s="2001"/>
      <c r="L2949" s="2001"/>
      <c r="M2949" s="2001"/>
      <c r="N2949" s="2001"/>
      <c r="O2949" s="2001"/>
      <c r="P2949" s="2001"/>
      <c r="Q2949" s="2001"/>
      <c r="R2949" s="2001"/>
      <c r="S2949" s="2001"/>
      <c r="T2949" s="2001"/>
      <c r="U2949" s="2001"/>
      <c r="V2949" s="2001"/>
      <c r="W2949" s="2001"/>
      <c r="X2949" s="2001"/>
      <c r="Y2949" s="2001"/>
      <c r="Z2949" s="2001"/>
      <c r="AA2949" s="2001"/>
      <c r="AB2949" s="2001"/>
      <c r="AC2949" s="2001"/>
      <c r="AD2949" s="2001"/>
      <c r="AE2949" s="2001"/>
      <c r="AF2949" s="2001"/>
      <c r="AG2949" s="2001"/>
      <c r="AH2949" s="2001"/>
      <c r="AI2949" s="2001"/>
      <c r="AJ2949" s="2001"/>
      <c r="AK2949" s="2001"/>
      <c r="AL2949" s="2002"/>
      <c r="AM2949" s="2001"/>
      <c r="AN2949" s="2001"/>
      <c r="AO2949" s="2001"/>
      <c r="AP2949" s="2001"/>
      <c r="AQ2949" s="2001"/>
      <c r="AR2949" s="2001"/>
      <c r="AS2949" s="2001"/>
      <c r="AT2949" s="2001"/>
      <c r="AU2949" s="2001"/>
      <c r="AV2949" s="2001"/>
      <c r="AW2949" s="2001"/>
      <c r="AX2949" s="2001"/>
    </row>
    <row r="2950" spans="2:50" s="79" customFormat="1" ht="24" customHeight="1">
      <c r="B2950" s="2000">
        <v>4</v>
      </c>
      <c r="C2950" s="2000">
        <v>1</v>
      </c>
      <c r="D2950" s="2001"/>
      <c r="E2950" s="2001"/>
      <c r="F2950" s="2001"/>
      <c r="G2950" s="2001"/>
      <c r="H2950" s="2001"/>
      <c r="I2950" s="2001"/>
      <c r="J2950" s="2001"/>
      <c r="K2950" s="2001"/>
      <c r="L2950" s="2001"/>
      <c r="M2950" s="2001"/>
      <c r="N2950" s="2001"/>
      <c r="O2950" s="2001"/>
      <c r="P2950" s="2001"/>
      <c r="Q2950" s="2001"/>
      <c r="R2950" s="2001"/>
      <c r="S2950" s="2001"/>
      <c r="T2950" s="2001"/>
      <c r="U2950" s="2001"/>
      <c r="V2950" s="2001"/>
      <c r="W2950" s="2001"/>
      <c r="X2950" s="2001"/>
      <c r="Y2950" s="2001"/>
      <c r="Z2950" s="2001"/>
      <c r="AA2950" s="2001"/>
      <c r="AB2950" s="2001"/>
      <c r="AC2950" s="2001"/>
      <c r="AD2950" s="2001"/>
      <c r="AE2950" s="2001"/>
      <c r="AF2950" s="2001"/>
      <c r="AG2950" s="2001"/>
      <c r="AH2950" s="2001"/>
      <c r="AI2950" s="2001"/>
      <c r="AJ2950" s="2001"/>
      <c r="AK2950" s="2001"/>
      <c r="AL2950" s="2002"/>
      <c r="AM2950" s="2001"/>
      <c r="AN2950" s="2001"/>
      <c r="AO2950" s="2001"/>
      <c r="AP2950" s="2001"/>
      <c r="AQ2950" s="2001"/>
      <c r="AR2950" s="2001"/>
      <c r="AS2950" s="2001"/>
      <c r="AT2950" s="2001"/>
      <c r="AU2950" s="2001"/>
      <c r="AV2950" s="2001"/>
      <c r="AW2950" s="2001"/>
      <c r="AX2950" s="2001"/>
    </row>
    <row r="2951" spans="2:50" s="79" customFormat="1" ht="24" customHeight="1">
      <c r="B2951" s="2000">
        <v>5</v>
      </c>
      <c r="C2951" s="2000">
        <v>1</v>
      </c>
      <c r="D2951" s="2001"/>
      <c r="E2951" s="2001"/>
      <c r="F2951" s="2001"/>
      <c r="G2951" s="2001"/>
      <c r="H2951" s="2001"/>
      <c r="I2951" s="2001"/>
      <c r="J2951" s="2001"/>
      <c r="K2951" s="2001"/>
      <c r="L2951" s="2001"/>
      <c r="M2951" s="2001"/>
      <c r="N2951" s="2001"/>
      <c r="O2951" s="2001"/>
      <c r="P2951" s="2001"/>
      <c r="Q2951" s="2001"/>
      <c r="R2951" s="2001"/>
      <c r="S2951" s="2001"/>
      <c r="T2951" s="2001"/>
      <c r="U2951" s="2001"/>
      <c r="V2951" s="2001"/>
      <c r="W2951" s="2001"/>
      <c r="X2951" s="2001"/>
      <c r="Y2951" s="2001"/>
      <c r="Z2951" s="2001"/>
      <c r="AA2951" s="2001"/>
      <c r="AB2951" s="2001"/>
      <c r="AC2951" s="2001"/>
      <c r="AD2951" s="2001"/>
      <c r="AE2951" s="2001"/>
      <c r="AF2951" s="2001"/>
      <c r="AG2951" s="2001"/>
      <c r="AH2951" s="2001"/>
      <c r="AI2951" s="2001"/>
      <c r="AJ2951" s="2001"/>
      <c r="AK2951" s="2001"/>
      <c r="AL2951" s="2002"/>
      <c r="AM2951" s="2001"/>
      <c r="AN2951" s="2001"/>
      <c r="AO2951" s="2001"/>
      <c r="AP2951" s="2001"/>
      <c r="AQ2951" s="2001"/>
      <c r="AR2951" s="2001"/>
      <c r="AS2951" s="2001"/>
      <c r="AT2951" s="2001"/>
      <c r="AU2951" s="2001"/>
      <c r="AV2951" s="2001"/>
      <c r="AW2951" s="2001"/>
      <c r="AX2951" s="2001"/>
    </row>
    <row r="2952" spans="2:50" s="79" customFormat="1" ht="24" customHeight="1">
      <c r="B2952" s="2000">
        <v>6</v>
      </c>
      <c r="C2952" s="2000">
        <v>1</v>
      </c>
      <c r="D2952" s="2001"/>
      <c r="E2952" s="2001"/>
      <c r="F2952" s="2001"/>
      <c r="G2952" s="2001"/>
      <c r="H2952" s="2001"/>
      <c r="I2952" s="2001"/>
      <c r="J2952" s="2001"/>
      <c r="K2952" s="2001"/>
      <c r="L2952" s="2001"/>
      <c r="M2952" s="2001"/>
      <c r="N2952" s="2001"/>
      <c r="O2952" s="2001"/>
      <c r="P2952" s="2001"/>
      <c r="Q2952" s="2001"/>
      <c r="R2952" s="2001"/>
      <c r="S2952" s="2001"/>
      <c r="T2952" s="2001"/>
      <c r="U2952" s="2001"/>
      <c r="V2952" s="2001"/>
      <c r="W2952" s="2001"/>
      <c r="X2952" s="2001"/>
      <c r="Y2952" s="2001"/>
      <c r="Z2952" s="2001"/>
      <c r="AA2952" s="2001"/>
      <c r="AB2952" s="2001"/>
      <c r="AC2952" s="2001"/>
      <c r="AD2952" s="2001"/>
      <c r="AE2952" s="2001"/>
      <c r="AF2952" s="2001"/>
      <c r="AG2952" s="2001"/>
      <c r="AH2952" s="2001"/>
      <c r="AI2952" s="2001"/>
      <c r="AJ2952" s="2001"/>
      <c r="AK2952" s="2001"/>
      <c r="AL2952" s="2002"/>
      <c r="AM2952" s="2001"/>
      <c r="AN2952" s="2001"/>
      <c r="AO2952" s="2001"/>
      <c r="AP2952" s="2001"/>
      <c r="AQ2952" s="2001"/>
      <c r="AR2952" s="2001"/>
      <c r="AS2952" s="2001"/>
      <c r="AT2952" s="2001"/>
      <c r="AU2952" s="2001"/>
      <c r="AV2952" s="2001"/>
      <c r="AW2952" s="2001"/>
      <c r="AX2952" s="2001"/>
    </row>
    <row r="2953" spans="2:50" s="79" customFormat="1" ht="24" customHeight="1">
      <c r="B2953" s="2000">
        <v>7</v>
      </c>
      <c r="C2953" s="2000">
        <v>1</v>
      </c>
      <c r="D2953" s="2001"/>
      <c r="E2953" s="2001"/>
      <c r="F2953" s="2001"/>
      <c r="G2953" s="2001"/>
      <c r="H2953" s="2001"/>
      <c r="I2953" s="2001"/>
      <c r="J2953" s="2001"/>
      <c r="K2953" s="2001"/>
      <c r="L2953" s="2001"/>
      <c r="M2953" s="2001"/>
      <c r="N2953" s="2001"/>
      <c r="O2953" s="2001"/>
      <c r="P2953" s="2001"/>
      <c r="Q2953" s="2001"/>
      <c r="R2953" s="2001"/>
      <c r="S2953" s="2001"/>
      <c r="T2953" s="2001"/>
      <c r="U2953" s="2001"/>
      <c r="V2953" s="2001"/>
      <c r="W2953" s="2001"/>
      <c r="X2953" s="2001"/>
      <c r="Y2953" s="2001"/>
      <c r="Z2953" s="2001"/>
      <c r="AA2953" s="2001"/>
      <c r="AB2953" s="2001"/>
      <c r="AC2953" s="2001"/>
      <c r="AD2953" s="2001"/>
      <c r="AE2953" s="2001"/>
      <c r="AF2953" s="2001"/>
      <c r="AG2953" s="2001"/>
      <c r="AH2953" s="2001"/>
      <c r="AI2953" s="2001"/>
      <c r="AJ2953" s="2001"/>
      <c r="AK2953" s="2001"/>
      <c r="AL2953" s="2002"/>
      <c r="AM2953" s="2001"/>
      <c r="AN2953" s="2001"/>
      <c r="AO2953" s="2001"/>
      <c r="AP2953" s="2001"/>
      <c r="AQ2953" s="2001"/>
      <c r="AR2953" s="2001"/>
      <c r="AS2953" s="2001"/>
      <c r="AT2953" s="2001"/>
      <c r="AU2953" s="2001"/>
      <c r="AV2953" s="2001"/>
      <c r="AW2953" s="2001"/>
      <c r="AX2953" s="2001"/>
    </row>
    <row r="2954" spans="2:50" s="79" customFormat="1" ht="24" customHeight="1">
      <c r="B2954" s="2000">
        <v>8</v>
      </c>
      <c r="C2954" s="2000">
        <v>1</v>
      </c>
      <c r="D2954" s="2001"/>
      <c r="E2954" s="2001"/>
      <c r="F2954" s="2001"/>
      <c r="G2954" s="2001"/>
      <c r="H2954" s="2001"/>
      <c r="I2954" s="2001"/>
      <c r="J2954" s="2001"/>
      <c r="K2954" s="2001"/>
      <c r="L2954" s="2001"/>
      <c r="M2954" s="2001"/>
      <c r="N2954" s="2001"/>
      <c r="O2954" s="2001"/>
      <c r="P2954" s="2001"/>
      <c r="Q2954" s="2001"/>
      <c r="R2954" s="2001"/>
      <c r="S2954" s="2001"/>
      <c r="T2954" s="2001"/>
      <c r="U2954" s="2001"/>
      <c r="V2954" s="2001"/>
      <c r="W2954" s="2001"/>
      <c r="X2954" s="2001"/>
      <c r="Y2954" s="2001"/>
      <c r="Z2954" s="2001"/>
      <c r="AA2954" s="2001"/>
      <c r="AB2954" s="2001"/>
      <c r="AC2954" s="2001"/>
      <c r="AD2954" s="2001"/>
      <c r="AE2954" s="2001"/>
      <c r="AF2954" s="2001"/>
      <c r="AG2954" s="2001"/>
      <c r="AH2954" s="2001"/>
      <c r="AI2954" s="2001"/>
      <c r="AJ2954" s="2001"/>
      <c r="AK2954" s="2001"/>
      <c r="AL2954" s="2002"/>
      <c r="AM2954" s="2001"/>
      <c r="AN2954" s="2001"/>
      <c r="AO2954" s="2001"/>
      <c r="AP2954" s="2001"/>
      <c r="AQ2954" s="2001"/>
      <c r="AR2954" s="2001"/>
      <c r="AS2954" s="2001"/>
      <c r="AT2954" s="2001"/>
      <c r="AU2954" s="2001"/>
      <c r="AV2954" s="2001"/>
      <c r="AW2954" s="2001"/>
      <c r="AX2954" s="2001"/>
    </row>
    <row r="2955" spans="2:50" s="79" customFormat="1" ht="24" customHeight="1">
      <c r="B2955" s="2000">
        <v>9</v>
      </c>
      <c r="C2955" s="2000">
        <v>1</v>
      </c>
      <c r="D2955" s="2001"/>
      <c r="E2955" s="2001"/>
      <c r="F2955" s="2001"/>
      <c r="G2955" s="2001"/>
      <c r="H2955" s="2001"/>
      <c r="I2955" s="2001"/>
      <c r="J2955" s="2001"/>
      <c r="K2955" s="2001"/>
      <c r="L2955" s="2001"/>
      <c r="M2955" s="2001"/>
      <c r="N2955" s="2001"/>
      <c r="O2955" s="2001"/>
      <c r="P2955" s="2001"/>
      <c r="Q2955" s="2001"/>
      <c r="R2955" s="2001"/>
      <c r="S2955" s="2001"/>
      <c r="T2955" s="2001"/>
      <c r="U2955" s="2001"/>
      <c r="V2955" s="2001"/>
      <c r="W2955" s="2001"/>
      <c r="X2955" s="2001"/>
      <c r="Y2955" s="2001"/>
      <c r="Z2955" s="2001"/>
      <c r="AA2955" s="2001"/>
      <c r="AB2955" s="2001"/>
      <c r="AC2955" s="2001"/>
      <c r="AD2955" s="2001"/>
      <c r="AE2955" s="2001"/>
      <c r="AF2955" s="2001"/>
      <c r="AG2955" s="2001"/>
      <c r="AH2955" s="2001"/>
      <c r="AI2955" s="2001"/>
      <c r="AJ2955" s="2001"/>
      <c r="AK2955" s="2001"/>
      <c r="AL2955" s="2002"/>
      <c r="AM2955" s="2001"/>
      <c r="AN2955" s="2001"/>
      <c r="AO2955" s="2001"/>
      <c r="AP2955" s="2001"/>
      <c r="AQ2955" s="2001"/>
      <c r="AR2955" s="2001"/>
      <c r="AS2955" s="2001"/>
      <c r="AT2955" s="2001"/>
      <c r="AU2955" s="2001"/>
      <c r="AV2955" s="2001"/>
      <c r="AW2955" s="2001"/>
      <c r="AX2955" s="2001"/>
    </row>
    <row r="2956" spans="2:50" s="79" customFormat="1" ht="24" customHeight="1">
      <c r="B2956" s="2000">
        <v>10</v>
      </c>
      <c r="C2956" s="2000">
        <v>1</v>
      </c>
      <c r="D2956" s="2001"/>
      <c r="E2956" s="2001"/>
      <c r="F2956" s="2001"/>
      <c r="G2956" s="2001"/>
      <c r="H2956" s="2001"/>
      <c r="I2956" s="2001"/>
      <c r="J2956" s="2001"/>
      <c r="K2956" s="2001"/>
      <c r="L2956" s="2001"/>
      <c r="M2956" s="2001"/>
      <c r="N2956" s="2001"/>
      <c r="O2956" s="2001"/>
      <c r="P2956" s="2001"/>
      <c r="Q2956" s="2001"/>
      <c r="R2956" s="2001"/>
      <c r="S2956" s="2001"/>
      <c r="T2956" s="2001"/>
      <c r="U2956" s="2001"/>
      <c r="V2956" s="2001"/>
      <c r="W2956" s="2001"/>
      <c r="X2956" s="2001"/>
      <c r="Y2956" s="2001"/>
      <c r="Z2956" s="2001"/>
      <c r="AA2956" s="2001"/>
      <c r="AB2956" s="2001"/>
      <c r="AC2956" s="2001"/>
      <c r="AD2956" s="2001"/>
      <c r="AE2956" s="2001"/>
      <c r="AF2956" s="2001"/>
      <c r="AG2956" s="2001"/>
      <c r="AH2956" s="2001"/>
      <c r="AI2956" s="2001"/>
      <c r="AJ2956" s="2001"/>
      <c r="AK2956" s="2001"/>
      <c r="AL2956" s="2002"/>
      <c r="AM2956" s="2001"/>
      <c r="AN2956" s="2001"/>
      <c r="AO2956" s="2001"/>
      <c r="AP2956" s="2001"/>
      <c r="AQ2956" s="2001"/>
      <c r="AR2956" s="2001"/>
      <c r="AS2956" s="2001"/>
      <c r="AT2956" s="2001"/>
      <c r="AU2956" s="2001"/>
      <c r="AV2956" s="2001"/>
      <c r="AW2956" s="2001"/>
      <c r="AX2956" s="2001"/>
    </row>
    <row r="2957" spans="2:50" s="79" customFormat="1"/>
    <row r="2958" spans="2:50" s="79" customFormat="1">
      <c r="C2958" s="79" t="s">
        <v>501</v>
      </c>
    </row>
    <row r="2959" spans="2:50" s="79" customFormat="1" ht="34.5" customHeight="1">
      <c r="B2959" s="2000"/>
      <c r="C2959" s="2000"/>
      <c r="D2959" s="2004" t="s">
        <v>71</v>
      </c>
      <c r="E2959" s="2004"/>
      <c r="F2959" s="2004"/>
      <c r="G2959" s="2004"/>
      <c r="H2959" s="2004"/>
      <c r="I2959" s="2004"/>
      <c r="J2959" s="2004"/>
      <c r="K2959" s="2004"/>
      <c r="L2959" s="2004"/>
      <c r="M2959" s="2004"/>
      <c r="N2959" s="2004" t="s">
        <v>72</v>
      </c>
      <c r="O2959" s="2004"/>
      <c r="P2959" s="2004"/>
      <c r="Q2959" s="2004"/>
      <c r="R2959" s="2004"/>
      <c r="S2959" s="2004"/>
      <c r="T2959" s="2004"/>
      <c r="U2959" s="2004"/>
      <c r="V2959" s="2004"/>
      <c r="W2959" s="2004"/>
      <c r="X2959" s="2004"/>
      <c r="Y2959" s="2004"/>
      <c r="Z2959" s="2004"/>
      <c r="AA2959" s="2004"/>
      <c r="AB2959" s="2004"/>
      <c r="AC2959" s="2004"/>
      <c r="AD2959" s="2004"/>
      <c r="AE2959" s="2004"/>
      <c r="AF2959" s="2004"/>
      <c r="AG2959" s="2004"/>
      <c r="AH2959" s="2004"/>
      <c r="AI2959" s="2004"/>
      <c r="AJ2959" s="2004"/>
      <c r="AK2959" s="2004"/>
      <c r="AL2959" s="2005" t="s">
        <v>73</v>
      </c>
      <c r="AM2959" s="2004"/>
      <c r="AN2959" s="2004"/>
      <c r="AO2959" s="2004"/>
      <c r="AP2959" s="2004"/>
      <c r="AQ2959" s="2004"/>
      <c r="AR2959" s="2004" t="s">
        <v>27</v>
      </c>
      <c r="AS2959" s="2004"/>
      <c r="AT2959" s="2004"/>
      <c r="AU2959" s="2004"/>
      <c r="AV2959" s="2004" t="s">
        <v>28</v>
      </c>
      <c r="AW2959" s="2004"/>
      <c r="AX2959" s="2004"/>
    </row>
    <row r="2960" spans="2:50" s="79" customFormat="1" ht="24" customHeight="1">
      <c r="B2960" s="2000">
        <v>1</v>
      </c>
      <c r="C2960" s="2000">
        <v>1</v>
      </c>
      <c r="D2960" s="2001"/>
      <c r="E2960" s="2001"/>
      <c r="F2960" s="2001"/>
      <c r="G2960" s="2001"/>
      <c r="H2960" s="2001"/>
      <c r="I2960" s="2001"/>
      <c r="J2960" s="2001"/>
      <c r="K2960" s="2001"/>
      <c r="L2960" s="2001"/>
      <c r="M2960" s="2001"/>
      <c r="N2960" s="2001"/>
      <c r="O2960" s="2001"/>
      <c r="P2960" s="2001"/>
      <c r="Q2960" s="2001"/>
      <c r="R2960" s="2001"/>
      <c r="S2960" s="2001"/>
      <c r="T2960" s="2001"/>
      <c r="U2960" s="2001"/>
      <c r="V2960" s="2001"/>
      <c r="W2960" s="2001"/>
      <c r="X2960" s="2001"/>
      <c r="Y2960" s="2001"/>
      <c r="Z2960" s="2001"/>
      <c r="AA2960" s="2001"/>
      <c r="AB2960" s="2001"/>
      <c r="AC2960" s="2001"/>
      <c r="AD2960" s="2001"/>
      <c r="AE2960" s="2001"/>
      <c r="AF2960" s="2001"/>
      <c r="AG2960" s="2001"/>
      <c r="AH2960" s="2001"/>
      <c r="AI2960" s="2001"/>
      <c r="AJ2960" s="2001"/>
      <c r="AK2960" s="2001"/>
      <c r="AL2960" s="2002"/>
      <c r="AM2960" s="2001"/>
      <c r="AN2960" s="2001"/>
      <c r="AO2960" s="2001"/>
      <c r="AP2960" s="2001"/>
      <c r="AQ2960" s="2001"/>
      <c r="AR2960" s="2001"/>
      <c r="AS2960" s="2001"/>
      <c r="AT2960" s="2001"/>
      <c r="AU2960" s="2001"/>
      <c r="AV2960" s="2001"/>
      <c r="AW2960" s="2001"/>
      <c r="AX2960" s="2001"/>
    </row>
    <row r="2961" spans="2:51" s="79" customFormat="1" ht="24" customHeight="1">
      <c r="B2961" s="2000">
        <v>2</v>
      </c>
      <c r="C2961" s="2000">
        <v>1</v>
      </c>
      <c r="D2961" s="2001"/>
      <c r="E2961" s="2001"/>
      <c r="F2961" s="2001"/>
      <c r="G2961" s="2001"/>
      <c r="H2961" s="2001"/>
      <c r="I2961" s="2001"/>
      <c r="J2961" s="2001"/>
      <c r="K2961" s="2001"/>
      <c r="L2961" s="2001"/>
      <c r="M2961" s="2001"/>
      <c r="N2961" s="2001"/>
      <c r="O2961" s="2001"/>
      <c r="P2961" s="2001"/>
      <c r="Q2961" s="2001"/>
      <c r="R2961" s="2001"/>
      <c r="S2961" s="2001"/>
      <c r="T2961" s="2001"/>
      <c r="U2961" s="2001"/>
      <c r="V2961" s="2001"/>
      <c r="W2961" s="2001"/>
      <c r="X2961" s="2001"/>
      <c r="Y2961" s="2001"/>
      <c r="Z2961" s="2001"/>
      <c r="AA2961" s="2001"/>
      <c r="AB2961" s="2001"/>
      <c r="AC2961" s="2001"/>
      <c r="AD2961" s="2001"/>
      <c r="AE2961" s="2001"/>
      <c r="AF2961" s="2001"/>
      <c r="AG2961" s="2001"/>
      <c r="AH2961" s="2001"/>
      <c r="AI2961" s="2001"/>
      <c r="AJ2961" s="2001"/>
      <c r="AK2961" s="2001"/>
      <c r="AL2961" s="2002"/>
      <c r="AM2961" s="2001"/>
      <c r="AN2961" s="2001"/>
      <c r="AO2961" s="2001"/>
      <c r="AP2961" s="2001"/>
      <c r="AQ2961" s="2001"/>
      <c r="AR2961" s="2001"/>
      <c r="AS2961" s="2001"/>
      <c r="AT2961" s="2001"/>
      <c r="AU2961" s="2001"/>
      <c r="AV2961" s="2001"/>
      <c r="AW2961" s="2001"/>
      <c r="AX2961" s="2001"/>
    </row>
    <row r="2962" spans="2:51" s="79" customFormat="1" ht="24" customHeight="1">
      <c r="B2962" s="2000">
        <v>3</v>
      </c>
      <c r="C2962" s="2000">
        <v>1</v>
      </c>
      <c r="D2962" s="2001"/>
      <c r="E2962" s="2001"/>
      <c r="F2962" s="2001"/>
      <c r="G2962" s="2001"/>
      <c r="H2962" s="2001"/>
      <c r="I2962" s="2001"/>
      <c r="J2962" s="2001"/>
      <c r="K2962" s="2001"/>
      <c r="L2962" s="2001"/>
      <c r="M2962" s="2001"/>
      <c r="N2962" s="2001"/>
      <c r="O2962" s="2001"/>
      <c r="P2962" s="2001"/>
      <c r="Q2962" s="2001"/>
      <c r="R2962" s="2001"/>
      <c r="S2962" s="2001"/>
      <c r="T2962" s="2001"/>
      <c r="U2962" s="2001"/>
      <c r="V2962" s="2001"/>
      <c r="W2962" s="2001"/>
      <c r="X2962" s="2001"/>
      <c r="Y2962" s="2001"/>
      <c r="Z2962" s="2001"/>
      <c r="AA2962" s="2001"/>
      <c r="AB2962" s="2001"/>
      <c r="AC2962" s="2001"/>
      <c r="AD2962" s="2001"/>
      <c r="AE2962" s="2001"/>
      <c r="AF2962" s="2001"/>
      <c r="AG2962" s="2001"/>
      <c r="AH2962" s="2001"/>
      <c r="AI2962" s="2001"/>
      <c r="AJ2962" s="2001"/>
      <c r="AK2962" s="2001"/>
      <c r="AL2962" s="2002"/>
      <c r="AM2962" s="2001"/>
      <c r="AN2962" s="2001"/>
      <c r="AO2962" s="2001"/>
      <c r="AP2962" s="2001"/>
      <c r="AQ2962" s="2001"/>
      <c r="AR2962" s="2001"/>
      <c r="AS2962" s="2001"/>
      <c r="AT2962" s="2001"/>
      <c r="AU2962" s="2001"/>
      <c r="AV2962" s="2001"/>
      <c r="AW2962" s="2001"/>
      <c r="AX2962" s="2001"/>
    </row>
    <row r="2963" spans="2:51" s="79" customFormat="1" ht="24" customHeight="1">
      <c r="B2963" s="2000">
        <v>4</v>
      </c>
      <c r="C2963" s="2000">
        <v>1</v>
      </c>
      <c r="D2963" s="2001"/>
      <c r="E2963" s="2001"/>
      <c r="F2963" s="2001"/>
      <c r="G2963" s="2001"/>
      <c r="H2963" s="2001"/>
      <c r="I2963" s="2001"/>
      <c r="J2963" s="2001"/>
      <c r="K2963" s="2001"/>
      <c r="L2963" s="2001"/>
      <c r="M2963" s="2001"/>
      <c r="N2963" s="2001"/>
      <c r="O2963" s="2001"/>
      <c r="P2963" s="2001"/>
      <c r="Q2963" s="2001"/>
      <c r="R2963" s="2001"/>
      <c r="S2963" s="2001"/>
      <c r="T2963" s="2001"/>
      <c r="U2963" s="2001"/>
      <c r="V2963" s="2001"/>
      <c r="W2963" s="2001"/>
      <c r="X2963" s="2001"/>
      <c r="Y2963" s="2001"/>
      <c r="Z2963" s="2001"/>
      <c r="AA2963" s="2001"/>
      <c r="AB2963" s="2001"/>
      <c r="AC2963" s="2001"/>
      <c r="AD2963" s="2001"/>
      <c r="AE2963" s="2001"/>
      <c r="AF2963" s="2001"/>
      <c r="AG2963" s="2001"/>
      <c r="AH2963" s="2001"/>
      <c r="AI2963" s="2001"/>
      <c r="AJ2963" s="2001"/>
      <c r="AK2963" s="2001"/>
      <c r="AL2963" s="2002"/>
      <c r="AM2963" s="2001"/>
      <c r="AN2963" s="2001"/>
      <c r="AO2963" s="2001"/>
      <c r="AP2963" s="2001"/>
      <c r="AQ2963" s="2001"/>
      <c r="AR2963" s="2001"/>
      <c r="AS2963" s="2001"/>
      <c r="AT2963" s="2001"/>
      <c r="AU2963" s="2001"/>
      <c r="AV2963" s="2001"/>
      <c r="AW2963" s="2001"/>
      <c r="AX2963" s="2001"/>
    </row>
    <row r="2964" spans="2:51" s="79" customFormat="1" ht="24" customHeight="1">
      <c r="B2964" s="2000">
        <v>5</v>
      </c>
      <c r="C2964" s="2000">
        <v>1</v>
      </c>
      <c r="D2964" s="2001"/>
      <c r="E2964" s="2001"/>
      <c r="F2964" s="2001"/>
      <c r="G2964" s="2001"/>
      <c r="H2964" s="2001"/>
      <c r="I2964" s="2001"/>
      <c r="J2964" s="2001"/>
      <c r="K2964" s="2001"/>
      <c r="L2964" s="2001"/>
      <c r="M2964" s="2001"/>
      <c r="N2964" s="2001"/>
      <c r="O2964" s="2001"/>
      <c r="P2964" s="2001"/>
      <c r="Q2964" s="2001"/>
      <c r="R2964" s="2001"/>
      <c r="S2964" s="2001"/>
      <c r="T2964" s="2001"/>
      <c r="U2964" s="2001"/>
      <c r="V2964" s="2001"/>
      <c r="W2964" s="2001"/>
      <c r="X2964" s="2001"/>
      <c r="Y2964" s="2001"/>
      <c r="Z2964" s="2001"/>
      <c r="AA2964" s="2001"/>
      <c r="AB2964" s="2001"/>
      <c r="AC2964" s="2001"/>
      <c r="AD2964" s="2001"/>
      <c r="AE2964" s="2001"/>
      <c r="AF2964" s="2001"/>
      <c r="AG2964" s="2001"/>
      <c r="AH2964" s="2001"/>
      <c r="AI2964" s="2001"/>
      <c r="AJ2964" s="2001"/>
      <c r="AK2964" s="2001"/>
      <c r="AL2964" s="2002"/>
      <c r="AM2964" s="2001"/>
      <c r="AN2964" s="2001"/>
      <c r="AO2964" s="2001"/>
      <c r="AP2964" s="2001"/>
      <c r="AQ2964" s="2001"/>
      <c r="AR2964" s="2001"/>
      <c r="AS2964" s="2001"/>
      <c r="AT2964" s="2001"/>
      <c r="AU2964" s="2001"/>
      <c r="AV2964" s="2001"/>
      <c r="AW2964" s="2001"/>
      <c r="AX2964" s="2001"/>
    </row>
    <row r="2965" spans="2:51" s="79" customFormat="1" ht="24" customHeight="1">
      <c r="B2965" s="2000">
        <v>6</v>
      </c>
      <c r="C2965" s="2000">
        <v>1</v>
      </c>
      <c r="D2965" s="2001"/>
      <c r="E2965" s="2001"/>
      <c r="F2965" s="2001"/>
      <c r="G2965" s="2001"/>
      <c r="H2965" s="2001"/>
      <c r="I2965" s="2001"/>
      <c r="J2965" s="2001"/>
      <c r="K2965" s="2001"/>
      <c r="L2965" s="2001"/>
      <c r="M2965" s="2001"/>
      <c r="N2965" s="2001"/>
      <c r="O2965" s="2001"/>
      <c r="P2965" s="2001"/>
      <c r="Q2965" s="2001"/>
      <c r="R2965" s="2001"/>
      <c r="S2965" s="2001"/>
      <c r="T2965" s="2001"/>
      <c r="U2965" s="2001"/>
      <c r="V2965" s="2001"/>
      <c r="W2965" s="2001"/>
      <c r="X2965" s="2001"/>
      <c r="Y2965" s="2001"/>
      <c r="Z2965" s="2001"/>
      <c r="AA2965" s="2001"/>
      <c r="AB2965" s="2001"/>
      <c r="AC2965" s="2001"/>
      <c r="AD2965" s="2001"/>
      <c r="AE2965" s="2001"/>
      <c r="AF2965" s="2001"/>
      <c r="AG2965" s="2001"/>
      <c r="AH2965" s="2001"/>
      <c r="AI2965" s="2001"/>
      <c r="AJ2965" s="2001"/>
      <c r="AK2965" s="2001"/>
      <c r="AL2965" s="2002"/>
      <c r="AM2965" s="2001"/>
      <c r="AN2965" s="2001"/>
      <c r="AO2965" s="2001"/>
      <c r="AP2965" s="2001"/>
      <c r="AQ2965" s="2001"/>
      <c r="AR2965" s="2001"/>
      <c r="AS2965" s="2001"/>
      <c r="AT2965" s="2001"/>
      <c r="AU2965" s="2001"/>
      <c r="AV2965" s="2001"/>
      <c r="AW2965" s="2001"/>
      <c r="AX2965" s="2001"/>
    </row>
    <row r="2966" spans="2:51" s="79" customFormat="1" ht="24" customHeight="1">
      <c r="B2966" s="2000">
        <v>7</v>
      </c>
      <c r="C2966" s="2000">
        <v>1</v>
      </c>
      <c r="D2966" s="2001"/>
      <c r="E2966" s="2001"/>
      <c r="F2966" s="2001"/>
      <c r="G2966" s="2001"/>
      <c r="H2966" s="2001"/>
      <c r="I2966" s="2001"/>
      <c r="J2966" s="2001"/>
      <c r="K2966" s="2001"/>
      <c r="L2966" s="2001"/>
      <c r="M2966" s="2001"/>
      <c r="N2966" s="2001"/>
      <c r="O2966" s="2001"/>
      <c r="P2966" s="2001"/>
      <c r="Q2966" s="2001"/>
      <c r="R2966" s="2001"/>
      <c r="S2966" s="2001"/>
      <c r="T2966" s="2001"/>
      <c r="U2966" s="2001"/>
      <c r="V2966" s="2001"/>
      <c r="W2966" s="2001"/>
      <c r="X2966" s="2001"/>
      <c r="Y2966" s="2001"/>
      <c r="Z2966" s="2001"/>
      <c r="AA2966" s="2001"/>
      <c r="AB2966" s="2001"/>
      <c r="AC2966" s="2001"/>
      <c r="AD2966" s="2001"/>
      <c r="AE2966" s="2001"/>
      <c r="AF2966" s="2001"/>
      <c r="AG2966" s="2001"/>
      <c r="AH2966" s="2001"/>
      <c r="AI2966" s="2001"/>
      <c r="AJ2966" s="2001"/>
      <c r="AK2966" s="2001"/>
      <c r="AL2966" s="2002"/>
      <c r="AM2966" s="2001"/>
      <c r="AN2966" s="2001"/>
      <c r="AO2966" s="2001"/>
      <c r="AP2966" s="2001"/>
      <c r="AQ2966" s="2001"/>
      <c r="AR2966" s="2001"/>
      <c r="AS2966" s="2001"/>
      <c r="AT2966" s="2001"/>
      <c r="AU2966" s="2001"/>
      <c r="AV2966" s="2001"/>
      <c r="AW2966" s="2001"/>
      <c r="AX2966" s="2001"/>
    </row>
    <row r="2967" spans="2:51" s="79" customFormat="1" ht="24" customHeight="1">
      <c r="B2967" s="2000">
        <v>8</v>
      </c>
      <c r="C2967" s="2000">
        <v>1</v>
      </c>
      <c r="D2967" s="2001"/>
      <c r="E2967" s="2001"/>
      <c r="F2967" s="2001"/>
      <c r="G2967" s="2001"/>
      <c r="H2967" s="2001"/>
      <c r="I2967" s="2001"/>
      <c r="J2967" s="2001"/>
      <c r="K2967" s="2001"/>
      <c r="L2967" s="2001"/>
      <c r="M2967" s="2001"/>
      <c r="N2967" s="2001"/>
      <c r="O2967" s="2001"/>
      <c r="P2967" s="2001"/>
      <c r="Q2967" s="2001"/>
      <c r="R2967" s="2001"/>
      <c r="S2967" s="2001"/>
      <c r="T2967" s="2001"/>
      <c r="U2967" s="2001"/>
      <c r="V2967" s="2001"/>
      <c r="W2967" s="2001"/>
      <c r="X2967" s="2001"/>
      <c r="Y2967" s="2001"/>
      <c r="Z2967" s="2001"/>
      <c r="AA2967" s="2001"/>
      <c r="AB2967" s="2001"/>
      <c r="AC2967" s="2001"/>
      <c r="AD2967" s="2001"/>
      <c r="AE2967" s="2001"/>
      <c r="AF2967" s="2001"/>
      <c r="AG2967" s="2001"/>
      <c r="AH2967" s="2001"/>
      <c r="AI2967" s="2001"/>
      <c r="AJ2967" s="2001"/>
      <c r="AK2967" s="2001"/>
      <c r="AL2967" s="2002"/>
      <c r="AM2967" s="2001"/>
      <c r="AN2967" s="2001"/>
      <c r="AO2967" s="2001"/>
      <c r="AP2967" s="2001"/>
      <c r="AQ2967" s="2001"/>
      <c r="AR2967" s="2001"/>
      <c r="AS2967" s="2001"/>
      <c r="AT2967" s="2001"/>
      <c r="AU2967" s="2001"/>
      <c r="AV2967" s="2001"/>
      <c r="AW2967" s="2001"/>
      <c r="AX2967" s="2001"/>
    </row>
    <row r="2968" spans="2:51" s="79" customFormat="1" ht="24" customHeight="1">
      <c r="B2968" s="2000">
        <v>9</v>
      </c>
      <c r="C2968" s="2000">
        <v>1</v>
      </c>
      <c r="D2968" s="2001"/>
      <c r="E2968" s="2001"/>
      <c r="F2968" s="2001"/>
      <c r="G2968" s="2001"/>
      <c r="H2968" s="2001"/>
      <c r="I2968" s="2001"/>
      <c r="J2968" s="2001"/>
      <c r="K2968" s="2001"/>
      <c r="L2968" s="2001"/>
      <c r="M2968" s="2001"/>
      <c r="N2968" s="2001"/>
      <c r="O2968" s="2001"/>
      <c r="P2968" s="2001"/>
      <c r="Q2968" s="2001"/>
      <c r="R2968" s="2001"/>
      <c r="S2968" s="2001"/>
      <c r="T2968" s="2001"/>
      <c r="U2968" s="2001"/>
      <c r="V2968" s="2001"/>
      <c r="W2968" s="2001"/>
      <c r="X2968" s="2001"/>
      <c r="Y2968" s="2001"/>
      <c r="Z2968" s="2001"/>
      <c r="AA2968" s="2001"/>
      <c r="AB2968" s="2001"/>
      <c r="AC2968" s="2001"/>
      <c r="AD2968" s="2001"/>
      <c r="AE2968" s="2001"/>
      <c r="AF2968" s="2001"/>
      <c r="AG2968" s="2001"/>
      <c r="AH2968" s="2001"/>
      <c r="AI2968" s="2001"/>
      <c r="AJ2968" s="2001"/>
      <c r="AK2968" s="2001"/>
      <c r="AL2968" s="2002"/>
      <c r="AM2968" s="2001"/>
      <c r="AN2968" s="2001"/>
      <c r="AO2968" s="2001"/>
      <c r="AP2968" s="2001"/>
      <c r="AQ2968" s="2001"/>
      <c r="AR2968" s="2001"/>
      <c r="AS2968" s="2001"/>
      <c r="AT2968" s="2001"/>
      <c r="AU2968" s="2001"/>
      <c r="AV2968" s="2001"/>
      <c r="AW2968" s="2001"/>
      <c r="AX2968" s="2001"/>
    </row>
    <row r="2969" spans="2:51" s="79" customFormat="1" ht="24" customHeight="1">
      <c r="B2969" s="2000">
        <v>10</v>
      </c>
      <c r="C2969" s="2000">
        <v>1</v>
      </c>
      <c r="D2969" s="2001"/>
      <c r="E2969" s="2001"/>
      <c r="F2969" s="2001"/>
      <c r="G2969" s="2001"/>
      <c r="H2969" s="2001"/>
      <c r="I2969" s="2001"/>
      <c r="J2969" s="2001"/>
      <c r="K2969" s="2001"/>
      <c r="L2969" s="2001"/>
      <c r="M2969" s="2001"/>
      <c r="N2969" s="2001"/>
      <c r="O2969" s="2001"/>
      <c r="P2969" s="2001"/>
      <c r="Q2969" s="2001"/>
      <c r="R2969" s="2001"/>
      <c r="S2969" s="2001"/>
      <c r="T2969" s="2001"/>
      <c r="U2969" s="2001"/>
      <c r="V2969" s="2001"/>
      <c r="W2969" s="2001"/>
      <c r="X2969" s="2001"/>
      <c r="Y2969" s="2001"/>
      <c r="Z2969" s="2001"/>
      <c r="AA2969" s="2001"/>
      <c r="AB2969" s="2001"/>
      <c r="AC2969" s="2001"/>
      <c r="AD2969" s="2001"/>
      <c r="AE2969" s="2001"/>
      <c r="AF2969" s="2001"/>
      <c r="AG2969" s="2001"/>
      <c r="AH2969" s="2001"/>
      <c r="AI2969" s="2001"/>
      <c r="AJ2969" s="2001"/>
      <c r="AK2969" s="2001"/>
      <c r="AL2969" s="2002"/>
      <c r="AM2969" s="2001"/>
      <c r="AN2969" s="2001"/>
      <c r="AO2969" s="2001"/>
      <c r="AP2969" s="2001"/>
      <c r="AQ2969" s="2001"/>
      <c r="AR2969" s="2001"/>
      <c r="AS2969" s="2001"/>
      <c r="AT2969" s="2001"/>
      <c r="AU2969" s="2001"/>
      <c r="AV2969" s="2001"/>
      <c r="AW2969" s="2001"/>
      <c r="AX2969" s="2001"/>
    </row>
    <row r="2970" spans="2:51" s="79" customFormat="1"/>
    <row r="2971" spans="2:51" ht="21.75" customHeight="1" thickBot="1">
      <c r="AK2971" s="466"/>
      <c r="AL2971" s="466"/>
      <c r="AM2971" s="466"/>
      <c r="AN2971" s="466"/>
      <c r="AO2971" s="466"/>
      <c r="AP2971" s="466"/>
      <c r="AQ2971" s="466"/>
      <c r="AR2971" s="467" t="s">
        <v>112</v>
      </c>
      <c r="AS2971" s="467"/>
      <c r="AT2971" s="467"/>
      <c r="AU2971" s="467"/>
      <c r="AV2971" s="467"/>
      <c r="AW2971" s="467"/>
      <c r="AX2971" s="467"/>
      <c r="AY2971" s="467"/>
    </row>
    <row r="2972" spans="2:51" ht="21" customHeight="1">
      <c r="B2972" s="468" t="s">
        <v>113</v>
      </c>
      <c r="C2972" s="469"/>
      <c r="D2972" s="469"/>
      <c r="E2972" s="469"/>
      <c r="F2972" s="469"/>
      <c r="G2972" s="469"/>
      <c r="H2972" s="916" t="s">
        <v>1249</v>
      </c>
      <c r="I2972" s="917"/>
      <c r="J2972" s="917"/>
      <c r="K2972" s="917"/>
      <c r="L2972" s="917"/>
      <c r="M2972" s="917"/>
      <c r="N2972" s="917"/>
      <c r="O2972" s="917"/>
      <c r="P2972" s="917"/>
      <c r="Q2972" s="917"/>
      <c r="R2972" s="917"/>
      <c r="S2972" s="917"/>
      <c r="T2972" s="917"/>
      <c r="U2972" s="917"/>
      <c r="V2972" s="917"/>
      <c r="W2972" s="917"/>
      <c r="X2972" s="917"/>
      <c r="Y2972" s="917"/>
      <c r="Z2972" s="472" t="s">
        <v>145</v>
      </c>
      <c r="AA2972" s="473"/>
      <c r="AB2972" s="473"/>
      <c r="AC2972" s="473"/>
      <c r="AD2972" s="473"/>
      <c r="AE2972" s="474"/>
      <c r="AF2972" s="475" t="s">
        <v>974</v>
      </c>
      <c r="AG2972" s="476"/>
      <c r="AH2972" s="476"/>
      <c r="AI2972" s="476"/>
      <c r="AJ2972" s="476"/>
      <c r="AK2972" s="476"/>
      <c r="AL2972" s="476"/>
      <c r="AM2972" s="476"/>
      <c r="AN2972" s="476"/>
      <c r="AO2972" s="476"/>
      <c r="AP2972" s="476"/>
      <c r="AQ2972" s="477"/>
      <c r="AR2972" s="478" t="s">
        <v>1</v>
      </c>
      <c r="AS2972" s="475"/>
      <c r="AT2972" s="475"/>
      <c r="AU2972" s="475"/>
      <c r="AV2972" s="475"/>
      <c r="AW2972" s="475"/>
      <c r="AX2972" s="475"/>
      <c r="AY2972" s="479"/>
    </row>
    <row r="2973" spans="2:51" ht="28.15" customHeight="1">
      <c r="B2973" s="442" t="s">
        <v>59</v>
      </c>
      <c r="C2973" s="443"/>
      <c r="D2973" s="443"/>
      <c r="E2973" s="443"/>
      <c r="F2973" s="443"/>
      <c r="G2973" s="444"/>
      <c r="H2973" s="445" t="s">
        <v>1250</v>
      </c>
      <c r="I2973" s="446"/>
      <c r="J2973" s="446"/>
      <c r="K2973" s="446"/>
      <c r="L2973" s="446"/>
      <c r="M2973" s="446"/>
      <c r="N2973" s="446"/>
      <c r="O2973" s="446"/>
      <c r="P2973" s="446"/>
      <c r="Q2973" s="446"/>
      <c r="R2973" s="446"/>
      <c r="S2973" s="446"/>
      <c r="T2973" s="446"/>
      <c r="U2973" s="446"/>
      <c r="V2973" s="446"/>
      <c r="W2973" s="447"/>
      <c r="X2973" s="447"/>
      <c r="Y2973" s="447"/>
      <c r="Z2973" s="448" t="s">
        <v>2</v>
      </c>
      <c r="AA2973" s="449"/>
      <c r="AB2973" s="449"/>
      <c r="AC2973" s="449"/>
      <c r="AD2973" s="449"/>
      <c r="AE2973" s="450"/>
      <c r="AF2973" s="449" t="s">
        <v>977</v>
      </c>
      <c r="AG2973" s="449"/>
      <c r="AH2973" s="449"/>
      <c r="AI2973" s="449"/>
      <c r="AJ2973" s="449"/>
      <c r="AK2973" s="449"/>
      <c r="AL2973" s="449"/>
      <c r="AM2973" s="449"/>
      <c r="AN2973" s="449"/>
      <c r="AO2973" s="449"/>
      <c r="AP2973" s="449"/>
      <c r="AQ2973" s="450"/>
      <c r="AR2973" s="1999" t="s">
        <v>1251</v>
      </c>
      <c r="AS2973" s="452"/>
      <c r="AT2973" s="452"/>
      <c r="AU2973" s="452"/>
      <c r="AV2973" s="452"/>
      <c r="AW2973" s="452"/>
      <c r="AX2973" s="452"/>
      <c r="AY2973" s="453"/>
    </row>
    <row r="2974" spans="2:51" ht="30.75" customHeight="1">
      <c r="B2974" s="454" t="s">
        <v>3</v>
      </c>
      <c r="C2974" s="455"/>
      <c r="D2974" s="455"/>
      <c r="E2974" s="455"/>
      <c r="F2974" s="455"/>
      <c r="G2974" s="455"/>
      <c r="H2974" s="456" t="s">
        <v>979</v>
      </c>
      <c r="I2974" s="447"/>
      <c r="J2974" s="447"/>
      <c r="K2974" s="447"/>
      <c r="L2974" s="447"/>
      <c r="M2974" s="447"/>
      <c r="N2974" s="447"/>
      <c r="O2974" s="447"/>
      <c r="P2974" s="447"/>
      <c r="Q2974" s="447"/>
      <c r="R2974" s="447"/>
      <c r="S2974" s="447"/>
      <c r="T2974" s="447"/>
      <c r="U2974" s="447"/>
      <c r="V2974" s="447"/>
      <c r="W2974" s="447"/>
      <c r="X2974" s="447"/>
      <c r="Y2974" s="447"/>
      <c r="Z2974" s="457" t="s">
        <v>76</v>
      </c>
      <c r="AA2974" s="458"/>
      <c r="AB2974" s="458"/>
      <c r="AC2974" s="458"/>
      <c r="AD2974" s="458"/>
      <c r="AE2974" s="459"/>
      <c r="AF2974" s="941" t="s">
        <v>1252</v>
      </c>
      <c r="AG2974" s="941"/>
      <c r="AH2974" s="941"/>
      <c r="AI2974" s="941"/>
      <c r="AJ2974" s="941"/>
      <c r="AK2974" s="941"/>
      <c r="AL2974" s="941"/>
      <c r="AM2974" s="941"/>
      <c r="AN2974" s="941"/>
      <c r="AO2974" s="941"/>
      <c r="AP2974" s="941"/>
      <c r="AQ2974" s="941"/>
      <c r="AR2974" s="267"/>
      <c r="AS2974" s="267"/>
      <c r="AT2974" s="267"/>
      <c r="AU2974" s="267"/>
      <c r="AV2974" s="267"/>
      <c r="AW2974" s="267"/>
      <c r="AX2974" s="267"/>
      <c r="AY2974" s="942"/>
    </row>
    <row r="2975" spans="2:51" ht="18" customHeight="1">
      <c r="B2975" s="418" t="s">
        <v>37</v>
      </c>
      <c r="C2975" s="419"/>
      <c r="D2975" s="419"/>
      <c r="E2975" s="419"/>
      <c r="F2975" s="419"/>
      <c r="G2975" s="419"/>
      <c r="H2975" s="935" t="s">
        <v>981</v>
      </c>
      <c r="I2975" s="936"/>
      <c r="J2975" s="936"/>
      <c r="K2975" s="936"/>
      <c r="L2975" s="936"/>
      <c r="M2975" s="936"/>
      <c r="N2975" s="936"/>
      <c r="O2975" s="936"/>
      <c r="P2975" s="936"/>
      <c r="Q2975" s="936"/>
      <c r="R2975" s="936"/>
      <c r="S2975" s="936"/>
      <c r="T2975" s="936"/>
      <c r="U2975" s="936"/>
      <c r="V2975" s="936"/>
      <c r="W2975" s="937"/>
      <c r="X2975" s="937"/>
      <c r="Y2975" s="937"/>
      <c r="Z2975" s="428" t="s">
        <v>319</v>
      </c>
      <c r="AA2975" s="267"/>
      <c r="AB2975" s="267"/>
      <c r="AC2975" s="267"/>
      <c r="AD2975" s="267"/>
      <c r="AE2975" s="429"/>
      <c r="AF2975" s="1998" t="s">
        <v>119</v>
      </c>
      <c r="AG2975" s="432"/>
      <c r="AH2975" s="432"/>
      <c r="AI2975" s="432"/>
      <c r="AJ2975" s="432"/>
      <c r="AK2975" s="432"/>
      <c r="AL2975" s="432"/>
      <c r="AM2975" s="432"/>
      <c r="AN2975" s="432"/>
      <c r="AO2975" s="432"/>
      <c r="AP2975" s="432"/>
      <c r="AQ2975" s="432"/>
      <c r="AR2975" s="432"/>
      <c r="AS2975" s="432"/>
      <c r="AT2975" s="432"/>
      <c r="AU2975" s="432"/>
      <c r="AV2975" s="432"/>
      <c r="AW2975" s="432"/>
      <c r="AX2975" s="432"/>
      <c r="AY2975" s="433"/>
    </row>
    <row r="2976" spans="2:51" ht="24" customHeight="1">
      <c r="B2976" s="420"/>
      <c r="C2976" s="421"/>
      <c r="D2976" s="421"/>
      <c r="E2976" s="421"/>
      <c r="F2976" s="421"/>
      <c r="G2976" s="421"/>
      <c r="H2976" s="938"/>
      <c r="I2976" s="939"/>
      <c r="J2976" s="939"/>
      <c r="K2976" s="939"/>
      <c r="L2976" s="939"/>
      <c r="M2976" s="939"/>
      <c r="N2976" s="939"/>
      <c r="O2976" s="939"/>
      <c r="P2976" s="939"/>
      <c r="Q2976" s="939"/>
      <c r="R2976" s="939"/>
      <c r="S2976" s="939"/>
      <c r="T2976" s="939"/>
      <c r="U2976" s="939"/>
      <c r="V2976" s="939"/>
      <c r="W2976" s="940"/>
      <c r="X2976" s="940"/>
      <c r="Y2976" s="940"/>
      <c r="Z2976" s="430"/>
      <c r="AA2976" s="267"/>
      <c r="AB2976" s="267"/>
      <c r="AC2976" s="267"/>
      <c r="AD2976" s="267"/>
      <c r="AE2976" s="429"/>
      <c r="AF2976" s="434"/>
      <c r="AG2976" s="434"/>
      <c r="AH2976" s="434"/>
      <c r="AI2976" s="434"/>
      <c r="AJ2976" s="434"/>
      <c r="AK2976" s="434"/>
      <c r="AL2976" s="434"/>
      <c r="AM2976" s="434"/>
      <c r="AN2976" s="434"/>
      <c r="AO2976" s="434"/>
      <c r="AP2976" s="434"/>
      <c r="AQ2976" s="434"/>
      <c r="AR2976" s="434"/>
      <c r="AS2976" s="434"/>
      <c r="AT2976" s="434"/>
      <c r="AU2976" s="434"/>
      <c r="AV2976" s="434"/>
      <c r="AW2976" s="434"/>
      <c r="AX2976" s="434"/>
      <c r="AY2976" s="435"/>
    </row>
    <row r="2977" spans="2:51" ht="29.25" customHeight="1">
      <c r="B2977" s="436" t="s">
        <v>4</v>
      </c>
      <c r="C2977" s="437"/>
      <c r="D2977" s="437"/>
      <c r="E2977" s="437"/>
      <c r="F2977" s="437"/>
      <c r="G2977" s="438"/>
      <c r="H2977" s="439" t="s">
        <v>133</v>
      </c>
      <c r="I2977" s="440"/>
      <c r="J2977" s="440"/>
      <c r="K2977" s="440"/>
      <c r="L2977" s="440"/>
      <c r="M2977" s="440"/>
      <c r="N2977" s="440"/>
      <c r="O2977" s="440"/>
      <c r="P2977" s="440"/>
      <c r="Q2977" s="440"/>
      <c r="R2977" s="440"/>
      <c r="S2977" s="440"/>
      <c r="T2977" s="440"/>
      <c r="U2977" s="440"/>
      <c r="V2977" s="440"/>
      <c r="W2977" s="440"/>
      <c r="X2977" s="440"/>
      <c r="Y2977" s="440"/>
      <c r="Z2977" s="440"/>
      <c r="AA2977" s="440"/>
      <c r="AB2977" s="440"/>
      <c r="AC2977" s="440"/>
      <c r="AD2977" s="440"/>
      <c r="AE2977" s="440"/>
      <c r="AF2977" s="440"/>
      <c r="AG2977" s="440"/>
      <c r="AH2977" s="440"/>
      <c r="AI2977" s="440"/>
      <c r="AJ2977" s="440"/>
      <c r="AK2977" s="440"/>
      <c r="AL2977" s="440"/>
      <c r="AM2977" s="440"/>
      <c r="AN2977" s="440"/>
      <c r="AO2977" s="440"/>
      <c r="AP2977" s="440"/>
      <c r="AQ2977" s="440"/>
      <c r="AR2977" s="440"/>
      <c r="AS2977" s="440"/>
      <c r="AT2977" s="440"/>
      <c r="AU2977" s="440"/>
      <c r="AV2977" s="440"/>
      <c r="AW2977" s="440"/>
      <c r="AX2977" s="440"/>
      <c r="AY2977" s="441"/>
    </row>
    <row r="2978" spans="2:51" ht="21" customHeight="1">
      <c r="B2978" s="405" t="s">
        <v>39</v>
      </c>
      <c r="C2978" s="406"/>
      <c r="D2978" s="406"/>
      <c r="E2978" s="406"/>
      <c r="F2978" s="406"/>
      <c r="G2978" s="407"/>
      <c r="H2978" s="411"/>
      <c r="I2978" s="412"/>
      <c r="J2978" s="412"/>
      <c r="K2978" s="412"/>
      <c r="L2978" s="412"/>
      <c r="M2978" s="412"/>
      <c r="N2978" s="412"/>
      <c r="O2978" s="412"/>
      <c r="P2978" s="412"/>
      <c r="Q2978" s="370" t="s">
        <v>86</v>
      </c>
      <c r="R2978" s="371"/>
      <c r="S2978" s="371"/>
      <c r="T2978" s="371"/>
      <c r="U2978" s="371"/>
      <c r="V2978" s="371"/>
      <c r="W2978" s="413"/>
      <c r="X2978" s="370" t="s">
        <v>87</v>
      </c>
      <c r="Y2978" s="371"/>
      <c r="Z2978" s="371"/>
      <c r="AA2978" s="371"/>
      <c r="AB2978" s="371"/>
      <c r="AC2978" s="371"/>
      <c r="AD2978" s="413"/>
      <c r="AE2978" s="370" t="s">
        <v>88</v>
      </c>
      <c r="AF2978" s="371"/>
      <c r="AG2978" s="371"/>
      <c r="AH2978" s="371"/>
      <c r="AI2978" s="371"/>
      <c r="AJ2978" s="371"/>
      <c r="AK2978" s="413"/>
      <c r="AL2978" s="370" t="s">
        <v>90</v>
      </c>
      <c r="AM2978" s="371"/>
      <c r="AN2978" s="371"/>
      <c r="AO2978" s="371"/>
      <c r="AP2978" s="371"/>
      <c r="AQ2978" s="371"/>
      <c r="AR2978" s="413"/>
      <c r="AS2978" s="370" t="s">
        <v>91</v>
      </c>
      <c r="AT2978" s="371"/>
      <c r="AU2978" s="371"/>
      <c r="AV2978" s="371"/>
      <c r="AW2978" s="371"/>
      <c r="AX2978" s="371"/>
      <c r="AY2978" s="372"/>
    </row>
    <row r="2979" spans="2:51" ht="21" customHeight="1">
      <c r="B2979" s="291"/>
      <c r="C2979" s="292"/>
      <c r="D2979" s="292"/>
      <c r="E2979" s="292"/>
      <c r="F2979" s="292"/>
      <c r="G2979" s="293"/>
      <c r="H2979" s="373" t="s">
        <v>5</v>
      </c>
      <c r="I2979" s="374"/>
      <c r="J2979" s="379" t="s">
        <v>6</v>
      </c>
      <c r="K2979" s="380"/>
      <c r="L2979" s="380"/>
      <c r="M2979" s="380"/>
      <c r="N2979" s="380"/>
      <c r="O2979" s="380"/>
      <c r="P2979" s="381"/>
      <c r="Q2979" s="383" t="s">
        <v>119</v>
      </c>
      <c r="R2979" s="384"/>
      <c r="S2979" s="384"/>
      <c r="T2979" s="384"/>
      <c r="U2979" s="384"/>
      <c r="V2979" s="384"/>
      <c r="W2979" s="384"/>
      <c r="X2979" s="383" t="s">
        <v>119</v>
      </c>
      <c r="Y2979" s="384"/>
      <c r="Z2979" s="384"/>
      <c r="AA2979" s="384"/>
      <c r="AB2979" s="384"/>
      <c r="AC2979" s="384"/>
      <c r="AD2979" s="384"/>
      <c r="AE2979" s="383" t="s">
        <v>119</v>
      </c>
      <c r="AF2979" s="384"/>
      <c r="AG2979" s="384"/>
      <c r="AH2979" s="384"/>
      <c r="AI2979" s="384"/>
      <c r="AJ2979" s="384"/>
      <c r="AK2979" s="384"/>
      <c r="AL2979" s="383" t="s">
        <v>119</v>
      </c>
      <c r="AM2979" s="384"/>
      <c r="AN2979" s="384"/>
      <c r="AO2979" s="384"/>
      <c r="AP2979" s="384"/>
      <c r="AQ2979" s="384"/>
      <c r="AR2979" s="384"/>
      <c r="AS2979" s="383" t="s">
        <v>119</v>
      </c>
      <c r="AT2979" s="384"/>
      <c r="AU2979" s="384"/>
      <c r="AV2979" s="384"/>
      <c r="AW2979" s="384"/>
      <c r="AX2979" s="384"/>
      <c r="AY2979" s="385"/>
    </row>
    <row r="2980" spans="2:51" ht="21" customHeight="1">
      <c r="B2980" s="291"/>
      <c r="C2980" s="292"/>
      <c r="D2980" s="292"/>
      <c r="E2980" s="292"/>
      <c r="F2980" s="292"/>
      <c r="G2980" s="293"/>
      <c r="H2980" s="375"/>
      <c r="I2980" s="376"/>
      <c r="J2980" s="386" t="s">
        <v>7</v>
      </c>
      <c r="K2980" s="387"/>
      <c r="L2980" s="387"/>
      <c r="M2980" s="387"/>
      <c r="N2980" s="387"/>
      <c r="O2980" s="387"/>
      <c r="P2980" s="388"/>
      <c r="Q2980" s="933" t="s">
        <v>119</v>
      </c>
      <c r="R2980" s="934"/>
      <c r="S2980" s="934"/>
      <c r="T2980" s="934"/>
      <c r="U2980" s="934"/>
      <c r="V2980" s="934"/>
      <c r="W2980" s="934"/>
      <c r="X2980" s="933" t="s">
        <v>119</v>
      </c>
      <c r="Y2980" s="934"/>
      <c r="Z2980" s="934"/>
      <c r="AA2980" s="934"/>
      <c r="AB2980" s="934"/>
      <c r="AC2980" s="934"/>
      <c r="AD2980" s="934"/>
      <c r="AE2980" s="934">
        <v>32</v>
      </c>
      <c r="AF2980" s="934"/>
      <c r="AG2980" s="934"/>
      <c r="AH2980" s="934"/>
      <c r="AI2980" s="934"/>
      <c r="AJ2980" s="934"/>
      <c r="AK2980" s="934"/>
      <c r="AL2980" s="933" t="s">
        <v>119</v>
      </c>
      <c r="AM2980" s="934"/>
      <c r="AN2980" s="934"/>
      <c r="AO2980" s="934"/>
      <c r="AP2980" s="934"/>
      <c r="AQ2980" s="934"/>
      <c r="AR2980" s="934"/>
      <c r="AS2980" s="464"/>
      <c r="AT2980" s="464"/>
      <c r="AU2980" s="464"/>
      <c r="AV2980" s="464"/>
      <c r="AW2980" s="464"/>
      <c r="AX2980" s="464"/>
      <c r="AY2980" s="465"/>
    </row>
    <row r="2981" spans="2:51" ht="24.75" customHeight="1">
      <c r="B2981" s="291"/>
      <c r="C2981" s="292"/>
      <c r="D2981" s="292"/>
      <c r="E2981" s="292"/>
      <c r="F2981" s="292"/>
      <c r="G2981" s="293"/>
      <c r="H2981" s="375"/>
      <c r="I2981" s="376"/>
      <c r="J2981" s="386" t="s">
        <v>8</v>
      </c>
      <c r="K2981" s="387"/>
      <c r="L2981" s="387"/>
      <c r="M2981" s="387"/>
      <c r="N2981" s="387"/>
      <c r="O2981" s="387"/>
      <c r="P2981" s="388"/>
      <c r="Q2981" s="933" t="s">
        <v>119</v>
      </c>
      <c r="R2981" s="934"/>
      <c r="S2981" s="934"/>
      <c r="T2981" s="934"/>
      <c r="U2981" s="934"/>
      <c r="V2981" s="934"/>
      <c r="W2981" s="934"/>
      <c r="X2981" s="933" t="s">
        <v>119</v>
      </c>
      <c r="Y2981" s="934"/>
      <c r="Z2981" s="934"/>
      <c r="AA2981" s="934"/>
      <c r="AB2981" s="934"/>
      <c r="AC2981" s="934"/>
      <c r="AD2981" s="934"/>
      <c r="AE2981" s="934">
        <v>0</v>
      </c>
      <c r="AF2981" s="934"/>
      <c r="AG2981" s="934"/>
      <c r="AH2981" s="934"/>
      <c r="AI2981" s="934"/>
      <c r="AJ2981" s="934"/>
      <c r="AK2981" s="934"/>
      <c r="AL2981" s="933" t="s">
        <v>119</v>
      </c>
      <c r="AM2981" s="934"/>
      <c r="AN2981" s="934"/>
      <c r="AO2981" s="934"/>
      <c r="AP2981" s="934"/>
      <c r="AQ2981" s="934"/>
      <c r="AR2981" s="934"/>
      <c r="AS2981" s="464"/>
      <c r="AT2981" s="464"/>
      <c r="AU2981" s="464"/>
      <c r="AV2981" s="464"/>
      <c r="AW2981" s="464"/>
      <c r="AX2981" s="464"/>
      <c r="AY2981" s="465"/>
    </row>
    <row r="2982" spans="2:51" ht="24.75" customHeight="1">
      <c r="B2982" s="291"/>
      <c r="C2982" s="292"/>
      <c r="D2982" s="292"/>
      <c r="E2982" s="292"/>
      <c r="F2982" s="292"/>
      <c r="G2982" s="293"/>
      <c r="H2982" s="377"/>
      <c r="I2982" s="378"/>
      <c r="J2982" s="415" t="s">
        <v>26</v>
      </c>
      <c r="K2982" s="416"/>
      <c r="L2982" s="416"/>
      <c r="M2982" s="416"/>
      <c r="N2982" s="416"/>
      <c r="O2982" s="416"/>
      <c r="P2982" s="417"/>
      <c r="Q2982" s="401" t="s">
        <v>119</v>
      </c>
      <c r="R2982" s="402"/>
      <c r="S2982" s="402"/>
      <c r="T2982" s="402"/>
      <c r="U2982" s="402"/>
      <c r="V2982" s="402"/>
      <c r="W2982" s="402"/>
      <c r="X2982" s="401" t="s">
        <v>119</v>
      </c>
      <c r="Y2982" s="402"/>
      <c r="Z2982" s="402"/>
      <c r="AA2982" s="402"/>
      <c r="AB2982" s="402"/>
      <c r="AC2982" s="402"/>
      <c r="AD2982" s="402"/>
      <c r="AE2982" s="402">
        <v>32</v>
      </c>
      <c r="AF2982" s="402"/>
      <c r="AG2982" s="402"/>
      <c r="AH2982" s="402"/>
      <c r="AI2982" s="402"/>
      <c r="AJ2982" s="402"/>
      <c r="AK2982" s="402"/>
      <c r="AL2982" s="401" t="s">
        <v>119</v>
      </c>
      <c r="AM2982" s="402"/>
      <c r="AN2982" s="402"/>
      <c r="AO2982" s="402"/>
      <c r="AP2982" s="402"/>
      <c r="AQ2982" s="402"/>
      <c r="AR2982" s="402"/>
      <c r="AS2982" s="401" t="s">
        <v>119</v>
      </c>
      <c r="AT2982" s="402"/>
      <c r="AU2982" s="402"/>
      <c r="AV2982" s="402"/>
      <c r="AW2982" s="402"/>
      <c r="AX2982" s="402"/>
      <c r="AY2982" s="402"/>
    </row>
    <row r="2983" spans="2:51" ht="24.75" customHeight="1">
      <c r="B2983" s="291"/>
      <c r="C2983" s="292"/>
      <c r="D2983" s="292"/>
      <c r="E2983" s="292"/>
      <c r="F2983" s="292"/>
      <c r="G2983" s="293"/>
      <c r="H2983" s="392" t="s">
        <v>9</v>
      </c>
      <c r="I2983" s="393"/>
      <c r="J2983" s="393"/>
      <c r="K2983" s="393"/>
      <c r="L2983" s="393"/>
      <c r="M2983" s="393"/>
      <c r="N2983" s="393"/>
      <c r="O2983" s="393"/>
      <c r="P2983" s="393"/>
      <c r="Q2983" s="2003" t="s">
        <v>119</v>
      </c>
      <c r="R2983" s="931"/>
      <c r="S2983" s="931"/>
      <c r="T2983" s="931"/>
      <c r="U2983" s="931"/>
      <c r="V2983" s="931"/>
      <c r="W2983" s="931"/>
      <c r="X2983" s="2003" t="s">
        <v>119</v>
      </c>
      <c r="Y2983" s="931"/>
      <c r="Z2983" s="931"/>
      <c r="AA2983" s="931"/>
      <c r="AB2983" s="931"/>
      <c r="AC2983" s="931"/>
      <c r="AD2983" s="931"/>
      <c r="AE2983" s="931">
        <v>27.9</v>
      </c>
      <c r="AF2983" s="931"/>
      <c r="AG2983" s="931"/>
      <c r="AH2983" s="931"/>
      <c r="AI2983" s="931"/>
      <c r="AJ2983" s="931"/>
      <c r="AK2983" s="931"/>
      <c r="AL2983" s="390"/>
      <c r="AM2983" s="390"/>
      <c r="AN2983" s="390"/>
      <c r="AO2983" s="390"/>
      <c r="AP2983" s="390"/>
      <c r="AQ2983" s="390"/>
      <c r="AR2983" s="390"/>
      <c r="AS2983" s="390"/>
      <c r="AT2983" s="390"/>
      <c r="AU2983" s="390"/>
      <c r="AV2983" s="390"/>
      <c r="AW2983" s="390"/>
      <c r="AX2983" s="390"/>
      <c r="AY2983" s="391"/>
    </row>
    <row r="2984" spans="2:51" ht="24.75" customHeight="1">
      <c r="B2984" s="408"/>
      <c r="C2984" s="409"/>
      <c r="D2984" s="409"/>
      <c r="E2984" s="409"/>
      <c r="F2984" s="409"/>
      <c r="G2984" s="410"/>
      <c r="H2984" s="392" t="s">
        <v>10</v>
      </c>
      <c r="I2984" s="393"/>
      <c r="J2984" s="393"/>
      <c r="K2984" s="393"/>
      <c r="L2984" s="393"/>
      <c r="M2984" s="393"/>
      <c r="N2984" s="393"/>
      <c r="O2984" s="393"/>
      <c r="P2984" s="393"/>
      <c r="Q2984" s="2003" t="s">
        <v>119</v>
      </c>
      <c r="R2984" s="931"/>
      <c r="S2984" s="931"/>
      <c r="T2984" s="931"/>
      <c r="U2984" s="931"/>
      <c r="V2984" s="931"/>
      <c r="W2984" s="931"/>
      <c r="X2984" s="2003" t="s">
        <v>119</v>
      </c>
      <c r="Y2984" s="931"/>
      <c r="Z2984" s="931"/>
      <c r="AA2984" s="931"/>
      <c r="AB2984" s="931"/>
      <c r="AC2984" s="931"/>
      <c r="AD2984" s="931"/>
      <c r="AE2984" s="931">
        <v>90.3</v>
      </c>
      <c r="AF2984" s="931"/>
      <c r="AG2984" s="931"/>
      <c r="AH2984" s="931"/>
      <c r="AI2984" s="931"/>
      <c r="AJ2984" s="931"/>
      <c r="AK2984" s="931"/>
      <c r="AL2984" s="390"/>
      <c r="AM2984" s="390"/>
      <c r="AN2984" s="390"/>
      <c r="AO2984" s="390"/>
      <c r="AP2984" s="390"/>
      <c r="AQ2984" s="390"/>
      <c r="AR2984" s="390"/>
      <c r="AS2984" s="390"/>
      <c r="AT2984" s="390"/>
      <c r="AU2984" s="390"/>
      <c r="AV2984" s="390"/>
      <c r="AW2984" s="390"/>
      <c r="AX2984" s="390"/>
      <c r="AY2984" s="391"/>
    </row>
    <row r="2985" spans="2:51" ht="23.1" customHeight="1">
      <c r="B2985" s="335" t="s">
        <v>99</v>
      </c>
      <c r="C2985" s="336"/>
      <c r="D2985" s="341" t="s">
        <v>23</v>
      </c>
      <c r="E2985" s="342"/>
      <c r="F2985" s="342"/>
      <c r="G2985" s="342"/>
      <c r="H2985" s="342"/>
      <c r="I2985" s="342"/>
      <c r="J2985" s="342"/>
      <c r="K2985" s="342"/>
      <c r="L2985" s="343"/>
      <c r="M2985" s="344" t="s">
        <v>92</v>
      </c>
      <c r="N2985" s="344"/>
      <c r="O2985" s="344"/>
      <c r="P2985" s="344"/>
      <c r="Q2985" s="344"/>
      <c r="R2985" s="344"/>
      <c r="S2985" s="345" t="s">
        <v>91</v>
      </c>
      <c r="T2985" s="345"/>
      <c r="U2985" s="345"/>
      <c r="V2985" s="345"/>
      <c r="W2985" s="345"/>
      <c r="X2985" s="345"/>
      <c r="Y2985" s="346"/>
      <c r="Z2985" s="342"/>
      <c r="AA2985" s="342"/>
      <c r="AB2985" s="342"/>
      <c r="AC2985" s="342"/>
      <c r="AD2985" s="342"/>
      <c r="AE2985" s="342"/>
      <c r="AF2985" s="342"/>
      <c r="AG2985" s="342"/>
      <c r="AH2985" s="342"/>
      <c r="AI2985" s="342"/>
      <c r="AJ2985" s="342"/>
      <c r="AK2985" s="342"/>
      <c r="AL2985" s="342"/>
      <c r="AM2985" s="342"/>
      <c r="AN2985" s="342"/>
      <c r="AO2985" s="342"/>
      <c r="AP2985" s="342"/>
      <c r="AQ2985" s="342"/>
      <c r="AR2985" s="342"/>
      <c r="AS2985" s="342"/>
      <c r="AT2985" s="342"/>
      <c r="AU2985" s="342"/>
      <c r="AV2985" s="342"/>
      <c r="AW2985" s="342"/>
      <c r="AX2985" s="342"/>
      <c r="AY2985" s="347"/>
    </row>
    <row r="2986" spans="2:51" ht="23.1" customHeight="1">
      <c r="B2986" s="337"/>
      <c r="C2986" s="338"/>
      <c r="D2986" s="1992"/>
      <c r="E2986" s="925"/>
      <c r="F2986" s="925"/>
      <c r="G2986" s="925"/>
      <c r="H2986" s="925"/>
      <c r="I2986" s="925"/>
      <c r="J2986" s="925"/>
      <c r="K2986" s="925"/>
      <c r="L2986" s="926"/>
      <c r="M2986" s="1993" t="s">
        <v>119</v>
      </c>
      <c r="N2986" s="928"/>
      <c r="O2986" s="928"/>
      <c r="P2986" s="928"/>
      <c r="Q2986" s="928"/>
      <c r="R2986" s="929"/>
      <c r="S2986" s="1994" t="s">
        <v>119</v>
      </c>
      <c r="T2986" s="354"/>
      <c r="U2986" s="354"/>
      <c r="V2986" s="354"/>
      <c r="W2986" s="354"/>
      <c r="X2986" s="354"/>
      <c r="Y2986" s="1995"/>
      <c r="Z2986" s="1996"/>
      <c r="AA2986" s="1996"/>
      <c r="AB2986" s="1996"/>
      <c r="AC2986" s="1996"/>
      <c r="AD2986" s="1996"/>
      <c r="AE2986" s="1996"/>
      <c r="AF2986" s="1996"/>
      <c r="AG2986" s="1996"/>
      <c r="AH2986" s="1996"/>
      <c r="AI2986" s="1996"/>
      <c r="AJ2986" s="1996"/>
      <c r="AK2986" s="1996"/>
      <c r="AL2986" s="1996"/>
      <c r="AM2986" s="1996"/>
      <c r="AN2986" s="1996"/>
      <c r="AO2986" s="1996"/>
      <c r="AP2986" s="1996"/>
      <c r="AQ2986" s="1996"/>
      <c r="AR2986" s="1996"/>
      <c r="AS2986" s="1996"/>
      <c r="AT2986" s="1996"/>
      <c r="AU2986" s="1996"/>
      <c r="AV2986" s="1996"/>
      <c r="AW2986" s="1996"/>
      <c r="AX2986" s="1996"/>
      <c r="AY2986" s="1997"/>
    </row>
    <row r="2987" spans="2:51" ht="23.1" customHeight="1">
      <c r="B2987" s="337"/>
      <c r="C2987" s="338"/>
      <c r="D2987" s="321"/>
      <c r="E2987" s="322"/>
      <c r="F2987" s="322"/>
      <c r="G2987" s="322"/>
      <c r="H2987" s="322"/>
      <c r="I2987" s="322"/>
      <c r="J2987" s="322"/>
      <c r="K2987" s="322"/>
      <c r="L2987" s="323"/>
      <c r="M2987" s="1775" t="s">
        <v>119</v>
      </c>
      <c r="N2987" s="324"/>
      <c r="O2987" s="324"/>
      <c r="P2987" s="324"/>
      <c r="Q2987" s="324"/>
      <c r="R2987" s="324"/>
      <c r="S2987" s="1775" t="s">
        <v>119</v>
      </c>
      <c r="T2987" s="324"/>
      <c r="U2987" s="324"/>
      <c r="V2987" s="324"/>
      <c r="W2987" s="324"/>
      <c r="X2987" s="324"/>
      <c r="Y2987" s="1897"/>
      <c r="Z2987" s="1990"/>
      <c r="AA2987" s="1990"/>
      <c r="AB2987" s="1990"/>
      <c r="AC2987" s="1990"/>
      <c r="AD2987" s="1990"/>
      <c r="AE2987" s="1990"/>
      <c r="AF2987" s="1990"/>
      <c r="AG2987" s="1990"/>
      <c r="AH2987" s="1990"/>
      <c r="AI2987" s="1990"/>
      <c r="AJ2987" s="1990"/>
      <c r="AK2987" s="1990"/>
      <c r="AL2987" s="1990"/>
      <c r="AM2987" s="1990"/>
      <c r="AN2987" s="1990"/>
      <c r="AO2987" s="1990"/>
      <c r="AP2987" s="1990"/>
      <c r="AQ2987" s="1990"/>
      <c r="AR2987" s="1990"/>
      <c r="AS2987" s="1990"/>
      <c r="AT2987" s="1990"/>
      <c r="AU2987" s="1990"/>
      <c r="AV2987" s="1990"/>
      <c r="AW2987" s="1990"/>
      <c r="AX2987" s="1990"/>
      <c r="AY2987" s="1991"/>
    </row>
    <row r="2988" spans="2:51" ht="23.1" customHeight="1">
      <c r="B2988" s="337"/>
      <c r="C2988" s="338"/>
      <c r="D2988" s="321"/>
      <c r="E2988" s="322"/>
      <c r="F2988" s="322"/>
      <c r="G2988" s="322"/>
      <c r="H2988" s="322"/>
      <c r="I2988" s="322"/>
      <c r="J2988" s="322"/>
      <c r="K2988" s="322"/>
      <c r="L2988" s="323"/>
      <c r="M2988" s="1775" t="s">
        <v>119</v>
      </c>
      <c r="N2988" s="324"/>
      <c r="O2988" s="324"/>
      <c r="P2988" s="324"/>
      <c r="Q2988" s="324"/>
      <c r="R2988" s="324"/>
      <c r="S2988" s="1775" t="s">
        <v>119</v>
      </c>
      <c r="T2988" s="324"/>
      <c r="U2988" s="324"/>
      <c r="V2988" s="324"/>
      <c r="W2988" s="324"/>
      <c r="X2988" s="324"/>
      <c r="Y2988" s="1897"/>
      <c r="Z2988" s="1990"/>
      <c r="AA2988" s="1990"/>
      <c r="AB2988" s="1990"/>
      <c r="AC2988" s="1990"/>
      <c r="AD2988" s="1990"/>
      <c r="AE2988" s="1990"/>
      <c r="AF2988" s="1990"/>
      <c r="AG2988" s="1990"/>
      <c r="AH2988" s="1990"/>
      <c r="AI2988" s="1990"/>
      <c r="AJ2988" s="1990"/>
      <c r="AK2988" s="1990"/>
      <c r="AL2988" s="1990"/>
      <c r="AM2988" s="1990"/>
      <c r="AN2988" s="1990"/>
      <c r="AO2988" s="1990"/>
      <c r="AP2988" s="1990"/>
      <c r="AQ2988" s="1990"/>
      <c r="AR2988" s="1990"/>
      <c r="AS2988" s="1990"/>
      <c r="AT2988" s="1990"/>
      <c r="AU2988" s="1990"/>
      <c r="AV2988" s="1990"/>
      <c r="AW2988" s="1990"/>
      <c r="AX2988" s="1990"/>
      <c r="AY2988" s="1991"/>
    </row>
    <row r="2989" spans="2:51" ht="23.1" customHeight="1">
      <c r="B2989" s="337"/>
      <c r="C2989" s="338"/>
      <c r="D2989" s="321"/>
      <c r="E2989" s="322"/>
      <c r="F2989" s="322"/>
      <c r="G2989" s="322"/>
      <c r="H2989" s="322"/>
      <c r="I2989" s="322"/>
      <c r="J2989" s="322"/>
      <c r="K2989" s="322"/>
      <c r="L2989" s="323"/>
      <c r="M2989" s="1775" t="s">
        <v>119</v>
      </c>
      <c r="N2989" s="324"/>
      <c r="O2989" s="324"/>
      <c r="P2989" s="324"/>
      <c r="Q2989" s="324"/>
      <c r="R2989" s="324"/>
      <c r="S2989" s="1775" t="s">
        <v>119</v>
      </c>
      <c r="T2989" s="324"/>
      <c r="U2989" s="324"/>
      <c r="V2989" s="324"/>
      <c r="W2989" s="324"/>
      <c r="X2989" s="324"/>
      <c r="Y2989" s="1897"/>
      <c r="Z2989" s="1990"/>
      <c r="AA2989" s="1990"/>
      <c r="AB2989" s="1990"/>
      <c r="AC2989" s="1990"/>
      <c r="AD2989" s="1990"/>
      <c r="AE2989" s="1990"/>
      <c r="AF2989" s="1990"/>
      <c r="AG2989" s="1990"/>
      <c r="AH2989" s="1990"/>
      <c r="AI2989" s="1990"/>
      <c r="AJ2989" s="1990"/>
      <c r="AK2989" s="1990"/>
      <c r="AL2989" s="1990"/>
      <c r="AM2989" s="1990"/>
      <c r="AN2989" s="1990"/>
      <c r="AO2989" s="1990"/>
      <c r="AP2989" s="1990"/>
      <c r="AQ2989" s="1990"/>
      <c r="AR2989" s="1990"/>
      <c r="AS2989" s="1990"/>
      <c r="AT2989" s="1990"/>
      <c r="AU2989" s="1990"/>
      <c r="AV2989" s="1990"/>
      <c r="AW2989" s="1990"/>
      <c r="AX2989" s="1990"/>
      <c r="AY2989" s="1991"/>
    </row>
    <row r="2990" spans="2:51" ht="23.1" customHeight="1">
      <c r="B2990" s="337"/>
      <c r="C2990" s="338"/>
      <c r="D2990" s="321"/>
      <c r="E2990" s="322"/>
      <c r="F2990" s="322"/>
      <c r="G2990" s="322"/>
      <c r="H2990" s="322"/>
      <c r="I2990" s="322"/>
      <c r="J2990" s="322"/>
      <c r="K2990" s="322"/>
      <c r="L2990" s="323"/>
      <c r="M2990" s="1775" t="s">
        <v>119</v>
      </c>
      <c r="N2990" s="324"/>
      <c r="O2990" s="324"/>
      <c r="P2990" s="324"/>
      <c r="Q2990" s="324"/>
      <c r="R2990" s="324"/>
      <c r="S2990" s="1775" t="s">
        <v>119</v>
      </c>
      <c r="T2990" s="324"/>
      <c r="U2990" s="324"/>
      <c r="V2990" s="324"/>
      <c r="W2990" s="324"/>
      <c r="X2990" s="324"/>
      <c r="Y2990" s="325"/>
      <c r="Z2990" s="326"/>
      <c r="AA2990" s="326"/>
      <c r="AB2990" s="326"/>
      <c r="AC2990" s="326"/>
      <c r="AD2990" s="326"/>
      <c r="AE2990" s="326"/>
      <c r="AF2990" s="326"/>
      <c r="AG2990" s="326"/>
      <c r="AH2990" s="326"/>
      <c r="AI2990" s="326"/>
      <c r="AJ2990" s="326"/>
      <c r="AK2990" s="326"/>
      <c r="AL2990" s="326"/>
      <c r="AM2990" s="326"/>
      <c r="AN2990" s="326"/>
      <c r="AO2990" s="326"/>
      <c r="AP2990" s="326"/>
      <c r="AQ2990" s="326"/>
      <c r="AR2990" s="326"/>
      <c r="AS2990" s="326"/>
      <c r="AT2990" s="326"/>
      <c r="AU2990" s="326"/>
      <c r="AV2990" s="326"/>
      <c r="AW2990" s="326"/>
      <c r="AX2990" s="326"/>
      <c r="AY2990" s="327"/>
    </row>
    <row r="2991" spans="2:51" ht="23.1" customHeight="1">
      <c r="B2991" s="337"/>
      <c r="C2991" s="338"/>
      <c r="D2991" s="321"/>
      <c r="E2991" s="322"/>
      <c r="F2991" s="322"/>
      <c r="G2991" s="322"/>
      <c r="H2991" s="322"/>
      <c r="I2991" s="322"/>
      <c r="J2991" s="322"/>
      <c r="K2991" s="322"/>
      <c r="L2991" s="323"/>
      <c r="M2991" s="1775" t="s">
        <v>119</v>
      </c>
      <c r="N2991" s="324"/>
      <c r="O2991" s="324"/>
      <c r="P2991" s="324"/>
      <c r="Q2991" s="324"/>
      <c r="R2991" s="324"/>
      <c r="S2991" s="1775" t="s">
        <v>119</v>
      </c>
      <c r="T2991" s="324"/>
      <c r="U2991" s="324"/>
      <c r="V2991" s="324"/>
      <c r="W2991" s="324"/>
      <c r="X2991" s="324"/>
      <c r="Y2991" s="325"/>
      <c r="Z2991" s="326"/>
      <c r="AA2991" s="326"/>
      <c r="AB2991" s="326"/>
      <c r="AC2991" s="326"/>
      <c r="AD2991" s="326"/>
      <c r="AE2991" s="326"/>
      <c r="AF2991" s="326"/>
      <c r="AG2991" s="326"/>
      <c r="AH2991" s="326"/>
      <c r="AI2991" s="326"/>
      <c r="AJ2991" s="326"/>
      <c r="AK2991" s="326"/>
      <c r="AL2991" s="326"/>
      <c r="AM2991" s="326"/>
      <c r="AN2991" s="326"/>
      <c r="AO2991" s="326"/>
      <c r="AP2991" s="326"/>
      <c r="AQ2991" s="326"/>
      <c r="AR2991" s="326"/>
      <c r="AS2991" s="326"/>
      <c r="AT2991" s="326"/>
      <c r="AU2991" s="326"/>
      <c r="AV2991" s="326"/>
      <c r="AW2991" s="326"/>
      <c r="AX2991" s="326"/>
      <c r="AY2991" s="327"/>
    </row>
    <row r="2992" spans="2:51" ht="23.1" customHeight="1">
      <c r="B2992" s="337"/>
      <c r="C2992" s="338"/>
      <c r="D2992" s="328"/>
      <c r="E2992" s="329"/>
      <c r="F2992" s="329"/>
      <c r="G2992" s="329"/>
      <c r="H2992" s="329"/>
      <c r="I2992" s="329"/>
      <c r="J2992" s="329"/>
      <c r="K2992" s="329"/>
      <c r="L2992" s="330"/>
      <c r="M2992" s="1989" t="s">
        <v>119</v>
      </c>
      <c r="N2992" s="331"/>
      <c r="O2992" s="331"/>
      <c r="P2992" s="331"/>
      <c r="Q2992" s="331"/>
      <c r="R2992" s="331"/>
      <c r="S2992" s="1989" t="s">
        <v>119</v>
      </c>
      <c r="T2992" s="331"/>
      <c r="U2992" s="331"/>
      <c r="V2992" s="331"/>
      <c r="W2992" s="331"/>
      <c r="X2992" s="331"/>
      <c r="Y2992" s="325"/>
      <c r="Z2992" s="326"/>
      <c r="AA2992" s="326"/>
      <c r="AB2992" s="326"/>
      <c r="AC2992" s="326"/>
      <c r="AD2992" s="326"/>
      <c r="AE2992" s="326"/>
      <c r="AF2992" s="326"/>
      <c r="AG2992" s="326"/>
      <c r="AH2992" s="326"/>
      <c r="AI2992" s="326"/>
      <c r="AJ2992" s="326"/>
      <c r="AK2992" s="326"/>
      <c r="AL2992" s="326"/>
      <c r="AM2992" s="326"/>
      <c r="AN2992" s="326"/>
      <c r="AO2992" s="326"/>
      <c r="AP2992" s="326"/>
      <c r="AQ2992" s="326"/>
      <c r="AR2992" s="326"/>
      <c r="AS2992" s="326"/>
      <c r="AT2992" s="326"/>
      <c r="AU2992" s="326"/>
      <c r="AV2992" s="326"/>
      <c r="AW2992" s="326"/>
      <c r="AX2992" s="326"/>
      <c r="AY2992" s="327"/>
    </row>
    <row r="2993" spans="1:51" ht="23.1" customHeight="1">
      <c r="B2993" s="339"/>
      <c r="C2993" s="340"/>
      <c r="D2993" s="361" t="s">
        <v>26</v>
      </c>
      <c r="E2993" s="362"/>
      <c r="F2993" s="362"/>
      <c r="G2993" s="362"/>
      <c r="H2993" s="362"/>
      <c r="I2993" s="362"/>
      <c r="J2993" s="362"/>
      <c r="K2993" s="362"/>
      <c r="L2993" s="363"/>
      <c r="M2993" s="1988" t="s">
        <v>119</v>
      </c>
      <c r="N2993" s="923"/>
      <c r="O2993" s="923"/>
      <c r="P2993" s="923"/>
      <c r="Q2993" s="923"/>
      <c r="R2993" s="923"/>
      <c r="S2993" s="1988" t="s">
        <v>119</v>
      </c>
      <c r="T2993" s="923"/>
      <c r="U2993" s="923"/>
      <c r="V2993" s="923"/>
      <c r="W2993" s="923"/>
      <c r="X2993" s="923"/>
      <c r="Y2993" s="367"/>
      <c r="Z2993" s="368"/>
      <c r="AA2993" s="368"/>
      <c r="AB2993" s="368"/>
      <c r="AC2993" s="368"/>
      <c r="AD2993" s="368"/>
      <c r="AE2993" s="368"/>
      <c r="AF2993" s="368"/>
      <c r="AG2993" s="368"/>
      <c r="AH2993" s="368"/>
      <c r="AI2993" s="368"/>
      <c r="AJ2993" s="368"/>
      <c r="AK2993" s="368"/>
      <c r="AL2993" s="368"/>
      <c r="AM2993" s="368"/>
      <c r="AN2993" s="368"/>
      <c r="AO2993" s="368"/>
      <c r="AP2993" s="368"/>
      <c r="AQ2993" s="368"/>
      <c r="AR2993" s="368"/>
      <c r="AS2993" s="368"/>
      <c r="AT2993" s="368"/>
      <c r="AU2993" s="368"/>
      <c r="AV2993" s="368"/>
      <c r="AW2993" s="368"/>
      <c r="AX2993" s="368"/>
      <c r="AY2993" s="369"/>
    </row>
    <row r="2994" spans="1:51" ht="41.25" customHeight="1">
      <c r="B2994" s="25"/>
      <c r="C2994" s="25"/>
      <c r="D2994" s="25"/>
      <c r="E2994" s="25"/>
      <c r="F2994" s="25"/>
      <c r="G2994" s="25"/>
      <c r="H2994" s="11"/>
      <c r="I2994" s="11"/>
      <c r="J2994" s="11"/>
      <c r="K2994" s="11"/>
      <c r="L2994" s="11"/>
      <c r="M2994" s="11"/>
      <c r="N2994" s="11"/>
      <c r="O2994" s="11"/>
      <c r="P2994" s="11"/>
      <c r="Q2994" s="11"/>
      <c r="R2994" s="11"/>
      <c r="S2994" s="11"/>
      <c r="T2994" s="11"/>
      <c r="U2994" s="11"/>
      <c r="V2994" s="11"/>
      <c r="W2994" s="11"/>
      <c r="X2994" s="11"/>
      <c r="Y2994" s="11"/>
      <c r="Z2994" s="11"/>
      <c r="AA2994" s="11"/>
      <c r="AB2994" s="11"/>
      <c r="AC2994" s="11"/>
      <c r="AD2994" s="11"/>
      <c r="AE2994" s="11"/>
      <c r="AF2994" s="11"/>
      <c r="AG2994" s="11"/>
      <c r="AH2994" s="11"/>
      <c r="AI2994" s="11"/>
      <c r="AJ2994" s="11"/>
      <c r="AK2994" s="11"/>
      <c r="AL2994" s="11"/>
      <c r="AM2994" s="11"/>
      <c r="AN2994" s="11"/>
      <c r="AO2994" s="11"/>
      <c r="AP2994" s="11"/>
      <c r="AQ2994" s="11"/>
      <c r="AR2994" s="11"/>
      <c r="AS2994" s="11"/>
      <c r="AT2994" s="11"/>
      <c r="AU2994" s="11"/>
      <c r="AV2994" s="11"/>
      <c r="AW2994" s="11"/>
      <c r="AX2994" s="11"/>
      <c r="AY2994" s="11"/>
    </row>
    <row r="2995" spans="1:51" ht="23.25" customHeight="1" thickBot="1">
      <c r="A2995" s="4"/>
      <c r="B2995" s="319" t="s">
        <v>100</v>
      </c>
      <c r="C2995" s="320"/>
      <c r="D2995" s="320"/>
      <c r="E2995" s="320"/>
      <c r="F2995" s="320"/>
      <c r="G2995" s="320"/>
      <c r="H2995" s="320" t="s">
        <v>1249</v>
      </c>
      <c r="I2995" s="320"/>
      <c r="J2995" s="320"/>
      <c r="K2995" s="320"/>
      <c r="L2995" s="320"/>
      <c r="M2995" s="320"/>
      <c r="N2995" s="320"/>
      <c r="O2995" s="320"/>
      <c r="P2995" s="320"/>
      <c r="Q2995" s="320"/>
      <c r="R2995" s="320"/>
      <c r="S2995" s="320"/>
      <c r="T2995" s="320"/>
      <c r="U2995" s="320"/>
      <c r="V2995" s="320"/>
      <c r="W2995" s="320"/>
      <c r="X2995" s="320"/>
      <c r="Y2995" s="320"/>
      <c r="Z2995" s="320"/>
      <c r="AA2995" s="320"/>
      <c r="AB2995" s="320"/>
      <c r="AC2995" s="320"/>
      <c r="AD2995" s="320"/>
      <c r="AE2995" s="320"/>
      <c r="AF2995" s="320"/>
      <c r="AG2995" s="320"/>
      <c r="AH2995" s="320"/>
      <c r="AI2995" s="320"/>
      <c r="AJ2995" s="320"/>
      <c r="AK2995" s="320"/>
      <c r="AL2995" s="320"/>
      <c r="AM2995" s="320"/>
      <c r="AN2995" s="320"/>
      <c r="AO2995" s="320"/>
      <c r="AP2995" s="320"/>
      <c r="AQ2995" s="320"/>
      <c r="AR2995" s="320"/>
      <c r="AS2995" s="320"/>
      <c r="AT2995" s="320"/>
      <c r="AU2995" s="320"/>
      <c r="AV2995" s="320"/>
      <c r="AW2995" s="320"/>
      <c r="AX2995" s="320"/>
      <c r="AY2995" s="320"/>
    </row>
    <row r="2996" spans="1:51" ht="385.5" customHeight="1">
      <c r="A2996" s="5"/>
      <c r="B2996" s="288" t="s">
        <v>40</v>
      </c>
      <c r="C2996" s="289"/>
      <c r="D2996" s="289"/>
      <c r="E2996" s="289"/>
      <c r="F2996" s="289"/>
      <c r="G2996" s="290"/>
      <c r="H2996" s="115" t="s">
        <v>97</v>
      </c>
      <c r="I2996" s="116"/>
      <c r="J2996" s="116"/>
      <c r="K2996" s="116"/>
      <c r="L2996" s="116"/>
      <c r="M2996" s="116"/>
      <c r="N2996" s="116"/>
      <c r="O2996" s="116"/>
      <c r="P2996" s="116"/>
      <c r="Q2996" s="116"/>
      <c r="R2996" s="116"/>
      <c r="S2996" s="116"/>
      <c r="T2996" s="116"/>
      <c r="U2996" s="116"/>
      <c r="V2996" s="116"/>
      <c r="W2996" s="116"/>
      <c r="X2996" s="116"/>
      <c r="Y2996" s="116"/>
      <c r="Z2996" s="116"/>
      <c r="AA2996" s="116"/>
      <c r="AB2996" s="116"/>
      <c r="AC2996" s="116"/>
      <c r="AD2996" s="116"/>
      <c r="AE2996" s="116"/>
      <c r="AF2996" s="116"/>
      <c r="AG2996" s="116"/>
      <c r="AH2996" s="116"/>
      <c r="AI2996" s="116"/>
      <c r="AJ2996" s="116"/>
      <c r="AK2996" s="116"/>
      <c r="AL2996" s="116"/>
      <c r="AM2996" s="116"/>
      <c r="AN2996" s="116"/>
      <c r="AO2996" s="116"/>
      <c r="AP2996" s="116"/>
      <c r="AQ2996" s="116"/>
      <c r="AR2996" s="116"/>
      <c r="AS2996" s="116"/>
      <c r="AT2996" s="116"/>
      <c r="AU2996" s="116"/>
      <c r="AV2996" s="116"/>
      <c r="AW2996" s="116"/>
      <c r="AX2996" s="116"/>
      <c r="AY2996" s="117"/>
    </row>
    <row r="2997" spans="1:51" ht="348.95" customHeight="1">
      <c r="B2997" s="291"/>
      <c r="C2997" s="292"/>
      <c r="D2997" s="292"/>
      <c r="E2997" s="292"/>
      <c r="F2997" s="292"/>
      <c r="G2997" s="293"/>
      <c r="H2997" s="118"/>
      <c r="I2997" s="32"/>
      <c r="J2997" s="32"/>
      <c r="K2997" s="32"/>
      <c r="L2997" s="32"/>
      <c r="M2997" s="32"/>
      <c r="N2997" s="32"/>
      <c r="O2997" s="32"/>
      <c r="P2997" s="32"/>
      <c r="Q2997" s="32"/>
      <c r="R2997" s="32"/>
      <c r="S2997" s="32"/>
      <c r="T2997" s="32"/>
      <c r="U2997" s="32"/>
      <c r="V2997" s="32"/>
      <c r="W2997" s="32"/>
      <c r="X2997" s="32"/>
      <c r="Y2997" s="32"/>
      <c r="Z2997" s="32"/>
      <c r="AA2997" s="32"/>
      <c r="AB2997" s="32"/>
      <c r="AC2997" s="32"/>
      <c r="AD2997" s="32"/>
      <c r="AE2997" s="32"/>
      <c r="AF2997" s="32"/>
      <c r="AG2997" s="32"/>
      <c r="AH2997" s="32"/>
      <c r="AI2997" s="32"/>
      <c r="AJ2997" s="32"/>
      <c r="AK2997" s="32"/>
      <c r="AL2997" s="32"/>
      <c r="AM2997" s="32"/>
      <c r="AN2997" s="32"/>
      <c r="AO2997" s="32"/>
      <c r="AP2997" s="32"/>
      <c r="AQ2997" s="32"/>
      <c r="AR2997" s="32"/>
      <c r="AS2997" s="32"/>
      <c r="AT2997" s="32"/>
      <c r="AU2997" s="32"/>
      <c r="AV2997" s="32"/>
      <c r="AW2997" s="32"/>
      <c r="AX2997" s="32"/>
      <c r="AY2997" s="119"/>
    </row>
    <row r="2998" spans="1:51" ht="324" customHeight="1" thickBot="1">
      <c r="B2998" s="294"/>
      <c r="C2998" s="295"/>
      <c r="D2998" s="295"/>
      <c r="E2998" s="295"/>
      <c r="F2998" s="295"/>
      <c r="G2998" s="296"/>
      <c r="H2998" s="26"/>
      <c r="I2998" s="8"/>
      <c r="J2998" s="8"/>
      <c r="K2998" s="8"/>
      <c r="L2998" s="8"/>
      <c r="M2998" s="8"/>
      <c r="N2998" s="8"/>
      <c r="O2998" s="8"/>
      <c r="P2998" s="8"/>
      <c r="Q2998" s="8"/>
      <c r="R2998" s="8"/>
      <c r="S2998" s="8"/>
      <c r="T2998" s="8"/>
      <c r="U2998" s="8"/>
      <c r="V2998" s="8"/>
      <c r="W2998" s="8"/>
      <c r="X2998" s="8"/>
      <c r="Y2998" s="8"/>
      <c r="Z2998" s="8"/>
      <c r="AA2998" s="8"/>
      <c r="AB2998" s="8"/>
      <c r="AC2998" s="8"/>
      <c r="AD2998" s="8"/>
      <c r="AE2998" s="8"/>
      <c r="AF2998" s="8"/>
      <c r="AG2998" s="8"/>
      <c r="AH2998" s="8"/>
      <c r="AI2998" s="8"/>
      <c r="AJ2998" s="8"/>
      <c r="AK2998" s="8"/>
      <c r="AL2998" s="8"/>
      <c r="AM2998" s="8"/>
      <c r="AN2998" s="8"/>
      <c r="AO2998" s="8"/>
      <c r="AP2998" s="8"/>
      <c r="AQ2998" s="8"/>
      <c r="AR2998" s="8"/>
      <c r="AS2998" s="8"/>
      <c r="AT2998" s="8"/>
      <c r="AU2998" s="8"/>
      <c r="AV2998" s="8"/>
      <c r="AW2998" s="8"/>
      <c r="AX2998" s="8"/>
      <c r="AY2998" s="27"/>
    </row>
    <row r="2999" spans="1:51" ht="41.25" customHeight="1">
      <c r="B2999" s="25"/>
      <c r="C2999" s="25"/>
      <c r="D2999" s="25"/>
      <c r="E2999" s="25"/>
      <c r="F2999" s="25"/>
      <c r="G2999" s="25"/>
      <c r="H2999" s="11"/>
      <c r="I2999" s="11"/>
      <c r="J2999" s="11"/>
      <c r="K2999" s="11"/>
      <c r="L2999" s="11"/>
      <c r="M2999" s="11"/>
      <c r="N2999" s="11"/>
      <c r="O2999" s="11"/>
      <c r="P2999" s="11"/>
      <c r="Q2999" s="11"/>
      <c r="R2999" s="11"/>
      <c r="S2999" s="11"/>
      <c r="T2999" s="11"/>
      <c r="U2999" s="11"/>
      <c r="V2999" s="11"/>
      <c r="W2999" s="11"/>
      <c r="X2999" s="11"/>
      <c r="Y2999" s="11"/>
      <c r="Z2999" s="11"/>
      <c r="AA2999" s="11"/>
      <c r="AB2999" s="11"/>
      <c r="AC2999" s="11"/>
      <c r="AD2999" s="11"/>
      <c r="AE2999" s="11"/>
      <c r="AF2999" s="11"/>
      <c r="AG2999" s="11"/>
      <c r="AH2999" s="11"/>
      <c r="AI2999" s="11"/>
      <c r="AJ2999" s="11"/>
      <c r="AK2999" s="11"/>
      <c r="AL2999" s="11"/>
      <c r="AM2999" s="11"/>
      <c r="AN2999" s="11"/>
      <c r="AO2999" s="11"/>
      <c r="AP2999" s="11"/>
      <c r="AQ2999" s="11"/>
      <c r="AR2999" s="11"/>
      <c r="AS2999" s="11"/>
      <c r="AT2999" s="11"/>
      <c r="AU2999" s="11"/>
      <c r="AV2999" s="11"/>
      <c r="AW2999" s="11"/>
      <c r="AX2999" s="11"/>
      <c r="AY2999" s="11"/>
    </row>
    <row r="3000" spans="1:51" ht="30" customHeight="1" thickBot="1">
      <c r="B3000" s="306" t="s">
        <v>100</v>
      </c>
      <c r="C3000" s="306"/>
      <c r="D3000" s="306"/>
      <c r="E3000" s="306"/>
      <c r="F3000" s="307"/>
      <c r="G3000" s="307"/>
      <c r="H3000" s="663" t="s">
        <v>1249</v>
      </c>
      <c r="I3000" s="663"/>
      <c r="J3000" s="663"/>
      <c r="K3000" s="663"/>
      <c r="L3000" s="663"/>
      <c r="M3000" s="663"/>
      <c r="N3000" s="663"/>
      <c r="O3000" s="663"/>
      <c r="P3000" s="663"/>
      <c r="Q3000" s="663"/>
      <c r="R3000" s="663"/>
      <c r="S3000" s="663"/>
      <c r="T3000" s="663"/>
      <c r="U3000" s="663"/>
      <c r="V3000" s="663"/>
      <c r="W3000" s="663"/>
      <c r="X3000" s="663"/>
      <c r="Y3000" s="663"/>
      <c r="Z3000" s="663"/>
      <c r="AA3000" s="663"/>
      <c r="AB3000" s="663"/>
      <c r="AC3000" s="663"/>
      <c r="AD3000" s="663"/>
      <c r="AE3000" s="663"/>
      <c r="AF3000" s="663"/>
      <c r="AG3000" s="663"/>
      <c r="AH3000" s="663"/>
      <c r="AI3000" s="663"/>
      <c r="AJ3000" s="663"/>
      <c r="AK3000" s="663"/>
      <c r="AL3000" s="663"/>
      <c r="AM3000" s="663"/>
      <c r="AN3000" s="663"/>
      <c r="AO3000" s="663"/>
      <c r="AP3000" s="663"/>
      <c r="AQ3000" s="663"/>
      <c r="AR3000" s="663"/>
      <c r="AS3000" s="663"/>
      <c r="AT3000" s="663"/>
      <c r="AU3000" s="663"/>
      <c r="AV3000" s="663"/>
      <c r="AW3000" s="663"/>
      <c r="AX3000" s="663"/>
      <c r="AY3000" s="663"/>
    </row>
    <row r="3001" spans="1:51" ht="24.75" customHeight="1">
      <c r="B3001" s="308" t="s">
        <v>75</v>
      </c>
      <c r="C3001" s="309"/>
      <c r="D3001" s="309"/>
      <c r="E3001" s="309"/>
      <c r="F3001" s="309"/>
      <c r="G3001" s="310"/>
      <c r="H3001" s="314" t="s">
        <v>500</v>
      </c>
      <c r="I3001" s="315"/>
      <c r="J3001" s="315"/>
      <c r="K3001" s="315"/>
      <c r="L3001" s="315"/>
      <c r="M3001" s="315"/>
      <c r="N3001" s="315"/>
      <c r="O3001" s="315"/>
      <c r="P3001" s="315"/>
      <c r="Q3001" s="315"/>
      <c r="R3001" s="315"/>
      <c r="S3001" s="315"/>
      <c r="T3001" s="315"/>
      <c r="U3001" s="315"/>
      <c r="V3001" s="315"/>
      <c r="W3001" s="315"/>
      <c r="X3001" s="315"/>
      <c r="Y3001" s="315"/>
      <c r="Z3001" s="315"/>
      <c r="AA3001" s="315"/>
      <c r="AB3001" s="315"/>
      <c r="AC3001" s="316"/>
      <c r="AD3001" s="314" t="s">
        <v>259</v>
      </c>
      <c r="AE3001" s="315"/>
      <c r="AF3001" s="315"/>
      <c r="AG3001" s="315"/>
      <c r="AH3001" s="315"/>
      <c r="AI3001" s="315"/>
      <c r="AJ3001" s="315"/>
      <c r="AK3001" s="315"/>
      <c r="AL3001" s="315"/>
      <c r="AM3001" s="315"/>
      <c r="AN3001" s="315"/>
      <c r="AO3001" s="315"/>
      <c r="AP3001" s="315"/>
      <c r="AQ3001" s="315"/>
      <c r="AR3001" s="315"/>
      <c r="AS3001" s="315"/>
      <c r="AT3001" s="315"/>
      <c r="AU3001" s="315"/>
      <c r="AV3001" s="315"/>
      <c r="AW3001" s="315"/>
      <c r="AX3001" s="315"/>
      <c r="AY3001" s="317"/>
    </row>
    <row r="3002" spans="1:51" ht="24.75" customHeight="1">
      <c r="B3002" s="308"/>
      <c r="C3002" s="309"/>
      <c r="D3002" s="309"/>
      <c r="E3002" s="309"/>
      <c r="F3002" s="309"/>
      <c r="G3002" s="310"/>
      <c r="H3002" s="278" t="s">
        <v>23</v>
      </c>
      <c r="I3002" s="279"/>
      <c r="J3002" s="279"/>
      <c r="K3002" s="279"/>
      <c r="L3002" s="280"/>
      <c r="M3002" s="259" t="s">
        <v>24</v>
      </c>
      <c r="N3002" s="279"/>
      <c r="O3002" s="279"/>
      <c r="P3002" s="279"/>
      <c r="Q3002" s="279"/>
      <c r="R3002" s="279"/>
      <c r="S3002" s="279"/>
      <c r="T3002" s="279"/>
      <c r="U3002" s="279"/>
      <c r="V3002" s="279"/>
      <c r="W3002" s="279"/>
      <c r="X3002" s="279"/>
      <c r="Y3002" s="280"/>
      <c r="Z3002" s="262" t="s">
        <v>25</v>
      </c>
      <c r="AA3002" s="281"/>
      <c r="AB3002" s="281"/>
      <c r="AC3002" s="318"/>
      <c r="AD3002" s="278" t="s">
        <v>23</v>
      </c>
      <c r="AE3002" s="279"/>
      <c r="AF3002" s="279"/>
      <c r="AG3002" s="279"/>
      <c r="AH3002" s="280"/>
      <c r="AI3002" s="259" t="s">
        <v>24</v>
      </c>
      <c r="AJ3002" s="279"/>
      <c r="AK3002" s="279"/>
      <c r="AL3002" s="279"/>
      <c r="AM3002" s="279"/>
      <c r="AN3002" s="279"/>
      <c r="AO3002" s="279"/>
      <c r="AP3002" s="279"/>
      <c r="AQ3002" s="279"/>
      <c r="AR3002" s="279"/>
      <c r="AS3002" s="279"/>
      <c r="AT3002" s="279"/>
      <c r="AU3002" s="280"/>
      <c r="AV3002" s="262" t="s">
        <v>25</v>
      </c>
      <c r="AW3002" s="281"/>
      <c r="AX3002" s="281"/>
      <c r="AY3002" s="282"/>
    </row>
    <row r="3003" spans="1:51" ht="24.75" customHeight="1">
      <c r="B3003" s="308"/>
      <c r="C3003" s="309"/>
      <c r="D3003" s="309"/>
      <c r="E3003" s="309"/>
      <c r="F3003" s="309"/>
      <c r="G3003" s="310"/>
      <c r="H3003" s="243" t="s">
        <v>1253</v>
      </c>
      <c r="I3003" s="244"/>
      <c r="J3003" s="244"/>
      <c r="K3003" s="244"/>
      <c r="L3003" s="245"/>
      <c r="M3003" s="246" t="s">
        <v>1254</v>
      </c>
      <c r="N3003" s="286"/>
      <c r="O3003" s="286"/>
      <c r="P3003" s="286"/>
      <c r="Q3003" s="286"/>
      <c r="R3003" s="286"/>
      <c r="S3003" s="286"/>
      <c r="T3003" s="286"/>
      <c r="U3003" s="286"/>
      <c r="V3003" s="286"/>
      <c r="W3003" s="286"/>
      <c r="X3003" s="286"/>
      <c r="Y3003" s="287"/>
      <c r="Z3003" s="249">
        <v>24.8</v>
      </c>
      <c r="AA3003" s="250"/>
      <c r="AB3003" s="250"/>
      <c r="AC3003" s="527"/>
      <c r="AD3003" s="243" t="s">
        <v>1255</v>
      </c>
      <c r="AE3003" s="244"/>
      <c r="AF3003" s="244"/>
      <c r="AG3003" s="244"/>
      <c r="AH3003" s="245"/>
      <c r="AI3003" s="246"/>
      <c r="AJ3003" s="286"/>
      <c r="AK3003" s="286"/>
      <c r="AL3003" s="286"/>
      <c r="AM3003" s="286"/>
      <c r="AN3003" s="286"/>
      <c r="AO3003" s="286"/>
      <c r="AP3003" s="286"/>
      <c r="AQ3003" s="286"/>
      <c r="AR3003" s="286"/>
      <c r="AS3003" s="286"/>
      <c r="AT3003" s="286"/>
      <c r="AU3003" s="287"/>
      <c r="AV3003" s="249"/>
      <c r="AW3003" s="250"/>
      <c r="AX3003" s="250"/>
      <c r="AY3003" s="252"/>
    </row>
    <row r="3004" spans="1:51" ht="24.75" customHeight="1">
      <c r="B3004" s="308"/>
      <c r="C3004" s="309"/>
      <c r="D3004" s="309"/>
      <c r="E3004" s="309"/>
      <c r="F3004" s="309"/>
      <c r="G3004" s="310"/>
      <c r="H3004" s="233"/>
      <c r="I3004" s="234"/>
      <c r="J3004" s="234"/>
      <c r="K3004" s="234"/>
      <c r="L3004" s="235"/>
      <c r="M3004" s="236"/>
      <c r="N3004" s="237"/>
      <c r="O3004" s="237"/>
      <c r="P3004" s="237"/>
      <c r="Q3004" s="237"/>
      <c r="R3004" s="237"/>
      <c r="S3004" s="237"/>
      <c r="T3004" s="237"/>
      <c r="U3004" s="237"/>
      <c r="V3004" s="237"/>
      <c r="W3004" s="237"/>
      <c r="X3004" s="237"/>
      <c r="Y3004" s="238"/>
      <c r="Z3004" s="239"/>
      <c r="AA3004" s="240"/>
      <c r="AB3004" s="240"/>
      <c r="AC3004" s="242"/>
      <c r="AD3004" s="233"/>
      <c r="AE3004" s="234"/>
      <c r="AF3004" s="234"/>
      <c r="AG3004" s="234"/>
      <c r="AH3004" s="235"/>
      <c r="AI3004" s="236"/>
      <c r="AJ3004" s="237"/>
      <c r="AK3004" s="237"/>
      <c r="AL3004" s="237"/>
      <c r="AM3004" s="237"/>
      <c r="AN3004" s="237"/>
      <c r="AO3004" s="237"/>
      <c r="AP3004" s="237"/>
      <c r="AQ3004" s="237"/>
      <c r="AR3004" s="237"/>
      <c r="AS3004" s="237"/>
      <c r="AT3004" s="237"/>
      <c r="AU3004" s="238"/>
      <c r="AV3004" s="239"/>
      <c r="AW3004" s="240"/>
      <c r="AX3004" s="240"/>
      <c r="AY3004" s="241"/>
    </row>
    <row r="3005" spans="1:51" ht="24.75" customHeight="1">
      <c r="B3005" s="308"/>
      <c r="C3005" s="309"/>
      <c r="D3005" s="309"/>
      <c r="E3005" s="309"/>
      <c r="F3005" s="309"/>
      <c r="G3005" s="310"/>
      <c r="H3005" s="233"/>
      <c r="I3005" s="234"/>
      <c r="J3005" s="234"/>
      <c r="K3005" s="234"/>
      <c r="L3005" s="235"/>
      <c r="M3005" s="236"/>
      <c r="N3005" s="237"/>
      <c r="O3005" s="237"/>
      <c r="P3005" s="237"/>
      <c r="Q3005" s="237"/>
      <c r="R3005" s="237"/>
      <c r="S3005" s="237"/>
      <c r="T3005" s="237"/>
      <c r="U3005" s="237"/>
      <c r="V3005" s="237"/>
      <c r="W3005" s="237"/>
      <c r="X3005" s="237"/>
      <c r="Y3005" s="238"/>
      <c r="Z3005" s="239"/>
      <c r="AA3005" s="240"/>
      <c r="AB3005" s="240"/>
      <c r="AC3005" s="242"/>
      <c r="AD3005" s="233"/>
      <c r="AE3005" s="234"/>
      <c r="AF3005" s="234"/>
      <c r="AG3005" s="234"/>
      <c r="AH3005" s="235"/>
      <c r="AI3005" s="236"/>
      <c r="AJ3005" s="237"/>
      <c r="AK3005" s="237"/>
      <c r="AL3005" s="237"/>
      <c r="AM3005" s="237"/>
      <c r="AN3005" s="237"/>
      <c r="AO3005" s="237"/>
      <c r="AP3005" s="237"/>
      <c r="AQ3005" s="237"/>
      <c r="AR3005" s="237"/>
      <c r="AS3005" s="237"/>
      <c r="AT3005" s="237"/>
      <c r="AU3005" s="238"/>
      <c r="AV3005" s="239"/>
      <c r="AW3005" s="240"/>
      <c r="AX3005" s="240"/>
      <c r="AY3005" s="241"/>
    </row>
    <row r="3006" spans="1:51" ht="24.75" customHeight="1">
      <c r="B3006" s="308"/>
      <c r="C3006" s="309"/>
      <c r="D3006" s="309"/>
      <c r="E3006" s="309"/>
      <c r="F3006" s="309"/>
      <c r="G3006" s="310"/>
      <c r="H3006" s="233"/>
      <c r="I3006" s="234"/>
      <c r="J3006" s="234"/>
      <c r="K3006" s="234"/>
      <c r="L3006" s="235"/>
      <c r="M3006" s="236"/>
      <c r="N3006" s="237"/>
      <c r="O3006" s="237"/>
      <c r="P3006" s="237"/>
      <c r="Q3006" s="237"/>
      <c r="R3006" s="237"/>
      <c r="S3006" s="237"/>
      <c r="T3006" s="237"/>
      <c r="U3006" s="237"/>
      <c r="V3006" s="237"/>
      <c r="W3006" s="237"/>
      <c r="X3006" s="237"/>
      <c r="Y3006" s="238"/>
      <c r="Z3006" s="239"/>
      <c r="AA3006" s="240"/>
      <c r="AB3006" s="240"/>
      <c r="AC3006" s="242"/>
      <c r="AD3006" s="233"/>
      <c r="AE3006" s="234"/>
      <c r="AF3006" s="234"/>
      <c r="AG3006" s="234"/>
      <c r="AH3006" s="235"/>
      <c r="AI3006" s="236"/>
      <c r="AJ3006" s="237"/>
      <c r="AK3006" s="237"/>
      <c r="AL3006" s="237"/>
      <c r="AM3006" s="237"/>
      <c r="AN3006" s="237"/>
      <c r="AO3006" s="237"/>
      <c r="AP3006" s="237"/>
      <c r="AQ3006" s="237"/>
      <c r="AR3006" s="237"/>
      <c r="AS3006" s="237"/>
      <c r="AT3006" s="237"/>
      <c r="AU3006" s="238"/>
      <c r="AV3006" s="239"/>
      <c r="AW3006" s="240"/>
      <c r="AX3006" s="240"/>
      <c r="AY3006" s="241"/>
    </row>
    <row r="3007" spans="1:51" ht="24.75" customHeight="1">
      <c r="B3007" s="308"/>
      <c r="C3007" s="309"/>
      <c r="D3007" s="309"/>
      <c r="E3007" s="309"/>
      <c r="F3007" s="309"/>
      <c r="G3007" s="310"/>
      <c r="H3007" s="233"/>
      <c r="I3007" s="234"/>
      <c r="J3007" s="234"/>
      <c r="K3007" s="234"/>
      <c r="L3007" s="235"/>
      <c r="M3007" s="236"/>
      <c r="N3007" s="237"/>
      <c r="O3007" s="237"/>
      <c r="P3007" s="237"/>
      <c r="Q3007" s="237"/>
      <c r="R3007" s="237"/>
      <c r="S3007" s="237"/>
      <c r="T3007" s="237"/>
      <c r="U3007" s="237"/>
      <c r="V3007" s="237"/>
      <c r="W3007" s="237"/>
      <c r="X3007" s="237"/>
      <c r="Y3007" s="238"/>
      <c r="Z3007" s="239"/>
      <c r="AA3007" s="240"/>
      <c r="AB3007" s="240"/>
      <c r="AC3007" s="240"/>
      <c r="AD3007" s="233"/>
      <c r="AE3007" s="234"/>
      <c r="AF3007" s="234"/>
      <c r="AG3007" s="234"/>
      <c r="AH3007" s="235"/>
      <c r="AI3007" s="236"/>
      <c r="AJ3007" s="237"/>
      <c r="AK3007" s="237"/>
      <c r="AL3007" s="237"/>
      <c r="AM3007" s="237"/>
      <c r="AN3007" s="237"/>
      <c r="AO3007" s="237"/>
      <c r="AP3007" s="237"/>
      <c r="AQ3007" s="237"/>
      <c r="AR3007" s="237"/>
      <c r="AS3007" s="237"/>
      <c r="AT3007" s="237"/>
      <c r="AU3007" s="238"/>
      <c r="AV3007" s="239"/>
      <c r="AW3007" s="240"/>
      <c r="AX3007" s="240"/>
      <c r="AY3007" s="241"/>
    </row>
    <row r="3008" spans="1:51" ht="24.75" customHeight="1">
      <c r="B3008" s="308"/>
      <c r="C3008" s="309"/>
      <c r="D3008" s="309"/>
      <c r="E3008" s="309"/>
      <c r="F3008" s="309"/>
      <c r="G3008" s="310"/>
      <c r="H3008" s="233"/>
      <c r="I3008" s="234"/>
      <c r="J3008" s="234"/>
      <c r="K3008" s="234"/>
      <c r="L3008" s="235"/>
      <c r="M3008" s="236"/>
      <c r="N3008" s="237"/>
      <c r="O3008" s="237"/>
      <c r="P3008" s="237"/>
      <c r="Q3008" s="237"/>
      <c r="R3008" s="237"/>
      <c r="S3008" s="237"/>
      <c r="T3008" s="237"/>
      <c r="U3008" s="237"/>
      <c r="V3008" s="237"/>
      <c r="W3008" s="237"/>
      <c r="X3008" s="237"/>
      <c r="Y3008" s="238"/>
      <c r="Z3008" s="239"/>
      <c r="AA3008" s="240"/>
      <c r="AB3008" s="240"/>
      <c r="AC3008" s="240"/>
      <c r="AD3008" s="233"/>
      <c r="AE3008" s="234"/>
      <c r="AF3008" s="234"/>
      <c r="AG3008" s="234"/>
      <c r="AH3008" s="235"/>
      <c r="AI3008" s="236"/>
      <c r="AJ3008" s="237"/>
      <c r="AK3008" s="237"/>
      <c r="AL3008" s="237"/>
      <c r="AM3008" s="237"/>
      <c r="AN3008" s="237"/>
      <c r="AO3008" s="237"/>
      <c r="AP3008" s="237"/>
      <c r="AQ3008" s="237"/>
      <c r="AR3008" s="237"/>
      <c r="AS3008" s="237"/>
      <c r="AT3008" s="237"/>
      <c r="AU3008" s="238"/>
      <c r="AV3008" s="239"/>
      <c r="AW3008" s="240"/>
      <c r="AX3008" s="240"/>
      <c r="AY3008" s="241"/>
    </row>
    <row r="3009" spans="2:51" ht="24.75" customHeight="1">
      <c r="B3009" s="308"/>
      <c r="C3009" s="309"/>
      <c r="D3009" s="309"/>
      <c r="E3009" s="309"/>
      <c r="F3009" s="309"/>
      <c r="G3009" s="310"/>
      <c r="H3009" s="233"/>
      <c r="I3009" s="234"/>
      <c r="J3009" s="234"/>
      <c r="K3009" s="234"/>
      <c r="L3009" s="235"/>
      <c r="M3009" s="236"/>
      <c r="N3009" s="237"/>
      <c r="O3009" s="237"/>
      <c r="P3009" s="237"/>
      <c r="Q3009" s="237"/>
      <c r="R3009" s="237"/>
      <c r="S3009" s="237"/>
      <c r="T3009" s="237"/>
      <c r="U3009" s="237"/>
      <c r="V3009" s="237"/>
      <c r="W3009" s="237"/>
      <c r="X3009" s="237"/>
      <c r="Y3009" s="238"/>
      <c r="Z3009" s="239"/>
      <c r="AA3009" s="240"/>
      <c r="AB3009" s="240"/>
      <c r="AC3009" s="240"/>
      <c r="AD3009" s="233"/>
      <c r="AE3009" s="234"/>
      <c r="AF3009" s="234"/>
      <c r="AG3009" s="234"/>
      <c r="AH3009" s="235"/>
      <c r="AI3009" s="236"/>
      <c r="AJ3009" s="237"/>
      <c r="AK3009" s="237"/>
      <c r="AL3009" s="237"/>
      <c r="AM3009" s="237"/>
      <c r="AN3009" s="237"/>
      <c r="AO3009" s="237"/>
      <c r="AP3009" s="237"/>
      <c r="AQ3009" s="237"/>
      <c r="AR3009" s="237"/>
      <c r="AS3009" s="237"/>
      <c r="AT3009" s="237"/>
      <c r="AU3009" s="238"/>
      <c r="AV3009" s="239"/>
      <c r="AW3009" s="240"/>
      <c r="AX3009" s="240"/>
      <c r="AY3009" s="241"/>
    </row>
    <row r="3010" spans="2:51" ht="24.75" customHeight="1">
      <c r="B3010" s="308"/>
      <c r="C3010" s="309"/>
      <c r="D3010" s="309"/>
      <c r="E3010" s="309"/>
      <c r="F3010" s="309"/>
      <c r="G3010" s="310"/>
      <c r="H3010" s="224"/>
      <c r="I3010" s="225"/>
      <c r="J3010" s="225"/>
      <c r="K3010" s="225"/>
      <c r="L3010" s="226"/>
      <c r="M3010" s="227"/>
      <c r="N3010" s="228"/>
      <c r="O3010" s="228"/>
      <c r="P3010" s="228"/>
      <c r="Q3010" s="228"/>
      <c r="R3010" s="228"/>
      <c r="S3010" s="228"/>
      <c r="T3010" s="228"/>
      <c r="U3010" s="228"/>
      <c r="V3010" s="228"/>
      <c r="W3010" s="228"/>
      <c r="X3010" s="228"/>
      <c r="Y3010" s="229"/>
      <c r="Z3010" s="230"/>
      <c r="AA3010" s="231"/>
      <c r="AB3010" s="231"/>
      <c r="AC3010" s="231"/>
      <c r="AD3010" s="224"/>
      <c r="AE3010" s="225"/>
      <c r="AF3010" s="225"/>
      <c r="AG3010" s="225"/>
      <c r="AH3010" s="226"/>
      <c r="AI3010" s="227"/>
      <c r="AJ3010" s="228"/>
      <c r="AK3010" s="228"/>
      <c r="AL3010" s="228"/>
      <c r="AM3010" s="228"/>
      <c r="AN3010" s="228"/>
      <c r="AO3010" s="228"/>
      <c r="AP3010" s="228"/>
      <c r="AQ3010" s="228"/>
      <c r="AR3010" s="228"/>
      <c r="AS3010" s="228"/>
      <c r="AT3010" s="228"/>
      <c r="AU3010" s="229"/>
      <c r="AV3010" s="230"/>
      <c r="AW3010" s="231"/>
      <c r="AX3010" s="231"/>
      <c r="AY3010" s="232"/>
    </row>
    <row r="3011" spans="2:51" ht="24.75" customHeight="1">
      <c r="B3011" s="308"/>
      <c r="C3011" s="309"/>
      <c r="D3011" s="309"/>
      <c r="E3011" s="309"/>
      <c r="F3011" s="309"/>
      <c r="G3011" s="310"/>
      <c r="H3011" s="266" t="s">
        <v>26</v>
      </c>
      <c r="I3011" s="267"/>
      <c r="J3011" s="267"/>
      <c r="K3011" s="267"/>
      <c r="L3011" s="267"/>
      <c r="M3011" s="268"/>
      <c r="N3011" s="269"/>
      <c r="O3011" s="269"/>
      <c r="P3011" s="269"/>
      <c r="Q3011" s="269"/>
      <c r="R3011" s="269"/>
      <c r="S3011" s="269"/>
      <c r="T3011" s="269"/>
      <c r="U3011" s="269"/>
      <c r="V3011" s="269"/>
      <c r="W3011" s="269"/>
      <c r="X3011" s="269"/>
      <c r="Y3011" s="270"/>
      <c r="Z3011" s="271">
        <f>SUM(Z3003:AC3010)</f>
        <v>24.8</v>
      </c>
      <c r="AA3011" s="272"/>
      <c r="AB3011" s="272"/>
      <c r="AC3011" s="273"/>
      <c r="AD3011" s="266" t="s">
        <v>26</v>
      </c>
      <c r="AE3011" s="267"/>
      <c r="AF3011" s="267"/>
      <c r="AG3011" s="267"/>
      <c r="AH3011" s="267"/>
      <c r="AI3011" s="268"/>
      <c r="AJ3011" s="269"/>
      <c r="AK3011" s="269"/>
      <c r="AL3011" s="269"/>
      <c r="AM3011" s="269"/>
      <c r="AN3011" s="269"/>
      <c r="AO3011" s="269"/>
      <c r="AP3011" s="269"/>
      <c r="AQ3011" s="269"/>
      <c r="AR3011" s="269"/>
      <c r="AS3011" s="269"/>
      <c r="AT3011" s="269"/>
      <c r="AU3011" s="270"/>
      <c r="AV3011" s="271">
        <f>SUM(AV3003:AY3010)</f>
        <v>0</v>
      </c>
      <c r="AW3011" s="272"/>
      <c r="AX3011" s="272"/>
      <c r="AY3011" s="274"/>
    </row>
    <row r="3012" spans="2:51" ht="25.15" customHeight="1">
      <c r="B3012" s="308"/>
      <c r="C3012" s="309"/>
      <c r="D3012" s="309"/>
      <c r="E3012" s="309"/>
      <c r="F3012" s="309"/>
      <c r="G3012" s="310"/>
      <c r="H3012" s="253" t="s">
        <v>501</v>
      </c>
      <c r="I3012" s="254"/>
      <c r="J3012" s="254"/>
      <c r="K3012" s="254"/>
      <c r="L3012" s="254"/>
      <c r="M3012" s="254"/>
      <c r="N3012" s="254"/>
      <c r="O3012" s="254"/>
      <c r="P3012" s="254"/>
      <c r="Q3012" s="254"/>
      <c r="R3012" s="254"/>
      <c r="S3012" s="254"/>
      <c r="T3012" s="254"/>
      <c r="U3012" s="254"/>
      <c r="V3012" s="254"/>
      <c r="W3012" s="254"/>
      <c r="X3012" s="254"/>
      <c r="Y3012" s="254"/>
      <c r="Z3012" s="254"/>
      <c r="AA3012" s="254"/>
      <c r="AB3012" s="254"/>
      <c r="AC3012" s="255"/>
      <c r="AD3012" s="253" t="s">
        <v>356</v>
      </c>
      <c r="AE3012" s="254"/>
      <c r="AF3012" s="254"/>
      <c r="AG3012" s="254"/>
      <c r="AH3012" s="254"/>
      <c r="AI3012" s="254"/>
      <c r="AJ3012" s="254"/>
      <c r="AK3012" s="254"/>
      <c r="AL3012" s="254"/>
      <c r="AM3012" s="254"/>
      <c r="AN3012" s="254"/>
      <c r="AO3012" s="254"/>
      <c r="AP3012" s="254"/>
      <c r="AQ3012" s="254"/>
      <c r="AR3012" s="254"/>
      <c r="AS3012" s="254"/>
      <c r="AT3012" s="254"/>
      <c r="AU3012" s="254"/>
      <c r="AV3012" s="254"/>
      <c r="AW3012" s="254"/>
      <c r="AX3012" s="254"/>
      <c r="AY3012" s="256"/>
    </row>
    <row r="3013" spans="2:51" ht="25.5" customHeight="1">
      <c r="B3013" s="308"/>
      <c r="C3013" s="309"/>
      <c r="D3013" s="309"/>
      <c r="E3013" s="309"/>
      <c r="F3013" s="309"/>
      <c r="G3013" s="310"/>
      <c r="H3013" s="257" t="s">
        <v>23</v>
      </c>
      <c r="I3013" s="258"/>
      <c r="J3013" s="258"/>
      <c r="K3013" s="258"/>
      <c r="L3013" s="258"/>
      <c r="M3013" s="259" t="s">
        <v>24</v>
      </c>
      <c r="N3013" s="260"/>
      <c r="O3013" s="260"/>
      <c r="P3013" s="260"/>
      <c r="Q3013" s="260"/>
      <c r="R3013" s="260"/>
      <c r="S3013" s="260"/>
      <c r="T3013" s="260"/>
      <c r="U3013" s="260"/>
      <c r="V3013" s="260"/>
      <c r="W3013" s="260"/>
      <c r="X3013" s="260"/>
      <c r="Y3013" s="261"/>
      <c r="Z3013" s="262" t="s">
        <v>25</v>
      </c>
      <c r="AA3013" s="263"/>
      <c r="AB3013" s="263"/>
      <c r="AC3013" s="264"/>
      <c r="AD3013" s="257" t="s">
        <v>23</v>
      </c>
      <c r="AE3013" s="258"/>
      <c r="AF3013" s="258"/>
      <c r="AG3013" s="258"/>
      <c r="AH3013" s="258"/>
      <c r="AI3013" s="259" t="s">
        <v>24</v>
      </c>
      <c r="AJ3013" s="260"/>
      <c r="AK3013" s="260"/>
      <c r="AL3013" s="260"/>
      <c r="AM3013" s="260"/>
      <c r="AN3013" s="260"/>
      <c r="AO3013" s="260"/>
      <c r="AP3013" s="260"/>
      <c r="AQ3013" s="260"/>
      <c r="AR3013" s="260"/>
      <c r="AS3013" s="260"/>
      <c r="AT3013" s="260"/>
      <c r="AU3013" s="261"/>
      <c r="AV3013" s="262" t="s">
        <v>25</v>
      </c>
      <c r="AW3013" s="263"/>
      <c r="AX3013" s="263"/>
      <c r="AY3013" s="265"/>
    </row>
    <row r="3014" spans="2:51" ht="24.75" customHeight="1">
      <c r="B3014" s="308"/>
      <c r="C3014" s="309"/>
      <c r="D3014" s="309"/>
      <c r="E3014" s="309"/>
      <c r="F3014" s="309"/>
      <c r="G3014" s="310"/>
      <c r="H3014" s="243"/>
      <c r="I3014" s="244"/>
      <c r="J3014" s="244"/>
      <c r="K3014" s="244"/>
      <c r="L3014" s="245"/>
      <c r="M3014" s="246"/>
      <c r="N3014" s="247"/>
      <c r="O3014" s="247"/>
      <c r="P3014" s="247"/>
      <c r="Q3014" s="247"/>
      <c r="R3014" s="247"/>
      <c r="S3014" s="247"/>
      <c r="T3014" s="247"/>
      <c r="U3014" s="247"/>
      <c r="V3014" s="247"/>
      <c r="W3014" s="247"/>
      <c r="X3014" s="247"/>
      <c r="Y3014" s="248"/>
      <c r="Z3014" s="249"/>
      <c r="AA3014" s="250"/>
      <c r="AB3014" s="250"/>
      <c r="AC3014" s="251"/>
      <c r="AD3014" s="243"/>
      <c r="AE3014" s="244"/>
      <c r="AF3014" s="244"/>
      <c r="AG3014" s="244"/>
      <c r="AH3014" s="245"/>
      <c r="AI3014" s="246"/>
      <c r="AJ3014" s="247"/>
      <c r="AK3014" s="247"/>
      <c r="AL3014" s="247"/>
      <c r="AM3014" s="247"/>
      <c r="AN3014" s="247"/>
      <c r="AO3014" s="247"/>
      <c r="AP3014" s="247"/>
      <c r="AQ3014" s="247"/>
      <c r="AR3014" s="247"/>
      <c r="AS3014" s="247"/>
      <c r="AT3014" s="247"/>
      <c r="AU3014" s="248"/>
      <c r="AV3014" s="249"/>
      <c r="AW3014" s="250"/>
      <c r="AX3014" s="250"/>
      <c r="AY3014" s="252"/>
    </row>
    <row r="3015" spans="2:51" ht="24.75" customHeight="1">
      <c r="B3015" s="308"/>
      <c r="C3015" s="309"/>
      <c r="D3015" s="309"/>
      <c r="E3015" s="309"/>
      <c r="F3015" s="309"/>
      <c r="G3015" s="310"/>
      <c r="H3015" s="233"/>
      <c r="I3015" s="234"/>
      <c r="J3015" s="234"/>
      <c r="K3015" s="234"/>
      <c r="L3015" s="235"/>
      <c r="M3015" s="236"/>
      <c r="N3015" s="237"/>
      <c r="O3015" s="237"/>
      <c r="P3015" s="237"/>
      <c r="Q3015" s="237"/>
      <c r="R3015" s="237"/>
      <c r="S3015" s="237"/>
      <c r="T3015" s="237"/>
      <c r="U3015" s="237"/>
      <c r="V3015" s="237"/>
      <c r="W3015" s="237"/>
      <c r="X3015" s="237"/>
      <c r="Y3015" s="238"/>
      <c r="Z3015" s="239"/>
      <c r="AA3015" s="240"/>
      <c r="AB3015" s="240"/>
      <c r="AC3015" s="242"/>
      <c r="AD3015" s="233"/>
      <c r="AE3015" s="234"/>
      <c r="AF3015" s="234"/>
      <c r="AG3015" s="234"/>
      <c r="AH3015" s="235"/>
      <c r="AI3015" s="236"/>
      <c r="AJ3015" s="237"/>
      <c r="AK3015" s="237"/>
      <c r="AL3015" s="237"/>
      <c r="AM3015" s="237"/>
      <c r="AN3015" s="237"/>
      <c r="AO3015" s="237"/>
      <c r="AP3015" s="237"/>
      <c r="AQ3015" s="237"/>
      <c r="AR3015" s="237"/>
      <c r="AS3015" s="237"/>
      <c r="AT3015" s="237"/>
      <c r="AU3015" s="238"/>
      <c r="AV3015" s="239"/>
      <c r="AW3015" s="240"/>
      <c r="AX3015" s="240"/>
      <c r="AY3015" s="241"/>
    </row>
    <row r="3016" spans="2:51" ht="24.75" customHeight="1">
      <c r="B3016" s="308"/>
      <c r="C3016" s="309"/>
      <c r="D3016" s="309"/>
      <c r="E3016" s="309"/>
      <c r="F3016" s="309"/>
      <c r="G3016" s="310"/>
      <c r="H3016" s="233"/>
      <c r="I3016" s="234"/>
      <c r="J3016" s="234"/>
      <c r="K3016" s="234"/>
      <c r="L3016" s="235"/>
      <c r="M3016" s="236"/>
      <c r="N3016" s="237"/>
      <c r="O3016" s="237"/>
      <c r="P3016" s="237"/>
      <c r="Q3016" s="237"/>
      <c r="R3016" s="237"/>
      <c r="S3016" s="237"/>
      <c r="T3016" s="237"/>
      <c r="U3016" s="237"/>
      <c r="V3016" s="237"/>
      <c r="W3016" s="237"/>
      <c r="X3016" s="237"/>
      <c r="Y3016" s="238"/>
      <c r="Z3016" s="239"/>
      <c r="AA3016" s="240"/>
      <c r="AB3016" s="240"/>
      <c r="AC3016" s="242"/>
      <c r="AD3016" s="233"/>
      <c r="AE3016" s="234"/>
      <c r="AF3016" s="234"/>
      <c r="AG3016" s="234"/>
      <c r="AH3016" s="235"/>
      <c r="AI3016" s="236"/>
      <c r="AJ3016" s="237"/>
      <c r="AK3016" s="237"/>
      <c r="AL3016" s="237"/>
      <c r="AM3016" s="237"/>
      <c r="AN3016" s="237"/>
      <c r="AO3016" s="237"/>
      <c r="AP3016" s="237"/>
      <c r="AQ3016" s="237"/>
      <c r="AR3016" s="237"/>
      <c r="AS3016" s="237"/>
      <c r="AT3016" s="237"/>
      <c r="AU3016" s="238"/>
      <c r="AV3016" s="239"/>
      <c r="AW3016" s="240"/>
      <c r="AX3016" s="240"/>
      <c r="AY3016" s="241"/>
    </row>
    <row r="3017" spans="2:51" ht="24.75" customHeight="1">
      <c r="B3017" s="308"/>
      <c r="C3017" s="309"/>
      <c r="D3017" s="309"/>
      <c r="E3017" s="309"/>
      <c r="F3017" s="309"/>
      <c r="G3017" s="310"/>
      <c r="H3017" s="233"/>
      <c r="I3017" s="234"/>
      <c r="J3017" s="234"/>
      <c r="K3017" s="234"/>
      <c r="L3017" s="235"/>
      <c r="M3017" s="236"/>
      <c r="N3017" s="237"/>
      <c r="O3017" s="237"/>
      <c r="P3017" s="237"/>
      <c r="Q3017" s="237"/>
      <c r="R3017" s="237"/>
      <c r="S3017" s="237"/>
      <c r="T3017" s="237"/>
      <c r="U3017" s="237"/>
      <c r="V3017" s="237"/>
      <c r="W3017" s="237"/>
      <c r="X3017" s="237"/>
      <c r="Y3017" s="238"/>
      <c r="Z3017" s="239"/>
      <c r="AA3017" s="240"/>
      <c r="AB3017" s="240"/>
      <c r="AC3017" s="242"/>
      <c r="AD3017" s="233"/>
      <c r="AE3017" s="234"/>
      <c r="AF3017" s="234"/>
      <c r="AG3017" s="234"/>
      <c r="AH3017" s="235"/>
      <c r="AI3017" s="236"/>
      <c r="AJ3017" s="237"/>
      <c r="AK3017" s="237"/>
      <c r="AL3017" s="237"/>
      <c r="AM3017" s="237"/>
      <c r="AN3017" s="237"/>
      <c r="AO3017" s="237"/>
      <c r="AP3017" s="237"/>
      <c r="AQ3017" s="237"/>
      <c r="AR3017" s="237"/>
      <c r="AS3017" s="237"/>
      <c r="AT3017" s="237"/>
      <c r="AU3017" s="238"/>
      <c r="AV3017" s="239"/>
      <c r="AW3017" s="240"/>
      <c r="AX3017" s="240"/>
      <c r="AY3017" s="241"/>
    </row>
    <row r="3018" spans="2:51" ht="24.75" customHeight="1">
      <c r="B3018" s="308"/>
      <c r="C3018" s="309"/>
      <c r="D3018" s="309"/>
      <c r="E3018" s="309"/>
      <c r="F3018" s="309"/>
      <c r="G3018" s="310"/>
      <c r="H3018" s="233"/>
      <c r="I3018" s="234"/>
      <c r="J3018" s="234"/>
      <c r="K3018" s="234"/>
      <c r="L3018" s="235"/>
      <c r="M3018" s="236"/>
      <c r="N3018" s="237"/>
      <c r="O3018" s="237"/>
      <c r="P3018" s="237"/>
      <c r="Q3018" s="237"/>
      <c r="R3018" s="237"/>
      <c r="S3018" s="237"/>
      <c r="T3018" s="237"/>
      <c r="U3018" s="237"/>
      <c r="V3018" s="237"/>
      <c r="W3018" s="237"/>
      <c r="X3018" s="237"/>
      <c r="Y3018" s="238"/>
      <c r="Z3018" s="239"/>
      <c r="AA3018" s="240"/>
      <c r="AB3018" s="240"/>
      <c r="AC3018" s="240"/>
      <c r="AD3018" s="233"/>
      <c r="AE3018" s="234"/>
      <c r="AF3018" s="234"/>
      <c r="AG3018" s="234"/>
      <c r="AH3018" s="235"/>
      <c r="AI3018" s="236"/>
      <c r="AJ3018" s="237"/>
      <c r="AK3018" s="237"/>
      <c r="AL3018" s="237"/>
      <c r="AM3018" s="237"/>
      <c r="AN3018" s="237"/>
      <c r="AO3018" s="237"/>
      <c r="AP3018" s="237"/>
      <c r="AQ3018" s="237"/>
      <c r="AR3018" s="237"/>
      <c r="AS3018" s="237"/>
      <c r="AT3018" s="237"/>
      <c r="AU3018" s="238"/>
      <c r="AV3018" s="239"/>
      <c r="AW3018" s="240"/>
      <c r="AX3018" s="240"/>
      <c r="AY3018" s="241"/>
    </row>
    <row r="3019" spans="2:51" ht="24.75" customHeight="1">
      <c r="B3019" s="308"/>
      <c r="C3019" s="309"/>
      <c r="D3019" s="309"/>
      <c r="E3019" s="309"/>
      <c r="F3019" s="309"/>
      <c r="G3019" s="310"/>
      <c r="H3019" s="233"/>
      <c r="I3019" s="234"/>
      <c r="J3019" s="234"/>
      <c r="K3019" s="234"/>
      <c r="L3019" s="235"/>
      <c r="M3019" s="236"/>
      <c r="N3019" s="237"/>
      <c r="O3019" s="237"/>
      <c r="P3019" s="237"/>
      <c r="Q3019" s="237"/>
      <c r="R3019" s="237"/>
      <c r="S3019" s="237"/>
      <c r="T3019" s="237"/>
      <c r="U3019" s="237"/>
      <c r="V3019" s="237"/>
      <c r="W3019" s="237"/>
      <c r="X3019" s="237"/>
      <c r="Y3019" s="238"/>
      <c r="Z3019" s="239"/>
      <c r="AA3019" s="240"/>
      <c r="AB3019" s="240"/>
      <c r="AC3019" s="240"/>
      <c r="AD3019" s="233"/>
      <c r="AE3019" s="234"/>
      <c r="AF3019" s="234"/>
      <c r="AG3019" s="234"/>
      <c r="AH3019" s="235"/>
      <c r="AI3019" s="236"/>
      <c r="AJ3019" s="237"/>
      <c r="AK3019" s="237"/>
      <c r="AL3019" s="237"/>
      <c r="AM3019" s="237"/>
      <c r="AN3019" s="237"/>
      <c r="AO3019" s="237"/>
      <c r="AP3019" s="237"/>
      <c r="AQ3019" s="237"/>
      <c r="AR3019" s="237"/>
      <c r="AS3019" s="237"/>
      <c r="AT3019" s="237"/>
      <c r="AU3019" s="238"/>
      <c r="AV3019" s="239"/>
      <c r="AW3019" s="240"/>
      <c r="AX3019" s="240"/>
      <c r="AY3019" s="241"/>
    </row>
    <row r="3020" spans="2:51" ht="24.75" customHeight="1">
      <c r="B3020" s="308"/>
      <c r="C3020" s="309"/>
      <c r="D3020" s="309"/>
      <c r="E3020" s="309"/>
      <c r="F3020" s="309"/>
      <c r="G3020" s="310"/>
      <c r="H3020" s="233"/>
      <c r="I3020" s="234"/>
      <c r="J3020" s="234"/>
      <c r="K3020" s="234"/>
      <c r="L3020" s="235"/>
      <c r="M3020" s="236"/>
      <c r="N3020" s="237"/>
      <c r="O3020" s="237"/>
      <c r="P3020" s="237"/>
      <c r="Q3020" s="237"/>
      <c r="R3020" s="237"/>
      <c r="S3020" s="237"/>
      <c r="T3020" s="237"/>
      <c r="U3020" s="237"/>
      <c r="V3020" s="237"/>
      <c r="W3020" s="237"/>
      <c r="X3020" s="237"/>
      <c r="Y3020" s="238"/>
      <c r="Z3020" s="239"/>
      <c r="AA3020" s="240"/>
      <c r="AB3020" s="240"/>
      <c r="AC3020" s="240"/>
      <c r="AD3020" s="233"/>
      <c r="AE3020" s="234"/>
      <c r="AF3020" s="234"/>
      <c r="AG3020" s="234"/>
      <c r="AH3020" s="235"/>
      <c r="AI3020" s="236"/>
      <c r="AJ3020" s="237"/>
      <c r="AK3020" s="237"/>
      <c r="AL3020" s="237"/>
      <c r="AM3020" s="237"/>
      <c r="AN3020" s="237"/>
      <c r="AO3020" s="237"/>
      <c r="AP3020" s="237"/>
      <c r="AQ3020" s="237"/>
      <c r="AR3020" s="237"/>
      <c r="AS3020" s="237"/>
      <c r="AT3020" s="237"/>
      <c r="AU3020" s="238"/>
      <c r="AV3020" s="239"/>
      <c r="AW3020" s="240"/>
      <c r="AX3020" s="240"/>
      <c r="AY3020" s="241"/>
    </row>
    <row r="3021" spans="2:51" ht="24.75" customHeight="1">
      <c r="B3021" s="308"/>
      <c r="C3021" s="309"/>
      <c r="D3021" s="309"/>
      <c r="E3021" s="309"/>
      <c r="F3021" s="309"/>
      <c r="G3021" s="310"/>
      <c r="H3021" s="224"/>
      <c r="I3021" s="225"/>
      <c r="J3021" s="225"/>
      <c r="K3021" s="225"/>
      <c r="L3021" s="226"/>
      <c r="M3021" s="227"/>
      <c r="N3021" s="228"/>
      <c r="O3021" s="228"/>
      <c r="P3021" s="228"/>
      <c r="Q3021" s="228"/>
      <c r="R3021" s="228"/>
      <c r="S3021" s="228"/>
      <c r="T3021" s="228"/>
      <c r="U3021" s="228"/>
      <c r="V3021" s="228"/>
      <c r="W3021" s="228"/>
      <c r="X3021" s="228"/>
      <c r="Y3021" s="229"/>
      <c r="Z3021" s="230"/>
      <c r="AA3021" s="231"/>
      <c r="AB3021" s="231"/>
      <c r="AC3021" s="231"/>
      <c r="AD3021" s="224"/>
      <c r="AE3021" s="225"/>
      <c r="AF3021" s="225"/>
      <c r="AG3021" s="225"/>
      <c r="AH3021" s="226"/>
      <c r="AI3021" s="227"/>
      <c r="AJ3021" s="228"/>
      <c r="AK3021" s="228"/>
      <c r="AL3021" s="228"/>
      <c r="AM3021" s="228"/>
      <c r="AN3021" s="228"/>
      <c r="AO3021" s="228"/>
      <c r="AP3021" s="228"/>
      <c r="AQ3021" s="228"/>
      <c r="AR3021" s="228"/>
      <c r="AS3021" s="228"/>
      <c r="AT3021" s="228"/>
      <c r="AU3021" s="229"/>
      <c r="AV3021" s="230"/>
      <c r="AW3021" s="231"/>
      <c r="AX3021" s="231"/>
      <c r="AY3021" s="232"/>
    </row>
    <row r="3022" spans="2:51" ht="24.75" customHeight="1">
      <c r="B3022" s="308"/>
      <c r="C3022" s="309"/>
      <c r="D3022" s="309"/>
      <c r="E3022" s="309"/>
      <c r="F3022" s="309"/>
      <c r="G3022" s="310"/>
      <c r="H3022" s="266" t="s">
        <v>26</v>
      </c>
      <c r="I3022" s="267"/>
      <c r="J3022" s="267"/>
      <c r="K3022" s="267"/>
      <c r="L3022" s="267"/>
      <c r="M3022" s="268"/>
      <c r="N3022" s="269"/>
      <c r="O3022" s="269"/>
      <c r="P3022" s="269"/>
      <c r="Q3022" s="269"/>
      <c r="R3022" s="269"/>
      <c r="S3022" s="269"/>
      <c r="T3022" s="269"/>
      <c r="U3022" s="269"/>
      <c r="V3022" s="269"/>
      <c r="W3022" s="269"/>
      <c r="X3022" s="269"/>
      <c r="Y3022" s="270"/>
      <c r="Z3022" s="271">
        <f>SUM(Z3014:AC3021)</f>
        <v>0</v>
      </c>
      <c r="AA3022" s="272"/>
      <c r="AB3022" s="272"/>
      <c r="AC3022" s="273"/>
      <c r="AD3022" s="266" t="s">
        <v>26</v>
      </c>
      <c r="AE3022" s="267"/>
      <c r="AF3022" s="267"/>
      <c r="AG3022" s="267"/>
      <c r="AH3022" s="267"/>
      <c r="AI3022" s="268"/>
      <c r="AJ3022" s="269"/>
      <c r="AK3022" s="269"/>
      <c r="AL3022" s="269"/>
      <c r="AM3022" s="269"/>
      <c r="AN3022" s="269"/>
      <c r="AO3022" s="269"/>
      <c r="AP3022" s="269"/>
      <c r="AQ3022" s="269"/>
      <c r="AR3022" s="269"/>
      <c r="AS3022" s="269"/>
      <c r="AT3022" s="269"/>
      <c r="AU3022" s="270"/>
      <c r="AV3022" s="271">
        <f>SUM(AV3014:AY3021)</f>
        <v>0</v>
      </c>
      <c r="AW3022" s="272"/>
      <c r="AX3022" s="272"/>
      <c r="AY3022" s="274"/>
    </row>
    <row r="3023" spans="2:51" ht="24.75" customHeight="1">
      <c r="B3023" s="308"/>
      <c r="C3023" s="309"/>
      <c r="D3023" s="309"/>
      <c r="E3023" s="309"/>
      <c r="F3023" s="309"/>
      <c r="G3023" s="310"/>
      <c r="H3023" s="253" t="s">
        <v>331</v>
      </c>
      <c r="I3023" s="254"/>
      <c r="J3023" s="254"/>
      <c r="K3023" s="254"/>
      <c r="L3023" s="254"/>
      <c r="M3023" s="254"/>
      <c r="N3023" s="254"/>
      <c r="O3023" s="254"/>
      <c r="P3023" s="254"/>
      <c r="Q3023" s="254"/>
      <c r="R3023" s="254"/>
      <c r="S3023" s="254"/>
      <c r="T3023" s="254"/>
      <c r="U3023" s="254"/>
      <c r="V3023" s="254"/>
      <c r="W3023" s="254"/>
      <c r="X3023" s="254"/>
      <c r="Y3023" s="254"/>
      <c r="Z3023" s="254"/>
      <c r="AA3023" s="254"/>
      <c r="AB3023" s="254"/>
      <c r="AC3023" s="255"/>
      <c r="AD3023" s="253" t="s">
        <v>360</v>
      </c>
      <c r="AE3023" s="254"/>
      <c r="AF3023" s="254"/>
      <c r="AG3023" s="254"/>
      <c r="AH3023" s="254"/>
      <c r="AI3023" s="254"/>
      <c r="AJ3023" s="254"/>
      <c r="AK3023" s="254"/>
      <c r="AL3023" s="254"/>
      <c r="AM3023" s="254"/>
      <c r="AN3023" s="254"/>
      <c r="AO3023" s="254"/>
      <c r="AP3023" s="254"/>
      <c r="AQ3023" s="254"/>
      <c r="AR3023" s="254"/>
      <c r="AS3023" s="254"/>
      <c r="AT3023" s="254"/>
      <c r="AU3023" s="254"/>
      <c r="AV3023" s="254"/>
      <c r="AW3023" s="254"/>
      <c r="AX3023" s="254"/>
      <c r="AY3023" s="256"/>
    </row>
    <row r="3024" spans="2:51" ht="24.75" customHeight="1">
      <c r="B3024" s="308"/>
      <c r="C3024" s="309"/>
      <c r="D3024" s="309"/>
      <c r="E3024" s="309"/>
      <c r="F3024" s="309"/>
      <c r="G3024" s="310"/>
      <c r="H3024" s="257" t="s">
        <v>23</v>
      </c>
      <c r="I3024" s="258"/>
      <c r="J3024" s="258"/>
      <c r="K3024" s="258"/>
      <c r="L3024" s="258"/>
      <c r="M3024" s="259" t="s">
        <v>24</v>
      </c>
      <c r="N3024" s="260"/>
      <c r="O3024" s="260"/>
      <c r="P3024" s="260"/>
      <c r="Q3024" s="260"/>
      <c r="R3024" s="260"/>
      <c r="S3024" s="260"/>
      <c r="T3024" s="260"/>
      <c r="U3024" s="260"/>
      <c r="V3024" s="260"/>
      <c r="W3024" s="260"/>
      <c r="X3024" s="260"/>
      <c r="Y3024" s="261"/>
      <c r="Z3024" s="262" t="s">
        <v>25</v>
      </c>
      <c r="AA3024" s="263"/>
      <c r="AB3024" s="263"/>
      <c r="AC3024" s="264"/>
      <c r="AD3024" s="257" t="s">
        <v>23</v>
      </c>
      <c r="AE3024" s="258"/>
      <c r="AF3024" s="258"/>
      <c r="AG3024" s="258"/>
      <c r="AH3024" s="258"/>
      <c r="AI3024" s="259" t="s">
        <v>24</v>
      </c>
      <c r="AJ3024" s="260"/>
      <c r="AK3024" s="260"/>
      <c r="AL3024" s="260"/>
      <c r="AM3024" s="260"/>
      <c r="AN3024" s="260"/>
      <c r="AO3024" s="260"/>
      <c r="AP3024" s="260"/>
      <c r="AQ3024" s="260"/>
      <c r="AR3024" s="260"/>
      <c r="AS3024" s="260"/>
      <c r="AT3024" s="260"/>
      <c r="AU3024" s="261"/>
      <c r="AV3024" s="262" t="s">
        <v>25</v>
      </c>
      <c r="AW3024" s="263"/>
      <c r="AX3024" s="263"/>
      <c r="AY3024" s="265"/>
    </row>
    <row r="3025" spans="2:51" ht="24.75" customHeight="1">
      <c r="B3025" s="308"/>
      <c r="C3025" s="309"/>
      <c r="D3025" s="309"/>
      <c r="E3025" s="309"/>
      <c r="F3025" s="309"/>
      <c r="G3025" s="310"/>
      <c r="H3025" s="243"/>
      <c r="I3025" s="244"/>
      <c r="J3025" s="244"/>
      <c r="K3025" s="244"/>
      <c r="L3025" s="245"/>
      <c r="M3025" s="246"/>
      <c r="N3025" s="247"/>
      <c r="O3025" s="247"/>
      <c r="P3025" s="247"/>
      <c r="Q3025" s="247"/>
      <c r="R3025" s="247"/>
      <c r="S3025" s="247"/>
      <c r="T3025" s="247"/>
      <c r="U3025" s="247"/>
      <c r="V3025" s="247"/>
      <c r="W3025" s="247"/>
      <c r="X3025" s="247"/>
      <c r="Y3025" s="248"/>
      <c r="Z3025" s="249"/>
      <c r="AA3025" s="250"/>
      <c r="AB3025" s="250"/>
      <c r="AC3025" s="251"/>
      <c r="AD3025" s="243"/>
      <c r="AE3025" s="244"/>
      <c r="AF3025" s="244"/>
      <c r="AG3025" s="244"/>
      <c r="AH3025" s="245"/>
      <c r="AI3025" s="246"/>
      <c r="AJ3025" s="247"/>
      <c r="AK3025" s="247"/>
      <c r="AL3025" s="247"/>
      <c r="AM3025" s="247"/>
      <c r="AN3025" s="247"/>
      <c r="AO3025" s="247"/>
      <c r="AP3025" s="247"/>
      <c r="AQ3025" s="247"/>
      <c r="AR3025" s="247"/>
      <c r="AS3025" s="247"/>
      <c r="AT3025" s="247"/>
      <c r="AU3025" s="248"/>
      <c r="AV3025" s="249"/>
      <c r="AW3025" s="250"/>
      <c r="AX3025" s="250"/>
      <c r="AY3025" s="252"/>
    </row>
    <row r="3026" spans="2:51" ht="24.75" customHeight="1">
      <c r="B3026" s="308"/>
      <c r="C3026" s="309"/>
      <c r="D3026" s="309"/>
      <c r="E3026" s="309"/>
      <c r="F3026" s="309"/>
      <c r="G3026" s="310"/>
      <c r="H3026" s="233"/>
      <c r="I3026" s="234"/>
      <c r="J3026" s="234"/>
      <c r="K3026" s="234"/>
      <c r="L3026" s="235"/>
      <c r="M3026" s="236"/>
      <c r="N3026" s="237"/>
      <c r="O3026" s="237"/>
      <c r="P3026" s="237"/>
      <c r="Q3026" s="237"/>
      <c r="R3026" s="237"/>
      <c r="S3026" s="237"/>
      <c r="T3026" s="237"/>
      <c r="U3026" s="237"/>
      <c r="V3026" s="237"/>
      <c r="W3026" s="237"/>
      <c r="X3026" s="237"/>
      <c r="Y3026" s="238"/>
      <c r="Z3026" s="239"/>
      <c r="AA3026" s="240"/>
      <c r="AB3026" s="240"/>
      <c r="AC3026" s="242"/>
      <c r="AD3026" s="233"/>
      <c r="AE3026" s="234"/>
      <c r="AF3026" s="234"/>
      <c r="AG3026" s="234"/>
      <c r="AH3026" s="235"/>
      <c r="AI3026" s="236"/>
      <c r="AJ3026" s="237"/>
      <c r="AK3026" s="237"/>
      <c r="AL3026" s="237"/>
      <c r="AM3026" s="237"/>
      <c r="AN3026" s="237"/>
      <c r="AO3026" s="237"/>
      <c r="AP3026" s="237"/>
      <c r="AQ3026" s="237"/>
      <c r="AR3026" s="237"/>
      <c r="AS3026" s="237"/>
      <c r="AT3026" s="237"/>
      <c r="AU3026" s="238"/>
      <c r="AV3026" s="239"/>
      <c r="AW3026" s="240"/>
      <c r="AX3026" s="240"/>
      <c r="AY3026" s="241"/>
    </row>
    <row r="3027" spans="2:51" ht="24.75" customHeight="1">
      <c r="B3027" s="308"/>
      <c r="C3027" s="309"/>
      <c r="D3027" s="309"/>
      <c r="E3027" s="309"/>
      <c r="F3027" s="309"/>
      <c r="G3027" s="310"/>
      <c r="H3027" s="233"/>
      <c r="I3027" s="234"/>
      <c r="J3027" s="234"/>
      <c r="K3027" s="234"/>
      <c r="L3027" s="235"/>
      <c r="M3027" s="236"/>
      <c r="N3027" s="237"/>
      <c r="O3027" s="237"/>
      <c r="P3027" s="237"/>
      <c r="Q3027" s="237"/>
      <c r="R3027" s="237"/>
      <c r="S3027" s="237"/>
      <c r="T3027" s="237"/>
      <c r="U3027" s="237"/>
      <c r="V3027" s="237"/>
      <c r="W3027" s="237"/>
      <c r="X3027" s="237"/>
      <c r="Y3027" s="238"/>
      <c r="Z3027" s="239"/>
      <c r="AA3027" s="240"/>
      <c r="AB3027" s="240"/>
      <c r="AC3027" s="242"/>
      <c r="AD3027" s="233"/>
      <c r="AE3027" s="234"/>
      <c r="AF3027" s="234"/>
      <c r="AG3027" s="234"/>
      <c r="AH3027" s="235"/>
      <c r="AI3027" s="236"/>
      <c r="AJ3027" s="237"/>
      <c r="AK3027" s="237"/>
      <c r="AL3027" s="237"/>
      <c r="AM3027" s="237"/>
      <c r="AN3027" s="237"/>
      <c r="AO3027" s="237"/>
      <c r="AP3027" s="237"/>
      <c r="AQ3027" s="237"/>
      <c r="AR3027" s="237"/>
      <c r="AS3027" s="237"/>
      <c r="AT3027" s="237"/>
      <c r="AU3027" s="238"/>
      <c r="AV3027" s="239"/>
      <c r="AW3027" s="240"/>
      <c r="AX3027" s="240"/>
      <c r="AY3027" s="241"/>
    </row>
    <row r="3028" spans="2:51" ht="24.75" customHeight="1">
      <c r="B3028" s="308"/>
      <c r="C3028" s="309"/>
      <c r="D3028" s="309"/>
      <c r="E3028" s="309"/>
      <c r="F3028" s="309"/>
      <c r="G3028" s="310"/>
      <c r="H3028" s="233"/>
      <c r="I3028" s="234"/>
      <c r="J3028" s="234"/>
      <c r="K3028" s="234"/>
      <c r="L3028" s="235"/>
      <c r="M3028" s="236"/>
      <c r="N3028" s="237"/>
      <c r="O3028" s="237"/>
      <c r="P3028" s="237"/>
      <c r="Q3028" s="237"/>
      <c r="R3028" s="237"/>
      <c r="S3028" s="237"/>
      <c r="T3028" s="237"/>
      <c r="U3028" s="237"/>
      <c r="V3028" s="237"/>
      <c r="W3028" s="237"/>
      <c r="X3028" s="237"/>
      <c r="Y3028" s="238"/>
      <c r="Z3028" s="239"/>
      <c r="AA3028" s="240"/>
      <c r="AB3028" s="240"/>
      <c r="AC3028" s="242"/>
      <c r="AD3028" s="233"/>
      <c r="AE3028" s="234"/>
      <c r="AF3028" s="234"/>
      <c r="AG3028" s="234"/>
      <c r="AH3028" s="235"/>
      <c r="AI3028" s="236"/>
      <c r="AJ3028" s="237"/>
      <c r="AK3028" s="237"/>
      <c r="AL3028" s="237"/>
      <c r="AM3028" s="237"/>
      <c r="AN3028" s="237"/>
      <c r="AO3028" s="237"/>
      <c r="AP3028" s="237"/>
      <c r="AQ3028" s="237"/>
      <c r="AR3028" s="237"/>
      <c r="AS3028" s="237"/>
      <c r="AT3028" s="237"/>
      <c r="AU3028" s="238"/>
      <c r="AV3028" s="239"/>
      <c r="AW3028" s="240"/>
      <c r="AX3028" s="240"/>
      <c r="AY3028" s="241"/>
    </row>
    <row r="3029" spans="2:51" ht="24.75" customHeight="1">
      <c r="B3029" s="308"/>
      <c r="C3029" s="309"/>
      <c r="D3029" s="309"/>
      <c r="E3029" s="309"/>
      <c r="F3029" s="309"/>
      <c r="G3029" s="310"/>
      <c r="H3029" s="233"/>
      <c r="I3029" s="234"/>
      <c r="J3029" s="234"/>
      <c r="K3029" s="234"/>
      <c r="L3029" s="235"/>
      <c r="M3029" s="236"/>
      <c r="N3029" s="237"/>
      <c r="O3029" s="237"/>
      <c r="P3029" s="237"/>
      <c r="Q3029" s="237"/>
      <c r="R3029" s="237"/>
      <c r="S3029" s="237"/>
      <c r="T3029" s="237"/>
      <c r="U3029" s="237"/>
      <c r="V3029" s="237"/>
      <c r="W3029" s="237"/>
      <c r="X3029" s="237"/>
      <c r="Y3029" s="238"/>
      <c r="Z3029" s="239"/>
      <c r="AA3029" s="240"/>
      <c r="AB3029" s="240"/>
      <c r="AC3029" s="240"/>
      <c r="AD3029" s="233"/>
      <c r="AE3029" s="234"/>
      <c r="AF3029" s="234"/>
      <c r="AG3029" s="234"/>
      <c r="AH3029" s="235"/>
      <c r="AI3029" s="236"/>
      <c r="AJ3029" s="237"/>
      <c r="AK3029" s="237"/>
      <c r="AL3029" s="237"/>
      <c r="AM3029" s="237"/>
      <c r="AN3029" s="237"/>
      <c r="AO3029" s="237"/>
      <c r="AP3029" s="237"/>
      <c r="AQ3029" s="237"/>
      <c r="AR3029" s="237"/>
      <c r="AS3029" s="237"/>
      <c r="AT3029" s="237"/>
      <c r="AU3029" s="238"/>
      <c r="AV3029" s="239"/>
      <c r="AW3029" s="240"/>
      <c r="AX3029" s="240"/>
      <c r="AY3029" s="241"/>
    </row>
    <row r="3030" spans="2:51" ht="24.75" customHeight="1">
      <c r="B3030" s="308"/>
      <c r="C3030" s="309"/>
      <c r="D3030" s="309"/>
      <c r="E3030" s="309"/>
      <c r="F3030" s="309"/>
      <c r="G3030" s="310"/>
      <c r="H3030" s="233"/>
      <c r="I3030" s="234"/>
      <c r="J3030" s="234"/>
      <c r="K3030" s="234"/>
      <c r="L3030" s="235"/>
      <c r="M3030" s="236"/>
      <c r="N3030" s="237"/>
      <c r="O3030" s="237"/>
      <c r="P3030" s="237"/>
      <c r="Q3030" s="237"/>
      <c r="R3030" s="237"/>
      <c r="S3030" s="237"/>
      <c r="T3030" s="237"/>
      <c r="U3030" s="237"/>
      <c r="V3030" s="237"/>
      <c r="W3030" s="237"/>
      <c r="X3030" s="237"/>
      <c r="Y3030" s="238"/>
      <c r="Z3030" s="239"/>
      <c r="AA3030" s="240"/>
      <c r="AB3030" s="240"/>
      <c r="AC3030" s="240"/>
      <c r="AD3030" s="233"/>
      <c r="AE3030" s="234"/>
      <c r="AF3030" s="234"/>
      <c r="AG3030" s="234"/>
      <c r="AH3030" s="235"/>
      <c r="AI3030" s="236"/>
      <c r="AJ3030" s="237"/>
      <c r="AK3030" s="237"/>
      <c r="AL3030" s="237"/>
      <c r="AM3030" s="237"/>
      <c r="AN3030" s="237"/>
      <c r="AO3030" s="237"/>
      <c r="AP3030" s="237"/>
      <c r="AQ3030" s="237"/>
      <c r="AR3030" s="237"/>
      <c r="AS3030" s="237"/>
      <c r="AT3030" s="237"/>
      <c r="AU3030" s="238"/>
      <c r="AV3030" s="239"/>
      <c r="AW3030" s="240"/>
      <c r="AX3030" s="240"/>
      <c r="AY3030" s="241"/>
    </row>
    <row r="3031" spans="2:51" ht="24.75" customHeight="1">
      <c r="B3031" s="308"/>
      <c r="C3031" s="309"/>
      <c r="D3031" s="309"/>
      <c r="E3031" s="309"/>
      <c r="F3031" s="309"/>
      <c r="G3031" s="310"/>
      <c r="H3031" s="233"/>
      <c r="I3031" s="234"/>
      <c r="J3031" s="234"/>
      <c r="K3031" s="234"/>
      <c r="L3031" s="235"/>
      <c r="M3031" s="236"/>
      <c r="N3031" s="237"/>
      <c r="O3031" s="237"/>
      <c r="P3031" s="237"/>
      <c r="Q3031" s="237"/>
      <c r="R3031" s="237"/>
      <c r="S3031" s="237"/>
      <c r="T3031" s="237"/>
      <c r="U3031" s="237"/>
      <c r="V3031" s="237"/>
      <c r="W3031" s="237"/>
      <c r="X3031" s="237"/>
      <c r="Y3031" s="238"/>
      <c r="Z3031" s="239"/>
      <c r="AA3031" s="240"/>
      <c r="AB3031" s="240"/>
      <c r="AC3031" s="240"/>
      <c r="AD3031" s="233"/>
      <c r="AE3031" s="234"/>
      <c r="AF3031" s="234"/>
      <c r="AG3031" s="234"/>
      <c r="AH3031" s="235"/>
      <c r="AI3031" s="236"/>
      <c r="AJ3031" s="237"/>
      <c r="AK3031" s="237"/>
      <c r="AL3031" s="237"/>
      <c r="AM3031" s="237"/>
      <c r="AN3031" s="237"/>
      <c r="AO3031" s="237"/>
      <c r="AP3031" s="237"/>
      <c r="AQ3031" s="237"/>
      <c r="AR3031" s="237"/>
      <c r="AS3031" s="237"/>
      <c r="AT3031" s="237"/>
      <c r="AU3031" s="238"/>
      <c r="AV3031" s="239"/>
      <c r="AW3031" s="240"/>
      <c r="AX3031" s="240"/>
      <c r="AY3031" s="241"/>
    </row>
    <row r="3032" spans="2:51" ht="24.75" customHeight="1">
      <c r="B3032" s="308"/>
      <c r="C3032" s="309"/>
      <c r="D3032" s="309"/>
      <c r="E3032" s="309"/>
      <c r="F3032" s="309"/>
      <c r="G3032" s="310"/>
      <c r="H3032" s="224"/>
      <c r="I3032" s="225"/>
      <c r="J3032" s="225"/>
      <c r="K3032" s="225"/>
      <c r="L3032" s="226"/>
      <c r="M3032" s="227"/>
      <c r="N3032" s="228"/>
      <c r="O3032" s="228"/>
      <c r="P3032" s="228"/>
      <c r="Q3032" s="228"/>
      <c r="R3032" s="228"/>
      <c r="S3032" s="228"/>
      <c r="T3032" s="228"/>
      <c r="U3032" s="228"/>
      <c r="V3032" s="228"/>
      <c r="W3032" s="228"/>
      <c r="X3032" s="228"/>
      <c r="Y3032" s="229"/>
      <c r="Z3032" s="230"/>
      <c r="AA3032" s="231"/>
      <c r="AB3032" s="231"/>
      <c r="AC3032" s="231"/>
      <c r="AD3032" s="224"/>
      <c r="AE3032" s="225"/>
      <c r="AF3032" s="225"/>
      <c r="AG3032" s="225"/>
      <c r="AH3032" s="226"/>
      <c r="AI3032" s="227"/>
      <c r="AJ3032" s="228"/>
      <c r="AK3032" s="228"/>
      <c r="AL3032" s="228"/>
      <c r="AM3032" s="228"/>
      <c r="AN3032" s="228"/>
      <c r="AO3032" s="228"/>
      <c r="AP3032" s="228"/>
      <c r="AQ3032" s="228"/>
      <c r="AR3032" s="228"/>
      <c r="AS3032" s="228"/>
      <c r="AT3032" s="228"/>
      <c r="AU3032" s="229"/>
      <c r="AV3032" s="230"/>
      <c r="AW3032" s="231"/>
      <c r="AX3032" s="231"/>
      <c r="AY3032" s="232"/>
    </row>
    <row r="3033" spans="2:51" ht="24.75" customHeight="1">
      <c r="B3033" s="308"/>
      <c r="C3033" s="309"/>
      <c r="D3033" s="309"/>
      <c r="E3033" s="309"/>
      <c r="F3033" s="309"/>
      <c r="G3033" s="310"/>
      <c r="H3033" s="266" t="s">
        <v>26</v>
      </c>
      <c r="I3033" s="267"/>
      <c r="J3033" s="267"/>
      <c r="K3033" s="267"/>
      <c r="L3033" s="267"/>
      <c r="M3033" s="268"/>
      <c r="N3033" s="269"/>
      <c r="O3033" s="269"/>
      <c r="P3033" s="269"/>
      <c r="Q3033" s="269"/>
      <c r="R3033" s="269"/>
      <c r="S3033" s="269"/>
      <c r="T3033" s="269"/>
      <c r="U3033" s="269"/>
      <c r="V3033" s="269"/>
      <c r="W3033" s="269"/>
      <c r="X3033" s="269"/>
      <c r="Y3033" s="270"/>
      <c r="Z3033" s="271">
        <f>SUM(Z3025:AC3032)</f>
        <v>0</v>
      </c>
      <c r="AA3033" s="272"/>
      <c r="AB3033" s="272"/>
      <c r="AC3033" s="273"/>
      <c r="AD3033" s="266" t="s">
        <v>26</v>
      </c>
      <c r="AE3033" s="267"/>
      <c r="AF3033" s="267"/>
      <c r="AG3033" s="267"/>
      <c r="AH3033" s="267"/>
      <c r="AI3033" s="268"/>
      <c r="AJ3033" s="269"/>
      <c r="AK3033" s="269"/>
      <c r="AL3033" s="269"/>
      <c r="AM3033" s="269"/>
      <c r="AN3033" s="269"/>
      <c r="AO3033" s="269"/>
      <c r="AP3033" s="269"/>
      <c r="AQ3033" s="269"/>
      <c r="AR3033" s="269"/>
      <c r="AS3033" s="269"/>
      <c r="AT3033" s="269"/>
      <c r="AU3033" s="270"/>
      <c r="AV3033" s="271">
        <f>SUM(AV3025:AY3032)</f>
        <v>0</v>
      </c>
      <c r="AW3033" s="272"/>
      <c r="AX3033" s="272"/>
      <c r="AY3033" s="274"/>
    </row>
    <row r="3034" spans="2:51" ht="24.75" customHeight="1">
      <c r="B3034" s="308"/>
      <c r="C3034" s="309"/>
      <c r="D3034" s="309"/>
      <c r="E3034" s="309"/>
      <c r="F3034" s="309"/>
      <c r="G3034" s="310"/>
      <c r="H3034" s="253" t="s">
        <v>539</v>
      </c>
      <c r="I3034" s="254"/>
      <c r="J3034" s="254"/>
      <c r="K3034" s="254"/>
      <c r="L3034" s="254"/>
      <c r="M3034" s="254"/>
      <c r="N3034" s="254"/>
      <c r="O3034" s="254"/>
      <c r="P3034" s="254"/>
      <c r="Q3034" s="254"/>
      <c r="R3034" s="254"/>
      <c r="S3034" s="254"/>
      <c r="T3034" s="254"/>
      <c r="U3034" s="254"/>
      <c r="V3034" s="254"/>
      <c r="W3034" s="254"/>
      <c r="X3034" s="254"/>
      <c r="Y3034" s="254"/>
      <c r="Z3034" s="254"/>
      <c r="AA3034" s="254"/>
      <c r="AB3034" s="254"/>
      <c r="AC3034" s="255"/>
      <c r="AD3034" s="253" t="s">
        <v>524</v>
      </c>
      <c r="AE3034" s="254"/>
      <c r="AF3034" s="254"/>
      <c r="AG3034" s="254"/>
      <c r="AH3034" s="254"/>
      <c r="AI3034" s="254"/>
      <c r="AJ3034" s="254"/>
      <c r="AK3034" s="254"/>
      <c r="AL3034" s="254"/>
      <c r="AM3034" s="254"/>
      <c r="AN3034" s="254"/>
      <c r="AO3034" s="254"/>
      <c r="AP3034" s="254"/>
      <c r="AQ3034" s="254"/>
      <c r="AR3034" s="254"/>
      <c r="AS3034" s="254"/>
      <c r="AT3034" s="254"/>
      <c r="AU3034" s="254"/>
      <c r="AV3034" s="254"/>
      <c r="AW3034" s="254"/>
      <c r="AX3034" s="254"/>
      <c r="AY3034" s="256"/>
    </row>
    <row r="3035" spans="2:51" ht="24.75" customHeight="1">
      <c r="B3035" s="308"/>
      <c r="C3035" s="309"/>
      <c r="D3035" s="309"/>
      <c r="E3035" s="309"/>
      <c r="F3035" s="309"/>
      <c r="G3035" s="310"/>
      <c r="H3035" s="257" t="s">
        <v>23</v>
      </c>
      <c r="I3035" s="258"/>
      <c r="J3035" s="258"/>
      <c r="K3035" s="258"/>
      <c r="L3035" s="258"/>
      <c r="M3035" s="259" t="s">
        <v>24</v>
      </c>
      <c r="N3035" s="260"/>
      <c r="O3035" s="260"/>
      <c r="P3035" s="260"/>
      <c r="Q3035" s="260"/>
      <c r="R3035" s="260"/>
      <c r="S3035" s="260"/>
      <c r="T3035" s="260"/>
      <c r="U3035" s="260"/>
      <c r="V3035" s="260"/>
      <c r="W3035" s="260"/>
      <c r="X3035" s="260"/>
      <c r="Y3035" s="261"/>
      <c r="Z3035" s="262" t="s">
        <v>25</v>
      </c>
      <c r="AA3035" s="263"/>
      <c r="AB3035" s="263"/>
      <c r="AC3035" s="264"/>
      <c r="AD3035" s="257" t="s">
        <v>23</v>
      </c>
      <c r="AE3035" s="258"/>
      <c r="AF3035" s="258"/>
      <c r="AG3035" s="258"/>
      <c r="AH3035" s="258"/>
      <c r="AI3035" s="259" t="s">
        <v>24</v>
      </c>
      <c r="AJ3035" s="260"/>
      <c r="AK3035" s="260"/>
      <c r="AL3035" s="260"/>
      <c r="AM3035" s="260"/>
      <c r="AN3035" s="260"/>
      <c r="AO3035" s="260"/>
      <c r="AP3035" s="260"/>
      <c r="AQ3035" s="260"/>
      <c r="AR3035" s="260"/>
      <c r="AS3035" s="260"/>
      <c r="AT3035" s="260"/>
      <c r="AU3035" s="261"/>
      <c r="AV3035" s="262" t="s">
        <v>25</v>
      </c>
      <c r="AW3035" s="263"/>
      <c r="AX3035" s="263"/>
      <c r="AY3035" s="265"/>
    </row>
    <row r="3036" spans="2:51" ht="24.75" customHeight="1">
      <c r="B3036" s="308"/>
      <c r="C3036" s="309"/>
      <c r="D3036" s="309"/>
      <c r="E3036" s="309"/>
      <c r="F3036" s="309"/>
      <c r="G3036" s="310"/>
      <c r="H3036" s="243"/>
      <c r="I3036" s="244"/>
      <c r="J3036" s="244"/>
      <c r="K3036" s="244"/>
      <c r="L3036" s="245"/>
      <c r="M3036" s="246"/>
      <c r="N3036" s="247"/>
      <c r="O3036" s="247"/>
      <c r="P3036" s="247"/>
      <c r="Q3036" s="247"/>
      <c r="R3036" s="247"/>
      <c r="S3036" s="247"/>
      <c r="T3036" s="247"/>
      <c r="U3036" s="247"/>
      <c r="V3036" s="247"/>
      <c r="W3036" s="247"/>
      <c r="X3036" s="247"/>
      <c r="Y3036" s="248"/>
      <c r="Z3036" s="249"/>
      <c r="AA3036" s="250"/>
      <c r="AB3036" s="250"/>
      <c r="AC3036" s="251"/>
      <c r="AD3036" s="243"/>
      <c r="AE3036" s="244"/>
      <c r="AF3036" s="244"/>
      <c r="AG3036" s="244"/>
      <c r="AH3036" s="245"/>
      <c r="AI3036" s="246"/>
      <c r="AJ3036" s="247"/>
      <c r="AK3036" s="247"/>
      <c r="AL3036" s="247"/>
      <c r="AM3036" s="247"/>
      <c r="AN3036" s="247"/>
      <c r="AO3036" s="247"/>
      <c r="AP3036" s="247"/>
      <c r="AQ3036" s="247"/>
      <c r="AR3036" s="247"/>
      <c r="AS3036" s="247"/>
      <c r="AT3036" s="247"/>
      <c r="AU3036" s="248"/>
      <c r="AV3036" s="249"/>
      <c r="AW3036" s="250"/>
      <c r="AX3036" s="250"/>
      <c r="AY3036" s="252"/>
    </row>
    <row r="3037" spans="2:51" ht="24.75" customHeight="1">
      <c r="B3037" s="308"/>
      <c r="C3037" s="309"/>
      <c r="D3037" s="309"/>
      <c r="E3037" s="309"/>
      <c r="F3037" s="309"/>
      <c r="G3037" s="310"/>
      <c r="H3037" s="233"/>
      <c r="I3037" s="234"/>
      <c r="J3037" s="234"/>
      <c r="K3037" s="234"/>
      <c r="L3037" s="235"/>
      <c r="M3037" s="236"/>
      <c r="N3037" s="237"/>
      <c r="O3037" s="237"/>
      <c r="P3037" s="237"/>
      <c r="Q3037" s="237"/>
      <c r="R3037" s="237"/>
      <c r="S3037" s="237"/>
      <c r="T3037" s="237"/>
      <c r="U3037" s="237"/>
      <c r="V3037" s="237"/>
      <c r="W3037" s="237"/>
      <c r="X3037" s="237"/>
      <c r="Y3037" s="238"/>
      <c r="Z3037" s="239"/>
      <c r="AA3037" s="240"/>
      <c r="AB3037" s="240"/>
      <c r="AC3037" s="242"/>
      <c r="AD3037" s="233"/>
      <c r="AE3037" s="234"/>
      <c r="AF3037" s="234"/>
      <c r="AG3037" s="234"/>
      <c r="AH3037" s="235"/>
      <c r="AI3037" s="236"/>
      <c r="AJ3037" s="237"/>
      <c r="AK3037" s="237"/>
      <c r="AL3037" s="237"/>
      <c r="AM3037" s="237"/>
      <c r="AN3037" s="237"/>
      <c r="AO3037" s="237"/>
      <c r="AP3037" s="237"/>
      <c r="AQ3037" s="237"/>
      <c r="AR3037" s="237"/>
      <c r="AS3037" s="237"/>
      <c r="AT3037" s="237"/>
      <c r="AU3037" s="238"/>
      <c r="AV3037" s="239"/>
      <c r="AW3037" s="240"/>
      <c r="AX3037" s="240"/>
      <c r="AY3037" s="241"/>
    </row>
    <row r="3038" spans="2:51" ht="24.75" customHeight="1">
      <c r="B3038" s="308"/>
      <c r="C3038" s="309"/>
      <c r="D3038" s="309"/>
      <c r="E3038" s="309"/>
      <c r="F3038" s="309"/>
      <c r="G3038" s="310"/>
      <c r="H3038" s="233"/>
      <c r="I3038" s="234"/>
      <c r="J3038" s="234"/>
      <c r="K3038" s="234"/>
      <c r="L3038" s="235"/>
      <c r="M3038" s="236"/>
      <c r="N3038" s="237"/>
      <c r="O3038" s="237"/>
      <c r="P3038" s="237"/>
      <c r="Q3038" s="237"/>
      <c r="R3038" s="237"/>
      <c r="S3038" s="237"/>
      <c r="T3038" s="237"/>
      <c r="U3038" s="237"/>
      <c r="V3038" s="237"/>
      <c r="W3038" s="237"/>
      <c r="X3038" s="237"/>
      <c r="Y3038" s="238"/>
      <c r="Z3038" s="239"/>
      <c r="AA3038" s="240"/>
      <c r="AB3038" s="240"/>
      <c r="AC3038" s="242"/>
      <c r="AD3038" s="233"/>
      <c r="AE3038" s="234"/>
      <c r="AF3038" s="234"/>
      <c r="AG3038" s="234"/>
      <c r="AH3038" s="235"/>
      <c r="AI3038" s="236"/>
      <c r="AJ3038" s="237"/>
      <c r="AK3038" s="237"/>
      <c r="AL3038" s="237"/>
      <c r="AM3038" s="237"/>
      <c r="AN3038" s="237"/>
      <c r="AO3038" s="237"/>
      <c r="AP3038" s="237"/>
      <c r="AQ3038" s="237"/>
      <c r="AR3038" s="237"/>
      <c r="AS3038" s="237"/>
      <c r="AT3038" s="237"/>
      <c r="AU3038" s="238"/>
      <c r="AV3038" s="239"/>
      <c r="AW3038" s="240"/>
      <c r="AX3038" s="240"/>
      <c r="AY3038" s="241"/>
    </row>
    <row r="3039" spans="2:51" ht="24.75" customHeight="1">
      <c r="B3039" s="308"/>
      <c r="C3039" s="309"/>
      <c r="D3039" s="309"/>
      <c r="E3039" s="309"/>
      <c r="F3039" s="309"/>
      <c r="G3039" s="310"/>
      <c r="H3039" s="233"/>
      <c r="I3039" s="234"/>
      <c r="J3039" s="234"/>
      <c r="K3039" s="234"/>
      <c r="L3039" s="235"/>
      <c r="M3039" s="236"/>
      <c r="N3039" s="237"/>
      <c r="O3039" s="237"/>
      <c r="P3039" s="237"/>
      <c r="Q3039" s="237"/>
      <c r="R3039" s="237"/>
      <c r="S3039" s="237"/>
      <c r="T3039" s="237"/>
      <c r="U3039" s="237"/>
      <c r="V3039" s="237"/>
      <c r="W3039" s="237"/>
      <c r="X3039" s="237"/>
      <c r="Y3039" s="238"/>
      <c r="Z3039" s="239"/>
      <c r="AA3039" s="240"/>
      <c r="AB3039" s="240"/>
      <c r="AC3039" s="242"/>
      <c r="AD3039" s="233"/>
      <c r="AE3039" s="234"/>
      <c r="AF3039" s="234"/>
      <c r="AG3039" s="234"/>
      <c r="AH3039" s="235"/>
      <c r="AI3039" s="236"/>
      <c r="AJ3039" s="237"/>
      <c r="AK3039" s="237"/>
      <c r="AL3039" s="237"/>
      <c r="AM3039" s="237"/>
      <c r="AN3039" s="237"/>
      <c r="AO3039" s="237"/>
      <c r="AP3039" s="237"/>
      <c r="AQ3039" s="237"/>
      <c r="AR3039" s="237"/>
      <c r="AS3039" s="237"/>
      <c r="AT3039" s="237"/>
      <c r="AU3039" s="238"/>
      <c r="AV3039" s="239"/>
      <c r="AW3039" s="240"/>
      <c r="AX3039" s="240"/>
      <c r="AY3039" s="241"/>
    </row>
    <row r="3040" spans="2:51" ht="24.75" customHeight="1">
      <c r="B3040" s="308"/>
      <c r="C3040" s="309"/>
      <c r="D3040" s="309"/>
      <c r="E3040" s="309"/>
      <c r="F3040" s="309"/>
      <c r="G3040" s="310"/>
      <c r="H3040" s="233"/>
      <c r="I3040" s="234"/>
      <c r="J3040" s="234"/>
      <c r="K3040" s="234"/>
      <c r="L3040" s="235"/>
      <c r="M3040" s="236"/>
      <c r="N3040" s="237"/>
      <c r="O3040" s="237"/>
      <c r="P3040" s="237"/>
      <c r="Q3040" s="237"/>
      <c r="R3040" s="237"/>
      <c r="S3040" s="237"/>
      <c r="T3040" s="237"/>
      <c r="U3040" s="237"/>
      <c r="V3040" s="237"/>
      <c r="W3040" s="237"/>
      <c r="X3040" s="237"/>
      <c r="Y3040" s="238"/>
      <c r="Z3040" s="239"/>
      <c r="AA3040" s="240"/>
      <c r="AB3040" s="240"/>
      <c r="AC3040" s="240"/>
      <c r="AD3040" s="233"/>
      <c r="AE3040" s="234"/>
      <c r="AF3040" s="234"/>
      <c r="AG3040" s="234"/>
      <c r="AH3040" s="235"/>
      <c r="AI3040" s="236"/>
      <c r="AJ3040" s="237"/>
      <c r="AK3040" s="237"/>
      <c r="AL3040" s="237"/>
      <c r="AM3040" s="237"/>
      <c r="AN3040" s="237"/>
      <c r="AO3040" s="237"/>
      <c r="AP3040" s="237"/>
      <c r="AQ3040" s="237"/>
      <c r="AR3040" s="237"/>
      <c r="AS3040" s="237"/>
      <c r="AT3040" s="237"/>
      <c r="AU3040" s="238"/>
      <c r="AV3040" s="239"/>
      <c r="AW3040" s="240"/>
      <c r="AX3040" s="240"/>
      <c r="AY3040" s="241"/>
    </row>
    <row r="3041" spans="2:51" ht="24.75" customHeight="1">
      <c r="B3041" s="308"/>
      <c r="C3041" s="309"/>
      <c r="D3041" s="309"/>
      <c r="E3041" s="309"/>
      <c r="F3041" s="309"/>
      <c r="G3041" s="310"/>
      <c r="H3041" s="233"/>
      <c r="I3041" s="234"/>
      <c r="J3041" s="234"/>
      <c r="K3041" s="234"/>
      <c r="L3041" s="235"/>
      <c r="M3041" s="236"/>
      <c r="N3041" s="237"/>
      <c r="O3041" s="237"/>
      <c r="P3041" s="237"/>
      <c r="Q3041" s="237"/>
      <c r="R3041" s="237"/>
      <c r="S3041" s="237"/>
      <c r="T3041" s="237"/>
      <c r="U3041" s="237"/>
      <c r="V3041" s="237"/>
      <c r="W3041" s="237"/>
      <c r="X3041" s="237"/>
      <c r="Y3041" s="238"/>
      <c r="Z3041" s="239"/>
      <c r="AA3041" s="240"/>
      <c r="AB3041" s="240"/>
      <c r="AC3041" s="240"/>
      <c r="AD3041" s="233"/>
      <c r="AE3041" s="234"/>
      <c r="AF3041" s="234"/>
      <c r="AG3041" s="234"/>
      <c r="AH3041" s="235"/>
      <c r="AI3041" s="236"/>
      <c r="AJ3041" s="237"/>
      <c r="AK3041" s="237"/>
      <c r="AL3041" s="237"/>
      <c r="AM3041" s="237"/>
      <c r="AN3041" s="237"/>
      <c r="AO3041" s="237"/>
      <c r="AP3041" s="237"/>
      <c r="AQ3041" s="237"/>
      <c r="AR3041" s="237"/>
      <c r="AS3041" s="237"/>
      <c r="AT3041" s="237"/>
      <c r="AU3041" s="238"/>
      <c r="AV3041" s="239"/>
      <c r="AW3041" s="240"/>
      <c r="AX3041" s="240"/>
      <c r="AY3041" s="241"/>
    </row>
    <row r="3042" spans="2:51" ht="24.75" customHeight="1">
      <c r="B3042" s="308"/>
      <c r="C3042" s="309"/>
      <c r="D3042" s="309"/>
      <c r="E3042" s="309"/>
      <c r="F3042" s="309"/>
      <c r="G3042" s="310"/>
      <c r="H3042" s="233"/>
      <c r="I3042" s="234"/>
      <c r="J3042" s="234"/>
      <c r="K3042" s="234"/>
      <c r="L3042" s="235"/>
      <c r="M3042" s="236"/>
      <c r="N3042" s="237"/>
      <c r="O3042" s="237"/>
      <c r="P3042" s="237"/>
      <c r="Q3042" s="237"/>
      <c r="R3042" s="237"/>
      <c r="S3042" s="237"/>
      <c r="T3042" s="237"/>
      <c r="U3042" s="237"/>
      <c r="V3042" s="237"/>
      <c r="W3042" s="237"/>
      <c r="X3042" s="237"/>
      <c r="Y3042" s="238"/>
      <c r="Z3042" s="239"/>
      <c r="AA3042" s="240"/>
      <c r="AB3042" s="240"/>
      <c r="AC3042" s="240"/>
      <c r="AD3042" s="233"/>
      <c r="AE3042" s="234"/>
      <c r="AF3042" s="234"/>
      <c r="AG3042" s="234"/>
      <c r="AH3042" s="235"/>
      <c r="AI3042" s="236"/>
      <c r="AJ3042" s="237"/>
      <c r="AK3042" s="237"/>
      <c r="AL3042" s="237"/>
      <c r="AM3042" s="237"/>
      <c r="AN3042" s="237"/>
      <c r="AO3042" s="237"/>
      <c r="AP3042" s="237"/>
      <c r="AQ3042" s="237"/>
      <c r="AR3042" s="237"/>
      <c r="AS3042" s="237"/>
      <c r="AT3042" s="237"/>
      <c r="AU3042" s="238"/>
      <c r="AV3042" s="239"/>
      <c r="AW3042" s="240"/>
      <c r="AX3042" s="240"/>
      <c r="AY3042" s="241"/>
    </row>
    <row r="3043" spans="2:51" ht="24.75" customHeight="1">
      <c r="B3043" s="308"/>
      <c r="C3043" s="309"/>
      <c r="D3043" s="309"/>
      <c r="E3043" s="309"/>
      <c r="F3043" s="309"/>
      <c r="G3043" s="310"/>
      <c r="H3043" s="224"/>
      <c r="I3043" s="225"/>
      <c r="J3043" s="225"/>
      <c r="K3043" s="225"/>
      <c r="L3043" s="226"/>
      <c r="M3043" s="227"/>
      <c r="N3043" s="228"/>
      <c r="O3043" s="228"/>
      <c r="P3043" s="228"/>
      <c r="Q3043" s="228"/>
      <c r="R3043" s="228"/>
      <c r="S3043" s="228"/>
      <c r="T3043" s="228"/>
      <c r="U3043" s="228"/>
      <c r="V3043" s="228"/>
      <c r="W3043" s="228"/>
      <c r="X3043" s="228"/>
      <c r="Y3043" s="229"/>
      <c r="Z3043" s="230"/>
      <c r="AA3043" s="231"/>
      <c r="AB3043" s="231"/>
      <c r="AC3043" s="231"/>
      <c r="AD3043" s="224"/>
      <c r="AE3043" s="225"/>
      <c r="AF3043" s="225"/>
      <c r="AG3043" s="225"/>
      <c r="AH3043" s="226"/>
      <c r="AI3043" s="227"/>
      <c r="AJ3043" s="228"/>
      <c r="AK3043" s="228"/>
      <c r="AL3043" s="228"/>
      <c r="AM3043" s="228"/>
      <c r="AN3043" s="228"/>
      <c r="AO3043" s="228"/>
      <c r="AP3043" s="228"/>
      <c r="AQ3043" s="228"/>
      <c r="AR3043" s="228"/>
      <c r="AS3043" s="228"/>
      <c r="AT3043" s="228"/>
      <c r="AU3043" s="229"/>
      <c r="AV3043" s="230"/>
      <c r="AW3043" s="231"/>
      <c r="AX3043" s="231"/>
      <c r="AY3043" s="232"/>
    </row>
    <row r="3044" spans="2:51" ht="24.75" customHeight="1" thickBot="1">
      <c r="B3044" s="311"/>
      <c r="C3044" s="312"/>
      <c r="D3044" s="312"/>
      <c r="E3044" s="312"/>
      <c r="F3044" s="312"/>
      <c r="G3044" s="313"/>
      <c r="H3044" s="215" t="s">
        <v>26</v>
      </c>
      <c r="I3044" s="216"/>
      <c r="J3044" s="216"/>
      <c r="K3044" s="216"/>
      <c r="L3044" s="216"/>
      <c r="M3044" s="217"/>
      <c r="N3044" s="218"/>
      <c r="O3044" s="218"/>
      <c r="P3044" s="218"/>
      <c r="Q3044" s="218"/>
      <c r="R3044" s="218"/>
      <c r="S3044" s="218"/>
      <c r="T3044" s="218"/>
      <c r="U3044" s="218"/>
      <c r="V3044" s="218"/>
      <c r="W3044" s="218"/>
      <c r="X3044" s="218"/>
      <c r="Y3044" s="219"/>
      <c r="Z3044" s="220">
        <f>SUM(Z3036:AC3043)</f>
        <v>0</v>
      </c>
      <c r="AA3044" s="221"/>
      <c r="AB3044" s="221"/>
      <c r="AC3044" s="222"/>
      <c r="AD3044" s="215" t="s">
        <v>26</v>
      </c>
      <c r="AE3044" s="216"/>
      <c r="AF3044" s="216"/>
      <c r="AG3044" s="216"/>
      <c r="AH3044" s="216"/>
      <c r="AI3044" s="217"/>
      <c r="AJ3044" s="218"/>
      <c r="AK3044" s="218"/>
      <c r="AL3044" s="218"/>
      <c r="AM3044" s="218"/>
      <c r="AN3044" s="218"/>
      <c r="AO3044" s="218"/>
      <c r="AP3044" s="218"/>
      <c r="AQ3044" s="218"/>
      <c r="AR3044" s="218"/>
      <c r="AS3044" s="218"/>
      <c r="AT3044" s="218"/>
      <c r="AU3044" s="219"/>
      <c r="AV3044" s="220">
        <f>SUM(AV3036:AY3043)</f>
        <v>0</v>
      </c>
      <c r="AW3044" s="221"/>
      <c r="AX3044" s="221"/>
      <c r="AY3044" s="223"/>
    </row>
    <row r="3046" spans="2:51" ht="23.25" customHeight="1">
      <c r="B3046" s="28" t="s">
        <v>100</v>
      </c>
      <c r="C3046" s="28"/>
      <c r="D3046" s="28"/>
      <c r="E3046" s="64"/>
      <c r="F3046" s="64"/>
      <c r="G3046" s="307" t="s">
        <v>1249</v>
      </c>
      <c r="H3046" s="307"/>
      <c r="I3046" s="307"/>
      <c r="J3046" s="307"/>
      <c r="K3046" s="307"/>
      <c r="L3046" s="307"/>
      <c r="M3046" s="307"/>
      <c r="N3046" s="307"/>
      <c r="O3046" s="307"/>
      <c r="P3046" s="307"/>
      <c r="Q3046" s="307"/>
      <c r="R3046" s="307"/>
      <c r="S3046" s="307"/>
      <c r="T3046" s="307"/>
      <c r="U3046" s="307"/>
      <c r="V3046" s="307"/>
      <c r="W3046" s="307"/>
      <c r="X3046" s="307"/>
      <c r="Y3046" s="307"/>
      <c r="Z3046" s="307"/>
      <c r="AA3046" s="307"/>
      <c r="AB3046" s="307"/>
      <c r="AC3046" s="307"/>
      <c r="AD3046" s="307"/>
      <c r="AE3046" s="307"/>
      <c r="AF3046" s="307"/>
      <c r="AG3046" s="307"/>
      <c r="AH3046" s="307"/>
      <c r="AI3046" s="307"/>
      <c r="AJ3046" s="307"/>
      <c r="AK3046" s="307"/>
      <c r="AL3046" s="307"/>
      <c r="AM3046" s="307"/>
      <c r="AN3046" s="307"/>
      <c r="AO3046" s="307"/>
      <c r="AP3046" s="307"/>
      <c r="AQ3046" s="307"/>
      <c r="AR3046" s="307"/>
      <c r="AS3046" s="307"/>
      <c r="AT3046" s="307"/>
      <c r="AU3046" s="307"/>
      <c r="AV3046" s="307"/>
      <c r="AW3046" s="307"/>
      <c r="AX3046" s="307"/>
      <c r="AY3046" s="64"/>
    </row>
    <row r="3047" spans="2:51" ht="14.25">
      <c r="C3047" s="20" t="s">
        <v>77</v>
      </c>
    </row>
    <row r="3048" spans="2:51">
      <c r="C3048" t="s">
        <v>500</v>
      </c>
    </row>
    <row r="3049" spans="2:51" ht="34.5" customHeight="1">
      <c r="B3049" s="202"/>
      <c r="C3049" s="202"/>
      <c r="D3049" s="213" t="s">
        <v>71</v>
      </c>
      <c r="E3049" s="213"/>
      <c r="F3049" s="213"/>
      <c r="G3049" s="213"/>
      <c r="H3049" s="213"/>
      <c r="I3049" s="213"/>
      <c r="J3049" s="213"/>
      <c r="K3049" s="213"/>
      <c r="L3049" s="213"/>
      <c r="M3049" s="213"/>
      <c r="N3049" s="213" t="s">
        <v>72</v>
      </c>
      <c r="O3049" s="213"/>
      <c r="P3049" s="213"/>
      <c r="Q3049" s="213"/>
      <c r="R3049" s="213"/>
      <c r="S3049" s="213"/>
      <c r="T3049" s="213"/>
      <c r="U3049" s="213"/>
      <c r="V3049" s="213"/>
      <c r="W3049" s="213"/>
      <c r="X3049" s="213"/>
      <c r="Y3049" s="213"/>
      <c r="Z3049" s="213"/>
      <c r="AA3049" s="213"/>
      <c r="AB3049" s="213"/>
      <c r="AC3049" s="213"/>
      <c r="AD3049" s="213"/>
      <c r="AE3049" s="213"/>
      <c r="AF3049" s="213"/>
      <c r="AG3049" s="213"/>
      <c r="AH3049" s="213"/>
      <c r="AI3049" s="213"/>
      <c r="AJ3049" s="213"/>
      <c r="AK3049" s="213"/>
      <c r="AL3049" s="214" t="s">
        <v>73</v>
      </c>
      <c r="AM3049" s="213"/>
      <c r="AN3049" s="213"/>
      <c r="AO3049" s="213"/>
      <c r="AP3049" s="213"/>
      <c r="AQ3049" s="213"/>
      <c r="AR3049" s="213" t="s">
        <v>27</v>
      </c>
      <c r="AS3049" s="213"/>
      <c r="AT3049" s="213"/>
      <c r="AU3049" s="213"/>
      <c r="AV3049" s="213" t="s">
        <v>28</v>
      </c>
      <c r="AW3049" s="213"/>
      <c r="AX3049" s="213"/>
    </row>
    <row r="3050" spans="2:51" ht="24" customHeight="1">
      <c r="B3050" s="202">
        <v>1</v>
      </c>
      <c r="C3050" s="202">
        <v>1</v>
      </c>
      <c r="D3050" s="208" t="s">
        <v>1256</v>
      </c>
      <c r="E3050" s="208"/>
      <c r="F3050" s="208"/>
      <c r="G3050" s="208"/>
      <c r="H3050" s="208"/>
      <c r="I3050" s="208"/>
      <c r="J3050" s="208"/>
      <c r="K3050" s="208"/>
      <c r="L3050" s="208"/>
      <c r="M3050" s="208"/>
      <c r="N3050" s="208" t="s">
        <v>1257</v>
      </c>
      <c r="O3050" s="208"/>
      <c r="P3050" s="208"/>
      <c r="Q3050" s="208"/>
      <c r="R3050" s="208"/>
      <c r="S3050" s="208"/>
      <c r="T3050" s="208"/>
      <c r="U3050" s="208"/>
      <c r="V3050" s="208"/>
      <c r="W3050" s="208"/>
      <c r="X3050" s="208"/>
      <c r="Y3050" s="208"/>
      <c r="Z3050" s="208"/>
      <c r="AA3050" s="208"/>
      <c r="AB3050" s="208"/>
      <c r="AC3050" s="208"/>
      <c r="AD3050" s="208"/>
      <c r="AE3050" s="208"/>
      <c r="AF3050" s="208"/>
      <c r="AG3050" s="208"/>
      <c r="AH3050" s="208"/>
      <c r="AI3050" s="208"/>
      <c r="AJ3050" s="208"/>
      <c r="AK3050" s="208"/>
      <c r="AL3050" s="207">
        <v>25</v>
      </c>
      <c r="AM3050" s="208"/>
      <c r="AN3050" s="208"/>
      <c r="AO3050" s="208"/>
      <c r="AP3050" s="208"/>
      <c r="AQ3050" s="208"/>
      <c r="AR3050" s="208" t="s">
        <v>224</v>
      </c>
      <c r="AS3050" s="208"/>
      <c r="AT3050" s="208"/>
      <c r="AU3050" s="208"/>
      <c r="AV3050" s="208"/>
      <c r="AW3050" s="208"/>
      <c r="AX3050" s="208"/>
    </row>
    <row r="3051" spans="2:51" ht="24" customHeight="1">
      <c r="B3051" s="202">
        <v>2</v>
      </c>
      <c r="C3051" s="202">
        <v>1</v>
      </c>
      <c r="D3051" s="208"/>
      <c r="E3051" s="208"/>
      <c r="F3051" s="208"/>
      <c r="G3051" s="208"/>
      <c r="H3051" s="208"/>
      <c r="I3051" s="208"/>
      <c r="J3051" s="208"/>
      <c r="K3051" s="208"/>
      <c r="L3051" s="208"/>
      <c r="M3051" s="208"/>
      <c r="N3051" s="208"/>
      <c r="O3051" s="208"/>
      <c r="P3051" s="208"/>
      <c r="Q3051" s="208"/>
      <c r="R3051" s="208"/>
      <c r="S3051" s="208"/>
      <c r="T3051" s="208"/>
      <c r="U3051" s="208"/>
      <c r="V3051" s="208"/>
      <c r="W3051" s="208"/>
      <c r="X3051" s="208"/>
      <c r="Y3051" s="208"/>
      <c r="Z3051" s="208"/>
      <c r="AA3051" s="208"/>
      <c r="AB3051" s="208"/>
      <c r="AC3051" s="208"/>
      <c r="AD3051" s="208"/>
      <c r="AE3051" s="208"/>
      <c r="AF3051" s="208"/>
      <c r="AG3051" s="208"/>
      <c r="AH3051" s="208"/>
      <c r="AI3051" s="208"/>
      <c r="AJ3051" s="208"/>
      <c r="AK3051" s="208"/>
      <c r="AL3051" s="207"/>
      <c r="AM3051" s="208"/>
      <c r="AN3051" s="208"/>
      <c r="AO3051" s="208"/>
      <c r="AP3051" s="208"/>
      <c r="AQ3051" s="208"/>
      <c r="AR3051" s="208"/>
      <c r="AS3051" s="208"/>
      <c r="AT3051" s="208"/>
      <c r="AU3051" s="208"/>
      <c r="AV3051" s="208"/>
      <c r="AW3051" s="208"/>
      <c r="AX3051" s="208"/>
    </row>
    <row r="3052" spans="2:51" ht="24" customHeight="1">
      <c r="B3052" s="202">
        <v>3</v>
      </c>
      <c r="C3052" s="202">
        <v>1</v>
      </c>
      <c r="D3052" s="208"/>
      <c r="E3052" s="208"/>
      <c r="F3052" s="208"/>
      <c r="G3052" s="208"/>
      <c r="H3052" s="208"/>
      <c r="I3052" s="208"/>
      <c r="J3052" s="208"/>
      <c r="K3052" s="208"/>
      <c r="L3052" s="208"/>
      <c r="M3052" s="208"/>
      <c r="N3052" s="208"/>
      <c r="O3052" s="208"/>
      <c r="P3052" s="208"/>
      <c r="Q3052" s="208"/>
      <c r="R3052" s="208"/>
      <c r="S3052" s="208"/>
      <c r="T3052" s="208"/>
      <c r="U3052" s="208"/>
      <c r="V3052" s="208"/>
      <c r="W3052" s="208"/>
      <c r="X3052" s="208"/>
      <c r="Y3052" s="208"/>
      <c r="Z3052" s="208"/>
      <c r="AA3052" s="208"/>
      <c r="AB3052" s="208"/>
      <c r="AC3052" s="208"/>
      <c r="AD3052" s="208"/>
      <c r="AE3052" s="208"/>
      <c r="AF3052" s="208"/>
      <c r="AG3052" s="208"/>
      <c r="AH3052" s="208"/>
      <c r="AI3052" s="208"/>
      <c r="AJ3052" s="208"/>
      <c r="AK3052" s="208"/>
      <c r="AL3052" s="207"/>
      <c r="AM3052" s="208"/>
      <c r="AN3052" s="208"/>
      <c r="AO3052" s="208"/>
      <c r="AP3052" s="208"/>
      <c r="AQ3052" s="208"/>
      <c r="AR3052" s="208"/>
      <c r="AS3052" s="208"/>
      <c r="AT3052" s="208"/>
      <c r="AU3052" s="208"/>
      <c r="AV3052" s="208"/>
      <c r="AW3052" s="208"/>
      <c r="AX3052" s="208"/>
    </row>
    <row r="3053" spans="2:51" ht="24" customHeight="1">
      <c r="B3053" s="202">
        <v>4</v>
      </c>
      <c r="C3053" s="202">
        <v>1</v>
      </c>
      <c r="D3053" s="208"/>
      <c r="E3053" s="208"/>
      <c r="F3053" s="208"/>
      <c r="G3053" s="208"/>
      <c r="H3053" s="208"/>
      <c r="I3053" s="208"/>
      <c r="J3053" s="208"/>
      <c r="K3053" s="208"/>
      <c r="L3053" s="208"/>
      <c r="M3053" s="208"/>
      <c r="N3053" s="208"/>
      <c r="O3053" s="208"/>
      <c r="P3053" s="208"/>
      <c r="Q3053" s="208"/>
      <c r="R3053" s="208"/>
      <c r="S3053" s="208"/>
      <c r="T3053" s="208"/>
      <c r="U3053" s="208"/>
      <c r="V3053" s="208"/>
      <c r="W3053" s="208"/>
      <c r="X3053" s="208"/>
      <c r="Y3053" s="208"/>
      <c r="Z3053" s="208"/>
      <c r="AA3053" s="208"/>
      <c r="AB3053" s="208"/>
      <c r="AC3053" s="208"/>
      <c r="AD3053" s="208"/>
      <c r="AE3053" s="208"/>
      <c r="AF3053" s="208"/>
      <c r="AG3053" s="208"/>
      <c r="AH3053" s="208"/>
      <c r="AI3053" s="208"/>
      <c r="AJ3053" s="208"/>
      <c r="AK3053" s="208"/>
      <c r="AL3053" s="207"/>
      <c r="AM3053" s="208"/>
      <c r="AN3053" s="208"/>
      <c r="AO3053" s="208"/>
      <c r="AP3053" s="208"/>
      <c r="AQ3053" s="208"/>
      <c r="AR3053" s="208"/>
      <c r="AS3053" s="208"/>
      <c r="AT3053" s="208"/>
      <c r="AU3053" s="208"/>
      <c r="AV3053" s="208"/>
      <c r="AW3053" s="208"/>
      <c r="AX3053" s="208"/>
    </row>
    <row r="3054" spans="2:51" ht="24" customHeight="1">
      <c r="B3054" s="202">
        <v>5</v>
      </c>
      <c r="C3054" s="202">
        <v>1</v>
      </c>
      <c r="D3054" s="208"/>
      <c r="E3054" s="208"/>
      <c r="F3054" s="208"/>
      <c r="G3054" s="208"/>
      <c r="H3054" s="208"/>
      <c r="I3054" s="208"/>
      <c r="J3054" s="208"/>
      <c r="K3054" s="208"/>
      <c r="L3054" s="208"/>
      <c r="M3054" s="208"/>
      <c r="N3054" s="208"/>
      <c r="O3054" s="208"/>
      <c r="P3054" s="208"/>
      <c r="Q3054" s="208"/>
      <c r="R3054" s="208"/>
      <c r="S3054" s="208"/>
      <c r="T3054" s="208"/>
      <c r="U3054" s="208"/>
      <c r="V3054" s="208"/>
      <c r="W3054" s="208"/>
      <c r="X3054" s="208"/>
      <c r="Y3054" s="208"/>
      <c r="Z3054" s="208"/>
      <c r="AA3054" s="208"/>
      <c r="AB3054" s="208"/>
      <c r="AC3054" s="208"/>
      <c r="AD3054" s="208"/>
      <c r="AE3054" s="208"/>
      <c r="AF3054" s="208"/>
      <c r="AG3054" s="208"/>
      <c r="AH3054" s="208"/>
      <c r="AI3054" s="208"/>
      <c r="AJ3054" s="208"/>
      <c r="AK3054" s="208"/>
      <c r="AL3054" s="207"/>
      <c r="AM3054" s="208"/>
      <c r="AN3054" s="208"/>
      <c r="AO3054" s="208"/>
      <c r="AP3054" s="208"/>
      <c r="AQ3054" s="208"/>
      <c r="AR3054" s="208"/>
      <c r="AS3054" s="208"/>
      <c r="AT3054" s="208"/>
      <c r="AU3054" s="208"/>
      <c r="AV3054" s="208"/>
      <c r="AW3054" s="208"/>
      <c r="AX3054" s="208"/>
    </row>
    <row r="3056" spans="2:51" ht="23.25" hidden="1" customHeight="1">
      <c r="B3056" t="s">
        <v>43</v>
      </c>
    </row>
    <row r="3057" spans="2:50" ht="36" hidden="1" customHeight="1">
      <c r="B3057" s="213" t="s">
        <v>29</v>
      </c>
      <c r="C3057" s="213"/>
      <c r="D3057" s="213"/>
      <c r="E3057" s="213"/>
      <c r="F3057" s="213"/>
      <c r="G3057" s="213"/>
      <c r="H3057" s="213"/>
      <c r="I3057" s="209"/>
      <c r="J3057" s="209"/>
      <c r="K3057" s="209"/>
      <c r="L3057" s="209"/>
      <c r="M3057" s="209"/>
      <c r="N3057" s="209"/>
      <c r="O3057" s="209"/>
      <c r="P3057" s="209"/>
      <c r="Q3057" s="209"/>
      <c r="R3057" s="209"/>
      <c r="S3057" s="209"/>
      <c r="T3057" s="209"/>
      <c r="U3057" s="209"/>
      <c r="V3057" s="209"/>
      <c r="W3057" s="209"/>
      <c r="X3057" s="209"/>
      <c r="Y3057" s="209"/>
    </row>
    <row r="3058" spans="2:50" ht="36" hidden="1" customHeight="1">
      <c r="B3058" s="485" t="s">
        <v>41</v>
      </c>
      <c r="C3058" s="486"/>
      <c r="D3058" s="486"/>
      <c r="E3058" s="486"/>
      <c r="F3058" s="486"/>
      <c r="G3058" s="486"/>
      <c r="H3058" s="487"/>
      <c r="I3058" s="430" t="s">
        <v>337</v>
      </c>
      <c r="J3058" s="267"/>
      <c r="K3058" s="267"/>
      <c r="L3058" s="267"/>
      <c r="M3058" s="429"/>
      <c r="N3058" s="491" t="s">
        <v>30</v>
      </c>
      <c r="O3058" s="486"/>
      <c r="P3058" s="486"/>
      <c r="Q3058" s="486"/>
      <c r="R3058" s="486"/>
      <c r="S3058" s="486"/>
      <c r="T3058" s="487"/>
      <c r="U3058" s="430" t="s">
        <v>337</v>
      </c>
      <c r="V3058" s="267"/>
      <c r="W3058" s="267"/>
      <c r="X3058" s="267"/>
      <c r="Y3058" s="429"/>
      <c r="Z3058" s="491" t="s">
        <v>31</v>
      </c>
      <c r="AA3058" s="486"/>
      <c r="AB3058" s="486"/>
      <c r="AC3058" s="486"/>
      <c r="AD3058" s="486"/>
      <c r="AE3058" s="486"/>
      <c r="AF3058" s="487"/>
      <c r="AG3058" s="430" t="s">
        <v>337</v>
      </c>
      <c r="AH3058" s="267"/>
      <c r="AI3058" s="267"/>
      <c r="AJ3058" s="267"/>
      <c r="AK3058" s="429"/>
      <c r="AL3058" s="491" t="s">
        <v>32</v>
      </c>
      <c r="AM3058" s="486"/>
      <c r="AN3058" s="486"/>
      <c r="AO3058" s="486"/>
      <c r="AP3058" s="486"/>
      <c r="AQ3058" s="486"/>
      <c r="AR3058" s="487"/>
      <c r="AS3058" s="430" t="s">
        <v>337</v>
      </c>
      <c r="AT3058" s="267"/>
      <c r="AU3058" s="267"/>
      <c r="AV3058" s="267"/>
      <c r="AW3058" s="429"/>
    </row>
    <row r="3059" spans="2:50" ht="36" hidden="1" customHeight="1">
      <c r="B3059" s="491" t="s">
        <v>33</v>
      </c>
      <c r="C3059" s="486"/>
      <c r="D3059" s="486"/>
      <c r="E3059" s="486"/>
      <c r="F3059" s="486"/>
      <c r="G3059" s="486"/>
      <c r="H3059" s="487"/>
      <c r="I3059" s="488"/>
      <c r="J3059" s="489"/>
      <c r="K3059" s="489"/>
      <c r="L3059" s="489"/>
      <c r="M3059" s="490"/>
      <c r="N3059" s="491" t="s">
        <v>34</v>
      </c>
      <c r="O3059" s="486"/>
      <c r="P3059" s="486"/>
      <c r="Q3059" s="486"/>
      <c r="R3059" s="486"/>
      <c r="S3059" s="486"/>
      <c r="T3059" s="487"/>
      <c r="U3059" s="488"/>
      <c r="V3059" s="489"/>
      <c r="W3059" s="489"/>
      <c r="X3059" s="489"/>
      <c r="Y3059" s="490"/>
      <c r="Z3059" s="491" t="s">
        <v>35</v>
      </c>
      <c r="AA3059" s="486"/>
      <c r="AB3059" s="486"/>
      <c r="AC3059" s="486"/>
      <c r="AD3059" s="486"/>
      <c r="AE3059" s="486"/>
      <c r="AF3059" s="487"/>
      <c r="AG3059" s="488"/>
      <c r="AH3059" s="489"/>
      <c r="AI3059" s="489"/>
      <c r="AJ3059" s="489"/>
      <c r="AK3059" s="490"/>
      <c r="AL3059" s="485" t="s">
        <v>36</v>
      </c>
      <c r="AM3059" s="486"/>
      <c r="AN3059" s="486"/>
      <c r="AO3059" s="486"/>
      <c r="AP3059" s="486"/>
      <c r="AQ3059" s="486"/>
      <c r="AR3059" s="487"/>
      <c r="AS3059" s="488"/>
      <c r="AT3059" s="489"/>
      <c r="AU3059" s="489"/>
      <c r="AV3059" s="489"/>
      <c r="AW3059" s="490"/>
    </row>
    <row r="3060" spans="2:50">
      <c r="C3060" t="s">
        <v>501</v>
      </c>
    </row>
    <row r="3061" spans="2:50" ht="34.5" customHeight="1">
      <c r="B3061" s="202"/>
      <c r="C3061" s="202"/>
      <c r="D3061" s="213" t="s">
        <v>71</v>
      </c>
      <c r="E3061" s="213"/>
      <c r="F3061" s="213"/>
      <c r="G3061" s="213"/>
      <c r="H3061" s="213"/>
      <c r="I3061" s="213"/>
      <c r="J3061" s="213"/>
      <c r="K3061" s="213"/>
      <c r="L3061" s="213"/>
      <c r="M3061" s="213"/>
      <c r="N3061" s="213" t="s">
        <v>72</v>
      </c>
      <c r="O3061" s="213"/>
      <c r="P3061" s="213"/>
      <c r="Q3061" s="213"/>
      <c r="R3061" s="213"/>
      <c r="S3061" s="213"/>
      <c r="T3061" s="213"/>
      <c r="U3061" s="213"/>
      <c r="V3061" s="213"/>
      <c r="W3061" s="213"/>
      <c r="X3061" s="213"/>
      <c r="Y3061" s="213"/>
      <c r="Z3061" s="213"/>
      <c r="AA3061" s="213"/>
      <c r="AB3061" s="213"/>
      <c r="AC3061" s="213"/>
      <c r="AD3061" s="213"/>
      <c r="AE3061" s="213"/>
      <c r="AF3061" s="213"/>
      <c r="AG3061" s="213"/>
      <c r="AH3061" s="213"/>
      <c r="AI3061" s="213"/>
      <c r="AJ3061" s="213"/>
      <c r="AK3061" s="213"/>
      <c r="AL3061" s="214" t="s">
        <v>73</v>
      </c>
      <c r="AM3061" s="213"/>
      <c r="AN3061" s="213"/>
      <c r="AO3061" s="213"/>
      <c r="AP3061" s="213"/>
      <c r="AQ3061" s="213"/>
      <c r="AR3061" s="213" t="s">
        <v>27</v>
      </c>
      <c r="AS3061" s="213"/>
      <c r="AT3061" s="213"/>
      <c r="AU3061" s="213"/>
      <c r="AV3061" s="213" t="s">
        <v>28</v>
      </c>
      <c r="AW3061" s="213"/>
      <c r="AX3061" s="213"/>
    </row>
    <row r="3062" spans="2:50" ht="24" customHeight="1">
      <c r="B3062" s="202">
        <v>1</v>
      </c>
      <c r="C3062" s="202">
        <v>1</v>
      </c>
      <c r="D3062" s="208" t="s">
        <v>1258</v>
      </c>
      <c r="E3062" s="208"/>
      <c r="F3062" s="208"/>
      <c r="G3062" s="208"/>
      <c r="H3062" s="208"/>
      <c r="I3062" s="208"/>
      <c r="J3062" s="208"/>
      <c r="K3062" s="208"/>
      <c r="L3062" s="208"/>
      <c r="M3062" s="208"/>
      <c r="N3062" s="208" t="s">
        <v>1259</v>
      </c>
      <c r="O3062" s="208"/>
      <c r="P3062" s="208"/>
      <c r="Q3062" s="208"/>
      <c r="R3062" s="208"/>
      <c r="S3062" s="208"/>
      <c r="T3062" s="208"/>
      <c r="U3062" s="208"/>
      <c r="V3062" s="208"/>
      <c r="W3062" s="208"/>
      <c r="X3062" s="208"/>
      <c r="Y3062" s="208"/>
      <c r="Z3062" s="208"/>
      <c r="AA3062" s="208"/>
      <c r="AB3062" s="208"/>
      <c r="AC3062" s="208"/>
      <c r="AD3062" s="208"/>
      <c r="AE3062" s="208"/>
      <c r="AF3062" s="208"/>
      <c r="AG3062" s="208"/>
      <c r="AH3062" s="208"/>
      <c r="AI3062" s="208"/>
      <c r="AJ3062" s="208"/>
      <c r="AK3062" s="208"/>
      <c r="AL3062" s="207">
        <v>0.6</v>
      </c>
      <c r="AM3062" s="208"/>
      <c r="AN3062" s="208"/>
      <c r="AO3062" s="208"/>
      <c r="AP3062" s="208"/>
      <c r="AQ3062" s="208"/>
      <c r="AR3062" s="208" t="s">
        <v>1260</v>
      </c>
      <c r="AS3062" s="208"/>
      <c r="AT3062" s="208"/>
      <c r="AU3062" s="208"/>
      <c r="AV3062" s="208">
        <v>81.66</v>
      </c>
      <c r="AW3062" s="208"/>
      <c r="AX3062" s="208"/>
    </row>
    <row r="3063" spans="2:50" ht="24" customHeight="1">
      <c r="B3063" s="202">
        <v>2</v>
      </c>
      <c r="C3063" s="202">
        <v>1</v>
      </c>
      <c r="D3063" s="208" t="s">
        <v>1261</v>
      </c>
      <c r="E3063" s="208"/>
      <c r="F3063" s="208"/>
      <c r="G3063" s="208"/>
      <c r="H3063" s="208"/>
      <c r="I3063" s="208"/>
      <c r="J3063" s="208"/>
      <c r="K3063" s="208"/>
      <c r="L3063" s="208"/>
      <c r="M3063" s="208"/>
      <c r="N3063" s="208" t="s">
        <v>1259</v>
      </c>
      <c r="O3063" s="208"/>
      <c r="P3063" s="208"/>
      <c r="Q3063" s="208"/>
      <c r="R3063" s="208"/>
      <c r="S3063" s="208"/>
      <c r="T3063" s="208"/>
      <c r="U3063" s="208"/>
      <c r="V3063" s="208"/>
      <c r="W3063" s="208"/>
      <c r="X3063" s="208"/>
      <c r="Y3063" s="208"/>
      <c r="Z3063" s="208"/>
      <c r="AA3063" s="208"/>
      <c r="AB3063" s="208"/>
      <c r="AC3063" s="208"/>
      <c r="AD3063" s="208"/>
      <c r="AE3063" s="208"/>
      <c r="AF3063" s="208"/>
      <c r="AG3063" s="208"/>
      <c r="AH3063" s="208"/>
      <c r="AI3063" s="208"/>
      <c r="AJ3063" s="208"/>
      <c r="AK3063" s="208"/>
      <c r="AL3063" s="207">
        <v>0.4</v>
      </c>
      <c r="AM3063" s="208"/>
      <c r="AN3063" s="208"/>
      <c r="AO3063" s="208"/>
      <c r="AP3063" s="208"/>
      <c r="AQ3063" s="208"/>
      <c r="AR3063" s="208" t="s">
        <v>1260</v>
      </c>
      <c r="AS3063" s="208"/>
      <c r="AT3063" s="208"/>
      <c r="AU3063" s="208"/>
      <c r="AV3063" s="208">
        <v>48.75</v>
      </c>
      <c r="AW3063" s="208"/>
      <c r="AX3063" s="208"/>
    </row>
    <row r="3064" spans="2:50" ht="24" customHeight="1">
      <c r="B3064" s="202">
        <v>3</v>
      </c>
      <c r="C3064" s="202">
        <v>1</v>
      </c>
      <c r="D3064" s="208" t="s">
        <v>1262</v>
      </c>
      <c r="E3064" s="208"/>
      <c r="F3064" s="208"/>
      <c r="G3064" s="208"/>
      <c r="H3064" s="208"/>
      <c r="I3064" s="208"/>
      <c r="J3064" s="208"/>
      <c r="K3064" s="208"/>
      <c r="L3064" s="208"/>
      <c r="M3064" s="208"/>
      <c r="N3064" s="208" t="s">
        <v>1263</v>
      </c>
      <c r="O3064" s="208"/>
      <c r="P3064" s="208"/>
      <c r="Q3064" s="208"/>
      <c r="R3064" s="208"/>
      <c r="S3064" s="208"/>
      <c r="T3064" s="208"/>
      <c r="U3064" s="208"/>
      <c r="V3064" s="208"/>
      <c r="W3064" s="208"/>
      <c r="X3064" s="208"/>
      <c r="Y3064" s="208"/>
      <c r="Z3064" s="208"/>
      <c r="AA3064" s="208"/>
      <c r="AB3064" s="208"/>
      <c r="AC3064" s="208"/>
      <c r="AD3064" s="208"/>
      <c r="AE3064" s="208"/>
      <c r="AF3064" s="208"/>
      <c r="AG3064" s="208"/>
      <c r="AH3064" s="208"/>
      <c r="AI3064" s="208"/>
      <c r="AJ3064" s="208"/>
      <c r="AK3064" s="208"/>
      <c r="AL3064" s="207">
        <v>0.1</v>
      </c>
      <c r="AM3064" s="208"/>
      <c r="AN3064" s="208"/>
      <c r="AO3064" s="208"/>
      <c r="AP3064" s="208"/>
      <c r="AQ3064" s="208"/>
      <c r="AR3064" s="208" t="s">
        <v>1260</v>
      </c>
      <c r="AS3064" s="208"/>
      <c r="AT3064" s="208"/>
      <c r="AU3064" s="208"/>
      <c r="AV3064" s="208">
        <v>46.68</v>
      </c>
      <c r="AW3064" s="208"/>
      <c r="AX3064" s="208"/>
    </row>
    <row r="3065" spans="2:50" ht="24" customHeight="1">
      <c r="B3065" s="202">
        <v>4</v>
      </c>
      <c r="C3065" s="202">
        <v>1</v>
      </c>
      <c r="D3065" s="208"/>
      <c r="E3065" s="208"/>
      <c r="F3065" s="208"/>
      <c r="G3065" s="208"/>
      <c r="H3065" s="208"/>
      <c r="I3065" s="208"/>
      <c r="J3065" s="208"/>
      <c r="K3065" s="208"/>
      <c r="L3065" s="208"/>
      <c r="M3065" s="208"/>
      <c r="N3065" s="208"/>
      <c r="O3065" s="208"/>
      <c r="P3065" s="208"/>
      <c r="Q3065" s="208"/>
      <c r="R3065" s="208"/>
      <c r="S3065" s="208"/>
      <c r="T3065" s="208"/>
      <c r="U3065" s="208"/>
      <c r="V3065" s="208"/>
      <c r="W3065" s="208"/>
      <c r="X3065" s="208"/>
      <c r="Y3065" s="208"/>
      <c r="Z3065" s="208"/>
      <c r="AA3065" s="208"/>
      <c r="AB3065" s="208"/>
      <c r="AC3065" s="208"/>
      <c r="AD3065" s="208"/>
      <c r="AE3065" s="208"/>
      <c r="AF3065" s="208"/>
      <c r="AG3065" s="208"/>
      <c r="AH3065" s="208"/>
      <c r="AI3065" s="208"/>
      <c r="AJ3065" s="208"/>
      <c r="AK3065" s="208"/>
      <c r="AL3065" s="207"/>
      <c r="AM3065" s="208"/>
      <c r="AN3065" s="208"/>
      <c r="AO3065" s="208"/>
      <c r="AP3065" s="208"/>
      <c r="AQ3065" s="208"/>
      <c r="AR3065" s="208"/>
      <c r="AS3065" s="208"/>
      <c r="AT3065" s="208"/>
      <c r="AU3065" s="208"/>
      <c r="AV3065" s="208"/>
      <c r="AW3065" s="208"/>
      <c r="AX3065" s="208"/>
    </row>
    <row r="3066" spans="2:50" ht="24" customHeight="1">
      <c r="B3066" s="202">
        <v>5</v>
      </c>
      <c r="C3066" s="202">
        <v>1</v>
      </c>
      <c r="D3066" s="208"/>
      <c r="E3066" s="208"/>
      <c r="F3066" s="208"/>
      <c r="G3066" s="208"/>
      <c r="H3066" s="208"/>
      <c r="I3066" s="208"/>
      <c r="J3066" s="208"/>
      <c r="K3066" s="208"/>
      <c r="L3066" s="208"/>
      <c r="M3066" s="208"/>
      <c r="N3066" s="208"/>
      <c r="O3066" s="208"/>
      <c r="P3066" s="208"/>
      <c r="Q3066" s="208"/>
      <c r="R3066" s="208"/>
      <c r="S3066" s="208"/>
      <c r="T3066" s="208"/>
      <c r="U3066" s="208"/>
      <c r="V3066" s="208"/>
      <c r="W3066" s="208"/>
      <c r="X3066" s="208"/>
      <c r="Y3066" s="208"/>
      <c r="Z3066" s="208"/>
      <c r="AA3066" s="208"/>
      <c r="AB3066" s="208"/>
      <c r="AC3066" s="208"/>
      <c r="AD3066" s="208"/>
      <c r="AE3066" s="208"/>
      <c r="AF3066" s="208"/>
      <c r="AG3066" s="208"/>
      <c r="AH3066" s="208"/>
      <c r="AI3066" s="208"/>
      <c r="AJ3066" s="208"/>
      <c r="AK3066" s="208"/>
      <c r="AL3066" s="207"/>
      <c r="AM3066" s="208"/>
      <c r="AN3066" s="208"/>
      <c r="AO3066" s="208"/>
      <c r="AP3066" s="208"/>
      <c r="AQ3066" s="208"/>
      <c r="AR3066" s="208"/>
      <c r="AS3066" s="208"/>
      <c r="AT3066" s="208"/>
      <c r="AU3066" s="208"/>
      <c r="AV3066" s="208"/>
      <c r="AW3066" s="208"/>
      <c r="AX3066" s="208"/>
    </row>
    <row r="3068" spans="2:50">
      <c r="C3068" t="s">
        <v>581</v>
      </c>
    </row>
    <row r="3069" spans="2:50" ht="34.5" customHeight="1">
      <c r="B3069" s="202"/>
      <c r="C3069" s="202"/>
      <c r="D3069" s="213" t="s">
        <v>71</v>
      </c>
      <c r="E3069" s="213"/>
      <c r="F3069" s="213"/>
      <c r="G3069" s="213"/>
      <c r="H3069" s="213"/>
      <c r="I3069" s="213"/>
      <c r="J3069" s="213"/>
      <c r="K3069" s="213"/>
      <c r="L3069" s="213"/>
      <c r="M3069" s="213"/>
      <c r="N3069" s="213" t="s">
        <v>72</v>
      </c>
      <c r="O3069" s="213"/>
      <c r="P3069" s="213"/>
      <c r="Q3069" s="213"/>
      <c r="R3069" s="213"/>
      <c r="S3069" s="213"/>
      <c r="T3069" s="213"/>
      <c r="U3069" s="213"/>
      <c r="V3069" s="213"/>
      <c r="W3069" s="213"/>
      <c r="X3069" s="213"/>
      <c r="Y3069" s="213"/>
      <c r="Z3069" s="213"/>
      <c r="AA3069" s="213"/>
      <c r="AB3069" s="213"/>
      <c r="AC3069" s="213"/>
      <c r="AD3069" s="213"/>
      <c r="AE3069" s="213"/>
      <c r="AF3069" s="213"/>
      <c r="AG3069" s="213"/>
      <c r="AH3069" s="213"/>
      <c r="AI3069" s="213"/>
      <c r="AJ3069" s="213"/>
      <c r="AK3069" s="213"/>
      <c r="AL3069" s="214" t="s">
        <v>73</v>
      </c>
      <c r="AM3069" s="213"/>
      <c r="AN3069" s="213"/>
      <c r="AO3069" s="213"/>
      <c r="AP3069" s="213"/>
      <c r="AQ3069" s="213"/>
      <c r="AR3069" s="213" t="s">
        <v>27</v>
      </c>
      <c r="AS3069" s="213"/>
      <c r="AT3069" s="213"/>
      <c r="AU3069" s="213"/>
      <c r="AV3069" s="213" t="s">
        <v>28</v>
      </c>
      <c r="AW3069" s="213"/>
      <c r="AX3069" s="213"/>
    </row>
    <row r="3070" spans="2:50" ht="24" customHeight="1">
      <c r="B3070" s="202">
        <v>1</v>
      </c>
      <c r="C3070" s="202">
        <v>1</v>
      </c>
      <c r="D3070" s="208" t="s">
        <v>1264</v>
      </c>
      <c r="E3070" s="208"/>
      <c r="F3070" s="208"/>
      <c r="G3070" s="208"/>
      <c r="H3070" s="208"/>
      <c r="I3070" s="208"/>
      <c r="J3070" s="208"/>
      <c r="K3070" s="208"/>
      <c r="L3070" s="208"/>
      <c r="M3070" s="208"/>
      <c r="N3070" s="207" t="s">
        <v>1265</v>
      </c>
      <c r="O3070" s="208"/>
      <c r="P3070" s="208"/>
      <c r="Q3070" s="208"/>
      <c r="R3070" s="208"/>
      <c r="S3070" s="208"/>
      <c r="T3070" s="208"/>
      <c r="U3070" s="208"/>
      <c r="V3070" s="208"/>
      <c r="W3070" s="208"/>
      <c r="X3070" s="208"/>
      <c r="Y3070" s="208"/>
      <c r="Z3070" s="208"/>
      <c r="AA3070" s="208"/>
      <c r="AB3070" s="208"/>
      <c r="AC3070" s="208"/>
      <c r="AD3070" s="208"/>
      <c r="AE3070" s="208"/>
      <c r="AF3070" s="208"/>
      <c r="AG3070" s="208"/>
      <c r="AH3070" s="208"/>
      <c r="AI3070" s="208"/>
      <c r="AJ3070" s="208"/>
      <c r="AK3070" s="208"/>
      <c r="AL3070" s="207">
        <v>0.2</v>
      </c>
      <c r="AM3070" s="208"/>
      <c r="AN3070" s="208"/>
      <c r="AO3070" s="208"/>
      <c r="AP3070" s="208"/>
      <c r="AQ3070" s="208"/>
      <c r="AR3070" s="208" t="s">
        <v>1266</v>
      </c>
      <c r="AS3070" s="208"/>
      <c r="AT3070" s="208"/>
      <c r="AU3070" s="208"/>
      <c r="AV3070" s="208"/>
      <c r="AW3070" s="208"/>
      <c r="AX3070" s="208"/>
    </row>
    <row r="3071" spans="2:50" ht="24" customHeight="1">
      <c r="B3071" s="202">
        <v>2</v>
      </c>
      <c r="C3071" s="202">
        <v>1</v>
      </c>
      <c r="D3071" s="208"/>
      <c r="E3071" s="208"/>
      <c r="F3071" s="208"/>
      <c r="G3071" s="208"/>
      <c r="H3071" s="208"/>
      <c r="I3071" s="208"/>
      <c r="J3071" s="208"/>
      <c r="K3071" s="208"/>
      <c r="L3071" s="208"/>
      <c r="M3071" s="208"/>
      <c r="N3071" s="208"/>
      <c r="O3071" s="208"/>
      <c r="P3071" s="208"/>
      <c r="Q3071" s="208"/>
      <c r="R3071" s="208"/>
      <c r="S3071" s="208"/>
      <c r="T3071" s="208"/>
      <c r="U3071" s="208"/>
      <c r="V3071" s="208"/>
      <c r="W3071" s="208"/>
      <c r="X3071" s="208"/>
      <c r="Y3071" s="208"/>
      <c r="Z3071" s="208"/>
      <c r="AA3071" s="208"/>
      <c r="AB3071" s="208"/>
      <c r="AC3071" s="208"/>
      <c r="AD3071" s="208"/>
      <c r="AE3071" s="208"/>
      <c r="AF3071" s="208"/>
      <c r="AG3071" s="208"/>
      <c r="AH3071" s="208"/>
      <c r="AI3071" s="208"/>
      <c r="AJ3071" s="208"/>
      <c r="AK3071" s="208"/>
      <c r="AL3071" s="207"/>
      <c r="AM3071" s="208"/>
      <c r="AN3071" s="208"/>
      <c r="AO3071" s="208"/>
      <c r="AP3071" s="208"/>
      <c r="AQ3071" s="208"/>
      <c r="AR3071" s="208"/>
      <c r="AS3071" s="208"/>
      <c r="AT3071" s="208"/>
      <c r="AU3071" s="208"/>
      <c r="AV3071" s="208"/>
      <c r="AW3071" s="208"/>
      <c r="AX3071" s="208"/>
    </row>
    <row r="3072" spans="2:50" ht="24" customHeight="1">
      <c r="B3072" s="202">
        <v>3</v>
      </c>
      <c r="C3072" s="202">
        <v>1</v>
      </c>
      <c r="D3072" s="208"/>
      <c r="E3072" s="208"/>
      <c r="F3072" s="208"/>
      <c r="G3072" s="208"/>
      <c r="H3072" s="208"/>
      <c r="I3072" s="208"/>
      <c r="J3072" s="208"/>
      <c r="K3072" s="208"/>
      <c r="L3072" s="208"/>
      <c r="M3072" s="208"/>
      <c r="N3072" s="208"/>
      <c r="O3072" s="208"/>
      <c r="P3072" s="208"/>
      <c r="Q3072" s="208"/>
      <c r="R3072" s="208"/>
      <c r="S3072" s="208"/>
      <c r="T3072" s="208"/>
      <c r="U3072" s="208"/>
      <c r="V3072" s="208"/>
      <c r="W3072" s="208"/>
      <c r="X3072" s="208"/>
      <c r="Y3072" s="208"/>
      <c r="Z3072" s="208"/>
      <c r="AA3072" s="208"/>
      <c r="AB3072" s="208"/>
      <c r="AC3072" s="208"/>
      <c r="AD3072" s="208"/>
      <c r="AE3072" s="208"/>
      <c r="AF3072" s="208"/>
      <c r="AG3072" s="208"/>
      <c r="AH3072" s="208"/>
      <c r="AI3072" s="208"/>
      <c r="AJ3072" s="208"/>
      <c r="AK3072" s="208"/>
      <c r="AL3072" s="207"/>
      <c r="AM3072" s="208"/>
      <c r="AN3072" s="208"/>
      <c r="AO3072" s="208"/>
      <c r="AP3072" s="208"/>
      <c r="AQ3072" s="208"/>
      <c r="AR3072" s="208"/>
      <c r="AS3072" s="208"/>
      <c r="AT3072" s="208"/>
      <c r="AU3072" s="208"/>
      <c r="AV3072" s="208"/>
      <c r="AW3072" s="208"/>
      <c r="AX3072" s="208"/>
    </row>
    <row r="3073" spans="2:50" ht="24" customHeight="1">
      <c r="B3073" s="202">
        <v>4</v>
      </c>
      <c r="C3073" s="202">
        <v>1</v>
      </c>
      <c r="D3073" s="208"/>
      <c r="E3073" s="208"/>
      <c r="F3073" s="208"/>
      <c r="G3073" s="208"/>
      <c r="H3073" s="208"/>
      <c r="I3073" s="208"/>
      <c r="J3073" s="208"/>
      <c r="K3073" s="208"/>
      <c r="L3073" s="208"/>
      <c r="M3073" s="208"/>
      <c r="N3073" s="208"/>
      <c r="O3073" s="208"/>
      <c r="P3073" s="208"/>
      <c r="Q3073" s="208"/>
      <c r="R3073" s="208"/>
      <c r="S3073" s="208"/>
      <c r="T3073" s="208"/>
      <c r="U3073" s="208"/>
      <c r="V3073" s="208"/>
      <c r="W3073" s="208"/>
      <c r="X3073" s="208"/>
      <c r="Y3073" s="208"/>
      <c r="Z3073" s="208"/>
      <c r="AA3073" s="208"/>
      <c r="AB3073" s="208"/>
      <c r="AC3073" s="208"/>
      <c r="AD3073" s="208"/>
      <c r="AE3073" s="208"/>
      <c r="AF3073" s="208"/>
      <c r="AG3073" s="208"/>
      <c r="AH3073" s="208"/>
      <c r="AI3073" s="208"/>
      <c r="AJ3073" s="208"/>
      <c r="AK3073" s="208"/>
      <c r="AL3073" s="207"/>
      <c r="AM3073" s="208"/>
      <c r="AN3073" s="208"/>
      <c r="AO3073" s="208"/>
      <c r="AP3073" s="208"/>
      <c r="AQ3073" s="208"/>
      <c r="AR3073" s="208"/>
      <c r="AS3073" s="208"/>
      <c r="AT3073" s="208"/>
      <c r="AU3073" s="208"/>
      <c r="AV3073" s="208"/>
      <c r="AW3073" s="208"/>
      <c r="AX3073" s="208"/>
    </row>
    <row r="3074" spans="2:50" ht="24" customHeight="1">
      <c r="B3074" s="202">
        <v>5</v>
      </c>
      <c r="C3074" s="202">
        <v>1</v>
      </c>
      <c r="D3074" s="208"/>
      <c r="E3074" s="208"/>
      <c r="F3074" s="208"/>
      <c r="G3074" s="208"/>
      <c r="H3074" s="208"/>
      <c r="I3074" s="208"/>
      <c r="J3074" s="208"/>
      <c r="K3074" s="208"/>
      <c r="L3074" s="208"/>
      <c r="M3074" s="208"/>
      <c r="N3074" s="208"/>
      <c r="O3074" s="208"/>
      <c r="P3074" s="208"/>
      <c r="Q3074" s="208"/>
      <c r="R3074" s="208"/>
      <c r="S3074" s="208"/>
      <c r="T3074" s="208"/>
      <c r="U3074" s="208"/>
      <c r="V3074" s="208"/>
      <c r="W3074" s="208"/>
      <c r="X3074" s="208"/>
      <c r="Y3074" s="208"/>
      <c r="Z3074" s="208"/>
      <c r="AA3074" s="208"/>
      <c r="AB3074" s="208"/>
      <c r="AC3074" s="208"/>
      <c r="AD3074" s="208"/>
      <c r="AE3074" s="208"/>
      <c r="AF3074" s="208"/>
      <c r="AG3074" s="208"/>
      <c r="AH3074" s="208"/>
      <c r="AI3074" s="208"/>
      <c r="AJ3074" s="208"/>
      <c r="AK3074" s="208"/>
      <c r="AL3074" s="207"/>
      <c r="AM3074" s="208"/>
      <c r="AN3074" s="208"/>
      <c r="AO3074" s="208"/>
      <c r="AP3074" s="208"/>
      <c r="AQ3074" s="208"/>
      <c r="AR3074" s="208"/>
      <c r="AS3074" s="208"/>
      <c r="AT3074" s="208"/>
      <c r="AU3074" s="208"/>
      <c r="AV3074" s="208"/>
      <c r="AW3074" s="208"/>
      <c r="AX3074" s="208"/>
    </row>
    <row r="3076" spans="2:50">
      <c r="C3076" t="s">
        <v>602</v>
      </c>
    </row>
    <row r="3077" spans="2:50" ht="34.5" customHeight="1">
      <c r="B3077" s="202"/>
      <c r="C3077" s="202"/>
      <c r="D3077" s="213" t="s">
        <v>71</v>
      </c>
      <c r="E3077" s="213"/>
      <c r="F3077" s="213"/>
      <c r="G3077" s="213"/>
      <c r="H3077" s="213"/>
      <c r="I3077" s="213"/>
      <c r="J3077" s="213"/>
      <c r="K3077" s="213"/>
      <c r="L3077" s="213"/>
      <c r="M3077" s="213"/>
      <c r="N3077" s="213" t="s">
        <v>72</v>
      </c>
      <c r="O3077" s="213"/>
      <c r="P3077" s="213"/>
      <c r="Q3077" s="213"/>
      <c r="R3077" s="213"/>
      <c r="S3077" s="213"/>
      <c r="T3077" s="213"/>
      <c r="U3077" s="213"/>
      <c r="V3077" s="213"/>
      <c r="W3077" s="213"/>
      <c r="X3077" s="213"/>
      <c r="Y3077" s="213"/>
      <c r="Z3077" s="213"/>
      <c r="AA3077" s="213"/>
      <c r="AB3077" s="213"/>
      <c r="AC3077" s="213"/>
      <c r="AD3077" s="213"/>
      <c r="AE3077" s="213"/>
      <c r="AF3077" s="213"/>
      <c r="AG3077" s="213"/>
      <c r="AH3077" s="213"/>
      <c r="AI3077" s="213"/>
      <c r="AJ3077" s="213"/>
      <c r="AK3077" s="213"/>
      <c r="AL3077" s="214" t="s">
        <v>73</v>
      </c>
      <c r="AM3077" s="213"/>
      <c r="AN3077" s="213"/>
      <c r="AO3077" s="213"/>
      <c r="AP3077" s="213"/>
      <c r="AQ3077" s="213"/>
      <c r="AR3077" s="213" t="s">
        <v>27</v>
      </c>
      <c r="AS3077" s="213"/>
      <c r="AT3077" s="213"/>
      <c r="AU3077" s="213"/>
      <c r="AV3077" s="213" t="s">
        <v>28</v>
      </c>
      <c r="AW3077" s="213"/>
      <c r="AX3077" s="213"/>
    </row>
    <row r="3078" spans="2:50" ht="24" customHeight="1">
      <c r="B3078" s="202">
        <v>1</v>
      </c>
      <c r="C3078" s="202">
        <v>1</v>
      </c>
      <c r="D3078" s="208" t="s">
        <v>1267</v>
      </c>
      <c r="E3078" s="208"/>
      <c r="F3078" s="208"/>
      <c r="G3078" s="208"/>
      <c r="H3078" s="208"/>
      <c r="I3078" s="208"/>
      <c r="J3078" s="208"/>
      <c r="K3078" s="208"/>
      <c r="L3078" s="208"/>
      <c r="M3078" s="208"/>
      <c r="N3078" s="208" t="s">
        <v>1268</v>
      </c>
      <c r="O3078" s="208"/>
      <c r="P3078" s="208"/>
      <c r="Q3078" s="208"/>
      <c r="R3078" s="208"/>
      <c r="S3078" s="208"/>
      <c r="T3078" s="208"/>
      <c r="U3078" s="208"/>
      <c r="V3078" s="208"/>
      <c r="W3078" s="208"/>
      <c r="X3078" s="208"/>
      <c r="Y3078" s="208"/>
      <c r="Z3078" s="208"/>
      <c r="AA3078" s="208"/>
      <c r="AB3078" s="208"/>
      <c r="AC3078" s="208"/>
      <c r="AD3078" s="208"/>
      <c r="AE3078" s="208"/>
      <c r="AF3078" s="208"/>
      <c r="AG3078" s="208"/>
      <c r="AH3078" s="208"/>
      <c r="AI3078" s="208"/>
      <c r="AJ3078" s="208"/>
      <c r="AK3078" s="208"/>
      <c r="AL3078" s="207">
        <v>0.4</v>
      </c>
      <c r="AM3078" s="208"/>
      <c r="AN3078" s="208"/>
      <c r="AO3078" s="208"/>
      <c r="AP3078" s="208"/>
      <c r="AQ3078" s="208"/>
      <c r="AR3078" s="208" t="s">
        <v>224</v>
      </c>
      <c r="AS3078" s="208"/>
      <c r="AT3078" s="208"/>
      <c r="AU3078" s="208"/>
      <c r="AV3078" s="208"/>
      <c r="AW3078" s="208"/>
      <c r="AX3078" s="208"/>
    </row>
    <row r="3079" spans="2:50" ht="24" customHeight="1">
      <c r="B3079" s="202">
        <v>2</v>
      </c>
      <c r="C3079" s="202">
        <v>1</v>
      </c>
      <c r="D3079" s="208" t="s">
        <v>1269</v>
      </c>
      <c r="E3079" s="208"/>
      <c r="F3079" s="208"/>
      <c r="G3079" s="208"/>
      <c r="H3079" s="208"/>
      <c r="I3079" s="208"/>
      <c r="J3079" s="208"/>
      <c r="K3079" s="208"/>
      <c r="L3079" s="208"/>
      <c r="M3079" s="208"/>
      <c r="N3079" s="208" t="s">
        <v>1270</v>
      </c>
      <c r="O3079" s="208"/>
      <c r="P3079" s="208"/>
      <c r="Q3079" s="208"/>
      <c r="R3079" s="208"/>
      <c r="S3079" s="208"/>
      <c r="T3079" s="208"/>
      <c r="U3079" s="208"/>
      <c r="V3079" s="208"/>
      <c r="W3079" s="208"/>
      <c r="X3079" s="208"/>
      <c r="Y3079" s="208"/>
      <c r="Z3079" s="208"/>
      <c r="AA3079" s="208"/>
      <c r="AB3079" s="208"/>
      <c r="AC3079" s="208"/>
      <c r="AD3079" s="208"/>
      <c r="AE3079" s="208"/>
      <c r="AF3079" s="208"/>
      <c r="AG3079" s="208"/>
      <c r="AH3079" s="208"/>
      <c r="AI3079" s="208"/>
      <c r="AJ3079" s="208"/>
      <c r="AK3079" s="208"/>
      <c r="AL3079" s="207">
        <v>0.2</v>
      </c>
      <c r="AM3079" s="208"/>
      <c r="AN3079" s="208"/>
      <c r="AO3079" s="208"/>
      <c r="AP3079" s="208"/>
      <c r="AQ3079" s="208"/>
      <c r="AR3079" s="208" t="s">
        <v>224</v>
      </c>
      <c r="AS3079" s="208"/>
      <c r="AT3079" s="208"/>
      <c r="AU3079" s="208"/>
      <c r="AV3079" s="208"/>
      <c r="AW3079" s="208"/>
      <c r="AX3079" s="208"/>
    </row>
    <row r="3080" spans="2:50" ht="24" customHeight="1">
      <c r="B3080" s="202">
        <v>3</v>
      </c>
      <c r="C3080" s="202">
        <v>1</v>
      </c>
      <c r="D3080" s="208" t="s">
        <v>1271</v>
      </c>
      <c r="E3080" s="208"/>
      <c r="F3080" s="208"/>
      <c r="G3080" s="208"/>
      <c r="H3080" s="208"/>
      <c r="I3080" s="208"/>
      <c r="J3080" s="208"/>
      <c r="K3080" s="208"/>
      <c r="L3080" s="208"/>
      <c r="M3080" s="208"/>
      <c r="N3080" s="208" t="s">
        <v>1272</v>
      </c>
      <c r="O3080" s="208"/>
      <c r="P3080" s="208"/>
      <c r="Q3080" s="208"/>
      <c r="R3080" s="208"/>
      <c r="S3080" s="208"/>
      <c r="T3080" s="208"/>
      <c r="U3080" s="208"/>
      <c r="V3080" s="208"/>
      <c r="W3080" s="208"/>
      <c r="X3080" s="208"/>
      <c r="Y3080" s="208"/>
      <c r="Z3080" s="208"/>
      <c r="AA3080" s="208"/>
      <c r="AB3080" s="208"/>
      <c r="AC3080" s="208"/>
      <c r="AD3080" s="208"/>
      <c r="AE3080" s="208"/>
      <c r="AF3080" s="208"/>
      <c r="AG3080" s="208"/>
      <c r="AH3080" s="208"/>
      <c r="AI3080" s="208"/>
      <c r="AJ3080" s="208"/>
      <c r="AK3080" s="208"/>
      <c r="AL3080" s="207">
        <v>0.2</v>
      </c>
      <c r="AM3080" s="208"/>
      <c r="AN3080" s="208"/>
      <c r="AO3080" s="208"/>
      <c r="AP3080" s="208"/>
      <c r="AQ3080" s="208"/>
      <c r="AR3080" s="208" t="s">
        <v>224</v>
      </c>
      <c r="AS3080" s="208"/>
      <c r="AT3080" s="208"/>
      <c r="AU3080" s="208"/>
      <c r="AV3080" s="208"/>
      <c r="AW3080" s="208"/>
      <c r="AX3080" s="208"/>
    </row>
    <row r="3081" spans="2:50" ht="24" customHeight="1">
      <c r="B3081" s="202">
        <v>4</v>
      </c>
      <c r="C3081" s="202">
        <v>1</v>
      </c>
      <c r="D3081" s="1987" t="s">
        <v>1273</v>
      </c>
      <c r="E3081" s="1987"/>
      <c r="F3081" s="1987"/>
      <c r="G3081" s="1987"/>
      <c r="H3081" s="1987"/>
      <c r="I3081" s="1987"/>
      <c r="J3081" s="1987"/>
      <c r="K3081" s="1987"/>
      <c r="L3081" s="1987"/>
      <c r="M3081" s="1987"/>
      <c r="N3081" s="208" t="s">
        <v>1274</v>
      </c>
      <c r="O3081" s="208"/>
      <c r="P3081" s="208"/>
      <c r="Q3081" s="208"/>
      <c r="R3081" s="208"/>
      <c r="S3081" s="208"/>
      <c r="T3081" s="208"/>
      <c r="U3081" s="208"/>
      <c r="V3081" s="208"/>
      <c r="W3081" s="208"/>
      <c r="X3081" s="208"/>
      <c r="Y3081" s="208"/>
      <c r="Z3081" s="208"/>
      <c r="AA3081" s="208"/>
      <c r="AB3081" s="208"/>
      <c r="AC3081" s="208"/>
      <c r="AD3081" s="208"/>
      <c r="AE3081" s="208"/>
      <c r="AF3081" s="208"/>
      <c r="AG3081" s="208"/>
      <c r="AH3081" s="208"/>
      <c r="AI3081" s="208"/>
      <c r="AJ3081" s="208"/>
      <c r="AK3081" s="208"/>
      <c r="AL3081" s="207">
        <v>0.1</v>
      </c>
      <c r="AM3081" s="208"/>
      <c r="AN3081" s="208"/>
      <c r="AO3081" s="208"/>
      <c r="AP3081" s="208"/>
      <c r="AQ3081" s="208"/>
      <c r="AR3081" s="208" t="s">
        <v>224</v>
      </c>
      <c r="AS3081" s="208"/>
      <c r="AT3081" s="208"/>
      <c r="AU3081" s="208"/>
      <c r="AV3081" s="208"/>
      <c r="AW3081" s="208"/>
      <c r="AX3081" s="208"/>
    </row>
    <row r="3082" spans="2:50" ht="24" customHeight="1">
      <c r="B3082" s="202">
        <v>5</v>
      </c>
      <c r="C3082" s="202">
        <v>1</v>
      </c>
      <c r="D3082" s="1984" t="s">
        <v>1275</v>
      </c>
      <c r="E3082" s="1985"/>
      <c r="F3082" s="1985"/>
      <c r="G3082" s="1985"/>
      <c r="H3082" s="1985"/>
      <c r="I3082" s="1985"/>
      <c r="J3082" s="1985"/>
      <c r="K3082" s="1985"/>
      <c r="L3082" s="1985"/>
      <c r="M3082" s="1986"/>
      <c r="N3082" s="488" t="s">
        <v>1276</v>
      </c>
      <c r="O3082" s="489"/>
      <c r="P3082" s="489"/>
      <c r="Q3082" s="489"/>
      <c r="R3082" s="489"/>
      <c r="S3082" s="489"/>
      <c r="T3082" s="489"/>
      <c r="U3082" s="489"/>
      <c r="V3082" s="489"/>
      <c r="W3082" s="489"/>
      <c r="X3082" s="489"/>
      <c r="Y3082" s="489"/>
      <c r="Z3082" s="489"/>
      <c r="AA3082" s="489"/>
      <c r="AB3082" s="489"/>
      <c r="AC3082" s="489"/>
      <c r="AD3082" s="489"/>
      <c r="AE3082" s="489"/>
      <c r="AF3082" s="489"/>
      <c r="AG3082" s="489"/>
      <c r="AH3082" s="489"/>
      <c r="AI3082" s="489"/>
      <c r="AJ3082" s="489"/>
      <c r="AK3082" s="490"/>
      <c r="AL3082" s="480">
        <v>0.1</v>
      </c>
      <c r="AM3082" s="481"/>
      <c r="AN3082" s="481"/>
      <c r="AO3082" s="481"/>
      <c r="AP3082" s="481"/>
      <c r="AQ3082" s="482"/>
      <c r="AR3082" s="208" t="s">
        <v>224</v>
      </c>
      <c r="AS3082" s="208"/>
      <c r="AT3082" s="208"/>
      <c r="AU3082" s="208"/>
      <c r="AV3082" s="208"/>
      <c r="AW3082" s="208"/>
      <c r="AX3082" s="208"/>
    </row>
    <row r="3083" spans="2:50" ht="24" customHeight="1">
      <c r="B3083" s="202">
        <v>6</v>
      </c>
      <c r="C3083" s="202">
        <v>1</v>
      </c>
      <c r="D3083" s="488" t="s">
        <v>1277</v>
      </c>
      <c r="E3083" s="489"/>
      <c r="F3083" s="489"/>
      <c r="G3083" s="489"/>
      <c r="H3083" s="489"/>
      <c r="I3083" s="489"/>
      <c r="J3083" s="489"/>
      <c r="K3083" s="489"/>
      <c r="L3083" s="489"/>
      <c r="M3083" s="490"/>
      <c r="N3083" s="488" t="s">
        <v>1278</v>
      </c>
      <c r="O3083" s="489"/>
      <c r="P3083" s="489"/>
      <c r="Q3083" s="489"/>
      <c r="R3083" s="489"/>
      <c r="S3083" s="489"/>
      <c r="T3083" s="489"/>
      <c r="U3083" s="489"/>
      <c r="V3083" s="489"/>
      <c r="W3083" s="489"/>
      <c r="X3083" s="489"/>
      <c r="Y3083" s="489"/>
      <c r="Z3083" s="489"/>
      <c r="AA3083" s="489"/>
      <c r="AB3083" s="489"/>
      <c r="AC3083" s="489"/>
      <c r="AD3083" s="489"/>
      <c r="AE3083" s="489"/>
      <c r="AF3083" s="489"/>
      <c r="AG3083" s="489"/>
      <c r="AH3083" s="489"/>
      <c r="AI3083" s="489"/>
      <c r="AJ3083" s="489"/>
      <c r="AK3083" s="490"/>
      <c r="AL3083" s="480">
        <v>0.1</v>
      </c>
      <c r="AM3083" s="481"/>
      <c r="AN3083" s="481"/>
      <c r="AO3083" s="481"/>
      <c r="AP3083" s="481"/>
      <c r="AQ3083" s="482"/>
      <c r="AR3083" s="208" t="s">
        <v>224</v>
      </c>
      <c r="AS3083" s="208"/>
      <c r="AT3083" s="208"/>
      <c r="AU3083" s="208"/>
      <c r="AV3083" s="208"/>
      <c r="AW3083" s="208"/>
      <c r="AX3083" s="208"/>
    </row>
    <row r="3084" spans="2:50" ht="24" customHeight="1">
      <c r="B3084" s="202">
        <v>7</v>
      </c>
      <c r="C3084" s="202">
        <v>1</v>
      </c>
      <c r="D3084" s="488" t="s">
        <v>1279</v>
      </c>
      <c r="E3084" s="489"/>
      <c r="F3084" s="489"/>
      <c r="G3084" s="489"/>
      <c r="H3084" s="489"/>
      <c r="I3084" s="489"/>
      <c r="J3084" s="489"/>
      <c r="K3084" s="489"/>
      <c r="L3084" s="489"/>
      <c r="M3084" s="490"/>
      <c r="N3084" s="488" t="s">
        <v>1280</v>
      </c>
      <c r="O3084" s="489"/>
      <c r="P3084" s="489"/>
      <c r="Q3084" s="489"/>
      <c r="R3084" s="489"/>
      <c r="S3084" s="489"/>
      <c r="T3084" s="489"/>
      <c r="U3084" s="489"/>
      <c r="V3084" s="489"/>
      <c r="W3084" s="489"/>
      <c r="X3084" s="489"/>
      <c r="Y3084" s="489"/>
      <c r="Z3084" s="489"/>
      <c r="AA3084" s="489"/>
      <c r="AB3084" s="489"/>
      <c r="AC3084" s="489"/>
      <c r="AD3084" s="489"/>
      <c r="AE3084" s="489"/>
      <c r="AF3084" s="489"/>
      <c r="AG3084" s="489"/>
      <c r="AH3084" s="489"/>
      <c r="AI3084" s="489"/>
      <c r="AJ3084" s="489"/>
      <c r="AK3084" s="490"/>
      <c r="AL3084" s="480">
        <v>0.1</v>
      </c>
      <c r="AM3084" s="481"/>
      <c r="AN3084" s="481"/>
      <c r="AO3084" s="481"/>
      <c r="AP3084" s="481"/>
      <c r="AQ3084" s="482"/>
      <c r="AR3084" s="208" t="s">
        <v>224</v>
      </c>
      <c r="AS3084" s="208"/>
      <c r="AT3084" s="208"/>
      <c r="AU3084" s="208"/>
      <c r="AV3084" s="208"/>
      <c r="AW3084" s="208"/>
      <c r="AX3084" s="208"/>
    </row>
    <row r="3085" spans="2:50" ht="24" customHeight="1">
      <c r="B3085" s="202">
        <v>8</v>
      </c>
      <c r="C3085" s="202">
        <v>1</v>
      </c>
      <c r="D3085" s="488" t="s">
        <v>1281</v>
      </c>
      <c r="E3085" s="489"/>
      <c r="F3085" s="489"/>
      <c r="G3085" s="489"/>
      <c r="H3085" s="489"/>
      <c r="I3085" s="489"/>
      <c r="J3085" s="489"/>
      <c r="K3085" s="489"/>
      <c r="L3085" s="489"/>
      <c r="M3085" s="490"/>
      <c r="N3085" s="488" t="s">
        <v>1282</v>
      </c>
      <c r="O3085" s="489"/>
      <c r="P3085" s="489"/>
      <c r="Q3085" s="489"/>
      <c r="R3085" s="489"/>
      <c r="S3085" s="489"/>
      <c r="T3085" s="489"/>
      <c r="U3085" s="489"/>
      <c r="V3085" s="489"/>
      <c r="W3085" s="489"/>
      <c r="X3085" s="489"/>
      <c r="Y3085" s="489"/>
      <c r="Z3085" s="489"/>
      <c r="AA3085" s="489"/>
      <c r="AB3085" s="489"/>
      <c r="AC3085" s="489"/>
      <c r="AD3085" s="489"/>
      <c r="AE3085" s="489"/>
      <c r="AF3085" s="489"/>
      <c r="AG3085" s="489"/>
      <c r="AH3085" s="489"/>
      <c r="AI3085" s="489"/>
      <c r="AJ3085" s="489"/>
      <c r="AK3085" s="490"/>
      <c r="AL3085" s="480">
        <v>0.1</v>
      </c>
      <c r="AM3085" s="481"/>
      <c r="AN3085" s="481"/>
      <c r="AO3085" s="481"/>
      <c r="AP3085" s="481"/>
      <c r="AQ3085" s="482"/>
      <c r="AR3085" s="208" t="s">
        <v>224</v>
      </c>
      <c r="AS3085" s="208"/>
      <c r="AT3085" s="208"/>
      <c r="AU3085" s="208"/>
      <c r="AV3085" s="208"/>
      <c r="AW3085" s="208"/>
      <c r="AX3085" s="208"/>
    </row>
    <row r="3086" spans="2:50" ht="24" customHeight="1">
      <c r="B3086" s="202">
        <v>9</v>
      </c>
      <c r="C3086" s="202">
        <v>1</v>
      </c>
      <c r="D3086" s="488" t="s">
        <v>1283</v>
      </c>
      <c r="E3086" s="489"/>
      <c r="F3086" s="489"/>
      <c r="G3086" s="489"/>
      <c r="H3086" s="489"/>
      <c r="I3086" s="489"/>
      <c r="J3086" s="489"/>
      <c r="K3086" s="489"/>
      <c r="L3086" s="489"/>
      <c r="M3086" s="490"/>
      <c r="N3086" s="488" t="s">
        <v>1284</v>
      </c>
      <c r="O3086" s="489"/>
      <c r="P3086" s="489"/>
      <c r="Q3086" s="489"/>
      <c r="R3086" s="489"/>
      <c r="S3086" s="489"/>
      <c r="T3086" s="489"/>
      <c r="U3086" s="489"/>
      <c r="V3086" s="489"/>
      <c r="W3086" s="489"/>
      <c r="X3086" s="489"/>
      <c r="Y3086" s="489"/>
      <c r="Z3086" s="489"/>
      <c r="AA3086" s="489"/>
      <c r="AB3086" s="489"/>
      <c r="AC3086" s="489"/>
      <c r="AD3086" s="489"/>
      <c r="AE3086" s="489"/>
      <c r="AF3086" s="489"/>
      <c r="AG3086" s="489"/>
      <c r="AH3086" s="489"/>
      <c r="AI3086" s="489"/>
      <c r="AJ3086" s="489"/>
      <c r="AK3086" s="490"/>
      <c r="AL3086" s="480">
        <v>0.1</v>
      </c>
      <c r="AM3086" s="481"/>
      <c r="AN3086" s="481"/>
      <c r="AO3086" s="481"/>
      <c r="AP3086" s="481"/>
      <c r="AQ3086" s="482"/>
      <c r="AR3086" s="208" t="s">
        <v>224</v>
      </c>
      <c r="AS3086" s="208"/>
      <c r="AT3086" s="208"/>
      <c r="AU3086" s="208"/>
      <c r="AV3086" s="208"/>
      <c r="AW3086" s="208"/>
      <c r="AX3086" s="208"/>
    </row>
    <row r="3087" spans="2:50" ht="24" customHeight="1">
      <c r="B3087" s="202">
        <v>10</v>
      </c>
      <c r="C3087" s="202">
        <v>1</v>
      </c>
      <c r="D3087" s="208" t="s">
        <v>1285</v>
      </c>
      <c r="E3087" s="208"/>
      <c r="F3087" s="208"/>
      <c r="G3087" s="208"/>
      <c r="H3087" s="208"/>
      <c r="I3087" s="208"/>
      <c r="J3087" s="208"/>
      <c r="K3087" s="208"/>
      <c r="L3087" s="208"/>
      <c r="M3087" s="208"/>
      <c r="N3087" s="208" t="s">
        <v>1286</v>
      </c>
      <c r="O3087" s="208"/>
      <c r="P3087" s="208"/>
      <c r="Q3087" s="208"/>
      <c r="R3087" s="208"/>
      <c r="S3087" s="208"/>
      <c r="T3087" s="208"/>
      <c r="U3087" s="208"/>
      <c r="V3087" s="208"/>
      <c r="W3087" s="208"/>
      <c r="X3087" s="208"/>
      <c r="Y3087" s="208"/>
      <c r="Z3087" s="208"/>
      <c r="AA3087" s="208"/>
      <c r="AB3087" s="208"/>
      <c r="AC3087" s="208"/>
      <c r="AD3087" s="208"/>
      <c r="AE3087" s="208"/>
      <c r="AF3087" s="208"/>
      <c r="AG3087" s="208"/>
      <c r="AH3087" s="208"/>
      <c r="AI3087" s="208"/>
      <c r="AJ3087" s="208"/>
      <c r="AK3087" s="208"/>
      <c r="AL3087" s="207">
        <v>0.1</v>
      </c>
      <c r="AM3087" s="208"/>
      <c r="AN3087" s="208"/>
      <c r="AO3087" s="208"/>
      <c r="AP3087" s="208"/>
      <c r="AQ3087" s="208"/>
      <c r="AR3087" s="208" t="s">
        <v>224</v>
      </c>
      <c r="AS3087" s="208"/>
      <c r="AT3087" s="208"/>
      <c r="AU3087" s="208"/>
      <c r="AV3087" s="208"/>
      <c r="AW3087" s="208"/>
      <c r="AX3087" s="208"/>
    </row>
  </sheetData>
  <mergeCells count="14392">
    <mergeCell ref="B5:G5"/>
    <mergeCell ref="H5:Y5"/>
    <mergeCell ref="Z5:AE5"/>
    <mergeCell ref="AF5:AQ5"/>
    <mergeCell ref="AR5:AY5"/>
    <mergeCell ref="B6:G6"/>
    <mergeCell ref="H6:Y6"/>
    <mergeCell ref="Z6:AE6"/>
    <mergeCell ref="AF6:AY6"/>
    <mergeCell ref="AK2:AQ2"/>
    <mergeCell ref="AR2:AY2"/>
    <mergeCell ref="B3:AY3"/>
    <mergeCell ref="B4:G4"/>
    <mergeCell ref="H4:Y4"/>
    <mergeCell ref="Z4:AE4"/>
    <mergeCell ref="AF4:AQ4"/>
    <mergeCell ref="AR4:AY4"/>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D27:L27"/>
    <mergeCell ref="M27:R27"/>
    <mergeCell ref="S27:X27"/>
    <mergeCell ref="Y27:AY27"/>
    <mergeCell ref="D28:L28"/>
    <mergeCell ref="M28:R28"/>
    <mergeCell ref="S28:X28"/>
    <mergeCell ref="Y28:AY28"/>
    <mergeCell ref="AU23:AY24"/>
    <mergeCell ref="B25:G25"/>
    <mergeCell ref="H25:Y25"/>
    <mergeCell ref="Z25:AB25"/>
    <mergeCell ref="AC25:AY25"/>
    <mergeCell ref="B26:C33"/>
    <mergeCell ref="D26:L26"/>
    <mergeCell ref="M26:R26"/>
    <mergeCell ref="S26:X26"/>
    <mergeCell ref="Y26:AY26"/>
    <mergeCell ref="H23:Y24"/>
    <mergeCell ref="Z23:AB24"/>
    <mergeCell ref="AC23:AE24"/>
    <mergeCell ref="AF23:AJ24"/>
    <mergeCell ref="AK23:AO24"/>
    <mergeCell ref="AP23:AT24"/>
    <mergeCell ref="AP21:AT21"/>
    <mergeCell ref="AU21:AY21"/>
    <mergeCell ref="B22:G24"/>
    <mergeCell ref="H22:Y22"/>
    <mergeCell ref="Z22:AB22"/>
    <mergeCell ref="AC22:AE22"/>
    <mergeCell ref="AF22:AJ22"/>
    <mergeCell ref="AK22:AO22"/>
    <mergeCell ref="AP22:AT22"/>
    <mergeCell ref="AU22:AY22"/>
    <mergeCell ref="B44:C46"/>
    <mergeCell ref="D44:G44"/>
    <mergeCell ref="H44:AG44"/>
    <mergeCell ref="AH44:AY46"/>
    <mergeCell ref="D45:G45"/>
    <mergeCell ref="H45:AG45"/>
    <mergeCell ref="D46:G46"/>
    <mergeCell ref="H46:AG46"/>
    <mergeCell ref="D40:AY40"/>
    <mergeCell ref="D41:AY41"/>
    <mergeCell ref="B42:AY42"/>
    <mergeCell ref="D43:G43"/>
    <mergeCell ref="H43:AG43"/>
    <mergeCell ref="AH43:AY43"/>
    <mergeCell ref="D33:L33"/>
    <mergeCell ref="M33:R33"/>
    <mergeCell ref="S33:X33"/>
    <mergeCell ref="Y33:AY33"/>
    <mergeCell ref="B36:C39"/>
    <mergeCell ref="D36:AY36"/>
    <mergeCell ref="D37:AY37"/>
    <mergeCell ref="D38:AY38"/>
    <mergeCell ref="D39:AY39"/>
    <mergeCell ref="D31:L31"/>
    <mergeCell ref="M31:R31"/>
    <mergeCell ref="S31:X31"/>
    <mergeCell ref="Y31:AY31"/>
    <mergeCell ref="D32:L32"/>
    <mergeCell ref="M32:R32"/>
    <mergeCell ref="S32:X32"/>
    <mergeCell ref="Y32:AY32"/>
    <mergeCell ref="D29:L29"/>
    <mergeCell ref="M29:R29"/>
    <mergeCell ref="S29:X29"/>
    <mergeCell ref="Y29:AY29"/>
    <mergeCell ref="D30:L30"/>
    <mergeCell ref="M30:R30"/>
    <mergeCell ref="S30:X30"/>
    <mergeCell ref="Y30:AY30"/>
    <mergeCell ref="B63:F63"/>
    <mergeCell ref="G63:AY63"/>
    <mergeCell ref="B64:AY64"/>
    <mergeCell ref="B65:F65"/>
    <mergeCell ref="G65:AY65"/>
    <mergeCell ref="B66:AY66"/>
    <mergeCell ref="B58:C58"/>
    <mergeCell ref="D58:AY58"/>
    <mergeCell ref="D59:AY59"/>
    <mergeCell ref="D60:AY60"/>
    <mergeCell ref="D61:AY61"/>
    <mergeCell ref="B62:AY62"/>
    <mergeCell ref="D55:G55"/>
    <mergeCell ref="H55:AG55"/>
    <mergeCell ref="D56:G56"/>
    <mergeCell ref="H56:U56"/>
    <mergeCell ref="V56:AG56"/>
    <mergeCell ref="D57:G57"/>
    <mergeCell ref="H57:AG57"/>
    <mergeCell ref="D51:G51"/>
    <mergeCell ref="H51:AG51"/>
    <mergeCell ref="B52:C57"/>
    <mergeCell ref="D52:G52"/>
    <mergeCell ref="H52:AG52"/>
    <mergeCell ref="AH52:AY57"/>
    <mergeCell ref="D53:G53"/>
    <mergeCell ref="H53:AG53"/>
    <mergeCell ref="D54:G54"/>
    <mergeCell ref="H54:AG54"/>
    <mergeCell ref="B47:C51"/>
    <mergeCell ref="D47:G47"/>
    <mergeCell ref="H47:AG47"/>
    <mergeCell ref="AH47:AY51"/>
    <mergeCell ref="D48:G48"/>
    <mergeCell ref="H48:AG48"/>
    <mergeCell ref="D49:G49"/>
    <mergeCell ref="H49:AG49"/>
    <mergeCell ref="D50:G50"/>
    <mergeCell ref="H50:AG50"/>
    <mergeCell ref="D77:R77"/>
    <mergeCell ref="S77:X77"/>
    <mergeCell ref="Y77:AD77"/>
    <mergeCell ref="AE77:AY77"/>
    <mergeCell ref="D78:R78"/>
    <mergeCell ref="S78:X78"/>
    <mergeCell ref="Y78:AD78"/>
    <mergeCell ref="AE78:AY78"/>
    <mergeCell ref="D75:R75"/>
    <mergeCell ref="S75:X75"/>
    <mergeCell ref="Y75:AD75"/>
    <mergeCell ref="AE75:AY75"/>
    <mergeCell ref="D76:R76"/>
    <mergeCell ref="S76:X76"/>
    <mergeCell ref="Y76:AD76"/>
    <mergeCell ref="AE76:AY76"/>
    <mergeCell ref="D73:R73"/>
    <mergeCell ref="S73:X73"/>
    <mergeCell ref="Y73:AD73"/>
    <mergeCell ref="AE73:AY73"/>
    <mergeCell ref="D74:R74"/>
    <mergeCell ref="S74:X74"/>
    <mergeCell ref="Y74:AD74"/>
    <mergeCell ref="AE74:AY74"/>
    <mergeCell ref="B67:AY67"/>
    <mergeCell ref="B68:AY68"/>
    <mergeCell ref="M69:AA69"/>
    <mergeCell ref="AL69:AY69"/>
    <mergeCell ref="B71:AY71"/>
    <mergeCell ref="B72:C99"/>
    <mergeCell ref="D72:R72"/>
    <mergeCell ref="S72:X72"/>
    <mergeCell ref="Y72:AD72"/>
    <mergeCell ref="AE72:AY72"/>
    <mergeCell ref="D87:R87"/>
    <mergeCell ref="S87:X87"/>
    <mergeCell ref="Y87:AD87"/>
    <mergeCell ref="AE87:AY87"/>
    <mergeCell ref="D88:R88"/>
    <mergeCell ref="S88:X88"/>
    <mergeCell ref="Y88:AD88"/>
    <mergeCell ref="AE88:AY88"/>
    <mergeCell ref="D85:R85"/>
    <mergeCell ref="S85:X85"/>
    <mergeCell ref="Y85:AD85"/>
    <mergeCell ref="AE85:AY85"/>
    <mergeCell ref="D86:R86"/>
    <mergeCell ref="S86:X86"/>
    <mergeCell ref="Y86:AD86"/>
    <mergeCell ref="AE86:AY86"/>
    <mergeCell ref="D83:R83"/>
    <mergeCell ref="S83:X83"/>
    <mergeCell ref="Y83:AD83"/>
    <mergeCell ref="AE83:AY83"/>
    <mergeCell ref="D84:R84"/>
    <mergeCell ref="S84:X84"/>
    <mergeCell ref="Y84:AD84"/>
    <mergeCell ref="AE84:AY84"/>
    <mergeCell ref="D81:R81"/>
    <mergeCell ref="S81:X81"/>
    <mergeCell ref="Y81:AD81"/>
    <mergeCell ref="AE81:AY81"/>
    <mergeCell ref="D82:R82"/>
    <mergeCell ref="S82:X82"/>
    <mergeCell ref="Y82:AD82"/>
    <mergeCell ref="AE82:AY82"/>
    <mergeCell ref="D79:R79"/>
    <mergeCell ref="S79:X79"/>
    <mergeCell ref="Y79:AD79"/>
    <mergeCell ref="AE79:AY79"/>
    <mergeCell ref="D80:R80"/>
    <mergeCell ref="S80:X80"/>
    <mergeCell ref="Y80:AD80"/>
    <mergeCell ref="AE80:AY80"/>
    <mergeCell ref="D97:R97"/>
    <mergeCell ref="S97:X97"/>
    <mergeCell ref="Y97:AD97"/>
    <mergeCell ref="AE97:AY97"/>
    <mergeCell ref="D98:R98"/>
    <mergeCell ref="S98:X98"/>
    <mergeCell ref="Y98:AD98"/>
    <mergeCell ref="AE98:AY98"/>
    <mergeCell ref="D95:R95"/>
    <mergeCell ref="S95:X95"/>
    <mergeCell ref="Y95:AD95"/>
    <mergeCell ref="AE95:AY95"/>
    <mergeCell ref="D96:R96"/>
    <mergeCell ref="S96:X96"/>
    <mergeCell ref="Y96:AD96"/>
    <mergeCell ref="AE96:AY96"/>
    <mergeCell ref="D93:R93"/>
    <mergeCell ref="S93:X93"/>
    <mergeCell ref="Y93:AD93"/>
    <mergeCell ref="AE93:AY93"/>
    <mergeCell ref="D94:R94"/>
    <mergeCell ref="S94:X94"/>
    <mergeCell ref="Y94:AD94"/>
    <mergeCell ref="AE94:AY94"/>
    <mergeCell ref="D91:R91"/>
    <mergeCell ref="S91:X91"/>
    <mergeCell ref="Y91:AD91"/>
    <mergeCell ref="AE91:AY91"/>
    <mergeCell ref="D92:R92"/>
    <mergeCell ref="S92:X92"/>
    <mergeCell ref="Y92:AD92"/>
    <mergeCell ref="AE92:AY92"/>
    <mergeCell ref="D89:R89"/>
    <mergeCell ref="S89:X89"/>
    <mergeCell ref="Y89:AD89"/>
    <mergeCell ref="AE89:AY89"/>
    <mergeCell ref="D90:R90"/>
    <mergeCell ref="S90:X90"/>
    <mergeCell ref="Y90:AD90"/>
    <mergeCell ref="AE90:AY90"/>
    <mergeCell ref="B108:G108"/>
    <mergeCell ref="H108:AY108"/>
    <mergeCell ref="B109:G115"/>
    <mergeCell ref="H109:P109"/>
    <mergeCell ref="Q109:W109"/>
    <mergeCell ref="X109:AD109"/>
    <mergeCell ref="AE109:AK109"/>
    <mergeCell ref="AL109:AR109"/>
    <mergeCell ref="AS109:AY109"/>
    <mergeCell ref="H110:I113"/>
    <mergeCell ref="B105:G105"/>
    <mergeCell ref="H105:Y105"/>
    <mergeCell ref="Z105:AE105"/>
    <mergeCell ref="AF105:AY105"/>
    <mergeCell ref="B106:G107"/>
    <mergeCell ref="H106:Y107"/>
    <mergeCell ref="Z106:AE107"/>
    <mergeCell ref="AF106:AY107"/>
    <mergeCell ref="B103:G103"/>
    <mergeCell ref="H103:Y103"/>
    <mergeCell ref="Z103:AE103"/>
    <mergeCell ref="AF103:AQ103"/>
    <mergeCell ref="AR103:AY103"/>
    <mergeCell ref="B104:G104"/>
    <mergeCell ref="H104:Y104"/>
    <mergeCell ref="Z104:AE104"/>
    <mergeCell ref="AF104:AQ104"/>
    <mergeCell ref="AR104:AY104"/>
    <mergeCell ref="D99:L99"/>
    <mergeCell ref="M99:R99"/>
    <mergeCell ref="S99:X99"/>
    <mergeCell ref="Y99:AD99"/>
    <mergeCell ref="AE99:AY99"/>
    <mergeCell ref="AK102:AQ102"/>
    <mergeCell ref="AR102:AY102"/>
    <mergeCell ref="H115:P115"/>
    <mergeCell ref="Q115:W115"/>
    <mergeCell ref="X115:AD115"/>
    <mergeCell ref="AE115:AK115"/>
    <mergeCell ref="AL115:AR115"/>
    <mergeCell ref="AS115:AY115"/>
    <mergeCell ref="H114:P114"/>
    <mergeCell ref="Q114:W114"/>
    <mergeCell ref="X114:AD114"/>
    <mergeCell ref="AE114:AK114"/>
    <mergeCell ref="AL114:AR114"/>
    <mergeCell ref="AS114:AY114"/>
    <mergeCell ref="J113:P113"/>
    <mergeCell ref="Q113:W113"/>
    <mergeCell ref="X113:AD113"/>
    <mergeCell ref="AE113:AK113"/>
    <mergeCell ref="AL113:AR113"/>
    <mergeCell ref="AS113:AY113"/>
    <mergeCell ref="J112:P112"/>
    <mergeCell ref="Q112:W112"/>
    <mergeCell ref="X112:AD112"/>
    <mergeCell ref="AE112:AK112"/>
    <mergeCell ref="AL112:AR112"/>
    <mergeCell ref="AS112:AY112"/>
    <mergeCell ref="J111:P111"/>
    <mergeCell ref="Q111:W111"/>
    <mergeCell ref="X111:AD111"/>
    <mergeCell ref="AE111:AK111"/>
    <mergeCell ref="AL111:AR111"/>
    <mergeCell ref="AS111:AY111"/>
    <mergeCell ref="J110:P110"/>
    <mergeCell ref="Q110:W110"/>
    <mergeCell ref="X110:AD110"/>
    <mergeCell ref="AE110:AK110"/>
    <mergeCell ref="AL110:AR110"/>
    <mergeCell ref="AS110:AY110"/>
    <mergeCell ref="D122:L122"/>
    <mergeCell ref="M122:R122"/>
    <mergeCell ref="S122:X122"/>
    <mergeCell ref="Y122:AY122"/>
    <mergeCell ref="D123:L123"/>
    <mergeCell ref="M123:R123"/>
    <mergeCell ref="S123:X123"/>
    <mergeCell ref="Y123:AY123"/>
    <mergeCell ref="D120:L120"/>
    <mergeCell ref="M120:R120"/>
    <mergeCell ref="S120:X120"/>
    <mergeCell ref="Y120:AY120"/>
    <mergeCell ref="D121:L121"/>
    <mergeCell ref="M121:R121"/>
    <mergeCell ref="S121:X121"/>
    <mergeCell ref="Y121:AY121"/>
    <mergeCell ref="M118:R118"/>
    <mergeCell ref="S118:X118"/>
    <mergeCell ref="Y118:AY118"/>
    <mergeCell ref="D119:L119"/>
    <mergeCell ref="M119:R119"/>
    <mergeCell ref="S119:X119"/>
    <mergeCell ref="Y119:AY119"/>
    <mergeCell ref="B116:C124"/>
    <mergeCell ref="D116:L116"/>
    <mergeCell ref="M116:R116"/>
    <mergeCell ref="S116:X116"/>
    <mergeCell ref="Y116:AY116"/>
    <mergeCell ref="D117:L117"/>
    <mergeCell ref="M117:R117"/>
    <mergeCell ref="S117:X117"/>
    <mergeCell ref="Y117:AY117"/>
    <mergeCell ref="D118:L118"/>
    <mergeCell ref="B129:G130"/>
    <mergeCell ref="H129:Y130"/>
    <mergeCell ref="Z129:AE130"/>
    <mergeCell ref="AF129:AY130"/>
    <mergeCell ref="B131:G131"/>
    <mergeCell ref="H131:AY131"/>
    <mergeCell ref="B127:G127"/>
    <mergeCell ref="H127:Y127"/>
    <mergeCell ref="Z127:AE127"/>
    <mergeCell ref="AF127:AQ127"/>
    <mergeCell ref="AR127:AY127"/>
    <mergeCell ref="B128:G128"/>
    <mergeCell ref="H128:Y128"/>
    <mergeCell ref="Z128:AE128"/>
    <mergeCell ref="AF128:AY128"/>
    <mergeCell ref="D124:L124"/>
    <mergeCell ref="M124:R124"/>
    <mergeCell ref="S124:X124"/>
    <mergeCell ref="Y124:AY124"/>
    <mergeCell ref="B126:G126"/>
    <mergeCell ref="H126:Y126"/>
    <mergeCell ref="Z126:AE126"/>
    <mergeCell ref="AF126:AQ126"/>
    <mergeCell ref="AR126:AY126"/>
    <mergeCell ref="AS137:AY137"/>
    <mergeCell ref="H138:P138"/>
    <mergeCell ref="Q138:W138"/>
    <mergeCell ref="X138:AD138"/>
    <mergeCell ref="AE138:AK138"/>
    <mergeCell ref="AL138:AR138"/>
    <mergeCell ref="AS138:AY138"/>
    <mergeCell ref="Q136:W136"/>
    <mergeCell ref="X136:AD136"/>
    <mergeCell ref="AE136:AK136"/>
    <mergeCell ref="AL136:AR136"/>
    <mergeCell ref="AS136:AY136"/>
    <mergeCell ref="H137:P137"/>
    <mergeCell ref="Q137:W137"/>
    <mergeCell ref="X137:AD137"/>
    <mergeCell ref="AE137:AK137"/>
    <mergeCell ref="AL137:AR137"/>
    <mergeCell ref="AS134:AY134"/>
    <mergeCell ref="J135:P135"/>
    <mergeCell ref="Q135:W135"/>
    <mergeCell ref="X135:AD135"/>
    <mergeCell ref="AE135:AK135"/>
    <mergeCell ref="AL135:AR135"/>
    <mergeCell ref="AS135:AY135"/>
    <mergeCell ref="AS132:AY132"/>
    <mergeCell ref="H133:I136"/>
    <mergeCell ref="J133:P133"/>
    <mergeCell ref="Q133:W133"/>
    <mergeCell ref="X133:AD133"/>
    <mergeCell ref="AE133:AK133"/>
    <mergeCell ref="AL133:AR133"/>
    <mergeCell ref="AS133:AY133"/>
    <mergeCell ref="J134:P134"/>
    <mergeCell ref="Q134:W134"/>
    <mergeCell ref="D147:L147"/>
    <mergeCell ref="M147:R147"/>
    <mergeCell ref="S147:X147"/>
    <mergeCell ref="Y147:AY147"/>
    <mergeCell ref="B149:G149"/>
    <mergeCell ref="H149:AY149"/>
    <mergeCell ref="D145:L145"/>
    <mergeCell ref="M145:R145"/>
    <mergeCell ref="S145:X145"/>
    <mergeCell ref="Y145:AY145"/>
    <mergeCell ref="D146:L146"/>
    <mergeCell ref="M146:R146"/>
    <mergeCell ref="S146:X146"/>
    <mergeCell ref="Y146:AY146"/>
    <mergeCell ref="D143:L143"/>
    <mergeCell ref="M143:R143"/>
    <mergeCell ref="S143:X143"/>
    <mergeCell ref="Y143:AY143"/>
    <mergeCell ref="D144:L144"/>
    <mergeCell ref="M144:R144"/>
    <mergeCell ref="S144:X144"/>
    <mergeCell ref="Y144:AY144"/>
    <mergeCell ref="M141:R141"/>
    <mergeCell ref="S141:X141"/>
    <mergeCell ref="Y141:AY141"/>
    <mergeCell ref="D142:L142"/>
    <mergeCell ref="M142:R142"/>
    <mergeCell ref="S142:X142"/>
    <mergeCell ref="Y142:AY142"/>
    <mergeCell ref="B139:C147"/>
    <mergeCell ref="D139:L139"/>
    <mergeCell ref="M139:R139"/>
    <mergeCell ref="S139:X139"/>
    <mergeCell ref="Y139:AY139"/>
    <mergeCell ref="D140:L140"/>
    <mergeCell ref="M140:R140"/>
    <mergeCell ref="S140:X140"/>
    <mergeCell ref="Y140:AY140"/>
    <mergeCell ref="D141:L141"/>
    <mergeCell ref="B132:G138"/>
    <mergeCell ref="H132:P132"/>
    <mergeCell ref="Q132:W132"/>
    <mergeCell ref="X132:AD132"/>
    <mergeCell ref="AE132:AK132"/>
    <mergeCell ref="AL132:AR132"/>
    <mergeCell ref="X134:AD134"/>
    <mergeCell ref="AE134:AK134"/>
    <mergeCell ref="AL134:AR134"/>
    <mergeCell ref="J136:P136"/>
    <mergeCell ref="H160:L160"/>
    <mergeCell ref="M160:Y160"/>
    <mergeCell ref="Z160:AC160"/>
    <mergeCell ref="AD160:AH160"/>
    <mergeCell ref="AI160:AU160"/>
    <mergeCell ref="AV160:AY160"/>
    <mergeCell ref="H159:L159"/>
    <mergeCell ref="M159:Y159"/>
    <mergeCell ref="Z159:AC159"/>
    <mergeCell ref="AD159:AH159"/>
    <mergeCell ref="AI159:AU159"/>
    <mergeCell ref="AV159:AY159"/>
    <mergeCell ref="H158:L158"/>
    <mergeCell ref="M158:Y158"/>
    <mergeCell ref="Z158:AC158"/>
    <mergeCell ref="AD158:AH158"/>
    <mergeCell ref="AI158:AU158"/>
    <mergeCell ref="AV158:AY158"/>
    <mergeCell ref="AI156:AU156"/>
    <mergeCell ref="AV156:AY156"/>
    <mergeCell ref="H157:L157"/>
    <mergeCell ref="M157:Y157"/>
    <mergeCell ref="Z157:AC157"/>
    <mergeCell ref="AD157:AH157"/>
    <mergeCell ref="AI157:AU157"/>
    <mergeCell ref="AV157:AY157"/>
    <mergeCell ref="B150:G152"/>
    <mergeCell ref="B154:G154"/>
    <mergeCell ref="H154:AY154"/>
    <mergeCell ref="B155:G198"/>
    <mergeCell ref="H155:AC155"/>
    <mergeCell ref="AD155:AY155"/>
    <mergeCell ref="H156:L156"/>
    <mergeCell ref="M156:Y156"/>
    <mergeCell ref="Z156:AC156"/>
    <mergeCell ref="AD156:AH156"/>
    <mergeCell ref="H166:AC166"/>
    <mergeCell ref="AD166:AY166"/>
    <mergeCell ref="H167:L167"/>
    <mergeCell ref="M167:Y167"/>
    <mergeCell ref="Z167:AC167"/>
    <mergeCell ref="AD167:AH167"/>
    <mergeCell ref="AI167:AU167"/>
    <mergeCell ref="AV167:AY167"/>
    <mergeCell ref="H165:L165"/>
    <mergeCell ref="M165:Y165"/>
    <mergeCell ref="Z165:AC165"/>
    <mergeCell ref="AD165:AH165"/>
    <mergeCell ref="AI165:AU165"/>
    <mergeCell ref="AV165:AY165"/>
    <mergeCell ref="H164:L164"/>
    <mergeCell ref="M164:Y164"/>
    <mergeCell ref="Z164:AC164"/>
    <mergeCell ref="AD164:AH164"/>
    <mergeCell ref="AI164:AU164"/>
    <mergeCell ref="AV164:AY164"/>
    <mergeCell ref="H163:L163"/>
    <mergeCell ref="M163:Y163"/>
    <mergeCell ref="Z163:AC163"/>
    <mergeCell ref="AD163:AH163"/>
    <mergeCell ref="AI163:AU163"/>
    <mergeCell ref="AV163:AY163"/>
    <mergeCell ref="H162:L162"/>
    <mergeCell ref="M162:Y162"/>
    <mergeCell ref="Z162:AC162"/>
    <mergeCell ref="AD162:AH162"/>
    <mergeCell ref="AI162:AU162"/>
    <mergeCell ref="AV162:AY162"/>
    <mergeCell ref="H161:L161"/>
    <mergeCell ref="M161:Y161"/>
    <mergeCell ref="Z161:AC161"/>
    <mergeCell ref="AD161:AH161"/>
    <mergeCell ref="AI161:AU161"/>
    <mergeCell ref="AV161:AY161"/>
    <mergeCell ref="H173:L173"/>
    <mergeCell ref="M173:Y173"/>
    <mergeCell ref="Z173:AC173"/>
    <mergeCell ref="AD173:AH173"/>
    <mergeCell ref="AI173:AU173"/>
    <mergeCell ref="AV173:AY173"/>
    <mergeCell ref="H172:L172"/>
    <mergeCell ref="M172:Y172"/>
    <mergeCell ref="Z172:AC172"/>
    <mergeCell ref="AD172:AH172"/>
    <mergeCell ref="AI172:AU172"/>
    <mergeCell ref="AV172:AY172"/>
    <mergeCell ref="H171:L171"/>
    <mergeCell ref="M171:Y171"/>
    <mergeCell ref="Z171:AC171"/>
    <mergeCell ref="AD171:AH171"/>
    <mergeCell ref="AI171:AU171"/>
    <mergeCell ref="AV171:AY171"/>
    <mergeCell ref="H170:L170"/>
    <mergeCell ref="M170:Y170"/>
    <mergeCell ref="Z170:AC170"/>
    <mergeCell ref="AD170:AH170"/>
    <mergeCell ref="AI170:AU170"/>
    <mergeCell ref="AV170:AY170"/>
    <mergeCell ref="H169:L169"/>
    <mergeCell ref="M169:Y169"/>
    <mergeCell ref="Z169:AC169"/>
    <mergeCell ref="AD169:AH169"/>
    <mergeCell ref="AI169:AU169"/>
    <mergeCell ref="AV169:AY169"/>
    <mergeCell ref="H168:L168"/>
    <mergeCell ref="M168:Y168"/>
    <mergeCell ref="Z168:AC168"/>
    <mergeCell ref="AD168:AH168"/>
    <mergeCell ref="AI168:AU168"/>
    <mergeCell ref="AV168:AY168"/>
    <mergeCell ref="H180:L180"/>
    <mergeCell ref="M180:Y180"/>
    <mergeCell ref="Z180:AC180"/>
    <mergeCell ref="AD180:AH180"/>
    <mergeCell ref="AI180:AU180"/>
    <mergeCell ref="AV180:AY180"/>
    <mergeCell ref="H179:L179"/>
    <mergeCell ref="M179:Y179"/>
    <mergeCell ref="Z179:AC179"/>
    <mergeCell ref="AD179:AH179"/>
    <mergeCell ref="AI179:AU179"/>
    <mergeCell ref="AV179:AY179"/>
    <mergeCell ref="H177:AC177"/>
    <mergeCell ref="AD177:AY177"/>
    <mergeCell ref="H178:L178"/>
    <mergeCell ref="M178:Y178"/>
    <mergeCell ref="Z178:AC178"/>
    <mergeCell ref="AD178:AH178"/>
    <mergeCell ref="AI178:AU178"/>
    <mergeCell ref="AV178:AY178"/>
    <mergeCell ref="H176:L176"/>
    <mergeCell ref="M176:Y176"/>
    <mergeCell ref="Z176:AC176"/>
    <mergeCell ref="AD176:AH176"/>
    <mergeCell ref="AI176:AU176"/>
    <mergeCell ref="AV176:AY176"/>
    <mergeCell ref="H175:L175"/>
    <mergeCell ref="M175:Y175"/>
    <mergeCell ref="Z175:AC175"/>
    <mergeCell ref="AD175:AH175"/>
    <mergeCell ref="AI175:AU175"/>
    <mergeCell ref="AV175:AY175"/>
    <mergeCell ref="H174:L174"/>
    <mergeCell ref="M174:Y174"/>
    <mergeCell ref="Z174:AC174"/>
    <mergeCell ref="AD174:AH174"/>
    <mergeCell ref="AI174:AU174"/>
    <mergeCell ref="AV174:AY174"/>
    <mergeCell ref="H186:L186"/>
    <mergeCell ref="M186:Y186"/>
    <mergeCell ref="Z186:AC186"/>
    <mergeCell ref="AD186:AH186"/>
    <mergeCell ref="AI186:AU186"/>
    <mergeCell ref="AV186:AY186"/>
    <mergeCell ref="H185:L185"/>
    <mergeCell ref="M185:Y185"/>
    <mergeCell ref="Z185:AC185"/>
    <mergeCell ref="AD185:AH185"/>
    <mergeCell ref="AI185:AU185"/>
    <mergeCell ref="AV185:AY185"/>
    <mergeCell ref="H184:L184"/>
    <mergeCell ref="M184:Y184"/>
    <mergeCell ref="Z184:AC184"/>
    <mergeCell ref="AD184:AH184"/>
    <mergeCell ref="AI184:AU184"/>
    <mergeCell ref="AV184:AY184"/>
    <mergeCell ref="H183:L183"/>
    <mergeCell ref="M183:Y183"/>
    <mergeCell ref="Z183:AC183"/>
    <mergeCell ref="AD183:AH183"/>
    <mergeCell ref="AI183:AU183"/>
    <mergeCell ref="AV183:AY183"/>
    <mergeCell ref="H182:L182"/>
    <mergeCell ref="M182:Y182"/>
    <mergeCell ref="Z182:AC182"/>
    <mergeCell ref="AD182:AH182"/>
    <mergeCell ref="AI182:AU182"/>
    <mergeCell ref="AV182:AY182"/>
    <mergeCell ref="H181:L181"/>
    <mergeCell ref="M181:Y181"/>
    <mergeCell ref="Z181:AC181"/>
    <mergeCell ref="AD181:AH181"/>
    <mergeCell ref="AI181:AU181"/>
    <mergeCell ref="AV181:AY181"/>
    <mergeCell ref="H193:L193"/>
    <mergeCell ref="M193:Y193"/>
    <mergeCell ref="Z193:AC193"/>
    <mergeCell ref="AD193:AH193"/>
    <mergeCell ref="AI193:AU193"/>
    <mergeCell ref="AV193:AY193"/>
    <mergeCell ref="H192:L192"/>
    <mergeCell ref="M192:Y192"/>
    <mergeCell ref="Z192:AC192"/>
    <mergeCell ref="AD192:AH192"/>
    <mergeCell ref="AI192:AU192"/>
    <mergeCell ref="AV192:AY192"/>
    <mergeCell ref="H191:L191"/>
    <mergeCell ref="M191:Y191"/>
    <mergeCell ref="Z191:AC191"/>
    <mergeCell ref="AD191:AH191"/>
    <mergeCell ref="AI191:AU191"/>
    <mergeCell ref="AV191:AY191"/>
    <mergeCell ref="H190:L190"/>
    <mergeCell ref="M190:Y190"/>
    <mergeCell ref="Z190:AC190"/>
    <mergeCell ref="AD190:AH190"/>
    <mergeCell ref="AI190:AU190"/>
    <mergeCell ref="AV190:AY190"/>
    <mergeCell ref="H188:AC188"/>
    <mergeCell ref="AD188:AY188"/>
    <mergeCell ref="H189:L189"/>
    <mergeCell ref="M189:Y189"/>
    <mergeCell ref="Z189:AC189"/>
    <mergeCell ref="AD189:AH189"/>
    <mergeCell ref="AI189:AU189"/>
    <mergeCell ref="AV189:AY189"/>
    <mergeCell ref="H187:L187"/>
    <mergeCell ref="M187:Y187"/>
    <mergeCell ref="Z187:AC187"/>
    <mergeCell ref="AD187:AH187"/>
    <mergeCell ref="AI187:AU187"/>
    <mergeCell ref="AV187:AY187"/>
    <mergeCell ref="G200:AX200"/>
    <mergeCell ref="B203:C203"/>
    <mergeCell ref="D203:M203"/>
    <mergeCell ref="N203:AK203"/>
    <mergeCell ref="AL203:AQ203"/>
    <mergeCell ref="AR203:AU203"/>
    <mergeCell ref="AV203:AX203"/>
    <mergeCell ref="H198:L198"/>
    <mergeCell ref="M198:Y198"/>
    <mergeCell ref="Z198:AC198"/>
    <mergeCell ref="AD198:AH198"/>
    <mergeCell ref="AI198:AU198"/>
    <mergeCell ref="AV198:AY198"/>
    <mergeCell ref="H197:L197"/>
    <mergeCell ref="M197:Y197"/>
    <mergeCell ref="Z197:AC197"/>
    <mergeCell ref="AD197:AH197"/>
    <mergeCell ref="AI197:AU197"/>
    <mergeCell ref="AV197:AY197"/>
    <mergeCell ref="H196:L196"/>
    <mergeCell ref="M196:Y196"/>
    <mergeCell ref="Z196:AC196"/>
    <mergeCell ref="AD196:AH196"/>
    <mergeCell ref="AI196:AU196"/>
    <mergeCell ref="AV196:AY196"/>
    <mergeCell ref="H195:L195"/>
    <mergeCell ref="M195:Y195"/>
    <mergeCell ref="Z195:AC195"/>
    <mergeCell ref="AD195:AH195"/>
    <mergeCell ref="AI195:AU195"/>
    <mergeCell ref="AV195:AY195"/>
    <mergeCell ref="H194:L194"/>
    <mergeCell ref="M194:Y194"/>
    <mergeCell ref="Z194:AC194"/>
    <mergeCell ref="AD194:AH194"/>
    <mergeCell ref="AI194:AU194"/>
    <mergeCell ref="AV194:AY194"/>
    <mergeCell ref="B209:C209"/>
    <mergeCell ref="D209:M209"/>
    <mergeCell ref="N209:AK209"/>
    <mergeCell ref="AL209:AQ209"/>
    <mergeCell ref="AR209:AU209"/>
    <mergeCell ref="AV209:AX209"/>
    <mergeCell ref="B208:C208"/>
    <mergeCell ref="D208:M208"/>
    <mergeCell ref="N208:AK208"/>
    <mergeCell ref="AL208:AQ208"/>
    <mergeCell ref="AR208:AU208"/>
    <mergeCell ref="AV208:AX208"/>
    <mergeCell ref="B207:C207"/>
    <mergeCell ref="D207:M207"/>
    <mergeCell ref="N207:AK207"/>
    <mergeCell ref="AL207:AQ207"/>
    <mergeCell ref="AR207:AU207"/>
    <mergeCell ref="AV207:AX207"/>
    <mergeCell ref="B206:C206"/>
    <mergeCell ref="D206:M206"/>
    <mergeCell ref="N206:AK206"/>
    <mergeCell ref="AL206:AQ206"/>
    <mergeCell ref="AR206:AU206"/>
    <mergeCell ref="AV206:AX206"/>
    <mergeCell ref="B205:C205"/>
    <mergeCell ref="D205:M205"/>
    <mergeCell ref="N205:AK205"/>
    <mergeCell ref="AL205:AQ205"/>
    <mergeCell ref="AR205:AU205"/>
    <mergeCell ref="AV205:AX205"/>
    <mergeCell ref="B204:C204"/>
    <mergeCell ref="D204:M204"/>
    <mergeCell ref="N204:AK204"/>
    <mergeCell ref="AL204:AQ204"/>
    <mergeCell ref="AR204:AU204"/>
    <mergeCell ref="AV204:AX204"/>
    <mergeCell ref="B217:C217"/>
    <mergeCell ref="D217:M217"/>
    <mergeCell ref="N217:AK217"/>
    <mergeCell ref="AL217:AQ217"/>
    <mergeCell ref="AR217:AU217"/>
    <mergeCell ref="AV217:AX217"/>
    <mergeCell ref="B216:C216"/>
    <mergeCell ref="D216:M216"/>
    <mergeCell ref="N216:AK216"/>
    <mergeCell ref="AL216:AQ216"/>
    <mergeCell ref="AR216:AU216"/>
    <mergeCell ref="AV216:AX216"/>
    <mergeCell ref="B213:C213"/>
    <mergeCell ref="D213:M213"/>
    <mergeCell ref="N213:AK213"/>
    <mergeCell ref="AL213:AQ213"/>
    <mergeCell ref="AR213:AU213"/>
    <mergeCell ref="AV213:AX213"/>
    <mergeCell ref="B212:C212"/>
    <mergeCell ref="D212:M212"/>
    <mergeCell ref="N212:AK212"/>
    <mergeCell ref="AL212:AQ212"/>
    <mergeCell ref="AR212:AU212"/>
    <mergeCell ref="AV212:AX212"/>
    <mergeCell ref="B211:C211"/>
    <mergeCell ref="D211:M211"/>
    <mergeCell ref="N211:AK211"/>
    <mergeCell ref="AL211:AQ211"/>
    <mergeCell ref="AR211:AU211"/>
    <mergeCell ref="AV211:AX211"/>
    <mergeCell ref="B210:C210"/>
    <mergeCell ref="D210:M210"/>
    <mergeCell ref="N210:AK210"/>
    <mergeCell ref="AL210:AQ210"/>
    <mergeCell ref="AR210:AU210"/>
    <mergeCell ref="AV210:AX210"/>
    <mergeCell ref="B223:C223"/>
    <mergeCell ref="D223:M223"/>
    <mergeCell ref="N223:AK223"/>
    <mergeCell ref="AL223:AQ223"/>
    <mergeCell ref="AR223:AU223"/>
    <mergeCell ref="AV223:AX223"/>
    <mergeCell ref="B222:C222"/>
    <mergeCell ref="D222:M222"/>
    <mergeCell ref="N222:AK222"/>
    <mergeCell ref="AL222:AQ222"/>
    <mergeCell ref="AR222:AU222"/>
    <mergeCell ref="AV222:AX222"/>
    <mergeCell ref="B221:C221"/>
    <mergeCell ref="D221:M221"/>
    <mergeCell ref="N221:AK221"/>
    <mergeCell ref="AL221:AQ221"/>
    <mergeCell ref="AR221:AU221"/>
    <mergeCell ref="AV221:AX221"/>
    <mergeCell ref="B220:C220"/>
    <mergeCell ref="D220:M220"/>
    <mergeCell ref="N220:AK220"/>
    <mergeCell ref="AL220:AQ220"/>
    <mergeCell ref="AR220:AU220"/>
    <mergeCell ref="AV220:AX220"/>
    <mergeCell ref="B219:C219"/>
    <mergeCell ref="D219:M219"/>
    <mergeCell ref="N219:AK219"/>
    <mergeCell ref="AL219:AQ219"/>
    <mergeCell ref="AR219:AU219"/>
    <mergeCell ref="AV219:AX219"/>
    <mergeCell ref="B218:C218"/>
    <mergeCell ref="D218:M218"/>
    <mergeCell ref="N218:AK218"/>
    <mergeCell ref="AL218:AQ218"/>
    <mergeCell ref="AR218:AU218"/>
    <mergeCell ref="AV218:AX218"/>
    <mergeCell ref="B230:G230"/>
    <mergeCell ref="H230:Y230"/>
    <mergeCell ref="Z230:AE230"/>
    <mergeCell ref="AF230:AQ230"/>
    <mergeCell ref="AR230:AY230"/>
    <mergeCell ref="B231:G231"/>
    <mergeCell ref="H231:Y231"/>
    <mergeCell ref="Z231:AE231"/>
    <mergeCell ref="AF231:AY231"/>
    <mergeCell ref="AK228:AQ228"/>
    <mergeCell ref="AR228:AY228"/>
    <mergeCell ref="B229:G229"/>
    <mergeCell ref="H229:Y229"/>
    <mergeCell ref="Z229:AE229"/>
    <mergeCell ref="AF229:AQ229"/>
    <mergeCell ref="AR229:AY229"/>
    <mergeCell ref="B226:C226"/>
    <mergeCell ref="D226:M226"/>
    <mergeCell ref="N226:AK226"/>
    <mergeCell ref="AL226:AQ226"/>
    <mergeCell ref="AR226:AU226"/>
    <mergeCell ref="AV226:AX226"/>
    <mergeCell ref="B225:C225"/>
    <mergeCell ref="D225:M225"/>
    <mergeCell ref="N225:AK225"/>
    <mergeCell ref="AL225:AQ225"/>
    <mergeCell ref="AR225:AU225"/>
    <mergeCell ref="AV225:AX225"/>
    <mergeCell ref="B224:C224"/>
    <mergeCell ref="D224:M224"/>
    <mergeCell ref="N224:AK224"/>
    <mergeCell ref="AL224:AQ224"/>
    <mergeCell ref="AR224:AU224"/>
    <mergeCell ref="AV224:AX224"/>
    <mergeCell ref="AS237:AY237"/>
    <mergeCell ref="J238:P238"/>
    <mergeCell ref="Q238:W238"/>
    <mergeCell ref="X238:AD238"/>
    <mergeCell ref="AE238:AK238"/>
    <mergeCell ref="AL238:AR238"/>
    <mergeCell ref="AS238:AY238"/>
    <mergeCell ref="AS235:AY235"/>
    <mergeCell ref="H236:I239"/>
    <mergeCell ref="J236:P236"/>
    <mergeCell ref="Q236:W236"/>
    <mergeCell ref="X236:AD236"/>
    <mergeCell ref="AE236:AK236"/>
    <mergeCell ref="AL236:AR236"/>
    <mergeCell ref="AS236:AY236"/>
    <mergeCell ref="J237:P237"/>
    <mergeCell ref="Q237:W237"/>
    <mergeCell ref="B235:G241"/>
    <mergeCell ref="H235:P235"/>
    <mergeCell ref="Q235:W235"/>
    <mergeCell ref="X235:AD235"/>
    <mergeCell ref="AE235:AK235"/>
    <mergeCell ref="AL235:AR235"/>
    <mergeCell ref="X237:AD237"/>
    <mergeCell ref="AE237:AK237"/>
    <mergeCell ref="AL237:AR237"/>
    <mergeCell ref="J239:P239"/>
    <mergeCell ref="B232:G233"/>
    <mergeCell ref="H232:Y233"/>
    <mergeCell ref="Z232:AE233"/>
    <mergeCell ref="AF232:AY233"/>
    <mergeCell ref="B234:G234"/>
    <mergeCell ref="H234:AY234"/>
    <mergeCell ref="D246:L246"/>
    <mergeCell ref="M246:R246"/>
    <mergeCell ref="S246:X246"/>
    <mergeCell ref="Y246:AY246"/>
    <mergeCell ref="D247:L247"/>
    <mergeCell ref="M247:R247"/>
    <mergeCell ref="S247:X247"/>
    <mergeCell ref="Y247:AY247"/>
    <mergeCell ref="M244:R244"/>
    <mergeCell ref="S244:X244"/>
    <mergeCell ref="Y244:AY244"/>
    <mergeCell ref="D245:L245"/>
    <mergeCell ref="M245:R245"/>
    <mergeCell ref="S245:X245"/>
    <mergeCell ref="Y245:AY245"/>
    <mergeCell ref="B242:C250"/>
    <mergeCell ref="D242:L242"/>
    <mergeCell ref="M242:R242"/>
    <mergeCell ref="S242:X242"/>
    <mergeCell ref="Y242:AY242"/>
    <mergeCell ref="D243:L243"/>
    <mergeCell ref="M243:R243"/>
    <mergeCell ref="S243:X243"/>
    <mergeCell ref="Y243:AY243"/>
    <mergeCell ref="D244:L244"/>
    <mergeCell ref="AS240:AY240"/>
    <mergeCell ref="H241:P241"/>
    <mergeCell ref="Q241:W241"/>
    <mergeCell ref="X241:AD241"/>
    <mergeCell ref="AE241:AK241"/>
    <mergeCell ref="AL241:AR241"/>
    <mergeCell ref="AS241:AY241"/>
    <mergeCell ref="Q239:W239"/>
    <mergeCell ref="X239:AD239"/>
    <mergeCell ref="AE239:AK239"/>
    <mergeCell ref="AL239:AR239"/>
    <mergeCell ref="AS239:AY239"/>
    <mergeCell ref="H240:P240"/>
    <mergeCell ref="Q240:W240"/>
    <mergeCell ref="X240:AD240"/>
    <mergeCell ref="AE240:AK240"/>
    <mergeCell ref="AL240:AR240"/>
    <mergeCell ref="H262:L262"/>
    <mergeCell ref="M262:Y262"/>
    <mergeCell ref="Z262:AC262"/>
    <mergeCell ref="AD262:AH262"/>
    <mergeCell ref="AI262:AU262"/>
    <mergeCell ref="AV262:AY262"/>
    <mergeCell ref="AI260:AU260"/>
    <mergeCell ref="AV260:AY260"/>
    <mergeCell ref="H261:L261"/>
    <mergeCell ref="M261:Y261"/>
    <mergeCell ref="Z261:AC261"/>
    <mergeCell ref="AD261:AH261"/>
    <mergeCell ref="AI261:AU261"/>
    <mergeCell ref="AV261:AY261"/>
    <mergeCell ref="B254:G256"/>
    <mergeCell ref="B258:G258"/>
    <mergeCell ref="H258:AY258"/>
    <mergeCell ref="B259:G302"/>
    <mergeCell ref="H259:AC259"/>
    <mergeCell ref="AD259:AY259"/>
    <mergeCell ref="H260:L260"/>
    <mergeCell ref="M260:Y260"/>
    <mergeCell ref="Z260:AC260"/>
    <mergeCell ref="AD260:AH260"/>
    <mergeCell ref="D250:L250"/>
    <mergeCell ref="M250:R250"/>
    <mergeCell ref="S250:X250"/>
    <mergeCell ref="Y250:AY250"/>
    <mergeCell ref="B253:G253"/>
    <mergeCell ref="H253:AY253"/>
    <mergeCell ref="D248:L248"/>
    <mergeCell ref="M248:R248"/>
    <mergeCell ref="S248:X248"/>
    <mergeCell ref="Y248:AY248"/>
    <mergeCell ref="D249:L249"/>
    <mergeCell ref="M249:R249"/>
    <mergeCell ref="S249:X249"/>
    <mergeCell ref="Y249:AY249"/>
    <mergeCell ref="H268:L268"/>
    <mergeCell ref="M268:Y268"/>
    <mergeCell ref="Z268:AC268"/>
    <mergeCell ref="AD268:AH268"/>
    <mergeCell ref="AI268:AU268"/>
    <mergeCell ref="AV268:AY268"/>
    <mergeCell ref="H267:L267"/>
    <mergeCell ref="M267:Y267"/>
    <mergeCell ref="Z267:AC267"/>
    <mergeCell ref="AD267:AH267"/>
    <mergeCell ref="AI267:AU267"/>
    <mergeCell ref="AV267:AY267"/>
    <mergeCell ref="H266:L266"/>
    <mergeCell ref="M266:Y266"/>
    <mergeCell ref="Z266:AC266"/>
    <mergeCell ref="AD266:AH266"/>
    <mergeCell ref="AI266:AU266"/>
    <mergeCell ref="AV266:AY266"/>
    <mergeCell ref="H265:L265"/>
    <mergeCell ref="M265:Y265"/>
    <mergeCell ref="Z265:AC265"/>
    <mergeCell ref="AD265:AH265"/>
    <mergeCell ref="AI265:AU265"/>
    <mergeCell ref="AV265:AY265"/>
    <mergeCell ref="H264:L264"/>
    <mergeCell ref="M264:Y264"/>
    <mergeCell ref="Z264:AC264"/>
    <mergeCell ref="AD264:AH264"/>
    <mergeCell ref="AI264:AU264"/>
    <mergeCell ref="AV264:AY264"/>
    <mergeCell ref="H263:L263"/>
    <mergeCell ref="M263:Y263"/>
    <mergeCell ref="Z263:AC263"/>
    <mergeCell ref="AD263:AH263"/>
    <mergeCell ref="AI263:AU263"/>
    <mergeCell ref="AV263:AY263"/>
    <mergeCell ref="H275:L275"/>
    <mergeCell ref="M275:Y275"/>
    <mergeCell ref="Z275:AC275"/>
    <mergeCell ref="AD275:AH275"/>
    <mergeCell ref="AI275:AU275"/>
    <mergeCell ref="AV275:AY275"/>
    <mergeCell ref="H274:L274"/>
    <mergeCell ref="M274:Y274"/>
    <mergeCell ref="Z274:AC274"/>
    <mergeCell ref="AD274:AH274"/>
    <mergeCell ref="AI274:AU274"/>
    <mergeCell ref="AV274:AY274"/>
    <mergeCell ref="H273:L273"/>
    <mergeCell ref="M273:Y273"/>
    <mergeCell ref="Z273:AC273"/>
    <mergeCell ref="AD273:AH273"/>
    <mergeCell ref="AI273:AU273"/>
    <mergeCell ref="AV273:AY273"/>
    <mergeCell ref="H272:L272"/>
    <mergeCell ref="M272:Y272"/>
    <mergeCell ref="Z272:AC272"/>
    <mergeCell ref="AD272:AH272"/>
    <mergeCell ref="AI272:AU272"/>
    <mergeCell ref="AV272:AY272"/>
    <mergeCell ref="H270:AC270"/>
    <mergeCell ref="AD270:AY270"/>
    <mergeCell ref="H271:L271"/>
    <mergeCell ref="M271:Y271"/>
    <mergeCell ref="Z271:AC271"/>
    <mergeCell ref="AD271:AH271"/>
    <mergeCell ref="AI271:AU271"/>
    <mergeCell ref="AV271:AY271"/>
    <mergeCell ref="H269:L269"/>
    <mergeCell ref="M269:Y269"/>
    <mergeCell ref="Z269:AC269"/>
    <mergeCell ref="AD269:AH269"/>
    <mergeCell ref="AI269:AU269"/>
    <mergeCell ref="AV269:AY269"/>
    <mergeCell ref="H281:AC281"/>
    <mergeCell ref="AD281:AY281"/>
    <mergeCell ref="H282:L282"/>
    <mergeCell ref="M282:Y282"/>
    <mergeCell ref="Z282:AC282"/>
    <mergeCell ref="AD282:AH282"/>
    <mergeCell ref="AI282:AU282"/>
    <mergeCell ref="AV282:AY282"/>
    <mergeCell ref="H280:L280"/>
    <mergeCell ref="M280:Y280"/>
    <mergeCell ref="Z280:AC280"/>
    <mergeCell ref="AD280:AH280"/>
    <mergeCell ref="AI280:AU280"/>
    <mergeCell ref="AV280:AY280"/>
    <mergeCell ref="H279:L279"/>
    <mergeCell ref="M279:Y279"/>
    <mergeCell ref="Z279:AC279"/>
    <mergeCell ref="AD279:AH279"/>
    <mergeCell ref="AI279:AU279"/>
    <mergeCell ref="AV279:AY279"/>
    <mergeCell ref="H278:L278"/>
    <mergeCell ref="M278:Y278"/>
    <mergeCell ref="Z278:AC278"/>
    <mergeCell ref="AD278:AH278"/>
    <mergeCell ref="AI278:AU278"/>
    <mergeCell ref="AV278:AY278"/>
    <mergeCell ref="H277:L277"/>
    <mergeCell ref="M277:Y277"/>
    <mergeCell ref="Z277:AC277"/>
    <mergeCell ref="AD277:AH277"/>
    <mergeCell ref="AI277:AU277"/>
    <mergeCell ref="AV277:AY277"/>
    <mergeCell ref="H276:L276"/>
    <mergeCell ref="M276:Y276"/>
    <mergeCell ref="Z276:AC276"/>
    <mergeCell ref="AD276:AH276"/>
    <mergeCell ref="AI276:AU276"/>
    <mergeCell ref="AV276:AY276"/>
    <mergeCell ref="H288:L288"/>
    <mergeCell ref="M288:Y288"/>
    <mergeCell ref="Z288:AC288"/>
    <mergeCell ref="AD288:AH288"/>
    <mergeCell ref="AI288:AU288"/>
    <mergeCell ref="AV288:AY288"/>
    <mergeCell ref="H287:L287"/>
    <mergeCell ref="M287:Y287"/>
    <mergeCell ref="Z287:AC287"/>
    <mergeCell ref="AD287:AH287"/>
    <mergeCell ref="AI287:AU287"/>
    <mergeCell ref="AV287:AY287"/>
    <mergeCell ref="H286:L286"/>
    <mergeCell ref="M286:Y286"/>
    <mergeCell ref="Z286:AC286"/>
    <mergeCell ref="AD286:AH286"/>
    <mergeCell ref="AI286:AU286"/>
    <mergeCell ref="AV286:AY286"/>
    <mergeCell ref="H285:L285"/>
    <mergeCell ref="M285:Y285"/>
    <mergeCell ref="Z285:AC285"/>
    <mergeCell ref="AD285:AH285"/>
    <mergeCell ref="AI285:AU285"/>
    <mergeCell ref="AV285:AY285"/>
    <mergeCell ref="H284:L284"/>
    <mergeCell ref="M284:Y284"/>
    <mergeCell ref="Z284:AC284"/>
    <mergeCell ref="AD284:AH284"/>
    <mergeCell ref="AI284:AU284"/>
    <mergeCell ref="AV284:AY284"/>
    <mergeCell ref="H283:L283"/>
    <mergeCell ref="M283:Y283"/>
    <mergeCell ref="Z283:AC283"/>
    <mergeCell ref="AD283:AH283"/>
    <mergeCell ref="AI283:AU283"/>
    <mergeCell ref="AV283:AY283"/>
    <mergeCell ref="H295:L295"/>
    <mergeCell ref="M295:Y295"/>
    <mergeCell ref="Z295:AC295"/>
    <mergeCell ref="AD295:AH295"/>
    <mergeCell ref="AI295:AU295"/>
    <mergeCell ref="AV295:AY295"/>
    <mergeCell ref="H294:L294"/>
    <mergeCell ref="M294:Y294"/>
    <mergeCell ref="Z294:AC294"/>
    <mergeCell ref="AD294:AH294"/>
    <mergeCell ref="AI294:AU294"/>
    <mergeCell ref="AV294:AY294"/>
    <mergeCell ref="H292:AC292"/>
    <mergeCell ref="AD292:AY292"/>
    <mergeCell ref="H293:L293"/>
    <mergeCell ref="M293:Y293"/>
    <mergeCell ref="Z293:AC293"/>
    <mergeCell ref="AD293:AH293"/>
    <mergeCell ref="AI293:AU293"/>
    <mergeCell ref="AV293:AY293"/>
    <mergeCell ref="H291:L291"/>
    <mergeCell ref="M291:Y291"/>
    <mergeCell ref="Z291:AC291"/>
    <mergeCell ref="AD291:AH291"/>
    <mergeCell ref="AI291:AU291"/>
    <mergeCell ref="AV291:AY291"/>
    <mergeCell ref="H290:L290"/>
    <mergeCell ref="M290:Y290"/>
    <mergeCell ref="Z290:AC290"/>
    <mergeCell ref="AD290:AH290"/>
    <mergeCell ref="AI290:AU290"/>
    <mergeCell ref="AV290:AY290"/>
    <mergeCell ref="H289:L289"/>
    <mergeCell ref="M289:Y289"/>
    <mergeCell ref="Z289:AC289"/>
    <mergeCell ref="AD289:AH289"/>
    <mergeCell ref="AI289:AU289"/>
    <mergeCell ref="AV289:AY289"/>
    <mergeCell ref="H301:L301"/>
    <mergeCell ref="M301:Y301"/>
    <mergeCell ref="Z301:AC301"/>
    <mergeCell ref="AD301:AH301"/>
    <mergeCell ref="AI301:AU301"/>
    <mergeCell ref="AV301:AY301"/>
    <mergeCell ref="H300:L300"/>
    <mergeCell ref="M300:Y300"/>
    <mergeCell ref="Z300:AC300"/>
    <mergeCell ref="AD300:AH300"/>
    <mergeCell ref="AI300:AU300"/>
    <mergeCell ref="AV300:AY300"/>
    <mergeCell ref="H299:L299"/>
    <mergeCell ref="M299:Y299"/>
    <mergeCell ref="Z299:AC299"/>
    <mergeCell ref="AD299:AH299"/>
    <mergeCell ref="AI299:AU299"/>
    <mergeCell ref="AV299:AY299"/>
    <mergeCell ref="H298:L298"/>
    <mergeCell ref="M298:Y298"/>
    <mergeCell ref="Z298:AC298"/>
    <mergeCell ref="AD298:AH298"/>
    <mergeCell ref="AI298:AU298"/>
    <mergeCell ref="AV298:AY298"/>
    <mergeCell ref="H297:L297"/>
    <mergeCell ref="M297:Y297"/>
    <mergeCell ref="Z297:AC297"/>
    <mergeCell ref="AD297:AH297"/>
    <mergeCell ref="AI297:AU297"/>
    <mergeCell ref="AV297:AY297"/>
    <mergeCell ref="H296:L296"/>
    <mergeCell ref="M296:Y296"/>
    <mergeCell ref="Z296:AC296"/>
    <mergeCell ref="AD296:AH296"/>
    <mergeCell ref="AI296:AU296"/>
    <mergeCell ref="AV296:AY296"/>
    <mergeCell ref="B311:C311"/>
    <mergeCell ref="D311:M311"/>
    <mergeCell ref="N311:AK311"/>
    <mergeCell ref="AL311:AQ311"/>
    <mergeCell ref="AR311:AU311"/>
    <mergeCell ref="AV311:AX311"/>
    <mergeCell ref="B310:C310"/>
    <mergeCell ref="D310:M310"/>
    <mergeCell ref="N310:AK310"/>
    <mergeCell ref="AL310:AQ310"/>
    <mergeCell ref="AR310:AU310"/>
    <mergeCell ref="AV310:AX310"/>
    <mergeCell ref="B309:C309"/>
    <mergeCell ref="D309:M309"/>
    <mergeCell ref="N309:AK309"/>
    <mergeCell ref="AL309:AQ309"/>
    <mergeCell ref="AR309:AU309"/>
    <mergeCell ref="AV309:AX309"/>
    <mergeCell ref="B308:C308"/>
    <mergeCell ref="D308:M308"/>
    <mergeCell ref="N308:AK308"/>
    <mergeCell ref="AL308:AQ308"/>
    <mergeCell ref="AR308:AU308"/>
    <mergeCell ref="AV308:AX308"/>
    <mergeCell ref="G304:AX304"/>
    <mergeCell ref="B307:C307"/>
    <mergeCell ref="D307:M307"/>
    <mergeCell ref="N307:AK307"/>
    <mergeCell ref="AL307:AQ307"/>
    <mergeCell ref="AR307:AU307"/>
    <mergeCell ref="AV307:AX307"/>
    <mergeCell ref="H302:L302"/>
    <mergeCell ref="M302:Y302"/>
    <mergeCell ref="Z302:AC302"/>
    <mergeCell ref="AD302:AH302"/>
    <mergeCell ref="AI302:AU302"/>
    <mergeCell ref="AV302:AY302"/>
    <mergeCell ref="B319:C319"/>
    <mergeCell ref="D319:M319"/>
    <mergeCell ref="N319:AK319"/>
    <mergeCell ref="AL319:AQ319"/>
    <mergeCell ref="AR319:AU319"/>
    <mergeCell ref="AV319:AX319"/>
    <mergeCell ref="B318:C318"/>
    <mergeCell ref="D318:M318"/>
    <mergeCell ref="N318:AK318"/>
    <mergeCell ref="AL318:AQ318"/>
    <mergeCell ref="AR318:AU318"/>
    <mergeCell ref="AV318:AX318"/>
    <mergeCell ref="B317:C317"/>
    <mergeCell ref="D317:M317"/>
    <mergeCell ref="N317:AK317"/>
    <mergeCell ref="AL317:AQ317"/>
    <mergeCell ref="AR317:AU317"/>
    <mergeCell ref="AV317:AX317"/>
    <mergeCell ref="B316:C316"/>
    <mergeCell ref="D316:M316"/>
    <mergeCell ref="N316:AK316"/>
    <mergeCell ref="AL316:AQ316"/>
    <mergeCell ref="AR316:AU316"/>
    <mergeCell ref="AV316:AX316"/>
    <mergeCell ref="B315:C315"/>
    <mergeCell ref="D315:M315"/>
    <mergeCell ref="N315:AK315"/>
    <mergeCell ref="AL315:AQ315"/>
    <mergeCell ref="AR315:AU315"/>
    <mergeCell ref="AV315:AX315"/>
    <mergeCell ref="B312:C312"/>
    <mergeCell ref="D312:M312"/>
    <mergeCell ref="N312:AK312"/>
    <mergeCell ref="AL312:AQ312"/>
    <mergeCell ref="AR312:AU312"/>
    <mergeCell ref="AV312:AX312"/>
    <mergeCell ref="B327:C327"/>
    <mergeCell ref="D327:M327"/>
    <mergeCell ref="N327:AK327"/>
    <mergeCell ref="AL327:AQ327"/>
    <mergeCell ref="AR327:AU327"/>
    <mergeCell ref="AV327:AX327"/>
    <mergeCell ref="B326:C326"/>
    <mergeCell ref="D326:M326"/>
    <mergeCell ref="N326:AK326"/>
    <mergeCell ref="AL326:AQ326"/>
    <mergeCell ref="AR326:AU326"/>
    <mergeCell ref="AV326:AX326"/>
    <mergeCell ref="B325:C325"/>
    <mergeCell ref="D325:M325"/>
    <mergeCell ref="N325:AK325"/>
    <mergeCell ref="AL325:AQ325"/>
    <mergeCell ref="AR325:AU325"/>
    <mergeCell ref="AV325:AX325"/>
    <mergeCell ref="B324:C324"/>
    <mergeCell ref="D324:M324"/>
    <mergeCell ref="N324:AK324"/>
    <mergeCell ref="AL324:AQ324"/>
    <mergeCell ref="AR324:AU324"/>
    <mergeCell ref="AV324:AX324"/>
    <mergeCell ref="B323:C323"/>
    <mergeCell ref="D323:M323"/>
    <mergeCell ref="N323:AK323"/>
    <mergeCell ref="AL323:AQ323"/>
    <mergeCell ref="AR323:AU323"/>
    <mergeCell ref="AV323:AX323"/>
    <mergeCell ref="B320:C320"/>
    <mergeCell ref="D320:M320"/>
    <mergeCell ref="N320:AK320"/>
    <mergeCell ref="AL320:AQ320"/>
    <mergeCell ref="AR320:AU320"/>
    <mergeCell ref="AV320:AX320"/>
    <mergeCell ref="B335:C335"/>
    <mergeCell ref="D335:M335"/>
    <mergeCell ref="N335:AK335"/>
    <mergeCell ref="AL335:AQ335"/>
    <mergeCell ref="AR335:AU335"/>
    <mergeCell ref="AV335:AX335"/>
    <mergeCell ref="B334:C334"/>
    <mergeCell ref="D334:M334"/>
    <mergeCell ref="N334:AK334"/>
    <mergeCell ref="AL334:AQ334"/>
    <mergeCell ref="AR334:AU334"/>
    <mergeCell ref="AV334:AX334"/>
    <mergeCell ref="B333:C333"/>
    <mergeCell ref="D333:M333"/>
    <mergeCell ref="N333:AK333"/>
    <mergeCell ref="AL333:AQ333"/>
    <mergeCell ref="AR333:AU333"/>
    <mergeCell ref="AV333:AX333"/>
    <mergeCell ref="B332:C332"/>
    <mergeCell ref="D332:M332"/>
    <mergeCell ref="N332:AK332"/>
    <mergeCell ref="AL332:AQ332"/>
    <mergeCell ref="AR332:AU332"/>
    <mergeCell ref="AV332:AX332"/>
    <mergeCell ref="B331:C331"/>
    <mergeCell ref="D331:M331"/>
    <mergeCell ref="N331:AK331"/>
    <mergeCell ref="AL331:AQ331"/>
    <mergeCell ref="AR331:AU331"/>
    <mergeCell ref="AV331:AX331"/>
    <mergeCell ref="B328:C328"/>
    <mergeCell ref="D328:M328"/>
    <mergeCell ref="N328:AK328"/>
    <mergeCell ref="AL328:AQ328"/>
    <mergeCell ref="AR328:AU328"/>
    <mergeCell ref="AV328:AX328"/>
    <mergeCell ref="B343:C343"/>
    <mergeCell ref="D343:M343"/>
    <mergeCell ref="N343:AK343"/>
    <mergeCell ref="AL343:AQ343"/>
    <mergeCell ref="AR343:AU343"/>
    <mergeCell ref="AV343:AX343"/>
    <mergeCell ref="B342:C342"/>
    <mergeCell ref="D342:M342"/>
    <mergeCell ref="N342:AK342"/>
    <mergeCell ref="AL342:AQ342"/>
    <mergeCell ref="AR342:AU342"/>
    <mergeCell ref="AV342:AX342"/>
    <mergeCell ref="B341:C341"/>
    <mergeCell ref="D341:M341"/>
    <mergeCell ref="N341:AK341"/>
    <mergeCell ref="AL341:AQ341"/>
    <mergeCell ref="AR341:AU341"/>
    <mergeCell ref="AV341:AX341"/>
    <mergeCell ref="B340:C340"/>
    <mergeCell ref="D340:M340"/>
    <mergeCell ref="N340:AK340"/>
    <mergeCell ref="AL340:AQ340"/>
    <mergeCell ref="AR340:AU340"/>
    <mergeCell ref="AV340:AX340"/>
    <mergeCell ref="B339:C339"/>
    <mergeCell ref="D339:M339"/>
    <mergeCell ref="N339:AK339"/>
    <mergeCell ref="AL339:AQ339"/>
    <mergeCell ref="AR339:AU339"/>
    <mergeCell ref="AV339:AX339"/>
    <mergeCell ref="B336:C336"/>
    <mergeCell ref="D336:M336"/>
    <mergeCell ref="N336:AK336"/>
    <mergeCell ref="AL336:AQ336"/>
    <mergeCell ref="AR336:AU336"/>
    <mergeCell ref="AV336:AX336"/>
    <mergeCell ref="B351:C351"/>
    <mergeCell ref="D351:M351"/>
    <mergeCell ref="N351:AK351"/>
    <mergeCell ref="AL351:AQ351"/>
    <mergeCell ref="AR351:AU351"/>
    <mergeCell ref="AV351:AX351"/>
    <mergeCell ref="B350:C350"/>
    <mergeCell ref="D350:M350"/>
    <mergeCell ref="N350:AK350"/>
    <mergeCell ref="AL350:AQ350"/>
    <mergeCell ref="AR350:AU350"/>
    <mergeCell ref="AV350:AX350"/>
    <mergeCell ref="B349:C349"/>
    <mergeCell ref="D349:M349"/>
    <mergeCell ref="N349:AK349"/>
    <mergeCell ref="AL349:AQ349"/>
    <mergeCell ref="AR349:AU349"/>
    <mergeCell ref="AV349:AX349"/>
    <mergeCell ref="B348:C348"/>
    <mergeCell ref="D348:M348"/>
    <mergeCell ref="N348:AK348"/>
    <mergeCell ref="AL348:AQ348"/>
    <mergeCell ref="AR348:AU348"/>
    <mergeCell ref="AV348:AX348"/>
    <mergeCell ref="B347:C347"/>
    <mergeCell ref="D347:M347"/>
    <mergeCell ref="N347:AK347"/>
    <mergeCell ref="AL347:AQ347"/>
    <mergeCell ref="AR347:AU347"/>
    <mergeCell ref="AV347:AX347"/>
    <mergeCell ref="B344:C344"/>
    <mergeCell ref="D344:M344"/>
    <mergeCell ref="N344:AK344"/>
    <mergeCell ref="AL344:AQ344"/>
    <mergeCell ref="AR344:AU344"/>
    <mergeCell ref="AV344:AX344"/>
    <mergeCell ref="B361:G367"/>
    <mergeCell ref="H361:P361"/>
    <mergeCell ref="Q361:W361"/>
    <mergeCell ref="X361:AD361"/>
    <mergeCell ref="AE361:AK361"/>
    <mergeCell ref="AL361:AR361"/>
    <mergeCell ref="X363:AD363"/>
    <mergeCell ref="AE363:AK363"/>
    <mergeCell ref="AL363:AR363"/>
    <mergeCell ref="J365:P365"/>
    <mergeCell ref="B358:G359"/>
    <mergeCell ref="H358:Y359"/>
    <mergeCell ref="Z358:AE359"/>
    <mergeCell ref="AF358:AY359"/>
    <mergeCell ref="B360:G360"/>
    <mergeCell ref="H360:AY360"/>
    <mergeCell ref="B356:G356"/>
    <mergeCell ref="H356:Y356"/>
    <mergeCell ref="Z356:AE356"/>
    <mergeCell ref="AF356:AQ356"/>
    <mergeCell ref="AR356:AY356"/>
    <mergeCell ref="B357:G357"/>
    <mergeCell ref="H357:Y357"/>
    <mergeCell ref="Z357:AE357"/>
    <mergeCell ref="AF357:AY357"/>
    <mergeCell ref="AK354:AQ354"/>
    <mergeCell ref="AR354:AY354"/>
    <mergeCell ref="B355:G355"/>
    <mergeCell ref="H355:Y355"/>
    <mergeCell ref="Z355:AE355"/>
    <mergeCell ref="AF355:AQ355"/>
    <mergeCell ref="AR355:AY355"/>
    <mergeCell ref="B352:C352"/>
    <mergeCell ref="D352:M352"/>
    <mergeCell ref="N352:AK352"/>
    <mergeCell ref="AL352:AQ352"/>
    <mergeCell ref="AR352:AU352"/>
    <mergeCell ref="AV352:AX352"/>
    <mergeCell ref="AS366:AY366"/>
    <mergeCell ref="H367:P367"/>
    <mergeCell ref="Q367:W367"/>
    <mergeCell ref="X367:AD367"/>
    <mergeCell ref="AE367:AK367"/>
    <mergeCell ref="AL367:AR367"/>
    <mergeCell ref="AS367:AY367"/>
    <mergeCell ref="Q365:W365"/>
    <mergeCell ref="X365:AD365"/>
    <mergeCell ref="AE365:AK365"/>
    <mergeCell ref="AL365:AR365"/>
    <mergeCell ref="AS365:AY365"/>
    <mergeCell ref="H366:P366"/>
    <mergeCell ref="Q366:W366"/>
    <mergeCell ref="X366:AD366"/>
    <mergeCell ref="AE366:AK366"/>
    <mergeCell ref="AL366:AR366"/>
    <mergeCell ref="AS363:AY363"/>
    <mergeCell ref="J364:P364"/>
    <mergeCell ref="Q364:W364"/>
    <mergeCell ref="X364:AD364"/>
    <mergeCell ref="AE364:AK364"/>
    <mergeCell ref="AL364:AR364"/>
    <mergeCell ref="AS364:AY364"/>
    <mergeCell ref="AS361:AY361"/>
    <mergeCell ref="H362:I365"/>
    <mergeCell ref="J362:P362"/>
    <mergeCell ref="Q362:W362"/>
    <mergeCell ref="X362:AD362"/>
    <mergeCell ref="AE362:AK362"/>
    <mergeCell ref="AL362:AR362"/>
    <mergeCell ref="AS362:AY362"/>
    <mergeCell ref="J363:P363"/>
    <mergeCell ref="Q363:W363"/>
    <mergeCell ref="B380:G382"/>
    <mergeCell ref="H380:AY382"/>
    <mergeCell ref="B384:G384"/>
    <mergeCell ref="H384:AY384"/>
    <mergeCell ref="B385:G428"/>
    <mergeCell ref="H385:AC385"/>
    <mergeCell ref="AD385:AY385"/>
    <mergeCell ref="H386:L386"/>
    <mergeCell ref="M386:Y386"/>
    <mergeCell ref="Z386:AC386"/>
    <mergeCell ref="D376:L376"/>
    <mergeCell ref="M376:R376"/>
    <mergeCell ref="S376:X376"/>
    <mergeCell ref="Y376:AY376"/>
    <mergeCell ref="B379:G379"/>
    <mergeCell ref="H379:AY379"/>
    <mergeCell ref="D374:L374"/>
    <mergeCell ref="M374:R374"/>
    <mergeCell ref="S374:X374"/>
    <mergeCell ref="Y374:AY374"/>
    <mergeCell ref="D375:L375"/>
    <mergeCell ref="M375:R375"/>
    <mergeCell ref="S375:X375"/>
    <mergeCell ref="Y375:AY375"/>
    <mergeCell ref="D372:L372"/>
    <mergeCell ref="M372:R372"/>
    <mergeCell ref="S372:X372"/>
    <mergeCell ref="Y372:AY372"/>
    <mergeCell ref="D373:L373"/>
    <mergeCell ref="M373:R373"/>
    <mergeCell ref="S373:X373"/>
    <mergeCell ref="Y373:AY373"/>
    <mergeCell ref="M370:R370"/>
    <mergeCell ref="S370:X370"/>
    <mergeCell ref="Y370:AY370"/>
    <mergeCell ref="D371:L371"/>
    <mergeCell ref="M371:R371"/>
    <mergeCell ref="S371:X371"/>
    <mergeCell ref="Y371:AY371"/>
    <mergeCell ref="B368:C376"/>
    <mergeCell ref="D368:L368"/>
    <mergeCell ref="M368:R368"/>
    <mergeCell ref="S368:X368"/>
    <mergeCell ref="Y368:AY368"/>
    <mergeCell ref="D369:L369"/>
    <mergeCell ref="M369:R369"/>
    <mergeCell ref="S369:X369"/>
    <mergeCell ref="Y369:AY369"/>
    <mergeCell ref="D370:L370"/>
    <mergeCell ref="H392:L392"/>
    <mergeCell ref="M392:Y392"/>
    <mergeCell ref="Z392:AC392"/>
    <mergeCell ref="AD392:AH392"/>
    <mergeCell ref="AI392:AU392"/>
    <mergeCell ref="AV392:AY392"/>
    <mergeCell ref="H391:L391"/>
    <mergeCell ref="M391:Y391"/>
    <mergeCell ref="Z391:AC391"/>
    <mergeCell ref="AD391:AH391"/>
    <mergeCell ref="AI391:AU391"/>
    <mergeCell ref="AV391:AY391"/>
    <mergeCell ref="H390:L390"/>
    <mergeCell ref="M390:Y390"/>
    <mergeCell ref="Z390:AC390"/>
    <mergeCell ref="AD390:AH390"/>
    <mergeCell ref="AI390:AU390"/>
    <mergeCell ref="AV390:AY390"/>
    <mergeCell ref="H389:L389"/>
    <mergeCell ref="M389:Y389"/>
    <mergeCell ref="Z389:AC389"/>
    <mergeCell ref="AD389:AH389"/>
    <mergeCell ref="AI389:AU389"/>
    <mergeCell ref="AV389:AY389"/>
    <mergeCell ref="H388:L388"/>
    <mergeCell ref="M388:Y388"/>
    <mergeCell ref="Z388:AC388"/>
    <mergeCell ref="AD388:AH388"/>
    <mergeCell ref="AI388:AU388"/>
    <mergeCell ref="AV388:AY388"/>
    <mergeCell ref="AD386:AH386"/>
    <mergeCell ref="AI386:AU386"/>
    <mergeCell ref="AV386:AY386"/>
    <mergeCell ref="H387:L387"/>
    <mergeCell ref="M387:Y387"/>
    <mergeCell ref="Z387:AC387"/>
    <mergeCell ref="AD387:AH387"/>
    <mergeCell ref="AI387:AU387"/>
    <mergeCell ref="AV387:AY387"/>
    <mergeCell ref="H399:L399"/>
    <mergeCell ref="M399:Y399"/>
    <mergeCell ref="Z399:AC399"/>
    <mergeCell ref="AD399:AH399"/>
    <mergeCell ref="AI399:AU399"/>
    <mergeCell ref="AV399:AY399"/>
    <mergeCell ref="H398:L398"/>
    <mergeCell ref="M398:Y398"/>
    <mergeCell ref="Z398:AC398"/>
    <mergeCell ref="AD398:AH398"/>
    <mergeCell ref="AI398:AU398"/>
    <mergeCell ref="AV398:AY398"/>
    <mergeCell ref="H396:AC396"/>
    <mergeCell ref="AD396:AY396"/>
    <mergeCell ref="H397:L397"/>
    <mergeCell ref="M397:Y397"/>
    <mergeCell ref="Z397:AC397"/>
    <mergeCell ref="AD397:AH397"/>
    <mergeCell ref="AI397:AU397"/>
    <mergeCell ref="AV397:AY397"/>
    <mergeCell ref="H395:L395"/>
    <mergeCell ref="M395:Y395"/>
    <mergeCell ref="Z395:AC395"/>
    <mergeCell ref="AD395:AH395"/>
    <mergeCell ref="AI395:AU395"/>
    <mergeCell ref="AV395:AY395"/>
    <mergeCell ref="H394:L394"/>
    <mergeCell ref="M394:Y394"/>
    <mergeCell ref="Z394:AC394"/>
    <mergeCell ref="AD394:AH394"/>
    <mergeCell ref="AI394:AU394"/>
    <mergeCell ref="AV394:AY394"/>
    <mergeCell ref="H393:L393"/>
    <mergeCell ref="M393:Y393"/>
    <mergeCell ref="Z393:AC393"/>
    <mergeCell ref="AD393:AH393"/>
    <mergeCell ref="AI393:AU393"/>
    <mergeCell ref="AV393:AY393"/>
    <mergeCell ref="H405:L405"/>
    <mergeCell ref="M405:Y405"/>
    <mergeCell ref="Z405:AC405"/>
    <mergeCell ref="AD405:AH405"/>
    <mergeCell ref="AI405:AU405"/>
    <mergeCell ref="AV405:AY405"/>
    <mergeCell ref="H404:L404"/>
    <mergeCell ref="M404:Y404"/>
    <mergeCell ref="Z404:AC404"/>
    <mergeCell ref="AD404:AH404"/>
    <mergeCell ref="AI404:AU404"/>
    <mergeCell ref="AV404:AY404"/>
    <mergeCell ref="H403:L403"/>
    <mergeCell ref="M403:Y403"/>
    <mergeCell ref="Z403:AC403"/>
    <mergeCell ref="AD403:AH403"/>
    <mergeCell ref="AI403:AU403"/>
    <mergeCell ref="AV403:AY403"/>
    <mergeCell ref="H402:L402"/>
    <mergeCell ref="M402:Y402"/>
    <mergeCell ref="Z402:AC402"/>
    <mergeCell ref="AD402:AH402"/>
    <mergeCell ref="AI402:AU402"/>
    <mergeCell ref="AV402:AY402"/>
    <mergeCell ref="H401:L401"/>
    <mergeCell ref="M401:Y401"/>
    <mergeCell ref="Z401:AC401"/>
    <mergeCell ref="AD401:AH401"/>
    <mergeCell ref="AI401:AU401"/>
    <mergeCell ref="AV401:AY401"/>
    <mergeCell ref="H400:L400"/>
    <mergeCell ref="M400:Y400"/>
    <mergeCell ref="Z400:AC400"/>
    <mergeCell ref="AD400:AH400"/>
    <mergeCell ref="AI400:AU400"/>
    <mergeCell ref="AV400:AY400"/>
    <mergeCell ref="H412:L412"/>
    <mergeCell ref="M412:Y412"/>
    <mergeCell ref="Z412:AC412"/>
    <mergeCell ref="AD412:AH412"/>
    <mergeCell ref="AI412:AU412"/>
    <mergeCell ref="AV412:AY412"/>
    <mergeCell ref="H411:L411"/>
    <mergeCell ref="M411:Y411"/>
    <mergeCell ref="Z411:AC411"/>
    <mergeCell ref="AD411:AH411"/>
    <mergeCell ref="AI411:AU411"/>
    <mergeCell ref="AV411:AY411"/>
    <mergeCell ref="H410:L410"/>
    <mergeCell ref="M410:Y410"/>
    <mergeCell ref="Z410:AC410"/>
    <mergeCell ref="AD410:AH410"/>
    <mergeCell ref="AI410:AU410"/>
    <mergeCell ref="AV410:AY410"/>
    <mergeCell ref="H409:L409"/>
    <mergeCell ref="M409:Y409"/>
    <mergeCell ref="Z409:AC409"/>
    <mergeCell ref="AD409:AH409"/>
    <mergeCell ref="AI409:AU409"/>
    <mergeCell ref="AV409:AY409"/>
    <mergeCell ref="H407:AC407"/>
    <mergeCell ref="AD407:AY407"/>
    <mergeCell ref="H408:L408"/>
    <mergeCell ref="M408:Y408"/>
    <mergeCell ref="Z408:AC408"/>
    <mergeCell ref="AD408:AH408"/>
    <mergeCell ref="AI408:AU408"/>
    <mergeCell ref="AV408:AY408"/>
    <mergeCell ref="H406:L406"/>
    <mergeCell ref="M406:Y406"/>
    <mergeCell ref="Z406:AC406"/>
    <mergeCell ref="AD406:AH406"/>
    <mergeCell ref="AI406:AU406"/>
    <mergeCell ref="AV406:AY406"/>
    <mergeCell ref="H418:AC418"/>
    <mergeCell ref="AD418:AY418"/>
    <mergeCell ref="H419:L419"/>
    <mergeCell ref="M419:Y419"/>
    <mergeCell ref="Z419:AC419"/>
    <mergeCell ref="AD419:AH419"/>
    <mergeCell ref="AI419:AU419"/>
    <mergeCell ref="AV419:AY419"/>
    <mergeCell ref="H417:L417"/>
    <mergeCell ref="M417:Y417"/>
    <mergeCell ref="Z417:AC417"/>
    <mergeCell ref="AD417:AH417"/>
    <mergeCell ref="AI417:AU417"/>
    <mergeCell ref="AV417:AY417"/>
    <mergeCell ref="H416:L416"/>
    <mergeCell ref="M416:Y416"/>
    <mergeCell ref="Z416:AC416"/>
    <mergeCell ref="AD416:AH416"/>
    <mergeCell ref="AI416:AU416"/>
    <mergeCell ref="AV416:AY416"/>
    <mergeCell ref="H415:L415"/>
    <mergeCell ref="M415:Y415"/>
    <mergeCell ref="Z415:AC415"/>
    <mergeCell ref="AD415:AH415"/>
    <mergeCell ref="AI415:AU415"/>
    <mergeCell ref="AV415:AY415"/>
    <mergeCell ref="H414:L414"/>
    <mergeCell ref="M414:Y414"/>
    <mergeCell ref="Z414:AC414"/>
    <mergeCell ref="AD414:AH414"/>
    <mergeCell ref="AI414:AU414"/>
    <mergeCell ref="AV414:AY414"/>
    <mergeCell ref="H413:L413"/>
    <mergeCell ref="M413:Y413"/>
    <mergeCell ref="Z413:AC413"/>
    <mergeCell ref="AD413:AH413"/>
    <mergeCell ref="AI413:AU413"/>
    <mergeCell ref="AV413:AY413"/>
    <mergeCell ref="H425:L425"/>
    <mergeCell ref="M425:Y425"/>
    <mergeCell ref="Z425:AC425"/>
    <mergeCell ref="AD425:AH425"/>
    <mergeCell ref="AI425:AU425"/>
    <mergeCell ref="AV425:AY425"/>
    <mergeCell ref="H424:L424"/>
    <mergeCell ref="M424:Y424"/>
    <mergeCell ref="Z424:AC424"/>
    <mergeCell ref="AD424:AH424"/>
    <mergeCell ref="AI424:AU424"/>
    <mergeCell ref="AV424:AY424"/>
    <mergeCell ref="H423:L423"/>
    <mergeCell ref="M423:Y423"/>
    <mergeCell ref="Z423:AC423"/>
    <mergeCell ref="AD423:AH423"/>
    <mergeCell ref="AI423:AU423"/>
    <mergeCell ref="AV423:AY423"/>
    <mergeCell ref="H422:L422"/>
    <mergeCell ref="M422:Y422"/>
    <mergeCell ref="Z422:AC422"/>
    <mergeCell ref="AD422:AH422"/>
    <mergeCell ref="AI422:AU422"/>
    <mergeCell ref="AV422:AY422"/>
    <mergeCell ref="H421:L421"/>
    <mergeCell ref="M421:Y421"/>
    <mergeCell ref="Z421:AC421"/>
    <mergeCell ref="AD421:AH421"/>
    <mergeCell ref="AI421:AU421"/>
    <mergeCell ref="AV421:AY421"/>
    <mergeCell ref="H420:L420"/>
    <mergeCell ref="M420:Y420"/>
    <mergeCell ref="Z420:AC420"/>
    <mergeCell ref="AD420:AH420"/>
    <mergeCell ref="AI420:AU420"/>
    <mergeCell ref="AV420:AY420"/>
    <mergeCell ref="B435:C435"/>
    <mergeCell ref="D435:M435"/>
    <mergeCell ref="N435:AK435"/>
    <mergeCell ref="AL435:AQ435"/>
    <mergeCell ref="AR435:AU435"/>
    <mergeCell ref="AV435:AX435"/>
    <mergeCell ref="B434:C434"/>
    <mergeCell ref="D434:M434"/>
    <mergeCell ref="N434:AK434"/>
    <mergeCell ref="AL434:AQ434"/>
    <mergeCell ref="AR434:AU434"/>
    <mergeCell ref="AV434:AX434"/>
    <mergeCell ref="G430:AX430"/>
    <mergeCell ref="B433:C433"/>
    <mergeCell ref="D433:M433"/>
    <mergeCell ref="N433:AK433"/>
    <mergeCell ref="AL433:AQ433"/>
    <mergeCell ref="AR433:AU433"/>
    <mergeCell ref="AV433:AX433"/>
    <mergeCell ref="H428:L428"/>
    <mergeCell ref="M428:Y428"/>
    <mergeCell ref="Z428:AC428"/>
    <mergeCell ref="AD428:AH428"/>
    <mergeCell ref="AI428:AU428"/>
    <mergeCell ref="AV428:AY428"/>
    <mergeCell ref="H427:L427"/>
    <mergeCell ref="M427:Y427"/>
    <mergeCell ref="Z427:AC427"/>
    <mergeCell ref="AD427:AH427"/>
    <mergeCell ref="AI427:AU427"/>
    <mergeCell ref="AV427:AY427"/>
    <mergeCell ref="H426:L426"/>
    <mergeCell ref="M426:Y426"/>
    <mergeCell ref="Z426:AC426"/>
    <mergeCell ref="AD426:AH426"/>
    <mergeCell ref="AI426:AU426"/>
    <mergeCell ref="AV426:AY426"/>
    <mergeCell ref="B441:C441"/>
    <mergeCell ref="D441:M441"/>
    <mergeCell ref="N441:AK441"/>
    <mergeCell ref="AL441:AQ441"/>
    <mergeCell ref="AR441:AU441"/>
    <mergeCell ref="AV441:AX441"/>
    <mergeCell ref="B440:C440"/>
    <mergeCell ref="D440:M440"/>
    <mergeCell ref="N440:AK440"/>
    <mergeCell ref="AL440:AQ440"/>
    <mergeCell ref="AR440:AU440"/>
    <mergeCell ref="AV440:AX440"/>
    <mergeCell ref="B439:C439"/>
    <mergeCell ref="D439:M439"/>
    <mergeCell ref="N439:AK439"/>
    <mergeCell ref="AL439:AQ439"/>
    <mergeCell ref="AR439:AU439"/>
    <mergeCell ref="AV439:AX439"/>
    <mergeCell ref="B438:C438"/>
    <mergeCell ref="D438:M438"/>
    <mergeCell ref="N438:AK438"/>
    <mergeCell ref="AL438:AQ438"/>
    <mergeCell ref="AR438:AU438"/>
    <mergeCell ref="AV438:AX438"/>
    <mergeCell ref="B437:C437"/>
    <mergeCell ref="D437:M437"/>
    <mergeCell ref="N437:AK437"/>
    <mergeCell ref="AL437:AQ437"/>
    <mergeCell ref="AR437:AU437"/>
    <mergeCell ref="AV437:AX437"/>
    <mergeCell ref="B436:C436"/>
    <mergeCell ref="D436:M436"/>
    <mergeCell ref="N436:AK436"/>
    <mergeCell ref="AL436:AQ436"/>
    <mergeCell ref="AR436:AU436"/>
    <mergeCell ref="AV436:AX436"/>
    <mergeCell ref="B449:C449"/>
    <mergeCell ref="D449:M449"/>
    <mergeCell ref="N449:AK449"/>
    <mergeCell ref="AL449:AQ449"/>
    <mergeCell ref="AR449:AU449"/>
    <mergeCell ref="AV449:AX449"/>
    <mergeCell ref="B448:C448"/>
    <mergeCell ref="D448:M448"/>
    <mergeCell ref="N448:AK448"/>
    <mergeCell ref="AL448:AQ448"/>
    <mergeCell ref="AR448:AU448"/>
    <mergeCell ref="AV448:AX448"/>
    <mergeCell ref="B447:C447"/>
    <mergeCell ref="D447:M447"/>
    <mergeCell ref="N447:AK447"/>
    <mergeCell ref="AL447:AQ447"/>
    <mergeCell ref="AR447:AU447"/>
    <mergeCell ref="AV447:AX447"/>
    <mergeCell ref="B446:C446"/>
    <mergeCell ref="D446:M446"/>
    <mergeCell ref="N446:AK446"/>
    <mergeCell ref="AL446:AQ446"/>
    <mergeCell ref="AR446:AU446"/>
    <mergeCell ref="AV446:AX446"/>
    <mergeCell ref="B443:C443"/>
    <mergeCell ref="D443:M443"/>
    <mergeCell ref="N443:AK443"/>
    <mergeCell ref="AL443:AQ443"/>
    <mergeCell ref="AR443:AU443"/>
    <mergeCell ref="AV443:AX443"/>
    <mergeCell ref="B442:C442"/>
    <mergeCell ref="D442:M442"/>
    <mergeCell ref="N442:AK442"/>
    <mergeCell ref="AL442:AQ442"/>
    <mergeCell ref="AR442:AU442"/>
    <mergeCell ref="AV442:AX442"/>
    <mergeCell ref="B455:C455"/>
    <mergeCell ref="D455:M455"/>
    <mergeCell ref="N455:AK455"/>
    <mergeCell ref="AL455:AQ455"/>
    <mergeCell ref="AR455:AU455"/>
    <mergeCell ref="AV455:AX455"/>
    <mergeCell ref="B454:C454"/>
    <mergeCell ref="D454:M454"/>
    <mergeCell ref="N454:AK454"/>
    <mergeCell ref="AL454:AQ454"/>
    <mergeCell ref="AR454:AU454"/>
    <mergeCell ref="AV454:AX454"/>
    <mergeCell ref="B453:C453"/>
    <mergeCell ref="D453:M453"/>
    <mergeCell ref="N453:AK453"/>
    <mergeCell ref="AL453:AQ453"/>
    <mergeCell ref="AR453:AU453"/>
    <mergeCell ref="AV453:AX453"/>
    <mergeCell ref="B452:C452"/>
    <mergeCell ref="D452:M452"/>
    <mergeCell ref="N452:AK452"/>
    <mergeCell ref="AL452:AQ452"/>
    <mergeCell ref="AR452:AU452"/>
    <mergeCell ref="AV452:AX452"/>
    <mergeCell ref="B451:C451"/>
    <mergeCell ref="D451:M451"/>
    <mergeCell ref="N451:AK451"/>
    <mergeCell ref="AL451:AQ451"/>
    <mergeCell ref="AR451:AU451"/>
    <mergeCell ref="AV451:AX451"/>
    <mergeCell ref="B450:C450"/>
    <mergeCell ref="D450:M450"/>
    <mergeCell ref="N450:AK450"/>
    <mergeCell ref="AL450:AQ450"/>
    <mergeCell ref="AR450:AU450"/>
    <mergeCell ref="AV450:AX450"/>
    <mergeCell ref="B465:G471"/>
    <mergeCell ref="H465:P465"/>
    <mergeCell ref="Q465:W465"/>
    <mergeCell ref="X465:AD465"/>
    <mergeCell ref="AE465:AK465"/>
    <mergeCell ref="AL465:AR465"/>
    <mergeCell ref="X467:AD467"/>
    <mergeCell ref="AE467:AK467"/>
    <mergeCell ref="AL467:AR467"/>
    <mergeCell ref="J469:P469"/>
    <mergeCell ref="B462:G463"/>
    <mergeCell ref="H462:Y463"/>
    <mergeCell ref="Z462:AE463"/>
    <mergeCell ref="AF462:AY463"/>
    <mergeCell ref="B464:G464"/>
    <mergeCell ref="H464:AY464"/>
    <mergeCell ref="B460:G460"/>
    <mergeCell ref="H460:Y460"/>
    <mergeCell ref="Z460:AE460"/>
    <mergeCell ref="AF460:AQ460"/>
    <mergeCell ref="AR460:AY460"/>
    <mergeCell ref="B461:G461"/>
    <mergeCell ref="H461:Y461"/>
    <mergeCell ref="Z461:AE461"/>
    <mergeCell ref="AF461:AY461"/>
    <mergeCell ref="AK458:AQ458"/>
    <mergeCell ref="AR458:AY458"/>
    <mergeCell ref="B459:G459"/>
    <mergeCell ref="H459:Y459"/>
    <mergeCell ref="Z459:AE459"/>
    <mergeCell ref="AF459:AQ459"/>
    <mergeCell ref="AR459:AY459"/>
    <mergeCell ref="B456:C456"/>
    <mergeCell ref="D456:M456"/>
    <mergeCell ref="N456:AK456"/>
    <mergeCell ref="AL456:AQ456"/>
    <mergeCell ref="AR456:AU456"/>
    <mergeCell ref="AV456:AX456"/>
    <mergeCell ref="AS470:AY470"/>
    <mergeCell ref="H471:P471"/>
    <mergeCell ref="Q471:W471"/>
    <mergeCell ref="X471:AD471"/>
    <mergeCell ref="AE471:AK471"/>
    <mergeCell ref="AL471:AR471"/>
    <mergeCell ref="AS471:AY471"/>
    <mergeCell ref="Q469:W469"/>
    <mergeCell ref="X469:AD469"/>
    <mergeCell ref="AE469:AK469"/>
    <mergeCell ref="AL469:AR469"/>
    <mergeCell ref="AS469:AY469"/>
    <mergeCell ref="H470:P470"/>
    <mergeCell ref="Q470:W470"/>
    <mergeCell ref="X470:AD470"/>
    <mergeCell ref="AE470:AK470"/>
    <mergeCell ref="AL470:AR470"/>
    <mergeCell ref="AS467:AY467"/>
    <mergeCell ref="J468:P468"/>
    <mergeCell ref="Q468:W468"/>
    <mergeCell ref="X468:AD468"/>
    <mergeCell ref="AE468:AK468"/>
    <mergeCell ref="AL468:AR468"/>
    <mergeCell ref="AS468:AY468"/>
    <mergeCell ref="AS465:AY465"/>
    <mergeCell ref="H466:I469"/>
    <mergeCell ref="J466:P466"/>
    <mergeCell ref="Q466:W466"/>
    <mergeCell ref="X466:AD466"/>
    <mergeCell ref="AE466:AK466"/>
    <mergeCell ref="AL466:AR466"/>
    <mergeCell ref="AS466:AY466"/>
    <mergeCell ref="J467:P467"/>
    <mergeCell ref="Q467:W467"/>
    <mergeCell ref="B483:G485"/>
    <mergeCell ref="B487:G487"/>
    <mergeCell ref="H487:AY487"/>
    <mergeCell ref="B488:G531"/>
    <mergeCell ref="H488:AC488"/>
    <mergeCell ref="AD488:AY488"/>
    <mergeCell ref="H489:L489"/>
    <mergeCell ref="M489:Y489"/>
    <mergeCell ref="Z489:AC489"/>
    <mergeCell ref="AD489:AH489"/>
    <mergeCell ref="D480:L480"/>
    <mergeCell ref="M480:R480"/>
    <mergeCell ref="S480:X480"/>
    <mergeCell ref="Y480:AY480"/>
    <mergeCell ref="B482:G482"/>
    <mergeCell ref="H482:AY482"/>
    <mergeCell ref="D478:L478"/>
    <mergeCell ref="M478:R478"/>
    <mergeCell ref="S478:X478"/>
    <mergeCell ref="Y478:AY478"/>
    <mergeCell ref="D479:L479"/>
    <mergeCell ref="M479:R479"/>
    <mergeCell ref="S479:X479"/>
    <mergeCell ref="Y479:AY479"/>
    <mergeCell ref="D476:L476"/>
    <mergeCell ref="M476:R476"/>
    <mergeCell ref="S476:X476"/>
    <mergeCell ref="Y476:AY476"/>
    <mergeCell ref="D477:L477"/>
    <mergeCell ref="M477:R477"/>
    <mergeCell ref="S477:X477"/>
    <mergeCell ref="Y477:AY477"/>
    <mergeCell ref="M474:R474"/>
    <mergeCell ref="S474:X474"/>
    <mergeCell ref="Y474:AY474"/>
    <mergeCell ref="D475:L475"/>
    <mergeCell ref="M475:R475"/>
    <mergeCell ref="S475:X475"/>
    <mergeCell ref="Y475:AY475"/>
    <mergeCell ref="B472:C480"/>
    <mergeCell ref="D472:L472"/>
    <mergeCell ref="M472:R472"/>
    <mergeCell ref="S472:X472"/>
    <mergeCell ref="Y472:AY472"/>
    <mergeCell ref="D473:L473"/>
    <mergeCell ref="M473:R473"/>
    <mergeCell ref="S473:X473"/>
    <mergeCell ref="Y473:AY473"/>
    <mergeCell ref="D474:L474"/>
    <mergeCell ref="H495:L495"/>
    <mergeCell ref="M495:Y495"/>
    <mergeCell ref="Z495:AC495"/>
    <mergeCell ref="AD495:AH495"/>
    <mergeCell ref="AI495:AU495"/>
    <mergeCell ref="AV495:AY495"/>
    <mergeCell ref="H494:L494"/>
    <mergeCell ref="M494:Y494"/>
    <mergeCell ref="Z494:AC494"/>
    <mergeCell ref="AD494:AH494"/>
    <mergeCell ref="AI494:AU494"/>
    <mergeCell ref="AV494:AY494"/>
    <mergeCell ref="H493:L493"/>
    <mergeCell ref="M493:Y493"/>
    <mergeCell ref="Z493:AC493"/>
    <mergeCell ref="AD493:AH493"/>
    <mergeCell ref="AI493:AU493"/>
    <mergeCell ref="AV493:AY493"/>
    <mergeCell ref="H492:L492"/>
    <mergeCell ref="M492:Y492"/>
    <mergeCell ref="Z492:AC492"/>
    <mergeCell ref="AD492:AH492"/>
    <mergeCell ref="AI492:AU492"/>
    <mergeCell ref="AV492:AY492"/>
    <mergeCell ref="H491:L491"/>
    <mergeCell ref="M491:Y491"/>
    <mergeCell ref="Z491:AC491"/>
    <mergeCell ref="AD491:AH491"/>
    <mergeCell ref="AI491:AU491"/>
    <mergeCell ref="AV491:AY491"/>
    <mergeCell ref="AI489:AU489"/>
    <mergeCell ref="AV489:AY489"/>
    <mergeCell ref="H490:L490"/>
    <mergeCell ref="M490:Y490"/>
    <mergeCell ref="Z490:AC490"/>
    <mergeCell ref="AD490:AH490"/>
    <mergeCell ref="AI490:AU490"/>
    <mergeCell ref="AV490:AY490"/>
    <mergeCell ref="H502:L502"/>
    <mergeCell ref="M502:Y502"/>
    <mergeCell ref="Z502:AC502"/>
    <mergeCell ref="AD502:AH502"/>
    <mergeCell ref="AI502:AU502"/>
    <mergeCell ref="AV502:AY502"/>
    <mergeCell ref="H501:L501"/>
    <mergeCell ref="M501:Y501"/>
    <mergeCell ref="Z501:AC501"/>
    <mergeCell ref="AD501:AH501"/>
    <mergeCell ref="AI501:AU501"/>
    <mergeCell ref="AV501:AY501"/>
    <mergeCell ref="H499:AC499"/>
    <mergeCell ref="AD499:AY499"/>
    <mergeCell ref="H500:L500"/>
    <mergeCell ref="M500:Y500"/>
    <mergeCell ref="Z500:AC500"/>
    <mergeCell ref="AD500:AH500"/>
    <mergeCell ref="AI500:AU500"/>
    <mergeCell ref="AV500:AY500"/>
    <mergeCell ref="H498:L498"/>
    <mergeCell ref="M498:Y498"/>
    <mergeCell ref="Z498:AC498"/>
    <mergeCell ref="AD498:AH498"/>
    <mergeCell ref="AI498:AU498"/>
    <mergeCell ref="AV498:AY498"/>
    <mergeCell ref="H497:L497"/>
    <mergeCell ref="M497:Y497"/>
    <mergeCell ref="Z497:AC497"/>
    <mergeCell ref="AD497:AH497"/>
    <mergeCell ref="AI497:AU497"/>
    <mergeCell ref="AV497:AY497"/>
    <mergeCell ref="H496:L496"/>
    <mergeCell ref="M496:Y496"/>
    <mergeCell ref="Z496:AC496"/>
    <mergeCell ref="AD496:AH496"/>
    <mergeCell ref="AI496:AU496"/>
    <mergeCell ref="AV496:AY496"/>
    <mergeCell ref="H508:L508"/>
    <mergeCell ref="M508:Y508"/>
    <mergeCell ref="Z508:AC508"/>
    <mergeCell ref="AD508:AH508"/>
    <mergeCell ref="AI508:AU508"/>
    <mergeCell ref="AV508:AY508"/>
    <mergeCell ref="H507:L507"/>
    <mergeCell ref="M507:Y507"/>
    <mergeCell ref="Z507:AC507"/>
    <mergeCell ref="AD507:AH507"/>
    <mergeCell ref="AI507:AU507"/>
    <mergeCell ref="AV507:AY507"/>
    <mergeCell ref="H506:L506"/>
    <mergeCell ref="M506:Y506"/>
    <mergeCell ref="Z506:AC506"/>
    <mergeCell ref="AD506:AH506"/>
    <mergeCell ref="AI506:AU506"/>
    <mergeCell ref="AV506:AY506"/>
    <mergeCell ref="H505:L505"/>
    <mergeCell ref="M505:Y505"/>
    <mergeCell ref="Z505:AC505"/>
    <mergeCell ref="AD505:AH505"/>
    <mergeCell ref="AI505:AU505"/>
    <mergeCell ref="AV505:AY505"/>
    <mergeCell ref="H504:L504"/>
    <mergeCell ref="M504:Y504"/>
    <mergeCell ref="Z504:AC504"/>
    <mergeCell ref="AD504:AH504"/>
    <mergeCell ref="AI504:AU504"/>
    <mergeCell ref="AV504:AY504"/>
    <mergeCell ref="H503:L503"/>
    <mergeCell ref="M503:Y503"/>
    <mergeCell ref="Z503:AC503"/>
    <mergeCell ref="AD503:AH503"/>
    <mergeCell ref="AI503:AU503"/>
    <mergeCell ref="AV503:AY503"/>
    <mergeCell ref="H515:L515"/>
    <mergeCell ref="M515:Y515"/>
    <mergeCell ref="Z515:AC515"/>
    <mergeCell ref="AD515:AH515"/>
    <mergeCell ref="AI515:AU515"/>
    <mergeCell ref="AV515:AY515"/>
    <mergeCell ref="H514:L514"/>
    <mergeCell ref="M514:Y514"/>
    <mergeCell ref="Z514:AC514"/>
    <mergeCell ref="AD514:AH514"/>
    <mergeCell ref="AI514:AU514"/>
    <mergeCell ref="AV514:AY514"/>
    <mergeCell ref="H513:L513"/>
    <mergeCell ref="M513:Y513"/>
    <mergeCell ref="Z513:AC513"/>
    <mergeCell ref="AD513:AH513"/>
    <mergeCell ref="AI513:AU513"/>
    <mergeCell ref="AV513:AY513"/>
    <mergeCell ref="H512:L512"/>
    <mergeCell ref="M512:Y512"/>
    <mergeCell ref="Z512:AC512"/>
    <mergeCell ref="AD512:AH512"/>
    <mergeCell ref="AI512:AU512"/>
    <mergeCell ref="AV512:AY512"/>
    <mergeCell ref="H510:AC510"/>
    <mergeCell ref="AD510:AY510"/>
    <mergeCell ref="H511:L511"/>
    <mergeCell ref="M511:Y511"/>
    <mergeCell ref="Z511:AC511"/>
    <mergeCell ref="AD511:AH511"/>
    <mergeCell ref="AI511:AU511"/>
    <mergeCell ref="AV511:AY511"/>
    <mergeCell ref="H509:L509"/>
    <mergeCell ref="M509:Y509"/>
    <mergeCell ref="Z509:AC509"/>
    <mergeCell ref="AD509:AH509"/>
    <mergeCell ref="AI509:AU509"/>
    <mergeCell ref="AV509:AY509"/>
    <mergeCell ref="H521:AC521"/>
    <mergeCell ref="AD521:AY521"/>
    <mergeCell ref="H522:L522"/>
    <mergeCell ref="M522:Y522"/>
    <mergeCell ref="Z522:AC522"/>
    <mergeCell ref="AD522:AH522"/>
    <mergeCell ref="AI522:AU522"/>
    <mergeCell ref="AV522:AY522"/>
    <mergeCell ref="H520:L520"/>
    <mergeCell ref="M520:Y520"/>
    <mergeCell ref="Z520:AC520"/>
    <mergeCell ref="AD520:AH520"/>
    <mergeCell ref="AI520:AU520"/>
    <mergeCell ref="AV520:AY520"/>
    <mergeCell ref="H519:L519"/>
    <mergeCell ref="M519:Y519"/>
    <mergeCell ref="Z519:AC519"/>
    <mergeCell ref="AD519:AH519"/>
    <mergeCell ref="AI519:AU519"/>
    <mergeCell ref="AV519:AY519"/>
    <mergeCell ref="H518:L518"/>
    <mergeCell ref="M518:Y518"/>
    <mergeCell ref="Z518:AC518"/>
    <mergeCell ref="AD518:AH518"/>
    <mergeCell ref="AI518:AU518"/>
    <mergeCell ref="AV518:AY518"/>
    <mergeCell ref="H517:L517"/>
    <mergeCell ref="M517:Y517"/>
    <mergeCell ref="Z517:AC517"/>
    <mergeCell ref="AD517:AH517"/>
    <mergeCell ref="AI517:AU517"/>
    <mergeCell ref="AV517:AY517"/>
    <mergeCell ref="H516:L516"/>
    <mergeCell ref="M516:Y516"/>
    <mergeCell ref="Z516:AC516"/>
    <mergeCell ref="AD516:AH516"/>
    <mergeCell ref="AI516:AU516"/>
    <mergeCell ref="AV516:AY516"/>
    <mergeCell ref="H528:L528"/>
    <mergeCell ref="M528:Y528"/>
    <mergeCell ref="Z528:AC528"/>
    <mergeCell ref="AD528:AH528"/>
    <mergeCell ref="AI528:AU528"/>
    <mergeCell ref="AV528:AY528"/>
    <mergeCell ref="H527:L527"/>
    <mergeCell ref="M527:Y527"/>
    <mergeCell ref="Z527:AC527"/>
    <mergeCell ref="AD527:AH527"/>
    <mergeCell ref="AI527:AU527"/>
    <mergeCell ref="AV527:AY527"/>
    <mergeCell ref="H526:L526"/>
    <mergeCell ref="M526:Y526"/>
    <mergeCell ref="Z526:AC526"/>
    <mergeCell ref="AD526:AH526"/>
    <mergeCell ref="AI526:AU526"/>
    <mergeCell ref="AV526:AY526"/>
    <mergeCell ref="H525:L525"/>
    <mergeCell ref="M525:Y525"/>
    <mergeCell ref="Z525:AC525"/>
    <mergeCell ref="AD525:AH525"/>
    <mergeCell ref="AI525:AU525"/>
    <mergeCell ref="AV525:AY525"/>
    <mergeCell ref="H524:L524"/>
    <mergeCell ref="M524:Y524"/>
    <mergeCell ref="Z524:AC524"/>
    <mergeCell ref="AD524:AH524"/>
    <mergeCell ref="AI524:AU524"/>
    <mergeCell ref="AV524:AY524"/>
    <mergeCell ref="H523:L523"/>
    <mergeCell ref="M523:Y523"/>
    <mergeCell ref="Z523:AC523"/>
    <mergeCell ref="AD523:AH523"/>
    <mergeCell ref="AI523:AU523"/>
    <mergeCell ref="AV523:AY523"/>
    <mergeCell ref="B538:C538"/>
    <mergeCell ref="D538:M538"/>
    <mergeCell ref="N538:AK538"/>
    <mergeCell ref="AL538:AQ538"/>
    <mergeCell ref="AR538:AU538"/>
    <mergeCell ref="AV538:AX538"/>
    <mergeCell ref="B537:C537"/>
    <mergeCell ref="D537:M537"/>
    <mergeCell ref="N537:AK537"/>
    <mergeCell ref="AL537:AQ537"/>
    <mergeCell ref="AR537:AU537"/>
    <mergeCell ref="AV537:AX537"/>
    <mergeCell ref="G533:AX533"/>
    <mergeCell ref="B536:C536"/>
    <mergeCell ref="D536:M536"/>
    <mergeCell ref="N536:AK536"/>
    <mergeCell ref="AL536:AQ536"/>
    <mergeCell ref="AR536:AU536"/>
    <mergeCell ref="AV536:AX536"/>
    <mergeCell ref="H531:L531"/>
    <mergeCell ref="M531:Y531"/>
    <mergeCell ref="Z531:AC531"/>
    <mergeCell ref="AD531:AH531"/>
    <mergeCell ref="AI531:AU531"/>
    <mergeCell ref="AV531:AY531"/>
    <mergeCell ref="H530:L530"/>
    <mergeCell ref="M530:Y530"/>
    <mergeCell ref="Z530:AC530"/>
    <mergeCell ref="AD530:AH530"/>
    <mergeCell ref="AI530:AU530"/>
    <mergeCell ref="AV530:AY530"/>
    <mergeCell ref="H529:L529"/>
    <mergeCell ref="M529:Y529"/>
    <mergeCell ref="Z529:AC529"/>
    <mergeCell ref="AD529:AH529"/>
    <mergeCell ref="AI529:AU529"/>
    <mergeCell ref="AV529:AY529"/>
    <mergeCell ref="B544:C544"/>
    <mergeCell ref="D544:M544"/>
    <mergeCell ref="N544:AK544"/>
    <mergeCell ref="AL544:AQ544"/>
    <mergeCell ref="AR544:AU544"/>
    <mergeCell ref="AV544:AX544"/>
    <mergeCell ref="B543:C543"/>
    <mergeCell ref="D543:M543"/>
    <mergeCell ref="N543:AK543"/>
    <mergeCell ref="AL543:AQ543"/>
    <mergeCell ref="AR543:AU543"/>
    <mergeCell ref="AV543:AX543"/>
    <mergeCell ref="B542:C542"/>
    <mergeCell ref="D542:M542"/>
    <mergeCell ref="N542:AK542"/>
    <mergeCell ref="AL542:AQ542"/>
    <mergeCell ref="AR542:AU542"/>
    <mergeCell ref="AV542:AX542"/>
    <mergeCell ref="B541:C541"/>
    <mergeCell ref="D541:M541"/>
    <mergeCell ref="N541:AK541"/>
    <mergeCell ref="AL541:AQ541"/>
    <mergeCell ref="AR541:AU541"/>
    <mergeCell ref="AV541:AX541"/>
    <mergeCell ref="B540:C540"/>
    <mergeCell ref="D540:M540"/>
    <mergeCell ref="N540:AK540"/>
    <mergeCell ref="AL540:AQ540"/>
    <mergeCell ref="AR540:AU540"/>
    <mergeCell ref="AV540:AX540"/>
    <mergeCell ref="B539:C539"/>
    <mergeCell ref="D539:M539"/>
    <mergeCell ref="N539:AK539"/>
    <mergeCell ref="AL539:AQ539"/>
    <mergeCell ref="AR539:AU539"/>
    <mergeCell ref="AV539:AX539"/>
    <mergeCell ref="B552:C552"/>
    <mergeCell ref="D552:M552"/>
    <mergeCell ref="N552:AK552"/>
    <mergeCell ref="AL552:AQ552"/>
    <mergeCell ref="AR552:AU552"/>
    <mergeCell ref="AV552:AX552"/>
    <mergeCell ref="B551:C551"/>
    <mergeCell ref="D551:M551"/>
    <mergeCell ref="N551:AK551"/>
    <mergeCell ref="AL551:AQ551"/>
    <mergeCell ref="AR551:AU551"/>
    <mergeCell ref="AV551:AX551"/>
    <mergeCell ref="B550:C550"/>
    <mergeCell ref="D550:M550"/>
    <mergeCell ref="N550:AK550"/>
    <mergeCell ref="AL550:AQ550"/>
    <mergeCell ref="AR550:AU550"/>
    <mergeCell ref="AV550:AX550"/>
    <mergeCell ref="B549:C549"/>
    <mergeCell ref="D549:M549"/>
    <mergeCell ref="N549:AK549"/>
    <mergeCell ref="AL549:AQ549"/>
    <mergeCell ref="AR549:AU549"/>
    <mergeCell ref="AV549:AX549"/>
    <mergeCell ref="B546:C546"/>
    <mergeCell ref="D546:M546"/>
    <mergeCell ref="N546:AK546"/>
    <mergeCell ref="AL546:AQ546"/>
    <mergeCell ref="AR546:AU546"/>
    <mergeCell ref="AV546:AX546"/>
    <mergeCell ref="B545:C545"/>
    <mergeCell ref="D545:M545"/>
    <mergeCell ref="N545:AK545"/>
    <mergeCell ref="AL545:AQ545"/>
    <mergeCell ref="AR545:AU545"/>
    <mergeCell ref="AV545:AX545"/>
    <mergeCell ref="B558:C558"/>
    <mergeCell ref="D558:M558"/>
    <mergeCell ref="N558:AK558"/>
    <mergeCell ref="AL558:AQ558"/>
    <mergeCell ref="AR558:AU558"/>
    <mergeCell ref="AV558:AX558"/>
    <mergeCell ref="B557:C557"/>
    <mergeCell ref="D557:M557"/>
    <mergeCell ref="N557:AK557"/>
    <mergeCell ref="AL557:AQ557"/>
    <mergeCell ref="AR557:AU557"/>
    <mergeCell ref="AV557:AX557"/>
    <mergeCell ref="B556:C556"/>
    <mergeCell ref="D556:M556"/>
    <mergeCell ref="N556:AK556"/>
    <mergeCell ref="AL556:AQ556"/>
    <mergeCell ref="AR556:AU556"/>
    <mergeCell ref="AV556:AX556"/>
    <mergeCell ref="B555:C555"/>
    <mergeCell ref="D555:M555"/>
    <mergeCell ref="N555:AK555"/>
    <mergeCell ref="AL555:AQ555"/>
    <mergeCell ref="AR555:AU555"/>
    <mergeCell ref="AV555:AX555"/>
    <mergeCell ref="B554:C554"/>
    <mergeCell ref="D554:M554"/>
    <mergeCell ref="N554:AK554"/>
    <mergeCell ref="AL554:AQ554"/>
    <mergeCell ref="AR554:AU554"/>
    <mergeCell ref="AV554:AX554"/>
    <mergeCell ref="B553:C553"/>
    <mergeCell ref="D553:M553"/>
    <mergeCell ref="N553:AK553"/>
    <mergeCell ref="AL553:AQ553"/>
    <mergeCell ref="AR553:AU553"/>
    <mergeCell ref="AV553:AX553"/>
    <mergeCell ref="B565:G566"/>
    <mergeCell ref="H565:Y566"/>
    <mergeCell ref="Z565:AE566"/>
    <mergeCell ref="AF565:AY566"/>
    <mergeCell ref="B567:G567"/>
    <mergeCell ref="H567:AY567"/>
    <mergeCell ref="B563:G563"/>
    <mergeCell ref="H563:Y563"/>
    <mergeCell ref="Z563:AE563"/>
    <mergeCell ref="AF563:AQ563"/>
    <mergeCell ref="AR563:AY563"/>
    <mergeCell ref="B564:G564"/>
    <mergeCell ref="H564:Y564"/>
    <mergeCell ref="Z564:AE564"/>
    <mergeCell ref="AF564:AY564"/>
    <mergeCell ref="AK561:AQ561"/>
    <mergeCell ref="AR561:AY561"/>
    <mergeCell ref="B562:G562"/>
    <mergeCell ref="H562:Y562"/>
    <mergeCell ref="Z562:AE562"/>
    <mergeCell ref="AF562:AQ562"/>
    <mergeCell ref="AR562:AY562"/>
    <mergeCell ref="B559:C559"/>
    <mergeCell ref="D559:M559"/>
    <mergeCell ref="N559:AK559"/>
    <mergeCell ref="AL559:AQ559"/>
    <mergeCell ref="AR559:AU559"/>
    <mergeCell ref="AV559:AX559"/>
    <mergeCell ref="AS573:AY573"/>
    <mergeCell ref="H574:P574"/>
    <mergeCell ref="Q574:W574"/>
    <mergeCell ref="X574:AD574"/>
    <mergeCell ref="AE574:AK574"/>
    <mergeCell ref="AL574:AR574"/>
    <mergeCell ref="AS574:AY574"/>
    <mergeCell ref="Q572:W572"/>
    <mergeCell ref="X572:AD572"/>
    <mergeCell ref="AE572:AK572"/>
    <mergeCell ref="AL572:AR572"/>
    <mergeCell ref="AS572:AY572"/>
    <mergeCell ref="H573:P573"/>
    <mergeCell ref="Q573:W573"/>
    <mergeCell ref="X573:AD573"/>
    <mergeCell ref="AE573:AK573"/>
    <mergeCell ref="AL573:AR573"/>
    <mergeCell ref="AS570:AY570"/>
    <mergeCell ref="J571:P571"/>
    <mergeCell ref="Q571:W571"/>
    <mergeCell ref="X571:AD571"/>
    <mergeCell ref="AE571:AK571"/>
    <mergeCell ref="AL571:AR571"/>
    <mergeCell ref="AS571:AY571"/>
    <mergeCell ref="AS568:AY568"/>
    <mergeCell ref="H569:I572"/>
    <mergeCell ref="J569:P569"/>
    <mergeCell ref="Q569:W569"/>
    <mergeCell ref="X569:AD569"/>
    <mergeCell ref="AE569:AK569"/>
    <mergeCell ref="AL569:AR569"/>
    <mergeCell ref="AS569:AY569"/>
    <mergeCell ref="J570:P570"/>
    <mergeCell ref="Q570:W570"/>
    <mergeCell ref="D581:L581"/>
    <mergeCell ref="M581:R581"/>
    <mergeCell ref="S581:X581"/>
    <mergeCell ref="Y581:AY581"/>
    <mergeCell ref="D582:L582"/>
    <mergeCell ref="M582:R582"/>
    <mergeCell ref="S582:X582"/>
    <mergeCell ref="Y582:AY582"/>
    <mergeCell ref="D579:L579"/>
    <mergeCell ref="M579:R579"/>
    <mergeCell ref="S579:X579"/>
    <mergeCell ref="Y579:AY579"/>
    <mergeCell ref="D580:L580"/>
    <mergeCell ref="M580:R580"/>
    <mergeCell ref="S580:X580"/>
    <mergeCell ref="Y580:AY580"/>
    <mergeCell ref="M577:R577"/>
    <mergeCell ref="S577:X577"/>
    <mergeCell ref="Y577:AY577"/>
    <mergeCell ref="D578:L578"/>
    <mergeCell ref="M578:R578"/>
    <mergeCell ref="S578:X578"/>
    <mergeCell ref="Y578:AY578"/>
    <mergeCell ref="B575:C583"/>
    <mergeCell ref="D575:L575"/>
    <mergeCell ref="M575:R575"/>
    <mergeCell ref="S575:X575"/>
    <mergeCell ref="Y575:AY575"/>
    <mergeCell ref="D576:L576"/>
    <mergeCell ref="M576:R576"/>
    <mergeCell ref="S576:X576"/>
    <mergeCell ref="Y576:AY576"/>
    <mergeCell ref="D577:L577"/>
    <mergeCell ref="B568:G574"/>
    <mergeCell ref="H568:P568"/>
    <mergeCell ref="Q568:W568"/>
    <mergeCell ref="X568:AD568"/>
    <mergeCell ref="AE568:AK568"/>
    <mergeCell ref="AL568:AR568"/>
    <mergeCell ref="X570:AD570"/>
    <mergeCell ref="AE570:AK570"/>
    <mergeCell ref="AL570:AR570"/>
    <mergeCell ref="J572:P572"/>
    <mergeCell ref="B591:G597"/>
    <mergeCell ref="H591:P591"/>
    <mergeCell ref="Q591:W591"/>
    <mergeCell ref="X591:AD591"/>
    <mergeCell ref="AE591:AK591"/>
    <mergeCell ref="AL591:AR591"/>
    <mergeCell ref="X593:AD593"/>
    <mergeCell ref="AE593:AK593"/>
    <mergeCell ref="AL593:AR593"/>
    <mergeCell ref="J595:P595"/>
    <mergeCell ref="B588:G589"/>
    <mergeCell ref="H588:Y589"/>
    <mergeCell ref="Z588:AE589"/>
    <mergeCell ref="AF588:AY589"/>
    <mergeCell ref="B590:G590"/>
    <mergeCell ref="H590:AY590"/>
    <mergeCell ref="B586:G586"/>
    <mergeCell ref="H586:Y586"/>
    <mergeCell ref="Z586:AE586"/>
    <mergeCell ref="AF586:AQ586"/>
    <mergeCell ref="AR586:AY586"/>
    <mergeCell ref="B587:G587"/>
    <mergeCell ref="H587:Y587"/>
    <mergeCell ref="Z587:AE587"/>
    <mergeCell ref="AF587:AY587"/>
    <mergeCell ref="D583:L583"/>
    <mergeCell ref="M583:R583"/>
    <mergeCell ref="S583:X583"/>
    <mergeCell ref="Y583:AY583"/>
    <mergeCell ref="B585:G585"/>
    <mergeCell ref="H585:Y585"/>
    <mergeCell ref="Z585:AE585"/>
    <mergeCell ref="AF585:AQ585"/>
    <mergeCell ref="AR585:AY585"/>
    <mergeCell ref="AS596:AY596"/>
    <mergeCell ref="H597:P597"/>
    <mergeCell ref="Q597:W597"/>
    <mergeCell ref="X597:AD597"/>
    <mergeCell ref="AE597:AK597"/>
    <mergeCell ref="AL597:AR597"/>
    <mergeCell ref="AS597:AY597"/>
    <mergeCell ref="Q595:W595"/>
    <mergeCell ref="X595:AD595"/>
    <mergeCell ref="AE595:AK595"/>
    <mergeCell ref="AL595:AR595"/>
    <mergeCell ref="AS595:AY595"/>
    <mergeCell ref="H596:P596"/>
    <mergeCell ref="Q596:W596"/>
    <mergeCell ref="X596:AD596"/>
    <mergeCell ref="AE596:AK596"/>
    <mergeCell ref="AL596:AR596"/>
    <mergeCell ref="AS593:AY593"/>
    <mergeCell ref="J594:P594"/>
    <mergeCell ref="Q594:W594"/>
    <mergeCell ref="X594:AD594"/>
    <mergeCell ref="AE594:AK594"/>
    <mergeCell ref="AL594:AR594"/>
    <mergeCell ref="AS594:AY594"/>
    <mergeCell ref="AS591:AY591"/>
    <mergeCell ref="H592:I595"/>
    <mergeCell ref="J592:P592"/>
    <mergeCell ref="Q592:W592"/>
    <mergeCell ref="X592:AD592"/>
    <mergeCell ref="AE592:AK592"/>
    <mergeCell ref="AL592:AR592"/>
    <mergeCell ref="AS592:AY592"/>
    <mergeCell ref="J593:P593"/>
    <mergeCell ref="Q593:W593"/>
    <mergeCell ref="B609:G611"/>
    <mergeCell ref="B613:G613"/>
    <mergeCell ref="H613:AY613"/>
    <mergeCell ref="B614:G657"/>
    <mergeCell ref="H614:AC614"/>
    <mergeCell ref="AD614:AY614"/>
    <mergeCell ref="H615:L615"/>
    <mergeCell ref="M615:Y615"/>
    <mergeCell ref="Z615:AC615"/>
    <mergeCell ref="AD615:AH615"/>
    <mergeCell ref="D606:L606"/>
    <mergeCell ref="M606:R606"/>
    <mergeCell ref="S606:X606"/>
    <mergeCell ref="Y606:AY606"/>
    <mergeCell ref="B608:G608"/>
    <mergeCell ref="H608:AY608"/>
    <mergeCell ref="D604:L604"/>
    <mergeCell ref="M604:R604"/>
    <mergeCell ref="S604:X604"/>
    <mergeCell ref="Y604:AY604"/>
    <mergeCell ref="D605:L605"/>
    <mergeCell ref="M605:R605"/>
    <mergeCell ref="S605:X605"/>
    <mergeCell ref="Y605:AY605"/>
    <mergeCell ref="D602:L602"/>
    <mergeCell ref="M602:R602"/>
    <mergeCell ref="S602:X602"/>
    <mergeCell ref="Y602:AY602"/>
    <mergeCell ref="D603:L603"/>
    <mergeCell ref="M603:R603"/>
    <mergeCell ref="S603:X603"/>
    <mergeCell ref="Y603:AY603"/>
    <mergeCell ref="M600:R600"/>
    <mergeCell ref="S600:X600"/>
    <mergeCell ref="Y600:AY600"/>
    <mergeCell ref="D601:L601"/>
    <mergeCell ref="M601:R601"/>
    <mergeCell ref="S601:X601"/>
    <mergeCell ref="Y601:AY601"/>
    <mergeCell ref="B598:C606"/>
    <mergeCell ref="D598:L598"/>
    <mergeCell ref="M598:R598"/>
    <mergeCell ref="S598:X598"/>
    <mergeCell ref="Y598:AY598"/>
    <mergeCell ref="D599:L599"/>
    <mergeCell ref="M599:R599"/>
    <mergeCell ref="S599:X599"/>
    <mergeCell ref="Y599:AY599"/>
    <mergeCell ref="D600:L600"/>
    <mergeCell ref="H621:L621"/>
    <mergeCell ref="M621:Y621"/>
    <mergeCell ref="Z621:AC621"/>
    <mergeCell ref="AD621:AH621"/>
    <mergeCell ref="AI621:AU621"/>
    <mergeCell ref="AV621:AY621"/>
    <mergeCell ref="H620:L620"/>
    <mergeCell ref="M620:Y620"/>
    <mergeCell ref="Z620:AC620"/>
    <mergeCell ref="AD620:AH620"/>
    <mergeCell ref="AI620:AU620"/>
    <mergeCell ref="AV620:AY620"/>
    <mergeCell ref="H619:L619"/>
    <mergeCell ref="M619:Y619"/>
    <mergeCell ref="Z619:AC619"/>
    <mergeCell ref="AD619:AH619"/>
    <mergeCell ref="AI619:AU619"/>
    <mergeCell ref="AV619:AY619"/>
    <mergeCell ref="H618:L618"/>
    <mergeCell ref="M618:Y618"/>
    <mergeCell ref="Z618:AC618"/>
    <mergeCell ref="AD618:AH618"/>
    <mergeCell ref="AI618:AU618"/>
    <mergeCell ref="AV618:AY618"/>
    <mergeCell ref="H617:L617"/>
    <mergeCell ref="M617:Y617"/>
    <mergeCell ref="Z617:AC617"/>
    <mergeCell ref="AD617:AH617"/>
    <mergeCell ref="AI617:AU617"/>
    <mergeCell ref="AV617:AY617"/>
    <mergeCell ref="AI615:AU615"/>
    <mergeCell ref="AV615:AY615"/>
    <mergeCell ref="H616:L616"/>
    <mergeCell ref="M616:Y616"/>
    <mergeCell ref="Z616:AC616"/>
    <mergeCell ref="AD616:AH616"/>
    <mergeCell ref="AI616:AU616"/>
    <mergeCell ref="AV616:AY616"/>
    <mergeCell ref="H628:L628"/>
    <mergeCell ref="M628:Y628"/>
    <mergeCell ref="Z628:AC628"/>
    <mergeCell ref="AD628:AH628"/>
    <mergeCell ref="AI628:AU628"/>
    <mergeCell ref="AV628:AY628"/>
    <mergeCell ref="H627:L627"/>
    <mergeCell ref="M627:Y627"/>
    <mergeCell ref="Z627:AC627"/>
    <mergeCell ref="AD627:AH627"/>
    <mergeCell ref="AI627:AU627"/>
    <mergeCell ref="AV627:AY627"/>
    <mergeCell ref="H625:AC625"/>
    <mergeCell ref="AD625:AY625"/>
    <mergeCell ref="H626:L626"/>
    <mergeCell ref="M626:Y626"/>
    <mergeCell ref="Z626:AC626"/>
    <mergeCell ref="AD626:AH626"/>
    <mergeCell ref="AI626:AU626"/>
    <mergeCell ref="AV626:AY626"/>
    <mergeCell ref="H624:L624"/>
    <mergeCell ref="M624:Y624"/>
    <mergeCell ref="Z624:AC624"/>
    <mergeCell ref="AD624:AH624"/>
    <mergeCell ref="AI624:AU624"/>
    <mergeCell ref="AV624:AY624"/>
    <mergeCell ref="H623:L623"/>
    <mergeCell ref="M623:Y623"/>
    <mergeCell ref="Z623:AC623"/>
    <mergeCell ref="AD623:AH623"/>
    <mergeCell ref="AI623:AU623"/>
    <mergeCell ref="AV623:AY623"/>
    <mergeCell ref="H622:L622"/>
    <mergeCell ref="M622:Y622"/>
    <mergeCell ref="Z622:AC622"/>
    <mergeCell ref="AD622:AH622"/>
    <mergeCell ref="AI622:AU622"/>
    <mergeCell ref="AV622:AY622"/>
    <mergeCell ref="H634:L634"/>
    <mergeCell ref="M634:Y634"/>
    <mergeCell ref="Z634:AC634"/>
    <mergeCell ref="AD634:AH634"/>
    <mergeCell ref="AI634:AU634"/>
    <mergeCell ref="AV634:AY634"/>
    <mergeCell ref="H633:L633"/>
    <mergeCell ref="M633:Y633"/>
    <mergeCell ref="Z633:AC633"/>
    <mergeCell ref="AD633:AH633"/>
    <mergeCell ref="AI633:AU633"/>
    <mergeCell ref="AV633:AY633"/>
    <mergeCell ref="H632:L632"/>
    <mergeCell ref="M632:Y632"/>
    <mergeCell ref="Z632:AC632"/>
    <mergeCell ref="AD632:AH632"/>
    <mergeCell ref="AI632:AU632"/>
    <mergeCell ref="AV632:AY632"/>
    <mergeCell ref="H631:L631"/>
    <mergeCell ref="M631:Y631"/>
    <mergeCell ref="Z631:AC631"/>
    <mergeCell ref="AD631:AH631"/>
    <mergeCell ref="AI631:AU631"/>
    <mergeCell ref="AV631:AY631"/>
    <mergeCell ref="H630:L630"/>
    <mergeCell ref="M630:Y630"/>
    <mergeCell ref="Z630:AC630"/>
    <mergeCell ref="AD630:AH630"/>
    <mergeCell ref="AI630:AU630"/>
    <mergeCell ref="AV630:AY630"/>
    <mergeCell ref="H629:L629"/>
    <mergeCell ref="M629:Y629"/>
    <mergeCell ref="Z629:AC629"/>
    <mergeCell ref="AD629:AH629"/>
    <mergeCell ref="AI629:AU629"/>
    <mergeCell ref="AV629:AY629"/>
    <mergeCell ref="H641:L641"/>
    <mergeCell ref="M641:Y641"/>
    <mergeCell ref="Z641:AC641"/>
    <mergeCell ref="AD641:AH641"/>
    <mergeCell ref="AI641:AU641"/>
    <mergeCell ref="AV641:AY641"/>
    <mergeCell ref="H640:L640"/>
    <mergeCell ref="M640:Y640"/>
    <mergeCell ref="Z640:AC640"/>
    <mergeCell ref="AD640:AH640"/>
    <mergeCell ref="AI640:AU640"/>
    <mergeCell ref="AV640:AY640"/>
    <mergeCell ref="H639:L639"/>
    <mergeCell ref="M639:Y639"/>
    <mergeCell ref="Z639:AC639"/>
    <mergeCell ref="AD639:AH639"/>
    <mergeCell ref="AI639:AU639"/>
    <mergeCell ref="AV639:AY639"/>
    <mergeCell ref="H638:L638"/>
    <mergeCell ref="M638:Y638"/>
    <mergeCell ref="Z638:AC638"/>
    <mergeCell ref="AD638:AH638"/>
    <mergeCell ref="AI638:AU638"/>
    <mergeCell ref="AV638:AY638"/>
    <mergeCell ref="H636:AC636"/>
    <mergeCell ref="AD636:AY636"/>
    <mergeCell ref="H637:L637"/>
    <mergeCell ref="M637:Y637"/>
    <mergeCell ref="Z637:AC637"/>
    <mergeCell ref="AD637:AH637"/>
    <mergeCell ref="AI637:AU637"/>
    <mergeCell ref="AV637:AY637"/>
    <mergeCell ref="H635:L635"/>
    <mergeCell ref="M635:Y635"/>
    <mergeCell ref="Z635:AC635"/>
    <mergeCell ref="AD635:AH635"/>
    <mergeCell ref="AI635:AU635"/>
    <mergeCell ref="AV635:AY635"/>
    <mergeCell ref="H647:AC647"/>
    <mergeCell ref="AD647:AY647"/>
    <mergeCell ref="H648:L648"/>
    <mergeCell ref="M648:Y648"/>
    <mergeCell ref="Z648:AC648"/>
    <mergeCell ref="AD648:AH648"/>
    <mergeCell ref="AI648:AU648"/>
    <mergeCell ref="AV648:AY648"/>
    <mergeCell ref="H646:L646"/>
    <mergeCell ref="M646:Y646"/>
    <mergeCell ref="Z646:AC646"/>
    <mergeCell ref="AD646:AH646"/>
    <mergeCell ref="AI646:AU646"/>
    <mergeCell ref="AV646:AY646"/>
    <mergeCell ref="H645:L645"/>
    <mergeCell ref="M645:Y645"/>
    <mergeCell ref="Z645:AC645"/>
    <mergeCell ref="AD645:AH645"/>
    <mergeCell ref="AI645:AU645"/>
    <mergeCell ref="AV645:AY645"/>
    <mergeCell ref="H644:L644"/>
    <mergeCell ref="M644:Y644"/>
    <mergeCell ref="Z644:AC644"/>
    <mergeCell ref="AD644:AH644"/>
    <mergeCell ref="AI644:AU644"/>
    <mergeCell ref="AV644:AY644"/>
    <mergeCell ref="H643:L643"/>
    <mergeCell ref="M643:Y643"/>
    <mergeCell ref="Z643:AC643"/>
    <mergeCell ref="AD643:AH643"/>
    <mergeCell ref="AI643:AU643"/>
    <mergeCell ref="AV643:AY643"/>
    <mergeCell ref="H642:L642"/>
    <mergeCell ref="M642:Y642"/>
    <mergeCell ref="Z642:AC642"/>
    <mergeCell ref="AD642:AH642"/>
    <mergeCell ref="AI642:AU642"/>
    <mergeCell ref="AV642:AY642"/>
    <mergeCell ref="H654:L654"/>
    <mergeCell ref="M654:Y654"/>
    <mergeCell ref="Z654:AC654"/>
    <mergeCell ref="AD654:AH654"/>
    <mergeCell ref="AI654:AU654"/>
    <mergeCell ref="AV654:AY654"/>
    <mergeCell ref="H653:L653"/>
    <mergeCell ref="M653:Y653"/>
    <mergeCell ref="Z653:AC653"/>
    <mergeCell ref="AD653:AH653"/>
    <mergeCell ref="AI653:AU653"/>
    <mergeCell ref="AV653:AY653"/>
    <mergeCell ref="H652:L652"/>
    <mergeCell ref="M652:Y652"/>
    <mergeCell ref="Z652:AC652"/>
    <mergeCell ref="AD652:AH652"/>
    <mergeCell ref="AI652:AU652"/>
    <mergeCell ref="AV652:AY652"/>
    <mergeCell ref="H651:L651"/>
    <mergeCell ref="M651:Y651"/>
    <mergeCell ref="Z651:AC651"/>
    <mergeCell ref="AD651:AH651"/>
    <mergeCell ref="AI651:AU651"/>
    <mergeCell ref="AV651:AY651"/>
    <mergeCell ref="H650:L650"/>
    <mergeCell ref="M650:Y650"/>
    <mergeCell ref="Z650:AC650"/>
    <mergeCell ref="AD650:AH650"/>
    <mergeCell ref="AI650:AU650"/>
    <mergeCell ref="AV650:AY650"/>
    <mergeCell ref="H649:L649"/>
    <mergeCell ref="M649:Y649"/>
    <mergeCell ref="Z649:AC649"/>
    <mergeCell ref="AD649:AH649"/>
    <mergeCell ref="AI649:AU649"/>
    <mergeCell ref="AV649:AY649"/>
    <mergeCell ref="B664:C664"/>
    <mergeCell ref="D664:M664"/>
    <mergeCell ref="N664:AK664"/>
    <mergeCell ref="AL664:AQ664"/>
    <mergeCell ref="AR664:AU664"/>
    <mergeCell ref="AV664:AX664"/>
    <mergeCell ref="B663:C663"/>
    <mergeCell ref="D663:M663"/>
    <mergeCell ref="N663:AK663"/>
    <mergeCell ref="AL663:AQ663"/>
    <mergeCell ref="AR663:AU663"/>
    <mergeCell ref="AV663:AX663"/>
    <mergeCell ref="G659:AX659"/>
    <mergeCell ref="B662:C662"/>
    <mergeCell ref="D662:M662"/>
    <mergeCell ref="N662:AK662"/>
    <mergeCell ref="AL662:AQ662"/>
    <mergeCell ref="AR662:AU662"/>
    <mergeCell ref="AV662:AX662"/>
    <mergeCell ref="H657:L657"/>
    <mergeCell ref="M657:Y657"/>
    <mergeCell ref="Z657:AC657"/>
    <mergeCell ref="AD657:AH657"/>
    <mergeCell ref="AI657:AU657"/>
    <mergeCell ref="AV657:AY657"/>
    <mergeCell ref="H656:L656"/>
    <mergeCell ref="M656:Y656"/>
    <mergeCell ref="Z656:AC656"/>
    <mergeCell ref="AD656:AH656"/>
    <mergeCell ref="AI656:AU656"/>
    <mergeCell ref="AV656:AY656"/>
    <mergeCell ref="H655:L655"/>
    <mergeCell ref="M655:Y655"/>
    <mergeCell ref="Z655:AC655"/>
    <mergeCell ref="AD655:AH655"/>
    <mergeCell ref="AI655:AU655"/>
    <mergeCell ref="AV655:AY655"/>
    <mergeCell ref="B670:C670"/>
    <mergeCell ref="D670:M670"/>
    <mergeCell ref="N670:AK670"/>
    <mergeCell ref="AL670:AQ670"/>
    <mergeCell ref="AR670:AU670"/>
    <mergeCell ref="AV670:AX670"/>
    <mergeCell ref="B669:C669"/>
    <mergeCell ref="D669:M669"/>
    <mergeCell ref="N669:AK669"/>
    <mergeCell ref="AL669:AQ669"/>
    <mergeCell ref="AR669:AU669"/>
    <mergeCell ref="AV669:AX669"/>
    <mergeCell ref="B668:C668"/>
    <mergeCell ref="D668:M668"/>
    <mergeCell ref="N668:AK668"/>
    <mergeCell ref="AL668:AQ668"/>
    <mergeCell ref="AR668:AU668"/>
    <mergeCell ref="AV668:AX668"/>
    <mergeCell ref="B667:C667"/>
    <mergeCell ref="D667:M667"/>
    <mergeCell ref="N667:AK667"/>
    <mergeCell ref="AL667:AQ667"/>
    <mergeCell ref="AR667:AU667"/>
    <mergeCell ref="AV667:AX667"/>
    <mergeCell ref="B666:C666"/>
    <mergeCell ref="D666:M666"/>
    <mergeCell ref="N666:AK666"/>
    <mergeCell ref="AL666:AQ666"/>
    <mergeCell ref="AR666:AU666"/>
    <mergeCell ref="AV666:AX666"/>
    <mergeCell ref="B665:C665"/>
    <mergeCell ref="D665:M665"/>
    <mergeCell ref="N665:AK665"/>
    <mergeCell ref="AL665:AQ665"/>
    <mergeCell ref="AR665:AU665"/>
    <mergeCell ref="AV665:AX665"/>
    <mergeCell ref="B678:C678"/>
    <mergeCell ref="D678:M678"/>
    <mergeCell ref="N678:AK678"/>
    <mergeCell ref="AL678:AQ678"/>
    <mergeCell ref="AR678:AU678"/>
    <mergeCell ref="AV678:AX678"/>
    <mergeCell ref="B677:C677"/>
    <mergeCell ref="D677:M677"/>
    <mergeCell ref="N677:AK677"/>
    <mergeCell ref="AL677:AQ677"/>
    <mergeCell ref="AR677:AU677"/>
    <mergeCell ref="AV677:AX677"/>
    <mergeCell ref="B676:C676"/>
    <mergeCell ref="D676:M676"/>
    <mergeCell ref="N676:AK676"/>
    <mergeCell ref="AL676:AQ676"/>
    <mergeCell ref="AR676:AU676"/>
    <mergeCell ref="AV676:AX676"/>
    <mergeCell ref="B675:C675"/>
    <mergeCell ref="D675:M675"/>
    <mergeCell ref="N675:AK675"/>
    <mergeCell ref="AL675:AQ675"/>
    <mergeCell ref="AR675:AU675"/>
    <mergeCell ref="AV675:AX675"/>
    <mergeCell ref="B672:C672"/>
    <mergeCell ref="D672:M672"/>
    <mergeCell ref="N672:AK672"/>
    <mergeCell ref="AL672:AQ672"/>
    <mergeCell ref="AR672:AU672"/>
    <mergeCell ref="AV672:AX672"/>
    <mergeCell ref="B671:C671"/>
    <mergeCell ref="D671:M671"/>
    <mergeCell ref="N671:AK671"/>
    <mergeCell ref="AL671:AQ671"/>
    <mergeCell ref="AR671:AU671"/>
    <mergeCell ref="AV671:AX671"/>
    <mergeCell ref="B684:C684"/>
    <mergeCell ref="D684:M684"/>
    <mergeCell ref="N684:AK684"/>
    <mergeCell ref="AL684:AQ684"/>
    <mergeCell ref="AR684:AU684"/>
    <mergeCell ref="AV684:AX684"/>
    <mergeCell ref="B683:C683"/>
    <mergeCell ref="D683:M683"/>
    <mergeCell ref="N683:AK683"/>
    <mergeCell ref="AL683:AQ683"/>
    <mergeCell ref="AR683:AU683"/>
    <mergeCell ref="AV683:AX683"/>
    <mergeCell ref="B682:C682"/>
    <mergeCell ref="D682:M682"/>
    <mergeCell ref="N682:AK682"/>
    <mergeCell ref="AL682:AQ682"/>
    <mergeCell ref="AR682:AU682"/>
    <mergeCell ref="AV682:AX682"/>
    <mergeCell ref="B681:C681"/>
    <mergeCell ref="D681:M681"/>
    <mergeCell ref="N681:AK681"/>
    <mergeCell ref="AL681:AQ681"/>
    <mergeCell ref="AR681:AU681"/>
    <mergeCell ref="AV681:AX681"/>
    <mergeCell ref="B680:C680"/>
    <mergeCell ref="D680:M680"/>
    <mergeCell ref="N680:AK680"/>
    <mergeCell ref="AL680:AQ680"/>
    <mergeCell ref="AR680:AU680"/>
    <mergeCell ref="AV680:AX680"/>
    <mergeCell ref="B679:C679"/>
    <mergeCell ref="D679:M679"/>
    <mergeCell ref="N679:AK679"/>
    <mergeCell ref="AL679:AQ679"/>
    <mergeCell ref="AR679:AU679"/>
    <mergeCell ref="AV679:AX679"/>
    <mergeCell ref="B694:G700"/>
    <mergeCell ref="H694:P694"/>
    <mergeCell ref="Q694:W694"/>
    <mergeCell ref="X694:AD694"/>
    <mergeCell ref="AE694:AK694"/>
    <mergeCell ref="AL694:AR694"/>
    <mergeCell ref="X696:AD696"/>
    <mergeCell ref="AE696:AK696"/>
    <mergeCell ref="AL696:AR696"/>
    <mergeCell ref="J698:P698"/>
    <mergeCell ref="B691:G692"/>
    <mergeCell ref="H691:Y692"/>
    <mergeCell ref="Z691:AE692"/>
    <mergeCell ref="AF691:AY692"/>
    <mergeCell ref="B693:G693"/>
    <mergeCell ref="H693:AY693"/>
    <mergeCell ref="B689:G689"/>
    <mergeCell ref="H689:Y689"/>
    <mergeCell ref="Z689:AE689"/>
    <mergeCell ref="AF689:AQ689"/>
    <mergeCell ref="AR689:AY689"/>
    <mergeCell ref="B690:G690"/>
    <mergeCell ref="H690:Y690"/>
    <mergeCell ref="Z690:AE690"/>
    <mergeCell ref="AF690:AY690"/>
    <mergeCell ref="AK687:AQ687"/>
    <mergeCell ref="AR687:AY687"/>
    <mergeCell ref="B688:G688"/>
    <mergeCell ref="H688:Y688"/>
    <mergeCell ref="Z688:AE688"/>
    <mergeCell ref="AF688:AQ688"/>
    <mergeCell ref="AR688:AY688"/>
    <mergeCell ref="B685:C685"/>
    <mergeCell ref="D685:M685"/>
    <mergeCell ref="N685:AK685"/>
    <mergeCell ref="AL685:AQ685"/>
    <mergeCell ref="AR685:AU685"/>
    <mergeCell ref="AV685:AX685"/>
    <mergeCell ref="AS699:AY699"/>
    <mergeCell ref="H700:P700"/>
    <mergeCell ref="Q700:W700"/>
    <mergeCell ref="X700:AD700"/>
    <mergeCell ref="AE700:AK700"/>
    <mergeCell ref="AL700:AR700"/>
    <mergeCell ref="AS700:AY700"/>
    <mergeCell ref="Q698:W698"/>
    <mergeCell ref="X698:AD698"/>
    <mergeCell ref="AE698:AK698"/>
    <mergeCell ref="AL698:AR698"/>
    <mergeCell ref="AS698:AY698"/>
    <mergeCell ref="H699:P699"/>
    <mergeCell ref="Q699:W699"/>
    <mergeCell ref="X699:AD699"/>
    <mergeCell ref="AE699:AK699"/>
    <mergeCell ref="AL699:AR699"/>
    <mergeCell ref="AS696:AY696"/>
    <mergeCell ref="J697:P697"/>
    <mergeCell ref="Q697:W697"/>
    <mergeCell ref="X697:AD697"/>
    <mergeCell ref="AE697:AK697"/>
    <mergeCell ref="AL697:AR697"/>
    <mergeCell ref="AS697:AY697"/>
    <mergeCell ref="AS694:AY694"/>
    <mergeCell ref="H695:I698"/>
    <mergeCell ref="J695:P695"/>
    <mergeCell ref="Q695:W695"/>
    <mergeCell ref="X695:AD695"/>
    <mergeCell ref="AE695:AK695"/>
    <mergeCell ref="AL695:AR695"/>
    <mergeCell ref="AS695:AY695"/>
    <mergeCell ref="J696:P696"/>
    <mergeCell ref="Q696:W696"/>
    <mergeCell ref="B712:G714"/>
    <mergeCell ref="H712:AY714"/>
    <mergeCell ref="B716:G716"/>
    <mergeCell ref="H716:AY716"/>
    <mergeCell ref="B717:G760"/>
    <mergeCell ref="H717:AC717"/>
    <mergeCell ref="AD717:AY717"/>
    <mergeCell ref="H718:L718"/>
    <mergeCell ref="M718:Y718"/>
    <mergeCell ref="Z718:AC718"/>
    <mergeCell ref="D709:L709"/>
    <mergeCell ref="M709:R709"/>
    <mergeCell ref="S709:X709"/>
    <mergeCell ref="Y709:AY709"/>
    <mergeCell ref="B711:G711"/>
    <mergeCell ref="H711:AY711"/>
    <mergeCell ref="D707:L707"/>
    <mergeCell ref="M707:R707"/>
    <mergeCell ref="S707:X707"/>
    <mergeCell ref="Y707:AY707"/>
    <mergeCell ref="D708:L708"/>
    <mergeCell ref="M708:R708"/>
    <mergeCell ref="S708:X708"/>
    <mergeCell ref="Y708:AY708"/>
    <mergeCell ref="D705:L705"/>
    <mergeCell ref="M705:R705"/>
    <mergeCell ref="S705:X705"/>
    <mergeCell ref="Y705:AY705"/>
    <mergeCell ref="D706:L706"/>
    <mergeCell ref="M706:R706"/>
    <mergeCell ref="S706:X706"/>
    <mergeCell ref="Y706:AY706"/>
    <mergeCell ref="M703:R703"/>
    <mergeCell ref="S703:X703"/>
    <mergeCell ref="Y703:AY703"/>
    <mergeCell ref="D704:L704"/>
    <mergeCell ref="M704:R704"/>
    <mergeCell ref="S704:X704"/>
    <mergeCell ref="Y704:AY704"/>
    <mergeCell ref="B701:C709"/>
    <mergeCell ref="D701:L701"/>
    <mergeCell ref="M701:R701"/>
    <mergeCell ref="S701:X701"/>
    <mergeCell ref="Y701:AY701"/>
    <mergeCell ref="D702:L702"/>
    <mergeCell ref="M702:R702"/>
    <mergeCell ref="S702:X702"/>
    <mergeCell ref="Y702:AY702"/>
    <mergeCell ref="D703:L703"/>
    <mergeCell ref="H723:L723"/>
    <mergeCell ref="M723:Y723"/>
    <mergeCell ref="Z723:AC723"/>
    <mergeCell ref="AD723:AH723"/>
    <mergeCell ref="AI723:AU723"/>
    <mergeCell ref="AV723:AY723"/>
    <mergeCell ref="H722:L722"/>
    <mergeCell ref="M722:Y722"/>
    <mergeCell ref="Z722:AC722"/>
    <mergeCell ref="AD722:AH722"/>
    <mergeCell ref="AI722:AU722"/>
    <mergeCell ref="AV722:AY722"/>
    <mergeCell ref="H721:L721"/>
    <mergeCell ref="M721:Y721"/>
    <mergeCell ref="Z721:AC721"/>
    <mergeCell ref="AD721:AH721"/>
    <mergeCell ref="AI721:AU721"/>
    <mergeCell ref="AV721:AY721"/>
    <mergeCell ref="H720:L720"/>
    <mergeCell ref="M720:Y720"/>
    <mergeCell ref="Z720:AC720"/>
    <mergeCell ref="AD720:AH720"/>
    <mergeCell ref="AI720:AU720"/>
    <mergeCell ref="AV720:AY720"/>
    <mergeCell ref="AD718:AH718"/>
    <mergeCell ref="AI718:AU718"/>
    <mergeCell ref="AV718:AY718"/>
    <mergeCell ref="H719:L719"/>
    <mergeCell ref="M719:Y719"/>
    <mergeCell ref="Z719:AC719"/>
    <mergeCell ref="AD719:AH719"/>
    <mergeCell ref="AI719:AU719"/>
    <mergeCell ref="AV719:AY719"/>
    <mergeCell ref="H730:L730"/>
    <mergeCell ref="M730:Y730"/>
    <mergeCell ref="Z730:AC730"/>
    <mergeCell ref="AD730:AH730"/>
    <mergeCell ref="AI730:AU730"/>
    <mergeCell ref="AV730:AY730"/>
    <mergeCell ref="H728:AC728"/>
    <mergeCell ref="AD728:AY728"/>
    <mergeCell ref="H729:L729"/>
    <mergeCell ref="M729:Y729"/>
    <mergeCell ref="Z729:AC729"/>
    <mergeCell ref="AD729:AH729"/>
    <mergeCell ref="AI729:AU729"/>
    <mergeCell ref="AV729:AY729"/>
    <mergeCell ref="H727:L727"/>
    <mergeCell ref="M727:Y727"/>
    <mergeCell ref="Z727:AC727"/>
    <mergeCell ref="AD727:AH727"/>
    <mergeCell ref="AI727:AU727"/>
    <mergeCell ref="AV727:AY727"/>
    <mergeCell ref="H726:L726"/>
    <mergeCell ref="M726:Y726"/>
    <mergeCell ref="Z726:AC726"/>
    <mergeCell ref="AD726:AH726"/>
    <mergeCell ref="AI726:AU726"/>
    <mergeCell ref="AV726:AY726"/>
    <mergeCell ref="H725:L725"/>
    <mergeCell ref="M725:Y725"/>
    <mergeCell ref="Z725:AC725"/>
    <mergeCell ref="AD725:AH725"/>
    <mergeCell ref="AI725:AU725"/>
    <mergeCell ref="AV725:AY725"/>
    <mergeCell ref="H724:L724"/>
    <mergeCell ref="M724:Y724"/>
    <mergeCell ref="Z724:AC724"/>
    <mergeCell ref="AD724:AH724"/>
    <mergeCell ref="AI724:AU724"/>
    <mergeCell ref="AV724:AY724"/>
    <mergeCell ref="H736:L736"/>
    <mergeCell ref="M736:Y736"/>
    <mergeCell ref="Z736:AC736"/>
    <mergeCell ref="AD736:AH736"/>
    <mergeCell ref="AI736:AU736"/>
    <mergeCell ref="AV736:AY736"/>
    <mergeCell ref="H735:L735"/>
    <mergeCell ref="M735:Y735"/>
    <mergeCell ref="Z735:AC735"/>
    <mergeCell ref="AD735:AH735"/>
    <mergeCell ref="AI735:AU735"/>
    <mergeCell ref="AV735:AY735"/>
    <mergeCell ref="H734:L734"/>
    <mergeCell ref="M734:Y734"/>
    <mergeCell ref="Z734:AC734"/>
    <mergeCell ref="AD734:AH734"/>
    <mergeCell ref="AI734:AU734"/>
    <mergeCell ref="AV734:AY734"/>
    <mergeCell ref="H733:L733"/>
    <mergeCell ref="M733:Y733"/>
    <mergeCell ref="Z733:AC733"/>
    <mergeCell ref="AD733:AH733"/>
    <mergeCell ref="AI733:AU733"/>
    <mergeCell ref="AV733:AY733"/>
    <mergeCell ref="H732:L732"/>
    <mergeCell ref="M732:Y732"/>
    <mergeCell ref="Z732:AC732"/>
    <mergeCell ref="AD732:AH732"/>
    <mergeCell ref="AI732:AU732"/>
    <mergeCell ref="AV732:AY732"/>
    <mergeCell ref="H731:L731"/>
    <mergeCell ref="M731:Y731"/>
    <mergeCell ref="Z731:AC731"/>
    <mergeCell ref="AD731:AH731"/>
    <mergeCell ref="AI731:AU731"/>
    <mergeCell ref="AV731:AY731"/>
    <mergeCell ref="H743:L743"/>
    <mergeCell ref="M743:Y743"/>
    <mergeCell ref="Z743:AC743"/>
    <mergeCell ref="AD743:AH743"/>
    <mergeCell ref="AI743:AU743"/>
    <mergeCell ref="AV743:AY743"/>
    <mergeCell ref="H742:L742"/>
    <mergeCell ref="M742:Y742"/>
    <mergeCell ref="Z742:AC742"/>
    <mergeCell ref="AD742:AH742"/>
    <mergeCell ref="AI742:AU742"/>
    <mergeCell ref="AV742:AY742"/>
    <mergeCell ref="H741:L741"/>
    <mergeCell ref="M741:Y741"/>
    <mergeCell ref="Z741:AC741"/>
    <mergeCell ref="AD741:AH741"/>
    <mergeCell ref="AI741:AU741"/>
    <mergeCell ref="AV741:AY741"/>
    <mergeCell ref="H739:AC739"/>
    <mergeCell ref="AD739:AY739"/>
    <mergeCell ref="H740:L740"/>
    <mergeCell ref="M740:Y740"/>
    <mergeCell ref="Z740:AC740"/>
    <mergeCell ref="AD740:AH740"/>
    <mergeCell ref="AI740:AU740"/>
    <mergeCell ref="AV740:AY740"/>
    <mergeCell ref="H738:L738"/>
    <mergeCell ref="M738:Y738"/>
    <mergeCell ref="Z738:AC738"/>
    <mergeCell ref="AD738:AH738"/>
    <mergeCell ref="AI738:AU738"/>
    <mergeCell ref="AV738:AY738"/>
    <mergeCell ref="H737:L737"/>
    <mergeCell ref="M737:Y737"/>
    <mergeCell ref="Z737:AC737"/>
    <mergeCell ref="AD737:AH737"/>
    <mergeCell ref="AI737:AU737"/>
    <mergeCell ref="AV737:AY737"/>
    <mergeCell ref="H749:L749"/>
    <mergeCell ref="M749:Y749"/>
    <mergeCell ref="Z749:AC749"/>
    <mergeCell ref="AD749:AH749"/>
    <mergeCell ref="AI749:AU749"/>
    <mergeCell ref="AV749:AY749"/>
    <mergeCell ref="H748:L748"/>
    <mergeCell ref="M748:Y748"/>
    <mergeCell ref="Z748:AC748"/>
    <mergeCell ref="AD748:AH748"/>
    <mergeCell ref="AI748:AU748"/>
    <mergeCell ref="AV748:AY748"/>
    <mergeCell ref="H747:L747"/>
    <mergeCell ref="M747:Y747"/>
    <mergeCell ref="Z747:AC747"/>
    <mergeCell ref="AD747:AH747"/>
    <mergeCell ref="AI747:AU747"/>
    <mergeCell ref="AV747:AY747"/>
    <mergeCell ref="H746:L746"/>
    <mergeCell ref="M746:Y746"/>
    <mergeCell ref="Z746:AC746"/>
    <mergeCell ref="AD746:AH746"/>
    <mergeCell ref="AI746:AU746"/>
    <mergeCell ref="AV746:AY746"/>
    <mergeCell ref="H745:L745"/>
    <mergeCell ref="M745:Y745"/>
    <mergeCell ref="Z745:AC745"/>
    <mergeCell ref="AD745:AH745"/>
    <mergeCell ref="AI745:AU745"/>
    <mergeCell ref="AV745:AY745"/>
    <mergeCell ref="H744:L744"/>
    <mergeCell ref="M744:Y744"/>
    <mergeCell ref="Z744:AC744"/>
    <mergeCell ref="AD744:AH744"/>
    <mergeCell ref="AI744:AU744"/>
    <mergeCell ref="AV744:AY744"/>
    <mergeCell ref="H756:L756"/>
    <mergeCell ref="M756:Y756"/>
    <mergeCell ref="Z756:AC756"/>
    <mergeCell ref="AD756:AH756"/>
    <mergeCell ref="AI756:AU756"/>
    <mergeCell ref="AV756:AY756"/>
    <mergeCell ref="H755:L755"/>
    <mergeCell ref="M755:Y755"/>
    <mergeCell ref="Z755:AC755"/>
    <mergeCell ref="AD755:AH755"/>
    <mergeCell ref="AI755:AU755"/>
    <mergeCell ref="AV755:AY755"/>
    <mergeCell ref="H754:L754"/>
    <mergeCell ref="M754:Y754"/>
    <mergeCell ref="Z754:AC754"/>
    <mergeCell ref="AD754:AH754"/>
    <mergeCell ref="AI754:AU754"/>
    <mergeCell ref="AV754:AY754"/>
    <mergeCell ref="H753:L753"/>
    <mergeCell ref="M753:Y753"/>
    <mergeCell ref="Z753:AC753"/>
    <mergeCell ref="AD753:AH753"/>
    <mergeCell ref="AI753:AU753"/>
    <mergeCell ref="AV753:AY753"/>
    <mergeCell ref="H752:L752"/>
    <mergeCell ref="M752:Y752"/>
    <mergeCell ref="Z752:AC752"/>
    <mergeCell ref="AD752:AH752"/>
    <mergeCell ref="AI752:AU752"/>
    <mergeCell ref="AV752:AY752"/>
    <mergeCell ref="H750:AC750"/>
    <mergeCell ref="AD750:AY750"/>
    <mergeCell ref="H751:L751"/>
    <mergeCell ref="M751:Y751"/>
    <mergeCell ref="Z751:AC751"/>
    <mergeCell ref="AD751:AH751"/>
    <mergeCell ref="AI751:AU751"/>
    <mergeCell ref="AV751:AY751"/>
    <mergeCell ref="B766:C766"/>
    <mergeCell ref="D766:M766"/>
    <mergeCell ref="N766:AK766"/>
    <mergeCell ref="AL766:AQ766"/>
    <mergeCell ref="AR766:AU766"/>
    <mergeCell ref="AV766:AX766"/>
    <mergeCell ref="G762:AX762"/>
    <mergeCell ref="B765:C765"/>
    <mergeCell ref="D765:M765"/>
    <mergeCell ref="N765:AK765"/>
    <mergeCell ref="AL765:AQ765"/>
    <mergeCell ref="AR765:AU765"/>
    <mergeCell ref="AV765:AX765"/>
    <mergeCell ref="H760:L760"/>
    <mergeCell ref="M760:Y760"/>
    <mergeCell ref="Z760:AC760"/>
    <mergeCell ref="AD760:AH760"/>
    <mergeCell ref="AI760:AU760"/>
    <mergeCell ref="AV760:AY760"/>
    <mergeCell ref="H759:L759"/>
    <mergeCell ref="M759:Y759"/>
    <mergeCell ref="Z759:AC759"/>
    <mergeCell ref="AD759:AH759"/>
    <mergeCell ref="AI759:AU759"/>
    <mergeCell ref="AV759:AY759"/>
    <mergeCell ref="H758:L758"/>
    <mergeCell ref="M758:Y758"/>
    <mergeCell ref="Z758:AC758"/>
    <mergeCell ref="AD758:AH758"/>
    <mergeCell ref="AI758:AU758"/>
    <mergeCell ref="AV758:AY758"/>
    <mergeCell ref="H757:L757"/>
    <mergeCell ref="M757:Y757"/>
    <mergeCell ref="Z757:AC757"/>
    <mergeCell ref="AD757:AH757"/>
    <mergeCell ref="AI757:AU757"/>
    <mergeCell ref="AV757:AY757"/>
    <mergeCell ref="B772:C772"/>
    <mergeCell ref="D772:M772"/>
    <mergeCell ref="N772:AK772"/>
    <mergeCell ref="AL772:AQ772"/>
    <mergeCell ref="AR772:AU772"/>
    <mergeCell ref="AV772:AX772"/>
    <mergeCell ref="B771:C771"/>
    <mergeCell ref="D771:M771"/>
    <mergeCell ref="N771:AK771"/>
    <mergeCell ref="AL771:AQ771"/>
    <mergeCell ref="AR771:AU771"/>
    <mergeCell ref="AV771:AX771"/>
    <mergeCell ref="B770:C770"/>
    <mergeCell ref="D770:M770"/>
    <mergeCell ref="N770:AK770"/>
    <mergeCell ref="AL770:AQ770"/>
    <mergeCell ref="AR770:AU770"/>
    <mergeCell ref="AV770:AX770"/>
    <mergeCell ref="B769:C769"/>
    <mergeCell ref="D769:M769"/>
    <mergeCell ref="N769:AK769"/>
    <mergeCell ref="AL769:AQ769"/>
    <mergeCell ref="AR769:AU769"/>
    <mergeCell ref="AV769:AX769"/>
    <mergeCell ref="B768:C768"/>
    <mergeCell ref="D768:M768"/>
    <mergeCell ref="N768:AK768"/>
    <mergeCell ref="AL768:AQ768"/>
    <mergeCell ref="AR768:AU768"/>
    <mergeCell ref="AV768:AX768"/>
    <mergeCell ref="B767:C767"/>
    <mergeCell ref="D767:M767"/>
    <mergeCell ref="N767:AK767"/>
    <mergeCell ref="AL767:AQ767"/>
    <mergeCell ref="AR767:AU767"/>
    <mergeCell ref="AV767:AX767"/>
    <mergeCell ref="B780:C780"/>
    <mergeCell ref="D780:M780"/>
    <mergeCell ref="N780:AK780"/>
    <mergeCell ref="AL780:AQ780"/>
    <mergeCell ref="AR780:AU780"/>
    <mergeCell ref="AV780:AX780"/>
    <mergeCell ref="B779:C779"/>
    <mergeCell ref="D779:M779"/>
    <mergeCell ref="N779:AK779"/>
    <mergeCell ref="AL779:AQ779"/>
    <mergeCell ref="AR779:AU779"/>
    <mergeCell ref="AV779:AX779"/>
    <mergeCell ref="B778:C778"/>
    <mergeCell ref="D778:M778"/>
    <mergeCell ref="N778:AK778"/>
    <mergeCell ref="AL778:AQ778"/>
    <mergeCell ref="AR778:AU778"/>
    <mergeCell ref="AV778:AX778"/>
    <mergeCell ref="B775:C775"/>
    <mergeCell ref="D775:M775"/>
    <mergeCell ref="N775:AK775"/>
    <mergeCell ref="AL775:AQ775"/>
    <mergeCell ref="AR775:AU775"/>
    <mergeCell ref="AV775:AX775"/>
    <mergeCell ref="B774:C774"/>
    <mergeCell ref="D774:M774"/>
    <mergeCell ref="N774:AK774"/>
    <mergeCell ref="AL774:AQ774"/>
    <mergeCell ref="AR774:AU774"/>
    <mergeCell ref="AV774:AX774"/>
    <mergeCell ref="B773:C773"/>
    <mergeCell ref="D773:M773"/>
    <mergeCell ref="N773:AK773"/>
    <mergeCell ref="AL773:AQ773"/>
    <mergeCell ref="AR773:AU773"/>
    <mergeCell ref="AV773:AX773"/>
    <mergeCell ref="B786:C786"/>
    <mergeCell ref="D786:M786"/>
    <mergeCell ref="N786:AK786"/>
    <mergeCell ref="AL786:AQ786"/>
    <mergeCell ref="AR786:AU786"/>
    <mergeCell ref="AV786:AX786"/>
    <mergeCell ref="B785:C785"/>
    <mergeCell ref="D785:M785"/>
    <mergeCell ref="N785:AK785"/>
    <mergeCell ref="AL785:AQ785"/>
    <mergeCell ref="AR785:AU785"/>
    <mergeCell ref="AV785:AX785"/>
    <mergeCell ref="B784:C784"/>
    <mergeCell ref="D784:M784"/>
    <mergeCell ref="N784:AK784"/>
    <mergeCell ref="AL784:AQ784"/>
    <mergeCell ref="AR784:AU784"/>
    <mergeCell ref="AV784:AX784"/>
    <mergeCell ref="B783:C783"/>
    <mergeCell ref="D783:M783"/>
    <mergeCell ref="N783:AK783"/>
    <mergeCell ref="AL783:AQ783"/>
    <mergeCell ref="AR783:AU783"/>
    <mergeCell ref="AV783:AX783"/>
    <mergeCell ref="B782:C782"/>
    <mergeCell ref="D782:M782"/>
    <mergeCell ref="N782:AK782"/>
    <mergeCell ref="AL782:AQ782"/>
    <mergeCell ref="AR782:AU782"/>
    <mergeCell ref="AV782:AX782"/>
    <mergeCell ref="B781:C781"/>
    <mergeCell ref="D781:M781"/>
    <mergeCell ref="N781:AK781"/>
    <mergeCell ref="AL781:AQ781"/>
    <mergeCell ref="AR781:AU781"/>
    <mergeCell ref="AV781:AX781"/>
    <mergeCell ref="B794:C794"/>
    <mergeCell ref="D794:M794"/>
    <mergeCell ref="N794:AK794"/>
    <mergeCell ref="AL794:AQ794"/>
    <mergeCell ref="AR794:AU794"/>
    <mergeCell ref="AV794:AX794"/>
    <mergeCell ref="B793:C793"/>
    <mergeCell ref="D793:M793"/>
    <mergeCell ref="N793:AK793"/>
    <mergeCell ref="AL793:AQ793"/>
    <mergeCell ref="AR793:AU793"/>
    <mergeCell ref="AV793:AX793"/>
    <mergeCell ref="B792:C792"/>
    <mergeCell ref="D792:M792"/>
    <mergeCell ref="N792:AK792"/>
    <mergeCell ref="AL792:AQ792"/>
    <mergeCell ref="AR792:AU792"/>
    <mergeCell ref="AV792:AX792"/>
    <mergeCell ref="B791:C791"/>
    <mergeCell ref="D791:M791"/>
    <mergeCell ref="N791:AK791"/>
    <mergeCell ref="AL791:AQ791"/>
    <mergeCell ref="AR791:AU791"/>
    <mergeCell ref="AV791:AX791"/>
    <mergeCell ref="B788:C788"/>
    <mergeCell ref="D788:M788"/>
    <mergeCell ref="N788:AK788"/>
    <mergeCell ref="AL788:AQ788"/>
    <mergeCell ref="AR788:AU788"/>
    <mergeCell ref="AV788:AX788"/>
    <mergeCell ref="B787:C787"/>
    <mergeCell ref="D787:M787"/>
    <mergeCell ref="N787:AK787"/>
    <mergeCell ref="AL787:AQ787"/>
    <mergeCell ref="AR787:AU787"/>
    <mergeCell ref="AV787:AX787"/>
    <mergeCell ref="B800:C800"/>
    <mergeCell ref="D800:M800"/>
    <mergeCell ref="N800:AK800"/>
    <mergeCell ref="AL800:AQ800"/>
    <mergeCell ref="AR800:AU800"/>
    <mergeCell ref="AV800:AX800"/>
    <mergeCell ref="B799:C799"/>
    <mergeCell ref="D799:M799"/>
    <mergeCell ref="N799:AK799"/>
    <mergeCell ref="AL799:AQ799"/>
    <mergeCell ref="AR799:AU799"/>
    <mergeCell ref="AV799:AX799"/>
    <mergeCell ref="B798:C798"/>
    <mergeCell ref="D798:M798"/>
    <mergeCell ref="N798:AK798"/>
    <mergeCell ref="AL798:AQ798"/>
    <mergeCell ref="AR798:AU798"/>
    <mergeCell ref="AV798:AX798"/>
    <mergeCell ref="B797:C797"/>
    <mergeCell ref="D797:M797"/>
    <mergeCell ref="N797:AK797"/>
    <mergeCell ref="AL797:AQ797"/>
    <mergeCell ref="AR797:AU797"/>
    <mergeCell ref="AV797:AX797"/>
    <mergeCell ref="B796:C796"/>
    <mergeCell ref="D796:M796"/>
    <mergeCell ref="N796:AK796"/>
    <mergeCell ref="AL796:AQ796"/>
    <mergeCell ref="AR796:AU796"/>
    <mergeCell ref="AV796:AX796"/>
    <mergeCell ref="B795:C795"/>
    <mergeCell ref="D795:M795"/>
    <mergeCell ref="N795:AK795"/>
    <mergeCell ref="AL795:AQ795"/>
    <mergeCell ref="AR795:AU795"/>
    <mergeCell ref="AV795:AX795"/>
    <mergeCell ref="B810:G816"/>
    <mergeCell ref="H810:P810"/>
    <mergeCell ref="Q810:W810"/>
    <mergeCell ref="X810:AD810"/>
    <mergeCell ref="AE810:AK810"/>
    <mergeCell ref="AL810:AR810"/>
    <mergeCell ref="X812:AD812"/>
    <mergeCell ref="AE812:AK812"/>
    <mergeCell ref="AL812:AR812"/>
    <mergeCell ref="J814:P814"/>
    <mergeCell ref="B807:G808"/>
    <mergeCell ref="H807:Y808"/>
    <mergeCell ref="Z807:AE808"/>
    <mergeCell ref="AF807:AY808"/>
    <mergeCell ref="B809:G809"/>
    <mergeCell ref="H809:AY809"/>
    <mergeCell ref="B805:G805"/>
    <mergeCell ref="H805:Y805"/>
    <mergeCell ref="Z805:AE805"/>
    <mergeCell ref="AF805:AQ805"/>
    <mergeCell ref="AR805:AY805"/>
    <mergeCell ref="B806:G806"/>
    <mergeCell ref="H806:Y806"/>
    <mergeCell ref="Z806:AE806"/>
    <mergeCell ref="AF806:AY806"/>
    <mergeCell ref="AK803:AQ803"/>
    <mergeCell ref="AR803:AY803"/>
    <mergeCell ref="B804:G804"/>
    <mergeCell ref="H804:Y804"/>
    <mergeCell ref="Z804:AE804"/>
    <mergeCell ref="AF804:AQ804"/>
    <mergeCell ref="AR804:AY804"/>
    <mergeCell ref="B801:C801"/>
    <mergeCell ref="D801:M801"/>
    <mergeCell ref="N801:AK801"/>
    <mergeCell ref="AL801:AQ801"/>
    <mergeCell ref="AR801:AU801"/>
    <mergeCell ref="AV801:AX801"/>
    <mergeCell ref="AS815:AY815"/>
    <mergeCell ref="H816:P816"/>
    <mergeCell ref="Q816:W816"/>
    <mergeCell ref="X816:AD816"/>
    <mergeCell ref="AE816:AK816"/>
    <mergeCell ref="AL816:AR816"/>
    <mergeCell ref="AS816:AY816"/>
    <mergeCell ref="Q814:W814"/>
    <mergeCell ref="X814:AD814"/>
    <mergeCell ref="AE814:AK814"/>
    <mergeCell ref="AL814:AR814"/>
    <mergeCell ref="AS814:AY814"/>
    <mergeCell ref="H815:P815"/>
    <mergeCell ref="Q815:W815"/>
    <mergeCell ref="X815:AD815"/>
    <mergeCell ref="AE815:AK815"/>
    <mergeCell ref="AL815:AR815"/>
    <mergeCell ref="AS812:AY812"/>
    <mergeCell ref="J813:P813"/>
    <mergeCell ref="Q813:W813"/>
    <mergeCell ref="X813:AD813"/>
    <mergeCell ref="AE813:AK813"/>
    <mergeCell ref="AL813:AR813"/>
    <mergeCell ref="AS813:AY813"/>
    <mergeCell ref="AS810:AY810"/>
    <mergeCell ref="H811:I814"/>
    <mergeCell ref="J811:P811"/>
    <mergeCell ref="Q811:W811"/>
    <mergeCell ref="X811:AD811"/>
    <mergeCell ref="AE811:AK811"/>
    <mergeCell ref="AL811:AR811"/>
    <mergeCell ref="AS811:AY811"/>
    <mergeCell ref="J812:P812"/>
    <mergeCell ref="Q812:W812"/>
    <mergeCell ref="B828:G830"/>
    <mergeCell ref="H828:AY830"/>
    <mergeCell ref="B832:G832"/>
    <mergeCell ref="H832:AY832"/>
    <mergeCell ref="B833:G876"/>
    <mergeCell ref="H833:AC833"/>
    <mergeCell ref="AD833:AY833"/>
    <mergeCell ref="H834:L834"/>
    <mergeCell ref="M834:Y834"/>
    <mergeCell ref="Z834:AC834"/>
    <mergeCell ref="D825:L825"/>
    <mergeCell ref="M825:R825"/>
    <mergeCell ref="S825:X825"/>
    <mergeCell ref="Y825:AY825"/>
    <mergeCell ref="B827:G827"/>
    <mergeCell ref="H827:AY827"/>
    <mergeCell ref="D823:L823"/>
    <mergeCell ref="M823:R823"/>
    <mergeCell ref="S823:X823"/>
    <mergeCell ref="Y823:AY823"/>
    <mergeCell ref="D824:L824"/>
    <mergeCell ref="M824:R824"/>
    <mergeCell ref="S824:X824"/>
    <mergeCell ref="Y824:AY824"/>
    <mergeCell ref="D821:L821"/>
    <mergeCell ref="M821:R821"/>
    <mergeCell ref="S821:X821"/>
    <mergeCell ref="Y821:AY821"/>
    <mergeCell ref="D822:L822"/>
    <mergeCell ref="M822:R822"/>
    <mergeCell ref="S822:X822"/>
    <mergeCell ref="Y822:AY822"/>
    <mergeCell ref="M819:R819"/>
    <mergeCell ref="S819:X819"/>
    <mergeCell ref="Y819:AY819"/>
    <mergeCell ref="D820:L820"/>
    <mergeCell ref="M820:R820"/>
    <mergeCell ref="S820:X820"/>
    <mergeCell ref="Y820:AY820"/>
    <mergeCell ref="B817:C825"/>
    <mergeCell ref="D817:L817"/>
    <mergeCell ref="M817:R817"/>
    <mergeCell ref="S817:X817"/>
    <mergeCell ref="Y817:AY817"/>
    <mergeCell ref="D818:L818"/>
    <mergeCell ref="M818:R818"/>
    <mergeCell ref="S818:X818"/>
    <mergeCell ref="Y818:AY818"/>
    <mergeCell ref="D819:L819"/>
    <mergeCell ref="H840:L840"/>
    <mergeCell ref="M840:Y840"/>
    <mergeCell ref="Z840:AC840"/>
    <mergeCell ref="AD840:AH840"/>
    <mergeCell ref="AI840:AU840"/>
    <mergeCell ref="AV840:AY840"/>
    <mergeCell ref="H839:L839"/>
    <mergeCell ref="M839:Y839"/>
    <mergeCell ref="Z839:AC839"/>
    <mergeCell ref="AD839:AH839"/>
    <mergeCell ref="AI839:AU839"/>
    <mergeCell ref="AV839:AY839"/>
    <mergeCell ref="H838:L838"/>
    <mergeCell ref="M838:Y838"/>
    <mergeCell ref="Z838:AC838"/>
    <mergeCell ref="AD838:AH838"/>
    <mergeCell ref="AI838:AU838"/>
    <mergeCell ref="AV838:AY838"/>
    <mergeCell ref="H837:L837"/>
    <mergeCell ref="M837:Y837"/>
    <mergeCell ref="Z837:AC837"/>
    <mergeCell ref="AD837:AH837"/>
    <mergeCell ref="AI837:AU837"/>
    <mergeCell ref="AV837:AY837"/>
    <mergeCell ref="H836:L836"/>
    <mergeCell ref="M836:Y836"/>
    <mergeCell ref="Z836:AC836"/>
    <mergeCell ref="AD836:AH836"/>
    <mergeCell ref="AI836:AU836"/>
    <mergeCell ref="AV836:AY836"/>
    <mergeCell ref="AD834:AH834"/>
    <mergeCell ref="AI834:AU834"/>
    <mergeCell ref="AV834:AY834"/>
    <mergeCell ref="H835:L835"/>
    <mergeCell ref="M835:Y835"/>
    <mergeCell ref="Z835:AC835"/>
    <mergeCell ref="AD835:AH835"/>
    <mergeCell ref="AI835:AU835"/>
    <mergeCell ref="AV835:AY835"/>
    <mergeCell ref="H847:L847"/>
    <mergeCell ref="M847:Y847"/>
    <mergeCell ref="Z847:AC847"/>
    <mergeCell ref="AD847:AH847"/>
    <mergeCell ref="AI847:AU847"/>
    <mergeCell ref="AV847:AY847"/>
    <mergeCell ref="H846:L846"/>
    <mergeCell ref="M846:Y846"/>
    <mergeCell ref="Z846:AC846"/>
    <mergeCell ref="AD846:AH846"/>
    <mergeCell ref="AI846:AU846"/>
    <mergeCell ref="AV846:AY846"/>
    <mergeCell ref="H844:AC844"/>
    <mergeCell ref="AD844:AY844"/>
    <mergeCell ref="H845:L845"/>
    <mergeCell ref="M845:Y845"/>
    <mergeCell ref="Z845:AC845"/>
    <mergeCell ref="AD845:AH845"/>
    <mergeCell ref="AI845:AU845"/>
    <mergeCell ref="AV845:AY845"/>
    <mergeCell ref="H843:L843"/>
    <mergeCell ref="M843:Y843"/>
    <mergeCell ref="Z843:AC843"/>
    <mergeCell ref="AD843:AH843"/>
    <mergeCell ref="AI843:AU843"/>
    <mergeCell ref="AV843:AY843"/>
    <mergeCell ref="H842:L842"/>
    <mergeCell ref="M842:Y842"/>
    <mergeCell ref="Z842:AC842"/>
    <mergeCell ref="AD842:AH842"/>
    <mergeCell ref="AI842:AU842"/>
    <mergeCell ref="AV842:AY842"/>
    <mergeCell ref="H841:L841"/>
    <mergeCell ref="M841:Y841"/>
    <mergeCell ref="Z841:AC841"/>
    <mergeCell ref="AD841:AH841"/>
    <mergeCell ref="AI841:AU841"/>
    <mergeCell ref="AV841:AY841"/>
    <mergeCell ref="H853:L853"/>
    <mergeCell ref="M853:Y853"/>
    <mergeCell ref="Z853:AC853"/>
    <mergeCell ref="AD853:AH853"/>
    <mergeCell ref="AI853:AU853"/>
    <mergeCell ref="AV853:AY853"/>
    <mergeCell ref="H852:L852"/>
    <mergeCell ref="M852:Y852"/>
    <mergeCell ref="Z852:AC852"/>
    <mergeCell ref="AD852:AH852"/>
    <mergeCell ref="AI852:AU852"/>
    <mergeCell ref="AV852:AY852"/>
    <mergeCell ref="H851:L851"/>
    <mergeCell ref="M851:Y851"/>
    <mergeCell ref="Z851:AC851"/>
    <mergeCell ref="AD851:AH851"/>
    <mergeCell ref="AI851:AU851"/>
    <mergeCell ref="AV851:AY851"/>
    <mergeCell ref="H850:L850"/>
    <mergeCell ref="M850:Y850"/>
    <mergeCell ref="Z850:AC850"/>
    <mergeCell ref="AD850:AH850"/>
    <mergeCell ref="AI850:AU850"/>
    <mergeCell ref="AV850:AY850"/>
    <mergeCell ref="H849:L849"/>
    <mergeCell ref="M849:Y849"/>
    <mergeCell ref="Z849:AC849"/>
    <mergeCell ref="AD849:AH849"/>
    <mergeCell ref="AI849:AU849"/>
    <mergeCell ref="AV849:AY849"/>
    <mergeCell ref="H848:L848"/>
    <mergeCell ref="M848:Y848"/>
    <mergeCell ref="Z848:AC848"/>
    <mergeCell ref="AD848:AH848"/>
    <mergeCell ref="AI848:AU848"/>
    <mergeCell ref="AV848:AY848"/>
    <mergeCell ref="H860:L860"/>
    <mergeCell ref="M860:Y860"/>
    <mergeCell ref="Z860:AC860"/>
    <mergeCell ref="AD860:AH860"/>
    <mergeCell ref="AI860:AU860"/>
    <mergeCell ref="AV860:AY860"/>
    <mergeCell ref="H859:L859"/>
    <mergeCell ref="M859:Y859"/>
    <mergeCell ref="Z859:AC859"/>
    <mergeCell ref="AD859:AH859"/>
    <mergeCell ref="AI859:AU859"/>
    <mergeCell ref="AV859:AY859"/>
    <mergeCell ref="H858:L858"/>
    <mergeCell ref="M858:Y858"/>
    <mergeCell ref="Z858:AC858"/>
    <mergeCell ref="AD858:AH858"/>
    <mergeCell ref="AI858:AU858"/>
    <mergeCell ref="AV858:AY858"/>
    <mergeCell ref="H857:L857"/>
    <mergeCell ref="M857:Y857"/>
    <mergeCell ref="Z857:AC857"/>
    <mergeCell ref="AD857:AH857"/>
    <mergeCell ref="AI857:AU857"/>
    <mergeCell ref="AV857:AY857"/>
    <mergeCell ref="H855:AC855"/>
    <mergeCell ref="AD855:AY855"/>
    <mergeCell ref="H856:L856"/>
    <mergeCell ref="M856:Y856"/>
    <mergeCell ref="Z856:AC856"/>
    <mergeCell ref="AD856:AH856"/>
    <mergeCell ref="AI856:AU856"/>
    <mergeCell ref="AV856:AY856"/>
    <mergeCell ref="H854:L854"/>
    <mergeCell ref="M854:Y854"/>
    <mergeCell ref="Z854:AC854"/>
    <mergeCell ref="AD854:AH854"/>
    <mergeCell ref="AI854:AU854"/>
    <mergeCell ref="AV854:AY854"/>
    <mergeCell ref="H866:AC866"/>
    <mergeCell ref="AD866:AY866"/>
    <mergeCell ref="H867:L867"/>
    <mergeCell ref="M867:Y867"/>
    <mergeCell ref="Z867:AC867"/>
    <mergeCell ref="AD867:AH867"/>
    <mergeCell ref="AI867:AU867"/>
    <mergeCell ref="AV867:AY867"/>
    <mergeCell ref="H865:L865"/>
    <mergeCell ref="M865:Y865"/>
    <mergeCell ref="Z865:AC865"/>
    <mergeCell ref="AD865:AH865"/>
    <mergeCell ref="AI865:AU865"/>
    <mergeCell ref="AV865:AY865"/>
    <mergeCell ref="H864:L864"/>
    <mergeCell ref="M864:Y864"/>
    <mergeCell ref="Z864:AC864"/>
    <mergeCell ref="AD864:AH864"/>
    <mergeCell ref="AI864:AU864"/>
    <mergeCell ref="AV864:AY864"/>
    <mergeCell ref="H863:L863"/>
    <mergeCell ref="M863:Y863"/>
    <mergeCell ref="Z863:AC863"/>
    <mergeCell ref="AD863:AH863"/>
    <mergeCell ref="AI863:AU863"/>
    <mergeCell ref="AV863:AY863"/>
    <mergeCell ref="H862:L862"/>
    <mergeCell ref="M862:Y862"/>
    <mergeCell ref="Z862:AC862"/>
    <mergeCell ref="AD862:AH862"/>
    <mergeCell ref="AI862:AU862"/>
    <mergeCell ref="AV862:AY862"/>
    <mergeCell ref="H861:L861"/>
    <mergeCell ref="M861:Y861"/>
    <mergeCell ref="Z861:AC861"/>
    <mergeCell ref="AD861:AH861"/>
    <mergeCell ref="AI861:AU861"/>
    <mergeCell ref="AV861:AY861"/>
    <mergeCell ref="H873:L873"/>
    <mergeCell ref="M873:Y873"/>
    <mergeCell ref="Z873:AC873"/>
    <mergeCell ref="AD873:AH873"/>
    <mergeCell ref="AI873:AU873"/>
    <mergeCell ref="AV873:AY873"/>
    <mergeCell ref="H872:L872"/>
    <mergeCell ref="M872:Y872"/>
    <mergeCell ref="Z872:AC872"/>
    <mergeCell ref="AD872:AH872"/>
    <mergeCell ref="AI872:AU872"/>
    <mergeCell ref="AV872:AY872"/>
    <mergeCell ref="H871:L871"/>
    <mergeCell ref="M871:Y871"/>
    <mergeCell ref="Z871:AC871"/>
    <mergeCell ref="AD871:AH871"/>
    <mergeCell ref="AI871:AU871"/>
    <mergeCell ref="AV871:AY871"/>
    <mergeCell ref="H870:L870"/>
    <mergeCell ref="M870:Y870"/>
    <mergeCell ref="Z870:AC870"/>
    <mergeCell ref="AD870:AH870"/>
    <mergeCell ref="AI870:AU870"/>
    <mergeCell ref="AV870:AY870"/>
    <mergeCell ref="H869:L869"/>
    <mergeCell ref="M869:Y869"/>
    <mergeCell ref="Z869:AC869"/>
    <mergeCell ref="AD869:AH869"/>
    <mergeCell ref="AI869:AU869"/>
    <mergeCell ref="AV869:AY869"/>
    <mergeCell ref="H868:L868"/>
    <mergeCell ref="M868:Y868"/>
    <mergeCell ref="Z868:AC868"/>
    <mergeCell ref="AD868:AH868"/>
    <mergeCell ref="AI868:AU868"/>
    <mergeCell ref="AV868:AY868"/>
    <mergeCell ref="B883:C883"/>
    <mergeCell ref="D883:M883"/>
    <mergeCell ref="N883:AK883"/>
    <mergeCell ref="AL883:AQ883"/>
    <mergeCell ref="AR883:AU883"/>
    <mergeCell ref="AV883:AX883"/>
    <mergeCell ref="B882:C882"/>
    <mergeCell ref="D882:M882"/>
    <mergeCell ref="N882:AK882"/>
    <mergeCell ref="AL882:AQ882"/>
    <mergeCell ref="AR882:AU882"/>
    <mergeCell ref="AV882:AX882"/>
    <mergeCell ref="G878:AX878"/>
    <mergeCell ref="B881:C881"/>
    <mergeCell ref="D881:M881"/>
    <mergeCell ref="N881:AK881"/>
    <mergeCell ref="AL881:AQ881"/>
    <mergeCell ref="AR881:AU881"/>
    <mergeCell ref="AV881:AX881"/>
    <mergeCell ref="H876:L876"/>
    <mergeCell ref="M876:Y876"/>
    <mergeCell ref="Z876:AC876"/>
    <mergeCell ref="AD876:AH876"/>
    <mergeCell ref="AI876:AU876"/>
    <mergeCell ref="AV876:AY876"/>
    <mergeCell ref="H875:L875"/>
    <mergeCell ref="M875:Y875"/>
    <mergeCell ref="Z875:AC875"/>
    <mergeCell ref="AD875:AH875"/>
    <mergeCell ref="AI875:AU875"/>
    <mergeCell ref="AV875:AY875"/>
    <mergeCell ref="H874:L874"/>
    <mergeCell ref="M874:Y874"/>
    <mergeCell ref="Z874:AC874"/>
    <mergeCell ref="AD874:AH874"/>
    <mergeCell ref="AI874:AU874"/>
    <mergeCell ref="AV874:AY874"/>
    <mergeCell ref="B889:C889"/>
    <mergeCell ref="D889:M889"/>
    <mergeCell ref="N889:AK889"/>
    <mergeCell ref="AL889:AQ889"/>
    <mergeCell ref="AR889:AU889"/>
    <mergeCell ref="AV889:AX889"/>
    <mergeCell ref="B888:C888"/>
    <mergeCell ref="D888:M888"/>
    <mergeCell ref="N888:AK888"/>
    <mergeCell ref="AL888:AQ888"/>
    <mergeCell ref="AR888:AU888"/>
    <mergeCell ref="AV888:AX888"/>
    <mergeCell ref="B887:C887"/>
    <mergeCell ref="D887:M887"/>
    <mergeCell ref="N887:AK887"/>
    <mergeCell ref="AL887:AQ887"/>
    <mergeCell ref="AR887:AU887"/>
    <mergeCell ref="AV887:AX887"/>
    <mergeCell ref="B886:C886"/>
    <mergeCell ref="D886:M886"/>
    <mergeCell ref="N886:AK886"/>
    <mergeCell ref="AL886:AQ886"/>
    <mergeCell ref="AR886:AU886"/>
    <mergeCell ref="AV886:AX886"/>
    <mergeCell ref="B885:C885"/>
    <mergeCell ref="D885:M885"/>
    <mergeCell ref="N885:AK885"/>
    <mergeCell ref="AL885:AQ885"/>
    <mergeCell ref="AR885:AU885"/>
    <mergeCell ref="AV885:AX885"/>
    <mergeCell ref="B884:C884"/>
    <mergeCell ref="D884:M884"/>
    <mergeCell ref="N884:AK884"/>
    <mergeCell ref="AL884:AQ884"/>
    <mergeCell ref="AR884:AU884"/>
    <mergeCell ref="AV884:AX884"/>
    <mergeCell ref="B897:C897"/>
    <mergeCell ref="D897:M897"/>
    <mergeCell ref="N897:AK897"/>
    <mergeCell ref="AL897:AQ897"/>
    <mergeCell ref="AR897:AU897"/>
    <mergeCell ref="AV897:AX897"/>
    <mergeCell ref="B896:C896"/>
    <mergeCell ref="D896:M896"/>
    <mergeCell ref="N896:AK896"/>
    <mergeCell ref="AL896:AQ896"/>
    <mergeCell ref="AR896:AU896"/>
    <mergeCell ref="AV896:AX896"/>
    <mergeCell ref="B895:C895"/>
    <mergeCell ref="D895:M895"/>
    <mergeCell ref="N895:AK895"/>
    <mergeCell ref="AL895:AQ895"/>
    <mergeCell ref="AR895:AU895"/>
    <mergeCell ref="AV895:AX895"/>
    <mergeCell ref="B894:C894"/>
    <mergeCell ref="D894:M894"/>
    <mergeCell ref="N894:AK894"/>
    <mergeCell ref="AL894:AQ894"/>
    <mergeCell ref="AR894:AU894"/>
    <mergeCell ref="AV894:AX894"/>
    <mergeCell ref="B891:C891"/>
    <mergeCell ref="D891:M891"/>
    <mergeCell ref="N891:AK891"/>
    <mergeCell ref="AL891:AQ891"/>
    <mergeCell ref="AR891:AU891"/>
    <mergeCell ref="AV891:AX891"/>
    <mergeCell ref="B890:C890"/>
    <mergeCell ref="D890:M890"/>
    <mergeCell ref="N890:AK890"/>
    <mergeCell ref="AL890:AQ890"/>
    <mergeCell ref="AR890:AU890"/>
    <mergeCell ref="AV890:AX890"/>
    <mergeCell ref="B903:C903"/>
    <mergeCell ref="D903:M903"/>
    <mergeCell ref="N903:AK903"/>
    <mergeCell ref="AL903:AQ903"/>
    <mergeCell ref="AR903:AU903"/>
    <mergeCell ref="AV903:AX903"/>
    <mergeCell ref="B902:C902"/>
    <mergeCell ref="D902:M902"/>
    <mergeCell ref="N902:AK902"/>
    <mergeCell ref="AL902:AQ902"/>
    <mergeCell ref="AR902:AU902"/>
    <mergeCell ref="AV902:AX902"/>
    <mergeCell ref="B901:C901"/>
    <mergeCell ref="D901:M901"/>
    <mergeCell ref="N901:AK901"/>
    <mergeCell ref="AL901:AQ901"/>
    <mergeCell ref="AR901:AU901"/>
    <mergeCell ref="AV901:AX901"/>
    <mergeCell ref="B900:C900"/>
    <mergeCell ref="D900:M900"/>
    <mergeCell ref="N900:AK900"/>
    <mergeCell ref="AL900:AQ900"/>
    <mergeCell ref="AR900:AU900"/>
    <mergeCell ref="AV900:AX900"/>
    <mergeCell ref="B899:C899"/>
    <mergeCell ref="D899:M899"/>
    <mergeCell ref="N899:AK899"/>
    <mergeCell ref="AL899:AQ899"/>
    <mergeCell ref="AR899:AU899"/>
    <mergeCell ref="AV899:AX899"/>
    <mergeCell ref="B898:C898"/>
    <mergeCell ref="D898:M898"/>
    <mergeCell ref="N898:AK898"/>
    <mergeCell ref="AL898:AQ898"/>
    <mergeCell ref="AR898:AU898"/>
    <mergeCell ref="AV898:AX898"/>
    <mergeCell ref="B910:G911"/>
    <mergeCell ref="H910:Y911"/>
    <mergeCell ref="Z910:AE911"/>
    <mergeCell ref="AF910:AY911"/>
    <mergeCell ref="B912:G912"/>
    <mergeCell ref="H912:AY912"/>
    <mergeCell ref="B908:G908"/>
    <mergeCell ref="H908:Y908"/>
    <mergeCell ref="Z908:AE908"/>
    <mergeCell ref="AF908:AQ908"/>
    <mergeCell ref="AR908:AY908"/>
    <mergeCell ref="B909:G909"/>
    <mergeCell ref="H909:Y909"/>
    <mergeCell ref="Z909:AE909"/>
    <mergeCell ref="AF909:AY909"/>
    <mergeCell ref="AK906:AQ906"/>
    <mergeCell ref="AR906:AY906"/>
    <mergeCell ref="B907:G907"/>
    <mergeCell ref="H907:Y907"/>
    <mergeCell ref="Z907:AE907"/>
    <mergeCell ref="AF907:AQ907"/>
    <mergeCell ref="AR907:AY907"/>
    <mergeCell ref="B904:C904"/>
    <mergeCell ref="D904:M904"/>
    <mergeCell ref="N904:AK904"/>
    <mergeCell ref="AL904:AQ904"/>
    <mergeCell ref="AR904:AU904"/>
    <mergeCell ref="AV904:AX904"/>
    <mergeCell ref="AS918:AY918"/>
    <mergeCell ref="H919:P919"/>
    <mergeCell ref="Q919:W919"/>
    <mergeCell ref="X919:AD919"/>
    <mergeCell ref="AE919:AK919"/>
    <mergeCell ref="AL919:AR919"/>
    <mergeCell ref="AS919:AY919"/>
    <mergeCell ref="Q917:W917"/>
    <mergeCell ref="X917:AD917"/>
    <mergeCell ref="AE917:AK917"/>
    <mergeCell ref="AL917:AR917"/>
    <mergeCell ref="AS917:AY917"/>
    <mergeCell ref="H918:P918"/>
    <mergeCell ref="Q918:W918"/>
    <mergeCell ref="X918:AD918"/>
    <mergeCell ref="AE918:AK918"/>
    <mergeCell ref="AL918:AR918"/>
    <mergeCell ref="AS915:AY915"/>
    <mergeCell ref="J916:P916"/>
    <mergeCell ref="Q916:W916"/>
    <mergeCell ref="X916:AD916"/>
    <mergeCell ref="AE916:AK916"/>
    <mergeCell ref="AL916:AR916"/>
    <mergeCell ref="AS916:AY916"/>
    <mergeCell ref="AS913:AY913"/>
    <mergeCell ref="H914:I917"/>
    <mergeCell ref="J914:P914"/>
    <mergeCell ref="Q914:W914"/>
    <mergeCell ref="X914:AD914"/>
    <mergeCell ref="AE914:AK914"/>
    <mergeCell ref="AL914:AR914"/>
    <mergeCell ref="AS914:AY914"/>
    <mergeCell ref="J915:P915"/>
    <mergeCell ref="Q915:W915"/>
    <mergeCell ref="D928:L928"/>
    <mergeCell ref="M928:R928"/>
    <mergeCell ref="S928:X928"/>
    <mergeCell ref="Y928:AY928"/>
    <mergeCell ref="B930:G930"/>
    <mergeCell ref="H930:AY930"/>
    <mergeCell ref="D926:L926"/>
    <mergeCell ref="M926:R926"/>
    <mergeCell ref="S926:X926"/>
    <mergeCell ref="Y926:AY926"/>
    <mergeCell ref="D927:L927"/>
    <mergeCell ref="M927:R927"/>
    <mergeCell ref="S927:X927"/>
    <mergeCell ref="Y927:AY927"/>
    <mergeCell ref="D924:L924"/>
    <mergeCell ref="M924:R924"/>
    <mergeCell ref="S924:X924"/>
    <mergeCell ref="Y924:AY924"/>
    <mergeCell ref="D925:L925"/>
    <mergeCell ref="M925:R925"/>
    <mergeCell ref="S925:X925"/>
    <mergeCell ref="Y925:AY925"/>
    <mergeCell ref="M922:R922"/>
    <mergeCell ref="S922:X922"/>
    <mergeCell ref="Y922:AY922"/>
    <mergeCell ref="D923:L923"/>
    <mergeCell ref="M923:R923"/>
    <mergeCell ref="S923:X923"/>
    <mergeCell ref="Y923:AY923"/>
    <mergeCell ref="B920:C928"/>
    <mergeCell ref="D920:L920"/>
    <mergeCell ref="M920:R920"/>
    <mergeCell ref="S920:X920"/>
    <mergeCell ref="Y920:AY920"/>
    <mergeCell ref="D921:L921"/>
    <mergeCell ref="M921:R921"/>
    <mergeCell ref="S921:X921"/>
    <mergeCell ref="Y921:AY921"/>
    <mergeCell ref="D922:L922"/>
    <mergeCell ref="B913:G919"/>
    <mergeCell ref="H913:P913"/>
    <mergeCell ref="Q913:W913"/>
    <mergeCell ref="X913:AD913"/>
    <mergeCell ref="AE913:AK913"/>
    <mergeCell ref="AL913:AR913"/>
    <mergeCell ref="X915:AD915"/>
    <mergeCell ref="AE915:AK915"/>
    <mergeCell ref="AL915:AR915"/>
    <mergeCell ref="J917:P917"/>
    <mergeCell ref="H942:L942"/>
    <mergeCell ref="M942:Y942"/>
    <mergeCell ref="Z942:AC942"/>
    <mergeCell ref="AD942:AH942"/>
    <mergeCell ref="AI942:AU942"/>
    <mergeCell ref="AV942:AY942"/>
    <mergeCell ref="H941:L941"/>
    <mergeCell ref="M941:Y941"/>
    <mergeCell ref="Z941:AC941"/>
    <mergeCell ref="AD941:AH941"/>
    <mergeCell ref="AI941:AU941"/>
    <mergeCell ref="AV941:AY941"/>
    <mergeCell ref="H940:L940"/>
    <mergeCell ref="M940:Y940"/>
    <mergeCell ref="Z940:AC940"/>
    <mergeCell ref="AD940:AH940"/>
    <mergeCell ref="AI940:AU940"/>
    <mergeCell ref="AV940:AY940"/>
    <mergeCell ref="H939:L939"/>
    <mergeCell ref="M939:Y939"/>
    <mergeCell ref="Z939:AC939"/>
    <mergeCell ref="AD939:AH939"/>
    <mergeCell ref="AI939:AU939"/>
    <mergeCell ref="AV939:AY939"/>
    <mergeCell ref="AI937:AU937"/>
    <mergeCell ref="AV937:AY937"/>
    <mergeCell ref="H938:L938"/>
    <mergeCell ref="M938:Y938"/>
    <mergeCell ref="Z938:AC938"/>
    <mergeCell ref="AD938:AH938"/>
    <mergeCell ref="AI938:AU938"/>
    <mergeCell ref="AV938:AY938"/>
    <mergeCell ref="B931:G933"/>
    <mergeCell ref="B935:G935"/>
    <mergeCell ref="H935:AY935"/>
    <mergeCell ref="B936:G979"/>
    <mergeCell ref="H936:AC936"/>
    <mergeCell ref="AD936:AY936"/>
    <mergeCell ref="H937:L937"/>
    <mergeCell ref="M937:Y937"/>
    <mergeCell ref="Z937:AC937"/>
    <mergeCell ref="AD937:AH937"/>
    <mergeCell ref="H949:L949"/>
    <mergeCell ref="M949:Y949"/>
    <mergeCell ref="Z949:AC949"/>
    <mergeCell ref="AD949:AH949"/>
    <mergeCell ref="AI949:AU949"/>
    <mergeCell ref="AV949:AY949"/>
    <mergeCell ref="H947:AC947"/>
    <mergeCell ref="AD947:AY947"/>
    <mergeCell ref="H948:L948"/>
    <mergeCell ref="M948:Y948"/>
    <mergeCell ref="Z948:AC948"/>
    <mergeCell ref="AD948:AH948"/>
    <mergeCell ref="AI948:AU948"/>
    <mergeCell ref="AV948:AY948"/>
    <mergeCell ref="H946:L946"/>
    <mergeCell ref="M946:Y946"/>
    <mergeCell ref="Z946:AC946"/>
    <mergeCell ref="AD946:AH946"/>
    <mergeCell ref="AI946:AU946"/>
    <mergeCell ref="AV946:AY946"/>
    <mergeCell ref="H945:L945"/>
    <mergeCell ref="M945:Y945"/>
    <mergeCell ref="Z945:AC945"/>
    <mergeCell ref="AD945:AH945"/>
    <mergeCell ref="AI945:AU945"/>
    <mergeCell ref="AV945:AY945"/>
    <mergeCell ref="H944:L944"/>
    <mergeCell ref="M944:Y944"/>
    <mergeCell ref="Z944:AC944"/>
    <mergeCell ref="AD944:AH944"/>
    <mergeCell ref="AI944:AU944"/>
    <mergeCell ref="AV944:AY944"/>
    <mergeCell ref="H943:L943"/>
    <mergeCell ref="M943:Y943"/>
    <mergeCell ref="Z943:AC943"/>
    <mergeCell ref="AD943:AH943"/>
    <mergeCell ref="AI943:AU943"/>
    <mergeCell ref="AV943:AY943"/>
    <mergeCell ref="H955:L955"/>
    <mergeCell ref="M955:Y955"/>
    <mergeCell ref="Z955:AC955"/>
    <mergeCell ref="AD955:AH955"/>
    <mergeCell ref="AI955:AU955"/>
    <mergeCell ref="AV955:AY955"/>
    <mergeCell ref="H954:L954"/>
    <mergeCell ref="M954:Y954"/>
    <mergeCell ref="Z954:AC954"/>
    <mergeCell ref="AD954:AH954"/>
    <mergeCell ref="AI954:AU954"/>
    <mergeCell ref="AV954:AY954"/>
    <mergeCell ref="H953:L953"/>
    <mergeCell ref="M953:Y953"/>
    <mergeCell ref="Z953:AC953"/>
    <mergeCell ref="AD953:AH953"/>
    <mergeCell ref="AI953:AU953"/>
    <mergeCell ref="AV953:AY953"/>
    <mergeCell ref="H952:L952"/>
    <mergeCell ref="M952:Y952"/>
    <mergeCell ref="Z952:AC952"/>
    <mergeCell ref="AD952:AH952"/>
    <mergeCell ref="AI952:AU952"/>
    <mergeCell ref="AV952:AY952"/>
    <mergeCell ref="H951:L951"/>
    <mergeCell ref="M951:Y951"/>
    <mergeCell ref="Z951:AC951"/>
    <mergeCell ref="AD951:AH951"/>
    <mergeCell ref="AI951:AU951"/>
    <mergeCell ref="AV951:AY951"/>
    <mergeCell ref="H950:L950"/>
    <mergeCell ref="M950:Y950"/>
    <mergeCell ref="Z950:AC950"/>
    <mergeCell ref="AD950:AH950"/>
    <mergeCell ref="AI950:AU950"/>
    <mergeCell ref="AV950:AY950"/>
    <mergeCell ref="H962:L962"/>
    <mergeCell ref="M962:Y962"/>
    <mergeCell ref="Z962:AC962"/>
    <mergeCell ref="AD962:AH962"/>
    <mergeCell ref="AI962:AU962"/>
    <mergeCell ref="AV962:AY962"/>
    <mergeCell ref="H961:L961"/>
    <mergeCell ref="M961:Y961"/>
    <mergeCell ref="Z961:AC961"/>
    <mergeCell ref="AD961:AH961"/>
    <mergeCell ref="AI961:AU961"/>
    <mergeCell ref="AV961:AY961"/>
    <mergeCell ref="H960:L960"/>
    <mergeCell ref="M960:Y960"/>
    <mergeCell ref="Z960:AC960"/>
    <mergeCell ref="AD960:AH960"/>
    <mergeCell ref="AI960:AU960"/>
    <mergeCell ref="AV960:AY960"/>
    <mergeCell ref="H958:AC958"/>
    <mergeCell ref="AD958:AY958"/>
    <mergeCell ref="H959:L959"/>
    <mergeCell ref="M959:Y959"/>
    <mergeCell ref="Z959:AC959"/>
    <mergeCell ref="AD959:AH959"/>
    <mergeCell ref="AI959:AU959"/>
    <mergeCell ref="AV959:AY959"/>
    <mergeCell ref="H957:L957"/>
    <mergeCell ref="M957:Y957"/>
    <mergeCell ref="Z957:AC957"/>
    <mergeCell ref="AD957:AH957"/>
    <mergeCell ref="AI957:AU957"/>
    <mergeCell ref="AV957:AY957"/>
    <mergeCell ref="H956:L956"/>
    <mergeCell ref="M956:Y956"/>
    <mergeCell ref="Z956:AC956"/>
    <mergeCell ref="AD956:AH956"/>
    <mergeCell ref="AI956:AU956"/>
    <mergeCell ref="AV956:AY956"/>
    <mergeCell ref="H968:L968"/>
    <mergeCell ref="M968:Y968"/>
    <mergeCell ref="Z968:AC968"/>
    <mergeCell ref="AD968:AH968"/>
    <mergeCell ref="AI968:AU968"/>
    <mergeCell ref="AV968:AY968"/>
    <mergeCell ref="H967:L967"/>
    <mergeCell ref="M967:Y967"/>
    <mergeCell ref="Z967:AC967"/>
    <mergeCell ref="AD967:AH967"/>
    <mergeCell ref="AI967:AU967"/>
    <mergeCell ref="AV967:AY967"/>
    <mergeCell ref="H966:L966"/>
    <mergeCell ref="M966:Y966"/>
    <mergeCell ref="Z966:AC966"/>
    <mergeCell ref="AD966:AH966"/>
    <mergeCell ref="AI966:AU966"/>
    <mergeCell ref="AV966:AY966"/>
    <mergeCell ref="H965:L965"/>
    <mergeCell ref="M965:Y965"/>
    <mergeCell ref="Z965:AC965"/>
    <mergeCell ref="AD965:AH965"/>
    <mergeCell ref="AI965:AU965"/>
    <mergeCell ref="AV965:AY965"/>
    <mergeCell ref="H964:L964"/>
    <mergeCell ref="M964:Y964"/>
    <mergeCell ref="Z964:AC964"/>
    <mergeCell ref="AD964:AH964"/>
    <mergeCell ref="AI964:AU964"/>
    <mergeCell ref="AV964:AY964"/>
    <mergeCell ref="H963:L963"/>
    <mergeCell ref="M963:Y963"/>
    <mergeCell ref="Z963:AC963"/>
    <mergeCell ref="AD963:AH963"/>
    <mergeCell ref="AI963:AU963"/>
    <mergeCell ref="AV963:AY963"/>
    <mergeCell ref="H975:L975"/>
    <mergeCell ref="M975:Y975"/>
    <mergeCell ref="Z975:AC975"/>
    <mergeCell ref="AD975:AH975"/>
    <mergeCell ref="AI975:AU975"/>
    <mergeCell ref="AV975:AY975"/>
    <mergeCell ref="H974:L974"/>
    <mergeCell ref="M974:Y974"/>
    <mergeCell ref="Z974:AC974"/>
    <mergeCell ref="AD974:AH974"/>
    <mergeCell ref="AI974:AU974"/>
    <mergeCell ref="AV974:AY974"/>
    <mergeCell ref="H973:L973"/>
    <mergeCell ref="M973:Y973"/>
    <mergeCell ref="Z973:AC973"/>
    <mergeCell ref="AD973:AH973"/>
    <mergeCell ref="AI973:AU973"/>
    <mergeCell ref="AV973:AY973"/>
    <mergeCell ref="H972:L972"/>
    <mergeCell ref="M972:Y972"/>
    <mergeCell ref="Z972:AC972"/>
    <mergeCell ref="AD972:AH972"/>
    <mergeCell ref="AI972:AU972"/>
    <mergeCell ref="AV972:AY972"/>
    <mergeCell ref="H971:L971"/>
    <mergeCell ref="M971:Y971"/>
    <mergeCell ref="Z971:AC971"/>
    <mergeCell ref="AD971:AH971"/>
    <mergeCell ref="AI971:AU971"/>
    <mergeCell ref="AV971:AY971"/>
    <mergeCell ref="H969:AC969"/>
    <mergeCell ref="AD969:AY969"/>
    <mergeCell ref="H970:L970"/>
    <mergeCell ref="M970:Y970"/>
    <mergeCell ref="Z970:AC970"/>
    <mergeCell ref="AD970:AH970"/>
    <mergeCell ref="AI970:AU970"/>
    <mergeCell ref="AV970:AY970"/>
    <mergeCell ref="B985:C985"/>
    <mergeCell ref="D985:M985"/>
    <mergeCell ref="N985:AK985"/>
    <mergeCell ref="AL985:AQ985"/>
    <mergeCell ref="AR985:AU985"/>
    <mergeCell ref="AV985:AX985"/>
    <mergeCell ref="G981:AX981"/>
    <mergeCell ref="B984:C984"/>
    <mergeCell ref="D984:M984"/>
    <mergeCell ref="N984:AK984"/>
    <mergeCell ref="AL984:AQ984"/>
    <mergeCell ref="AR984:AU984"/>
    <mergeCell ref="AV984:AX984"/>
    <mergeCell ref="H979:L979"/>
    <mergeCell ref="M979:Y979"/>
    <mergeCell ref="Z979:AC979"/>
    <mergeCell ref="AD979:AH979"/>
    <mergeCell ref="AI979:AU979"/>
    <mergeCell ref="AV979:AY979"/>
    <mergeCell ref="H978:L978"/>
    <mergeCell ref="M978:Y978"/>
    <mergeCell ref="Z978:AC978"/>
    <mergeCell ref="AD978:AH978"/>
    <mergeCell ref="AI978:AU978"/>
    <mergeCell ref="AV978:AY978"/>
    <mergeCell ref="H977:L977"/>
    <mergeCell ref="M977:Y977"/>
    <mergeCell ref="Z977:AC977"/>
    <mergeCell ref="AD977:AH977"/>
    <mergeCell ref="AI977:AU977"/>
    <mergeCell ref="AV977:AY977"/>
    <mergeCell ref="H976:L976"/>
    <mergeCell ref="M976:Y976"/>
    <mergeCell ref="Z976:AC976"/>
    <mergeCell ref="AD976:AH976"/>
    <mergeCell ref="AI976:AU976"/>
    <mergeCell ref="AV976:AY976"/>
    <mergeCell ref="B991:C991"/>
    <mergeCell ref="D991:M991"/>
    <mergeCell ref="N991:AK991"/>
    <mergeCell ref="AL991:AQ991"/>
    <mergeCell ref="AR991:AU991"/>
    <mergeCell ref="AV991:AX991"/>
    <mergeCell ref="B990:C990"/>
    <mergeCell ref="D990:M990"/>
    <mergeCell ref="N990:AK990"/>
    <mergeCell ref="AL990:AQ990"/>
    <mergeCell ref="AR990:AU990"/>
    <mergeCell ref="AV990:AX990"/>
    <mergeCell ref="B989:C989"/>
    <mergeCell ref="D989:M989"/>
    <mergeCell ref="N989:AK989"/>
    <mergeCell ref="AL989:AQ989"/>
    <mergeCell ref="AR989:AU989"/>
    <mergeCell ref="AV989:AX989"/>
    <mergeCell ref="B988:C988"/>
    <mergeCell ref="D988:M988"/>
    <mergeCell ref="N988:AK988"/>
    <mergeCell ref="AL988:AQ988"/>
    <mergeCell ref="AR988:AU988"/>
    <mergeCell ref="AV988:AX988"/>
    <mergeCell ref="B987:C987"/>
    <mergeCell ref="D987:M987"/>
    <mergeCell ref="N987:AK987"/>
    <mergeCell ref="AL987:AQ987"/>
    <mergeCell ref="AR987:AU987"/>
    <mergeCell ref="AV987:AX987"/>
    <mergeCell ref="B986:C986"/>
    <mergeCell ref="D986:M986"/>
    <mergeCell ref="N986:AK986"/>
    <mergeCell ref="AL986:AQ986"/>
    <mergeCell ref="AR986:AU986"/>
    <mergeCell ref="AV986:AX986"/>
    <mergeCell ref="B999:C999"/>
    <mergeCell ref="D999:M999"/>
    <mergeCell ref="N999:AK999"/>
    <mergeCell ref="AL999:AQ999"/>
    <mergeCell ref="AR999:AU999"/>
    <mergeCell ref="AV999:AX999"/>
    <mergeCell ref="B998:C998"/>
    <mergeCell ref="D998:M998"/>
    <mergeCell ref="N998:AK998"/>
    <mergeCell ref="AL998:AQ998"/>
    <mergeCell ref="AR998:AU998"/>
    <mergeCell ref="AV998:AX998"/>
    <mergeCell ref="B997:C997"/>
    <mergeCell ref="D997:M997"/>
    <mergeCell ref="N997:AK997"/>
    <mergeCell ref="AL997:AQ997"/>
    <mergeCell ref="AR997:AU997"/>
    <mergeCell ref="AV997:AX997"/>
    <mergeCell ref="B994:C994"/>
    <mergeCell ref="D994:M994"/>
    <mergeCell ref="N994:AK994"/>
    <mergeCell ref="AL994:AQ994"/>
    <mergeCell ref="AR994:AU994"/>
    <mergeCell ref="AV994:AX994"/>
    <mergeCell ref="B993:C993"/>
    <mergeCell ref="D993:M993"/>
    <mergeCell ref="N993:AK993"/>
    <mergeCell ref="AL993:AQ993"/>
    <mergeCell ref="AR993:AU993"/>
    <mergeCell ref="AV993:AX993"/>
    <mergeCell ref="B992:C992"/>
    <mergeCell ref="D992:M992"/>
    <mergeCell ref="N992:AK992"/>
    <mergeCell ref="AL992:AQ992"/>
    <mergeCell ref="AR992:AU992"/>
    <mergeCell ref="AV992:AX992"/>
    <mergeCell ref="B1005:C1005"/>
    <mergeCell ref="D1005:M1005"/>
    <mergeCell ref="N1005:AK1005"/>
    <mergeCell ref="AL1005:AQ1005"/>
    <mergeCell ref="AR1005:AU1005"/>
    <mergeCell ref="AV1005:AX1005"/>
    <mergeCell ref="B1004:C1004"/>
    <mergeCell ref="D1004:M1004"/>
    <mergeCell ref="N1004:AK1004"/>
    <mergeCell ref="AL1004:AQ1004"/>
    <mergeCell ref="AR1004:AU1004"/>
    <mergeCell ref="AV1004:AX1004"/>
    <mergeCell ref="B1003:C1003"/>
    <mergeCell ref="D1003:M1003"/>
    <mergeCell ref="N1003:AK1003"/>
    <mergeCell ref="AL1003:AQ1003"/>
    <mergeCell ref="AR1003:AU1003"/>
    <mergeCell ref="AV1003:AX1003"/>
    <mergeCell ref="B1002:C1002"/>
    <mergeCell ref="D1002:M1002"/>
    <mergeCell ref="N1002:AK1002"/>
    <mergeCell ref="AL1002:AQ1002"/>
    <mergeCell ref="AR1002:AU1002"/>
    <mergeCell ref="AV1002:AX1002"/>
    <mergeCell ref="B1001:C1001"/>
    <mergeCell ref="D1001:M1001"/>
    <mergeCell ref="N1001:AK1001"/>
    <mergeCell ref="AL1001:AQ1001"/>
    <mergeCell ref="AR1001:AU1001"/>
    <mergeCell ref="AV1001:AX1001"/>
    <mergeCell ref="B1000:C1000"/>
    <mergeCell ref="D1000:M1000"/>
    <mergeCell ref="N1000:AK1000"/>
    <mergeCell ref="AL1000:AQ1000"/>
    <mergeCell ref="AR1000:AU1000"/>
    <mergeCell ref="AV1000:AX1000"/>
    <mergeCell ref="B1014:C1014"/>
    <mergeCell ref="D1014:M1014"/>
    <mergeCell ref="N1014:AK1014"/>
    <mergeCell ref="AL1014:AQ1014"/>
    <mergeCell ref="AR1014:AU1014"/>
    <mergeCell ref="AV1014:AX1014"/>
    <mergeCell ref="B1013:C1013"/>
    <mergeCell ref="D1013:M1013"/>
    <mergeCell ref="N1013:AK1013"/>
    <mergeCell ref="AL1013:AQ1013"/>
    <mergeCell ref="AR1013:AU1013"/>
    <mergeCell ref="AV1013:AX1013"/>
    <mergeCell ref="B1012:C1012"/>
    <mergeCell ref="D1012:M1012"/>
    <mergeCell ref="N1012:AK1012"/>
    <mergeCell ref="AL1012:AQ1012"/>
    <mergeCell ref="AR1012:AU1012"/>
    <mergeCell ref="AV1012:AX1012"/>
    <mergeCell ref="B1011:C1011"/>
    <mergeCell ref="D1011:M1011"/>
    <mergeCell ref="N1011:AK1011"/>
    <mergeCell ref="AL1011:AQ1011"/>
    <mergeCell ref="AR1011:AU1011"/>
    <mergeCell ref="AV1011:AX1011"/>
    <mergeCell ref="B1007:C1007"/>
    <mergeCell ref="D1007:M1007"/>
    <mergeCell ref="N1007:AK1007"/>
    <mergeCell ref="AL1007:AQ1007"/>
    <mergeCell ref="AR1007:AU1007"/>
    <mergeCell ref="AV1007:AX1007"/>
    <mergeCell ref="B1006:C1006"/>
    <mergeCell ref="D1006:M1006"/>
    <mergeCell ref="N1006:AK1006"/>
    <mergeCell ref="AL1006:AQ1006"/>
    <mergeCell ref="AR1006:AU1006"/>
    <mergeCell ref="AV1006:AX1006"/>
    <mergeCell ref="B1020:C1020"/>
    <mergeCell ref="D1020:M1020"/>
    <mergeCell ref="N1020:AK1020"/>
    <mergeCell ref="AL1020:AQ1020"/>
    <mergeCell ref="AR1020:AU1020"/>
    <mergeCell ref="AV1020:AX1020"/>
    <mergeCell ref="B1019:C1019"/>
    <mergeCell ref="D1019:M1019"/>
    <mergeCell ref="N1019:AK1019"/>
    <mergeCell ref="AL1019:AQ1019"/>
    <mergeCell ref="AR1019:AU1019"/>
    <mergeCell ref="AV1019:AX1019"/>
    <mergeCell ref="B1018:C1018"/>
    <mergeCell ref="D1018:M1018"/>
    <mergeCell ref="N1018:AK1018"/>
    <mergeCell ref="AL1018:AQ1018"/>
    <mergeCell ref="AR1018:AU1018"/>
    <mergeCell ref="AV1018:AX1018"/>
    <mergeCell ref="B1017:C1017"/>
    <mergeCell ref="D1017:M1017"/>
    <mergeCell ref="N1017:AK1017"/>
    <mergeCell ref="AL1017:AQ1017"/>
    <mergeCell ref="AR1017:AU1017"/>
    <mergeCell ref="AV1017:AX1017"/>
    <mergeCell ref="B1016:C1016"/>
    <mergeCell ref="D1016:M1016"/>
    <mergeCell ref="N1016:AK1016"/>
    <mergeCell ref="AL1016:AQ1016"/>
    <mergeCell ref="AR1016:AU1016"/>
    <mergeCell ref="AV1016:AX1016"/>
    <mergeCell ref="B1015:C1015"/>
    <mergeCell ref="D1015:M1015"/>
    <mergeCell ref="N1015:AK1015"/>
    <mergeCell ref="AL1015:AQ1015"/>
    <mergeCell ref="AR1015:AU1015"/>
    <mergeCell ref="AV1015:AX1015"/>
    <mergeCell ref="B1030:G1036"/>
    <mergeCell ref="H1030:P1030"/>
    <mergeCell ref="Q1030:W1030"/>
    <mergeCell ref="X1030:AD1030"/>
    <mergeCell ref="AE1030:AK1030"/>
    <mergeCell ref="AL1030:AR1030"/>
    <mergeCell ref="X1032:AD1032"/>
    <mergeCell ref="AE1032:AK1032"/>
    <mergeCell ref="AL1032:AR1032"/>
    <mergeCell ref="J1034:P1034"/>
    <mergeCell ref="B1027:G1028"/>
    <mergeCell ref="H1027:Y1028"/>
    <mergeCell ref="Z1027:AE1028"/>
    <mergeCell ref="AF1027:AY1028"/>
    <mergeCell ref="B1029:G1029"/>
    <mergeCell ref="H1029:AY1029"/>
    <mergeCell ref="B1025:G1025"/>
    <mergeCell ref="H1025:Y1025"/>
    <mergeCell ref="Z1025:AE1025"/>
    <mergeCell ref="AF1025:AQ1025"/>
    <mergeCell ref="AR1025:AY1025"/>
    <mergeCell ref="B1026:G1026"/>
    <mergeCell ref="H1026:Y1026"/>
    <mergeCell ref="Z1026:AE1026"/>
    <mergeCell ref="AF1026:AY1026"/>
    <mergeCell ref="AK1023:AQ1023"/>
    <mergeCell ref="AR1023:AY1023"/>
    <mergeCell ref="B1024:G1024"/>
    <mergeCell ref="H1024:Y1024"/>
    <mergeCell ref="Z1024:AE1024"/>
    <mergeCell ref="AF1024:AQ1024"/>
    <mergeCell ref="AR1024:AY1024"/>
    <mergeCell ref="B1021:C1021"/>
    <mergeCell ref="D1021:M1021"/>
    <mergeCell ref="N1021:AK1021"/>
    <mergeCell ref="AL1021:AQ1021"/>
    <mergeCell ref="AR1021:AU1021"/>
    <mergeCell ref="AV1021:AX1021"/>
    <mergeCell ref="AS1035:AY1035"/>
    <mergeCell ref="H1036:P1036"/>
    <mergeCell ref="Q1036:W1036"/>
    <mergeCell ref="X1036:AD1036"/>
    <mergeCell ref="AE1036:AK1036"/>
    <mergeCell ref="AL1036:AR1036"/>
    <mergeCell ref="AS1036:AY1036"/>
    <mergeCell ref="Q1034:W1034"/>
    <mergeCell ref="X1034:AD1034"/>
    <mergeCell ref="AE1034:AK1034"/>
    <mergeCell ref="AL1034:AR1034"/>
    <mergeCell ref="AS1034:AY1034"/>
    <mergeCell ref="H1035:P1035"/>
    <mergeCell ref="Q1035:W1035"/>
    <mergeCell ref="X1035:AD1035"/>
    <mergeCell ref="AE1035:AK1035"/>
    <mergeCell ref="AL1035:AR1035"/>
    <mergeCell ref="AS1032:AY1032"/>
    <mergeCell ref="J1033:P1033"/>
    <mergeCell ref="Q1033:W1033"/>
    <mergeCell ref="X1033:AD1033"/>
    <mergeCell ref="AE1033:AK1033"/>
    <mergeCell ref="AL1033:AR1033"/>
    <mergeCell ref="AS1033:AY1033"/>
    <mergeCell ref="AS1030:AY1030"/>
    <mergeCell ref="H1031:I1034"/>
    <mergeCell ref="J1031:P1031"/>
    <mergeCell ref="Q1031:W1031"/>
    <mergeCell ref="X1031:AD1031"/>
    <mergeCell ref="AE1031:AK1031"/>
    <mergeCell ref="AL1031:AR1031"/>
    <mergeCell ref="AS1031:AY1031"/>
    <mergeCell ref="J1032:P1032"/>
    <mergeCell ref="Q1032:W1032"/>
    <mergeCell ref="B1049:G1051"/>
    <mergeCell ref="B1053:G1053"/>
    <mergeCell ref="H1053:AY1053"/>
    <mergeCell ref="B1054:G1097"/>
    <mergeCell ref="H1054:AC1054"/>
    <mergeCell ref="AD1054:AY1054"/>
    <mergeCell ref="H1055:L1055"/>
    <mergeCell ref="M1055:Y1055"/>
    <mergeCell ref="Z1055:AC1055"/>
    <mergeCell ref="AD1055:AH1055"/>
    <mergeCell ref="D1045:L1045"/>
    <mergeCell ref="M1045:R1045"/>
    <mergeCell ref="S1045:X1045"/>
    <mergeCell ref="Y1045:AY1045"/>
    <mergeCell ref="B1048:G1048"/>
    <mergeCell ref="H1048:AY1048"/>
    <mergeCell ref="D1043:L1043"/>
    <mergeCell ref="M1043:R1043"/>
    <mergeCell ref="S1043:X1043"/>
    <mergeCell ref="Y1043:AY1043"/>
    <mergeCell ref="D1044:L1044"/>
    <mergeCell ref="M1044:R1044"/>
    <mergeCell ref="S1044:X1044"/>
    <mergeCell ref="Y1044:AY1044"/>
    <mergeCell ref="D1041:L1041"/>
    <mergeCell ref="M1041:R1041"/>
    <mergeCell ref="S1041:X1041"/>
    <mergeCell ref="Y1041:AY1041"/>
    <mergeCell ref="D1042:L1042"/>
    <mergeCell ref="M1042:R1042"/>
    <mergeCell ref="S1042:X1042"/>
    <mergeCell ref="Y1042:AY1042"/>
    <mergeCell ref="M1039:R1039"/>
    <mergeCell ref="S1039:X1039"/>
    <mergeCell ref="Y1039:AY1039"/>
    <mergeCell ref="D1040:L1040"/>
    <mergeCell ref="M1040:R1040"/>
    <mergeCell ref="S1040:X1040"/>
    <mergeCell ref="Y1040:AY1040"/>
    <mergeCell ref="B1037:C1045"/>
    <mergeCell ref="D1037:L1037"/>
    <mergeCell ref="M1037:R1037"/>
    <mergeCell ref="S1037:X1037"/>
    <mergeCell ref="Y1037:AY1037"/>
    <mergeCell ref="D1038:L1038"/>
    <mergeCell ref="M1038:R1038"/>
    <mergeCell ref="S1038:X1038"/>
    <mergeCell ref="Y1038:AY1038"/>
    <mergeCell ref="D1039:L1039"/>
    <mergeCell ref="H1061:L1061"/>
    <mergeCell ref="M1061:Y1061"/>
    <mergeCell ref="Z1061:AC1061"/>
    <mergeCell ref="AD1061:AH1061"/>
    <mergeCell ref="AI1061:AU1061"/>
    <mergeCell ref="AV1061:AY1061"/>
    <mergeCell ref="H1060:L1060"/>
    <mergeCell ref="M1060:Y1060"/>
    <mergeCell ref="Z1060:AC1060"/>
    <mergeCell ref="AD1060:AH1060"/>
    <mergeCell ref="AI1060:AU1060"/>
    <mergeCell ref="AV1060:AY1060"/>
    <mergeCell ref="H1059:L1059"/>
    <mergeCell ref="M1059:Y1059"/>
    <mergeCell ref="Z1059:AC1059"/>
    <mergeCell ref="AD1059:AH1059"/>
    <mergeCell ref="AI1059:AU1059"/>
    <mergeCell ref="AV1059:AY1059"/>
    <mergeCell ref="H1058:L1058"/>
    <mergeCell ref="M1058:Y1058"/>
    <mergeCell ref="Z1058:AC1058"/>
    <mergeCell ref="AD1058:AH1058"/>
    <mergeCell ref="AI1058:AU1058"/>
    <mergeCell ref="AV1058:AY1058"/>
    <mergeCell ref="H1057:L1057"/>
    <mergeCell ref="M1057:Y1057"/>
    <mergeCell ref="Z1057:AC1057"/>
    <mergeCell ref="AD1057:AH1057"/>
    <mergeCell ref="AI1057:AU1057"/>
    <mergeCell ref="AV1057:AY1057"/>
    <mergeCell ref="AI1055:AU1055"/>
    <mergeCell ref="AV1055:AY1055"/>
    <mergeCell ref="H1056:L1056"/>
    <mergeCell ref="M1056:Y1056"/>
    <mergeCell ref="Z1056:AC1056"/>
    <mergeCell ref="AD1056:AH1056"/>
    <mergeCell ref="AI1056:AU1056"/>
    <mergeCell ref="AV1056:AY1056"/>
    <mergeCell ref="H1068:L1068"/>
    <mergeCell ref="M1068:Y1068"/>
    <mergeCell ref="Z1068:AC1068"/>
    <mergeCell ref="AD1068:AH1068"/>
    <mergeCell ref="AI1068:AU1068"/>
    <mergeCell ref="AV1068:AY1068"/>
    <mergeCell ref="H1067:L1067"/>
    <mergeCell ref="M1067:Y1067"/>
    <mergeCell ref="Z1067:AC1067"/>
    <mergeCell ref="AD1067:AH1067"/>
    <mergeCell ref="AI1067:AU1067"/>
    <mergeCell ref="AV1067:AY1067"/>
    <mergeCell ref="H1065:AC1065"/>
    <mergeCell ref="AD1065:AY1065"/>
    <mergeCell ref="H1066:L1066"/>
    <mergeCell ref="M1066:Y1066"/>
    <mergeCell ref="Z1066:AC1066"/>
    <mergeCell ref="AD1066:AH1066"/>
    <mergeCell ref="AI1066:AU1066"/>
    <mergeCell ref="AV1066:AY1066"/>
    <mergeCell ref="H1064:L1064"/>
    <mergeCell ref="M1064:Y1064"/>
    <mergeCell ref="Z1064:AC1064"/>
    <mergeCell ref="AD1064:AH1064"/>
    <mergeCell ref="AI1064:AU1064"/>
    <mergeCell ref="AV1064:AY1064"/>
    <mergeCell ref="H1063:L1063"/>
    <mergeCell ref="M1063:Y1063"/>
    <mergeCell ref="Z1063:AC1063"/>
    <mergeCell ref="AD1063:AH1063"/>
    <mergeCell ref="AI1063:AU1063"/>
    <mergeCell ref="AV1063:AY1063"/>
    <mergeCell ref="H1062:L1062"/>
    <mergeCell ref="M1062:Y1062"/>
    <mergeCell ref="Z1062:AC1062"/>
    <mergeCell ref="AD1062:AH1062"/>
    <mergeCell ref="AI1062:AU1062"/>
    <mergeCell ref="AV1062:AY1062"/>
    <mergeCell ref="H1074:L1074"/>
    <mergeCell ref="M1074:Y1074"/>
    <mergeCell ref="Z1074:AC1074"/>
    <mergeCell ref="AD1074:AH1074"/>
    <mergeCell ref="AI1074:AU1074"/>
    <mergeCell ref="AV1074:AY1074"/>
    <mergeCell ref="H1073:L1073"/>
    <mergeCell ref="M1073:Y1073"/>
    <mergeCell ref="Z1073:AC1073"/>
    <mergeCell ref="AD1073:AH1073"/>
    <mergeCell ref="AI1073:AU1073"/>
    <mergeCell ref="AV1073:AY1073"/>
    <mergeCell ref="H1072:L1072"/>
    <mergeCell ref="M1072:Y1072"/>
    <mergeCell ref="Z1072:AC1072"/>
    <mergeCell ref="AD1072:AH1072"/>
    <mergeCell ref="AI1072:AU1072"/>
    <mergeCell ref="AV1072:AY1072"/>
    <mergeCell ref="H1071:L1071"/>
    <mergeCell ref="M1071:Y1071"/>
    <mergeCell ref="Z1071:AC1071"/>
    <mergeCell ref="AD1071:AH1071"/>
    <mergeCell ref="AI1071:AU1071"/>
    <mergeCell ref="AV1071:AY1071"/>
    <mergeCell ref="H1070:L1070"/>
    <mergeCell ref="M1070:Y1070"/>
    <mergeCell ref="Z1070:AC1070"/>
    <mergeCell ref="AD1070:AH1070"/>
    <mergeCell ref="AI1070:AU1070"/>
    <mergeCell ref="AV1070:AY1070"/>
    <mergeCell ref="H1069:L1069"/>
    <mergeCell ref="M1069:Y1069"/>
    <mergeCell ref="Z1069:AC1069"/>
    <mergeCell ref="AD1069:AH1069"/>
    <mergeCell ref="AI1069:AU1069"/>
    <mergeCell ref="AV1069:AY1069"/>
    <mergeCell ref="H1081:L1081"/>
    <mergeCell ref="M1081:Y1081"/>
    <mergeCell ref="Z1081:AC1081"/>
    <mergeCell ref="AD1081:AH1081"/>
    <mergeCell ref="AI1081:AU1081"/>
    <mergeCell ref="AV1081:AY1081"/>
    <mergeCell ref="H1080:L1080"/>
    <mergeCell ref="M1080:Y1080"/>
    <mergeCell ref="Z1080:AC1080"/>
    <mergeCell ref="AD1080:AH1080"/>
    <mergeCell ref="AI1080:AU1080"/>
    <mergeCell ref="AV1080:AY1080"/>
    <mergeCell ref="H1079:L1079"/>
    <mergeCell ref="M1079:Y1079"/>
    <mergeCell ref="Z1079:AC1079"/>
    <mergeCell ref="AD1079:AH1079"/>
    <mergeCell ref="AI1079:AU1079"/>
    <mergeCell ref="AV1079:AY1079"/>
    <mergeCell ref="H1078:L1078"/>
    <mergeCell ref="M1078:Y1078"/>
    <mergeCell ref="Z1078:AC1078"/>
    <mergeCell ref="AD1078:AH1078"/>
    <mergeCell ref="AI1078:AU1078"/>
    <mergeCell ref="AV1078:AY1078"/>
    <mergeCell ref="H1076:AC1076"/>
    <mergeCell ref="AD1076:AY1076"/>
    <mergeCell ref="H1077:L1077"/>
    <mergeCell ref="M1077:Y1077"/>
    <mergeCell ref="Z1077:AC1077"/>
    <mergeCell ref="AD1077:AH1077"/>
    <mergeCell ref="AI1077:AU1077"/>
    <mergeCell ref="AV1077:AY1077"/>
    <mergeCell ref="H1075:L1075"/>
    <mergeCell ref="M1075:Y1075"/>
    <mergeCell ref="Z1075:AC1075"/>
    <mergeCell ref="AD1075:AH1075"/>
    <mergeCell ref="AI1075:AU1075"/>
    <mergeCell ref="AV1075:AY1075"/>
    <mergeCell ref="H1087:AC1087"/>
    <mergeCell ref="AD1087:AY1087"/>
    <mergeCell ref="H1088:L1088"/>
    <mergeCell ref="M1088:Y1088"/>
    <mergeCell ref="Z1088:AC1088"/>
    <mergeCell ref="AD1088:AH1088"/>
    <mergeCell ref="AI1088:AU1088"/>
    <mergeCell ref="AV1088:AY1088"/>
    <mergeCell ref="H1086:L1086"/>
    <mergeCell ref="M1086:Y1086"/>
    <mergeCell ref="Z1086:AC1086"/>
    <mergeCell ref="AD1086:AH1086"/>
    <mergeCell ref="AI1086:AU1086"/>
    <mergeCell ref="AV1086:AY1086"/>
    <mergeCell ref="H1085:L1085"/>
    <mergeCell ref="M1085:Y1085"/>
    <mergeCell ref="Z1085:AC1085"/>
    <mergeCell ref="AD1085:AH1085"/>
    <mergeCell ref="AI1085:AU1085"/>
    <mergeCell ref="AV1085:AY1085"/>
    <mergeCell ref="H1084:L1084"/>
    <mergeCell ref="M1084:Y1084"/>
    <mergeCell ref="Z1084:AC1084"/>
    <mergeCell ref="AD1084:AH1084"/>
    <mergeCell ref="AI1084:AU1084"/>
    <mergeCell ref="AV1084:AY1084"/>
    <mergeCell ref="H1083:L1083"/>
    <mergeCell ref="M1083:Y1083"/>
    <mergeCell ref="Z1083:AC1083"/>
    <mergeCell ref="AD1083:AH1083"/>
    <mergeCell ref="AI1083:AU1083"/>
    <mergeCell ref="AV1083:AY1083"/>
    <mergeCell ref="H1082:L1082"/>
    <mergeCell ref="M1082:Y1082"/>
    <mergeCell ref="Z1082:AC1082"/>
    <mergeCell ref="AD1082:AH1082"/>
    <mergeCell ref="AI1082:AU1082"/>
    <mergeCell ref="AV1082:AY1082"/>
    <mergeCell ref="H1094:L1094"/>
    <mergeCell ref="M1094:Y1094"/>
    <mergeCell ref="Z1094:AC1094"/>
    <mergeCell ref="AD1094:AH1094"/>
    <mergeCell ref="AI1094:AU1094"/>
    <mergeCell ref="AV1094:AY1094"/>
    <mergeCell ref="H1093:L1093"/>
    <mergeCell ref="M1093:Y1093"/>
    <mergeCell ref="Z1093:AC1093"/>
    <mergeCell ref="AD1093:AH1093"/>
    <mergeCell ref="AI1093:AU1093"/>
    <mergeCell ref="AV1093:AY1093"/>
    <mergeCell ref="H1092:L1092"/>
    <mergeCell ref="M1092:Y1092"/>
    <mergeCell ref="Z1092:AC1092"/>
    <mergeCell ref="AD1092:AH1092"/>
    <mergeCell ref="AI1092:AU1092"/>
    <mergeCell ref="AV1092:AY1092"/>
    <mergeCell ref="H1091:L1091"/>
    <mergeCell ref="M1091:Y1091"/>
    <mergeCell ref="Z1091:AC1091"/>
    <mergeCell ref="AD1091:AH1091"/>
    <mergeCell ref="AI1091:AU1091"/>
    <mergeCell ref="AV1091:AY1091"/>
    <mergeCell ref="H1090:L1090"/>
    <mergeCell ref="M1090:Y1090"/>
    <mergeCell ref="Z1090:AC1090"/>
    <mergeCell ref="AD1090:AH1090"/>
    <mergeCell ref="AI1090:AU1090"/>
    <mergeCell ref="AV1090:AY1090"/>
    <mergeCell ref="H1089:L1089"/>
    <mergeCell ref="M1089:Y1089"/>
    <mergeCell ref="Z1089:AC1089"/>
    <mergeCell ref="AD1089:AH1089"/>
    <mergeCell ref="AI1089:AU1089"/>
    <mergeCell ref="AV1089:AY1089"/>
    <mergeCell ref="B1104:C1104"/>
    <mergeCell ref="D1104:M1104"/>
    <mergeCell ref="N1104:AK1104"/>
    <mergeCell ref="AL1104:AQ1104"/>
    <mergeCell ref="AR1104:AU1104"/>
    <mergeCell ref="AV1104:AX1104"/>
    <mergeCell ref="B1103:C1103"/>
    <mergeCell ref="D1103:M1103"/>
    <mergeCell ref="N1103:AK1103"/>
    <mergeCell ref="AL1103:AQ1103"/>
    <mergeCell ref="AR1103:AU1103"/>
    <mergeCell ref="AV1103:AX1103"/>
    <mergeCell ref="G1099:AX1099"/>
    <mergeCell ref="B1102:C1102"/>
    <mergeCell ref="D1102:M1102"/>
    <mergeCell ref="N1102:AK1102"/>
    <mergeCell ref="AL1102:AQ1102"/>
    <mergeCell ref="AR1102:AU1102"/>
    <mergeCell ref="AV1102:AX1102"/>
    <mergeCell ref="H1097:L1097"/>
    <mergeCell ref="M1097:Y1097"/>
    <mergeCell ref="Z1097:AC1097"/>
    <mergeCell ref="AD1097:AH1097"/>
    <mergeCell ref="AI1097:AU1097"/>
    <mergeCell ref="AV1097:AY1097"/>
    <mergeCell ref="H1096:L1096"/>
    <mergeCell ref="M1096:Y1096"/>
    <mergeCell ref="Z1096:AC1096"/>
    <mergeCell ref="AD1096:AH1096"/>
    <mergeCell ref="AI1096:AU1096"/>
    <mergeCell ref="AV1096:AY1096"/>
    <mergeCell ref="H1095:L1095"/>
    <mergeCell ref="M1095:Y1095"/>
    <mergeCell ref="Z1095:AC1095"/>
    <mergeCell ref="AD1095:AH1095"/>
    <mergeCell ref="AI1095:AU1095"/>
    <mergeCell ref="AV1095:AY1095"/>
    <mergeCell ref="B1110:C1110"/>
    <mergeCell ref="D1110:M1110"/>
    <mergeCell ref="N1110:AK1110"/>
    <mergeCell ref="AL1110:AQ1110"/>
    <mergeCell ref="AR1110:AU1110"/>
    <mergeCell ref="AV1110:AX1110"/>
    <mergeCell ref="B1109:C1109"/>
    <mergeCell ref="D1109:M1109"/>
    <mergeCell ref="N1109:AK1109"/>
    <mergeCell ref="AL1109:AQ1109"/>
    <mergeCell ref="AR1109:AU1109"/>
    <mergeCell ref="AV1109:AX1109"/>
    <mergeCell ref="B1108:C1108"/>
    <mergeCell ref="D1108:M1108"/>
    <mergeCell ref="N1108:AK1108"/>
    <mergeCell ref="AL1108:AQ1108"/>
    <mergeCell ref="AR1108:AU1108"/>
    <mergeCell ref="AV1108:AX1108"/>
    <mergeCell ref="B1107:C1107"/>
    <mergeCell ref="D1107:M1107"/>
    <mergeCell ref="N1107:AK1107"/>
    <mergeCell ref="AL1107:AQ1107"/>
    <mergeCell ref="AR1107:AU1107"/>
    <mergeCell ref="AV1107:AX1107"/>
    <mergeCell ref="B1106:C1106"/>
    <mergeCell ref="D1106:M1106"/>
    <mergeCell ref="N1106:AK1106"/>
    <mergeCell ref="AL1106:AQ1106"/>
    <mergeCell ref="AR1106:AU1106"/>
    <mergeCell ref="AV1106:AX1106"/>
    <mergeCell ref="B1105:C1105"/>
    <mergeCell ref="D1105:M1105"/>
    <mergeCell ref="N1105:AK1105"/>
    <mergeCell ref="AL1105:AQ1105"/>
    <mergeCell ref="AR1105:AU1105"/>
    <mergeCell ref="AV1105:AX1105"/>
    <mergeCell ref="B1118:C1118"/>
    <mergeCell ref="D1118:M1118"/>
    <mergeCell ref="N1118:AK1118"/>
    <mergeCell ref="AL1118:AQ1118"/>
    <mergeCell ref="AR1118:AU1118"/>
    <mergeCell ref="AV1118:AX1118"/>
    <mergeCell ref="B1117:C1117"/>
    <mergeCell ref="D1117:M1117"/>
    <mergeCell ref="N1117:AK1117"/>
    <mergeCell ref="AL1117:AQ1117"/>
    <mergeCell ref="AR1117:AU1117"/>
    <mergeCell ref="AV1117:AX1117"/>
    <mergeCell ref="B1116:C1116"/>
    <mergeCell ref="D1116:M1116"/>
    <mergeCell ref="N1116:AK1116"/>
    <mergeCell ref="AL1116:AQ1116"/>
    <mergeCell ref="AR1116:AU1116"/>
    <mergeCell ref="AV1116:AX1116"/>
    <mergeCell ref="B1115:C1115"/>
    <mergeCell ref="D1115:M1115"/>
    <mergeCell ref="N1115:AK1115"/>
    <mergeCell ref="AL1115:AQ1115"/>
    <mergeCell ref="AR1115:AU1115"/>
    <mergeCell ref="AV1115:AX1115"/>
    <mergeCell ref="B1112:C1112"/>
    <mergeCell ref="D1112:M1112"/>
    <mergeCell ref="N1112:AK1112"/>
    <mergeCell ref="AL1112:AQ1112"/>
    <mergeCell ref="AR1112:AU1112"/>
    <mergeCell ref="AV1112:AX1112"/>
    <mergeCell ref="B1111:C1111"/>
    <mergeCell ref="D1111:M1111"/>
    <mergeCell ref="N1111:AK1111"/>
    <mergeCell ref="AL1111:AQ1111"/>
    <mergeCell ref="AR1111:AU1111"/>
    <mergeCell ref="AV1111:AX1111"/>
    <mergeCell ref="B1124:C1124"/>
    <mergeCell ref="D1124:M1124"/>
    <mergeCell ref="N1124:AK1124"/>
    <mergeCell ref="AL1124:AQ1124"/>
    <mergeCell ref="AR1124:AU1124"/>
    <mergeCell ref="AV1124:AX1124"/>
    <mergeCell ref="B1123:C1123"/>
    <mergeCell ref="D1123:M1123"/>
    <mergeCell ref="N1123:AK1123"/>
    <mergeCell ref="AL1123:AQ1123"/>
    <mergeCell ref="AR1123:AU1123"/>
    <mergeCell ref="AV1123:AX1123"/>
    <mergeCell ref="B1122:C1122"/>
    <mergeCell ref="D1122:M1122"/>
    <mergeCell ref="N1122:AK1122"/>
    <mergeCell ref="AL1122:AQ1122"/>
    <mergeCell ref="AR1122:AU1122"/>
    <mergeCell ref="AV1122:AX1122"/>
    <mergeCell ref="B1121:C1121"/>
    <mergeCell ref="D1121:M1121"/>
    <mergeCell ref="N1121:AK1121"/>
    <mergeCell ref="AL1121:AQ1121"/>
    <mergeCell ref="AR1121:AU1121"/>
    <mergeCell ref="AV1121:AX1121"/>
    <mergeCell ref="B1120:C1120"/>
    <mergeCell ref="D1120:M1120"/>
    <mergeCell ref="N1120:AK1120"/>
    <mergeCell ref="AL1120:AQ1120"/>
    <mergeCell ref="AR1120:AU1120"/>
    <mergeCell ref="AV1120:AX1120"/>
    <mergeCell ref="B1119:C1119"/>
    <mergeCell ref="D1119:M1119"/>
    <mergeCell ref="N1119:AK1119"/>
    <mergeCell ref="AL1119:AQ1119"/>
    <mergeCell ref="AR1119:AU1119"/>
    <mergeCell ref="AV1119:AX1119"/>
    <mergeCell ref="B1134:G1140"/>
    <mergeCell ref="H1134:P1134"/>
    <mergeCell ref="Q1134:W1134"/>
    <mergeCell ref="X1134:AD1134"/>
    <mergeCell ref="AE1134:AK1134"/>
    <mergeCell ref="AL1134:AR1134"/>
    <mergeCell ref="X1136:AD1136"/>
    <mergeCell ref="AE1136:AK1136"/>
    <mergeCell ref="AL1136:AR1136"/>
    <mergeCell ref="J1138:P1138"/>
    <mergeCell ref="B1131:G1132"/>
    <mergeCell ref="H1131:Y1132"/>
    <mergeCell ref="Z1131:AE1132"/>
    <mergeCell ref="AF1131:AY1132"/>
    <mergeCell ref="B1133:G1133"/>
    <mergeCell ref="H1133:AY1133"/>
    <mergeCell ref="B1129:G1129"/>
    <mergeCell ref="H1129:Y1129"/>
    <mergeCell ref="Z1129:AE1129"/>
    <mergeCell ref="AF1129:AQ1129"/>
    <mergeCell ref="AR1129:AY1129"/>
    <mergeCell ref="B1130:G1130"/>
    <mergeCell ref="H1130:Y1130"/>
    <mergeCell ref="Z1130:AE1130"/>
    <mergeCell ref="AF1130:AY1130"/>
    <mergeCell ref="AK1127:AQ1127"/>
    <mergeCell ref="AR1127:AY1127"/>
    <mergeCell ref="B1128:G1128"/>
    <mergeCell ref="H1128:Y1128"/>
    <mergeCell ref="Z1128:AE1128"/>
    <mergeCell ref="AF1128:AQ1128"/>
    <mergeCell ref="AR1128:AY1128"/>
    <mergeCell ref="B1125:C1125"/>
    <mergeCell ref="D1125:M1125"/>
    <mergeCell ref="N1125:AK1125"/>
    <mergeCell ref="AL1125:AQ1125"/>
    <mergeCell ref="AR1125:AU1125"/>
    <mergeCell ref="AV1125:AX1125"/>
    <mergeCell ref="AS1139:AY1139"/>
    <mergeCell ref="H1140:P1140"/>
    <mergeCell ref="Q1140:W1140"/>
    <mergeCell ref="X1140:AD1140"/>
    <mergeCell ref="AE1140:AK1140"/>
    <mergeCell ref="AL1140:AR1140"/>
    <mergeCell ref="AS1140:AY1140"/>
    <mergeCell ref="Q1138:W1138"/>
    <mergeCell ref="X1138:AD1138"/>
    <mergeCell ref="AE1138:AK1138"/>
    <mergeCell ref="AL1138:AR1138"/>
    <mergeCell ref="AS1138:AY1138"/>
    <mergeCell ref="H1139:P1139"/>
    <mergeCell ref="Q1139:W1139"/>
    <mergeCell ref="X1139:AD1139"/>
    <mergeCell ref="AE1139:AK1139"/>
    <mergeCell ref="AL1139:AR1139"/>
    <mergeCell ref="AS1136:AY1136"/>
    <mergeCell ref="J1137:P1137"/>
    <mergeCell ref="Q1137:W1137"/>
    <mergeCell ref="X1137:AD1137"/>
    <mergeCell ref="AE1137:AK1137"/>
    <mergeCell ref="AL1137:AR1137"/>
    <mergeCell ref="AS1137:AY1137"/>
    <mergeCell ref="AS1134:AY1134"/>
    <mergeCell ref="H1135:I1138"/>
    <mergeCell ref="J1135:P1135"/>
    <mergeCell ref="Q1135:W1135"/>
    <mergeCell ref="X1135:AD1135"/>
    <mergeCell ref="AE1135:AK1135"/>
    <mergeCell ref="AL1135:AR1135"/>
    <mergeCell ref="AS1135:AY1135"/>
    <mergeCell ref="J1136:P1136"/>
    <mergeCell ref="Q1136:W1136"/>
    <mergeCell ref="B1152:G1154"/>
    <mergeCell ref="B1156:G1156"/>
    <mergeCell ref="H1156:AY1156"/>
    <mergeCell ref="B1157:G1200"/>
    <mergeCell ref="H1157:AC1157"/>
    <mergeCell ref="AD1157:AY1157"/>
    <mergeCell ref="H1158:L1158"/>
    <mergeCell ref="M1158:Y1158"/>
    <mergeCell ref="Z1158:AC1158"/>
    <mergeCell ref="AD1158:AH1158"/>
    <mergeCell ref="D1149:L1149"/>
    <mergeCell ref="M1149:R1149"/>
    <mergeCell ref="S1149:X1149"/>
    <mergeCell ref="Y1149:AY1149"/>
    <mergeCell ref="B1151:G1151"/>
    <mergeCell ref="H1151:AY1151"/>
    <mergeCell ref="D1147:L1147"/>
    <mergeCell ref="M1147:R1147"/>
    <mergeCell ref="S1147:X1147"/>
    <mergeCell ref="Y1147:AY1147"/>
    <mergeCell ref="D1148:L1148"/>
    <mergeCell ref="M1148:R1148"/>
    <mergeCell ref="S1148:X1148"/>
    <mergeCell ref="Y1148:AY1148"/>
    <mergeCell ref="D1145:L1145"/>
    <mergeCell ref="M1145:R1145"/>
    <mergeCell ref="S1145:X1145"/>
    <mergeCell ref="Y1145:AY1145"/>
    <mergeCell ref="D1146:L1146"/>
    <mergeCell ref="M1146:R1146"/>
    <mergeCell ref="S1146:X1146"/>
    <mergeCell ref="Y1146:AY1146"/>
    <mergeCell ref="M1143:R1143"/>
    <mergeCell ref="S1143:X1143"/>
    <mergeCell ref="Y1143:AY1143"/>
    <mergeCell ref="D1144:L1144"/>
    <mergeCell ref="M1144:R1144"/>
    <mergeCell ref="S1144:X1144"/>
    <mergeCell ref="Y1144:AY1144"/>
    <mergeCell ref="B1141:C1149"/>
    <mergeCell ref="D1141:L1141"/>
    <mergeCell ref="M1141:R1141"/>
    <mergeCell ref="S1141:X1141"/>
    <mergeCell ref="Y1141:AY1141"/>
    <mergeCell ref="D1142:L1142"/>
    <mergeCell ref="M1142:R1142"/>
    <mergeCell ref="S1142:X1142"/>
    <mergeCell ref="Y1142:AY1142"/>
    <mergeCell ref="D1143:L1143"/>
    <mergeCell ref="H1164:L1164"/>
    <mergeCell ref="M1164:Y1164"/>
    <mergeCell ref="Z1164:AC1164"/>
    <mergeCell ref="AD1164:AH1164"/>
    <mergeCell ref="AI1164:AU1164"/>
    <mergeCell ref="AV1164:AY1164"/>
    <mergeCell ref="H1163:L1163"/>
    <mergeCell ref="M1163:Y1163"/>
    <mergeCell ref="Z1163:AC1163"/>
    <mergeCell ref="AD1163:AH1163"/>
    <mergeCell ref="AI1163:AU1163"/>
    <mergeCell ref="AV1163:AY1163"/>
    <mergeCell ref="H1162:L1162"/>
    <mergeCell ref="M1162:Y1162"/>
    <mergeCell ref="Z1162:AC1162"/>
    <mergeCell ref="AD1162:AH1162"/>
    <mergeCell ref="AI1162:AU1162"/>
    <mergeCell ref="AV1162:AY1162"/>
    <mergeCell ref="H1161:L1161"/>
    <mergeCell ref="M1161:Y1161"/>
    <mergeCell ref="Z1161:AC1161"/>
    <mergeCell ref="AD1161:AH1161"/>
    <mergeCell ref="AI1161:AU1161"/>
    <mergeCell ref="AV1161:AY1161"/>
    <mergeCell ref="H1160:L1160"/>
    <mergeCell ref="M1160:Y1160"/>
    <mergeCell ref="Z1160:AC1160"/>
    <mergeCell ref="AD1160:AH1160"/>
    <mergeCell ref="AI1160:AU1160"/>
    <mergeCell ref="AV1160:AY1160"/>
    <mergeCell ref="AI1158:AU1158"/>
    <mergeCell ref="AV1158:AY1158"/>
    <mergeCell ref="H1159:L1159"/>
    <mergeCell ref="M1159:Y1159"/>
    <mergeCell ref="Z1159:AC1159"/>
    <mergeCell ref="AD1159:AH1159"/>
    <mergeCell ref="AI1159:AU1159"/>
    <mergeCell ref="AV1159:AY1159"/>
    <mergeCell ref="H1171:L1171"/>
    <mergeCell ref="M1171:Y1171"/>
    <mergeCell ref="Z1171:AC1171"/>
    <mergeCell ref="AD1171:AH1171"/>
    <mergeCell ref="AI1171:AU1171"/>
    <mergeCell ref="AV1171:AY1171"/>
    <mergeCell ref="H1170:L1170"/>
    <mergeCell ref="M1170:Y1170"/>
    <mergeCell ref="Z1170:AC1170"/>
    <mergeCell ref="AD1170:AH1170"/>
    <mergeCell ref="AI1170:AU1170"/>
    <mergeCell ref="AV1170:AY1170"/>
    <mergeCell ref="H1168:AC1168"/>
    <mergeCell ref="AD1168:AY1168"/>
    <mergeCell ref="H1169:L1169"/>
    <mergeCell ref="M1169:Y1169"/>
    <mergeCell ref="Z1169:AC1169"/>
    <mergeCell ref="AD1169:AH1169"/>
    <mergeCell ref="AI1169:AU1169"/>
    <mergeCell ref="AV1169:AY1169"/>
    <mergeCell ref="H1167:L1167"/>
    <mergeCell ref="M1167:Y1167"/>
    <mergeCell ref="Z1167:AC1167"/>
    <mergeCell ref="AD1167:AH1167"/>
    <mergeCell ref="AI1167:AU1167"/>
    <mergeCell ref="AV1167:AY1167"/>
    <mergeCell ref="H1166:L1166"/>
    <mergeCell ref="M1166:Y1166"/>
    <mergeCell ref="Z1166:AC1166"/>
    <mergeCell ref="AD1166:AH1166"/>
    <mergeCell ref="AI1166:AU1166"/>
    <mergeCell ref="AV1166:AY1166"/>
    <mergeCell ref="H1165:L1165"/>
    <mergeCell ref="M1165:Y1165"/>
    <mergeCell ref="Z1165:AC1165"/>
    <mergeCell ref="AD1165:AH1165"/>
    <mergeCell ref="AI1165:AU1165"/>
    <mergeCell ref="AV1165:AY1165"/>
    <mergeCell ref="H1177:L1177"/>
    <mergeCell ref="M1177:Y1177"/>
    <mergeCell ref="Z1177:AC1177"/>
    <mergeCell ref="AD1177:AH1177"/>
    <mergeCell ref="AI1177:AU1177"/>
    <mergeCell ref="AV1177:AY1177"/>
    <mergeCell ref="H1176:L1176"/>
    <mergeCell ref="M1176:Y1176"/>
    <mergeCell ref="Z1176:AC1176"/>
    <mergeCell ref="AD1176:AH1176"/>
    <mergeCell ref="AI1176:AU1176"/>
    <mergeCell ref="AV1176:AY1176"/>
    <mergeCell ref="H1175:L1175"/>
    <mergeCell ref="M1175:Y1175"/>
    <mergeCell ref="Z1175:AC1175"/>
    <mergeCell ref="AD1175:AH1175"/>
    <mergeCell ref="AI1175:AU1175"/>
    <mergeCell ref="AV1175:AY1175"/>
    <mergeCell ref="H1174:L1174"/>
    <mergeCell ref="M1174:Y1174"/>
    <mergeCell ref="Z1174:AC1174"/>
    <mergeCell ref="AD1174:AH1174"/>
    <mergeCell ref="AI1174:AU1174"/>
    <mergeCell ref="AV1174:AY1174"/>
    <mergeCell ref="H1173:L1173"/>
    <mergeCell ref="M1173:Y1173"/>
    <mergeCell ref="Z1173:AC1173"/>
    <mergeCell ref="AD1173:AH1173"/>
    <mergeCell ref="AI1173:AU1173"/>
    <mergeCell ref="AV1173:AY1173"/>
    <mergeCell ref="H1172:L1172"/>
    <mergeCell ref="M1172:Y1172"/>
    <mergeCell ref="Z1172:AC1172"/>
    <mergeCell ref="AD1172:AH1172"/>
    <mergeCell ref="AI1172:AU1172"/>
    <mergeCell ref="AV1172:AY1172"/>
    <mergeCell ref="H1184:L1184"/>
    <mergeCell ref="M1184:Y1184"/>
    <mergeCell ref="Z1184:AC1184"/>
    <mergeCell ref="AD1184:AH1184"/>
    <mergeCell ref="AI1184:AU1184"/>
    <mergeCell ref="AV1184:AY1184"/>
    <mergeCell ref="H1183:L1183"/>
    <mergeCell ref="M1183:Y1183"/>
    <mergeCell ref="Z1183:AC1183"/>
    <mergeCell ref="AD1183:AH1183"/>
    <mergeCell ref="AI1183:AU1183"/>
    <mergeCell ref="AV1183:AY1183"/>
    <mergeCell ref="H1182:L1182"/>
    <mergeCell ref="M1182:Y1182"/>
    <mergeCell ref="Z1182:AC1182"/>
    <mergeCell ref="AD1182:AH1182"/>
    <mergeCell ref="AI1182:AU1182"/>
    <mergeCell ref="AV1182:AY1182"/>
    <mergeCell ref="H1181:L1181"/>
    <mergeCell ref="M1181:Y1181"/>
    <mergeCell ref="Z1181:AC1181"/>
    <mergeCell ref="AD1181:AH1181"/>
    <mergeCell ref="AI1181:AU1181"/>
    <mergeCell ref="AV1181:AY1181"/>
    <mergeCell ref="H1179:AC1179"/>
    <mergeCell ref="AD1179:AY1179"/>
    <mergeCell ref="H1180:L1180"/>
    <mergeCell ref="M1180:Y1180"/>
    <mergeCell ref="Z1180:AC1180"/>
    <mergeCell ref="AD1180:AH1180"/>
    <mergeCell ref="AI1180:AU1180"/>
    <mergeCell ref="AV1180:AY1180"/>
    <mergeCell ref="H1178:L1178"/>
    <mergeCell ref="M1178:Y1178"/>
    <mergeCell ref="Z1178:AC1178"/>
    <mergeCell ref="AD1178:AH1178"/>
    <mergeCell ref="AI1178:AU1178"/>
    <mergeCell ref="AV1178:AY1178"/>
    <mergeCell ref="H1190:AC1190"/>
    <mergeCell ref="AD1190:AY1190"/>
    <mergeCell ref="H1191:L1191"/>
    <mergeCell ref="M1191:Y1191"/>
    <mergeCell ref="Z1191:AC1191"/>
    <mergeCell ref="AD1191:AH1191"/>
    <mergeCell ref="AI1191:AU1191"/>
    <mergeCell ref="AV1191:AY1191"/>
    <mergeCell ref="H1189:L1189"/>
    <mergeCell ref="M1189:Y1189"/>
    <mergeCell ref="Z1189:AC1189"/>
    <mergeCell ref="AD1189:AH1189"/>
    <mergeCell ref="AI1189:AU1189"/>
    <mergeCell ref="AV1189:AY1189"/>
    <mergeCell ref="H1188:L1188"/>
    <mergeCell ref="M1188:Y1188"/>
    <mergeCell ref="Z1188:AC1188"/>
    <mergeCell ref="AD1188:AH1188"/>
    <mergeCell ref="AI1188:AU1188"/>
    <mergeCell ref="AV1188:AY1188"/>
    <mergeCell ref="H1187:L1187"/>
    <mergeCell ref="M1187:Y1187"/>
    <mergeCell ref="Z1187:AC1187"/>
    <mergeCell ref="AD1187:AH1187"/>
    <mergeCell ref="AI1187:AU1187"/>
    <mergeCell ref="AV1187:AY1187"/>
    <mergeCell ref="H1186:L1186"/>
    <mergeCell ref="M1186:Y1186"/>
    <mergeCell ref="Z1186:AC1186"/>
    <mergeCell ref="AD1186:AH1186"/>
    <mergeCell ref="AI1186:AU1186"/>
    <mergeCell ref="AV1186:AY1186"/>
    <mergeCell ref="H1185:L1185"/>
    <mergeCell ref="M1185:Y1185"/>
    <mergeCell ref="Z1185:AC1185"/>
    <mergeCell ref="AD1185:AH1185"/>
    <mergeCell ref="AI1185:AU1185"/>
    <mergeCell ref="AV1185:AY1185"/>
    <mergeCell ref="H1197:L1197"/>
    <mergeCell ref="M1197:Y1197"/>
    <mergeCell ref="Z1197:AC1197"/>
    <mergeCell ref="AD1197:AH1197"/>
    <mergeCell ref="AI1197:AU1197"/>
    <mergeCell ref="AV1197:AY1197"/>
    <mergeCell ref="H1196:L1196"/>
    <mergeCell ref="M1196:Y1196"/>
    <mergeCell ref="Z1196:AC1196"/>
    <mergeCell ref="AD1196:AH1196"/>
    <mergeCell ref="AI1196:AU1196"/>
    <mergeCell ref="AV1196:AY1196"/>
    <mergeCell ref="H1195:L1195"/>
    <mergeCell ref="M1195:Y1195"/>
    <mergeCell ref="Z1195:AC1195"/>
    <mergeCell ref="AD1195:AH1195"/>
    <mergeCell ref="AI1195:AU1195"/>
    <mergeCell ref="AV1195:AY1195"/>
    <mergeCell ref="H1194:L1194"/>
    <mergeCell ref="M1194:Y1194"/>
    <mergeCell ref="Z1194:AC1194"/>
    <mergeCell ref="AD1194:AH1194"/>
    <mergeCell ref="AI1194:AU1194"/>
    <mergeCell ref="AV1194:AY1194"/>
    <mergeCell ref="H1193:L1193"/>
    <mergeCell ref="M1193:Y1193"/>
    <mergeCell ref="Z1193:AC1193"/>
    <mergeCell ref="AD1193:AH1193"/>
    <mergeCell ref="AI1193:AU1193"/>
    <mergeCell ref="AV1193:AY1193"/>
    <mergeCell ref="H1192:L1192"/>
    <mergeCell ref="M1192:Y1192"/>
    <mergeCell ref="Z1192:AC1192"/>
    <mergeCell ref="AD1192:AH1192"/>
    <mergeCell ref="AI1192:AU1192"/>
    <mergeCell ref="AV1192:AY1192"/>
    <mergeCell ref="B1207:C1207"/>
    <mergeCell ref="D1207:M1207"/>
    <mergeCell ref="N1207:AK1207"/>
    <mergeCell ref="AL1207:AQ1207"/>
    <mergeCell ref="AR1207:AU1207"/>
    <mergeCell ref="AV1207:AX1207"/>
    <mergeCell ref="B1206:C1206"/>
    <mergeCell ref="D1206:M1206"/>
    <mergeCell ref="N1206:AK1206"/>
    <mergeCell ref="AL1206:AQ1206"/>
    <mergeCell ref="AR1206:AU1206"/>
    <mergeCell ref="AV1206:AX1206"/>
    <mergeCell ref="G1202:AX1202"/>
    <mergeCell ref="B1205:C1205"/>
    <mergeCell ref="D1205:M1205"/>
    <mergeCell ref="N1205:AK1205"/>
    <mergeCell ref="AL1205:AQ1205"/>
    <mergeCell ref="AR1205:AU1205"/>
    <mergeCell ref="AV1205:AX1205"/>
    <mergeCell ref="H1200:L1200"/>
    <mergeCell ref="M1200:Y1200"/>
    <mergeCell ref="Z1200:AC1200"/>
    <mergeCell ref="AD1200:AH1200"/>
    <mergeCell ref="AI1200:AU1200"/>
    <mergeCell ref="AV1200:AY1200"/>
    <mergeCell ref="H1199:L1199"/>
    <mergeCell ref="M1199:Y1199"/>
    <mergeCell ref="Z1199:AC1199"/>
    <mergeCell ref="AD1199:AH1199"/>
    <mergeCell ref="AI1199:AU1199"/>
    <mergeCell ref="AV1199:AY1199"/>
    <mergeCell ref="H1198:L1198"/>
    <mergeCell ref="M1198:Y1198"/>
    <mergeCell ref="Z1198:AC1198"/>
    <mergeCell ref="AD1198:AH1198"/>
    <mergeCell ref="AI1198:AU1198"/>
    <mergeCell ref="AV1198:AY1198"/>
    <mergeCell ref="B1213:C1213"/>
    <mergeCell ref="D1213:M1213"/>
    <mergeCell ref="N1213:AK1213"/>
    <mergeCell ref="AL1213:AQ1213"/>
    <mergeCell ref="AR1213:AU1213"/>
    <mergeCell ref="AV1213:AX1213"/>
    <mergeCell ref="B1212:C1212"/>
    <mergeCell ref="D1212:M1212"/>
    <mergeCell ref="N1212:AK1212"/>
    <mergeCell ref="AL1212:AQ1212"/>
    <mergeCell ref="AR1212:AU1212"/>
    <mergeCell ref="AV1212:AX1212"/>
    <mergeCell ref="B1211:C1211"/>
    <mergeCell ref="D1211:M1211"/>
    <mergeCell ref="N1211:AK1211"/>
    <mergeCell ref="AL1211:AQ1211"/>
    <mergeCell ref="AR1211:AU1211"/>
    <mergeCell ref="AV1211:AX1211"/>
    <mergeCell ref="B1210:C1210"/>
    <mergeCell ref="D1210:M1210"/>
    <mergeCell ref="N1210:AK1210"/>
    <mergeCell ref="AL1210:AQ1210"/>
    <mergeCell ref="AR1210:AU1210"/>
    <mergeCell ref="AV1210:AX1210"/>
    <mergeCell ref="B1209:C1209"/>
    <mergeCell ref="D1209:M1209"/>
    <mergeCell ref="N1209:AK1209"/>
    <mergeCell ref="AL1209:AQ1209"/>
    <mergeCell ref="AR1209:AU1209"/>
    <mergeCell ref="AV1209:AX1209"/>
    <mergeCell ref="B1208:C1208"/>
    <mergeCell ref="D1208:M1208"/>
    <mergeCell ref="N1208:AK1208"/>
    <mergeCell ref="AL1208:AQ1208"/>
    <mergeCell ref="AR1208:AU1208"/>
    <mergeCell ref="AV1208:AX1208"/>
    <mergeCell ref="B1221:C1221"/>
    <mergeCell ref="D1221:M1221"/>
    <mergeCell ref="N1221:AK1221"/>
    <mergeCell ref="AL1221:AQ1221"/>
    <mergeCell ref="AR1221:AU1221"/>
    <mergeCell ref="AV1221:AX1221"/>
    <mergeCell ref="B1220:C1220"/>
    <mergeCell ref="D1220:M1220"/>
    <mergeCell ref="N1220:AK1220"/>
    <mergeCell ref="AL1220:AQ1220"/>
    <mergeCell ref="AR1220:AU1220"/>
    <mergeCell ref="AV1220:AX1220"/>
    <mergeCell ref="B1219:C1219"/>
    <mergeCell ref="D1219:M1219"/>
    <mergeCell ref="N1219:AK1219"/>
    <mergeCell ref="AL1219:AQ1219"/>
    <mergeCell ref="AR1219:AU1219"/>
    <mergeCell ref="AV1219:AX1219"/>
    <mergeCell ref="B1218:C1218"/>
    <mergeCell ref="D1218:M1218"/>
    <mergeCell ref="N1218:AK1218"/>
    <mergeCell ref="AL1218:AQ1218"/>
    <mergeCell ref="AR1218:AU1218"/>
    <mergeCell ref="AV1218:AX1218"/>
    <mergeCell ref="B1215:C1215"/>
    <mergeCell ref="D1215:M1215"/>
    <mergeCell ref="N1215:AK1215"/>
    <mergeCell ref="AL1215:AQ1215"/>
    <mergeCell ref="AR1215:AU1215"/>
    <mergeCell ref="AV1215:AX1215"/>
    <mergeCell ref="B1214:C1214"/>
    <mergeCell ref="D1214:M1214"/>
    <mergeCell ref="N1214:AK1214"/>
    <mergeCell ref="AL1214:AQ1214"/>
    <mergeCell ref="AR1214:AU1214"/>
    <mergeCell ref="AV1214:AX1214"/>
    <mergeCell ref="B1227:C1227"/>
    <mergeCell ref="D1227:M1227"/>
    <mergeCell ref="N1227:AK1227"/>
    <mergeCell ref="AL1227:AQ1227"/>
    <mergeCell ref="AR1227:AU1227"/>
    <mergeCell ref="AV1227:AX1227"/>
    <mergeCell ref="B1226:C1226"/>
    <mergeCell ref="D1226:M1226"/>
    <mergeCell ref="N1226:AK1226"/>
    <mergeCell ref="AL1226:AQ1226"/>
    <mergeCell ref="AR1226:AU1226"/>
    <mergeCell ref="AV1226:AX1226"/>
    <mergeCell ref="B1225:C1225"/>
    <mergeCell ref="D1225:M1225"/>
    <mergeCell ref="N1225:AK1225"/>
    <mergeCell ref="AL1225:AQ1225"/>
    <mergeCell ref="AR1225:AU1225"/>
    <mergeCell ref="AV1225:AX1225"/>
    <mergeCell ref="B1224:C1224"/>
    <mergeCell ref="D1224:M1224"/>
    <mergeCell ref="N1224:AK1224"/>
    <mergeCell ref="AL1224:AQ1224"/>
    <mergeCell ref="AR1224:AU1224"/>
    <mergeCell ref="AV1224:AX1224"/>
    <mergeCell ref="B1223:C1223"/>
    <mergeCell ref="D1223:M1223"/>
    <mergeCell ref="N1223:AK1223"/>
    <mergeCell ref="AL1223:AQ1223"/>
    <mergeCell ref="AR1223:AU1223"/>
    <mergeCell ref="AV1223:AX1223"/>
    <mergeCell ref="B1222:C1222"/>
    <mergeCell ref="D1222:M1222"/>
    <mergeCell ref="N1222:AK1222"/>
    <mergeCell ref="AL1222:AQ1222"/>
    <mergeCell ref="AR1222:AU1222"/>
    <mergeCell ref="AV1222:AX1222"/>
    <mergeCell ref="B1234:G1235"/>
    <mergeCell ref="H1234:Y1235"/>
    <mergeCell ref="Z1234:AE1235"/>
    <mergeCell ref="AF1234:AY1235"/>
    <mergeCell ref="B1236:G1236"/>
    <mergeCell ref="H1236:AY1236"/>
    <mergeCell ref="B1232:G1232"/>
    <mergeCell ref="H1232:Y1232"/>
    <mergeCell ref="Z1232:AE1232"/>
    <mergeCell ref="AF1232:AQ1232"/>
    <mergeCell ref="AR1232:AY1232"/>
    <mergeCell ref="B1233:G1233"/>
    <mergeCell ref="H1233:Y1233"/>
    <mergeCell ref="Z1233:AE1233"/>
    <mergeCell ref="AF1233:AY1233"/>
    <mergeCell ref="AK1230:AQ1230"/>
    <mergeCell ref="AR1230:AY1230"/>
    <mergeCell ref="B1231:G1231"/>
    <mergeCell ref="H1231:Y1231"/>
    <mergeCell ref="Z1231:AE1231"/>
    <mergeCell ref="AF1231:AQ1231"/>
    <mergeCell ref="AR1231:AY1231"/>
    <mergeCell ref="B1228:C1228"/>
    <mergeCell ref="D1228:M1228"/>
    <mergeCell ref="N1228:AK1228"/>
    <mergeCell ref="AL1228:AQ1228"/>
    <mergeCell ref="AR1228:AU1228"/>
    <mergeCell ref="AV1228:AX1228"/>
    <mergeCell ref="AS1242:AY1242"/>
    <mergeCell ref="H1243:P1243"/>
    <mergeCell ref="Q1243:W1243"/>
    <mergeCell ref="X1243:AD1243"/>
    <mergeCell ref="AE1243:AK1243"/>
    <mergeCell ref="AL1243:AR1243"/>
    <mergeCell ref="AS1243:AY1243"/>
    <mergeCell ref="Q1241:W1241"/>
    <mergeCell ref="X1241:AD1241"/>
    <mergeCell ref="AE1241:AK1241"/>
    <mergeCell ref="AL1241:AR1241"/>
    <mergeCell ref="AS1241:AY1241"/>
    <mergeCell ref="H1242:P1242"/>
    <mergeCell ref="Q1242:W1242"/>
    <mergeCell ref="X1242:AD1242"/>
    <mergeCell ref="AE1242:AK1242"/>
    <mergeCell ref="AL1242:AR1242"/>
    <mergeCell ref="AS1239:AY1239"/>
    <mergeCell ref="J1240:P1240"/>
    <mergeCell ref="Q1240:W1240"/>
    <mergeCell ref="X1240:AD1240"/>
    <mergeCell ref="AE1240:AK1240"/>
    <mergeCell ref="AL1240:AR1240"/>
    <mergeCell ref="AS1240:AY1240"/>
    <mergeCell ref="AS1237:AY1237"/>
    <mergeCell ref="H1238:I1241"/>
    <mergeCell ref="J1238:P1238"/>
    <mergeCell ref="Q1238:W1238"/>
    <mergeCell ref="X1238:AD1238"/>
    <mergeCell ref="AE1238:AK1238"/>
    <mergeCell ref="AL1238:AR1238"/>
    <mergeCell ref="AS1238:AY1238"/>
    <mergeCell ref="J1239:P1239"/>
    <mergeCell ref="Q1239:W1239"/>
    <mergeCell ref="D1250:L1250"/>
    <mergeCell ref="M1250:R1250"/>
    <mergeCell ref="S1250:X1250"/>
    <mergeCell ref="Y1250:AY1250"/>
    <mergeCell ref="D1251:L1251"/>
    <mergeCell ref="M1251:R1251"/>
    <mergeCell ref="S1251:X1251"/>
    <mergeCell ref="Y1251:AY1251"/>
    <mergeCell ref="D1248:L1248"/>
    <mergeCell ref="M1248:R1248"/>
    <mergeCell ref="S1248:X1248"/>
    <mergeCell ref="Y1248:AY1248"/>
    <mergeCell ref="D1249:L1249"/>
    <mergeCell ref="M1249:R1249"/>
    <mergeCell ref="S1249:X1249"/>
    <mergeCell ref="Y1249:AY1249"/>
    <mergeCell ref="M1246:R1246"/>
    <mergeCell ref="S1246:X1246"/>
    <mergeCell ref="Y1246:AY1246"/>
    <mergeCell ref="D1247:L1247"/>
    <mergeCell ref="M1247:R1247"/>
    <mergeCell ref="S1247:X1247"/>
    <mergeCell ref="Y1247:AY1247"/>
    <mergeCell ref="B1244:C1252"/>
    <mergeCell ref="D1244:L1244"/>
    <mergeCell ref="M1244:R1244"/>
    <mergeCell ref="S1244:X1244"/>
    <mergeCell ref="Y1244:AY1244"/>
    <mergeCell ref="D1245:L1245"/>
    <mergeCell ref="M1245:R1245"/>
    <mergeCell ref="S1245:X1245"/>
    <mergeCell ref="Y1245:AY1245"/>
    <mergeCell ref="D1246:L1246"/>
    <mergeCell ref="B1237:G1243"/>
    <mergeCell ref="H1237:P1237"/>
    <mergeCell ref="Q1237:W1237"/>
    <mergeCell ref="X1237:AD1237"/>
    <mergeCell ref="AE1237:AK1237"/>
    <mergeCell ref="AL1237:AR1237"/>
    <mergeCell ref="X1239:AD1239"/>
    <mergeCell ref="AE1239:AK1239"/>
    <mergeCell ref="AL1239:AR1239"/>
    <mergeCell ref="J1241:P1241"/>
    <mergeCell ref="H1264:L1264"/>
    <mergeCell ref="M1264:Y1264"/>
    <mergeCell ref="Z1264:AC1264"/>
    <mergeCell ref="AD1264:AH1264"/>
    <mergeCell ref="AI1264:AU1264"/>
    <mergeCell ref="AV1264:AY1264"/>
    <mergeCell ref="H1263:L1263"/>
    <mergeCell ref="M1263:Y1263"/>
    <mergeCell ref="Z1263:AC1263"/>
    <mergeCell ref="AD1263:AH1263"/>
    <mergeCell ref="AI1263:AU1263"/>
    <mergeCell ref="AV1263:AY1263"/>
    <mergeCell ref="AI1261:AU1261"/>
    <mergeCell ref="AV1261:AY1261"/>
    <mergeCell ref="H1262:L1262"/>
    <mergeCell ref="M1262:Y1262"/>
    <mergeCell ref="Z1262:AC1262"/>
    <mergeCell ref="AD1262:AH1262"/>
    <mergeCell ref="AI1262:AU1262"/>
    <mergeCell ref="AV1262:AY1262"/>
    <mergeCell ref="B1255:G1257"/>
    <mergeCell ref="B1259:G1259"/>
    <mergeCell ref="H1259:AY1259"/>
    <mergeCell ref="B1260:G1303"/>
    <mergeCell ref="H1260:AC1260"/>
    <mergeCell ref="AD1260:AY1260"/>
    <mergeCell ref="H1261:L1261"/>
    <mergeCell ref="M1261:Y1261"/>
    <mergeCell ref="Z1261:AC1261"/>
    <mergeCell ref="AD1261:AH1261"/>
    <mergeCell ref="D1252:L1252"/>
    <mergeCell ref="M1252:R1252"/>
    <mergeCell ref="S1252:X1252"/>
    <mergeCell ref="Y1252:AY1252"/>
    <mergeCell ref="B1254:G1254"/>
    <mergeCell ref="H1254:AY1254"/>
    <mergeCell ref="H1270:L1270"/>
    <mergeCell ref="M1270:Y1270"/>
    <mergeCell ref="Z1270:AC1270"/>
    <mergeCell ref="AD1270:AH1270"/>
    <mergeCell ref="AI1270:AU1270"/>
    <mergeCell ref="AV1270:AY1270"/>
    <mergeCell ref="H1269:L1269"/>
    <mergeCell ref="M1269:Y1269"/>
    <mergeCell ref="Z1269:AC1269"/>
    <mergeCell ref="AD1269:AH1269"/>
    <mergeCell ref="AI1269:AU1269"/>
    <mergeCell ref="AV1269:AY1269"/>
    <mergeCell ref="H1268:L1268"/>
    <mergeCell ref="M1268:Y1268"/>
    <mergeCell ref="Z1268:AC1268"/>
    <mergeCell ref="AD1268:AH1268"/>
    <mergeCell ref="AI1268:AU1268"/>
    <mergeCell ref="AV1268:AY1268"/>
    <mergeCell ref="H1267:L1267"/>
    <mergeCell ref="M1267:Y1267"/>
    <mergeCell ref="Z1267:AC1267"/>
    <mergeCell ref="AD1267:AH1267"/>
    <mergeCell ref="AI1267:AU1267"/>
    <mergeCell ref="AV1267:AY1267"/>
    <mergeCell ref="H1266:L1266"/>
    <mergeCell ref="M1266:Y1266"/>
    <mergeCell ref="Z1266:AC1266"/>
    <mergeCell ref="AD1266:AH1266"/>
    <mergeCell ref="AI1266:AU1266"/>
    <mergeCell ref="AV1266:AY1266"/>
    <mergeCell ref="H1265:L1265"/>
    <mergeCell ref="M1265:Y1265"/>
    <mergeCell ref="Z1265:AC1265"/>
    <mergeCell ref="AD1265:AH1265"/>
    <mergeCell ref="AI1265:AU1265"/>
    <mergeCell ref="AV1265:AY1265"/>
    <mergeCell ref="H1277:L1277"/>
    <mergeCell ref="M1277:Y1277"/>
    <mergeCell ref="Z1277:AC1277"/>
    <mergeCell ref="AD1277:AH1277"/>
    <mergeCell ref="AI1277:AU1277"/>
    <mergeCell ref="AV1277:AY1277"/>
    <mergeCell ref="H1276:L1276"/>
    <mergeCell ref="M1276:Y1276"/>
    <mergeCell ref="Z1276:AC1276"/>
    <mergeCell ref="AD1276:AH1276"/>
    <mergeCell ref="AI1276:AU1276"/>
    <mergeCell ref="AV1276:AY1276"/>
    <mergeCell ref="H1275:L1275"/>
    <mergeCell ref="M1275:Y1275"/>
    <mergeCell ref="Z1275:AC1275"/>
    <mergeCell ref="AD1275:AH1275"/>
    <mergeCell ref="AI1275:AU1275"/>
    <mergeCell ref="AV1275:AY1275"/>
    <mergeCell ref="H1274:L1274"/>
    <mergeCell ref="M1274:Y1274"/>
    <mergeCell ref="Z1274:AC1274"/>
    <mergeCell ref="AD1274:AH1274"/>
    <mergeCell ref="AI1274:AU1274"/>
    <mergeCell ref="AV1274:AY1274"/>
    <mergeCell ref="H1273:L1273"/>
    <mergeCell ref="M1273:Y1273"/>
    <mergeCell ref="Z1273:AC1273"/>
    <mergeCell ref="AD1273:AH1273"/>
    <mergeCell ref="AI1273:AU1273"/>
    <mergeCell ref="AV1273:AY1273"/>
    <mergeCell ref="H1271:AC1271"/>
    <mergeCell ref="AD1271:AY1271"/>
    <mergeCell ref="H1272:L1272"/>
    <mergeCell ref="M1272:Y1272"/>
    <mergeCell ref="Z1272:AC1272"/>
    <mergeCell ref="AD1272:AH1272"/>
    <mergeCell ref="AI1272:AU1272"/>
    <mergeCell ref="AV1272:AY1272"/>
    <mergeCell ref="H1284:L1284"/>
    <mergeCell ref="M1284:Y1284"/>
    <mergeCell ref="Z1284:AC1284"/>
    <mergeCell ref="AD1284:AH1284"/>
    <mergeCell ref="AI1284:AU1284"/>
    <mergeCell ref="AV1284:AY1284"/>
    <mergeCell ref="H1282:AC1282"/>
    <mergeCell ref="AD1282:AY1282"/>
    <mergeCell ref="H1283:L1283"/>
    <mergeCell ref="M1283:Y1283"/>
    <mergeCell ref="Z1283:AC1283"/>
    <mergeCell ref="AD1283:AH1283"/>
    <mergeCell ref="AI1283:AU1283"/>
    <mergeCell ref="AV1283:AY1283"/>
    <mergeCell ref="H1281:L1281"/>
    <mergeCell ref="M1281:Y1281"/>
    <mergeCell ref="Z1281:AC1281"/>
    <mergeCell ref="AD1281:AH1281"/>
    <mergeCell ref="AI1281:AU1281"/>
    <mergeCell ref="AV1281:AY1281"/>
    <mergeCell ref="H1280:L1280"/>
    <mergeCell ref="M1280:Y1280"/>
    <mergeCell ref="Z1280:AC1280"/>
    <mergeCell ref="AD1280:AH1280"/>
    <mergeCell ref="AI1280:AU1280"/>
    <mergeCell ref="AV1280:AY1280"/>
    <mergeCell ref="H1279:L1279"/>
    <mergeCell ref="M1279:Y1279"/>
    <mergeCell ref="Z1279:AC1279"/>
    <mergeCell ref="AD1279:AH1279"/>
    <mergeCell ref="AI1279:AU1279"/>
    <mergeCell ref="AV1279:AY1279"/>
    <mergeCell ref="H1278:L1278"/>
    <mergeCell ref="M1278:Y1278"/>
    <mergeCell ref="Z1278:AC1278"/>
    <mergeCell ref="AD1278:AH1278"/>
    <mergeCell ref="AI1278:AU1278"/>
    <mergeCell ref="AV1278:AY1278"/>
    <mergeCell ref="H1290:L1290"/>
    <mergeCell ref="M1290:Y1290"/>
    <mergeCell ref="Z1290:AC1290"/>
    <mergeCell ref="AD1290:AH1290"/>
    <mergeCell ref="AI1290:AU1290"/>
    <mergeCell ref="AV1290:AY1290"/>
    <mergeCell ref="H1289:L1289"/>
    <mergeCell ref="M1289:Y1289"/>
    <mergeCell ref="Z1289:AC1289"/>
    <mergeCell ref="AD1289:AH1289"/>
    <mergeCell ref="AI1289:AU1289"/>
    <mergeCell ref="AV1289:AY1289"/>
    <mergeCell ref="H1288:L1288"/>
    <mergeCell ref="M1288:Y1288"/>
    <mergeCell ref="Z1288:AC1288"/>
    <mergeCell ref="AD1288:AH1288"/>
    <mergeCell ref="AI1288:AU1288"/>
    <mergeCell ref="AV1288:AY1288"/>
    <mergeCell ref="H1287:L1287"/>
    <mergeCell ref="M1287:Y1287"/>
    <mergeCell ref="Z1287:AC1287"/>
    <mergeCell ref="AD1287:AH1287"/>
    <mergeCell ref="AI1287:AU1287"/>
    <mergeCell ref="AV1287:AY1287"/>
    <mergeCell ref="H1286:L1286"/>
    <mergeCell ref="M1286:Y1286"/>
    <mergeCell ref="Z1286:AC1286"/>
    <mergeCell ref="AD1286:AH1286"/>
    <mergeCell ref="AI1286:AU1286"/>
    <mergeCell ref="AV1286:AY1286"/>
    <mergeCell ref="H1285:L1285"/>
    <mergeCell ref="M1285:Y1285"/>
    <mergeCell ref="Z1285:AC1285"/>
    <mergeCell ref="AD1285:AH1285"/>
    <mergeCell ref="AI1285:AU1285"/>
    <mergeCell ref="AV1285:AY1285"/>
    <mergeCell ref="H1297:L1297"/>
    <mergeCell ref="M1297:Y1297"/>
    <mergeCell ref="Z1297:AC1297"/>
    <mergeCell ref="AD1297:AH1297"/>
    <mergeCell ref="AI1297:AU1297"/>
    <mergeCell ref="AV1297:AY1297"/>
    <mergeCell ref="H1296:L1296"/>
    <mergeCell ref="M1296:Y1296"/>
    <mergeCell ref="Z1296:AC1296"/>
    <mergeCell ref="AD1296:AH1296"/>
    <mergeCell ref="AI1296:AU1296"/>
    <mergeCell ref="AV1296:AY1296"/>
    <mergeCell ref="H1295:L1295"/>
    <mergeCell ref="M1295:Y1295"/>
    <mergeCell ref="Z1295:AC1295"/>
    <mergeCell ref="AD1295:AH1295"/>
    <mergeCell ref="AI1295:AU1295"/>
    <mergeCell ref="AV1295:AY1295"/>
    <mergeCell ref="H1293:AC1293"/>
    <mergeCell ref="AD1293:AY1293"/>
    <mergeCell ref="H1294:L1294"/>
    <mergeCell ref="M1294:Y1294"/>
    <mergeCell ref="Z1294:AC1294"/>
    <mergeCell ref="AD1294:AH1294"/>
    <mergeCell ref="AI1294:AU1294"/>
    <mergeCell ref="AV1294:AY1294"/>
    <mergeCell ref="H1292:L1292"/>
    <mergeCell ref="M1292:Y1292"/>
    <mergeCell ref="Z1292:AC1292"/>
    <mergeCell ref="AD1292:AH1292"/>
    <mergeCell ref="AI1292:AU1292"/>
    <mergeCell ref="AV1292:AY1292"/>
    <mergeCell ref="H1291:L1291"/>
    <mergeCell ref="M1291:Y1291"/>
    <mergeCell ref="Z1291:AC1291"/>
    <mergeCell ref="AD1291:AH1291"/>
    <mergeCell ref="AI1291:AU1291"/>
    <mergeCell ref="AV1291:AY1291"/>
    <mergeCell ref="H1303:L1303"/>
    <mergeCell ref="M1303:Y1303"/>
    <mergeCell ref="Z1303:AC1303"/>
    <mergeCell ref="AD1303:AH1303"/>
    <mergeCell ref="AI1303:AU1303"/>
    <mergeCell ref="AV1303:AY1303"/>
    <mergeCell ref="H1302:L1302"/>
    <mergeCell ref="M1302:Y1302"/>
    <mergeCell ref="Z1302:AC1302"/>
    <mergeCell ref="AD1302:AH1302"/>
    <mergeCell ref="AI1302:AU1302"/>
    <mergeCell ref="AV1302:AY1302"/>
    <mergeCell ref="H1301:L1301"/>
    <mergeCell ref="M1301:Y1301"/>
    <mergeCell ref="Z1301:AC1301"/>
    <mergeCell ref="AD1301:AH1301"/>
    <mergeCell ref="AI1301:AU1301"/>
    <mergeCell ref="AV1301:AY1301"/>
    <mergeCell ref="H1300:L1300"/>
    <mergeCell ref="M1300:Y1300"/>
    <mergeCell ref="Z1300:AC1300"/>
    <mergeCell ref="AD1300:AH1300"/>
    <mergeCell ref="AI1300:AU1300"/>
    <mergeCell ref="AV1300:AY1300"/>
    <mergeCell ref="H1299:L1299"/>
    <mergeCell ref="M1299:Y1299"/>
    <mergeCell ref="Z1299:AC1299"/>
    <mergeCell ref="AD1299:AH1299"/>
    <mergeCell ref="AI1299:AU1299"/>
    <mergeCell ref="AV1299:AY1299"/>
    <mergeCell ref="H1298:L1298"/>
    <mergeCell ref="M1298:Y1298"/>
    <mergeCell ref="Z1298:AC1298"/>
    <mergeCell ref="AD1298:AH1298"/>
    <mergeCell ref="AI1298:AU1298"/>
    <mergeCell ref="AV1298:AY1298"/>
    <mergeCell ref="B1315:C1315"/>
    <mergeCell ref="D1315:M1315"/>
    <mergeCell ref="N1315:AK1315"/>
    <mergeCell ref="AL1315:AQ1315"/>
    <mergeCell ref="AR1315:AU1315"/>
    <mergeCell ref="AV1315:AX1315"/>
    <mergeCell ref="B1314:C1314"/>
    <mergeCell ref="D1314:M1314"/>
    <mergeCell ref="N1314:AK1314"/>
    <mergeCell ref="AL1314:AQ1314"/>
    <mergeCell ref="AR1314:AU1314"/>
    <mergeCell ref="AV1314:AX1314"/>
    <mergeCell ref="B1313:C1313"/>
    <mergeCell ref="D1313:M1313"/>
    <mergeCell ref="N1313:AK1313"/>
    <mergeCell ref="AL1313:AQ1313"/>
    <mergeCell ref="AR1313:AU1313"/>
    <mergeCell ref="AV1313:AX1313"/>
    <mergeCell ref="B1312:C1312"/>
    <mergeCell ref="D1312:M1312"/>
    <mergeCell ref="N1312:AK1312"/>
    <mergeCell ref="AL1312:AQ1312"/>
    <mergeCell ref="AR1312:AU1312"/>
    <mergeCell ref="AV1312:AX1312"/>
    <mergeCell ref="B1309:C1309"/>
    <mergeCell ref="D1309:M1309"/>
    <mergeCell ref="N1309:AK1309"/>
    <mergeCell ref="AL1309:AQ1309"/>
    <mergeCell ref="AR1309:AU1309"/>
    <mergeCell ref="AV1309:AX1309"/>
    <mergeCell ref="G1305:AX1305"/>
    <mergeCell ref="B1308:C1308"/>
    <mergeCell ref="D1308:M1308"/>
    <mergeCell ref="N1308:AK1308"/>
    <mergeCell ref="AL1308:AQ1308"/>
    <mergeCell ref="AR1308:AU1308"/>
    <mergeCell ref="AV1308:AX1308"/>
    <mergeCell ref="B1321:C1321"/>
    <mergeCell ref="D1321:M1321"/>
    <mergeCell ref="N1321:AK1321"/>
    <mergeCell ref="AL1321:AQ1321"/>
    <mergeCell ref="AR1321:AU1321"/>
    <mergeCell ref="AV1321:AX1321"/>
    <mergeCell ref="B1320:C1320"/>
    <mergeCell ref="D1320:M1320"/>
    <mergeCell ref="N1320:AK1320"/>
    <mergeCell ref="AL1320:AQ1320"/>
    <mergeCell ref="AR1320:AU1320"/>
    <mergeCell ref="AV1320:AX1320"/>
    <mergeCell ref="B1319:C1319"/>
    <mergeCell ref="D1319:M1319"/>
    <mergeCell ref="N1319:AK1319"/>
    <mergeCell ref="AL1319:AQ1319"/>
    <mergeCell ref="AR1319:AU1319"/>
    <mergeCell ref="AV1319:AX1319"/>
    <mergeCell ref="B1318:C1318"/>
    <mergeCell ref="D1318:M1318"/>
    <mergeCell ref="N1318:AK1318"/>
    <mergeCell ref="AL1318:AQ1318"/>
    <mergeCell ref="AR1318:AU1318"/>
    <mergeCell ref="AV1318:AX1318"/>
    <mergeCell ref="B1317:C1317"/>
    <mergeCell ref="D1317:M1317"/>
    <mergeCell ref="N1317:AK1317"/>
    <mergeCell ref="AL1317:AQ1317"/>
    <mergeCell ref="AR1317:AU1317"/>
    <mergeCell ref="AV1317:AX1317"/>
    <mergeCell ref="B1316:C1316"/>
    <mergeCell ref="D1316:M1316"/>
    <mergeCell ref="N1316:AK1316"/>
    <mergeCell ref="AL1316:AQ1316"/>
    <mergeCell ref="AR1316:AU1316"/>
    <mergeCell ref="AV1316:AX1316"/>
    <mergeCell ref="B1333:C1333"/>
    <mergeCell ref="D1333:M1333"/>
    <mergeCell ref="N1333:AK1333"/>
    <mergeCell ref="AL1333:AQ1333"/>
    <mergeCell ref="AR1333:AU1333"/>
    <mergeCell ref="AV1333:AX1333"/>
    <mergeCell ref="B1330:C1330"/>
    <mergeCell ref="D1330:M1330"/>
    <mergeCell ref="N1330:AK1330"/>
    <mergeCell ref="AL1330:AQ1330"/>
    <mergeCell ref="AR1330:AU1330"/>
    <mergeCell ref="AV1330:AX1330"/>
    <mergeCell ref="B1329:C1329"/>
    <mergeCell ref="D1329:M1329"/>
    <mergeCell ref="N1329:AK1329"/>
    <mergeCell ref="AL1329:AQ1329"/>
    <mergeCell ref="AR1329:AU1329"/>
    <mergeCell ref="AV1329:AX1329"/>
    <mergeCell ref="B1326:C1326"/>
    <mergeCell ref="D1326:M1326"/>
    <mergeCell ref="N1326:AK1326"/>
    <mergeCell ref="AL1326:AQ1326"/>
    <mergeCell ref="AR1326:AU1326"/>
    <mergeCell ref="AV1326:AX1326"/>
    <mergeCell ref="B1325:C1325"/>
    <mergeCell ref="D1325:M1325"/>
    <mergeCell ref="N1325:AK1325"/>
    <mergeCell ref="AL1325:AQ1325"/>
    <mergeCell ref="AR1325:AU1325"/>
    <mergeCell ref="AV1325:AX1325"/>
    <mergeCell ref="B1322:C1322"/>
    <mergeCell ref="D1322:M1322"/>
    <mergeCell ref="N1322:AK1322"/>
    <mergeCell ref="AL1322:AQ1322"/>
    <mergeCell ref="AR1322:AU1322"/>
    <mergeCell ref="AV1322:AX1322"/>
    <mergeCell ref="B1340:G1341"/>
    <mergeCell ref="H1340:Y1341"/>
    <mergeCell ref="Z1340:AE1341"/>
    <mergeCell ref="AF1340:AY1341"/>
    <mergeCell ref="B1342:G1342"/>
    <mergeCell ref="H1342:AY1342"/>
    <mergeCell ref="B1338:G1338"/>
    <mergeCell ref="H1338:Y1338"/>
    <mergeCell ref="Z1338:AE1338"/>
    <mergeCell ref="AF1338:AQ1338"/>
    <mergeCell ref="AR1338:AY1338"/>
    <mergeCell ref="B1339:G1339"/>
    <mergeCell ref="H1339:Y1339"/>
    <mergeCell ref="Z1339:AE1339"/>
    <mergeCell ref="AF1339:AY1339"/>
    <mergeCell ref="AK1336:AQ1336"/>
    <mergeCell ref="AR1336:AY1336"/>
    <mergeCell ref="B1337:G1337"/>
    <mergeCell ref="H1337:Y1337"/>
    <mergeCell ref="Z1337:AE1337"/>
    <mergeCell ref="AF1337:AQ1337"/>
    <mergeCell ref="AR1337:AY1337"/>
    <mergeCell ref="B1334:C1334"/>
    <mergeCell ref="D1334:M1334"/>
    <mergeCell ref="N1334:AK1334"/>
    <mergeCell ref="AL1334:AQ1334"/>
    <mergeCell ref="AR1334:AU1334"/>
    <mergeCell ref="AV1334:AX1334"/>
    <mergeCell ref="AS1348:AY1348"/>
    <mergeCell ref="H1349:P1349"/>
    <mergeCell ref="Q1349:W1349"/>
    <mergeCell ref="X1349:AD1349"/>
    <mergeCell ref="AE1349:AK1349"/>
    <mergeCell ref="AL1349:AR1349"/>
    <mergeCell ref="AS1349:AY1349"/>
    <mergeCell ref="Q1347:W1347"/>
    <mergeCell ref="X1347:AD1347"/>
    <mergeCell ref="AE1347:AK1347"/>
    <mergeCell ref="AL1347:AR1347"/>
    <mergeCell ref="AS1347:AY1347"/>
    <mergeCell ref="H1348:P1348"/>
    <mergeCell ref="Q1348:W1348"/>
    <mergeCell ref="X1348:AD1348"/>
    <mergeCell ref="AE1348:AK1348"/>
    <mergeCell ref="AL1348:AR1348"/>
    <mergeCell ref="AS1345:AY1345"/>
    <mergeCell ref="J1346:P1346"/>
    <mergeCell ref="Q1346:W1346"/>
    <mergeCell ref="X1346:AD1346"/>
    <mergeCell ref="AE1346:AK1346"/>
    <mergeCell ref="AL1346:AR1346"/>
    <mergeCell ref="AS1346:AY1346"/>
    <mergeCell ref="AS1343:AY1343"/>
    <mergeCell ref="H1344:I1347"/>
    <mergeCell ref="J1344:P1344"/>
    <mergeCell ref="Q1344:W1344"/>
    <mergeCell ref="X1344:AD1344"/>
    <mergeCell ref="AE1344:AK1344"/>
    <mergeCell ref="AL1344:AR1344"/>
    <mergeCell ref="AS1344:AY1344"/>
    <mergeCell ref="J1345:P1345"/>
    <mergeCell ref="Q1345:W1345"/>
    <mergeCell ref="D1358:L1358"/>
    <mergeCell ref="M1358:R1358"/>
    <mergeCell ref="S1358:X1358"/>
    <mergeCell ref="Y1358:AY1358"/>
    <mergeCell ref="B1360:G1360"/>
    <mergeCell ref="H1360:AY1360"/>
    <mergeCell ref="D1356:L1356"/>
    <mergeCell ref="M1356:R1356"/>
    <mergeCell ref="S1356:X1356"/>
    <mergeCell ref="Y1356:AY1356"/>
    <mergeCell ref="D1357:L1357"/>
    <mergeCell ref="M1357:R1357"/>
    <mergeCell ref="S1357:X1357"/>
    <mergeCell ref="Y1357:AY1357"/>
    <mergeCell ref="D1354:L1354"/>
    <mergeCell ref="M1354:R1354"/>
    <mergeCell ref="S1354:X1354"/>
    <mergeCell ref="Y1354:AY1354"/>
    <mergeCell ref="D1355:L1355"/>
    <mergeCell ref="M1355:R1355"/>
    <mergeCell ref="S1355:X1355"/>
    <mergeCell ref="Y1355:AY1355"/>
    <mergeCell ref="M1352:R1352"/>
    <mergeCell ref="S1352:X1352"/>
    <mergeCell ref="Y1352:AY1352"/>
    <mergeCell ref="D1353:L1353"/>
    <mergeCell ref="M1353:R1353"/>
    <mergeCell ref="S1353:X1353"/>
    <mergeCell ref="Y1353:AY1353"/>
    <mergeCell ref="B1350:C1358"/>
    <mergeCell ref="D1350:L1350"/>
    <mergeCell ref="M1350:R1350"/>
    <mergeCell ref="S1350:X1350"/>
    <mergeCell ref="Y1350:AY1350"/>
    <mergeCell ref="D1351:L1351"/>
    <mergeCell ref="M1351:R1351"/>
    <mergeCell ref="S1351:X1351"/>
    <mergeCell ref="Y1351:AY1351"/>
    <mergeCell ref="D1352:L1352"/>
    <mergeCell ref="B1343:G1349"/>
    <mergeCell ref="H1343:P1343"/>
    <mergeCell ref="Q1343:W1343"/>
    <mergeCell ref="X1343:AD1343"/>
    <mergeCell ref="AE1343:AK1343"/>
    <mergeCell ref="AL1343:AR1343"/>
    <mergeCell ref="X1345:AD1345"/>
    <mergeCell ref="AE1345:AK1345"/>
    <mergeCell ref="AL1345:AR1345"/>
    <mergeCell ref="J1347:P1347"/>
    <mergeCell ref="H1371:L1371"/>
    <mergeCell ref="M1371:Y1371"/>
    <mergeCell ref="Z1371:AC1371"/>
    <mergeCell ref="AD1371:AH1371"/>
    <mergeCell ref="AI1371:AU1371"/>
    <mergeCell ref="AV1371:AY1371"/>
    <mergeCell ref="H1370:L1370"/>
    <mergeCell ref="M1370:Y1370"/>
    <mergeCell ref="Z1370:AC1370"/>
    <mergeCell ref="AD1370:AH1370"/>
    <mergeCell ref="AI1370:AU1370"/>
    <mergeCell ref="AV1370:AY1370"/>
    <mergeCell ref="BG1368:BS1368"/>
    <mergeCell ref="BT1368:BW1368"/>
    <mergeCell ref="H1369:L1369"/>
    <mergeCell ref="M1369:Y1369"/>
    <mergeCell ref="Z1369:AC1369"/>
    <mergeCell ref="AD1369:AH1369"/>
    <mergeCell ref="AI1369:AU1369"/>
    <mergeCell ref="AV1369:AY1369"/>
    <mergeCell ref="AD1367:AH1367"/>
    <mergeCell ref="AI1367:AU1367"/>
    <mergeCell ref="AV1367:AY1367"/>
    <mergeCell ref="H1368:L1368"/>
    <mergeCell ref="M1368:Y1368"/>
    <mergeCell ref="Z1368:AC1368"/>
    <mergeCell ref="AD1368:AH1368"/>
    <mergeCell ref="AI1368:AU1368"/>
    <mergeCell ref="AV1368:AY1368"/>
    <mergeCell ref="B1361:G1363"/>
    <mergeCell ref="H1361:AY1363"/>
    <mergeCell ref="B1365:G1365"/>
    <mergeCell ref="H1365:AY1365"/>
    <mergeCell ref="B1366:G1409"/>
    <mergeCell ref="H1366:AC1366"/>
    <mergeCell ref="AD1366:AY1366"/>
    <mergeCell ref="H1367:L1367"/>
    <mergeCell ref="M1367:Y1367"/>
    <mergeCell ref="Z1367:AC1367"/>
    <mergeCell ref="H1377:AC1377"/>
    <mergeCell ref="AD1377:AY1377"/>
    <mergeCell ref="H1378:L1378"/>
    <mergeCell ref="M1378:Y1378"/>
    <mergeCell ref="Z1378:AC1378"/>
    <mergeCell ref="AD1378:AH1378"/>
    <mergeCell ref="AI1378:AU1378"/>
    <mergeCell ref="AV1378:AY1378"/>
    <mergeCell ref="H1376:L1376"/>
    <mergeCell ref="M1376:Y1376"/>
    <mergeCell ref="Z1376:AC1376"/>
    <mergeCell ref="AD1376:AH1376"/>
    <mergeCell ref="AI1376:AU1376"/>
    <mergeCell ref="AV1376:AY1376"/>
    <mergeCell ref="H1375:L1375"/>
    <mergeCell ref="M1375:Y1375"/>
    <mergeCell ref="Z1375:AC1375"/>
    <mergeCell ref="AD1375:AH1375"/>
    <mergeCell ref="AI1375:AU1375"/>
    <mergeCell ref="AV1375:AY1375"/>
    <mergeCell ref="H1374:L1374"/>
    <mergeCell ref="M1374:Y1374"/>
    <mergeCell ref="Z1374:AC1374"/>
    <mergeCell ref="AD1374:AH1374"/>
    <mergeCell ref="AI1374:AU1374"/>
    <mergeCell ref="AV1374:AY1374"/>
    <mergeCell ref="H1373:L1373"/>
    <mergeCell ref="M1373:Y1373"/>
    <mergeCell ref="Z1373:AC1373"/>
    <mergeCell ref="AD1373:AH1373"/>
    <mergeCell ref="AI1373:AU1373"/>
    <mergeCell ref="AV1373:AY1373"/>
    <mergeCell ref="H1372:L1372"/>
    <mergeCell ref="M1372:Y1372"/>
    <mergeCell ref="Z1372:AC1372"/>
    <mergeCell ref="AD1372:AH1372"/>
    <mergeCell ref="AI1372:AU1372"/>
    <mergeCell ref="AV1372:AY1372"/>
    <mergeCell ref="H1384:L1384"/>
    <mergeCell ref="M1384:Y1384"/>
    <mergeCell ref="Z1384:AC1384"/>
    <mergeCell ref="AD1384:AH1384"/>
    <mergeCell ref="AI1384:AU1384"/>
    <mergeCell ref="AV1384:AY1384"/>
    <mergeCell ref="H1383:L1383"/>
    <mergeCell ref="M1383:Y1383"/>
    <mergeCell ref="Z1383:AC1383"/>
    <mergeCell ref="AD1383:AH1383"/>
    <mergeCell ref="AI1383:AU1383"/>
    <mergeCell ref="AV1383:AY1383"/>
    <mergeCell ref="H1382:L1382"/>
    <mergeCell ref="M1382:Y1382"/>
    <mergeCell ref="Z1382:AC1382"/>
    <mergeCell ref="AD1382:AH1382"/>
    <mergeCell ref="AI1382:AU1382"/>
    <mergeCell ref="AV1382:AY1382"/>
    <mergeCell ref="H1381:L1381"/>
    <mergeCell ref="M1381:Y1381"/>
    <mergeCell ref="Z1381:AC1381"/>
    <mergeCell ref="AD1381:AH1381"/>
    <mergeCell ref="AI1381:AU1381"/>
    <mergeCell ref="AV1381:AY1381"/>
    <mergeCell ref="H1380:L1380"/>
    <mergeCell ref="M1380:Y1380"/>
    <mergeCell ref="Z1380:AC1380"/>
    <mergeCell ref="AD1380:AH1380"/>
    <mergeCell ref="AI1380:AU1380"/>
    <mergeCell ref="AV1380:AY1380"/>
    <mergeCell ref="H1379:L1379"/>
    <mergeCell ref="M1379:Y1379"/>
    <mergeCell ref="Z1379:AC1379"/>
    <mergeCell ref="AD1379:AH1379"/>
    <mergeCell ref="AI1379:AU1379"/>
    <mergeCell ref="AV1379:AY1379"/>
    <mergeCell ref="H1391:L1391"/>
    <mergeCell ref="M1391:Y1391"/>
    <mergeCell ref="Z1391:AC1391"/>
    <mergeCell ref="AD1391:AH1391"/>
    <mergeCell ref="AI1391:AU1391"/>
    <mergeCell ref="AV1391:AY1391"/>
    <mergeCell ref="H1390:L1390"/>
    <mergeCell ref="M1390:Y1390"/>
    <mergeCell ref="Z1390:AC1390"/>
    <mergeCell ref="AD1390:AH1390"/>
    <mergeCell ref="AI1390:AU1390"/>
    <mergeCell ref="AV1390:AY1390"/>
    <mergeCell ref="H1388:AC1388"/>
    <mergeCell ref="AD1388:AY1388"/>
    <mergeCell ref="H1389:L1389"/>
    <mergeCell ref="M1389:Y1389"/>
    <mergeCell ref="Z1389:AC1389"/>
    <mergeCell ref="AD1389:AH1389"/>
    <mergeCell ref="AI1389:AU1389"/>
    <mergeCell ref="AV1389:AY1389"/>
    <mergeCell ref="H1387:L1387"/>
    <mergeCell ref="M1387:Y1387"/>
    <mergeCell ref="Z1387:AC1387"/>
    <mergeCell ref="AD1387:AH1387"/>
    <mergeCell ref="AI1387:AU1387"/>
    <mergeCell ref="AV1387:AY1387"/>
    <mergeCell ref="H1386:L1386"/>
    <mergeCell ref="M1386:Y1386"/>
    <mergeCell ref="Z1386:AC1386"/>
    <mergeCell ref="AD1386:AH1386"/>
    <mergeCell ref="AI1386:AU1386"/>
    <mergeCell ref="AV1386:AY1386"/>
    <mergeCell ref="H1385:L1385"/>
    <mergeCell ref="M1385:Y1385"/>
    <mergeCell ref="Z1385:AC1385"/>
    <mergeCell ref="AD1385:AH1385"/>
    <mergeCell ref="AI1385:AU1385"/>
    <mergeCell ref="AV1385:AY1385"/>
    <mergeCell ref="H1397:L1397"/>
    <mergeCell ref="M1397:Y1397"/>
    <mergeCell ref="Z1397:AC1397"/>
    <mergeCell ref="AD1397:AH1397"/>
    <mergeCell ref="AI1397:AU1397"/>
    <mergeCell ref="AV1397:AY1397"/>
    <mergeCell ref="H1396:L1396"/>
    <mergeCell ref="M1396:Y1396"/>
    <mergeCell ref="Z1396:AC1396"/>
    <mergeCell ref="AD1396:AH1396"/>
    <mergeCell ref="AI1396:AU1396"/>
    <mergeCell ref="AV1396:AY1396"/>
    <mergeCell ref="H1395:L1395"/>
    <mergeCell ref="M1395:Y1395"/>
    <mergeCell ref="Z1395:AC1395"/>
    <mergeCell ref="AD1395:AH1395"/>
    <mergeCell ref="AI1395:AU1395"/>
    <mergeCell ref="AV1395:AY1395"/>
    <mergeCell ref="H1394:L1394"/>
    <mergeCell ref="M1394:Y1394"/>
    <mergeCell ref="Z1394:AC1394"/>
    <mergeCell ref="AD1394:AH1394"/>
    <mergeCell ref="AI1394:AU1394"/>
    <mergeCell ref="AV1394:AY1394"/>
    <mergeCell ref="H1393:L1393"/>
    <mergeCell ref="M1393:Y1393"/>
    <mergeCell ref="Z1393:AC1393"/>
    <mergeCell ref="AD1393:AH1393"/>
    <mergeCell ref="AI1393:AU1393"/>
    <mergeCell ref="AV1393:AY1393"/>
    <mergeCell ref="H1392:L1392"/>
    <mergeCell ref="M1392:Y1392"/>
    <mergeCell ref="Z1392:AC1392"/>
    <mergeCell ref="AD1392:AH1392"/>
    <mergeCell ref="AI1392:AU1392"/>
    <mergeCell ref="AV1392:AY1392"/>
    <mergeCell ref="H1404:L1404"/>
    <mergeCell ref="M1404:Y1404"/>
    <mergeCell ref="Z1404:AC1404"/>
    <mergeCell ref="AD1404:AH1404"/>
    <mergeCell ref="AI1404:AU1404"/>
    <mergeCell ref="AV1404:AY1404"/>
    <mergeCell ref="H1403:L1403"/>
    <mergeCell ref="M1403:Y1403"/>
    <mergeCell ref="Z1403:AC1403"/>
    <mergeCell ref="AD1403:AH1403"/>
    <mergeCell ref="AI1403:AU1403"/>
    <mergeCell ref="AV1403:AY1403"/>
    <mergeCell ref="H1402:L1402"/>
    <mergeCell ref="M1402:Y1402"/>
    <mergeCell ref="Z1402:AC1402"/>
    <mergeCell ref="AD1402:AH1402"/>
    <mergeCell ref="AI1402:AU1402"/>
    <mergeCell ref="AV1402:AY1402"/>
    <mergeCell ref="H1401:L1401"/>
    <mergeCell ref="M1401:Y1401"/>
    <mergeCell ref="Z1401:AC1401"/>
    <mergeCell ref="AD1401:AH1401"/>
    <mergeCell ref="AI1401:AU1401"/>
    <mergeCell ref="AV1401:AY1401"/>
    <mergeCell ref="H1399:AC1399"/>
    <mergeCell ref="AD1399:AY1399"/>
    <mergeCell ref="H1400:L1400"/>
    <mergeCell ref="M1400:Y1400"/>
    <mergeCell ref="Z1400:AC1400"/>
    <mergeCell ref="AD1400:AH1400"/>
    <mergeCell ref="AI1400:AU1400"/>
    <mergeCell ref="AV1400:AY1400"/>
    <mergeCell ref="H1398:L1398"/>
    <mergeCell ref="M1398:Y1398"/>
    <mergeCell ref="Z1398:AC1398"/>
    <mergeCell ref="AD1398:AH1398"/>
    <mergeCell ref="AI1398:AU1398"/>
    <mergeCell ref="AV1398:AY1398"/>
    <mergeCell ref="G1411:AX1411"/>
    <mergeCell ref="B1414:C1414"/>
    <mergeCell ref="D1414:M1414"/>
    <mergeCell ref="N1414:AK1414"/>
    <mergeCell ref="AL1414:AQ1414"/>
    <mergeCell ref="AR1414:AU1414"/>
    <mergeCell ref="AV1414:AX1414"/>
    <mergeCell ref="H1409:L1409"/>
    <mergeCell ref="M1409:Y1409"/>
    <mergeCell ref="Z1409:AC1409"/>
    <mergeCell ref="AD1409:AH1409"/>
    <mergeCell ref="AI1409:AU1409"/>
    <mergeCell ref="AV1409:AY1409"/>
    <mergeCell ref="H1408:L1408"/>
    <mergeCell ref="M1408:Y1408"/>
    <mergeCell ref="Z1408:AC1408"/>
    <mergeCell ref="AD1408:AH1408"/>
    <mergeCell ref="AI1408:AU1408"/>
    <mergeCell ref="AV1408:AY1408"/>
    <mergeCell ref="H1407:L1407"/>
    <mergeCell ref="M1407:Y1407"/>
    <mergeCell ref="Z1407:AC1407"/>
    <mergeCell ref="AD1407:AH1407"/>
    <mergeCell ref="AI1407:AU1407"/>
    <mergeCell ref="AV1407:AY1407"/>
    <mergeCell ref="H1406:L1406"/>
    <mergeCell ref="M1406:Y1406"/>
    <mergeCell ref="Z1406:AC1406"/>
    <mergeCell ref="AD1406:AH1406"/>
    <mergeCell ref="AI1406:AU1406"/>
    <mergeCell ref="AV1406:AY1406"/>
    <mergeCell ref="H1405:L1405"/>
    <mergeCell ref="M1405:Y1405"/>
    <mergeCell ref="Z1405:AC1405"/>
    <mergeCell ref="AD1405:AH1405"/>
    <mergeCell ref="AI1405:AU1405"/>
    <mergeCell ref="AV1405:AY1405"/>
    <mergeCell ref="B1420:C1420"/>
    <mergeCell ref="D1420:M1420"/>
    <mergeCell ref="N1420:AK1420"/>
    <mergeCell ref="AL1420:AQ1420"/>
    <mergeCell ref="AR1420:AU1420"/>
    <mergeCell ref="AV1420:AX1420"/>
    <mergeCell ref="B1419:C1419"/>
    <mergeCell ref="D1419:M1419"/>
    <mergeCell ref="N1419:AK1419"/>
    <mergeCell ref="AL1419:AQ1419"/>
    <mergeCell ref="AR1419:AU1419"/>
    <mergeCell ref="AV1419:AX1419"/>
    <mergeCell ref="B1418:C1418"/>
    <mergeCell ref="D1418:M1418"/>
    <mergeCell ref="N1418:AK1418"/>
    <mergeCell ref="AL1418:AQ1418"/>
    <mergeCell ref="AR1418:AU1418"/>
    <mergeCell ref="AV1418:AX1418"/>
    <mergeCell ref="B1417:C1417"/>
    <mergeCell ref="D1417:M1417"/>
    <mergeCell ref="N1417:AK1417"/>
    <mergeCell ref="AL1417:AQ1417"/>
    <mergeCell ref="AR1417:AU1417"/>
    <mergeCell ref="AV1417:AX1417"/>
    <mergeCell ref="B1416:C1416"/>
    <mergeCell ref="D1416:M1416"/>
    <mergeCell ref="N1416:AK1416"/>
    <mergeCell ref="AL1416:AQ1416"/>
    <mergeCell ref="AR1416:AU1416"/>
    <mergeCell ref="AV1416:AX1416"/>
    <mergeCell ref="B1415:C1415"/>
    <mergeCell ref="D1415:M1415"/>
    <mergeCell ref="N1415:AK1415"/>
    <mergeCell ref="AL1415:AQ1415"/>
    <mergeCell ref="AR1415:AU1415"/>
    <mergeCell ref="AV1415:AX1415"/>
    <mergeCell ref="B1428:C1428"/>
    <mergeCell ref="D1428:M1428"/>
    <mergeCell ref="N1428:AK1428"/>
    <mergeCell ref="AL1428:AQ1428"/>
    <mergeCell ref="AR1428:AU1428"/>
    <mergeCell ref="AV1428:AX1428"/>
    <mergeCell ref="B1427:C1427"/>
    <mergeCell ref="D1427:M1427"/>
    <mergeCell ref="N1427:AK1427"/>
    <mergeCell ref="AL1427:AQ1427"/>
    <mergeCell ref="AR1427:AU1427"/>
    <mergeCell ref="AV1427:AX1427"/>
    <mergeCell ref="B1424:C1424"/>
    <mergeCell ref="D1424:M1424"/>
    <mergeCell ref="N1424:AK1424"/>
    <mergeCell ref="AL1424:AQ1424"/>
    <mergeCell ref="AR1424:AU1424"/>
    <mergeCell ref="AV1424:AX1424"/>
    <mergeCell ref="B1423:C1423"/>
    <mergeCell ref="D1423:M1423"/>
    <mergeCell ref="N1423:AK1423"/>
    <mergeCell ref="AL1423:AQ1423"/>
    <mergeCell ref="AR1423:AU1423"/>
    <mergeCell ref="AV1423:AX1423"/>
    <mergeCell ref="B1422:C1422"/>
    <mergeCell ref="D1422:M1422"/>
    <mergeCell ref="N1422:AK1422"/>
    <mergeCell ref="AL1422:AQ1422"/>
    <mergeCell ref="AR1422:AU1422"/>
    <mergeCell ref="AV1422:AX1422"/>
    <mergeCell ref="B1421:C1421"/>
    <mergeCell ref="D1421:M1421"/>
    <mergeCell ref="N1421:AK1421"/>
    <mergeCell ref="AL1421:AQ1421"/>
    <mergeCell ref="AR1421:AU1421"/>
    <mergeCell ref="AV1421:AX1421"/>
    <mergeCell ref="B1434:C1434"/>
    <mergeCell ref="D1434:M1434"/>
    <mergeCell ref="N1434:AK1434"/>
    <mergeCell ref="AL1434:AQ1434"/>
    <mergeCell ref="AR1434:AU1434"/>
    <mergeCell ref="AV1434:AX1434"/>
    <mergeCell ref="B1433:C1433"/>
    <mergeCell ref="D1433:M1433"/>
    <mergeCell ref="N1433:AK1433"/>
    <mergeCell ref="AL1433:AQ1433"/>
    <mergeCell ref="AR1433:AU1433"/>
    <mergeCell ref="AV1433:AX1433"/>
    <mergeCell ref="B1432:C1432"/>
    <mergeCell ref="D1432:M1432"/>
    <mergeCell ref="N1432:AK1432"/>
    <mergeCell ref="AL1432:AQ1432"/>
    <mergeCell ref="AR1432:AU1432"/>
    <mergeCell ref="AV1432:AX1432"/>
    <mergeCell ref="B1431:C1431"/>
    <mergeCell ref="D1431:M1431"/>
    <mergeCell ref="N1431:AK1431"/>
    <mergeCell ref="AL1431:AQ1431"/>
    <mergeCell ref="AR1431:AU1431"/>
    <mergeCell ref="AV1431:AX1431"/>
    <mergeCell ref="B1430:C1430"/>
    <mergeCell ref="D1430:M1430"/>
    <mergeCell ref="N1430:AK1430"/>
    <mergeCell ref="AL1430:AQ1430"/>
    <mergeCell ref="AR1430:AU1430"/>
    <mergeCell ref="AV1430:AX1430"/>
    <mergeCell ref="B1429:C1429"/>
    <mergeCell ref="D1429:M1429"/>
    <mergeCell ref="N1429:AK1429"/>
    <mergeCell ref="AL1429:AQ1429"/>
    <mergeCell ref="AR1429:AU1429"/>
    <mergeCell ref="AV1429:AX1429"/>
    <mergeCell ref="B1441:G1441"/>
    <mergeCell ref="H1441:Y1441"/>
    <mergeCell ref="Z1441:AE1441"/>
    <mergeCell ref="AF1441:AQ1441"/>
    <mergeCell ref="AR1441:AY1441"/>
    <mergeCell ref="B1442:G1442"/>
    <mergeCell ref="H1442:Y1442"/>
    <mergeCell ref="Z1442:AE1442"/>
    <mergeCell ref="AF1442:AY1442"/>
    <mergeCell ref="AK1439:AQ1439"/>
    <mergeCell ref="AR1439:AY1439"/>
    <mergeCell ref="B1440:G1440"/>
    <mergeCell ref="H1440:Y1440"/>
    <mergeCell ref="Z1440:AE1440"/>
    <mergeCell ref="AF1440:AQ1440"/>
    <mergeCell ref="AR1440:AY1440"/>
    <mergeCell ref="B1437:C1437"/>
    <mergeCell ref="D1437:M1437"/>
    <mergeCell ref="N1437:AK1437"/>
    <mergeCell ref="AL1437:AQ1437"/>
    <mergeCell ref="AR1437:AU1437"/>
    <mergeCell ref="AV1437:AX1437"/>
    <mergeCell ref="B1436:C1436"/>
    <mergeCell ref="D1436:M1436"/>
    <mergeCell ref="N1436:AK1436"/>
    <mergeCell ref="AL1436:AQ1436"/>
    <mergeCell ref="AR1436:AU1436"/>
    <mergeCell ref="AV1436:AX1436"/>
    <mergeCell ref="B1435:C1435"/>
    <mergeCell ref="D1435:M1435"/>
    <mergeCell ref="N1435:AK1435"/>
    <mergeCell ref="AL1435:AQ1435"/>
    <mergeCell ref="AR1435:AU1435"/>
    <mergeCell ref="AV1435:AX1435"/>
    <mergeCell ref="AS1448:AY1448"/>
    <mergeCell ref="J1449:P1449"/>
    <mergeCell ref="Q1449:W1449"/>
    <mergeCell ref="X1449:AD1449"/>
    <mergeCell ref="AE1449:AK1449"/>
    <mergeCell ref="AL1449:AR1449"/>
    <mergeCell ref="AS1449:AY1449"/>
    <mergeCell ref="AS1446:AY1446"/>
    <mergeCell ref="H1447:I1450"/>
    <mergeCell ref="J1447:P1447"/>
    <mergeCell ref="Q1447:W1447"/>
    <mergeCell ref="X1447:AD1447"/>
    <mergeCell ref="AE1447:AK1447"/>
    <mergeCell ref="AL1447:AR1447"/>
    <mergeCell ref="AS1447:AY1447"/>
    <mergeCell ref="J1448:P1448"/>
    <mergeCell ref="Q1448:W1448"/>
    <mergeCell ref="B1446:G1452"/>
    <mergeCell ref="H1446:P1446"/>
    <mergeCell ref="Q1446:W1446"/>
    <mergeCell ref="X1446:AD1446"/>
    <mergeCell ref="AE1446:AK1446"/>
    <mergeCell ref="AL1446:AR1446"/>
    <mergeCell ref="X1448:AD1448"/>
    <mergeCell ref="AE1448:AK1448"/>
    <mergeCell ref="AL1448:AR1448"/>
    <mergeCell ref="J1450:P1450"/>
    <mergeCell ref="B1443:G1444"/>
    <mergeCell ref="H1443:Y1444"/>
    <mergeCell ref="Z1443:AE1444"/>
    <mergeCell ref="AF1443:AY1444"/>
    <mergeCell ref="B1445:G1445"/>
    <mergeCell ref="H1445:AY1445"/>
    <mergeCell ref="M1455:R1455"/>
    <mergeCell ref="S1455:X1455"/>
    <mergeCell ref="Y1455:AY1455"/>
    <mergeCell ref="D1456:L1456"/>
    <mergeCell ref="M1456:R1456"/>
    <mergeCell ref="S1456:X1456"/>
    <mergeCell ref="Y1456:AY1456"/>
    <mergeCell ref="B1453:C1461"/>
    <mergeCell ref="D1453:L1453"/>
    <mergeCell ref="M1453:R1453"/>
    <mergeCell ref="S1453:X1453"/>
    <mergeCell ref="Y1453:AY1453"/>
    <mergeCell ref="D1454:L1454"/>
    <mergeCell ref="M1454:R1454"/>
    <mergeCell ref="S1454:X1454"/>
    <mergeCell ref="Y1454:AY1454"/>
    <mergeCell ref="D1455:L1455"/>
    <mergeCell ref="AS1451:AY1451"/>
    <mergeCell ref="H1452:P1452"/>
    <mergeCell ref="Q1452:W1452"/>
    <mergeCell ref="X1452:AD1452"/>
    <mergeCell ref="AE1452:AK1452"/>
    <mergeCell ref="AL1452:AR1452"/>
    <mergeCell ref="AS1452:AY1452"/>
    <mergeCell ref="Q1450:W1450"/>
    <mergeCell ref="X1450:AD1450"/>
    <mergeCell ref="AE1450:AK1450"/>
    <mergeCell ref="AL1450:AR1450"/>
    <mergeCell ref="AS1450:AY1450"/>
    <mergeCell ref="H1451:P1451"/>
    <mergeCell ref="Q1451:W1451"/>
    <mergeCell ref="X1451:AD1451"/>
    <mergeCell ref="AE1451:AK1451"/>
    <mergeCell ref="AL1451:AR1451"/>
    <mergeCell ref="Z1471:AC1471"/>
    <mergeCell ref="AD1471:AH1471"/>
    <mergeCell ref="AI1471:AU1471"/>
    <mergeCell ref="AV1471:AY1471"/>
    <mergeCell ref="H1472:L1472"/>
    <mergeCell ref="M1472:Y1472"/>
    <mergeCell ref="Z1472:AC1472"/>
    <mergeCell ref="AD1472:AH1472"/>
    <mergeCell ref="AI1472:AU1472"/>
    <mergeCell ref="AV1472:AY1472"/>
    <mergeCell ref="D1461:L1461"/>
    <mergeCell ref="M1461:R1461"/>
    <mergeCell ref="S1461:X1461"/>
    <mergeCell ref="Y1461:AY1461"/>
    <mergeCell ref="B1465:G1467"/>
    <mergeCell ref="B1470:G1513"/>
    <mergeCell ref="H1470:AC1470"/>
    <mergeCell ref="AD1470:AY1470"/>
    <mergeCell ref="H1471:L1471"/>
    <mergeCell ref="M1471:Y1471"/>
    <mergeCell ref="D1459:L1459"/>
    <mergeCell ref="M1459:R1459"/>
    <mergeCell ref="S1459:X1459"/>
    <mergeCell ref="Y1459:AY1459"/>
    <mergeCell ref="D1460:L1460"/>
    <mergeCell ref="M1460:R1460"/>
    <mergeCell ref="S1460:X1460"/>
    <mergeCell ref="Y1460:AY1460"/>
    <mergeCell ref="D1457:L1457"/>
    <mergeCell ref="M1457:R1457"/>
    <mergeCell ref="S1457:X1457"/>
    <mergeCell ref="Y1457:AY1457"/>
    <mergeCell ref="D1458:L1458"/>
    <mergeCell ref="M1458:R1458"/>
    <mergeCell ref="S1458:X1458"/>
    <mergeCell ref="Y1458:AY1458"/>
    <mergeCell ref="H1478:L1478"/>
    <mergeCell ref="M1478:Y1478"/>
    <mergeCell ref="Z1478:AC1478"/>
    <mergeCell ref="AD1478:AH1478"/>
    <mergeCell ref="AI1478:AU1478"/>
    <mergeCell ref="AV1478:AY1478"/>
    <mergeCell ref="H1477:L1477"/>
    <mergeCell ref="M1477:Y1477"/>
    <mergeCell ref="Z1477:AC1477"/>
    <mergeCell ref="AD1477:AH1477"/>
    <mergeCell ref="AI1477:AU1477"/>
    <mergeCell ref="AV1477:AY1477"/>
    <mergeCell ref="H1476:L1476"/>
    <mergeCell ref="M1476:Y1476"/>
    <mergeCell ref="Z1476:AC1476"/>
    <mergeCell ref="AD1476:AH1476"/>
    <mergeCell ref="AI1476:AU1476"/>
    <mergeCell ref="AV1476:AY1476"/>
    <mergeCell ref="H1475:L1475"/>
    <mergeCell ref="M1475:Y1475"/>
    <mergeCell ref="Z1475:AC1475"/>
    <mergeCell ref="AD1475:AH1475"/>
    <mergeCell ref="AI1475:AU1475"/>
    <mergeCell ref="AV1475:AY1475"/>
    <mergeCell ref="H1474:L1474"/>
    <mergeCell ref="M1474:Y1474"/>
    <mergeCell ref="Z1474:AC1474"/>
    <mergeCell ref="AD1474:AH1474"/>
    <mergeCell ref="AI1474:AU1474"/>
    <mergeCell ref="AV1474:AY1474"/>
    <mergeCell ref="H1473:L1473"/>
    <mergeCell ref="M1473:Y1473"/>
    <mergeCell ref="Z1473:AC1473"/>
    <mergeCell ref="AD1473:AH1473"/>
    <mergeCell ref="AI1473:AU1473"/>
    <mergeCell ref="AV1473:AY1473"/>
    <mergeCell ref="H1485:L1485"/>
    <mergeCell ref="M1485:Y1485"/>
    <mergeCell ref="Z1485:AC1485"/>
    <mergeCell ref="AD1485:AH1485"/>
    <mergeCell ref="AI1485:AU1485"/>
    <mergeCell ref="AV1485:AY1485"/>
    <mergeCell ref="H1484:L1484"/>
    <mergeCell ref="M1484:Y1484"/>
    <mergeCell ref="Z1484:AC1484"/>
    <mergeCell ref="AD1484:AH1484"/>
    <mergeCell ref="AI1484:AU1484"/>
    <mergeCell ref="AV1484:AY1484"/>
    <mergeCell ref="H1483:L1483"/>
    <mergeCell ref="M1483:Y1483"/>
    <mergeCell ref="Z1483:AC1483"/>
    <mergeCell ref="AD1483:AH1483"/>
    <mergeCell ref="AI1483:AU1483"/>
    <mergeCell ref="AV1483:AY1483"/>
    <mergeCell ref="H1481:AC1481"/>
    <mergeCell ref="AD1481:AY1481"/>
    <mergeCell ref="H1482:L1482"/>
    <mergeCell ref="M1482:Y1482"/>
    <mergeCell ref="Z1482:AC1482"/>
    <mergeCell ref="AD1482:AH1482"/>
    <mergeCell ref="AI1482:AU1482"/>
    <mergeCell ref="AV1482:AY1482"/>
    <mergeCell ref="H1480:L1480"/>
    <mergeCell ref="M1480:Y1480"/>
    <mergeCell ref="Z1480:AC1480"/>
    <mergeCell ref="AD1480:AH1480"/>
    <mergeCell ref="AI1480:AU1480"/>
    <mergeCell ref="AV1480:AY1480"/>
    <mergeCell ref="H1479:L1479"/>
    <mergeCell ref="M1479:Y1479"/>
    <mergeCell ref="Z1479:AC1479"/>
    <mergeCell ref="AD1479:AH1479"/>
    <mergeCell ref="AI1479:AU1479"/>
    <mergeCell ref="AV1479:AY1479"/>
    <mergeCell ref="H1491:L1491"/>
    <mergeCell ref="M1491:Y1491"/>
    <mergeCell ref="Z1491:AC1491"/>
    <mergeCell ref="AD1491:AH1491"/>
    <mergeCell ref="AI1491:AU1491"/>
    <mergeCell ref="AV1491:AY1491"/>
    <mergeCell ref="H1490:L1490"/>
    <mergeCell ref="M1490:Y1490"/>
    <mergeCell ref="Z1490:AC1490"/>
    <mergeCell ref="AD1490:AH1490"/>
    <mergeCell ref="AI1490:AU1490"/>
    <mergeCell ref="AV1490:AY1490"/>
    <mergeCell ref="H1489:L1489"/>
    <mergeCell ref="M1489:Y1489"/>
    <mergeCell ref="Z1489:AC1489"/>
    <mergeCell ref="AD1489:AH1489"/>
    <mergeCell ref="AI1489:AU1489"/>
    <mergeCell ref="AV1489:AY1489"/>
    <mergeCell ref="H1488:L1488"/>
    <mergeCell ref="M1488:Y1488"/>
    <mergeCell ref="Z1488:AC1488"/>
    <mergeCell ref="AD1488:AH1488"/>
    <mergeCell ref="AI1488:AU1488"/>
    <mergeCell ref="AV1488:AY1488"/>
    <mergeCell ref="H1487:L1487"/>
    <mergeCell ref="M1487:Y1487"/>
    <mergeCell ref="Z1487:AC1487"/>
    <mergeCell ref="AD1487:AH1487"/>
    <mergeCell ref="AI1487:AU1487"/>
    <mergeCell ref="AV1487:AY1487"/>
    <mergeCell ref="H1486:L1486"/>
    <mergeCell ref="M1486:Y1486"/>
    <mergeCell ref="Z1486:AC1486"/>
    <mergeCell ref="AD1486:AH1486"/>
    <mergeCell ref="AI1486:AU1486"/>
    <mergeCell ref="AV1486:AY1486"/>
    <mergeCell ref="H1498:L1498"/>
    <mergeCell ref="M1498:Y1498"/>
    <mergeCell ref="Z1498:AC1498"/>
    <mergeCell ref="AD1498:AH1498"/>
    <mergeCell ref="AI1498:AU1498"/>
    <mergeCell ref="AV1498:AY1498"/>
    <mergeCell ref="H1497:L1497"/>
    <mergeCell ref="M1497:Y1497"/>
    <mergeCell ref="Z1497:AC1497"/>
    <mergeCell ref="AD1497:AH1497"/>
    <mergeCell ref="AI1497:AU1497"/>
    <mergeCell ref="AV1497:AY1497"/>
    <mergeCell ref="H1496:L1496"/>
    <mergeCell ref="M1496:Y1496"/>
    <mergeCell ref="Z1496:AC1496"/>
    <mergeCell ref="AD1496:AH1496"/>
    <mergeCell ref="AI1496:AU1496"/>
    <mergeCell ref="AV1496:AY1496"/>
    <mergeCell ref="H1495:L1495"/>
    <mergeCell ref="M1495:Y1495"/>
    <mergeCell ref="Z1495:AC1495"/>
    <mergeCell ref="AD1495:AH1495"/>
    <mergeCell ref="AI1495:AU1495"/>
    <mergeCell ref="AV1495:AY1495"/>
    <mergeCell ref="H1494:L1494"/>
    <mergeCell ref="M1494:Y1494"/>
    <mergeCell ref="Z1494:AC1494"/>
    <mergeCell ref="AD1494:AH1494"/>
    <mergeCell ref="AI1494:AU1494"/>
    <mergeCell ref="AV1494:AY1494"/>
    <mergeCell ref="H1492:AC1492"/>
    <mergeCell ref="AD1492:AY1492"/>
    <mergeCell ref="H1493:L1493"/>
    <mergeCell ref="M1493:Y1493"/>
    <mergeCell ref="Z1493:AC1493"/>
    <mergeCell ref="AD1493:AH1493"/>
    <mergeCell ref="AI1493:AU1493"/>
    <mergeCell ref="AV1493:AY1493"/>
    <mergeCell ref="H1505:L1505"/>
    <mergeCell ref="M1505:Y1505"/>
    <mergeCell ref="Z1505:AC1505"/>
    <mergeCell ref="AD1505:AH1505"/>
    <mergeCell ref="AI1505:AU1505"/>
    <mergeCell ref="AV1505:AY1505"/>
    <mergeCell ref="H1503:AC1503"/>
    <mergeCell ref="AD1503:AY1503"/>
    <mergeCell ref="H1504:L1504"/>
    <mergeCell ref="M1504:Y1504"/>
    <mergeCell ref="Z1504:AC1504"/>
    <mergeCell ref="AD1504:AH1504"/>
    <mergeCell ref="AI1504:AU1504"/>
    <mergeCell ref="AV1504:AY1504"/>
    <mergeCell ref="H1502:L1502"/>
    <mergeCell ref="M1502:Y1502"/>
    <mergeCell ref="Z1502:AC1502"/>
    <mergeCell ref="AD1502:AH1502"/>
    <mergeCell ref="AI1502:AU1502"/>
    <mergeCell ref="AV1502:AY1502"/>
    <mergeCell ref="H1501:L1501"/>
    <mergeCell ref="M1501:Y1501"/>
    <mergeCell ref="Z1501:AC1501"/>
    <mergeCell ref="AD1501:AH1501"/>
    <mergeCell ref="AI1501:AU1501"/>
    <mergeCell ref="AV1501:AY1501"/>
    <mergeCell ref="H1500:L1500"/>
    <mergeCell ref="M1500:Y1500"/>
    <mergeCell ref="Z1500:AC1500"/>
    <mergeCell ref="AD1500:AH1500"/>
    <mergeCell ref="AI1500:AU1500"/>
    <mergeCell ref="AV1500:AY1500"/>
    <mergeCell ref="H1499:L1499"/>
    <mergeCell ref="M1499:Y1499"/>
    <mergeCell ref="Z1499:AC1499"/>
    <mergeCell ref="AD1499:AH1499"/>
    <mergeCell ref="AI1499:AU1499"/>
    <mergeCell ref="AV1499:AY1499"/>
    <mergeCell ref="H1511:L1511"/>
    <mergeCell ref="M1511:Y1511"/>
    <mergeCell ref="Z1511:AC1511"/>
    <mergeCell ref="AD1511:AH1511"/>
    <mergeCell ref="AI1511:AU1511"/>
    <mergeCell ref="AV1511:AY1511"/>
    <mergeCell ref="H1510:L1510"/>
    <mergeCell ref="M1510:Y1510"/>
    <mergeCell ref="Z1510:AC1510"/>
    <mergeCell ref="AD1510:AH1510"/>
    <mergeCell ref="AI1510:AU1510"/>
    <mergeCell ref="AV1510:AY1510"/>
    <mergeCell ref="H1509:L1509"/>
    <mergeCell ref="M1509:Y1509"/>
    <mergeCell ref="Z1509:AC1509"/>
    <mergeCell ref="AD1509:AH1509"/>
    <mergeCell ref="AI1509:AU1509"/>
    <mergeCell ref="AV1509:AY1509"/>
    <mergeCell ref="H1508:L1508"/>
    <mergeCell ref="M1508:Y1508"/>
    <mergeCell ref="Z1508:AC1508"/>
    <mergeCell ref="AD1508:AH1508"/>
    <mergeCell ref="AI1508:AU1508"/>
    <mergeCell ref="AV1508:AY1508"/>
    <mergeCell ref="H1507:L1507"/>
    <mergeCell ref="M1507:Y1507"/>
    <mergeCell ref="Z1507:AC1507"/>
    <mergeCell ref="AD1507:AH1507"/>
    <mergeCell ref="AI1507:AU1507"/>
    <mergeCell ref="AV1507:AY1507"/>
    <mergeCell ref="H1506:L1506"/>
    <mergeCell ref="M1506:Y1506"/>
    <mergeCell ref="Z1506:AC1506"/>
    <mergeCell ref="AD1506:AH1506"/>
    <mergeCell ref="AI1506:AU1506"/>
    <mergeCell ref="AV1506:AY1506"/>
    <mergeCell ref="B1521:C1521"/>
    <mergeCell ref="D1521:M1521"/>
    <mergeCell ref="N1521:AK1521"/>
    <mergeCell ref="AL1521:AQ1521"/>
    <mergeCell ref="AR1521:AU1521"/>
    <mergeCell ref="AV1521:AX1521"/>
    <mergeCell ref="B1520:C1520"/>
    <mergeCell ref="D1520:M1520"/>
    <mergeCell ref="N1520:AK1520"/>
    <mergeCell ref="AL1520:AQ1520"/>
    <mergeCell ref="AR1520:AU1520"/>
    <mergeCell ref="AV1520:AX1520"/>
    <mergeCell ref="B1519:C1519"/>
    <mergeCell ref="D1519:M1519"/>
    <mergeCell ref="N1519:AK1519"/>
    <mergeCell ref="AL1519:AQ1519"/>
    <mergeCell ref="AR1519:AU1519"/>
    <mergeCell ref="AV1519:AX1519"/>
    <mergeCell ref="B1518:C1518"/>
    <mergeCell ref="D1518:M1518"/>
    <mergeCell ref="N1518:AK1518"/>
    <mergeCell ref="AL1518:AQ1518"/>
    <mergeCell ref="AR1518:AU1518"/>
    <mergeCell ref="AV1518:AX1518"/>
    <mergeCell ref="H1513:L1513"/>
    <mergeCell ref="M1513:Y1513"/>
    <mergeCell ref="Z1513:AC1513"/>
    <mergeCell ref="AD1513:AH1513"/>
    <mergeCell ref="AI1513:AU1513"/>
    <mergeCell ref="AV1513:AY1513"/>
    <mergeCell ref="H1512:L1512"/>
    <mergeCell ref="M1512:Y1512"/>
    <mergeCell ref="Z1512:AC1512"/>
    <mergeCell ref="AD1512:AH1512"/>
    <mergeCell ref="AI1512:AU1512"/>
    <mergeCell ref="AV1512:AY1512"/>
    <mergeCell ref="B1527:C1527"/>
    <mergeCell ref="D1527:M1527"/>
    <mergeCell ref="N1527:AK1527"/>
    <mergeCell ref="AL1527:AQ1527"/>
    <mergeCell ref="AR1527:AU1527"/>
    <mergeCell ref="AV1527:AX1527"/>
    <mergeCell ref="B1526:C1526"/>
    <mergeCell ref="D1526:M1526"/>
    <mergeCell ref="N1526:AK1526"/>
    <mergeCell ref="AL1526:AQ1526"/>
    <mergeCell ref="AR1526:AU1526"/>
    <mergeCell ref="AV1526:AX1526"/>
    <mergeCell ref="B1525:C1525"/>
    <mergeCell ref="D1525:M1525"/>
    <mergeCell ref="N1525:AK1525"/>
    <mergeCell ref="AL1525:AQ1525"/>
    <mergeCell ref="AR1525:AU1525"/>
    <mergeCell ref="AV1525:AX1525"/>
    <mergeCell ref="B1524:C1524"/>
    <mergeCell ref="D1524:M1524"/>
    <mergeCell ref="N1524:AK1524"/>
    <mergeCell ref="AL1524:AQ1524"/>
    <mergeCell ref="AR1524:AU1524"/>
    <mergeCell ref="AV1524:AX1524"/>
    <mergeCell ref="B1523:C1523"/>
    <mergeCell ref="D1523:M1523"/>
    <mergeCell ref="N1523:AK1523"/>
    <mergeCell ref="AL1523:AQ1523"/>
    <mergeCell ref="AR1523:AU1523"/>
    <mergeCell ref="AV1523:AX1523"/>
    <mergeCell ref="B1522:C1522"/>
    <mergeCell ref="D1522:M1522"/>
    <mergeCell ref="N1522:AK1522"/>
    <mergeCell ref="AL1522:AQ1522"/>
    <mergeCell ref="AR1522:AU1522"/>
    <mergeCell ref="AV1522:AX1522"/>
    <mergeCell ref="B1535:C1535"/>
    <mergeCell ref="D1535:M1535"/>
    <mergeCell ref="N1535:AK1535"/>
    <mergeCell ref="AL1535:AQ1535"/>
    <mergeCell ref="AR1535:AU1535"/>
    <mergeCell ref="AV1535:AX1535"/>
    <mergeCell ref="B1534:C1534"/>
    <mergeCell ref="D1534:M1534"/>
    <mergeCell ref="N1534:AK1534"/>
    <mergeCell ref="AL1534:AQ1534"/>
    <mergeCell ref="AR1534:AU1534"/>
    <mergeCell ref="AV1534:AX1534"/>
    <mergeCell ref="B1533:C1533"/>
    <mergeCell ref="D1533:M1533"/>
    <mergeCell ref="N1533:AK1533"/>
    <mergeCell ref="AL1533:AQ1533"/>
    <mergeCell ref="AR1533:AU1533"/>
    <mergeCell ref="AV1533:AX1533"/>
    <mergeCell ref="B1532:C1532"/>
    <mergeCell ref="D1532:M1532"/>
    <mergeCell ref="N1532:AK1532"/>
    <mergeCell ref="AL1532:AQ1532"/>
    <mergeCell ref="AR1532:AU1532"/>
    <mergeCell ref="AV1532:AX1532"/>
    <mergeCell ref="B1531:C1531"/>
    <mergeCell ref="D1531:M1531"/>
    <mergeCell ref="N1531:AK1531"/>
    <mergeCell ref="AL1531:AQ1531"/>
    <mergeCell ref="AR1531:AU1531"/>
    <mergeCell ref="AV1531:AX1531"/>
    <mergeCell ref="B1528:C1528"/>
    <mergeCell ref="D1528:M1528"/>
    <mergeCell ref="N1528:AK1528"/>
    <mergeCell ref="AL1528:AQ1528"/>
    <mergeCell ref="AR1528:AU1528"/>
    <mergeCell ref="AV1528:AX1528"/>
    <mergeCell ref="B1543:C1543"/>
    <mergeCell ref="D1543:M1543"/>
    <mergeCell ref="N1543:AK1543"/>
    <mergeCell ref="AL1543:AQ1543"/>
    <mergeCell ref="AR1543:AU1543"/>
    <mergeCell ref="AV1543:AX1543"/>
    <mergeCell ref="B1542:C1542"/>
    <mergeCell ref="D1542:M1542"/>
    <mergeCell ref="N1542:AK1542"/>
    <mergeCell ref="AL1542:AQ1542"/>
    <mergeCell ref="AR1542:AU1542"/>
    <mergeCell ref="AV1542:AX1542"/>
    <mergeCell ref="B1541:C1541"/>
    <mergeCell ref="D1541:M1541"/>
    <mergeCell ref="N1541:AK1541"/>
    <mergeCell ref="AL1541:AQ1541"/>
    <mergeCell ref="AR1541:AU1541"/>
    <mergeCell ref="AV1541:AX1541"/>
    <mergeCell ref="B1540:C1540"/>
    <mergeCell ref="D1540:M1540"/>
    <mergeCell ref="N1540:AK1540"/>
    <mergeCell ref="AL1540:AQ1540"/>
    <mergeCell ref="AR1540:AU1540"/>
    <mergeCell ref="AV1540:AX1540"/>
    <mergeCell ref="B1539:C1539"/>
    <mergeCell ref="D1539:M1539"/>
    <mergeCell ref="N1539:AK1539"/>
    <mergeCell ref="AL1539:AQ1539"/>
    <mergeCell ref="AR1539:AU1539"/>
    <mergeCell ref="AV1539:AX1539"/>
    <mergeCell ref="B1536:C1536"/>
    <mergeCell ref="D1536:M1536"/>
    <mergeCell ref="N1536:AK1536"/>
    <mergeCell ref="AL1536:AQ1536"/>
    <mergeCell ref="AR1536:AU1536"/>
    <mergeCell ref="AV1536:AX1536"/>
    <mergeCell ref="B1551:C1551"/>
    <mergeCell ref="D1551:M1551"/>
    <mergeCell ref="N1551:AK1551"/>
    <mergeCell ref="AL1551:AQ1551"/>
    <mergeCell ref="AR1551:AU1551"/>
    <mergeCell ref="AV1551:AX1551"/>
    <mergeCell ref="B1550:C1550"/>
    <mergeCell ref="D1550:M1550"/>
    <mergeCell ref="N1550:AK1550"/>
    <mergeCell ref="AL1550:AQ1550"/>
    <mergeCell ref="AR1550:AU1550"/>
    <mergeCell ref="AV1550:AX1550"/>
    <mergeCell ref="B1549:C1549"/>
    <mergeCell ref="D1549:M1549"/>
    <mergeCell ref="N1549:AK1549"/>
    <mergeCell ref="AL1549:AQ1549"/>
    <mergeCell ref="AR1549:AU1549"/>
    <mergeCell ref="AV1549:AX1549"/>
    <mergeCell ref="B1548:C1548"/>
    <mergeCell ref="D1548:M1548"/>
    <mergeCell ref="N1548:AK1548"/>
    <mergeCell ref="AL1548:AQ1548"/>
    <mergeCell ref="AR1548:AU1548"/>
    <mergeCell ref="AV1548:AX1548"/>
    <mergeCell ref="B1547:C1547"/>
    <mergeCell ref="D1547:M1547"/>
    <mergeCell ref="N1547:AK1547"/>
    <mergeCell ref="AL1547:AQ1547"/>
    <mergeCell ref="AR1547:AU1547"/>
    <mergeCell ref="AV1547:AX1547"/>
    <mergeCell ref="B1544:C1544"/>
    <mergeCell ref="D1544:M1544"/>
    <mergeCell ref="N1544:AK1544"/>
    <mergeCell ref="AL1544:AQ1544"/>
    <mergeCell ref="AR1544:AU1544"/>
    <mergeCell ref="AV1544:AX1544"/>
    <mergeCell ref="B1561:G1567"/>
    <mergeCell ref="H1561:P1561"/>
    <mergeCell ref="Q1561:W1561"/>
    <mergeCell ref="X1561:AD1561"/>
    <mergeCell ref="AE1561:AK1561"/>
    <mergeCell ref="AL1561:AR1561"/>
    <mergeCell ref="X1563:AD1563"/>
    <mergeCell ref="AE1563:AK1563"/>
    <mergeCell ref="AL1563:AR1563"/>
    <mergeCell ref="J1565:P1565"/>
    <mergeCell ref="B1558:G1559"/>
    <mergeCell ref="H1558:Y1559"/>
    <mergeCell ref="Z1558:AE1559"/>
    <mergeCell ref="AF1558:AY1559"/>
    <mergeCell ref="B1560:G1560"/>
    <mergeCell ref="H1560:AY1560"/>
    <mergeCell ref="B1556:G1556"/>
    <mergeCell ref="H1556:Y1556"/>
    <mergeCell ref="Z1556:AE1556"/>
    <mergeCell ref="AF1556:AQ1556"/>
    <mergeCell ref="AR1556:AY1556"/>
    <mergeCell ref="B1557:G1557"/>
    <mergeCell ref="H1557:Y1557"/>
    <mergeCell ref="Z1557:AE1557"/>
    <mergeCell ref="AF1557:AY1557"/>
    <mergeCell ref="AR1554:AY1554"/>
    <mergeCell ref="B1555:G1555"/>
    <mergeCell ref="H1555:Y1555"/>
    <mergeCell ref="Z1555:AE1555"/>
    <mergeCell ref="AF1555:AQ1555"/>
    <mergeCell ref="AR1555:AY1555"/>
    <mergeCell ref="B1552:C1552"/>
    <mergeCell ref="D1552:M1552"/>
    <mergeCell ref="N1552:AK1552"/>
    <mergeCell ref="AL1552:AQ1552"/>
    <mergeCell ref="AR1552:AU1552"/>
    <mergeCell ref="AV1552:AX1552"/>
    <mergeCell ref="AS1566:AY1566"/>
    <mergeCell ref="H1567:P1567"/>
    <mergeCell ref="Q1567:W1567"/>
    <mergeCell ref="X1567:AD1567"/>
    <mergeCell ref="AE1567:AK1567"/>
    <mergeCell ref="AL1567:AR1567"/>
    <mergeCell ref="AS1567:AY1567"/>
    <mergeCell ref="Q1565:W1565"/>
    <mergeCell ref="X1565:AD1565"/>
    <mergeCell ref="AE1565:AK1565"/>
    <mergeCell ref="AL1565:AR1565"/>
    <mergeCell ref="AS1565:AY1565"/>
    <mergeCell ref="H1566:P1566"/>
    <mergeCell ref="Q1566:W1566"/>
    <mergeCell ref="X1566:AD1566"/>
    <mergeCell ref="AE1566:AK1566"/>
    <mergeCell ref="AL1566:AR1566"/>
    <mergeCell ref="AS1563:AY1563"/>
    <mergeCell ref="J1564:P1564"/>
    <mergeCell ref="Q1564:W1564"/>
    <mergeCell ref="X1564:AD1564"/>
    <mergeCell ref="AE1564:AK1564"/>
    <mergeCell ref="AL1564:AR1564"/>
    <mergeCell ref="AS1564:AY1564"/>
    <mergeCell ref="AS1561:AY1561"/>
    <mergeCell ref="H1562:I1565"/>
    <mergeCell ref="J1562:P1562"/>
    <mergeCell ref="Q1562:W1562"/>
    <mergeCell ref="X1562:AD1562"/>
    <mergeCell ref="AE1562:AK1562"/>
    <mergeCell ref="AL1562:AR1562"/>
    <mergeCell ref="AS1562:AY1562"/>
    <mergeCell ref="J1563:P1563"/>
    <mergeCell ref="Q1563:W1563"/>
    <mergeCell ref="B1579:G1581"/>
    <mergeCell ref="B1583:G1583"/>
    <mergeCell ref="H1583:AY1583"/>
    <mergeCell ref="B1584:G1627"/>
    <mergeCell ref="H1584:AC1584"/>
    <mergeCell ref="AD1584:AY1584"/>
    <mergeCell ref="H1585:L1585"/>
    <mergeCell ref="M1585:Y1585"/>
    <mergeCell ref="Z1585:AC1585"/>
    <mergeCell ref="AD1585:AH1585"/>
    <mergeCell ref="D1576:L1576"/>
    <mergeCell ref="M1576:R1576"/>
    <mergeCell ref="S1576:X1576"/>
    <mergeCell ref="Y1576:AY1576"/>
    <mergeCell ref="B1578:G1578"/>
    <mergeCell ref="H1578:AY1578"/>
    <mergeCell ref="D1574:L1574"/>
    <mergeCell ref="M1574:R1574"/>
    <mergeCell ref="S1574:X1574"/>
    <mergeCell ref="Y1574:AY1574"/>
    <mergeCell ref="D1575:L1575"/>
    <mergeCell ref="M1575:R1575"/>
    <mergeCell ref="S1575:X1575"/>
    <mergeCell ref="Y1575:AY1575"/>
    <mergeCell ref="D1572:L1572"/>
    <mergeCell ref="M1572:R1572"/>
    <mergeCell ref="S1572:X1572"/>
    <mergeCell ref="Y1572:AY1572"/>
    <mergeCell ref="D1573:L1573"/>
    <mergeCell ref="M1573:R1573"/>
    <mergeCell ref="S1573:X1573"/>
    <mergeCell ref="Y1573:AY1573"/>
    <mergeCell ref="M1570:R1570"/>
    <mergeCell ref="S1570:X1570"/>
    <mergeCell ref="Y1570:AY1570"/>
    <mergeCell ref="D1571:L1571"/>
    <mergeCell ref="M1571:R1571"/>
    <mergeCell ref="S1571:X1571"/>
    <mergeCell ref="Y1571:AY1571"/>
    <mergeCell ref="B1568:C1576"/>
    <mergeCell ref="D1568:L1568"/>
    <mergeCell ref="M1568:R1568"/>
    <mergeCell ref="S1568:X1568"/>
    <mergeCell ref="Y1568:AY1568"/>
    <mergeCell ref="D1569:L1569"/>
    <mergeCell ref="M1569:R1569"/>
    <mergeCell ref="S1569:X1569"/>
    <mergeCell ref="Y1569:AY1569"/>
    <mergeCell ref="D1570:L1570"/>
    <mergeCell ref="H1591:L1591"/>
    <mergeCell ref="M1591:Y1591"/>
    <mergeCell ref="Z1591:AC1591"/>
    <mergeCell ref="AD1591:AH1591"/>
    <mergeCell ref="AI1591:AU1591"/>
    <mergeCell ref="AV1591:AY1591"/>
    <mergeCell ref="H1590:L1590"/>
    <mergeCell ref="M1590:Y1590"/>
    <mergeCell ref="Z1590:AC1590"/>
    <mergeCell ref="AD1590:AH1590"/>
    <mergeCell ref="AI1590:AU1590"/>
    <mergeCell ref="AV1590:AY1590"/>
    <mergeCell ref="H1589:L1589"/>
    <mergeCell ref="M1589:Y1589"/>
    <mergeCell ref="Z1589:AC1589"/>
    <mergeCell ref="AD1589:AH1589"/>
    <mergeCell ref="AI1589:AU1589"/>
    <mergeCell ref="AV1589:AY1589"/>
    <mergeCell ref="H1588:L1588"/>
    <mergeCell ref="M1588:Y1588"/>
    <mergeCell ref="Z1588:AC1588"/>
    <mergeCell ref="AD1588:AH1588"/>
    <mergeCell ref="AI1588:AU1588"/>
    <mergeCell ref="AV1588:AY1588"/>
    <mergeCell ref="H1587:L1587"/>
    <mergeCell ref="M1587:Y1587"/>
    <mergeCell ref="Z1587:AC1587"/>
    <mergeCell ref="AD1587:AH1587"/>
    <mergeCell ref="AI1587:AU1587"/>
    <mergeCell ref="AV1587:AY1587"/>
    <mergeCell ref="AI1585:AU1585"/>
    <mergeCell ref="AV1585:AY1585"/>
    <mergeCell ref="H1586:L1586"/>
    <mergeCell ref="M1586:Y1586"/>
    <mergeCell ref="Z1586:AC1586"/>
    <mergeCell ref="AD1586:AH1586"/>
    <mergeCell ref="AI1586:AU1586"/>
    <mergeCell ref="AV1586:AY1586"/>
    <mergeCell ref="H1598:L1598"/>
    <mergeCell ref="M1598:Y1598"/>
    <mergeCell ref="Z1598:AC1598"/>
    <mergeCell ref="AD1598:AH1598"/>
    <mergeCell ref="AI1598:AU1598"/>
    <mergeCell ref="AV1598:AY1598"/>
    <mergeCell ref="H1597:L1597"/>
    <mergeCell ref="M1597:Y1597"/>
    <mergeCell ref="Z1597:AC1597"/>
    <mergeCell ref="AD1597:AH1597"/>
    <mergeCell ref="AI1597:AU1597"/>
    <mergeCell ref="AV1597:AY1597"/>
    <mergeCell ref="H1595:AC1595"/>
    <mergeCell ref="AD1595:AY1595"/>
    <mergeCell ref="H1596:L1596"/>
    <mergeCell ref="M1596:Y1596"/>
    <mergeCell ref="Z1596:AC1596"/>
    <mergeCell ref="AD1596:AH1596"/>
    <mergeCell ref="AI1596:AU1596"/>
    <mergeCell ref="AV1596:AY1596"/>
    <mergeCell ref="H1594:L1594"/>
    <mergeCell ref="M1594:Y1594"/>
    <mergeCell ref="Z1594:AC1594"/>
    <mergeCell ref="AD1594:AH1594"/>
    <mergeCell ref="AI1594:AU1594"/>
    <mergeCell ref="AV1594:AY1594"/>
    <mergeCell ref="H1593:L1593"/>
    <mergeCell ref="M1593:Y1593"/>
    <mergeCell ref="Z1593:AC1593"/>
    <mergeCell ref="AD1593:AH1593"/>
    <mergeCell ref="AI1593:AU1593"/>
    <mergeCell ref="AV1593:AY1593"/>
    <mergeCell ref="H1592:L1592"/>
    <mergeCell ref="M1592:Y1592"/>
    <mergeCell ref="Z1592:AC1592"/>
    <mergeCell ref="AD1592:AH1592"/>
    <mergeCell ref="AI1592:AU1592"/>
    <mergeCell ref="AV1592:AY1592"/>
    <mergeCell ref="H1604:L1604"/>
    <mergeCell ref="M1604:Y1604"/>
    <mergeCell ref="Z1604:AC1604"/>
    <mergeCell ref="AD1604:AH1604"/>
    <mergeCell ref="AI1604:AU1604"/>
    <mergeCell ref="AV1604:AY1604"/>
    <mergeCell ref="H1603:L1603"/>
    <mergeCell ref="M1603:Y1603"/>
    <mergeCell ref="Z1603:AC1603"/>
    <mergeCell ref="AD1603:AH1603"/>
    <mergeCell ref="AI1603:AU1603"/>
    <mergeCell ref="AV1603:AY1603"/>
    <mergeCell ref="H1602:L1602"/>
    <mergeCell ref="M1602:Y1602"/>
    <mergeCell ref="Z1602:AC1602"/>
    <mergeCell ref="AD1602:AH1602"/>
    <mergeCell ref="AI1602:AU1602"/>
    <mergeCell ref="AV1602:AY1602"/>
    <mergeCell ref="H1601:L1601"/>
    <mergeCell ref="M1601:Y1601"/>
    <mergeCell ref="Z1601:AC1601"/>
    <mergeCell ref="AD1601:AH1601"/>
    <mergeCell ref="AI1601:AU1601"/>
    <mergeCell ref="AV1601:AY1601"/>
    <mergeCell ref="H1600:L1600"/>
    <mergeCell ref="M1600:Y1600"/>
    <mergeCell ref="Z1600:AC1600"/>
    <mergeCell ref="AD1600:AH1600"/>
    <mergeCell ref="AI1600:AU1600"/>
    <mergeCell ref="AV1600:AY1600"/>
    <mergeCell ref="H1599:L1599"/>
    <mergeCell ref="M1599:Y1599"/>
    <mergeCell ref="Z1599:AC1599"/>
    <mergeCell ref="AD1599:AH1599"/>
    <mergeCell ref="AI1599:AU1599"/>
    <mergeCell ref="AV1599:AY1599"/>
    <mergeCell ref="H1611:L1611"/>
    <mergeCell ref="M1611:Y1611"/>
    <mergeCell ref="Z1611:AC1611"/>
    <mergeCell ref="AD1611:AH1611"/>
    <mergeCell ref="AI1611:AU1611"/>
    <mergeCell ref="AV1611:AY1611"/>
    <mergeCell ref="H1610:L1610"/>
    <mergeCell ref="M1610:Y1610"/>
    <mergeCell ref="Z1610:AC1610"/>
    <mergeCell ref="AD1610:AH1610"/>
    <mergeCell ref="AI1610:AU1610"/>
    <mergeCell ref="AV1610:AY1610"/>
    <mergeCell ref="H1609:L1609"/>
    <mergeCell ref="M1609:Y1609"/>
    <mergeCell ref="Z1609:AC1609"/>
    <mergeCell ref="AD1609:AH1609"/>
    <mergeCell ref="AI1609:AU1609"/>
    <mergeCell ref="AV1609:AY1609"/>
    <mergeCell ref="H1608:L1608"/>
    <mergeCell ref="M1608:Y1608"/>
    <mergeCell ref="Z1608:AC1608"/>
    <mergeCell ref="AD1608:AH1608"/>
    <mergeCell ref="AI1608:AU1608"/>
    <mergeCell ref="AV1608:AY1608"/>
    <mergeCell ref="H1606:AC1606"/>
    <mergeCell ref="AD1606:AY1606"/>
    <mergeCell ref="H1607:L1607"/>
    <mergeCell ref="M1607:Y1607"/>
    <mergeCell ref="Z1607:AC1607"/>
    <mergeCell ref="AD1607:AH1607"/>
    <mergeCell ref="AI1607:AU1607"/>
    <mergeCell ref="AV1607:AY1607"/>
    <mergeCell ref="H1605:L1605"/>
    <mergeCell ref="M1605:Y1605"/>
    <mergeCell ref="Z1605:AC1605"/>
    <mergeCell ref="AD1605:AH1605"/>
    <mergeCell ref="AI1605:AU1605"/>
    <mergeCell ref="AV1605:AY1605"/>
    <mergeCell ref="H1617:AC1617"/>
    <mergeCell ref="AD1617:AY1617"/>
    <mergeCell ref="H1618:L1618"/>
    <mergeCell ref="M1618:Y1618"/>
    <mergeCell ref="Z1618:AC1618"/>
    <mergeCell ref="AD1618:AH1618"/>
    <mergeCell ref="AI1618:AU1618"/>
    <mergeCell ref="AV1618:AY1618"/>
    <mergeCell ref="H1616:L1616"/>
    <mergeCell ref="M1616:Y1616"/>
    <mergeCell ref="Z1616:AC1616"/>
    <mergeCell ref="AD1616:AH1616"/>
    <mergeCell ref="AI1616:AU1616"/>
    <mergeCell ref="AV1616:AY1616"/>
    <mergeCell ref="H1615:L1615"/>
    <mergeCell ref="M1615:Y1615"/>
    <mergeCell ref="Z1615:AC1615"/>
    <mergeCell ref="AD1615:AH1615"/>
    <mergeCell ref="AI1615:AU1615"/>
    <mergeCell ref="AV1615:AY1615"/>
    <mergeCell ref="H1614:L1614"/>
    <mergeCell ref="M1614:Y1614"/>
    <mergeCell ref="Z1614:AC1614"/>
    <mergeCell ref="AD1614:AH1614"/>
    <mergeCell ref="AI1614:AU1614"/>
    <mergeCell ref="AV1614:AY1614"/>
    <mergeCell ref="H1613:L1613"/>
    <mergeCell ref="M1613:Y1613"/>
    <mergeCell ref="Z1613:AC1613"/>
    <mergeCell ref="AD1613:AH1613"/>
    <mergeCell ref="AI1613:AU1613"/>
    <mergeCell ref="AV1613:AY1613"/>
    <mergeCell ref="H1612:L1612"/>
    <mergeCell ref="M1612:Y1612"/>
    <mergeCell ref="Z1612:AC1612"/>
    <mergeCell ref="AD1612:AH1612"/>
    <mergeCell ref="AI1612:AU1612"/>
    <mergeCell ref="AV1612:AY1612"/>
    <mergeCell ref="H1624:L1624"/>
    <mergeCell ref="M1624:Y1624"/>
    <mergeCell ref="Z1624:AC1624"/>
    <mergeCell ref="AD1624:AH1624"/>
    <mergeCell ref="AI1624:AU1624"/>
    <mergeCell ref="AV1624:AY1624"/>
    <mergeCell ref="H1623:L1623"/>
    <mergeCell ref="M1623:Y1623"/>
    <mergeCell ref="Z1623:AC1623"/>
    <mergeCell ref="AD1623:AH1623"/>
    <mergeCell ref="AI1623:AU1623"/>
    <mergeCell ref="AV1623:AY1623"/>
    <mergeCell ref="H1622:L1622"/>
    <mergeCell ref="M1622:Y1622"/>
    <mergeCell ref="Z1622:AC1622"/>
    <mergeCell ref="AD1622:AH1622"/>
    <mergeCell ref="AI1622:AU1622"/>
    <mergeCell ref="AV1622:AY1622"/>
    <mergeCell ref="H1621:L1621"/>
    <mergeCell ref="M1621:Y1621"/>
    <mergeCell ref="Z1621:AC1621"/>
    <mergeCell ref="AD1621:AH1621"/>
    <mergeCell ref="AI1621:AU1621"/>
    <mergeCell ref="AV1621:AY1621"/>
    <mergeCell ref="H1620:L1620"/>
    <mergeCell ref="M1620:Y1620"/>
    <mergeCell ref="Z1620:AC1620"/>
    <mergeCell ref="AD1620:AH1620"/>
    <mergeCell ref="AI1620:AU1620"/>
    <mergeCell ref="AV1620:AY1620"/>
    <mergeCell ref="H1619:L1619"/>
    <mergeCell ref="M1619:Y1619"/>
    <mergeCell ref="Z1619:AC1619"/>
    <mergeCell ref="AD1619:AH1619"/>
    <mergeCell ref="AI1619:AU1619"/>
    <mergeCell ref="AV1619:AY1619"/>
    <mergeCell ref="B1634:C1634"/>
    <mergeCell ref="D1634:M1634"/>
    <mergeCell ref="N1634:AK1634"/>
    <mergeCell ref="AL1634:AQ1634"/>
    <mergeCell ref="AR1634:AU1634"/>
    <mergeCell ref="AV1634:AX1634"/>
    <mergeCell ref="B1633:C1633"/>
    <mergeCell ref="D1633:M1633"/>
    <mergeCell ref="N1633:AK1633"/>
    <mergeCell ref="AL1633:AQ1633"/>
    <mergeCell ref="AR1633:AU1633"/>
    <mergeCell ref="AV1633:AX1633"/>
    <mergeCell ref="G1629:AX1629"/>
    <mergeCell ref="B1632:C1632"/>
    <mergeCell ref="D1632:M1632"/>
    <mergeCell ref="N1632:AK1632"/>
    <mergeCell ref="AL1632:AQ1632"/>
    <mergeCell ref="AR1632:AU1632"/>
    <mergeCell ref="AV1632:AX1632"/>
    <mergeCell ref="H1627:L1627"/>
    <mergeCell ref="M1627:Y1627"/>
    <mergeCell ref="Z1627:AC1627"/>
    <mergeCell ref="AD1627:AH1627"/>
    <mergeCell ref="AI1627:AU1627"/>
    <mergeCell ref="AV1627:AY1627"/>
    <mergeCell ref="H1626:L1626"/>
    <mergeCell ref="M1626:Y1626"/>
    <mergeCell ref="Z1626:AC1626"/>
    <mergeCell ref="AD1626:AH1626"/>
    <mergeCell ref="AI1626:AU1626"/>
    <mergeCell ref="AV1626:AY1626"/>
    <mergeCell ref="H1625:L1625"/>
    <mergeCell ref="M1625:Y1625"/>
    <mergeCell ref="Z1625:AC1625"/>
    <mergeCell ref="AD1625:AH1625"/>
    <mergeCell ref="AI1625:AU1625"/>
    <mergeCell ref="AV1625:AY1625"/>
    <mergeCell ref="B1640:C1640"/>
    <mergeCell ref="D1640:M1640"/>
    <mergeCell ref="N1640:AK1640"/>
    <mergeCell ref="AL1640:AQ1640"/>
    <mergeCell ref="AR1640:AU1640"/>
    <mergeCell ref="AV1640:AX1640"/>
    <mergeCell ref="B1639:C1639"/>
    <mergeCell ref="D1639:M1639"/>
    <mergeCell ref="N1639:AK1639"/>
    <mergeCell ref="AL1639:AQ1639"/>
    <mergeCell ref="AR1639:AU1639"/>
    <mergeCell ref="AV1639:AX1639"/>
    <mergeCell ref="B1638:C1638"/>
    <mergeCell ref="D1638:M1638"/>
    <mergeCell ref="N1638:AK1638"/>
    <mergeCell ref="AL1638:AQ1638"/>
    <mergeCell ref="AR1638:AU1638"/>
    <mergeCell ref="AV1638:AX1638"/>
    <mergeCell ref="B1637:C1637"/>
    <mergeCell ref="D1637:M1637"/>
    <mergeCell ref="N1637:AK1637"/>
    <mergeCell ref="AL1637:AQ1637"/>
    <mergeCell ref="AR1637:AU1637"/>
    <mergeCell ref="AV1637:AX1637"/>
    <mergeCell ref="B1636:C1636"/>
    <mergeCell ref="D1636:M1636"/>
    <mergeCell ref="N1636:AK1636"/>
    <mergeCell ref="AL1636:AQ1636"/>
    <mergeCell ref="AR1636:AU1636"/>
    <mergeCell ref="AV1636:AX1636"/>
    <mergeCell ref="B1635:C1635"/>
    <mergeCell ref="D1635:M1635"/>
    <mergeCell ref="N1635:AK1635"/>
    <mergeCell ref="AL1635:AQ1635"/>
    <mergeCell ref="AR1635:AU1635"/>
    <mergeCell ref="AV1635:AX1635"/>
    <mergeCell ref="B1648:C1648"/>
    <mergeCell ref="D1648:M1648"/>
    <mergeCell ref="N1648:AK1648"/>
    <mergeCell ref="AL1648:AQ1648"/>
    <mergeCell ref="AR1648:AU1648"/>
    <mergeCell ref="AV1648:AX1648"/>
    <mergeCell ref="B1647:C1647"/>
    <mergeCell ref="D1647:M1647"/>
    <mergeCell ref="N1647:AK1647"/>
    <mergeCell ref="AL1647:AQ1647"/>
    <mergeCell ref="AR1647:AU1647"/>
    <mergeCell ref="AV1647:AX1647"/>
    <mergeCell ref="B1646:C1646"/>
    <mergeCell ref="D1646:M1646"/>
    <mergeCell ref="N1646:AK1646"/>
    <mergeCell ref="AL1646:AQ1646"/>
    <mergeCell ref="AR1646:AU1646"/>
    <mergeCell ref="AV1646:AX1646"/>
    <mergeCell ref="B1645:C1645"/>
    <mergeCell ref="D1645:M1645"/>
    <mergeCell ref="N1645:AK1645"/>
    <mergeCell ref="AL1645:AQ1645"/>
    <mergeCell ref="AR1645:AU1645"/>
    <mergeCell ref="AV1645:AX1645"/>
    <mergeCell ref="B1642:C1642"/>
    <mergeCell ref="D1642:M1642"/>
    <mergeCell ref="N1642:AK1642"/>
    <mergeCell ref="AL1642:AQ1642"/>
    <mergeCell ref="AR1642:AU1642"/>
    <mergeCell ref="AV1642:AX1642"/>
    <mergeCell ref="B1641:C1641"/>
    <mergeCell ref="D1641:M1641"/>
    <mergeCell ref="N1641:AK1641"/>
    <mergeCell ref="AL1641:AQ1641"/>
    <mergeCell ref="AR1641:AU1641"/>
    <mergeCell ref="AV1641:AX1641"/>
    <mergeCell ref="B1654:C1654"/>
    <mergeCell ref="D1654:M1654"/>
    <mergeCell ref="N1654:AK1654"/>
    <mergeCell ref="AL1654:AQ1654"/>
    <mergeCell ref="AR1654:AU1654"/>
    <mergeCell ref="AV1654:AX1654"/>
    <mergeCell ref="B1653:C1653"/>
    <mergeCell ref="D1653:M1653"/>
    <mergeCell ref="N1653:AK1653"/>
    <mergeCell ref="AL1653:AQ1653"/>
    <mergeCell ref="AR1653:AU1653"/>
    <mergeCell ref="AV1653:AX1653"/>
    <mergeCell ref="B1652:C1652"/>
    <mergeCell ref="D1652:M1652"/>
    <mergeCell ref="N1652:AK1652"/>
    <mergeCell ref="AL1652:AQ1652"/>
    <mergeCell ref="AR1652:AU1652"/>
    <mergeCell ref="AV1652:AX1652"/>
    <mergeCell ref="B1651:C1651"/>
    <mergeCell ref="D1651:M1651"/>
    <mergeCell ref="N1651:AK1651"/>
    <mergeCell ref="AL1651:AQ1651"/>
    <mergeCell ref="AR1651:AU1651"/>
    <mergeCell ref="AV1651:AX1651"/>
    <mergeCell ref="B1650:C1650"/>
    <mergeCell ref="D1650:M1650"/>
    <mergeCell ref="N1650:AK1650"/>
    <mergeCell ref="AL1650:AQ1650"/>
    <mergeCell ref="AR1650:AU1650"/>
    <mergeCell ref="AV1650:AX1650"/>
    <mergeCell ref="B1649:C1649"/>
    <mergeCell ref="D1649:M1649"/>
    <mergeCell ref="N1649:AK1649"/>
    <mergeCell ref="AL1649:AQ1649"/>
    <mergeCell ref="AR1649:AU1649"/>
    <mergeCell ref="AV1649:AX1649"/>
    <mergeCell ref="B1664:G1670"/>
    <mergeCell ref="H1664:P1664"/>
    <mergeCell ref="Q1664:W1664"/>
    <mergeCell ref="X1664:AD1664"/>
    <mergeCell ref="AE1664:AK1664"/>
    <mergeCell ref="AL1664:AR1664"/>
    <mergeCell ref="X1666:AD1666"/>
    <mergeCell ref="AE1666:AK1666"/>
    <mergeCell ref="AL1666:AR1666"/>
    <mergeCell ref="J1668:P1668"/>
    <mergeCell ref="B1661:G1662"/>
    <mergeCell ref="H1661:Y1662"/>
    <mergeCell ref="Z1661:AE1662"/>
    <mergeCell ref="AF1661:AY1662"/>
    <mergeCell ref="B1663:G1663"/>
    <mergeCell ref="H1663:AY1663"/>
    <mergeCell ref="B1659:G1659"/>
    <mergeCell ref="H1659:Y1659"/>
    <mergeCell ref="Z1659:AE1659"/>
    <mergeCell ref="AF1659:AQ1659"/>
    <mergeCell ref="AR1659:AY1659"/>
    <mergeCell ref="B1660:G1660"/>
    <mergeCell ref="H1660:Y1660"/>
    <mergeCell ref="Z1660:AE1660"/>
    <mergeCell ref="AF1660:AY1660"/>
    <mergeCell ref="AK1657:AQ1657"/>
    <mergeCell ref="AR1657:AY1657"/>
    <mergeCell ref="B1658:G1658"/>
    <mergeCell ref="H1658:Y1658"/>
    <mergeCell ref="Z1658:AE1658"/>
    <mergeCell ref="AF1658:AQ1658"/>
    <mergeCell ref="AR1658:AY1658"/>
    <mergeCell ref="B1655:C1655"/>
    <mergeCell ref="D1655:M1655"/>
    <mergeCell ref="N1655:AK1655"/>
    <mergeCell ref="AL1655:AQ1655"/>
    <mergeCell ref="AR1655:AU1655"/>
    <mergeCell ref="AV1655:AX1655"/>
    <mergeCell ref="AS1669:AY1669"/>
    <mergeCell ref="H1670:P1670"/>
    <mergeCell ref="Q1670:W1670"/>
    <mergeCell ref="X1670:AD1670"/>
    <mergeCell ref="AE1670:AK1670"/>
    <mergeCell ref="AL1670:AR1670"/>
    <mergeCell ref="AS1670:AY1670"/>
    <mergeCell ref="Q1668:W1668"/>
    <mergeCell ref="X1668:AD1668"/>
    <mergeCell ref="AE1668:AK1668"/>
    <mergeCell ref="AL1668:AR1668"/>
    <mergeCell ref="AS1668:AY1668"/>
    <mergeCell ref="H1669:P1669"/>
    <mergeCell ref="Q1669:W1669"/>
    <mergeCell ref="X1669:AD1669"/>
    <mergeCell ref="AE1669:AK1669"/>
    <mergeCell ref="AL1669:AR1669"/>
    <mergeCell ref="AS1666:AY1666"/>
    <mergeCell ref="J1667:P1667"/>
    <mergeCell ref="Q1667:W1667"/>
    <mergeCell ref="X1667:AD1667"/>
    <mergeCell ref="AE1667:AK1667"/>
    <mergeCell ref="AL1667:AR1667"/>
    <mergeCell ref="AS1667:AY1667"/>
    <mergeCell ref="AS1664:AY1664"/>
    <mergeCell ref="H1665:I1668"/>
    <mergeCell ref="J1665:P1665"/>
    <mergeCell ref="Q1665:W1665"/>
    <mergeCell ref="X1665:AD1665"/>
    <mergeCell ref="AE1665:AK1665"/>
    <mergeCell ref="AL1665:AR1665"/>
    <mergeCell ref="AS1665:AY1665"/>
    <mergeCell ref="J1666:P1666"/>
    <mergeCell ref="Q1666:W1666"/>
    <mergeCell ref="B1682:G1684"/>
    <mergeCell ref="B1686:G1686"/>
    <mergeCell ref="H1686:AY1686"/>
    <mergeCell ref="B1687:G1730"/>
    <mergeCell ref="H1687:AC1687"/>
    <mergeCell ref="AD1687:AY1687"/>
    <mergeCell ref="H1688:L1688"/>
    <mergeCell ref="M1688:Y1688"/>
    <mergeCell ref="Z1688:AC1688"/>
    <mergeCell ref="AD1688:AH1688"/>
    <mergeCell ref="D1679:L1679"/>
    <mergeCell ref="M1679:R1679"/>
    <mergeCell ref="S1679:X1679"/>
    <mergeCell ref="Y1679:AY1679"/>
    <mergeCell ref="B1681:G1681"/>
    <mergeCell ref="H1681:AY1681"/>
    <mergeCell ref="D1677:L1677"/>
    <mergeCell ref="M1677:R1677"/>
    <mergeCell ref="S1677:X1677"/>
    <mergeCell ref="Y1677:AY1677"/>
    <mergeCell ref="D1678:L1678"/>
    <mergeCell ref="M1678:R1678"/>
    <mergeCell ref="S1678:X1678"/>
    <mergeCell ref="Y1678:AY1678"/>
    <mergeCell ref="D1675:L1675"/>
    <mergeCell ref="M1675:R1675"/>
    <mergeCell ref="S1675:X1675"/>
    <mergeCell ref="Y1675:AY1675"/>
    <mergeCell ref="D1676:L1676"/>
    <mergeCell ref="M1676:R1676"/>
    <mergeCell ref="S1676:X1676"/>
    <mergeCell ref="Y1676:AY1676"/>
    <mergeCell ref="M1673:R1673"/>
    <mergeCell ref="S1673:X1673"/>
    <mergeCell ref="Y1673:AY1673"/>
    <mergeCell ref="D1674:L1674"/>
    <mergeCell ref="M1674:R1674"/>
    <mergeCell ref="S1674:X1674"/>
    <mergeCell ref="Y1674:AY1674"/>
    <mergeCell ref="B1671:C1679"/>
    <mergeCell ref="D1671:L1671"/>
    <mergeCell ref="M1671:R1671"/>
    <mergeCell ref="S1671:X1671"/>
    <mergeCell ref="Y1671:AY1671"/>
    <mergeCell ref="D1672:L1672"/>
    <mergeCell ref="M1672:R1672"/>
    <mergeCell ref="S1672:X1672"/>
    <mergeCell ref="Y1672:AY1672"/>
    <mergeCell ref="D1673:L1673"/>
    <mergeCell ref="H1694:L1694"/>
    <mergeCell ref="M1694:Y1694"/>
    <mergeCell ref="Z1694:AC1694"/>
    <mergeCell ref="AD1694:AH1694"/>
    <mergeCell ref="AI1694:AU1694"/>
    <mergeCell ref="AV1694:AY1694"/>
    <mergeCell ref="H1693:L1693"/>
    <mergeCell ref="M1693:Y1693"/>
    <mergeCell ref="Z1693:AC1693"/>
    <mergeCell ref="AD1693:AH1693"/>
    <mergeCell ref="AI1693:AU1693"/>
    <mergeCell ref="AV1693:AY1693"/>
    <mergeCell ref="H1692:L1692"/>
    <mergeCell ref="M1692:Y1692"/>
    <mergeCell ref="Z1692:AC1692"/>
    <mergeCell ref="AD1692:AH1692"/>
    <mergeCell ref="AI1692:AU1692"/>
    <mergeCell ref="AV1692:AY1692"/>
    <mergeCell ref="H1691:L1691"/>
    <mergeCell ref="M1691:Y1691"/>
    <mergeCell ref="Z1691:AC1691"/>
    <mergeCell ref="AD1691:AH1691"/>
    <mergeCell ref="AI1691:AU1691"/>
    <mergeCell ref="AV1691:AY1691"/>
    <mergeCell ref="H1690:L1690"/>
    <mergeCell ref="M1690:Y1690"/>
    <mergeCell ref="Z1690:AC1690"/>
    <mergeCell ref="AD1690:AH1690"/>
    <mergeCell ref="AI1690:AU1690"/>
    <mergeCell ref="AV1690:AY1690"/>
    <mergeCell ref="AI1688:AU1688"/>
    <mergeCell ref="AV1688:AY1688"/>
    <mergeCell ref="H1689:L1689"/>
    <mergeCell ref="M1689:Y1689"/>
    <mergeCell ref="Z1689:AC1689"/>
    <mergeCell ref="AD1689:AH1689"/>
    <mergeCell ref="AI1689:AU1689"/>
    <mergeCell ref="AV1689:AY1689"/>
    <mergeCell ref="H1701:L1701"/>
    <mergeCell ref="M1701:Y1701"/>
    <mergeCell ref="Z1701:AC1701"/>
    <mergeCell ref="AD1701:AH1701"/>
    <mergeCell ref="AI1701:AU1701"/>
    <mergeCell ref="AV1701:AY1701"/>
    <mergeCell ref="H1700:L1700"/>
    <mergeCell ref="M1700:Y1700"/>
    <mergeCell ref="Z1700:AC1700"/>
    <mergeCell ref="AD1700:AH1700"/>
    <mergeCell ref="AI1700:AU1700"/>
    <mergeCell ref="AV1700:AY1700"/>
    <mergeCell ref="H1698:AC1698"/>
    <mergeCell ref="AD1698:AY1698"/>
    <mergeCell ref="H1699:L1699"/>
    <mergeCell ref="M1699:Y1699"/>
    <mergeCell ref="Z1699:AC1699"/>
    <mergeCell ref="AD1699:AH1699"/>
    <mergeCell ref="AI1699:AU1699"/>
    <mergeCell ref="AV1699:AY1699"/>
    <mergeCell ref="H1697:L1697"/>
    <mergeCell ref="M1697:Y1697"/>
    <mergeCell ref="Z1697:AC1697"/>
    <mergeCell ref="AD1697:AH1697"/>
    <mergeCell ref="AI1697:AU1697"/>
    <mergeCell ref="AV1697:AY1697"/>
    <mergeCell ref="H1696:L1696"/>
    <mergeCell ref="M1696:Y1696"/>
    <mergeCell ref="Z1696:AC1696"/>
    <mergeCell ref="AD1696:AH1696"/>
    <mergeCell ref="AI1696:AU1696"/>
    <mergeCell ref="AV1696:AY1696"/>
    <mergeCell ref="H1695:L1695"/>
    <mergeCell ref="M1695:Y1695"/>
    <mergeCell ref="Z1695:AC1695"/>
    <mergeCell ref="AD1695:AH1695"/>
    <mergeCell ref="AI1695:AU1695"/>
    <mergeCell ref="AV1695:AY1695"/>
    <mergeCell ref="H1707:L1707"/>
    <mergeCell ref="M1707:Y1707"/>
    <mergeCell ref="Z1707:AC1707"/>
    <mergeCell ref="AD1707:AH1707"/>
    <mergeCell ref="AI1707:AU1707"/>
    <mergeCell ref="AV1707:AY1707"/>
    <mergeCell ref="H1706:L1706"/>
    <mergeCell ref="M1706:Y1706"/>
    <mergeCell ref="Z1706:AC1706"/>
    <mergeCell ref="AD1706:AH1706"/>
    <mergeCell ref="AI1706:AU1706"/>
    <mergeCell ref="AV1706:AY1706"/>
    <mergeCell ref="H1705:L1705"/>
    <mergeCell ref="M1705:Y1705"/>
    <mergeCell ref="Z1705:AC1705"/>
    <mergeCell ref="AD1705:AH1705"/>
    <mergeCell ref="AI1705:AU1705"/>
    <mergeCell ref="AV1705:AY1705"/>
    <mergeCell ref="H1704:L1704"/>
    <mergeCell ref="M1704:Y1704"/>
    <mergeCell ref="Z1704:AC1704"/>
    <mergeCell ref="AD1704:AH1704"/>
    <mergeCell ref="AI1704:AU1704"/>
    <mergeCell ref="AV1704:AY1704"/>
    <mergeCell ref="H1703:L1703"/>
    <mergeCell ref="M1703:Y1703"/>
    <mergeCell ref="Z1703:AC1703"/>
    <mergeCell ref="AD1703:AH1703"/>
    <mergeCell ref="AI1703:AU1703"/>
    <mergeCell ref="AV1703:AY1703"/>
    <mergeCell ref="H1702:L1702"/>
    <mergeCell ref="M1702:Y1702"/>
    <mergeCell ref="Z1702:AC1702"/>
    <mergeCell ref="AD1702:AH1702"/>
    <mergeCell ref="AI1702:AU1702"/>
    <mergeCell ref="AV1702:AY1702"/>
    <mergeCell ref="H1714:L1714"/>
    <mergeCell ref="M1714:Y1714"/>
    <mergeCell ref="Z1714:AC1714"/>
    <mergeCell ref="AD1714:AH1714"/>
    <mergeCell ref="AI1714:AU1714"/>
    <mergeCell ref="AV1714:AY1714"/>
    <mergeCell ref="H1713:L1713"/>
    <mergeCell ref="M1713:Y1713"/>
    <mergeCell ref="Z1713:AC1713"/>
    <mergeCell ref="AD1713:AH1713"/>
    <mergeCell ref="AI1713:AU1713"/>
    <mergeCell ref="AV1713:AY1713"/>
    <mergeCell ref="H1712:L1712"/>
    <mergeCell ref="M1712:Y1712"/>
    <mergeCell ref="Z1712:AC1712"/>
    <mergeCell ref="AD1712:AH1712"/>
    <mergeCell ref="AI1712:AU1712"/>
    <mergeCell ref="AV1712:AY1712"/>
    <mergeCell ref="H1711:L1711"/>
    <mergeCell ref="M1711:Y1711"/>
    <mergeCell ref="Z1711:AC1711"/>
    <mergeCell ref="AD1711:AH1711"/>
    <mergeCell ref="AI1711:AU1711"/>
    <mergeCell ref="AV1711:AY1711"/>
    <mergeCell ref="H1709:AC1709"/>
    <mergeCell ref="AD1709:AY1709"/>
    <mergeCell ref="H1710:L1710"/>
    <mergeCell ref="M1710:Y1710"/>
    <mergeCell ref="Z1710:AC1710"/>
    <mergeCell ref="AD1710:AH1710"/>
    <mergeCell ref="AI1710:AU1710"/>
    <mergeCell ref="AV1710:AY1710"/>
    <mergeCell ref="H1708:L1708"/>
    <mergeCell ref="M1708:Y1708"/>
    <mergeCell ref="Z1708:AC1708"/>
    <mergeCell ref="AD1708:AH1708"/>
    <mergeCell ref="AI1708:AU1708"/>
    <mergeCell ref="AV1708:AY1708"/>
    <mergeCell ref="H1720:AC1720"/>
    <mergeCell ref="AD1720:AY1720"/>
    <mergeCell ref="H1721:L1721"/>
    <mergeCell ref="M1721:Y1721"/>
    <mergeCell ref="Z1721:AC1721"/>
    <mergeCell ref="AD1721:AH1721"/>
    <mergeCell ref="AI1721:AU1721"/>
    <mergeCell ref="AV1721:AY1721"/>
    <mergeCell ref="H1719:L1719"/>
    <mergeCell ref="M1719:Y1719"/>
    <mergeCell ref="Z1719:AC1719"/>
    <mergeCell ref="AD1719:AH1719"/>
    <mergeCell ref="AI1719:AU1719"/>
    <mergeCell ref="AV1719:AY1719"/>
    <mergeCell ref="H1718:L1718"/>
    <mergeCell ref="M1718:Y1718"/>
    <mergeCell ref="Z1718:AC1718"/>
    <mergeCell ref="AD1718:AH1718"/>
    <mergeCell ref="AI1718:AU1718"/>
    <mergeCell ref="AV1718:AY1718"/>
    <mergeCell ref="H1717:L1717"/>
    <mergeCell ref="M1717:Y1717"/>
    <mergeCell ref="Z1717:AC1717"/>
    <mergeCell ref="AD1717:AH1717"/>
    <mergeCell ref="AI1717:AU1717"/>
    <mergeCell ref="AV1717:AY1717"/>
    <mergeCell ref="H1716:L1716"/>
    <mergeCell ref="M1716:Y1716"/>
    <mergeCell ref="Z1716:AC1716"/>
    <mergeCell ref="AD1716:AH1716"/>
    <mergeCell ref="AI1716:AU1716"/>
    <mergeCell ref="AV1716:AY1716"/>
    <mergeCell ref="H1715:L1715"/>
    <mergeCell ref="M1715:Y1715"/>
    <mergeCell ref="Z1715:AC1715"/>
    <mergeCell ref="AD1715:AH1715"/>
    <mergeCell ref="AI1715:AU1715"/>
    <mergeCell ref="AV1715:AY1715"/>
    <mergeCell ref="H1727:L1727"/>
    <mergeCell ref="M1727:Y1727"/>
    <mergeCell ref="Z1727:AC1727"/>
    <mergeCell ref="AD1727:AH1727"/>
    <mergeCell ref="AI1727:AU1727"/>
    <mergeCell ref="AV1727:AY1727"/>
    <mergeCell ref="H1726:L1726"/>
    <mergeCell ref="M1726:Y1726"/>
    <mergeCell ref="Z1726:AC1726"/>
    <mergeCell ref="AD1726:AH1726"/>
    <mergeCell ref="AI1726:AU1726"/>
    <mergeCell ref="AV1726:AY1726"/>
    <mergeCell ref="H1725:L1725"/>
    <mergeCell ref="M1725:Y1725"/>
    <mergeCell ref="Z1725:AC1725"/>
    <mergeCell ref="AD1725:AH1725"/>
    <mergeCell ref="AI1725:AU1725"/>
    <mergeCell ref="AV1725:AY1725"/>
    <mergeCell ref="H1724:L1724"/>
    <mergeCell ref="M1724:Y1724"/>
    <mergeCell ref="Z1724:AC1724"/>
    <mergeCell ref="AD1724:AH1724"/>
    <mergeCell ref="AI1724:AU1724"/>
    <mergeCell ref="AV1724:AY1724"/>
    <mergeCell ref="H1723:L1723"/>
    <mergeCell ref="M1723:Y1723"/>
    <mergeCell ref="Z1723:AC1723"/>
    <mergeCell ref="AD1723:AH1723"/>
    <mergeCell ref="AI1723:AU1723"/>
    <mergeCell ref="AV1723:AY1723"/>
    <mergeCell ref="H1722:L1722"/>
    <mergeCell ref="M1722:Y1722"/>
    <mergeCell ref="Z1722:AC1722"/>
    <mergeCell ref="AD1722:AH1722"/>
    <mergeCell ref="AI1722:AU1722"/>
    <mergeCell ref="AV1722:AY1722"/>
    <mergeCell ref="B1737:C1737"/>
    <mergeCell ref="D1737:M1737"/>
    <mergeCell ref="N1737:AK1737"/>
    <mergeCell ref="AL1737:AQ1737"/>
    <mergeCell ref="AR1737:AU1737"/>
    <mergeCell ref="AV1737:AX1737"/>
    <mergeCell ref="B1736:C1736"/>
    <mergeCell ref="D1736:M1736"/>
    <mergeCell ref="N1736:AK1736"/>
    <mergeCell ref="AL1736:AQ1736"/>
    <mergeCell ref="AR1736:AU1736"/>
    <mergeCell ref="AV1736:AX1736"/>
    <mergeCell ref="G1732:AX1732"/>
    <mergeCell ref="B1735:C1735"/>
    <mergeCell ref="D1735:M1735"/>
    <mergeCell ref="N1735:AK1735"/>
    <mergeCell ref="AL1735:AQ1735"/>
    <mergeCell ref="AR1735:AU1735"/>
    <mergeCell ref="AV1735:AX1735"/>
    <mergeCell ref="H1730:L1730"/>
    <mergeCell ref="M1730:Y1730"/>
    <mergeCell ref="Z1730:AC1730"/>
    <mergeCell ref="AD1730:AH1730"/>
    <mergeCell ref="AI1730:AU1730"/>
    <mergeCell ref="AV1730:AY1730"/>
    <mergeCell ref="H1729:L1729"/>
    <mergeCell ref="M1729:Y1729"/>
    <mergeCell ref="Z1729:AC1729"/>
    <mergeCell ref="AD1729:AH1729"/>
    <mergeCell ref="AI1729:AU1729"/>
    <mergeCell ref="AV1729:AY1729"/>
    <mergeCell ref="H1728:L1728"/>
    <mergeCell ref="M1728:Y1728"/>
    <mergeCell ref="Z1728:AC1728"/>
    <mergeCell ref="AD1728:AH1728"/>
    <mergeCell ref="AI1728:AU1728"/>
    <mergeCell ref="AV1728:AY1728"/>
    <mergeCell ref="B1743:C1743"/>
    <mergeCell ref="D1743:M1743"/>
    <mergeCell ref="N1743:AK1743"/>
    <mergeCell ref="AL1743:AQ1743"/>
    <mergeCell ref="AR1743:AU1743"/>
    <mergeCell ref="AV1743:AX1743"/>
    <mergeCell ref="B1742:C1742"/>
    <mergeCell ref="D1742:M1742"/>
    <mergeCell ref="N1742:AK1742"/>
    <mergeCell ref="AL1742:AQ1742"/>
    <mergeCell ref="AR1742:AU1742"/>
    <mergeCell ref="AV1742:AX1742"/>
    <mergeCell ref="B1741:C1741"/>
    <mergeCell ref="D1741:M1741"/>
    <mergeCell ref="N1741:AK1741"/>
    <mergeCell ref="AL1741:AQ1741"/>
    <mergeCell ref="AR1741:AU1741"/>
    <mergeCell ref="AV1741:AX1741"/>
    <mergeCell ref="B1740:C1740"/>
    <mergeCell ref="D1740:M1740"/>
    <mergeCell ref="N1740:AK1740"/>
    <mergeCell ref="AL1740:AQ1740"/>
    <mergeCell ref="AR1740:AU1740"/>
    <mergeCell ref="AV1740:AX1740"/>
    <mergeCell ref="B1739:C1739"/>
    <mergeCell ref="D1739:M1739"/>
    <mergeCell ref="N1739:AK1739"/>
    <mergeCell ref="AL1739:AQ1739"/>
    <mergeCell ref="AR1739:AU1739"/>
    <mergeCell ref="AV1739:AX1739"/>
    <mergeCell ref="B1738:C1738"/>
    <mergeCell ref="D1738:M1738"/>
    <mergeCell ref="N1738:AK1738"/>
    <mergeCell ref="AL1738:AQ1738"/>
    <mergeCell ref="AR1738:AU1738"/>
    <mergeCell ref="AV1738:AX1738"/>
    <mergeCell ref="B1751:C1751"/>
    <mergeCell ref="D1751:M1751"/>
    <mergeCell ref="N1751:AK1751"/>
    <mergeCell ref="AL1751:AQ1751"/>
    <mergeCell ref="AR1751:AU1751"/>
    <mergeCell ref="AV1751:AX1751"/>
    <mergeCell ref="B1750:C1750"/>
    <mergeCell ref="D1750:M1750"/>
    <mergeCell ref="N1750:AK1750"/>
    <mergeCell ref="AL1750:AQ1750"/>
    <mergeCell ref="AR1750:AU1750"/>
    <mergeCell ref="AV1750:AX1750"/>
    <mergeCell ref="B1749:C1749"/>
    <mergeCell ref="D1749:M1749"/>
    <mergeCell ref="N1749:AK1749"/>
    <mergeCell ref="AL1749:AQ1749"/>
    <mergeCell ref="AR1749:AU1749"/>
    <mergeCell ref="AV1749:AX1749"/>
    <mergeCell ref="B1748:C1748"/>
    <mergeCell ref="D1748:M1748"/>
    <mergeCell ref="N1748:AK1748"/>
    <mergeCell ref="AL1748:AQ1748"/>
    <mergeCell ref="AR1748:AU1748"/>
    <mergeCell ref="AV1748:AX1748"/>
    <mergeCell ref="B1745:C1745"/>
    <mergeCell ref="D1745:M1745"/>
    <mergeCell ref="N1745:AK1745"/>
    <mergeCell ref="AL1745:AQ1745"/>
    <mergeCell ref="AR1745:AU1745"/>
    <mergeCell ref="AV1745:AX1745"/>
    <mergeCell ref="B1744:C1744"/>
    <mergeCell ref="D1744:M1744"/>
    <mergeCell ref="N1744:AK1744"/>
    <mergeCell ref="AL1744:AQ1744"/>
    <mergeCell ref="AR1744:AU1744"/>
    <mergeCell ref="AV1744:AX1744"/>
    <mergeCell ref="B1757:C1757"/>
    <mergeCell ref="D1757:M1757"/>
    <mergeCell ref="N1757:AK1757"/>
    <mergeCell ref="AL1757:AQ1757"/>
    <mergeCell ref="AR1757:AU1757"/>
    <mergeCell ref="AV1757:AX1757"/>
    <mergeCell ref="B1756:C1756"/>
    <mergeCell ref="D1756:M1756"/>
    <mergeCell ref="N1756:AK1756"/>
    <mergeCell ref="AL1756:AQ1756"/>
    <mergeCell ref="AR1756:AU1756"/>
    <mergeCell ref="AV1756:AX1756"/>
    <mergeCell ref="B1755:C1755"/>
    <mergeCell ref="D1755:M1755"/>
    <mergeCell ref="N1755:AK1755"/>
    <mergeCell ref="AL1755:AQ1755"/>
    <mergeCell ref="AR1755:AU1755"/>
    <mergeCell ref="AV1755:AX1755"/>
    <mergeCell ref="B1754:C1754"/>
    <mergeCell ref="D1754:M1754"/>
    <mergeCell ref="N1754:AK1754"/>
    <mergeCell ref="AL1754:AQ1754"/>
    <mergeCell ref="AR1754:AU1754"/>
    <mergeCell ref="AV1754:AX1754"/>
    <mergeCell ref="B1753:C1753"/>
    <mergeCell ref="D1753:M1753"/>
    <mergeCell ref="N1753:AK1753"/>
    <mergeCell ref="AL1753:AQ1753"/>
    <mergeCell ref="AR1753:AU1753"/>
    <mergeCell ref="AV1753:AX1753"/>
    <mergeCell ref="B1752:C1752"/>
    <mergeCell ref="D1752:M1752"/>
    <mergeCell ref="N1752:AK1752"/>
    <mergeCell ref="AL1752:AQ1752"/>
    <mergeCell ref="AR1752:AU1752"/>
    <mergeCell ref="AV1752:AX1752"/>
    <mergeCell ref="B1767:G1773"/>
    <mergeCell ref="H1767:P1767"/>
    <mergeCell ref="Q1767:W1767"/>
    <mergeCell ref="X1767:AD1767"/>
    <mergeCell ref="AE1767:AK1767"/>
    <mergeCell ref="AL1767:AR1767"/>
    <mergeCell ref="X1769:AD1769"/>
    <mergeCell ref="AE1769:AK1769"/>
    <mergeCell ref="AL1769:AR1769"/>
    <mergeCell ref="J1771:P1771"/>
    <mergeCell ref="B1764:G1765"/>
    <mergeCell ref="H1764:Y1765"/>
    <mergeCell ref="Z1764:AE1765"/>
    <mergeCell ref="AF1764:AY1765"/>
    <mergeCell ref="B1766:G1766"/>
    <mergeCell ref="H1766:AY1766"/>
    <mergeCell ref="B1762:G1762"/>
    <mergeCell ref="H1762:Y1762"/>
    <mergeCell ref="Z1762:AE1762"/>
    <mergeCell ref="AF1762:AQ1762"/>
    <mergeCell ref="AR1762:AY1762"/>
    <mergeCell ref="B1763:G1763"/>
    <mergeCell ref="H1763:Y1763"/>
    <mergeCell ref="Z1763:AE1763"/>
    <mergeCell ref="AF1763:AY1763"/>
    <mergeCell ref="AK1760:AQ1760"/>
    <mergeCell ref="AR1760:AY1760"/>
    <mergeCell ref="B1761:G1761"/>
    <mergeCell ref="H1761:Y1761"/>
    <mergeCell ref="Z1761:AE1761"/>
    <mergeCell ref="AF1761:AQ1761"/>
    <mergeCell ref="AR1761:AY1761"/>
    <mergeCell ref="B1758:C1758"/>
    <mergeCell ref="D1758:M1758"/>
    <mergeCell ref="N1758:AK1758"/>
    <mergeCell ref="AL1758:AQ1758"/>
    <mergeCell ref="AR1758:AU1758"/>
    <mergeCell ref="AV1758:AX1758"/>
    <mergeCell ref="AS1772:AY1772"/>
    <mergeCell ref="H1773:P1773"/>
    <mergeCell ref="Q1773:W1773"/>
    <mergeCell ref="X1773:AD1773"/>
    <mergeCell ref="AE1773:AK1773"/>
    <mergeCell ref="AL1773:AR1773"/>
    <mergeCell ref="AS1773:AY1773"/>
    <mergeCell ref="Q1771:W1771"/>
    <mergeCell ref="X1771:AD1771"/>
    <mergeCell ref="AE1771:AK1771"/>
    <mergeCell ref="AL1771:AR1771"/>
    <mergeCell ref="AS1771:AY1771"/>
    <mergeCell ref="H1772:P1772"/>
    <mergeCell ref="Q1772:W1772"/>
    <mergeCell ref="X1772:AD1772"/>
    <mergeCell ref="AE1772:AK1772"/>
    <mergeCell ref="AL1772:AR1772"/>
    <mergeCell ref="AS1769:AY1769"/>
    <mergeCell ref="J1770:P1770"/>
    <mergeCell ref="Q1770:W1770"/>
    <mergeCell ref="X1770:AD1770"/>
    <mergeCell ref="AE1770:AK1770"/>
    <mergeCell ref="AL1770:AR1770"/>
    <mergeCell ref="AS1770:AY1770"/>
    <mergeCell ref="AS1767:AY1767"/>
    <mergeCell ref="H1768:I1771"/>
    <mergeCell ref="J1768:P1768"/>
    <mergeCell ref="Q1768:W1768"/>
    <mergeCell ref="X1768:AD1768"/>
    <mergeCell ref="AE1768:AK1768"/>
    <mergeCell ref="AL1768:AR1768"/>
    <mergeCell ref="AS1768:AY1768"/>
    <mergeCell ref="J1769:P1769"/>
    <mergeCell ref="Q1769:W1769"/>
    <mergeCell ref="B1785:G1787"/>
    <mergeCell ref="B1789:G1789"/>
    <mergeCell ref="H1789:AY1789"/>
    <mergeCell ref="B1790:G1833"/>
    <mergeCell ref="H1790:AC1790"/>
    <mergeCell ref="AD1790:AY1790"/>
    <mergeCell ref="H1791:L1791"/>
    <mergeCell ref="M1791:Y1791"/>
    <mergeCell ref="Z1791:AC1791"/>
    <mergeCell ref="AD1791:AH1791"/>
    <mergeCell ref="D1782:L1782"/>
    <mergeCell ref="M1782:R1782"/>
    <mergeCell ref="S1782:X1782"/>
    <mergeCell ref="Y1782:AY1782"/>
    <mergeCell ref="B1784:G1784"/>
    <mergeCell ref="H1784:AY1784"/>
    <mergeCell ref="D1780:L1780"/>
    <mergeCell ref="M1780:R1780"/>
    <mergeCell ref="S1780:X1780"/>
    <mergeCell ref="Y1780:AY1780"/>
    <mergeCell ref="D1781:L1781"/>
    <mergeCell ref="M1781:R1781"/>
    <mergeCell ref="S1781:X1781"/>
    <mergeCell ref="Y1781:AY1781"/>
    <mergeCell ref="D1778:L1778"/>
    <mergeCell ref="M1778:R1778"/>
    <mergeCell ref="S1778:X1778"/>
    <mergeCell ref="Y1778:AY1778"/>
    <mergeCell ref="D1779:L1779"/>
    <mergeCell ref="M1779:R1779"/>
    <mergeCell ref="S1779:X1779"/>
    <mergeCell ref="Y1779:AY1779"/>
    <mergeCell ref="M1776:R1776"/>
    <mergeCell ref="S1776:X1776"/>
    <mergeCell ref="Y1776:AY1776"/>
    <mergeCell ref="D1777:L1777"/>
    <mergeCell ref="M1777:R1777"/>
    <mergeCell ref="S1777:X1777"/>
    <mergeCell ref="Y1777:AY1777"/>
    <mergeCell ref="B1774:C1782"/>
    <mergeCell ref="D1774:L1774"/>
    <mergeCell ref="M1774:R1774"/>
    <mergeCell ref="S1774:X1774"/>
    <mergeCell ref="Y1774:AY1774"/>
    <mergeCell ref="D1775:L1775"/>
    <mergeCell ref="M1775:R1775"/>
    <mergeCell ref="S1775:X1775"/>
    <mergeCell ref="Y1775:AY1775"/>
    <mergeCell ref="D1776:L1776"/>
    <mergeCell ref="H1797:L1797"/>
    <mergeCell ref="M1797:Y1797"/>
    <mergeCell ref="Z1797:AC1797"/>
    <mergeCell ref="AD1797:AH1797"/>
    <mergeCell ref="AI1797:AU1797"/>
    <mergeCell ref="AV1797:AY1797"/>
    <mergeCell ref="H1796:L1796"/>
    <mergeCell ref="M1796:Y1796"/>
    <mergeCell ref="Z1796:AC1796"/>
    <mergeCell ref="AD1796:AH1796"/>
    <mergeCell ref="AI1796:AU1796"/>
    <mergeCell ref="AV1796:AY1796"/>
    <mergeCell ref="H1795:L1795"/>
    <mergeCell ref="M1795:Y1795"/>
    <mergeCell ref="Z1795:AC1795"/>
    <mergeCell ref="AD1795:AH1795"/>
    <mergeCell ref="AI1795:AU1795"/>
    <mergeCell ref="AV1795:AY1795"/>
    <mergeCell ref="H1794:L1794"/>
    <mergeCell ref="M1794:Y1794"/>
    <mergeCell ref="Z1794:AC1794"/>
    <mergeCell ref="AD1794:AH1794"/>
    <mergeCell ref="AI1794:AU1794"/>
    <mergeCell ref="AV1794:AY1794"/>
    <mergeCell ref="H1793:L1793"/>
    <mergeCell ref="M1793:Y1793"/>
    <mergeCell ref="Z1793:AC1793"/>
    <mergeCell ref="AD1793:AH1793"/>
    <mergeCell ref="AI1793:AU1793"/>
    <mergeCell ref="AV1793:AY1793"/>
    <mergeCell ref="AI1791:AU1791"/>
    <mergeCell ref="AV1791:AY1791"/>
    <mergeCell ref="H1792:L1792"/>
    <mergeCell ref="M1792:Y1792"/>
    <mergeCell ref="Z1792:AC1792"/>
    <mergeCell ref="AD1792:AH1792"/>
    <mergeCell ref="AI1792:AU1792"/>
    <mergeCell ref="AV1792:AY1792"/>
    <mergeCell ref="H1804:L1804"/>
    <mergeCell ref="M1804:Y1804"/>
    <mergeCell ref="Z1804:AC1804"/>
    <mergeCell ref="AD1804:AH1804"/>
    <mergeCell ref="AI1804:AU1804"/>
    <mergeCell ref="AV1804:AY1804"/>
    <mergeCell ref="H1803:L1803"/>
    <mergeCell ref="M1803:Y1803"/>
    <mergeCell ref="Z1803:AC1803"/>
    <mergeCell ref="AD1803:AH1803"/>
    <mergeCell ref="AI1803:AU1803"/>
    <mergeCell ref="AV1803:AY1803"/>
    <mergeCell ref="H1801:AC1801"/>
    <mergeCell ref="AD1801:AY1801"/>
    <mergeCell ref="H1802:L1802"/>
    <mergeCell ref="M1802:Y1802"/>
    <mergeCell ref="Z1802:AC1802"/>
    <mergeCell ref="AD1802:AH1802"/>
    <mergeCell ref="AI1802:AU1802"/>
    <mergeCell ref="AV1802:AY1802"/>
    <mergeCell ref="H1800:L1800"/>
    <mergeCell ref="M1800:Y1800"/>
    <mergeCell ref="Z1800:AC1800"/>
    <mergeCell ref="AD1800:AH1800"/>
    <mergeCell ref="AI1800:AU1800"/>
    <mergeCell ref="AV1800:AY1800"/>
    <mergeCell ref="H1799:L1799"/>
    <mergeCell ref="M1799:Y1799"/>
    <mergeCell ref="Z1799:AC1799"/>
    <mergeCell ref="AD1799:AH1799"/>
    <mergeCell ref="AI1799:AU1799"/>
    <mergeCell ref="AV1799:AY1799"/>
    <mergeCell ref="H1798:L1798"/>
    <mergeCell ref="M1798:Y1798"/>
    <mergeCell ref="Z1798:AC1798"/>
    <mergeCell ref="AD1798:AH1798"/>
    <mergeCell ref="AI1798:AU1798"/>
    <mergeCell ref="AV1798:AY1798"/>
    <mergeCell ref="H1810:L1810"/>
    <mergeCell ref="M1810:Y1810"/>
    <mergeCell ref="Z1810:AC1810"/>
    <mergeCell ref="AD1810:AH1810"/>
    <mergeCell ref="AI1810:AU1810"/>
    <mergeCell ref="AV1810:AY1810"/>
    <mergeCell ref="H1809:L1809"/>
    <mergeCell ref="M1809:Y1809"/>
    <mergeCell ref="Z1809:AC1809"/>
    <mergeCell ref="AD1809:AH1809"/>
    <mergeCell ref="AI1809:AU1809"/>
    <mergeCell ref="AV1809:AY1809"/>
    <mergeCell ref="H1808:L1808"/>
    <mergeCell ref="M1808:Y1808"/>
    <mergeCell ref="Z1808:AC1808"/>
    <mergeCell ref="AD1808:AH1808"/>
    <mergeCell ref="AI1808:AU1808"/>
    <mergeCell ref="AV1808:AY1808"/>
    <mergeCell ref="H1807:L1807"/>
    <mergeCell ref="M1807:Y1807"/>
    <mergeCell ref="Z1807:AC1807"/>
    <mergeCell ref="AD1807:AH1807"/>
    <mergeCell ref="AI1807:AU1807"/>
    <mergeCell ref="AV1807:AY1807"/>
    <mergeCell ref="H1806:L1806"/>
    <mergeCell ref="M1806:Y1806"/>
    <mergeCell ref="Z1806:AC1806"/>
    <mergeCell ref="AD1806:AH1806"/>
    <mergeCell ref="AI1806:AU1806"/>
    <mergeCell ref="AV1806:AY1806"/>
    <mergeCell ref="H1805:L1805"/>
    <mergeCell ref="M1805:Y1805"/>
    <mergeCell ref="Z1805:AC1805"/>
    <mergeCell ref="AD1805:AH1805"/>
    <mergeCell ref="AI1805:AU1805"/>
    <mergeCell ref="AV1805:AY1805"/>
    <mergeCell ref="H1817:L1817"/>
    <mergeCell ref="M1817:Y1817"/>
    <mergeCell ref="Z1817:AC1817"/>
    <mergeCell ref="AD1817:AH1817"/>
    <mergeCell ref="AI1817:AU1817"/>
    <mergeCell ref="AV1817:AY1817"/>
    <mergeCell ref="H1816:L1816"/>
    <mergeCell ref="M1816:Y1816"/>
    <mergeCell ref="Z1816:AC1816"/>
    <mergeCell ref="AD1816:AH1816"/>
    <mergeCell ref="AI1816:AU1816"/>
    <mergeCell ref="AV1816:AY1816"/>
    <mergeCell ref="H1815:L1815"/>
    <mergeCell ref="M1815:Y1815"/>
    <mergeCell ref="Z1815:AC1815"/>
    <mergeCell ref="AD1815:AH1815"/>
    <mergeCell ref="AI1815:AU1815"/>
    <mergeCell ref="AV1815:AY1815"/>
    <mergeCell ref="H1814:L1814"/>
    <mergeCell ref="M1814:Y1814"/>
    <mergeCell ref="Z1814:AC1814"/>
    <mergeCell ref="AD1814:AH1814"/>
    <mergeCell ref="AI1814:AU1814"/>
    <mergeCell ref="AV1814:AY1814"/>
    <mergeCell ref="H1812:AC1812"/>
    <mergeCell ref="AD1812:AY1812"/>
    <mergeCell ref="H1813:L1813"/>
    <mergeCell ref="M1813:Y1813"/>
    <mergeCell ref="Z1813:AC1813"/>
    <mergeCell ref="AD1813:AH1813"/>
    <mergeCell ref="AI1813:AU1813"/>
    <mergeCell ref="AV1813:AY1813"/>
    <mergeCell ref="H1811:L1811"/>
    <mergeCell ref="M1811:Y1811"/>
    <mergeCell ref="Z1811:AC1811"/>
    <mergeCell ref="AD1811:AH1811"/>
    <mergeCell ref="AI1811:AU1811"/>
    <mergeCell ref="AV1811:AY1811"/>
    <mergeCell ref="H1823:AC1823"/>
    <mergeCell ref="AD1823:AY1823"/>
    <mergeCell ref="H1824:L1824"/>
    <mergeCell ref="M1824:Y1824"/>
    <mergeCell ref="Z1824:AC1824"/>
    <mergeCell ref="AD1824:AH1824"/>
    <mergeCell ref="AI1824:AU1824"/>
    <mergeCell ref="AV1824:AY1824"/>
    <mergeCell ref="H1822:L1822"/>
    <mergeCell ref="M1822:Y1822"/>
    <mergeCell ref="Z1822:AC1822"/>
    <mergeCell ref="AD1822:AH1822"/>
    <mergeCell ref="AI1822:AU1822"/>
    <mergeCell ref="AV1822:AY1822"/>
    <mergeCell ref="H1821:L1821"/>
    <mergeCell ref="M1821:Y1821"/>
    <mergeCell ref="Z1821:AC1821"/>
    <mergeCell ref="AD1821:AH1821"/>
    <mergeCell ref="AI1821:AU1821"/>
    <mergeCell ref="AV1821:AY1821"/>
    <mergeCell ref="H1820:L1820"/>
    <mergeCell ref="M1820:Y1820"/>
    <mergeCell ref="Z1820:AC1820"/>
    <mergeCell ref="AD1820:AH1820"/>
    <mergeCell ref="AI1820:AU1820"/>
    <mergeCell ref="AV1820:AY1820"/>
    <mergeCell ref="H1819:L1819"/>
    <mergeCell ref="M1819:Y1819"/>
    <mergeCell ref="Z1819:AC1819"/>
    <mergeCell ref="AD1819:AH1819"/>
    <mergeCell ref="AI1819:AU1819"/>
    <mergeCell ref="AV1819:AY1819"/>
    <mergeCell ref="H1818:L1818"/>
    <mergeCell ref="M1818:Y1818"/>
    <mergeCell ref="Z1818:AC1818"/>
    <mergeCell ref="AD1818:AH1818"/>
    <mergeCell ref="AI1818:AU1818"/>
    <mergeCell ref="AV1818:AY1818"/>
    <mergeCell ref="H1830:L1830"/>
    <mergeCell ref="M1830:Y1830"/>
    <mergeCell ref="Z1830:AC1830"/>
    <mergeCell ref="AD1830:AH1830"/>
    <mergeCell ref="AI1830:AU1830"/>
    <mergeCell ref="AV1830:AY1830"/>
    <mergeCell ref="H1829:L1829"/>
    <mergeCell ref="M1829:Y1829"/>
    <mergeCell ref="Z1829:AC1829"/>
    <mergeCell ref="AD1829:AH1829"/>
    <mergeCell ref="AI1829:AU1829"/>
    <mergeCell ref="AV1829:AY1829"/>
    <mergeCell ref="H1828:L1828"/>
    <mergeCell ref="M1828:Y1828"/>
    <mergeCell ref="Z1828:AC1828"/>
    <mergeCell ref="AD1828:AH1828"/>
    <mergeCell ref="AI1828:AU1828"/>
    <mergeCell ref="AV1828:AY1828"/>
    <mergeCell ref="H1827:L1827"/>
    <mergeCell ref="M1827:Y1827"/>
    <mergeCell ref="Z1827:AC1827"/>
    <mergeCell ref="AD1827:AH1827"/>
    <mergeCell ref="AI1827:AU1827"/>
    <mergeCell ref="AV1827:AY1827"/>
    <mergeCell ref="H1826:L1826"/>
    <mergeCell ref="M1826:Y1826"/>
    <mergeCell ref="Z1826:AC1826"/>
    <mergeCell ref="AD1826:AH1826"/>
    <mergeCell ref="AI1826:AU1826"/>
    <mergeCell ref="AV1826:AY1826"/>
    <mergeCell ref="H1825:L1825"/>
    <mergeCell ref="M1825:Y1825"/>
    <mergeCell ref="Z1825:AC1825"/>
    <mergeCell ref="AD1825:AH1825"/>
    <mergeCell ref="AI1825:AU1825"/>
    <mergeCell ref="AV1825:AY1825"/>
    <mergeCell ref="B1840:C1840"/>
    <mergeCell ref="D1840:M1840"/>
    <mergeCell ref="N1840:AK1840"/>
    <mergeCell ref="AL1840:AQ1840"/>
    <mergeCell ref="AR1840:AU1840"/>
    <mergeCell ref="AV1840:AX1840"/>
    <mergeCell ref="B1839:C1839"/>
    <mergeCell ref="D1839:M1839"/>
    <mergeCell ref="N1839:AK1839"/>
    <mergeCell ref="AL1839:AQ1839"/>
    <mergeCell ref="AR1839:AU1839"/>
    <mergeCell ref="AV1839:AX1839"/>
    <mergeCell ref="G1835:AX1835"/>
    <mergeCell ref="B1838:C1838"/>
    <mergeCell ref="D1838:M1838"/>
    <mergeCell ref="N1838:AK1838"/>
    <mergeCell ref="AL1838:AQ1838"/>
    <mergeCell ref="AR1838:AU1838"/>
    <mergeCell ref="AV1838:AX1838"/>
    <mergeCell ref="H1833:L1833"/>
    <mergeCell ref="M1833:Y1833"/>
    <mergeCell ref="Z1833:AC1833"/>
    <mergeCell ref="AD1833:AH1833"/>
    <mergeCell ref="AI1833:AU1833"/>
    <mergeCell ref="AV1833:AY1833"/>
    <mergeCell ref="H1832:L1832"/>
    <mergeCell ref="M1832:Y1832"/>
    <mergeCell ref="Z1832:AC1832"/>
    <mergeCell ref="AD1832:AH1832"/>
    <mergeCell ref="AI1832:AU1832"/>
    <mergeCell ref="AV1832:AY1832"/>
    <mergeCell ref="H1831:L1831"/>
    <mergeCell ref="M1831:Y1831"/>
    <mergeCell ref="Z1831:AC1831"/>
    <mergeCell ref="AD1831:AH1831"/>
    <mergeCell ref="AI1831:AU1831"/>
    <mergeCell ref="AV1831:AY1831"/>
    <mergeCell ref="B1846:C1846"/>
    <mergeCell ref="D1846:M1846"/>
    <mergeCell ref="N1846:AK1846"/>
    <mergeCell ref="AL1846:AQ1846"/>
    <mergeCell ref="AR1846:AU1846"/>
    <mergeCell ref="AV1846:AX1846"/>
    <mergeCell ref="B1845:C1845"/>
    <mergeCell ref="D1845:M1845"/>
    <mergeCell ref="N1845:AK1845"/>
    <mergeCell ref="AL1845:AQ1845"/>
    <mergeCell ref="AR1845:AU1845"/>
    <mergeCell ref="AV1845:AX1845"/>
    <mergeCell ref="B1844:C1844"/>
    <mergeCell ref="D1844:M1844"/>
    <mergeCell ref="N1844:AK1844"/>
    <mergeCell ref="AL1844:AQ1844"/>
    <mergeCell ref="AR1844:AU1844"/>
    <mergeCell ref="AV1844:AX1844"/>
    <mergeCell ref="B1843:C1843"/>
    <mergeCell ref="D1843:M1843"/>
    <mergeCell ref="N1843:AK1843"/>
    <mergeCell ref="AL1843:AQ1843"/>
    <mergeCell ref="AR1843:AU1843"/>
    <mergeCell ref="AV1843:AX1843"/>
    <mergeCell ref="B1842:C1842"/>
    <mergeCell ref="D1842:M1842"/>
    <mergeCell ref="N1842:AK1842"/>
    <mergeCell ref="AL1842:AQ1842"/>
    <mergeCell ref="AR1842:AU1842"/>
    <mergeCell ref="AV1842:AX1842"/>
    <mergeCell ref="B1841:C1841"/>
    <mergeCell ref="D1841:M1841"/>
    <mergeCell ref="N1841:AK1841"/>
    <mergeCell ref="AL1841:AQ1841"/>
    <mergeCell ref="AR1841:AU1841"/>
    <mergeCell ref="AV1841:AX1841"/>
    <mergeCell ref="B1854:C1854"/>
    <mergeCell ref="D1854:M1854"/>
    <mergeCell ref="N1854:AK1854"/>
    <mergeCell ref="AL1854:AQ1854"/>
    <mergeCell ref="AR1854:AU1854"/>
    <mergeCell ref="AV1854:AX1854"/>
    <mergeCell ref="B1853:C1853"/>
    <mergeCell ref="D1853:M1853"/>
    <mergeCell ref="N1853:AK1853"/>
    <mergeCell ref="AL1853:AQ1853"/>
    <mergeCell ref="AR1853:AU1853"/>
    <mergeCell ref="AV1853:AX1853"/>
    <mergeCell ref="B1852:C1852"/>
    <mergeCell ref="D1852:M1852"/>
    <mergeCell ref="N1852:AK1852"/>
    <mergeCell ref="AL1852:AQ1852"/>
    <mergeCell ref="AR1852:AU1852"/>
    <mergeCell ref="AV1852:AX1852"/>
    <mergeCell ref="B1851:C1851"/>
    <mergeCell ref="D1851:M1851"/>
    <mergeCell ref="N1851:AK1851"/>
    <mergeCell ref="AL1851:AQ1851"/>
    <mergeCell ref="AR1851:AU1851"/>
    <mergeCell ref="AV1851:AX1851"/>
    <mergeCell ref="B1848:C1848"/>
    <mergeCell ref="D1848:M1848"/>
    <mergeCell ref="N1848:AK1848"/>
    <mergeCell ref="AL1848:AQ1848"/>
    <mergeCell ref="AR1848:AU1848"/>
    <mergeCell ref="AV1848:AX1848"/>
    <mergeCell ref="B1847:C1847"/>
    <mergeCell ref="D1847:M1847"/>
    <mergeCell ref="N1847:AK1847"/>
    <mergeCell ref="AL1847:AQ1847"/>
    <mergeCell ref="AR1847:AU1847"/>
    <mergeCell ref="AV1847:AX1847"/>
    <mergeCell ref="B1860:C1860"/>
    <mergeCell ref="D1860:M1860"/>
    <mergeCell ref="N1860:AK1860"/>
    <mergeCell ref="AL1860:AQ1860"/>
    <mergeCell ref="AR1860:AU1860"/>
    <mergeCell ref="AV1860:AX1860"/>
    <mergeCell ref="B1859:C1859"/>
    <mergeCell ref="D1859:M1859"/>
    <mergeCell ref="N1859:AK1859"/>
    <mergeCell ref="AL1859:AQ1859"/>
    <mergeCell ref="AR1859:AU1859"/>
    <mergeCell ref="AV1859:AX1859"/>
    <mergeCell ref="B1858:C1858"/>
    <mergeCell ref="D1858:M1858"/>
    <mergeCell ref="N1858:AK1858"/>
    <mergeCell ref="AL1858:AQ1858"/>
    <mergeCell ref="AR1858:AU1858"/>
    <mergeCell ref="AV1858:AX1858"/>
    <mergeCell ref="B1857:C1857"/>
    <mergeCell ref="D1857:M1857"/>
    <mergeCell ref="N1857:AK1857"/>
    <mergeCell ref="AL1857:AQ1857"/>
    <mergeCell ref="AR1857:AU1857"/>
    <mergeCell ref="AV1857:AX1857"/>
    <mergeCell ref="B1856:C1856"/>
    <mergeCell ref="D1856:M1856"/>
    <mergeCell ref="N1856:AK1856"/>
    <mergeCell ref="AL1856:AQ1856"/>
    <mergeCell ref="AR1856:AU1856"/>
    <mergeCell ref="AV1856:AX1856"/>
    <mergeCell ref="B1855:C1855"/>
    <mergeCell ref="D1855:M1855"/>
    <mergeCell ref="N1855:AK1855"/>
    <mergeCell ref="AL1855:AQ1855"/>
    <mergeCell ref="AR1855:AU1855"/>
    <mergeCell ref="AV1855:AX1855"/>
    <mergeCell ref="B1870:G1876"/>
    <mergeCell ref="H1870:P1870"/>
    <mergeCell ref="Q1870:W1870"/>
    <mergeCell ref="X1870:AD1870"/>
    <mergeCell ref="AE1870:AK1870"/>
    <mergeCell ref="AL1870:AR1870"/>
    <mergeCell ref="X1872:AD1872"/>
    <mergeCell ref="AE1872:AK1872"/>
    <mergeCell ref="AL1872:AR1872"/>
    <mergeCell ref="J1874:P1874"/>
    <mergeCell ref="B1867:G1868"/>
    <mergeCell ref="H1867:Y1868"/>
    <mergeCell ref="Z1867:AE1868"/>
    <mergeCell ref="AF1867:AY1868"/>
    <mergeCell ref="B1869:G1869"/>
    <mergeCell ref="H1869:AY1869"/>
    <mergeCell ref="B1865:G1865"/>
    <mergeCell ref="H1865:Y1865"/>
    <mergeCell ref="Z1865:AE1865"/>
    <mergeCell ref="AF1865:AQ1865"/>
    <mergeCell ref="AR1865:AY1865"/>
    <mergeCell ref="B1866:G1866"/>
    <mergeCell ref="H1866:Y1866"/>
    <mergeCell ref="Z1866:AE1866"/>
    <mergeCell ref="AF1866:AY1866"/>
    <mergeCell ref="AK1863:AQ1863"/>
    <mergeCell ref="AR1863:AY1863"/>
    <mergeCell ref="B1864:G1864"/>
    <mergeCell ref="H1864:Y1864"/>
    <mergeCell ref="Z1864:AE1864"/>
    <mergeCell ref="AF1864:AQ1864"/>
    <mergeCell ref="AR1864:AY1864"/>
    <mergeCell ref="B1861:C1861"/>
    <mergeCell ref="D1861:M1861"/>
    <mergeCell ref="N1861:AK1861"/>
    <mergeCell ref="AL1861:AQ1861"/>
    <mergeCell ref="AR1861:AU1861"/>
    <mergeCell ref="AV1861:AX1861"/>
    <mergeCell ref="AS1875:AY1875"/>
    <mergeCell ref="H1876:P1876"/>
    <mergeCell ref="Q1876:W1876"/>
    <mergeCell ref="X1876:AD1876"/>
    <mergeCell ref="AE1876:AK1876"/>
    <mergeCell ref="AL1876:AR1876"/>
    <mergeCell ref="AS1876:AY1876"/>
    <mergeCell ref="Q1874:W1874"/>
    <mergeCell ref="X1874:AD1874"/>
    <mergeCell ref="AE1874:AK1874"/>
    <mergeCell ref="AL1874:AR1874"/>
    <mergeCell ref="AS1874:AY1874"/>
    <mergeCell ref="H1875:P1875"/>
    <mergeCell ref="Q1875:W1875"/>
    <mergeCell ref="X1875:AD1875"/>
    <mergeCell ref="AE1875:AK1875"/>
    <mergeCell ref="AL1875:AR1875"/>
    <mergeCell ref="AS1872:AY1872"/>
    <mergeCell ref="J1873:P1873"/>
    <mergeCell ref="Q1873:W1873"/>
    <mergeCell ref="X1873:AD1873"/>
    <mergeCell ref="AE1873:AK1873"/>
    <mergeCell ref="AL1873:AR1873"/>
    <mergeCell ref="AS1873:AY1873"/>
    <mergeCell ref="AS1870:AY1870"/>
    <mergeCell ref="H1871:I1874"/>
    <mergeCell ref="J1871:P1871"/>
    <mergeCell ref="Q1871:W1871"/>
    <mergeCell ref="X1871:AD1871"/>
    <mergeCell ref="AE1871:AK1871"/>
    <mergeCell ref="AL1871:AR1871"/>
    <mergeCell ref="AS1871:AY1871"/>
    <mergeCell ref="J1872:P1872"/>
    <mergeCell ref="Q1872:W1872"/>
    <mergeCell ref="B1888:G1890"/>
    <mergeCell ref="B1892:G1892"/>
    <mergeCell ref="H1892:AY1892"/>
    <mergeCell ref="B1893:G1936"/>
    <mergeCell ref="H1893:AC1893"/>
    <mergeCell ref="AD1893:AY1893"/>
    <mergeCell ref="H1894:L1894"/>
    <mergeCell ref="M1894:Y1894"/>
    <mergeCell ref="Z1894:AC1894"/>
    <mergeCell ref="AD1894:AH1894"/>
    <mergeCell ref="D1885:L1885"/>
    <mergeCell ref="M1885:R1885"/>
    <mergeCell ref="S1885:X1885"/>
    <mergeCell ref="Y1885:AY1885"/>
    <mergeCell ref="B1887:G1887"/>
    <mergeCell ref="H1887:AY1887"/>
    <mergeCell ref="D1883:L1883"/>
    <mergeCell ref="M1883:R1883"/>
    <mergeCell ref="S1883:X1883"/>
    <mergeCell ref="Y1883:AY1883"/>
    <mergeCell ref="D1884:L1884"/>
    <mergeCell ref="M1884:R1884"/>
    <mergeCell ref="S1884:X1884"/>
    <mergeCell ref="Y1884:AY1884"/>
    <mergeCell ref="D1881:L1881"/>
    <mergeCell ref="M1881:R1881"/>
    <mergeCell ref="S1881:X1881"/>
    <mergeCell ref="Y1881:AY1881"/>
    <mergeCell ref="D1882:L1882"/>
    <mergeCell ref="M1882:R1882"/>
    <mergeCell ref="S1882:X1882"/>
    <mergeCell ref="Y1882:AY1882"/>
    <mergeCell ref="M1879:R1879"/>
    <mergeCell ref="S1879:X1879"/>
    <mergeCell ref="Y1879:AY1879"/>
    <mergeCell ref="D1880:L1880"/>
    <mergeCell ref="M1880:R1880"/>
    <mergeCell ref="S1880:X1880"/>
    <mergeCell ref="Y1880:AY1880"/>
    <mergeCell ref="B1877:C1885"/>
    <mergeCell ref="D1877:L1877"/>
    <mergeCell ref="M1877:R1877"/>
    <mergeCell ref="S1877:X1877"/>
    <mergeCell ref="Y1877:AY1877"/>
    <mergeCell ref="D1878:L1878"/>
    <mergeCell ref="M1878:R1878"/>
    <mergeCell ref="S1878:X1878"/>
    <mergeCell ref="Y1878:AY1878"/>
    <mergeCell ref="D1879:L1879"/>
    <mergeCell ref="H1900:L1900"/>
    <mergeCell ref="M1900:Y1900"/>
    <mergeCell ref="Z1900:AC1900"/>
    <mergeCell ref="AD1900:AH1900"/>
    <mergeCell ref="AI1900:AU1900"/>
    <mergeCell ref="AV1900:AY1900"/>
    <mergeCell ref="H1899:L1899"/>
    <mergeCell ref="M1899:Y1899"/>
    <mergeCell ref="Z1899:AC1899"/>
    <mergeCell ref="AD1899:AH1899"/>
    <mergeCell ref="AI1899:AU1899"/>
    <mergeCell ref="AV1899:AY1899"/>
    <mergeCell ref="H1898:L1898"/>
    <mergeCell ref="M1898:Y1898"/>
    <mergeCell ref="Z1898:AC1898"/>
    <mergeCell ref="AD1898:AH1898"/>
    <mergeCell ref="AI1898:AU1898"/>
    <mergeCell ref="AV1898:AY1898"/>
    <mergeCell ref="H1897:L1897"/>
    <mergeCell ref="M1897:Y1897"/>
    <mergeCell ref="Z1897:AC1897"/>
    <mergeCell ref="AD1897:AH1897"/>
    <mergeCell ref="AI1897:AU1897"/>
    <mergeCell ref="AV1897:AY1897"/>
    <mergeCell ref="H1896:L1896"/>
    <mergeCell ref="M1896:Y1896"/>
    <mergeCell ref="Z1896:AC1896"/>
    <mergeCell ref="AD1896:AH1896"/>
    <mergeCell ref="AI1896:AU1896"/>
    <mergeCell ref="AV1896:AY1896"/>
    <mergeCell ref="AI1894:AU1894"/>
    <mergeCell ref="AV1894:AY1894"/>
    <mergeCell ref="H1895:L1895"/>
    <mergeCell ref="M1895:Y1895"/>
    <mergeCell ref="Z1895:AC1895"/>
    <mergeCell ref="AD1895:AH1895"/>
    <mergeCell ref="AI1895:AU1895"/>
    <mergeCell ref="AV1895:AY1895"/>
    <mergeCell ref="H1907:L1907"/>
    <mergeCell ref="M1907:Y1907"/>
    <mergeCell ref="Z1907:AC1907"/>
    <mergeCell ref="AD1907:AH1907"/>
    <mergeCell ref="AI1907:AU1907"/>
    <mergeCell ref="AV1907:AY1907"/>
    <mergeCell ref="H1906:L1906"/>
    <mergeCell ref="M1906:Y1906"/>
    <mergeCell ref="Z1906:AC1906"/>
    <mergeCell ref="AD1906:AH1906"/>
    <mergeCell ref="AI1906:AU1906"/>
    <mergeCell ref="AV1906:AY1906"/>
    <mergeCell ref="H1904:AC1904"/>
    <mergeCell ref="AD1904:AY1904"/>
    <mergeCell ref="H1905:L1905"/>
    <mergeCell ref="M1905:Y1905"/>
    <mergeCell ref="Z1905:AC1905"/>
    <mergeCell ref="AD1905:AH1905"/>
    <mergeCell ref="AI1905:AU1905"/>
    <mergeCell ref="AV1905:AY1905"/>
    <mergeCell ref="H1903:L1903"/>
    <mergeCell ref="M1903:Y1903"/>
    <mergeCell ref="Z1903:AC1903"/>
    <mergeCell ref="AD1903:AH1903"/>
    <mergeCell ref="AI1903:AU1903"/>
    <mergeCell ref="AV1903:AY1903"/>
    <mergeCell ref="H1902:L1902"/>
    <mergeCell ref="M1902:Y1902"/>
    <mergeCell ref="Z1902:AC1902"/>
    <mergeCell ref="AD1902:AH1902"/>
    <mergeCell ref="AI1902:AU1902"/>
    <mergeCell ref="AV1902:AY1902"/>
    <mergeCell ref="H1901:L1901"/>
    <mergeCell ref="M1901:Y1901"/>
    <mergeCell ref="Z1901:AC1901"/>
    <mergeCell ref="AD1901:AH1901"/>
    <mergeCell ref="AI1901:AU1901"/>
    <mergeCell ref="AV1901:AY1901"/>
    <mergeCell ref="H1913:L1913"/>
    <mergeCell ref="M1913:Y1913"/>
    <mergeCell ref="Z1913:AC1913"/>
    <mergeCell ref="AD1913:AH1913"/>
    <mergeCell ref="AI1913:AU1913"/>
    <mergeCell ref="AV1913:AY1913"/>
    <mergeCell ref="H1912:L1912"/>
    <mergeCell ref="M1912:Y1912"/>
    <mergeCell ref="Z1912:AC1912"/>
    <mergeCell ref="AD1912:AH1912"/>
    <mergeCell ref="AI1912:AU1912"/>
    <mergeCell ref="AV1912:AY1912"/>
    <mergeCell ref="H1911:L1911"/>
    <mergeCell ref="M1911:Y1911"/>
    <mergeCell ref="Z1911:AC1911"/>
    <mergeCell ref="AD1911:AH1911"/>
    <mergeCell ref="AI1911:AU1911"/>
    <mergeCell ref="AV1911:AY1911"/>
    <mergeCell ref="H1910:L1910"/>
    <mergeCell ref="M1910:Y1910"/>
    <mergeCell ref="Z1910:AC1910"/>
    <mergeCell ref="AD1910:AH1910"/>
    <mergeCell ref="AI1910:AU1910"/>
    <mergeCell ref="AV1910:AY1910"/>
    <mergeCell ref="H1909:L1909"/>
    <mergeCell ref="M1909:Y1909"/>
    <mergeCell ref="Z1909:AC1909"/>
    <mergeCell ref="AD1909:AH1909"/>
    <mergeCell ref="AI1909:AU1909"/>
    <mergeCell ref="AV1909:AY1909"/>
    <mergeCell ref="H1908:L1908"/>
    <mergeCell ref="M1908:Y1908"/>
    <mergeCell ref="Z1908:AC1908"/>
    <mergeCell ref="AD1908:AH1908"/>
    <mergeCell ref="AI1908:AU1908"/>
    <mergeCell ref="AV1908:AY1908"/>
    <mergeCell ref="H1920:L1920"/>
    <mergeCell ref="M1920:Y1920"/>
    <mergeCell ref="Z1920:AC1920"/>
    <mergeCell ref="AD1920:AH1920"/>
    <mergeCell ref="AI1920:AU1920"/>
    <mergeCell ref="AV1920:AY1920"/>
    <mergeCell ref="H1919:L1919"/>
    <mergeCell ref="M1919:Y1919"/>
    <mergeCell ref="Z1919:AC1919"/>
    <mergeCell ref="AD1919:AH1919"/>
    <mergeCell ref="AI1919:AU1919"/>
    <mergeCell ref="AV1919:AY1919"/>
    <mergeCell ref="H1918:L1918"/>
    <mergeCell ref="M1918:Y1918"/>
    <mergeCell ref="Z1918:AC1918"/>
    <mergeCell ref="AD1918:AH1918"/>
    <mergeCell ref="AI1918:AU1918"/>
    <mergeCell ref="AV1918:AY1918"/>
    <mergeCell ref="H1917:L1917"/>
    <mergeCell ref="M1917:Y1917"/>
    <mergeCell ref="Z1917:AC1917"/>
    <mergeCell ref="AD1917:AH1917"/>
    <mergeCell ref="AI1917:AU1917"/>
    <mergeCell ref="AV1917:AY1917"/>
    <mergeCell ref="H1915:AC1915"/>
    <mergeCell ref="AD1915:AY1915"/>
    <mergeCell ref="H1916:L1916"/>
    <mergeCell ref="M1916:Y1916"/>
    <mergeCell ref="Z1916:AC1916"/>
    <mergeCell ref="AD1916:AH1916"/>
    <mergeCell ref="AI1916:AU1916"/>
    <mergeCell ref="AV1916:AY1916"/>
    <mergeCell ref="H1914:L1914"/>
    <mergeCell ref="M1914:Y1914"/>
    <mergeCell ref="Z1914:AC1914"/>
    <mergeCell ref="AD1914:AH1914"/>
    <mergeCell ref="AI1914:AU1914"/>
    <mergeCell ref="AV1914:AY1914"/>
    <mergeCell ref="H1926:AC1926"/>
    <mergeCell ref="AD1926:AY1926"/>
    <mergeCell ref="H1927:L1927"/>
    <mergeCell ref="M1927:Y1927"/>
    <mergeCell ref="Z1927:AC1927"/>
    <mergeCell ref="AD1927:AH1927"/>
    <mergeCell ref="AI1927:AU1927"/>
    <mergeCell ref="AV1927:AY1927"/>
    <mergeCell ref="H1925:L1925"/>
    <mergeCell ref="M1925:Y1925"/>
    <mergeCell ref="Z1925:AC1925"/>
    <mergeCell ref="AD1925:AH1925"/>
    <mergeCell ref="AI1925:AU1925"/>
    <mergeCell ref="AV1925:AY1925"/>
    <mergeCell ref="H1924:L1924"/>
    <mergeCell ref="M1924:Y1924"/>
    <mergeCell ref="Z1924:AC1924"/>
    <mergeCell ref="AD1924:AH1924"/>
    <mergeCell ref="AI1924:AU1924"/>
    <mergeCell ref="AV1924:AY1924"/>
    <mergeCell ref="H1923:L1923"/>
    <mergeCell ref="M1923:Y1923"/>
    <mergeCell ref="Z1923:AC1923"/>
    <mergeCell ref="AD1923:AH1923"/>
    <mergeCell ref="AI1923:AU1923"/>
    <mergeCell ref="AV1923:AY1923"/>
    <mergeCell ref="H1922:L1922"/>
    <mergeCell ref="M1922:Y1922"/>
    <mergeCell ref="Z1922:AC1922"/>
    <mergeCell ref="AD1922:AH1922"/>
    <mergeCell ref="AI1922:AU1922"/>
    <mergeCell ref="AV1922:AY1922"/>
    <mergeCell ref="H1921:L1921"/>
    <mergeCell ref="M1921:Y1921"/>
    <mergeCell ref="Z1921:AC1921"/>
    <mergeCell ref="AD1921:AH1921"/>
    <mergeCell ref="AI1921:AU1921"/>
    <mergeCell ref="AV1921:AY1921"/>
    <mergeCell ref="H1933:L1933"/>
    <mergeCell ref="M1933:Y1933"/>
    <mergeCell ref="Z1933:AC1933"/>
    <mergeCell ref="AD1933:AH1933"/>
    <mergeCell ref="AI1933:AU1933"/>
    <mergeCell ref="AV1933:AY1933"/>
    <mergeCell ref="H1932:L1932"/>
    <mergeCell ref="M1932:Y1932"/>
    <mergeCell ref="Z1932:AC1932"/>
    <mergeCell ref="AD1932:AH1932"/>
    <mergeCell ref="AI1932:AU1932"/>
    <mergeCell ref="AV1932:AY1932"/>
    <mergeCell ref="H1931:L1931"/>
    <mergeCell ref="M1931:Y1931"/>
    <mergeCell ref="Z1931:AC1931"/>
    <mergeCell ref="AD1931:AH1931"/>
    <mergeCell ref="AI1931:AU1931"/>
    <mergeCell ref="AV1931:AY1931"/>
    <mergeCell ref="H1930:L1930"/>
    <mergeCell ref="M1930:Y1930"/>
    <mergeCell ref="Z1930:AC1930"/>
    <mergeCell ref="AD1930:AH1930"/>
    <mergeCell ref="AI1930:AU1930"/>
    <mergeCell ref="AV1930:AY1930"/>
    <mergeCell ref="H1929:L1929"/>
    <mergeCell ref="M1929:Y1929"/>
    <mergeCell ref="Z1929:AC1929"/>
    <mergeCell ref="AD1929:AH1929"/>
    <mergeCell ref="AI1929:AU1929"/>
    <mergeCell ref="AV1929:AY1929"/>
    <mergeCell ref="H1928:L1928"/>
    <mergeCell ref="M1928:Y1928"/>
    <mergeCell ref="Z1928:AC1928"/>
    <mergeCell ref="AD1928:AH1928"/>
    <mergeCell ref="AI1928:AU1928"/>
    <mergeCell ref="AV1928:AY1928"/>
    <mergeCell ref="B1943:C1943"/>
    <mergeCell ref="D1943:M1943"/>
    <mergeCell ref="N1943:AK1943"/>
    <mergeCell ref="AL1943:AQ1943"/>
    <mergeCell ref="AR1943:AU1943"/>
    <mergeCell ref="AV1943:AX1943"/>
    <mergeCell ref="B1942:C1942"/>
    <mergeCell ref="D1942:M1942"/>
    <mergeCell ref="N1942:AK1942"/>
    <mergeCell ref="AL1942:AQ1942"/>
    <mergeCell ref="AR1942:AU1942"/>
    <mergeCell ref="AV1942:AX1942"/>
    <mergeCell ref="G1938:AX1938"/>
    <mergeCell ref="B1941:C1941"/>
    <mergeCell ref="D1941:M1941"/>
    <mergeCell ref="N1941:AK1941"/>
    <mergeCell ref="AL1941:AQ1941"/>
    <mergeCell ref="AR1941:AU1941"/>
    <mergeCell ref="AV1941:AX1941"/>
    <mergeCell ref="H1936:L1936"/>
    <mergeCell ref="M1936:Y1936"/>
    <mergeCell ref="Z1936:AC1936"/>
    <mergeCell ref="AD1936:AH1936"/>
    <mergeCell ref="AI1936:AU1936"/>
    <mergeCell ref="AV1936:AY1936"/>
    <mergeCell ref="H1935:L1935"/>
    <mergeCell ref="M1935:Y1935"/>
    <mergeCell ref="Z1935:AC1935"/>
    <mergeCell ref="AD1935:AH1935"/>
    <mergeCell ref="AI1935:AU1935"/>
    <mergeCell ref="AV1935:AY1935"/>
    <mergeCell ref="H1934:L1934"/>
    <mergeCell ref="M1934:Y1934"/>
    <mergeCell ref="Z1934:AC1934"/>
    <mergeCell ref="AD1934:AH1934"/>
    <mergeCell ref="AI1934:AU1934"/>
    <mergeCell ref="AV1934:AY1934"/>
    <mergeCell ref="B1949:C1949"/>
    <mergeCell ref="D1949:M1949"/>
    <mergeCell ref="N1949:AK1949"/>
    <mergeCell ref="AL1949:AQ1949"/>
    <mergeCell ref="AR1949:AU1949"/>
    <mergeCell ref="AV1949:AX1949"/>
    <mergeCell ref="B1948:C1948"/>
    <mergeCell ref="D1948:M1948"/>
    <mergeCell ref="N1948:AK1948"/>
    <mergeCell ref="AL1948:AQ1948"/>
    <mergeCell ref="AR1948:AU1948"/>
    <mergeCell ref="AV1948:AX1948"/>
    <mergeCell ref="B1947:C1947"/>
    <mergeCell ref="D1947:M1947"/>
    <mergeCell ref="N1947:AK1947"/>
    <mergeCell ref="AL1947:AQ1947"/>
    <mergeCell ref="AR1947:AU1947"/>
    <mergeCell ref="AV1947:AX1947"/>
    <mergeCell ref="B1946:C1946"/>
    <mergeCell ref="D1946:M1946"/>
    <mergeCell ref="N1946:AK1946"/>
    <mergeCell ref="AL1946:AQ1946"/>
    <mergeCell ref="AR1946:AU1946"/>
    <mergeCell ref="AV1946:AX1946"/>
    <mergeCell ref="B1945:C1945"/>
    <mergeCell ref="D1945:M1945"/>
    <mergeCell ref="N1945:AK1945"/>
    <mergeCell ref="AL1945:AQ1945"/>
    <mergeCell ref="AR1945:AU1945"/>
    <mergeCell ref="AV1945:AX1945"/>
    <mergeCell ref="B1944:C1944"/>
    <mergeCell ref="D1944:M1944"/>
    <mergeCell ref="N1944:AK1944"/>
    <mergeCell ref="AL1944:AQ1944"/>
    <mergeCell ref="AR1944:AU1944"/>
    <mergeCell ref="AV1944:AX1944"/>
    <mergeCell ref="B1957:C1957"/>
    <mergeCell ref="D1957:M1957"/>
    <mergeCell ref="N1957:AK1957"/>
    <mergeCell ref="AL1957:AQ1957"/>
    <mergeCell ref="AR1957:AU1957"/>
    <mergeCell ref="AV1957:AX1957"/>
    <mergeCell ref="B1956:C1956"/>
    <mergeCell ref="D1956:M1956"/>
    <mergeCell ref="N1956:AK1956"/>
    <mergeCell ref="AL1956:AQ1956"/>
    <mergeCell ref="AR1956:AU1956"/>
    <mergeCell ref="AV1956:AX1956"/>
    <mergeCell ref="B1955:C1955"/>
    <mergeCell ref="D1955:M1955"/>
    <mergeCell ref="N1955:AK1955"/>
    <mergeCell ref="AL1955:AQ1955"/>
    <mergeCell ref="AR1955:AU1955"/>
    <mergeCell ref="AV1955:AX1955"/>
    <mergeCell ref="B1954:C1954"/>
    <mergeCell ref="D1954:M1954"/>
    <mergeCell ref="N1954:AK1954"/>
    <mergeCell ref="AL1954:AQ1954"/>
    <mergeCell ref="AR1954:AU1954"/>
    <mergeCell ref="AV1954:AX1954"/>
    <mergeCell ref="B1951:C1951"/>
    <mergeCell ref="D1951:M1951"/>
    <mergeCell ref="N1951:AK1951"/>
    <mergeCell ref="AL1951:AQ1951"/>
    <mergeCell ref="AR1951:AU1951"/>
    <mergeCell ref="AV1951:AX1951"/>
    <mergeCell ref="B1950:C1950"/>
    <mergeCell ref="D1950:M1950"/>
    <mergeCell ref="N1950:AK1950"/>
    <mergeCell ref="AL1950:AQ1950"/>
    <mergeCell ref="AR1950:AU1950"/>
    <mergeCell ref="AV1950:AX1950"/>
    <mergeCell ref="B1963:C1963"/>
    <mergeCell ref="D1963:M1963"/>
    <mergeCell ref="N1963:AK1963"/>
    <mergeCell ref="AL1963:AQ1963"/>
    <mergeCell ref="AR1963:AU1963"/>
    <mergeCell ref="AV1963:AX1963"/>
    <mergeCell ref="B1962:C1962"/>
    <mergeCell ref="D1962:M1962"/>
    <mergeCell ref="N1962:AK1962"/>
    <mergeCell ref="AL1962:AQ1962"/>
    <mergeCell ref="AR1962:AU1962"/>
    <mergeCell ref="AV1962:AX1962"/>
    <mergeCell ref="B1961:C1961"/>
    <mergeCell ref="D1961:M1961"/>
    <mergeCell ref="N1961:AK1961"/>
    <mergeCell ref="AL1961:AQ1961"/>
    <mergeCell ref="AR1961:AU1961"/>
    <mergeCell ref="AV1961:AX1961"/>
    <mergeCell ref="B1960:C1960"/>
    <mergeCell ref="D1960:M1960"/>
    <mergeCell ref="N1960:AK1960"/>
    <mergeCell ref="AL1960:AQ1960"/>
    <mergeCell ref="AR1960:AU1960"/>
    <mergeCell ref="AV1960:AX1960"/>
    <mergeCell ref="B1959:C1959"/>
    <mergeCell ref="D1959:M1959"/>
    <mergeCell ref="N1959:AK1959"/>
    <mergeCell ref="AL1959:AQ1959"/>
    <mergeCell ref="AR1959:AU1959"/>
    <mergeCell ref="AV1959:AX1959"/>
    <mergeCell ref="B1958:C1958"/>
    <mergeCell ref="D1958:M1958"/>
    <mergeCell ref="N1958:AK1958"/>
    <mergeCell ref="AL1958:AQ1958"/>
    <mergeCell ref="AR1958:AU1958"/>
    <mergeCell ref="AV1958:AX1958"/>
    <mergeCell ref="B1973:G1979"/>
    <mergeCell ref="H1973:P1973"/>
    <mergeCell ref="Q1973:W1973"/>
    <mergeCell ref="X1973:AD1973"/>
    <mergeCell ref="AE1973:AK1973"/>
    <mergeCell ref="AL1973:AR1973"/>
    <mergeCell ref="X1975:AD1975"/>
    <mergeCell ref="AE1975:AK1975"/>
    <mergeCell ref="AL1975:AR1975"/>
    <mergeCell ref="J1977:P1977"/>
    <mergeCell ref="B1970:G1971"/>
    <mergeCell ref="H1970:Y1971"/>
    <mergeCell ref="Z1970:AE1971"/>
    <mergeCell ref="AF1970:AY1971"/>
    <mergeCell ref="B1972:G1972"/>
    <mergeCell ref="H1972:AY1972"/>
    <mergeCell ref="B1968:G1968"/>
    <mergeCell ref="H1968:Y1968"/>
    <mergeCell ref="Z1968:AE1968"/>
    <mergeCell ref="AF1968:AQ1968"/>
    <mergeCell ref="AR1968:AY1968"/>
    <mergeCell ref="B1969:G1969"/>
    <mergeCell ref="H1969:Y1969"/>
    <mergeCell ref="Z1969:AE1969"/>
    <mergeCell ref="AF1969:AY1969"/>
    <mergeCell ref="AK1966:AQ1966"/>
    <mergeCell ref="AR1966:AY1966"/>
    <mergeCell ref="B1967:G1967"/>
    <mergeCell ref="H1967:Y1967"/>
    <mergeCell ref="Z1967:AE1967"/>
    <mergeCell ref="AF1967:AQ1967"/>
    <mergeCell ref="AR1967:AY1967"/>
    <mergeCell ref="B1964:C1964"/>
    <mergeCell ref="D1964:M1964"/>
    <mergeCell ref="N1964:AK1964"/>
    <mergeCell ref="AL1964:AQ1964"/>
    <mergeCell ref="AR1964:AU1964"/>
    <mergeCell ref="AV1964:AX1964"/>
    <mergeCell ref="AS1978:AY1978"/>
    <mergeCell ref="H1979:P1979"/>
    <mergeCell ref="Q1979:W1979"/>
    <mergeCell ref="X1979:AD1979"/>
    <mergeCell ref="AE1979:AK1979"/>
    <mergeCell ref="AL1979:AR1979"/>
    <mergeCell ref="AS1979:AY1979"/>
    <mergeCell ref="Q1977:W1977"/>
    <mergeCell ref="X1977:AD1977"/>
    <mergeCell ref="AE1977:AK1977"/>
    <mergeCell ref="AL1977:AR1977"/>
    <mergeCell ref="AS1977:AY1977"/>
    <mergeCell ref="H1978:P1978"/>
    <mergeCell ref="Q1978:W1978"/>
    <mergeCell ref="X1978:AD1978"/>
    <mergeCell ref="AE1978:AK1978"/>
    <mergeCell ref="AL1978:AR1978"/>
    <mergeCell ref="AS1975:AY1975"/>
    <mergeCell ref="J1976:P1976"/>
    <mergeCell ref="Q1976:W1976"/>
    <mergeCell ref="X1976:AD1976"/>
    <mergeCell ref="AE1976:AK1976"/>
    <mergeCell ref="AL1976:AR1976"/>
    <mergeCell ref="AS1976:AY1976"/>
    <mergeCell ref="AS1973:AY1973"/>
    <mergeCell ref="H1974:I1977"/>
    <mergeCell ref="J1974:P1974"/>
    <mergeCell ref="Q1974:W1974"/>
    <mergeCell ref="X1974:AD1974"/>
    <mergeCell ref="AE1974:AK1974"/>
    <mergeCell ref="AL1974:AR1974"/>
    <mergeCell ref="AS1974:AY1974"/>
    <mergeCell ref="J1975:P1975"/>
    <mergeCell ref="Q1975:W1975"/>
    <mergeCell ref="B1991:G1993"/>
    <mergeCell ref="B1995:G1995"/>
    <mergeCell ref="H1995:AY1995"/>
    <mergeCell ref="B1996:G2039"/>
    <mergeCell ref="H1996:AC1996"/>
    <mergeCell ref="AD1996:AY1996"/>
    <mergeCell ref="H1997:L1997"/>
    <mergeCell ref="M1997:Y1997"/>
    <mergeCell ref="Z1997:AC1997"/>
    <mergeCell ref="AD1997:AH1997"/>
    <mergeCell ref="D1988:L1988"/>
    <mergeCell ref="M1988:R1988"/>
    <mergeCell ref="S1988:X1988"/>
    <mergeCell ref="Y1988:AY1988"/>
    <mergeCell ref="B1990:G1990"/>
    <mergeCell ref="H1990:AY1990"/>
    <mergeCell ref="D1986:L1986"/>
    <mergeCell ref="M1986:R1986"/>
    <mergeCell ref="S1986:X1986"/>
    <mergeCell ref="Y1986:AY1986"/>
    <mergeCell ref="D1987:L1987"/>
    <mergeCell ref="M1987:R1987"/>
    <mergeCell ref="S1987:X1987"/>
    <mergeCell ref="Y1987:AY1987"/>
    <mergeCell ref="D1984:L1984"/>
    <mergeCell ref="M1984:R1984"/>
    <mergeCell ref="S1984:X1984"/>
    <mergeCell ref="Y1984:AY1984"/>
    <mergeCell ref="D1985:L1985"/>
    <mergeCell ref="M1985:R1985"/>
    <mergeCell ref="S1985:X1985"/>
    <mergeCell ref="Y1985:AY1985"/>
    <mergeCell ref="M1982:R1982"/>
    <mergeCell ref="S1982:X1982"/>
    <mergeCell ref="Y1982:AY1982"/>
    <mergeCell ref="D1983:L1983"/>
    <mergeCell ref="M1983:R1983"/>
    <mergeCell ref="S1983:X1983"/>
    <mergeCell ref="Y1983:AY1983"/>
    <mergeCell ref="B1980:C1988"/>
    <mergeCell ref="D1980:L1980"/>
    <mergeCell ref="M1980:R1980"/>
    <mergeCell ref="S1980:X1980"/>
    <mergeCell ref="Y1980:AY1980"/>
    <mergeCell ref="D1981:L1981"/>
    <mergeCell ref="M1981:R1981"/>
    <mergeCell ref="S1981:X1981"/>
    <mergeCell ref="Y1981:AY1981"/>
    <mergeCell ref="D1982:L1982"/>
    <mergeCell ref="H2003:L2003"/>
    <mergeCell ref="M2003:Y2003"/>
    <mergeCell ref="Z2003:AC2003"/>
    <mergeCell ref="AD2003:AH2003"/>
    <mergeCell ref="AI2003:AU2003"/>
    <mergeCell ref="AV2003:AY2003"/>
    <mergeCell ref="H2002:L2002"/>
    <mergeCell ref="M2002:Y2002"/>
    <mergeCell ref="Z2002:AC2002"/>
    <mergeCell ref="AD2002:AH2002"/>
    <mergeCell ref="AI2002:AU2002"/>
    <mergeCell ref="AV2002:AY2002"/>
    <mergeCell ref="H2001:L2001"/>
    <mergeCell ref="M2001:Y2001"/>
    <mergeCell ref="Z2001:AC2001"/>
    <mergeCell ref="AD2001:AH2001"/>
    <mergeCell ref="AI2001:AU2001"/>
    <mergeCell ref="AV2001:AY2001"/>
    <mergeCell ref="H2000:L2000"/>
    <mergeCell ref="M2000:Y2000"/>
    <mergeCell ref="Z2000:AC2000"/>
    <mergeCell ref="AD2000:AH2000"/>
    <mergeCell ref="AI2000:AU2000"/>
    <mergeCell ref="AV2000:AY2000"/>
    <mergeCell ref="H1999:L1999"/>
    <mergeCell ref="M1999:Y1999"/>
    <mergeCell ref="Z1999:AC1999"/>
    <mergeCell ref="AD1999:AH1999"/>
    <mergeCell ref="AI1999:AU1999"/>
    <mergeCell ref="AV1999:AY1999"/>
    <mergeCell ref="AI1997:AU1997"/>
    <mergeCell ref="AV1997:AY1997"/>
    <mergeCell ref="H1998:L1998"/>
    <mergeCell ref="M1998:Y1998"/>
    <mergeCell ref="Z1998:AC1998"/>
    <mergeCell ref="AD1998:AH1998"/>
    <mergeCell ref="AI1998:AU1998"/>
    <mergeCell ref="AV1998:AY1998"/>
    <mergeCell ref="H2010:L2010"/>
    <mergeCell ref="M2010:Y2010"/>
    <mergeCell ref="Z2010:AC2010"/>
    <mergeCell ref="AD2010:AH2010"/>
    <mergeCell ref="AI2010:AU2010"/>
    <mergeCell ref="AV2010:AY2010"/>
    <mergeCell ref="H2009:L2009"/>
    <mergeCell ref="M2009:Y2009"/>
    <mergeCell ref="Z2009:AC2009"/>
    <mergeCell ref="AD2009:AH2009"/>
    <mergeCell ref="AI2009:AU2009"/>
    <mergeCell ref="AV2009:AY2009"/>
    <mergeCell ref="H2007:AC2007"/>
    <mergeCell ref="AD2007:AY2007"/>
    <mergeCell ref="H2008:L2008"/>
    <mergeCell ref="M2008:Y2008"/>
    <mergeCell ref="Z2008:AC2008"/>
    <mergeCell ref="AD2008:AH2008"/>
    <mergeCell ref="AI2008:AU2008"/>
    <mergeCell ref="AV2008:AY2008"/>
    <mergeCell ref="H2006:L2006"/>
    <mergeCell ref="M2006:Y2006"/>
    <mergeCell ref="Z2006:AC2006"/>
    <mergeCell ref="AD2006:AH2006"/>
    <mergeCell ref="AI2006:AU2006"/>
    <mergeCell ref="AV2006:AY2006"/>
    <mergeCell ref="H2005:L2005"/>
    <mergeCell ref="M2005:Y2005"/>
    <mergeCell ref="Z2005:AC2005"/>
    <mergeCell ref="AD2005:AH2005"/>
    <mergeCell ref="AI2005:AU2005"/>
    <mergeCell ref="AV2005:AY2005"/>
    <mergeCell ref="H2004:L2004"/>
    <mergeCell ref="M2004:Y2004"/>
    <mergeCell ref="Z2004:AC2004"/>
    <mergeCell ref="AD2004:AH2004"/>
    <mergeCell ref="AI2004:AU2004"/>
    <mergeCell ref="AV2004:AY2004"/>
    <mergeCell ref="H2016:L2016"/>
    <mergeCell ref="M2016:Y2016"/>
    <mergeCell ref="Z2016:AC2016"/>
    <mergeCell ref="AD2016:AH2016"/>
    <mergeCell ref="AI2016:AU2016"/>
    <mergeCell ref="AV2016:AY2016"/>
    <mergeCell ref="H2015:L2015"/>
    <mergeCell ref="M2015:Y2015"/>
    <mergeCell ref="Z2015:AC2015"/>
    <mergeCell ref="AD2015:AH2015"/>
    <mergeCell ref="AI2015:AU2015"/>
    <mergeCell ref="AV2015:AY2015"/>
    <mergeCell ref="H2014:L2014"/>
    <mergeCell ref="M2014:Y2014"/>
    <mergeCell ref="Z2014:AC2014"/>
    <mergeCell ref="AD2014:AH2014"/>
    <mergeCell ref="AI2014:AU2014"/>
    <mergeCell ref="AV2014:AY2014"/>
    <mergeCell ref="H2013:L2013"/>
    <mergeCell ref="M2013:Y2013"/>
    <mergeCell ref="Z2013:AC2013"/>
    <mergeCell ref="AD2013:AH2013"/>
    <mergeCell ref="AI2013:AU2013"/>
    <mergeCell ref="AV2013:AY2013"/>
    <mergeCell ref="H2012:L2012"/>
    <mergeCell ref="M2012:Y2012"/>
    <mergeCell ref="Z2012:AC2012"/>
    <mergeCell ref="AD2012:AH2012"/>
    <mergeCell ref="AI2012:AU2012"/>
    <mergeCell ref="AV2012:AY2012"/>
    <mergeCell ref="H2011:L2011"/>
    <mergeCell ref="M2011:Y2011"/>
    <mergeCell ref="Z2011:AC2011"/>
    <mergeCell ref="AD2011:AH2011"/>
    <mergeCell ref="AI2011:AU2011"/>
    <mergeCell ref="AV2011:AY2011"/>
    <mergeCell ref="H2023:L2023"/>
    <mergeCell ref="M2023:Y2023"/>
    <mergeCell ref="Z2023:AC2023"/>
    <mergeCell ref="AD2023:AH2023"/>
    <mergeCell ref="AI2023:AU2023"/>
    <mergeCell ref="AV2023:AY2023"/>
    <mergeCell ref="H2022:L2022"/>
    <mergeCell ref="M2022:Y2022"/>
    <mergeCell ref="Z2022:AC2022"/>
    <mergeCell ref="AD2022:AH2022"/>
    <mergeCell ref="AI2022:AU2022"/>
    <mergeCell ref="AV2022:AY2022"/>
    <mergeCell ref="H2021:L2021"/>
    <mergeCell ref="M2021:Y2021"/>
    <mergeCell ref="Z2021:AC2021"/>
    <mergeCell ref="AD2021:AH2021"/>
    <mergeCell ref="AI2021:AU2021"/>
    <mergeCell ref="AV2021:AY2021"/>
    <mergeCell ref="H2020:L2020"/>
    <mergeCell ref="M2020:Y2020"/>
    <mergeCell ref="Z2020:AC2020"/>
    <mergeCell ref="AD2020:AH2020"/>
    <mergeCell ref="AI2020:AU2020"/>
    <mergeCell ref="AV2020:AY2020"/>
    <mergeCell ref="H2018:AC2018"/>
    <mergeCell ref="AD2018:AY2018"/>
    <mergeCell ref="H2019:L2019"/>
    <mergeCell ref="M2019:Y2019"/>
    <mergeCell ref="Z2019:AC2019"/>
    <mergeCell ref="AD2019:AH2019"/>
    <mergeCell ref="AI2019:AU2019"/>
    <mergeCell ref="AV2019:AY2019"/>
    <mergeCell ref="H2017:L2017"/>
    <mergeCell ref="M2017:Y2017"/>
    <mergeCell ref="Z2017:AC2017"/>
    <mergeCell ref="AD2017:AH2017"/>
    <mergeCell ref="AI2017:AU2017"/>
    <mergeCell ref="AV2017:AY2017"/>
    <mergeCell ref="H2029:AC2029"/>
    <mergeCell ref="AD2029:AY2029"/>
    <mergeCell ref="H2030:L2030"/>
    <mergeCell ref="M2030:Y2030"/>
    <mergeCell ref="Z2030:AC2030"/>
    <mergeCell ref="AD2030:AH2030"/>
    <mergeCell ref="AI2030:AU2030"/>
    <mergeCell ref="AV2030:AY2030"/>
    <mergeCell ref="H2028:L2028"/>
    <mergeCell ref="M2028:Y2028"/>
    <mergeCell ref="Z2028:AC2028"/>
    <mergeCell ref="AD2028:AH2028"/>
    <mergeCell ref="AI2028:AU2028"/>
    <mergeCell ref="AV2028:AY2028"/>
    <mergeCell ref="H2027:L2027"/>
    <mergeCell ref="M2027:Y2027"/>
    <mergeCell ref="Z2027:AC2027"/>
    <mergeCell ref="AD2027:AH2027"/>
    <mergeCell ref="AI2027:AU2027"/>
    <mergeCell ref="AV2027:AY2027"/>
    <mergeCell ref="H2026:L2026"/>
    <mergeCell ref="M2026:Y2026"/>
    <mergeCell ref="Z2026:AC2026"/>
    <mergeCell ref="AD2026:AH2026"/>
    <mergeCell ref="AI2026:AU2026"/>
    <mergeCell ref="AV2026:AY2026"/>
    <mergeCell ref="H2025:L2025"/>
    <mergeCell ref="M2025:Y2025"/>
    <mergeCell ref="Z2025:AC2025"/>
    <mergeCell ref="AD2025:AH2025"/>
    <mergeCell ref="AI2025:AU2025"/>
    <mergeCell ref="AV2025:AY2025"/>
    <mergeCell ref="H2024:L2024"/>
    <mergeCell ref="M2024:Y2024"/>
    <mergeCell ref="Z2024:AC2024"/>
    <mergeCell ref="AD2024:AH2024"/>
    <mergeCell ref="AI2024:AU2024"/>
    <mergeCell ref="AV2024:AY2024"/>
    <mergeCell ref="H2036:L2036"/>
    <mergeCell ref="M2036:Y2036"/>
    <mergeCell ref="Z2036:AC2036"/>
    <mergeCell ref="AD2036:AH2036"/>
    <mergeCell ref="AI2036:AU2036"/>
    <mergeCell ref="AV2036:AY2036"/>
    <mergeCell ref="H2035:L2035"/>
    <mergeCell ref="M2035:Y2035"/>
    <mergeCell ref="Z2035:AC2035"/>
    <mergeCell ref="AD2035:AH2035"/>
    <mergeCell ref="AI2035:AU2035"/>
    <mergeCell ref="AV2035:AY2035"/>
    <mergeCell ref="H2034:L2034"/>
    <mergeCell ref="M2034:Y2034"/>
    <mergeCell ref="Z2034:AC2034"/>
    <mergeCell ref="AD2034:AH2034"/>
    <mergeCell ref="AI2034:AU2034"/>
    <mergeCell ref="AV2034:AY2034"/>
    <mergeCell ref="H2033:L2033"/>
    <mergeCell ref="M2033:Y2033"/>
    <mergeCell ref="Z2033:AC2033"/>
    <mergeCell ref="AD2033:AH2033"/>
    <mergeCell ref="AI2033:AU2033"/>
    <mergeCell ref="AV2033:AY2033"/>
    <mergeCell ref="H2032:L2032"/>
    <mergeCell ref="M2032:Y2032"/>
    <mergeCell ref="Z2032:AC2032"/>
    <mergeCell ref="AD2032:AH2032"/>
    <mergeCell ref="AI2032:AU2032"/>
    <mergeCell ref="AV2032:AY2032"/>
    <mergeCell ref="H2031:L2031"/>
    <mergeCell ref="M2031:Y2031"/>
    <mergeCell ref="Z2031:AC2031"/>
    <mergeCell ref="AD2031:AH2031"/>
    <mergeCell ref="AI2031:AU2031"/>
    <mergeCell ref="AV2031:AY2031"/>
    <mergeCell ref="B2046:C2046"/>
    <mergeCell ref="D2046:M2046"/>
    <mergeCell ref="N2046:AK2046"/>
    <mergeCell ref="AL2046:AQ2046"/>
    <mergeCell ref="AR2046:AU2046"/>
    <mergeCell ref="AV2046:AX2046"/>
    <mergeCell ref="B2045:C2045"/>
    <mergeCell ref="D2045:M2045"/>
    <mergeCell ref="N2045:AK2045"/>
    <mergeCell ref="AL2045:AQ2045"/>
    <mergeCell ref="AR2045:AU2045"/>
    <mergeCell ref="AV2045:AX2045"/>
    <mergeCell ref="G2041:AX2041"/>
    <mergeCell ref="B2044:C2044"/>
    <mergeCell ref="D2044:M2044"/>
    <mergeCell ref="N2044:AK2044"/>
    <mergeCell ref="AL2044:AQ2044"/>
    <mergeCell ref="AR2044:AU2044"/>
    <mergeCell ref="AV2044:AX2044"/>
    <mergeCell ref="H2039:L2039"/>
    <mergeCell ref="M2039:Y2039"/>
    <mergeCell ref="Z2039:AC2039"/>
    <mergeCell ref="AD2039:AH2039"/>
    <mergeCell ref="AI2039:AU2039"/>
    <mergeCell ref="AV2039:AY2039"/>
    <mergeCell ref="H2038:L2038"/>
    <mergeCell ref="M2038:Y2038"/>
    <mergeCell ref="Z2038:AC2038"/>
    <mergeCell ref="AD2038:AH2038"/>
    <mergeCell ref="AI2038:AU2038"/>
    <mergeCell ref="AV2038:AY2038"/>
    <mergeCell ref="H2037:L2037"/>
    <mergeCell ref="M2037:Y2037"/>
    <mergeCell ref="Z2037:AC2037"/>
    <mergeCell ref="AD2037:AH2037"/>
    <mergeCell ref="AI2037:AU2037"/>
    <mergeCell ref="AV2037:AY2037"/>
    <mergeCell ref="B2052:C2052"/>
    <mergeCell ref="D2052:M2052"/>
    <mergeCell ref="N2052:AK2052"/>
    <mergeCell ref="AL2052:AQ2052"/>
    <mergeCell ref="AR2052:AU2052"/>
    <mergeCell ref="AV2052:AX2052"/>
    <mergeCell ref="B2051:C2051"/>
    <mergeCell ref="D2051:M2051"/>
    <mergeCell ref="N2051:AK2051"/>
    <mergeCell ref="AL2051:AQ2051"/>
    <mergeCell ref="AR2051:AU2051"/>
    <mergeCell ref="AV2051:AX2051"/>
    <mergeCell ref="B2050:C2050"/>
    <mergeCell ref="D2050:M2050"/>
    <mergeCell ref="N2050:AK2050"/>
    <mergeCell ref="AL2050:AQ2050"/>
    <mergeCell ref="AR2050:AU2050"/>
    <mergeCell ref="AV2050:AX2050"/>
    <mergeCell ref="B2049:C2049"/>
    <mergeCell ref="D2049:M2049"/>
    <mergeCell ref="N2049:AK2049"/>
    <mergeCell ref="AL2049:AQ2049"/>
    <mergeCell ref="AR2049:AU2049"/>
    <mergeCell ref="AV2049:AX2049"/>
    <mergeCell ref="B2048:C2048"/>
    <mergeCell ref="D2048:M2048"/>
    <mergeCell ref="N2048:AK2048"/>
    <mergeCell ref="AL2048:AQ2048"/>
    <mergeCell ref="AR2048:AU2048"/>
    <mergeCell ref="AV2048:AX2048"/>
    <mergeCell ref="B2047:C2047"/>
    <mergeCell ref="D2047:M2047"/>
    <mergeCell ref="N2047:AK2047"/>
    <mergeCell ref="AL2047:AQ2047"/>
    <mergeCell ref="AR2047:AU2047"/>
    <mergeCell ref="AV2047:AX2047"/>
    <mergeCell ref="B2060:C2060"/>
    <mergeCell ref="D2060:M2060"/>
    <mergeCell ref="N2060:AK2060"/>
    <mergeCell ref="AL2060:AQ2060"/>
    <mergeCell ref="AR2060:AU2060"/>
    <mergeCell ref="AV2060:AX2060"/>
    <mergeCell ref="B2059:C2059"/>
    <mergeCell ref="D2059:M2059"/>
    <mergeCell ref="N2059:AK2059"/>
    <mergeCell ref="AL2059:AQ2059"/>
    <mergeCell ref="AR2059:AU2059"/>
    <mergeCell ref="AV2059:AX2059"/>
    <mergeCell ref="B2058:C2058"/>
    <mergeCell ref="D2058:M2058"/>
    <mergeCell ref="N2058:AK2058"/>
    <mergeCell ref="AL2058:AQ2058"/>
    <mergeCell ref="AR2058:AU2058"/>
    <mergeCell ref="AV2058:AX2058"/>
    <mergeCell ref="B2057:C2057"/>
    <mergeCell ref="D2057:M2057"/>
    <mergeCell ref="N2057:AK2057"/>
    <mergeCell ref="AL2057:AQ2057"/>
    <mergeCell ref="AR2057:AU2057"/>
    <mergeCell ref="AV2057:AX2057"/>
    <mergeCell ref="B2054:C2054"/>
    <mergeCell ref="D2054:M2054"/>
    <mergeCell ref="N2054:AK2054"/>
    <mergeCell ref="AL2054:AQ2054"/>
    <mergeCell ref="AR2054:AU2054"/>
    <mergeCell ref="AV2054:AX2054"/>
    <mergeCell ref="B2053:C2053"/>
    <mergeCell ref="D2053:M2053"/>
    <mergeCell ref="N2053:AK2053"/>
    <mergeCell ref="AL2053:AQ2053"/>
    <mergeCell ref="AR2053:AU2053"/>
    <mergeCell ref="AV2053:AX2053"/>
    <mergeCell ref="B2066:C2066"/>
    <mergeCell ref="D2066:M2066"/>
    <mergeCell ref="N2066:AK2066"/>
    <mergeCell ref="AL2066:AQ2066"/>
    <mergeCell ref="AR2066:AU2066"/>
    <mergeCell ref="AV2066:AX2066"/>
    <mergeCell ref="B2065:C2065"/>
    <mergeCell ref="D2065:M2065"/>
    <mergeCell ref="N2065:AK2065"/>
    <mergeCell ref="AL2065:AQ2065"/>
    <mergeCell ref="AR2065:AU2065"/>
    <mergeCell ref="AV2065:AX2065"/>
    <mergeCell ref="B2064:C2064"/>
    <mergeCell ref="D2064:M2064"/>
    <mergeCell ref="N2064:AK2064"/>
    <mergeCell ref="AL2064:AQ2064"/>
    <mergeCell ref="AR2064:AU2064"/>
    <mergeCell ref="AV2064:AX2064"/>
    <mergeCell ref="B2063:C2063"/>
    <mergeCell ref="D2063:M2063"/>
    <mergeCell ref="N2063:AK2063"/>
    <mergeCell ref="AL2063:AQ2063"/>
    <mergeCell ref="AR2063:AU2063"/>
    <mergeCell ref="AV2063:AX2063"/>
    <mergeCell ref="B2062:C2062"/>
    <mergeCell ref="D2062:M2062"/>
    <mergeCell ref="N2062:AK2062"/>
    <mergeCell ref="AL2062:AQ2062"/>
    <mergeCell ref="AR2062:AU2062"/>
    <mergeCell ref="AV2062:AX2062"/>
    <mergeCell ref="B2061:C2061"/>
    <mergeCell ref="D2061:M2061"/>
    <mergeCell ref="N2061:AK2061"/>
    <mergeCell ref="AL2061:AQ2061"/>
    <mergeCell ref="AR2061:AU2061"/>
    <mergeCell ref="AV2061:AX2061"/>
    <mergeCell ref="B2076:G2082"/>
    <mergeCell ref="H2076:P2076"/>
    <mergeCell ref="Q2076:W2076"/>
    <mergeCell ref="X2076:AD2076"/>
    <mergeCell ref="AE2076:AK2076"/>
    <mergeCell ref="AL2076:AR2076"/>
    <mergeCell ref="X2078:AD2078"/>
    <mergeCell ref="AE2078:AK2078"/>
    <mergeCell ref="AL2078:AR2078"/>
    <mergeCell ref="J2080:P2080"/>
    <mergeCell ref="B2073:G2074"/>
    <mergeCell ref="H2073:Y2074"/>
    <mergeCell ref="Z2073:AE2074"/>
    <mergeCell ref="AF2073:AY2074"/>
    <mergeCell ref="B2075:G2075"/>
    <mergeCell ref="H2075:AY2075"/>
    <mergeCell ref="B2071:G2071"/>
    <mergeCell ref="H2071:Y2071"/>
    <mergeCell ref="Z2071:AE2071"/>
    <mergeCell ref="AF2071:AQ2071"/>
    <mergeCell ref="AR2071:AY2071"/>
    <mergeCell ref="B2072:G2072"/>
    <mergeCell ref="H2072:Y2072"/>
    <mergeCell ref="Z2072:AE2072"/>
    <mergeCell ref="AF2072:AY2072"/>
    <mergeCell ref="AK2069:AQ2069"/>
    <mergeCell ref="AR2069:AY2069"/>
    <mergeCell ref="B2070:G2070"/>
    <mergeCell ref="H2070:Y2070"/>
    <mergeCell ref="Z2070:AE2070"/>
    <mergeCell ref="AF2070:AQ2070"/>
    <mergeCell ref="AR2070:AY2070"/>
    <mergeCell ref="B2067:C2067"/>
    <mergeCell ref="D2067:M2067"/>
    <mergeCell ref="N2067:AK2067"/>
    <mergeCell ref="AL2067:AQ2067"/>
    <mergeCell ref="AR2067:AU2067"/>
    <mergeCell ref="AV2067:AX2067"/>
    <mergeCell ref="AS2081:AY2081"/>
    <mergeCell ref="H2082:P2082"/>
    <mergeCell ref="Q2082:W2082"/>
    <mergeCell ref="X2082:AD2082"/>
    <mergeCell ref="AE2082:AK2082"/>
    <mergeCell ref="AL2082:AR2082"/>
    <mergeCell ref="AS2082:AY2082"/>
    <mergeCell ref="Q2080:W2080"/>
    <mergeCell ref="X2080:AD2080"/>
    <mergeCell ref="AE2080:AK2080"/>
    <mergeCell ref="AL2080:AR2080"/>
    <mergeCell ref="AS2080:AY2080"/>
    <mergeCell ref="H2081:P2081"/>
    <mergeCell ref="Q2081:W2081"/>
    <mergeCell ref="X2081:AD2081"/>
    <mergeCell ref="AE2081:AK2081"/>
    <mergeCell ref="AL2081:AR2081"/>
    <mergeCell ref="AS2078:AY2078"/>
    <mergeCell ref="J2079:P2079"/>
    <mergeCell ref="Q2079:W2079"/>
    <mergeCell ref="X2079:AD2079"/>
    <mergeCell ref="AE2079:AK2079"/>
    <mergeCell ref="AL2079:AR2079"/>
    <mergeCell ref="AS2079:AY2079"/>
    <mergeCell ref="AS2076:AY2076"/>
    <mergeCell ref="H2077:I2080"/>
    <mergeCell ref="J2077:P2077"/>
    <mergeCell ref="Q2077:W2077"/>
    <mergeCell ref="X2077:AD2077"/>
    <mergeCell ref="AE2077:AK2077"/>
    <mergeCell ref="AL2077:AR2077"/>
    <mergeCell ref="AS2077:AY2077"/>
    <mergeCell ref="J2078:P2078"/>
    <mergeCell ref="Q2078:W2078"/>
    <mergeCell ref="B2095:G2097"/>
    <mergeCell ref="B2099:G2099"/>
    <mergeCell ref="H2099:AY2099"/>
    <mergeCell ref="B2100:G2143"/>
    <mergeCell ref="H2100:AC2100"/>
    <mergeCell ref="AD2100:AY2100"/>
    <mergeCell ref="H2101:L2101"/>
    <mergeCell ref="M2101:Y2101"/>
    <mergeCell ref="Z2101:AC2101"/>
    <mergeCell ref="AD2101:AH2101"/>
    <mergeCell ref="D2091:L2091"/>
    <mergeCell ref="M2091:R2091"/>
    <mergeCell ref="S2091:X2091"/>
    <mergeCell ref="Y2091:AY2091"/>
    <mergeCell ref="B2094:G2094"/>
    <mergeCell ref="H2094:AY2094"/>
    <mergeCell ref="D2089:L2089"/>
    <mergeCell ref="M2089:R2089"/>
    <mergeCell ref="S2089:X2089"/>
    <mergeCell ref="Y2089:AY2089"/>
    <mergeCell ref="D2090:L2090"/>
    <mergeCell ref="M2090:R2090"/>
    <mergeCell ref="S2090:X2090"/>
    <mergeCell ref="Y2090:AY2090"/>
    <mergeCell ref="D2087:L2087"/>
    <mergeCell ref="M2087:R2087"/>
    <mergeCell ref="S2087:X2087"/>
    <mergeCell ref="Y2087:AY2087"/>
    <mergeCell ref="D2088:L2088"/>
    <mergeCell ref="M2088:R2088"/>
    <mergeCell ref="S2088:X2088"/>
    <mergeCell ref="Y2088:AY2088"/>
    <mergeCell ref="M2085:R2085"/>
    <mergeCell ref="S2085:X2085"/>
    <mergeCell ref="Y2085:AY2085"/>
    <mergeCell ref="D2086:L2086"/>
    <mergeCell ref="M2086:R2086"/>
    <mergeCell ref="S2086:X2086"/>
    <mergeCell ref="Y2086:AY2086"/>
    <mergeCell ref="B2083:C2091"/>
    <mergeCell ref="D2083:L2083"/>
    <mergeCell ref="M2083:R2083"/>
    <mergeCell ref="S2083:X2083"/>
    <mergeCell ref="Y2083:AY2083"/>
    <mergeCell ref="D2084:L2084"/>
    <mergeCell ref="M2084:R2084"/>
    <mergeCell ref="S2084:X2084"/>
    <mergeCell ref="Y2084:AY2084"/>
    <mergeCell ref="D2085:L2085"/>
    <mergeCell ref="H2107:L2107"/>
    <mergeCell ref="M2107:Y2107"/>
    <mergeCell ref="Z2107:AC2107"/>
    <mergeCell ref="AD2107:AH2107"/>
    <mergeCell ref="AI2107:AU2107"/>
    <mergeCell ref="AV2107:AY2107"/>
    <mergeCell ref="H2106:L2106"/>
    <mergeCell ref="M2106:Y2106"/>
    <mergeCell ref="Z2106:AC2106"/>
    <mergeCell ref="AD2106:AH2106"/>
    <mergeCell ref="AI2106:AU2106"/>
    <mergeCell ref="AV2106:AY2106"/>
    <mergeCell ref="H2105:L2105"/>
    <mergeCell ref="M2105:Y2105"/>
    <mergeCell ref="Z2105:AC2105"/>
    <mergeCell ref="AD2105:AH2105"/>
    <mergeCell ref="AI2105:AU2105"/>
    <mergeCell ref="AV2105:AY2105"/>
    <mergeCell ref="H2104:L2104"/>
    <mergeCell ref="M2104:Y2104"/>
    <mergeCell ref="Z2104:AC2104"/>
    <mergeCell ref="AD2104:AH2104"/>
    <mergeCell ref="AI2104:AU2104"/>
    <mergeCell ref="AV2104:AY2104"/>
    <mergeCell ref="H2103:L2103"/>
    <mergeCell ref="M2103:Y2103"/>
    <mergeCell ref="Z2103:AC2103"/>
    <mergeCell ref="AD2103:AH2103"/>
    <mergeCell ref="AI2103:AU2103"/>
    <mergeCell ref="AV2103:AY2103"/>
    <mergeCell ref="AI2101:AU2101"/>
    <mergeCell ref="AV2101:AY2101"/>
    <mergeCell ref="H2102:L2102"/>
    <mergeCell ref="M2102:Y2102"/>
    <mergeCell ref="Z2102:AC2102"/>
    <mergeCell ref="AD2102:AH2102"/>
    <mergeCell ref="AI2102:AU2102"/>
    <mergeCell ref="AV2102:AY2102"/>
    <mergeCell ref="H2114:L2114"/>
    <mergeCell ref="M2114:Y2114"/>
    <mergeCell ref="Z2114:AC2114"/>
    <mergeCell ref="AD2114:AH2114"/>
    <mergeCell ref="AI2114:AU2114"/>
    <mergeCell ref="AV2114:AY2114"/>
    <mergeCell ref="H2113:L2113"/>
    <mergeCell ref="M2113:Y2113"/>
    <mergeCell ref="Z2113:AC2113"/>
    <mergeCell ref="AD2113:AH2113"/>
    <mergeCell ref="AI2113:AU2113"/>
    <mergeCell ref="AV2113:AY2113"/>
    <mergeCell ref="H2111:AC2111"/>
    <mergeCell ref="AD2111:AY2111"/>
    <mergeCell ref="H2112:L2112"/>
    <mergeCell ref="M2112:Y2112"/>
    <mergeCell ref="Z2112:AC2112"/>
    <mergeCell ref="AD2112:AH2112"/>
    <mergeCell ref="AI2112:AU2112"/>
    <mergeCell ref="AV2112:AY2112"/>
    <mergeCell ref="H2110:L2110"/>
    <mergeCell ref="M2110:Y2110"/>
    <mergeCell ref="Z2110:AC2110"/>
    <mergeCell ref="AD2110:AH2110"/>
    <mergeCell ref="AI2110:AU2110"/>
    <mergeCell ref="AV2110:AY2110"/>
    <mergeCell ref="H2109:L2109"/>
    <mergeCell ref="M2109:Y2109"/>
    <mergeCell ref="Z2109:AC2109"/>
    <mergeCell ref="AD2109:AH2109"/>
    <mergeCell ref="AI2109:AU2109"/>
    <mergeCell ref="AV2109:AY2109"/>
    <mergeCell ref="H2108:L2108"/>
    <mergeCell ref="M2108:Y2108"/>
    <mergeCell ref="Z2108:AC2108"/>
    <mergeCell ref="AD2108:AH2108"/>
    <mergeCell ref="AI2108:AU2108"/>
    <mergeCell ref="AV2108:AY2108"/>
    <mergeCell ref="H2120:L2120"/>
    <mergeCell ref="M2120:Y2120"/>
    <mergeCell ref="Z2120:AC2120"/>
    <mergeCell ref="AD2120:AH2120"/>
    <mergeCell ref="AI2120:AU2120"/>
    <mergeCell ref="AV2120:AY2120"/>
    <mergeCell ref="H2119:L2119"/>
    <mergeCell ref="M2119:Y2119"/>
    <mergeCell ref="Z2119:AC2119"/>
    <mergeCell ref="AD2119:AH2119"/>
    <mergeCell ref="AI2119:AU2119"/>
    <mergeCell ref="AV2119:AY2119"/>
    <mergeCell ref="H2118:L2118"/>
    <mergeCell ref="M2118:Y2118"/>
    <mergeCell ref="Z2118:AC2118"/>
    <mergeCell ref="AD2118:AH2118"/>
    <mergeCell ref="AI2118:AU2118"/>
    <mergeCell ref="AV2118:AY2118"/>
    <mergeCell ref="H2117:L2117"/>
    <mergeCell ref="M2117:Y2117"/>
    <mergeCell ref="Z2117:AC2117"/>
    <mergeCell ref="AD2117:AH2117"/>
    <mergeCell ref="AI2117:AU2117"/>
    <mergeCell ref="AV2117:AY2117"/>
    <mergeCell ref="H2116:L2116"/>
    <mergeCell ref="M2116:Y2116"/>
    <mergeCell ref="Z2116:AC2116"/>
    <mergeCell ref="AD2116:AH2116"/>
    <mergeCell ref="AI2116:AU2116"/>
    <mergeCell ref="AV2116:AY2116"/>
    <mergeCell ref="H2115:L2115"/>
    <mergeCell ref="M2115:Y2115"/>
    <mergeCell ref="Z2115:AC2115"/>
    <mergeCell ref="AD2115:AH2115"/>
    <mergeCell ref="AI2115:AU2115"/>
    <mergeCell ref="AV2115:AY2115"/>
    <mergeCell ref="H2127:L2127"/>
    <mergeCell ref="M2127:Y2127"/>
    <mergeCell ref="Z2127:AC2127"/>
    <mergeCell ref="AD2127:AH2127"/>
    <mergeCell ref="AI2127:AU2127"/>
    <mergeCell ref="AV2127:AY2127"/>
    <mergeCell ref="H2126:L2126"/>
    <mergeCell ref="M2126:Y2126"/>
    <mergeCell ref="Z2126:AC2126"/>
    <mergeCell ref="AD2126:AH2126"/>
    <mergeCell ref="AI2126:AU2126"/>
    <mergeCell ref="AV2126:AY2126"/>
    <mergeCell ref="H2125:L2125"/>
    <mergeCell ref="M2125:Y2125"/>
    <mergeCell ref="Z2125:AC2125"/>
    <mergeCell ref="AD2125:AH2125"/>
    <mergeCell ref="AI2125:AU2125"/>
    <mergeCell ref="AV2125:AY2125"/>
    <mergeCell ref="H2124:L2124"/>
    <mergeCell ref="M2124:Y2124"/>
    <mergeCell ref="Z2124:AC2124"/>
    <mergeCell ref="AD2124:AH2124"/>
    <mergeCell ref="AI2124:AU2124"/>
    <mergeCell ref="AV2124:AY2124"/>
    <mergeCell ref="H2122:AC2122"/>
    <mergeCell ref="AD2122:AY2122"/>
    <mergeCell ref="H2123:L2123"/>
    <mergeCell ref="M2123:Y2123"/>
    <mergeCell ref="Z2123:AC2123"/>
    <mergeCell ref="AD2123:AH2123"/>
    <mergeCell ref="AI2123:AU2123"/>
    <mergeCell ref="AV2123:AY2123"/>
    <mergeCell ref="H2121:L2121"/>
    <mergeCell ref="M2121:Y2121"/>
    <mergeCell ref="Z2121:AC2121"/>
    <mergeCell ref="AD2121:AH2121"/>
    <mergeCell ref="AI2121:AU2121"/>
    <mergeCell ref="AV2121:AY2121"/>
    <mergeCell ref="H2133:AC2133"/>
    <mergeCell ref="AD2133:AY2133"/>
    <mergeCell ref="H2134:L2134"/>
    <mergeCell ref="M2134:Y2134"/>
    <mergeCell ref="Z2134:AC2134"/>
    <mergeCell ref="AD2134:AH2134"/>
    <mergeCell ref="AI2134:AU2134"/>
    <mergeCell ref="AV2134:AY2134"/>
    <mergeCell ref="H2132:L2132"/>
    <mergeCell ref="M2132:Y2132"/>
    <mergeCell ref="Z2132:AC2132"/>
    <mergeCell ref="AD2132:AH2132"/>
    <mergeCell ref="AI2132:AU2132"/>
    <mergeCell ref="AV2132:AY2132"/>
    <mergeCell ref="H2131:L2131"/>
    <mergeCell ref="M2131:Y2131"/>
    <mergeCell ref="Z2131:AC2131"/>
    <mergeCell ref="AD2131:AH2131"/>
    <mergeCell ref="AI2131:AU2131"/>
    <mergeCell ref="AV2131:AY2131"/>
    <mergeCell ref="H2130:L2130"/>
    <mergeCell ref="M2130:Y2130"/>
    <mergeCell ref="Z2130:AC2130"/>
    <mergeCell ref="AD2130:AH2130"/>
    <mergeCell ref="AI2130:AU2130"/>
    <mergeCell ref="AV2130:AY2130"/>
    <mergeCell ref="H2129:L2129"/>
    <mergeCell ref="M2129:Y2129"/>
    <mergeCell ref="Z2129:AC2129"/>
    <mergeCell ref="AD2129:AH2129"/>
    <mergeCell ref="AI2129:AU2129"/>
    <mergeCell ref="AV2129:AY2129"/>
    <mergeCell ref="H2128:L2128"/>
    <mergeCell ref="M2128:Y2128"/>
    <mergeCell ref="Z2128:AC2128"/>
    <mergeCell ref="AD2128:AH2128"/>
    <mergeCell ref="AI2128:AU2128"/>
    <mergeCell ref="AV2128:AY2128"/>
    <mergeCell ref="H2140:L2140"/>
    <mergeCell ref="M2140:Y2140"/>
    <mergeCell ref="Z2140:AC2140"/>
    <mergeCell ref="AD2140:AH2140"/>
    <mergeCell ref="AI2140:AU2140"/>
    <mergeCell ref="AV2140:AY2140"/>
    <mergeCell ref="H2139:L2139"/>
    <mergeCell ref="M2139:Y2139"/>
    <mergeCell ref="Z2139:AC2139"/>
    <mergeCell ref="AD2139:AH2139"/>
    <mergeCell ref="AI2139:AU2139"/>
    <mergeCell ref="AV2139:AY2139"/>
    <mergeCell ref="H2138:L2138"/>
    <mergeCell ref="M2138:Y2138"/>
    <mergeCell ref="Z2138:AC2138"/>
    <mergeCell ref="AD2138:AH2138"/>
    <mergeCell ref="AI2138:AU2138"/>
    <mergeCell ref="AV2138:AY2138"/>
    <mergeCell ref="H2137:L2137"/>
    <mergeCell ref="M2137:Y2137"/>
    <mergeCell ref="Z2137:AC2137"/>
    <mergeCell ref="AD2137:AH2137"/>
    <mergeCell ref="AI2137:AU2137"/>
    <mergeCell ref="AV2137:AY2137"/>
    <mergeCell ref="H2136:L2136"/>
    <mergeCell ref="M2136:Y2136"/>
    <mergeCell ref="Z2136:AC2136"/>
    <mergeCell ref="AD2136:AH2136"/>
    <mergeCell ref="AI2136:AU2136"/>
    <mergeCell ref="AV2136:AY2136"/>
    <mergeCell ref="H2135:L2135"/>
    <mergeCell ref="M2135:Y2135"/>
    <mergeCell ref="Z2135:AC2135"/>
    <mergeCell ref="AD2135:AH2135"/>
    <mergeCell ref="AI2135:AU2135"/>
    <mergeCell ref="AV2135:AY2135"/>
    <mergeCell ref="B2150:C2150"/>
    <mergeCell ref="D2150:M2150"/>
    <mergeCell ref="N2150:AK2150"/>
    <mergeCell ref="AL2150:AQ2150"/>
    <mergeCell ref="AR2150:AU2150"/>
    <mergeCell ref="AV2150:AX2150"/>
    <mergeCell ref="B2149:C2149"/>
    <mergeCell ref="D2149:M2149"/>
    <mergeCell ref="N2149:AK2149"/>
    <mergeCell ref="AL2149:AQ2149"/>
    <mergeCell ref="AR2149:AU2149"/>
    <mergeCell ref="AV2149:AX2149"/>
    <mergeCell ref="G2145:AX2145"/>
    <mergeCell ref="B2148:C2148"/>
    <mergeCell ref="D2148:M2148"/>
    <mergeCell ref="N2148:AK2148"/>
    <mergeCell ref="AL2148:AQ2148"/>
    <mergeCell ref="AR2148:AU2148"/>
    <mergeCell ref="AV2148:AX2148"/>
    <mergeCell ref="H2143:L2143"/>
    <mergeCell ref="M2143:Y2143"/>
    <mergeCell ref="Z2143:AC2143"/>
    <mergeCell ref="AD2143:AH2143"/>
    <mergeCell ref="AI2143:AU2143"/>
    <mergeCell ref="AV2143:AY2143"/>
    <mergeCell ref="H2142:L2142"/>
    <mergeCell ref="M2142:Y2142"/>
    <mergeCell ref="Z2142:AC2142"/>
    <mergeCell ref="AD2142:AH2142"/>
    <mergeCell ref="AI2142:AU2142"/>
    <mergeCell ref="AV2142:AY2142"/>
    <mergeCell ref="H2141:L2141"/>
    <mergeCell ref="M2141:Y2141"/>
    <mergeCell ref="Z2141:AC2141"/>
    <mergeCell ref="AD2141:AH2141"/>
    <mergeCell ref="AI2141:AU2141"/>
    <mergeCell ref="AV2141:AY2141"/>
    <mergeCell ref="B2156:C2156"/>
    <mergeCell ref="D2156:M2156"/>
    <mergeCell ref="N2156:AK2156"/>
    <mergeCell ref="AL2156:AQ2156"/>
    <mergeCell ref="AR2156:AU2156"/>
    <mergeCell ref="AV2156:AX2156"/>
    <mergeCell ref="B2155:C2155"/>
    <mergeCell ref="D2155:M2155"/>
    <mergeCell ref="N2155:AK2155"/>
    <mergeCell ref="AL2155:AQ2155"/>
    <mergeCell ref="AR2155:AU2155"/>
    <mergeCell ref="AV2155:AX2155"/>
    <mergeCell ref="B2154:C2154"/>
    <mergeCell ref="D2154:M2154"/>
    <mergeCell ref="N2154:AK2154"/>
    <mergeCell ref="AL2154:AQ2154"/>
    <mergeCell ref="AR2154:AU2154"/>
    <mergeCell ref="AV2154:AX2154"/>
    <mergeCell ref="B2153:C2153"/>
    <mergeCell ref="D2153:M2153"/>
    <mergeCell ref="N2153:AK2153"/>
    <mergeCell ref="AL2153:AQ2153"/>
    <mergeCell ref="AR2153:AU2153"/>
    <mergeCell ref="AV2153:AX2153"/>
    <mergeCell ref="B2152:C2152"/>
    <mergeCell ref="D2152:M2152"/>
    <mergeCell ref="N2152:AK2152"/>
    <mergeCell ref="AL2152:AQ2152"/>
    <mergeCell ref="AR2152:AU2152"/>
    <mergeCell ref="AV2152:AX2152"/>
    <mergeCell ref="B2151:C2151"/>
    <mergeCell ref="D2151:M2151"/>
    <mergeCell ref="N2151:AK2151"/>
    <mergeCell ref="AL2151:AQ2151"/>
    <mergeCell ref="AR2151:AU2151"/>
    <mergeCell ref="AV2151:AX2151"/>
    <mergeCell ref="B2164:C2164"/>
    <mergeCell ref="D2164:M2164"/>
    <mergeCell ref="N2164:AK2164"/>
    <mergeCell ref="AL2164:AQ2164"/>
    <mergeCell ref="AR2164:AU2164"/>
    <mergeCell ref="AV2164:AX2164"/>
    <mergeCell ref="B2163:C2163"/>
    <mergeCell ref="D2163:M2163"/>
    <mergeCell ref="N2163:AK2163"/>
    <mergeCell ref="AL2163:AQ2163"/>
    <mergeCell ref="AR2163:AU2163"/>
    <mergeCell ref="AV2163:AX2163"/>
    <mergeCell ref="B2162:C2162"/>
    <mergeCell ref="D2162:M2162"/>
    <mergeCell ref="N2162:AK2162"/>
    <mergeCell ref="AL2162:AQ2162"/>
    <mergeCell ref="AR2162:AU2162"/>
    <mergeCell ref="AV2162:AX2162"/>
    <mergeCell ref="B2161:C2161"/>
    <mergeCell ref="D2161:M2161"/>
    <mergeCell ref="N2161:AK2161"/>
    <mergeCell ref="AL2161:AQ2161"/>
    <mergeCell ref="AR2161:AU2161"/>
    <mergeCell ref="AV2161:AX2161"/>
    <mergeCell ref="B2158:C2158"/>
    <mergeCell ref="D2158:M2158"/>
    <mergeCell ref="N2158:AK2158"/>
    <mergeCell ref="AL2158:AQ2158"/>
    <mergeCell ref="AR2158:AU2158"/>
    <mergeCell ref="AV2158:AX2158"/>
    <mergeCell ref="B2157:C2157"/>
    <mergeCell ref="D2157:M2157"/>
    <mergeCell ref="N2157:AK2157"/>
    <mergeCell ref="AL2157:AQ2157"/>
    <mergeCell ref="AR2157:AU2157"/>
    <mergeCell ref="AV2157:AX2157"/>
    <mergeCell ref="B2170:C2170"/>
    <mergeCell ref="D2170:M2170"/>
    <mergeCell ref="N2170:AK2170"/>
    <mergeCell ref="AL2170:AQ2170"/>
    <mergeCell ref="AR2170:AU2170"/>
    <mergeCell ref="AV2170:AX2170"/>
    <mergeCell ref="B2169:C2169"/>
    <mergeCell ref="D2169:M2169"/>
    <mergeCell ref="N2169:AK2169"/>
    <mergeCell ref="AL2169:AQ2169"/>
    <mergeCell ref="AR2169:AU2169"/>
    <mergeCell ref="AV2169:AX2169"/>
    <mergeCell ref="B2168:C2168"/>
    <mergeCell ref="D2168:M2168"/>
    <mergeCell ref="N2168:AK2168"/>
    <mergeCell ref="AL2168:AQ2168"/>
    <mergeCell ref="AR2168:AU2168"/>
    <mergeCell ref="AV2168:AX2168"/>
    <mergeCell ref="B2167:C2167"/>
    <mergeCell ref="D2167:M2167"/>
    <mergeCell ref="N2167:AK2167"/>
    <mergeCell ref="AL2167:AQ2167"/>
    <mergeCell ref="AR2167:AU2167"/>
    <mergeCell ref="AV2167:AX2167"/>
    <mergeCell ref="B2166:C2166"/>
    <mergeCell ref="D2166:M2166"/>
    <mergeCell ref="N2166:AK2166"/>
    <mergeCell ref="AL2166:AQ2166"/>
    <mergeCell ref="AR2166:AU2166"/>
    <mergeCell ref="AV2166:AX2166"/>
    <mergeCell ref="B2165:C2165"/>
    <mergeCell ref="D2165:M2165"/>
    <mergeCell ref="N2165:AK2165"/>
    <mergeCell ref="AL2165:AQ2165"/>
    <mergeCell ref="AR2165:AU2165"/>
    <mergeCell ref="AV2165:AX2165"/>
    <mergeCell ref="AK2173:AQ2173"/>
    <mergeCell ref="AR2173:AY2173"/>
    <mergeCell ref="B2174:G2174"/>
    <mergeCell ref="H2174:Y2174"/>
    <mergeCell ref="Z2174:AE2174"/>
    <mergeCell ref="AF2174:AQ2174"/>
    <mergeCell ref="AR2174:AY2174"/>
    <mergeCell ref="B2171:C2171"/>
    <mergeCell ref="D2171:M2171"/>
    <mergeCell ref="N2171:AK2171"/>
    <mergeCell ref="AL2171:AQ2171"/>
    <mergeCell ref="AR2171:AU2171"/>
    <mergeCell ref="AV2171:AX2171"/>
    <mergeCell ref="AS2185:AY2185"/>
    <mergeCell ref="H2186:P2186"/>
    <mergeCell ref="Q2186:W2186"/>
    <mergeCell ref="X2186:AD2186"/>
    <mergeCell ref="AE2186:AK2186"/>
    <mergeCell ref="AL2186:AR2186"/>
    <mergeCell ref="AS2186:AY2186"/>
    <mergeCell ref="Q2184:W2184"/>
    <mergeCell ref="X2184:AD2184"/>
    <mergeCell ref="AE2184:AK2184"/>
    <mergeCell ref="AL2184:AR2184"/>
    <mergeCell ref="AS2184:AY2184"/>
    <mergeCell ref="H2185:P2185"/>
    <mergeCell ref="Q2185:W2185"/>
    <mergeCell ref="X2185:AD2185"/>
    <mergeCell ref="AE2185:AK2185"/>
    <mergeCell ref="AL2185:AR2185"/>
    <mergeCell ref="AS2182:AY2182"/>
    <mergeCell ref="J2183:P2183"/>
    <mergeCell ref="Q2183:W2183"/>
    <mergeCell ref="X2183:AD2183"/>
    <mergeCell ref="AE2183:AK2183"/>
    <mergeCell ref="AL2183:AR2183"/>
    <mergeCell ref="AS2183:AY2183"/>
    <mergeCell ref="AS2180:AY2180"/>
    <mergeCell ref="H2181:I2184"/>
    <mergeCell ref="Y2188:AY2188"/>
    <mergeCell ref="D2189:L2189"/>
    <mergeCell ref="H2210:L2210"/>
    <mergeCell ref="M2210:Y2210"/>
    <mergeCell ref="Z2210:AC2210"/>
    <mergeCell ref="AD2210:AH2210"/>
    <mergeCell ref="AI2210:AU2210"/>
    <mergeCell ref="AV2210:AY2210"/>
    <mergeCell ref="H2209:L2209"/>
    <mergeCell ref="B2180:G2186"/>
    <mergeCell ref="H2180:P2180"/>
    <mergeCell ref="Q2180:W2180"/>
    <mergeCell ref="X2180:AD2180"/>
    <mergeCell ref="AE2180:AK2180"/>
    <mergeCell ref="AL2180:AR2180"/>
    <mergeCell ref="X2182:AD2182"/>
    <mergeCell ref="AE2182:AK2182"/>
    <mergeCell ref="AL2182:AR2182"/>
    <mergeCell ref="J2184:P2184"/>
    <mergeCell ref="B2177:G2178"/>
    <mergeCell ref="H2177:Y2178"/>
    <mergeCell ref="Z2177:AE2178"/>
    <mergeCell ref="AF2177:AY2178"/>
    <mergeCell ref="B2179:G2179"/>
    <mergeCell ref="H2179:AY2179"/>
    <mergeCell ref="B2175:G2175"/>
    <mergeCell ref="H2175:Y2175"/>
    <mergeCell ref="Z2175:AE2175"/>
    <mergeCell ref="AF2175:AQ2175"/>
    <mergeCell ref="AR2175:AY2175"/>
    <mergeCell ref="B2176:G2176"/>
    <mergeCell ref="H2176:Y2176"/>
    <mergeCell ref="Z2176:AE2176"/>
    <mergeCell ref="AF2176:AY2176"/>
    <mergeCell ref="AI2213:AU2213"/>
    <mergeCell ref="AV2213:AY2213"/>
    <mergeCell ref="H2212:L2212"/>
    <mergeCell ref="M2212:Y2212"/>
    <mergeCell ref="Z2212:AC2212"/>
    <mergeCell ref="AD2212:AH2212"/>
    <mergeCell ref="AI2212:AU2212"/>
    <mergeCell ref="AV2212:AY2212"/>
    <mergeCell ref="H2211:L2211"/>
    <mergeCell ref="J2181:P2181"/>
    <mergeCell ref="Q2181:W2181"/>
    <mergeCell ref="X2181:AD2181"/>
    <mergeCell ref="AE2181:AK2181"/>
    <mergeCell ref="AL2181:AR2181"/>
    <mergeCell ref="AS2181:AY2181"/>
    <mergeCell ref="J2182:P2182"/>
    <mergeCell ref="Q2182:W2182"/>
    <mergeCell ref="B2198:G2200"/>
    <mergeCell ref="B2202:G2202"/>
    <mergeCell ref="H2202:AY2202"/>
    <mergeCell ref="B2203:G2246"/>
    <mergeCell ref="H2203:AC2203"/>
    <mergeCell ref="AD2203:AY2203"/>
    <mergeCell ref="H2204:L2204"/>
    <mergeCell ref="M2204:Y2204"/>
    <mergeCell ref="Z2204:AC2204"/>
    <mergeCell ref="AD2204:AH2204"/>
    <mergeCell ref="D2195:L2195"/>
    <mergeCell ref="M2195:R2195"/>
    <mergeCell ref="S2195:X2195"/>
    <mergeCell ref="Y2195:AY2195"/>
    <mergeCell ref="B2197:G2197"/>
    <mergeCell ref="H2197:AY2197"/>
    <mergeCell ref="D2193:L2193"/>
    <mergeCell ref="M2193:R2193"/>
    <mergeCell ref="S2193:X2193"/>
    <mergeCell ref="Y2193:AY2193"/>
    <mergeCell ref="D2194:L2194"/>
    <mergeCell ref="M2194:R2194"/>
    <mergeCell ref="S2194:X2194"/>
    <mergeCell ref="Y2194:AY2194"/>
    <mergeCell ref="D2191:L2191"/>
    <mergeCell ref="M2191:R2191"/>
    <mergeCell ref="S2191:X2191"/>
    <mergeCell ref="Y2191:AY2191"/>
    <mergeCell ref="D2192:L2192"/>
    <mergeCell ref="M2192:R2192"/>
    <mergeCell ref="S2192:X2192"/>
    <mergeCell ref="Y2192:AY2192"/>
    <mergeCell ref="M2189:R2189"/>
    <mergeCell ref="S2189:X2189"/>
    <mergeCell ref="Y2189:AY2189"/>
    <mergeCell ref="D2190:L2190"/>
    <mergeCell ref="M2190:R2190"/>
    <mergeCell ref="S2190:X2190"/>
    <mergeCell ref="Y2190:AY2190"/>
    <mergeCell ref="B2187:C2195"/>
    <mergeCell ref="D2187:L2187"/>
    <mergeCell ref="M2187:R2187"/>
    <mergeCell ref="S2187:X2187"/>
    <mergeCell ref="Y2187:AY2187"/>
    <mergeCell ref="D2188:L2188"/>
    <mergeCell ref="M2188:R2188"/>
    <mergeCell ref="S2188:X2188"/>
    <mergeCell ref="AD2219:AH2219"/>
    <mergeCell ref="AI2219:AU2219"/>
    <mergeCell ref="AV2219:AY2219"/>
    <mergeCell ref="H2218:L2218"/>
    <mergeCell ref="M2218:Y2218"/>
    <mergeCell ref="Z2218:AC2218"/>
    <mergeCell ref="AD2218:AH2218"/>
    <mergeCell ref="AI2218:AU2218"/>
    <mergeCell ref="AV2218:AY2218"/>
    <mergeCell ref="M2209:Y2209"/>
    <mergeCell ref="Z2209:AC2209"/>
    <mergeCell ref="AD2209:AH2209"/>
    <mergeCell ref="AI2209:AU2209"/>
    <mergeCell ref="AV2209:AY2209"/>
    <mergeCell ref="H2208:L2208"/>
    <mergeCell ref="M2208:Y2208"/>
    <mergeCell ref="Z2208:AC2208"/>
    <mergeCell ref="AD2208:AH2208"/>
    <mergeCell ref="AI2208:AU2208"/>
    <mergeCell ref="AV2208:AY2208"/>
    <mergeCell ref="H2207:L2207"/>
    <mergeCell ref="M2207:Y2207"/>
    <mergeCell ref="Z2207:AC2207"/>
    <mergeCell ref="AD2207:AH2207"/>
    <mergeCell ref="AI2207:AU2207"/>
    <mergeCell ref="AV2207:AY2207"/>
    <mergeCell ref="H2206:L2206"/>
    <mergeCell ref="M2206:Y2206"/>
    <mergeCell ref="Z2206:AC2206"/>
    <mergeCell ref="AD2206:AH2206"/>
    <mergeCell ref="AI2206:AU2206"/>
    <mergeCell ref="AV2206:AY2206"/>
    <mergeCell ref="AI2204:AU2204"/>
    <mergeCell ref="AV2204:AY2204"/>
    <mergeCell ref="H2205:L2205"/>
    <mergeCell ref="M2205:Y2205"/>
    <mergeCell ref="Z2205:AC2205"/>
    <mergeCell ref="AD2205:AH2205"/>
    <mergeCell ref="AI2205:AU2205"/>
    <mergeCell ref="AV2205:AY2205"/>
    <mergeCell ref="H2217:L2217"/>
    <mergeCell ref="M2217:Y2217"/>
    <mergeCell ref="Z2217:AC2217"/>
    <mergeCell ref="AD2217:AH2217"/>
    <mergeCell ref="AI2217:AU2217"/>
    <mergeCell ref="AV2217:AY2217"/>
    <mergeCell ref="H2216:L2216"/>
    <mergeCell ref="M2216:Y2216"/>
    <mergeCell ref="Z2216:AC2216"/>
    <mergeCell ref="AD2216:AH2216"/>
    <mergeCell ref="AI2216:AU2216"/>
    <mergeCell ref="AV2216:AY2216"/>
    <mergeCell ref="H2214:AC2214"/>
    <mergeCell ref="AD2214:AY2214"/>
    <mergeCell ref="H2215:L2215"/>
    <mergeCell ref="M2215:Y2215"/>
    <mergeCell ref="Z2215:AC2215"/>
    <mergeCell ref="AD2215:AH2215"/>
    <mergeCell ref="AI2215:AU2215"/>
    <mergeCell ref="AV2215:AY2215"/>
    <mergeCell ref="H2213:L2213"/>
    <mergeCell ref="M2213:Y2213"/>
    <mergeCell ref="Z2213:AC2213"/>
    <mergeCell ref="AD2213:AH2213"/>
    <mergeCell ref="H2229:L2229"/>
    <mergeCell ref="M2229:Y2229"/>
    <mergeCell ref="Z2229:AC2229"/>
    <mergeCell ref="AD2229:AH2229"/>
    <mergeCell ref="AI2229:AU2229"/>
    <mergeCell ref="AV2229:AY2229"/>
    <mergeCell ref="H2228:L2228"/>
    <mergeCell ref="M2228:Y2228"/>
    <mergeCell ref="Z2228:AC2228"/>
    <mergeCell ref="AD2228:AH2228"/>
    <mergeCell ref="AI2228:AU2228"/>
    <mergeCell ref="AV2228:AY2228"/>
    <mergeCell ref="H2227:L2227"/>
    <mergeCell ref="M2227:Y2227"/>
    <mergeCell ref="Z2227:AC2227"/>
    <mergeCell ref="AD2227:AH2227"/>
    <mergeCell ref="AI2227:AU2227"/>
    <mergeCell ref="AV2227:AY2227"/>
    <mergeCell ref="H2225:AC2225"/>
    <mergeCell ref="AD2225:AY2225"/>
    <mergeCell ref="H2226:L2226"/>
    <mergeCell ref="M2226:Y2226"/>
    <mergeCell ref="Z2226:AC2226"/>
    <mergeCell ref="AD2226:AH2226"/>
    <mergeCell ref="AI2226:AU2226"/>
    <mergeCell ref="AV2226:AY2226"/>
    <mergeCell ref="H2224:L2224"/>
    <mergeCell ref="M2224:Y2224"/>
    <mergeCell ref="Z2224:AC2224"/>
    <mergeCell ref="AD2224:AH2224"/>
    <mergeCell ref="AI2224:AU2224"/>
    <mergeCell ref="AV2224:AY2224"/>
    <mergeCell ref="M2211:Y2211"/>
    <mergeCell ref="Z2211:AC2211"/>
    <mergeCell ref="AD2211:AH2211"/>
    <mergeCell ref="AI2211:AU2211"/>
    <mergeCell ref="AV2211:AY2211"/>
    <mergeCell ref="H2223:L2223"/>
    <mergeCell ref="M2223:Y2223"/>
    <mergeCell ref="Z2223:AC2223"/>
    <mergeCell ref="AD2223:AH2223"/>
    <mergeCell ref="AI2223:AU2223"/>
    <mergeCell ref="AV2223:AY2223"/>
    <mergeCell ref="H2222:L2222"/>
    <mergeCell ref="M2222:Y2222"/>
    <mergeCell ref="Z2222:AC2222"/>
    <mergeCell ref="AD2222:AH2222"/>
    <mergeCell ref="AI2222:AU2222"/>
    <mergeCell ref="AV2222:AY2222"/>
    <mergeCell ref="H2221:L2221"/>
    <mergeCell ref="M2221:Y2221"/>
    <mergeCell ref="Z2221:AC2221"/>
    <mergeCell ref="AD2221:AH2221"/>
    <mergeCell ref="AI2221:AU2221"/>
    <mergeCell ref="AV2221:AY2221"/>
    <mergeCell ref="H2220:L2220"/>
    <mergeCell ref="M2220:Y2220"/>
    <mergeCell ref="Z2220:AC2220"/>
    <mergeCell ref="AD2220:AH2220"/>
    <mergeCell ref="AI2220:AU2220"/>
    <mergeCell ref="AV2220:AY2220"/>
    <mergeCell ref="H2219:L2219"/>
    <mergeCell ref="M2219:Y2219"/>
    <mergeCell ref="Z2219:AC2219"/>
    <mergeCell ref="H2235:L2235"/>
    <mergeCell ref="M2235:Y2235"/>
    <mergeCell ref="Z2235:AC2235"/>
    <mergeCell ref="AD2235:AH2235"/>
    <mergeCell ref="AI2235:AU2235"/>
    <mergeCell ref="AV2235:AY2235"/>
    <mergeCell ref="H2234:L2234"/>
    <mergeCell ref="M2234:Y2234"/>
    <mergeCell ref="Z2234:AC2234"/>
    <mergeCell ref="AD2234:AH2234"/>
    <mergeCell ref="AI2234:AU2234"/>
    <mergeCell ref="AV2234:AY2234"/>
    <mergeCell ref="H2233:L2233"/>
    <mergeCell ref="M2233:Y2233"/>
    <mergeCell ref="Z2233:AC2233"/>
    <mergeCell ref="AD2233:AH2233"/>
    <mergeCell ref="AI2233:AU2233"/>
    <mergeCell ref="AV2233:AY2233"/>
    <mergeCell ref="H2232:L2232"/>
    <mergeCell ref="M2232:Y2232"/>
    <mergeCell ref="Z2232:AC2232"/>
    <mergeCell ref="AD2232:AH2232"/>
    <mergeCell ref="AI2232:AU2232"/>
    <mergeCell ref="AV2232:AY2232"/>
    <mergeCell ref="H2231:L2231"/>
    <mergeCell ref="M2231:Y2231"/>
    <mergeCell ref="Z2231:AC2231"/>
    <mergeCell ref="AD2231:AH2231"/>
    <mergeCell ref="AI2231:AU2231"/>
    <mergeCell ref="AV2231:AY2231"/>
    <mergeCell ref="H2230:L2230"/>
    <mergeCell ref="M2230:Y2230"/>
    <mergeCell ref="Z2230:AC2230"/>
    <mergeCell ref="AD2230:AH2230"/>
    <mergeCell ref="AI2230:AU2230"/>
    <mergeCell ref="AV2230:AY2230"/>
    <mergeCell ref="H2242:L2242"/>
    <mergeCell ref="M2242:Y2242"/>
    <mergeCell ref="Z2242:AC2242"/>
    <mergeCell ref="AD2242:AH2242"/>
    <mergeCell ref="AI2242:AU2242"/>
    <mergeCell ref="AV2242:AY2242"/>
    <mergeCell ref="H2241:L2241"/>
    <mergeCell ref="M2241:Y2241"/>
    <mergeCell ref="Z2241:AC2241"/>
    <mergeCell ref="AD2241:AH2241"/>
    <mergeCell ref="AI2241:AU2241"/>
    <mergeCell ref="AV2241:AY2241"/>
    <mergeCell ref="H2240:L2240"/>
    <mergeCell ref="M2240:Y2240"/>
    <mergeCell ref="Z2240:AC2240"/>
    <mergeCell ref="AD2240:AH2240"/>
    <mergeCell ref="AI2240:AU2240"/>
    <mergeCell ref="AV2240:AY2240"/>
    <mergeCell ref="H2239:L2239"/>
    <mergeCell ref="M2239:Y2239"/>
    <mergeCell ref="Z2239:AC2239"/>
    <mergeCell ref="AD2239:AH2239"/>
    <mergeCell ref="AI2239:AU2239"/>
    <mergeCell ref="AV2239:AY2239"/>
    <mergeCell ref="H2238:L2238"/>
    <mergeCell ref="M2238:Y2238"/>
    <mergeCell ref="Z2238:AC2238"/>
    <mergeCell ref="AD2238:AH2238"/>
    <mergeCell ref="AI2238:AU2238"/>
    <mergeCell ref="AV2238:AY2238"/>
    <mergeCell ref="H2236:AC2236"/>
    <mergeCell ref="AD2236:AY2236"/>
    <mergeCell ref="H2237:L2237"/>
    <mergeCell ref="M2237:Y2237"/>
    <mergeCell ref="Z2237:AC2237"/>
    <mergeCell ref="AD2237:AH2237"/>
    <mergeCell ref="AI2237:AU2237"/>
    <mergeCell ref="AV2237:AY2237"/>
    <mergeCell ref="B2252:C2252"/>
    <mergeCell ref="D2252:M2252"/>
    <mergeCell ref="N2252:AK2252"/>
    <mergeCell ref="AL2252:AQ2252"/>
    <mergeCell ref="AR2252:AU2252"/>
    <mergeCell ref="AV2252:AX2252"/>
    <mergeCell ref="G2248:AX2248"/>
    <mergeCell ref="B2251:C2251"/>
    <mergeCell ref="D2251:M2251"/>
    <mergeCell ref="N2251:AK2251"/>
    <mergeCell ref="AL2251:AQ2251"/>
    <mergeCell ref="AR2251:AU2251"/>
    <mergeCell ref="AV2251:AX2251"/>
    <mergeCell ref="H2246:L2246"/>
    <mergeCell ref="M2246:Y2246"/>
    <mergeCell ref="Z2246:AC2246"/>
    <mergeCell ref="AD2246:AH2246"/>
    <mergeCell ref="AI2246:AU2246"/>
    <mergeCell ref="AV2246:AY2246"/>
    <mergeCell ref="H2245:L2245"/>
    <mergeCell ref="M2245:Y2245"/>
    <mergeCell ref="Z2245:AC2245"/>
    <mergeCell ref="AD2245:AH2245"/>
    <mergeCell ref="AI2245:AU2245"/>
    <mergeCell ref="AV2245:AY2245"/>
    <mergeCell ref="H2244:L2244"/>
    <mergeCell ref="M2244:Y2244"/>
    <mergeCell ref="Z2244:AC2244"/>
    <mergeCell ref="AD2244:AH2244"/>
    <mergeCell ref="AI2244:AU2244"/>
    <mergeCell ref="AV2244:AY2244"/>
    <mergeCell ref="H2243:L2243"/>
    <mergeCell ref="M2243:Y2243"/>
    <mergeCell ref="Z2243:AC2243"/>
    <mergeCell ref="AD2243:AH2243"/>
    <mergeCell ref="AI2243:AU2243"/>
    <mergeCell ref="AV2243:AY2243"/>
    <mergeCell ref="B2258:C2258"/>
    <mergeCell ref="D2258:M2258"/>
    <mergeCell ref="N2258:AK2258"/>
    <mergeCell ref="AL2258:AQ2258"/>
    <mergeCell ref="AR2258:AU2258"/>
    <mergeCell ref="AV2258:AX2258"/>
    <mergeCell ref="B2257:C2257"/>
    <mergeCell ref="D2257:M2257"/>
    <mergeCell ref="N2257:AK2257"/>
    <mergeCell ref="AL2257:AQ2257"/>
    <mergeCell ref="AR2257:AU2257"/>
    <mergeCell ref="AV2257:AX2257"/>
    <mergeCell ref="B2256:C2256"/>
    <mergeCell ref="D2256:M2256"/>
    <mergeCell ref="N2256:AK2256"/>
    <mergeCell ref="AL2256:AQ2256"/>
    <mergeCell ref="AR2256:AU2256"/>
    <mergeCell ref="AV2256:AX2256"/>
    <mergeCell ref="B2255:C2255"/>
    <mergeCell ref="D2255:M2255"/>
    <mergeCell ref="N2255:AK2255"/>
    <mergeCell ref="AL2255:AQ2255"/>
    <mergeCell ref="AR2255:AU2255"/>
    <mergeCell ref="AV2255:AX2255"/>
    <mergeCell ref="B2254:C2254"/>
    <mergeCell ref="D2254:M2254"/>
    <mergeCell ref="N2254:AK2254"/>
    <mergeCell ref="AL2254:AQ2254"/>
    <mergeCell ref="AR2254:AU2254"/>
    <mergeCell ref="AV2254:AX2254"/>
    <mergeCell ref="B2253:C2253"/>
    <mergeCell ref="D2253:M2253"/>
    <mergeCell ref="N2253:AK2253"/>
    <mergeCell ref="AL2253:AQ2253"/>
    <mergeCell ref="AR2253:AU2253"/>
    <mergeCell ref="AV2253:AX2253"/>
    <mergeCell ref="B2266:C2266"/>
    <mergeCell ref="D2266:M2266"/>
    <mergeCell ref="N2266:AK2266"/>
    <mergeCell ref="AL2266:AQ2266"/>
    <mergeCell ref="AR2266:AU2266"/>
    <mergeCell ref="AV2266:AX2266"/>
    <mergeCell ref="B2265:C2265"/>
    <mergeCell ref="D2265:M2265"/>
    <mergeCell ref="N2265:AK2265"/>
    <mergeCell ref="AL2265:AQ2265"/>
    <mergeCell ref="AR2265:AU2265"/>
    <mergeCell ref="AV2265:AX2265"/>
    <mergeCell ref="B2264:C2264"/>
    <mergeCell ref="D2264:M2264"/>
    <mergeCell ref="N2264:AK2264"/>
    <mergeCell ref="AL2264:AQ2264"/>
    <mergeCell ref="AR2264:AU2264"/>
    <mergeCell ref="AV2264:AX2264"/>
    <mergeCell ref="B2261:C2261"/>
    <mergeCell ref="D2261:M2261"/>
    <mergeCell ref="N2261:AK2261"/>
    <mergeCell ref="AL2261:AQ2261"/>
    <mergeCell ref="AR2261:AU2261"/>
    <mergeCell ref="AV2261:AX2261"/>
    <mergeCell ref="B2260:C2260"/>
    <mergeCell ref="D2260:M2260"/>
    <mergeCell ref="N2260:AK2260"/>
    <mergeCell ref="AL2260:AQ2260"/>
    <mergeCell ref="AR2260:AU2260"/>
    <mergeCell ref="AV2260:AX2260"/>
    <mergeCell ref="B2259:C2259"/>
    <mergeCell ref="D2259:M2259"/>
    <mergeCell ref="N2259:AK2259"/>
    <mergeCell ref="AL2259:AQ2259"/>
    <mergeCell ref="AR2259:AU2259"/>
    <mergeCell ref="AV2259:AX2259"/>
    <mergeCell ref="B2272:C2272"/>
    <mergeCell ref="D2272:M2272"/>
    <mergeCell ref="N2272:AK2272"/>
    <mergeCell ref="AL2272:AQ2272"/>
    <mergeCell ref="AR2272:AU2272"/>
    <mergeCell ref="AV2272:AX2272"/>
    <mergeCell ref="B2271:C2271"/>
    <mergeCell ref="D2271:M2271"/>
    <mergeCell ref="N2271:AK2271"/>
    <mergeCell ref="AL2271:AQ2271"/>
    <mergeCell ref="AR2271:AU2271"/>
    <mergeCell ref="AV2271:AX2271"/>
    <mergeCell ref="B2270:C2270"/>
    <mergeCell ref="D2270:M2270"/>
    <mergeCell ref="N2270:AK2270"/>
    <mergeCell ref="AL2270:AQ2270"/>
    <mergeCell ref="AR2270:AU2270"/>
    <mergeCell ref="AV2270:AX2270"/>
    <mergeCell ref="B2269:C2269"/>
    <mergeCell ref="D2269:M2269"/>
    <mergeCell ref="N2269:AK2269"/>
    <mergeCell ref="AL2269:AQ2269"/>
    <mergeCell ref="AR2269:AU2269"/>
    <mergeCell ref="AV2269:AX2269"/>
    <mergeCell ref="B2268:C2268"/>
    <mergeCell ref="D2268:M2268"/>
    <mergeCell ref="N2268:AK2268"/>
    <mergeCell ref="AL2268:AQ2268"/>
    <mergeCell ref="AR2268:AU2268"/>
    <mergeCell ref="AV2268:AX2268"/>
    <mergeCell ref="B2267:C2267"/>
    <mergeCell ref="D2267:M2267"/>
    <mergeCell ref="N2267:AK2267"/>
    <mergeCell ref="AL2267:AQ2267"/>
    <mergeCell ref="AR2267:AU2267"/>
    <mergeCell ref="AV2267:AX2267"/>
    <mergeCell ref="B2274:C2274"/>
    <mergeCell ref="D2274:M2274"/>
    <mergeCell ref="N2274:AK2274"/>
    <mergeCell ref="AL2274:AQ2274"/>
    <mergeCell ref="AR2274:AU2274"/>
    <mergeCell ref="AV2274:AX2274"/>
    <mergeCell ref="AS2288:AY2288"/>
    <mergeCell ref="H2289:P2289"/>
    <mergeCell ref="Q2289:W2289"/>
    <mergeCell ref="X2289:AD2289"/>
    <mergeCell ref="AE2289:AK2289"/>
    <mergeCell ref="AL2289:AR2289"/>
    <mergeCell ref="AS2289:AY2289"/>
    <mergeCell ref="Q2287:W2287"/>
    <mergeCell ref="X2287:AD2287"/>
    <mergeCell ref="AE2287:AK2287"/>
    <mergeCell ref="AL2287:AR2287"/>
    <mergeCell ref="AS2287:AY2287"/>
    <mergeCell ref="H2288:P2288"/>
    <mergeCell ref="Q2288:W2288"/>
    <mergeCell ref="X2288:AD2288"/>
    <mergeCell ref="AE2288:AK2288"/>
    <mergeCell ref="AL2288:AR2288"/>
    <mergeCell ref="AS2285:AY2285"/>
    <mergeCell ref="J2286:P2286"/>
    <mergeCell ref="Q2286:W2286"/>
    <mergeCell ref="X2286:AD2286"/>
    <mergeCell ref="AE2286:AK2286"/>
    <mergeCell ref="AL2286:AR2286"/>
    <mergeCell ref="AS2286:AY2286"/>
    <mergeCell ref="AS2283:AY2283"/>
    <mergeCell ref="H2284:I2287"/>
    <mergeCell ref="B2273:C2273"/>
    <mergeCell ref="D2273:M2273"/>
    <mergeCell ref="N2273:AK2273"/>
    <mergeCell ref="AL2273:AQ2273"/>
    <mergeCell ref="AR2273:AU2273"/>
    <mergeCell ref="AV2273:AX2273"/>
    <mergeCell ref="Y2291:AY2291"/>
    <mergeCell ref="D2292:L2292"/>
    <mergeCell ref="B2283:G2289"/>
    <mergeCell ref="H2283:P2283"/>
    <mergeCell ref="Q2283:W2283"/>
    <mergeCell ref="X2283:AD2283"/>
    <mergeCell ref="AE2283:AK2283"/>
    <mergeCell ref="AL2283:AR2283"/>
    <mergeCell ref="X2285:AD2285"/>
    <mergeCell ref="AE2285:AK2285"/>
    <mergeCell ref="AL2285:AR2285"/>
    <mergeCell ref="J2287:P2287"/>
    <mergeCell ref="B2280:G2281"/>
    <mergeCell ref="H2280:Y2281"/>
    <mergeCell ref="Z2280:AE2281"/>
    <mergeCell ref="AF2280:AY2281"/>
    <mergeCell ref="B2282:G2282"/>
    <mergeCell ref="H2282:AY2282"/>
    <mergeCell ref="B2278:G2278"/>
    <mergeCell ref="H2278:Y2278"/>
    <mergeCell ref="Z2278:AE2278"/>
    <mergeCell ref="AF2278:AQ2278"/>
    <mergeCell ref="AR2278:AY2278"/>
    <mergeCell ref="B2279:G2279"/>
    <mergeCell ref="H2279:Y2279"/>
    <mergeCell ref="Z2279:AE2279"/>
    <mergeCell ref="AF2279:AY2279"/>
    <mergeCell ref="AK2276:AQ2276"/>
    <mergeCell ref="AR2276:AY2276"/>
    <mergeCell ref="B2277:G2277"/>
    <mergeCell ref="H2277:Y2277"/>
    <mergeCell ref="Z2277:AE2277"/>
    <mergeCell ref="AF2277:AQ2277"/>
    <mergeCell ref="AR2277:AY2277"/>
    <mergeCell ref="AV2310:AY2310"/>
    <mergeCell ref="H2311:L2311"/>
    <mergeCell ref="M2311:Y2311"/>
    <mergeCell ref="Z2311:AC2311"/>
    <mergeCell ref="AD2311:AH2311"/>
    <mergeCell ref="AI2311:AU2311"/>
    <mergeCell ref="AV2311:AY2311"/>
    <mergeCell ref="M2309:Y2309"/>
    <mergeCell ref="Z2309:AC2309"/>
    <mergeCell ref="AD2309:AH2309"/>
    <mergeCell ref="AI2309:AU2309"/>
    <mergeCell ref="AV2309:AY2309"/>
    <mergeCell ref="H2310:L2310"/>
    <mergeCell ref="M2310:Y2310"/>
    <mergeCell ref="Z2310:AC2310"/>
    <mergeCell ref="AD2310:AH2310"/>
    <mergeCell ref="AI2310:AU2310"/>
    <mergeCell ref="H2309:L2309"/>
    <mergeCell ref="J2284:P2284"/>
    <mergeCell ref="Q2284:W2284"/>
    <mergeCell ref="X2284:AD2284"/>
    <mergeCell ref="AE2284:AK2284"/>
    <mergeCell ref="AL2284:AR2284"/>
    <mergeCell ref="AS2284:AY2284"/>
    <mergeCell ref="J2285:P2285"/>
    <mergeCell ref="Q2285:W2285"/>
    <mergeCell ref="D2298:L2298"/>
    <mergeCell ref="M2298:R2298"/>
    <mergeCell ref="S2298:X2298"/>
    <mergeCell ref="Y2298:AY2298"/>
    <mergeCell ref="B2302:G2304"/>
    <mergeCell ref="B2306:G2306"/>
    <mergeCell ref="H2306:AY2306"/>
    <mergeCell ref="D2296:L2296"/>
    <mergeCell ref="M2296:R2296"/>
    <mergeCell ref="S2296:X2296"/>
    <mergeCell ref="Y2296:AY2296"/>
    <mergeCell ref="D2297:L2297"/>
    <mergeCell ref="M2297:R2297"/>
    <mergeCell ref="S2297:X2297"/>
    <mergeCell ref="Y2297:AY2297"/>
    <mergeCell ref="D2294:L2294"/>
    <mergeCell ref="M2294:R2294"/>
    <mergeCell ref="S2294:X2294"/>
    <mergeCell ref="Y2294:AY2294"/>
    <mergeCell ref="D2295:L2295"/>
    <mergeCell ref="M2295:R2295"/>
    <mergeCell ref="S2295:X2295"/>
    <mergeCell ref="Y2295:AY2295"/>
    <mergeCell ref="M2292:R2292"/>
    <mergeCell ref="S2292:X2292"/>
    <mergeCell ref="Y2292:AY2292"/>
    <mergeCell ref="D2293:L2293"/>
    <mergeCell ref="M2293:R2293"/>
    <mergeCell ref="S2293:X2293"/>
    <mergeCell ref="Y2293:AY2293"/>
    <mergeCell ref="B2290:C2298"/>
    <mergeCell ref="D2290:L2290"/>
    <mergeCell ref="M2290:R2290"/>
    <mergeCell ref="S2290:X2290"/>
    <mergeCell ref="Y2290:AY2290"/>
    <mergeCell ref="D2291:L2291"/>
    <mergeCell ref="M2291:R2291"/>
    <mergeCell ref="S2291:X2291"/>
    <mergeCell ref="H2317:L2317"/>
    <mergeCell ref="M2317:Y2317"/>
    <mergeCell ref="Z2317:AC2317"/>
    <mergeCell ref="AD2317:AH2317"/>
    <mergeCell ref="AI2317:AU2317"/>
    <mergeCell ref="AV2317:AY2317"/>
    <mergeCell ref="H2316:L2316"/>
    <mergeCell ref="M2316:Y2316"/>
    <mergeCell ref="Z2316:AC2316"/>
    <mergeCell ref="AD2316:AH2316"/>
    <mergeCell ref="AI2316:AU2316"/>
    <mergeCell ref="AV2316:AY2316"/>
    <mergeCell ref="H2315:L2315"/>
    <mergeCell ref="M2315:Y2315"/>
    <mergeCell ref="Z2315:AC2315"/>
    <mergeCell ref="AD2315:AH2315"/>
    <mergeCell ref="AI2315:AU2315"/>
    <mergeCell ref="AV2315:AY2315"/>
    <mergeCell ref="H2314:L2314"/>
    <mergeCell ref="M2314:Y2314"/>
    <mergeCell ref="Z2314:AC2314"/>
    <mergeCell ref="AD2314:AH2314"/>
    <mergeCell ref="AI2314:AU2314"/>
    <mergeCell ref="AV2314:AY2314"/>
    <mergeCell ref="H2313:L2313"/>
    <mergeCell ref="M2313:Y2313"/>
    <mergeCell ref="Z2313:AC2313"/>
    <mergeCell ref="AD2313:AH2313"/>
    <mergeCell ref="AI2313:AU2313"/>
    <mergeCell ref="AV2313:AY2313"/>
    <mergeCell ref="H2312:L2312"/>
    <mergeCell ref="M2312:Y2312"/>
    <mergeCell ref="Z2312:AC2312"/>
    <mergeCell ref="AD2312:AH2312"/>
    <mergeCell ref="AI2312:AU2312"/>
    <mergeCell ref="AV2312:AY2312"/>
    <mergeCell ref="H2324:L2324"/>
    <mergeCell ref="M2324:Y2324"/>
    <mergeCell ref="Z2324:AC2324"/>
    <mergeCell ref="AD2324:AH2324"/>
    <mergeCell ref="AI2324:AU2324"/>
    <mergeCell ref="AV2324:AY2324"/>
    <mergeCell ref="H2323:L2323"/>
    <mergeCell ref="M2323:Y2323"/>
    <mergeCell ref="Z2323:AC2323"/>
    <mergeCell ref="AD2323:AH2323"/>
    <mergeCell ref="AI2323:AU2323"/>
    <mergeCell ref="AV2323:AY2323"/>
    <mergeCell ref="H2322:L2322"/>
    <mergeCell ref="M2322:Y2322"/>
    <mergeCell ref="Z2322:AC2322"/>
    <mergeCell ref="AD2322:AH2322"/>
    <mergeCell ref="AI2322:AU2322"/>
    <mergeCell ref="AV2322:AY2322"/>
    <mergeCell ref="H2321:L2321"/>
    <mergeCell ref="M2321:Y2321"/>
    <mergeCell ref="Z2321:AC2321"/>
    <mergeCell ref="AD2321:AH2321"/>
    <mergeCell ref="AI2321:AU2321"/>
    <mergeCell ref="AV2321:AY2321"/>
    <mergeCell ref="H2320:L2320"/>
    <mergeCell ref="M2320:Y2320"/>
    <mergeCell ref="Z2320:AC2320"/>
    <mergeCell ref="AD2320:AH2320"/>
    <mergeCell ref="AI2320:AU2320"/>
    <mergeCell ref="AV2320:AY2320"/>
    <mergeCell ref="H2318:AC2318"/>
    <mergeCell ref="AD2318:AY2318"/>
    <mergeCell ref="H2319:L2319"/>
    <mergeCell ref="M2319:Y2319"/>
    <mergeCell ref="Z2319:AC2319"/>
    <mergeCell ref="AD2319:AH2319"/>
    <mergeCell ref="AI2319:AU2319"/>
    <mergeCell ref="AV2319:AY2319"/>
    <mergeCell ref="H2331:L2331"/>
    <mergeCell ref="M2331:Y2331"/>
    <mergeCell ref="Z2331:AC2331"/>
    <mergeCell ref="AD2331:AH2331"/>
    <mergeCell ref="AI2331:AU2331"/>
    <mergeCell ref="AV2331:AY2331"/>
    <mergeCell ref="H2329:AC2329"/>
    <mergeCell ref="AD2329:AY2329"/>
    <mergeCell ref="H2330:L2330"/>
    <mergeCell ref="M2330:Y2330"/>
    <mergeCell ref="Z2330:AC2330"/>
    <mergeCell ref="AD2330:AH2330"/>
    <mergeCell ref="AI2330:AU2330"/>
    <mergeCell ref="AV2330:AY2330"/>
    <mergeCell ref="H2328:L2328"/>
    <mergeCell ref="M2328:Y2328"/>
    <mergeCell ref="Z2328:AC2328"/>
    <mergeCell ref="AD2328:AH2328"/>
    <mergeCell ref="AI2328:AU2328"/>
    <mergeCell ref="AV2328:AY2328"/>
    <mergeCell ref="H2327:L2327"/>
    <mergeCell ref="M2327:Y2327"/>
    <mergeCell ref="Z2327:AC2327"/>
    <mergeCell ref="AD2327:AH2327"/>
    <mergeCell ref="AI2327:AU2327"/>
    <mergeCell ref="AV2327:AY2327"/>
    <mergeCell ref="H2326:L2326"/>
    <mergeCell ref="M2326:Y2326"/>
    <mergeCell ref="Z2326:AC2326"/>
    <mergeCell ref="AD2326:AH2326"/>
    <mergeCell ref="AI2326:AU2326"/>
    <mergeCell ref="AV2326:AY2326"/>
    <mergeCell ref="H2325:L2325"/>
    <mergeCell ref="M2325:Y2325"/>
    <mergeCell ref="Z2325:AC2325"/>
    <mergeCell ref="AD2325:AH2325"/>
    <mergeCell ref="AI2325:AU2325"/>
    <mergeCell ref="AV2325:AY2325"/>
    <mergeCell ref="H2337:L2337"/>
    <mergeCell ref="M2337:Y2337"/>
    <mergeCell ref="Z2337:AC2337"/>
    <mergeCell ref="AD2337:AH2337"/>
    <mergeCell ref="AI2337:AU2337"/>
    <mergeCell ref="AV2337:AY2337"/>
    <mergeCell ref="H2336:L2336"/>
    <mergeCell ref="M2336:Y2336"/>
    <mergeCell ref="Z2336:AC2336"/>
    <mergeCell ref="AD2336:AH2336"/>
    <mergeCell ref="AI2336:AU2336"/>
    <mergeCell ref="AV2336:AY2336"/>
    <mergeCell ref="H2335:L2335"/>
    <mergeCell ref="M2335:Y2335"/>
    <mergeCell ref="Z2335:AC2335"/>
    <mergeCell ref="AD2335:AH2335"/>
    <mergeCell ref="AI2335:AU2335"/>
    <mergeCell ref="AV2335:AY2335"/>
    <mergeCell ref="H2334:L2334"/>
    <mergeCell ref="M2334:Y2334"/>
    <mergeCell ref="Z2334:AC2334"/>
    <mergeCell ref="AD2334:AH2334"/>
    <mergeCell ref="AI2334:AU2334"/>
    <mergeCell ref="AV2334:AY2334"/>
    <mergeCell ref="H2333:L2333"/>
    <mergeCell ref="M2333:Y2333"/>
    <mergeCell ref="Z2333:AC2333"/>
    <mergeCell ref="AD2333:AH2333"/>
    <mergeCell ref="AI2333:AU2333"/>
    <mergeCell ref="AV2333:AY2333"/>
    <mergeCell ref="H2332:L2332"/>
    <mergeCell ref="M2332:Y2332"/>
    <mergeCell ref="Z2332:AC2332"/>
    <mergeCell ref="AD2332:AH2332"/>
    <mergeCell ref="AI2332:AU2332"/>
    <mergeCell ref="AV2332:AY2332"/>
    <mergeCell ref="H2344:L2344"/>
    <mergeCell ref="M2344:Y2344"/>
    <mergeCell ref="Z2344:AC2344"/>
    <mergeCell ref="AD2344:AH2344"/>
    <mergeCell ref="AI2344:AU2344"/>
    <mergeCell ref="AV2344:AY2344"/>
    <mergeCell ref="H2343:L2343"/>
    <mergeCell ref="M2343:Y2343"/>
    <mergeCell ref="Z2343:AC2343"/>
    <mergeCell ref="AD2343:AH2343"/>
    <mergeCell ref="AI2343:AU2343"/>
    <mergeCell ref="AV2343:AY2343"/>
    <mergeCell ref="H2342:L2342"/>
    <mergeCell ref="M2342:Y2342"/>
    <mergeCell ref="Z2342:AC2342"/>
    <mergeCell ref="AD2342:AH2342"/>
    <mergeCell ref="AI2342:AU2342"/>
    <mergeCell ref="AV2342:AY2342"/>
    <mergeCell ref="H2340:AC2340"/>
    <mergeCell ref="AD2340:AY2340"/>
    <mergeCell ref="H2341:L2341"/>
    <mergeCell ref="M2341:Y2341"/>
    <mergeCell ref="Z2341:AC2341"/>
    <mergeCell ref="AD2341:AH2341"/>
    <mergeCell ref="AI2341:AU2341"/>
    <mergeCell ref="AV2341:AY2341"/>
    <mergeCell ref="H2339:L2339"/>
    <mergeCell ref="M2339:Y2339"/>
    <mergeCell ref="Z2339:AC2339"/>
    <mergeCell ref="AD2339:AH2339"/>
    <mergeCell ref="AI2339:AU2339"/>
    <mergeCell ref="AV2339:AY2339"/>
    <mergeCell ref="H2338:L2338"/>
    <mergeCell ref="M2338:Y2338"/>
    <mergeCell ref="Z2338:AC2338"/>
    <mergeCell ref="AD2338:AH2338"/>
    <mergeCell ref="AI2338:AU2338"/>
    <mergeCell ref="AV2338:AY2338"/>
    <mergeCell ref="B2357:C2357"/>
    <mergeCell ref="D2357:M2357"/>
    <mergeCell ref="N2357:AK2357"/>
    <mergeCell ref="AL2357:AQ2357"/>
    <mergeCell ref="AR2357:AU2357"/>
    <mergeCell ref="AV2357:AX2357"/>
    <mergeCell ref="B2356:C2356"/>
    <mergeCell ref="D2356:M2356"/>
    <mergeCell ref="N2356:AK2356"/>
    <mergeCell ref="AL2356:AQ2356"/>
    <mergeCell ref="AR2356:AU2356"/>
    <mergeCell ref="AV2356:AX2356"/>
    <mergeCell ref="G2352:AX2352"/>
    <mergeCell ref="B2355:C2355"/>
    <mergeCell ref="D2355:M2355"/>
    <mergeCell ref="N2355:AK2355"/>
    <mergeCell ref="AL2355:AQ2355"/>
    <mergeCell ref="AR2355:AU2355"/>
    <mergeCell ref="AV2355:AX2355"/>
    <mergeCell ref="H2350:L2350"/>
    <mergeCell ref="M2350:Y2350"/>
    <mergeCell ref="Z2350:AC2350"/>
    <mergeCell ref="AD2350:AH2350"/>
    <mergeCell ref="AI2350:AU2350"/>
    <mergeCell ref="AV2350:AY2350"/>
    <mergeCell ref="H2349:L2349"/>
    <mergeCell ref="M2349:Y2349"/>
    <mergeCell ref="Z2349:AC2349"/>
    <mergeCell ref="AD2349:AH2349"/>
    <mergeCell ref="AI2349:AU2349"/>
    <mergeCell ref="AV2349:AY2349"/>
    <mergeCell ref="H2348:L2348"/>
    <mergeCell ref="M2348:Y2348"/>
    <mergeCell ref="Z2348:AC2348"/>
    <mergeCell ref="AD2348:AH2348"/>
    <mergeCell ref="AI2348:AU2348"/>
    <mergeCell ref="AV2348:AY2348"/>
    <mergeCell ref="B2307:G2350"/>
    <mergeCell ref="H2307:AC2307"/>
    <mergeCell ref="AD2307:AY2307"/>
    <mergeCell ref="H2308:L2308"/>
    <mergeCell ref="M2308:Y2308"/>
    <mergeCell ref="Z2308:AC2308"/>
    <mergeCell ref="AD2308:AH2308"/>
    <mergeCell ref="AI2308:AU2308"/>
    <mergeCell ref="AV2308:AY2308"/>
    <mergeCell ref="H2347:L2347"/>
    <mergeCell ref="M2347:Y2347"/>
    <mergeCell ref="Z2347:AC2347"/>
    <mergeCell ref="AD2347:AH2347"/>
    <mergeCell ref="AI2347:AU2347"/>
    <mergeCell ref="AV2347:AY2347"/>
    <mergeCell ref="H2346:L2346"/>
    <mergeCell ref="M2346:Y2346"/>
    <mergeCell ref="Z2346:AC2346"/>
    <mergeCell ref="AD2346:AH2346"/>
    <mergeCell ref="AI2346:AU2346"/>
    <mergeCell ref="AV2346:AY2346"/>
    <mergeCell ref="H2345:L2345"/>
    <mergeCell ref="M2345:Y2345"/>
    <mergeCell ref="Z2345:AC2345"/>
    <mergeCell ref="AD2345:AH2345"/>
    <mergeCell ref="AI2345:AU2345"/>
    <mergeCell ref="AV2345:AY2345"/>
    <mergeCell ref="B2363:C2363"/>
    <mergeCell ref="D2363:M2363"/>
    <mergeCell ref="N2363:AK2363"/>
    <mergeCell ref="AL2363:AQ2363"/>
    <mergeCell ref="AR2363:AU2363"/>
    <mergeCell ref="AV2363:AX2363"/>
    <mergeCell ref="B2362:C2362"/>
    <mergeCell ref="D2362:M2362"/>
    <mergeCell ref="N2362:AK2362"/>
    <mergeCell ref="AL2362:AQ2362"/>
    <mergeCell ref="AR2362:AU2362"/>
    <mergeCell ref="AV2362:AX2362"/>
    <mergeCell ref="B2361:C2361"/>
    <mergeCell ref="D2361:M2361"/>
    <mergeCell ref="N2361:AK2361"/>
    <mergeCell ref="AL2361:AQ2361"/>
    <mergeCell ref="AR2361:AU2361"/>
    <mergeCell ref="AV2361:AX2361"/>
    <mergeCell ref="B2360:C2360"/>
    <mergeCell ref="D2360:M2360"/>
    <mergeCell ref="N2360:AK2360"/>
    <mergeCell ref="AL2360:AQ2360"/>
    <mergeCell ref="AR2360:AU2360"/>
    <mergeCell ref="AV2360:AX2360"/>
    <mergeCell ref="B2359:C2359"/>
    <mergeCell ref="D2359:M2359"/>
    <mergeCell ref="N2359:AK2359"/>
    <mergeCell ref="AL2359:AQ2359"/>
    <mergeCell ref="AR2359:AU2359"/>
    <mergeCell ref="AV2359:AX2359"/>
    <mergeCell ref="B2358:C2358"/>
    <mergeCell ref="D2358:M2358"/>
    <mergeCell ref="N2358:AK2358"/>
    <mergeCell ref="AL2358:AQ2358"/>
    <mergeCell ref="AR2358:AU2358"/>
    <mergeCell ref="AV2358:AX2358"/>
    <mergeCell ref="B2371:C2371"/>
    <mergeCell ref="D2371:M2371"/>
    <mergeCell ref="N2371:AK2371"/>
    <mergeCell ref="AL2371:AQ2371"/>
    <mergeCell ref="AR2371:AU2371"/>
    <mergeCell ref="AV2371:AX2371"/>
    <mergeCell ref="B2370:C2370"/>
    <mergeCell ref="D2370:M2370"/>
    <mergeCell ref="N2370:AK2370"/>
    <mergeCell ref="AL2370:AQ2370"/>
    <mergeCell ref="AR2370:AU2370"/>
    <mergeCell ref="AV2370:AX2370"/>
    <mergeCell ref="B2369:C2369"/>
    <mergeCell ref="D2369:M2369"/>
    <mergeCell ref="N2369:AK2369"/>
    <mergeCell ref="AL2369:AQ2369"/>
    <mergeCell ref="AR2369:AU2369"/>
    <mergeCell ref="AV2369:AX2369"/>
    <mergeCell ref="B2368:C2368"/>
    <mergeCell ref="D2368:M2368"/>
    <mergeCell ref="N2368:AK2368"/>
    <mergeCell ref="AL2368:AQ2368"/>
    <mergeCell ref="AR2368:AU2368"/>
    <mergeCell ref="AV2368:AX2368"/>
    <mergeCell ref="B2365:C2365"/>
    <mergeCell ref="D2365:M2365"/>
    <mergeCell ref="N2365:AK2365"/>
    <mergeCell ref="AL2365:AQ2365"/>
    <mergeCell ref="AR2365:AU2365"/>
    <mergeCell ref="AV2365:AX2365"/>
    <mergeCell ref="B2364:C2364"/>
    <mergeCell ref="D2364:M2364"/>
    <mergeCell ref="N2364:AK2364"/>
    <mergeCell ref="AL2364:AQ2364"/>
    <mergeCell ref="AR2364:AU2364"/>
    <mergeCell ref="AV2364:AX2364"/>
    <mergeCell ref="B2377:C2377"/>
    <mergeCell ref="D2377:M2377"/>
    <mergeCell ref="N2377:AK2377"/>
    <mergeCell ref="AL2377:AQ2377"/>
    <mergeCell ref="AR2377:AU2377"/>
    <mergeCell ref="AV2377:AX2377"/>
    <mergeCell ref="B2376:C2376"/>
    <mergeCell ref="D2376:M2376"/>
    <mergeCell ref="N2376:AK2376"/>
    <mergeCell ref="AL2376:AQ2376"/>
    <mergeCell ref="AR2376:AU2376"/>
    <mergeCell ref="AV2376:AX2376"/>
    <mergeCell ref="B2375:C2375"/>
    <mergeCell ref="D2375:M2375"/>
    <mergeCell ref="N2375:AK2375"/>
    <mergeCell ref="AL2375:AQ2375"/>
    <mergeCell ref="AR2375:AU2375"/>
    <mergeCell ref="AV2375:AX2375"/>
    <mergeCell ref="B2374:C2374"/>
    <mergeCell ref="D2374:M2374"/>
    <mergeCell ref="N2374:AK2374"/>
    <mergeCell ref="AL2374:AQ2374"/>
    <mergeCell ref="AR2374:AU2374"/>
    <mergeCell ref="AV2374:AX2374"/>
    <mergeCell ref="B2373:C2373"/>
    <mergeCell ref="D2373:M2373"/>
    <mergeCell ref="N2373:AK2373"/>
    <mergeCell ref="AL2373:AQ2373"/>
    <mergeCell ref="AR2373:AU2373"/>
    <mergeCell ref="AV2373:AX2373"/>
    <mergeCell ref="B2372:C2372"/>
    <mergeCell ref="D2372:M2372"/>
    <mergeCell ref="N2372:AK2372"/>
    <mergeCell ref="AL2372:AQ2372"/>
    <mergeCell ref="AR2372:AU2372"/>
    <mergeCell ref="AV2372:AX2372"/>
    <mergeCell ref="B2384:G2385"/>
    <mergeCell ref="H2384:Y2385"/>
    <mergeCell ref="Z2384:AE2385"/>
    <mergeCell ref="AF2384:AY2385"/>
    <mergeCell ref="B2386:G2386"/>
    <mergeCell ref="H2386:AY2386"/>
    <mergeCell ref="B2382:G2382"/>
    <mergeCell ref="H2382:Y2382"/>
    <mergeCell ref="Z2382:AE2382"/>
    <mergeCell ref="AF2382:AQ2382"/>
    <mergeCell ref="AR2382:AY2382"/>
    <mergeCell ref="B2383:G2383"/>
    <mergeCell ref="H2383:Y2383"/>
    <mergeCell ref="Z2383:AE2383"/>
    <mergeCell ref="AF2383:AY2383"/>
    <mergeCell ref="AK2380:AQ2380"/>
    <mergeCell ref="AR2380:AY2380"/>
    <mergeCell ref="B2381:G2381"/>
    <mergeCell ref="H2381:Y2381"/>
    <mergeCell ref="Z2381:AE2381"/>
    <mergeCell ref="AF2381:AQ2381"/>
    <mergeCell ref="AR2381:AY2381"/>
    <mergeCell ref="B2378:C2378"/>
    <mergeCell ref="D2378:M2378"/>
    <mergeCell ref="N2378:AK2378"/>
    <mergeCell ref="AL2378:AQ2378"/>
    <mergeCell ref="AR2378:AU2378"/>
    <mergeCell ref="AV2378:AX2378"/>
    <mergeCell ref="AS2392:AY2392"/>
    <mergeCell ref="H2393:P2393"/>
    <mergeCell ref="Q2393:W2393"/>
    <mergeCell ref="X2393:AD2393"/>
    <mergeCell ref="AE2393:AK2393"/>
    <mergeCell ref="AL2393:AR2393"/>
    <mergeCell ref="AS2393:AY2393"/>
    <mergeCell ref="Q2391:W2391"/>
    <mergeCell ref="X2391:AD2391"/>
    <mergeCell ref="AE2391:AK2391"/>
    <mergeCell ref="AL2391:AR2391"/>
    <mergeCell ref="AS2391:AY2391"/>
    <mergeCell ref="H2392:P2392"/>
    <mergeCell ref="Q2392:W2392"/>
    <mergeCell ref="X2392:AD2392"/>
    <mergeCell ref="AE2392:AK2392"/>
    <mergeCell ref="AL2392:AR2392"/>
    <mergeCell ref="AS2389:AY2389"/>
    <mergeCell ref="J2390:P2390"/>
    <mergeCell ref="Q2390:W2390"/>
    <mergeCell ref="X2390:AD2390"/>
    <mergeCell ref="AE2390:AK2390"/>
    <mergeCell ref="AL2390:AR2390"/>
    <mergeCell ref="AS2390:AY2390"/>
    <mergeCell ref="AS2387:AY2387"/>
    <mergeCell ref="H2388:I2391"/>
    <mergeCell ref="J2388:P2388"/>
    <mergeCell ref="Q2388:W2388"/>
    <mergeCell ref="X2388:AD2388"/>
    <mergeCell ref="AE2388:AK2388"/>
    <mergeCell ref="AL2388:AR2388"/>
    <mergeCell ref="AS2388:AY2388"/>
    <mergeCell ref="J2389:P2389"/>
    <mergeCell ref="Q2389:W2389"/>
    <mergeCell ref="D2402:L2402"/>
    <mergeCell ref="M2402:R2402"/>
    <mergeCell ref="S2402:X2402"/>
    <mergeCell ref="Y2402:AY2402"/>
    <mergeCell ref="B2404:G2404"/>
    <mergeCell ref="H2404:AY2404"/>
    <mergeCell ref="D2400:L2400"/>
    <mergeCell ref="M2400:R2400"/>
    <mergeCell ref="S2400:X2400"/>
    <mergeCell ref="Y2400:AY2400"/>
    <mergeCell ref="D2401:L2401"/>
    <mergeCell ref="M2401:R2401"/>
    <mergeCell ref="S2401:X2401"/>
    <mergeCell ref="Y2401:AY2401"/>
    <mergeCell ref="D2398:L2398"/>
    <mergeCell ref="M2398:R2398"/>
    <mergeCell ref="S2398:X2398"/>
    <mergeCell ref="Y2398:AY2398"/>
    <mergeCell ref="D2399:L2399"/>
    <mergeCell ref="M2399:R2399"/>
    <mergeCell ref="S2399:X2399"/>
    <mergeCell ref="Y2399:AY2399"/>
    <mergeCell ref="M2396:R2396"/>
    <mergeCell ref="S2396:X2396"/>
    <mergeCell ref="Y2396:AY2396"/>
    <mergeCell ref="D2397:L2397"/>
    <mergeCell ref="M2397:R2397"/>
    <mergeCell ref="S2397:X2397"/>
    <mergeCell ref="Y2397:AY2397"/>
    <mergeCell ref="B2394:C2402"/>
    <mergeCell ref="D2394:L2394"/>
    <mergeCell ref="M2394:R2394"/>
    <mergeCell ref="S2394:X2394"/>
    <mergeCell ref="Y2394:AY2394"/>
    <mergeCell ref="D2395:L2395"/>
    <mergeCell ref="M2395:R2395"/>
    <mergeCell ref="S2395:X2395"/>
    <mergeCell ref="Y2395:AY2395"/>
    <mergeCell ref="D2396:L2396"/>
    <mergeCell ref="B2387:G2393"/>
    <mergeCell ref="H2387:P2387"/>
    <mergeCell ref="Q2387:W2387"/>
    <mergeCell ref="X2387:AD2387"/>
    <mergeCell ref="AE2387:AK2387"/>
    <mergeCell ref="AL2387:AR2387"/>
    <mergeCell ref="X2389:AD2389"/>
    <mergeCell ref="AE2389:AK2389"/>
    <mergeCell ref="AL2389:AR2389"/>
    <mergeCell ref="J2391:P2391"/>
    <mergeCell ref="H2415:L2415"/>
    <mergeCell ref="M2415:Y2415"/>
    <mergeCell ref="Z2415:AC2415"/>
    <mergeCell ref="AD2415:AH2415"/>
    <mergeCell ref="AI2415:AU2415"/>
    <mergeCell ref="AV2415:AY2415"/>
    <mergeCell ref="H2414:L2414"/>
    <mergeCell ref="M2414:Y2414"/>
    <mergeCell ref="Z2414:AC2414"/>
    <mergeCell ref="AD2414:AH2414"/>
    <mergeCell ref="AI2414:AU2414"/>
    <mergeCell ref="AV2414:AY2414"/>
    <mergeCell ref="H2413:L2413"/>
    <mergeCell ref="M2413:Y2413"/>
    <mergeCell ref="Z2413:AC2413"/>
    <mergeCell ref="AD2413:AH2413"/>
    <mergeCell ref="AI2413:AU2413"/>
    <mergeCell ref="AV2413:AY2413"/>
    <mergeCell ref="AI2411:AU2411"/>
    <mergeCell ref="AV2411:AY2411"/>
    <mergeCell ref="H2412:L2412"/>
    <mergeCell ref="M2412:Y2412"/>
    <mergeCell ref="Z2412:AC2412"/>
    <mergeCell ref="AD2412:AH2412"/>
    <mergeCell ref="AI2412:AU2412"/>
    <mergeCell ref="AV2412:AY2412"/>
    <mergeCell ref="B2405:G2407"/>
    <mergeCell ref="B2409:G2409"/>
    <mergeCell ref="H2409:AY2409"/>
    <mergeCell ref="B2410:G2453"/>
    <mergeCell ref="H2410:AC2410"/>
    <mergeCell ref="AD2410:AY2410"/>
    <mergeCell ref="H2411:L2411"/>
    <mergeCell ref="M2411:Y2411"/>
    <mergeCell ref="Z2411:AC2411"/>
    <mergeCell ref="AD2411:AH2411"/>
    <mergeCell ref="H2421:AC2421"/>
    <mergeCell ref="AD2421:AY2421"/>
    <mergeCell ref="H2422:L2422"/>
    <mergeCell ref="M2422:Y2422"/>
    <mergeCell ref="Z2422:AC2422"/>
    <mergeCell ref="AD2422:AH2422"/>
    <mergeCell ref="AI2422:AU2422"/>
    <mergeCell ref="AV2422:AY2422"/>
    <mergeCell ref="H2420:L2420"/>
    <mergeCell ref="M2420:Y2420"/>
    <mergeCell ref="Z2420:AC2420"/>
    <mergeCell ref="AD2420:AH2420"/>
    <mergeCell ref="AI2420:AU2420"/>
    <mergeCell ref="AV2420:AY2420"/>
    <mergeCell ref="H2419:L2419"/>
    <mergeCell ref="M2419:Y2419"/>
    <mergeCell ref="Z2419:AC2419"/>
    <mergeCell ref="AD2419:AH2419"/>
    <mergeCell ref="AI2419:AU2419"/>
    <mergeCell ref="AV2419:AY2419"/>
    <mergeCell ref="H2418:L2418"/>
    <mergeCell ref="M2418:Y2418"/>
    <mergeCell ref="Z2418:AC2418"/>
    <mergeCell ref="AD2418:AH2418"/>
    <mergeCell ref="AI2418:AU2418"/>
    <mergeCell ref="AV2418:AY2418"/>
    <mergeCell ref="H2417:L2417"/>
    <mergeCell ref="M2417:Y2417"/>
    <mergeCell ref="Z2417:AC2417"/>
    <mergeCell ref="AD2417:AH2417"/>
    <mergeCell ref="AI2417:AU2417"/>
    <mergeCell ref="AV2417:AY2417"/>
    <mergeCell ref="H2416:L2416"/>
    <mergeCell ref="M2416:Y2416"/>
    <mergeCell ref="Z2416:AC2416"/>
    <mergeCell ref="AD2416:AH2416"/>
    <mergeCell ref="AI2416:AU2416"/>
    <mergeCell ref="AV2416:AY2416"/>
    <mergeCell ref="H2428:L2428"/>
    <mergeCell ref="M2428:Y2428"/>
    <mergeCell ref="Z2428:AC2428"/>
    <mergeCell ref="AD2428:AH2428"/>
    <mergeCell ref="AI2428:AU2428"/>
    <mergeCell ref="AV2428:AY2428"/>
    <mergeCell ref="H2427:L2427"/>
    <mergeCell ref="M2427:Y2427"/>
    <mergeCell ref="Z2427:AC2427"/>
    <mergeCell ref="AD2427:AH2427"/>
    <mergeCell ref="AI2427:AU2427"/>
    <mergeCell ref="AV2427:AY2427"/>
    <mergeCell ref="H2426:L2426"/>
    <mergeCell ref="M2426:Y2426"/>
    <mergeCell ref="Z2426:AC2426"/>
    <mergeCell ref="AD2426:AH2426"/>
    <mergeCell ref="AI2426:AU2426"/>
    <mergeCell ref="AV2426:AY2426"/>
    <mergeCell ref="H2425:L2425"/>
    <mergeCell ref="M2425:Y2425"/>
    <mergeCell ref="Z2425:AC2425"/>
    <mergeCell ref="AD2425:AH2425"/>
    <mergeCell ref="AI2425:AU2425"/>
    <mergeCell ref="AV2425:AY2425"/>
    <mergeCell ref="H2424:L2424"/>
    <mergeCell ref="M2424:Y2424"/>
    <mergeCell ref="Z2424:AC2424"/>
    <mergeCell ref="AD2424:AH2424"/>
    <mergeCell ref="AI2424:AU2424"/>
    <mergeCell ref="AV2424:AY2424"/>
    <mergeCell ref="H2423:L2423"/>
    <mergeCell ref="M2423:Y2423"/>
    <mergeCell ref="Z2423:AC2423"/>
    <mergeCell ref="AD2423:AH2423"/>
    <mergeCell ref="AI2423:AU2423"/>
    <mergeCell ref="AV2423:AY2423"/>
    <mergeCell ref="H2435:L2435"/>
    <mergeCell ref="M2435:Y2435"/>
    <mergeCell ref="Z2435:AC2435"/>
    <mergeCell ref="AD2435:AH2435"/>
    <mergeCell ref="AI2435:AU2435"/>
    <mergeCell ref="AV2435:AY2435"/>
    <mergeCell ref="H2434:L2434"/>
    <mergeCell ref="M2434:Y2434"/>
    <mergeCell ref="Z2434:AC2434"/>
    <mergeCell ref="AD2434:AH2434"/>
    <mergeCell ref="AI2434:AU2434"/>
    <mergeCell ref="AV2434:AY2434"/>
    <mergeCell ref="H2432:AC2432"/>
    <mergeCell ref="AD2432:AY2432"/>
    <mergeCell ref="H2433:L2433"/>
    <mergeCell ref="M2433:Y2433"/>
    <mergeCell ref="Z2433:AC2433"/>
    <mergeCell ref="AD2433:AH2433"/>
    <mergeCell ref="AI2433:AU2433"/>
    <mergeCell ref="AV2433:AY2433"/>
    <mergeCell ref="H2431:L2431"/>
    <mergeCell ref="M2431:Y2431"/>
    <mergeCell ref="Z2431:AC2431"/>
    <mergeCell ref="AD2431:AH2431"/>
    <mergeCell ref="AI2431:AU2431"/>
    <mergeCell ref="AV2431:AY2431"/>
    <mergeCell ref="H2430:L2430"/>
    <mergeCell ref="M2430:Y2430"/>
    <mergeCell ref="Z2430:AC2430"/>
    <mergeCell ref="AD2430:AH2430"/>
    <mergeCell ref="AI2430:AU2430"/>
    <mergeCell ref="AV2430:AY2430"/>
    <mergeCell ref="H2429:L2429"/>
    <mergeCell ref="M2429:Y2429"/>
    <mergeCell ref="Z2429:AC2429"/>
    <mergeCell ref="AD2429:AH2429"/>
    <mergeCell ref="AI2429:AU2429"/>
    <mergeCell ref="AV2429:AY2429"/>
    <mergeCell ref="H2441:L2441"/>
    <mergeCell ref="M2441:Y2441"/>
    <mergeCell ref="Z2441:AC2441"/>
    <mergeCell ref="AD2441:AH2441"/>
    <mergeCell ref="AI2441:AU2441"/>
    <mergeCell ref="AV2441:AY2441"/>
    <mergeCell ref="H2440:L2440"/>
    <mergeCell ref="M2440:Y2440"/>
    <mergeCell ref="Z2440:AC2440"/>
    <mergeCell ref="AD2440:AH2440"/>
    <mergeCell ref="AI2440:AU2440"/>
    <mergeCell ref="AV2440:AY2440"/>
    <mergeCell ref="H2439:L2439"/>
    <mergeCell ref="M2439:Y2439"/>
    <mergeCell ref="Z2439:AC2439"/>
    <mergeCell ref="AD2439:AH2439"/>
    <mergeCell ref="AI2439:AU2439"/>
    <mergeCell ref="AV2439:AY2439"/>
    <mergeCell ref="H2438:L2438"/>
    <mergeCell ref="M2438:Y2438"/>
    <mergeCell ref="Z2438:AC2438"/>
    <mergeCell ref="AD2438:AH2438"/>
    <mergeCell ref="AI2438:AU2438"/>
    <mergeCell ref="AV2438:AY2438"/>
    <mergeCell ref="H2437:L2437"/>
    <mergeCell ref="M2437:Y2437"/>
    <mergeCell ref="Z2437:AC2437"/>
    <mergeCell ref="AD2437:AH2437"/>
    <mergeCell ref="AI2437:AU2437"/>
    <mergeCell ref="AV2437:AY2437"/>
    <mergeCell ref="H2436:L2436"/>
    <mergeCell ref="M2436:Y2436"/>
    <mergeCell ref="Z2436:AC2436"/>
    <mergeCell ref="AD2436:AH2436"/>
    <mergeCell ref="AI2436:AU2436"/>
    <mergeCell ref="AV2436:AY2436"/>
    <mergeCell ref="H2448:L2448"/>
    <mergeCell ref="M2448:Y2448"/>
    <mergeCell ref="Z2448:AC2448"/>
    <mergeCell ref="AD2448:AH2448"/>
    <mergeCell ref="AI2448:AU2448"/>
    <mergeCell ref="AV2448:AY2448"/>
    <mergeCell ref="H2447:L2447"/>
    <mergeCell ref="M2447:Y2447"/>
    <mergeCell ref="Z2447:AC2447"/>
    <mergeCell ref="AD2447:AH2447"/>
    <mergeCell ref="AI2447:AU2447"/>
    <mergeCell ref="AV2447:AY2447"/>
    <mergeCell ref="H2446:L2446"/>
    <mergeCell ref="M2446:Y2446"/>
    <mergeCell ref="Z2446:AC2446"/>
    <mergeCell ref="AD2446:AH2446"/>
    <mergeCell ref="AI2446:AU2446"/>
    <mergeCell ref="AV2446:AY2446"/>
    <mergeCell ref="H2445:L2445"/>
    <mergeCell ref="M2445:Y2445"/>
    <mergeCell ref="Z2445:AC2445"/>
    <mergeCell ref="AD2445:AH2445"/>
    <mergeCell ref="AI2445:AU2445"/>
    <mergeCell ref="AV2445:AY2445"/>
    <mergeCell ref="H2443:AC2443"/>
    <mergeCell ref="AD2443:AY2443"/>
    <mergeCell ref="H2444:L2444"/>
    <mergeCell ref="M2444:Y2444"/>
    <mergeCell ref="Z2444:AC2444"/>
    <mergeCell ref="AD2444:AH2444"/>
    <mergeCell ref="AI2444:AU2444"/>
    <mergeCell ref="AV2444:AY2444"/>
    <mergeCell ref="H2442:L2442"/>
    <mergeCell ref="M2442:Y2442"/>
    <mergeCell ref="Z2442:AC2442"/>
    <mergeCell ref="AD2442:AH2442"/>
    <mergeCell ref="AI2442:AU2442"/>
    <mergeCell ref="AV2442:AY2442"/>
    <mergeCell ref="G2455:AX2455"/>
    <mergeCell ref="B2458:C2458"/>
    <mergeCell ref="D2458:M2458"/>
    <mergeCell ref="N2458:AK2458"/>
    <mergeCell ref="AL2458:AQ2458"/>
    <mergeCell ref="AR2458:AU2458"/>
    <mergeCell ref="AV2458:AX2458"/>
    <mergeCell ref="H2453:L2453"/>
    <mergeCell ref="M2453:Y2453"/>
    <mergeCell ref="Z2453:AC2453"/>
    <mergeCell ref="AD2453:AH2453"/>
    <mergeCell ref="AI2453:AU2453"/>
    <mergeCell ref="AV2453:AY2453"/>
    <mergeCell ref="H2452:L2452"/>
    <mergeCell ref="M2452:Y2452"/>
    <mergeCell ref="Z2452:AC2452"/>
    <mergeCell ref="AD2452:AH2452"/>
    <mergeCell ref="AI2452:AU2452"/>
    <mergeCell ref="AV2452:AY2452"/>
    <mergeCell ref="H2451:L2451"/>
    <mergeCell ref="M2451:Y2451"/>
    <mergeCell ref="Z2451:AC2451"/>
    <mergeCell ref="AD2451:AH2451"/>
    <mergeCell ref="AI2451:AU2451"/>
    <mergeCell ref="AV2451:AY2451"/>
    <mergeCell ref="H2450:L2450"/>
    <mergeCell ref="M2450:Y2450"/>
    <mergeCell ref="Z2450:AC2450"/>
    <mergeCell ref="AD2450:AH2450"/>
    <mergeCell ref="AI2450:AU2450"/>
    <mergeCell ref="AV2450:AY2450"/>
    <mergeCell ref="H2449:L2449"/>
    <mergeCell ref="M2449:Y2449"/>
    <mergeCell ref="Z2449:AC2449"/>
    <mergeCell ref="AD2449:AH2449"/>
    <mergeCell ref="AI2449:AU2449"/>
    <mergeCell ref="AV2449:AY2449"/>
    <mergeCell ref="B2464:C2464"/>
    <mergeCell ref="D2464:M2464"/>
    <mergeCell ref="N2464:AK2464"/>
    <mergeCell ref="AL2464:AQ2464"/>
    <mergeCell ref="AR2464:AU2464"/>
    <mergeCell ref="AV2464:AX2464"/>
    <mergeCell ref="B2463:C2463"/>
    <mergeCell ref="D2463:M2463"/>
    <mergeCell ref="N2463:AK2463"/>
    <mergeCell ref="AL2463:AQ2463"/>
    <mergeCell ref="AR2463:AU2463"/>
    <mergeCell ref="AV2463:AX2463"/>
    <mergeCell ref="B2462:C2462"/>
    <mergeCell ref="D2462:M2462"/>
    <mergeCell ref="N2462:AK2462"/>
    <mergeCell ref="AL2462:AQ2462"/>
    <mergeCell ref="AR2462:AU2462"/>
    <mergeCell ref="AV2462:AX2462"/>
    <mergeCell ref="B2461:C2461"/>
    <mergeCell ref="D2461:M2461"/>
    <mergeCell ref="N2461:AK2461"/>
    <mergeCell ref="AL2461:AQ2461"/>
    <mergeCell ref="AR2461:AU2461"/>
    <mergeCell ref="AV2461:AX2461"/>
    <mergeCell ref="B2460:C2460"/>
    <mergeCell ref="D2460:M2460"/>
    <mergeCell ref="N2460:AK2460"/>
    <mergeCell ref="AL2460:AQ2460"/>
    <mergeCell ref="AR2460:AU2460"/>
    <mergeCell ref="AV2460:AX2460"/>
    <mergeCell ref="B2459:C2459"/>
    <mergeCell ref="D2459:M2459"/>
    <mergeCell ref="N2459:AK2459"/>
    <mergeCell ref="AL2459:AQ2459"/>
    <mergeCell ref="AR2459:AU2459"/>
    <mergeCell ref="AV2459:AX2459"/>
    <mergeCell ref="B2472:C2472"/>
    <mergeCell ref="D2472:M2472"/>
    <mergeCell ref="N2472:AK2472"/>
    <mergeCell ref="AL2472:AQ2472"/>
    <mergeCell ref="AR2472:AU2472"/>
    <mergeCell ref="AV2472:AX2472"/>
    <mergeCell ref="B2471:C2471"/>
    <mergeCell ref="D2471:M2471"/>
    <mergeCell ref="N2471:AK2471"/>
    <mergeCell ref="AL2471:AQ2471"/>
    <mergeCell ref="AR2471:AU2471"/>
    <mergeCell ref="AV2471:AX2471"/>
    <mergeCell ref="B2468:C2468"/>
    <mergeCell ref="D2468:M2468"/>
    <mergeCell ref="N2468:AK2468"/>
    <mergeCell ref="AL2468:AQ2468"/>
    <mergeCell ref="AR2468:AU2468"/>
    <mergeCell ref="AV2468:AX2468"/>
    <mergeCell ref="B2467:C2467"/>
    <mergeCell ref="D2467:M2467"/>
    <mergeCell ref="N2467:AK2467"/>
    <mergeCell ref="AL2467:AQ2467"/>
    <mergeCell ref="AR2467:AU2467"/>
    <mergeCell ref="AV2467:AX2467"/>
    <mergeCell ref="B2466:C2466"/>
    <mergeCell ref="D2466:M2466"/>
    <mergeCell ref="N2466:AK2466"/>
    <mergeCell ref="AL2466:AQ2466"/>
    <mergeCell ref="AR2466:AU2466"/>
    <mergeCell ref="AV2466:AX2466"/>
    <mergeCell ref="B2465:C2465"/>
    <mergeCell ref="D2465:M2465"/>
    <mergeCell ref="N2465:AK2465"/>
    <mergeCell ref="AL2465:AQ2465"/>
    <mergeCell ref="AR2465:AU2465"/>
    <mergeCell ref="AV2465:AX2465"/>
    <mergeCell ref="B2478:C2478"/>
    <mergeCell ref="D2478:M2478"/>
    <mergeCell ref="N2478:AK2478"/>
    <mergeCell ref="AL2478:AQ2478"/>
    <mergeCell ref="AR2478:AU2478"/>
    <mergeCell ref="AV2478:AX2478"/>
    <mergeCell ref="B2477:C2477"/>
    <mergeCell ref="D2477:M2477"/>
    <mergeCell ref="N2477:AK2477"/>
    <mergeCell ref="AL2477:AQ2477"/>
    <mergeCell ref="AR2477:AU2477"/>
    <mergeCell ref="AV2477:AX2477"/>
    <mergeCell ref="B2476:C2476"/>
    <mergeCell ref="D2476:M2476"/>
    <mergeCell ref="N2476:AK2476"/>
    <mergeCell ref="AL2476:AQ2476"/>
    <mergeCell ref="AR2476:AU2476"/>
    <mergeCell ref="AV2476:AX2476"/>
    <mergeCell ref="B2475:C2475"/>
    <mergeCell ref="D2475:M2475"/>
    <mergeCell ref="N2475:AK2475"/>
    <mergeCell ref="AL2475:AQ2475"/>
    <mergeCell ref="AR2475:AU2475"/>
    <mergeCell ref="AV2475:AX2475"/>
    <mergeCell ref="B2474:C2474"/>
    <mergeCell ref="D2474:M2474"/>
    <mergeCell ref="N2474:AK2474"/>
    <mergeCell ref="AL2474:AQ2474"/>
    <mergeCell ref="AR2474:AU2474"/>
    <mergeCell ref="AV2474:AX2474"/>
    <mergeCell ref="B2473:C2473"/>
    <mergeCell ref="D2473:M2473"/>
    <mergeCell ref="N2473:AK2473"/>
    <mergeCell ref="AL2473:AQ2473"/>
    <mergeCell ref="AR2473:AU2473"/>
    <mergeCell ref="AV2473:AX2473"/>
    <mergeCell ref="B2485:G2485"/>
    <mergeCell ref="H2485:Y2485"/>
    <mergeCell ref="Z2485:AE2485"/>
    <mergeCell ref="AF2485:AQ2485"/>
    <mergeCell ref="AR2485:AY2485"/>
    <mergeCell ref="B2486:G2486"/>
    <mergeCell ref="H2486:Y2486"/>
    <mergeCell ref="Z2486:AE2486"/>
    <mergeCell ref="AF2486:AY2486"/>
    <mergeCell ref="AK2483:AQ2483"/>
    <mergeCell ref="AR2483:AY2483"/>
    <mergeCell ref="B2484:G2484"/>
    <mergeCell ref="H2484:Y2484"/>
    <mergeCell ref="Z2484:AE2484"/>
    <mergeCell ref="AF2484:AQ2484"/>
    <mergeCell ref="AR2484:AY2484"/>
    <mergeCell ref="B2481:C2481"/>
    <mergeCell ref="D2481:M2481"/>
    <mergeCell ref="N2481:AK2481"/>
    <mergeCell ref="AL2481:AQ2481"/>
    <mergeCell ref="AR2481:AU2481"/>
    <mergeCell ref="AV2481:AX2481"/>
    <mergeCell ref="B2480:C2480"/>
    <mergeCell ref="D2480:M2480"/>
    <mergeCell ref="N2480:AK2480"/>
    <mergeCell ref="AL2480:AQ2480"/>
    <mergeCell ref="AR2480:AU2480"/>
    <mergeCell ref="AV2480:AX2480"/>
    <mergeCell ref="B2479:C2479"/>
    <mergeCell ref="D2479:M2479"/>
    <mergeCell ref="N2479:AK2479"/>
    <mergeCell ref="AL2479:AQ2479"/>
    <mergeCell ref="AR2479:AU2479"/>
    <mergeCell ref="AV2479:AX2479"/>
    <mergeCell ref="AS2492:AY2492"/>
    <mergeCell ref="J2493:P2493"/>
    <mergeCell ref="Q2493:W2493"/>
    <mergeCell ref="X2493:AD2493"/>
    <mergeCell ref="AE2493:AK2493"/>
    <mergeCell ref="AL2493:AR2493"/>
    <mergeCell ref="AS2493:AY2493"/>
    <mergeCell ref="AS2490:AY2490"/>
    <mergeCell ref="H2491:I2494"/>
    <mergeCell ref="J2491:P2491"/>
    <mergeCell ref="Q2491:W2491"/>
    <mergeCell ref="X2491:AD2491"/>
    <mergeCell ref="AE2491:AK2491"/>
    <mergeCell ref="AL2491:AR2491"/>
    <mergeCell ref="AS2491:AY2491"/>
    <mergeCell ref="J2492:P2492"/>
    <mergeCell ref="Q2492:W2492"/>
    <mergeCell ref="B2490:G2496"/>
    <mergeCell ref="H2490:P2490"/>
    <mergeCell ref="Q2490:W2490"/>
    <mergeCell ref="X2490:AD2490"/>
    <mergeCell ref="AE2490:AK2490"/>
    <mergeCell ref="AL2490:AR2490"/>
    <mergeCell ref="X2492:AD2492"/>
    <mergeCell ref="AE2492:AK2492"/>
    <mergeCell ref="AL2492:AR2492"/>
    <mergeCell ref="J2494:P2494"/>
    <mergeCell ref="B2487:G2488"/>
    <mergeCell ref="H2487:Y2488"/>
    <mergeCell ref="Z2487:AE2488"/>
    <mergeCell ref="AF2487:AY2488"/>
    <mergeCell ref="B2489:G2489"/>
    <mergeCell ref="H2489:AY2489"/>
    <mergeCell ref="M2499:R2499"/>
    <mergeCell ref="S2499:X2499"/>
    <mergeCell ref="Y2499:AY2499"/>
    <mergeCell ref="D2500:L2500"/>
    <mergeCell ref="M2500:R2500"/>
    <mergeCell ref="S2500:X2500"/>
    <mergeCell ref="Y2500:AY2500"/>
    <mergeCell ref="B2497:C2505"/>
    <mergeCell ref="D2497:L2497"/>
    <mergeCell ref="M2497:R2497"/>
    <mergeCell ref="S2497:X2497"/>
    <mergeCell ref="Y2497:AY2497"/>
    <mergeCell ref="D2498:L2498"/>
    <mergeCell ref="M2498:R2498"/>
    <mergeCell ref="S2498:X2498"/>
    <mergeCell ref="Y2498:AY2498"/>
    <mergeCell ref="D2499:L2499"/>
    <mergeCell ref="AS2495:AY2495"/>
    <mergeCell ref="H2496:P2496"/>
    <mergeCell ref="Q2496:W2496"/>
    <mergeCell ref="X2496:AD2496"/>
    <mergeCell ref="AE2496:AK2496"/>
    <mergeCell ref="AL2496:AR2496"/>
    <mergeCell ref="AS2496:AY2496"/>
    <mergeCell ref="Q2494:W2494"/>
    <mergeCell ref="X2494:AD2494"/>
    <mergeCell ref="AE2494:AK2494"/>
    <mergeCell ref="AL2494:AR2494"/>
    <mergeCell ref="AS2494:AY2494"/>
    <mergeCell ref="H2495:P2495"/>
    <mergeCell ref="Q2495:W2495"/>
    <mergeCell ref="X2495:AD2495"/>
    <mergeCell ref="AE2495:AK2495"/>
    <mergeCell ref="AL2495:AR2495"/>
    <mergeCell ref="AI2514:AU2514"/>
    <mergeCell ref="AV2514:AY2514"/>
    <mergeCell ref="H2515:L2515"/>
    <mergeCell ref="M2515:Y2515"/>
    <mergeCell ref="Z2515:AC2515"/>
    <mergeCell ref="AD2515:AH2515"/>
    <mergeCell ref="AI2515:AU2515"/>
    <mergeCell ref="AV2515:AY2515"/>
    <mergeCell ref="B2508:G2510"/>
    <mergeCell ref="B2512:G2512"/>
    <mergeCell ref="H2512:AY2512"/>
    <mergeCell ref="B2513:G2556"/>
    <mergeCell ref="H2513:AC2513"/>
    <mergeCell ref="AD2513:AY2513"/>
    <mergeCell ref="H2514:L2514"/>
    <mergeCell ref="M2514:Y2514"/>
    <mergeCell ref="Z2514:AC2514"/>
    <mergeCell ref="AD2514:AH2514"/>
    <mergeCell ref="D2505:L2505"/>
    <mergeCell ref="M2505:R2505"/>
    <mergeCell ref="S2505:X2505"/>
    <mergeCell ref="Y2505:AY2505"/>
    <mergeCell ref="B2507:G2507"/>
    <mergeCell ref="H2507:AY2507"/>
    <mergeCell ref="D2503:L2503"/>
    <mergeCell ref="M2503:R2503"/>
    <mergeCell ref="S2503:X2503"/>
    <mergeCell ref="Y2503:AY2503"/>
    <mergeCell ref="D2504:L2504"/>
    <mergeCell ref="M2504:R2504"/>
    <mergeCell ref="S2504:X2504"/>
    <mergeCell ref="Y2504:AY2504"/>
    <mergeCell ref="D2501:L2501"/>
    <mergeCell ref="M2501:R2501"/>
    <mergeCell ref="S2501:X2501"/>
    <mergeCell ref="Y2501:AY2501"/>
    <mergeCell ref="D2502:L2502"/>
    <mergeCell ref="M2502:R2502"/>
    <mergeCell ref="S2502:X2502"/>
    <mergeCell ref="Y2502:AY2502"/>
    <mergeCell ref="H2521:L2521"/>
    <mergeCell ref="M2521:Y2521"/>
    <mergeCell ref="Z2521:AC2521"/>
    <mergeCell ref="AD2521:AH2521"/>
    <mergeCell ref="AI2521:AU2521"/>
    <mergeCell ref="AV2521:AY2521"/>
    <mergeCell ref="H2520:L2520"/>
    <mergeCell ref="M2520:Y2520"/>
    <mergeCell ref="Z2520:AC2520"/>
    <mergeCell ref="AD2520:AH2520"/>
    <mergeCell ref="AI2520:AU2520"/>
    <mergeCell ref="AV2520:AY2520"/>
    <mergeCell ref="H2519:L2519"/>
    <mergeCell ref="M2519:Y2519"/>
    <mergeCell ref="Z2519:AC2519"/>
    <mergeCell ref="AD2519:AH2519"/>
    <mergeCell ref="AI2519:AU2519"/>
    <mergeCell ref="AV2519:AY2519"/>
    <mergeCell ref="H2518:L2518"/>
    <mergeCell ref="M2518:Y2518"/>
    <mergeCell ref="Z2518:AC2518"/>
    <mergeCell ref="AD2518:AH2518"/>
    <mergeCell ref="AI2518:AU2518"/>
    <mergeCell ref="AV2518:AY2518"/>
    <mergeCell ref="H2517:L2517"/>
    <mergeCell ref="M2517:Y2517"/>
    <mergeCell ref="Z2517:AC2517"/>
    <mergeCell ref="AD2517:AH2517"/>
    <mergeCell ref="AI2517:AU2517"/>
    <mergeCell ref="AV2517:AY2517"/>
    <mergeCell ref="H2516:L2516"/>
    <mergeCell ref="M2516:Y2516"/>
    <mergeCell ref="Z2516:AC2516"/>
    <mergeCell ref="AD2516:AH2516"/>
    <mergeCell ref="AI2516:AU2516"/>
    <mergeCell ref="AV2516:AY2516"/>
    <mergeCell ref="H2528:L2528"/>
    <mergeCell ref="M2528:Y2528"/>
    <mergeCell ref="Z2528:AC2528"/>
    <mergeCell ref="AD2528:AH2528"/>
    <mergeCell ref="AI2528:AU2528"/>
    <mergeCell ref="AV2528:AY2528"/>
    <mergeCell ref="H2527:L2527"/>
    <mergeCell ref="M2527:Y2527"/>
    <mergeCell ref="Z2527:AC2527"/>
    <mergeCell ref="AD2527:AH2527"/>
    <mergeCell ref="AI2527:AU2527"/>
    <mergeCell ref="AV2527:AY2527"/>
    <mergeCell ref="H2526:L2526"/>
    <mergeCell ref="M2526:Y2526"/>
    <mergeCell ref="Z2526:AC2526"/>
    <mergeCell ref="AD2526:AH2526"/>
    <mergeCell ref="AI2526:AU2526"/>
    <mergeCell ref="AV2526:AY2526"/>
    <mergeCell ref="H2524:AC2524"/>
    <mergeCell ref="AD2524:AY2524"/>
    <mergeCell ref="H2525:L2525"/>
    <mergeCell ref="M2525:Y2525"/>
    <mergeCell ref="Z2525:AC2525"/>
    <mergeCell ref="AD2525:AH2525"/>
    <mergeCell ref="AI2525:AU2525"/>
    <mergeCell ref="AV2525:AY2525"/>
    <mergeCell ref="H2523:L2523"/>
    <mergeCell ref="M2523:Y2523"/>
    <mergeCell ref="Z2523:AC2523"/>
    <mergeCell ref="AD2523:AH2523"/>
    <mergeCell ref="AI2523:AU2523"/>
    <mergeCell ref="AV2523:AY2523"/>
    <mergeCell ref="H2522:L2522"/>
    <mergeCell ref="M2522:Y2522"/>
    <mergeCell ref="Z2522:AC2522"/>
    <mergeCell ref="AD2522:AH2522"/>
    <mergeCell ref="AI2522:AU2522"/>
    <mergeCell ref="AV2522:AY2522"/>
    <mergeCell ref="H2534:L2534"/>
    <mergeCell ref="M2534:Y2534"/>
    <mergeCell ref="Z2534:AC2534"/>
    <mergeCell ref="AD2534:AH2534"/>
    <mergeCell ref="AI2534:AU2534"/>
    <mergeCell ref="AV2534:AY2534"/>
    <mergeCell ref="H2533:L2533"/>
    <mergeCell ref="M2533:Y2533"/>
    <mergeCell ref="Z2533:AC2533"/>
    <mergeCell ref="AD2533:AH2533"/>
    <mergeCell ref="AI2533:AU2533"/>
    <mergeCell ref="AV2533:AY2533"/>
    <mergeCell ref="H2532:L2532"/>
    <mergeCell ref="M2532:Y2532"/>
    <mergeCell ref="Z2532:AC2532"/>
    <mergeCell ref="AD2532:AH2532"/>
    <mergeCell ref="AI2532:AU2532"/>
    <mergeCell ref="AV2532:AY2532"/>
    <mergeCell ref="H2531:L2531"/>
    <mergeCell ref="M2531:Y2531"/>
    <mergeCell ref="Z2531:AC2531"/>
    <mergeCell ref="AD2531:AH2531"/>
    <mergeCell ref="AI2531:AU2531"/>
    <mergeCell ref="AV2531:AY2531"/>
    <mergeCell ref="H2530:L2530"/>
    <mergeCell ref="M2530:Y2530"/>
    <mergeCell ref="Z2530:AC2530"/>
    <mergeCell ref="AD2530:AH2530"/>
    <mergeCell ref="AI2530:AU2530"/>
    <mergeCell ref="AV2530:AY2530"/>
    <mergeCell ref="H2529:L2529"/>
    <mergeCell ref="M2529:Y2529"/>
    <mergeCell ref="Z2529:AC2529"/>
    <mergeCell ref="AD2529:AH2529"/>
    <mergeCell ref="AI2529:AU2529"/>
    <mergeCell ref="AV2529:AY2529"/>
    <mergeCell ref="H2541:L2541"/>
    <mergeCell ref="M2541:Y2541"/>
    <mergeCell ref="Z2541:AC2541"/>
    <mergeCell ref="AD2541:AH2541"/>
    <mergeCell ref="AI2541:AU2541"/>
    <mergeCell ref="AV2541:AY2541"/>
    <mergeCell ref="H2540:L2540"/>
    <mergeCell ref="M2540:Y2540"/>
    <mergeCell ref="Z2540:AC2540"/>
    <mergeCell ref="AD2540:AH2540"/>
    <mergeCell ref="AI2540:AU2540"/>
    <mergeCell ref="AV2540:AY2540"/>
    <mergeCell ref="H2539:L2539"/>
    <mergeCell ref="M2539:Y2539"/>
    <mergeCell ref="Z2539:AC2539"/>
    <mergeCell ref="AD2539:AH2539"/>
    <mergeCell ref="AI2539:AU2539"/>
    <mergeCell ref="AV2539:AY2539"/>
    <mergeCell ref="H2538:L2538"/>
    <mergeCell ref="M2538:Y2538"/>
    <mergeCell ref="Z2538:AC2538"/>
    <mergeCell ref="AD2538:AH2538"/>
    <mergeCell ref="AI2538:AU2538"/>
    <mergeCell ref="AV2538:AY2538"/>
    <mergeCell ref="H2537:L2537"/>
    <mergeCell ref="M2537:Y2537"/>
    <mergeCell ref="Z2537:AC2537"/>
    <mergeCell ref="AD2537:AH2537"/>
    <mergeCell ref="AI2537:AU2537"/>
    <mergeCell ref="AV2537:AY2537"/>
    <mergeCell ref="H2535:AC2535"/>
    <mergeCell ref="AD2535:AY2535"/>
    <mergeCell ref="H2536:L2536"/>
    <mergeCell ref="M2536:Y2536"/>
    <mergeCell ref="Z2536:AC2536"/>
    <mergeCell ref="AD2536:AH2536"/>
    <mergeCell ref="AI2536:AU2536"/>
    <mergeCell ref="AV2536:AY2536"/>
    <mergeCell ref="H2548:L2548"/>
    <mergeCell ref="M2548:Y2548"/>
    <mergeCell ref="Z2548:AC2548"/>
    <mergeCell ref="AD2548:AH2548"/>
    <mergeCell ref="AI2548:AU2548"/>
    <mergeCell ref="AV2548:AY2548"/>
    <mergeCell ref="H2546:AC2546"/>
    <mergeCell ref="AD2546:AY2546"/>
    <mergeCell ref="H2547:L2547"/>
    <mergeCell ref="M2547:Y2547"/>
    <mergeCell ref="Z2547:AC2547"/>
    <mergeCell ref="AD2547:AH2547"/>
    <mergeCell ref="AI2547:AU2547"/>
    <mergeCell ref="AV2547:AY2547"/>
    <mergeCell ref="H2545:L2545"/>
    <mergeCell ref="M2545:Y2545"/>
    <mergeCell ref="Z2545:AC2545"/>
    <mergeCell ref="AD2545:AH2545"/>
    <mergeCell ref="AI2545:AU2545"/>
    <mergeCell ref="AV2545:AY2545"/>
    <mergeCell ref="H2544:L2544"/>
    <mergeCell ref="M2544:Y2544"/>
    <mergeCell ref="Z2544:AC2544"/>
    <mergeCell ref="AD2544:AH2544"/>
    <mergeCell ref="AI2544:AU2544"/>
    <mergeCell ref="AV2544:AY2544"/>
    <mergeCell ref="H2543:L2543"/>
    <mergeCell ref="M2543:Y2543"/>
    <mergeCell ref="Z2543:AC2543"/>
    <mergeCell ref="AD2543:AH2543"/>
    <mergeCell ref="AI2543:AU2543"/>
    <mergeCell ref="AV2543:AY2543"/>
    <mergeCell ref="H2542:L2542"/>
    <mergeCell ref="M2542:Y2542"/>
    <mergeCell ref="Z2542:AC2542"/>
    <mergeCell ref="AD2542:AH2542"/>
    <mergeCell ref="AI2542:AU2542"/>
    <mergeCell ref="AV2542:AY2542"/>
    <mergeCell ref="H2554:L2554"/>
    <mergeCell ref="M2554:Y2554"/>
    <mergeCell ref="Z2554:AC2554"/>
    <mergeCell ref="AD2554:AH2554"/>
    <mergeCell ref="AI2554:AU2554"/>
    <mergeCell ref="AV2554:AY2554"/>
    <mergeCell ref="H2553:L2553"/>
    <mergeCell ref="M2553:Y2553"/>
    <mergeCell ref="Z2553:AC2553"/>
    <mergeCell ref="AD2553:AH2553"/>
    <mergeCell ref="AI2553:AU2553"/>
    <mergeCell ref="AV2553:AY2553"/>
    <mergeCell ref="H2552:L2552"/>
    <mergeCell ref="M2552:Y2552"/>
    <mergeCell ref="Z2552:AC2552"/>
    <mergeCell ref="AD2552:AH2552"/>
    <mergeCell ref="AI2552:AU2552"/>
    <mergeCell ref="AV2552:AY2552"/>
    <mergeCell ref="H2551:L2551"/>
    <mergeCell ref="M2551:Y2551"/>
    <mergeCell ref="Z2551:AC2551"/>
    <mergeCell ref="AD2551:AH2551"/>
    <mergeCell ref="AI2551:AU2551"/>
    <mergeCell ref="AV2551:AY2551"/>
    <mergeCell ref="H2550:L2550"/>
    <mergeCell ref="M2550:Y2550"/>
    <mergeCell ref="Z2550:AC2550"/>
    <mergeCell ref="AD2550:AH2550"/>
    <mergeCell ref="AI2550:AU2550"/>
    <mergeCell ref="AV2550:AY2550"/>
    <mergeCell ref="H2549:L2549"/>
    <mergeCell ref="M2549:Y2549"/>
    <mergeCell ref="Z2549:AC2549"/>
    <mergeCell ref="AD2549:AH2549"/>
    <mergeCell ref="AI2549:AU2549"/>
    <mergeCell ref="AV2549:AY2549"/>
    <mergeCell ref="B2564:C2564"/>
    <mergeCell ref="D2564:M2564"/>
    <mergeCell ref="N2564:AK2564"/>
    <mergeCell ref="AL2564:AQ2564"/>
    <mergeCell ref="AR2564:AU2564"/>
    <mergeCell ref="AV2564:AX2564"/>
    <mergeCell ref="B2563:C2563"/>
    <mergeCell ref="D2563:M2563"/>
    <mergeCell ref="N2563:AK2563"/>
    <mergeCell ref="AL2563:AQ2563"/>
    <mergeCell ref="AR2563:AU2563"/>
    <mergeCell ref="AV2563:AX2563"/>
    <mergeCell ref="B2562:C2562"/>
    <mergeCell ref="D2562:M2562"/>
    <mergeCell ref="N2562:AK2562"/>
    <mergeCell ref="AL2562:AQ2562"/>
    <mergeCell ref="AR2562:AU2562"/>
    <mergeCell ref="AV2562:AX2562"/>
    <mergeCell ref="G2558:AX2558"/>
    <mergeCell ref="B2561:C2561"/>
    <mergeCell ref="D2561:M2561"/>
    <mergeCell ref="N2561:AK2561"/>
    <mergeCell ref="AL2561:AQ2561"/>
    <mergeCell ref="AR2561:AU2561"/>
    <mergeCell ref="AV2561:AX2561"/>
    <mergeCell ref="H2556:L2556"/>
    <mergeCell ref="M2556:Y2556"/>
    <mergeCell ref="Z2556:AC2556"/>
    <mergeCell ref="AD2556:AH2556"/>
    <mergeCell ref="AI2556:AU2556"/>
    <mergeCell ref="AV2556:AY2556"/>
    <mergeCell ref="H2555:L2555"/>
    <mergeCell ref="M2555:Y2555"/>
    <mergeCell ref="Z2555:AC2555"/>
    <mergeCell ref="AD2555:AH2555"/>
    <mergeCell ref="AI2555:AU2555"/>
    <mergeCell ref="AV2555:AY2555"/>
    <mergeCell ref="B2570:C2570"/>
    <mergeCell ref="D2570:M2570"/>
    <mergeCell ref="N2570:AK2570"/>
    <mergeCell ref="AL2570:AQ2570"/>
    <mergeCell ref="AR2570:AU2570"/>
    <mergeCell ref="AV2570:AX2570"/>
    <mergeCell ref="B2569:C2569"/>
    <mergeCell ref="D2569:M2569"/>
    <mergeCell ref="N2569:AK2569"/>
    <mergeCell ref="AL2569:AQ2569"/>
    <mergeCell ref="AR2569:AU2569"/>
    <mergeCell ref="AV2569:AX2569"/>
    <mergeCell ref="B2568:C2568"/>
    <mergeCell ref="D2568:M2568"/>
    <mergeCell ref="N2568:AK2568"/>
    <mergeCell ref="AL2568:AQ2568"/>
    <mergeCell ref="AR2568:AU2568"/>
    <mergeCell ref="AV2568:AX2568"/>
    <mergeCell ref="B2567:C2567"/>
    <mergeCell ref="D2567:M2567"/>
    <mergeCell ref="N2567:AK2567"/>
    <mergeCell ref="AL2567:AQ2567"/>
    <mergeCell ref="AR2567:AU2567"/>
    <mergeCell ref="AV2567:AX2567"/>
    <mergeCell ref="B2566:C2566"/>
    <mergeCell ref="D2566:M2566"/>
    <mergeCell ref="N2566:AK2566"/>
    <mergeCell ref="AL2566:AQ2566"/>
    <mergeCell ref="AR2566:AU2566"/>
    <mergeCell ref="AV2566:AX2566"/>
    <mergeCell ref="B2565:C2565"/>
    <mergeCell ref="D2565:M2565"/>
    <mergeCell ref="N2565:AK2565"/>
    <mergeCell ref="AL2565:AQ2565"/>
    <mergeCell ref="AR2565:AU2565"/>
    <mergeCell ref="AV2565:AX2565"/>
    <mergeCell ref="B2580:G2586"/>
    <mergeCell ref="H2580:P2580"/>
    <mergeCell ref="Q2580:W2580"/>
    <mergeCell ref="X2580:AD2580"/>
    <mergeCell ref="AE2580:AK2580"/>
    <mergeCell ref="AL2580:AR2580"/>
    <mergeCell ref="X2582:AD2582"/>
    <mergeCell ref="AE2582:AK2582"/>
    <mergeCell ref="AL2582:AR2582"/>
    <mergeCell ref="J2584:P2584"/>
    <mergeCell ref="B2577:G2578"/>
    <mergeCell ref="H2577:Y2578"/>
    <mergeCell ref="Z2577:AE2578"/>
    <mergeCell ref="AF2577:AY2578"/>
    <mergeCell ref="B2579:G2579"/>
    <mergeCell ref="H2579:AY2579"/>
    <mergeCell ref="B2575:G2575"/>
    <mergeCell ref="H2575:Y2575"/>
    <mergeCell ref="Z2575:AE2575"/>
    <mergeCell ref="AF2575:AQ2575"/>
    <mergeCell ref="AR2575:AY2575"/>
    <mergeCell ref="B2576:G2576"/>
    <mergeCell ref="H2576:Y2576"/>
    <mergeCell ref="Z2576:AE2576"/>
    <mergeCell ref="AF2576:AY2576"/>
    <mergeCell ref="AK2573:AQ2573"/>
    <mergeCell ref="AR2573:AY2573"/>
    <mergeCell ref="B2574:G2574"/>
    <mergeCell ref="H2574:Y2574"/>
    <mergeCell ref="Z2574:AE2574"/>
    <mergeCell ref="AF2574:AQ2574"/>
    <mergeCell ref="AR2574:AY2574"/>
    <mergeCell ref="B2571:C2571"/>
    <mergeCell ref="D2571:M2571"/>
    <mergeCell ref="N2571:AK2571"/>
    <mergeCell ref="AL2571:AQ2571"/>
    <mergeCell ref="AR2571:AU2571"/>
    <mergeCell ref="AV2571:AX2571"/>
    <mergeCell ref="AS2585:AY2585"/>
    <mergeCell ref="H2586:P2586"/>
    <mergeCell ref="Q2586:W2586"/>
    <mergeCell ref="X2586:AD2586"/>
    <mergeCell ref="AE2586:AK2586"/>
    <mergeCell ref="AL2586:AR2586"/>
    <mergeCell ref="AS2586:AY2586"/>
    <mergeCell ref="Q2584:W2584"/>
    <mergeCell ref="X2584:AD2584"/>
    <mergeCell ref="AE2584:AK2584"/>
    <mergeCell ref="AL2584:AR2584"/>
    <mergeCell ref="AS2584:AY2584"/>
    <mergeCell ref="H2585:P2585"/>
    <mergeCell ref="Q2585:W2585"/>
    <mergeCell ref="X2585:AD2585"/>
    <mergeCell ref="AE2585:AK2585"/>
    <mergeCell ref="AL2585:AR2585"/>
    <mergeCell ref="AS2582:AY2582"/>
    <mergeCell ref="J2583:P2583"/>
    <mergeCell ref="Q2583:W2583"/>
    <mergeCell ref="X2583:AD2583"/>
    <mergeCell ref="AE2583:AK2583"/>
    <mergeCell ref="AL2583:AR2583"/>
    <mergeCell ref="AS2583:AY2583"/>
    <mergeCell ref="AS2580:AY2580"/>
    <mergeCell ref="H2581:I2584"/>
    <mergeCell ref="J2581:P2581"/>
    <mergeCell ref="Q2581:W2581"/>
    <mergeCell ref="X2581:AD2581"/>
    <mergeCell ref="AE2581:AK2581"/>
    <mergeCell ref="AL2581:AR2581"/>
    <mergeCell ref="AS2581:AY2581"/>
    <mergeCell ref="J2582:P2582"/>
    <mergeCell ref="Q2582:W2582"/>
    <mergeCell ref="B2599:G2601"/>
    <mergeCell ref="B2603:G2603"/>
    <mergeCell ref="H2603:AY2603"/>
    <mergeCell ref="B2604:G2647"/>
    <mergeCell ref="H2604:AC2604"/>
    <mergeCell ref="AD2604:AY2604"/>
    <mergeCell ref="H2605:L2605"/>
    <mergeCell ref="M2605:Y2605"/>
    <mergeCell ref="Z2605:AC2605"/>
    <mergeCell ref="AD2605:AH2605"/>
    <mergeCell ref="D2595:L2595"/>
    <mergeCell ref="M2595:R2595"/>
    <mergeCell ref="S2595:X2595"/>
    <mergeCell ref="Y2595:AY2595"/>
    <mergeCell ref="B2598:G2598"/>
    <mergeCell ref="H2598:AY2598"/>
    <mergeCell ref="D2593:L2593"/>
    <mergeCell ref="M2593:R2593"/>
    <mergeCell ref="S2593:X2593"/>
    <mergeCell ref="Y2593:AY2593"/>
    <mergeCell ref="D2594:L2594"/>
    <mergeCell ref="M2594:R2594"/>
    <mergeCell ref="S2594:X2594"/>
    <mergeCell ref="Y2594:AY2594"/>
    <mergeCell ref="D2591:L2591"/>
    <mergeCell ref="M2591:R2591"/>
    <mergeCell ref="S2591:X2591"/>
    <mergeCell ref="Y2591:AY2591"/>
    <mergeCell ref="D2592:L2592"/>
    <mergeCell ref="M2592:R2592"/>
    <mergeCell ref="S2592:X2592"/>
    <mergeCell ref="Y2592:AY2592"/>
    <mergeCell ref="M2589:R2589"/>
    <mergeCell ref="S2589:X2589"/>
    <mergeCell ref="Y2589:AY2589"/>
    <mergeCell ref="D2590:L2590"/>
    <mergeCell ref="M2590:R2590"/>
    <mergeCell ref="S2590:X2590"/>
    <mergeCell ref="Y2590:AY2590"/>
    <mergeCell ref="B2587:C2595"/>
    <mergeCell ref="D2587:L2587"/>
    <mergeCell ref="M2587:R2587"/>
    <mergeCell ref="S2587:X2587"/>
    <mergeCell ref="Y2587:AY2587"/>
    <mergeCell ref="D2588:L2588"/>
    <mergeCell ref="M2588:R2588"/>
    <mergeCell ref="S2588:X2588"/>
    <mergeCell ref="Y2588:AY2588"/>
    <mergeCell ref="D2589:L2589"/>
    <mergeCell ref="H2611:L2611"/>
    <mergeCell ref="M2611:Y2611"/>
    <mergeCell ref="Z2611:AC2611"/>
    <mergeCell ref="AD2611:AH2611"/>
    <mergeCell ref="AI2611:AU2611"/>
    <mergeCell ref="AV2611:AY2611"/>
    <mergeCell ref="H2610:L2610"/>
    <mergeCell ref="M2610:Y2610"/>
    <mergeCell ref="Z2610:AC2610"/>
    <mergeCell ref="AD2610:AH2610"/>
    <mergeCell ref="AI2610:AU2610"/>
    <mergeCell ref="AV2610:AY2610"/>
    <mergeCell ref="H2609:L2609"/>
    <mergeCell ref="M2609:Y2609"/>
    <mergeCell ref="Z2609:AC2609"/>
    <mergeCell ref="AD2609:AH2609"/>
    <mergeCell ref="AI2609:AU2609"/>
    <mergeCell ref="AV2609:AY2609"/>
    <mergeCell ref="H2608:L2608"/>
    <mergeCell ref="M2608:Y2608"/>
    <mergeCell ref="Z2608:AC2608"/>
    <mergeCell ref="AD2608:AH2608"/>
    <mergeCell ref="AI2608:AU2608"/>
    <mergeCell ref="AV2608:AY2608"/>
    <mergeCell ref="H2607:L2607"/>
    <mergeCell ref="M2607:Y2607"/>
    <mergeCell ref="Z2607:AC2607"/>
    <mergeCell ref="AD2607:AH2607"/>
    <mergeCell ref="AI2607:AU2607"/>
    <mergeCell ref="AV2607:AY2607"/>
    <mergeCell ref="AI2605:AU2605"/>
    <mergeCell ref="AV2605:AY2605"/>
    <mergeCell ref="H2606:L2606"/>
    <mergeCell ref="M2606:Y2606"/>
    <mergeCell ref="Z2606:AC2606"/>
    <mergeCell ref="AD2606:AH2606"/>
    <mergeCell ref="AI2606:AU2606"/>
    <mergeCell ref="AV2606:AY2606"/>
    <mergeCell ref="H2618:L2618"/>
    <mergeCell ref="M2618:Y2618"/>
    <mergeCell ref="Z2618:AC2618"/>
    <mergeCell ref="AD2618:AH2618"/>
    <mergeCell ref="AI2618:AU2618"/>
    <mergeCell ref="AV2618:AY2618"/>
    <mergeCell ref="H2617:L2617"/>
    <mergeCell ref="M2617:Y2617"/>
    <mergeCell ref="Z2617:AC2617"/>
    <mergeCell ref="AD2617:AH2617"/>
    <mergeCell ref="AI2617:AU2617"/>
    <mergeCell ref="AV2617:AY2617"/>
    <mergeCell ref="H2615:AC2615"/>
    <mergeCell ref="AD2615:AY2615"/>
    <mergeCell ref="H2616:L2616"/>
    <mergeCell ref="M2616:Y2616"/>
    <mergeCell ref="Z2616:AC2616"/>
    <mergeCell ref="AD2616:AH2616"/>
    <mergeCell ref="AI2616:AU2616"/>
    <mergeCell ref="AV2616:AY2616"/>
    <mergeCell ref="H2614:L2614"/>
    <mergeCell ref="M2614:Y2614"/>
    <mergeCell ref="Z2614:AC2614"/>
    <mergeCell ref="AD2614:AH2614"/>
    <mergeCell ref="AI2614:AU2614"/>
    <mergeCell ref="AV2614:AY2614"/>
    <mergeCell ref="H2613:L2613"/>
    <mergeCell ref="M2613:Y2613"/>
    <mergeCell ref="Z2613:AC2613"/>
    <mergeCell ref="AD2613:AH2613"/>
    <mergeCell ref="AI2613:AU2613"/>
    <mergeCell ref="AV2613:AY2613"/>
    <mergeCell ref="H2612:L2612"/>
    <mergeCell ref="M2612:Y2612"/>
    <mergeCell ref="Z2612:AC2612"/>
    <mergeCell ref="AD2612:AH2612"/>
    <mergeCell ref="AI2612:AU2612"/>
    <mergeCell ref="AV2612:AY2612"/>
    <mergeCell ref="H2624:L2624"/>
    <mergeCell ref="M2624:Y2624"/>
    <mergeCell ref="Z2624:AC2624"/>
    <mergeCell ref="AD2624:AH2624"/>
    <mergeCell ref="AI2624:AU2624"/>
    <mergeCell ref="AV2624:AY2624"/>
    <mergeCell ref="H2623:L2623"/>
    <mergeCell ref="M2623:Y2623"/>
    <mergeCell ref="Z2623:AC2623"/>
    <mergeCell ref="AD2623:AH2623"/>
    <mergeCell ref="AI2623:AU2623"/>
    <mergeCell ref="AV2623:AY2623"/>
    <mergeCell ref="H2622:L2622"/>
    <mergeCell ref="M2622:Y2622"/>
    <mergeCell ref="Z2622:AC2622"/>
    <mergeCell ref="AD2622:AH2622"/>
    <mergeCell ref="AI2622:AU2622"/>
    <mergeCell ref="AV2622:AY2622"/>
    <mergeCell ref="H2621:L2621"/>
    <mergeCell ref="M2621:Y2621"/>
    <mergeCell ref="Z2621:AC2621"/>
    <mergeCell ref="AD2621:AH2621"/>
    <mergeCell ref="AI2621:AU2621"/>
    <mergeCell ref="AV2621:AY2621"/>
    <mergeCell ref="H2620:L2620"/>
    <mergeCell ref="M2620:Y2620"/>
    <mergeCell ref="Z2620:AC2620"/>
    <mergeCell ref="AD2620:AH2620"/>
    <mergeCell ref="AI2620:AU2620"/>
    <mergeCell ref="AV2620:AY2620"/>
    <mergeCell ref="H2619:L2619"/>
    <mergeCell ref="M2619:Y2619"/>
    <mergeCell ref="Z2619:AC2619"/>
    <mergeCell ref="AD2619:AH2619"/>
    <mergeCell ref="AI2619:AU2619"/>
    <mergeCell ref="AV2619:AY2619"/>
    <mergeCell ref="H2631:L2631"/>
    <mergeCell ref="M2631:Y2631"/>
    <mergeCell ref="Z2631:AC2631"/>
    <mergeCell ref="AD2631:AH2631"/>
    <mergeCell ref="AI2631:AU2631"/>
    <mergeCell ref="AV2631:AY2631"/>
    <mergeCell ref="H2630:L2630"/>
    <mergeCell ref="M2630:Y2630"/>
    <mergeCell ref="Z2630:AC2630"/>
    <mergeCell ref="AD2630:AH2630"/>
    <mergeCell ref="AI2630:AU2630"/>
    <mergeCell ref="AV2630:AY2630"/>
    <mergeCell ref="H2629:L2629"/>
    <mergeCell ref="M2629:Y2629"/>
    <mergeCell ref="Z2629:AC2629"/>
    <mergeCell ref="AD2629:AH2629"/>
    <mergeCell ref="AI2629:AU2629"/>
    <mergeCell ref="AV2629:AY2629"/>
    <mergeCell ref="H2628:L2628"/>
    <mergeCell ref="M2628:Y2628"/>
    <mergeCell ref="Z2628:AC2628"/>
    <mergeCell ref="AD2628:AH2628"/>
    <mergeCell ref="AI2628:AU2628"/>
    <mergeCell ref="AV2628:AY2628"/>
    <mergeCell ref="H2626:AC2626"/>
    <mergeCell ref="AD2626:AY2626"/>
    <mergeCell ref="H2627:L2627"/>
    <mergeCell ref="M2627:Y2627"/>
    <mergeCell ref="Z2627:AC2627"/>
    <mergeCell ref="AD2627:AH2627"/>
    <mergeCell ref="AI2627:AU2627"/>
    <mergeCell ref="AV2627:AY2627"/>
    <mergeCell ref="H2625:L2625"/>
    <mergeCell ref="M2625:Y2625"/>
    <mergeCell ref="Z2625:AC2625"/>
    <mergeCell ref="AD2625:AH2625"/>
    <mergeCell ref="AI2625:AU2625"/>
    <mergeCell ref="AV2625:AY2625"/>
    <mergeCell ref="H2637:AC2637"/>
    <mergeCell ref="AD2637:AY2637"/>
    <mergeCell ref="H2638:L2638"/>
    <mergeCell ref="M2638:Y2638"/>
    <mergeCell ref="Z2638:AC2638"/>
    <mergeCell ref="AD2638:AH2638"/>
    <mergeCell ref="AI2638:AU2638"/>
    <mergeCell ref="AV2638:AY2638"/>
    <mergeCell ref="H2636:L2636"/>
    <mergeCell ref="M2636:Y2636"/>
    <mergeCell ref="Z2636:AC2636"/>
    <mergeCell ref="AD2636:AH2636"/>
    <mergeCell ref="AI2636:AU2636"/>
    <mergeCell ref="AV2636:AY2636"/>
    <mergeCell ref="H2635:L2635"/>
    <mergeCell ref="M2635:Y2635"/>
    <mergeCell ref="Z2635:AC2635"/>
    <mergeCell ref="AD2635:AH2635"/>
    <mergeCell ref="AI2635:AU2635"/>
    <mergeCell ref="AV2635:AY2635"/>
    <mergeCell ref="H2634:L2634"/>
    <mergeCell ref="M2634:Y2634"/>
    <mergeCell ref="Z2634:AC2634"/>
    <mergeCell ref="AD2634:AH2634"/>
    <mergeCell ref="AI2634:AU2634"/>
    <mergeCell ref="AV2634:AY2634"/>
    <mergeCell ref="H2633:L2633"/>
    <mergeCell ref="M2633:Y2633"/>
    <mergeCell ref="Z2633:AC2633"/>
    <mergeCell ref="AD2633:AH2633"/>
    <mergeCell ref="AI2633:AU2633"/>
    <mergeCell ref="AV2633:AY2633"/>
    <mergeCell ref="H2632:L2632"/>
    <mergeCell ref="M2632:Y2632"/>
    <mergeCell ref="Z2632:AC2632"/>
    <mergeCell ref="AD2632:AH2632"/>
    <mergeCell ref="AI2632:AU2632"/>
    <mergeCell ref="AV2632:AY2632"/>
    <mergeCell ref="H2644:L2644"/>
    <mergeCell ref="M2644:Y2644"/>
    <mergeCell ref="Z2644:AC2644"/>
    <mergeCell ref="AD2644:AH2644"/>
    <mergeCell ref="AI2644:AU2644"/>
    <mergeCell ref="AV2644:AY2644"/>
    <mergeCell ref="H2643:L2643"/>
    <mergeCell ref="M2643:Y2643"/>
    <mergeCell ref="Z2643:AC2643"/>
    <mergeCell ref="AD2643:AH2643"/>
    <mergeCell ref="AI2643:AU2643"/>
    <mergeCell ref="AV2643:AY2643"/>
    <mergeCell ref="H2642:L2642"/>
    <mergeCell ref="M2642:Y2642"/>
    <mergeCell ref="Z2642:AC2642"/>
    <mergeCell ref="AD2642:AH2642"/>
    <mergeCell ref="AI2642:AU2642"/>
    <mergeCell ref="AV2642:AY2642"/>
    <mergeCell ref="H2641:L2641"/>
    <mergeCell ref="M2641:Y2641"/>
    <mergeCell ref="Z2641:AC2641"/>
    <mergeCell ref="AD2641:AH2641"/>
    <mergeCell ref="AI2641:AU2641"/>
    <mergeCell ref="AV2641:AY2641"/>
    <mergeCell ref="H2640:L2640"/>
    <mergeCell ref="M2640:Y2640"/>
    <mergeCell ref="Z2640:AC2640"/>
    <mergeCell ref="AD2640:AH2640"/>
    <mergeCell ref="AI2640:AU2640"/>
    <mergeCell ref="AV2640:AY2640"/>
    <mergeCell ref="H2639:L2639"/>
    <mergeCell ref="M2639:Y2639"/>
    <mergeCell ref="Z2639:AC2639"/>
    <mergeCell ref="AD2639:AH2639"/>
    <mergeCell ref="AI2639:AU2639"/>
    <mergeCell ref="AV2639:AY2639"/>
    <mergeCell ref="B2654:C2654"/>
    <mergeCell ref="D2654:M2654"/>
    <mergeCell ref="N2654:AK2654"/>
    <mergeCell ref="AL2654:AQ2654"/>
    <mergeCell ref="AR2654:AU2654"/>
    <mergeCell ref="AV2654:AX2654"/>
    <mergeCell ref="B2653:C2653"/>
    <mergeCell ref="D2653:M2653"/>
    <mergeCell ref="N2653:AK2653"/>
    <mergeCell ref="AL2653:AQ2653"/>
    <mergeCell ref="AR2653:AU2653"/>
    <mergeCell ref="AV2653:AX2653"/>
    <mergeCell ref="G2649:AX2649"/>
    <mergeCell ref="B2652:C2652"/>
    <mergeCell ref="D2652:M2652"/>
    <mergeCell ref="N2652:AK2652"/>
    <mergeCell ref="AL2652:AQ2652"/>
    <mergeCell ref="AR2652:AU2652"/>
    <mergeCell ref="AV2652:AX2652"/>
    <mergeCell ref="H2647:L2647"/>
    <mergeCell ref="M2647:Y2647"/>
    <mergeCell ref="Z2647:AC2647"/>
    <mergeCell ref="AD2647:AH2647"/>
    <mergeCell ref="AI2647:AU2647"/>
    <mergeCell ref="AV2647:AY2647"/>
    <mergeCell ref="H2646:L2646"/>
    <mergeCell ref="M2646:Y2646"/>
    <mergeCell ref="Z2646:AC2646"/>
    <mergeCell ref="AD2646:AH2646"/>
    <mergeCell ref="AI2646:AU2646"/>
    <mergeCell ref="AV2646:AY2646"/>
    <mergeCell ref="H2645:L2645"/>
    <mergeCell ref="M2645:Y2645"/>
    <mergeCell ref="Z2645:AC2645"/>
    <mergeCell ref="AD2645:AH2645"/>
    <mergeCell ref="AI2645:AU2645"/>
    <mergeCell ref="AV2645:AY2645"/>
    <mergeCell ref="B2660:C2660"/>
    <mergeCell ref="D2660:M2660"/>
    <mergeCell ref="N2660:AK2660"/>
    <mergeCell ref="AL2660:AQ2660"/>
    <mergeCell ref="AR2660:AU2660"/>
    <mergeCell ref="AV2660:AX2660"/>
    <mergeCell ref="B2659:C2659"/>
    <mergeCell ref="D2659:M2659"/>
    <mergeCell ref="N2659:AK2659"/>
    <mergeCell ref="AL2659:AQ2659"/>
    <mergeCell ref="AR2659:AU2659"/>
    <mergeCell ref="AV2659:AX2659"/>
    <mergeCell ref="B2658:C2658"/>
    <mergeCell ref="D2658:M2658"/>
    <mergeCell ref="N2658:AK2658"/>
    <mergeCell ref="AL2658:AQ2658"/>
    <mergeCell ref="AR2658:AU2658"/>
    <mergeCell ref="AV2658:AX2658"/>
    <mergeCell ref="B2657:C2657"/>
    <mergeCell ref="D2657:M2657"/>
    <mergeCell ref="N2657:AK2657"/>
    <mergeCell ref="AL2657:AQ2657"/>
    <mergeCell ref="AR2657:AU2657"/>
    <mergeCell ref="AV2657:AX2657"/>
    <mergeCell ref="B2656:C2656"/>
    <mergeCell ref="D2656:M2656"/>
    <mergeCell ref="N2656:AK2656"/>
    <mergeCell ref="AL2656:AQ2656"/>
    <mergeCell ref="AR2656:AU2656"/>
    <mergeCell ref="AV2656:AX2656"/>
    <mergeCell ref="B2655:C2655"/>
    <mergeCell ref="D2655:M2655"/>
    <mergeCell ref="N2655:AK2655"/>
    <mergeCell ref="AL2655:AQ2655"/>
    <mergeCell ref="AR2655:AU2655"/>
    <mergeCell ref="AV2655:AX2655"/>
    <mergeCell ref="B2668:C2668"/>
    <mergeCell ref="D2668:M2668"/>
    <mergeCell ref="N2668:AK2668"/>
    <mergeCell ref="AL2668:AQ2668"/>
    <mergeCell ref="AR2668:AU2668"/>
    <mergeCell ref="AV2668:AX2668"/>
    <mergeCell ref="B2667:C2667"/>
    <mergeCell ref="D2667:M2667"/>
    <mergeCell ref="N2667:AK2667"/>
    <mergeCell ref="AL2667:AQ2667"/>
    <mergeCell ref="AR2667:AU2667"/>
    <mergeCell ref="AV2667:AX2667"/>
    <mergeCell ref="B2666:C2666"/>
    <mergeCell ref="D2666:M2666"/>
    <mergeCell ref="N2666:AK2666"/>
    <mergeCell ref="AL2666:AQ2666"/>
    <mergeCell ref="AR2666:AU2666"/>
    <mergeCell ref="AV2666:AX2666"/>
    <mergeCell ref="B2665:C2665"/>
    <mergeCell ref="D2665:M2665"/>
    <mergeCell ref="N2665:AK2665"/>
    <mergeCell ref="AL2665:AQ2665"/>
    <mergeCell ref="AR2665:AU2665"/>
    <mergeCell ref="AV2665:AX2665"/>
    <mergeCell ref="B2662:C2662"/>
    <mergeCell ref="D2662:M2662"/>
    <mergeCell ref="N2662:AK2662"/>
    <mergeCell ref="AL2662:AQ2662"/>
    <mergeCell ref="AR2662:AU2662"/>
    <mergeCell ref="AV2662:AX2662"/>
    <mergeCell ref="B2661:C2661"/>
    <mergeCell ref="D2661:M2661"/>
    <mergeCell ref="N2661:AK2661"/>
    <mergeCell ref="AL2661:AQ2661"/>
    <mergeCell ref="AR2661:AU2661"/>
    <mergeCell ref="AV2661:AX2661"/>
    <mergeCell ref="B2674:C2674"/>
    <mergeCell ref="D2674:M2674"/>
    <mergeCell ref="N2674:AK2674"/>
    <mergeCell ref="AL2674:AQ2674"/>
    <mergeCell ref="AR2674:AU2674"/>
    <mergeCell ref="AV2674:AX2674"/>
    <mergeCell ref="B2673:C2673"/>
    <mergeCell ref="D2673:M2673"/>
    <mergeCell ref="N2673:AK2673"/>
    <mergeCell ref="AL2673:AQ2673"/>
    <mergeCell ref="AR2673:AU2673"/>
    <mergeCell ref="AV2673:AX2673"/>
    <mergeCell ref="B2672:C2672"/>
    <mergeCell ref="D2672:M2672"/>
    <mergeCell ref="N2672:AK2672"/>
    <mergeCell ref="AL2672:AQ2672"/>
    <mergeCell ref="AR2672:AU2672"/>
    <mergeCell ref="AV2672:AX2672"/>
    <mergeCell ref="B2671:C2671"/>
    <mergeCell ref="D2671:M2671"/>
    <mergeCell ref="N2671:AK2671"/>
    <mergeCell ref="AL2671:AQ2671"/>
    <mergeCell ref="AR2671:AU2671"/>
    <mergeCell ref="AV2671:AX2671"/>
    <mergeCell ref="B2670:C2670"/>
    <mergeCell ref="D2670:M2670"/>
    <mergeCell ref="N2670:AK2670"/>
    <mergeCell ref="AL2670:AQ2670"/>
    <mergeCell ref="AR2670:AU2670"/>
    <mergeCell ref="AV2670:AX2670"/>
    <mergeCell ref="B2669:C2669"/>
    <mergeCell ref="D2669:M2669"/>
    <mergeCell ref="N2669:AK2669"/>
    <mergeCell ref="AL2669:AQ2669"/>
    <mergeCell ref="AR2669:AU2669"/>
    <mergeCell ref="AV2669:AX2669"/>
    <mergeCell ref="B2681:G2682"/>
    <mergeCell ref="H2681:Y2682"/>
    <mergeCell ref="Z2681:AE2682"/>
    <mergeCell ref="AF2681:AY2682"/>
    <mergeCell ref="B2683:G2683"/>
    <mergeCell ref="H2683:AY2683"/>
    <mergeCell ref="B2679:G2679"/>
    <mergeCell ref="H2679:Y2679"/>
    <mergeCell ref="Z2679:AE2679"/>
    <mergeCell ref="AF2679:AQ2679"/>
    <mergeCell ref="AR2679:AY2679"/>
    <mergeCell ref="B2680:G2680"/>
    <mergeCell ref="H2680:Y2680"/>
    <mergeCell ref="Z2680:AE2680"/>
    <mergeCell ref="AF2680:AY2680"/>
    <mergeCell ref="AK2677:AQ2677"/>
    <mergeCell ref="AR2677:AY2677"/>
    <mergeCell ref="B2678:G2678"/>
    <mergeCell ref="H2678:Y2678"/>
    <mergeCell ref="Z2678:AE2678"/>
    <mergeCell ref="AF2678:AQ2678"/>
    <mergeCell ref="AR2678:AY2678"/>
    <mergeCell ref="B2675:C2675"/>
    <mergeCell ref="D2675:M2675"/>
    <mergeCell ref="N2675:AK2675"/>
    <mergeCell ref="AL2675:AQ2675"/>
    <mergeCell ref="AR2675:AU2675"/>
    <mergeCell ref="AV2675:AX2675"/>
    <mergeCell ref="AS2689:AY2689"/>
    <mergeCell ref="H2690:P2690"/>
    <mergeCell ref="Q2690:W2690"/>
    <mergeCell ref="X2690:AD2690"/>
    <mergeCell ref="AE2690:AK2690"/>
    <mergeCell ref="AL2690:AR2690"/>
    <mergeCell ref="AS2690:AY2690"/>
    <mergeCell ref="Q2688:W2688"/>
    <mergeCell ref="X2688:AD2688"/>
    <mergeCell ref="AE2688:AK2688"/>
    <mergeCell ref="AL2688:AR2688"/>
    <mergeCell ref="AS2688:AY2688"/>
    <mergeCell ref="H2689:P2689"/>
    <mergeCell ref="Q2689:W2689"/>
    <mergeCell ref="X2689:AD2689"/>
    <mergeCell ref="AE2689:AK2689"/>
    <mergeCell ref="AL2689:AR2689"/>
    <mergeCell ref="AS2686:AY2686"/>
    <mergeCell ref="J2687:P2687"/>
    <mergeCell ref="Q2687:W2687"/>
    <mergeCell ref="X2687:AD2687"/>
    <mergeCell ref="AE2687:AK2687"/>
    <mergeCell ref="AL2687:AR2687"/>
    <mergeCell ref="AS2687:AY2687"/>
    <mergeCell ref="AS2684:AY2684"/>
    <mergeCell ref="H2685:I2688"/>
    <mergeCell ref="J2685:P2685"/>
    <mergeCell ref="Q2685:W2685"/>
    <mergeCell ref="X2685:AD2685"/>
    <mergeCell ref="AE2685:AK2685"/>
    <mergeCell ref="AL2685:AR2685"/>
    <mergeCell ref="AS2685:AY2685"/>
    <mergeCell ref="J2686:P2686"/>
    <mergeCell ref="Q2686:W2686"/>
    <mergeCell ref="D2699:L2699"/>
    <mergeCell ref="M2699:R2699"/>
    <mergeCell ref="S2699:X2699"/>
    <mergeCell ref="Y2699:AY2699"/>
    <mergeCell ref="B2701:G2701"/>
    <mergeCell ref="H2701:AY2701"/>
    <mergeCell ref="D2697:L2697"/>
    <mergeCell ref="M2697:R2697"/>
    <mergeCell ref="S2697:X2697"/>
    <mergeCell ref="Y2697:AY2697"/>
    <mergeCell ref="D2698:L2698"/>
    <mergeCell ref="M2698:R2698"/>
    <mergeCell ref="S2698:X2698"/>
    <mergeCell ref="Y2698:AY2698"/>
    <mergeCell ref="D2695:L2695"/>
    <mergeCell ref="M2695:R2695"/>
    <mergeCell ref="S2695:X2695"/>
    <mergeCell ref="Y2695:AY2695"/>
    <mergeCell ref="D2696:L2696"/>
    <mergeCell ref="M2696:R2696"/>
    <mergeCell ref="S2696:X2696"/>
    <mergeCell ref="Y2696:AY2696"/>
    <mergeCell ref="M2693:R2693"/>
    <mergeCell ref="S2693:X2693"/>
    <mergeCell ref="Y2693:AY2693"/>
    <mergeCell ref="D2694:L2694"/>
    <mergeCell ref="M2694:R2694"/>
    <mergeCell ref="S2694:X2694"/>
    <mergeCell ref="Y2694:AY2694"/>
    <mergeCell ref="B2691:C2699"/>
    <mergeCell ref="D2691:L2691"/>
    <mergeCell ref="M2691:R2691"/>
    <mergeCell ref="S2691:X2691"/>
    <mergeCell ref="Y2691:AY2691"/>
    <mergeCell ref="D2692:L2692"/>
    <mergeCell ref="M2692:R2692"/>
    <mergeCell ref="S2692:X2692"/>
    <mergeCell ref="Y2692:AY2692"/>
    <mergeCell ref="D2693:L2693"/>
    <mergeCell ref="B2684:G2690"/>
    <mergeCell ref="H2684:P2684"/>
    <mergeCell ref="Q2684:W2684"/>
    <mergeCell ref="X2684:AD2684"/>
    <mergeCell ref="AE2684:AK2684"/>
    <mergeCell ref="AL2684:AR2684"/>
    <mergeCell ref="X2686:AD2686"/>
    <mergeCell ref="AE2686:AK2686"/>
    <mergeCell ref="AL2686:AR2686"/>
    <mergeCell ref="J2688:P2688"/>
    <mergeCell ref="H2712:L2712"/>
    <mergeCell ref="M2712:Y2712"/>
    <mergeCell ref="Z2712:AC2712"/>
    <mergeCell ref="AD2712:AH2712"/>
    <mergeCell ref="AI2712:AU2712"/>
    <mergeCell ref="AV2712:AY2712"/>
    <mergeCell ref="H2711:L2711"/>
    <mergeCell ref="M2711:Y2711"/>
    <mergeCell ref="Z2711:AC2711"/>
    <mergeCell ref="AD2711:AH2711"/>
    <mergeCell ref="AI2711:AU2711"/>
    <mergeCell ref="AV2711:AY2711"/>
    <mergeCell ref="H2710:L2710"/>
    <mergeCell ref="M2710:Y2710"/>
    <mergeCell ref="Z2710:AC2710"/>
    <mergeCell ref="AD2710:AH2710"/>
    <mergeCell ref="AI2710:AU2710"/>
    <mergeCell ref="AV2710:AY2710"/>
    <mergeCell ref="AD2708:AH2708"/>
    <mergeCell ref="AI2708:AU2708"/>
    <mergeCell ref="AV2708:AY2708"/>
    <mergeCell ref="H2709:L2709"/>
    <mergeCell ref="M2709:Y2709"/>
    <mergeCell ref="Z2709:AC2709"/>
    <mergeCell ref="AD2709:AH2709"/>
    <mergeCell ref="AI2709:AU2709"/>
    <mergeCell ref="AV2709:AY2709"/>
    <mergeCell ref="B2702:G2704"/>
    <mergeCell ref="H2702:AY2704"/>
    <mergeCell ref="B2706:G2706"/>
    <mergeCell ref="H2706:AY2706"/>
    <mergeCell ref="B2707:G2750"/>
    <mergeCell ref="H2707:AC2707"/>
    <mergeCell ref="AD2707:AY2707"/>
    <mergeCell ref="H2708:L2708"/>
    <mergeCell ref="M2708:Y2708"/>
    <mergeCell ref="Z2708:AC2708"/>
    <mergeCell ref="H2718:AC2718"/>
    <mergeCell ref="AD2718:AY2718"/>
    <mergeCell ref="H2719:L2719"/>
    <mergeCell ref="M2719:Y2719"/>
    <mergeCell ref="Z2719:AC2719"/>
    <mergeCell ref="AD2719:AH2719"/>
    <mergeCell ref="AI2719:AU2719"/>
    <mergeCell ref="AV2719:AY2719"/>
    <mergeCell ref="H2717:L2717"/>
    <mergeCell ref="M2717:Y2717"/>
    <mergeCell ref="Z2717:AC2717"/>
    <mergeCell ref="AD2717:AH2717"/>
    <mergeCell ref="AI2717:AU2717"/>
    <mergeCell ref="AV2717:AY2717"/>
    <mergeCell ref="H2716:L2716"/>
    <mergeCell ref="M2716:Y2716"/>
    <mergeCell ref="Z2716:AC2716"/>
    <mergeCell ref="AD2716:AH2716"/>
    <mergeCell ref="AI2716:AU2716"/>
    <mergeCell ref="AV2716:AY2716"/>
    <mergeCell ref="H2715:L2715"/>
    <mergeCell ref="M2715:Y2715"/>
    <mergeCell ref="Z2715:AC2715"/>
    <mergeCell ref="AD2715:AH2715"/>
    <mergeCell ref="AI2715:AU2715"/>
    <mergeCell ref="AV2715:AY2715"/>
    <mergeCell ref="H2714:L2714"/>
    <mergeCell ref="M2714:Y2714"/>
    <mergeCell ref="Z2714:AC2714"/>
    <mergeCell ref="AD2714:AH2714"/>
    <mergeCell ref="AI2714:AU2714"/>
    <mergeCell ref="AV2714:AY2714"/>
    <mergeCell ref="H2713:L2713"/>
    <mergeCell ref="M2713:Y2713"/>
    <mergeCell ref="Z2713:AC2713"/>
    <mergeCell ref="AD2713:AH2713"/>
    <mergeCell ref="AI2713:AU2713"/>
    <mergeCell ref="AV2713:AY2713"/>
    <mergeCell ref="H2725:L2725"/>
    <mergeCell ref="M2725:Y2725"/>
    <mergeCell ref="Z2725:AC2725"/>
    <mergeCell ref="AD2725:AH2725"/>
    <mergeCell ref="AI2725:AU2725"/>
    <mergeCell ref="AV2725:AY2725"/>
    <mergeCell ref="H2724:L2724"/>
    <mergeCell ref="M2724:Y2724"/>
    <mergeCell ref="Z2724:AC2724"/>
    <mergeCell ref="AD2724:AH2724"/>
    <mergeCell ref="AI2724:AU2724"/>
    <mergeCell ref="AV2724:AY2724"/>
    <mergeCell ref="H2723:L2723"/>
    <mergeCell ref="M2723:Y2723"/>
    <mergeCell ref="Z2723:AC2723"/>
    <mergeCell ref="AD2723:AH2723"/>
    <mergeCell ref="AI2723:AU2723"/>
    <mergeCell ref="AV2723:AY2723"/>
    <mergeCell ref="H2722:L2722"/>
    <mergeCell ref="M2722:Y2722"/>
    <mergeCell ref="Z2722:AC2722"/>
    <mergeCell ref="AD2722:AH2722"/>
    <mergeCell ref="AI2722:AU2722"/>
    <mergeCell ref="AV2722:AY2722"/>
    <mergeCell ref="H2721:L2721"/>
    <mergeCell ref="M2721:Y2721"/>
    <mergeCell ref="Z2721:AC2721"/>
    <mergeCell ref="AD2721:AH2721"/>
    <mergeCell ref="AI2721:AU2721"/>
    <mergeCell ref="AV2721:AY2721"/>
    <mergeCell ref="H2720:L2720"/>
    <mergeCell ref="M2720:Y2720"/>
    <mergeCell ref="Z2720:AC2720"/>
    <mergeCell ref="AD2720:AH2720"/>
    <mergeCell ref="AI2720:AU2720"/>
    <mergeCell ref="AV2720:AY2720"/>
    <mergeCell ref="H2732:L2732"/>
    <mergeCell ref="M2732:Y2732"/>
    <mergeCell ref="Z2732:AC2732"/>
    <mergeCell ref="AD2732:AH2732"/>
    <mergeCell ref="AI2732:AU2732"/>
    <mergeCell ref="AV2732:AY2732"/>
    <mergeCell ref="H2731:L2731"/>
    <mergeCell ref="M2731:Y2731"/>
    <mergeCell ref="Z2731:AC2731"/>
    <mergeCell ref="AD2731:AH2731"/>
    <mergeCell ref="AI2731:AU2731"/>
    <mergeCell ref="AV2731:AY2731"/>
    <mergeCell ref="H2729:AC2729"/>
    <mergeCell ref="AD2729:AY2729"/>
    <mergeCell ref="H2730:L2730"/>
    <mergeCell ref="M2730:Y2730"/>
    <mergeCell ref="Z2730:AC2730"/>
    <mergeCell ref="AD2730:AH2730"/>
    <mergeCell ref="AI2730:AU2730"/>
    <mergeCell ref="AV2730:AY2730"/>
    <mergeCell ref="H2728:L2728"/>
    <mergeCell ref="M2728:Y2728"/>
    <mergeCell ref="Z2728:AC2728"/>
    <mergeCell ref="AD2728:AH2728"/>
    <mergeCell ref="AI2728:AU2728"/>
    <mergeCell ref="AV2728:AY2728"/>
    <mergeCell ref="H2727:L2727"/>
    <mergeCell ref="M2727:Y2727"/>
    <mergeCell ref="Z2727:AC2727"/>
    <mergeCell ref="AD2727:AH2727"/>
    <mergeCell ref="AI2727:AU2727"/>
    <mergeCell ref="AV2727:AY2727"/>
    <mergeCell ref="H2726:L2726"/>
    <mergeCell ref="M2726:Y2726"/>
    <mergeCell ref="Z2726:AC2726"/>
    <mergeCell ref="AD2726:AH2726"/>
    <mergeCell ref="AI2726:AU2726"/>
    <mergeCell ref="AV2726:AY2726"/>
    <mergeCell ref="H2738:L2738"/>
    <mergeCell ref="M2738:Y2738"/>
    <mergeCell ref="Z2738:AC2738"/>
    <mergeCell ref="AD2738:AH2738"/>
    <mergeCell ref="AI2738:AU2738"/>
    <mergeCell ref="AV2738:AY2738"/>
    <mergeCell ref="H2737:L2737"/>
    <mergeCell ref="M2737:Y2737"/>
    <mergeCell ref="Z2737:AC2737"/>
    <mergeCell ref="AD2737:AH2737"/>
    <mergeCell ref="AI2737:AU2737"/>
    <mergeCell ref="AV2737:AY2737"/>
    <mergeCell ref="H2736:L2736"/>
    <mergeCell ref="M2736:Y2736"/>
    <mergeCell ref="Z2736:AC2736"/>
    <mergeCell ref="AD2736:AH2736"/>
    <mergeCell ref="AI2736:AU2736"/>
    <mergeCell ref="AV2736:AY2736"/>
    <mergeCell ref="H2735:L2735"/>
    <mergeCell ref="M2735:Y2735"/>
    <mergeCell ref="Z2735:AC2735"/>
    <mergeCell ref="AD2735:AH2735"/>
    <mergeCell ref="AI2735:AU2735"/>
    <mergeCell ref="AV2735:AY2735"/>
    <mergeCell ref="H2734:L2734"/>
    <mergeCell ref="M2734:Y2734"/>
    <mergeCell ref="Z2734:AC2734"/>
    <mergeCell ref="AD2734:AH2734"/>
    <mergeCell ref="AI2734:AU2734"/>
    <mergeCell ref="AV2734:AY2734"/>
    <mergeCell ref="H2733:L2733"/>
    <mergeCell ref="M2733:Y2733"/>
    <mergeCell ref="Z2733:AC2733"/>
    <mergeCell ref="AD2733:AH2733"/>
    <mergeCell ref="AI2733:AU2733"/>
    <mergeCell ref="AV2733:AY2733"/>
    <mergeCell ref="H2745:L2745"/>
    <mergeCell ref="M2745:Y2745"/>
    <mergeCell ref="Z2745:AC2745"/>
    <mergeCell ref="AD2745:AH2745"/>
    <mergeCell ref="AI2745:AU2745"/>
    <mergeCell ref="AV2745:AY2745"/>
    <mergeCell ref="H2744:L2744"/>
    <mergeCell ref="M2744:Y2744"/>
    <mergeCell ref="Z2744:AC2744"/>
    <mergeCell ref="AD2744:AH2744"/>
    <mergeCell ref="AI2744:AU2744"/>
    <mergeCell ref="AV2744:AY2744"/>
    <mergeCell ref="H2743:L2743"/>
    <mergeCell ref="M2743:Y2743"/>
    <mergeCell ref="Z2743:AC2743"/>
    <mergeCell ref="AD2743:AH2743"/>
    <mergeCell ref="AI2743:AU2743"/>
    <mergeCell ref="AV2743:AY2743"/>
    <mergeCell ref="H2742:L2742"/>
    <mergeCell ref="M2742:Y2742"/>
    <mergeCell ref="Z2742:AC2742"/>
    <mergeCell ref="AD2742:AH2742"/>
    <mergeCell ref="AI2742:AU2742"/>
    <mergeCell ref="AV2742:AY2742"/>
    <mergeCell ref="H2740:AC2740"/>
    <mergeCell ref="AD2740:AY2740"/>
    <mergeCell ref="H2741:L2741"/>
    <mergeCell ref="M2741:Y2741"/>
    <mergeCell ref="Z2741:AC2741"/>
    <mergeCell ref="AD2741:AH2741"/>
    <mergeCell ref="AI2741:AU2741"/>
    <mergeCell ref="AV2741:AY2741"/>
    <mergeCell ref="H2739:L2739"/>
    <mergeCell ref="M2739:Y2739"/>
    <mergeCell ref="Z2739:AC2739"/>
    <mergeCell ref="AD2739:AH2739"/>
    <mergeCell ref="AI2739:AU2739"/>
    <mergeCell ref="AV2739:AY2739"/>
    <mergeCell ref="G2752:AX2752"/>
    <mergeCell ref="B2755:C2755"/>
    <mergeCell ref="D2755:M2755"/>
    <mergeCell ref="N2755:AK2755"/>
    <mergeCell ref="AL2755:AQ2755"/>
    <mergeCell ref="AR2755:AU2755"/>
    <mergeCell ref="AV2755:AX2755"/>
    <mergeCell ref="H2750:L2750"/>
    <mergeCell ref="M2750:Y2750"/>
    <mergeCell ref="Z2750:AC2750"/>
    <mergeCell ref="AD2750:AH2750"/>
    <mergeCell ref="AI2750:AU2750"/>
    <mergeCell ref="AV2750:AY2750"/>
    <mergeCell ref="H2749:L2749"/>
    <mergeCell ref="M2749:Y2749"/>
    <mergeCell ref="Z2749:AC2749"/>
    <mergeCell ref="AD2749:AH2749"/>
    <mergeCell ref="AI2749:AU2749"/>
    <mergeCell ref="AV2749:AY2749"/>
    <mergeCell ref="H2748:L2748"/>
    <mergeCell ref="M2748:Y2748"/>
    <mergeCell ref="Z2748:AC2748"/>
    <mergeCell ref="AD2748:AH2748"/>
    <mergeCell ref="AI2748:AU2748"/>
    <mergeCell ref="AV2748:AY2748"/>
    <mergeCell ref="H2747:L2747"/>
    <mergeCell ref="M2747:Y2747"/>
    <mergeCell ref="Z2747:AC2747"/>
    <mergeCell ref="AD2747:AH2747"/>
    <mergeCell ref="AI2747:AU2747"/>
    <mergeCell ref="AV2747:AY2747"/>
    <mergeCell ref="H2746:L2746"/>
    <mergeCell ref="M2746:Y2746"/>
    <mergeCell ref="Z2746:AC2746"/>
    <mergeCell ref="AD2746:AH2746"/>
    <mergeCell ref="AI2746:AU2746"/>
    <mergeCell ref="AV2746:AY2746"/>
    <mergeCell ref="B2761:C2761"/>
    <mergeCell ref="D2761:M2761"/>
    <mergeCell ref="N2761:AK2761"/>
    <mergeCell ref="AL2761:AQ2761"/>
    <mergeCell ref="AR2761:AU2761"/>
    <mergeCell ref="AV2761:AX2761"/>
    <mergeCell ref="B2760:C2760"/>
    <mergeCell ref="D2760:M2760"/>
    <mergeCell ref="N2760:AK2760"/>
    <mergeCell ref="AL2760:AQ2760"/>
    <mergeCell ref="AR2760:AU2760"/>
    <mergeCell ref="AV2760:AX2760"/>
    <mergeCell ref="B2759:C2759"/>
    <mergeCell ref="D2759:M2759"/>
    <mergeCell ref="N2759:AK2759"/>
    <mergeCell ref="AL2759:AQ2759"/>
    <mergeCell ref="AR2759:AU2759"/>
    <mergeCell ref="AV2759:AX2759"/>
    <mergeCell ref="B2758:C2758"/>
    <mergeCell ref="D2758:M2758"/>
    <mergeCell ref="N2758:AK2758"/>
    <mergeCell ref="AL2758:AQ2758"/>
    <mergeCell ref="AR2758:AU2758"/>
    <mergeCell ref="AV2758:AX2758"/>
    <mergeCell ref="B2757:C2757"/>
    <mergeCell ref="D2757:M2757"/>
    <mergeCell ref="N2757:AK2757"/>
    <mergeCell ref="AL2757:AQ2757"/>
    <mergeCell ref="AR2757:AU2757"/>
    <mergeCell ref="AV2757:AX2757"/>
    <mergeCell ref="B2756:C2756"/>
    <mergeCell ref="D2756:M2756"/>
    <mergeCell ref="N2756:AK2756"/>
    <mergeCell ref="AL2756:AQ2756"/>
    <mergeCell ref="AR2756:AU2756"/>
    <mergeCell ref="AV2756:AX2756"/>
    <mergeCell ref="B2771:G2777"/>
    <mergeCell ref="H2771:P2771"/>
    <mergeCell ref="Q2771:W2771"/>
    <mergeCell ref="X2771:AD2771"/>
    <mergeCell ref="AE2771:AK2771"/>
    <mergeCell ref="AL2771:AR2771"/>
    <mergeCell ref="X2773:AD2773"/>
    <mergeCell ref="AE2773:AK2773"/>
    <mergeCell ref="AL2773:AR2773"/>
    <mergeCell ref="J2775:P2775"/>
    <mergeCell ref="B2768:G2769"/>
    <mergeCell ref="H2768:Y2769"/>
    <mergeCell ref="Z2768:AE2769"/>
    <mergeCell ref="AF2768:AY2769"/>
    <mergeCell ref="B2770:G2770"/>
    <mergeCell ref="H2770:AY2770"/>
    <mergeCell ref="B2766:G2766"/>
    <mergeCell ref="H2766:Y2766"/>
    <mergeCell ref="Z2766:AE2766"/>
    <mergeCell ref="AF2766:AQ2766"/>
    <mergeCell ref="AR2766:AY2766"/>
    <mergeCell ref="B2767:G2767"/>
    <mergeCell ref="H2767:Y2767"/>
    <mergeCell ref="Z2767:AE2767"/>
    <mergeCell ref="AF2767:AY2767"/>
    <mergeCell ref="AK2764:AQ2764"/>
    <mergeCell ref="AR2764:AY2764"/>
    <mergeCell ref="B2765:G2765"/>
    <mergeCell ref="H2765:Y2765"/>
    <mergeCell ref="Z2765:AE2765"/>
    <mergeCell ref="AF2765:AQ2765"/>
    <mergeCell ref="AR2765:AY2765"/>
    <mergeCell ref="B2762:C2762"/>
    <mergeCell ref="D2762:M2762"/>
    <mergeCell ref="N2762:AK2762"/>
    <mergeCell ref="AL2762:AQ2762"/>
    <mergeCell ref="AR2762:AU2762"/>
    <mergeCell ref="AV2762:AX2762"/>
    <mergeCell ref="AS2776:AY2776"/>
    <mergeCell ref="H2777:P2777"/>
    <mergeCell ref="Q2777:W2777"/>
    <mergeCell ref="X2777:AD2777"/>
    <mergeCell ref="AE2777:AK2777"/>
    <mergeCell ref="AL2777:AR2777"/>
    <mergeCell ref="AS2777:AY2777"/>
    <mergeCell ref="Q2775:W2775"/>
    <mergeCell ref="X2775:AD2775"/>
    <mergeCell ref="AE2775:AK2775"/>
    <mergeCell ref="AL2775:AR2775"/>
    <mergeCell ref="AS2775:AY2775"/>
    <mergeCell ref="H2776:P2776"/>
    <mergeCell ref="Q2776:W2776"/>
    <mergeCell ref="X2776:AD2776"/>
    <mergeCell ref="AE2776:AK2776"/>
    <mergeCell ref="AL2776:AR2776"/>
    <mergeCell ref="AS2773:AY2773"/>
    <mergeCell ref="J2774:P2774"/>
    <mergeCell ref="Q2774:W2774"/>
    <mergeCell ref="X2774:AD2774"/>
    <mergeCell ref="AE2774:AK2774"/>
    <mergeCell ref="AL2774:AR2774"/>
    <mergeCell ref="AS2774:AY2774"/>
    <mergeCell ref="AS2771:AY2771"/>
    <mergeCell ref="H2772:I2775"/>
    <mergeCell ref="J2772:P2772"/>
    <mergeCell ref="Q2772:W2772"/>
    <mergeCell ref="X2772:AD2772"/>
    <mergeCell ref="AE2772:AK2772"/>
    <mergeCell ref="AL2772:AR2772"/>
    <mergeCell ref="AS2772:AY2772"/>
    <mergeCell ref="J2773:P2773"/>
    <mergeCell ref="Q2773:W2773"/>
    <mergeCell ref="B2790:G2792"/>
    <mergeCell ref="B2794:G2794"/>
    <mergeCell ref="H2794:AY2794"/>
    <mergeCell ref="B2795:G2838"/>
    <mergeCell ref="H2795:AC2795"/>
    <mergeCell ref="AD2795:AY2795"/>
    <mergeCell ref="H2796:L2796"/>
    <mergeCell ref="M2796:Y2796"/>
    <mergeCell ref="Z2796:AC2796"/>
    <mergeCell ref="AD2796:AH2796"/>
    <mergeCell ref="D2786:L2786"/>
    <mergeCell ref="M2786:R2786"/>
    <mergeCell ref="S2786:X2786"/>
    <mergeCell ref="Y2786:AY2786"/>
    <mergeCell ref="B2789:G2789"/>
    <mergeCell ref="H2789:AY2789"/>
    <mergeCell ref="D2784:L2784"/>
    <mergeCell ref="M2784:R2784"/>
    <mergeCell ref="S2784:X2784"/>
    <mergeCell ref="Y2784:AY2784"/>
    <mergeCell ref="D2785:L2785"/>
    <mergeCell ref="M2785:R2785"/>
    <mergeCell ref="S2785:X2785"/>
    <mergeCell ref="Y2785:AY2785"/>
    <mergeCell ref="D2782:L2782"/>
    <mergeCell ref="M2782:R2782"/>
    <mergeCell ref="S2782:X2782"/>
    <mergeCell ref="Y2782:AY2782"/>
    <mergeCell ref="D2783:L2783"/>
    <mergeCell ref="M2783:R2783"/>
    <mergeCell ref="S2783:X2783"/>
    <mergeCell ref="Y2783:AY2783"/>
    <mergeCell ref="M2780:R2780"/>
    <mergeCell ref="S2780:X2780"/>
    <mergeCell ref="Y2780:AY2780"/>
    <mergeCell ref="D2781:L2781"/>
    <mergeCell ref="M2781:R2781"/>
    <mergeCell ref="S2781:X2781"/>
    <mergeCell ref="Y2781:AY2781"/>
    <mergeCell ref="B2778:C2786"/>
    <mergeCell ref="D2778:L2778"/>
    <mergeCell ref="M2778:R2778"/>
    <mergeCell ref="S2778:X2778"/>
    <mergeCell ref="Y2778:AY2778"/>
    <mergeCell ref="D2779:L2779"/>
    <mergeCell ref="M2779:R2779"/>
    <mergeCell ref="S2779:X2779"/>
    <mergeCell ref="Y2779:AY2779"/>
    <mergeCell ref="D2780:L2780"/>
    <mergeCell ref="H2802:L2802"/>
    <mergeCell ref="M2802:Y2802"/>
    <mergeCell ref="Z2802:AC2802"/>
    <mergeCell ref="AD2802:AH2802"/>
    <mergeCell ref="AI2802:AU2802"/>
    <mergeCell ref="AV2802:AY2802"/>
    <mergeCell ref="H2801:L2801"/>
    <mergeCell ref="M2801:Y2801"/>
    <mergeCell ref="Z2801:AC2801"/>
    <mergeCell ref="AD2801:AH2801"/>
    <mergeCell ref="AI2801:AU2801"/>
    <mergeCell ref="AV2801:AY2801"/>
    <mergeCell ref="H2800:L2800"/>
    <mergeCell ref="M2800:Y2800"/>
    <mergeCell ref="Z2800:AC2800"/>
    <mergeCell ref="AD2800:AH2800"/>
    <mergeCell ref="AI2800:AU2800"/>
    <mergeCell ref="AV2800:AY2800"/>
    <mergeCell ref="H2799:L2799"/>
    <mergeCell ref="M2799:Y2799"/>
    <mergeCell ref="Z2799:AC2799"/>
    <mergeCell ref="AD2799:AH2799"/>
    <mergeCell ref="AI2799:AU2799"/>
    <mergeCell ref="AV2799:AY2799"/>
    <mergeCell ref="H2798:L2798"/>
    <mergeCell ref="M2798:Y2798"/>
    <mergeCell ref="Z2798:AC2798"/>
    <mergeCell ref="AD2798:AH2798"/>
    <mergeCell ref="AI2798:AU2798"/>
    <mergeCell ref="AV2798:AY2798"/>
    <mergeCell ref="AI2796:AU2796"/>
    <mergeCell ref="AV2796:AY2796"/>
    <mergeCell ref="H2797:L2797"/>
    <mergeCell ref="M2797:Y2797"/>
    <mergeCell ref="Z2797:AC2797"/>
    <mergeCell ref="AD2797:AH2797"/>
    <mergeCell ref="AI2797:AU2797"/>
    <mergeCell ref="AV2797:AY2797"/>
    <mergeCell ref="H2809:L2809"/>
    <mergeCell ref="M2809:Y2809"/>
    <mergeCell ref="Z2809:AC2809"/>
    <mergeCell ref="AD2809:AH2809"/>
    <mergeCell ref="AI2809:AU2809"/>
    <mergeCell ref="AV2809:AY2809"/>
    <mergeCell ref="H2808:L2808"/>
    <mergeCell ref="M2808:Y2808"/>
    <mergeCell ref="Z2808:AC2808"/>
    <mergeCell ref="AD2808:AH2808"/>
    <mergeCell ref="AI2808:AU2808"/>
    <mergeCell ref="AV2808:AY2808"/>
    <mergeCell ref="H2806:AC2806"/>
    <mergeCell ref="AD2806:AY2806"/>
    <mergeCell ref="H2807:L2807"/>
    <mergeCell ref="M2807:Y2807"/>
    <mergeCell ref="Z2807:AC2807"/>
    <mergeCell ref="AD2807:AH2807"/>
    <mergeCell ref="AI2807:AU2807"/>
    <mergeCell ref="AV2807:AY2807"/>
    <mergeCell ref="H2805:L2805"/>
    <mergeCell ref="M2805:Y2805"/>
    <mergeCell ref="Z2805:AC2805"/>
    <mergeCell ref="AD2805:AH2805"/>
    <mergeCell ref="AI2805:AU2805"/>
    <mergeCell ref="AV2805:AY2805"/>
    <mergeCell ref="H2804:L2804"/>
    <mergeCell ref="M2804:Y2804"/>
    <mergeCell ref="Z2804:AC2804"/>
    <mergeCell ref="AD2804:AH2804"/>
    <mergeCell ref="AI2804:AU2804"/>
    <mergeCell ref="AV2804:AY2804"/>
    <mergeCell ref="H2803:L2803"/>
    <mergeCell ref="M2803:Y2803"/>
    <mergeCell ref="Z2803:AC2803"/>
    <mergeCell ref="AD2803:AH2803"/>
    <mergeCell ref="AI2803:AU2803"/>
    <mergeCell ref="AV2803:AY2803"/>
    <mergeCell ref="H2815:L2815"/>
    <mergeCell ref="M2815:Y2815"/>
    <mergeCell ref="Z2815:AC2815"/>
    <mergeCell ref="AD2815:AH2815"/>
    <mergeCell ref="AI2815:AU2815"/>
    <mergeCell ref="AV2815:AY2815"/>
    <mergeCell ref="H2814:L2814"/>
    <mergeCell ref="M2814:Y2814"/>
    <mergeCell ref="Z2814:AC2814"/>
    <mergeCell ref="AD2814:AH2814"/>
    <mergeCell ref="AI2814:AU2814"/>
    <mergeCell ref="AV2814:AY2814"/>
    <mergeCell ref="H2813:L2813"/>
    <mergeCell ref="M2813:Y2813"/>
    <mergeCell ref="Z2813:AC2813"/>
    <mergeCell ref="AD2813:AH2813"/>
    <mergeCell ref="AI2813:AU2813"/>
    <mergeCell ref="AV2813:AY2813"/>
    <mergeCell ref="H2812:L2812"/>
    <mergeCell ref="M2812:Y2812"/>
    <mergeCell ref="Z2812:AC2812"/>
    <mergeCell ref="AD2812:AH2812"/>
    <mergeCell ref="AI2812:AU2812"/>
    <mergeCell ref="AV2812:AY2812"/>
    <mergeCell ref="H2811:L2811"/>
    <mergeCell ref="M2811:Y2811"/>
    <mergeCell ref="Z2811:AC2811"/>
    <mergeCell ref="AD2811:AH2811"/>
    <mergeCell ref="AI2811:AU2811"/>
    <mergeCell ref="AV2811:AY2811"/>
    <mergeCell ref="H2810:L2810"/>
    <mergeCell ref="M2810:Y2810"/>
    <mergeCell ref="Z2810:AC2810"/>
    <mergeCell ref="AD2810:AH2810"/>
    <mergeCell ref="AI2810:AU2810"/>
    <mergeCell ref="AV2810:AY2810"/>
    <mergeCell ref="H2822:L2822"/>
    <mergeCell ref="M2822:Y2822"/>
    <mergeCell ref="Z2822:AC2822"/>
    <mergeCell ref="AD2822:AH2822"/>
    <mergeCell ref="AI2822:AU2822"/>
    <mergeCell ref="AV2822:AY2822"/>
    <mergeCell ref="H2821:L2821"/>
    <mergeCell ref="M2821:Y2821"/>
    <mergeCell ref="Z2821:AC2821"/>
    <mergeCell ref="AD2821:AH2821"/>
    <mergeCell ref="AI2821:AU2821"/>
    <mergeCell ref="AV2821:AY2821"/>
    <mergeCell ref="H2820:L2820"/>
    <mergeCell ref="M2820:Y2820"/>
    <mergeCell ref="Z2820:AC2820"/>
    <mergeCell ref="AD2820:AH2820"/>
    <mergeCell ref="AI2820:AU2820"/>
    <mergeCell ref="AV2820:AY2820"/>
    <mergeCell ref="H2819:L2819"/>
    <mergeCell ref="M2819:Y2819"/>
    <mergeCell ref="Z2819:AC2819"/>
    <mergeCell ref="AD2819:AH2819"/>
    <mergeCell ref="AI2819:AU2819"/>
    <mergeCell ref="AV2819:AY2819"/>
    <mergeCell ref="H2817:AC2817"/>
    <mergeCell ref="AD2817:AY2817"/>
    <mergeCell ref="H2818:L2818"/>
    <mergeCell ref="M2818:Y2818"/>
    <mergeCell ref="Z2818:AC2818"/>
    <mergeCell ref="AD2818:AH2818"/>
    <mergeCell ref="AI2818:AU2818"/>
    <mergeCell ref="AV2818:AY2818"/>
    <mergeCell ref="H2816:L2816"/>
    <mergeCell ref="M2816:Y2816"/>
    <mergeCell ref="Z2816:AC2816"/>
    <mergeCell ref="AD2816:AH2816"/>
    <mergeCell ref="AI2816:AU2816"/>
    <mergeCell ref="AV2816:AY2816"/>
    <mergeCell ref="H2828:AC2828"/>
    <mergeCell ref="AD2828:AY2828"/>
    <mergeCell ref="H2829:L2829"/>
    <mergeCell ref="M2829:Y2829"/>
    <mergeCell ref="Z2829:AC2829"/>
    <mergeCell ref="AD2829:AH2829"/>
    <mergeCell ref="AI2829:AU2829"/>
    <mergeCell ref="AV2829:AY2829"/>
    <mergeCell ref="H2827:L2827"/>
    <mergeCell ref="M2827:Y2827"/>
    <mergeCell ref="Z2827:AC2827"/>
    <mergeCell ref="AD2827:AH2827"/>
    <mergeCell ref="AI2827:AU2827"/>
    <mergeCell ref="AV2827:AY2827"/>
    <mergeCell ref="H2826:L2826"/>
    <mergeCell ref="M2826:Y2826"/>
    <mergeCell ref="Z2826:AC2826"/>
    <mergeCell ref="AD2826:AH2826"/>
    <mergeCell ref="AI2826:AU2826"/>
    <mergeCell ref="AV2826:AY2826"/>
    <mergeCell ref="H2825:L2825"/>
    <mergeCell ref="M2825:Y2825"/>
    <mergeCell ref="Z2825:AC2825"/>
    <mergeCell ref="AD2825:AH2825"/>
    <mergeCell ref="AI2825:AU2825"/>
    <mergeCell ref="AV2825:AY2825"/>
    <mergeCell ref="H2824:L2824"/>
    <mergeCell ref="M2824:Y2824"/>
    <mergeCell ref="Z2824:AC2824"/>
    <mergeCell ref="AD2824:AH2824"/>
    <mergeCell ref="AI2824:AU2824"/>
    <mergeCell ref="AV2824:AY2824"/>
    <mergeCell ref="H2823:L2823"/>
    <mergeCell ref="M2823:Y2823"/>
    <mergeCell ref="Z2823:AC2823"/>
    <mergeCell ref="AD2823:AH2823"/>
    <mergeCell ref="AI2823:AU2823"/>
    <mergeCell ref="AV2823:AY2823"/>
    <mergeCell ref="H2835:L2835"/>
    <mergeCell ref="M2835:Y2835"/>
    <mergeCell ref="Z2835:AC2835"/>
    <mergeCell ref="AD2835:AH2835"/>
    <mergeCell ref="AI2835:AU2835"/>
    <mergeCell ref="AV2835:AY2835"/>
    <mergeCell ref="H2834:L2834"/>
    <mergeCell ref="M2834:Y2834"/>
    <mergeCell ref="Z2834:AC2834"/>
    <mergeCell ref="AD2834:AH2834"/>
    <mergeCell ref="AI2834:AU2834"/>
    <mergeCell ref="AV2834:AY2834"/>
    <mergeCell ref="H2833:L2833"/>
    <mergeCell ref="M2833:Y2833"/>
    <mergeCell ref="Z2833:AC2833"/>
    <mergeCell ref="AD2833:AH2833"/>
    <mergeCell ref="AI2833:AU2833"/>
    <mergeCell ref="AV2833:AY2833"/>
    <mergeCell ref="H2832:L2832"/>
    <mergeCell ref="M2832:Y2832"/>
    <mergeCell ref="Z2832:AC2832"/>
    <mergeCell ref="AD2832:AH2832"/>
    <mergeCell ref="AI2832:AU2832"/>
    <mergeCell ref="AV2832:AY2832"/>
    <mergeCell ref="H2831:L2831"/>
    <mergeCell ref="M2831:Y2831"/>
    <mergeCell ref="Z2831:AC2831"/>
    <mergeCell ref="AD2831:AH2831"/>
    <mergeCell ref="AI2831:AU2831"/>
    <mergeCell ref="AV2831:AY2831"/>
    <mergeCell ref="H2830:L2830"/>
    <mergeCell ref="M2830:Y2830"/>
    <mergeCell ref="Z2830:AC2830"/>
    <mergeCell ref="AD2830:AH2830"/>
    <mergeCell ref="AI2830:AU2830"/>
    <mergeCell ref="AV2830:AY2830"/>
    <mergeCell ref="B2845:C2845"/>
    <mergeCell ref="D2845:M2845"/>
    <mergeCell ref="N2845:AK2845"/>
    <mergeCell ref="AL2845:AQ2845"/>
    <mergeCell ref="AR2845:AU2845"/>
    <mergeCell ref="AV2845:AX2845"/>
    <mergeCell ref="B2844:C2844"/>
    <mergeCell ref="D2844:M2844"/>
    <mergeCell ref="N2844:AK2844"/>
    <mergeCell ref="AL2844:AQ2844"/>
    <mergeCell ref="AR2844:AU2844"/>
    <mergeCell ref="AV2844:AX2844"/>
    <mergeCell ref="G2840:AX2840"/>
    <mergeCell ref="B2843:C2843"/>
    <mergeCell ref="D2843:M2843"/>
    <mergeCell ref="N2843:AK2843"/>
    <mergeCell ref="AL2843:AQ2843"/>
    <mergeCell ref="AR2843:AU2843"/>
    <mergeCell ref="AV2843:AX2843"/>
    <mergeCell ref="H2838:L2838"/>
    <mergeCell ref="M2838:Y2838"/>
    <mergeCell ref="Z2838:AC2838"/>
    <mergeCell ref="AD2838:AH2838"/>
    <mergeCell ref="AI2838:AU2838"/>
    <mergeCell ref="AV2838:AY2838"/>
    <mergeCell ref="H2837:L2837"/>
    <mergeCell ref="M2837:Y2837"/>
    <mergeCell ref="Z2837:AC2837"/>
    <mergeCell ref="AD2837:AH2837"/>
    <mergeCell ref="AI2837:AU2837"/>
    <mergeCell ref="AV2837:AY2837"/>
    <mergeCell ref="H2836:L2836"/>
    <mergeCell ref="M2836:Y2836"/>
    <mergeCell ref="Z2836:AC2836"/>
    <mergeCell ref="AD2836:AH2836"/>
    <mergeCell ref="AI2836:AU2836"/>
    <mergeCell ref="AV2836:AY2836"/>
    <mergeCell ref="B2851:C2851"/>
    <mergeCell ref="D2851:M2851"/>
    <mergeCell ref="N2851:AK2851"/>
    <mergeCell ref="AL2851:AQ2851"/>
    <mergeCell ref="AR2851:AU2851"/>
    <mergeCell ref="AV2851:AX2851"/>
    <mergeCell ref="B2850:C2850"/>
    <mergeCell ref="D2850:M2850"/>
    <mergeCell ref="N2850:AK2850"/>
    <mergeCell ref="AL2850:AQ2850"/>
    <mergeCell ref="AR2850:AU2850"/>
    <mergeCell ref="AV2850:AX2850"/>
    <mergeCell ref="B2849:C2849"/>
    <mergeCell ref="D2849:M2849"/>
    <mergeCell ref="N2849:AK2849"/>
    <mergeCell ref="AL2849:AQ2849"/>
    <mergeCell ref="AR2849:AU2849"/>
    <mergeCell ref="AV2849:AX2849"/>
    <mergeCell ref="B2848:C2848"/>
    <mergeCell ref="D2848:M2848"/>
    <mergeCell ref="N2848:AK2848"/>
    <mergeCell ref="AL2848:AQ2848"/>
    <mergeCell ref="AR2848:AU2848"/>
    <mergeCell ref="AV2848:AX2848"/>
    <mergeCell ref="B2847:C2847"/>
    <mergeCell ref="D2847:M2847"/>
    <mergeCell ref="N2847:AK2847"/>
    <mergeCell ref="AL2847:AQ2847"/>
    <mergeCell ref="AR2847:AU2847"/>
    <mergeCell ref="AV2847:AX2847"/>
    <mergeCell ref="B2846:C2846"/>
    <mergeCell ref="D2846:M2846"/>
    <mergeCell ref="N2846:AK2846"/>
    <mergeCell ref="AL2846:AQ2846"/>
    <mergeCell ref="AR2846:AU2846"/>
    <mergeCell ref="AV2846:AX2846"/>
    <mergeCell ref="B2859:C2859"/>
    <mergeCell ref="D2859:M2859"/>
    <mergeCell ref="N2859:AK2859"/>
    <mergeCell ref="AL2859:AQ2859"/>
    <mergeCell ref="AR2859:AU2859"/>
    <mergeCell ref="AV2859:AX2859"/>
    <mergeCell ref="B2858:C2858"/>
    <mergeCell ref="D2858:M2858"/>
    <mergeCell ref="N2858:AK2858"/>
    <mergeCell ref="AL2858:AQ2858"/>
    <mergeCell ref="AR2858:AU2858"/>
    <mergeCell ref="AV2858:AX2858"/>
    <mergeCell ref="B2857:C2857"/>
    <mergeCell ref="D2857:M2857"/>
    <mergeCell ref="N2857:AK2857"/>
    <mergeCell ref="AL2857:AQ2857"/>
    <mergeCell ref="AR2857:AU2857"/>
    <mergeCell ref="AV2857:AX2857"/>
    <mergeCell ref="B2856:C2856"/>
    <mergeCell ref="D2856:M2856"/>
    <mergeCell ref="N2856:AK2856"/>
    <mergeCell ref="AL2856:AQ2856"/>
    <mergeCell ref="AR2856:AU2856"/>
    <mergeCell ref="AV2856:AX2856"/>
    <mergeCell ref="B2853:C2853"/>
    <mergeCell ref="D2853:M2853"/>
    <mergeCell ref="N2853:AK2853"/>
    <mergeCell ref="AL2853:AQ2853"/>
    <mergeCell ref="AR2853:AU2853"/>
    <mergeCell ref="AV2853:AX2853"/>
    <mergeCell ref="B2852:C2852"/>
    <mergeCell ref="D2852:M2852"/>
    <mergeCell ref="N2852:AK2852"/>
    <mergeCell ref="AL2852:AQ2852"/>
    <mergeCell ref="AR2852:AU2852"/>
    <mergeCell ref="AV2852:AX2852"/>
    <mergeCell ref="B2865:C2865"/>
    <mergeCell ref="D2865:M2865"/>
    <mergeCell ref="N2865:AK2865"/>
    <mergeCell ref="AL2865:AQ2865"/>
    <mergeCell ref="AR2865:AU2865"/>
    <mergeCell ref="AV2865:AX2865"/>
    <mergeCell ref="B2864:C2864"/>
    <mergeCell ref="D2864:M2864"/>
    <mergeCell ref="N2864:AK2864"/>
    <mergeCell ref="AL2864:AQ2864"/>
    <mergeCell ref="AR2864:AU2864"/>
    <mergeCell ref="AV2864:AX2864"/>
    <mergeCell ref="B2863:C2863"/>
    <mergeCell ref="D2863:M2863"/>
    <mergeCell ref="N2863:AK2863"/>
    <mergeCell ref="AL2863:AQ2863"/>
    <mergeCell ref="AR2863:AU2863"/>
    <mergeCell ref="AV2863:AX2863"/>
    <mergeCell ref="B2862:C2862"/>
    <mergeCell ref="D2862:M2862"/>
    <mergeCell ref="N2862:AK2862"/>
    <mergeCell ref="AL2862:AQ2862"/>
    <mergeCell ref="AR2862:AU2862"/>
    <mergeCell ref="AV2862:AX2862"/>
    <mergeCell ref="B2861:C2861"/>
    <mergeCell ref="D2861:M2861"/>
    <mergeCell ref="N2861:AK2861"/>
    <mergeCell ref="AL2861:AQ2861"/>
    <mergeCell ref="AR2861:AU2861"/>
    <mergeCell ref="AV2861:AX2861"/>
    <mergeCell ref="B2860:C2860"/>
    <mergeCell ref="D2860:M2860"/>
    <mergeCell ref="N2860:AK2860"/>
    <mergeCell ref="AL2860:AQ2860"/>
    <mergeCell ref="AR2860:AU2860"/>
    <mergeCell ref="AV2860:AX2860"/>
    <mergeCell ref="B2875:G2881"/>
    <mergeCell ref="H2875:P2875"/>
    <mergeCell ref="Q2875:W2875"/>
    <mergeCell ref="X2875:AD2875"/>
    <mergeCell ref="AE2875:AK2875"/>
    <mergeCell ref="AL2875:AR2875"/>
    <mergeCell ref="X2877:AD2877"/>
    <mergeCell ref="AE2877:AK2877"/>
    <mergeCell ref="AL2877:AR2877"/>
    <mergeCell ref="J2879:P2879"/>
    <mergeCell ref="B2872:G2873"/>
    <mergeCell ref="H2872:Y2873"/>
    <mergeCell ref="Z2872:AE2873"/>
    <mergeCell ref="AF2872:AY2873"/>
    <mergeCell ref="B2874:G2874"/>
    <mergeCell ref="H2874:AY2874"/>
    <mergeCell ref="B2870:G2870"/>
    <mergeCell ref="H2870:Y2870"/>
    <mergeCell ref="Z2870:AE2870"/>
    <mergeCell ref="AF2870:AQ2870"/>
    <mergeCell ref="AR2870:AY2870"/>
    <mergeCell ref="B2871:G2871"/>
    <mergeCell ref="H2871:Y2871"/>
    <mergeCell ref="Z2871:AE2871"/>
    <mergeCell ref="AF2871:AY2871"/>
    <mergeCell ref="AK2868:AQ2868"/>
    <mergeCell ref="AR2868:AY2868"/>
    <mergeCell ref="B2869:G2869"/>
    <mergeCell ref="H2869:Y2869"/>
    <mergeCell ref="Z2869:AE2869"/>
    <mergeCell ref="AF2869:AQ2869"/>
    <mergeCell ref="AR2869:AY2869"/>
    <mergeCell ref="B2866:C2866"/>
    <mergeCell ref="D2866:M2866"/>
    <mergeCell ref="N2866:AK2866"/>
    <mergeCell ref="AL2866:AQ2866"/>
    <mergeCell ref="AR2866:AU2866"/>
    <mergeCell ref="AV2866:AX2866"/>
    <mergeCell ref="AS2880:AY2880"/>
    <mergeCell ref="H2881:P2881"/>
    <mergeCell ref="Q2881:W2881"/>
    <mergeCell ref="X2881:AD2881"/>
    <mergeCell ref="AE2881:AK2881"/>
    <mergeCell ref="AL2881:AR2881"/>
    <mergeCell ref="AS2881:AY2881"/>
    <mergeCell ref="Q2879:W2879"/>
    <mergeCell ref="X2879:AD2879"/>
    <mergeCell ref="AE2879:AK2879"/>
    <mergeCell ref="AL2879:AR2879"/>
    <mergeCell ref="AS2879:AY2879"/>
    <mergeCell ref="H2880:P2880"/>
    <mergeCell ref="Q2880:W2880"/>
    <mergeCell ref="X2880:AD2880"/>
    <mergeCell ref="AE2880:AK2880"/>
    <mergeCell ref="AL2880:AR2880"/>
    <mergeCell ref="AS2877:AY2877"/>
    <mergeCell ref="J2878:P2878"/>
    <mergeCell ref="Q2878:W2878"/>
    <mergeCell ref="X2878:AD2878"/>
    <mergeCell ref="AE2878:AK2878"/>
    <mergeCell ref="AL2878:AR2878"/>
    <mergeCell ref="AS2878:AY2878"/>
    <mergeCell ref="AS2875:AY2875"/>
    <mergeCell ref="H2876:I2879"/>
    <mergeCell ref="J2876:P2876"/>
    <mergeCell ref="Q2876:W2876"/>
    <mergeCell ref="X2876:AD2876"/>
    <mergeCell ref="AE2876:AK2876"/>
    <mergeCell ref="AL2876:AR2876"/>
    <mergeCell ref="AS2876:AY2876"/>
    <mergeCell ref="J2877:P2877"/>
    <mergeCell ref="Q2877:W2877"/>
    <mergeCell ref="B2893:G2895"/>
    <mergeCell ref="B2897:G2897"/>
    <mergeCell ref="H2897:AY2897"/>
    <mergeCell ref="B2898:G2941"/>
    <mergeCell ref="H2898:AC2898"/>
    <mergeCell ref="AD2898:AY2898"/>
    <mergeCell ref="H2899:L2899"/>
    <mergeCell ref="M2899:Y2899"/>
    <mergeCell ref="Z2899:AC2899"/>
    <mergeCell ref="AD2899:AH2899"/>
    <mergeCell ref="D2890:L2890"/>
    <mergeCell ref="M2890:R2890"/>
    <mergeCell ref="S2890:X2890"/>
    <mergeCell ref="Y2890:AY2890"/>
    <mergeCell ref="B2892:G2892"/>
    <mergeCell ref="H2892:AY2892"/>
    <mergeCell ref="D2888:L2888"/>
    <mergeCell ref="M2888:R2888"/>
    <mergeCell ref="S2888:X2888"/>
    <mergeCell ref="Y2888:AY2888"/>
    <mergeCell ref="D2889:L2889"/>
    <mergeCell ref="M2889:R2889"/>
    <mergeCell ref="S2889:X2889"/>
    <mergeCell ref="Y2889:AY2889"/>
    <mergeCell ref="D2886:L2886"/>
    <mergeCell ref="M2886:R2886"/>
    <mergeCell ref="S2886:X2886"/>
    <mergeCell ref="Y2886:AY2886"/>
    <mergeCell ref="D2887:L2887"/>
    <mergeCell ref="M2887:R2887"/>
    <mergeCell ref="S2887:X2887"/>
    <mergeCell ref="Y2887:AY2887"/>
    <mergeCell ref="M2884:R2884"/>
    <mergeCell ref="S2884:X2884"/>
    <mergeCell ref="Y2884:AY2884"/>
    <mergeCell ref="D2885:L2885"/>
    <mergeCell ref="M2885:R2885"/>
    <mergeCell ref="S2885:X2885"/>
    <mergeCell ref="Y2885:AY2885"/>
    <mergeCell ref="B2882:C2890"/>
    <mergeCell ref="D2882:L2882"/>
    <mergeCell ref="M2882:R2882"/>
    <mergeCell ref="S2882:X2882"/>
    <mergeCell ref="Y2882:AY2882"/>
    <mergeCell ref="D2883:L2883"/>
    <mergeCell ref="M2883:R2883"/>
    <mergeCell ref="S2883:X2883"/>
    <mergeCell ref="Y2883:AY2883"/>
    <mergeCell ref="D2884:L2884"/>
    <mergeCell ref="H2905:L2905"/>
    <mergeCell ref="M2905:Y2905"/>
    <mergeCell ref="Z2905:AC2905"/>
    <mergeCell ref="AD2905:AH2905"/>
    <mergeCell ref="AI2905:AU2905"/>
    <mergeCell ref="AV2905:AY2905"/>
    <mergeCell ref="H2904:L2904"/>
    <mergeCell ref="M2904:Y2904"/>
    <mergeCell ref="Z2904:AC2904"/>
    <mergeCell ref="AD2904:AH2904"/>
    <mergeCell ref="AI2904:AU2904"/>
    <mergeCell ref="AV2904:AY2904"/>
    <mergeCell ref="H2903:L2903"/>
    <mergeCell ref="M2903:Y2903"/>
    <mergeCell ref="Z2903:AC2903"/>
    <mergeCell ref="AD2903:AH2903"/>
    <mergeCell ref="AI2903:AU2903"/>
    <mergeCell ref="AV2903:AY2903"/>
    <mergeCell ref="H2902:L2902"/>
    <mergeCell ref="M2902:Y2902"/>
    <mergeCell ref="Z2902:AC2902"/>
    <mergeCell ref="AD2902:AH2902"/>
    <mergeCell ref="AI2902:AU2902"/>
    <mergeCell ref="AV2902:AY2902"/>
    <mergeCell ref="H2901:L2901"/>
    <mergeCell ref="M2901:Y2901"/>
    <mergeCell ref="Z2901:AC2901"/>
    <mergeCell ref="AD2901:AH2901"/>
    <mergeCell ref="AI2901:AU2901"/>
    <mergeCell ref="AV2901:AY2901"/>
    <mergeCell ref="AI2899:AU2899"/>
    <mergeCell ref="AV2899:AY2899"/>
    <mergeCell ref="H2900:L2900"/>
    <mergeCell ref="M2900:Y2900"/>
    <mergeCell ref="Z2900:AC2900"/>
    <mergeCell ref="AD2900:AH2900"/>
    <mergeCell ref="AI2900:AU2900"/>
    <mergeCell ref="AV2900:AY2900"/>
    <mergeCell ref="H2912:L2912"/>
    <mergeCell ref="M2912:Y2912"/>
    <mergeCell ref="Z2912:AC2912"/>
    <mergeCell ref="AD2912:AH2912"/>
    <mergeCell ref="AI2912:AU2912"/>
    <mergeCell ref="AV2912:AY2912"/>
    <mergeCell ref="H2911:L2911"/>
    <mergeCell ref="M2911:Y2911"/>
    <mergeCell ref="Z2911:AC2911"/>
    <mergeCell ref="AD2911:AH2911"/>
    <mergeCell ref="AI2911:AU2911"/>
    <mergeCell ref="AV2911:AY2911"/>
    <mergeCell ref="H2909:AC2909"/>
    <mergeCell ref="AD2909:AY2909"/>
    <mergeCell ref="H2910:L2910"/>
    <mergeCell ref="M2910:Y2910"/>
    <mergeCell ref="Z2910:AC2910"/>
    <mergeCell ref="AD2910:AH2910"/>
    <mergeCell ref="AI2910:AU2910"/>
    <mergeCell ref="AV2910:AY2910"/>
    <mergeCell ref="H2908:L2908"/>
    <mergeCell ref="M2908:Y2908"/>
    <mergeCell ref="Z2908:AC2908"/>
    <mergeCell ref="AD2908:AH2908"/>
    <mergeCell ref="AI2908:AU2908"/>
    <mergeCell ref="AV2908:AY2908"/>
    <mergeCell ref="H2907:L2907"/>
    <mergeCell ref="M2907:Y2907"/>
    <mergeCell ref="Z2907:AC2907"/>
    <mergeCell ref="AD2907:AH2907"/>
    <mergeCell ref="AI2907:AU2907"/>
    <mergeCell ref="AV2907:AY2907"/>
    <mergeCell ref="H2906:L2906"/>
    <mergeCell ref="M2906:Y2906"/>
    <mergeCell ref="Z2906:AC2906"/>
    <mergeCell ref="AD2906:AH2906"/>
    <mergeCell ref="AI2906:AU2906"/>
    <mergeCell ref="AV2906:AY2906"/>
    <mergeCell ref="H2918:L2918"/>
    <mergeCell ref="M2918:Y2918"/>
    <mergeCell ref="Z2918:AC2918"/>
    <mergeCell ref="AD2918:AH2918"/>
    <mergeCell ref="AI2918:AU2918"/>
    <mergeCell ref="AV2918:AY2918"/>
    <mergeCell ref="H2917:L2917"/>
    <mergeCell ref="M2917:Y2917"/>
    <mergeCell ref="Z2917:AC2917"/>
    <mergeCell ref="AD2917:AH2917"/>
    <mergeCell ref="AI2917:AU2917"/>
    <mergeCell ref="AV2917:AY2917"/>
    <mergeCell ref="H2916:L2916"/>
    <mergeCell ref="M2916:Y2916"/>
    <mergeCell ref="Z2916:AC2916"/>
    <mergeCell ref="AD2916:AH2916"/>
    <mergeCell ref="AI2916:AU2916"/>
    <mergeCell ref="AV2916:AY2916"/>
    <mergeCell ref="H2915:L2915"/>
    <mergeCell ref="M2915:Y2915"/>
    <mergeCell ref="Z2915:AC2915"/>
    <mergeCell ref="AD2915:AH2915"/>
    <mergeCell ref="AI2915:AU2915"/>
    <mergeCell ref="AV2915:AY2915"/>
    <mergeCell ref="H2914:L2914"/>
    <mergeCell ref="M2914:Y2914"/>
    <mergeCell ref="Z2914:AC2914"/>
    <mergeCell ref="AD2914:AH2914"/>
    <mergeCell ref="AI2914:AU2914"/>
    <mergeCell ref="AV2914:AY2914"/>
    <mergeCell ref="H2913:L2913"/>
    <mergeCell ref="M2913:Y2913"/>
    <mergeCell ref="Z2913:AC2913"/>
    <mergeCell ref="AD2913:AH2913"/>
    <mergeCell ref="AI2913:AU2913"/>
    <mergeCell ref="AV2913:AY2913"/>
    <mergeCell ref="H2925:L2925"/>
    <mergeCell ref="M2925:Y2925"/>
    <mergeCell ref="Z2925:AC2925"/>
    <mergeCell ref="AD2925:AH2925"/>
    <mergeCell ref="AI2925:AU2925"/>
    <mergeCell ref="AV2925:AY2925"/>
    <mergeCell ref="H2924:L2924"/>
    <mergeCell ref="M2924:Y2924"/>
    <mergeCell ref="Z2924:AC2924"/>
    <mergeCell ref="AD2924:AH2924"/>
    <mergeCell ref="AI2924:AU2924"/>
    <mergeCell ref="AV2924:AY2924"/>
    <mergeCell ref="H2923:L2923"/>
    <mergeCell ref="M2923:Y2923"/>
    <mergeCell ref="Z2923:AC2923"/>
    <mergeCell ref="AD2923:AH2923"/>
    <mergeCell ref="AI2923:AU2923"/>
    <mergeCell ref="AV2923:AY2923"/>
    <mergeCell ref="H2922:L2922"/>
    <mergeCell ref="M2922:Y2922"/>
    <mergeCell ref="Z2922:AC2922"/>
    <mergeCell ref="AD2922:AH2922"/>
    <mergeCell ref="AI2922:AU2922"/>
    <mergeCell ref="AV2922:AY2922"/>
    <mergeCell ref="H2920:AC2920"/>
    <mergeCell ref="AD2920:AY2920"/>
    <mergeCell ref="H2921:L2921"/>
    <mergeCell ref="M2921:Y2921"/>
    <mergeCell ref="Z2921:AC2921"/>
    <mergeCell ref="AD2921:AH2921"/>
    <mergeCell ref="AI2921:AU2921"/>
    <mergeCell ref="AV2921:AY2921"/>
    <mergeCell ref="H2919:L2919"/>
    <mergeCell ref="M2919:Y2919"/>
    <mergeCell ref="Z2919:AC2919"/>
    <mergeCell ref="AD2919:AH2919"/>
    <mergeCell ref="AI2919:AU2919"/>
    <mergeCell ref="AV2919:AY2919"/>
    <mergeCell ref="H2931:AC2931"/>
    <mergeCell ref="AD2931:AY2931"/>
    <mergeCell ref="H2932:L2932"/>
    <mergeCell ref="M2932:Y2932"/>
    <mergeCell ref="Z2932:AC2932"/>
    <mergeCell ref="AD2932:AH2932"/>
    <mergeCell ref="AI2932:AU2932"/>
    <mergeCell ref="AV2932:AY2932"/>
    <mergeCell ref="H2930:L2930"/>
    <mergeCell ref="M2930:Y2930"/>
    <mergeCell ref="Z2930:AC2930"/>
    <mergeCell ref="AD2930:AH2930"/>
    <mergeCell ref="AI2930:AU2930"/>
    <mergeCell ref="AV2930:AY2930"/>
    <mergeCell ref="H2929:L2929"/>
    <mergeCell ref="M2929:Y2929"/>
    <mergeCell ref="Z2929:AC2929"/>
    <mergeCell ref="AD2929:AH2929"/>
    <mergeCell ref="AI2929:AU2929"/>
    <mergeCell ref="AV2929:AY2929"/>
    <mergeCell ref="H2928:L2928"/>
    <mergeCell ref="M2928:Y2928"/>
    <mergeCell ref="Z2928:AC2928"/>
    <mergeCell ref="AD2928:AH2928"/>
    <mergeCell ref="AI2928:AU2928"/>
    <mergeCell ref="AV2928:AY2928"/>
    <mergeCell ref="H2927:L2927"/>
    <mergeCell ref="M2927:Y2927"/>
    <mergeCell ref="Z2927:AC2927"/>
    <mergeCell ref="AD2927:AH2927"/>
    <mergeCell ref="AI2927:AU2927"/>
    <mergeCell ref="AV2927:AY2927"/>
    <mergeCell ref="H2926:L2926"/>
    <mergeCell ref="M2926:Y2926"/>
    <mergeCell ref="Z2926:AC2926"/>
    <mergeCell ref="AD2926:AH2926"/>
    <mergeCell ref="AI2926:AU2926"/>
    <mergeCell ref="AV2926:AY2926"/>
    <mergeCell ref="H2938:L2938"/>
    <mergeCell ref="M2938:Y2938"/>
    <mergeCell ref="Z2938:AC2938"/>
    <mergeCell ref="AD2938:AH2938"/>
    <mergeCell ref="AI2938:AU2938"/>
    <mergeCell ref="AV2938:AY2938"/>
    <mergeCell ref="H2937:L2937"/>
    <mergeCell ref="M2937:Y2937"/>
    <mergeCell ref="Z2937:AC2937"/>
    <mergeCell ref="AD2937:AH2937"/>
    <mergeCell ref="AI2937:AU2937"/>
    <mergeCell ref="AV2937:AY2937"/>
    <mergeCell ref="H2936:L2936"/>
    <mergeCell ref="M2936:Y2936"/>
    <mergeCell ref="Z2936:AC2936"/>
    <mergeCell ref="AD2936:AH2936"/>
    <mergeCell ref="AI2936:AU2936"/>
    <mergeCell ref="AV2936:AY2936"/>
    <mergeCell ref="H2935:L2935"/>
    <mergeCell ref="M2935:Y2935"/>
    <mergeCell ref="Z2935:AC2935"/>
    <mergeCell ref="AD2935:AH2935"/>
    <mergeCell ref="AI2935:AU2935"/>
    <mergeCell ref="AV2935:AY2935"/>
    <mergeCell ref="H2934:L2934"/>
    <mergeCell ref="M2934:Y2934"/>
    <mergeCell ref="Z2934:AC2934"/>
    <mergeCell ref="AD2934:AH2934"/>
    <mergeCell ref="AI2934:AU2934"/>
    <mergeCell ref="AV2934:AY2934"/>
    <mergeCell ref="H2933:L2933"/>
    <mergeCell ref="M2933:Y2933"/>
    <mergeCell ref="Z2933:AC2933"/>
    <mergeCell ref="AD2933:AH2933"/>
    <mergeCell ref="AI2933:AU2933"/>
    <mergeCell ref="AV2933:AY2933"/>
    <mergeCell ref="B2948:C2948"/>
    <mergeCell ref="D2948:M2948"/>
    <mergeCell ref="N2948:AK2948"/>
    <mergeCell ref="AL2948:AQ2948"/>
    <mergeCell ref="AR2948:AU2948"/>
    <mergeCell ref="AV2948:AX2948"/>
    <mergeCell ref="B2947:C2947"/>
    <mergeCell ref="D2947:M2947"/>
    <mergeCell ref="N2947:AK2947"/>
    <mergeCell ref="AL2947:AQ2947"/>
    <mergeCell ref="AR2947:AU2947"/>
    <mergeCell ref="AV2947:AX2947"/>
    <mergeCell ref="G2943:AX2943"/>
    <mergeCell ref="B2946:C2946"/>
    <mergeCell ref="D2946:M2946"/>
    <mergeCell ref="N2946:AK2946"/>
    <mergeCell ref="AL2946:AQ2946"/>
    <mergeCell ref="AR2946:AU2946"/>
    <mergeCell ref="AV2946:AX2946"/>
    <mergeCell ref="H2941:L2941"/>
    <mergeCell ref="M2941:Y2941"/>
    <mergeCell ref="Z2941:AC2941"/>
    <mergeCell ref="AD2941:AH2941"/>
    <mergeCell ref="AI2941:AU2941"/>
    <mergeCell ref="AV2941:AY2941"/>
    <mergeCell ref="H2940:L2940"/>
    <mergeCell ref="M2940:Y2940"/>
    <mergeCell ref="Z2940:AC2940"/>
    <mergeCell ref="AD2940:AH2940"/>
    <mergeCell ref="AI2940:AU2940"/>
    <mergeCell ref="AV2940:AY2940"/>
    <mergeCell ref="H2939:L2939"/>
    <mergeCell ref="M2939:Y2939"/>
    <mergeCell ref="Z2939:AC2939"/>
    <mergeCell ref="AD2939:AH2939"/>
    <mergeCell ref="AI2939:AU2939"/>
    <mergeCell ref="AV2939:AY2939"/>
    <mergeCell ref="B2954:C2954"/>
    <mergeCell ref="D2954:M2954"/>
    <mergeCell ref="N2954:AK2954"/>
    <mergeCell ref="AL2954:AQ2954"/>
    <mergeCell ref="AR2954:AU2954"/>
    <mergeCell ref="AV2954:AX2954"/>
    <mergeCell ref="B2953:C2953"/>
    <mergeCell ref="D2953:M2953"/>
    <mergeCell ref="N2953:AK2953"/>
    <mergeCell ref="AL2953:AQ2953"/>
    <mergeCell ref="AR2953:AU2953"/>
    <mergeCell ref="AV2953:AX2953"/>
    <mergeCell ref="B2952:C2952"/>
    <mergeCell ref="D2952:M2952"/>
    <mergeCell ref="N2952:AK2952"/>
    <mergeCell ref="AL2952:AQ2952"/>
    <mergeCell ref="AR2952:AU2952"/>
    <mergeCell ref="AV2952:AX2952"/>
    <mergeCell ref="B2951:C2951"/>
    <mergeCell ref="D2951:M2951"/>
    <mergeCell ref="N2951:AK2951"/>
    <mergeCell ref="AL2951:AQ2951"/>
    <mergeCell ref="AR2951:AU2951"/>
    <mergeCell ref="AV2951:AX2951"/>
    <mergeCell ref="B2950:C2950"/>
    <mergeCell ref="D2950:M2950"/>
    <mergeCell ref="N2950:AK2950"/>
    <mergeCell ref="AL2950:AQ2950"/>
    <mergeCell ref="AR2950:AU2950"/>
    <mergeCell ref="AV2950:AX2950"/>
    <mergeCell ref="B2949:C2949"/>
    <mergeCell ref="D2949:M2949"/>
    <mergeCell ref="N2949:AK2949"/>
    <mergeCell ref="AL2949:AQ2949"/>
    <mergeCell ref="AR2949:AU2949"/>
    <mergeCell ref="AV2949:AX2949"/>
    <mergeCell ref="B2962:C2962"/>
    <mergeCell ref="D2962:M2962"/>
    <mergeCell ref="N2962:AK2962"/>
    <mergeCell ref="AL2962:AQ2962"/>
    <mergeCell ref="AR2962:AU2962"/>
    <mergeCell ref="AV2962:AX2962"/>
    <mergeCell ref="B2961:C2961"/>
    <mergeCell ref="D2961:M2961"/>
    <mergeCell ref="N2961:AK2961"/>
    <mergeCell ref="AL2961:AQ2961"/>
    <mergeCell ref="AR2961:AU2961"/>
    <mergeCell ref="AV2961:AX2961"/>
    <mergeCell ref="B2960:C2960"/>
    <mergeCell ref="D2960:M2960"/>
    <mergeCell ref="N2960:AK2960"/>
    <mergeCell ref="AL2960:AQ2960"/>
    <mergeCell ref="AR2960:AU2960"/>
    <mergeCell ref="AV2960:AX2960"/>
    <mergeCell ref="B2959:C2959"/>
    <mergeCell ref="D2959:M2959"/>
    <mergeCell ref="N2959:AK2959"/>
    <mergeCell ref="AL2959:AQ2959"/>
    <mergeCell ref="AR2959:AU2959"/>
    <mergeCell ref="AV2959:AX2959"/>
    <mergeCell ref="B2956:C2956"/>
    <mergeCell ref="D2956:M2956"/>
    <mergeCell ref="N2956:AK2956"/>
    <mergeCell ref="AL2956:AQ2956"/>
    <mergeCell ref="AR2956:AU2956"/>
    <mergeCell ref="AV2956:AX2956"/>
    <mergeCell ref="B2955:C2955"/>
    <mergeCell ref="D2955:M2955"/>
    <mergeCell ref="N2955:AK2955"/>
    <mergeCell ref="AL2955:AQ2955"/>
    <mergeCell ref="AR2955:AU2955"/>
    <mergeCell ref="AV2955:AX2955"/>
    <mergeCell ref="B2968:C2968"/>
    <mergeCell ref="D2968:M2968"/>
    <mergeCell ref="N2968:AK2968"/>
    <mergeCell ref="AL2968:AQ2968"/>
    <mergeCell ref="AR2968:AU2968"/>
    <mergeCell ref="AV2968:AX2968"/>
    <mergeCell ref="B2967:C2967"/>
    <mergeCell ref="D2967:M2967"/>
    <mergeCell ref="N2967:AK2967"/>
    <mergeCell ref="AL2967:AQ2967"/>
    <mergeCell ref="AR2967:AU2967"/>
    <mergeCell ref="AV2967:AX2967"/>
    <mergeCell ref="B2966:C2966"/>
    <mergeCell ref="D2966:M2966"/>
    <mergeCell ref="N2966:AK2966"/>
    <mergeCell ref="AL2966:AQ2966"/>
    <mergeCell ref="AR2966:AU2966"/>
    <mergeCell ref="AV2966:AX2966"/>
    <mergeCell ref="B2965:C2965"/>
    <mergeCell ref="D2965:M2965"/>
    <mergeCell ref="N2965:AK2965"/>
    <mergeCell ref="AL2965:AQ2965"/>
    <mergeCell ref="AR2965:AU2965"/>
    <mergeCell ref="AV2965:AX2965"/>
    <mergeCell ref="B2964:C2964"/>
    <mergeCell ref="D2964:M2964"/>
    <mergeCell ref="N2964:AK2964"/>
    <mergeCell ref="AL2964:AQ2964"/>
    <mergeCell ref="AR2964:AU2964"/>
    <mergeCell ref="AV2964:AX2964"/>
    <mergeCell ref="B2963:C2963"/>
    <mergeCell ref="D2963:M2963"/>
    <mergeCell ref="N2963:AK2963"/>
    <mergeCell ref="AL2963:AQ2963"/>
    <mergeCell ref="AR2963:AU2963"/>
    <mergeCell ref="AV2963:AX2963"/>
    <mergeCell ref="B2975:G2976"/>
    <mergeCell ref="H2975:Y2976"/>
    <mergeCell ref="Z2975:AE2976"/>
    <mergeCell ref="AF2975:AY2976"/>
    <mergeCell ref="B2977:G2977"/>
    <mergeCell ref="H2977:AY2977"/>
    <mergeCell ref="B2973:G2973"/>
    <mergeCell ref="H2973:Y2973"/>
    <mergeCell ref="Z2973:AE2973"/>
    <mergeCell ref="AF2973:AQ2973"/>
    <mergeCell ref="AR2973:AY2973"/>
    <mergeCell ref="B2974:G2974"/>
    <mergeCell ref="H2974:Y2974"/>
    <mergeCell ref="Z2974:AE2974"/>
    <mergeCell ref="AF2974:AY2974"/>
    <mergeCell ref="AK2971:AQ2971"/>
    <mergeCell ref="AR2971:AY2971"/>
    <mergeCell ref="B2972:G2972"/>
    <mergeCell ref="H2972:Y2972"/>
    <mergeCell ref="Z2972:AE2972"/>
    <mergeCell ref="AF2972:AQ2972"/>
    <mergeCell ref="AR2972:AY2972"/>
    <mergeCell ref="B2969:C2969"/>
    <mergeCell ref="D2969:M2969"/>
    <mergeCell ref="N2969:AK2969"/>
    <mergeCell ref="AL2969:AQ2969"/>
    <mergeCell ref="AR2969:AU2969"/>
    <mergeCell ref="AV2969:AX2969"/>
    <mergeCell ref="AS2983:AY2983"/>
    <mergeCell ref="H2984:P2984"/>
    <mergeCell ref="Q2984:W2984"/>
    <mergeCell ref="X2984:AD2984"/>
    <mergeCell ref="AE2984:AK2984"/>
    <mergeCell ref="AL2984:AR2984"/>
    <mergeCell ref="AS2984:AY2984"/>
    <mergeCell ref="Q2982:W2982"/>
    <mergeCell ref="X2982:AD2982"/>
    <mergeCell ref="AE2982:AK2982"/>
    <mergeCell ref="AL2982:AR2982"/>
    <mergeCell ref="AS2982:AY2982"/>
    <mergeCell ref="H2983:P2983"/>
    <mergeCell ref="Q2983:W2983"/>
    <mergeCell ref="X2983:AD2983"/>
    <mergeCell ref="AE2983:AK2983"/>
    <mergeCell ref="AL2983:AR2983"/>
    <mergeCell ref="AS2980:AY2980"/>
    <mergeCell ref="J2981:P2981"/>
    <mergeCell ref="Q2981:W2981"/>
    <mergeCell ref="X2981:AD2981"/>
    <mergeCell ref="AE2981:AK2981"/>
    <mergeCell ref="AL2981:AR2981"/>
    <mergeCell ref="AS2981:AY2981"/>
    <mergeCell ref="AS2978:AY2978"/>
    <mergeCell ref="H2979:I2982"/>
    <mergeCell ref="J2979:P2979"/>
    <mergeCell ref="Q2979:W2979"/>
    <mergeCell ref="X2979:AD2979"/>
    <mergeCell ref="AE2979:AK2979"/>
    <mergeCell ref="AL2979:AR2979"/>
    <mergeCell ref="AS2979:AY2979"/>
    <mergeCell ref="J2980:P2980"/>
    <mergeCell ref="Q2980:W2980"/>
    <mergeCell ref="D2993:L2993"/>
    <mergeCell ref="M2993:R2993"/>
    <mergeCell ref="S2993:X2993"/>
    <mergeCell ref="Y2993:AY2993"/>
    <mergeCell ref="B2995:G2995"/>
    <mergeCell ref="H2995:AY2995"/>
    <mergeCell ref="D2991:L2991"/>
    <mergeCell ref="M2991:R2991"/>
    <mergeCell ref="S2991:X2991"/>
    <mergeCell ref="Y2991:AY2991"/>
    <mergeCell ref="D2992:L2992"/>
    <mergeCell ref="M2992:R2992"/>
    <mergeCell ref="S2992:X2992"/>
    <mergeCell ref="Y2992:AY2992"/>
    <mergeCell ref="D2989:L2989"/>
    <mergeCell ref="M2989:R2989"/>
    <mergeCell ref="S2989:X2989"/>
    <mergeCell ref="Y2989:AY2989"/>
    <mergeCell ref="D2990:L2990"/>
    <mergeCell ref="M2990:R2990"/>
    <mergeCell ref="S2990:X2990"/>
    <mergeCell ref="Y2990:AY2990"/>
    <mergeCell ref="M2987:R2987"/>
    <mergeCell ref="S2987:X2987"/>
    <mergeCell ref="Y2987:AY2987"/>
    <mergeCell ref="D2988:L2988"/>
    <mergeCell ref="M2988:R2988"/>
    <mergeCell ref="S2988:X2988"/>
    <mergeCell ref="Y2988:AY2988"/>
    <mergeCell ref="B2985:C2993"/>
    <mergeCell ref="D2985:L2985"/>
    <mergeCell ref="M2985:R2985"/>
    <mergeCell ref="S2985:X2985"/>
    <mergeCell ref="Y2985:AY2985"/>
    <mergeCell ref="D2986:L2986"/>
    <mergeCell ref="M2986:R2986"/>
    <mergeCell ref="S2986:X2986"/>
    <mergeCell ref="Y2986:AY2986"/>
    <mergeCell ref="D2987:L2987"/>
    <mergeCell ref="B2978:G2984"/>
    <mergeCell ref="H2978:P2978"/>
    <mergeCell ref="Q2978:W2978"/>
    <mergeCell ref="X2978:AD2978"/>
    <mergeCell ref="AE2978:AK2978"/>
    <mergeCell ref="AL2978:AR2978"/>
    <mergeCell ref="X2980:AD2980"/>
    <mergeCell ref="AE2980:AK2980"/>
    <mergeCell ref="AL2980:AR2980"/>
    <mergeCell ref="J2982:P2982"/>
    <mergeCell ref="H3006:L3006"/>
    <mergeCell ref="M3006:Y3006"/>
    <mergeCell ref="Z3006:AC3006"/>
    <mergeCell ref="AD3006:AH3006"/>
    <mergeCell ref="AI3006:AU3006"/>
    <mergeCell ref="AV3006:AY3006"/>
    <mergeCell ref="H3005:L3005"/>
    <mergeCell ref="M3005:Y3005"/>
    <mergeCell ref="Z3005:AC3005"/>
    <mergeCell ref="AD3005:AH3005"/>
    <mergeCell ref="AI3005:AU3005"/>
    <mergeCell ref="AV3005:AY3005"/>
    <mergeCell ref="H3004:L3004"/>
    <mergeCell ref="M3004:Y3004"/>
    <mergeCell ref="Z3004:AC3004"/>
    <mergeCell ref="AD3004:AH3004"/>
    <mergeCell ref="AI3004:AU3004"/>
    <mergeCell ref="AV3004:AY3004"/>
    <mergeCell ref="AI3002:AU3002"/>
    <mergeCell ref="AV3002:AY3002"/>
    <mergeCell ref="H3003:L3003"/>
    <mergeCell ref="M3003:Y3003"/>
    <mergeCell ref="Z3003:AC3003"/>
    <mergeCell ref="AD3003:AH3003"/>
    <mergeCell ref="AI3003:AU3003"/>
    <mergeCell ref="AV3003:AY3003"/>
    <mergeCell ref="B2996:G2998"/>
    <mergeCell ref="B3000:G3000"/>
    <mergeCell ref="H3000:AY3000"/>
    <mergeCell ref="B3001:G3044"/>
    <mergeCell ref="H3001:AC3001"/>
    <mergeCell ref="AD3001:AY3001"/>
    <mergeCell ref="H3002:L3002"/>
    <mergeCell ref="M3002:Y3002"/>
    <mergeCell ref="Z3002:AC3002"/>
    <mergeCell ref="AD3002:AH3002"/>
    <mergeCell ref="H3012:AC3012"/>
    <mergeCell ref="AD3012:AY3012"/>
    <mergeCell ref="H3013:L3013"/>
    <mergeCell ref="M3013:Y3013"/>
    <mergeCell ref="Z3013:AC3013"/>
    <mergeCell ref="AD3013:AH3013"/>
    <mergeCell ref="AI3013:AU3013"/>
    <mergeCell ref="AV3013:AY3013"/>
    <mergeCell ref="H3011:L3011"/>
    <mergeCell ref="M3011:Y3011"/>
    <mergeCell ref="Z3011:AC3011"/>
    <mergeCell ref="AD3011:AH3011"/>
    <mergeCell ref="AI3011:AU3011"/>
    <mergeCell ref="AV3011:AY3011"/>
    <mergeCell ref="H3010:L3010"/>
    <mergeCell ref="M3010:Y3010"/>
    <mergeCell ref="Z3010:AC3010"/>
    <mergeCell ref="AD3010:AH3010"/>
    <mergeCell ref="AI3010:AU3010"/>
    <mergeCell ref="AV3010:AY3010"/>
    <mergeCell ref="H3009:L3009"/>
    <mergeCell ref="M3009:Y3009"/>
    <mergeCell ref="Z3009:AC3009"/>
    <mergeCell ref="AD3009:AH3009"/>
    <mergeCell ref="AI3009:AU3009"/>
    <mergeCell ref="AV3009:AY3009"/>
    <mergeCell ref="H3008:L3008"/>
    <mergeCell ref="M3008:Y3008"/>
    <mergeCell ref="Z3008:AC3008"/>
    <mergeCell ref="AD3008:AH3008"/>
    <mergeCell ref="AI3008:AU3008"/>
    <mergeCell ref="AV3008:AY3008"/>
    <mergeCell ref="H3007:L3007"/>
    <mergeCell ref="M3007:Y3007"/>
    <mergeCell ref="Z3007:AC3007"/>
    <mergeCell ref="AD3007:AH3007"/>
    <mergeCell ref="AI3007:AU3007"/>
    <mergeCell ref="AV3007:AY3007"/>
    <mergeCell ref="H3019:L3019"/>
    <mergeCell ref="M3019:Y3019"/>
    <mergeCell ref="Z3019:AC3019"/>
    <mergeCell ref="AD3019:AH3019"/>
    <mergeCell ref="AI3019:AU3019"/>
    <mergeCell ref="AV3019:AY3019"/>
    <mergeCell ref="H3018:L3018"/>
    <mergeCell ref="M3018:Y3018"/>
    <mergeCell ref="Z3018:AC3018"/>
    <mergeCell ref="AD3018:AH3018"/>
    <mergeCell ref="AI3018:AU3018"/>
    <mergeCell ref="AV3018:AY3018"/>
    <mergeCell ref="H3017:L3017"/>
    <mergeCell ref="M3017:Y3017"/>
    <mergeCell ref="Z3017:AC3017"/>
    <mergeCell ref="AD3017:AH3017"/>
    <mergeCell ref="AI3017:AU3017"/>
    <mergeCell ref="AV3017:AY3017"/>
    <mergeCell ref="H3016:L3016"/>
    <mergeCell ref="M3016:Y3016"/>
    <mergeCell ref="Z3016:AC3016"/>
    <mergeCell ref="AD3016:AH3016"/>
    <mergeCell ref="AI3016:AU3016"/>
    <mergeCell ref="AV3016:AY3016"/>
    <mergeCell ref="H3015:L3015"/>
    <mergeCell ref="M3015:Y3015"/>
    <mergeCell ref="Z3015:AC3015"/>
    <mergeCell ref="AD3015:AH3015"/>
    <mergeCell ref="AI3015:AU3015"/>
    <mergeCell ref="AV3015:AY3015"/>
    <mergeCell ref="H3014:L3014"/>
    <mergeCell ref="M3014:Y3014"/>
    <mergeCell ref="Z3014:AC3014"/>
    <mergeCell ref="AD3014:AH3014"/>
    <mergeCell ref="AI3014:AU3014"/>
    <mergeCell ref="AV3014:AY3014"/>
    <mergeCell ref="H3026:L3026"/>
    <mergeCell ref="M3026:Y3026"/>
    <mergeCell ref="Z3026:AC3026"/>
    <mergeCell ref="AD3026:AH3026"/>
    <mergeCell ref="AI3026:AU3026"/>
    <mergeCell ref="AV3026:AY3026"/>
    <mergeCell ref="H3025:L3025"/>
    <mergeCell ref="M3025:Y3025"/>
    <mergeCell ref="Z3025:AC3025"/>
    <mergeCell ref="AD3025:AH3025"/>
    <mergeCell ref="AI3025:AU3025"/>
    <mergeCell ref="AV3025:AY3025"/>
    <mergeCell ref="H3023:AC3023"/>
    <mergeCell ref="AD3023:AY3023"/>
    <mergeCell ref="H3024:L3024"/>
    <mergeCell ref="M3024:Y3024"/>
    <mergeCell ref="Z3024:AC3024"/>
    <mergeCell ref="AD3024:AH3024"/>
    <mergeCell ref="AI3024:AU3024"/>
    <mergeCell ref="AV3024:AY3024"/>
    <mergeCell ref="H3022:L3022"/>
    <mergeCell ref="M3022:Y3022"/>
    <mergeCell ref="Z3022:AC3022"/>
    <mergeCell ref="AD3022:AH3022"/>
    <mergeCell ref="AI3022:AU3022"/>
    <mergeCell ref="AV3022:AY3022"/>
    <mergeCell ref="H3021:L3021"/>
    <mergeCell ref="M3021:Y3021"/>
    <mergeCell ref="Z3021:AC3021"/>
    <mergeCell ref="AD3021:AH3021"/>
    <mergeCell ref="AI3021:AU3021"/>
    <mergeCell ref="AV3021:AY3021"/>
    <mergeCell ref="H3020:L3020"/>
    <mergeCell ref="M3020:Y3020"/>
    <mergeCell ref="Z3020:AC3020"/>
    <mergeCell ref="AD3020:AH3020"/>
    <mergeCell ref="AI3020:AU3020"/>
    <mergeCell ref="AV3020:AY3020"/>
    <mergeCell ref="H3032:L3032"/>
    <mergeCell ref="M3032:Y3032"/>
    <mergeCell ref="Z3032:AC3032"/>
    <mergeCell ref="AD3032:AH3032"/>
    <mergeCell ref="AI3032:AU3032"/>
    <mergeCell ref="AV3032:AY3032"/>
    <mergeCell ref="H3031:L3031"/>
    <mergeCell ref="M3031:Y3031"/>
    <mergeCell ref="Z3031:AC3031"/>
    <mergeCell ref="AD3031:AH3031"/>
    <mergeCell ref="AI3031:AU3031"/>
    <mergeCell ref="AV3031:AY3031"/>
    <mergeCell ref="H3030:L3030"/>
    <mergeCell ref="M3030:Y3030"/>
    <mergeCell ref="Z3030:AC3030"/>
    <mergeCell ref="AD3030:AH3030"/>
    <mergeCell ref="AI3030:AU3030"/>
    <mergeCell ref="AV3030:AY3030"/>
    <mergeCell ref="H3029:L3029"/>
    <mergeCell ref="M3029:Y3029"/>
    <mergeCell ref="Z3029:AC3029"/>
    <mergeCell ref="AD3029:AH3029"/>
    <mergeCell ref="AI3029:AU3029"/>
    <mergeCell ref="AV3029:AY3029"/>
    <mergeCell ref="H3028:L3028"/>
    <mergeCell ref="M3028:Y3028"/>
    <mergeCell ref="Z3028:AC3028"/>
    <mergeCell ref="AD3028:AH3028"/>
    <mergeCell ref="AI3028:AU3028"/>
    <mergeCell ref="AV3028:AY3028"/>
    <mergeCell ref="H3027:L3027"/>
    <mergeCell ref="M3027:Y3027"/>
    <mergeCell ref="Z3027:AC3027"/>
    <mergeCell ref="AD3027:AH3027"/>
    <mergeCell ref="AI3027:AU3027"/>
    <mergeCell ref="AV3027:AY3027"/>
    <mergeCell ref="H3039:L3039"/>
    <mergeCell ref="M3039:Y3039"/>
    <mergeCell ref="Z3039:AC3039"/>
    <mergeCell ref="AD3039:AH3039"/>
    <mergeCell ref="AI3039:AU3039"/>
    <mergeCell ref="AV3039:AY3039"/>
    <mergeCell ref="H3038:L3038"/>
    <mergeCell ref="M3038:Y3038"/>
    <mergeCell ref="Z3038:AC3038"/>
    <mergeCell ref="AD3038:AH3038"/>
    <mergeCell ref="AI3038:AU3038"/>
    <mergeCell ref="AV3038:AY3038"/>
    <mergeCell ref="H3037:L3037"/>
    <mergeCell ref="M3037:Y3037"/>
    <mergeCell ref="Z3037:AC3037"/>
    <mergeCell ref="AD3037:AH3037"/>
    <mergeCell ref="AI3037:AU3037"/>
    <mergeCell ref="AV3037:AY3037"/>
    <mergeCell ref="H3036:L3036"/>
    <mergeCell ref="M3036:Y3036"/>
    <mergeCell ref="Z3036:AC3036"/>
    <mergeCell ref="AD3036:AH3036"/>
    <mergeCell ref="AI3036:AU3036"/>
    <mergeCell ref="AV3036:AY3036"/>
    <mergeCell ref="H3034:AC3034"/>
    <mergeCell ref="AD3034:AY3034"/>
    <mergeCell ref="H3035:L3035"/>
    <mergeCell ref="M3035:Y3035"/>
    <mergeCell ref="Z3035:AC3035"/>
    <mergeCell ref="AD3035:AH3035"/>
    <mergeCell ref="AI3035:AU3035"/>
    <mergeCell ref="AV3035:AY3035"/>
    <mergeCell ref="H3033:L3033"/>
    <mergeCell ref="M3033:Y3033"/>
    <mergeCell ref="Z3033:AC3033"/>
    <mergeCell ref="AD3033:AH3033"/>
    <mergeCell ref="AI3033:AU3033"/>
    <mergeCell ref="AV3033:AY3033"/>
    <mergeCell ref="G3046:AX3046"/>
    <mergeCell ref="B3049:C3049"/>
    <mergeCell ref="D3049:M3049"/>
    <mergeCell ref="N3049:AK3049"/>
    <mergeCell ref="AL3049:AQ3049"/>
    <mergeCell ref="AR3049:AU3049"/>
    <mergeCell ref="AV3049:AX3049"/>
    <mergeCell ref="H3044:L3044"/>
    <mergeCell ref="M3044:Y3044"/>
    <mergeCell ref="Z3044:AC3044"/>
    <mergeCell ref="AD3044:AH3044"/>
    <mergeCell ref="AI3044:AU3044"/>
    <mergeCell ref="AV3044:AY3044"/>
    <mergeCell ref="H3043:L3043"/>
    <mergeCell ref="M3043:Y3043"/>
    <mergeCell ref="Z3043:AC3043"/>
    <mergeCell ref="AD3043:AH3043"/>
    <mergeCell ref="AI3043:AU3043"/>
    <mergeCell ref="AV3043:AY3043"/>
    <mergeCell ref="H3042:L3042"/>
    <mergeCell ref="M3042:Y3042"/>
    <mergeCell ref="Z3042:AC3042"/>
    <mergeCell ref="AD3042:AH3042"/>
    <mergeCell ref="AI3042:AU3042"/>
    <mergeCell ref="AV3042:AY3042"/>
    <mergeCell ref="H3041:L3041"/>
    <mergeCell ref="M3041:Y3041"/>
    <mergeCell ref="Z3041:AC3041"/>
    <mergeCell ref="AD3041:AH3041"/>
    <mergeCell ref="AI3041:AU3041"/>
    <mergeCell ref="AV3041:AY3041"/>
    <mergeCell ref="H3040:L3040"/>
    <mergeCell ref="M3040:Y3040"/>
    <mergeCell ref="Z3040:AC3040"/>
    <mergeCell ref="AD3040:AH3040"/>
    <mergeCell ref="AI3040:AU3040"/>
    <mergeCell ref="AV3040:AY3040"/>
    <mergeCell ref="B3057:H3057"/>
    <mergeCell ref="I3057:Y3057"/>
    <mergeCell ref="B3058:H3058"/>
    <mergeCell ref="I3058:M3058"/>
    <mergeCell ref="N3058:T3058"/>
    <mergeCell ref="U3058:Y3058"/>
    <mergeCell ref="B3054:C3054"/>
    <mergeCell ref="D3054:M3054"/>
    <mergeCell ref="N3054:AK3054"/>
    <mergeCell ref="AL3054:AQ3054"/>
    <mergeCell ref="AR3054:AU3054"/>
    <mergeCell ref="AV3054:AX3054"/>
    <mergeCell ref="B3053:C3053"/>
    <mergeCell ref="D3053:M3053"/>
    <mergeCell ref="N3053:AK3053"/>
    <mergeCell ref="AL3053:AQ3053"/>
    <mergeCell ref="AR3053:AU3053"/>
    <mergeCell ref="AV3053:AX3053"/>
    <mergeCell ref="B3052:C3052"/>
    <mergeCell ref="D3052:M3052"/>
    <mergeCell ref="N3052:AK3052"/>
    <mergeCell ref="AL3052:AQ3052"/>
    <mergeCell ref="AR3052:AU3052"/>
    <mergeCell ref="AV3052:AX3052"/>
    <mergeCell ref="B3051:C3051"/>
    <mergeCell ref="D3051:M3051"/>
    <mergeCell ref="N3051:AK3051"/>
    <mergeCell ref="AL3051:AQ3051"/>
    <mergeCell ref="AR3051:AU3051"/>
    <mergeCell ref="AV3051:AX3051"/>
    <mergeCell ref="B3050:C3050"/>
    <mergeCell ref="D3050:M3050"/>
    <mergeCell ref="N3050:AK3050"/>
    <mergeCell ref="AL3050:AQ3050"/>
    <mergeCell ref="AR3050:AU3050"/>
    <mergeCell ref="AV3050:AX3050"/>
    <mergeCell ref="B3065:C3065"/>
    <mergeCell ref="D3065:M3065"/>
    <mergeCell ref="N3065:AK3065"/>
    <mergeCell ref="AL3065:AQ3065"/>
    <mergeCell ref="AR3065:AU3065"/>
    <mergeCell ref="AV3065:AX3065"/>
    <mergeCell ref="B3064:C3064"/>
    <mergeCell ref="D3064:M3064"/>
    <mergeCell ref="N3064:AK3064"/>
    <mergeCell ref="AL3064:AQ3064"/>
    <mergeCell ref="AR3064:AU3064"/>
    <mergeCell ref="AV3064:AX3064"/>
    <mergeCell ref="B3063:C3063"/>
    <mergeCell ref="D3063:M3063"/>
    <mergeCell ref="N3063:AK3063"/>
    <mergeCell ref="AL3063:AQ3063"/>
    <mergeCell ref="AR3063:AU3063"/>
    <mergeCell ref="AV3063:AX3063"/>
    <mergeCell ref="B3062:C3062"/>
    <mergeCell ref="D3062:M3062"/>
    <mergeCell ref="N3062:AK3062"/>
    <mergeCell ref="AL3062:AQ3062"/>
    <mergeCell ref="AR3062:AU3062"/>
    <mergeCell ref="AV3062:AX3062"/>
    <mergeCell ref="AL3059:AR3059"/>
    <mergeCell ref="AS3059:AW3059"/>
    <mergeCell ref="B3061:C3061"/>
    <mergeCell ref="D3061:M3061"/>
    <mergeCell ref="N3061:AK3061"/>
    <mergeCell ref="AL3061:AQ3061"/>
    <mergeCell ref="AR3061:AU3061"/>
    <mergeCell ref="AV3061:AX3061"/>
    <mergeCell ref="Z3058:AF3058"/>
    <mergeCell ref="AG3058:AK3058"/>
    <mergeCell ref="AL3058:AR3058"/>
    <mergeCell ref="AS3058:AW3058"/>
    <mergeCell ref="B3059:H3059"/>
    <mergeCell ref="I3059:M3059"/>
    <mergeCell ref="N3059:T3059"/>
    <mergeCell ref="U3059:Y3059"/>
    <mergeCell ref="Z3059:AF3059"/>
    <mergeCell ref="AG3059:AK3059"/>
    <mergeCell ref="B3073:C3073"/>
    <mergeCell ref="D3073:M3073"/>
    <mergeCell ref="N3073:AK3073"/>
    <mergeCell ref="AL3073:AQ3073"/>
    <mergeCell ref="AR3073:AU3073"/>
    <mergeCell ref="AV3073:AX3073"/>
    <mergeCell ref="B3072:C3072"/>
    <mergeCell ref="D3072:M3072"/>
    <mergeCell ref="N3072:AK3072"/>
    <mergeCell ref="AL3072:AQ3072"/>
    <mergeCell ref="AR3072:AU3072"/>
    <mergeCell ref="AV3072:AX3072"/>
    <mergeCell ref="B3071:C3071"/>
    <mergeCell ref="D3071:M3071"/>
    <mergeCell ref="N3071:AK3071"/>
    <mergeCell ref="AL3071:AQ3071"/>
    <mergeCell ref="AR3071:AU3071"/>
    <mergeCell ref="AV3071:AX3071"/>
    <mergeCell ref="B3070:C3070"/>
    <mergeCell ref="D3070:M3070"/>
    <mergeCell ref="N3070:AK3070"/>
    <mergeCell ref="AL3070:AQ3070"/>
    <mergeCell ref="AR3070:AU3070"/>
    <mergeCell ref="AV3070:AX3070"/>
    <mergeCell ref="B3069:C3069"/>
    <mergeCell ref="D3069:M3069"/>
    <mergeCell ref="N3069:AK3069"/>
    <mergeCell ref="AL3069:AQ3069"/>
    <mergeCell ref="AR3069:AU3069"/>
    <mergeCell ref="AV3069:AX3069"/>
    <mergeCell ref="B3066:C3066"/>
    <mergeCell ref="D3066:M3066"/>
    <mergeCell ref="N3066:AK3066"/>
    <mergeCell ref="AL3066:AQ3066"/>
    <mergeCell ref="AR3066:AU3066"/>
    <mergeCell ref="AV3066:AX3066"/>
    <mergeCell ref="B3081:C3081"/>
    <mergeCell ref="D3081:M3081"/>
    <mergeCell ref="N3081:AK3081"/>
    <mergeCell ref="AL3081:AQ3081"/>
    <mergeCell ref="AR3081:AU3081"/>
    <mergeCell ref="AV3081:AX3081"/>
    <mergeCell ref="B3080:C3080"/>
    <mergeCell ref="D3080:M3080"/>
    <mergeCell ref="N3080:AK3080"/>
    <mergeCell ref="AL3080:AQ3080"/>
    <mergeCell ref="AR3080:AU3080"/>
    <mergeCell ref="AV3080:AX3080"/>
    <mergeCell ref="B3079:C3079"/>
    <mergeCell ref="D3079:M3079"/>
    <mergeCell ref="N3079:AK3079"/>
    <mergeCell ref="AL3079:AQ3079"/>
    <mergeCell ref="AR3079:AU3079"/>
    <mergeCell ref="AV3079:AX3079"/>
    <mergeCell ref="B3078:C3078"/>
    <mergeCell ref="D3078:M3078"/>
    <mergeCell ref="N3078:AK3078"/>
    <mergeCell ref="AL3078:AQ3078"/>
    <mergeCell ref="AR3078:AU3078"/>
    <mergeCell ref="AV3078:AX3078"/>
    <mergeCell ref="B3077:C3077"/>
    <mergeCell ref="D3077:M3077"/>
    <mergeCell ref="N3077:AK3077"/>
    <mergeCell ref="AL3077:AQ3077"/>
    <mergeCell ref="AR3077:AU3077"/>
    <mergeCell ref="AV3077:AX3077"/>
    <mergeCell ref="B3074:C3074"/>
    <mergeCell ref="D3074:M3074"/>
    <mergeCell ref="N3074:AK3074"/>
    <mergeCell ref="AL3074:AQ3074"/>
    <mergeCell ref="AR3074:AU3074"/>
    <mergeCell ref="AV3074:AX3074"/>
    <mergeCell ref="B3087:C3087"/>
    <mergeCell ref="D3087:M3087"/>
    <mergeCell ref="N3087:AK3087"/>
    <mergeCell ref="AL3087:AQ3087"/>
    <mergeCell ref="AR3087:AU3087"/>
    <mergeCell ref="AV3087:AX3087"/>
    <mergeCell ref="B3086:C3086"/>
    <mergeCell ref="D3086:M3086"/>
    <mergeCell ref="N3086:AK3086"/>
    <mergeCell ref="AL3086:AQ3086"/>
    <mergeCell ref="AR3086:AU3086"/>
    <mergeCell ref="AV3086:AX3086"/>
    <mergeCell ref="B3085:C3085"/>
    <mergeCell ref="D3085:M3085"/>
    <mergeCell ref="N3085:AK3085"/>
    <mergeCell ref="AL3085:AQ3085"/>
    <mergeCell ref="AR3085:AU3085"/>
    <mergeCell ref="AV3085:AX3085"/>
    <mergeCell ref="B3084:C3084"/>
    <mergeCell ref="D3084:M3084"/>
    <mergeCell ref="N3084:AK3084"/>
    <mergeCell ref="AL3084:AQ3084"/>
    <mergeCell ref="AR3084:AU3084"/>
    <mergeCell ref="AV3084:AX3084"/>
    <mergeCell ref="B3083:C3083"/>
    <mergeCell ref="D3083:M3083"/>
    <mergeCell ref="N3083:AK3083"/>
    <mergeCell ref="AL3083:AQ3083"/>
    <mergeCell ref="AR3083:AU3083"/>
    <mergeCell ref="AV3083:AX3083"/>
    <mergeCell ref="B3082:C3082"/>
    <mergeCell ref="D3082:M3082"/>
    <mergeCell ref="N3082:AK3082"/>
    <mergeCell ref="AL3082:AQ3082"/>
    <mergeCell ref="AR3082:AU3082"/>
    <mergeCell ref="AV3082:AX3082"/>
  </mergeCells>
  <phoneticPr fontId="4"/>
  <printOptions horizontalCentered="1"/>
  <pageMargins left="0.51181102362204722" right="0.39370078740157483" top="0.51181102362204722" bottom="0.15748031496062992" header="0.39370078740157483" footer="0.51181102362204722"/>
  <pageSetup paperSize="9" scale="73" fitToHeight="5" orientation="portrait" r:id="rId1"/>
  <headerFooter differentFirst="1" alignWithMargins="0"/>
  <rowBreaks count="114" manualBreakCount="114">
    <brk id="41" max="50" man="1"/>
    <brk id="69" max="50" man="1"/>
    <brk id="101" max="50" man="1"/>
    <brk id="148" max="50" man="1"/>
    <brk id="153" max="50" man="1"/>
    <brk id="199" max="50" man="1"/>
    <brk id="227" max="50" man="1"/>
    <brk id="252" max="50" man="1"/>
    <brk id="257" max="50" man="1"/>
    <brk id="303" max="50" man="1"/>
    <brk id="353" max="50" man="1"/>
    <brk id="378" max="50" man="1"/>
    <brk id="383" max="50" man="1"/>
    <brk id="429" max="50" man="1"/>
    <brk id="457" max="50" man="1"/>
    <brk id="481" max="50" man="1"/>
    <brk id="486" max="50" man="1"/>
    <brk id="532" max="50" man="1"/>
    <brk id="560" max="50" man="1"/>
    <brk id="607" max="50" man="1"/>
    <brk id="612" max="50" man="1"/>
    <brk id="658" max="50" man="1"/>
    <brk id="686" max="50" man="1"/>
    <brk id="710" max="50" man="1"/>
    <brk id="715" max="50" man="1"/>
    <brk id="761" max="50" man="1"/>
    <brk id="802" max="16383" man="1"/>
    <brk id="826" max="16383" man="1"/>
    <brk id="831" max="16383" man="1"/>
    <brk id="877" max="50" man="1"/>
    <brk id="905" max="50" man="1"/>
    <brk id="929" max="16383" man="1"/>
    <brk id="934" max="16383" man="1"/>
    <brk id="980" max="16383" man="1"/>
    <brk id="1022" max="16383" man="1"/>
    <brk id="1046" max="16383" man="1"/>
    <brk id="1052" max="16383" man="1"/>
    <brk id="1098" max="16383" man="1"/>
    <brk id="1126" max="16383" man="1"/>
    <brk id="1150" max="16383" man="1"/>
    <brk id="1155" max="16383" man="1"/>
    <brk id="1201" max="16383" man="1"/>
    <brk id="1229" max="16383" man="1"/>
    <brk id="1253" max="16383" man="1"/>
    <brk id="1258" max="16383" man="1"/>
    <brk id="1304" max="16383" man="1"/>
    <brk id="1335" max="16383" man="1"/>
    <brk id="1359" max="16383" man="1"/>
    <brk id="1364" max="16383" man="1"/>
    <brk id="1410" max="16383" man="1"/>
    <brk id="1438" max="16383" man="1"/>
    <brk id="1463" max="16383" man="1"/>
    <brk id="1468" max="16383" man="1"/>
    <brk id="1514" max="16383" man="1"/>
    <brk id="1553" max="16383" man="1"/>
    <brk id="1577" max="16383" man="1"/>
    <brk id="1582" max="16383" man="1"/>
    <brk id="1628" max="16383" man="1"/>
    <brk id="1656" max="16383" man="1"/>
    <brk id="1680" max="16383" man="1"/>
    <brk id="1685" max="16383" man="1"/>
    <brk id="1731" max="16383" man="1"/>
    <brk id="1759" max="16383" man="1"/>
    <brk id="1783" max="16383" man="1"/>
    <brk id="1788" max="16383" man="1"/>
    <brk id="1834" max="16383" man="1"/>
    <brk id="1862" max="16383" man="1"/>
    <brk id="1886" max="16383" man="1"/>
    <brk id="1891" max="16383" man="1"/>
    <brk id="1937" max="16383" man="1"/>
    <brk id="1965" max="16383" man="1"/>
    <brk id="1989" max="16383" man="1"/>
    <brk id="1994" max="16383" man="1"/>
    <brk id="2040" max="16383" man="1"/>
    <brk id="2068" max="16383" man="1"/>
    <brk id="2093" max="16383" man="1"/>
    <brk id="2098" max="16383" man="1"/>
    <brk id="2144" max="16383" man="1"/>
    <brk id="2172" max="16383" man="1"/>
    <brk id="2196" max="16383" man="1"/>
    <brk id="2201" max="16383" man="1"/>
    <brk id="2247" max="16383" man="1"/>
    <brk id="2275" max="16383" man="1"/>
    <brk id="2300" max="16383" man="1"/>
    <brk id="2305" max="16383" man="1"/>
    <brk id="2351" max="16383" man="1"/>
    <brk id="2379" max="16383" man="1"/>
    <brk id="2403" max="16383" man="1"/>
    <brk id="2408" max="16383" man="1"/>
    <brk id="2454" max="16383" man="1"/>
    <brk id="2482" max="16383" man="1"/>
    <brk id="2506" max="16383" man="1"/>
    <brk id="2511" max="16383" man="1"/>
    <brk id="2557" max="16383" man="1"/>
    <brk id="2572" max="16383" man="1"/>
    <brk id="2597" max="16383" man="1"/>
    <brk id="2602" max="16383" man="1"/>
    <brk id="2648" max="16383" man="1"/>
    <brk id="2676" max="16383" man="1"/>
    <brk id="2700" max="16383" man="1"/>
    <brk id="2705" max="16383" man="1"/>
    <brk id="2751" max="16383" man="1"/>
    <brk id="2763" max="16383" man="1"/>
    <brk id="2788" max="16383" man="1"/>
    <brk id="2793" max="16383" man="1"/>
    <brk id="2839" max="16383" man="1"/>
    <brk id="2867" max="16383" man="1"/>
    <brk id="2891" max="16383" man="1"/>
    <brk id="2896" max="16383" man="1"/>
    <brk id="2942" max="16383" man="1"/>
    <brk id="2970" max="16383" man="1"/>
    <brk id="2994" max="16383" man="1"/>
    <brk id="2999" max="16383" man="1"/>
    <brk id="3045" max="16383" man="1"/>
  </rowBreaks>
  <drawing r:id="rId2"/>
</worksheet>
</file>

<file path=xl/worksheets/sheet6.xml><?xml version="1.0" encoding="utf-8"?>
<worksheet xmlns="http://schemas.openxmlformats.org/spreadsheetml/2006/main" xmlns:r="http://schemas.openxmlformats.org/officeDocument/2006/relationships">
  <sheetPr>
    <tabColor rgb="FF0070C0"/>
  </sheetPr>
  <dimension ref="A1:BI1042"/>
  <sheetViews>
    <sheetView view="pageBreakPreview" topLeftCell="A52" zoomScale="75" zoomScaleNormal="75" zoomScaleSheetLayoutView="75" zoomScalePageLayoutView="30" workbookViewId="0">
      <selection activeCell="BH10" sqref="BH10"/>
    </sheetView>
  </sheetViews>
  <sheetFormatPr defaultRowHeight="13.5"/>
  <cols>
    <col min="1" max="2" width="2.25" customWidth="1"/>
    <col min="3" max="3" width="3.625" customWidth="1"/>
    <col min="4" max="6" width="2.25" customWidth="1"/>
    <col min="7" max="7" width="1.625" customWidth="1"/>
    <col min="8" max="25" width="2.25" customWidth="1"/>
    <col min="26" max="28" width="2.75" customWidth="1"/>
    <col min="29" max="34" width="2.25" customWidth="1"/>
    <col min="35" max="35" width="2.625" customWidth="1"/>
    <col min="36" max="36" width="3.5" customWidth="1"/>
    <col min="37" max="46" width="2.625" customWidth="1"/>
    <col min="47" max="47" width="3.5" customWidth="1"/>
    <col min="48" max="58" width="2.25" customWidth="1"/>
    <col min="257" max="258" width="2.25" customWidth="1"/>
    <col min="259" max="259" width="3.625" customWidth="1"/>
    <col min="260" max="262" width="2.25" customWidth="1"/>
    <col min="263" max="263" width="1.625" customWidth="1"/>
    <col min="264" max="281" width="2.25" customWidth="1"/>
    <col min="282" max="284" width="2.75" customWidth="1"/>
    <col min="285" max="290" width="2.25" customWidth="1"/>
    <col min="291" max="291" width="2.625" customWidth="1"/>
    <col min="292" max="292" width="3.5" customWidth="1"/>
    <col min="293" max="302" width="2.625" customWidth="1"/>
    <col min="303" max="303" width="3.5" customWidth="1"/>
    <col min="304" max="314" width="2.25" customWidth="1"/>
    <col min="513" max="514" width="2.25" customWidth="1"/>
    <col min="515" max="515" width="3.625" customWidth="1"/>
    <col min="516" max="518" width="2.25" customWidth="1"/>
    <col min="519" max="519" width="1.625" customWidth="1"/>
    <col min="520" max="537" width="2.25" customWidth="1"/>
    <col min="538" max="540" width="2.75" customWidth="1"/>
    <col min="541" max="546" width="2.25" customWidth="1"/>
    <col min="547" max="547" width="2.625" customWidth="1"/>
    <col min="548" max="548" width="3.5" customWidth="1"/>
    <col min="549" max="558" width="2.625" customWidth="1"/>
    <col min="559" max="559" width="3.5" customWidth="1"/>
    <col min="560" max="570" width="2.25" customWidth="1"/>
    <col min="769" max="770" width="2.25" customWidth="1"/>
    <col min="771" max="771" width="3.625" customWidth="1"/>
    <col min="772" max="774" width="2.25" customWidth="1"/>
    <col min="775" max="775" width="1.625" customWidth="1"/>
    <col min="776" max="793" width="2.25" customWidth="1"/>
    <col min="794" max="796" width="2.75" customWidth="1"/>
    <col min="797" max="802" width="2.25" customWidth="1"/>
    <col min="803" max="803" width="2.625" customWidth="1"/>
    <col min="804" max="804" width="3.5" customWidth="1"/>
    <col min="805" max="814" width="2.625" customWidth="1"/>
    <col min="815" max="815" width="3.5" customWidth="1"/>
    <col min="816" max="826" width="2.25" customWidth="1"/>
    <col min="1025" max="1026" width="2.25" customWidth="1"/>
    <col min="1027" max="1027" width="3.625" customWidth="1"/>
    <col min="1028" max="1030" width="2.25" customWidth="1"/>
    <col min="1031" max="1031" width="1.625" customWidth="1"/>
    <col min="1032" max="1049" width="2.25" customWidth="1"/>
    <col min="1050" max="1052" width="2.75" customWidth="1"/>
    <col min="1053" max="1058" width="2.25" customWidth="1"/>
    <col min="1059" max="1059" width="2.625" customWidth="1"/>
    <col min="1060" max="1060" width="3.5" customWidth="1"/>
    <col min="1061" max="1070" width="2.625" customWidth="1"/>
    <col min="1071" max="1071" width="3.5" customWidth="1"/>
    <col min="1072" max="1082" width="2.25" customWidth="1"/>
    <col min="1281" max="1282" width="2.25" customWidth="1"/>
    <col min="1283" max="1283" width="3.625" customWidth="1"/>
    <col min="1284" max="1286" width="2.25" customWidth="1"/>
    <col min="1287" max="1287" width="1.625" customWidth="1"/>
    <col min="1288" max="1305" width="2.25" customWidth="1"/>
    <col min="1306" max="1308" width="2.75" customWidth="1"/>
    <col min="1309" max="1314" width="2.25" customWidth="1"/>
    <col min="1315" max="1315" width="2.625" customWidth="1"/>
    <col min="1316" max="1316" width="3.5" customWidth="1"/>
    <col min="1317" max="1326" width="2.625" customWidth="1"/>
    <col min="1327" max="1327" width="3.5" customWidth="1"/>
    <col min="1328" max="1338" width="2.25" customWidth="1"/>
    <col min="1537" max="1538" width="2.25" customWidth="1"/>
    <col min="1539" max="1539" width="3.625" customWidth="1"/>
    <col min="1540" max="1542" width="2.25" customWidth="1"/>
    <col min="1543" max="1543" width="1.625" customWidth="1"/>
    <col min="1544" max="1561" width="2.25" customWidth="1"/>
    <col min="1562" max="1564" width="2.75" customWidth="1"/>
    <col min="1565" max="1570" width="2.25" customWidth="1"/>
    <col min="1571" max="1571" width="2.625" customWidth="1"/>
    <col min="1572" max="1572" width="3.5" customWidth="1"/>
    <col min="1573" max="1582" width="2.625" customWidth="1"/>
    <col min="1583" max="1583" width="3.5" customWidth="1"/>
    <col min="1584" max="1594" width="2.25" customWidth="1"/>
    <col min="1793" max="1794" width="2.25" customWidth="1"/>
    <col min="1795" max="1795" width="3.625" customWidth="1"/>
    <col min="1796" max="1798" width="2.25" customWidth="1"/>
    <col min="1799" max="1799" width="1.625" customWidth="1"/>
    <col min="1800" max="1817" width="2.25" customWidth="1"/>
    <col min="1818" max="1820" width="2.75" customWidth="1"/>
    <col min="1821" max="1826" width="2.25" customWidth="1"/>
    <col min="1827" max="1827" width="2.625" customWidth="1"/>
    <col min="1828" max="1828" width="3.5" customWidth="1"/>
    <col min="1829" max="1838" width="2.625" customWidth="1"/>
    <col min="1839" max="1839" width="3.5" customWidth="1"/>
    <col min="1840" max="1850" width="2.25" customWidth="1"/>
    <col min="2049" max="2050" width="2.25" customWidth="1"/>
    <col min="2051" max="2051" width="3.625" customWidth="1"/>
    <col min="2052" max="2054" width="2.25" customWidth="1"/>
    <col min="2055" max="2055" width="1.625" customWidth="1"/>
    <col min="2056" max="2073" width="2.25" customWidth="1"/>
    <col min="2074" max="2076" width="2.75" customWidth="1"/>
    <col min="2077" max="2082" width="2.25" customWidth="1"/>
    <col min="2083" max="2083" width="2.625" customWidth="1"/>
    <col min="2084" max="2084" width="3.5" customWidth="1"/>
    <col min="2085" max="2094" width="2.625" customWidth="1"/>
    <col min="2095" max="2095" width="3.5" customWidth="1"/>
    <col min="2096" max="2106" width="2.25" customWidth="1"/>
    <col min="2305" max="2306" width="2.25" customWidth="1"/>
    <col min="2307" max="2307" width="3.625" customWidth="1"/>
    <col min="2308" max="2310" width="2.25" customWidth="1"/>
    <col min="2311" max="2311" width="1.625" customWidth="1"/>
    <col min="2312" max="2329" width="2.25" customWidth="1"/>
    <col min="2330" max="2332" width="2.75" customWidth="1"/>
    <col min="2333" max="2338" width="2.25" customWidth="1"/>
    <col min="2339" max="2339" width="2.625" customWidth="1"/>
    <col min="2340" max="2340" width="3.5" customWidth="1"/>
    <col min="2341" max="2350" width="2.625" customWidth="1"/>
    <col min="2351" max="2351" width="3.5" customWidth="1"/>
    <col min="2352" max="2362" width="2.25" customWidth="1"/>
    <col min="2561" max="2562" width="2.25" customWidth="1"/>
    <col min="2563" max="2563" width="3.625" customWidth="1"/>
    <col min="2564" max="2566" width="2.25" customWidth="1"/>
    <col min="2567" max="2567" width="1.625" customWidth="1"/>
    <col min="2568" max="2585" width="2.25" customWidth="1"/>
    <col min="2586" max="2588" width="2.75" customWidth="1"/>
    <col min="2589" max="2594" width="2.25" customWidth="1"/>
    <col min="2595" max="2595" width="2.625" customWidth="1"/>
    <col min="2596" max="2596" width="3.5" customWidth="1"/>
    <col min="2597" max="2606" width="2.625" customWidth="1"/>
    <col min="2607" max="2607" width="3.5" customWidth="1"/>
    <col min="2608" max="2618" width="2.25" customWidth="1"/>
    <col min="2817" max="2818" width="2.25" customWidth="1"/>
    <col min="2819" max="2819" width="3.625" customWidth="1"/>
    <col min="2820" max="2822" width="2.25" customWidth="1"/>
    <col min="2823" max="2823" width="1.625" customWidth="1"/>
    <col min="2824" max="2841" width="2.25" customWidth="1"/>
    <col min="2842" max="2844" width="2.75" customWidth="1"/>
    <col min="2845" max="2850" width="2.25" customWidth="1"/>
    <col min="2851" max="2851" width="2.625" customWidth="1"/>
    <col min="2852" max="2852" width="3.5" customWidth="1"/>
    <col min="2853" max="2862" width="2.625" customWidth="1"/>
    <col min="2863" max="2863" width="3.5" customWidth="1"/>
    <col min="2864" max="2874" width="2.25" customWidth="1"/>
    <col min="3073" max="3074" width="2.25" customWidth="1"/>
    <col min="3075" max="3075" width="3.625" customWidth="1"/>
    <col min="3076" max="3078" width="2.25" customWidth="1"/>
    <col min="3079" max="3079" width="1.625" customWidth="1"/>
    <col min="3080" max="3097" width="2.25" customWidth="1"/>
    <col min="3098" max="3100" width="2.75" customWidth="1"/>
    <col min="3101" max="3106" width="2.25" customWidth="1"/>
    <col min="3107" max="3107" width="2.625" customWidth="1"/>
    <col min="3108" max="3108" width="3.5" customWidth="1"/>
    <col min="3109" max="3118" width="2.625" customWidth="1"/>
    <col min="3119" max="3119" width="3.5" customWidth="1"/>
    <col min="3120" max="3130" width="2.25" customWidth="1"/>
    <col min="3329" max="3330" width="2.25" customWidth="1"/>
    <col min="3331" max="3331" width="3.625" customWidth="1"/>
    <col min="3332" max="3334" width="2.25" customWidth="1"/>
    <col min="3335" max="3335" width="1.625" customWidth="1"/>
    <col min="3336" max="3353" width="2.25" customWidth="1"/>
    <col min="3354" max="3356" width="2.75" customWidth="1"/>
    <col min="3357" max="3362" width="2.25" customWidth="1"/>
    <col min="3363" max="3363" width="2.625" customWidth="1"/>
    <col min="3364" max="3364" width="3.5" customWidth="1"/>
    <col min="3365" max="3374" width="2.625" customWidth="1"/>
    <col min="3375" max="3375" width="3.5" customWidth="1"/>
    <col min="3376" max="3386" width="2.25" customWidth="1"/>
    <col min="3585" max="3586" width="2.25" customWidth="1"/>
    <col min="3587" max="3587" width="3.625" customWidth="1"/>
    <col min="3588" max="3590" width="2.25" customWidth="1"/>
    <col min="3591" max="3591" width="1.625" customWidth="1"/>
    <col min="3592" max="3609" width="2.25" customWidth="1"/>
    <col min="3610" max="3612" width="2.75" customWidth="1"/>
    <col min="3613" max="3618" width="2.25" customWidth="1"/>
    <col min="3619" max="3619" width="2.625" customWidth="1"/>
    <col min="3620" max="3620" width="3.5" customWidth="1"/>
    <col min="3621" max="3630" width="2.625" customWidth="1"/>
    <col min="3631" max="3631" width="3.5" customWidth="1"/>
    <col min="3632" max="3642" width="2.25" customWidth="1"/>
    <col min="3841" max="3842" width="2.25" customWidth="1"/>
    <col min="3843" max="3843" width="3.625" customWidth="1"/>
    <col min="3844" max="3846" width="2.25" customWidth="1"/>
    <col min="3847" max="3847" width="1.625" customWidth="1"/>
    <col min="3848" max="3865" width="2.25" customWidth="1"/>
    <col min="3866" max="3868" width="2.75" customWidth="1"/>
    <col min="3869" max="3874" width="2.25" customWidth="1"/>
    <col min="3875" max="3875" width="2.625" customWidth="1"/>
    <col min="3876" max="3876" width="3.5" customWidth="1"/>
    <col min="3877" max="3886" width="2.625" customWidth="1"/>
    <col min="3887" max="3887" width="3.5" customWidth="1"/>
    <col min="3888" max="3898" width="2.25" customWidth="1"/>
    <col min="4097" max="4098" width="2.25" customWidth="1"/>
    <col min="4099" max="4099" width="3.625" customWidth="1"/>
    <col min="4100" max="4102" width="2.25" customWidth="1"/>
    <col min="4103" max="4103" width="1.625" customWidth="1"/>
    <col min="4104" max="4121" width="2.25" customWidth="1"/>
    <col min="4122" max="4124" width="2.75" customWidth="1"/>
    <col min="4125" max="4130" width="2.25" customWidth="1"/>
    <col min="4131" max="4131" width="2.625" customWidth="1"/>
    <col min="4132" max="4132" width="3.5" customWidth="1"/>
    <col min="4133" max="4142" width="2.625" customWidth="1"/>
    <col min="4143" max="4143" width="3.5" customWidth="1"/>
    <col min="4144" max="4154" width="2.25" customWidth="1"/>
    <col min="4353" max="4354" width="2.25" customWidth="1"/>
    <col min="4355" max="4355" width="3.625" customWidth="1"/>
    <col min="4356" max="4358" width="2.25" customWidth="1"/>
    <col min="4359" max="4359" width="1.625" customWidth="1"/>
    <col min="4360" max="4377" width="2.25" customWidth="1"/>
    <col min="4378" max="4380" width="2.75" customWidth="1"/>
    <col min="4381" max="4386" width="2.25" customWidth="1"/>
    <col min="4387" max="4387" width="2.625" customWidth="1"/>
    <col min="4388" max="4388" width="3.5" customWidth="1"/>
    <col min="4389" max="4398" width="2.625" customWidth="1"/>
    <col min="4399" max="4399" width="3.5" customWidth="1"/>
    <col min="4400" max="4410" width="2.25" customWidth="1"/>
    <col min="4609" max="4610" width="2.25" customWidth="1"/>
    <col min="4611" max="4611" width="3.625" customWidth="1"/>
    <col min="4612" max="4614" width="2.25" customWidth="1"/>
    <col min="4615" max="4615" width="1.625" customWidth="1"/>
    <col min="4616" max="4633" width="2.25" customWidth="1"/>
    <col min="4634" max="4636" width="2.75" customWidth="1"/>
    <col min="4637" max="4642" width="2.25" customWidth="1"/>
    <col min="4643" max="4643" width="2.625" customWidth="1"/>
    <col min="4644" max="4644" width="3.5" customWidth="1"/>
    <col min="4645" max="4654" width="2.625" customWidth="1"/>
    <col min="4655" max="4655" width="3.5" customWidth="1"/>
    <col min="4656" max="4666" width="2.25" customWidth="1"/>
    <col min="4865" max="4866" width="2.25" customWidth="1"/>
    <col min="4867" max="4867" width="3.625" customWidth="1"/>
    <col min="4868" max="4870" width="2.25" customWidth="1"/>
    <col min="4871" max="4871" width="1.625" customWidth="1"/>
    <col min="4872" max="4889" width="2.25" customWidth="1"/>
    <col min="4890" max="4892" width="2.75" customWidth="1"/>
    <col min="4893" max="4898" width="2.25" customWidth="1"/>
    <col min="4899" max="4899" width="2.625" customWidth="1"/>
    <col min="4900" max="4900" width="3.5" customWidth="1"/>
    <col min="4901" max="4910" width="2.625" customWidth="1"/>
    <col min="4911" max="4911" width="3.5" customWidth="1"/>
    <col min="4912" max="4922" width="2.25" customWidth="1"/>
    <col min="5121" max="5122" width="2.25" customWidth="1"/>
    <col min="5123" max="5123" width="3.625" customWidth="1"/>
    <col min="5124" max="5126" width="2.25" customWidth="1"/>
    <col min="5127" max="5127" width="1.625" customWidth="1"/>
    <col min="5128" max="5145" width="2.25" customWidth="1"/>
    <col min="5146" max="5148" width="2.75" customWidth="1"/>
    <col min="5149" max="5154" width="2.25" customWidth="1"/>
    <col min="5155" max="5155" width="2.625" customWidth="1"/>
    <col min="5156" max="5156" width="3.5" customWidth="1"/>
    <col min="5157" max="5166" width="2.625" customWidth="1"/>
    <col min="5167" max="5167" width="3.5" customWidth="1"/>
    <col min="5168" max="5178" width="2.25" customWidth="1"/>
    <col min="5377" max="5378" width="2.25" customWidth="1"/>
    <col min="5379" max="5379" width="3.625" customWidth="1"/>
    <col min="5380" max="5382" width="2.25" customWidth="1"/>
    <col min="5383" max="5383" width="1.625" customWidth="1"/>
    <col min="5384" max="5401" width="2.25" customWidth="1"/>
    <col min="5402" max="5404" width="2.75" customWidth="1"/>
    <col min="5405" max="5410" width="2.25" customWidth="1"/>
    <col min="5411" max="5411" width="2.625" customWidth="1"/>
    <col min="5412" max="5412" width="3.5" customWidth="1"/>
    <col min="5413" max="5422" width="2.625" customWidth="1"/>
    <col min="5423" max="5423" width="3.5" customWidth="1"/>
    <col min="5424" max="5434" width="2.25" customWidth="1"/>
    <col min="5633" max="5634" width="2.25" customWidth="1"/>
    <col min="5635" max="5635" width="3.625" customWidth="1"/>
    <col min="5636" max="5638" width="2.25" customWidth="1"/>
    <col min="5639" max="5639" width="1.625" customWidth="1"/>
    <col min="5640" max="5657" width="2.25" customWidth="1"/>
    <col min="5658" max="5660" width="2.75" customWidth="1"/>
    <col min="5661" max="5666" width="2.25" customWidth="1"/>
    <col min="5667" max="5667" width="2.625" customWidth="1"/>
    <col min="5668" max="5668" width="3.5" customWidth="1"/>
    <col min="5669" max="5678" width="2.625" customWidth="1"/>
    <col min="5679" max="5679" width="3.5" customWidth="1"/>
    <col min="5680" max="5690" width="2.25" customWidth="1"/>
    <col min="5889" max="5890" width="2.25" customWidth="1"/>
    <col min="5891" max="5891" width="3.625" customWidth="1"/>
    <col min="5892" max="5894" width="2.25" customWidth="1"/>
    <col min="5895" max="5895" width="1.625" customWidth="1"/>
    <col min="5896" max="5913" width="2.25" customWidth="1"/>
    <col min="5914" max="5916" width="2.75" customWidth="1"/>
    <col min="5917" max="5922" width="2.25" customWidth="1"/>
    <col min="5923" max="5923" width="2.625" customWidth="1"/>
    <col min="5924" max="5924" width="3.5" customWidth="1"/>
    <col min="5925" max="5934" width="2.625" customWidth="1"/>
    <col min="5935" max="5935" width="3.5" customWidth="1"/>
    <col min="5936" max="5946" width="2.25" customWidth="1"/>
    <col min="6145" max="6146" width="2.25" customWidth="1"/>
    <col min="6147" max="6147" width="3.625" customWidth="1"/>
    <col min="6148" max="6150" width="2.25" customWidth="1"/>
    <col min="6151" max="6151" width="1.625" customWidth="1"/>
    <col min="6152" max="6169" width="2.25" customWidth="1"/>
    <col min="6170" max="6172" width="2.75" customWidth="1"/>
    <col min="6173" max="6178" width="2.25" customWidth="1"/>
    <col min="6179" max="6179" width="2.625" customWidth="1"/>
    <col min="6180" max="6180" width="3.5" customWidth="1"/>
    <col min="6181" max="6190" width="2.625" customWidth="1"/>
    <col min="6191" max="6191" width="3.5" customWidth="1"/>
    <col min="6192" max="6202" width="2.25" customWidth="1"/>
    <col min="6401" max="6402" width="2.25" customWidth="1"/>
    <col min="6403" max="6403" width="3.625" customWidth="1"/>
    <col min="6404" max="6406" width="2.25" customWidth="1"/>
    <col min="6407" max="6407" width="1.625" customWidth="1"/>
    <col min="6408" max="6425" width="2.25" customWidth="1"/>
    <col min="6426" max="6428" width="2.75" customWidth="1"/>
    <col min="6429" max="6434" width="2.25" customWidth="1"/>
    <col min="6435" max="6435" width="2.625" customWidth="1"/>
    <col min="6436" max="6436" width="3.5" customWidth="1"/>
    <col min="6437" max="6446" width="2.625" customWidth="1"/>
    <col min="6447" max="6447" width="3.5" customWidth="1"/>
    <col min="6448" max="6458" width="2.25" customWidth="1"/>
    <col min="6657" max="6658" width="2.25" customWidth="1"/>
    <col min="6659" max="6659" width="3.625" customWidth="1"/>
    <col min="6660" max="6662" width="2.25" customWidth="1"/>
    <col min="6663" max="6663" width="1.625" customWidth="1"/>
    <col min="6664" max="6681" width="2.25" customWidth="1"/>
    <col min="6682" max="6684" width="2.75" customWidth="1"/>
    <col min="6685" max="6690" width="2.25" customWidth="1"/>
    <col min="6691" max="6691" width="2.625" customWidth="1"/>
    <col min="6692" max="6692" width="3.5" customWidth="1"/>
    <col min="6693" max="6702" width="2.625" customWidth="1"/>
    <col min="6703" max="6703" width="3.5" customWidth="1"/>
    <col min="6704" max="6714" width="2.25" customWidth="1"/>
    <col min="6913" max="6914" width="2.25" customWidth="1"/>
    <col min="6915" max="6915" width="3.625" customWidth="1"/>
    <col min="6916" max="6918" width="2.25" customWidth="1"/>
    <col min="6919" max="6919" width="1.625" customWidth="1"/>
    <col min="6920" max="6937" width="2.25" customWidth="1"/>
    <col min="6938" max="6940" width="2.75" customWidth="1"/>
    <col min="6941" max="6946" width="2.25" customWidth="1"/>
    <col min="6947" max="6947" width="2.625" customWidth="1"/>
    <col min="6948" max="6948" width="3.5" customWidth="1"/>
    <col min="6949" max="6958" width="2.625" customWidth="1"/>
    <col min="6959" max="6959" width="3.5" customWidth="1"/>
    <col min="6960" max="6970" width="2.25" customWidth="1"/>
    <col min="7169" max="7170" width="2.25" customWidth="1"/>
    <col min="7171" max="7171" width="3.625" customWidth="1"/>
    <col min="7172" max="7174" width="2.25" customWidth="1"/>
    <col min="7175" max="7175" width="1.625" customWidth="1"/>
    <col min="7176" max="7193" width="2.25" customWidth="1"/>
    <col min="7194" max="7196" width="2.75" customWidth="1"/>
    <col min="7197" max="7202" width="2.25" customWidth="1"/>
    <col min="7203" max="7203" width="2.625" customWidth="1"/>
    <col min="7204" max="7204" width="3.5" customWidth="1"/>
    <col min="7205" max="7214" width="2.625" customWidth="1"/>
    <col min="7215" max="7215" width="3.5" customWidth="1"/>
    <col min="7216" max="7226" width="2.25" customWidth="1"/>
    <col min="7425" max="7426" width="2.25" customWidth="1"/>
    <col min="7427" max="7427" width="3.625" customWidth="1"/>
    <col min="7428" max="7430" width="2.25" customWidth="1"/>
    <col min="7431" max="7431" width="1.625" customWidth="1"/>
    <col min="7432" max="7449" width="2.25" customWidth="1"/>
    <col min="7450" max="7452" width="2.75" customWidth="1"/>
    <col min="7453" max="7458" width="2.25" customWidth="1"/>
    <col min="7459" max="7459" width="2.625" customWidth="1"/>
    <col min="7460" max="7460" width="3.5" customWidth="1"/>
    <col min="7461" max="7470" width="2.625" customWidth="1"/>
    <col min="7471" max="7471" width="3.5" customWidth="1"/>
    <col min="7472" max="7482" width="2.25" customWidth="1"/>
    <col min="7681" max="7682" width="2.25" customWidth="1"/>
    <col min="7683" max="7683" width="3.625" customWidth="1"/>
    <col min="7684" max="7686" width="2.25" customWidth="1"/>
    <col min="7687" max="7687" width="1.625" customWidth="1"/>
    <col min="7688" max="7705" width="2.25" customWidth="1"/>
    <col min="7706" max="7708" width="2.75" customWidth="1"/>
    <col min="7709" max="7714" width="2.25" customWidth="1"/>
    <col min="7715" max="7715" width="2.625" customWidth="1"/>
    <col min="7716" max="7716" width="3.5" customWidth="1"/>
    <col min="7717" max="7726" width="2.625" customWidth="1"/>
    <col min="7727" max="7727" width="3.5" customWidth="1"/>
    <col min="7728" max="7738" width="2.25" customWidth="1"/>
    <col min="7937" max="7938" width="2.25" customWidth="1"/>
    <col min="7939" max="7939" width="3.625" customWidth="1"/>
    <col min="7940" max="7942" width="2.25" customWidth="1"/>
    <col min="7943" max="7943" width="1.625" customWidth="1"/>
    <col min="7944" max="7961" width="2.25" customWidth="1"/>
    <col min="7962" max="7964" width="2.75" customWidth="1"/>
    <col min="7965" max="7970" width="2.25" customWidth="1"/>
    <col min="7971" max="7971" width="2.625" customWidth="1"/>
    <col min="7972" max="7972" width="3.5" customWidth="1"/>
    <col min="7973" max="7982" width="2.625" customWidth="1"/>
    <col min="7983" max="7983" width="3.5" customWidth="1"/>
    <col min="7984" max="7994" width="2.25" customWidth="1"/>
    <col min="8193" max="8194" width="2.25" customWidth="1"/>
    <col min="8195" max="8195" width="3.625" customWidth="1"/>
    <col min="8196" max="8198" width="2.25" customWidth="1"/>
    <col min="8199" max="8199" width="1.625" customWidth="1"/>
    <col min="8200" max="8217" width="2.25" customWidth="1"/>
    <col min="8218" max="8220" width="2.75" customWidth="1"/>
    <col min="8221" max="8226" width="2.25" customWidth="1"/>
    <col min="8227" max="8227" width="2.625" customWidth="1"/>
    <col min="8228" max="8228" width="3.5" customWidth="1"/>
    <col min="8229" max="8238" width="2.625" customWidth="1"/>
    <col min="8239" max="8239" width="3.5" customWidth="1"/>
    <col min="8240" max="8250" width="2.25" customWidth="1"/>
    <col min="8449" max="8450" width="2.25" customWidth="1"/>
    <col min="8451" max="8451" width="3.625" customWidth="1"/>
    <col min="8452" max="8454" width="2.25" customWidth="1"/>
    <col min="8455" max="8455" width="1.625" customWidth="1"/>
    <col min="8456" max="8473" width="2.25" customWidth="1"/>
    <col min="8474" max="8476" width="2.75" customWidth="1"/>
    <col min="8477" max="8482" width="2.25" customWidth="1"/>
    <col min="8483" max="8483" width="2.625" customWidth="1"/>
    <col min="8484" max="8484" width="3.5" customWidth="1"/>
    <col min="8485" max="8494" width="2.625" customWidth="1"/>
    <col min="8495" max="8495" width="3.5" customWidth="1"/>
    <col min="8496" max="8506" width="2.25" customWidth="1"/>
    <col min="8705" max="8706" width="2.25" customWidth="1"/>
    <col min="8707" max="8707" width="3.625" customWidth="1"/>
    <col min="8708" max="8710" width="2.25" customWidth="1"/>
    <col min="8711" max="8711" width="1.625" customWidth="1"/>
    <col min="8712" max="8729" width="2.25" customWidth="1"/>
    <col min="8730" max="8732" width="2.75" customWidth="1"/>
    <col min="8733" max="8738" width="2.25" customWidth="1"/>
    <col min="8739" max="8739" width="2.625" customWidth="1"/>
    <col min="8740" max="8740" width="3.5" customWidth="1"/>
    <col min="8741" max="8750" width="2.625" customWidth="1"/>
    <col min="8751" max="8751" width="3.5" customWidth="1"/>
    <col min="8752" max="8762" width="2.25" customWidth="1"/>
    <col min="8961" max="8962" width="2.25" customWidth="1"/>
    <col min="8963" max="8963" width="3.625" customWidth="1"/>
    <col min="8964" max="8966" width="2.25" customWidth="1"/>
    <col min="8967" max="8967" width="1.625" customWidth="1"/>
    <col min="8968" max="8985" width="2.25" customWidth="1"/>
    <col min="8986" max="8988" width="2.75" customWidth="1"/>
    <col min="8989" max="8994" width="2.25" customWidth="1"/>
    <col min="8995" max="8995" width="2.625" customWidth="1"/>
    <col min="8996" max="8996" width="3.5" customWidth="1"/>
    <col min="8997" max="9006" width="2.625" customWidth="1"/>
    <col min="9007" max="9007" width="3.5" customWidth="1"/>
    <col min="9008" max="9018" width="2.25" customWidth="1"/>
    <col min="9217" max="9218" width="2.25" customWidth="1"/>
    <col min="9219" max="9219" width="3.625" customWidth="1"/>
    <col min="9220" max="9222" width="2.25" customWidth="1"/>
    <col min="9223" max="9223" width="1.625" customWidth="1"/>
    <col min="9224" max="9241" width="2.25" customWidth="1"/>
    <col min="9242" max="9244" width="2.75" customWidth="1"/>
    <col min="9245" max="9250" width="2.25" customWidth="1"/>
    <col min="9251" max="9251" width="2.625" customWidth="1"/>
    <col min="9252" max="9252" width="3.5" customWidth="1"/>
    <col min="9253" max="9262" width="2.625" customWidth="1"/>
    <col min="9263" max="9263" width="3.5" customWidth="1"/>
    <col min="9264" max="9274" width="2.25" customWidth="1"/>
    <col min="9473" max="9474" width="2.25" customWidth="1"/>
    <col min="9475" max="9475" width="3.625" customWidth="1"/>
    <col min="9476" max="9478" width="2.25" customWidth="1"/>
    <col min="9479" max="9479" width="1.625" customWidth="1"/>
    <col min="9480" max="9497" width="2.25" customWidth="1"/>
    <col min="9498" max="9500" width="2.75" customWidth="1"/>
    <col min="9501" max="9506" width="2.25" customWidth="1"/>
    <col min="9507" max="9507" width="2.625" customWidth="1"/>
    <col min="9508" max="9508" width="3.5" customWidth="1"/>
    <col min="9509" max="9518" width="2.625" customWidth="1"/>
    <col min="9519" max="9519" width="3.5" customWidth="1"/>
    <col min="9520" max="9530" width="2.25" customWidth="1"/>
    <col min="9729" max="9730" width="2.25" customWidth="1"/>
    <col min="9731" max="9731" width="3.625" customWidth="1"/>
    <col min="9732" max="9734" width="2.25" customWidth="1"/>
    <col min="9735" max="9735" width="1.625" customWidth="1"/>
    <col min="9736" max="9753" width="2.25" customWidth="1"/>
    <col min="9754" max="9756" width="2.75" customWidth="1"/>
    <col min="9757" max="9762" width="2.25" customWidth="1"/>
    <col min="9763" max="9763" width="2.625" customWidth="1"/>
    <col min="9764" max="9764" width="3.5" customWidth="1"/>
    <col min="9765" max="9774" width="2.625" customWidth="1"/>
    <col min="9775" max="9775" width="3.5" customWidth="1"/>
    <col min="9776" max="9786" width="2.25" customWidth="1"/>
    <col min="9985" max="9986" width="2.25" customWidth="1"/>
    <col min="9987" max="9987" width="3.625" customWidth="1"/>
    <col min="9988" max="9990" width="2.25" customWidth="1"/>
    <col min="9991" max="9991" width="1.625" customWidth="1"/>
    <col min="9992" max="10009" width="2.25" customWidth="1"/>
    <col min="10010" max="10012" width="2.75" customWidth="1"/>
    <col min="10013" max="10018" width="2.25" customWidth="1"/>
    <col min="10019" max="10019" width="2.625" customWidth="1"/>
    <col min="10020" max="10020" width="3.5" customWidth="1"/>
    <col min="10021" max="10030" width="2.625" customWidth="1"/>
    <col min="10031" max="10031" width="3.5" customWidth="1"/>
    <col min="10032" max="10042" width="2.25" customWidth="1"/>
    <col min="10241" max="10242" width="2.25" customWidth="1"/>
    <col min="10243" max="10243" width="3.625" customWidth="1"/>
    <col min="10244" max="10246" width="2.25" customWidth="1"/>
    <col min="10247" max="10247" width="1.625" customWidth="1"/>
    <col min="10248" max="10265" width="2.25" customWidth="1"/>
    <col min="10266" max="10268" width="2.75" customWidth="1"/>
    <col min="10269" max="10274" width="2.25" customWidth="1"/>
    <col min="10275" max="10275" width="2.625" customWidth="1"/>
    <col min="10276" max="10276" width="3.5" customWidth="1"/>
    <col min="10277" max="10286" width="2.625" customWidth="1"/>
    <col min="10287" max="10287" width="3.5" customWidth="1"/>
    <col min="10288" max="10298" width="2.25" customWidth="1"/>
    <col min="10497" max="10498" width="2.25" customWidth="1"/>
    <col min="10499" max="10499" width="3.625" customWidth="1"/>
    <col min="10500" max="10502" width="2.25" customWidth="1"/>
    <col min="10503" max="10503" width="1.625" customWidth="1"/>
    <col min="10504" max="10521" width="2.25" customWidth="1"/>
    <col min="10522" max="10524" width="2.75" customWidth="1"/>
    <col min="10525" max="10530" width="2.25" customWidth="1"/>
    <col min="10531" max="10531" width="2.625" customWidth="1"/>
    <col min="10532" max="10532" width="3.5" customWidth="1"/>
    <col min="10533" max="10542" width="2.625" customWidth="1"/>
    <col min="10543" max="10543" width="3.5" customWidth="1"/>
    <col min="10544" max="10554" width="2.25" customWidth="1"/>
    <col min="10753" max="10754" width="2.25" customWidth="1"/>
    <col min="10755" max="10755" width="3.625" customWidth="1"/>
    <col min="10756" max="10758" width="2.25" customWidth="1"/>
    <col min="10759" max="10759" width="1.625" customWidth="1"/>
    <col min="10760" max="10777" width="2.25" customWidth="1"/>
    <col min="10778" max="10780" width="2.75" customWidth="1"/>
    <col min="10781" max="10786" width="2.25" customWidth="1"/>
    <col min="10787" max="10787" width="2.625" customWidth="1"/>
    <col min="10788" max="10788" width="3.5" customWidth="1"/>
    <col min="10789" max="10798" width="2.625" customWidth="1"/>
    <col min="10799" max="10799" width="3.5" customWidth="1"/>
    <col min="10800" max="10810" width="2.25" customWidth="1"/>
    <col min="11009" max="11010" width="2.25" customWidth="1"/>
    <col min="11011" max="11011" width="3.625" customWidth="1"/>
    <col min="11012" max="11014" width="2.25" customWidth="1"/>
    <col min="11015" max="11015" width="1.625" customWidth="1"/>
    <col min="11016" max="11033" width="2.25" customWidth="1"/>
    <col min="11034" max="11036" width="2.75" customWidth="1"/>
    <col min="11037" max="11042" width="2.25" customWidth="1"/>
    <col min="11043" max="11043" width="2.625" customWidth="1"/>
    <col min="11044" max="11044" width="3.5" customWidth="1"/>
    <col min="11045" max="11054" width="2.625" customWidth="1"/>
    <col min="11055" max="11055" width="3.5" customWidth="1"/>
    <col min="11056" max="11066" width="2.25" customWidth="1"/>
    <col min="11265" max="11266" width="2.25" customWidth="1"/>
    <col min="11267" max="11267" width="3.625" customWidth="1"/>
    <col min="11268" max="11270" width="2.25" customWidth="1"/>
    <col min="11271" max="11271" width="1.625" customWidth="1"/>
    <col min="11272" max="11289" width="2.25" customWidth="1"/>
    <col min="11290" max="11292" width="2.75" customWidth="1"/>
    <col min="11293" max="11298" width="2.25" customWidth="1"/>
    <col min="11299" max="11299" width="2.625" customWidth="1"/>
    <col min="11300" max="11300" width="3.5" customWidth="1"/>
    <col min="11301" max="11310" width="2.625" customWidth="1"/>
    <col min="11311" max="11311" width="3.5" customWidth="1"/>
    <col min="11312" max="11322" width="2.25" customWidth="1"/>
    <col min="11521" max="11522" width="2.25" customWidth="1"/>
    <col min="11523" max="11523" width="3.625" customWidth="1"/>
    <col min="11524" max="11526" width="2.25" customWidth="1"/>
    <col min="11527" max="11527" width="1.625" customWidth="1"/>
    <col min="11528" max="11545" width="2.25" customWidth="1"/>
    <col min="11546" max="11548" width="2.75" customWidth="1"/>
    <col min="11549" max="11554" width="2.25" customWidth="1"/>
    <col min="11555" max="11555" width="2.625" customWidth="1"/>
    <col min="11556" max="11556" width="3.5" customWidth="1"/>
    <col min="11557" max="11566" width="2.625" customWidth="1"/>
    <col min="11567" max="11567" width="3.5" customWidth="1"/>
    <col min="11568" max="11578" width="2.25" customWidth="1"/>
    <col min="11777" max="11778" width="2.25" customWidth="1"/>
    <col min="11779" max="11779" width="3.625" customWidth="1"/>
    <col min="11780" max="11782" width="2.25" customWidth="1"/>
    <col min="11783" max="11783" width="1.625" customWidth="1"/>
    <col min="11784" max="11801" width="2.25" customWidth="1"/>
    <col min="11802" max="11804" width="2.75" customWidth="1"/>
    <col min="11805" max="11810" width="2.25" customWidth="1"/>
    <col min="11811" max="11811" width="2.625" customWidth="1"/>
    <col min="11812" max="11812" width="3.5" customWidth="1"/>
    <col min="11813" max="11822" width="2.625" customWidth="1"/>
    <col min="11823" max="11823" width="3.5" customWidth="1"/>
    <col min="11824" max="11834" width="2.25" customWidth="1"/>
    <col min="12033" max="12034" width="2.25" customWidth="1"/>
    <col min="12035" max="12035" width="3.625" customWidth="1"/>
    <col min="12036" max="12038" width="2.25" customWidth="1"/>
    <col min="12039" max="12039" width="1.625" customWidth="1"/>
    <col min="12040" max="12057" width="2.25" customWidth="1"/>
    <col min="12058" max="12060" width="2.75" customWidth="1"/>
    <col min="12061" max="12066" width="2.25" customWidth="1"/>
    <col min="12067" max="12067" width="2.625" customWidth="1"/>
    <col min="12068" max="12068" width="3.5" customWidth="1"/>
    <col min="12069" max="12078" width="2.625" customWidth="1"/>
    <col min="12079" max="12079" width="3.5" customWidth="1"/>
    <col min="12080" max="12090" width="2.25" customWidth="1"/>
    <col min="12289" max="12290" width="2.25" customWidth="1"/>
    <col min="12291" max="12291" width="3.625" customWidth="1"/>
    <col min="12292" max="12294" width="2.25" customWidth="1"/>
    <col min="12295" max="12295" width="1.625" customWidth="1"/>
    <col min="12296" max="12313" width="2.25" customWidth="1"/>
    <col min="12314" max="12316" width="2.75" customWidth="1"/>
    <col min="12317" max="12322" width="2.25" customWidth="1"/>
    <col min="12323" max="12323" width="2.625" customWidth="1"/>
    <col min="12324" max="12324" width="3.5" customWidth="1"/>
    <col min="12325" max="12334" width="2.625" customWidth="1"/>
    <col min="12335" max="12335" width="3.5" customWidth="1"/>
    <col min="12336" max="12346" width="2.25" customWidth="1"/>
    <col min="12545" max="12546" width="2.25" customWidth="1"/>
    <col min="12547" max="12547" width="3.625" customWidth="1"/>
    <col min="12548" max="12550" width="2.25" customWidth="1"/>
    <col min="12551" max="12551" width="1.625" customWidth="1"/>
    <col min="12552" max="12569" width="2.25" customWidth="1"/>
    <col min="12570" max="12572" width="2.75" customWidth="1"/>
    <col min="12573" max="12578" width="2.25" customWidth="1"/>
    <col min="12579" max="12579" width="2.625" customWidth="1"/>
    <col min="12580" max="12580" width="3.5" customWidth="1"/>
    <col min="12581" max="12590" width="2.625" customWidth="1"/>
    <col min="12591" max="12591" width="3.5" customWidth="1"/>
    <col min="12592" max="12602" width="2.25" customWidth="1"/>
    <col min="12801" max="12802" width="2.25" customWidth="1"/>
    <col min="12803" max="12803" width="3.625" customWidth="1"/>
    <col min="12804" max="12806" width="2.25" customWidth="1"/>
    <col min="12807" max="12807" width="1.625" customWidth="1"/>
    <col min="12808" max="12825" width="2.25" customWidth="1"/>
    <col min="12826" max="12828" width="2.75" customWidth="1"/>
    <col min="12829" max="12834" width="2.25" customWidth="1"/>
    <col min="12835" max="12835" width="2.625" customWidth="1"/>
    <col min="12836" max="12836" width="3.5" customWidth="1"/>
    <col min="12837" max="12846" width="2.625" customWidth="1"/>
    <col min="12847" max="12847" width="3.5" customWidth="1"/>
    <col min="12848" max="12858" width="2.25" customWidth="1"/>
    <col min="13057" max="13058" width="2.25" customWidth="1"/>
    <col min="13059" max="13059" width="3.625" customWidth="1"/>
    <col min="13060" max="13062" width="2.25" customWidth="1"/>
    <col min="13063" max="13063" width="1.625" customWidth="1"/>
    <col min="13064" max="13081" width="2.25" customWidth="1"/>
    <col min="13082" max="13084" width="2.75" customWidth="1"/>
    <col min="13085" max="13090" width="2.25" customWidth="1"/>
    <col min="13091" max="13091" width="2.625" customWidth="1"/>
    <col min="13092" max="13092" width="3.5" customWidth="1"/>
    <col min="13093" max="13102" width="2.625" customWidth="1"/>
    <col min="13103" max="13103" width="3.5" customWidth="1"/>
    <col min="13104" max="13114" width="2.25" customWidth="1"/>
    <col min="13313" max="13314" width="2.25" customWidth="1"/>
    <col min="13315" max="13315" width="3.625" customWidth="1"/>
    <col min="13316" max="13318" width="2.25" customWidth="1"/>
    <col min="13319" max="13319" width="1.625" customWidth="1"/>
    <col min="13320" max="13337" width="2.25" customWidth="1"/>
    <col min="13338" max="13340" width="2.75" customWidth="1"/>
    <col min="13341" max="13346" width="2.25" customWidth="1"/>
    <col min="13347" max="13347" width="2.625" customWidth="1"/>
    <col min="13348" max="13348" width="3.5" customWidth="1"/>
    <col min="13349" max="13358" width="2.625" customWidth="1"/>
    <col min="13359" max="13359" width="3.5" customWidth="1"/>
    <col min="13360" max="13370" width="2.25" customWidth="1"/>
    <col min="13569" max="13570" width="2.25" customWidth="1"/>
    <col min="13571" max="13571" width="3.625" customWidth="1"/>
    <col min="13572" max="13574" width="2.25" customWidth="1"/>
    <col min="13575" max="13575" width="1.625" customWidth="1"/>
    <col min="13576" max="13593" width="2.25" customWidth="1"/>
    <col min="13594" max="13596" width="2.75" customWidth="1"/>
    <col min="13597" max="13602" width="2.25" customWidth="1"/>
    <col min="13603" max="13603" width="2.625" customWidth="1"/>
    <col min="13604" max="13604" width="3.5" customWidth="1"/>
    <col min="13605" max="13614" width="2.625" customWidth="1"/>
    <col min="13615" max="13615" width="3.5" customWidth="1"/>
    <col min="13616" max="13626" width="2.25" customWidth="1"/>
    <col min="13825" max="13826" width="2.25" customWidth="1"/>
    <col min="13827" max="13827" width="3.625" customWidth="1"/>
    <col min="13828" max="13830" width="2.25" customWidth="1"/>
    <col min="13831" max="13831" width="1.625" customWidth="1"/>
    <col min="13832" max="13849" width="2.25" customWidth="1"/>
    <col min="13850" max="13852" width="2.75" customWidth="1"/>
    <col min="13853" max="13858" width="2.25" customWidth="1"/>
    <col min="13859" max="13859" width="2.625" customWidth="1"/>
    <col min="13860" max="13860" width="3.5" customWidth="1"/>
    <col min="13861" max="13870" width="2.625" customWidth="1"/>
    <col min="13871" max="13871" width="3.5" customWidth="1"/>
    <col min="13872" max="13882" width="2.25" customWidth="1"/>
    <col min="14081" max="14082" width="2.25" customWidth="1"/>
    <col min="14083" max="14083" width="3.625" customWidth="1"/>
    <col min="14084" max="14086" width="2.25" customWidth="1"/>
    <col min="14087" max="14087" width="1.625" customWidth="1"/>
    <col min="14088" max="14105" width="2.25" customWidth="1"/>
    <col min="14106" max="14108" width="2.75" customWidth="1"/>
    <col min="14109" max="14114" width="2.25" customWidth="1"/>
    <col min="14115" max="14115" width="2.625" customWidth="1"/>
    <col min="14116" max="14116" width="3.5" customWidth="1"/>
    <col min="14117" max="14126" width="2.625" customWidth="1"/>
    <col min="14127" max="14127" width="3.5" customWidth="1"/>
    <col min="14128" max="14138" width="2.25" customWidth="1"/>
    <col min="14337" max="14338" width="2.25" customWidth="1"/>
    <col min="14339" max="14339" width="3.625" customWidth="1"/>
    <col min="14340" max="14342" width="2.25" customWidth="1"/>
    <col min="14343" max="14343" width="1.625" customWidth="1"/>
    <col min="14344" max="14361" width="2.25" customWidth="1"/>
    <col min="14362" max="14364" width="2.75" customWidth="1"/>
    <col min="14365" max="14370" width="2.25" customWidth="1"/>
    <col min="14371" max="14371" width="2.625" customWidth="1"/>
    <col min="14372" max="14372" width="3.5" customWidth="1"/>
    <col min="14373" max="14382" width="2.625" customWidth="1"/>
    <col min="14383" max="14383" width="3.5" customWidth="1"/>
    <col min="14384" max="14394" width="2.25" customWidth="1"/>
    <col min="14593" max="14594" width="2.25" customWidth="1"/>
    <col min="14595" max="14595" width="3.625" customWidth="1"/>
    <col min="14596" max="14598" width="2.25" customWidth="1"/>
    <col min="14599" max="14599" width="1.625" customWidth="1"/>
    <col min="14600" max="14617" width="2.25" customWidth="1"/>
    <col min="14618" max="14620" width="2.75" customWidth="1"/>
    <col min="14621" max="14626" width="2.25" customWidth="1"/>
    <col min="14627" max="14627" width="2.625" customWidth="1"/>
    <col min="14628" max="14628" width="3.5" customWidth="1"/>
    <col min="14629" max="14638" width="2.625" customWidth="1"/>
    <col min="14639" max="14639" width="3.5" customWidth="1"/>
    <col min="14640" max="14650" width="2.25" customWidth="1"/>
    <col min="14849" max="14850" width="2.25" customWidth="1"/>
    <col min="14851" max="14851" width="3.625" customWidth="1"/>
    <col min="14852" max="14854" width="2.25" customWidth="1"/>
    <col min="14855" max="14855" width="1.625" customWidth="1"/>
    <col min="14856" max="14873" width="2.25" customWidth="1"/>
    <col min="14874" max="14876" width="2.75" customWidth="1"/>
    <col min="14877" max="14882" width="2.25" customWidth="1"/>
    <col min="14883" max="14883" width="2.625" customWidth="1"/>
    <col min="14884" max="14884" width="3.5" customWidth="1"/>
    <col min="14885" max="14894" width="2.625" customWidth="1"/>
    <col min="14895" max="14895" width="3.5" customWidth="1"/>
    <col min="14896" max="14906" width="2.25" customWidth="1"/>
    <col min="15105" max="15106" width="2.25" customWidth="1"/>
    <col min="15107" max="15107" width="3.625" customWidth="1"/>
    <col min="15108" max="15110" width="2.25" customWidth="1"/>
    <col min="15111" max="15111" width="1.625" customWidth="1"/>
    <col min="15112" max="15129" width="2.25" customWidth="1"/>
    <col min="15130" max="15132" width="2.75" customWidth="1"/>
    <col min="15133" max="15138" width="2.25" customWidth="1"/>
    <col min="15139" max="15139" width="2.625" customWidth="1"/>
    <col min="15140" max="15140" width="3.5" customWidth="1"/>
    <col min="15141" max="15150" width="2.625" customWidth="1"/>
    <col min="15151" max="15151" width="3.5" customWidth="1"/>
    <col min="15152" max="15162" width="2.25" customWidth="1"/>
    <col min="15361" max="15362" width="2.25" customWidth="1"/>
    <col min="15363" max="15363" width="3.625" customWidth="1"/>
    <col min="15364" max="15366" width="2.25" customWidth="1"/>
    <col min="15367" max="15367" width="1.625" customWidth="1"/>
    <col min="15368" max="15385" width="2.25" customWidth="1"/>
    <col min="15386" max="15388" width="2.75" customWidth="1"/>
    <col min="15389" max="15394" width="2.25" customWidth="1"/>
    <col min="15395" max="15395" width="2.625" customWidth="1"/>
    <col min="15396" max="15396" width="3.5" customWidth="1"/>
    <col min="15397" max="15406" width="2.625" customWidth="1"/>
    <col min="15407" max="15407" width="3.5" customWidth="1"/>
    <col min="15408" max="15418" width="2.25" customWidth="1"/>
    <col min="15617" max="15618" width="2.25" customWidth="1"/>
    <col min="15619" max="15619" width="3.625" customWidth="1"/>
    <col min="15620" max="15622" width="2.25" customWidth="1"/>
    <col min="15623" max="15623" width="1.625" customWidth="1"/>
    <col min="15624" max="15641" width="2.25" customWidth="1"/>
    <col min="15642" max="15644" width="2.75" customWidth="1"/>
    <col min="15645" max="15650" width="2.25" customWidth="1"/>
    <col min="15651" max="15651" width="2.625" customWidth="1"/>
    <col min="15652" max="15652" width="3.5" customWidth="1"/>
    <col min="15653" max="15662" width="2.625" customWidth="1"/>
    <col min="15663" max="15663" width="3.5" customWidth="1"/>
    <col min="15664" max="15674" width="2.25" customWidth="1"/>
    <col min="15873" max="15874" width="2.25" customWidth="1"/>
    <col min="15875" max="15875" width="3.625" customWidth="1"/>
    <col min="15876" max="15878" width="2.25" customWidth="1"/>
    <col min="15879" max="15879" width="1.625" customWidth="1"/>
    <col min="15880" max="15897" width="2.25" customWidth="1"/>
    <col min="15898" max="15900" width="2.75" customWidth="1"/>
    <col min="15901" max="15906" width="2.25" customWidth="1"/>
    <col min="15907" max="15907" width="2.625" customWidth="1"/>
    <col min="15908" max="15908" width="3.5" customWidth="1"/>
    <col min="15909" max="15918" width="2.625" customWidth="1"/>
    <col min="15919" max="15919" width="3.5" customWidth="1"/>
    <col min="15920" max="15930" width="2.25" customWidth="1"/>
    <col min="16129" max="16130" width="2.25" customWidth="1"/>
    <col min="16131" max="16131" width="3.625" customWidth="1"/>
    <col min="16132" max="16134" width="2.25" customWidth="1"/>
    <col min="16135" max="16135" width="1.625" customWidth="1"/>
    <col min="16136" max="16153" width="2.25" customWidth="1"/>
    <col min="16154" max="16156" width="2.75" customWidth="1"/>
    <col min="16157" max="16162" width="2.25" customWidth="1"/>
    <col min="16163" max="16163" width="2.625" customWidth="1"/>
    <col min="16164" max="16164" width="3.5" customWidth="1"/>
    <col min="16165" max="16174" width="2.625" customWidth="1"/>
    <col min="16175" max="16175" width="3.5" customWidth="1"/>
    <col min="16176" max="16186" width="2.25" customWidth="1"/>
  </cols>
  <sheetData>
    <row r="1" spans="2:51" ht="23.25" customHeight="1">
      <c r="AQ1" s="912"/>
      <c r="AR1" s="912"/>
      <c r="AS1" s="912"/>
      <c r="AT1" s="912"/>
      <c r="AU1" s="912"/>
      <c r="AV1" s="912"/>
      <c r="AW1" s="912"/>
      <c r="AX1" s="24"/>
    </row>
    <row r="2" spans="2:51" ht="21.75" customHeight="1" thickBot="1">
      <c r="AK2" s="466" t="s">
        <v>0</v>
      </c>
      <c r="AL2" s="466"/>
      <c r="AM2" s="466"/>
      <c r="AN2" s="466"/>
      <c r="AO2" s="466"/>
      <c r="AP2" s="466"/>
      <c r="AQ2" s="466"/>
      <c r="AR2" s="466">
        <v>295</v>
      </c>
      <c r="AS2" s="466"/>
      <c r="AT2" s="466"/>
      <c r="AU2" s="466"/>
      <c r="AV2" s="466"/>
      <c r="AW2" s="466"/>
      <c r="AX2" s="466"/>
      <c r="AY2" s="466"/>
    </row>
    <row r="3" spans="2:51" ht="19.5" thickBot="1">
      <c r="B3" s="913" t="s">
        <v>98</v>
      </c>
      <c r="C3" s="914"/>
      <c r="D3" s="914"/>
      <c r="E3" s="914"/>
      <c r="F3" s="914"/>
      <c r="G3" s="914"/>
      <c r="H3" s="914"/>
      <c r="I3" s="914"/>
      <c r="J3" s="914"/>
      <c r="K3" s="914"/>
      <c r="L3" s="914"/>
      <c r="M3" s="914"/>
      <c r="N3" s="914"/>
      <c r="O3" s="914"/>
      <c r="P3" s="914"/>
      <c r="Q3" s="914"/>
      <c r="R3" s="914"/>
      <c r="S3" s="914"/>
      <c r="T3" s="914"/>
      <c r="U3" s="914"/>
      <c r="V3" s="914"/>
      <c r="W3" s="914"/>
      <c r="X3" s="914"/>
      <c r="Y3" s="914"/>
      <c r="Z3" s="914"/>
      <c r="AA3" s="914"/>
      <c r="AB3" s="914"/>
      <c r="AC3" s="914"/>
      <c r="AD3" s="914"/>
      <c r="AE3" s="914"/>
      <c r="AF3" s="914"/>
      <c r="AG3" s="914"/>
      <c r="AH3" s="914"/>
      <c r="AI3" s="914"/>
      <c r="AJ3" s="914"/>
      <c r="AK3" s="914"/>
      <c r="AL3" s="914"/>
      <c r="AM3" s="914"/>
      <c r="AN3" s="914"/>
      <c r="AO3" s="914"/>
      <c r="AP3" s="914"/>
      <c r="AQ3" s="914"/>
      <c r="AR3" s="914"/>
      <c r="AS3" s="914"/>
      <c r="AT3" s="914"/>
      <c r="AU3" s="914"/>
      <c r="AV3" s="914"/>
      <c r="AW3" s="914"/>
      <c r="AX3" s="914"/>
      <c r="AY3" s="915"/>
    </row>
    <row r="4" spans="2:51" ht="21" customHeight="1">
      <c r="B4" s="468" t="s">
        <v>49</v>
      </c>
      <c r="C4" s="469"/>
      <c r="D4" s="469"/>
      <c r="E4" s="469"/>
      <c r="F4" s="469"/>
      <c r="G4" s="469"/>
      <c r="H4" s="916" t="s">
        <v>466</v>
      </c>
      <c r="I4" s="917"/>
      <c r="J4" s="917"/>
      <c r="K4" s="917"/>
      <c r="L4" s="917"/>
      <c r="M4" s="917"/>
      <c r="N4" s="917"/>
      <c r="O4" s="917"/>
      <c r="P4" s="917"/>
      <c r="Q4" s="917"/>
      <c r="R4" s="917"/>
      <c r="S4" s="917"/>
      <c r="T4" s="917"/>
      <c r="U4" s="917"/>
      <c r="V4" s="917"/>
      <c r="W4" s="917"/>
      <c r="X4" s="917"/>
      <c r="Y4" s="917"/>
      <c r="Z4" s="472" t="s">
        <v>540</v>
      </c>
      <c r="AA4" s="473"/>
      <c r="AB4" s="473"/>
      <c r="AC4" s="473"/>
      <c r="AD4" s="473"/>
      <c r="AE4" s="474"/>
      <c r="AF4" s="1846" t="s">
        <v>275</v>
      </c>
      <c r="AG4" s="1846"/>
      <c r="AH4" s="1846"/>
      <c r="AI4" s="1846"/>
      <c r="AJ4" s="1846"/>
      <c r="AK4" s="1846"/>
      <c r="AL4" s="1846"/>
      <c r="AM4" s="1846"/>
      <c r="AN4" s="1846"/>
      <c r="AO4" s="1846"/>
      <c r="AP4" s="1846"/>
      <c r="AQ4" s="1847"/>
      <c r="AR4" s="478" t="s">
        <v>1</v>
      </c>
      <c r="AS4" s="475"/>
      <c r="AT4" s="475"/>
      <c r="AU4" s="475"/>
      <c r="AV4" s="475"/>
      <c r="AW4" s="475"/>
      <c r="AX4" s="475"/>
      <c r="AY4" s="479"/>
    </row>
    <row r="5" spans="2:51" ht="28.15" customHeight="1">
      <c r="B5" s="442" t="s">
        <v>59</v>
      </c>
      <c r="C5" s="443"/>
      <c r="D5" s="443"/>
      <c r="E5" s="443"/>
      <c r="F5" s="443"/>
      <c r="G5" s="444"/>
      <c r="H5" s="445" t="s">
        <v>467</v>
      </c>
      <c r="I5" s="446"/>
      <c r="J5" s="446"/>
      <c r="K5" s="446"/>
      <c r="L5" s="446"/>
      <c r="M5" s="446"/>
      <c r="N5" s="446"/>
      <c r="O5" s="446"/>
      <c r="P5" s="446"/>
      <c r="Q5" s="446"/>
      <c r="R5" s="446"/>
      <c r="S5" s="446"/>
      <c r="T5" s="446"/>
      <c r="U5" s="446"/>
      <c r="V5" s="446"/>
      <c r="W5" s="447"/>
      <c r="X5" s="447"/>
      <c r="Y5" s="447"/>
      <c r="Z5" s="448" t="s">
        <v>2</v>
      </c>
      <c r="AA5" s="449"/>
      <c r="AB5" s="449"/>
      <c r="AC5" s="449"/>
      <c r="AD5" s="449"/>
      <c r="AE5" s="450"/>
      <c r="AF5" s="3012" t="s">
        <v>277</v>
      </c>
      <c r="AG5" s="3013"/>
      <c r="AH5" s="3013"/>
      <c r="AI5" s="3013"/>
      <c r="AJ5" s="3013"/>
      <c r="AK5" s="3013"/>
      <c r="AL5" s="3013"/>
      <c r="AM5" s="3013"/>
      <c r="AN5" s="3013"/>
      <c r="AO5" s="3013"/>
      <c r="AP5" s="3013"/>
      <c r="AQ5" s="3014"/>
      <c r="AR5" s="3015" t="s">
        <v>610</v>
      </c>
      <c r="AS5" s="3016"/>
      <c r="AT5" s="3016"/>
      <c r="AU5" s="3016"/>
      <c r="AV5" s="3016"/>
      <c r="AW5" s="3016"/>
      <c r="AX5" s="3016"/>
      <c r="AY5" s="3017"/>
    </row>
    <row r="6" spans="2:51" ht="30.75" customHeight="1">
      <c r="B6" s="454" t="s">
        <v>3</v>
      </c>
      <c r="C6" s="455"/>
      <c r="D6" s="455"/>
      <c r="E6" s="455"/>
      <c r="F6" s="455"/>
      <c r="G6" s="455"/>
      <c r="H6" s="3018" t="s">
        <v>103</v>
      </c>
      <c r="I6" s="462"/>
      <c r="J6" s="462"/>
      <c r="K6" s="462"/>
      <c r="L6" s="462"/>
      <c r="M6" s="462"/>
      <c r="N6" s="462"/>
      <c r="O6" s="462"/>
      <c r="P6" s="462"/>
      <c r="Q6" s="462"/>
      <c r="R6" s="462"/>
      <c r="S6" s="462"/>
      <c r="T6" s="462"/>
      <c r="U6" s="462"/>
      <c r="V6" s="462"/>
      <c r="W6" s="462"/>
      <c r="X6" s="462"/>
      <c r="Y6" s="462"/>
      <c r="Z6" s="457" t="s">
        <v>76</v>
      </c>
      <c r="AA6" s="458"/>
      <c r="AB6" s="458"/>
      <c r="AC6" s="458"/>
      <c r="AD6" s="458"/>
      <c r="AE6" s="459"/>
      <c r="AF6" s="460" t="s">
        <v>108</v>
      </c>
      <c r="AG6" s="461"/>
      <c r="AH6" s="461"/>
      <c r="AI6" s="461"/>
      <c r="AJ6" s="461"/>
      <c r="AK6" s="461"/>
      <c r="AL6" s="461"/>
      <c r="AM6" s="461"/>
      <c r="AN6" s="461"/>
      <c r="AO6" s="461"/>
      <c r="AP6" s="461"/>
      <c r="AQ6" s="461"/>
      <c r="AR6" s="462"/>
      <c r="AS6" s="462"/>
      <c r="AT6" s="462"/>
      <c r="AU6" s="462"/>
      <c r="AV6" s="462"/>
      <c r="AW6" s="462"/>
      <c r="AX6" s="462"/>
      <c r="AY6" s="463"/>
    </row>
    <row r="7" spans="2:51" ht="18" customHeight="1">
      <c r="B7" s="418" t="s">
        <v>37</v>
      </c>
      <c r="C7" s="419"/>
      <c r="D7" s="419"/>
      <c r="E7" s="419"/>
      <c r="F7" s="419"/>
      <c r="G7" s="419"/>
      <c r="H7" s="2939" t="s">
        <v>467</v>
      </c>
      <c r="I7" s="936"/>
      <c r="J7" s="936"/>
      <c r="K7" s="936"/>
      <c r="L7" s="936"/>
      <c r="M7" s="936"/>
      <c r="N7" s="936"/>
      <c r="O7" s="936"/>
      <c r="P7" s="936"/>
      <c r="Q7" s="936"/>
      <c r="R7" s="936"/>
      <c r="S7" s="936"/>
      <c r="T7" s="936"/>
      <c r="U7" s="936"/>
      <c r="V7" s="936"/>
      <c r="W7" s="937"/>
      <c r="X7" s="937"/>
      <c r="Y7" s="937"/>
      <c r="Z7" s="428" t="s">
        <v>543</v>
      </c>
      <c r="AA7" s="267"/>
      <c r="AB7" s="267"/>
      <c r="AC7" s="267"/>
      <c r="AD7" s="267"/>
      <c r="AE7" s="429"/>
      <c r="AF7" s="431" t="s">
        <v>467</v>
      </c>
      <c r="AG7" s="432"/>
      <c r="AH7" s="432"/>
      <c r="AI7" s="432"/>
      <c r="AJ7" s="432"/>
      <c r="AK7" s="432"/>
      <c r="AL7" s="432"/>
      <c r="AM7" s="432"/>
      <c r="AN7" s="432"/>
      <c r="AO7" s="432"/>
      <c r="AP7" s="432"/>
      <c r="AQ7" s="432"/>
      <c r="AR7" s="432"/>
      <c r="AS7" s="432"/>
      <c r="AT7" s="432"/>
      <c r="AU7" s="432"/>
      <c r="AV7" s="432"/>
      <c r="AW7" s="432"/>
      <c r="AX7" s="432"/>
      <c r="AY7" s="433"/>
    </row>
    <row r="8" spans="2:51" ht="24" customHeight="1">
      <c r="B8" s="420"/>
      <c r="C8" s="421"/>
      <c r="D8" s="421"/>
      <c r="E8" s="421"/>
      <c r="F8" s="421"/>
      <c r="G8" s="421"/>
      <c r="H8" s="938"/>
      <c r="I8" s="939"/>
      <c r="J8" s="939"/>
      <c r="K8" s="939"/>
      <c r="L8" s="939"/>
      <c r="M8" s="939"/>
      <c r="N8" s="939"/>
      <c r="O8" s="939"/>
      <c r="P8" s="939"/>
      <c r="Q8" s="939"/>
      <c r="R8" s="939"/>
      <c r="S8" s="939"/>
      <c r="T8" s="939"/>
      <c r="U8" s="939"/>
      <c r="V8" s="939"/>
      <c r="W8" s="940"/>
      <c r="X8" s="940"/>
      <c r="Y8" s="940"/>
      <c r="Z8" s="430"/>
      <c r="AA8" s="267"/>
      <c r="AB8" s="267"/>
      <c r="AC8" s="267"/>
      <c r="AD8" s="267"/>
      <c r="AE8" s="429"/>
      <c r="AF8" s="434"/>
      <c r="AG8" s="434"/>
      <c r="AH8" s="434"/>
      <c r="AI8" s="434"/>
      <c r="AJ8" s="434"/>
      <c r="AK8" s="434"/>
      <c r="AL8" s="434"/>
      <c r="AM8" s="434"/>
      <c r="AN8" s="434"/>
      <c r="AO8" s="434"/>
      <c r="AP8" s="434"/>
      <c r="AQ8" s="434"/>
      <c r="AR8" s="434"/>
      <c r="AS8" s="434"/>
      <c r="AT8" s="434"/>
      <c r="AU8" s="434"/>
      <c r="AV8" s="434"/>
      <c r="AW8" s="434"/>
      <c r="AX8" s="434"/>
      <c r="AY8" s="435"/>
    </row>
    <row r="9" spans="2:51" ht="55.5" customHeight="1">
      <c r="B9" s="436" t="s">
        <v>38</v>
      </c>
      <c r="C9" s="437"/>
      <c r="D9" s="437"/>
      <c r="E9" s="437"/>
      <c r="F9" s="437"/>
      <c r="G9" s="437"/>
      <c r="H9" s="952" t="s">
        <v>468</v>
      </c>
      <c r="I9" s="953"/>
      <c r="J9" s="953"/>
      <c r="K9" s="953"/>
      <c r="L9" s="953"/>
      <c r="M9" s="953"/>
      <c r="N9" s="953"/>
      <c r="O9" s="953"/>
      <c r="P9" s="953"/>
      <c r="Q9" s="953"/>
      <c r="R9" s="953"/>
      <c r="S9" s="953"/>
      <c r="T9" s="953"/>
      <c r="U9" s="953"/>
      <c r="V9" s="953"/>
      <c r="W9" s="953"/>
      <c r="X9" s="953"/>
      <c r="Y9" s="953"/>
      <c r="Z9" s="953"/>
      <c r="AA9" s="953"/>
      <c r="AB9" s="953"/>
      <c r="AC9" s="953"/>
      <c r="AD9" s="953"/>
      <c r="AE9" s="953"/>
      <c r="AF9" s="953"/>
      <c r="AG9" s="953"/>
      <c r="AH9" s="953"/>
      <c r="AI9" s="953"/>
      <c r="AJ9" s="953"/>
      <c r="AK9" s="953"/>
      <c r="AL9" s="953"/>
      <c r="AM9" s="953"/>
      <c r="AN9" s="953"/>
      <c r="AO9" s="953"/>
      <c r="AP9" s="953"/>
      <c r="AQ9" s="953"/>
      <c r="AR9" s="953"/>
      <c r="AS9" s="953"/>
      <c r="AT9" s="953"/>
      <c r="AU9" s="953"/>
      <c r="AV9" s="953"/>
      <c r="AW9" s="953"/>
      <c r="AX9" s="953"/>
      <c r="AY9" s="954"/>
    </row>
    <row r="10" spans="2:51" ht="62.25" customHeight="1">
      <c r="B10" s="436" t="s">
        <v>78</v>
      </c>
      <c r="C10" s="437"/>
      <c r="D10" s="437"/>
      <c r="E10" s="437"/>
      <c r="F10" s="437"/>
      <c r="G10" s="437"/>
      <c r="H10" s="952" t="s">
        <v>469</v>
      </c>
      <c r="I10" s="953"/>
      <c r="J10" s="953"/>
      <c r="K10" s="953"/>
      <c r="L10" s="953"/>
      <c r="M10" s="953"/>
      <c r="N10" s="953"/>
      <c r="O10" s="953"/>
      <c r="P10" s="953"/>
      <c r="Q10" s="953"/>
      <c r="R10" s="953"/>
      <c r="S10" s="953"/>
      <c r="T10" s="953"/>
      <c r="U10" s="953"/>
      <c r="V10" s="953"/>
      <c r="W10" s="953"/>
      <c r="X10" s="953"/>
      <c r="Y10" s="953"/>
      <c r="Z10" s="953"/>
      <c r="AA10" s="953"/>
      <c r="AB10" s="953"/>
      <c r="AC10" s="953"/>
      <c r="AD10" s="953"/>
      <c r="AE10" s="953"/>
      <c r="AF10" s="953"/>
      <c r="AG10" s="953"/>
      <c r="AH10" s="953"/>
      <c r="AI10" s="953"/>
      <c r="AJ10" s="953"/>
      <c r="AK10" s="953"/>
      <c r="AL10" s="953"/>
      <c r="AM10" s="953"/>
      <c r="AN10" s="953"/>
      <c r="AO10" s="953"/>
      <c r="AP10" s="953"/>
      <c r="AQ10" s="953"/>
      <c r="AR10" s="953"/>
      <c r="AS10" s="953"/>
      <c r="AT10" s="953"/>
      <c r="AU10" s="953"/>
      <c r="AV10" s="953"/>
      <c r="AW10" s="953"/>
      <c r="AX10" s="953"/>
      <c r="AY10" s="954"/>
    </row>
    <row r="11" spans="2:51" ht="29.25" customHeight="1">
      <c r="B11" s="436" t="s">
        <v>4</v>
      </c>
      <c r="C11" s="437"/>
      <c r="D11" s="437"/>
      <c r="E11" s="437"/>
      <c r="F11" s="437"/>
      <c r="G11" s="438"/>
      <c r="H11" s="439" t="s">
        <v>109</v>
      </c>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40"/>
      <c r="AO11" s="440"/>
      <c r="AP11" s="440"/>
      <c r="AQ11" s="440"/>
      <c r="AR11" s="440"/>
      <c r="AS11" s="440"/>
      <c r="AT11" s="440"/>
      <c r="AU11" s="440"/>
      <c r="AV11" s="440"/>
      <c r="AW11" s="440"/>
      <c r="AX11" s="440"/>
      <c r="AY11" s="441"/>
    </row>
    <row r="12" spans="2:51" ht="21" customHeight="1">
      <c r="B12" s="405" t="s">
        <v>39</v>
      </c>
      <c r="C12" s="406"/>
      <c r="D12" s="406"/>
      <c r="E12" s="406"/>
      <c r="F12" s="406"/>
      <c r="G12" s="407"/>
      <c r="H12" s="411"/>
      <c r="I12" s="412"/>
      <c r="J12" s="412"/>
      <c r="K12" s="412"/>
      <c r="L12" s="412"/>
      <c r="M12" s="412"/>
      <c r="N12" s="412"/>
      <c r="O12" s="412"/>
      <c r="P12" s="412"/>
      <c r="Q12" s="370" t="s">
        <v>86</v>
      </c>
      <c r="R12" s="371"/>
      <c r="S12" s="371"/>
      <c r="T12" s="371"/>
      <c r="U12" s="371"/>
      <c r="V12" s="371"/>
      <c r="W12" s="413"/>
      <c r="X12" s="370" t="s">
        <v>87</v>
      </c>
      <c r="Y12" s="371"/>
      <c r="Z12" s="371"/>
      <c r="AA12" s="371"/>
      <c r="AB12" s="371"/>
      <c r="AC12" s="371"/>
      <c r="AD12" s="413"/>
      <c r="AE12" s="370" t="s">
        <v>88</v>
      </c>
      <c r="AF12" s="371"/>
      <c r="AG12" s="371"/>
      <c r="AH12" s="371"/>
      <c r="AI12" s="371"/>
      <c r="AJ12" s="371"/>
      <c r="AK12" s="413"/>
      <c r="AL12" s="370" t="s">
        <v>90</v>
      </c>
      <c r="AM12" s="371"/>
      <c r="AN12" s="371"/>
      <c r="AO12" s="371"/>
      <c r="AP12" s="371"/>
      <c r="AQ12" s="371"/>
      <c r="AR12" s="413"/>
      <c r="AS12" s="370" t="s">
        <v>91</v>
      </c>
      <c r="AT12" s="371"/>
      <c r="AU12" s="371"/>
      <c r="AV12" s="371"/>
      <c r="AW12" s="371"/>
      <c r="AX12" s="371"/>
      <c r="AY12" s="372"/>
    </row>
    <row r="13" spans="2:51" ht="21" customHeight="1">
      <c r="B13" s="291"/>
      <c r="C13" s="292"/>
      <c r="D13" s="292"/>
      <c r="E13" s="292"/>
      <c r="F13" s="292"/>
      <c r="G13" s="293"/>
      <c r="H13" s="373" t="s">
        <v>5</v>
      </c>
      <c r="I13" s="374"/>
      <c r="J13" s="379" t="s">
        <v>6</v>
      </c>
      <c r="K13" s="380"/>
      <c r="L13" s="380"/>
      <c r="M13" s="380"/>
      <c r="N13" s="380"/>
      <c r="O13" s="380"/>
      <c r="P13" s="381"/>
      <c r="Q13" s="384">
        <v>296</v>
      </c>
      <c r="R13" s="384"/>
      <c r="S13" s="384"/>
      <c r="T13" s="384"/>
      <c r="U13" s="384"/>
      <c r="V13" s="384"/>
      <c r="W13" s="384"/>
      <c r="X13" s="384">
        <v>271</v>
      </c>
      <c r="Y13" s="384"/>
      <c r="Z13" s="384"/>
      <c r="AA13" s="384"/>
      <c r="AB13" s="384"/>
      <c r="AC13" s="384"/>
      <c r="AD13" s="384"/>
      <c r="AE13" s="384">
        <v>254</v>
      </c>
      <c r="AF13" s="384"/>
      <c r="AG13" s="384"/>
      <c r="AH13" s="384"/>
      <c r="AI13" s="384"/>
      <c r="AJ13" s="384"/>
      <c r="AK13" s="384"/>
      <c r="AL13" s="384">
        <v>219</v>
      </c>
      <c r="AM13" s="384"/>
      <c r="AN13" s="384"/>
      <c r="AO13" s="384"/>
      <c r="AP13" s="384"/>
      <c r="AQ13" s="384"/>
      <c r="AR13" s="384"/>
      <c r="AS13" s="384">
        <v>198</v>
      </c>
      <c r="AT13" s="384"/>
      <c r="AU13" s="384"/>
      <c r="AV13" s="384"/>
      <c r="AW13" s="384"/>
      <c r="AX13" s="384"/>
      <c r="AY13" s="385"/>
    </row>
    <row r="14" spans="2:51" ht="21" customHeight="1">
      <c r="B14" s="291"/>
      <c r="C14" s="292"/>
      <c r="D14" s="292"/>
      <c r="E14" s="292"/>
      <c r="F14" s="292"/>
      <c r="G14" s="293"/>
      <c r="H14" s="375"/>
      <c r="I14" s="376"/>
      <c r="J14" s="386" t="s">
        <v>7</v>
      </c>
      <c r="K14" s="387"/>
      <c r="L14" s="387"/>
      <c r="M14" s="387"/>
      <c r="N14" s="387"/>
      <c r="O14" s="387"/>
      <c r="P14" s="388"/>
      <c r="Q14" s="933" t="s">
        <v>611</v>
      </c>
      <c r="R14" s="934"/>
      <c r="S14" s="934"/>
      <c r="T14" s="934"/>
      <c r="U14" s="934"/>
      <c r="V14" s="934"/>
      <c r="W14" s="934"/>
      <c r="X14" s="933" t="s">
        <v>611</v>
      </c>
      <c r="Y14" s="934"/>
      <c r="Z14" s="934"/>
      <c r="AA14" s="934"/>
      <c r="AB14" s="934"/>
      <c r="AC14" s="934"/>
      <c r="AD14" s="934"/>
      <c r="AE14" s="933" t="s">
        <v>611</v>
      </c>
      <c r="AF14" s="934"/>
      <c r="AG14" s="934"/>
      <c r="AH14" s="934"/>
      <c r="AI14" s="934"/>
      <c r="AJ14" s="934"/>
      <c r="AK14" s="934"/>
      <c r="AL14" s="3019"/>
      <c r="AM14" s="3020"/>
      <c r="AN14" s="3020"/>
      <c r="AO14" s="3020"/>
      <c r="AP14" s="3020"/>
      <c r="AQ14" s="3020"/>
      <c r="AR14" s="3021"/>
      <c r="AS14" s="464"/>
      <c r="AT14" s="464"/>
      <c r="AU14" s="464"/>
      <c r="AV14" s="464"/>
      <c r="AW14" s="464"/>
      <c r="AX14" s="464"/>
      <c r="AY14" s="465"/>
    </row>
    <row r="15" spans="2:51" ht="24.75" customHeight="1">
      <c r="B15" s="291"/>
      <c r="C15" s="292"/>
      <c r="D15" s="292"/>
      <c r="E15" s="292"/>
      <c r="F15" s="292"/>
      <c r="G15" s="293"/>
      <c r="H15" s="375"/>
      <c r="I15" s="376"/>
      <c r="J15" s="386" t="s">
        <v>8</v>
      </c>
      <c r="K15" s="387"/>
      <c r="L15" s="387"/>
      <c r="M15" s="387"/>
      <c r="N15" s="387"/>
      <c r="O15" s="387"/>
      <c r="P15" s="388"/>
      <c r="Q15" s="933" t="s">
        <v>611</v>
      </c>
      <c r="R15" s="934"/>
      <c r="S15" s="934"/>
      <c r="T15" s="934"/>
      <c r="U15" s="934"/>
      <c r="V15" s="934"/>
      <c r="W15" s="934"/>
      <c r="X15" s="933" t="s">
        <v>612</v>
      </c>
      <c r="Y15" s="934"/>
      <c r="Z15" s="934"/>
      <c r="AA15" s="934"/>
      <c r="AB15" s="934"/>
      <c r="AC15" s="934"/>
      <c r="AD15" s="934"/>
      <c r="AE15" s="934">
        <v>6</v>
      </c>
      <c r="AF15" s="934"/>
      <c r="AG15" s="934"/>
      <c r="AH15" s="934"/>
      <c r="AI15" s="934"/>
      <c r="AJ15" s="934"/>
      <c r="AK15" s="934"/>
      <c r="AL15" s="933" t="s">
        <v>611</v>
      </c>
      <c r="AM15" s="934"/>
      <c r="AN15" s="934"/>
      <c r="AO15" s="934"/>
      <c r="AP15" s="934"/>
      <c r="AQ15" s="934"/>
      <c r="AR15" s="934"/>
      <c r="AS15" s="464"/>
      <c r="AT15" s="464"/>
      <c r="AU15" s="464"/>
      <c r="AV15" s="464"/>
      <c r="AW15" s="464"/>
      <c r="AX15" s="464"/>
      <c r="AY15" s="465"/>
    </row>
    <row r="16" spans="2:51" ht="24.75" customHeight="1">
      <c r="B16" s="291"/>
      <c r="C16" s="292"/>
      <c r="D16" s="292"/>
      <c r="E16" s="292"/>
      <c r="F16" s="292"/>
      <c r="G16" s="293"/>
      <c r="H16" s="377"/>
      <c r="I16" s="378"/>
      <c r="J16" s="415" t="s">
        <v>26</v>
      </c>
      <c r="K16" s="416"/>
      <c r="L16" s="416"/>
      <c r="M16" s="416"/>
      <c r="N16" s="416"/>
      <c r="O16" s="416"/>
      <c r="P16" s="417"/>
      <c r="Q16" s="402">
        <v>296</v>
      </c>
      <c r="R16" s="402"/>
      <c r="S16" s="402"/>
      <c r="T16" s="402"/>
      <c r="U16" s="402"/>
      <c r="V16" s="402"/>
      <c r="W16" s="402"/>
      <c r="X16" s="402">
        <v>265</v>
      </c>
      <c r="Y16" s="402"/>
      <c r="Z16" s="402"/>
      <c r="AA16" s="402"/>
      <c r="AB16" s="402"/>
      <c r="AC16" s="402"/>
      <c r="AD16" s="402"/>
      <c r="AE16" s="402">
        <v>260</v>
      </c>
      <c r="AF16" s="402"/>
      <c r="AG16" s="402"/>
      <c r="AH16" s="402"/>
      <c r="AI16" s="402"/>
      <c r="AJ16" s="402"/>
      <c r="AK16" s="402"/>
      <c r="AL16" s="402">
        <v>219</v>
      </c>
      <c r="AM16" s="402"/>
      <c r="AN16" s="402"/>
      <c r="AO16" s="402"/>
      <c r="AP16" s="402"/>
      <c r="AQ16" s="402"/>
      <c r="AR16" s="402"/>
      <c r="AS16" s="402"/>
      <c r="AT16" s="402"/>
      <c r="AU16" s="402"/>
      <c r="AV16" s="402"/>
      <c r="AW16" s="402"/>
      <c r="AX16" s="402"/>
      <c r="AY16" s="403"/>
    </row>
    <row r="17" spans="2:51" ht="24.75" customHeight="1">
      <c r="B17" s="291"/>
      <c r="C17" s="292"/>
      <c r="D17" s="292"/>
      <c r="E17" s="292"/>
      <c r="F17" s="292"/>
      <c r="G17" s="293"/>
      <c r="H17" s="392" t="s">
        <v>9</v>
      </c>
      <c r="I17" s="393"/>
      <c r="J17" s="393"/>
      <c r="K17" s="393"/>
      <c r="L17" s="393"/>
      <c r="M17" s="393"/>
      <c r="N17" s="393"/>
      <c r="O17" s="393"/>
      <c r="P17" s="393"/>
      <c r="Q17" s="931">
        <v>263</v>
      </c>
      <c r="R17" s="931"/>
      <c r="S17" s="931"/>
      <c r="T17" s="931"/>
      <c r="U17" s="931"/>
      <c r="V17" s="931"/>
      <c r="W17" s="931"/>
      <c r="X17" s="931">
        <v>234</v>
      </c>
      <c r="Y17" s="931"/>
      <c r="Z17" s="931"/>
      <c r="AA17" s="931"/>
      <c r="AB17" s="931"/>
      <c r="AC17" s="931"/>
      <c r="AD17" s="931"/>
      <c r="AE17" s="931">
        <v>243</v>
      </c>
      <c r="AF17" s="931"/>
      <c r="AG17" s="931"/>
      <c r="AH17" s="931"/>
      <c r="AI17" s="931"/>
      <c r="AJ17" s="931"/>
      <c r="AK17" s="931"/>
      <c r="AL17" s="390"/>
      <c r="AM17" s="390"/>
      <c r="AN17" s="390"/>
      <c r="AO17" s="390"/>
      <c r="AP17" s="390"/>
      <c r="AQ17" s="390"/>
      <c r="AR17" s="390"/>
      <c r="AS17" s="390"/>
      <c r="AT17" s="390"/>
      <c r="AU17" s="390"/>
      <c r="AV17" s="390"/>
      <c r="AW17" s="390"/>
      <c r="AX17" s="390"/>
      <c r="AY17" s="391"/>
    </row>
    <row r="18" spans="2:51" ht="24.75" customHeight="1">
      <c r="B18" s="408"/>
      <c r="C18" s="409"/>
      <c r="D18" s="409"/>
      <c r="E18" s="409"/>
      <c r="F18" s="409"/>
      <c r="G18" s="410"/>
      <c r="H18" s="392" t="s">
        <v>10</v>
      </c>
      <c r="I18" s="393"/>
      <c r="J18" s="393"/>
      <c r="K18" s="393"/>
      <c r="L18" s="393"/>
      <c r="M18" s="393"/>
      <c r="N18" s="393"/>
      <c r="O18" s="393"/>
      <c r="P18" s="393"/>
      <c r="Q18" s="3022">
        <f>Q17/Q16</f>
        <v>0.88851351351351349</v>
      </c>
      <c r="R18" s="3022"/>
      <c r="S18" s="3022"/>
      <c r="T18" s="3022"/>
      <c r="U18" s="3022"/>
      <c r="V18" s="3022"/>
      <c r="W18" s="3022"/>
      <c r="X18" s="3022">
        <f>X17/X16</f>
        <v>0.88301886792452833</v>
      </c>
      <c r="Y18" s="3022"/>
      <c r="Z18" s="3022"/>
      <c r="AA18" s="3022"/>
      <c r="AB18" s="3022"/>
      <c r="AC18" s="3022"/>
      <c r="AD18" s="3022"/>
      <c r="AE18" s="3022">
        <f>AE17/AE16</f>
        <v>0.93461538461538463</v>
      </c>
      <c r="AF18" s="3022"/>
      <c r="AG18" s="3022"/>
      <c r="AH18" s="3022"/>
      <c r="AI18" s="3022"/>
      <c r="AJ18" s="3022"/>
      <c r="AK18" s="3022"/>
      <c r="AL18" s="390"/>
      <c r="AM18" s="390"/>
      <c r="AN18" s="390"/>
      <c r="AO18" s="390"/>
      <c r="AP18" s="390"/>
      <c r="AQ18" s="390"/>
      <c r="AR18" s="390"/>
      <c r="AS18" s="390"/>
      <c r="AT18" s="390"/>
      <c r="AU18" s="390"/>
      <c r="AV18" s="390"/>
      <c r="AW18" s="390"/>
      <c r="AX18" s="390"/>
      <c r="AY18" s="391"/>
    </row>
    <row r="19" spans="2:51" ht="31.7" customHeight="1">
      <c r="B19" s="904" t="s">
        <v>12</v>
      </c>
      <c r="C19" s="905"/>
      <c r="D19" s="905"/>
      <c r="E19" s="905"/>
      <c r="F19" s="905"/>
      <c r="G19" s="906"/>
      <c r="H19" s="876" t="s">
        <v>85</v>
      </c>
      <c r="I19" s="877"/>
      <c r="J19" s="877"/>
      <c r="K19" s="877"/>
      <c r="L19" s="877"/>
      <c r="M19" s="877"/>
      <c r="N19" s="877"/>
      <c r="O19" s="877"/>
      <c r="P19" s="877"/>
      <c r="Q19" s="877"/>
      <c r="R19" s="877"/>
      <c r="S19" s="877"/>
      <c r="T19" s="877"/>
      <c r="U19" s="877"/>
      <c r="V19" s="877"/>
      <c r="W19" s="877"/>
      <c r="X19" s="877"/>
      <c r="Y19" s="878"/>
      <c r="Z19" s="879"/>
      <c r="AA19" s="880"/>
      <c r="AB19" s="881"/>
      <c r="AC19" s="882" t="s">
        <v>11</v>
      </c>
      <c r="AD19" s="877"/>
      <c r="AE19" s="878"/>
      <c r="AF19" s="883" t="s">
        <v>86</v>
      </c>
      <c r="AG19" s="883"/>
      <c r="AH19" s="883"/>
      <c r="AI19" s="883"/>
      <c r="AJ19" s="883"/>
      <c r="AK19" s="883" t="s">
        <v>87</v>
      </c>
      <c r="AL19" s="883"/>
      <c r="AM19" s="883"/>
      <c r="AN19" s="883"/>
      <c r="AO19" s="883"/>
      <c r="AP19" s="883" t="s">
        <v>88</v>
      </c>
      <c r="AQ19" s="883"/>
      <c r="AR19" s="883"/>
      <c r="AS19" s="883"/>
      <c r="AT19" s="883"/>
      <c r="AU19" s="214" t="s">
        <v>470</v>
      </c>
      <c r="AV19" s="883"/>
      <c r="AW19" s="883"/>
      <c r="AX19" s="883"/>
      <c r="AY19" s="888"/>
    </row>
    <row r="20" spans="2:51" ht="51.75" customHeight="1">
      <c r="B20" s="907"/>
      <c r="C20" s="905"/>
      <c r="D20" s="905"/>
      <c r="E20" s="905"/>
      <c r="F20" s="905"/>
      <c r="G20" s="906"/>
      <c r="H20" s="3023" t="s">
        <v>471</v>
      </c>
      <c r="I20" s="3024"/>
      <c r="J20" s="3024"/>
      <c r="K20" s="3024"/>
      <c r="L20" s="3024"/>
      <c r="M20" s="3024"/>
      <c r="N20" s="3024"/>
      <c r="O20" s="3024"/>
      <c r="P20" s="3024"/>
      <c r="Q20" s="3024"/>
      <c r="R20" s="3024"/>
      <c r="S20" s="3024"/>
      <c r="T20" s="3024"/>
      <c r="U20" s="3024"/>
      <c r="V20" s="3024"/>
      <c r="W20" s="3024"/>
      <c r="X20" s="3024"/>
      <c r="Y20" s="3025"/>
      <c r="Z20" s="895" t="s">
        <v>14</v>
      </c>
      <c r="AA20" s="896"/>
      <c r="AB20" s="897"/>
      <c r="AC20" s="3029" t="s">
        <v>472</v>
      </c>
      <c r="AD20" s="3030"/>
      <c r="AE20" s="3030"/>
      <c r="AF20" s="971" t="s">
        <v>613</v>
      </c>
      <c r="AG20" s="902"/>
      <c r="AH20" s="902"/>
      <c r="AI20" s="902"/>
      <c r="AJ20" s="902"/>
      <c r="AK20" s="971" t="s">
        <v>614</v>
      </c>
      <c r="AL20" s="902"/>
      <c r="AM20" s="902"/>
      <c r="AN20" s="902"/>
      <c r="AO20" s="902"/>
      <c r="AP20" s="3031" t="s">
        <v>615</v>
      </c>
      <c r="AQ20" s="447"/>
      <c r="AR20" s="447"/>
      <c r="AS20" s="447"/>
      <c r="AT20" s="2913"/>
      <c r="AU20" s="971" t="s">
        <v>616</v>
      </c>
      <c r="AV20" s="902"/>
      <c r="AW20" s="902"/>
      <c r="AX20" s="902"/>
      <c r="AY20" s="903"/>
    </row>
    <row r="21" spans="2:51" ht="36" customHeight="1">
      <c r="B21" s="908"/>
      <c r="C21" s="909"/>
      <c r="D21" s="909"/>
      <c r="E21" s="909"/>
      <c r="F21" s="909"/>
      <c r="G21" s="910"/>
      <c r="H21" s="3026"/>
      <c r="I21" s="3027"/>
      <c r="J21" s="3027"/>
      <c r="K21" s="3027"/>
      <c r="L21" s="3027"/>
      <c r="M21" s="3027"/>
      <c r="N21" s="3027"/>
      <c r="O21" s="3027"/>
      <c r="P21" s="3027"/>
      <c r="Q21" s="3027"/>
      <c r="R21" s="3027"/>
      <c r="S21" s="3027"/>
      <c r="T21" s="3027"/>
      <c r="U21" s="3027"/>
      <c r="V21" s="3027"/>
      <c r="W21" s="3027"/>
      <c r="X21" s="3027"/>
      <c r="Y21" s="3028"/>
      <c r="Z21" s="882" t="s">
        <v>15</v>
      </c>
      <c r="AA21" s="877"/>
      <c r="AB21" s="878"/>
      <c r="AC21" s="911" t="s">
        <v>617</v>
      </c>
      <c r="AD21" s="911"/>
      <c r="AE21" s="911"/>
      <c r="AF21" s="870">
        <v>82</v>
      </c>
      <c r="AG21" s="870"/>
      <c r="AH21" s="870"/>
      <c r="AI21" s="870"/>
      <c r="AJ21" s="870"/>
      <c r="AK21" s="870">
        <v>80</v>
      </c>
      <c r="AL21" s="870"/>
      <c r="AM21" s="870"/>
      <c r="AN21" s="870"/>
      <c r="AO21" s="870"/>
      <c r="AP21" s="870">
        <v>86</v>
      </c>
      <c r="AQ21" s="870"/>
      <c r="AR21" s="870"/>
      <c r="AS21" s="870"/>
      <c r="AT21" s="870"/>
      <c r="AU21" s="871"/>
      <c r="AV21" s="871"/>
      <c r="AW21" s="871"/>
      <c r="AX21" s="871"/>
      <c r="AY21" s="872"/>
    </row>
    <row r="22" spans="2:51" ht="31.7" customHeight="1">
      <c r="B22" s="842" t="s">
        <v>74</v>
      </c>
      <c r="C22" s="873"/>
      <c r="D22" s="873"/>
      <c r="E22" s="873"/>
      <c r="F22" s="873"/>
      <c r="G22" s="874"/>
      <c r="H22" s="876" t="s">
        <v>79</v>
      </c>
      <c r="I22" s="877"/>
      <c r="J22" s="877"/>
      <c r="K22" s="877"/>
      <c r="L22" s="877"/>
      <c r="M22" s="877"/>
      <c r="N22" s="877"/>
      <c r="O22" s="877"/>
      <c r="P22" s="877"/>
      <c r="Q22" s="877"/>
      <c r="R22" s="877"/>
      <c r="S22" s="877"/>
      <c r="T22" s="877"/>
      <c r="U22" s="877"/>
      <c r="V22" s="877"/>
      <c r="W22" s="877"/>
      <c r="X22" s="877"/>
      <c r="Y22" s="878"/>
      <c r="Z22" s="879"/>
      <c r="AA22" s="880"/>
      <c r="AB22" s="881"/>
      <c r="AC22" s="882" t="s">
        <v>11</v>
      </c>
      <c r="AD22" s="877"/>
      <c r="AE22" s="878"/>
      <c r="AF22" s="883" t="s">
        <v>86</v>
      </c>
      <c r="AG22" s="883"/>
      <c r="AH22" s="883"/>
      <c r="AI22" s="883"/>
      <c r="AJ22" s="883"/>
      <c r="AK22" s="883" t="s">
        <v>87</v>
      </c>
      <c r="AL22" s="883"/>
      <c r="AM22" s="883"/>
      <c r="AN22" s="883"/>
      <c r="AO22" s="883"/>
      <c r="AP22" s="883" t="s">
        <v>88</v>
      </c>
      <c r="AQ22" s="883"/>
      <c r="AR22" s="883"/>
      <c r="AS22" s="883"/>
      <c r="AT22" s="883"/>
      <c r="AU22" s="884" t="s">
        <v>89</v>
      </c>
      <c r="AV22" s="885"/>
      <c r="AW22" s="885"/>
      <c r="AX22" s="885"/>
      <c r="AY22" s="886"/>
    </row>
    <row r="23" spans="2:51" ht="84.75" customHeight="1">
      <c r="B23" s="308"/>
      <c r="C23" s="309"/>
      <c r="D23" s="309"/>
      <c r="E23" s="309"/>
      <c r="F23" s="309"/>
      <c r="G23" s="310"/>
      <c r="H23" s="3023" t="s">
        <v>473</v>
      </c>
      <c r="I23" s="3024"/>
      <c r="J23" s="3024"/>
      <c r="K23" s="3024"/>
      <c r="L23" s="3024"/>
      <c r="M23" s="3024"/>
      <c r="N23" s="3024"/>
      <c r="O23" s="3024"/>
      <c r="P23" s="3024"/>
      <c r="Q23" s="3024"/>
      <c r="R23" s="3024"/>
      <c r="S23" s="3024"/>
      <c r="T23" s="3024"/>
      <c r="U23" s="3024"/>
      <c r="V23" s="3024"/>
      <c r="W23" s="3024"/>
      <c r="X23" s="3024"/>
      <c r="Y23" s="3025"/>
      <c r="Z23" s="859" t="s">
        <v>80</v>
      </c>
      <c r="AA23" s="860"/>
      <c r="AB23" s="861"/>
      <c r="AC23" s="3036" t="s">
        <v>474</v>
      </c>
      <c r="AD23" s="3037"/>
      <c r="AE23" s="3038"/>
      <c r="AF23" s="3039" t="s">
        <v>475</v>
      </c>
      <c r="AG23" s="911"/>
      <c r="AH23" s="911"/>
      <c r="AI23" s="911"/>
      <c r="AJ23" s="911"/>
      <c r="AK23" s="3039" t="s">
        <v>476</v>
      </c>
      <c r="AL23" s="911"/>
      <c r="AM23" s="911"/>
      <c r="AN23" s="911"/>
      <c r="AO23" s="911"/>
      <c r="AP23" s="3039" t="s">
        <v>477</v>
      </c>
      <c r="AQ23" s="911"/>
      <c r="AR23" s="911"/>
      <c r="AS23" s="911"/>
      <c r="AT23" s="911"/>
      <c r="AU23" s="834" t="s">
        <v>618</v>
      </c>
      <c r="AV23" s="258"/>
      <c r="AW23" s="258"/>
      <c r="AX23" s="258"/>
      <c r="AY23" s="835"/>
    </row>
    <row r="24" spans="2:51" ht="88.5" customHeight="1">
      <c r="B24" s="724"/>
      <c r="C24" s="716"/>
      <c r="D24" s="716"/>
      <c r="E24" s="716"/>
      <c r="F24" s="716"/>
      <c r="G24" s="875"/>
      <c r="H24" s="3026"/>
      <c r="I24" s="3027"/>
      <c r="J24" s="3027"/>
      <c r="K24" s="3027"/>
      <c r="L24" s="3027"/>
      <c r="M24" s="3027"/>
      <c r="N24" s="3027"/>
      <c r="O24" s="3027"/>
      <c r="P24" s="3027"/>
      <c r="Q24" s="3027"/>
      <c r="R24" s="3027"/>
      <c r="S24" s="3027"/>
      <c r="T24" s="3027"/>
      <c r="U24" s="3027"/>
      <c r="V24" s="3027"/>
      <c r="W24" s="3027"/>
      <c r="X24" s="3027"/>
      <c r="Y24" s="3028"/>
      <c r="Z24" s="862"/>
      <c r="AA24" s="863"/>
      <c r="AB24" s="864"/>
      <c r="AC24" s="3032" t="s">
        <v>474</v>
      </c>
      <c r="AD24" s="3033"/>
      <c r="AE24" s="3034"/>
      <c r="AF24" s="1821"/>
      <c r="AG24" s="961"/>
      <c r="AH24" s="961"/>
      <c r="AI24" s="961"/>
      <c r="AJ24" s="962"/>
      <c r="AK24" s="960" t="s">
        <v>619</v>
      </c>
      <c r="AL24" s="961"/>
      <c r="AM24" s="961"/>
      <c r="AN24" s="961"/>
      <c r="AO24" s="962"/>
      <c r="AP24" s="3035" t="s">
        <v>620</v>
      </c>
      <c r="AQ24" s="961"/>
      <c r="AR24" s="961"/>
      <c r="AS24" s="961"/>
      <c r="AT24" s="962"/>
      <c r="AU24" s="3035" t="s">
        <v>621</v>
      </c>
      <c r="AV24" s="961"/>
      <c r="AW24" s="961"/>
      <c r="AX24" s="961"/>
      <c r="AY24" s="964"/>
    </row>
    <row r="25" spans="2:51" ht="121.5" customHeight="1">
      <c r="B25" s="842" t="s">
        <v>16</v>
      </c>
      <c r="C25" s="843"/>
      <c r="D25" s="843"/>
      <c r="E25" s="843"/>
      <c r="F25" s="843"/>
      <c r="G25" s="843"/>
      <c r="H25" s="3043" t="s">
        <v>478</v>
      </c>
      <c r="I25" s="3044"/>
      <c r="J25" s="3044"/>
      <c r="K25" s="3044"/>
      <c r="L25" s="3044"/>
      <c r="M25" s="3044"/>
      <c r="N25" s="3044"/>
      <c r="O25" s="3044"/>
      <c r="P25" s="3044"/>
      <c r="Q25" s="3044"/>
      <c r="R25" s="3044"/>
      <c r="S25" s="3044"/>
      <c r="T25" s="3044"/>
      <c r="U25" s="3044"/>
      <c r="V25" s="3044"/>
      <c r="W25" s="3044"/>
      <c r="X25" s="3044"/>
      <c r="Y25" s="3045"/>
      <c r="Z25" s="847" t="s">
        <v>17</v>
      </c>
      <c r="AA25" s="848"/>
      <c r="AB25" s="849"/>
      <c r="AC25" s="551" t="s">
        <v>479</v>
      </c>
      <c r="AD25" s="983"/>
      <c r="AE25" s="983"/>
      <c r="AF25" s="983"/>
      <c r="AG25" s="983"/>
      <c r="AH25" s="983"/>
      <c r="AI25" s="983"/>
      <c r="AJ25" s="983"/>
      <c r="AK25" s="983"/>
      <c r="AL25" s="983"/>
      <c r="AM25" s="983"/>
      <c r="AN25" s="983"/>
      <c r="AO25" s="983"/>
      <c r="AP25" s="983"/>
      <c r="AQ25" s="983"/>
      <c r="AR25" s="983"/>
      <c r="AS25" s="983"/>
      <c r="AT25" s="983"/>
      <c r="AU25" s="983"/>
      <c r="AV25" s="983"/>
      <c r="AW25" s="983"/>
      <c r="AX25" s="983"/>
      <c r="AY25" s="984"/>
    </row>
    <row r="26" spans="2:51" ht="23.1" customHeight="1">
      <c r="B26" s="335" t="s">
        <v>99</v>
      </c>
      <c r="C26" s="336"/>
      <c r="D26" s="341" t="s">
        <v>23</v>
      </c>
      <c r="E26" s="342"/>
      <c r="F26" s="342"/>
      <c r="G26" s="342"/>
      <c r="H26" s="342"/>
      <c r="I26" s="342"/>
      <c r="J26" s="342"/>
      <c r="K26" s="342"/>
      <c r="L26" s="343"/>
      <c r="M26" s="344" t="s">
        <v>92</v>
      </c>
      <c r="N26" s="344"/>
      <c r="O26" s="344"/>
      <c r="P26" s="344"/>
      <c r="Q26" s="344"/>
      <c r="R26" s="344"/>
      <c r="S26" s="345" t="s">
        <v>91</v>
      </c>
      <c r="T26" s="345"/>
      <c r="U26" s="345"/>
      <c r="V26" s="345"/>
      <c r="W26" s="345"/>
      <c r="X26" s="345"/>
      <c r="Y26" s="346" t="s">
        <v>42</v>
      </c>
      <c r="Z26" s="342"/>
      <c r="AA26" s="342"/>
      <c r="AB26" s="342"/>
      <c r="AC26" s="342"/>
      <c r="AD26" s="342"/>
      <c r="AE26" s="342"/>
      <c r="AF26" s="342"/>
      <c r="AG26" s="342"/>
      <c r="AH26" s="342"/>
      <c r="AI26" s="342"/>
      <c r="AJ26" s="342"/>
      <c r="AK26" s="342"/>
      <c r="AL26" s="342"/>
      <c r="AM26" s="342"/>
      <c r="AN26" s="342"/>
      <c r="AO26" s="342"/>
      <c r="AP26" s="342"/>
      <c r="AQ26" s="342"/>
      <c r="AR26" s="342"/>
      <c r="AS26" s="342"/>
      <c r="AT26" s="342"/>
      <c r="AU26" s="342"/>
      <c r="AV26" s="342"/>
      <c r="AW26" s="342"/>
      <c r="AX26" s="342"/>
      <c r="AY26" s="347"/>
    </row>
    <row r="27" spans="2:51" ht="23.1" customHeight="1">
      <c r="B27" s="337"/>
      <c r="C27" s="338"/>
      <c r="D27" s="3046" t="s">
        <v>480</v>
      </c>
      <c r="E27" s="3047"/>
      <c r="F27" s="3047"/>
      <c r="G27" s="3047"/>
      <c r="H27" s="3047"/>
      <c r="I27" s="3047"/>
      <c r="J27" s="3047"/>
      <c r="K27" s="3047"/>
      <c r="L27" s="3048"/>
      <c r="M27" s="354">
        <v>71</v>
      </c>
      <c r="N27" s="354"/>
      <c r="O27" s="354"/>
      <c r="P27" s="354"/>
      <c r="Q27" s="354"/>
      <c r="R27" s="354"/>
      <c r="S27" s="354">
        <v>56</v>
      </c>
      <c r="T27" s="354"/>
      <c r="U27" s="354"/>
      <c r="V27" s="354"/>
      <c r="W27" s="354"/>
      <c r="X27" s="354"/>
      <c r="Y27" s="355"/>
      <c r="Z27" s="356"/>
      <c r="AA27" s="356"/>
      <c r="AB27" s="356"/>
      <c r="AC27" s="356"/>
      <c r="AD27" s="356"/>
      <c r="AE27" s="356"/>
      <c r="AF27" s="356"/>
      <c r="AG27" s="356"/>
      <c r="AH27" s="356"/>
      <c r="AI27" s="356"/>
      <c r="AJ27" s="356"/>
      <c r="AK27" s="356"/>
      <c r="AL27" s="356"/>
      <c r="AM27" s="356"/>
      <c r="AN27" s="356"/>
      <c r="AO27" s="356"/>
      <c r="AP27" s="356"/>
      <c r="AQ27" s="356"/>
      <c r="AR27" s="356"/>
      <c r="AS27" s="356"/>
      <c r="AT27" s="356"/>
      <c r="AU27" s="356"/>
      <c r="AV27" s="356"/>
      <c r="AW27" s="356"/>
      <c r="AX27" s="356"/>
      <c r="AY27" s="357"/>
    </row>
    <row r="28" spans="2:51" ht="23.1" customHeight="1">
      <c r="B28" s="337"/>
      <c r="C28" s="338"/>
      <c r="D28" s="3040" t="s">
        <v>254</v>
      </c>
      <c r="E28" s="3041"/>
      <c r="F28" s="3041"/>
      <c r="G28" s="3041"/>
      <c r="H28" s="3041"/>
      <c r="I28" s="3041"/>
      <c r="J28" s="3041"/>
      <c r="K28" s="3041"/>
      <c r="L28" s="3042"/>
      <c r="M28" s="324">
        <v>82</v>
      </c>
      <c r="N28" s="324"/>
      <c r="O28" s="324"/>
      <c r="P28" s="324"/>
      <c r="Q28" s="324"/>
      <c r="R28" s="324"/>
      <c r="S28" s="324">
        <v>79</v>
      </c>
      <c r="T28" s="324"/>
      <c r="U28" s="324"/>
      <c r="V28" s="324"/>
      <c r="W28" s="324"/>
      <c r="X28" s="324"/>
      <c r="Y28" s="325"/>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7"/>
    </row>
    <row r="29" spans="2:51" ht="23.1" customHeight="1">
      <c r="B29" s="337"/>
      <c r="C29" s="338"/>
      <c r="D29" s="3040" t="s">
        <v>481</v>
      </c>
      <c r="E29" s="3041"/>
      <c r="F29" s="3041"/>
      <c r="G29" s="3041"/>
      <c r="H29" s="3041"/>
      <c r="I29" s="3041"/>
      <c r="J29" s="3041"/>
      <c r="K29" s="3041"/>
      <c r="L29" s="3042"/>
      <c r="M29" s="324">
        <v>25</v>
      </c>
      <c r="N29" s="324"/>
      <c r="O29" s="324"/>
      <c r="P29" s="324"/>
      <c r="Q29" s="324"/>
      <c r="R29" s="324"/>
      <c r="S29" s="1775">
        <v>24</v>
      </c>
      <c r="T29" s="324"/>
      <c r="U29" s="324"/>
      <c r="V29" s="324"/>
      <c r="W29" s="324"/>
      <c r="X29" s="324"/>
      <c r="Y29" s="325"/>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7"/>
    </row>
    <row r="30" spans="2:51" ht="23.1" customHeight="1">
      <c r="B30" s="337"/>
      <c r="C30" s="338"/>
      <c r="D30" s="3040" t="s">
        <v>200</v>
      </c>
      <c r="E30" s="3041"/>
      <c r="F30" s="3041"/>
      <c r="G30" s="3041"/>
      <c r="H30" s="3041"/>
      <c r="I30" s="3041"/>
      <c r="J30" s="3041"/>
      <c r="K30" s="3041"/>
      <c r="L30" s="3042"/>
      <c r="M30" s="324">
        <v>13</v>
      </c>
      <c r="N30" s="324"/>
      <c r="O30" s="324"/>
      <c r="P30" s="324"/>
      <c r="Q30" s="324"/>
      <c r="R30" s="324"/>
      <c r="S30" s="324">
        <v>12</v>
      </c>
      <c r="T30" s="324"/>
      <c r="U30" s="324"/>
      <c r="V30" s="324"/>
      <c r="W30" s="324"/>
      <c r="X30" s="324"/>
      <c r="Y30" s="325"/>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7"/>
    </row>
    <row r="31" spans="2:51" ht="23.1" customHeight="1">
      <c r="B31" s="337"/>
      <c r="C31" s="338"/>
      <c r="D31" s="3040" t="s">
        <v>169</v>
      </c>
      <c r="E31" s="3041"/>
      <c r="F31" s="3041"/>
      <c r="G31" s="3041"/>
      <c r="H31" s="3041"/>
      <c r="I31" s="3041"/>
      <c r="J31" s="3041"/>
      <c r="K31" s="3041"/>
      <c r="L31" s="3042"/>
      <c r="M31" s="324">
        <v>8</v>
      </c>
      <c r="N31" s="324"/>
      <c r="O31" s="324"/>
      <c r="P31" s="324"/>
      <c r="Q31" s="324"/>
      <c r="R31" s="324"/>
      <c r="S31" s="324">
        <v>8</v>
      </c>
      <c r="T31" s="324"/>
      <c r="U31" s="324"/>
      <c r="V31" s="324"/>
      <c r="W31" s="324"/>
      <c r="X31" s="324"/>
      <c r="Y31" s="325"/>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7"/>
    </row>
    <row r="32" spans="2:51" ht="23.1" customHeight="1">
      <c r="B32" s="337"/>
      <c r="C32" s="338"/>
      <c r="D32" s="3040" t="s">
        <v>482</v>
      </c>
      <c r="E32" s="3041"/>
      <c r="F32" s="3041"/>
      <c r="G32" s="3041"/>
      <c r="H32" s="3041"/>
      <c r="I32" s="3041"/>
      <c r="J32" s="3041"/>
      <c r="K32" s="3041"/>
      <c r="L32" s="3042"/>
      <c r="M32" s="324">
        <v>17</v>
      </c>
      <c r="N32" s="324"/>
      <c r="O32" s="324"/>
      <c r="P32" s="324"/>
      <c r="Q32" s="324"/>
      <c r="R32" s="324"/>
      <c r="S32" s="324">
        <v>16</v>
      </c>
      <c r="T32" s="324"/>
      <c r="U32" s="324"/>
      <c r="V32" s="324"/>
      <c r="W32" s="324"/>
      <c r="X32" s="324"/>
      <c r="Y32" s="325"/>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7"/>
    </row>
    <row r="33" spans="1:51" ht="23.1" customHeight="1">
      <c r="B33" s="337"/>
      <c r="C33" s="338"/>
      <c r="D33" s="3049" t="s">
        <v>131</v>
      </c>
      <c r="E33" s="3050"/>
      <c r="F33" s="3050"/>
      <c r="G33" s="3050"/>
      <c r="H33" s="3050"/>
      <c r="I33" s="3050"/>
      <c r="J33" s="3050"/>
      <c r="K33" s="3050"/>
      <c r="L33" s="3051"/>
      <c r="M33" s="3052" t="s">
        <v>611</v>
      </c>
      <c r="N33" s="3053"/>
      <c r="O33" s="3053"/>
      <c r="P33" s="3053"/>
      <c r="Q33" s="3053"/>
      <c r="R33" s="3053"/>
      <c r="S33" s="3052" t="s">
        <v>611</v>
      </c>
      <c r="T33" s="3053"/>
      <c r="U33" s="3053"/>
      <c r="V33" s="3053"/>
      <c r="W33" s="3053"/>
      <c r="X33" s="3053"/>
      <c r="Y33" s="325"/>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7"/>
    </row>
    <row r="34" spans="1:51" ht="22.5" customHeight="1">
      <c r="B34" s="337"/>
      <c r="C34" s="338"/>
      <c r="D34" s="3054" t="s">
        <v>115</v>
      </c>
      <c r="E34" s="3055"/>
      <c r="F34" s="3055"/>
      <c r="G34" s="3055"/>
      <c r="H34" s="3055"/>
      <c r="I34" s="3055"/>
      <c r="J34" s="3055"/>
      <c r="K34" s="3055"/>
      <c r="L34" s="3056"/>
      <c r="M34" s="3057">
        <v>3</v>
      </c>
      <c r="N34" s="2960"/>
      <c r="O34" s="2960"/>
      <c r="P34" s="2960"/>
      <c r="Q34" s="2960"/>
      <c r="R34" s="2961"/>
      <c r="S34" s="3057">
        <v>3</v>
      </c>
      <c r="T34" s="2960"/>
      <c r="U34" s="2960"/>
      <c r="V34" s="2960"/>
      <c r="W34" s="2960"/>
      <c r="X34" s="2961"/>
      <c r="Y34" s="325"/>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7"/>
    </row>
    <row r="35" spans="1:51" ht="23.25" customHeight="1">
      <c r="B35" s="339"/>
      <c r="C35" s="340"/>
      <c r="D35" s="361" t="s">
        <v>26</v>
      </c>
      <c r="E35" s="362"/>
      <c r="F35" s="362"/>
      <c r="G35" s="362"/>
      <c r="H35" s="362"/>
      <c r="I35" s="362"/>
      <c r="J35" s="362"/>
      <c r="K35" s="362"/>
      <c r="L35" s="363"/>
      <c r="M35" s="923">
        <f>SUM(M27:R34)</f>
        <v>219</v>
      </c>
      <c r="N35" s="923"/>
      <c r="O35" s="923"/>
      <c r="P35" s="923"/>
      <c r="Q35" s="923"/>
      <c r="R35" s="923"/>
      <c r="S35" s="923">
        <f>SUM(S27:X34)</f>
        <v>198</v>
      </c>
      <c r="T35" s="923"/>
      <c r="U35" s="923"/>
      <c r="V35" s="923"/>
      <c r="W35" s="923"/>
      <c r="X35" s="923"/>
      <c r="Y35" s="367"/>
      <c r="Z35" s="368"/>
      <c r="AA35" s="368"/>
      <c r="AB35" s="368"/>
      <c r="AC35" s="368"/>
      <c r="AD35" s="368"/>
      <c r="AE35" s="368"/>
      <c r="AF35" s="368"/>
      <c r="AG35" s="368"/>
      <c r="AH35" s="368"/>
      <c r="AI35" s="368"/>
      <c r="AJ35" s="368"/>
      <c r="AK35" s="368"/>
      <c r="AL35" s="368"/>
      <c r="AM35" s="368"/>
      <c r="AN35" s="368"/>
      <c r="AO35" s="368"/>
      <c r="AP35" s="368"/>
      <c r="AQ35" s="368"/>
      <c r="AR35" s="368"/>
      <c r="AS35" s="368"/>
      <c r="AT35" s="368"/>
      <c r="AU35" s="368"/>
      <c r="AV35" s="368"/>
      <c r="AW35" s="368"/>
      <c r="AX35" s="368"/>
      <c r="AY35" s="369"/>
    </row>
    <row r="36" spans="1:51" ht="15" customHeight="1" thickBot="1">
      <c r="A36" s="1"/>
      <c r="B36" s="2"/>
      <c r="C36" s="2"/>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21" hidden="1" customHeight="1">
      <c r="B37" s="806" t="s">
        <v>18</v>
      </c>
      <c r="C37" s="807"/>
      <c r="D37" s="715" t="s">
        <v>19</v>
      </c>
      <c r="E37" s="716"/>
      <c r="F37" s="716"/>
      <c r="G37" s="716"/>
      <c r="H37" s="716"/>
      <c r="I37" s="716"/>
      <c r="J37" s="716"/>
      <c r="K37" s="716"/>
      <c r="L37" s="716"/>
      <c r="M37" s="716"/>
      <c r="N37" s="716"/>
      <c r="O37" s="716"/>
      <c r="P37" s="716"/>
      <c r="Q37" s="716"/>
      <c r="R37" s="716"/>
      <c r="S37" s="716"/>
      <c r="T37" s="716"/>
      <c r="U37" s="716"/>
      <c r="V37" s="716"/>
      <c r="W37" s="716"/>
      <c r="X37" s="716"/>
      <c r="Y37" s="716"/>
      <c r="Z37" s="716"/>
      <c r="AA37" s="716"/>
      <c r="AB37" s="716"/>
      <c r="AC37" s="716"/>
      <c r="AD37" s="716"/>
      <c r="AE37" s="716"/>
      <c r="AF37" s="716"/>
      <c r="AG37" s="716"/>
      <c r="AH37" s="716"/>
      <c r="AI37" s="716"/>
      <c r="AJ37" s="716"/>
      <c r="AK37" s="716"/>
      <c r="AL37" s="716"/>
      <c r="AM37" s="716"/>
      <c r="AN37" s="716"/>
      <c r="AO37" s="716"/>
      <c r="AP37" s="716"/>
      <c r="AQ37" s="716"/>
      <c r="AR37" s="716"/>
      <c r="AS37" s="716"/>
      <c r="AT37" s="716"/>
      <c r="AU37" s="716"/>
      <c r="AV37" s="716"/>
      <c r="AW37" s="716"/>
      <c r="AX37" s="716"/>
      <c r="AY37" s="717"/>
    </row>
    <row r="38" spans="1:51" ht="203.25" hidden="1" customHeight="1">
      <c r="B38" s="806"/>
      <c r="C38" s="807"/>
      <c r="D38" s="810" t="s">
        <v>20</v>
      </c>
      <c r="E38" s="811"/>
      <c r="F38" s="811"/>
      <c r="G38" s="811"/>
      <c r="H38" s="811"/>
      <c r="I38" s="811"/>
      <c r="J38" s="811"/>
      <c r="K38" s="811"/>
      <c r="L38" s="811"/>
      <c r="M38" s="811"/>
      <c r="N38" s="811"/>
      <c r="O38" s="811"/>
      <c r="P38" s="811"/>
      <c r="Q38" s="811"/>
      <c r="R38" s="811"/>
      <c r="S38" s="811"/>
      <c r="T38" s="811"/>
      <c r="U38" s="811"/>
      <c r="V38" s="811"/>
      <c r="W38" s="811"/>
      <c r="X38" s="811"/>
      <c r="Y38" s="811"/>
      <c r="Z38" s="811"/>
      <c r="AA38" s="811"/>
      <c r="AB38" s="811"/>
      <c r="AC38" s="811"/>
      <c r="AD38" s="811"/>
      <c r="AE38" s="811"/>
      <c r="AF38" s="811"/>
      <c r="AG38" s="811"/>
      <c r="AH38" s="811"/>
      <c r="AI38" s="811"/>
      <c r="AJ38" s="811"/>
      <c r="AK38" s="811"/>
      <c r="AL38" s="811"/>
      <c r="AM38" s="811"/>
      <c r="AN38" s="811"/>
      <c r="AO38" s="811"/>
      <c r="AP38" s="811"/>
      <c r="AQ38" s="811"/>
      <c r="AR38" s="811"/>
      <c r="AS38" s="811"/>
      <c r="AT38" s="811"/>
      <c r="AU38" s="811"/>
      <c r="AV38" s="811"/>
      <c r="AW38" s="811"/>
      <c r="AX38" s="811"/>
      <c r="AY38" s="812"/>
    </row>
    <row r="39" spans="1:51" ht="20.25" hidden="1" customHeight="1">
      <c r="B39" s="806"/>
      <c r="C39" s="807"/>
      <c r="D39" s="813" t="s">
        <v>21</v>
      </c>
      <c r="E39" s="814"/>
      <c r="F39" s="814"/>
      <c r="G39" s="814"/>
      <c r="H39" s="814"/>
      <c r="I39" s="814"/>
      <c r="J39" s="814"/>
      <c r="K39" s="814"/>
      <c r="L39" s="814"/>
      <c r="M39" s="814"/>
      <c r="N39" s="814"/>
      <c r="O39" s="814"/>
      <c r="P39" s="814"/>
      <c r="Q39" s="814"/>
      <c r="R39" s="814"/>
      <c r="S39" s="814"/>
      <c r="T39" s="814"/>
      <c r="U39" s="814"/>
      <c r="V39" s="814"/>
      <c r="W39" s="814"/>
      <c r="X39" s="814"/>
      <c r="Y39" s="814"/>
      <c r="Z39" s="814"/>
      <c r="AA39" s="814"/>
      <c r="AB39" s="814"/>
      <c r="AC39" s="814"/>
      <c r="AD39" s="814"/>
      <c r="AE39" s="814"/>
      <c r="AF39" s="814"/>
      <c r="AG39" s="814"/>
      <c r="AH39" s="814"/>
      <c r="AI39" s="814"/>
      <c r="AJ39" s="814"/>
      <c r="AK39" s="814"/>
      <c r="AL39" s="814"/>
      <c r="AM39" s="814"/>
      <c r="AN39" s="814"/>
      <c r="AO39" s="814"/>
      <c r="AP39" s="814"/>
      <c r="AQ39" s="814"/>
      <c r="AR39" s="814"/>
      <c r="AS39" s="814"/>
      <c r="AT39" s="814"/>
      <c r="AU39" s="814"/>
      <c r="AV39" s="814"/>
      <c r="AW39" s="814"/>
      <c r="AX39" s="814"/>
      <c r="AY39" s="815"/>
    </row>
    <row r="40" spans="1:51" ht="100.5" hidden="1" customHeight="1" thickBot="1">
      <c r="B40" s="808"/>
      <c r="C40" s="809"/>
      <c r="D40" s="816"/>
      <c r="E40" s="817"/>
      <c r="F40" s="817"/>
      <c r="G40" s="817"/>
      <c r="H40" s="817"/>
      <c r="I40" s="817"/>
      <c r="J40" s="817"/>
      <c r="K40" s="817"/>
      <c r="L40" s="817"/>
      <c r="M40" s="817"/>
      <c r="N40" s="817"/>
      <c r="O40" s="817"/>
      <c r="P40" s="817"/>
      <c r="Q40" s="817"/>
      <c r="R40" s="817"/>
      <c r="S40" s="817"/>
      <c r="T40" s="817"/>
      <c r="U40" s="817"/>
      <c r="V40" s="817"/>
      <c r="W40" s="817"/>
      <c r="X40" s="817"/>
      <c r="Y40" s="817"/>
      <c r="Z40" s="817"/>
      <c r="AA40" s="817"/>
      <c r="AB40" s="817"/>
      <c r="AC40" s="817"/>
      <c r="AD40" s="817"/>
      <c r="AE40" s="817"/>
      <c r="AF40" s="817"/>
      <c r="AG40" s="817"/>
      <c r="AH40" s="817"/>
      <c r="AI40" s="817"/>
      <c r="AJ40" s="817"/>
      <c r="AK40" s="817"/>
      <c r="AL40" s="817"/>
      <c r="AM40" s="817"/>
      <c r="AN40" s="817"/>
      <c r="AO40" s="817"/>
      <c r="AP40" s="817"/>
      <c r="AQ40" s="817"/>
      <c r="AR40" s="817"/>
      <c r="AS40" s="817"/>
      <c r="AT40" s="817"/>
      <c r="AU40" s="817"/>
      <c r="AV40" s="817"/>
      <c r="AW40" s="817"/>
      <c r="AX40" s="817"/>
      <c r="AY40" s="818"/>
    </row>
    <row r="41" spans="1:51" ht="21" hidden="1" customHeight="1">
      <c r="A41" s="4"/>
      <c r="B41" s="16"/>
      <c r="C41" s="17"/>
      <c r="D41" s="819" t="s">
        <v>22</v>
      </c>
      <c r="E41" s="820"/>
      <c r="F41" s="820"/>
      <c r="G41" s="820"/>
      <c r="H41" s="820"/>
      <c r="I41" s="820"/>
      <c r="J41" s="820"/>
      <c r="K41" s="820"/>
      <c r="L41" s="820"/>
      <c r="M41" s="820"/>
      <c r="N41" s="820"/>
      <c r="O41" s="820"/>
      <c r="P41" s="820"/>
      <c r="Q41" s="820"/>
      <c r="R41" s="820"/>
      <c r="S41" s="820"/>
      <c r="T41" s="820"/>
      <c r="U41" s="820"/>
      <c r="V41" s="820"/>
      <c r="W41" s="820"/>
      <c r="X41" s="820"/>
      <c r="Y41" s="820"/>
      <c r="Z41" s="820"/>
      <c r="AA41" s="820"/>
      <c r="AB41" s="820"/>
      <c r="AC41" s="820"/>
      <c r="AD41" s="820"/>
      <c r="AE41" s="820"/>
      <c r="AF41" s="820"/>
      <c r="AG41" s="820"/>
      <c r="AH41" s="820"/>
      <c r="AI41" s="820"/>
      <c r="AJ41" s="820"/>
      <c r="AK41" s="820"/>
      <c r="AL41" s="820"/>
      <c r="AM41" s="820"/>
      <c r="AN41" s="820"/>
      <c r="AO41" s="820"/>
      <c r="AP41" s="820"/>
      <c r="AQ41" s="820"/>
      <c r="AR41" s="820"/>
      <c r="AS41" s="820"/>
      <c r="AT41" s="820"/>
      <c r="AU41" s="820"/>
      <c r="AV41" s="820"/>
      <c r="AW41" s="820"/>
      <c r="AX41" s="820"/>
      <c r="AY41" s="821"/>
    </row>
    <row r="42" spans="1:51" ht="135.94999999999999" hidden="1" customHeight="1">
      <c r="A42" s="4"/>
      <c r="B42" s="18"/>
      <c r="C42" s="19"/>
      <c r="D42" s="784"/>
      <c r="E42" s="785"/>
      <c r="F42" s="785"/>
      <c r="G42" s="785"/>
      <c r="H42" s="785"/>
      <c r="I42" s="785"/>
      <c r="J42" s="785"/>
      <c r="K42" s="785"/>
      <c r="L42" s="785"/>
      <c r="M42" s="785"/>
      <c r="N42" s="785"/>
      <c r="O42" s="785"/>
      <c r="P42" s="785"/>
      <c r="Q42" s="785"/>
      <c r="R42" s="785"/>
      <c r="S42" s="785"/>
      <c r="T42" s="785"/>
      <c r="U42" s="785"/>
      <c r="V42" s="785"/>
      <c r="W42" s="785"/>
      <c r="X42" s="785"/>
      <c r="Y42" s="785"/>
      <c r="Z42" s="785"/>
      <c r="AA42" s="785"/>
      <c r="AB42" s="785"/>
      <c r="AC42" s="785"/>
      <c r="AD42" s="785"/>
      <c r="AE42" s="785"/>
      <c r="AF42" s="785"/>
      <c r="AG42" s="785"/>
      <c r="AH42" s="785"/>
      <c r="AI42" s="785"/>
      <c r="AJ42" s="785"/>
      <c r="AK42" s="785"/>
      <c r="AL42" s="785"/>
      <c r="AM42" s="785"/>
      <c r="AN42" s="785"/>
      <c r="AO42" s="785"/>
      <c r="AP42" s="785"/>
      <c r="AQ42" s="785"/>
      <c r="AR42" s="785"/>
      <c r="AS42" s="785"/>
      <c r="AT42" s="785"/>
      <c r="AU42" s="785"/>
      <c r="AV42" s="785"/>
      <c r="AW42" s="785"/>
      <c r="AX42" s="785"/>
      <c r="AY42" s="786"/>
    </row>
    <row r="43" spans="1:51" ht="21" customHeight="1">
      <c r="A43" s="4"/>
      <c r="B43" s="787" t="s">
        <v>64</v>
      </c>
      <c r="C43" s="788"/>
      <c r="D43" s="788"/>
      <c r="E43" s="788"/>
      <c r="F43" s="788"/>
      <c r="G43" s="788"/>
      <c r="H43" s="788"/>
      <c r="I43" s="788"/>
      <c r="J43" s="788"/>
      <c r="K43" s="788"/>
      <c r="L43" s="788"/>
      <c r="M43" s="788"/>
      <c r="N43" s="788"/>
      <c r="O43" s="788"/>
      <c r="P43" s="788"/>
      <c r="Q43" s="788"/>
      <c r="R43" s="788"/>
      <c r="S43" s="788"/>
      <c r="T43" s="788"/>
      <c r="U43" s="788"/>
      <c r="V43" s="788"/>
      <c r="W43" s="788"/>
      <c r="X43" s="788"/>
      <c r="Y43" s="788"/>
      <c r="Z43" s="788"/>
      <c r="AA43" s="788"/>
      <c r="AB43" s="788"/>
      <c r="AC43" s="788"/>
      <c r="AD43" s="788"/>
      <c r="AE43" s="788"/>
      <c r="AF43" s="788"/>
      <c r="AG43" s="788"/>
      <c r="AH43" s="788"/>
      <c r="AI43" s="788"/>
      <c r="AJ43" s="788"/>
      <c r="AK43" s="788"/>
      <c r="AL43" s="788"/>
      <c r="AM43" s="788"/>
      <c r="AN43" s="788"/>
      <c r="AO43" s="788"/>
      <c r="AP43" s="788"/>
      <c r="AQ43" s="788"/>
      <c r="AR43" s="788"/>
      <c r="AS43" s="788"/>
      <c r="AT43" s="788"/>
      <c r="AU43" s="788"/>
      <c r="AV43" s="788"/>
      <c r="AW43" s="788"/>
      <c r="AX43" s="788"/>
      <c r="AY43" s="789"/>
    </row>
    <row r="44" spans="1:51" ht="21" customHeight="1">
      <c r="A44" s="4"/>
      <c r="B44" s="18"/>
      <c r="C44" s="19"/>
      <c r="D44" s="790" t="s">
        <v>70</v>
      </c>
      <c r="E44" s="791"/>
      <c r="F44" s="791"/>
      <c r="G44" s="791"/>
      <c r="H44" s="792" t="s">
        <v>69</v>
      </c>
      <c r="I44" s="791"/>
      <c r="J44" s="791"/>
      <c r="K44" s="791"/>
      <c r="L44" s="791"/>
      <c r="M44" s="791"/>
      <c r="N44" s="791"/>
      <c r="O44" s="791"/>
      <c r="P44" s="791"/>
      <c r="Q44" s="791"/>
      <c r="R44" s="791"/>
      <c r="S44" s="791"/>
      <c r="T44" s="791"/>
      <c r="U44" s="791"/>
      <c r="V44" s="791"/>
      <c r="W44" s="791"/>
      <c r="X44" s="791"/>
      <c r="Y44" s="791"/>
      <c r="Z44" s="791"/>
      <c r="AA44" s="791"/>
      <c r="AB44" s="791"/>
      <c r="AC44" s="791"/>
      <c r="AD44" s="791"/>
      <c r="AE44" s="791"/>
      <c r="AF44" s="791"/>
      <c r="AG44" s="793"/>
      <c r="AH44" s="792" t="s">
        <v>93</v>
      </c>
      <c r="AI44" s="791"/>
      <c r="AJ44" s="791"/>
      <c r="AK44" s="791"/>
      <c r="AL44" s="791"/>
      <c r="AM44" s="791"/>
      <c r="AN44" s="791"/>
      <c r="AO44" s="791"/>
      <c r="AP44" s="791"/>
      <c r="AQ44" s="791"/>
      <c r="AR44" s="791"/>
      <c r="AS44" s="791"/>
      <c r="AT44" s="791"/>
      <c r="AU44" s="791"/>
      <c r="AV44" s="791"/>
      <c r="AW44" s="791"/>
      <c r="AX44" s="791"/>
      <c r="AY44" s="794"/>
    </row>
    <row r="45" spans="1:51" ht="26.25" customHeight="1">
      <c r="A45" s="4"/>
      <c r="B45" s="746" t="s">
        <v>52</v>
      </c>
      <c r="C45" s="747"/>
      <c r="D45" s="795" t="s">
        <v>622</v>
      </c>
      <c r="E45" s="571"/>
      <c r="F45" s="571"/>
      <c r="G45" s="572"/>
      <c r="H45" s="753" t="s">
        <v>63</v>
      </c>
      <c r="I45" s="571"/>
      <c r="J45" s="571"/>
      <c r="K45" s="571"/>
      <c r="L45" s="571"/>
      <c r="M45" s="571"/>
      <c r="N45" s="571"/>
      <c r="O45" s="571"/>
      <c r="P45" s="571"/>
      <c r="Q45" s="571"/>
      <c r="R45" s="571"/>
      <c r="S45" s="571"/>
      <c r="T45" s="571"/>
      <c r="U45" s="571"/>
      <c r="V45" s="571"/>
      <c r="W45" s="571"/>
      <c r="X45" s="571"/>
      <c r="Y45" s="571"/>
      <c r="Z45" s="571"/>
      <c r="AA45" s="571"/>
      <c r="AB45" s="571"/>
      <c r="AC45" s="571"/>
      <c r="AD45" s="571"/>
      <c r="AE45" s="571"/>
      <c r="AF45" s="571"/>
      <c r="AG45" s="572"/>
      <c r="AH45" s="1006" t="s">
        <v>483</v>
      </c>
      <c r="AI45" s="1007"/>
      <c r="AJ45" s="1007"/>
      <c r="AK45" s="1007"/>
      <c r="AL45" s="1007"/>
      <c r="AM45" s="1007"/>
      <c r="AN45" s="1007"/>
      <c r="AO45" s="1007"/>
      <c r="AP45" s="1007"/>
      <c r="AQ45" s="1007"/>
      <c r="AR45" s="1007"/>
      <c r="AS45" s="1007"/>
      <c r="AT45" s="1007"/>
      <c r="AU45" s="1007"/>
      <c r="AV45" s="1007"/>
      <c r="AW45" s="1007"/>
      <c r="AX45" s="1007"/>
      <c r="AY45" s="1008"/>
    </row>
    <row r="46" spans="1:51" ht="33.4" customHeight="1">
      <c r="A46" s="4"/>
      <c r="B46" s="748"/>
      <c r="C46" s="749"/>
      <c r="D46" s="3058" t="s">
        <v>623</v>
      </c>
      <c r="E46" s="3059"/>
      <c r="F46" s="3059"/>
      <c r="G46" s="3060"/>
      <c r="H46" s="781" t="s">
        <v>94</v>
      </c>
      <c r="I46" s="782"/>
      <c r="J46" s="782"/>
      <c r="K46" s="782"/>
      <c r="L46" s="782"/>
      <c r="M46" s="782"/>
      <c r="N46" s="782"/>
      <c r="O46" s="782"/>
      <c r="P46" s="782"/>
      <c r="Q46" s="782"/>
      <c r="R46" s="782"/>
      <c r="S46" s="782"/>
      <c r="T46" s="782"/>
      <c r="U46" s="782"/>
      <c r="V46" s="782"/>
      <c r="W46" s="782"/>
      <c r="X46" s="782"/>
      <c r="Y46" s="782"/>
      <c r="Z46" s="782"/>
      <c r="AA46" s="782"/>
      <c r="AB46" s="782"/>
      <c r="AC46" s="782"/>
      <c r="AD46" s="782"/>
      <c r="AE46" s="782"/>
      <c r="AF46" s="782"/>
      <c r="AG46" s="783"/>
      <c r="AH46" s="1009"/>
      <c r="AI46" s="1010"/>
      <c r="AJ46" s="1010"/>
      <c r="AK46" s="1010"/>
      <c r="AL46" s="1010"/>
      <c r="AM46" s="1010"/>
      <c r="AN46" s="1010"/>
      <c r="AO46" s="1010"/>
      <c r="AP46" s="1010"/>
      <c r="AQ46" s="1010"/>
      <c r="AR46" s="1010"/>
      <c r="AS46" s="1010"/>
      <c r="AT46" s="1010"/>
      <c r="AU46" s="1010"/>
      <c r="AV46" s="1010"/>
      <c r="AW46" s="1010"/>
      <c r="AX46" s="1010"/>
      <c r="AY46" s="1011"/>
    </row>
    <row r="47" spans="1:51" ht="26.25" customHeight="1">
      <c r="A47" s="4"/>
      <c r="B47" s="750"/>
      <c r="C47" s="751"/>
      <c r="D47" s="737" t="s">
        <v>624</v>
      </c>
      <c r="E47" s="225"/>
      <c r="F47" s="225"/>
      <c r="G47" s="226"/>
      <c r="H47" s="738" t="s">
        <v>625</v>
      </c>
      <c r="I47" s="739"/>
      <c r="J47" s="739"/>
      <c r="K47" s="739"/>
      <c r="L47" s="739"/>
      <c r="M47" s="739"/>
      <c r="N47" s="739"/>
      <c r="O47" s="739"/>
      <c r="P47" s="739"/>
      <c r="Q47" s="739"/>
      <c r="R47" s="739"/>
      <c r="S47" s="739"/>
      <c r="T47" s="739"/>
      <c r="U47" s="739"/>
      <c r="V47" s="739"/>
      <c r="W47" s="739"/>
      <c r="X47" s="739"/>
      <c r="Y47" s="739"/>
      <c r="Z47" s="739"/>
      <c r="AA47" s="739"/>
      <c r="AB47" s="739"/>
      <c r="AC47" s="739"/>
      <c r="AD47" s="739"/>
      <c r="AE47" s="739"/>
      <c r="AF47" s="739"/>
      <c r="AG47" s="740"/>
      <c r="AH47" s="1012"/>
      <c r="AI47" s="1013"/>
      <c r="AJ47" s="1013"/>
      <c r="AK47" s="1013"/>
      <c r="AL47" s="1013"/>
      <c r="AM47" s="1013"/>
      <c r="AN47" s="1013"/>
      <c r="AO47" s="1013"/>
      <c r="AP47" s="1013"/>
      <c r="AQ47" s="1013"/>
      <c r="AR47" s="1013"/>
      <c r="AS47" s="1013"/>
      <c r="AT47" s="1013"/>
      <c r="AU47" s="1013"/>
      <c r="AV47" s="1013"/>
      <c r="AW47" s="1013"/>
      <c r="AX47" s="1013"/>
      <c r="AY47" s="1014"/>
    </row>
    <row r="48" spans="1:51" ht="26.25" customHeight="1">
      <c r="A48" s="4"/>
      <c r="B48" s="748" t="s">
        <v>55</v>
      </c>
      <c r="C48" s="749"/>
      <c r="D48" s="752" t="s">
        <v>623</v>
      </c>
      <c r="E48" s="244"/>
      <c r="F48" s="244"/>
      <c r="G48" s="245"/>
      <c r="H48" s="753" t="s">
        <v>57</v>
      </c>
      <c r="I48" s="571"/>
      <c r="J48" s="571"/>
      <c r="K48" s="571"/>
      <c r="L48" s="571"/>
      <c r="M48" s="571"/>
      <c r="N48" s="571"/>
      <c r="O48" s="571"/>
      <c r="P48" s="571"/>
      <c r="Q48" s="571"/>
      <c r="R48" s="571"/>
      <c r="S48" s="571"/>
      <c r="T48" s="571"/>
      <c r="U48" s="571"/>
      <c r="V48" s="571"/>
      <c r="W48" s="571"/>
      <c r="X48" s="571"/>
      <c r="Y48" s="571"/>
      <c r="Z48" s="571"/>
      <c r="AA48" s="571"/>
      <c r="AB48" s="571"/>
      <c r="AC48" s="571"/>
      <c r="AD48" s="571"/>
      <c r="AE48" s="571"/>
      <c r="AF48" s="571"/>
      <c r="AG48" s="572"/>
      <c r="AH48" s="1006" t="s">
        <v>484</v>
      </c>
      <c r="AI48" s="1007"/>
      <c r="AJ48" s="1007"/>
      <c r="AK48" s="1007"/>
      <c r="AL48" s="1007"/>
      <c r="AM48" s="1007"/>
      <c r="AN48" s="1007"/>
      <c r="AO48" s="1007"/>
      <c r="AP48" s="1007"/>
      <c r="AQ48" s="1007"/>
      <c r="AR48" s="1007"/>
      <c r="AS48" s="1007"/>
      <c r="AT48" s="1007"/>
      <c r="AU48" s="1007"/>
      <c r="AV48" s="1007"/>
      <c r="AW48" s="1007"/>
      <c r="AX48" s="1007"/>
      <c r="AY48" s="1008"/>
    </row>
    <row r="49" spans="1:51" ht="26.25" customHeight="1">
      <c r="A49" s="4"/>
      <c r="B49" s="748"/>
      <c r="C49" s="749"/>
      <c r="D49" s="763" t="s">
        <v>623</v>
      </c>
      <c r="E49" s="234"/>
      <c r="F49" s="234"/>
      <c r="G49" s="235"/>
      <c r="H49" s="764" t="s">
        <v>626</v>
      </c>
      <c r="I49" s="765"/>
      <c r="J49" s="765"/>
      <c r="K49" s="765"/>
      <c r="L49" s="765"/>
      <c r="M49" s="765"/>
      <c r="N49" s="765"/>
      <c r="O49" s="765"/>
      <c r="P49" s="765"/>
      <c r="Q49" s="765"/>
      <c r="R49" s="765"/>
      <c r="S49" s="765"/>
      <c r="T49" s="765"/>
      <c r="U49" s="765"/>
      <c r="V49" s="765"/>
      <c r="W49" s="765"/>
      <c r="X49" s="765"/>
      <c r="Y49" s="765"/>
      <c r="Z49" s="765"/>
      <c r="AA49" s="765"/>
      <c r="AB49" s="765"/>
      <c r="AC49" s="765"/>
      <c r="AD49" s="765"/>
      <c r="AE49" s="765"/>
      <c r="AF49" s="765"/>
      <c r="AG49" s="766"/>
      <c r="AH49" s="1009"/>
      <c r="AI49" s="1010"/>
      <c r="AJ49" s="1010"/>
      <c r="AK49" s="1010"/>
      <c r="AL49" s="1010"/>
      <c r="AM49" s="1010"/>
      <c r="AN49" s="1010"/>
      <c r="AO49" s="1010"/>
      <c r="AP49" s="1010"/>
      <c r="AQ49" s="1010"/>
      <c r="AR49" s="1010"/>
      <c r="AS49" s="1010"/>
      <c r="AT49" s="1010"/>
      <c r="AU49" s="1010"/>
      <c r="AV49" s="1010"/>
      <c r="AW49" s="1010"/>
      <c r="AX49" s="1010"/>
      <c r="AY49" s="1011"/>
    </row>
    <row r="50" spans="1:51" ht="26.25" customHeight="1">
      <c r="A50" s="4"/>
      <c r="B50" s="748"/>
      <c r="C50" s="749"/>
      <c r="D50" s="763" t="s">
        <v>624</v>
      </c>
      <c r="E50" s="234"/>
      <c r="F50" s="234"/>
      <c r="G50" s="235"/>
      <c r="H50" s="764" t="s">
        <v>58</v>
      </c>
      <c r="I50" s="765"/>
      <c r="J50" s="765"/>
      <c r="K50" s="765"/>
      <c r="L50" s="765"/>
      <c r="M50" s="765"/>
      <c r="N50" s="765"/>
      <c r="O50" s="765"/>
      <c r="P50" s="765"/>
      <c r="Q50" s="765"/>
      <c r="R50" s="765"/>
      <c r="S50" s="765"/>
      <c r="T50" s="765"/>
      <c r="U50" s="765"/>
      <c r="V50" s="765"/>
      <c r="W50" s="765"/>
      <c r="X50" s="765"/>
      <c r="Y50" s="765"/>
      <c r="Z50" s="765"/>
      <c r="AA50" s="765"/>
      <c r="AB50" s="765"/>
      <c r="AC50" s="765"/>
      <c r="AD50" s="765"/>
      <c r="AE50" s="765"/>
      <c r="AF50" s="765"/>
      <c r="AG50" s="766"/>
      <c r="AH50" s="1009"/>
      <c r="AI50" s="1010"/>
      <c r="AJ50" s="1010"/>
      <c r="AK50" s="1010"/>
      <c r="AL50" s="1010"/>
      <c r="AM50" s="1010"/>
      <c r="AN50" s="1010"/>
      <c r="AO50" s="1010"/>
      <c r="AP50" s="1010"/>
      <c r="AQ50" s="1010"/>
      <c r="AR50" s="1010"/>
      <c r="AS50" s="1010"/>
      <c r="AT50" s="1010"/>
      <c r="AU50" s="1010"/>
      <c r="AV50" s="1010"/>
      <c r="AW50" s="1010"/>
      <c r="AX50" s="1010"/>
      <c r="AY50" s="1011"/>
    </row>
    <row r="51" spans="1:51" ht="26.25" customHeight="1">
      <c r="A51" s="4"/>
      <c r="B51" s="748"/>
      <c r="C51" s="749"/>
      <c r="D51" s="763" t="s">
        <v>623</v>
      </c>
      <c r="E51" s="234"/>
      <c r="F51" s="234"/>
      <c r="G51" s="235"/>
      <c r="H51" s="764" t="s">
        <v>65</v>
      </c>
      <c r="I51" s="765"/>
      <c r="J51" s="765"/>
      <c r="K51" s="765"/>
      <c r="L51" s="765"/>
      <c r="M51" s="765"/>
      <c r="N51" s="765"/>
      <c r="O51" s="765"/>
      <c r="P51" s="765"/>
      <c r="Q51" s="765"/>
      <c r="R51" s="765"/>
      <c r="S51" s="765"/>
      <c r="T51" s="765"/>
      <c r="U51" s="765"/>
      <c r="V51" s="765"/>
      <c r="W51" s="765"/>
      <c r="X51" s="765"/>
      <c r="Y51" s="765"/>
      <c r="Z51" s="765"/>
      <c r="AA51" s="765"/>
      <c r="AB51" s="765"/>
      <c r="AC51" s="765"/>
      <c r="AD51" s="765"/>
      <c r="AE51" s="765"/>
      <c r="AF51" s="765"/>
      <c r="AG51" s="766"/>
      <c r="AH51" s="1009"/>
      <c r="AI51" s="1010"/>
      <c r="AJ51" s="1010"/>
      <c r="AK51" s="1010"/>
      <c r="AL51" s="1010"/>
      <c r="AM51" s="1010"/>
      <c r="AN51" s="1010"/>
      <c r="AO51" s="1010"/>
      <c r="AP51" s="1010"/>
      <c r="AQ51" s="1010"/>
      <c r="AR51" s="1010"/>
      <c r="AS51" s="1010"/>
      <c r="AT51" s="1010"/>
      <c r="AU51" s="1010"/>
      <c r="AV51" s="1010"/>
      <c r="AW51" s="1010"/>
      <c r="AX51" s="1010"/>
      <c r="AY51" s="1011"/>
    </row>
    <row r="52" spans="1:51" ht="26.25" customHeight="1">
      <c r="A52" s="4"/>
      <c r="B52" s="750"/>
      <c r="C52" s="751"/>
      <c r="D52" s="737" t="s">
        <v>623</v>
      </c>
      <c r="E52" s="225"/>
      <c r="F52" s="225"/>
      <c r="G52" s="226"/>
      <c r="H52" s="738" t="s">
        <v>66</v>
      </c>
      <c r="I52" s="739"/>
      <c r="J52" s="739"/>
      <c r="K52" s="739"/>
      <c r="L52" s="739"/>
      <c r="M52" s="739"/>
      <c r="N52" s="739"/>
      <c r="O52" s="739"/>
      <c r="P52" s="739"/>
      <c r="Q52" s="739"/>
      <c r="R52" s="739"/>
      <c r="S52" s="739"/>
      <c r="T52" s="739"/>
      <c r="U52" s="739"/>
      <c r="V52" s="739"/>
      <c r="W52" s="739"/>
      <c r="X52" s="739"/>
      <c r="Y52" s="739"/>
      <c r="Z52" s="739"/>
      <c r="AA52" s="739"/>
      <c r="AB52" s="739"/>
      <c r="AC52" s="739"/>
      <c r="AD52" s="739"/>
      <c r="AE52" s="739"/>
      <c r="AF52" s="739"/>
      <c r="AG52" s="740"/>
      <c r="AH52" s="1012"/>
      <c r="AI52" s="1013"/>
      <c r="AJ52" s="1013"/>
      <c r="AK52" s="1013"/>
      <c r="AL52" s="1013"/>
      <c r="AM52" s="1013"/>
      <c r="AN52" s="1013"/>
      <c r="AO52" s="1013"/>
      <c r="AP52" s="1013"/>
      <c r="AQ52" s="1013"/>
      <c r="AR52" s="1013"/>
      <c r="AS52" s="1013"/>
      <c r="AT52" s="1013"/>
      <c r="AU52" s="1013"/>
      <c r="AV52" s="1013"/>
      <c r="AW52" s="1013"/>
      <c r="AX52" s="1013"/>
      <c r="AY52" s="1014"/>
    </row>
    <row r="53" spans="1:51" ht="26.25" customHeight="1">
      <c r="A53" s="4"/>
      <c r="B53" s="746" t="s">
        <v>51</v>
      </c>
      <c r="C53" s="747"/>
      <c r="D53" s="752" t="s">
        <v>624</v>
      </c>
      <c r="E53" s="244"/>
      <c r="F53" s="244"/>
      <c r="G53" s="245"/>
      <c r="H53" s="753" t="s">
        <v>53</v>
      </c>
      <c r="I53" s="571"/>
      <c r="J53" s="571"/>
      <c r="K53" s="571"/>
      <c r="L53" s="571"/>
      <c r="M53" s="571"/>
      <c r="N53" s="571"/>
      <c r="O53" s="571"/>
      <c r="P53" s="571"/>
      <c r="Q53" s="571"/>
      <c r="R53" s="571"/>
      <c r="S53" s="571"/>
      <c r="T53" s="571"/>
      <c r="U53" s="571"/>
      <c r="V53" s="571"/>
      <c r="W53" s="571"/>
      <c r="X53" s="571"/>
      <c r="Y53" s="571"/>
      <c r="Z53" s="571"/>
      <c r="AA53" s="571"/>
      <c r="AB53" s="571"/>
      <c r="AC53" s="571"/>
      <c r="AD53" s="571"/>
      <c r="AE53" s="571"/>
      <c r="AF53" s="571"/>
      <c r="AG53" s="572"/>
      <c r="AH53" s="1006" t="s">
        <v>485</v>
      </c>
      <c r="AI53" s="1007"/>
      <c r="AJ53" s="1007"/>
      <c r="AK53" s="1007"/>
      <c r="AL53" s="1007"/>
      <c r="AM53" s="1007"/>
      <c r="AN53" s="1007"/>
      <c r="AO53" s="1007"/>
      <c r="AP53" s="1007"/>
      <c r="AQ53" s="1007"/>
      <c r="AR53" s="1007"/>
      <c r="AS53" s="1007"/>
      <c r="AT53" s="1007"/>
      <c r="AU53" s="1007"/>
      <c r="AV53" s="1007"/>
      <c r="AW53" s="1007"/>
      <c r="AX53" s="1007"/>
      <c r="AY53" s="1008"/>
    </row>
    <row r="54" spans="1:51" ht="26.25" customHeight="1">
      <c r="A54" s="4"/>
      <c r="B54" s="748"/>
      <c r="C54" s="749"/>
      <c r="D54" s="763" t="s">
        <v>623</v>
      </c>
      <c r="E54" s="234"/>
      <c r="F54" s="234"/>
      <c r="G54" s="235"/>
      <c r="H54" s="764" t="s">
        <v>67</v>
      </c>
      <c r="I54" s="765"/>
      <c r="J54" s="765"/>
      <c r="K54" s="765"/>
      <c r="L54" s="765"/>
      <c r="M54" s="765"/>
      <c r="N54" s="765"/>
      <c r="O54" s="765"/>
      <c r="P54" s="765"/>
      <c r="Q54" s="765"/>
      <c r="R54" s="765"/>
      <c r="S54" s="765"/>
      <c r="T54" s="765"/>
      <c r="U54" s="765"/>
      <c r="V54" s="765"/>
      <c r="W54" s="765"/>
      <c r="X54" s="765"/>
      <c r="Y54" s="765"/>
      <c r="Z54" s="765"/>
      <c r="AA54" s="765"/>
      <c r="AB54" s="765"/>
      <c r="AC54" s="765"/>
      <c r="AD54" s="765"/>
      <c r="AE54" s="765"/>
      <c r="AF54" s="765"/>
      <c r="AG54" s="766"/>
      <c r="AH54" s="1009"/>
      <c r="AI54" s="1010"/>
      <c r="AJ54" s="1010"/>
      <c r="AK54" s="1010"/>
      <c r="AL54" s="1010"/>
      <c r="AM54" s="1010"/>
      <c r="AN54" s="1010"/>
      <c r="AO54" s="1010"/>
      <c r="AP54" s="1010"/>
      <c r="AQ54" s="1010"/>
      <c r="AR54" s="1010"/>
      <c r="AS54" s="1010"/>
      <c r="AT54" s="1010"/>
      <c r="AU54" s="1010"/>
      <c r="AV54" s="1010"/>
      <c r="AW54" s="1010"/>
      <c r="AX54" s="1010"/>
      <c r="AY54" s="1011"/>
    </row>
    <row r="55" spans="1:51" ht="26.25" customHeight="1">
      <c r="A55" s="4"/>
      <c r="B55" s="748"/>
      <c r="C55" s="749"/>
      <c r="D55" s="763" t="s">
        <v>623</v>
      </c>
      <c r="E55" s="234"/>
      <c r="F55" s="234"/>
      <c r="G55" s="235"/>
      <c r="H55" s="764" t="s">
        <v>627</v>
      </c>
      <c r="I55" s="765"/>
      <c r="J55" s="765"/>
      <c r="K55" s="765"/>
      <c r="L55" s="765"/>
      <c r="M55" s="765"/>
      <c r="N55" s="765"/>
      <c r="O55" s="765"/>
      <c r="P55" s="765"/>
      <c r="Q55" s="765"/>
      <c r="R55" s="765"/>
      <c r="S55" s="765"/>
      <c r="T55" s="765"/>
      <c r="U55" s="765"/>
      <c r="V55" s="765"/>
      <c r="W55" s="765"/>
      <c r="X55" s="765"/>
      <c r="Y55" s="765"/>
      <c r="Z55" s="765"/>
      <c r="AA55" s="765"/>
      <c r="AB55" s="765"/>
      <c r="AC55" s="765"/>
      <c r="AD55" s="765"/>
      <c r="AE55" s="765"/>
      <c r="AF55" s="765"/>
      <c r="AG55" s="766"/>
      <c r="AH55" s="1009"/>
      <c r="AI55" s="1010"/>
      <c r="AJ55" s="1010"/>
      <c r="AK55" s="1010"/>
      <c r="AL55" s="1010"/>
      <c r="AM55" s="1010"/>
      <c r="AN55" s="1010"/>
      <c r="AO55" s="1010"/>
      <c r="AP55" s="1010"/>
      <c r="AQ55" s="1010"/>
      <c r="AR55" s="1010"/>
      <c r="AS55" s="1010"/>
      <c r="AT55" s="1010"/>
      <c r="AU55" s="1010"/>
      <c r="AV55" s="1010"/>
      <c r="AW55" s="1010"/>
      <c r="AX55" s="1010"/>
      <c r="AY55" s="1011"/>
    </row>
    <row r="56" spans="1:51" ht="26.25" customHeight="1">
      <c r="A56" s="4"/>
      <c r="B56" s="748"/>
      <c r="C56" s="749"/>
      <c r="D56" s="767" t="s">
        <v>628</v>
      </c>
      <c r="E56" s="768"/>
      <c r="F56" s="768"/>
      <c r="G56" s="769"/>
      <c r="H56" s="770" t="s">
        <v>95</v>
      </c>
      <c r="I56" s="771"/>
      <c r="J56" s="771"/>
      <c r="K56" s="771"/>
      <c r="L56" s="771"/>
      <c r="M56" s="771"/>
      <c r="N56" s="771"/>
      <c r="O56" s="771"/>
      <c r="P56" s="771"/>
      <c r="Q56" s="771"/>
      <c r="R56" s="771"/>
      <c r="S56" s="771"/>
      <c r="T56" s="771"/>
      <c r="U56" s="771"/>
      <c r="V56" s="771"/>
      <c r="W56" s="771"/>
      <c r="X56" s="771"/>
      <c r="Y56" s="771"/>
      <c r="Z56" s="771"/>
      <c r="AA56" s="771"/>
      <c r="AB56" s="771"/>
      <c r="AC56" s="771"/>
      <c r="AD56" s="771"/>
      <c r="AE56" s="771"/>
      <c r="AF56" s="771"/>
      <c r="AG56" s="772"/>
      <c r="AH56" s="1009"/>
      <c r="AI56" s="1010"/>
      <c r="AJ56" s="1010"/>
      <c r="AK56" s="1010"/>
      <c r="AL56" s="1010"/>
      <c r="AM56" s="1010"/>
      <c r="AN56" s="1010"/>
      <c r="AO56" s="1010"/>
      <c r="AP56" s="1010"/>
      <c r="AQ56" s="1010"/>
      <c r="AR56" s="1010"/>
      <c r="AS56" s="1010"/>
      <c r="AT56" s="1010"/>
      <c r="AU56" s="1010"/>
      <c r="AV56" s="1010"/>
      <c r="AW56" s="1010"/>
      <c r="AX56" s="1010"/>
      <c r="AY56" s="1011"/>
    </row>
    <row r="57" spans="1:51" ht="26.25" customHeight="1">
      <c r="A57" s="4"/>
      <c r="B57" s="748"/>
      <c r="C57" s="749"/>
      <c r="D57" s="3063"/>
      <c r="E57" s="3059"/>
      <c r="F57" s="3059"/>
      <c r="G57" s="3060"/>
      <c r="H57" s="733" t="s">
        <v>84</v>
      </c>
      <c r="I57" s="734"/>
      <c r="J57" s="734"/>
      <c r="K57" s="734"/>
      <c r="L57" s="734"/>
      <c r="M57" s="734"/>
      <c r="N57" s="734"/>
      <c r="O57" s="734"/>
      <c r="P57" s="734"/>
      <c r="Q57" s="734"/>
      <c r="R57" s="734"/>
      <c r="S57" s="734"/>
      <c r="T57" s="734"/>
      <c r="U57" s="734"/>
      <c r="V57" s="735"/>
      <c r="W57" s="735"/>
      <c r="X57" s="735"/>
      <c r="Y57" s="735"/>
      <c r="Z57" s="735"/>
      <c r="AA57" s="735"/>
      <c r="AB57" s="735"/>
      <c r="AC57" s="735"/>
      <c r="AD57" s="735"/>
      <c r="AE57" s="735"/>
      <c r="AF57" s="735"/>
      <c r="AG57" s="736"/>
      <c r="AH57" s="1009"/>
      <c r="AI57" s="1010"/>
      <c r="AJ57" s="1010"/>
      <c r="AK57" s="1010"/>
      <c r="AL57" s="1010"/>
      <c r="AM57" s="1010"/>
      <c r="AN57" s="1010"/>
      <c r="AO57" s="1010"/>
      <c r="AP57" s="1010"/>
      <c r="AQ57" s="1010"/>
      <c r="AR57" s="1010"/>
      <c r="AS57" s="1010"/>
      <c r="AT57" s="1010"/>
      <c r="AU57" s="1010"/>
      <c r="AV57" s="1010"/>
      <c r="AW57" s="1010"/>
      <c r="AX57" s="1010"/>
      <c r="AY57" s="1011"/>
    </row>
    <row r="58" spans="1:51" ht="26.25" customHeight="1">
      <c r="A58" s="4"/>
      <c r="B58" s="750"/>
      <c r="C58" s="751"/>
      <c r="D58" s="737" t="s">
        <v>623</v>
      </c>
      <c r="E58" s="225"/>
      <c r="F58" s="225"/>
      <c r="G58" s="226"/>
      <c r="H58" s="738" t="s">
        <v>68</v>
      </c>
      <c r="I58" s="739"/>
      <c r="J58" s="739"/>
      <c r="K58" s="739"/>
      <c r="L58" s="739"/>
      <c r="M58" s="739"/>
      <c r="N58" s="739"/>
      <c r="O58" s="739"/>
      <c r="P58" s="739"/>
      <c r="Q58" s="739"/>
      <c r="R58" s="739"/>
      <c r="S58" s="739"/>
      <c r="T58" s="739"/>
      <c r="U58" s="739"/>
      <c r="V58" s="739"/>
      <c r="W58" s="739"/>
      <c r="X58" s="739"/>
      <c r="Y58" s="739"/>
      <c r="Z58" s="739"/>
      <c r="AA58" s="739"/>
      <c r="AB58" s="739"/>
      <c r="AC58" s="739"/>
      <c r="AD58" s="739"/>
      <c r="AE58" s="739"/>
      <c r="AF58" s="739"/>
      <c r="AG58" s="740"/>
      <c r="AH58" s="1012"/>
      <c r="AI58" s="1013"/>
      <c r="AJ58" s="1013"/>
      <c r="AK58" s="1013"/>
      <c r="AL58" s="1013"/>
      <c r="AM58" s="1013"/>
      <c r="AN58" s="1013"/>
      <c r="AO58" s="1013"/>
      <c r="AP58" s="1013"/>
      <c r="AQ58" s="1013"/>
      <c r="AR58" s="1013"/>
      <c r="AS58" s="1013"/>
      <c r="AT58" s="1013"/>
      <c r="AU58" s="1013"/>
      <c r="AV58" s="1013"/>
      <c r="AW58" s="1013"/>
      <c r="AX58" s="1013"/>
      <c r="AY58" s="1014"/>
    </row>
    <row r="59" spans="1:51" ht="180" customHeight="1" thickBot="1">
      <c r="A59" s="4"/>
      <c r="B59" s="741" t="s">
        <v>50</v>
      </c>
      <c r="C59" s="742"/>
      <c r="D59" s="1023" t="s">
        <v>486</v>
      </c>
      <c r="E59" s="3061"/>
      <c r="F59" s="3061"/>
      <c r="G59" s="3061"/>
      <c r="H59" s="3061"/>
      <c r="I59" s="3061"/>
      <c r="J59" s="3061"/>
      <c r="K59" s="3061"/>
      <c r="L59" s="3061"/>
      <c r="M59" s="3061"/>
      <c r="N59" s="3061"/>
      <c r="O59" s="3061"/>
      <c r="P59" s="3061"/>
      <c r="Q59" s="3061"/>
      <c r="R59" s="3061"/>
      <c r="S59" s="3061"/>
      <c r="T59" s="3061"/>
      <c r="U59" s="3061"/>
      <c r="V59" s="3061"/>
      <c r="W59" s="3061"/>
      <c r="X59" s="3061"/>
      <c r="Y59" s="3061"/>
      <c r="Z59" s="3061"/>
      <c r="AA59" s="3061"/>
      <c r="AB59" s="3061"/>
      <c r="AC59" s="3061"/>
      <c r="AD59" s="3061"/>
      <c r="AE59" s="3061"/>
      <c r="AF59" s="3061"/>
      <c r="AG59" s="3061"/>
      <c r="AH59" s="3061"/>
      <c r="AI59" s="3061"/>
      <c r="AJ59" s="3061"/>
      <c r="AK59" s="3061"/>
      <c r="AL59" s="3061"/>
      <c r="AM59" s="3061"/>
      <c r="AN59" s="3061"/>
      <c r="AO59" s="3061"/>
      <c r="AP59" s="3061"/>
      <c r="AQ59" s="3061"/>
      <c r="AR59" s="3061"/>
      <c r="AS59" s="3061"/>
      <c r="AT59" s="3061"/>
      <c r="AU59" s="3061"/>
      <c r="AV59" s="3061"/>
      <c r="AW59" s="3061"/>
      <c r="AX59" s="3061"/>
      <c r="AY59" s="3062"/>
    </row>
    <row r="60" spans="1:51" ht="21" hidden="1" customHeight="1">
      <c r="A60" s="4"/>
      <c r="B60" s="18"/>
      <c r="C60" s="19"/>
      <c r="D60" s="715" t="s">
        <v>45</v>
      </c>
      <c r="E60" s="716"/>
      <c r="F60" s="716"/>
      <c r="G60" s="716"/>
      <c r="H60" s="716"/>
      <c r="I60" s="716"/>
      <c r="J60" s="716"/>
      <c r="K60" s="716"/>
      <c r="L60" s="716"/>
      <c r="M60" s="716"/>
      <c r="N60" s="716"/>
      <c r="O60" s="716"/>
      <c r="P60" s="716"/>
      <c r="Q60" s="716"/>
      <c r="R60" s="716"/>
      <c r="S60" s="716"/>
      <c r="T60" s="716"/>
      <c r="U60" s="716"/>
      <c r="V60" s="716"/>
      <c r="W60" s="716"/>
      <c r="X60" s="716"/>
      <c r="Y60" s="716"/>
      <c r="Z60" s="716"/>
      <c r="AA60" s="716"/>
      <c r="AB60" s="716"/>
      <c r="AC60" s="716"/>
      <c r="AD60" s="716"/>
      <c r="AE60" s="716"/>
      <c r="AF60" s="716"/>
      <c r="AG60" s="716"/>
      <c r="AH60" s="716"/>
      <c r="AI60" s="716"/>
      <c r="AJ60" s="716"/>
      <c r="AK60" s="716"/>
      <c r="AL60" s="716"/>
      <c r="AM60" s="716"/>
      <c r="AN60" s="716"/>
      <c r="AO60" s="716"/>
      <c r="AP60" s="716"/>
      <c r="AQ60" s="716"/>
      <c r="AR60" s="716"/>
      <c r="AS60" s="716"/>
      <c r="AT60" s="716"/>
      <c r="AU60" s="716"/>
      <c r="AV60" s="716"/>
      <c r="AW60" s="716"/>
      <c r="AX60" s="716"/>
      <c r="AY60" s="717"/>
    </row>
    <row r="61" spans="1:51" ht="97.5" hidden="1" customHeight="1">
      <c r="A61" s="4"/>
      <c r="B61" s="18"/>
      <c r="C61" s="19"/>
      <c r="D61" s="718" t="s">
        <v>47</v>
      </c>
      <c r="E61" s="719"/>
      <c r="F61" s="719"/>
      <c r="G61" s="719"/>
      <c r="H61" s="719"/>
      <c r="I61" s="719"/>
      <c r="J61" s="719"/>
      <c r="K61" s="719"/>
      <c r="L61" s="719"/>
      <c r="M61" s="719"/>
      <c r="N61" s="719"/>
      <c r="O61" s="719"/>
      <c r="P61" s="719"/>
      <c r="Q61" s="719"/>
      <c r="R61" s="719"/>
      <c r="S61" s="719"/>
      <c r="T61" s="719"/>
      <c r="U61" s="719"/>
      <c r="V61" s="719"/>
      <c r="W61" s="719"/>
      <c r="X61" s="719"/>
      <c r="Y61" s="719"/>
      <c r="Z61" s="719"/>
      <c r="AA61" s="719"/>
      <c r="AB61" s="719"/>
      <c r="AC61" s="719"/>
      <c r="AD61" s="719"/>
      <c r="AE61" s="719"/>
      <c r="AF61" s="719"/>
      <c r="AG61" s="719"/>
      <c r="AH61" s="719"/>
      <c r="AI61" s="719"/>
      <c r="AJ61" s="719"/>
      <c r="AK61" s="719"/>
      <c r="AL61" s="719"/>
      <c r="AM61" s="719"/>
      <c r="AN61" s="719"/>
      <c r="AO61" s="719"/>
      <c r="AP61" s="719"/>
      <c r="AQ61" s="719"/>
      <c r="AR61" s="719"/>
      <c r="AS61" s="719"/>
      <c r="AT61" s="719"/>
      <c r="AU61" s="719"/>
      <c r="AV61" s="719"/>
      <c r="AW61" s="719"/>
      <c r="AX61" s="719"/>
      <c r="AY61" s="720"/>
    </row>
    <row r="62" spans="1:51" ht="119.85" hidden="1" customHeight="1">
      <c r="A62" s="4"/>
      <c r="B62" s="18"/>
      <c r="C62" s="19"/>
      <c r="D62" s="721" t="s">
        <v>46</v>
      </c>
      <c r="E62" s="722"/>
      <c r="F62" s="722"/>
      <c r="G62" s="722"/>
      <c r="H62" s="722"/>
      <c r="I62" s="722"/>
      <c r="J62" s="722"/>
      <c r="K62" s="722"/>
      <c r="L62" s="722"/>
      <c r="M62" s="722"/>
      <c r="N62" s="722"/>
      <c r="O62" s="722"/>
      <c r="P62" s="722"/>
      <c r="Q62" s="722"/>
      <c r="R62" s="722"/>
      <c r="S62" s="722"/>
      <c r="T62" s="722"/>
      <c r="U62" s="722"/>
      <c r="V62" s="722"/>
      <c r="W62" s="722"/>
      <c r="X62" s="722"/>
      <c r="Y62" s="722"/>
      <c r="Z62" s="722"/>
      <c r="AA62" s="722"/>
      <c r="AB62" s="722"/>
      <c r="AC62" s="722"/>
      <c r="AD62" s="722"/>
      <c r="AE62" s="722"/>
      <c r="AF62" s="722"/>
      <c r="AG62" s="722"/>
      <c r="AH62" s="722"/>
      <c r="AI62" s="722"/>
      <c r="AJ62" s="722"/>
      <c r="AK62" s="722"/>
      <c r="AL62" s="722"/>
      <c r="AM62" s="722"/>
      <c r="AN62" s="722"/>
      <c r="AO62" s="722"/>
      <c r="AP62" s="722"/>
      <c r="AQ62" s="722"/>
      <c r="AR62" s="722"/>
      <c r="AS62" s="722"/>
      <c r="AT62" s="722"/>
      <c r="AU62" s="722"/>
      <c r="AV62" s="722"/>
      <c r="AW62" s="722"/>
      <c r="AX62" s="722"/>
      <c r="AY62" s="723"/>
    </row>
    <row r="63" spans="1:51" ht="21" customHeight="1">
      <c r="A63" s="4"/>
      <c r="B63" s="724" t="s">
        <v>44</v>
      </c>
      <c r="C63" s="716"/>
      <c r="D63" s="716"/>
      <c r="E63" s="716"/>
      <c r="F63" s="716"/>
      <c r="G63" s="716"/>
      <c r="H63" s="716"/>
      <c r="I63" s="716"/>
      <c r="J63" s="716"/>
      <c r="K63" s="716"/>
      <c r="L63" s="716"/>
      <c r="M63" s="716"/>
      <c r="N63" s="716"/>
      <c r="O63" s="716"/>
      <c r="P63" s="716"/>
      <c r="Q63" s="716"/>
      <c r="R63" s="716"/>
      <c r="S63" s="716"/>
      <c r="T63" s="716"/>
      <c r="U63" s="716"/>
      <c r="V63" s="716"/>
      <c r="W63" s="716"/>
      <c r="X63" s="716"/>
      <c r="Y63" s="716"/>
      <c r="Z63" s="716"/>
      <c r="AA63" s="716"/>
      <c r="AB63" s="716"/>
      <c r="AC63" s="716"/>
      <c r="AD63" s="716"/>
      <c r="AE63" s="716"/>
      <c r="AF63" s="716"/>
      <c r="AG63" s="716"/>
      <c r="AH63" s="716"/>
      <c r="AI63" s="716"/>
      <c r="AJ63" s="716"/>
      <c r="AK63" s="716"/>
      <c r="AL63" s="716"/>
      <c r="AM63" s="716"/>
      <c r="AN63" s="716"/>
      <c r="AO63" s="716"/>
      <c r="AP63" s="716"/>
      <c r="AQ63" s="716"/>
      <c r="AR63" s="716"/>
      <c r="AS63" s="716"/>
      <c r="AT63" s="716"/>
      <c r="AU63" s="716"/>
      <c r="AV63" s="716"/>
      <c r="AW63" s="716"/>
      <c r="AX63" s="716"/>
      <c r="AY63" s="717"/>
    </row>
    <row r="64" spans="1:51" ht="122.45" customHeight="1">
      <c r="A64" s="5"/>
      <c r="B64" s="725" t="s">
        <v>629</v>
      </c>
      <c r="C64" s="489"/>
      <c r="D64" s="489"/>
      <c r="E64" s="489"/>
      <c r="F64" s="726"/>
      <c r="G64" s="2975" t="s">
        <v>1993</v>
      </c>
      <c r="H64" s="2976"/>
      <c r="I64" s="2976"/>
      <c r="J64" s="2976"/>
      <c r="K64" s="2976"/>
      <c r="L64" s="2976"/>
      <c r="M64" s="2976"/>
      <c r="N64" s="2976"/>
      <c r="O64" s="2976"/>
      <c r="P64" s="2976"/>
      <c r="Q64" s="2976"/>
      <c r="R64" s="2976"/>
      <c r="S64" s="2976"/>
      <c r="T64" s="2976"/>
      <c r="U64" s="2976"/>
      <c r="V64" s="2976"/>
      <c r="W64" s="2976"/>
      <c r="X64" s="2976"/>
      <c r="Y64" s="2976"/>
      <c r="Z64" s="2976"/>
      <c r="AA64" s="2976"/>
      <c r="AB64" s="2976"/>
      <c r="AC64" s="2976"/>
      <c r="AD64" s="2976"/>
      <c r="AE64" s="2976"/>
      <c r="AF64" s="2976"/>
      <c r="AG64" s="2976"/>
      <c r="AH64" s="2976"/>
      <c r="AI64" s="2976"/>
      <c r="AJ64" s="2976"/>
      <c r="AK64" s="2976"/>
      <c r="AL64" s="2976"/>
      <c r="AM64" s="2976"/>
      <c r="AN64" s="2976"/>
      <c r="AO64" s="2976"/>
      <c r="AP64" s="2976"/>
      <c r="AQ64" s="2976"/>
      <c r="AR64" s="2976"/>
      <c r="AS64" s="2976"/>
      <c r="AT64" s="2976"/>
      <c r="AU64" s="2976"/>
      <c r="AV64" s="2976"/>
      <c r="AW64" s="2976"/>
      <c r="AX64" s="2976"/>
      <c r="AY64" s="2977"/>
    </row>
    <row r="65" spans="1:51" ht="18.399999999999999" customHeight="1">
      <c r="A65" s="5"/>
      <c r="B65" s="698" t="s">
        <v>62</v>
      </c>
      <c r="C65" s="699"/>
      <c r="D65" s="699"/>
      <c r="E65" s="699"/>
      <c r="F65" s="699"/>
      <c r="G65" s="699"/>
      <c r="H65" s="699"/>
      <c r="I65" s="699"/>
      <c r="J65" s="699"/>
      <c r="K65" s="699"/>
      <c r="L65" s="699"/>
      <c r="M65" s="699"/>
      <c r="N65" s="699"/>
      <c r="O65" s="699"/>
      <c r="P65" s="699"/>
      <c r="Q65" s="699"/>
      <c r="R65" s="699"/>
      <c r="S65" s="699"/>
      <c r="T65" s="699"/>
      <c r="U65" s="699"/>
      <c r="V65" s="699"/>
      <c r="W65" s="699"/>
      <c r="X65" s="699"/>
      <c r="Y65" s="699"/>
      <c r="Z65" s="699"/>
      <c r="AA65" s="699"/>
      <c r="AB65" s="699"/>
      <c r="AC65" s="699"/>
      <c r="AD65" s="699"/>
      <c r="AE65" s="699"/>
      <c r="AF65" s="699"/>
      <c r="AG65" s="699"/>
      <c r="AH65" s="699"/>
      <c r="AI65" s="699"/>
      <c r="AJ65" s="699"/>
      <c r="AK65" s="699"/>
      <c r="AL65" s="699"/>
      <c r="AM65" s="699"/>
      <c r="AN65" s="699"/>
      <c r="AO65" s="699"/>
      <c r="AP65" s="699"/>
      <c r="AQ65" s="699"/>
      <c r="AR65" s="699"/>
      <c r="AS65" s="699"/>
      <c r="AT65" s="699"/>
      <c r="AU65" s="699"/>
      <c r="AV65" s="699"/>
      <c r="AW65" s="699"/>
      <c r="AX65" s="699"/>
      <c r="AY65" s="700"/>
    </row>
    <row r="66" spans="1:51" ht="119.1" customHeight="1" thickBot="1">
      <c r="A66" s="5"/>
      <c r="B66" s="701" t="s">
        <v>630</v>
      </c>
      <c r="C66" s="702"/>
      <c r="D66" s="702"/>
      <c r="E66" s="702"/>
      <c r="F66" s="703"/>
      <c r="G66" s="3068" t="s">
        <v>631</v>
      </c>
      <c r="H66" s="3061"/>
      <c r="I66" s="3061"/>
      <c r="J66" s="3061"/>
      <c r="K66" s="3061"/>
      <c r="L66" s="3061"/>
      <c r="M66" s="3061"/>
      <c r="N66" s="3061"/>
      <c r="O66" s="3061"/>
      <c r="P66" s="3061"/>
      <c r="Q66" s="3061"/>
      <c r="R66" s="3061"/>
      <c r="S66" s="3061"/>
      <c r="T66" s="3061"/>
      <c r="U66" s="3061"/>
      <c r="V66" s="3061"/>
      <c r="W66" s="3061"/>
      <c r="X66" s="3061"/>
      <c r="Y66" s="3061"/>
      <c r="Z66" s="3061"/>
      <c r="AA66" s="3061"/>
      <c r="AB66" s="3061"/>
      <c r="AC66" s="3061"/>
      <c r="AD66" s="3061"/>
      <c r="AE66" s="3061"/>
      <c r="AF66" s="3061"/>
      <c r="AG66" s="3061"/>
      <c r="AH66" s="3061"/>
      <c r="AI66" s="3061"/>
      <c r="AJ66" s="3061"/>
      <c r="AK66" s="3061"/>
      <c r="AL66" s="3061"/>
      <c r="AM66" s="3061"/>
      <c r="AN66" s="3061"/>
      <c r="AO66" s="3061"/>
      <c r="AP66" s="3061"/>
      <c r="AQ66" s="3061"/>
      <c r="AR66" s="3061"/>
      <c r="AS66" s="3061"/>
      <c r="AT66" s="3061"/>
      <c r="AU66" s="3061"/>
      <c r="AV66" s="3061"/>
      <c r="AW66" s="3061"/>
      <c r="AX66" s="3061"/>
      <c r="AY66" s="3062"/>
    </row>
    <row r="67" spans="1:51" ht="19.7" customHeight="1">
      <c r="A67" s="5"/>
      <c r="B67" s="706" t="s">
        <v>96</v>
      </c>
      <c r="C67" s="707"/>
      <c r="D67" s="707"/>
      <c r="E67" s="707"/>
      <c r="F67" s="707"/>
      <c r="G67" s="707"/>
      <c r="H67" s="707"/>
      <c r="I67" s="707"/>
      <c r="J67" s="707"/>
      <c r="K67" s="707"/>
      <c r="L67" s="707"/>
      <c r="M67" s="707"/>
      <c r="N67" s="707"/>
      <c r="O67" s="707"/>
      <c r="P67" s="707"/>
      <c r="Q67" s="707"/>
      <c r="R67" s="707"/>
      <c r="S67" s="707"/>
      <c r="T67" s="707"/>
      <c r="U67" s="707"/>
      <c r="V67" s="707"/>
      <c r="W67" s="707"/>
      <c r="X67" s="707"/>
      <c r="Y67" s="707"/>
      <c r="Z67" s="707"/>
      <c r="AA67" s="707"/>
      <c r="AB67" s="707"/>
      <c r="AC67" s="707"/>
      <c r="AD67" s="707"/>
      <c r="AE67" s="707"/>
      <c r="AF67" s="707"/>
      <c r="AG67" s="707"/>
      <c r="AH67" s="707"/>
      <c r="AI67" s="707"/>
      <c r="AJ67" s="707"/>
      <c r="AK67" s="707"/>
      <c r="AL67" s="707"/>
      <c r="AM67" s="707"/>
      <c r="AN67" s="707"/>
      <c r="AO67" s="707"/>
      <c r="AP67" s="707"/>
      <c r="AQ67" s="707"/>
      <c r="AR67" s="707"/>
      <c r="AS67" s="707"/>
      <c r="AT67" s="707"/>
      <c r="AU67" s="707"/>
      <c r="AV67" s="707"/>
      <c r="AW67" s="707"/>
      <c r="AX67" s="707"/>
      <c r="AY67" s="708"/>
    </row>
    <row r="68" spans="1:51" ht="205.15" customHeight="1" thickBot="1">
      <c r="A68" s="5"/>
      <c r="B68" s="1020"/>
      <c r="C68" s="1021"/>
      <c r="D68" s="1021"/>
      <c r="E68" s="1021"/>
      <c r="F68" s="1021"/>
      <c r="G68" s="1021"/>
      <c r="H68" s="1021"/>
      <c r="I68" s="1021"/>
      <c r="J68" s="1021"/>
      <c r="K68" s="1021"/>
      <c r="L68" s="1021"/>
      <c r="M68" s="1021"/>
      <c r="N68" s="1021"/>
      <c r="O68" s="1021"/>
      <c r="P68" s="1021"/>
      <c r="Q68" s="1021"/>
      <c r="R68" s="1021"/>
      <c r="S68" s="1021"/>
      <c r="T68" s="1021"/>
      <c r="U68" s="1021"/>
      <c r="V68" s="1021"/>
      <c r="W68" s="1021"/>
      <c r="X68" s="1021"/>
      <c r="Y68" s="1021"/>
      <c r="Z68" s="1021"/>
      <c r="AA68" s="1021"/>
      <c r="AB68" s="1021"/>
      <c r="AC68" s="1021"/>
      <c r="AD68" s="1021"/>
      <c r="AE68" s="1021"/>
      <c r="AF68" s="1021"/>
      <c r="AG68" s="1021"/>
      <c r="AH68" s="1021"/>
      <c r="AI68" s="1021"/>
      <c r="AJ68" s="1021"/>
      <c r="AK68" s="1021"/>
      <c r="AL68" s="1021"/>
      <c r="AM68" s="1021"/>
      <c r="AN68" s="1021"/>
      <c r="AO68" s="1021"/>
      <c r="AP68" s="1021"/>
      <c r="AQ68" s="1021"/>
      <c r="AR68" s="1021"/>
      <c r="AS68" s="1021"/>
      <c r="AT68" s="1021"/>
      <c r="AU68" s="1021"/>
      <c r="AV68" s="1021"/>
      <c r="AW68" s="1021"/>
      <c r="AX68" s="1021"/>
      <c r="AY68" s="1022"/>
    </row>
    <row r="69" spans="1:51" ht="19.7" customHeight="1">
      <c r="A69" s="5"/>
      <c r="B69" s="712" t="s">
        <v>81</v>
      </c>
      <c r="C69" s="713"/>
      <c r="D69" s="713"/>
      <c r="E69" s="713"/>
      <c r="F69" s="713"/>
      <c r="G69" s="713"/>
      <c r="H69" s="713"/>
      <c r="I69" s="713"/>
      <c r="J69" s="713"/>
      <c r="K69" s="713"/>
      <c r="L69" s="713"/>
      <c r="M69" s="713"/>
      <c r="N69" s="713"/>
      <c r="O69" s="713"/>
      <c r="P69" s="713"/>
      <c r="Q69" s="713"/>
      <c r="R69" s="713"/>
      <c r="S69" s="713"/>
      <c r="T69" s="713"/>
      <c r="U69" s="713"/>
      <c r="V69" s="713"/>
      <c r="W69" s="713"/>
      <c r="X69" s="713"/>
      <c r="Y69" s="713"/>
      <c r="Z69" s="713"/>
      <c r="AA69" s="713"/>
      <c r="AB69" s="713"/>
      <c r="AC69" s="713"/>
      <c r="AD69" s="713"/>
      <c r="AE69" s="713"/>
      <c r="AF69" s="713"/>
      <c r="AG69" s="713"/>
      <c r="AH69" s="713"/>
      <c r="AI69" s="713"/>
      <c r="AJ69" s="713"/>
      <c r="AK69" s="713"/>
      <c r="AL69" s="713"/>
      <c r="AM69" s="713"/>
      <c r="AN69" s="713"/>
      <c r="AO69" s="713"/>
      <c r="AP69" s="713"/>
      <c r="AQ69" s="713"/>
      <c r="AR69" s="713"/>
      <c r="AS69" s="713"/>
      <c r="AT69" s="713"/>
      <c r="AU69" s="713"/>
      <c r="AV69" s="713"/>
      <c r="AW69" s="713"/>
      <c r="AX69" s="713"/>
      <c r="AY69" s="714"/>
    </row>
    <row r="70" spans="1:51" ht="19.899999999999999" customHeight="1">
      <c r="A70" s="5"/>
      <c r="B70" s="23" t="s">
        <v>82</v>
      </c>
      <c r="C70" s="21"/>
      <c r="D70" s="21"/>
      <c r="E70" s="21"/>
      <c r="F70" s="21"/>
      <c r="G70" s="21"/>
      <c r="H70" s="21"/>
      <c r="I70" s="21"/>
      <c r="J70" s="21"/>
      <c r="K70" s="21"/>
      <c r="L70" s="22"/>
      <c r="M70" s="1016" t="s">
        <v>632</v>
      </c>
      <c r="N70" s="3066"/>
      <c r="O70" s="3066"/>
      <c r="P70" s="3066"/>
      <c r="Q70" s="3066"/>
      <c r="R70" s="3066"/>
      <c r="S70" s="3066"/>
      <c r="T70" s="3066"/>
      <c r="U70" s="3066"/>
      <c r="V70" s="3066"/>
      <c r="W70" s="3066"/>
      <c r="X70" s="3066"/>
      <c r="Y70" s="3066"/>
      <c r="Z70" s="3066"/>
      <c r="AA70" s="3067"/>
      <c r="AB70" s="21" t="s">
        <v>83</v>
      </c>
      <c r="AC70" s="21"/>
      <c r="AD70" s="21"/>
      <c r="AE70" s="21"/>
      <c r="AF70" s="21"/>
      <c r="AG70" s="21"/>
      <c r="AH70" s="21"/>
      <c r="AI70" s="21"/>
      <c r="AJ70" s="21"/>
      <c r="AK70" s="22"/>
      <c r="AL70" s="1740" t="s">
        <v>633</v>
      </c>
      <c r="AM70" s="1017"/>
      <c r="AN70" s="1017"/>
      <c r="AO70" s="1017"/>
      <c r="AP70" s="1017"/>
      <c r="AQ70" s="1017"/>
      <c r="AR70" s="1017"/>
      <c r="AS70" s="1017"/>
      <c r="AT70" s="1017"/>
      <c r="AU70" s="1017"/>
      <c r="AV70" s="1017"/>
      <c r="AW70" s="1017"/>
      <c r="AX70" s="1017"/>
      <c r="AY70" s="1019"/>
    </row>
    <row r="71" spans="1:51" ht="18" customHeight="1">
      <c r="A71" s="4"/>
      <c r="B71" s="6"/>
      <c r="C71" s="6"/>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ht="21.75" customHeight="1" thickBot="1">
      <c r="AK72" s="466"/>
      <c r="AL72" s="466"/>
      <c r="AM72" s="466"/>
      <c r="AN72" s="466"/>
      <c r="AO72" s="466"/>
      <c r="AP72" s="466"/>
      <c r="AQ72" s="466"/>
      <c r="AR72" s="467" t="s">
        <v>112</v>
      </c>
      <c r="AS72" s="467"/>
      <c r="AT72" s="467"/>
      <c r="AU72" s="467"/>
      <c r="AV72" s="467"/>
      <c r="AW72" s="467"/>
      <c r="AX72" s="467"/>
      <c r="AY72" s="467"/>
    </row>
    <row r="73" spans="1:51" ht="21" customHeight="1">
      <c r="B73" s="468" t="s">
        <v>113</v>
      </c>
      <c r="C73" s="469"/>
      <c r="D73" s="469"/>
      <c r="E73" s="469"/>
      <c r="F73" s="469"/>
      <c r="G73" s="469"/>
      <c r="H73" s="470" t="s">
        <v>274</v>
      </c>
      <c r="I73" s="471"/>
      <c r="J73" s="471"/>
      <c r="K73" s="471"/>
      <c r="L73" s="471"/>
      <c r="M73" s="471"/>
      <c r="N73" s="471"/>
      <c r="O73" s="471"/>
      <c r="P73" s="471"/>
      <c r="Q73" s="471"/>
      <c r="R73" s="471"/>
      <c r="S73" s="471"/>
      <c r="T73" s="471"/>
      <c r="U73" s="471"/>
      <c r="V73" s="471"/>
      <c r="W73" s="471"/>
      <c r="X73" s="471"/>
      <c r="Y73" s="471"/>
      <c r="Z73" s="472" t="s">
        <v>634</v>
      </c>
      <c r="AA73" s="473"/>
      <c r="AB73" s="473"/>
      <c r="AC73" s="473"/>
      <c r="AD73" s="473"/>
      <c r="AE73" s="474"/>
      <c r="AF73" s="1846" t="s">
        <v>275</v>
      </c>
      <c r="AG73" s="1846"/>
      <c r="AH73" s="1846"/>
      <c r="AI73" s="1846"/>
      <c r="AJ73" s="1846"/>
      <c r="AK73" s="1846"/>
      <c r="AL73" s="1846"/>
      <c r="AM73" s="1846"/>
      <c r="AN73" s="1846"/>
      <c r="AO73" s="1846"/>
      <c r="AP73" s="1846"/>
      <c r="AQ73" s="1847"/>
      <c r="AR73" s="478" t="s">
        <v>1</v>
      </c>
      <c r="AS73" s="475"/>
      <c r="AT73" s="475"/>
      <c r="AU73" s="475"/>
      <c r="AV73" s="475"/>
      <c r="AW73" s="475"/>
      <c r="AX73" s="475"/>
      <c r="AY73" s="479"/>
    </row>
    <row r="74" spans="1:51" ht="28.15" customHeight="1">
      <c r="B74" s="442" t="s">
        <v>59</v>
      </c>
      <c r="C74" s="443"/>
      <c r="D74" s="443"/>
      <c r="E74" s="443"/>
      <c r="F74" s="443"/>
      <c r="G74" s="444"/>
      <c r="H74" s="3064" t="s">
        <v>276</v>
      </c>
      <c r="I74" s="3065"/>
      <c r="J74" s="3065"/>
      <c r="K74" s="3065"/>
      <c r="L74" s="3065"/>
      <c r="M74" s="3065"/>
      <c r="N74" s="3065"/>
      <c r="O74" s="3065"/>
      <c r="P74" s="3065"/>
      <c r="Q74" s="3065"/>
      <c r="R74" s="3065"/>
      <c r="S74" s="3065"/>
      <c r="T74" s="3065"/>
      <c r="U74" s="3065"/>
      <c r="V74" s="3065"/>
      <c r="W74" s="1865"/>
      <c r="X74" s="1865"/>
      <c r="Y74" s="1865"/>
      <c r="Z74" s="448" t="s">
        <v>2</v>
      </c>
      <c r="AA74" s="449"/>
      <c r="AB74" s="449"/>
      <c r="AC74" s="449"/>
      <c r="AD74" s="449"/>
      <c r="AE74" s="450"/>
      <c r="AF74" s="3012" t="s">
        <v>277</v>
      </c>
      <c r="AG74" s="3013"/>
      <c r="AH74" s="3013"/>
      <c r="AI74" s="3013"/>
      <c r="AJ74" s="3013"/>
      <c r="AK74" s="3013"/>
      <c r="AL74" s="3013"/>
      <c r="AM74" s="3013"/>
      <c r="AN74" s="3013"/>
      <c r="AO74" s="3013"/>
      <c r="AP74" s="3013"/>
      <c r="AQ74" s="3014"/>
      <c r="AR74" s="3015" t="s">
        <v>635</v>
      </c>
      <c r="AS74" s="3016"/>
      <c r="AT74" s="3016"/>
      <c r="AU74" s="3016"/>
      <c r="AV74" s="3016"/>
      <c r="AW74" s="3016"/>
      <c r="AX74" s="3016"/>
      <c r="AY74" s="3017"/>
    </row>
    <row r="75" spans="1:51" ht="30.75" customHeight="1">
      <c r="B75" s="454" t="s">
        <v>3</v>
      </c>
      <c r="C75" s="455"/>
      <c r="D75" s="455"/>
      <c r="E75" s="455"/>
      <c r="F75" s="455"/>
      <c r="G75" s="455"/>
      <c r="H75" s="3018" t="s">
        <v>103</v>
      </c>
      <c r="I75" s="462"/>
      <c r="J75" s="462"/>
      <c r="K75" s="462"/>
      <c r="L75" s="462"/>
      <c r="M75" s="462"/>
      <c r="N75" s="462"/>
      <c r="O75" s="462"/>
      <c r="P75" s="462"/>
      <c r="Q75" s="462"/>
      <c r="R75" s="462"/>
      <c r="S75" s="462"/>
      <c r="T75" s="462"/>
      <c r="U75" s="462"/>
      <c r="V75" s="462"/>
      <c r="W75" s="462"/>
      <c r="X75" s="462"/>
      <c r="Y75" s="462"/>
      <c r="Z75" s="457" t="s">
        <v>76</v>
      </c>
      <c r="AA75" s="458"/>
      <c r="AB75" s="458"/>
      <c r="AC75" s="458"/>
      <c r="AD75" s="458"/>
      <c r="AE75" s="459"/>
      <c r="AF75" s="460" t="s">
        <v>147</v>
      </c>
      <c r="AG75" s="461"/>
      <c r="AH75" s="461"/>
      <c r="AI75" s="461"/>
      <c r="AJ75" s="461"/>
      <c r="AK75" s="461"/>
      <c r="AL75" s="461"/>
      <c r="AM75" s="461"/>
      <c r="AN75" s="461"/>
      <c r="AO75" s="461"/>
      <c r="AP75" s="461"/>
      <c r="AQ75" s="461"/>
      <c r="AR75" s="462"/>
      <c r="AS75" s="462"/>
      <c r="AT75" s="462"/>
      <c r="AU75" s="462"/>
      <c r="AV75" s="462"/>
      <c r="AW75" s="462"/>
      <c r="AX75" s="462"/>
      <c r="AY75" s="463"/>
    </row>
    <row r="76" spans="1:51" ht="18" customHeight="1">
      <c r="B76" s="418" t="s">
        <v>37</v>
      </c>
      <c r="C76" s="419"/>
      <c r="D76" s="419"/>
      <c r="E76" s="419"/>
      <c r="F76" s="419"/>
      <c r="G76" s="419"/>
      <c r="H76" s="935" t="s">
        <v>278</v>
      </c>
      <c r="I76" s="936"/>
      <c r="J76" s="936"/>
      <c r="K76" s="936"/>
      <c r="L76" s="936"/>
      <c r="M76" s="936"/>
      <c r="N76" s="936"/>
      <c r="O76" s="936"/>
      <c r="P76" s="936"/>
      <c r="Q76" s="936"/>
      <c r="R76" s="936"/>
      <c r="S76" s="936"/>
      <c r="T76" s="936"/>
      <c r="U76" s="936"/>
      <c r="V76" s="936"/>
      <c r="W76" s="3069"/>
      <c r="X76" s="3069"/>
      <c r="Y76" s="3069"/>
      <c r="Z76" s="428" t="s">
        <v>636</v>
      </c>
      <c r="AA76" s="267"/>
      <c r="AB76" s="267"/>
      <c r="AC76" s="267"/>
      <c r="AD76" s="267"/>
      <c r="AE76" s="429"/>
      <c r="AF76" s="3071" t="s">
        <v>279</v>
      </c>
      <c r="AG76" s="3072"/>
      <c r="AH76" s="3072"/>
      <c r="AI76" s="3072"/>
      <c r="AJ76" s="3072"/>
      <c r="AK76" s="3072"/>
      <c r="AL76" s="3072"/>
      <c r="AM76" s="3072"/>
      <c r="AN76" s="3072"/>
      <c r="AO76" s="3072"/>
      <c r="AP76" s="3072"/>
      <c r="AQ76" s="3072"/>
      <c r="AR76" s="3072"/>
      <c r="AS76" s="3072"/>
      <c r="AT76" s="3072"/>
      <c r="AU76" s="3072"/>
      <c r="AV76" s="3072"/>
      <c r="AW76" s="3072"/>
      <c r="AX76" s="3072"/>
      <c r="AY76" s="3073"/>
    </row>
    <row r="77" spans="1:51" ht="24" customHeight="1">
      <c r="B77" s="420"/>
      <c r="C77" s="421"/>
      <c r="D77" s="421"/>
      <c r="E77" s="421"/>
      <c r="F77" s="421"/>
      <c r="G77" s="421"/>
      <c r="H77" s="938"/>
      <c r="I77" s="939"/>
      <c r="J77" s="939"/>
      <c r="K77" s="939"/>
      <c r="L77" s="939"/>
      <c r="M77" s="939"/>
      <c r="N77" s="939"/>
      <c r="O77" s="939"/>
      <c r="P77" s="939"/>
      <c r="Q77" s="939"/>
      <c r="R77" s="939"/>
      <c r="S77" s="939"/>
      <c r="T77" s="939"/>
      <c r="U77" s="939"/>
      <c r="V77" s="939"/>
      <c r="W77" s="3070"/>
      <c r="X77" s="3070"/>
      <c r="Y77" s="3070"/>
      <c r="Z77" s="430"/>
      <c r="AA77" s="267"/>
      <c r="AB77" s="267"/>
      <c r="AC77" s="267"/>
      <c r="AD77" s="267"/>
      <c r="AE77" s="429"/>
      <c r="AF77" s="3074"/>
      <c r="AG77" s="3074"/>
      <c r="AH77" s="3074"/>
      <c r="AI77" s="3074"/>
      <c r="AJ77" s="3074"/>
      <c r="AK77" s="3074"/>
      <c r="AL77" s="3074"/>
      <c r="AM77" s="3074"/>
      <c r="AN77" s="3074"/>
      <c r="AO77" s="3074"/>
      <c r="AP77" s="3074"/>
      <c r="AQ77" s="3074"/>
      <c r="AR77" s="3074"/>
      <c r="AS77" s="3074"/>
      <c r="AT77" s="3074"/>
      <c r="AU77" s="3074"/>
      <c r="AV77" s="3074"/>
      <c r="AW77" s="3074"/>
      <c r="AX77" s="3074"/>
      <c r="AY77" s="3075"/>
    </row>
    <row r="78" spans="1:51" ht="29.25" customHeight="1">
      <c r="B78" s="436" t="s">
        <v>4</v>
      </c>
      <c r="C78" s="437"/>
      <c r="D78" s="437"/>
      <c r="E78" s="437"/>
      <c r="F78" s="437"/>
      <c r="G78" s="438"/>
      <c r="H78" s="439" t="s">
        <v>133</v>
      </c>
      <c r="I78" s="440"/>
      <c r="J78" s="440"/>
      <c r="K78" s="440"/>
      <c r="L78" s="440"/>
      <c r="M78" s="440"/>
      <c r="N78" s="440"/>
      <c r="O78" s="440"/>
      <c r="P78" s="440"/>
      <c r="Q78" s="440"/>
      <c r="R78" s="440"/>
      <c r="S78" s="440"/>
      <c r="T78" s="440"/>
      <c r="U78" s="440"/>
      <c r="V78" s="440"/>
      <c r="W78" s="440"/>
      <c r="X78" s="440"/>
      <c r="Y78" s="440"/>
      <c r="Z78" s="440"/>
      <c r="AA78" s="440"/>
      <c r="AB78" s="440"/>
      <c r="AC78" s="440"/>
      <c r="AD78" s="440"/>
      <c r="AE78" s="440"/>
      <c r="AF78" s="440"/>
      <c r="AG78" s="440"/>
      <c r="AH78" s="440"/>
      <c r="AI78" s="440"/>
      <c r="AJ78" s="440"/>
      <c r="AK78" s="440"/>
      <c r="AL78" s="440"/>
      <c r="AM78" s="440"/>
      <c r="AN78" s="440"/>
      <c r="AO78" s="440"/>
      <c r="AP78" s="440"/>
      <c r="AQ78" s="440"/>
      <c r="AR78" s="440"/>
      <c r="AS78" s="440"/>
      <c r="AT78" s="440"/>
      <c r="AU78" s="440"/>
      <c r="AV78" s="440"/>
      <c r="AW78" s="440"/>
      <c r="AX78" s="440"/>
      <c r="AY78" s="441"/>
    </row>
    <row r="79" spans="1:51" ht="21" customHeight="1">
      <c r="B79" s="405" t="s">
        <v>39</v>
      </c>
      <c r="C79" s="406"/>
      <c r="D79" s="406"/>
      <c r="E79" s="406"/>
      <c r="F79" s="406"/>
      <c r="G79" s="407"/>
      <c r="H79" s="411"/>
      <c r="I79" s="412"/>
      <c r="J79" s="412"/>
      <c r="K79" s="412"/>
      <c r="L79" s="412"/>
      <c r="M79" s="412"/>
      <c r="N79" s="412"/>
      <c r="O79" s="412"/>
      <c r="P79" s="412"/>
      <c r="Q79" s="370" t="s">
        <v>86</v>
      </c>
      <c r="R79" s="371"/>
      <c r="S79" s="371"/>
      <c r="T79" s="371"/>
      <c r="U79" s="371"/>
      <c r="V79" s="371"/>
      <c r="W79" s="413"/>
      <c r="X79" s="370" t="s">
        <v>87</v>
      </c>
      <c r="Y79" s="371"/>
      <c r="Z79" s="371"/>
      <c r="AA79" s="371"/>
      <c r="AB79" s="371"/>
      <c r="AC79" s="371"/>
      <c r="AD79" s="413"/>
      <c r="AE79" s="370" t="s">
        <v>88</v>
      </c>
      <c r="AF79" s="371"/>
      <c r="AG79" s="371"/>
      <c r="AH79" s="371"/>
      <c r="AI79" s="371"/>
      <c r="AJ79" s="371"/>
      <c r="AK79" s="413"/>
      <c r="AL79" s="370" t="s">
        <v>90</v>
      </c>
      <c r="AM79" s="371"/>
      <c r="AN79" s="371"/>
      <c r="AO79" s="371"/>
      <c r="AP79" s="371"/>
      <c r="AQ79" s="371"/>
      <c r="AR79" s="413"/>
      <c r="AS79" s="370" t="s">
        <v>91</v>
      </c>
      <c r="AT79" s="371"/>
      <c r="AU79" s="371"/>
      <c r="AV79" s="371"/>
      <c r="AW79" s="371"/>
      <c r="AX79" s="371"/>
      <c r="AY79" s="372"/>
    </row>
    <row r="80" spans="1:51" ht="21" customHeight="1">
      <c r="B80" s="291"/>
      <c r="C80" s="292"/>
      <c r="D80" s="292"/>
      <c r="E80" s="292"/>
      <c r="F80" s="292"/>
      <c r="G80" s="293"/>
      <c r="H80" s="373" t="s">
        <v>5</v>
      </c>
      <c r="I80" s="374"/>
      <c r="J80" s="379" t="s">
        <v>6</v>
      </c>
      <c r="K80" s="380"/>
      <c r="L80" s="380"/>
      <c r="M80" s="380"/>
      <c r="N80" s="380"/>
      <c r="O80" s="380"/>
      <c r="P80" s="381"/>
      <c r="Q80" s="3078">
        <v>101</v>
      </c>
      <c r="R80" s="3078"/>
      <c r="S80" s="3078"/>
      <c r="T80" s="3078"/>
      <c r="U80" s="3078"/>
      <c r="V80" s="3078"/>
      <c r="W80" s="3078"/>
      <c r="X80" s="3078">
        <v>90</v>
      </c>
      <c r="Y80" s="3078"/>
      <c r="Z80" s="3078"/>
      <c r="AA80" s="3078"/>
      <c r="AB80" s="3078"/>
      <c r="AC80" s="3078"/>
      <c r="AD80" s="3078"/>
      <c r="AE80" s="3078">
        <v>81</v>
      </c>
      <c r="AF80" s="3078"/>
      <c r="AG80" s="3078"/>
      <c r="AH80" s="3078"/>
      <c r="AI80" s="3078"/>
      <c r="AJ80" s="3078"/>
      <c r="AK80" s="3078"/>
      <c r="AL80" s="1889">
        <v>71</v>
      </c>
      <c r="AM80" s="1889"/>
      <c r="AN80" s="1889"/>
      <c r="AO80" s="1889"/>
      <c r="AP80" s="1889"/>
      <c r="AQ80" s="1889"/>
      <c r="AR80" s="1889"/>
      <c r="AS80" s="384">
        <v>56</v>
      </c>
      <c r="AT80" s="384"/>
      <c r="AU80" s="384"/>
      <c r="AV80" s="384"/>
      <c r="AW80" s="384"/>
      <c r="AX80" s="384"/>
      <c r="AY80" s="385"/>
    </row>
    <row r="81" spans="1:51" ht="21" customHeight="1">
      <c r="B81" s="291"/>
      <c r="C81" s="292"/>
      <c r="D81" s="292"/>
      <c r="E81" s="292"/>
      <c r="F81" s="292"/>
      <c r="G81" s="293"/>
      <c r="H81" s="375"/>
      <c r="I81" s="376"/>
      <c r="J81" s="386" t="s">
        <v>7</v>
      </c>
      <c r="K81" s="387"/>
      <c r="L81" s="387"/>
      <c r="M81" s="387"/>
      <c r="N81" s="387"/>
      <c r="O81" s="387"/>
      <c r="P81" s="388"/>
      <c r="Q81" s="3076" t="s">
        <v>637</v>
      </c>
      <c r="R81" s="3077"/>
      <c r="S81" s="3077"/>
      <c r="T81" s="3077"/>
      <c r="U81" s="3077"/>
      <c r="V81" s="3077"/>
      <c r="W81" s="3077"/>
      <c r="X81" s="414" t="s">
        <v>637</v>
      </c>
      <c r="Y81" s="414"/>
      <c r="Z81" s="414"/>
      <c r="AA81" s="414"/>
      <c r="AB81" s="414"/>
      <c r="AC81" s="414"/>
      <c r="AD81" s="414"/>
      <c r="AE81" s="414" t="s">
        <v>637</v>
      </c>
      <c r="AF81" s="414"/>
      <c r="AG81" s="414"/>
      <c r="AH81" s="414"/>
      <c r="AI81" s="414"/>
      <c r="AJ81" s="414"/>
      <c r="AK81" s="414"/>
      <c r="AL81" s="933" t="s">
        <v>637</v>
      </c>
      <c r="AM81" s="934"/>
      <c r="AN81" s="934"/>
      <c r="AO81" s="934"/>
      <c r="AP81" s="934"/>
      <c r="AQ81" s="934"/>
      <c r="AR81" s="934"/>
      <c r="AS81" s="464"/>
      <c r="AT81" s="464"/>
      <c r="AU81" s="464"/>
      <c r="AV81" s="464"/>
      <c r="AW81" s="464"/>
      <c r="AX81" s="464"/>
      <c r="AY81" s="465"/>
    </row>
    <row r="82" spans="1:51" ht="24.75" customHeight="1">
      <c r="B82" s="291"/>
      <c r="C82" s="292"/>
      <c r="D82" s="292"/>
      <c r="E82" s="292"/>
      <c r="F82" s="292"/>
      <c r="G82" s="293"/>
      <c r="H82" s="375"/>
      <c r="I82" s="376"/>
      <c r="J82" s="386" t="s">
        <v>8</v>
      </c>
      <c r="K82" s="387"/>
      <c r="L82" s="387"/>
      <c r="M82" s="387"/>
      <c r="N82" s="387"/>
      <c r="O82" s="387"/>
      <c r="P82" s="388"/>
      <c r="Q82" s="414" t="s">
        <v>637</v>
      </c>
      <c r="R82" s="414"/>
      <c r="S82" s="414"/>
      <c r="T82" s="414"/>
      <c r="U82" s="414"/>
      <c r="V82" s="414"/>
      <c r="W82" s="414"/>
      <c r="X82" s="414" t="s">
        <v>637</v>
      </c>
      <c r="Y82" s="414"/>
      <c r="Z82" s="414"/>
      <c r="AA82" s="414"/>
      <c r="AB82" s="414"/>
      <c r="AC82" s="414"/>
      <c r="AD82" s="414"/>
      <c r="AE82" s="414" t="s">
        <v>637</v>
      </c>
      <c r="AF82" s="414"/>
      <c r="AG82" s="414"/>
      <c r="AH82" s="414"/>
      <c r="AI82" s="414"/>
      <c r="AJ82" s="414"/>
      <c r="AK82" s="414"/>
      <c r="AL82" s="933" t="s">
        <v>637</v>
      </c>
      <c r="AM82" s="934"/>
      <c r="AN82" s="934"/>
      <c r="AO82" s="934"/>
      <c r="AP82" s="934"/>
      <c r="AQ82" s="934"/>
      <c r="AR82" s="934"/>
      <c r="AS82" s="464"/>
      <c r="AT82" s="464"/>
      <c r="AU82" s="464"/>
      <c r="AV82" s="464"/>
      <c r="AW82" s="464"/>
      <c r="AX82" s="464"/>
      <c r="AY82" s="465"/>
    </row>
    <row r="83" spans="1:51" ht="24.75" customHeight="1">
      <c r="B83" s="291"/>
      <c r="C83" s="292"/>
      <c r="D83" s="292"/>
      <c r="E83" s="292"/>
      <c r="F83" s="292"/>
      <c r="G83" s="293"/>
      <c r="H83" s="377"/>
      <c r="I83" s="378"/>
      <c r="J83" s="415" t="s">
        <v>26</v>
      </c>
      <c r="K83" s="416"/>
      <c r="L83" s="416"/>
      <c r="M83" s="416"/>
      <c r="N83" s="416"/>
      <c r="O83" s="416"/>
      <c r="P83" s="417"/>
      <c r="Q83" s="1927">
        <v>101</v>
      </c>
      <c r="R83" s="1927"/>
      <c r="S83" s="1927"/>
      <c r="T83" s="1927"/>
      <c r="U83" s="1927"/>
      <c r="V83" s="1927"/>
      <c r="W83" s="1927"/>
      <c r="X83" s="1927">
        <v>90</v>
      </c>
      <c r="Y83" s="1927"/>
      <c r="Z83" s="1927"/>
      <c r="AA83" s="1927"/>
      <c r="AB83" s="1927"/>
      <c r="AC83" s="1927"/>
      <c r="AD83" s="1927"/>
      <c r="AE83" s="1927">
        <v>81</v>
      </c>
      <c r="AF83" s="1927"/>
      <c r="AG83" s="1927"/>
      <c r="AH83" s="1927"/>
      <c r="AI83" s="1927"/>
      <c r="AJ83" s="1927"/>
      <c r="AK83" s="1927"/>
      <c r="AL83" s="402">
        <v>71</v>
      </c>
      <c r="AM83" s="402"/>
      <c r="AN83" s="402"/>
      <c r="AO83" s="402"/>
      <c r="AP83" s="402"/>
      <c r="AQ83" s="402"/>
      <c r="AR83" s="402"/>
      <c r="AS83" s="402">
        <v>56</v>
      </c>
      <c r="AT83" s="402"/>
      <c r="AU83" s="402"/>
      <c r="AV83" s="402"/>
      <c r="AW83" s="402"/>
      <c r="AX83" s="402"/>
      <c r="AY83" s="402"/>
    </row>
    <row r="84" spans="1:51" ht="24.75" customHeight="1">
      <c r="B84" s="291"/>
      <c r="C84" s="292"/>
      <c r="D84" s="292"/>
      <c r="E84" s="292"/>
      <c r="F84" s="292"/>
      <c r="G84" s="293"/>
      <c r="H84" s="392" t="s">
        <v>9</v>
      </c>
      <c r="I84" s="393"/>
      <c r="J84" s="393"/>
      <c r="K84" s="393"/>
      <c r="L84" s="393"/>
      <c r="M84" s="393"/>
      <c r="N84" s="393"/>
      <c r="O84" s="393"/>
      <c r="P84" s="393"/>
      <c r="Q84" s="3079">
        <v>90</v>
      </c>
      <c r="R84" s="3079"/>
      <c r="S84" s="3079"/>
      <c r="T84" s="3079"/>
      <c r="U84" s="3079"/>
      <c r="V84" s="3079"/>
      <c r="W84" s="3079"/>
      <c r="X84" s="1887">
        <v>71</v>
      </c>
      <c r="Y84" s="1887"/>
      <c r="Z84" s="1887"/>
      <c r="AA84" s="1887"/>
      <c r="AB84" s="1887"/>
      <c r="AC84" s="1887"/>
      <c r="AD84" s="1887"/>
      <c r="AE84" s="931">
        <v>68</v>
      </c>
      <c r="AF84" s="931"/>
      <c r="AG84" s="931"/>
      <c r="AH84" s="931"/>
      <c r="AI84" s="931"/>
      <c r="AJ84" s="931"/>
      <c r="AK84" s="931"/>
      <c r="AL84" s="390"/>
      <c r="AM84" s="390"/>
      <c r="AN84" s="390"/>
      <c r="AO84" s="390"/>
      <c r="AP84" s="390"/>
      <c r="AQ84" s="390"/>
      <c r="AR84" s="390"/>
      <c r="AS84" s="390"/>
      <c r="AT84" s="390"/>
      <c r="AU84" s="390"/>
      <c r="AV84" s="390"/>
      <c r="AW84" s="390"/>
      <c r="AX84" s="390"/>
      <c r="AY84" s="391"/>
    </row>
    <row r="85" spans="1:51" ht="24.75" customHeight="1">
      <c r="B85" s="408"/>
      <c r="C85" s="409"/>
      <c r="D85" s="409"/>
      <c r="E85" s="409"/>
      <c r="F85" s="409"/>
      <c r="G85" s="410"/>
      <c r="H85" s="392" t="s">
        <v>10</v>
      </c>
      <c r="I85" s="393"/>
      <c r="J85" s="393"/>
      <c r="K85" s="393"/>
      <c r="L85" s="393"/>
      <c r="M85" s="393"/>
      <c r="N85" s="393"/>
      <c r="O85" s="393"/>
      <c r="P85" s="393"/>
      <c r="Q85" s="3022">
        <f>Q84/Q83</f>
        <v>0.8910891089108911</v>
      </c>
      <c r="R85" s="3022"/>
      <c r="S85" s="3022"/>
      <c r="T85" s="3022"/>
      <c r="U85" s="3022"/>
      <c r="V85" s="3022"/>
      <c r="W85" s="3022"/>
      <c r="X85" s="3022">
        <f>X84/X83</f>
        <v>0.78888888888888886</v>
      </c>
      <c r="Y85" s="3022"/>
      <c r="Z85" s="3022"/>
      <c r="AA85" s="3022"/>
      <c r="AB85" s="3022"/>
      <c r="AC85" s="3022"/>
      <c r="AD85" s="3022"/>
      <c r="AE85" s="3022">
        <f>AE84/AE83</f>
        <v>0.83950617283950613</v>
      </c>
      <c r="AF85" s="3022"/>
      <c r="AG85" s="3022"/>
      <c r="AH85" s="3022"/>
      <c r="AI85" s="3022"/>
      <c r="AJ85" s="3022"/>
      <c r="AK85" s="3022"/>
      <c r="AL85" s="390"/>
      <c r="AM85" s="390"/>
      <c r="AN85" s="390"/>
      <c r="AO85" s="390"/>
      <c r="AP85" s="390"/>
      <c r="AQ85" s="390"/>
      <c r="AR85" s="390"/>
      <c r="AS85" s="390"/>
      <c r="AT85" s="390"/>
      <c r="AU85" s="390"/>
      <c r="AV85" s="390"/>
      <c r="AW85" s="390"/>
      <c r="AX85" s="390"/>
      <c r="AY85" s="391"/>
    </row>
    <row r="86" spans="1:51" ht="23.1" customHeight="1">
      <c r="B86" s="335" t="s">
        <v>99</v>
      </c>
      <c r="C86" s="336"/>
      <c r="D86" s="341" t="s">
        <v>23</v>
      </c>
      <c r="E86" s="342"/>
      <c r="F86" s="342"/>
      <c r="G86" s="342"/>
      <c r="H86" s="342"/>
      <c r="I86" s="342"/>
      <c r="J86" s="342"/>
      <c r="K86" s="342"/>
      <c r="L86" s="343"/>
      <c r="M86" s="344" t="s">
        <v>92</v>
      </c>
      <c r="N86" s="344"/>
      <c r="O86" s="344"/>
      <c r="P86" s="344"/>
      <c r="Q86" s="344"/>
      <c r="R86" s="344"/>
      <c r="S86" s="345" t="s">
        <v>91</v>
      </c>
      <c r="T86" s="345"/>
      <c r="U86" s="345"/>
      <c r="V86" s="345"/>
      <c r="W86" s="345"/>
      <c r="X86" s="345"/>
      <c r="Y86" s="346"/>
      <c r="Z86" s="342"/>
      <c r="AA86" s="342"/>
      <c r="AB86" s="342"/>
      <c r="AC86" s="342"/>
      <c r="AD86" s="342"/>
      <c r="AE86" s="342"/>
      <c r="AF86" s="342"/>
      <c r="AG86" s="342"/>
      <c r="AH86" s="342"/>
      <c r="AI86" s="342"/>
      <c r="AJ86" s="342"/>
      <c r="AK86" s="342"/>
      <c r="AL86" s="342"/>
      <c r="AM86" s="342"/>
      <c r="AN86" s="342"/>
      <c r="AO86" s="342"/>
      <c r="AP86" s="342"/>
      <c r="AQ86" s="342"/>
      <c r="AR86" s="342"/>
      <c r="AS86" s="342"/>
      <c r="AT86" s="342"/>
      <c r="AU86" s="342"/>
      <c r="AV86" s="342"/>
      <c r="AW86" s="342"/>
      <c r="AX86" s="342"/>
      <c r="AY86" s="347"/>
    </row>
    <row r="87" spans="1:51" ht="23.1" customHeight="1">
      <c r="B87" s="337"/>
      <c r="C87" s="338"/>
      <c r="D87" s="348" t="s">
        <v>135</v>
      </c>
      <c r="E87" s="349"/>
      <c r="F87" s="349"/>
      <c r="G87" s="349"/>
      <c r="H87" s="349"/>
      <c r="I87" s="349"/>
      <c r="J87" s="349"/>
      <c r="K87" s="349"/>
      <c r="L87" s="350"/>
      <c r="M87" s="3080">
        <v>71</v>
      </c>
      <c r="N87" s="3081"/>
      <c r="O87" s="3081"/>
      <c r="P87" s="3081"/>
      <c r="Q87" s="3081"/>
      <c r="R87" s="3082"/>
      <c r="S87" s="354">
        <v>56</v>
      </c>
      <c r="T87" s="354"/>
      <c r="U87" s="354"/>
      <c r="V87" s="354"/>
      <c r="W87" s="354"/>
      <c r="X87" s="354"/>
      <c r="Y87" s="355"/>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7"/>
    </row>
    <row r="88" spans="1:51" ht="23.1" customHeight="1">
      <c r="B88" s="337"/>
      <c r="C88" s="338"/>
      <c r="D88" s="321"/>
      <c r="E88" s="322"/>
      <c r="F88" s="322"/>
      <c r="G88" s="322"/>
      <c r="H88" s="322"/>
      <c r="I88" s="322"/>
      <c r="J88" s="322"/>
      <c r="K88" s="322"/>
      <c r="L88" s="323"/>
      <c r="M88" s="324"/>
      <c r="N88" s="324"/>
      <c r="O88" s="324"/>
      <c r="P88" s="324"/>
      <c r="Q88" s="324"/>
      <c r="R88" s="324"/>
      <c r="S88" s="324"/>
      <c r="T88" s="324"/>
      <c r="U88" s="324"/>
      <c r="V88" s="324"/>
      <c r="W88" s="324"/>
      <c r="X88" s="324"/>
      <c r="Y88" s="325"/>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7"/>
    </row>
    <row r="89" spans="1:51" ht="23.1" customHeight="1">
      <c r="B89" s="337"/>
      <c r="C89" s="338"/>
      <c r="D89" s="321"/>
      <c r="E89" s="322"/>
      <c r="F89" s="322"/>
      <c r="G89" s="322"/>
      <c r="H89" s="322"/>
      <c r="I89" s="322"/>
      <c r="J89" s="322"/>
      <c r="K89" s="322"/>
      <c r="L89" s="323"/>
      <c r="M89" s="324"/>
      <c r="N89" s="324"/>
      <c r="O89" s="324"/>
      <c r="P89" s="324"/>
      <c r="Q89" s="324"/>
      <c r="R89" s="324"/>
      <c r="S89" s="324"/>
      <c r="T89" s="324"/>
      <c r="U89" s="324"/>
      <c r="V89" s="324"/>
      <c r="W89" s="324"/>
      <c r="X89" s="324"/>
      <c r="Y89" s="325"/>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7"/>
    </row>
    <row r="90" spans="1:51" ht="23.1" customHeight="1">
      <c r="B90" s="337"/>
      <c r="C90" s="338"/>
      <c r="D90" s="321"/>
      <c r="E90" s="322"/>
      <c r="F90" s="322"/>
      <c r="G90" s="322"/>
      <c r="H90" s="322"/>
      <c r="I90" s="322"/>
      <c r="J90" s="322"/>
      <c r="K90" s="322"/>
      <c r="L90" s="323"/>
      <c r="M90" s="324"/>
      <c r="N90" s="324"/>
      <c r="O90" s="324"/>
      <c r="P90" s="324"/>
      <c r="Q90" s="324"/>
      <c r="R90" s="324"/>
      <c r="S90" s="324"/>
      <c r="T90" s="324"/>
      <c r="U90" s="324"/>
      <c r="V90" s="324"/>
      <c r="W90" s="324"/>
      <c r="X90" s="324"/>
      <c r="Y90" s="325"/>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7"/>
    </row>
    <row r="91" spans="1:51" ht="23.1" customHeight="1">
      <c r="B91" s="337"/>
      <c r="C91" s="338"/>
      <c r="D91" s="321"/>
      <c r="E91" s="322"/>
      <c r="F91" s="322"/>
      <c r="G91" s="322"/>
      <c r="H91" s="322"/>
      <c r="I91" s="322"/>
      <c r="J91" s="322"/>
      <c r="K91" s="322"/>
      <c r="L91" s="323"/>
      <c r="M91" s="324"/>
      <c r="N91" s="324"/>
      <c r="O91" s="324"/>
      <c r="P91" s="324"/>
      <c r="Q91" s="324"/>
      <c r="R91" s="324"/>
      <c r="S91" s="324"/>
      <c r="T91" s="324"/>
      <c r="U91" s="324"/>
      <c r="V91" s="324"/>
      <c r="W91" s="324"/>
      <c r="X91" s="324"/>
      <c r="Y91" s="325"/>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7"/>
    </row>
    <row r="92" spans="1:51" ht="23.1" customHeight="1">
      <c r="B92" s="337"/>
      <c r="C92" s="338"/>
      <c r="D92" s="321"/>
      <c r="E92" s="322"/>
      <c r="F92" s="322"/>
      <c r="G92" s="322"/>
      <c r="H92" s="322"/>
      <c r="I92" s="322"/>
      <c r="J92" s="322"/>
      <c r="K92" s="322"/>
      <c r="L92" s="323"/>
      <c r="M92" s="324"/>
      <c r="N92" s="324"/>
      <c r="O92" s="324"/>
      <c r="P92" s="324"/>
      <c r="Q92" s="324"/>
      <c r="R92" s="324"/>
      <c r="S92" s="324"/>
      <c r="T92" s="324"/>
      <c r="U92" s="324"/>
      <c r="V92" s="324"/>
      <c r="W92" s="324"/>
      <c r="X92" s="324"/>
      <c r="Y92" s="325"/>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7"/>
    </row>
    <row r="93" spans="1:51" ht="23.1" customHeight="1">
      <c r="B93" s="337"/>
      <c r="C93" s="338"/>
      <c r="D93" s="328"/>
      <c r="E93" s="329"/>
      <c r="F93" s="329"/>
      <c r="G93" s="329"/>
      <c r="H93" s="329"/>
      <c r="I93" s="329"/>
      <c r="J93" s="329"/>
      <c r="K93" s="329"/>
      <c r="L93" s="330"/>
      <c r="M93" s="331"/>
      <c r="N93" s="331"/>
      <c r="O93" s="331"/>
      <c r="P93" s="331"/>
      <c r="Q93" s="331"/>
      <c r="R93" s="331"/>
      <c r="S93" s="331"/>
      <c r="T93" s="331"/>
      <c r="U93" s="331"/>
      <c r="V93" s="331"/>
      <c r="W93" s="331"/>
      <c r="X93" s="331"/>
      <c r="Y93" s="325"/>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7"/>
    </row>
    <row r="94" spans="1:51" ht="23.1" customHeight="1">
      <c r="B94" s="339"/>
      <c r="C94" s="340"/>
      <c r="D94" s="361" t="s">
        <v>26</v>
      </c>
      <c r="E94" s="362"/>
      <c r="F94" s="362"/>
      <c r="G94" s="362"/>
      <c r="H94" s="362"/>
      <c r="I94" s="362"/>
      <c r="J94" s="362"/>
      <c r="K94" s="362"/>
      <c r="L94" s="363"/>
      <c r="M94" s="923">
        <f>SUM(M87:R93)</f>
        <v>71</v>
      </c>
      <c r="N94" s="923"/>
      <c r="O94" s="923"/>
      <c r="P94" s="923"/>
      <c r="Q94" s="923"/>
      <c r="R94" s="923"/>
      <c r="S94" s="923">
        <v>56</v>
      </c>
      <c r="T94" s="923"/>
      <c r="U94" s="923"/>
      <c r="V94" s="923"/>
      <c r="W94" s="923"/>
      <c r="X94" s="923"/>
      <c r="Y94" s="367"/>
      <c r="Z94" s="368"/>
      <c r="AA94" s="368"/>
      <c r="AB94" s="368"/>
      <c r="AC94" s="368"/>
      <c r="AD94" s="368"/>
      <c r="AE94" s="368"/>
      <c r="AF94" s="368"/>
      <c r="AG94" s="368"/>
      <c r="AH94" s="368"/>
      <c r="AI94" s="368"/>
      <c r="AJ94" s="368"/>
      <c r="AK94" s="368"/>
      <c r="AL94" s="368"/>
      <c r="AM94" s="368"/>
      <c r="AN94" s="368"/>
      <c r="AO94" s="368"/>
      <c r="AP94" s="368"/>
      <c r="AQ94" s="368"/>
      <c r="AR94" s="368"/>
      <c r="AS94" s="368"/>
      <c r="AT94" s="368"/>
      <c r="AU94" s="368"/>
      <c r="AV94" s="368"/>
      <c r="AW94" s="368"/>
      <c r="AX94" s="368"/>
      <c r="AY94" s="369"/>
    </row>
    <row r="95" spans="1:51" ht="24.75" customHeight="1">
      <c r="B95" s="25"/>
      <c r="C95" s="25"/>
      <c r="D95" s="25"/>
      <c r="E95" s="25"/>
      <c r="F95" s="25"/>
      <c r="G95" s="25"/>
      <c r="H95" s="30"/>
      <c r="I95" s="30"/>
      <c r="J95" s="30"/>
      <c r="K95" s="30"/>
      <c r="L95" s="30"/>
      <c r="M95" s="30"/>
      <c r="N95" s="30"/>
      <c r="O95" s="30"/>
      <c r="P95" s="30"/>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row>
    <row r="96" spans="1:51" ht="23.25" customHeight="1" thickBot="1">
      <c r="A96" s="4"/>
      <c r="B96" s="319" t="s">
        <v>100</v>
      </c>
      <c r="C96" s="320"/>
      <c r="D96" s="320"/>
      <c r="E96" s="320"/>
      <c r="F96" s="320"/>
      <c r="G96" s="320"/>
      <c r="H96" s="320" t="s">
        <v>638</v>
      </c>
      <c r="I96" s="320"/>
      <c r="J96" s="320"/>
      <c r="K96" s="320"/>
      <c r="L96" s="320"/>
      <c r="M96" s="320"/>
      <c r="N96" s="320"/>
      <c r="O96" s="320"/>
      <c r="P96" s="320"/>
      <c r="Q96" s="320"/>
      <c r="R96" s="320"/>
      <c r="S96" s="320"/>
      <c r="T96" s="320"/>
      <c r="U96" s="320"/>
      <c r="V96" s="320"/>
      <c r="W96" s="320"/>
      <c r="X96" s="320"/>
      <c r="Y96" s="320"/>
      <c r="Z96" s="320"/>
      <c r="AA96" s="320"/>
      <c r="AB96" s="320"/>
      <c r="AC96" s="320"/>
      <c r="AD96" s="320"/>
      <c r="AE96" s="320"/>
      <c r="AF96" s="320"/>
      <c r="AG96" s="320"/>
      <c r="AH96" s="320"/>
      <c r="AI96" s="320"/>
      <c r="AJ96" s="320"/>
      <c r="AK96" s="320"/>
      <c r="AL96" s="320"/>
      <c r="AM96" s="320"/>
      <c r="AN96" s="320"/>
      <c r="AO96" s="320"/>
      <c r="AP96" s="320"/>
      <c r="AQ96" s="320"/>
      <c r="AR96" s="320"/>
      <c r="AS96" s="320"/>
      <c r="AT96" s="320"/>
      <c r="AU96" s="320"/>
      <c r="AV96" s="320"/>
      <c r="AW96" s="320"/>
      <c r="AX96" s="320"/>
      <c r="AY96" s="320"/>
    </row>
    <row r="97" spans="1:51" ht="385.5" customHeight="1">
      <c r="A97" s="5"/>
      <c r="B97" s="288" t="s">
        <v>40</v>
      </c>
      <c r="C97" s="289"/>
      <c r="D97" s="289"/>
      <c r="E97" s="289"/>
      <c r="F97" s="289"/>
      <c r="G97" s="290"/>
      <c r="H97" s="297"/>
      <c r="I97" s="298"/>
      <c r="J97" s="298"/>
      <c r="K97" s="298"/>
      <c r="L97" s="298"/>
      <c r="M97" s="298"/>
      <c r="N97" s="298"/>
      <c r="O97" s="298"/>
      <c r="P97" s="298"/>
      <c r="Q97" s="298"/>
      <c r="R97" s="298"/>
      <c r="S97" s="298"/>
      <c r="T97" s="298"/>
      <c r="U97" s="298"/>
      <c r="V97" s="298"/>
      <c r="W97" s="298"/>
      <c r="X97" s="298"/>
      <c r="Y97" s="298"/>
      <c r="Z97" s="298"/>
      <c r="AA97" s="298"/>
      <c r="AB97" s="298"/>
      <c r="AC97" s="298"/>
      <c r="AD97" s="298"/>
      <c r="AE97" s="298"/>
      <c r="AF97" s="298"/>
      <c r="AG97" s="298"/>
      <c r="AH97" s="298"/>
      <c r="AI97" s="298"/>
      <c r="AJ97" s="298"/>
      <c r="AK97" s="298"/>
      <c r="AL97" s="298"/>
      <c r="AM97" s="298"/>
      <c r="AN97" s="298"/>
      <c r="AO97" s="298"/>
      <c r="AP97" s="298"/>
      <c r="AQ97" s="298"/>
      <c r="AR97" s="298"/>
      <c r="AS97" s="298"/>
      <c r="AT97" s="298"/>
      <c r="AU97" s="298"/>
      <c r="AV97" s="298"/>
      <c r="AW97" s="298"/>
      <c r="AX97" s="298"/>
      <c r="AY97" s="299"/>
    </row>
    <row r="98" spans="1:51" ht="348.95" customHeight="1">
      <c r="B98" s="291"/>
      <c r="C98" s="292"/>
      <c r="D98" s="292"/>
      <c r="E98" s="292"/>
      <c r="F98" s="292"/>
      <c r="G98" s="293"/>
      <c r="H98" s="300"/>
      <c r="I98" s="301"/>
      <c r="J98" s="301"/>
      <c r="K98" s="301"/>
      <c r="L98" s="301"/>
      <c r="M98" s="301"/>
      <c r="N98" s="301"/>
      <c r="O98" s="301"/>
      <c r="P98" s="301"/>
      <c r="Q98" s="301"/>
      <c r="R98" s="301"/>
      <c r="S98" s="301"/>
      <c r="T98" s="301"/>
      <c r="U98" s="301"/>
      <c r="V98" s="301"/>
      <c r="W98" s="301"/>
      <c r="X98" s="301"/>
      <c r="Y98" s="301"/>
      <c r="Z98" s="301"/>
      <c r="AA98" s="301"/>
      <c r="AB98" s="301"/>
      <c r="AC98" s="301"/>
      <c r="AD98" s="301"/>
      <c r="AE98" s="301"/>
      <c r="AF98" s="301"/>
      <c r="AG98" s="301"/>
      <c r="AH98" s="301"/>
      <c r="AI98" s="301"/>
      <c r="AJ98" s="301"/>
      <c r="AK98" s="301"/>
      <c r="AL98" s="301"/>
      <c r="AM98" s="301"/>
      <c r="AN98" s="301"/>
      <c r="AO98" s="301"/>
      <c r="AP98" s="301"/>
      <c r="AQ98" s="301"/>
      <c r="AR98" s="301"/>
      <c r="AS98" s="301"/>
      <c r="AT98" s="301"/>
      <c r="AU98" s="301"/>
      <c r="AV98" s="301"/>
      <c r="AW98" s="301"/>
      <c r="AX98" s="301"/>
      <c r="AY98" s="302"/>
    </row>
    <row r="99" spans="1:51" ht="324" customHeight="1" thickBot="1">
      <c r="B99" s="294"/>
      <c r="C99" s="295"/>
      <c r="D99" s="295"/>
      <c r="E99" s="295"/>
      <c r="F99" s="295"/>
      <c r="G99" s="296"/>
      <c r="H99" s="303"/>
      <c r="I99" s="304"/>
      <c r="J99" s="304"/>
      <c r="K99" s="304"/>
      <c r="L99" s="304"/>
      <c r="M99" s="304"/>
      <c r="N99" s="304"/>
      <c r="O99" s="304"/>
      <c r="P99" s="304"/>
      <c r="Q99" s="304"/>
      <c r="R99" s="304"/>
      <c r="S99" s="304"/>
      <c r="T99" s="304"/>
      <c r="U99" s="304"/>
      <c r="V99" s="304"/>
      <c r="W99" s="304"/>
      <c r="X99" s="304"/>
      <c r="Y99" s="304"/>
      <c r="Z99" s="304"/>
      <c r="AA99" s="304"/>
      <c r="AB99" s="304"/>
      <c r="AC99" s="304"/>
      <c r="AD99" s="304"/>
      <c r="AE99" s="304"/>
      <c r="AF99" s="304"/>
      <c r="AG99" s="304"/>
      <c r="AH99" s="304"/>
      <c r="AI99" s="304"/>
      <c r="AJ99" s="304"/>
      <c r="AK99" s="304"/>
      <c r="AL99" s="304"/>
      <c r="AM99" s="304"/>
      <c r="AN99" s="304"/>
      <c r="AO99" s="304"/>
      <c r="AP99" s="304"/>
      <c r="AQ99" s="304"/>
      <c r="AR99" s="304"/>
      <c r="AS99" s="304"/>
      <c r="AT99" s="304"/>
      <c r="AU99" s="304"/>
      <c r="AV99" s="304"/>
      <c r="AW99" s="304"/>
      <c r="AX99" s="304"/>
      <c r="AY99" s="305"/>
    </row>
    <row r="100" spans="1:51" ht="41.25" customHeight="1">
      <c r="B100" s="25"/>
      <c r="C100" s="25"/>
      <c r="D100" s="25"/>
      <c r="E100" s="25"/>
      <c r="F100" s="25"/>
      <c r="G100" s="25"/>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row>
    <row r="101" spans="1:51" ht="30" customHeight="1" thickBot="1">
      <c r="B101" s="306" t="s">
        <v>100</v>
      </c>
      <c r="C101" s="306"/>
      <c r="D101" s="306"/>
      <c r="E101" s="306"/>
      <c r="F101" s="307"/>
      <c r="G101" s="307"/>
      <c r="H101" s="663" t="s">
        <v>638</v>
      </c>
      <c r="I101" s="663"/>
      <c r="J101" s="663"/>
      <c r="K101" s="663"/>
      <c r="L101" s="663"/>
      <c r="M101" s="663"/>
      <c r="N101" s="663"/>
      <c r="O101" s="663"/>
      <c r="P101" s="663"/>
      <c r="Q101" s="663"/>
      <c r="R101" s="663"/>
      <c r="S101" s="663"/>
      <c r="T101" s="663"/>
      <c r="U101" s="663"/>
      <c r="V101" s="663"/>
      <c r="W101" s="663"/>
      <c r="X101" s="663"/>
      <c r="Y101" s="663"/>
      <c r="Z101" s="663"/>
      <c r="AA101" s="663"/>
      <c r="AB101" s="663"/>
      <c r="AC101" s="663"/>
      <c r="AD101" s="663"/>
      <c r="AE101" s="663"/>
      <c r="AF101" s="663"/>
      <c r="AG101" s="663"/>
      <c r="AH101" s="663"/>
      <c r="AI101" s="663"/>
      <c r="AJ101" s="663"/>
      <c r="AK101" s="663"/>
      <c r="AL101" s="663"/>
      <c r="AM101" s="663"/>
      <c r="AN101" s="663"/>
      <c r="AO101" s="663"/>
      <c r="AP101" s="663"/>
      <c r="AQ101" s="663"/>
      <c r="AR101" s="663"/>
      <c r="AS101" s="663"/>
      <c r="AT101" s="663"/>
      <c r="AU101" s="663"/>
      <c r="AV101" s="663"/>
      <c r="AW101" s="663"/>
      <c r="AX101" s="663"/>
      <c r="AY101" s="663"/>
    </row>
    <row r="102" spans="1:51" ht="24.75" customHeight="1">
      <c r="B102" s="308" t="s">
        <v>75</v>
      </c>
      <c r="C102" s="309"/>
      <c r="D102" s="309"/>
      <c r="E102" s="309"/>
      <c r="F102" s="309"/>
      <c r="G102" s="310"/>
      <c r="H102" s="314" t="s">
        <v>639</v>
      </c>
      <c r="I102" s="315"/>
      <c r="J102" s="315"/>
      <c r="K102" s="315"/>
      <c r="L102" s="315"/>
      <c r="M102" s="315"/>
      <c r="N102" s="315"/>
      <c r="O102" s="315"/>
      <c r="P102" s="315"/>
      <c r="Q102" s="315"/>
      <c r="R102" s="315"/>
      <c r="S102" s="315"/>
      <c r="T102" s="315"/>
      <c r="U102" s="315"/>
      <c r="V102" s="315"/>
      <c r="W102" s="315"/>
      <c r="X102" s="315"/>
      <c r="Y102" s="315"/>
      <c r="Z102" s="315"/>
      <c r="AA102" s="315"/>
      <c r="AB102" s="315"/>
      <c r="AC102" s="316"/>
      <c r="AD102" s="314" t="s">
        <v>605</v>
      </c>
      <c r="AE102" s="315"/>
      <c r="AF102" s="315"/>
      <c r="AG102" s="315"/>
      <c r="AH102" s="315"/>
      <c r="AI102" s="315"/>
      <c r="AJ102" s="315"/>
      <c r="AK102" s="315"/>
      <c r="AL102" s="315"/>
      <c r="AM102" s="315"/>
      <c r="AN102" s="315"/>
      <c r="AO102" s="315"/>
      <c r="AP102" s="315"/>
      <c r="AQ102" s="315"/>
      <c r="AR102" s="315"/>
      <c r="AS102" s="315"/>
      <c r="AT102" s="315"/>
      <c r="AU102" s="315"/>
      <c r="AV102" s="315"/>
      <c r="AW102" s="315"/>
      <c r="AX102" s="315"/>
      <c r="AY102" s="317"/>
    </row>
    <row r="103" spans="1:51" ht="24.75" customHeight="1">
      <c r="B103" s="308"/>
      <c r="C103" s="309"/>
      <c r="D103" s="309"/>
      <c r="E103" s="309"/>
      <c r="F103" s="309"/>
      <c r="G103" s="310"/>
      <c r="H103" s="278" t="s">
        <v>23</v>
      </c>
      <c r="I103" s="279"/>
      <c r="J103" s="279"/>
      <c r="K103" s="279"/>
      <c r="L103" s="280"/>
      <c r="M103" s="259" t="s">
        <v>24</v>
      </c>
      <c r="N103" s="279"/>
      <c r="O103" s="279"/>
      <c r="P103" s="279"/>
      <c r="Q103" s="279"/>
      <c r="R103" s="279"/>
      <c r="S103" s="279"/>
      <c r="T103" s="279"/>
      <c r="U103" s="279"/>
      <c r="V103" s="279"/>
      <c r="W103" s="279"/>
      <c r="X103" s="279"/>
      <c r="Y103" s="280"/>
      <c r="Z103" s="262" t="s">
        <v>25</v>
      </c>
      <c r="AA103" s="281"/>
      <c r="AB103" s="281"/>
      <c r="AC103" s="318"/>
      <c r="AD103" s="278" t="s">
        <v>23</v>
      </c>
      <c r="AE103" s="279"/>
      <c r="AF103" s="279"/>
      <c r="AG103" s="279"/>
      <c r="AH103" s="280"/>
      <c r="AI103" s="259" t="s">
        <v>24</v>
      </c>
      <c r="AJ103" s="279"/>
      <c r="AK103" s="279"/>
      <c r="AL103" s="279"/>
      <c r="AM103" s="279"/>
      <c r="AN103" s="279"/>
      <c r="AO103" s="279"/>
      <c r="AP103" s="279"/>
      <c r="AQ103" s="279"/>
      <c r="AR103" s="279"/>
      <c r="AS103" s="279"/>
      <c r="AT103" s="279"/>
      <c r="AU103" s="280"/>
      <c r="AV103" s="262" t="s">
        <v>25</v>
      </c>
      <c r="AW103" s="281"/>
      <c r="AX103" s="281"/>
      <c r="AY103" s="282"/>
    </row>
    <row r="104" spans="1:51" ht="24.75" customHeight="1">
      <c r="B104" s="308"/>
      <c r="C104" s="309"/>
      <c r="D104" s="309"/>
      <c r="E104" s="309"/>
      <c r="F104" s="309"/>
      <c r="G104" s="310"/>
      <c r="H104" s="3083" t="s">
        <v>280</v>
      </c>
      <c r="I104" s="3084"/>
      <c r="J104" s="3084"/>
      <c r="K104" s="3084"/>
      <c r="L104" s="3084"/>
      <c r="M104" s="3085" t="s">
        <v>281</v>
      </c>
      <c r="N104" s="3086"/>
      <c r="O104" s="3086"/>
      <c r="P104" s="3086"/>
      <c r="Q104" s="3086"/>
      <c r="R104" s="3086"/>
      <c r="S104" s="3086"/>
      <c r="T104" s="3086"/>
      <c r="U104" s="3086"/>
      <c r="V104" s="3086"/>
      <c r="W104" s="3086"/>
      <c r="X104" s="3086"/>
      <c r="Y104" s="3086"/>
      <c r="Z104" s="3087">
        <v>65</v>
      </c>
      <c r="AA104" s="3087"/>
      <c r="AB104" s="3087"/>
      <c r="AC104" s="3088"/>
      <c r="AD104" s="243"/>
      <c r="AE104" s="244"/>
      <c r="AF104" s="244"/>
      <c r="AG104" s="244"/>
      <c r="AH104" s="245"/>
      <c r="AI104" s="246"/>
      <c r="AJ104" s="286"/>
      <c r="AK104" s="286"/>
      <c r="AL104" s="286"/>
      <c r="AM104" s="286"/>
      <c r="AN104" s="286"/>
      <c r="AO104" s="286"/>
      <c r="AP104" s="286"/>
      <c r="AQ104" s="286"/>
      <c r="AR104" s="286"/>
      <c r="AS104" s="286"/>
      <c r="AT104" s="286"/>
      <c r="AU104" s="287"/>
      <c r="AV104" s="249"/>
      <c r="AW104" s="250"/>
      <c r="AX104" s="250"/>
      <c r="AY104" s="252"/>
    </row>
    <row r="105" spans="1:51" ht="24.75" customHeight="1">
      <c r="B105" s="308"/>
      <c r="C105" s="309"/>
      <c r="D105" s="309"/>
      <c r="E105" s="309"/>
      <c r="F105" s="309"/>
      <c r="G105" s="310"/>
      <c r="H105" s="3097" t="s">
        <v>280</v>
      </c>
      <c r="I105" s="3098"/>
      <c r="J105" s="3098"/>
      <c r="K105" s="3098"/>
      <c r="L105" s="3098"/>
      <c r="M105" s="3099" t="s">
        <v>282</v>
      </c>
      <c r="N105" s="3100"/>
      <c r="O105" s="3100"/>
      <c r="P105" s="3100"/>
      <c r="Q105" s="3100"/>
      <c r="R105" s="3100"/>
      <c r="S105" s="3100"/>
      <c r="T105" s="3100"/>
      <c r="U105" s="3100"/>
      <c r="V105" s="3100"/>
      <c r="W105" s="3100"/>
      <c r="X105" s="3100"/>
      <c r="Y105" s="3100"/>
      <c r="Z105" s="3095">
        <v>2</v>
      </c>
      <c r="AA105" s="3095"/>
      <c r="AB105" s="3095"/>
      <c r="AC105" s="3096"/>
      <c r="AD105" s="233"/>
      <c r="AE105" s="234"/>
      <c r="AF105" s="234"/>
      <c r="AG105" s="234"/>
      <c r="AH105" s="235"/>
      <c r="AI105" s="236"/>
      <c r="AJ105" s="237"/>
      <c r="AK105" s="237"/>
      <c r="AL105" s="237"/>
      <c r="AM105" s="237"/>
      <c r="AN105" s="237"/>
      <c r="AO105" s="237"/>
      <c r="AP105" s="237"/>
      <c r="AQ105" s="237"/>
      <c r="AR105" s="237"/>
      <c r="AS105" s="237"/>
      <c r="AT105" s="237"/>
      <c r="AU105" s="238"/>
      <c r="AV105" s="239"/>
      <c r="AW105" s="240"/>
      <c r="AX105" s="240"/>
      <c r="AY105" s="241"/>
    </row>
    <row r="106" spans="1:51" ht="24.75" customHeight="1">
      <c r="B106" s="308"/>
      <c r="C106" s="309"/>
      <c r="D106" s="309"/>
      <c r="E106" s="309"/>
      <c r="F106" s="309"/>
      <c r="G106" s="310"/>
      <c r="H106" s="3089" t="s">
        <v>280</v>
      </c>
      <c r="I106" s="3090"/>
      <c r="J106" s="3090"/>
      <c r="K106" s="3090"/>
      <c r="L106" s="3091"/>
      <c r="M106" s="3092" t="s">
        <v>283</v>
      </c>
      <c r="N106" s="3093"/>
      <c r="O106" s="3093"/>
      <c r="P106" s="3093"/>
      <c r="Q106" s="3093"/>
      <c r="R106" s="3093"/>
      <c r="S106" s="3093"/>
      <c r="T106" s="3093"/>
      <c r="U106" s="3093"/>
      <c r="V106" s="3093"/>
      <c r="W106" s="3093"/>
      <c r="X106" s="3093"/>
      <c r="Y106" s="3094"/>
      <c r="Z106" s="3095">
        <v>1</v>
      </c>
      <c r="AA106" s="3095"/>
      <c r="AB106" s="3095"/>
      <c r="AC106" s="3096"/>
      <c r="AD106" s="233"/>
      <c r="AE106" s="234"/>
      <c r="AF106" s="234"/>
      <c r="AG106" s="234"/>
      <c r="AH106" s="235"/>
      <c r="AI106" s="236"/>
      <c r="AJ106" s="237"/>
      <c r="AK106" s="237"/>
      <c r="AL106" s="237"/>
      <c r="AM106" s="237"/>
      <c r="AN106" s="237"/>
      <c r="AO106" s="237"/>
      <c r="AP106" s="237"/>
      <c r="AQ106" s="237"/>
      <c r="AR106" s="237"/>
      <c r="AS106" s="237"/>
      <c r="AT106" s="237"/>
      <c r="AU106" s="238"/>
      <c r="AV106" s="239"/>
      <c r="AW106" s="240"/>
      <c r="AX106" s="240"/>
      <c r="AY106" s="241"/>
    </row>
    <row r="107" spans="1:51" ht="24.75" customHeight="1">
      <c r="B107" s="308"/>
      <c r="C107" s="309"/>
      <c r="D107" s="309"/>
      <c r="E107" s="309"/>
      <c r="F107" s="309"/>
      <c r="G107" s="310"/>
      <c r="H107" s="233"/>
      <c r="I107" s="234"/>
      <c r="J107" s="234"/>
      <c r="K107" s="234"/>
      <c r="L107" s="235"/>
      <c r="M107" s="236"/>
      <c r="N107" s="237"/>
      <c r="O107" s="237"/>
      <c r="P107" s="237"/>
      <c r="Q107" s="237"/>
      <c r="R107" s="237"/>
      <c r="S107" s="237"/>
      <c r="T107" s="237"/>
      <c r="U107" s="237"/>
      <c r="V107" s="237"/>
      <c r="W107" s="237"/>
      <c r="X107" s="237"/>
      <c r="Y107" s="238"/>
      <c r="Z107" s="239"/>
      <c r="AA107" s="240"/>
      <c r="AB107" s="240"/>
      <c r="AC107" s="242"/>
      <c r="AD107" s="233"/>
      <c r="AE107" s="234"/>
      <c r="AF107" s="234"/>
      <c r="AG107" s="234"/>
      <c r="AH107" s="235"/>
      <c r="AI107" s="236"/>
      <c r="AJ107" s="237"/>
      <c r="AK107" s="237"/>
      <c r="AL107" s="237"/>
      <c r="AM107" s="237"/>
      <c r="AN107" s="237"/>
      <c r="AO107" s="237"/>
      <c r="AP107" s="237"/>
      <c r="AQ107" s="237"/>
      <c r="AR107" s="237"/>
      <c r="AS107" s="237"/>
      <c r="AT107" s="237"/>
      <c r="AU107" s="238"/>
      <c r="AV107" s="239"/>
      <c r="AW107" s="240"/>
      <c r="AX107" s="240"/>
      <c r="AY107" s="241"/>
    </row>
    <row r="108" spans="1:51" ht="24.75" customHeight="1">
      <c r="B108" s="308"/>
      <c r="C108" s="309"/>
      <c r="D108" s="309"/>
      <c r="E108" s="309"/>
      <c r="F108" s="309"/>
      <c r="G108" s="310"/>
      <c r="H108" s="233"/>
      <c r="I108" s="234"/>
      <c r="J108" s="234"/>
      <c r="K108" s="234"/>
      <c r="L108" s="235"/>
      <c r="M108" s="236"/>
      <c r="N108" s="237"/>
      <c r="O108" s="237"/>
      <c r="P108" s="237"/>
      <c r="Q108" s="237"/>
      <c r="R108" s="237"/>
      <c r="S108" s="237"/>
      <c r="T108" s="237"/>
      <c r="U108" s="237"/>
      <c r="V108" s="237"/>
      <c r="W108" s="237"/>
      <c r="X108" s="237"/>
      <c r="Y108" s="238"/>
      <c r="Z108" s="239"/>
      <c r="AA108" s="240"/>
      <c r="AB108" s="240"/>
      <c r="AC108" s="240"/>
      <c r="AD108" s="233"/>
      <c r="AE108" s="234"/>
      <c r="AF108" s="234"/>
      <c r="AG108" s="234"/>
      <c r="AH108" s="235"/>
      <c r="AI108" s="236"/>
      <c r="AJ108" s="237"/>
      <c r="AK108" s="237"/>
      <c r="AL108" s="237"/>
      <c r="AM108" s="237"/>
      <c r="AN108" s="237"/>
      <c r="AO108" s="237"/>
      <c r="AP108" s="237"/>
      <c r="AQ108" s="237"/>
      <c r="AR108" s="237"/>
      <c r="AS108" s="237"/>
      <c r="AT108" s="237"/>
      <c r="AU108" s="238"/>
      <c r="AV108" s="239"/>
      <c r="AW108" s="240"/>
      <c r="AX108" s="240"/>
      <c r="AY108" s="241"/>
    </row>
    <row r="109" spans="1:51" ht="24.75" customHeight="1">
      <c r="B109" s="308"/>
      <c r="C109" s="309"/>
      <c r="D109" s="309"/>
      <c r="E109" s="309"/>
      <c r="F109" s="309"/>
      <c r="G109" s="310"/>
      <c r="H109" s="233"/>
      <c r="I109" s="234"/>
      <c r="J109" s="234"/>
      <c r="K109" s="234"/>
      <c r="L109" s="235"/>
      <c r="M109" s="236"/>
      <c r="N109" s="237"/>
      <c r="O109" s="237"/>
      <c r="P109" s="237"/>
      <c r="Q109" s="237"/>
      <c r="R109" s="237"/>
      <c r="S109" s="237"/>
      <c r="T109" s="237"/>
      <c r="U109" s="237"/>
      <c r="V109" s="237"/>
      <c r="W109" s="237"/>
      <c r="X109" s="237"/>
      <c r="Y109" s="238"/>
      <c r="Z109" s="239"/>
      <c r="AA109" s="240"/>
      <c r="AB109" s="240"/>
      <c r="AC109" s="240"/>
      <c r="AD109" s="233"/>
      <c r="AE109" s="234"/>
      <c r="AF109" s="234"/>
      <c r="AG109" s="234"/>
      <c r="AH109" s="235"/>
      <c r="AI109" s="236"/>
      <c r="AJ109" s="237"/>
      <c r="AK109" s="237"/>
      <c r="AL109" s="237"/>
      <c r="AM109" s="237"/>
      <c r="AN109" s="237"/>
      <c r="AO109" s="237"/>
      <c r="AP109" s="237"/>
      <c r="AQ109" s="237"/>
      <c r="AR109" s="237"/>
      <c r="AS109" s="237"/>
      <c r="AT109" s="237"/>
      <c r="AU109" s="238"/>
      <c r="AV109" s="239"/>
      <c r="AW109" s="240"/>
      <c r="AX109" s="240"/>
      <c r="AY109" s="241"/>
    </row>
    <row r="110" spans="1:51" ht="24.75" customHeight="1">
      <c r="B110" s="308"/>
      <c r="C110" s="309"/>
      <c r="D110" s="309"/>
      <c r="E110" s="309"/>
      <c r="F110" s="309"/>
      <c r="G110" s="310"/>
      <c r="H110" s="233"/>
      <c r="I110" s="234"/>
      <c r="J110" s="234"/>
      <c r="K110" s="234"/>
      <c r="L110" s="235"/>
      <c r="M110" s="236"/>
      <c r="N110" s="237"/>
      <c r="O110" s="237"/>
      <c r="P110" s="237"/>
      <c r="Q110" s="237"/>
      <c r="R110" s="237"/>
      <c r="S110" s="237"/>
      <c r="T110" s="237"/>
      <c r="U110" s="237"/>
      <c r="V110" s="237"/>
      <c r="W110" s="237"/>
      <c r="X110" s="237"/>
      <c r="Y110" s="238"/>
      <c r="Z110" s="239"/>
      <c r="AA110" s="240"/>
      <c r="AB110" s="240"/>
      <c r="AC110" s="240"/>
      <c r="AD110" s="233"/>
      <c r="AE110" s="234"/>
      <c r="AF110" s="234"/>
      <c r="AG110" s="234"/>
      <c r="AH110" s="235"/>
      <c r="AI110" s="236"/>
      <c r="AJ110" s="237"/>
      <c r="AK110" s="237"/>
      <c r="AL110" s="237"/>
      <c r="AM110" s="237"/>
      <c r="AN110" s="237"/>
      <c r="AO110" s="237"/>
      <c r="AP110" s="237"/>
      <c r="AQ110" s="237"/>
      <c r="AR110" s="237"/>
      <c r="AS110" s="237"/>
      <c r="AT110" s="237"/>
      <c r="AU110" s="238"/>
      <c r="AV110" s="239"/>
      <c r="AW110" s="240"/>
      <c r="AX110" s="240"/>
      <c r="AY110" s="241"/>
    </row>
    <row r="111" spans="1:51" ht="24.75" customHeight="1">
      <c r="B111" s="308"/>
      <c r="C111" s="309"/>
      <c r="D111" s="309"/>
      <c r="E111" s="309"/>
      <c r="F111" s="309"/>
      <c r="G111" s="310"/>
      <c r="H111" s="224"/>
      <c r="I111" s="225"/>
      <c r="J111" s="225"/>
      <c r="K111" s="225"/>
      <c r="L111" s="226"/>
      <c r="M111" s="227"/>
      <c r="N111" s="228"/>
      <c r="O111" s="228"/>
      <c r="P111" s="228"/>
      <c r="Q111" s="228"/>
      <c r="R111" s="228"/>
      <c r="S111" s="228"/>
      <c r="T111" s="228"/>
      <c r="U111" s="228"/>
      <c r="V111" s="228"/>
      <c r="W111" s="228"/>
      <c r="X111" s="228"/>
      <c r="Y111" s="229"/>
      <c r="Z111" s="230"/>
      <c r="AA111" s="231"/>
      <c r="AB111" s="231"/>
      <c r="AC111" s="231"/>
      <c r="AD111" s="224"/>
      <c r="AE111" s="225"/>
      <c r="AF111" s="225"/>
      <c r="AG111" s="225"/>
      <c r="AH111" s="226"/>
      <c r="AI111" s="227"/>
      <c r="AJ111" s="228"/>
      <c r="AK111" s="228"/>
      <c r="AL111" s="228"/>
      <c r="AM111" s="228"/>
      <c r="AN111" s="228"/>
      <c r="AO111" s="228"/>
      <c r="AP111" s="228"/>
      <c r="AQ111" s="228"/>
      <c r="AR111" s="228"/>
      <c r="AS111" s="228"/>
      <c r="AT111" s="228"/>
      <c r="AU111" s="229"/>
      <c r="AV111" s="230"/>
      <c r="AW111" s="231"/>
      <c r="AX111" s="231"/>
      <c r="AY111" s="232"/>
    </row>
    <row r="112" spans="1:51" ht="24.75" customHeight="1">
      <c r="B112" s="308"/>
      <c r="C112" s="309"/>
      <c r="D112" s="309"/>
      <c r="E112" s="309"/>
      <c r="F112" s="309"/>
      <c r="G112" s="310"/>
      <c r="H112" s="266" t="s">
        <v>26</v>
      </c>
      <c r="I112" s="267"/>
      <c r="J112" s="267"/>
      <c r="K112" s="267"/>
      <c r="L112" s="267"/>
      <c r="M112" s="268"/>
      <c r="N112" s="269"/>
      <c r="O112" s="269"/>
      <c r="P112" s="269"/>
      <c r="Q112" s="269"/>
      <c r="R112" s="269"/>
      <c r="S112" s="269"/>
      <c r="T112" s="269"/>
      <c r="U112" s="269"/>
      <c r="V112" s="269"/>
      <c r="W112" s="269"/>
      <c r="X112" s="269"/>
      <c r="Y112" s="270"/>
      <c r="Z112" s="271">
        <f>SUM(Z104:AC111)</f>
        <v>68</v>
      </c>
      <c r="AA112" s="272"/>
      <c r="AB112" s="272"/>
      <c r="AC112" s="273"/>
      <c r="AD112" s="266" t="s">
        <v>26</v>
      </c>
      <c r="AE112" s="267"/>
      <c r="AF112" s="267"/>
      <c r="AG112" s="267"/>
      <c r="AH112" s="267"/>
      <c r="AI112" s="268"/>
      <c r="AJ112" s="269"/>
      <c r="AK112" s="269"/>
      <c r="AL112" s="269"/>
      <c r="AM112" s="269"/>
      <c r="AN112" s="269"/>
      <c r="AO112" s="269"/>
      <c r="AP112" s="269"/>
      <c r="AQ112" s="269"/>
      <c r="AR112" s="269"/>
      <c r="AS112" s="269"/>
      <c r="AT112" s="269"/>
      <c r="AU112" s="270"/>
      <c r="AV112" s="271">
        <f>SUM(AV104:AY111)</f>
        <v>0</v>
      </c>
      <c r="AW112" s="272"/>
      <c r="AX112" s="272"/>
      <c r="AY112" s="274"/>
    </row>
    <row r="113" spans="2:51" ht="25.15" customHeight="1">
      <c r="B113" s="308"/>
      <c r="C113" s="309"/>
      <c r="D113" s="309"/>
      <c r="E113" s="309"/>
      <c r="F113" s="309"/>
      <c r="G113" s="310"/>
      <c r="H113" s="253" t="s">
        <v>640</v>
      </c>
      <c r="I113" s="254"/>
      <c r="J113" s="254"/>
      <c r="K113" s="254"/>
      <c r="L113" s="254"/>
      <c r="M113" s="254"/>
      <c r="N113" s="254"/>
      <c r="O113" s="254"/>
      <c r="P113" s="254"/>
      <c r="Q113" s="254"/>
      <c r="R113" s="254"/>
      <c r="S113" s="254"/>
      <c r="T113" s="254"/>
      <c r="U113" s="254"/>
      <c r="V113" s="254"/>
      <c r="W113" s="254"/>
      <c r="X113" s="254"/>
      <c r="Y113" s="254"/>
      <c r="Z113" s="254"/>
      <c r="AA113" s="254"/>
      <c r="AB113" s="254"/>
      <c r="AC113" s="255"/>
      <c r="AD113" s="253" t="s">
        <v>606</v>
      </c>
      <c r="AE113" s="254"/>
      <c r="AF113" s="254"/>
      <c r="AG113" s="254"/>
      <c r="AH113" s="254"/>
      <c r="AI113" s="254"/>
      <c r="AJ113" s="254"/>
      <c r="AK113" s="254"/>
      <c r="AL113" s="254"/>
      <c r="AM113" s="254"/>
      <c r="AN113" s="254"/>
      <c r="AO113" s="254"/>
      <c r="AP113" s="254"/>
      <c r="AQ113" s="254"/>
      <c r="AR113" s="254"/>
      <c r="AS113" s="254"/>
      <c r="AT113" s="254"/>
      <c r="AU113" s="254"/>
      <c r="AV113" s="254"/>
      <c r="AW113" s="254"/>
      <c r="AX113" s="254"/>
      <c r="AY113" s="256"/>
    </row>
    <row r="114" spans="2:51" ht="25.5" customHeight="1">
      <c r="B114" s="308"/>
      <c r="C114" s="309"/>
      <c r="D114" s="309"/>
      <c r="E114" s="309"/>
      <c r="F114" s="309"/>
      <c r="G114" s="310"/>
      <c r="H114" s="257" t="s">
        <v>23</v>
      </c>
      <c r="I114" s="258"/>
      <c r="J114" s="258"/>
      <c r="K114" s="258"/>
      <c r="L114" s="258"/>
      <c r="M114" s="259" t="s">
        <v>24</v>
      </c>
      <c r="N114" s="260"/>
      <c r="O114" s="260"/>
      <c r="P114" s="260"/>
      <c r="Q114" s="260"/>
      <c r="R114" s="260"/>
      <c r="S114" s="260"/>
      <c r="T114" s="260"/>
      <c r="U114" s="260"/>
      <c r="V114" s="260"/>
      <c r="W114" s="260"/>
      <c r="X114" s="260"/>
      <c r="Y114" s="261"/>
      <c r="Z114" s="262" t="s">
        <v>25</v>
      </c>
      <c r="AA114" s="263"/>
      <c r="AB114" s="263"/>
      <c r="AC114" s="264"/>
      <c r="AD114" s="257" t="s">
        <v>23</v>
      </c>
      <c r="AE114" s="258"/>
      <c r="AF114" s="258"/>
      <c r="AG114" s="258"/>
      <c r="AH114" s="258"/>
      <c r="AI114" s="259" t="s">
        <v>24</v>
      </c>
      <c r="AJ114" s="260"/>
      <c r="AK114" s="260"/>
      <c r="AL114" s="260"/>
      <c r="AM114" s="260"/>
      <c r="AN114" s="260"/>
      <c r="AO114" s="260"/>
      <c r="AP114" s="260"/>
      <c r="AQ114" s="260"/>
      <c r="AR114" s="260"/>
      <c r="AS114" s="260"/>
      <c r="AT114" s="260"/>
      <c r="AU114" s="261"/>
      <c r="AV114" s="262" t="s">
        <v>25</v>
      </c>
      <c r="AW114" s="263"/>
      <c r="AX114" s="263"/>
      <c r="AY114" s="265"/>
    </row>
    <row r="115" spans="2:51" ht="24.75" customHeight="1">
      <c r="B115" s="308"/>
      <c r="C115" s="309"/>
      <c r="D115" s="309"/>
      <c r="E115" s="309"/>
      <c r="F115" s="309"/>
      <c r="G115" s="310"/>
      <c r="H115" s="243"/>
      <c r="I115" s="244"/>
      <c r="J115" s="244"/>
      <c r="K115" s="244"/>
      <c r="L115" s="245"/>
      <c r="M115" s="246"/>
      <c r="N115" s="247"/>
      <c r="O115" s="247"/>
      <c r="P115" s="247"/>
      <c r="Q115" s="247"/>
      <c r="R115" s="247"/>
      <c r="S115" s="247"/>
      <c r="T115" s="247"/>
      <c r="U115" s="247"/>
      <c r="V115" s="247"/>
      <c r="W115" s="247"/>
      <c r="X115" s="247"/>
      <c r="Y115" s="248"/>
      <c r="Z115" s="249"/>
      <c r="AA115" s="250"/>
      <c r="AB115" s="250"/>
      <c r="AC115" s="251"/>
      <c r="AD115" s="243"/>
      <c r="AE115" s="244"/>
      <c r="AF115" s="244"/>
      <c r="AG115" s="244"/>
      <c r="AH115" s="245"/>
      <c r="AI115" s="246"/>
      <c r="AJ115" s="247"/>
      <c r="AK115" s="247"/>
      <c r="AL115" s="247"/>
      <c r="AM115" s="247"/>
      <c r="AN115" s="247"/>
      <c r="AO115" s="247"/>
      <c r="AP115" s="247"/>
      <c r="AQ115" s="247"/>
      <c r="AR115" s="247"/>
      <c r="AS115" s="247"/>
      <c r="AT115" s="247"/>
      <c r="AU115" s="248"/>
      <c r="AV115" s="249"/>
      <c r="AW115" s="250"/>
      <c r="AX115" s="250"/>
      <c r="AY115" s="252"/>
    </row>
    <row r="116" spans="2:51" ht="24.75" customHeight="1">
      <c r="B116" s="308"/>
      <c r="C116" s="309"/>
      <c r="D116" s="309"/>
      <c r="E116" s="309"/>
      <c r="F116" s="309"/>
      <c r="G116" s="310"/>
      <c r="H116" s="233"/>
      <c r="I116" s="234"/>
      <c r="J116" s="234"/>
      <c r="K116" s="234"/>
      <c r="L116" s="235"/>
      <c r="M116" s="236"/>
      <c r="N116" s="237"/>
      <c r="O116" s="237"/>
      <c r="P116" s="237"/>
      <c r="Q116" s="237"/>
      <c r="R116" s="237"/>
      <c r="S116" s="237"/>
      <c r="T116" s="237"/>
      <c r="U116" s="237"/>
      <c r="V116" s="237"/>
      <c r="W116" s="237"/>
      <c r="X116" s="237"/>
      <c r="Y116" s="238"/>
      <c r="Z116" s="239"/>
      <c r="AA116" s="240"/>
      <c r="AB116" s="240"/>
      <c r="AC116" s="242"/>
      <c r="AD116" s="233"/>
      <c r="AE116" s="234"/>
      <c r="AF116" s="234"/>
      <c r="AG116" s="234"/>
      <c r="AH116" s="235"/>
      <c r="AI116" s="236"/>
      <c r="AJ116" s="237"/>
      <c r="AK116" s="237"/>
      <c r="AL116" s="237"/>
      <c r="AM116" s="237"/>
      <c r="AN116" s="237"/>
      <c r="AO116" s="237"/>
      <c r="AP116" s="237"/>
      <c r="AQ116" s="237"/>
      <c r="AR116" s="237"/>
      <c r="AS116" s="237"/>
      <c r="AT116" s="237"/>
      <c r="AU116" s="238"/>
      <c r="AV116" s="239"/>
      <c r="AW116" s="240"/>
      <c r="AX116" s="240"/>
      <c r="AY116" s="241"/>
    </row>
    <row r="117" spans="2:51" ht="24.75" customHeight="1">
      <c r="B117" s="308"/>
      <c r="C117" s="309"/>
      <c r="D117" s="309"/>
      <c r="E117" s="309"/>
      <c r="F117" s="309"/>
      <c r="G117" s="310"/>
      <c r="H117" s="233"/>
      <c r="I117" s="234"/>
      <c r="J117" s="234"/>
      <c r="K117" s="234"/>
      <c r="L117" s="235"/>
      <c r="M117" s="236"/>
      <c r="N117" s="237"/>
      <c r="O117" s="237"/>
      <c r="P117" s="237"/>
      <c r="Q117" s="237"/>
      <c r="R117" s="237"/>
      <c r="S117" s="237"/>
      <c r="T117" s="237"/>
      <c r="U117" s="237"/>
      <c r="V117" s="237"/>
      <c r="W117" s="237"/>
      <c r="X117" s="237"/>
      <c r="Y117" s="238"/>
      <c r="Z117" s="239"/>
      <c r="AA117" s="240"/>
      <c r="AB117" s="240"/>
      <c r="AC117" s="242"/>
      <c r="AD117" s="233"/>
      <c r="AE117" s="234"/>
      <c r="AF117" s="234"/>
      <c r="AG117" s="234"/>
      <c r="AH117" s="235"/>
      <c r="AI117" s="236"/>
      <c r="AJ117" s="237"/>
      <c r="AK117" s="237"/>
      <c r="AL117" s="237"/>
      <c r="AM117" s="237"/>
      <c r="AN117" s="237"/>
      <c r="AO117" s="237"/>
      <c r="AP117" s="237"/>
      <c r="AQ117" s="237"/>
      <c r="AR117" s="237"/>
      <c r="AS117" s="237"/>
      <c r="AT117" s="237"/>
      <c r="AU117" s="238"/>
      <c r="AV117" s="239"/>
      <c r="AW117" s="240"/>
      <c r="AX117" s="240"/>
      <c r="AY117" s="241"/>
    </row>
    <row r="118" spans="2:51" ht="24.75" customHeight="1">
      <c r="B118" s="308"/>
      <c r="C118" s="309"/>
      <c r="D118" s="309"/>
      <c r="E118" s="309"/>
      <c r="F118" s="309"/>
      <c r="G118" s="310"/>
      <c r="H118" s="233"/>
      <c r="I118" s="234"/>
      <c r="J118" s="234"/>
      <c r="K118" s="234"/>
      <c r="L118" s="235"/>
      <c r="M118" s="236"/>
      <c r="N118" s="237"/>
      <c r="O118" s="237"/>
      <c r="P118" s="237"/>
      <c r="Q118" s="237"/>
      <c r="R118" s="237"/>
      <c r="S118" s="237"/>
      <c r="T118" s="237"/>
      <c r="U118" s="237"/>
      <c r="V118" s="237"/>
      <c r="W118" s="237"/>
      <c r="X118" s="237"/>
      <c r="Y118" s="238"/>
      <c r="Z118" s="239"/>
      <c r="AA118" s="240"/>
      <c r="AB118" s="240"/>
      <c r="AC118" s="242"/>
      <c r="AD118" s="233"/>
      <c r="AE118" s="234"/>
      <c r="AF118" s="234"/>
      <c r="AG118" s="234"/>
      <c r="AH118" s="235"/>
      <c r="AI118" s="236"/>
      <c r="AJ118" s="237"/>
      <c r="AK118" s="237"/>
      <c r="AL118" s="237"/>
      <c r="AM118" s="237"/>
      <c r="AN118" s="237"/>
      <c r="AO118" s="237"/>
      <c r="AP118" s="237"/>
      <c r="AQ118" s="237"/>
      <c r="AR118" s="237"/>
      <c r="AS118" s="237"/>
      <c r="AT118" s="237"/>
      <c r="AU118" s="238"/>
      <c r="AV118" s="239"/>
      <c r="AW118" s="240"/>
      <c r="AX118" s="240"/>
      <c r="AY118" s="241"/>
    </row>
    <row r="119" spans="2:51" ht="24.75" customHeight="1">
      <c r="B119" s="308"/>
      <c r="C119" s="309"/>
      <c r="D119" s="309"/>
      <c r="E119" s="309"/>
      <c r="F119" s="309"/>
      <c r="G119" s="310"/>
      <c r="H119" s="233"/>
      <c r="I119" s="234"/>
      <c r="J119" s="234"/>
      <c r="K119" s="234"/>
      <c r="L119" s="235"/>
      <c r="M119" s="236"/>
      <c r="N119" s="237"/>
      <c r="O119" s="237"/>
      <c r="P119" s="237"/>
      <c r="Q119" s="237"/>
      <c r="R119" s="237"/>
      <c r="S119" s="237"/>
      <c r="T119" s="237"/>
      <c r="U119" s="237"/>
      <c r="V119" s="237"/>
      <c r="W119" s="237"/>
      <c r="X119" s="237"/>
      <c r="Y119" s="238"/>
      <c r="Z119" s="239"/>
      <c r="AA119" s="240"/>
      <c r="AB119" s="240"/>
      <c r="AC119" s="240"/>
      <c r="AD119" s="233"/>
      <c r="AE119" s="234"/>
      <c r="AF119" s="234"/>
      <c r="AG119" s="234"/>
      <c r="AH119" s="235"/>
      <c r="AI119" s="236"/>
      <c r="AJ119" s="237"/>
      <c r="AK119" s="237"/>
      <c r="AL119" s="237"/>
      <c r="AM119" s="237"/>
      <c r="AN119" s="237"/>
      <c r="AO119" s="237"/>
      <c r="AP119" s="237"/>
      <c r="AQ119" s="237"/>
      <c r="AR119" s="237"/>
      <c r="AS119" s="237"/>
      <c r="AT119" s="237"/>
      <c r="AU119" s="238"/>
      <c r="AV119" s="239"/>
      <c r="AW119" s="240"/>
      <c r="AX119" s="240"/>
      <c r="AY119" s="241"/>
    </row>
    <row r="120" spans="2:51" ht="24.75" customHeight="1">
      <c r="B120" s="308"/>
      <c r="C120" s="309"/>
      <c r="D120" s="309"/>
      <c r="E120" s="309"/>
      <c r="F120" s="309"/>
      <c r="G120" s="310"/>
      <c r="H120" s="233"/>
      <c r="I120" s="234"/>
      <c r="J120" s="234"/>
      <c r="K120" s="234"/>
      <c r="L120" s="235"/>
      <c r="M120" s="236"/>
      <c r="N120" s="237"/>
      <c r="O120" s="237"/>
      <c r="P120" s="237"/>
      <c r="Q120" s="237"/>
      <c r="R120" s="237"/>
      <c r="S120" s="237"/>
      <c r="T120" s="237"/>
      <c r="U120" s="237"/>
      <c r="V120" s="237"/>
      <c r="W120" s="237"/>
      <c r="X120" s="237"/>
      <c r="Y120" s="238"/>
      <c r="Z120" s="239"/>
      <c r="AA120" s="240"/>
      <c r="AB120" s="240"/>
      <c r="AC120" s="240"/>
      <c r="AD120" s="233"/>
      <c r="AE120" s="234"/>
      <c r="AF120" s="234"/>
      <c r="AG120" s="234"/>
      <c r="AH120" s="235"/>
      <c r="AI120" s="236"/>
      <c r="AJ120" s="237"/>
      <c r="AK120" s="237"/>
      <c r="AL120" s="237"/>
      <c r="AM120" s="237"/>
      <c r="AN120" s="237"/>
      <c r="AO120" s="237"/>
      <c r="AP120" s="237"/>
      <c r="AQ120" s="237"/>
      <c r="AR120" s="237"/>
      <c r="AS120" s="237"/>
      <c r="AT120" s="237"/>
      <c r="AU120" s="238"/>
      <c r="AV120" s="239"/>
      <c r="AW120" s="240"/>
      <c r="AX120" s="240"/>
      <c r="AY120" s="241"/>
    </row>
    <row r="121" spans="2:51" ht="24.75" customHeight="1">
      <c r="B121" s="308"/>
      <c r="C121" s="309"/>
      <c r="D121" s="309"/>
      <c r="E121" s="309"/>
      <c r="F121" s="309"/>
      <c r="G121" s="310"/>
      <c r="H121" s="233"/>
      <c r="I121" s="234"/>
      <c r="J121" s="234"/>
      <c r="K121" s="234"/>
      <c r="L121" s="235"/>
      <c r="M121" s="236"/>
      <c r="N121" s="237"/>
      <c r="O121" s="237"/>
      <c r="P121" s="237"/>
      <c r="Q121" s="237"/>
      <c r="R121" s="237"/>
      <c r="S121" s="237"/>
      <c r="T121" s="237"/>
      <c r="U121" s="237"/>
      <c r="V121" s="237"/>
      <c r="W121" s="237"/>
      <c r="X121" s="237"/>
      <c r="Y121" s="238"/>
      <c r="Z121" s="239"/>
      <c r="AA121" s="240"/>
      <c r="AB121" s="240"/>
      <c r="AC121" s="240"/>
      <c r="AD121" s="233"/>
      <c r="AE121" s="234"/>
      <c r="AF121" s="234"/>
      <c r="AG121" s="234"/>
      <c r="AH121" s="235"/>
      <c r="AI121" s="236"/>
      <c r="AJ121" s="237"/>
      <c r="AK121" s="237"/>
      <c r="AL121" s="237"/>
      <c r="AM121" s="237"/>
      <c r="AN121" s="237"/>
      <c r="AO121" s="237"/>
      <c r="AP121" s="237"/>
      <c r="AQ121" s="237"/>
      <c r="AR121" s="237"/>
      <c r="AS121" s="237"/>
      <c r="AT121" s="237"/>
      <c r="AU121" s="238"/>
      <c r="AV121" s="239"/>
      <c r="AW121" s="240"/>
      <c r="AX121" s="240"/>
      <c r="AY121" s="241"/>
    </row>
    <row r="122" spans="2:51" ht="24.75" customHeight="1">
      <c r="B122" s="308"/>
      <c r="C122" s="309"/>
      <c r="D122" s="309"/>
      <c r="E122" s="309"/>
      <c r="F122" s="309"/>
      <c r="G122" s="310"/>
      <c r="H122" s="224"/>
      <c r="I122" s="225"/>
      <c r="J122" s="225"/>
      <c r="K122" s="225"/>
      <c r="L122" s="226"/>
      <c r="M122" s="227"/>
      <c r="N122" s="228"/>
      <c r="O122" s="228"/>
      <c r="P122" s="228"/>
      <c r="Q122" s="228"/>
      <c r="R122" s="228"/>
      <c r="S122" s="228"/>
      <c r="T122" s="228"/>
      <c r="U122" s="228"/>
      <c r="V122" s="228"/>
      <c r="W122" s="228"/>
      <c r="X122" s="228"/>
      <c r="Y122" s="229"/>
      <c r="Z122" s="230"/>
      <c r="AA122" s="231"/>
      <c r="AB122" s="231"/>
      <c r="AC122" s="231"/>
      <c r="AD122" s="224"/>
      <c r="AE122" s="225"/>
      <c r="AF122" s="225"/>
      <c r="AG122" s="225"/>
      <c r="AH122" s="226"/>
      <c r="AI122" s="227"/>
      <c r="AJ122" s="228"/>
      <c r="AK122" s="228"/>
      <c r="AL122" s="228"/>
      <c r="AM122" s="228"/>
      <c r="AN122" s="228"/>
      <c r="AO122" s="228"/>
      <c r="AP122" s="228"/>
      <c r="AQ122" s="228"/>
      <c r="AR122" s="228"/>
      <c r="AS122" s="228"/>
      <c r="AT122" s="228"/>
      <c r="AU122" s="229"/>
      <c r="AV122" s="230"/>
      <c r="AW122" s="231"/>
      <c r="AX122" s="231"/>
      <c r="AY122" s="232"/>
    </row>
    <row r="123" spans="2:51" ht="24.75" customHeight="1">
      <c r="B123" s="308"/>
      <c r="C123" s="309"/>
      <c r="D123" s="309"/>
      <c r="E123" s="309"/>
      <c r="F123" s="309"/>
      <c r="G123" s="310"/>
      <c r="H123" s="266" t="s">
        <v>26</v>
      </c>
      <c r="I123" s="267"/>
      <c r="J123" s="267"/>
      <c r="K123" s="267"/>
      <c r="L123" s="267"/>
      <c r="M123" s="268"/>
      <c r="N123" s="269"/>
      <c r="O123" s="269"/>
      <c r="P123" s="269"/>
      <c r="Q123" s="269"/>
      <c r="R123" s="269"/>
      <c r="S123" s="269"/>
      <c r="T123" s="269"/>
      <c r="U123" s="269"/>
      <c r="V123" s="269"/>
      <c r="W123" s="269"/>
      <c r="X123" s="269"/>
      <c r="Y123" s="270"/>
      <c r="Z123" s="271">
        <f>SUM(Z115:AC122)</f>
        <v>0</v>
      </c>
      <c r="AA123" s="272"/>
      <c r="AB123" s="272"/>
      <c r="AC123" s="273"/>
      <c r="AD123" s="266" t="s">
        <v>26</v>
      </c>
      <c r="AE123" s="267"/>
      <c r="AF123" s="267"/>
      <c r="AG123" s="267"/>
      <c r="AH123" s="267"/>
      <c r="AI123" s="268"/>
      <c r="AJ123" s="269"/>
      <c r="AK123" s="269"/>
      <c r="AL123" s="269"/>
      <c r="AM123" s="269"/>
      <c r="AN123" s="269"/>
      <c r="AO123" s="269"/>
      <c r="AP123" s="269"/>
      <c r="AQ123" s="269"/>
      <c r="AR123" s="269"/>
      <c r="AS123" s="269"/>
      <c r="AT123" s="269"/>
      <c r="AU123" s="270"/>
      <c r="AV123" s="271">
        <f>SUM(AV115:AY122)</f>
        <v>0</v>
      </c>
      <c r="AW123" s="272"/>
      <c r="AX123" s="272"/>
      <c r="AY123" s="274"/>
    </row>
    <row r="124" spans="2:51" ht="24.75" customHeight="1">
      <c r="B124" s="308"/>
      <c r="C124" s="309"/>
      <c r="D124" s="309"/>
      <c r="E124" s="309"/>
      <c r="F124" s="309"/>
      <c r="G124" s="310"/>
      <c r="H124" s="253" t="s">
        <v>641</v>
      </c>
      <c r="I124" s="254"/>
      <c r="J124" s="254"/>
      <c r="K124" s="254"/>
      <c r="L124" s="254"/>
      <c r="M124" s="254"/>
      <c r="N124" s="254"/>
      <c r="O124" s="254"/>
      <c r="P124" s="254"/>
      <c r="Q124" s="254"/>
      <c r="R124" s="254"/>
      <c r="S124" s="254"/>
      <c r="T124" s="254"/>
      <c r="U124" s="254"/>
      <c r="V124" s="254"/>
      <c r="W124" s="254"/>
      <c r="X124" s="254"/>
      <c r="Y124" s="254"/>
      <c r="Z124" s="254"/>
      <c r="AA124" s="254"/>
      <c r="AB124" s="254"/>
      <c r="AC124" s="255"/>
      <c r="AD124" s="253" t="s">
        <v>607</v>
      </c>
      <c r="AE124" s="254"/>
      <c r="AF124" s="254"/>
      <c r="AG124" s="254"/>
      <c r="AH124" s="254"/>
      <c r="AI124" s="254"/>
      <c r="AJ124" s="254"/>
      <c r="AK124" s="254"/>
      <c r="AL124" s="254"/>
      <c r="AM124" s="254"/>
      <c r="AN124" s="254"/>
      <c r="AO124" s="254"/>
      <c r="AP124" s="254"/>
      <c r="AQ124" s="254"/>
      <c r="AR124" s="254"/>
      <c r="AS124" s="254"/>
      <c r="AT124" s="254"/>
      <c r="AU124" s="254"/>
      <c r="AV124" s="254"/>
      <c r="AW124" s="254"/>
      <c r="AX124" s="254"/>
      <c r="AY124" s="256"/>
    </row>
    <row r="125" spans="2:51" ht="24.75" customHeight="1">
      <c r="B125" s="308"/>
      <c r="C125" s="309"/>
      <c r="D125" s="309"/>
      <c r="E125" s="309"/>
      <c r="F125" s="309"/>
      <c r="G125" s="310"/>
      <c r="H125" s="257" t="s">
        <v>23</v>
      </c>
      <c r="I125" s="258"/>
      <c r="J125" s="258"/>
      <c r="K125" s="258"/>
      <c r="L125" s="258"/>
      <c r="M125" s="259" t="s">
        <v>24</v>
      </c>
      <c r="N125" s="260"/>
      <c r="O125" s="260"/>
      <c r="P125" s="260"/>
      <c r="Q125" s="260"/>
      <c r="R125" s="260"/>
      <c r="S125" s="260"/>
      <c r="T125" s="260"/>
      <c r="U125" s="260"/>
      <c r="V125" s="260"/>
      <c r="W125" s="260"/>
      <c r="X125" s="260"/>
      <c r="Y125" s="261"/>
      <c r="Z125" s="262" t="s">
        <v>25</v>
      </c>
      <c r="AA125" s="263"/>
      <c r="AB125" s="263"/>
      <c r="AC125" s="264"/>
      <c r="AD125" s="257" t="s">
        <v>23</v>
      </c>
      <c r="AE125" s="258"/>
      <c r="AF125" s="258"/>
      <c r="AG125" s="258"/>
      <c r="AH125" s="258"/>
      <c r="AI125" s="259" t="s">
        <v>24</v>
      </c>
      <c r="AJ125" s="260"/>
      <c r="AK125" s="260"/>
      <c r="AL125" s="260"/>
      <c r="AM125" s="260"/>
      <c r="AN125" s="260"/>
      <c r="AO125" s="260"/>
      <c r="AP125" s="260"/>
      <c r="AQ125" s="260"/>
      <c r="AR125" s="260"/>
      <c r="AS125" s="260"/>
      <c r="AT125" s="260"/>
      <c r="AU125" s="261"/>
      <c r="AV125" s="262" t="s">
        <v>25</v>
      </c>
      <c r="AW125" s="263"/>
      <c r="AX125" s="263"/>
      <c r="AY125" s="265"/>
    </row>
    <row r="126" spans="2:51" ht="24.75" customHeight="1">
      <c r="B126" s="308"/>
      <c r="C126" s="309"/>
      <c r="D126" s="309"/>
      <c r="E126" s="309"/>
      <c r="F126" s="309"/>
      <c r="G126" s="310"/>
      <c r="H126" s="243"/>
      <c r="I126" s="244"/>
      <c r="J126" s="244"/>
      <c r="K126" s="244"/>
      <c r="L126" s="245"/>
      <c r="M126" s="246"/>
      <c r="N126" s="247"/>
      <c r="O126" s="247"/>
      <c r="P126" s="247"/>
      <c r="Q126" s="247"/>
      <c r="R126" s="247"/>
      <c r="S126" s="247"/>
      <c r="T126" s="247"/>
      <c r="U126" s="247"/>
      <c r="V126" s="247"/>
      <c r="W126" s="247"/>
      <c r="X126" s="247"/>
      <c r="Y126" s="248"/>
      <c r="Z126" s="249"/>
      <c r="AA126" s="250"/>
      <c r="AB126" s="250"/>
      <c r="AC126" s="251"/>
      <c r="AD126" s="243"/>
      <c r="AE126" s="244"/>
      <c r="AF126" s="244"/>
      <c r="AG126" s="244"/>
      <c r="AH126" s="245"/>
      <c r="AI126" s="246"/>
      <c r="AJ126" s="247"/>
      <c r="AK126" s="247"/>
      <c r="AL126" s="247"/>
      <c r="AM126" s="247"/>
      <c r="AN126" s="247"/>
      <c r="AO126" s="247"/>
      <c r="AP126" s="247"/>
      <c r="AQ126" s="247"/>
      <c r="AR126" s="247"/>
      <c r="AS126" s="247"/>
      <c r="AT126" s="247"/>
      <c r="AU126" s="248"/>
      <c r="AV126" s="249"/>
      <c r="AW126" s="250"/>
      <c r="AX126" s="250"/>
      <c r="AY126" s="252"/>
    </row>
    <row r="127" spans="2:51" ht="24.75" customHeight="1">
      <c r="B127" s="308"/>
      <c r="C127" s="309"/>
      <c r="D127" s="309"/>
      <c r="E127" s="309"/>
      <c r="F127" s="309"/>
      <c r="G127" s="310"/>
      <c r="H127" s="233"/>
      <c r="I127" s="234"/>
      <c r="J127" s="234"/>
      <c r="K127" s="234"/>
      <c r="L127" s="235"/>
      <c r="M127" s="236"/>
      <c r="N127" s="237"/>
      <c r="O127" s="237"/>
      <c r="P127" s="237"/>
      <c r="Q127" s="237"/>
      <c r="R127" s="237"/>
      <c r="S127" s="237"/>
      <c r="T127" s="237"/>
      <c r="U127" s="237"/>
      <c r="V127" s="237"/>
      <c r="W127" s="237"/>
      <c r="X127" s="237"/>
      <c r="Y127" s="238"/>
      <c r="Z127" s="239"/>
      <c r="AA127" s="240"/>
      <c r="AB127" s="240"/>
      <c r="AC127" s="242"/>
      <c r="AD127" s="233"/>
      <c r="AE127" s="234"/>
      <c r="AF127" s="234"/>
      <c r="AG127" s="234"/>
      <c r="AH127" s="235"/>
      <c r="AI127" s="236"/>
      <c r="AJ127" s="237"/>
      <c r="AK127" s="237"/>
      <c r="AL127" s="237"/>
      <c r="AM127" s="237"/>
      <c r="AN127" s="237"/>
      <c r="AO127" s="237"/>
      <c r="AP127" s="237"/>
      <c r="AQ127" s="237"/>
      <c r="AR127" s="237"/>
      <c r="AS127" s="237"/>
      <c r="AT127" s="237"/>
      <c r="AU127" s="238"/>
      <c r="AV127" s="239"/>
      <c r="AW127" s="240"/>
      <c r="AX127" s="240"/>
      <c r="AY127" s="241"/>
    </row>
    <row r="128" spans="2:51" ht="24.75" customHeight="1">
      <c r="B128" s="308"/>
      <c r="C128" s="309"/>
      <c r="D128" s="309"/>
      <c r="E128" s="309"/>
      <c r="F128" s="309"/>
      <c r="G128" s="310"/>
      <c r="H128" s="233"/>
      <c r="I128" s="234"/>
      <c r="J128" s="234"/>
      <c r="K128" s="234"/>
      <c r="L128" s="235"/>
      <c r="M128" s="236"/>
      <c r="N128" s="237"/>
      <c r="O128" s="237"/>
      <c r="P128" s="237"/>
      <c r="Q128" s="237"/>
      <c r="R128" s="237"/>
      <c r="S128" s="237"/>
      <c r="T128" s="237"/>
      <c r="U128" s="237"/>
      <c r="V128" s="237"/>
      <c r="W128" s="237"/>
      <c r="X128" s="237"/>
      <c r="Y128" s="238"/>
      <c r="Z128" s="239"/>
      <c r="AA128" s="240"/>
      <c r="AB128" s="240"/>
      <c r="AC128" s="242"/>
      <c r="AD128" s="233"/>
      <c r="AE128" s="234"/>
      <c r="AF128" s="234"/>
      <c r="AG128" s="234"/>
      <c r="AH128" s="235"/>
      <c r="AI128" s="236"/>
      <c r="AJ128" s="237"/>
      <c r="AK128" s="237"/>
      <c r="AL128" s="237"/>
      <c r="AM128" s="237"/>
      <c r="AN128" s="237"/>
      <c r="AO128" s="237"/>
      <c r="AP128" s="237"/>
      <c r="AQ128" s="237"/>
      <c r="AR128" s="237"/>
      <c r="AS128" s="237"/>
      <c r="AT128" s="237"/>
      <c r="AU128" s="238"/>
      <c r="AV128" s="239"/>
      <c r="AW128" s="240"/>
      <c r="AX128" s="240"/>
      <c r="AY128" s="241"/>
    </row>
    <row r="129" spans="2:51" ht="24.75" customHeight="1">
      <c r="B129" s="308"/>
      <c r="C129" s="309"/>
      <c r="D129" s="309"/>
      <c r="E129" s="309"/>
      <c r="F129" s="309"/>
      <c r="G129" s="310"/>
      <c r="H129" s="233"/>
      <c r="I129" s="234"/>
      <c r="J129" s="234"/>
      <c r="K129" s="234"/>
      <c r="L129" s="235"/>
      <c r="M129" s="236"/>
      <c r="N129" s="237"/>
      <c r="O129" s="237"/>
      <c r="P129" s="237"/>
      <c r="Q129" s="237"/>
      <c r="R129" s="237"/>
      <c r="S129" s="237"/>
      <c r="T129" s="237"/>
      <c r="U129" s="237"/>
      <c r="V129" s="237"/>
      <c r="W129" s="237"/>
      <c r="X129" s="237"/>
      <c r="Y129" s="238"/>
      <c r="Z129" s="239"/>
      <c r="AA129" s="240"/>
      <c r="AB129" s="240"/>
      <c r="AC129" s="242"/>
      <c r="AD129" s="233"/>
      <c r="AE129" s="234"/>
      <c r="AF129" s="234"/>
      <c r="AG129" s="234"/>
      <c r="AH129" s="235"/>
      <c r="AI129" s="236"/>
      <c r="AJ129" s="237"/>
      <c r="AK129" s="237"/>
      <c r="AL129" s="237"/>
      <c r="AM129" s="237"/>
      <c r="AN129" s="237"/>
      <c r="AO129" s="237"/>
      <c r="AP129" s="237"/>
      <c r="AQ129" s="237"/>
      <c r="AR129" s="237"/>
      <c r="AS129" s="237"/>
      <c r="AT129" s="237"/>
      <c r="AU129" s="238"/>
      <c r="AV129" s="239"/>
      <c r="AW129" s="240"/>
      <c r="AX129" s="240"/>
      <c r="AY129" s="241"/>
    </row>
    <row r="130" spans="2:51" ht="24.75" customHeight="1">
      <c r="B130" s="308"/>
      <c r="C130" s="309"/>
      <c r="D130" s="309"/>
      <c r="E130" s="309"/>
      <c r="F130" s="309"/>
      <c r="G130" s="310"/>
      <c r="H130" s="233"/>
      <c r="I130" s="234"/>
      <c r="J130" s="234"/>
      <c r="K130" s="234"/>
      <c r="L130" s="235"/>
      <c r="M130" s="236"/>
      <c r="N130" s="237"/>
      <c r="O130" s="237"/>
      <c r="P130" s="237"/>
      <c r="Q130" s="237"/>
      <c r="R130" s="237"/>
      <c r="S130" s="237"/>
      <c r="T130" s="237"/>
      <c r="U130" s="237"/>
      <c r="V130" s="237"/>
      <c r="W130" s="237"/>
      <c r="X130" s="237"/>
      <c r="Y130" s="238"/>
      <c r="Z130" s="239"/>
      <c r="AA130" s="240"/>
      <c r="AB130" s="240"/>
      <c r="AC130" s="240"/>
      <c r="AD130" s="233"/>
      <c r="AE130" s="234"/>
      <c r="AF130" s="234"/>
      <c r="AG130" s="234"/>
      <c r="AH130" s="235"/>
      <c r="AI130" s="236"/>
      <c r="AJ130" s="237"/>
      <c r="AK130" s="237"/>
      <c r="AL130" s="237"/>
      <c r="AM130" s="237"/>
      <c r="AN130" s="237"/>
      <c r="AO130" s="237"/>
      <c r="AP130" s="237"/>
      <c r="AQ130" s="237"/>
      <c r="AR130" s="237"/>
      <c r="AS130" s="237"/>
      <c r="AT130" s="237"/>
      <c r="AU130" s="238"/>
      <c r="AV130" s="239"/>
      <c r="AW130" s="240"/>
      <c r="AX130" s="240"/>
      <c r="AY130" s="241"/>
    </row>
    <row r="131" spans="2:51" ht="24.75" customHeight="1">
      <c r="B131" s="308"/>
      <c r="C131" s="309"/>
      <c r="D131" s="309"/>
      <c r="E131" s="309"/>
      <c r="F131" s="309"/>
      <c r="G131" s="310"/>
      <c r="H131" s="233"/>
      <c r="I131" s="234"/>
      <c r="J131" s="234"/>
      <c r="K131" s="234"/>
      <c r="L131" s="235"/>
      <c r="M131" s="236"/>
      <c r="N131" s="237"/>
      <c r="O131" s="237"/>
      <c r="P131" s="237"/>
      <c r="Q131" s="237"/>
      <c r="R131" s="237"/>
      <c r="S131" s="237"/>
      <c r="T131" s="237"/>
      <c r="U131" s="237"/>
      <c r="V131" s="237"/>
      <c r="W131" s="237"/>
      <c r="X131" s="237"/>
      <c r="Y131" s="238"/>
      <c r="Z131" s="239"/>
      <c r="AA131" s="240"/>
      <c r="AB131" s="240"/>
      <c r="AC131" s="240"/>
      <c r="AD131" s="233"/>
      <c r="AE131" s="234"/>
      <c r="AF131" s="234"/>
      <c r="AG131" s="234"/>
      <c r="AH131" s="235"/>
      <c r="AI131" s="236"/>
      <c r="AJ131" s="237"/>
      <c r="AK131" s="237"/>
      <c r="AL131" s="237"/>
      <c r="AM131" s="237"/>
      <c r="AN131" s="237"/>
      <c r="AO131" s="237"/>
      <c r="AP131" s="237"/>
      <c r="AQ131" s="237"/>
      <c r="AR131" s="237"/>
      <c r="AS131" s="237"/>
      <c r="AT131" s="237"/>
      <c r="AU131" s="238"/>
      <c r="AV131" s="239"/>
      <c r="AW131" s="240"/>
      <c r="AX131" s="240"/>
      <c r="AY131" s="241"/>
    </row>
    <row r="132" spans="2:51" ht="24.75" customHeight="1">
      <c r="B132" s="308"/>
      <c r="C132" s="309"/>
      <c r="D132" s="309"/>
      <c r="E132" s="309"/>
      <c r="F132" s="309"/>
      <c r="G132" s="310"/>
      <c r="H132" s="233"/>
      <c r="I132" s="234"/>
      <c r="J132" s="234"/>
      <c r="K132" s="234"/>
      <c r="L132" s="235"/>
      <c r="M132" s="236"/>
      <c r="N132" s="237"/>
      <c r="O132" s="237"/>
      <c r="P132" s="237"/>
      <c r="Q132" s="237"/>
      <c r="R132" s="237"/>
      <c r="S132" s="237"/>
      <c r="T132" s="237"/>
      <c r="U132" s="237"/>
      <c r="V132" s="237"/>
      <c r="W132" s="237"/>
      <c r="X132" s="237"/>
      <c r="Y132" s="238"/>
      <c r="Z132" s="239"/>
      <c r="AA132" s="240"/>
      <c r="AB132" s="240"/>
      <c r="AC132" s="240"/>
      <c r="AD132" s="233"/>
      <c r="AE132" s="234"/>
      <c r="AF132" s="234"/>
      <c r="AG132" s="234"/>
      <c r="AH132" s="235"/>
      <c r="AI132" s="236"/>
      <c r="AJ132" s="237"/>
      <c r="AK132" s="237"/>
      <c r="AL132" s="237"/>
      <c r="AM132" s="237"/>
      <c r="AN132" s="237"/>
      <c r="AO132" s="237"/>
      <c r="AP132" s="237"/>
      <c r="AQ132" s="237"/>
      <c r="AR132" s="237"/>
      <c r="AS132" s="237"/>
      <c r="AT132" s="237"/>
      <c r="AU132" s="238"/>
      <c r="AV132" s="239"/>
      <c r="AW132" s="240"/>
      <c r="AX132" s="240"/>
      <c r="AY132" s="241"/>
    </row>
    <row r="133" spans="2:51" ht="24.75" customHeight="1">
      <c r="B133" s="308"/>
      <c r="C133" s="309"/>
      <c r="D133" s="309"/>
      <c r="E133" s="309"/>
      <c r="F133" s="309"/>
      <c r="G133" s="310"/>
      <c r="H133" s="224"/>
      <c r="I133" s="225"/>
      <c r="J133" s="225"/>
      <c r="K133" s="225"/>
      <c r="L133" s="226"/>
      <c r="M133" s="227"/>
      <c r="N133" s="228"/>
      <c r="O133" s="228"/>
      <c r="P133" s="228"/>
      <c r="Q133" s="228"/>
      <c r="R133" s="228"/>
      <c r="S133" s="228"/>
      <c r="T133" s="228"/>
      <c r="U133" s="228"/>
      <c r="V133" s="228"/>
      <c r="W133" s="228"/>
      <c r="X133" s="228"/>
      <c r="Y133" s="229"/>
      <c r="Z133" s="230"/>
      <c r="AA133" s="231"/>
      <c r="AB133" s="231"/>
      <c r="AC133" s="231"/>
      <c r="AD133" s="224"/>
      <c r="AE133" s="225"/>
      <c r="AF133" s="225"/>
      <c r="AG133" s="225"/>
      <c r="AH133" s="226"/>
      <c r="AI133" s="227"/>
      <c r="AJ133" s="228"/>
      <c r="AK133" s="228"/>
      <c r="AL133" s="228"/>
      <c r="AM133" s="228"/>
      <c r="AN133" s="228"/>
      <c r="AO133" s="228"/>
      <c r="AP133" s="228"/>
      <c r="AQ133" s="228"/>
      <c r="AR133" s="228"/>
      <c r="AS133" s="228"/>
      <c r="AT133" s="228"/>
      <c r="AU133" s="229"/>
      <c r="AV133" s="230"/>
      <c r="AW133" s="231"/>
      <c r="AX133" s="231"/>
      <c r="AY133" s="232"/>
    </row>
    <row r="134" spans="2:51" ht="24.75" customHeight="1">
      <c r="B134" s="308"/>
      <c r="C134" s="309"/>
      <c r="D134" s="309"/>
      <c r="E134" s="309"/>
      <c r="F134" s="309"/>
      <c r="G134" s="310"/>
      <c r="H134" s="266" t="s">
        <v>26</v>
      </c>
      <c r="I134" s="267"/>
      <c r="J134" s="267"/>
      <c r="K134" s="267"/>
      <c r="L134" s="267"/>
      <c r="M134" s="268"/>
      <c r="N134" s="269"/>
      <c r="O134" s="269"/>
      <c r="P134" s="269"/>
      <c r="Q134" s="269"/>
      <c r="R134" s="269"/>
      <c r="S134" s="269"/>
      <c r="T134" s="269"/>
      <c r="U134" s="269"/>
      <c r="V134" s="269"/>
      <c r="W134" s="269"/>
      <c r="X134" s="269"/>
      <c r="Y134" s="270"/>
      <c r="Z134" s="271">
        <f>SUM(Z126:AC133)</f>
        <v>0</v>
      </c>
      <c r="AA134" s="272"/>
      <c r="AB134" s="272"/>
      <c r="AC134" s="273"/>
      <c r="AD134" s="266" t="s">
        <v>26</v>
      </c>
      <c r="AE134" s="267"/>
      <c r="AF134" s="267"/>
      <c r="AG134" s="267"/>
      <c r="AH134" s="267"/>
      <c r="AI134" s="268"/>
      <c r="AJ134" s="269"/>
      <c r="AK134" s="269"/>
      <c r="AL134" s="269"/>
      <c r="AM134" s="269"/>
      <c r="AN134" s="269"/>
      <c r="AO134" s="269"/>
      <c r="AP134" s="269"/>
      <c r="AQ134" s="269"/>
      <c r="AR134" s="269"/>
      <c r="AS134" s="269"/>
      <c r="AT134" s="269"/>
      <c r="AU134" s="270"/>
      <c r="AV134" s="271">
        <f>SUM(AV126:AY133)</f>
        <v>0</v>
      </c>
      <c r="AW134" s="272"/>
      <c r="AX134" s="272"/>
      <c r="AY134" s="274"/>
    </row>
    <row r="135" spans="2:51" ht="24.75" customHeight="1">
      <c r="B135" s="308"/>
      <c r="C135" s="309"/>
      <c r="D135" s="309"/>
      <c r="E135" s="309"/>
      <c r="F135" s="309"/>
      <c r="G135" s="310"/>
      <c r="H135" s="253" t="s">
        <v>642</v>
      </c>
      <c r="I135" s="254"/>
      <c r="J135" s="254"/>
      <c r="K135" s="254"/>
      <c r="L135" s="254"/>
      <c r="M135" s="254"/>
      <c r="N135" s="254"/>
      <c r="O135" s="254"/>
      <c r="P135" s="254"/>
      <c r="Q135" s="254"/>
      <c r="R135" s="254"/>
      <c r="S135" s="254"/>
      <c r="T135" s="254"/>
      <c r="U135" s="254"/>
      <c r="V135" s="254"/>
      <c r="W135" s="254"/>
      <c r="X135" s="254"/>
      <c r="Y135" s="254"/>
      <c r="Z135" s="254"/>
      <c r="AA135" s="254"/>
      <c r="AB135" s="254"/>
      <c r="AC135" s="255"/>
      <c r="AD135" s="253" t="s">
        <v>608</v>
      </c>
      <c r="AE135" s="254"/>
      <c r="AF135" s="254"/>
      <c r="AG135" s="254"/>
      <c r="AH135" s="254"/>
      <c r="AI135" s="254"/>
      <c r="AJ135" s="254"/>
      <c r="AK135" s="254"/>
      <c r="AL135" s="254"/>
      <c r="AM135" s="254"/>
      <c r="AN135" s="254"/>
      <c r="AO135" s="254"/>
      <c r="AP135" s="254"/>
      <c r="AQ135" s="254"/>
      <c r="AR135" s="254"/>
      <c r="AS135" s="254"/>
      <c r="AT135" s="254"/>
      <c r="AU135" s="254"/>
      <c r="AV135" s="254"/>
      <c r="AW135" s="254"/>
      <c r="AX135" s="254"/>
      <c r="AY135" s="256"/>
    </row>
    <row r="136" spans="2:51" ht="24.75" customHeight="1">
      <c r="B136" s="308"/>
      <c r="C136" s="309"/>
      <c r="D136" s="309"/>
      <c r="E136" s="309"/>
      <c r="F136" s="309"/>
      <c r="G136" s="310"/>
      <c r="H136" s="257" t="s">
        <v>23</v>
      </c>
      <c r="I136" s="258"/>
      <c r="J136" s="258"/>
      <c r="K136" s="258"/>
      <c r="L136" s="258"/>
      <c r="M136" s="259" t="s">
        <v>24</v>
      </c>
      <c r="N136" s="260"/>
      <c r="O136" s="260"/>
      <c r="P136" s="260"/>
      <c r="Q136" s="260"/>
      <c r="R136" s="260"/>
      <c r="S136" s="260"/>
      <c r="T136" s="260"/>
      <c r="U136" s="260"/>
      <c r="V136" s="260"/>
      <c r="W136" s="260"/>
      <c r="X136" s="260"/>
      <c r="Y136" s="261"/>
      <c r="Z136" s="262" t="s">
        <v>25</v>
      </c>
      <c r="AA136" s="263"/>
      <c r="AB136" s="263"/>
      <c r="AC136" s="264"/>
      <c r="AD136" s="257" t="s">
        <v>23</v>
      </c>
      <c r="AE136" s="258"/>
      <c r="AF136" s="258"/>
      <c r="AG136" s="258"/>
      <c r="AH136" s="258"/>
      <c r="AI136" s="259" t="s">
        <v>24</v>
      </c>
      <c r="AJ136" s="260"/>
      <c r="AK136" s="260"/>
      <c r="AL136" s="260"/>
      <c r="AM136" s="260"/>
      <c r="AN136" s="260"/>
      <c r="AO136" s="260"/>
      <c r="AP136" s="260"/>
      <c r="AQ136" s="260"/>
      <c r="AR136" s="260"/>
      <c r="AS136" s="260"/>
      <c r="AT136" s="260"/>
      <c r="AU136" s="261"/>
      <c r="AV136" s="262" t="s">
        <v>25</v>
      </c>
      <c r="AW136" s="263"/>
      <c r="AX136" s="263"/>
      <c r="AY136" s="265"/>
    </row>
    <row r="137" spans="2:51" ht="24.75" customHeight="1">
      <c r="B137" s="308"/>
      <c r="C137" s="309"/>
      <c r="D137" s="309"/>
      <c r="E137" s="309"/>
      <c r="F137" s="309"/>
      <c r="G137" s="310"/>
      <c r="H137" s="243"/>
      <c r="I137" s="244"/>
      <c r="J137" s="244"/>
      <c r="K137" s="244"/>
      <c r="L137" s="245"/>
      <c r="M137" s="246"/>
      <c r="N137" s="247"/>
      <c r="O137" s="247"/>
      <c r="P137" s="247"/>
      <c r="Q137" s="247"/>
      <c r="R137" s="247"/>
      <c r="S137" s="247"/>
      <c r="T137" s="247"/>
      <c r="U137" s="247"/>
      <c r="V137" s="247"/>
      <c r="W137" s="247"/>
      <c r="X137" s="247"/>
      <c r="Y137" s="248"/>
      <c r="Z137" s="249"/>
      <c r="AA137" s="250"/>
      <c r="AB137" s="250"/>
      <c r="AC137" s="251"/>
      <c r="AD137" s="243"/>
      <c r="AE137" s="244"/>
      <c r="AF137" s="244"/>
      <c r="AG137" s="244"/>
      <c r="AH137" s="245"/>
      <c r="AI137" s="246"/>
      <c r="AJ137" s="247"/>
      <c r="AK137" s="247"/>
      <c r="AL137" s="247"/>
      <c r="AM137" s="247"/>
      <c r="AN137" s="247"/>
      <c r="AO137" s="247"/>
      <c r="AP137" s="247"/>
      <c r="AQ137" s="247"/>
      <c r="AR137" s="247"/>
      <c r="AS137" s="247"/>
      <c r="AT137" s="247"/>
      <c r="AU137" s="248"/>
      <c r="AV137" s="249"/>
      <c r="AW137" s="250"/>
      <c r="AX137" s="250"/>
      <c r="AY137" s="252"/>
    </row>
    <row r="138" spans="2:51" ht="24.75" customHeight="1">
      <c r="B138" s="308"/>
      <c r="C138" s="309"/>
      <c r="D138" s="309"/>
      <c r="E138" s="309"/>
      <c r="F138" s="309"/>
      <c r="G138" s="310"/>
      <c r="H138" s="233"/>
      <c r="I138" s="234"/>
      <c r="J138" s="234"/>
      <c r="K138" s="234"/>
      <c r="L138" s="235"/>
      <c r="M138" s="236"/>
      <c r="N138" s="237"/>
      <c r="O138" s="237"/>
      <c r="P138" s="237"/>
      <c r="Q138" s="237"/>
      <c r="R138" s="237"/>
      <c r="S138" s="237"/>
      <c r="T138" s="237"/>
      <c r="U138" s="237"/>
      <c r="V138" s="237"/>
      <c r="W138" s="237"/>
      <c r="X138" s="237"/>
      <c r="Y138" s="238"/>
      <c r="Z138" s="239"/>
      <c r="AA138" s="240"/>
      <c r="AB138" s="240"/>
      <c r="AC138" s="242"/>
      <c r="AD138" s="233"/>
      <c r="AE138" s="234"/>
      <c r="AF138" s="234"/>
      <c r="AG138" s="234"/>
      <c r="AH138" s="235"/>
      <c r="AI138" s="236"/>
      <c r="AJ138" s="237"/>
      <c r="AK138" s="237"/>
      <c r="AL138" s="237"/>
      <c r="AM138" s="237"/>
      <c r="AN138" s="237"/>
      <c r="AO138" s="237"/>
      <c r="AP138" s="237"/>
      <c r="AQ138" s="237"/>
      <c r="AR138" s="237"/>
      <c r="AS138" s="237"/>
      <c r="AT138" s="237"/>
      <c r="AU138" s="238"/>
      <c r="AV138" s="239"/>
      <c r="AW138" s="240"/>
      <c r="AX138" s="240"/>
      <c r="AY138" s="241"/>
    </row>
    <row r="139" spans="2:51" ht="24.75" customHeight="1">
      <c r="B139" s="308"/>
      <c r="C139" s="309"/>
      <c r="D139" s="309"/>
      <c r="E139" s="309"/>
      <c r="F139" s="309"/>
      <c r="G139" s="310"/>
      <c r="H139" s="233"/>
      <c r="I139" s="234"/>
      <c r="J139" s="234"/>
      <c r="K139" s="234"/>
      <c r="L139" s="235"/>
      <c r="M139" s="236"/>
      <c r="N139" s="237"/>
      <c r="O139" s="237"/>
      <c r="P139" s="237"/>
      <c r="Q139" s="237"/>
      <c r="R139" s="237"/>
      <c r="S139" s="237"/>
      <c r="T139" s="237"/>
      <c r="U139" s="237"/>
      <c r="V139" s="237"/>
      <c r="W139" s="237"/>
      <c r="X139" s="237"/>
      <c r="Y139" s="238"/>
      <c r="Z139" s="239"/>
      <c r="AA139" s="240"/>
      <c r="AB139" s="240"/>
      <c r="AC139" s="242"/>
      <c r="AD139" s="233"/>
      <c r="AE139" s="234"/>
      <c r="AF139" s="234"/>
      <c r="AG139" s="234"/>
      <c r="AH139" s="235"/>
      <c r="AI139" s="236"/>
      <c r="AJ139" s="237"/>
      <c r="AK139" s="237"/>
      <c r="AL139" s="237"/>
      <c r="AM139" s="237"/>
      <c r="AN139" s="237"/>
      <c r="AO139" s="237"/>
      <c r="AP139" s="237"/>
      <c r="AQ139" s="237"/>
      <c r="AR139" s="237"/>
      <c r="AS139" s="237"/>
      <c r="AT139" s="237"/>
      <c r="AU139" s="238"/>
      <c r="AV139" s="239"/>
      <c r="AW139" s="240"/>
      <c r="AX139" s="240"/>
      <c r="AY139" s="241"/>
    </row>
    <row r="140" spans="2:51" ht="24.75" customHeight="1">
      <c r="B140" s="308"/>
      <c r="C140" s="309"/>
      <c r="D140" s="309"/>
      <c r="E140" s="309"/>
      <c r="F140" s="309"/>
      <c r="G140" s="310"/>
      <c r="H140" s="233"/>
      <c r="I140" s="234"/>
      <c r="J140" s="234"/>
      <c r="K140" s="234"/>
      <c r="L140" s="235"/>
      <c r="M140" s="236"/>
      <c r="N140" s="237"/>
      <c r="O140" s="237"/>
      <c r="P140" s="237"/>
      <c r="Q140" s="237"/>
      <c r="R140" s="237"/>
      <c r="S140" s="237"/>
      <c r="T140" s="237"/>
      <c r="U140" s="237"/>
      <c r="V140" s="237"/>
      <c r="W140" s="237"/>
      <c r="X140" s="237"/>
      <c r="Y140" s="238"/>
      <c r="Z140" s="239"/>
      <c r="AA140" s="240"/>
      <c r="AB140" s="240"/>
      <c r="AC140" s="242"/>
      <c r="AD140" s="233"/>
      <c r="AE140" s="234"/>
      <c r="AF140" s="234"/>
      <c r="AG140" s="234"/>
      <c r="AH140" s="235"/>
      <c r="AI140" s="236"/>
      <c r="AJ140" s="237"/>
      <c r="AK140" s="237"/>
      <c r="AL140" s="237"/>
      <c r="AM140" s="237"/>
      <c r="AN140" s="237"/>
      <c r="AO140" s="237"/>
      <c r="AP140" s="237"/>
      <c r="AQ140" s="237"/>
      <c r="AR140" s="237"/>
      <c r="AS140" s="237"/>
      <c r="AT140" s="237"/>
      <c r="AU140" s="238"/>
      <c r="AV140" s="239"/>
      <c r="AW140" s="240"/>
      <c r="AX140" s="240"/>
      <c r="AY140" s="241"/>
    </row>
    <row r="141" spans="2:51" ht="24.75" customHeight="1">
      <c r="B141" s="308"/>
      <c r="C141" s="309"/>
      <c r="D141" s="309"/>
      <c r="E141" s="309"/>
      <c r="F141" s="309"/>
      <c r="G141" s="310"/>
      <c r="H141" s="233"/>
      <c r="I141" s="234"/>
      <c r="J141" s="234"/>
      <c r="K141" s="234"/>
      <c r="L141" s="235"/>
      <c r="M141" s="236"/>
      <c r="N141" s="237"/>
      <c r="O141" s="237"/>
      <c r="P141" s="237"/>
      <c r="Q141" s="237"/>
      <c r="R141" s="237"/>
      <c r="S141" s="237"/>
      <c r="T141" s="237"/>
      <c r="U141" s="237"/>
      <c r="V141" s="237"/>
      <c r="W141" s="237"/>
      <c r="X141" s="237"/>
      <c r="Y141" s="238"/>
      <c r="Z141" s="239"/>
      <c r="AA141" s="240"/>
      <c r="AB141" s="240"/>
      <c r="AC141" s="240"/>
      <c r="AD141" s="233"/>
      <c r="AE141" s="234"/>
      <c r="AF141" s="234"/>
      <c r="AG141" s="234"/>
      <c r="AH141" s="235"/>
      <c r="AI141" s="236"/>
      <c r="AJ141" s="237"/>
      <c r="AK141" s="237"/>
      <c r="AL141" s="237"/>
      <c r="AM141" s="237"/>
      <c r="AN141" s="237"/>
      <c r="AO141" s="237"/>
      <c r="AP141" s="237"/>
      <c r="AQ141" s="237"/>
      <c r="AR141" s="237"/>
      <c r="AS141" s="237"/>
      <c r="AT141" s="237"/>
      <c r="AU141" s="238"/>
      <c r="AV141" s="239"/>
      <c r="AW141" s="240"/>
      <c r="AX141" s="240"/>
      <c r="AY141" s="241"/>
    </row>
    <row r="142" spans="2:51" ht="24.75" customHeight="1">
      <c r="B142" s="308"/>
      <c r="C142" s="309"/>
      <c r="D142" s="309"/>
      <c r="E142" s="309"/>
      <c r="F142" s="309"/>
      <c r="G142" s="310"/>
      <c r="H142" s="233"/>
      <c r="I142" s="234"/>
      <c r="J142" s="234"/>
      <c r="K142" s="234"/>
      <c r="L142" s="235"/>
      <c r="M142" s="236"/>
      <c r="N142" s="237"/>
      <c r="O142" s="237"/>
      <c r="P142" s="237"/>
      <c r="Q142" s="237"/>
      <c r="R142" s="237"/>
      <c r="S142" s="237"/>
      <c r="T142" s="237"/>
      <c r="U142" s="237"/>
      <c r="V142" s="237"/>
      <c r="W142" s="237"/>
      <c r="X142" s="237"/>
      <c r="Y142" s="238"/>
      <c r="Z142" s="239"/>
      <c r="AA142" s="240"/>
      <c r="AB142" s="240"/>
      <c r="AC142" s="240"/>
      <c r="AD142" s="233"/>
      <c r="AE142" s="234"/>
      <c r="AF142" s="234"/>
      <c r="AG142" s="234"/>
      <c r="AH142" s="235"/>
      <c r="AI142" s="236"/>
      <c r="AJ142" s="237"/>
      <c r="AK142" s="237"/>
      <c r="AL142" s="237"/>
      <c r="AM142" s="237"/>
      <c r="AN142" s="237"/>
      <c r="AO142" s="237"/>
      <c r="AP142" s="237"/>
      <c r="AQ142" s="237"/>
      <c r="AR142" s="237"/>
      <c r="AS142" s="237"/>
      <c r="AT142" s="237"/>
      <c r="AU142" s="238"/>
      <c r="AV142" s="239"/>
      <c r="AW142" s="240"/>
      <c r="AX142" s="240"/>
      <c r="AY142" s="241"/>
    </row>
    <row r="143" spans="2:51" ht="24.75" customHeight="1">
      <c r="B143" s="308"/>
      <c r="C143" s="309"/>
      <c r="D143" s="309"/>
      <c r="E143" s="309"/>
      <c r="F143" s="309"/>
      <c r="G143" s="310"/>
      <c r="H143" s="233"/>
      <c r="I143" s="234"/>
      <c r="J143" s="234"/>
      <c r="K143" s="234"/>
      <c r="L143" s="235"/>
      <c r="M143" s="236"/>
      <c r="N143" s="237"/>
      <c r="O143" s="237"/>
      <c r="P143" s="237"/>
      <c r="Q143" s="237"/>
      <c r="R143" s="237"/>
      <c r="S143" s="237"/>
      <c r="T143" s="237"/>
      <c r="U143" s="237"/>
      <c r="V143" s="237"/>
      <c r="W143" s="237"/>
      <c r="X143" s="237"/>
      <c r="Y143" s="238"/>
      <c r="Z143" s="239"/>
      <c r="AA143" s="240"/>
      <c r="AB143" s="240"/>
      <c r="AC143" s="240"/>
      <c r="AD143" s="233"/>
      <c r="AE143" s="234"/>
      <c r="AF143" s="234"/>
      <c r="AG143" s="234"/>
      <c r="AH143" s="235"/>
      <c r="AI143" s="236"/>
      <c r="AJ143" s="237"/>
      <c r="AK143" s="237"/>
      <c r="AL143" s="237"/>
      <c r="AM143" s="237"/>
      <c r="AN143" s="237"/>
      <c r="AO143" s="237"/>
      <c r="AP143" s="237"/>
      <c r="AQ143" s="237"/>
      <c r="AR143" s="237"/>
      <c r="AS143" s="237"/>
      <c r="AT143" s="237"/>
      <c r="AU143" s="238"/>
      <c r="AV143" s="239"/>
      <c r="AW143" s="240"/>
      <c r="AX143" s="240"/>
      <c r="AY143" s="241"/>
    </row>
    <row r="144" spans="2:51" ht="24.75" customHeight="1">
      <c r="B144" s="308"/>
      <c r="C144" s="309"/>
      <c r="D144" s="309"/>
      <c r="E144" s="309"/>
      <c r="F144" s="309"/>
      <c r="G144" s="310"/>
      <c r="H144" s="224"/>
      <c r="I144" s="225"/>
      <c r="J144" s="225"/>
      <c r="K144" s="225"/>
      <c r="L144" s="226"/>
      <c r="M144" s="227"/>
      <c r="N144" s="228"/>
      <c r="O144" s="228"/>
      <c r="P144" s="228"/>
      <c r="Q144" s="228"/>
      <c r="R144" s="228"/>
      <c r="S144" s="228"/>
      <c r="T144" s="228"/>
      <c r="U144" s="228"/>
      <c r="V144" s="228"/>
      <c r="W144" s="228"/>
      <c r="X144" s="228"/>
      <c r="Y144" s="229"/>
      <c r="Z144" s="230"/>
      <c r="AA144" s="231"/>
      <c r="AB144" s="231"/>
      <c r="AC144" s="231"/>
      <c r="AD144" s="224"/>
      <c r="AE144" s="225"/>
      <c r="AF144" s="225"/>
      <c r="AG144" s="225"/>
      <c r="AH144" s="226"/>
      <c r="AI144" s="227"/>
      <c r="AJ144" s="228"/>
      <c r="AK144" s="228"/>
      <c r="AL144" s="228"/>
      <c r="AM144" s="228"/>
      <c r="AN144" s="228"/>
      <c r="AO144" s="228"/>
      <c r="AP144" s="228"/>
      <c r="AQ144" s="228"/>
      <c r="AR144" s="228"/>
      <c r="AS144" s="228"/>
      <c r="AT144" s="228"/>
      <c r="AU144" s="229"/>
      <c r="AV144" s="230"/>
      <c r="AW144" s="231"/>
      <c r="AX144" s="231"/>
      <c r="AY144" s="232"/>
    </row>
    <row r="145" spans="2:51" ht="24.75" customHeight="1" thickBot="1">
      <c r="B145" s="311"/>
      <c r="C145" s="312"/>
      <c r="D145" s="312"/>
      <c r="E145" s="312"/>
      <c r="F145" s="312"/>
      <c r="G145" s="313"/>
      <c r="H145" s="215" t="s">
        <v>26</v>
      </c>
      <c r="I145" s="216"/>
      <c r="J145" s="216"/>
      <c r="K145" s="216"/>
      <c r="L145" s="216"/>
      <c r="M145" s="217"/>
      <c r="N145" s="218"/>
      <c r="O145" s="218"/>
      <c r="P145" s="218"/>
      <c r="Q145" s="218"/>
      <c r="R145" s="218"/>
      <c r="S145" s="218"/>
      <c r="T145" s="218"/>
      <c r="U145" s="218"/>
      <c r="V145" s="218"/>
      <c r="W145" s="218"/>
      <c r="X145" s="218"/>
      <c r="Y145" s="219"/>
      <c r="Z145" s="220">
        <f>SUM(Z137:AC144)</f>
        <v>0</v>
      </c>
      <c r="AA145" s="221"/>
      <c r="AB145" s="221"/>
      <c r="AC145" s="222"/>
      <c r="AD145" s="215" t="s">
        <v>26</v>
      </c>
      <c r="AE145" s="216"/>
      <c r="AF145" s="216"/>
      <c r="AG145" s="216"/>
      <c r="AH145" s="216"/>
      <c r="AI145" s="217"/>
      <c r="AJ145" s="218"/>
      <c r="AK145" s="218"/>
      <c r="AL145" s="218"/>
      <c r="AM145" s="218"/>
      <c r="AN145" s="218"/>
      <c r="AO145" s="218"/>
      <c r="AP145" s="218"/>
      <c r="AQ145" s="218"/>
      <c r="AR145" s="218"/>
      <c r="AS145" s="218"/>
      <c r="AT145" s="218"/>
      <c r="AU145" s="219"/>
      <c r="AV145" s="220">
        <f>SUM(AV137:AY144)</f>
        <v>0</v>
      </c>
      <c r="AW145" s="221"/>
      <c r="AX145" s="221"/>
      <c r="AY145" s="223"/>
    </row>
    <row r="146" spans="2:51" ht="17.25" customHeight="1"/>
    <row r="147" spans="2:51" ht="23.25" customHeight="1">
      <c r="B147" s="28" t="s">
        <v>100</v>
      </c>
      <c r="C147" s="28"/>
      <c r="D147" s="28"/>
      <c r="E147" s="50"/>
      <c r="F147" s="50"/>
      <c r="G147" s="307" t="s">
        <v>638</v>
      </c>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c r="AJ147" s="307"/>
      <c r="AK147" s="307"/>
      <c r="AL147" s="307"/>
      <c r="AM147" s="307"/>
      <c r="AN147" s="307"/>
      <c r="AO147" s="307"/>
      <c r="AP147" s="307"/>
      <c r="AQ147" s="307"/>
      <c r="AR147" s="307"/>
      <c r="AS147" s="307"/>
      <c r="AT147" s="307"/>
      <c r="AU147" s="307"/>
      <c r="AV147" s="307"/>
      <c r="AW147" s="307"/>
      <c r="AX147" s="307"/>
      <c r="AY147" s="50"/>
    </row>
    <row r="148" spans="2:51" ht="14.25">
      <c r="C148" s="20" t="s">
        <v>643</v>
      </c>
    </row>
    <row r="149" spans="2:51">
      <c r="C149" t="s">
        <v>639</v>
      </c>
    </row>
    <row r="150" spans="2:51" ht="34.5" customHeight="1">
      <c r="B150" s="202"/>
      <c r="C150" s="202"/>
      <c r="D150" s="213" t="s">
        <v>599</v>
      </c>
      <c r="E150" s="213"/>
      <c r="F150" s="213"/>
      <c r="G150" s="213"/>
      <c r="H150" s="213"/>
      <c r="I150" s="213"/>
      <c r="J150" s="213"/>
      <c r="K150" s="213"/>
      <c r="L150" s="213"/>
      <c r="M150" s="213"/>
      <c r="N150" s="213" t="s">
        <v>600</v>
      </c>
      <c r="O150" s="213"/>
      <c r="P150" s="213"/>
      <c r="Q150" s="213"/>
      <c r="R150" s="213"/>
      <c r="S150" s="213"/>
      <c r="T150" s="213"/>
      <c r="U150" s="213"/>
      <c r="V150" s="213"/>
      <c r="W150" s="213"/>
      <c r="X150" s="213"/>
      <c r="Y150" s="213"/>
      <c r="Z150" s="213"/>
      <c r="AA150" s="213"/>
      <c r="AB150" s="213"/>
      <c r="AC150" s="213"/>
      <c r="AD150" s="213"/>
      <c r="AE150" s="213"/>
      <c r="AF150" s="213"/>
      <c r="AG150" s="213"/>
      <c r="AH150" s="213"/>
      <c r="AI150" s="213"/>
      <c r="AJ150" s="213"/>
      <c r="AK150" s="213"/>
      <c r="AL150" s="214" t="s">
        <v>601</v>
      </c>
      <c r="AM150" s="213"/>
      <c r="AN150" s="213"/>
      <c r="AO150" s="213"/>
      <c r="AP150" s="213"/>
      <c r="AQ150" s="213"/>
      <c r="AR150" s="213" t="s">
        <v>27</v>
      </c>
      <c r="AS150" s="213"/>
      <c r="AT150" s="213"/>
      <c r="AU150" s="213"/>
      <c r="AV150" s="213" t="s">
        <v>28</v>
      </c>
      <c r="AW150" s="213"/>
      <c r="AX150" s="213"/>
    </row>
    <row r="151" spans="2:51" ht="24" customHeight="1">
      <c r="B151" s="202">
        <v>1</v>
      </c>
      <c r="C151" s="202">
        <v>1</v>
      </c>
      <c r="D151" s="203" t="s">
        <v>284</v>
      </c>
      <c r="E151" s="203"/>
      <c r="F151" s="203"/>
      <c r="G151" s="203"/>
      <c r="H151" s="203"/>
      <c r="I151" s="203"/>
      <c r="J151" s="203"/>
      <c r="K151" s="203"/>
      <c r="L151" s="203"/>
      <c r="M151" s="203"/>
      <c r="N151" s="203" t="s">
        <v>285</v>
      </c>
      <c r="O151" s="203"/>
      <c r="P151" s="203"/>
      <c r="Q151" s="203"/>
      <c r="R151" s="203"/>
      <c r="S151" s="203"/>
      <c r="T151" s="203"/>
      <c r="U151" s="203"/>
      <c r="V151" s="203"/>
      <c r="W151" s="203"/>
      <c r="X151" s="203"/>
      <c r="Y151" s="203"/>
      <c r="Z151" s="203"/>
      <c r="AA151" s="203"/>
      <c r="AB151" s="203"/>
      <c r="AC151" s="203"/>
      <c r="AD151" s="203"/>
      <c r="AE151" s="203"/>
      <c r="AF151" s="203"/>
      <c r="AG151" s="203"/>
      <c r="AH151" s="203"/>
      <c r="AI151" s="203"/>
      <c r="AJ151" s="203"/>
      <c r="AK151" s="203"/>
      <c r="AL151" s="3101">
        <v>7</v>
      </c>
      <c r="AM151" s="3102"/>
      <c r="AN151" s="3102"/>
      <c r="AO151" s="3102"/>
      <c r="AP151" s="3102"/>
      <c r="AQ151" s="3102"/>
      <c r="AR151" s="208"/>
      <c r="AS151" s="208"/>
      <c r="AT151" s="208"/>
      <c r="AU151" s="208"/>
      <c r="AV151" s="208"/>
      <c r="AW151" s="208"/>
      <c r="AX151" s="208"/>
    </row>
    <row r="152" spans="2:51" ht="24" customHeight="1">
      <c r="B152" s="202">
        <v>2</v>
      </c>
      <c r="C152" s="202">
        <v>1</v>
      </c>
      <c r="D152" s="203" t="s">
        <v>286</v>
      </c>
      <c r="E152" s="203"/>
      <c r="F152" s="203"/>
      <c r="G152" s="203"/>
      <c r="H152" s="203"/>
      <c r="I152" s="203"/>
      <c r="J152" s="203"/>
      <c r="K152" s="203"/>
      <c r="L152" s="203"/>
      <c r="M152" s="203"/>
      <c r="N152" s="203" t="s">
        <v>285</v>
      </c>
      <c r="O152" s="203"/>
      <c r="P152" s="203"/>
      <c r="Q152" s="203"/>
      <c r="R152" s="203"/>
      <c r="S152" s="203"/>
      <c r="T152" s="203"/>
      <c r="U152" s="203"/>
      <c r="V152" s="203"/>
      <c r="W152" s="203"/>
      <c r="X152" s="203"/>
      <c r="Y152" s="203"/>
      <c r="Z152" s="203"/>
      <c r="AA152" s="203"/>
      <c r="AB152" s="203"/>
      <c r="AC152" s="203"/>
      <c r="AD152" s="203"/>
      <c r="AE152" s="203"/>
      <c r="AF152" s="203"/>
      <c r="AG152" s="203"/>
      <c r="AH152" s="203"/>
      <c r="AI152" s="203"/>
      <c r="AJ152" s="203"/>
      <c r="AK152" s="203"/>
      <c r="AL152" s="3101">
        <v>6.2</v>
      </c>
      <c r="AM152" s="3102"/>
      <c r="AN152" s="3102"/>
      <c r="AO152" s="3102"/>
      <c r="AP152" s="3102"/>
      <c r="AQ152" s="3102"/>
      <c r="AR152" s="208"/>
      <c r="AS152" s="208"/>
      <c r="AT152" s="208"/>
      <c r="AU152" s="208"/>
      <c r="AV152" s="208"/>
      <c r="AW152" s="208"/>
      <c r="AX152" s="208"/>
    </row>
    <row r="153" spans="2:51" ht="24" customHeight="1">
      <c r="B153" s="202">
        <v>3</v>
      </c>
      <c r="C153" s="202">
        <v>1</v>
      </c>
      <c r="D153" s="203" t="s">
        <v>287</v>
      </c>
      <c r="E153" s="203"/>
      <c r="F153" s="203"/>
      <c r="G153" s="203"/>
      <c r="H153" s="203"/>
      <c r="I153" s="203"/>
      <c r="J153" s="203"/>
      <c r="K153" s="203"/>
      <c r="L153" s="203"/>
      <c r="M153" s="203"/>
      <c r="N153" s="203" t="s">
        <v>285</v>
      </c>
      <c r="O153" s="203"/>
      <c r="P153" s="203"/>
      <c r="Q153" s="203"/>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3101">
        <v>6</v>
      </c>
      <c r="AM153" s="3102"/>
      <c r="AN153" s="3102"/>
      <c r="AO153" s="3102"/>
      <c r="AP153" s="3102"/>
      <c r="AQ153" s="3102"/>
      <c r="AR153" s="208"/>
      <c r="AS153" s="208"/>
      <c r="AT153" s="208"/>
      <c r="AU153" s="208"/>
      <c r="AV153" s="208"/>
      <c r="AW153" s="208"/>
      <c r="AX153" s="208"/>
    </row>
    <row r="154" spans="2:51" ht="24" customHeight="1">
      <c r="B154" s="202">
        <v>4</v>
      </c>
      <c r="C154" s="202">
        <v>1</v>
      </c>
      <c r="D154" s="203" t="s">
        <v>288</v>
      </c>
      <c r="E154" s="203"/>
      <c r="F154" s="203"/>
      <c r="G154" s="203"/>
      <c r="H154" s="203"/>
      <c r="I154" s="203"/>
      <c r="J154" s="203"/>
      <c r="K154" s="203"/>
      <c r="L154" s="203"/>
      <c r="M154" s="203"/>
      <c r="N154" s="203" t="s">
        <v>285</v>
      </c>
      <c r="O154" s="203"/>
      <c r="P154" s="203"/>
      <c r="Q154" s="203"/>
      <c r="R154" s="203"/>
      <c r="S154" s="203"/>
      <c r="T154" s="203"/>
      <c r="U154" s="203"/>
      <c r="V154" s="203"/>
      <c r="W154" s="203"/>
      <c r="X154" s="203"/>
      <c r="Y154" s="203"/>
      <c r="Z154" s="203"/>
      <c r="AA154" s="203"/>
      <c r="AB154" s="203"/>
      <c r="AC154" s="203"/>
      <c r="AD154" s="203"/>
      <c r="AE154" s="203"/>
      <c r="AF154" s="203"/>
      <c r="AG154" s="203"/>
      <c r="AH154" s="203"/>
      <c r="AI154" s="203"/>
      <c r="AJ154" s="203"/>
      <c r="AK154" s="203"/>
      <c r="AL154" s="3101">
        <v>5.7</v>
      </c>
      <c r="AM154" s="3102"/>
      <c r="AN154" s="3102"/>
      <c r="AO154" s="3102"/>
      <c r="AP154" s="3102"/>
      <c r="AQ154" s="3102"/>
      <c r="AR154" s="208"/>
      <c r="AS154" s="208"/>
      <c r="AT154" s="208"/>
      <c r="AU154" s="208"/>
      <c r="AV154" s="208"/>
      <c r="AW154" s="208"/>
      <c r="AX154" s="208"/>
    </row>
    <row r="155" spans="2:51" ht="24" customHeight="1">
      <c r="B155" s="202">
        <v>5</v>
      </c>
      <c r="C155" s="202">
        <v>1</v>
      </c>
      <c r="D155" s="203" t="s">
        <v>289</v>
      </c>
      <c r="E155" s="203"/>
      <c r="F155" s="203"/>
      <c r="G155" s="203"/>
      <c r="H155" s="203"/>
      <c r="I155" s="203"/>
      <c r="J155" s="203"/>
      <c r="K155" s="203"/>
      <c r="L155" s="203"/>
      <c r="M155" s="203"/>
      <c r="N155" s="203" t="s">
        <v>285</v>
      </c>
      <c r="O155" s="203"/>
      <c r="P155" s="203"/>
      <c r="Q155" s="203"/>
      <c r="R155" s="203"/>
      <c r="S155" s="203"/>
      <c r="T155" s="203"/>
      <c r="U155" s="203"/>
      <c r="V155" s="203"/>
      <c r="W155" s="203"/>
      <c r="X155" s="203"/>
      <c r="Y155" s="203"/>
      <c r="Z155" s="203"/>
      <c r="AA155" s="203"/>
      <c r="AB155" s="203"/>
      <c r="AC155" s="203"/>
      <c r="AD155" s="203"/>
      <c r="AE155" s="203"/>
      <c r="AF155" s="203"/>
      <c r="AG155" s="203"/>
      <c r="AH155" s="203"/>
      <c r="AI155" s="203"/>
      <c r="AJ155" s="203"/>
      <c r="AK155" s="203"/>
      <c r="AL155" s="3101">
        <v>5.5</v>
      </c>
      <c r="AM155" s="3102"/>
      <c r="AN155" s="3102"/>
      <c r="AO155" s="3102"/>
      <c r="AP155" s="3102"/>
      <c r="AQ155" s="3102"/>
      <c r="AR155" s="208"/>
      <c r="AS155" s="208"/>
      <c r="AT155" s="208"/>
      <c r="AU155" s="208"/>
      <c r="AV155" s="208"/>
      <c r="AW155" s="208"/>
      <c r="AX155" s="208"/>
    </row>
    <row r="156" spans="2:51" ht="24" customHeight="1">
      <c r="B156" s="202">
        <v>6</v>
      </c>
      <c r="C156" s="202">
        <v>1</v>
      </c>
      <c r="D156" s="203" t="s">
        <v>290</v>
      </c>
      <c r="E156" s="203"/>
      <c r="F156" s="203"/>
      <c r="G156" s="203"/>
      <c r="H156" s="203"/>
      <c r="I156" s="203"/>
      <c r="J156" s="203"/>
      <c r="K156" s="203"/>
      <c r="L156" s="203"/>
      <c r="M156" s="203"/>
      <c r="N156" s="203" t="s">
        <v>285</v>
      </c>
      <c r="O156" s="203"/>
      <c r="P156" s="203"/>
      <c r="Q156" s="203"/>
      <c r="R156" s="203"/>
      <c r="S156" s="203"/>
      <c r="T156" s="203"/>
      <c r="U156" s="203"/>
      <c r="V156" s="203"/>
      <c r="W156" s="203"/>
      <c r="X156" s="203"/>
      <c r="Y156" s="203"/>
      <c r="Z156" s="203"/>
      <c r="AA156" s="203"/>
      <c r="AB156" s="203"/>
      <c r="AC156" s="203"/>
      <c r="AD156" s="203"/>
      <c r="AE156" s="203"/>
      <c r="AF156" s="203"/>
      <c r="AG156" s="203"/>
      <c r="AH156" s="203"/>
      <c r="AI156" s="203"/>
      <c r="AJ156" s="203"/>
      <c r="AK156" s="203"/>
      <c r="AL156" s="3101">
        <v>4.9000000000000004</v>
      </c>
      <c r="AM156" s="3102"/>
      <c r="AN156" s="3102"/>
      <c r="AO156" s="3102"/>
      <c r="AP156" s="3102"/>
      <c r="AQ156" s="3102"/>
      <c r="AR156" s="208"/>
      <c r="AS156" s="208"/>
      <c r="AT156" s="208"/>
      <c r="AU156" s="208"/>
      <c r="AV156" s="208"/>
      <c r="AW156" s="208"/>
      <c r="AX156" s="208"/>
    </row>
    <row r="157" spans="2:51" ht="24" customHeight="1">
      <c r="B157" s="202">
        <v>7</v>
      </c>
      <c r="C157" s="202">
        <v>1</v>
      </c>
      <c r="D157" s="203" t="s">
        <v>291</v>
      </c>
      <c r="E157" s="203"/>
      <c r="F157" s="203"/>
      <c r="G157" s="203"/>
      <c r="H157" s="203"/>
      <c r="I157" s="203"/>
      <c r="J157" s="203"/>
      <c r="K157" s="203"/>
      <c r="L157" s="203"/>
      <c r="M157" s="203"/>
      <c r="N157" s="203" t="s">
        <v>285</v>
      </c>
      <c r="O157" s="203"/>
      <c r="P157" s="203"/>
      <c r="Q157" s="203"/>
      <c r="R157" s="203"/>
      <c r="S157" s="203"/>
      <c r="T157" s="203"/>
      <c r="U157" s="203"/>
      <c r="V157" s="203"/>
      <c r="W157" s="203"/>
      <c r="X157" s="203"/>
      <c r="Y157" s="203"/>
      <c r="Z157" s="203"/>
      <c r="AA157" s="203"/>
      <c r="AB157" s="203"/>
      <c r="AC157" s="203"/>
      <c r="AD157" s="203"/>
      <c r="AE157" s="203"/>
      <c r="AF157" s="203"/>
      <c r="AG157" s="203"/>
      <c r="AH157" s="203"/>
      <c r="AI157" s="203"/>
      <c r="AJ157" s="203"/>
      <c r="AK157" s="203"/>
      <c r="AL157" s="3101">
        <v>4.5</v>
      </c>
      <c r="AM157" s="3102"/>
      <c r="AN157" s="3102"/>
      <c r="AO157" s="3102"/>
      <c r="AP157" s="3102"/>
      <c r="AQ157" s="3102"/>
      <c r="AR157" s="208"/>
      <c r="AS157" s="208"/>
      <c r="AT157" s="208"/>
      <c r="AU157" s="208"/>
      <c r="AV157" s="208"/>
      <c r="AW157" s="208"/>
      <c r="AX157" s="208"/>
    </row>
    <row r="158" spans="2:51" ht="24" customHeight="1">
      <c r="B158" s="202">
        <v>8</v>
      </c>
      <c r="C158" s="202">
        <v>1</v>
      </c>
      <c r="D158" s="203" t="s">
        <v>292</v>
      </c>
      <c r="E158" s="203"/>
      <c r="F158" s="203"/>
      <c r="G158" s="203"/>
      <c r="H158" s="203"/>
      <c r="I158" s="203"/>
      <c r="J158" s="203"/>
      <c r="K158" s="203"/>
      <c r="L158" s="203"/>
      <c r="M158" s="203"/>
      <c r="N158" s="203" t="s">
        <v>285</v>
      </c>
      <c r="O158" s="203"/>
      <c r="P158" s="203"/>
      <c r="Q158" s="203"/>
      <c r="R158" s="203"/>
      <c r="S158" s="203"/>
      <c r="T158" s="203"/>
      <c r="U158" s="203"/>
      <c r="V158" s="203"/>
      <c r="W158" s="203"/>
      <c r="X158" s="203"/>
      <c r="Y158" s="203"/>
      <c r="Z158" s="203"/>
      <c r="AA158" s="203"/>
      <c r="AB158" s="203"/>
      <c r="AC158" s="203"/>
      <c r="AD158" s="203"/>
      <c r="AE158" s="203"/>
      <c r="AF158" s="203"/>
      <c r="AG158" s="203"/>
      <c r="AH158" s="203"/>
      <c r="AI158" s="203"/>
      <c r="AJ158" s="203"/>
      <c r="AK158" s="203"/>
      <c r="AL158" s="3101">
        <v>4.5</v>
      </c>
      <c r="AM158" s="3102"/>
      <c r="AN158" s="3102"/>
      <c r="AO158" s="3102"/>
      <c r="AP158" s="3102"/>
      <c r="AQ158" s="3102"/>
      <c r="AR158" s="208"/>
      <c r="AS158" s="208"/>
      <c r="AT158" s="208"/>
      <c r="AU158" s="208"/>
      <c r="AV158" s="208"/>
      <c r="AW158" s="208"/>
      <c r="AX158" s="208"/>
    </row>
    <row r="159" spans="2:51" ht="24" customHeight="1">
      <c r="B159" s="202">
        <v>9</v>
      </c>
      <c r="C159" s="202">
        <v>1</v>
      </c>
      <c r="D159" s="203" t="s">
        <v>293</v>
      </c>
      <c r="E159" s="203"/>
      <c r="F159" s="203"/>
      <c r="G159" s="203"/>
      <c r="H159" s="203"/>
      <c r="I159" s="203"/>
      <c r="J159" s="203"/>
      <c r="K159" s="203"/>
      <c r="L159" s="203"/>
      <c r="M159" s="203"/>
      <c r="N159" s="203" t="s">
        <v>285</v>
      </c>
      <c r="O159" s="203"/>
      <c r="P159" s="203"/>
      <c r="Q159" s="203"/>
      <c r="R159" s="203"/>
      <c r="S159" s="203"/>
      <c r="T159" s="203"/>
      <c r="U159" s="203"/>
      <c r="V159" s="203"/>
      <c r="W159" s="203"/>
      <c r="X159" s="203"/>
      <c r="Y159" s="203"/>
      <c r="Z159" s="203"/>
      <c r="AA159" s="203"/>
      <c r="AB159" s="203"/>
      <c r="AC159" s="203"/>
      <c r="AD159" s="203"/>
      <c r="AE159" s="203"/>
      <c r="AF159" s="203"/>
      <c r="AG159" s="203"/>
      <c r="AH159" s="203"/>
      <c r="AI159" s="203"/>
      <c r="AJ159" s="203"/>
      <c r="AK159" s="203"/>
      <c r="AL159" s="3101">
        <v>4.4000000000000004</v>
      </c>
      <c r="AM159" s="3102"/>
      <c r="AN159" s="3102"/>
      <c r="AO159" s="3102"/>
      <c r="AP159" s="3102"/>
      <c r="AQ159" s="3102"/>
      <c r="AR159" s="208"/>
      <c r="AS159" s="208"/>
      <c r="AT159" s="208"/>
      <c r="AU159" s="208"/>
      <c r="AV159" s="208"/>
      <c r="AW159" s="208"/>
      <c r="AX159" s="208"/>
    </row>
    <row r="160" spans="2:51" ht="24" customHeight="1">
      <c r="B160" s="202">
        <v>10</v>
      </c>
      <c r="C160" s="202">
        <v>1</v>
      </c>
      <c r="D160" s="203" t="s">
        <v>294</v>
      </c>
      <c r="E160" s="203"/>
      <c r="F160" s="203"/>
      <c r="G160" s="203"/>
      <c r="H160" s="203"/>
      <c r="I160" s="203"/>
      <c r="J160" s="203"/>
      <c r="K160" s="203"/>
      <c r="L160" s="203"/>
      <c r="M160" s="203"/>
      <c r="N160" s="203" t="s">
        <v>285</v>
      </c>
      <c r="O160" s="203"/>
      <c r="P160" s="203"/>
      <c r="Q160" s="203"/>
      <c r="R160" s="203"/>
      <c r="S160" s="203"/>
      <c r="T160" s="203"/>
      <c r="U160" s="203"/>
      <c r="V160" s="203"/>
      <c r="W160" s="203"/>
      <c r="X160" s="203"/>
      <c r="Y160" s="203"/>
      <c r="Z160" s="203"/>
      <c r="AA160" s="203"/>
      <c r="AB160" s="203"/>
      <c r="AC160" s="203"/>
      <c r="AD160" s="203"/>
      <c r="AE160" s="203"/>
      <c r="AF160" s="203"/>
      <c r="AG160" s="203"/>
      <c r="AH160" s="203"/>
      <c r="AI160" s="203"/>
      <c r="AJ160" s="203"/>
      <c r="AK160" s="203"/>
      <c r="AL160" s="3101">
        <v>4.2</v>
      </c>
      <c r="AM160" s="3102"/>
      <c r="AN160" s="3102"/>
      <c r="AO160" s="3102"/>
      <c r="AP160" s="3102"/>
      <c r="AQ160" s="3102"/>
      <c r="AR160" s="208"/>
      <c r="AS160" s="208"/>
      <c r="AT160" s="208"/>
      <c r="AU160" s="208"/>
      <c r="AV160" s="208"/>
      <c r="AW160" s="208"/>
      <c r="AX160" s="208"/>
    </row>
    <row r="162" spans="2:50" ht="23.25" hidden="1" customHeight="1">
      <c r="B162" t="s">
        <v>43</v>
      </c>
    </row>
    <row r="163" spans="2:50" ht="36" hidden="1" customHeight="1">
      <c r="B163" s="213" t="s">
        <v>29</v>
      </c>
      <c r="C163" s="213"/>
      <c r="D163" s="213"/>
      <c r="E163" s="213"/>
      <c r="F163" s="213"/>
      <c r="G163" s="213"/>
      <c r="H163" s="213"/>
      <c r="I163" s="209"/>
      <c r="J163" s="209"/>
      <c r="K163" s="209"/>
      <c r="L163" s="209"/>
      <c r="M163" s="209"/>
      <c r="N163" s="209"/>
      <c r="O163" s="209"/>
      <c r="P163" s="209"/>
      <c r="Q163" s="209"/>
      <c r="R163" s="209"/>
      <c r="S163" s="209"/>
      <c r="T163" s="209"/>
      <c r="U163" s="209"/>
      <c r="V163" s="209"/>
      <c r="W163" s="209"/>
      <c r="X163" s="209"/>
      <c r="Y163" s="209"/>
    </row>
    <row r="164" spans="2:50" ht="36" hidden="1" customHeight="1">
      <c r="B164" s="485" t="s">
        <v>41</v>
      </c>
      <c r="C164" s="486"/>
      <c r="D164" s="486"/>
      <c r="E164" s="486"/>
      <c r="F164" s="486"/>
      <c r="G164" s="486"/>
      <c r="H164" s="487"/>
      <c r="I164" s="430" t="s">
        <v>644</v>
      </c>
      <c r="J164" s="267"/>
      <c r="K164" s="267"/>
      <c r="L164" s="267"/>
      <c r="M164" s="429"/>
      <c r="N164" s="491" t="s">
        <v>30</v>
      </c>
      <c r="O164" s="486"/>
      <c r="P164" s="486"/>
      <c r="Q164" s="486"/>
      <c r="R164" s="486"/>
      <c r="S164" s="486"/>
      <c r="T164" s="487"/>
      <c r="U164" s="430" t="s">
        <v>644</v>
      </c>
      <c r="V164" s="267"/>
      <c r="W164" s="267"/>
      <c r="X164" s="267"/>
      <c r="Y164" s="429"/>
      <c r="Z164" s="491" t="s">
        <v>31</v>
      </c>
      <c r="AA164" s="486"/>
      <c r="AB164" s="486"/>
      <c r="AC164" s="486"/>
      <c r="AD164" s="486"/>
      <c r="AE164" s="486"/>
      <c r="AF164" s="487"/>
      <c r="AG164" s="430" t="s">
        <v>644</v>
      </c>
      <c r="AH164" s="267"/>
      <c r="AI164" s="267"/>
      <c r="AJ164" s="267"/>
      <c r="AK164" s="429"/>
      <c r="AL164" s="491" t="s">
        <v>32</v>
      </c>
      <c r="AM164" s="486"/>
      <c r="AN164" s="486"/>
      <c r="AO164" s="486"/>
      <c r="AP164" s="486"/>
      <c r="AQ164" s="486"/>
      <c r="AR164" s="487"/>
      <c r="AS164" s="430" t="s">
        <v>644</v>
      </c>
      <c r="AT164" s="267"/>
      <c r="AU164" s="267"/>
      <c r="AV164" s="267"/>
      <c r="AW164" s="429"/>
    </row>
    <row r="165" spans="2:50" ht="36" hidden="1" customHeight="1">
      <c r="B165" s="491" t="s">
        <v>33</v>
      </c>
      <c r="C165" s="486"/>
      <c r="D165" s="486"/>
      <c r="E165" s="486"/>
      <c r="F165" s="486"/>
      <c r="G165" s="486"/>
      <c r="H165" s="487"/>
      <c r="I165" s="488"/>
      <c r="J165" s="489"/>
      <c r="K165" s="489"/>
      <c r="L165" s="489"/>
      <c r="M165" s="490"/>
      <c r="N165" s="491" t="s">
        <v>34</v>
      </c>
      <c r="O165" s="486"/>
      <c r="P165" s="486"/>
      <c r="Q165" s="486"/>
      <c r="R165" s="486"/>
      <c r="S165" s="486"/>
      <c r="T165" s="487"/>
      <c r="U165" s="488"/>
      <c r="V165" s="489"/>
      <c r="W165" s="489"/>
      <c r="X165" s="489"/>
      <c r="Y165" s="490"/>
      <c r="Z165" s="491" t="s">
        <v>35</v>
      </c>
      <c r="AA165" s="486"/>
      <c r="AB165" s="486"/>
      <c r="AC165" s="486"/>
      <c r="AD165" s="486"/>
      <c r="AE165" s="486"/>
      <c r="AF165" s="487"/>
      <c r="AG165" s="488"/>
      <c r="AH165" s="489"/>
      <c r="AI165" s="489"/>
      <c r="AJ165" s="489"/>
      <c r="AK165" s="490"/>
      <c r="AL165" s="485" t="s">
        <v>36</v>
      </c>
      <c r="AM165" s="486"/>
      <c r="AN165" s="486"/>
      <c r="AO165" s="486"/>
      <c r="AP165" s="486"/>
      <c r="AQ165" s="486"/>
      <c r="AR165" s="487"/>
      <c r="AS165" s="488"/>
      <c r="AT165" s="489"/>
      <c r="AU165" s="489"/>
      <c r="AV165" s="489"/>
      <c r="AW165" s="490"/>
    </row>
    <row r="166" spans="2:50">
      <c r="C166" t="s">
        <v>640</v>
      </c>
    </row>
    <row r="167" spans="2:50" ht="34.5" customHeight="1">
      <c r="B167" s="202"/>
      <c r="C167" s="202"/>
      <c r="D167" s="213" t="s">
        <v>599</v>
      </c>
      <c r="E167" s="213"/>
      <c r="F167" s="213"/>
      <c r="G167" s="213"/>
      <c r="H167" s="213"/>
      <c r="I167" s="213"/>
      <c r="J167" s="213"/>
      <c r="K167" s="213"/>
      <c r="L167" s="213"/>
      <c r="M167" s="213"/>
      <c r="N167" s="213" t="s">
        <v>600</v>
      </c>
      <c r="O167" s="213"/>
      <c r="P167" s="213"/>
      <c r="Q167" s="213"/>
      <c r="R167" s="213"/>
      <c r="S167" s="213"/>
      <c r="T167" s="213"/>
      <c r="U167" s="213"/>
      <c r="V167" s="213"/>
      <c r="W167" s="213"/>
      <c r="X167" s="213"/>
      <c r="Y167" s="213"/>
      <c r="Z167" s="213"/>
      <c r="AA167" s="213"/>
      <c r="AB167" s="213"/>
      <c r="AC167" s="213"/>
      <c r="AD167" s="213"/>
      <c r="AE167" s="213"/>
      <c r="AF167" s="213"/>
      <c r="AG167" s="213"/>
      <c r="AH167" s="213"/>
      <c r="AI167" s="213"/>
      <c r="AJ167" s="213"/>
      <c r="AK167" s="213"/>
      <c r="AL167" s="214" t="s">
        <v>601</v>
      </c>
      <c r="AM167" s="213"/>
      <c r="AN167" s="213"/>
      <c r="AO167" s="213"/>
      <c r="AP167" s="213"/>
      <c r="AQ167" s="213"/>
      <c r="AR167" s="213" t="s">
        <v>27</v>
      </c>
      <c r="AS167" s="213"/>
      <c r="AT167" s="213"/>
      <c r="AU167" s="213"/>
      <c r="AV167" s="213" t="s">
        <v>28</v>
      </c>
      <c r="AW167" s="213"/>
      <c r="AX167" s="213"/>
    </row>
    <row r="168" spans="2:50" ht="24" customHeight="1">
      <c r="B168" s="202">
        <v>1</v>
      </c>
      <c r="C168" s="202">
        <v>1</v>
      </c>
      <c r="D168" s="208"/>
      <c r="E168" s="208"/>
      <c r="F168" s="208"/>
      <c r="G168" s="208"/>
      <c r="H168" s="208"/>
      <c r="I168" s="208"/>
      <c r="J168" s="208"/>
      <c r="K168" s="208"/>
      <c r="L168" s="208"/>
      <c r="M168" s="208"/>
      <c r="N168" s="208"/>
      <c r="O168" s="208"/>
      <c r="P168" s="208"/>
      <c r="Q168" s="208"/>
      <c r="R168" s="208"/>
      <c r="S168" s="208"/>
      <c r="T168" s="208"/>
      <c r="U168" s="208"/>
      <c r="V168" s="208"/>
      <c r="W168" s="208"/>
      <c r="X168" s="208"/>
      <c r="Y168" s="208"/>
      <c r="Z168" s="208"/>
      <c r="AA168" s="208"/>
      <c r="AB168" s="208"/>
      <c r="AC168" s="208"/>
      <c r="AD168" s="208"/>
      <c r="AE168" s="208"/>
      <c r="AF168" s="208"/>
      <c r="AG168" s="208"/>
      <c r="AH168" s="208"/>
      <c r="AI168" s="208"/>
      <c r="AJ168" s="208"/>
      <c r="AK168" s="208"/>
      <c r="AL168" s="207"/>
      <c r="AM168" s="208"/>
      <c r="AN168" s="208"/>
      <c r="AO168" s="208"/>
      <c r="AP168" s="208"/>
      <c r="AQ168" s="208"/>
      <c r="AR168" s="208"/>
      <c r="AS168" s="208"/>
      <c r="AT168" s="208"/>
      <c r="AU168" s="208"/>
      <c r="AV168" s="208"/>
      <c r="AW168" s="208"/>
      <c r="AX168" s="208"/>
    </row>
    <row r="169" spans="2:50" ht="24" customHeight="1">
      <c r="B169" s="202">
        <v>2</v>
      </c>
      <c r="C169" s="202">
        <v>1</v>
      </c>
      <c r="D169" s="208"/>
      <c r="E169" s="208"/>
      <c r="F169" s="208"/>
      <c r="G169" s="208"/>
      <c r="H169" s="208"/>
      <c r="I169" s="208"/>
      <c r="J169" s="208"/>
      <c r="K169" s="208"/>
      <c r="L169" s="208"/>
      <c r="M169" s="208"/>
      <c r="N169" s="208"/>
      <c r="O169" s="208"/>
      <c r="P169" s="208"/>
      <c r="Q169" s="208"/>
      <c r="R169" s="208"/>
      <c r="S169" s="208"/>
      <c r="T169" s="208"/>
      <c r="U169" s="208"/>
      <c r="V169" s="208"/>
      <c r="W169" s="208"/>
      <c r="X169" s="208"/>
      <c r="Y169" s="208"/>
      <c r="Z169" s="208"/>
      <c r="AA169" s="208"/>
      <c r="AB169" s="208"/>
      <c r="AC169" s="208"/>
      <c r="AD169" s="208"/>
      <c r="AE169" s="208"/>
      <c r="AF169" s="208"/>
      <c r="AG169" s="208"/>
      <c r="AH169" s="208"/>
      <c r="AI169" s="208"/>
      <c r="AJ169" s="208"/>
      <c r="AK169" s="208"/>
      <c r="AL169" s="207"/>
      <c r="AM169" s="208"/>
      <c r="AN169" s="208"/>
      <c r="AO169" s="208"/>
      <c r="AP169" s="208"/>
      <c r="AQ169" s="208"/>
      <c r="AR169" s="208"/>
      <c r="AS169" s="208"/>
      <c r="AT169" s="208"/>
      <c r="AU169" s="208"/>
      <c r="AV169" s="208"/>
      <c r="AW169" s="208"/>
      <c r="AX169" s="208"/>
    </row>
    <row r="170" spans="2:50" ht="24" customHeight="1">
      <c r="B170" s="202">
        <v>3</v>
      </c>
      <c r="C170" s="202">
        <v>1</v>
      </c>
      <c r="D170" s="208"/>
      <c r="E170" s="208"/>
      <c r="F170" s="208"/>
      <c r="G170" s="208"/>
      <c r="H170" s="208"/>
      <c r="I170" s="208"/>
      <c r="J170" s="208"/>
      <c r="K170" s="208"/>
      <c r="L170" s="208"/>
      <c r="M170" s="208"/>
      <c r="N170" s="208"/>
      <c r="O170" s="208"/>
      <c r="P170" s="208"/>
      <c r="Q170" s="208"/>
      <c r="R170" s="208"/>
      <c r="S170" s="208"/>
      <c r="T170" s="208"/>
      <c r="U170" s="208"/>
      <c r="V170" s="208"/>
      <c r="W170" s="208"/>
      <c r="X170" s="208"/>
      <c r="Y170" s="208"/>
      <c r="Z170" s="208"/>
      <c r="AA170" s="208"/>
      <c r="AB170" s="208"/>
      <c r="AC170" s="208"/>
      <c r="AD170" s="208"/>
      <c r="AE170" s="208"/>
      <c r="AF170" s="208"/>
      <c r="AG170" s="208"/>
      <c r="AH170" s="208"/>
      <c r="AI170" s="208"/>
      <c r="AJ170" s="208"/>
      <c r="AK170" s="208"/>
      <c r="AL170" s="207"/>
      <c r="AM170" s="208"/>
      <c r="AN170" s="208"/>
      <c r="AO170" s="208"/>
      <c r="AP170" s="208"/>
      <c r="AQ170" s="208"/>
      <c r="AR170" s="208"/>
      <c r="AS170" s="208"/>
      <c r="AT170" s="208"/>
      <c r="AU170" s="208"/>
      <c r="AV170" s="208"/>
      <c r="AW170" s="208"/>
      <c r="AX170" s="208"/>
    </row>
    <row r="171" spans="2:50" ht="24" customHeight="1">
      <c r="B171" s="202">
        <v>4</v>
      </c>
      <c r="C171" s="202">
        <v>1</v>
      </c>
      <c r="D171" s="208"/>
      <c r="E171" s="208"/>
      <c r="F171" s="208"/>
      <c r="G171" s="208"/>
      <c r="H171" s="208"/>
      <c r="I171" s="208"/>
      <c r="J171" s="208"/>
      <c r="K171" s="208"/>
      <c r="L171" s="208"/>
      <c r="M171" s="208"/>
      <c r="N171" s="208"/>
      <c r="O171" s="208"/>
      <c r="P171" s="208"/>
      <c r="Q171" s="208"/>
      <c r="R171" s="208"/>
      <c r="S171" s="208"/>
      <c r="T171" s="208"/>
      <c r="U171" s="208"/>
      <c r="V171" s="208"/>
      <c r="W171" s="208"/>
      <c r="X171" s="208"/>
      <c r="Y171" s="208"/>
      <c r="Z171" s="208"/>
      <c r="AA171" s="208"/>
      <c r="AB171" s="208"/>
      <c r="AC171" s="208"/>
      <c r="AD171" s="208"/>
      <c r="AE171" s="208"/>
      <c r="AF171" s="208"/>
      <c r="AG171" s="208"/>
      <c r="AH171" s="208"/>
      <c r="AI171" s="208"/>
      <c r="AJ171" s="208"/>
      <c r="AK171" s="208"/>
      <c r="AL171" s="207"/>
      <c r="AM171" s="208"/>
      <c r="AN171" s="208"/>
      <c r="AO171" s="208"/>
      <c r="AP171" s="208"/>
      <c r="AQ171" s="208"/>
      <c r="AR171" s="208"/>
      <c r="AS171" s="208"/>
      <c r="AT171" s="208"/>
      <c r="AU171" s="208"/>
      <c r="AV171" s="208"/>
      <c r="AW171" s="208"/>
      <c r="AX171" s="208"/>
    </row>
    <row r="172" spans="2:50" ht="24" customHeight="1">
      <c r="B172" s="202">
        <v>5</v>
      </c>
      <c r="C172" s="202">
        <v>1</v>
      </c>
      <c r="D172" s="208"/>
      <c r="E172" s="208"/>
      <c r="F172" s="208"/>
      <c r="G172" s="208"/>
      <c r="H172" s="208"/>
      <c r="I172" s="208"/>
      <c r="J172" s="208"/>
      <c r="K172" s="208"/>
      <c r="L172" s="208"/>
      <c r="M172" s="208"/>
      <c r="N172" s="208"/>
      <c r="O172" s="208"/>
      <c r="P172" s="208"/>
      <c r="Q172" s="208"/>
      <c r="R172" s="208"/>
      <c r="S172" s="208"/>
      <c r="T172" s="208"/>
      <c r="U172" s="208"/>
      <c r="V172" s="208"/>
      <c r="W172" s="208"/>
      <c r="X172" s="208"/>
      <c r="Y172" s="208"/>
      <c r="Z172" s="208"/>
      <c r="AA172" s="208"/>
      <c r="AB172" s="208"/>
      <c r="AC172" s="208"/>
      <c r="AD172" s="208"/>
      <c r="AE172" s="208"/>
      <c r="AF172" s="208"/>
      <c r="AG172" s="208"/>
      <c r="AH172" s="208"/>
      <c r="AI172" s="208"/>
      <c r="AJ172" s="208"/>
      <c r="AK172" s="208"/>
      <c r="AL172" s="207"/>
      <c r="AM172" s="208"/>
      <c r="AN172" s="208"/>
      <c r="AO172" s="208"/>
      <c r="AP172" s="208"/>
      <c r="AQ172" s="208"/>
      <c r="AR172" s="208"/>
      <c r="AS172" s="208"/>
      <c r="AT172" s="208"/>
      <c r="AU172" s="208"/>
      <c r="AV172" s="208"/>
      <c r="AW172" s="208"/>
      <c r="AX172" s="208"/>
    </row>
    <row r="173" spans="2:50" ht="24" customHeight="1">
      <c r="B173" s="202">
        <v>6</v>
      </c>
      <c r="C173" s="202">
        <v>1</v>
      </c>
      <c r="D173" s="208"/>
      <c r="E173" s="208"/>
      <c r="F173" s="208"/>
      <c r="G173" s="208"/>
      <c r="H173" s="208"/>
      <c r="I173" s="208"/>
      <c r="J173" s="208"/>
      <c r="K173" s="208"/>
      <c r="L173" s="208"/>
      <c r="M173" s="208"/>
      <c r="N173" s="208"/>
      <c r="O173" s="208"/>
      <c r="P173" s="208"/>
      <c r="Q173" s="208"/>
      <c r="R173" s="208"/>
      <c r="S173" s="208"/>
      <c r="T173" s="208"/>
      <c r="U173" s="208"/>
      <c r="V173" s="208"/>
      <c r="W173" s="208"/>
      <c r="X173" s="208"/>
      <c r="Y173" s="208"/>
      <c r="Z173" s="208"/>
      <c r="AA173" s="208"/>
      <c r="AB173" s="208"/>
      <c r="AC173" s="208"/>
      <c r="AD173" s="208"/>
      <c r="AE173" s="208"/>
      <c r="AF173" s="208"/>
      <c r="AG173" s="208"/>
      <c r="AH173" s="208"/>
      <c r="AI173" s="208"/>
      <c r="AJ173" s="208"/>
      <c r="AK173" s="208"/>
      <c r="AL173" s="207"/>
      <c r="AM173" s="208"/>
      <c r="AN173" s="208"/>
      <c r="AO173" s="208"/>
      <c r="AP173" s="208"/>
      <c r="AQ173" s="208"/>
      <c r="AR173" s="208"/>
      <c r="AS173" s="208"/>
      <c r="AT173" s="208"/>
      <c r="AU173" s="208"/>
      <c r="AV173" s="208"/>
      <c r="AW173" s="208"/>
      <c r="AX173" s="208"/>
    </row>
    <row r="174" spans="2:50" ht="24" customHeight="1">
      <c r="B174" s="202">
        <v>7</v>
      </c>
      <c r="C174" s="202">
        <v>1</v>
      </c>
      <c r="D174" s="208"/>
      <c r="E174" s="208"/>
      <c r="F174" s="208"/>
      <c r="G174" s="208"/>
      <c r="H174" s="208"/>
      <c r="I174" s="208"/>
      <c r="J174" s="208"/>
      <c r="K174" s="208"/>
      <c r="L174" s="208"/>
      <c r="M174" s="208"/>
      <c r="N174" s="208"/>
      <c r="O174" s="208"/>
      <c r="P174" s="208"/>
      <c r="Q174" s="208"/>
      <c r="R174" s="208"/>
      <c r="S174" s="208"/>
      <c r="T174" s="208"/>
      <c r="U174" s="208"/>
      <c r="V174" s="208"/>
      <c r="W174" s="208"/>
      <c r="X174" s="208"/>
      <c r="Y174" s="208"/>
      <c r="Z174" s="208"/>
      <c r="AA174" s="208"/>
      <c r="AB174" s="208"/>
      <c r="AC174" s="208"/>
      <c r="AD174" s="208"/>
      <c r="AE174" s="208"/>
      <c r="AF174" s="208"/>
      <c r="AG174" s="208"/>
      <c r="AH174" s="208"/>
      <c r="AI174" s="208"/>
      <c r="AJ174" s="208"/>
      <c r="AK174" s="208"/>
      <c r="AL174" s="207"/>
      <c r="AM174" s="208"/>
      <c r="AN174" s="208"/>
      <c r="AO174" s="208"/>
      <c r="AP174" s="208"/>
      <c r="AQ174" s="208"/>
      <c r="AR174" s="208"/>
      <c r="AS174" s="208"/>
      <c r="AT174" s="208"/>
      <c r="AU174" s="208"/>
      <c r="AV174" s="208"/>
      <c r="AW174" s="208"/>
      <c r="AX174" s="208"/>
    </row>
    <row r="175" spans="2:50" ht="24" customHeight="1">
      <c r="B175" s="202">
        <v>8</v>
      </c>
      <c r="C175" s="202">
        <v>1</v>
      </c>
      <c r="D175" s="208"/>
      <c r="E175" s="208"/>
      <c r="F175" s="208"/>
      <c r="G175" s="208"/>
      <c r="H175" s="208"/>
      <c r="I175" s="208"/>
      <c r="J175" s="208"/>
      <c r="K175" s="208"/>
      <c r="L175" s="208"/>
      <c r="M175" s="208"/>
      <c r="N175" s="208"/>
      <c r="O175" s="208"/>
      <c r="P175" s="208"/>
      <c r="Q175" s="208"/>
      <c r="R175" s="208"/>
      <c r="S175" s="208"/>
      <c r="T175" s="208"/>
      <c r="U175" s="208"/>
      <c r="V175" s="208"/>
      <c r="W175" s="208"/>
      <c r="X175" s="208"/>
      <c r="Y175" s="208"/>
      <c r="Z175" s="208"/>
      <c r="AA175" s="208"/>
      <c r="AB175" s="208"/>
      <c r="AC175" s="208"/>
      <c r="AD175" s="208"/>
      <c r="AE175" s="208"/>
      <c r="AF175" s="208"/>
      <c r="AG175" s="208"/>
      <c r="AH175" s="208"/>
      <c r="AI175" s="208"/>
      <c r="AJ175" s="208"/>
      <c r="AK175" s="208"/>
      <c r="AL175" s="207"/>
      <c r="AM175" s="208"/>
      <c r="AN175" s="208"/>
      <c r="AO175" s="208"/>
      <c r="AP175" s="208"/>
      <c r="AQ175" s="208"/>
      <c r="AR175" s="208"/>
      <c r="AS175" s="208"/>
      <c r="AT175" s="208"/>
      <c r="AU175" s="208"/>
      <c r="AV175" s="208"/>
      <c r="AW175" s="208"/>
      <c r="AX175" s="208"/>
    </row>
    <row r="176" spans="2:50" ht="24" customHeight="1">
      <c r="B176" s="202">
        <v>9</v>
      </c>
      <c r="C176" s="202">
        <v>1</v>
      </c>
      <c r="D176" s="208"/>
      <c r="E176" s="208"/>
      <c r="F176" s="208"/>
      <c r="G176" s="208"/>
      <c r="H176" s="208"/>
      <c r="I176" s="208"/>
      <c r="J176" s="208"/>
      <c r="K176" s="208"/>
      <c r="L176" s="208"/>
      <c r="M176" s="208"/>
      <c r="N176" s="208"/>
      <c r="O176" s="208"/>
      <c r="P176" s="208"/>
      <c r="Q176" s="208"/>
      <c r="R176" s="208"/>
      <c r="S176" s="208"/>
      <c r="T176" s="208"/>
      <c r="U176" s="208"/>
      <c r="V176" s="208"/>
      <c r="W176" s="208"/>
      <c r="X176" s="208"/>
      <c r="Y176" s="208"/>
      <c r="Z176" s="208"/>
      <c r="AA176" s="208"/>
      <c r="AB176" s="208"/>
      <c r="AC176" s="208"/>
      <c r="AD176" s="208"/>
      <c r="AE176" s="208"/>
      <c r="AF176" s="208"/>
      <c r="AG176" s="208"/>
      <c r="AH176" s="208"/>
      <c r="AI176" s="208"/>
      <c r="AJ176" s="208"/>
      <c r="AK176" s="208"/>
      <c r="AL176" s="207"/>
      <c r="AM176" s="208"/>
      <c r="AN176" s="208"/>
      <c r="AO176" s="208"/>
      <c r="AP176" s="208"/>
      <c r="AQ176" s="208"/>
      <c r="AR176" s="208"/>
      <c r="AS176" s="208"/>
      <c r="AT176" s="208"/>
      <c r="AU176" s="208"/>
      <c r="AV176" s="208"/>
      <c r="AW176" s="208"/>
      <c r="AX176" s="208"/>
    </row>
    <row r="177" spans="2:60" ht="24" customHeight="1">
      <c r="B177" s="202">
        <v>10</v>
      </c>
      <c r="C177" s="202">
        <v>1</v>
      </c>
      <c r="D177" s="208"/>
      <c r="E177" s="208"/>
      <c r="F177" s="208"/>
      <c r="G177" s="208"/>
      <c r="H177" s="208"/>
      <c r="I177" s="208"/>
      <c r="J177" s="208"/>
      <c r="K177" s="208"/>
      <c r="L177" s="208"/>
      <c r="M177" s="208"/>
      <c r="N177" s="208"/>
      <c r="O177" s="208"/>
      <c r="P177" s="208"/>
      <c r="Q177" s="208"/>
      <c r="R177" s="208"/>
      <c r="S177" s="208"/>
      <c r="T177" s="208"/>
      <c r="U177" s="208"/>
      <c r="V177" s="208"/>
      <c r="W177" s="208"/>
      <c r="X177" s="208"/>
      <c r="Y177" s="208"/>
      <c r="Z177" s="208"/>
      <c r="AA177" s="208"/>
      <c r="AB177" s="208"/>
      <c r="AC177" s="208"/>
      <c r="AD177" s="208"/>
      <c r="AE177" s="208"/>
      <c r="AF177" s="208"/>
      <c r="AG177" s="208"/>
      <c r="AH177" s="208"/>
      <c r="AI177" s="208"/>
      <c r="AJ177" s="208"/>
      <c r="AK177" s="208"/>
      <c r="AL177" s="207"/>
      <c r="AM177" s="208"/>
      <c r="AN177" s="208"/>
      <c r="AO177" s="208"/>
      <c r="AP177" s="208"/>
      <c r="AQ177" s="208"/>
      <c r="AR177" s="208"/>
      <c r="AS177" s="208"/>
      <c r="AT177" s="208"/>
      <c r="AU177" s="208"/>
      <c r="AV177" s="208"/>
      <c r="AW177" s="208"/>
      <c r="AX177" s="208"/>
    </row>
    <row r="180" spans="2:60" ht="14.25" thickBot="1"/>
    <row r="181" spans="2:60" ht="21" customHeight="1">
      <c r="B181" s="468" t="s">
        <v>113</v>
      </c>
      <c r="C181" s="469"/>
      <c r="D181" s="469"/>
      <c r="E181" s="469"/>
      <c r="F181" s="469"/>
      <c r="G181" s="469"/>
      <c r="H181" s="1882" t="s">
        <v>254</v>
      </c>
      <c r="I181" s="1883"/>
      <c r="J181" s="1883"/>
      <c r="K181" s="1883"/>
      <c r="L181" s="1883"/>
      <c r="M181" s="1883"/>
      <c r="N181" s="1883"/>
      <c r="O181" s="1883"/>
      <c r="P181" s="1883"/>
      <c r="Q181" s="1883"/>
      <c r="R181" s="1883"/>
      <c r="S181" s="1883"/>
      <c r="T181" s="1883"/>
      <c r="U181" s="1883"/>
      <c r="V181" s="1883"/>
      <c r="W181" s="1883"/>
      <c r="X181" s="1883"/>
      <c r="Y181" s="1883"/>
      <c r="Z181" s="472" t="s">
        <v>634</v>
      </c>
      <c r="AA181" s="473"/>
      <c r="AB181" s="473"/>
      <c r="AC181" s="473"/>
      <c r="AD181" s="473"/>
      <c r="AE181" s="474"/>
      <c r="AF181" s="1846" t="s">
        <v>101</v>
      </c>
      <c r="AG181" s="1846"/>
      <c r="AH181" s="1846"/>
      <c r="AI181" s="1846"/>
      <c r="AJ181" s="1846"/>
      <c r="AK181" s="1846"/>
      <c r="AL181" s="1846"/>
      <c r="AM181" s="1846"/>
      <c r="AN181" s="1846"/>
      <c r="AO181" s="1846"/>
      <c r="AP181" s="1846"/>
      <c r="AQ181" s="1847"/>
      <c r="AR181" s="478" t="s">
        <v>1</v>
      </c>
      <c r="AS181" s="475"/>
      <c r="AT181" s="475"/>
      <c r="AU181" s="475"/>
      <c r="AV181" s="475"/>
      <c r="AW181" s="475"/>
      <c r="AX181" s="475"/>
      <c r="AY181" s="479"/>
    </row>
    <row r="182" spans="2:60" ht="28.15" customHeight="1">
      <c r="B182" s="442" t="s">
        <v>59</v>
      </c>
      <c r="C182" s="443"/>
      <c r="D182" s="443"/>
      <c r="E182" s="443"/>
      <c r="F182" s="443"/>
      <c r="G182" s="444"/>
      <c r="H182" s="3064" t="s">
        <v>255</v>
      </c>
      <c r="I182" s="3065"/>
      <c r="J182" s="3065"/>
      <c r="K182" s="3065"/>
      <c r="L182" s="3065"/>
      <c r="M182" s="3065"/>
      <c r="N182" s="3065"/>
      <c r="O182" s="3065"/>
      <c r="P182" s="3065"/>
      <c r="Q182" s="3065"/>
      <c r="R182" s="3065"/>
      <c r="S182" s="3065"/>
      <c r="T182" s="3065"/>
      <c r="U182" s="3065"/>
      <c r="V182" s="3065"/>
      <c r="W182" s="1865"/>
      <c r="X182" s="1865"/>
      <c r="Y182" s="1865"/>
      <c r="Z182" s="448" t="s">
        <v>2</v>
      </c>
      <c r="AA182" s="449"/>
      <c r="AB182" s="449"/>
      <c r="AC182" s="449"/>
      <c r="AD182" s="449"/>
      <c r="AE182" s="450"/>
      <c r="AF182" s="1859" t="s">
        <v>102</v>
      </c>
      <c r="AG182" s="1859"/>
      <c r="AH182" s="1859"/>
      <c r="AI182" s="1859"/>
      <c r="AJ182" s="1859"/>
      <c r="AK182" s="1859"/>
      <c r="AL182" s="1859"/>
      <c r="AM182" s="1859"/>
      <c r="AN182" s="1859"/>
      <c r="AO182" s="1859"/>
      <c r="AP182" s="1859"/>
      <c r="AQ182" s="1860"/>
      <c r="AR182" s="3015" t="s">
        <v>635</v>
      </c>
      <c r="AS182" s="3016"/>
      <c r="AT182" s="3016"/>
      <c r="AU182" s="3016"/>
      <c r="AV182" s="3016"/>
      <c r="AW182" s="3016"/>
      <c r="AX182" s="3016"/>
      <c r="AY182" s="3017"/>
    </row>
    <row r="183" spans="2:60" ht="30.75" customHeight="1">
      <c r="B183" s="454" t="s">
        <v>3</v>
      </c>
      <c r="C183" s="455"/>
      <c r="D183" s="455"/>
      <c r="E183" s="455"/>
      <c r="F183" s="455"/>
      <c r="G183" s="455"/>
      <c r="H183" s="1864" t="s">
        <v>103</v>
      </c>
      <c r="I183" s="1865"/>
      <c r="J183" s="1865"/>
      <c r="K183" s="1865"/>
      <c r="L183" s="1865"/>
      <c r="M183" s="1865"/>
      <c r="N183" s="1865"/>
      <c r="O183" s="1865"/>
      <c r="P183" s="1865"/>
      <c r="Q183" s="1865"/>
      <c r="R183" s="1865"/>
      <c r="S183" s="1865"/>
      <c r="T183" s="1865"/>
      <c r="U183" s="1865"/>
      <c r="V183" s="1865"/>
      <c r="W183" s="1865"/>
      <c r="X183" s="1865"/>
      <c r="Y183" s="1865"/>
      <c r="Z183" s="457" t="s">
        <v>76</v>
      </c>
      <c r="AA183" s="458"/>
      <c r="AB183" s="458"/>
      <c r="AC183" s="458"/>
      <c r="AD183" s="458"/>
      <c r="AE183" s="459"/>
      <c r="AF183" s="1866" t="s">
        <v>117</v>
      </c>
      <c r="AG183" s="1866"/>
      <c r="AH183" s="1866"/>
      <c r="AI183" s="1866"/>
      <c r="AJ183" s="1866"/>
      <c r="AK183" s="1866"/>
      <c r="AL183" s="1866"/>
      <c r="AM183" s="1866"/>
      <c r="AN183" s="1866"/>
      <c r="AO183" s="1866"/>
      <c r="AP183" s="1866"/>
      <c r="AQ183" s="1866"/>
      <c r="AR183" s="1865"/>
      <c r="AS183" s="1865"/>
      <c r="AT183" s="1865"/>
      <c r="AU183" s="1865"/>
      <c r="AV183" s="1865"/>
      <c r="AW183" s="1865"/>
      <c r="AX183" s="1865"/>
      <c r="AY183" s="1867"/>
    </row>
    <row r="184" spans="2:60" ht="18" customHeight="1">
      <c r="B184" s="418" t="s">
        <v>37</v>
      </c>
      <c r="C184" s="419"/>
      <c r="D184" s="419"/>
      <c r="E184" s="419"/>
      <c r="F184" s="419"/>
      <c r="G184" s="419"/>
      <c r="H184" s="1869" t="s">
        <v>645</v>
      </c>
      <c r="I184" s="1870"/>
      <c r="J184" s="1870"/>
      <c r="K184" s="1870"/>
      <c r="L184" s="1870"/>
      <c r="M184" s="1870"/>
      <c r="N184" s="1870"/>
      <c r="O184" s="1870"/>
      <c r="P184" s="1870"/>
      <c r="Q184" s="1870"/>
      <c r="R184" s="1870"/>
      <c r="S184" s="1870"/>
      <c r="T184" s="1870"/>
      <c r="U184" s="1870"/>
      <c r="V184" s="1870"/>
      <c r="W184" s="1871"/>
      <c r="X184" s="1871"/>
      <c r="Y184" s="1871"/>
      <c r="Z184" s="428" t="s">
        <v>636</v>
      </c>
      <c r="AA184" s="267"/>
      <c r="AB184" s="267"/>
      <c r="AC184" s="267"/>
      <c r="AD184" s="267"/>
      <c r="AE184" s="429"/>
      <c r="AF184" s="2623" t="s">
        <v>256</v>
      </c>
      <c r="AG184" s="1876"/>
      <c r="AH184" s="1876"/>
      <c r="AI184" s="1876"/>
      <c r="AJ184" s="1876"/>
      <c r="AK184" s="1876"/>
      <c r="AL184" s="1876"/>
      <c r="AM184" s="1876"/>
      <c r="AN184" s="1876"/>
      <c r="AO184" s="1876"/>
      <c r="AP184" s="1876"/>
      <c r="AQ184" s="1876"/>
      <c r="AR184" s="1876"/>
      <c r="AS184" s="1876"/>
      <c r="AT184" s="1876"/>
      <c r="AU184" s="1876"/>
      <c r="AV184" s="1876"/>
      <c r="AW184" s="1876"/>
      <c r="AX184" s="1876"/>
      <c r="AY184" s="1877"/>
    </row>
    <row r="185" spans="2:60" ht="24" customHeight="1">
      <c r="B185" s="420"/>
      <c r="C185" s="421"/>
      <c r="D185" s="421"/>
      <c r="E185" s="421"/>
      <c r="F185" s="421"/>
      <c r="G185" s="421"/>
      <c r="H185" s="1872"/>
      <c r="I185" s="1873"/>
      <c r="J185" s="1873"/>
      <c r="K185" s="1873"/>
      <c r="L185" s="1873"/>
      <c r="M185" s="1873"/>
      <c r="N185" s="1873"/>
      <c r="O185" s="1873"/>
      <c r="P185" s="1873"/>
      <c r="Q185" s="1873"/>
      <c r="R185" s="1873"/>
      <c r="S185" s="1873"/>
      <c r="T185" s="1873"/>
      <c r="U185" s="1873"/>
      <c r="V185" s="1873"/>
      <c r="W185" s="1874"/>
      <c r="X185" s="1874"/>
      <c r="Y185" s="1874"/>
      <c r="Z185" s="430"/>
      <c r="AA185" s="267"/>
      <c r="AB185" s="267"/>
      <c r="AC185" s="267"/>
      <c r="AD185" s="267"/>
      <c r="AE185" s="429"/>
      <c r="AF185" s="1878"/>
      <c r="AG185" s="1878"/>
      <c r="AH185" s="1878"/>
      <c r="AI185" s="1878"/>
      <c r="AJ185" s="1878"/>
      <c r="AK185" s="1878"/>
      <c r="AL185" s="1878"/>
      <c r="AM185" s="1878"/>
      <c r="AN185" s="1878"/>
      <c r="AO185" s="1878"/>
      <c r="AP185" s="1878"/>
      <c r="AQ185" s="1878"/>
      <c r="AR185" s="1878"/>
      <c r="AS185" s="1878"/>
      <c r="AT185" s="1878"/>
      <c r="AU185" s="1878"/>
      <c r="AV185" s="1878"/>
      <c r="AW185" s="1878"/>
      <c r="AX185" s="1878"/>
      <c r="AY185" s="1879"/>
    </row>
    <row r="186" spans="2:60" ht="29.25" customHeight="1">
      <c r="B186" s="436" t="s">
        <v>4</v>
      </c>
      <c r="C186" s="437"/>
      <c r="D186" s="437"/>
      <c r="E186" s="437"/>
      <c r="F186" s="437"/>
      <c r="G186" s="438"/>
      <c r="H186" s="3103" t="s">
        <v>257</v>
      </c>
      <c r="I186" s="3104"/>
      <c r="J186" s="3104"/>
      <c r="K186" s="3104"/>
      <c r="L186" s="3104"/>
      <c r="M186" s="3104"/>
      <c r="N186" s="3104"/>
      <c r="O186" s="3104"/>
      <c r="P186" s="3104"/>
      <c r="Q186" s="3104"/>
      <c r="R186" s="3104"/>
      <c r="S186" s="3104"/>
      <c r="T186" s="3104"/>
      <c r="U186" s="3104"/>
      <c r="V186" s="3104"/>
      <c r="W186" s="3104"/>
      <c r="X186" s="3104"/>
      <c r="Y186" s="3104"/>
      <c r="Z186" s="3104"/>
      <c r="AA186" s="3104"/>
      <c r="AB186" s="3104"/>
      <c r="AC186" s="3104"/>
      <c r="AD186" s="3104"/>
      <c r="AE186" s="3104"/>
      <c r="AF186" s="3104"/>
      <c r="AG186" s="3104"/>
      <c r="AH186" s="3104"/>
      <c r="AI186" s="3104"/>
      <c r="AJ186" s="3104"/>
      <c r="AK186" s="3104"/>
      <c r="AL186" s="3104"/>
      <c r="AM186" s="3104"/>
      <c r="AN186" s="3104"/>
      <c r="AO186" s="3104"/>
      <c r="AP186" s="3104"/>
      <c r="AQ186" s="3104"/>
      <c r="AR186" s="3104"/>
      <c r="AS186" s="3104"/>
      <c r="AT186" s="3104"/>
      <c r="AU186" s="3104"/>
      <c r="AV186" s="3104"/>
      <c r="AW186" s="3104"/>
      <c r="AX186" s="3104"/>
      <c r="AY186" s="3105"/>
    </row>
    <row r="187" spans="2:60" ht="21" customHeight="1">
      <c r="B187" s="405" t="s">
        <v>39</v>
      </c>
      <c r="C187" s="406"/>
      <c r="D187" s="406"/>
      <c r="E187" s="406"/>
      <c r="F187" s="406"/>
      <c r="G187" s="407"/>
      <c r="H187" s="411"/>
      <c r="I187" s="412"/>
      <c r="J187" s="412"/>
      <c r="K187" s="412"/>
      <c r="L187" s="412"/>
      <c r="M187" s="412"/>
      <c r="N187" s="412"/>
      <c r="O187" s="412"/>
      <c r="P187" s="412"/>
      <c r="Q187" s="370" t="s">
        <v>86</v>
      </c>
      <c r="R187" s="371"/>
      <c r="S187" s="371"/>
      <c r="T187" s="371"/>
      <c r="U187" s="371"/>
      <c r="V187" s="371"/>
      <c r="W187" s="413"/>
      <c r="X187" s="370" t="s">
        <v>87</v>
      </c>
      <c r="Y187" s="371"/>
      <c r="Z187" s="371"/>
      <c r="AA187" s="371"/>
      <c r="AB187" s="371"/>
      <c r="AC187" s="371"/>
      <c r="AD187" s="413"/>
      <c r="AE187" s="370" t="s">
        <v>88</v>
      </c>
      <c r="AF187" s="371"/>
      <c r="AG187" s="371"/>
      <c r="AH187" s="371"/>
      <c r="AI187" s="371"/>
      <c r="AJ187" s="371"/>
      <c r="AK187" s="413"/>
      <c r="AL187" s="370" t="s">
        <v>90</v>
      </c>
      <c r="AM187" s="371"/>
      <c r="AN187" s="371"/>
      <c r="AO187" s="371"/>
      <c r="AP187" s="371"/>
      <c r="AQ187" s="371"/>
      <c r="AR187" s="413"/>
      <c r="AS187" s="370" t="s">
        <v>91</v>
      </c>
      <c r="AT187" s="371"/>
      <c r="AU187" s="371"/>
      <c r="AV187" s="371"/>
      <c r="AW187" s="371"/>
      <c r="AX187" s="371"/>
      <c r="AY187" s="372"/>
    </row>
    <row r="188" spans="2:60" ht="21" customHeight="1">
      <c r="B188" s="291"/>
      <c r="C188" s="292"/>
      <c r="D188" s="292"/>
      <c r="E188" s="292"/>
      <c r="F188" s="292"/>
      <c r="G188" s="293"/>
      <c r="H188" s="373" t="s">
        <v>5</v>
      </c>
      <c r="I188" s="374"/>
      <c r="J188" s="379" t="s">
        <v>6</v>
      </c>
      <c r="K188" s="380"/>
      <c r="L188" s="380"/>
      <c r="M188" s="380"/>
      <c r="N188" s="380"/>
      <c r="O188" s="380"/>
      <c r="P188" s="381"/>
      <c r="Q188" s="1889">
        <v>89</v>
      </c>
      <c r="R188" s="1889"/>
      <c r="S188" s="1889"/>
      <c r="T188" s="1889"/>
      <c r="U188" s="1889"/>
      <c r="V188" s="1889"/>
      <c r="W188" s="1889"/>
      <c r="X188" s="1889">
        <v>86</v>
      </c>
      <c r="Y188" s="1889"/>
      <c r="Z188" s="1889"/>
      <c r="AA188" s="1889"/>
      <c r="AB188" s="1889"/>
      <c r="AC188" s="1889"/>
      <c r="AD188" s="1889"/>
      <c r="AE188" s="1889">
        <v>86</v>
      </c>
      <c r="AF188" s="1889"/>
      <c r="AG188" s="1889"/>
      <c r="AH188" s="1889"/>
      <c r="AI188" s="1889"/>
      <c r="AJ188" s="1889"/>
      <c r="AK188" s="1889"/>
      <c r="AL188" s="384">
        <v>82</v>
      </c>
      <c r="AM188" s="384"/>
      <c r="AN188" s="384"/>
      <c r="AO188" s="384"/>
      <c r="AP188" s="384"/>
      <c r="AQ188" s="384"/>
      <c r="AR188" s="384"/>
      <c r="AS188" s="384">
        <v>79</v>
      </c>
      <c r="AT188" s="384"/>
      <c r="AU188" s="384"/>
      <c r="AV188" s="384"/>
      <c r="AW188" s="384"/>
      <c r="AX188" s="384"/>
      <c r="AY188" s="385"/>
    </row>
    <row r="189" spans="2:60" ht="21" customHeight="1">
      <c r="B189" s="291"/>
      <c r="C189" s="292"/>
      <c r="D189" s="292"/>
      <c r="E189" s="292"/>
      <c r="F189" s="292"/>
      <c r="G189" s="293"/>
      <c r="H189" s="375"/>
      <c r="I189" s="376"/>
      <c r="J189" s="386" t="s">
        <v>7</v>
      </c>
      <c r="K189" s="387"/>
      <c r="L189" s="387"/>
      <c r="M189" s="387"/>
      <c r="N189" s="387"/>
      <c r="O189" s="387"/>
      <c r="P189" s="388"/>
      <c r="Q189" s="414" t="s">
        <v>637</v>
      </c>
      <c r="R189" s="414"/>
      <c r="S189" s="414"/>
      <c r="T189" s="414"/>
      <c r="U189" s="414"/>
      <c r="V189" s="414"/>
      <c r="W189" s="414"/>
      <c r="X189" s="414" t="s">
        <v>637</v>
      </c>
      <c r="Y189" s="414"/>
      <c r="Z189" s="414"/>
      <c r="AA189" s="414"/>
      <c r="AB189" s="414"/>
      <c r="AC189" s="414"/>
      <c r="AD189" s="414"/>
      <c r="AE189" s="414" t="s">
        <v>637</v>
      </c>
      <c r="AF189" s="414"/>
      <c r="AG189" s="414"/>
      <c r="AH189" s="414"/>
      <c r="AI189" s="414"/>
      <c r="AJ189" s="414"/>
      <c r="AK189" s="414"/>
      <c r="AL189" s="933" t="s">
        <v>637</v>
      </c>
      <c r="AM189" s="934"/>
      <c r="AN189" s="934"/>
      <c r="AO189" s="934"/>
      <c r="AP189" s="934"/>
      <c r="AQ189" s="934"/>
      <c r="AR189" s="934"/>
      <c r="AS189" s="464"/>
      <c r="AT189" s="464"/>
      <c r="AU189" s="464"/>
      <c r="AV189" s="464"/>
      <c r="AW189" s="464"/>
      <c r="AX189" s="464"/>
      <c r="AY189" s="465"/>
    </row>
    <row r="190" spans="2:60" ht="24.75" customHeight="1">
      <c r="B190" s="291"/>
      <c r="C190" s="292"/>
      <c r="D190" s="292"/>
      <c r="E190" s="292"/>
      <c r="F190" s="292"/>
      <c r="G190" s="293"/>
      <c r="H190" s="375"/>
      <c r="I190" s="376"/>
      <c r="J190" s="386" t="s">
        <v>8</v>
      </c>
      <c r="K190" s="387"/>
      <c r="L190" s="387"/>
      <c r="M190" s="387"/>
      <c r="N190" s="387"/>
      <c r="O190" s="387"/>
      <c r="P190" s="388"/>
      <c r="Q190" s="414" t="s">
        <v>637</v>
      </c>
      <c r="R190" s="414"/>
      <c r="S190" s="414"/>
      <c r="T190" s="414"/>
      <c r="U190" s="414"/>
      <c r="V190" s="414"/>
      <c r="W190" s="414"/>
      <c r="X190" s="414" t="s">
        <v>637</v>
      </c>
      <c r="Y190" s="414"/>
      <c r="Z190" s="414"/>
      <c r="AA190" s="414"/>
      <c r="AB190" s="414"/>
      <c r="AC190" s="414"/>
      <c r="AD190" s="414"/>
      <c r="AE190" s="414" t="s">
        <v>637</v>
      </c>
      <c r="AF190" s="414"/>
      <c r="AG190" s="414"/>
      <c r="AH190" s="414"/>
      <c r="AI190" s="414"/>
      <c r="AJ190" s="414"/>
      <c r="AK190" s="414"/>
      <c r="AL190" s="933" t="s">
        <v>637</v>
      </c>
      <c r="AM190" s="934"/>
      <c r="AN190" s="934"/>
      <c r="AO190" s="934"/>
      <c r="AP190" s="934"/>
      <c r="AQ190" s="934"/>
      <c r="AR190" s="934"/>
      <c r="AS190" s="464"/>
      <c r="AT190" s="464"/>
      <c r="AU190" s="464"/>
      <c r="AV190" s="464"/>
      <c r="AW190" s="464"/>
      <c r="AX190" s="464"/>
      <c r="AY190" s="465"/>
    </row>
    <row r="191" spans="2:60" ht="24.75" customHeight="1">
      <c r="B191" s="291"/>
      <c r="C191" s="292"/>
      <c r="D191" s="292"/>
      <c r="E191" s="292"/>
      <c r="F191" s="292"/>
      <c r="G191" s="293"/>
      <c r="H191" s="377"/>
      <c r="I191" s="378"/>
      <c r="J191" s="415" t="s">
        <v>26</v>
      </c>
      <c r="K191" s="416"/>
      <c r="L191" s="416"/>
      <c r="M191" s="416"/>
      <c r="N191" s="416"/>
      <c r="O191" s="416"/>
      <c r="P191" s="417"/>
      <c r="Q191" s="1927">
        <v>89</v>
      </c>
      <c r="R191" s="1927"/>
      <c r="S191" s="1927"/>
      <c r="T191" s="1927"/>
      <c r="U191" s="1927"/>
      <c r="V191" s="1927"/>
      <c r="W191" s="1927"/>
      <c r="X191" s="1927">
        <v>86</v>
      </c>
      <c r="Y191" s="1927"/>
      <c r="Z191" s="1927"/>
      <c r="AA191" s="1927"/>
      <c r="AB191" s="1927"/>
      <c r="AC191" s="1927"/>
      <c r="AD191" s="1927"/>
      <c r="AE191" s="1927">
        <v>86</v>
      </c>
      <c r="AF191" s="1927"/>
      <c r="AG191" s="1927"/>
      <c r="AH191" s="1927"/>
      <c r="AI191" s="1927"/>
      <c r="AJ191" s="1927"/>
      <c r="AK191" s="1927"/>
      <c r="AL191" s="402">
        <v>82</v>
      </c>
      <c r="AM191" s="402"/>
      <c r="AN191" s="402"/>
      <c r="AO191" s="402"/>
      <c r="AP191" s="402"/>
      <c r="AQ191" s="402"/>
      <c r="AR191" s="402"/>
      <c r="AS191" s="402">
        <v>79</v>
      </c>
      <c r="AT191" s="402"/>
      <c r="AU191" s="402"/>
      <c r="AV191" s="402"/>
      <c r="AW191" s="402"/>
      <c r="AX191" s="402"/>
      <c r="AY191" s="402"/>
    </row>
    <row r="192" spans="2:60" ht="24.75" customHeight="1">
      <c r="B192" s="291"/>
      <c r="C192" s="292"/>
      <c r="D192" s="292"/>
      <c r="E192" s="292"/>
      <c r="F192" s="292"/>
      <c r="G192" s="293"/>
      <c r="H192" s="392" t="s">
        <v>9</v>
      </c>
      <c r="I192" s="393"/>
      <c r="J192" s="393"/>
      <c r="K192" s="393"/>
      <c r="L192" s="393"/>
      <c r="M192" s="393"/>
      <c r="N192" s="393"/>
      <c r="O192" s="393"/>
      <c r="P192" s="393"/>
      <c r="Q192" s="1887">
        <v>89</v>
      </c>
      <c r="R192" s="1887"/>
      <c r="S192" s="1887"/>
      <c r="T192" s="1887"/>
      <c r="U192" s="1887"/>
      <c r="V192" s="1887"/>
      <c r="W192" s="1887"/>
      <c r="X192" s="1887">
        <v>85</v>
      </c>
      <c r="Y192" s="1887"/>
      <c r="Z192" s="1887"/>
      <c r="AA192" s="1887"/>
      <c r="AB192" s="1887"/>
      <c r="AC192" s="1887"/>
      <c r="AD192" s="1887"/>
      <c r="AE192" s="931">
        <v>95</v>
      </c>
      <c r="AF192" s="931"/>
      <c r="AG192" s="931"/>
      <c r="AH192" s="931"/>
      <c r="AI192" s="931"/>
      <c r="AJ192" s="931"/>
      <c r="AK192" s="931"/>
      <c r="AL192" s="390"/>
      <c r="AM192" s="390"/>
      <c r="AN192" s="390"/>
      <c r="AO192" s="390"/>
      <c r="AP192" s="390"/>
      <c r="AQ192" s="390"/>
      <c r="AR192" s="390"/>
      <c r="AS192" s="390"/>
      <c r="AT192" s="390"/>
      <c r="AU192" s="390"/>
      <c r="AV192" s="390"/>
      <c r="AW192" s="390"/>
      <c r="AX192" s="390"/>
      <c r="AY192" s="391"/>
      <c r="BH192" s="29"/>
    </row>
    <row r="193" spans="1:51" ht="24.75" customHeight="1">
      <c r="B193" s="408"/>
      <c r="C193" s="409"/>
      <c r="D193" s="409"/>
      <c r="E193" s="409"/>
      <c r="F193" s="409"/>
      <c r="G193" s="410"/>
      <c r="H193" s="392" t="s">
        <v>10</v>
      </c>
      <c r="I193" s="393"/>
      <c r="J193" s="393"/>
      <c r="K193" s="393"/>
      <c r="L193" s="393"/>
      <c r="M193" s="393"/>
      <c r="N193" s="393"/>
      <c r="O193" s="393"/>
      <c r="P193" s="393"/>
      <c r="Q193" s="1887">
        <v>100</v>
      </c>
      <c r="R193" s="1887"/>
      <c r="S193" s="1887"/>
      <c r="T193" s="1887"/>
      <c r="U193" s="1887"/>
      <c r="V193" s="1887"/>
      <c r="W193" s="1887"/>
      <c r="X193" s="1887">
        <v>98.1</v>
      </c>
      <c r="Y193" s="1887"/>
      <c r="Z193" s="1887"/>
      <c r="AA193" s="1887"/>
      <c r="AB193" s="1887"/>
      <c r="AC193" s="1887"/>
      <c r="AD193" s="1887"/>
      <c r="AE193" s="2296">
        <v>109.6</v>
      </c>
      <c r="AF193" s="2296"/>
      <c r="AG193" s="2296"/>
      <c r="AH193" s="2296"/>
      <c r="AI193" s="2296"/>
      <c r="AJ193" s="2296"/>
      <c r="AK193" s="2296"/>
      <c r="AL193" s="390"/>
      <c r="AM193" s="390"/>
      <c r="AN193" s="390"/>
      <c r="AO193" s="390"/>
      <c r="AP193" s="390"/>
      <c r="AQ193" s="390"/>
      <c r="AR193" s="390"/>
      <c r="AS193" s="390"/>
      <c r="AT193" s="390"/>
      <c r="AU193" s="390"/>
      <c r="AV193" s="390"/>
      <c r="AW193" s="390"/>
      <c r="AX193" s="390"/>
      <c r="AY193" s="391"/>
    </row>
    <row r="194" spans="1:51" ht="23.1" customHeight="1">
      <c r="B194" s="335" t="s">
        <v>99</v>
      </c>
      <c r="C194" s="336"/>
      <c r="D194" s="341" t="s">
        <v>23</v>
      </c>
      <c r="E194" s="342"/>
      <c r="F194" s="342"/>
      <c r="G194" s="342"/>
      <c r="H194" s="342"/>
      <c r="I194" s="342"/>
      <c r="J194" s="342"/>
      <c r="K194" s="342"/>
      <c r="L194" s="343"/>
      <c r="M194" s="344" t="s">
        <v>92</v>
      </c>
      <c r="N194" s="344"/>
      <c r="O194" s="344"/>
      <c r="P194" s="344"/>
      <c r="Q194" s="344"/>
      <c r="R194" s="344"/>
      <c r="S194" s="345" t="s">
        <v>91</v>
      </c>
      <c r="T194" s="345"/>
      <c r="U194" s="345"/>
      <c r="V194" s="345"/>
      <c r="W194" s="345"/>
      <c r="X194" s="345"/>
      <c r="Y194" s="346"/>
      <c r="Z194" s="342"/>
      <c r="AA194" s="342"/>
      <c r="AB194" s="342"/>
      <c r="AC194" s="342"/>
      <c r="AD194" s="342"/>
      <c r="AE194" s="342"/>
      <c r="AF194" s="342"/>
      <c r="AG194" s="342"/>
      <c r="AH194" s="342"/>
      <c r="AI194" s="342"/>
      <c r="AJ194" s="342"/>
      <c r="AK194" s="342"/>
      <c r="AL194" s="342"/>
      <c r="AM194" s="342"/>
      <c r="AN194" s="342"/>
      <c r="AO194" s="342"/>
      <c r="AP194" s="342"/>
      <c r="AQ194" s="342"/>
      <c r="AR194" s="342"/>
      <c r="AS194" s="342"/>
      <c r="AT194" s="342"/>
      <c r="AU194" s="342"/>
      <c r="AV194" s="342"/>
      <c r="AW194" s="342"/>
      <c r="AX194" s="342"/>
      <c r="AY194" s="347"/>
    </row>
    <row r="195" spans="1:51" ht="23.1" customHeight="1">
      <c r="B195" s="337"/>
      <c r="C195" s="338"/>
      <c r="D195" s="3107" t="s">
        <v>258</v>
      </c>
      <c r="E195" s="3108"/>
      <c r="F195" s="3108"/>
      <c r="G195" s="3108"/>
      <c r="H195" s="3108"/>
      <c r="I195" s="3108"/>
      <c r="J195" s="3108"/>
      <c r="K195" s="3108"/>
      <c r="L195" s="3109"/>
      <c r="M195" s="3110">
        <v>82</v>
      </c>
      <c r="N195" s="3111"/>
      <c r="O195" s="3111"/>
      <c r="P195" s="3111"/>
      <c r="Q195" s="3111"/>
      <c r="R195" s="3111"/>
      <c r="S195" s="354">
        <v>79</v>
      </c>
      <c r="T195" s="354"/>
      <c r="U195" s="354"/>
      <c r="V195" s="354"/>
      <c r="W195" s="354"/>
      <c r="X195" s="354"/>
      <c r="Y195" s="355"/>
      <c r="Z195" s="356"/>
      <c r="AA195" s="356"/>
      <c r="AB195" s="356"/>
      <c r="AC195" s="356"/>
      <c r="AD195" s="356"/>
      <c r="AE195" s="356"/>
      <c r="AF195" s="356"/>
      <c r="AG195" s="356"/>
      <c r="AH195" s="356"/>
      <c r="AI195" s="356"/>
      <c r="AJ195" s="356"/>
      <c r="AK195" s="356"/>
      <c r="AL195" s="356"/>
      <c r="AM195" s="356"/>
      <c r="AN195" s="356"/>
      <c r="AO195" s="356"/>
      <c r="AP195" s="356"/>
      <c r="AQ195" s="356"/>
      <c r="AR195" s="356"/>
      <c r="AS195" s="356"/>
      <c r="AT195" s="356"/>
      <c r="AU195" s="356"/>
      <c r="AV195" s="356"/>
      <c r="AW195" s="356"/>
      <c r="AX195" s="356"/>
      <c r="AY195" s="357"/>
    </row>
    <row r="196" spans="1:51" ht="23.1" customHeight="1">
      <c r="B196" s="337"/>
      <c r="C196" s="338"/>
      <c r="D196" s="321"/>
      <c r="E196" s="322"/>
      <c r="F196" s="322"/>
      <c r="G196" s="322"/>
      <c r="H196" s="322"/>
      <c r="I196" s="322"/>
      <c r="J196" s="322"/>
      <c r="K196" s="322"/>
      <c r="L196" s="323"/>
      <c r="M196" s="3106"/>
      <c r="N196" s="3106"/>
      <c r="O196" s="3106"/>
      <c r="P196" s="3106"/>
      <c r="Q196" s="3106"/>
      <c r="R196" s="3106"/>
      <c r="S196" s="324"/>
      <c r="T196" s="324"/>
      <c r="U196" s="324"/>
      <c r="V196" s="324"/>
      <c r="W196" s="324"/>
      <c r="X196" s="324"/>
      <c r="Y196" s="325"/>
      <c r="Z196" s="326"/>
      <c r="AA196" s="326"/>
      <c r="AB196" s="326"/>
      <c r="AC196" s="326"/>
      <c r="AD196" s="326"/>
      <c r="AE196" s="326"/>
      <c r="AF196" s="326"/>
      <c r="AG196" s="326"/>
      <c r="AH196" s="326"/>
      <c r="AI196" s="326"/>
      <c r="AJ196" s="326"/>
      <c r="AK196" s="326"/>
      <c r="AL196" s="326"/>
      <c r="AM196" s="326"/>
      <c r="AN196" s="326"/>
      <c r="AO196" s="326"/>
      <c r="AP196" s="326"/>
      <c r="AQ196" s="326"/>
      <c r="AR196" s="326"/>
      <c r="AS196" s="326"/>
      <c r="AT196" s="326"/>
      <c r="AU196" s="326"/>
      <c r="AV196" s="326"/>
      <c r="AW196" s="326"/>
      <c r="AX196" s="326"/>
      <c r="AY196" s="327"/>
    </row>
    <row r="197" spans="1:51" ht="23.1" customHeight="1">
      <c r="B197" s="337"/>
      <c r="C197" s="338"/>
      <c r="D197" s="321"/>
      <c r="E197" s="322"/>
      <c r="F197" s="322"/>
      <c r="G197" s="322"/>
      <c r="H197" s="322"/>
      <c r="I197" s="322"/>
      <c r="J197" s="322"/>
      <c r="K197" s="322"/>
      <c r="L197" s="323"/>
      <c r="M197" s="3106"/>
      <c r="N197" s="3106"/>
      <c r="O197" s="3106"/>
      <c r="P197" s="3106"/>
      <c r="Q197" s="3106"/>
      <c r="R197" s="3106"/>
      <c r="S197" s="324"/>
      <c r="T197" s="324"/>
      <c r="U197" s="324"/>
      <c r="V197" s="324"/>
      <c r="W197" s="324"/>
      <c r="X197" s="324"/>
      <c r="Y197" s="325"/>
      <c r="Z197" s="326"/>
      <c r="AA197" s="326"/>
      <c r="AB197" s="326"/>
      <c r="AC197" s="326"/>
      <c r="AD197" s="326"/>
      <c r="AE197" s="326"/>
      <c r="AF197" s="326"/>
      <c r="AG197" s="326"/>
      <c r="AH197" s="326"/>
      <c r="AI197" s="326"/>
      <c r="AJ197" s="326"/>
      <c r="AK197" s="326"/>
      <c r="AL197" s="326"/>
      <c r="AM197" s="326"/>
      <c r="AN197" s="326"/>
      <c r="AO197" s="326"/>
      <c r="AP197" s="326"/>
      <c r="AQ197" s="326"/>
      <c r="AR197" s="326"/>
      <c r="AS197" s="326"/>
      <c r="AT197" s="326"/>
      <c r="AU197" s="326"/>
      <c r="AV197" s="326"/>
      <c r="AW197" s="326"/>
      <c r="AX197" s="326"/>
      <c r="AY197" s="327"/>
    </row>
    <row r="198" spans="1:51" ht="23.1" customHeight="1">
      <c r="B198" s="337"/>
      <c r="C198" s="338"/>
      <c r="D198" s="321"/>
      <c r="E198" s="322"/>
      <c r="F198" s="322"/>
      <c r="G198" s="322"/>
      <c r="H198" s="322"/>
      <c r="I198" s="322"/>
      <c r="J198" s="322"/>
      <c r="K198" s="322"/>
      <c r="L198" s="323"/>
      <c r="M198" s="3106"/>
      <c r="N198" s="3106"/>
      <c r="O198" s="3106"/>
      <c r="P198" s="3106"/>
      <c r="Q198" s="3106"/>
      <c r="R198" s="3106"/>
      <c r="S198" s="324"/>
      <c r="T198" s="324"/>
      <c r="U198" s="324"/>
      <c r="V198" s="324"/>
      <c r="W198" s="324"/>
      <c r="X198" s="324"/>
      <c r="Y198" s="325"/>
      <c r="Z198" s="326"/>
      <c r="AA198" s="326"/>
      <c r="AB198" s="326"/>
      <c r="AC198" s="326"/>
      <c r="AD198" s="326"/>
      <c r="AE198" s="326"/>
      <c r="AF198" s="326"/>
      <c r="AG198" s="326"/>
      <c r="AH198" s="326"/>
      <c r="AI198" s="326"/>
      <c r="AJ198" s="326"/>
      <c r="AK198" s="326"/>
      <c r="AL198" s="326"/>
      <c r="AM198" s="326"/>
      <c r="AN198" s="326"/>
      <c r="AO198" s="326"/>
      <c r="AP198" s="326"/>
      <c r="AQ198" s="326"/>
      <c r="AR198" s="326"/>
      <c r="AS198" s="326"/>
      <c r="AT198" s="326"/>
      <c r="AU198" s="326"/>
      <c r="AV198" s="326"/>
      <c r="AW198" s="326"/>
      <c r="AX198" s="326"/>
      <c r="AY198" s="327"/>
    </row>
    <row r="199" spans="1:51" ht="23.1" customHeight="1">
      <c r="B199" s="337"/>
      <c r="C199" s="338"/>
      <c r="D199" s="321"/>
      <c r="E199" s="322"/>
      <c r="F199" s="322"/>
      <c r="G199" s="322"/>
      <c r="H199" s="322"/>
      <c r="I199" s="322"/>
      <c r="J199" s="322"/>
      <c r="K199" s="322"/>
      <c r="L199" s="323"/>
      <c r="M199" s="3106"/>
      <c r="N199" s="3106"/>
      <c r="O199" s="3106"/>
      <c r="P199" s="3106"/>
      <c r="Q199" s="3106"/>
      <c r="R199" s="3106"/>
      <c r="S199" s="324"/>
      <c r="T199" s="324"/>
      <c r="U199" s="324"/>
      <c r="V199" s="324"/>
      <c r="W199" s="324"/>
      <c r="X199" s="324"/>
      <c r="Y199" s="325"/>
      <c r="Z199" s="326"/>
      <c r="AA199" s="326"/>
      <c r="AB199" s="326"/>
      <c r="AC199" s="326"/>
      <c r="AD199" s="326"/>
      <c r="AE199" s="326"/>
      <c r="AF199" s="326"/>
      <c r="AG199" s="326"/>
      <c r="AH199" s="326"/>
      <c r="AI199" s="326"/>
      <c r="AJ199" s="326"/>
      <c r="AK199" s="326"/>
      <c r="AL199" s="326"/>
      <c r="AM199" s="326"/>
      <c r="AN199" s="326"/>
      <c r="AO199" s="326"/>
      <c r="AP199" s="326"/>
      <c r="AQ199" s="326"/>
      <c r="AR199" s="326"/>
      <c r="AS199" s="326"/>
      <c r="AT199" s="326"/>
      <c r="AU199" s="326"/>
      <c r="AV199" s="326"/>
      <c r="AW199" s="326"/>
      <c r="AX199" s="326"/>
      <c r="AY199" s="327"/>
    </row>
    <row r="200" spans="1:51" ht="23.1" customHeight="1">
      <c r="B200" s="337"/>
      <c r="C200" s="338"/>
      <c r="D200" s="321"/>
      <c r="E200" s="322"/>
      <c r="F200" s="322"/>
      <c r="G200" s="322"/>
      <c r="H200" s="322"/>
      <c r="I200" s="322"/>
      <c r="J200" s="322"/>
      <c r="K200" s="322"/>
      <c r="L200" s="323"/>
      <c r="M200" s="3106"/>
      <c r="N200" s="3106"/>
      <c r="O200" s="3106"/>
      <c r="P200" s="3106"/>
      <c r="Q200" s="3106"/>
      <c r="R200" s="3106"/>
      <c r="S200" s="324"/>
      <c r="T200" s="324"/>
      <c r="U200" s="324"/>
      <c r="V200" s="324"/>
      <c r="W200" s="324"/>
      <c r="X200" s="324"/>
      <c r="Y200" s="325"/>
      <c r="Z200" s="326"/>
      <c r="AA200" s="326"/>
      <c r="AB200" s="326"/>
      <c r="AC200" s="326"/>
      <c r="AD200" s="326"/>
      <c r="AE200" s="326"/>
      <c r="AF200" s="326"/>
      <c r="AG200" s="326"/>
      <c r="AH200" s="326"/>
      <c r="AI200" s="326"/>
      <c r="AJ200" s="326"/>
      <c r="AK200" s="326"/>
      <c r="AL200" s="326"/>
      <c r="AM200" s="326"/>
      <c r="AN200" s="326"/>
      <c r="AO200" s="326"/>
      <c r="AP200" s="326"/>
      <c r="AQ200" s="326"/>
      <c r="AR200" s="326"/>
      <c r="AS200" s="326"/>
      <c r="AT200" s="326"/>
      <c r="AU200" s="326"/>
      <c r="AV200" s="326"/>
      <c r="AW200" s="326"/>
      <c r="AX200" s="326"/>
      <c r="AY200" s="327"/>
    </row>
    <row r="201" spans="1:51" ht="23.1" customHeight="1">
      <c r="B201" s="337"/>
      <c r="C201" s="338"/>
      <c r="D201" s="328"/>
      <c r="E201" s="329"/>
      <c r="F201" s="329"/>
      <c r="G201" s="329"/>
      <c r="H201" s="329"/>
      <c r="I201" s="329"/>
      <c r="J201" s="329"/>
      <c r="K201" s="329"/>
      <c r="L201" s="330"/>
      <c r="M201" s="3122"/>
      <c r="N201" s="3122"/>
      <c r="O201" s="3122"/>
      <c r="P201" s="3122"/>
      <c r="Q201" s="3122"/>
      <c r="R201" s="3122"/>
      <c r="S201" s="331"/>
      <c r="T201" s="331"/>
      <c r="U201" s="331"/>
      <c r="V201" s="331"/>
      <c r="W201" s="331"/>
      <c r="X201" s="331"/>
      <c r="Y201" s="325"/>
      <c r="Z201" s="326"/>
      <c r="AA201" s="326"/>
      <c r="AB201" s="326"/>
      <c r="AC201" s="326"/>
      <c r="AD201" s="326"/>
      <c r="AE201" s="326"/>
      <c r="AF201" s="326"/>
      <c r="AG201" s="326"/>
      <c r="AH201" s="326"/>
      <c r="AI201" s="326"/>
      <c r="AJ201" s="326"/>
      <c r="AK201" s="326"/>
      <c r="AL201" s="326"/>
      <c r="AM201" s="326"/>
      <c r="AN201" s="326"/>
      <c r="AO201" s="326"/>
      <c r="AP201" s="326"/>
      <c r="AQ201" s="326"/>
      <c r="AR201" s="326"/>
      <c r="AS201" s="326"/>
      <c r="AT201" s="326"/>
      <c r="AU201" s="326"/>
      <c r="AV201" s="326"/>
      <c r="AW201" s="326"/>
      <c r="AX201" s="326"/>
      <c r="AY201" s="327"/>
    </row>
    <row r="202" spans="1:51" ht="23.1" customHeight="1">
      <c r="B202" s="339"/>
      <c r="C202" s="340"/>
      <c r="D202" s="361" t="s">
        <v>26</v>
      </c>
      <c r="E202" s="362"/>
      <c r="F202" s="362"/>
      <c r="G202" s="362"/>
      <c r="H202" s="362"/>
      <c r="I202" s="362"/>
      <c r="J202" s="362"/>
      <c r="K202" s="362"/>
      <c r="L202" s="363"/>
      <c r="M202" s="3120">
        <v>82</v>
      </c>
      <c r="N202" s="3120"/>
      <c r="O202" s="3120"/>
      <c r="P202" s="3120"/>
      <c r="Q202" s="3120"/>
      <c r="R202" s="3120"/>
      <c r="S202" s="923">
        <v>79</v>
      </c>
      <c r="T202" s="923"/>
      <c r="U202" s="923"/>
      <c r="V202" s="923"/>
      <c r="W202" s="923"/>
      <c r="X202" s="923"/>
      <c r="Y202" s="367"/>
      <c r="Z202" s="368"/>
      <c r="AA202" s="368"/>
      <c r="AB202" s="368"/>
      <c r="AC202" s="368"/>
      <c r="AD202" s="368"/>
      <c r="AE202" s="368"/>
      <c r="AF202" s="368"/>
      <c r="AG202" s="368"/>
      <c r="AH202" s="368"/>
      <c r="AI202" s="368"/>
      <c r="AJ202" s="368"/>
      <c r="AK202" s="368"/>
      <c r="AL202" s="368"/>
      <c r="AM202" s="368"/>
      <c r="AN202" s="368"/>
      <c r="AO202" s="368"/>
      <c r="AP202" s="368"/>
      <c r="AQ202" s="368"/>
      <c r="AR202" s="368"/>
      <c r="AS202" s="368"/>
      <c r="AT202" s="368"/>
      <c r="AU202" s="368"/>
      <c r="AV202" s="368"/>
      <c r="AW202" s="368"/>
      <c r="AX202" s="368"/>
      <c r="AY202" s="369"/>
    </row>
    <row r="203" spans="1:51" ht="24.75" customHeight="1">
      <c r="B203" s="25"/>
      <c r="C203" s="25"/>
      <c r="D203" s="25"/>
      <c r="E203" s="25"/>
      <c r="F203" s="25"/>
      <c r="G203" s="25"/>
      <c r="H203" s="30"/>
      <c r="I203" s="30"/>
      <c r="J203" s="30"/>
      <c r="K203" s="30"/>
      <c r="L203" s="30"/>
      <c r="M203" s="30"/>
      <c r="N203" s="30"/>
      <c r="O203" s="30"/>
      <c r="P203" s="30"/>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row>
    <row r="204" spans="1:51" ht="23.25" customHeight="1" thickBot="1">
      <c r="A204" s="4"/>
      <c r="B204" s="319" t="s">
        <v>100</v>
      </c>
      <c r="C204" s="320"/>
      <c r="D204" s="320"/>
      <c r="E204" s="320"/>
      <c r="F204" s="320"/>
      <c r="G204" s="320"/>
      <c r="H204" s="3121" t="s">
        <v>254</v>
      </c>
      <c r="I204" s="3121"/>
      <c r="J204" s="3121"/>
      <c r="K204" s="3121"/>
      <c r="L204" s="3121"/>
      <c r="M204" s="3121"/>
      <c r="N204" s="3121"/>
      <c r="O204" s="3121"/>
      <c r="P204" s="3121"/>
      <c r="Q204" s="3121"/>
      <c r="R204" s="3121"/>
      <c r="S204" s="3121"/>
      <c r="T204" s="3121"/>
      <c r="U204" s="3121"/>
      <c r="V204" s="3121"/>
      <c r="W204" s="3121"/>
      <c r="X204" s="3121"/>
      <c r="Y204" s="3121"/>
      <c r="Z204" s="3121"/>
      <c r="AA204" s="3121"/>
      <c r="AB204" s="3121"/>
      <c r="AC204" s="3121"/>
      <c r="AD204" s="3121"/>
      <c r="AE204" s="3121"/>
      <c r="AF204" s="3121"/>
      <c r="AG204" s="3121"/>
      <c r="AH204" s="3121"/>
      <c r="AI204" s="3121"/>
      <c r="AJ204" s="3121"/>
      <c r="AK204" s="3121"/>
      <c r="AL204" s="3121"/>
      <c r="AM204" s="3121"/>
      <c r="AN204" s="3121"/>
      <c r="AO204" s="3121"/>
      <c r="AP204" s="3121"/>
      <c r="AQ204" s="3121"/>
      <c r="AR204" s="3121"/>
      <c r="AS204" s="3121"/>
      <c r="AT204" s="3121"/>
      <c r="AU204" s="3121"/>
      <c r="AV204" s="3121"/>
      <c r="AW204" s="3121"/>
      <c r="AX204" s="3121"/>
      <c r="AY204" s="3121"/>
    </row>
    <row r="205" spans="1:51" ht="385.5" customHeight="1">
      <c r="A205" s="5"/>
      <c r="B205" s="288" t="s">
        <v>40</v>
      </c>
      <c r="C205" s="289"/>
      <c r="D205" s="289"/>
      <c r="E205" s="289"/>
      <c r="F205" s="289"/>
      <c r="G205" s="289"/>
      <c r="H205" s="3112"/>
      <c r="I205" s="3113"/>
      <c r="J205" s="3113"/>
      <c r="K205" s="3113"/>
      <c r="L205" s="3113"/>
      <c r="M205" s="3113"/>
      <c r="N205" s="3113"/>
      <c r="O205" s="3113"/>
      <c r="P205" s="3113"/>
      <c r="Q205" s="3113"/>
      <c r="R205" s="3113"/>
      <c r="S205" s="3113"/>
      <c r="T205" s="3113"/>
      <c r="U205" s="3113"/>
      <c r="V205" s="3113"/>
      <c r="W205" s="3113"/>
      <c r="X205" s="3113"/>
      <c r="Y205" s="3113"/>
      <c r="Z205" s="3113"/>
      <c r="AA205" s="3113"/>
      <c r="AB205" s="3113"/>
      <c r="AC205" s="3113"/>
      <c r="AD205" s="3113"/>
      <c r="AE205" s="3113"/>
      <c r="AF205" s="3113"/>
      <c r="AG205" s="3113"/>
      <c r="AH205" s="3113"/>
      <c r="AI205" s="3113"/>
      <c r="AJ205" s="3113"/>
      <c r="AK205" s="3113"/>
      <c r="AL205" s="3113"/>
      <c r="AM205" s="3113"/>
      <c r="AN205" s="3113"/>
      <c r="AO205" s="3113"/>
      <c r="AP205" s="3113"/>
      <c r="AQ205" s="3113"/>
      <c r="AR205" s="3113"/>
      <c r="AS205" s="3113"/>
      <c r="AT205" s="3113"/>
      <c r="AU205" s="3113"/>
      <c r="AV205" s="3113"/>
      <c r="AW205" s="3113"/>
      <c r="AX205" s="3113"/>
      <c r="AY205" s="3114"/>
    </row>
    <row r="206" spans="1:51" ht="348.95" customHeight="1">
      <c r="B206" s="291"/>
      <c r="C206" s="292"/>
      <c r="D206" s="292"/>
      <c r="E206" s="292"/>
      <c r="F206" s="292"/>
      <c r="G206" s="292"/>
      <c r="H206" s="3115"/>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c r="AE206" s="301"/>
      <c r="AF206" s="301"/>
      <c r="AG206" s="301"/>
      <c r="AH206" s="301"/>
      <c r="AI206" s="301"/>
      <c r="AJ206" s="301"/>
      <c r="AK206" s="301"/>
      <c r="AL206" s="301"/>
      <c r="AM206" s="301"/>
      <c r="AN206" s="301"/>
      <c r="AO206" s="301"/>
      <c r="AP206" s="301"/>
      <c r="AQ206" s="301"/>
      <c r="AR206" s="301"/>
      <c r="AS206" s="301"/>
      <c r="AT206" s="301"/>
      <c r="AU206" s="301"/>
      <c r="AV206" s="301"/>
      <c r="AW206" s="301"/>
      <c r="AX206" s="301"/>
      <c r="AY206" s="3116"/>
    </row>
    <row r="207" spans="1:51" ht="324" customHeight="1" thickBot="1">
      <c r="B207" s="294"/>
      <c r="C207" s="295"/>
      <c r="D207" s="295"/>
      <c r="E207" s="295"/>
      <c r="F207" s="295"/>
      <c r="G207" s="295"/>
      <c r="H207" s="3117"/>
      <c r="I207" s="3118"/>
      <c r="J207" s="3118"/>
      <c r="K207" s="3118"/>
      <c r="L207" s="3118"/>
      <c r="M207" s="3118"/>
      <c r="N207" s="3118"/>
      <c r="O207" s="3118"/>
      <c r="P207" s="3118"/>
      <c r="Q207" s="3118"/>
      <c r="R207" s="3118"/>
      <c r="S207" s="3118"/>
      <c r="T207" s="3118"/>
      <c r="U207" s="3118"/>
      <c r="V207" s="3118"/>
      <c r="W207" s="3118"/>
      <c r="X207" s="3118"/>
      <c r="Y207" s="3118"/>
      <c r="Z207" s="3118"/>
      <c r="AA207" s="3118"/>
      <c r="AB207" s="3118"/>
      <c r="AC207" s="3118"/>
      <c r="AD207" s="3118"/>
      <c r="AE207" s="3118"/>
      <c r="AF207" s="3118"/>
      <c r="AG207" s="3118"/>
      <c r="AH207" s="3118"/>
      <c r="AI207" s="3118"/>
      <c r="AJ207" s="3118"/>
      <c r="AK207" s="3118"/>
      <c r="AL207" s="3118"/>
      <c r="AM207" s="3118"/>
      <c r="AN207" s="3118"/>
      <c r="AO207" s="3118"/>
      <c r="AP207" s="3118"/>
      <c r="AQ207" s="3118"/>
      <c r="AR207" s="3118"/>
      <c r="AS207" s="3118"/>
      <c r="AT207" s="3118"/>
      <c r="AU207" s="3118"/>
      <c r="AV207" s="3118"/>
      <c r="AW207" s="3118"/>
      <c r="AX207" s="3118"/>
      <c r="AY207" s="3119"/>
    </row>
    <row r="208" spans="1:51" ht="41.25" customHeight="1">
      <c r="B208" s="25"/>
      <c r="C208" s="25"/>
      <c r="D208" s="25"/>
      <c r="E208" s="25"/>
      <c r="F208" s="25"/>
      <c r="G208" s="25"/>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row>
    <row r="209" spans="2:51" ht="30" customHeight="1" thickBot="1">
      <c r="B209" s="306" t="s">
        <v>100</v>
      </c>
      <c r="C209" s="306"/>
      <c r="D209" s="306"/>
      <c r="E209" s="306"/>
      <c r="F209" s="307"/>
      <c r="G209" s="307"/>
      <c r="H209" s="663" t="s">
        <v>254</v>
      </c>
      <c r="I209" s="663"/>
      <c r="J209" s="663"/>
      <c r="K209" s="663"/>
      <c r="L209" s="663"/>
      <c r="M209" s="663"/>
      <c r="N209" s="663"/>
      <c r="O209" s="663"/>
      <c r="P209" s="663"/>
      <c r="Q209" s="663"/>
      <c r="R209" s="663"/>
      <c r="S209" s="663"/>
      <c r="T209" s="663"/>
      <c r="U209" s="663"/>
      <c r="V209" s="663"/>
      <c r="W209" s="663"/>
      <c r="X209" s="663"/>
      <c r="Y209" s="663"/>
      <c r="Z209" s="663"/>
      <c r="AA209" s="663"/>
      <c r="AB209" s="663"/>
      <c r="AC209" s="663"/>
      <c r="AD209" s="663"/>
      <c r="AE209" s="663"/>
      <c r="AF209" s="663"/>
      <c r="AG209" s="663"/>
      <c r="AH209" s="663"/>
      <c r="AI209" s="663"/>
      <c r="AJ209" s="663"/>
      <c r="AK209" s="663"/>
      <c r="AL209" s="663"/>
      <c r="AM209" s="663"/>
      <c r="AN209" s="663"/>
      <c r="AO209" s="663"/>
      <c r="AP209" s="663"/>
      <c r="AQ209" s="663"/>
      <c r="AR209" s="663"/>
      <c r="AS209" s="663"/>
      <c r="AT209" s="663"/>
      <c r="AU209" s="663"/>
      <c r="AV209" s="663"/>
      <c r="AW209" s="663"/>
      <c r="AX209" s="663"/>
      <c r="AY209" s="663"/>
    </row>
    <row r="210" spans="2:51" ht="24.75" customHeight="1">
      <c r="B210" s="308" t="s">
        <v>75</v>
      </c>
      <c r="C210" s="309"/>
      <c r="D210" s="309"/>
      <c r="E210" s="309"/>
      <c r="F210" s="309"/>
      <c r="G210" s="310"/>
      <c r="H210" s="314" t="s">
        <v>639</v>
      </c>
      <c r="I210" s="315"/>
      <c r="J210" s="315"/>
      <c r="K210" s="315"/>
      <c r="L210" s="315"/>
      <c r="M210" s="315"/>
      <c r="N210" s="315"/>
      <c r="O210" s="315"/>
      <c r="P210" s="315"/>
      <c r="Q210" s="315"/>
      <c r="R210" s="315"/>
      <c r="S210" s="315"/>
      <c r="T210" s="315"/>
      <c r="U210" s="315"/>
      <c r="V210" s="315"/>
      <c r="W210" s="315"/>
      <c r="X210" s="315"/>
      <c r="Y210" s="315"/>
      <c r="Z210" s="315"/>
      <c r="AA210" s="315"/>
      <c r="AB210" s="315"/>
      <c r="AC210" s="316"/>
      <c r="AD210" s="314" t="s">
        <v>605</v>
      </c>
      <c r="AE210" s="315"/>
      <c r="AF210" s="315"/>
      <c r="AG210" s="315"/>
      <c r="AH210" s="315"/>
      <c r="AI210" s="315"/>
      <c r="AJ210" s="315"/>
      <c r="AK210" s="315"/>
      <c r="AL210" s="315"/>
      <c r="AM210" s="315"/>
      <c r="AN210" s="315"/>
      <c r="AO210" s="315"/>
      <c r="AP210" s="315"/>
      <c r="AQ210" s="315"/>
      <c r="AR210" s="315"/>
      <c r="AS210" s="315"/>
      <c r="AT210" s="315"/>
      <c r="AU210" s="315"/>
      <c r="AV210" s="315"/>
      <c r="AW210" s="315"/>
      <c r="AX210" s="315"/>
      <c r="AY210" s="317"/>
    </row>
    <row r="211" spans="2:51" ht="24.75" customHeight="1">
      <c r="B211" s="308"/>
      <c r="C211" s="309"/>
      <c r="D211" s="309"/>
      <c r="E211" s="309"/>
      <c r="F211" s="309"/>
      <c r="G211" s="310"/>
      <c r="H211" s="278" t="s">
        <v>23</v>
      </c>
      <c r="I211" s="279"/>
      <c r="J211" s="279"/>
      <c r="K211" s="279"/>
      <c r="L211" s="280"/>
      <c r="M211" s="259" t="s">
        <v>24</v>
      </c>
      <c r="N211" s="279"/>
      <c r="O211" s="279"/>
      <c r="P211" s="279"/>
      <c r="Q211" s="279"/>
      <c r="R211" s="279"/>
      <c r="S211" s="279"/>
      <c r="T211" s="279"/>
      <c r="U211" s="279"/>
      <c r="V211" s="279"/>
      <c r="W211" s="279"/>
      <c r="X211" s="279"/>
      <c r="Y211" s="280"/>
      <c r="Z211" s="262" t="s">
        <v>25</v>
      </c>
      <c r="AA211" s="281"/>
      <c r="AB211" s="281"/>
      <c r="AC211" s="318"/>
      <c r="AD211" s="278" t="s">
        <v>23</v>
      </c>
      <c r="AE211" s="279"/>
      <c r="AF211" s="279"/>
      <c r="AG211" s="279"/>
      <c r="AH211" s="280"/>
      <c r="AI211" s="259" t="s">
        <v>24</v>
      </c>
      <c r="AJ211" s="279"/>
      <c r="AK211" s="279"/>
      <c r="AL211" s="279"/>
      <c r="AM211" s="279"/>
      <c r="AN211" s="279"/>
      <c r="AO211" s="279"/>
      <c r="AP211" s="279"/>
      <c r="AQ211" s="279"/>
      <c r="AR211" s="279"/>
      <c r="AS211" s="279"/>
      <c r="AT211" s="279"/>
      <c r="AU211" s="280"/>
      <c r="AV211" s="262" t="s">
        <v>25</v>
      </c>
      <c r="AW211" s="281"/>
      <c r="AX211" s="281"/>
      <c r="AY211" s="282"/>
    </row>
    <row r="212" spans="2:51" ht="24.75" customHeight="1">
      <c r="B212" s="308"/>
      <c r="C212" s="309"/>
      <c r="D212" s="309"/>
      <c r="E212" s="309"/>
      <c r="F212" s="309"/>
      <c r="G212" s="310"/>
      <c r="H212" s="1760" t="s">
        <v>210</v>
      </c>
      <c r="I212" s="349"/>
      <c r="J212" s="349"/>
      <c r="K212" s="349"/>
      <c r="L212" s="350"/>
      <c r="M212" s="1904" t="s">
        <v>260</v>
      </c>
      <c r="N212" s="1905"/>
      <c r="O212" s="1905"/>
      <c r="P212" s="1905"/>
      <c r="Q212" s="1905"/>
      <c r="R212" s="1905"/>
      <c r="S212" s="1905"/>
      <c r="T212" s="1905"/>
      <c r="U212" s="1905"/>
      <c r="V212" s="1905"/>
      <c r="W212" s="1905"/>
      <c r="X212" s="1905"/>
      <c r="Y212" s="1906"/>
      <c r="Z212" s="1907">
        <v>1</v>
      </c>
      <c r="AA212" s="1908"/>
      <c r="AB212" s="1908"/>
      <c r="AC212" s="1909"/>
      <c r="AD212" s="1760" t="s">
        <v>210</v>
      </c>
      <c r="AE212" s="349"/>
      <c r="AF212" s="349"/>
      <c r="AG212" s="349"/>
      <c r="AH212" s="350"/>
      <c r="AI212" s="1904" t="s">
        <v>261</v>
      </c>
      <c r="AJ212" s="1905"/>
      <c r="AK212" s="1905"/>
      <c r="AL212" s="1905"/>
      <c r="AM212" s="1905"/>
      <c r="AN212" s="1905"/>
      <c r="AO212" s="1905"/>
      <c r="AP212" s="1905"/>
      <c r="AQ212" s="1905"/>
      <c r="AR212" s="1905"/>
      <c r="AS212" s="1905"/>
      <c r="AT212" s="1905"/>
      <c r="AU212" s="1906"/>
      <c r="AV212" s="1907">
        <v>7</v>
      </c>
      <c r="AW212" s="1908"/>
      <c r="AX212" s="1908"/>
      <c r="AY212" s="1959"/>
    </row>
    <row r="213" spans="2:51" ht="24.75" customHeight="1">
      <c r="B213" s="308"/>
      <c r="C213" s="309"/>
      <c r="D213" s="309"/>
      <c r="E213" s="309"/>
      <c r="F213" s="309"/>
      <c r="G213" s="310"/>
      <c r="H213" s="233"/>
      <c r="I213" s="234"/>
      <c r="J213" s="234"/>
      <c r="K213" s="234"/>
      <c r="L213" s="235"/>
      <c r="M213" s="236"/>
      <c r="N213" s="237"/>
      <c r="O213" s="237"/>
      <c r="P213" s="237"/>
      <c r="Q213" s="237"/>
      <c r="R213" s="237"/>
      <c r="S213" s="237"/>
      <c r="T213" s="237"/>
      <c r="U213" s="237"/>
      <c r="V213" s="237"/>
      <c r="W213" s="237"/>
      <c r="X213" s="237"/>
      <c r="Y213" s="238"/>
      <c r="Z213" s="239"/>
      <c r="AA213" s="240"/>
      <c r="AB213" s="240"/>
      <c r="AC213" s="242"/>
      <c r="AD213" s="233"/>
      <c r="AE213" s="234"/>
      <c r="AF213" s="234"/>
      <c r="AG213" s="234"/>
      <c r="AH213" s="235"/>
      <c r="AI213" s="236"/>
      <c r="AJ213" s="237"/>
      <c r="AK213" s="237"/>
      <c r="AL213" s="237"/>
      <c r="AM213" s="237"/>
      <c r="AN213" s="237"/>
      <c r="AO213" s="237"/>
      <c r="AP213" s="237"/>
      <c r="AQ213" s="237"/>
      <c r="AR213" s="237"/>
      <c r="AS213" s="237"/>
      <c r="AT213" s="237"/>
      <c r="AU213" s="238"/>
      <c r="AV213" s="239"/>
      <c r="AW213" s="240"/>
      <c r="AX213" s="240"/>
      <c r="AY213" s="241"/>
    </row>
    <row r="214" spans="2:51" ht="24.75" customHeight="1">
      <c r="B214" s="308"/>
      <c r="C214" s="309"/>
      <c r="D214" s="309"/>
      <c r="E214" s="309"/>
      <c r="F214" s="309"/>
      <c r="G214" s="310"/>
      <c r="H214" s="233"/>
      <c r="I214" s="234"/>
      <c r="J214" s="234"/>
      <c r="K214" s="234"/>
      <c r="L214" s="235"/>
      <c r="M214" s="236"/>
      <c r="N214" s="237"/>
      <c r="O214" s="237"/>
      <c r="P214" s="237"/>
      <c r="Q214" s="237"/>
      <c r="R214" s="237"/>
      <c r="S214" s="237"/>
      <c r="T214" s="237"/>
      <c r="U214" s="237"/>
      <c r="V214" s="237"/>
      <c r="W214" s="237"/>
      <c r="X214" s="237"/>
      <c r="Y214" s="238"/>
      <c r="Z214" s="239"/>
      <c r="AA214" s="240"/>
      <c r="AB214" s="240"/>
      <c r="AC214" s="242"/>
      <c r="AD214" s="233"/>
      <c r="AE214" s="234"/>
      <c r="AF214" s="234"/>
      <c r="AG214" s="234"/>
      <c r="AH214" s="235"/>
      <c r="AI214" s="236"/>
      <c r="AJ214" s="237"/>
      <c r="AK214" s="237"/>
      <c r="AL214" s="237"/>
      <c r="AM214" s="237"/>
      <c r="AN214" s="237"/>
      <c r="AO214" s="237"/>
      <c r="AP214" s="237"/>
      <c r="AQ214" s="237"/>
      <c r="AR214" s="237"/>
      <c r="AS214" s="237"/>
      <c r="AT214" s="237"/>
      <c r="AU214" s="238"/>
      <c r="AV214" s="239"/>
      <c r="AW214" s="240"/>
      <c r="AX214" s="240"/>
      <c r="AY214" s="241"/>
    </row>
    <row r="215" spans="2:51" ht="24.75" customHeight="1">
      <c r="B215" s="308"/>
      <c r="C215" s="309"/>
      <c r="D215" s="309"/>
      <c r="E215" s="309"/>
      <c r="F215" s="309"/>
      <c r="G215" s="310"/>
      <c r="H215" s="233"/>
      <c r="I215" s="234"/>
      <c r="J215" s="234"/>
      <c r="K215" s="234"/>
      <c r="L215" s="235"/>
      <c r="M215" s="236"/>
      <c r="N215" s="237"/>
      <c r="O215" s="237"/>
      <c r="P215" s="237"/>
      <c r="Q215" s="237"/>
      <c r="R215" s="237"/>
      <c r="S215" s="237"/>
      <c r="T215" s="237"/>
      <c r="U215" s="237"/>
      <c r="V215" s="237"/>
      <c r="W215" s="237"/>
      <c r="X215" s="237"/>
      <c r="Y215" s="238"/>
      <c r="Z215" s="239"/>
      <c r="AA215" s="240"/>
      <c r="AB215" s="240"/>
      <c r="AC215" s="242"/>
      <c r="AD215" s="233"/>
      <c r="AE215" s="234"/>
      <c r="AF215" s="234"/>
      <c r="AG215" s="234"/>
      <c r="AH215" s="235"/>
      <c r="AI215" s="236"/>
      <c r="AJ215" s="237"/>
      <c r="AK215" s="237"/>
      <c r="AL215" s="237"/>
      <c r="AM215" s="237"/>
      <c r="AN215" s="237"/>
      <c r="AO215" s="237"/>
      <c r="AP215" s="237"/>
      <c r="AQ215" s="237"/>
      <c r="AR215" s="237"/>
      <c r="AS215" s="237"/>
      <c r="AT215" s="237"/>
      <c r="AU215" s="238"/>
      <c r="AV215" s="239"/>
      <c r="AW215" s="240"/>
      <c r="AX215" s="240"/>
      <c r="AY215" s="241"/>
    </row>
    <row r="216" spans="2:51" ht="24.75" customHeight="1">
      <c r="B216" s="308"/>
      <c r="C216" s="309"/>
      <c r="D216" s="309"/>
      <c r="E216" s="309"/>
      <c r="F216" s="309"/>
      <c r="G216" s="310"/>
      <c r="H216" s="233"/>
      <c r="I216" s="234"/>
      <c r="J216" s="234"/>
      <c r="K216" s="234"/>
      <c r="L216" s="235"/>
      <c r="M216" s="236"/>
      <c r="N216" s="237"/>
      <c r="O216" s="237"/>
      <c r="P216" s="237"/>
      <c r="Q216" s="237"/>
      <c r="R216" s="237"/>
      <c r="S216" s="237"/>
      <c r="T216" s="237"/>
      <c r="U216" s="237"/>
      <c r="V216" s="237"/>
      <c r="W216" s="237"/>
      <c r="X216" s="237"/>
      <c r="Y216" s="238"/>
      <c r="Z216" s="239"/>
      <c r="AA216" s="240"/>
      <c r="AB216" s="240"/>
      <c r="AC216" s="240"/>
      <c r="AD216" s="233"/>
      <c r="AE216" s="234"/>
      <c r="AF216" s="234"/>
      <c r="AG216" s="234"/>
      <c r="AH216" s="235"/>
      <c r="AI216" s="236"/>
      <c r="AJ216" s="237"/>
      <c r="AK216" s="237"/>
      <c r="AL216" s="237"/>
      <c r="AM216" s="237"/>
      <c r="AN216" s="237"/>
      <c r="AO216" s="237"/>
      <c r="AP216" s="237"/>
      <c r="AQ216" s="237"/>
      <c r="AR216" s="237"/>
      <c r="AS216" s="237"/>
      <c r="AT216" s="237"/>
      <c r="AU216" s="238"/>
      <c r="AV216" s="239"/>
      <c r="AW216" s="240"/>
      <c r="AX216" s="240"/>
      <c r="AY216" s="241"/>
    </row>
    <row r="217" spans="2:51" ht="24.75" customHeight="1">
      <c r="B217" s="308"/>
      <c r="C217" s="309"/>
      <c r="D217" s="309"/>
      <c r="E217" s="309"/>
      <c r="F217" s="309"/>
      <c r="G217" s="310"/>
      <c r="H217" s="233"/>
      <c r="I217" s="234"/>
      <c r="J217" s="234"/>
      <c r="K217" s="234"/>
      <c r="L217" s="235"/>
      <c r="M217" s="236"/>
      <c r="N217" s="237"/>
      <c r="O217" s="237"/>
      <c r="P217" s="237"/>
      <c r="Q217" s="237"/>
      <c r="R217" s="237"/>
      <c r="S217" s="237"/>
      <c r="T217" s="237"/>
      <c r="U217" s="237"/>
      <c r="V217" s="237"/>
      <c r="W217" s="237"/>
      <c r="X217" s="237"/>
      <c r="Y217" s="238"/>
      <c r="Z217" s="239"/>
      <c r="AA217" s="240"/>
      <c r="AB217" s="240"/>
      <c r="AC217" s="240"/>
      <c r="AD217" s="233"/>
      <c r="AE217" s="234"/>
      <c r="AF217" s="234"/>
      <c r="AG217" s="234"/>
      <c r="AH217" s="235"/>
      <c r="AI217" s="236"/>
      <c r="AJ217" s="237"/>
      <c r="AK217" s="237"/>
      <c r="AL217" s="237"/>
      <c r="AM217" s="237"/>
      <c r="AN217" s="237"/>
      <c r="AO217" s="237"/>
      <c r="AP217" s="237"/>
      <c r="AQ217" s="237"/>
      <c r="AR217" s="237"/>
      <c r="AS217" s="237"/>
      <c r="AT217" s="237"/>
      <c r="AU217" s="238"/>
      <c r="AV217" s="239"/>
      <c r="AW217" s="240"/>
      <c r="AX217" s="240"/>
      <c r="AY217" s="241"/>
    </row>
    <row r="218" spans="2:51" ht="24.75" customHeight="1">
      <c r="B218" s="308"/>
      <c r="C218" s="309"/>
      <c r="D218" s="309"/>
      <c r="E218" s="309"/>
      <c r="F218" s="309"/>
      <c r="G218" s="310"/>
      <c r="H218" s="233"/>
      <c r="I218" s="234"/>
      <c r="J218" s="234"/>
      <c r="K218" s="234"/>
      <c r="L218" s="235"/>
      <c r="M218" s="236"/>
      <c r="N218" s="237"/>
      <c r="O218" s="237"/>
      <c r="P218" s="237"/>
      <c r="Q218" s="237"/>
      <c r="R218" s="237"/>
      <c r="S218" s="237"/>
      <c r="T218" s="237"/>
      <c r="U218" s="237"/>
      <c r="V218" s="237"/>
      <c r="W218" s="237"/>
      <c r="X218" s="237"/>
      <c r="Y218" s="238"/>
      <c r="Z218" s="239"/>
      <c r="AA218" s="240"/>
      <c r="AB218" s="240"/>
      <c r="AC218" s="240"/>
      <c r="AD218" s="233"/>
      <c r="AE218" s="234"/>
      <c r="AF218" s="234"/>
      <c r="AG218" s="234"/>
      <c r="AH218" s="235"/>
      <c r="AI218" s="236"/>
      <c r="AJ218" s="237"/>
      <c r="AK218" s="237"/>
      <c r="AL218" s="237"/>
      <c r="AM218" s="237"/>
      <c r="AN218" s="237"/>
      <c r="AO218" s="237"/>
      <c r="AP218" s="237"/>
      <c r="AQ218" s="237"/>
      <c r="AR218" s="237"/>
      <c r="AS218" s="237"/>
      <c r="AT218" s="237"/>
      <c r="AU218" s="238"/>
      <c r="AV218" s="239"/>
      <c r="AW218" s="240"/>
      <c r="AX218" s="240"/>
      <c r="AY218" s="241"/>
    </row>
    <row r="219" spans="2:51" ht="24.75" customHeight="1">
      <c r="B219" s="308"/>
      <c r="C219" s="309"/>
      <c r="D219" s="309"/>
      <c r="E219" s="309"/>
      <c r="F219" s="309"/>
      <c r="G219" s="310"/>
      <c r="H219" s="224"/>
      <c r="I219" s="225"/>
      <c r="J219" s="225"/>
      <c r="K219" s="225"/>
      <c r="L219" s="226"/>
      <c r="M219" s="227"/>
      <c r="N219" s="228"/>
      <c r="O219" s="228"/>
      <c r="P219" s="228"/>
      <c r="Q219" s="228"/>
      <c r="R219" s="228"/>
      <c r="S219" s="228"/>
      <c r="T219" s="228"/>
      <c r="U219" s="228"/>
      <c r="V219" s="228"/>
      <c r="W219" s="228"/>
      <c r="X219" s="228"/>
      <c r="Y219" s="229"/>
      <c r="Z219" s="230"/>
      <c r="AA219" s="231"/>
      <c r="AB219" s="231"/>
      <c r="AC219" s="231"/>
      <c r="AD219" s="224"/>
      <c r="AE219" s="225"/>
      <c r="AF219" s="225"/>
      <c r="AG219" s="225"/>
      <c r="AH219" s="226"/>
      <c r="AI219" s="227"/>
      <c r="AJ219" s="228"/>
      <c r="AK219" s="228"/>
      <c r="AL219" s="228"/>
      <c r="AM219" s="228"/>
      <c r="AN219" s="228"/>
      <c r="AO219" s="228"/>
      <c r="AP219" s="228"/>
      <c r="AQ219" s="228"/>
      <c r="AR219" s="228"/>
      <c r="AS219" s="228"/>
      <c r="AT219" s="228"/>
      <c r="AU219" s="229"/>
      <c r="AV219" s="230"/>
      <c r="AW219" s="231"/>
      <c r="AX219" s="231"/>
      <c r="AY219" s="232"/>
    </row>
    <row r="220" spans="2:51" ht="24.75" customHeight="1">
      <c r="B220" s="308"/>
      <c r="C220" s="309"/>
      <c r="D220" s="309"/>
      <c r="E220" s="309"/>
      <c r="F220" s="309"/>
      <c r="G220" s="310"/>
      <c r="H220" s="266" t="s">
        <v>26</v>
      </c>
      <c r="I220" s="267"/>
      <c r="J220" s="267"/>
      <c r="K220" s="267"/>
      <c r="L220" s="267"/>
      <c r="M220" s="268"/>
      <c r="N220" s="269"/>
      <c r="O220" s="269"/>
      <c r="P220" s="269"/>
      <c r="Q220" s="269"/>
      <c r="R220" s="269"/>
      <c r="S220" s="269"/>
      <c r="T220" s="269"/>
      <c r="U220" s="269"/>
      <c r="V220" s="269"/>
      <c r="W220" s="269"/>
      <c r="X220" s="269"/>
      <c r="Y220" s="270"/>
      <c r="Z220" s="271">
        <f>SUM(Z212:AC219)</f>
        <v>1</v>
      </c>
      <c r="AA220" s="272"/>
      <c r="AB220" s="272"/>
      <c r="AC220" s="273"/>
      <c r="AD220" s="266" t="s">
        <v>26</v>
      </c>
      <c r="AE220" s="267"/>
      <c r="AF220" s="267"/>
      <c r="AG220" s="267"/>
      <c r="AH220" s="267"/>
      <c r="AI220" s="268"/>
      <c r="AJ220" s="269"/>
      <c r="AK220" s="269"/>
      <c r="AL220" s="269"/>
      <c r="AM220" s="269"/>
      <c r="AN220" s="269"/>
      <c r="AO220" s="269"/>
      <c r="AP220" s="269"/>
      <c r="AQ220" s="269"/>
      <c r="AR220" s="269"/>
      <c r="AS220" s="269"/>
      <c r="AT220" s="269"/>
      <c r="AU220" s="270"/>
      <c r="AV220" s="271">
        <f>SUM(AV212:AY219)</f>
        <v>7</v>
      </c>
      <c r="AW220" s="272"/>
      <c r="AX220" s="272"/>
      <c r="AY220" s="274"/>
    </row>
    <row r="221" spans="2:51" ht="25.15" customHeight="1">
      <c r="B221" s="308"/>
      <c r="C221" s="309"/>
      <c r="D221" s="309"/>
      <c r="E221" s="309"/>
      <c r="F221" s="309"/>
      <c r="G221" s="310"/>
      <c r="H221" s="253" t="s">
        <v>640</v>
      </c>
      <c r="I221" s="254"/>
      <c r="J221" s="254"/>
      <c r="K221" s="254"/>
      <c r="L221" s="254"/>
      <c r="M221" s="254"/>
      <c r="N221" s="254"/>
      <c r="O221" s="254"/>
      <c r="P221" s="254"/>
      <c r="Q221" s="254"/>
      <c r="R221" s="254"/>
      <c r="S221" s="254"/>
      <c r="T221" s="254"/>
      <c r="U221" s="254"/>
      <c r="V221" s="254"/>
      <c r="W221" s="254"/>
      <c r="X221" s="254"/>
      <c r="Y221" s="254"/>
      <c r="Z221" s="254"/>
      <c r="AA221" s="254"/>
      <c r="AB221" s="254"/>
      <c r="AC221" s="255"/>
      <c r="AD221" s="253" t="s">
        <v>606</v>
      </c>
      <c r="AE221" s="254"/>
      <c r="AF221" s="254"/>
      <c r="AG221" s="254"/>
      <c r="AH221" s="254"/>
      <c r="AI221" s="254"/>
      <c r="AJ221" s="254"/>
      <c r="AK221" s="254"/>
      <c r="AL221" s="254"/>
      <c r="AM221" s="254"/>
      <c r="AN221" s="254"/>
      <c r="AO221" s="254"/>
      <c r="AP221" s="254"/>
      <c r="AQ221" s="254"/>
      <c r="AR221" s="254"/>
      <c r="AS221" s="254"/>
      <c r="AT221" s="254"/>
      <c r="AU221" s="254"/>
      <c r="AV221" s="254"/>
      <c r="AW221" s="254"/>
      <c r="AX221" s="254"/>
      <c r="AY221" s="256"/>
    </row>
    <row r="222" spans="2:51" ht="25.5" customHeight="1">
      <c r="B222" s="308"/>
      <c r="C222" s="309"/>
      <c r="D222" s="309"/>
      <c r="E222" s="309"/>
      <c r="F222" s="309"/>
      <c r="G222" s="310"/>
      <c r="H222" s="257" t="s">
        <v>23</v>
      </c>
      <c r="I222" s="258"/>
      <c r="J222" s="258"/>
      <c r="K222" s="258"/>
      <c r="L222" s="258"/>
      <c r="M222" s="259" t="s">
        <v>24</v>
      </c>
      <c r="N222" s="260"/>
      <c r="O222" s="260"/>
      <c r="P222" s="260"/>
      <c r="Q222" s="260"/>
      <c r="R222" s="260"/>
      <c r="S222" s="260"/>
      <c r="T222" s="260"/>
      <c r="U222" s="260"/>
      <c r="V222" s="260"/>
      <c r="W222" s="260"/>
      <c r="X222" s="260"/>
      <c r="Y222" s="261"/>
      <c r="Z222" s="262" t="s">
        <v>25</v>
      </c>
      <c r="AA222" s="263"/>
      <c r="AB222" s="263"/>
      <c r="AC222" s="264"/>
      <c r="AD222" s="257" t="s">
        <v>23</v>
      </c>
      <c r="AE222" s="258"/>
      <c r="AF222" s="258"/>
      <c r="AG222" s="258"/>
      <c r="AH222" s="258"/>
      <c r="AI222" s="259" t="s">
        <v>24</v>
      </c>
      <c r="AJ222" s="260"/>
      <c r="AK222" s="260"/>
      <c r="AL222" s="260"/>
      <c r="AM222" s="260"/>
      <c r="AN222" s="260"/>
      <c r="AO222" s="260"/>
      <c r="AP222" s="260"/>
      <c r="AQ222" s="260"/>
      <c r="AR222" s="260"/>
      <c r="AS222" s="260"/>
      <c r="AT222" s="260"/>
      <c r="AU222" s="261"/>
      <c r="AV222" s="262" t="s">
        <v>25</v>
      </c>
      <c r="AW222" s="263"/>
      <c r="AX222" s="263"/>
      <c r="AY222" s="265"/>
    </row>
    <row r="223" spans="2:51" ht="24.75" customHeight="1">
      <c r="B223" s="308"/>
      <c r="C223" s="309"/>
      <c r="D223" s="309"/>
      <c r="E223" s="309"/>
      <c r="F223" s="309"/>
      <c r="G223" s="310"/>
      <c r="H223" s="1760" t="s">
        <v>210</v>
      </c>
      <c r="I223" s="349"/>
      <c r="J223" s="349"/>
      <c r="K223" s="349"/>
      <c r="L223" s="350"/>
      <c r="M223" s="1904" t="s">
        <v>262</v>
      </c>
      <c r="N223" s="1905"/>
      <c r="O223" s="1905"/>
      <c r="P223" s="1905"/>
      <c r="Q223" s="1905"/>
      <c r="R223" s="1905"/>
      <c r="S223" s="1905"/>
      <c r="T223" s="1905"/>
      <c r="U223" s="1905"/>
      <c r="V223" s="1905"/>
      <c r="W223" s="1905"/>
      <c r="X223" s="1905"/>
      <c r="Y223" s="1906"/>
      <c r="Z223" s="1907">
        <v>19.899999999999999</v>
      </c>
      <c r="AA223" s="1908"/>
      <c r="AB223" s="1908"/>
      <c r="AC223" s="1909"/>
      <c r="AD223" s="1760" t="s">
        <v>210</v>
      </c>
      <c r="AE223" s="349"/>
      <c r="AF223" s="349"/>
      <c r="AG223" s="349"/>
      <c r="AH223" s="350"/>
      <c r="AI223" s="1904" t="s">
        <v>263</v>
      </c>
      <c r="AJ223" s="1905"/>
      <c r="AK223" s="1905"/>
      <c r="AL223" s="1905"/>
      <c r="AM223" s="1905"/>
      <c r="AN223" s="1905"/>
      <c r="AO223" s="1905"/>
      <c r="AP223" s="1905"/>
      <c r="AQ223" s="1905"/>
      <c r="AR223" s="1905"/>
      <c r="AS223" s="1905"/>
      <c r="AT223" s="1905"/>
      <c r="AU223" s="1906"/>
      <c r="AV223" s="1907">
        <v>4</v>
      </c>
      <c r="AW223" s="1908"/>
      <c r="AX223" s="1908"/>
      <c r="AY223" s="1959"/>
    </row>
    <row r="224" spans="2:51" ht="24.75" customHeight="1">
      <c r="B224" s="308"/>
      <c r="C224" s="309"/>
      <c r="D224" s="309"/>
      <c r="E224" s="309"/>
      <c r="F224" s="309"/>
      <c r="G224" s="310"/>
      <c r="H224" s="1741" t="s">
        <v>210</v>
      </c>
      <c r="I224" s="359"/>
      <c r="J224" s="359"/>
      <c r="K224" s="359"/>
      <c r="L224" s="360"/>
      <c r="M224" s="2926" t="s">
        <v>264</v>
      </c>
      <c r="N224" s="2927"/>
      <c r="O224" s="2927"/>
      <c r="P224" s="2927"/>
      <c r="Q224" s="2927"/>
      <c r="R224" s="2927"/>
      <c r="S224" s="2927"/>
      <c r="T224" s="2927"/>
      <c r="U224" s="2927"/>
      <c r="V224" s="2927"/>
      <c r="W224" s="2927"/>
      <c r="X224" s="2927"/>
      <c r="Y224" s="2928"/>
      <c r="Z224" s="1948">
        <v>6.4</v>
      </c>
      <c r="AA224" s="1949"/>
      <c r="AB224" s="1949"/>
      <c r="AC224" s="1950"/>
      <c r="AD224" s="1741"/>
      <c r="AE224" s="359"/>
      <c r="AF224" s="359"/>
      <c r="AG224" s="359"/>
      <c r="AH224" s="360"/>
      <c r="AI224" s="2926"/>
      <c r="AJ224" s="2927"/>
      <c r="AK224" s="2927"/>
      <c r="AL224" s="2927"/>
      <c r="AM224" s="2927"/>
      <c r="AN224" s="2927"/>
      <c r="AO224" s="2927"/>
      <c r="AP224" s="2927"/>
      <c r="AQ224" s="2927"/>
      <c r="AR224" s="2927"/>
      <c r="AS224" s="2927"/>
      <c r="AT224" s="2927"/>
      <c r="AU224" s="2928"/>
      <c r="AV224" s="1948"/>
      <c r="AW224" s="1949"/>
      <c r="AX224" s="1949"/>
      <c r="AY224" s="1960"/>
    </row>
    <row r="225" spans="2:51" ht="24.75" customHeight="1">
      <c r="B225" s="308"/>
      <c r="C225" s="309"/>
      <c r="D225" s="309"/>
      <c r="E225" s="309"/>
      <c r="F225" s="309"/>
      <c r="G225" s="310"/>
      <c r="H225" s="233"/>
      <c r="I225" s="234"/>
      <c r="J225" s="234"/>
      <c r="K225" s="234"/>
      <c r="L225" s="235"/>
      <c r="M225" s="236"/>
      <c r="N225" s="237"/>
      <c r="O225" s="237"/>
      <c r="P225" s="237"/>
      <c r="Q225" s="237"/>
      <c r="R225" s="237"/>
      <c r="S225" s="237"/>
      <c r="T225" s="237"/>
      <c r="U225" s="237"/>
      <c r="V225" s="237"/>
      <c r="W225" s="237"/>
      <c r="X225" s="237"/>
      <c r="Y225" s="238"/>
      <c r="Z225" s="239"/>
      <c r="AA225" s="240"/>
      <c r="AB225" s="240"/>
      <c r="AC225" s="242"/>
      <c r="AD225" s="233"/>
      <c r="AE225" s="234"/>
      <c r="AF225" s="234"/>
      <c r="AG225" s="234"/>
      <c r="AH225" s="235"/>
      <c r="AI225" s="236"/>
      <c r="AJ225" s="237"/>
      <c r="AK225" s="237"/>
      <c r="AL225" s="237"/>
      <c r="AM225" s="237"/>
      <c r="AN225" s="237"/>
      <c r="AO225" s="237"/>
      <c r="AP225" s="237"/>
      <c r="AQ225" s="237"/>
      <c r="AR225" s="237"/>
      <c r="AS225" s="237"/>
      <c r="AT225" s="237"/>
      <c r="AU225" s="238"/>
      <c r="AV225" s="239"/>
      <c r="AW225" s="240"/>
      <c r="AX225" s="240"/>
      <c r="AY225" s="241"/>
    </row>
    <row r="226" spans="2:51" ht="24.75" customHeight="1">
      <c r="B226" s="308"/>
      <c r="C226" s="309"/>
      <c r="D226" s="309"/>
      <c r="E226" s="309"/>
      <c r="F226" s="309"/>
      <c r="G226" s="310"/>
      <c r="H226" s="233"/>
      <c r="I226" s="234"/>
      <c r="J226" s="234"/>
      <c r="K226" s="234"/>
      <c r="L226" s="235"/>
      <c r="M226" s="236"/>
      <c r="N226" s="237"/>
      <c r="O226" s="237"/>
      <c r="P226" s="237"/>
      <c r="Q226" s="237"/>
      <c r="R226" s="237"/>
      <c r="S226" s="237"/>
      <c r="T226" s="237"/>
      <c r="U226" s="237"/>
      <c r="V226" s="237"/>
      <c r="W226" s="237"/>
      <c r="X226" s="237"/>
      <c r="Y226" s="238"/>
      <c r="Z226" s="239"/>
      <c r="AA226" s="240"/>
      <c r="AB226" s="240"/>
      <c r="AC226" s="242"/>
      <c r="AD226" s="233"/>
      <c r="AE226" s="234"/>
      <c r="AF226" s="234"/>
      <c r="AG226" s="234"/>
      <c r="AH226" s="235"/>
      <c r="AI226" s="236"/>
      <c r="AJ226" s="237"/>
      <c r="AK226" s="237"/>
      <c r="AL226" s="237"/>
      <c r="AM226" s="237"/>
      <c r="AN226" s="237"/>
      <c r="AO226" s="237"/>
      <c r="AP226" s="237"/>
      <c r="AQ226" s="237"/>
      <c r="AR226" s="237"/>
      <c r="AS226" s="237"/>
      <c r="AT226" s="237"/>
      <c r="AU226" s="238"/>
      <c r="AV226" s="239"/>
      <c r="AW226" s="240"/>
      <c r="AX226" s="240"/>
      <c r="AY226" s="241"/>
    </row>
    <row r="227" spans="2:51" ht="24.75" customHeight="1">
      <c r="B227" s="308"/>
      <c r="C227" s="309"/>
      <c r="D227" s="309"/>
      <c r="E227" s="309"/>
      <c r="F227" s="309"/>
      <c r="G227" s="310"/>
      <c r="H227" s="233"/>
      <c r="I227" s="234"/>
      <c r="J227" s="234"/>
      <c r="K227" s="234"/>
      <c r="L227" s="235"/>
      <c r="M227" s="236"/>
      <c r="N227" s="237"/>
      <c r="O227" s="237"/>
      <c r="P227" s="237"/>
      <c r="Q227" s="237"/>
      <c r="R227" s="237"/>
      <c r="S227" s="237"/>
      <c r="T227" s="237"/>
      <c r="U227" s="237"/>
      <c r="V227" s="237"/>
      <c r="W227" s="237"/>
      <c r="X227" s="237"/>
      <c r="Y227" s="238"/>
      <c r="Z227" s="239"/>
      <c r="AA227" s="240"/>
      <c r="AB227" s="240"/>
      <c r="AC227" s="240"/>
      <c r="AD227" s="233"/>
      <c r="AE227" s="234"/>
      <c r="AF227" s="234"/>
      <c r="AG227" s="234"/>
      <c r="AH227" s="235"/>
      <c r="AI227" s="236"/>
      <c r="AJ227" s="237"/>
      <c r="AK227" s="237"/>
      <c r="AL227" s="237"/>
      <c r="AM227" s="237"/>
      <c r="AN227" s="237"/>
      <c r="AO227" s="237"/>
      <c r="AP227" s="237"/>
      <c r="AQ227" s="237"/>
      <c r="AR227" s="237"/>
      <c r="AS227" s="237"/>
      <c r="AT227" s="237"/>
      <c r="AU227" s="238"/>
      <c r="AV227" s="239"/>
      <c r="AW227" s="240"/>
      <c r="AX227" s="240"/>
      <c r="AY227" s="241"/>
    </row>
    <row r="228" spans="2:51" ht="24.75" customHeight="1">
      <c r="B228" s="308"/>
      <c r="C228" s="309"/>
      <c r="D228" s="309"/>
      <c r="E228" s="309"/>
      <c r="F228" s="309"/>
      <c r="G228" s="310"/>
      <c r="H228" s="233"/>
      <c r="I228" s="234"/>
      <c r="J228" s="234"/>
      <c r="K228" s="234"/>
      <c r="L228" s="235"/>
      <c r="M228" s="236"/>
      <c r="N228" s="237"/>
      <c r="O228" s="237"/>
      <c r="P228" s="237"/>
      <c r="Q228" s="237"/>
      <c r="R228" s="237"/>
      <c r="S228" s="237"/>
      <c r="T228" s="237"/>
      <c r="U228" s="237"/>
      <c r="V228" s="237"/>
      <c r="W228" s="237"/>
      <c r="X228" s="237"/>
      <c r="Y228" s="238"/>
      <c r="Z228" s="239"/>
      <c r="AA228" s="240"/>
      <c r="AB228" s="240"/>
      <c r="AC228" s="240"/>
      <c r="AD228" s="233"/>
      <c r="AE228" s="234"/>
      <c r="AF228" s="234"/>
      <c r="AG228" s="234"/>
      <c r="AH228" s="235"/>
      <c r="AI228" s="236"/>
      <c r="AJ228" s="237"/>
      <c r="AK228" s="237"/>
      <c r="AL228" s="237"/>
      <c r="AM228" s="237"/>
      <c r="AN228" s="237"/>
      <c r="AO228" s="237"/>
      <c r="AP228" s="237"/>
      <c r="AQ228" s="237"/>
      <c r="AR228" s="237"/>
      <c r="AS228" s="237"/>
      <c r="AT228" s="237"/>
      <c r="AU228" s="238"/>
      <c r="AV228" s="239"/>
      <c r="AW228" s="240"/>
      <c r="AX228" s="240"/>
      <c r="AY228" s="241"/>
    </row>
    <row r="229" spans="2:51" ht="24.75" customHeight="1">
      <c r="B229" s="308"/>
      <c r="C229" s="309"/>
      <c r="D229" s="309"/>
      <c r="E229" s="309"/>
      <c r="F229" s="309"/>
      <c r="G229" s="310"/>
      <c r="H229" s="233"/>
      <c r="I229" s="234"/>
      <c r="J229" s="234"/>
      <c r="K229" s="234"/>
      <c r="L229" s="235"/>
      <c r="M229" s="236"/>
      <c r="N229" s="237"/>
      <c r="O229" s="237"/>
      <c r="P229" s="237"/>
      <c r="Q229" s="237"/>
      <c r="R229" s="237"/>
      <c r="S229" s="237"/>
      <c r="T229" s="237"/>
      <c r="U229" s="237"/>
      <c r="V229" s="237"/>
      <c r="W229" s="237"/>
      <c r="X229" s="237"/>
      <c r="Y229" s="238"/>
      <c r="Z229" s="239"/>
      <c r="AA229" s="240"/>
      <c r="AB229" s="240"/>
      <c r="AC229" s="240"/>
      <c r="AD229" s="233"/>
      <c r="AE229" s="234"/>
      <c r="AF229" s="234"/>
      <c r="AG229" s="234"/>
      <c r="AH229" s="235"/>
      <c r="AI229" s="236"/>
      <c r="AJ229" s="237"/>
      <c r="AK229" s="237"/>
      <c r="AL229" s="237"/>
      <c r="AM229" s="237"/>
      <c r="AN229" s="237"/>
      <c r="AO229" s="237"/>
      <c r="AP229" s="237"/>
      <c r="AQ229" s="237"/>
      <c r="AR229" s="237"/>
      <c r="AS229" s="237"/>
      <c r="AT229" s="237"/>
      <c r="AU229" s="238"/>
      <c r="AV229" s="239"/>
      <c r="AW229" s="240"/>
      <c r="AX229" s="240"/>
      <c r="AY229" s="241"/>
    </row>
    <row r="230" spans="2:51" ht="24.75" customHeight="1">
      <c r="B230" s="308"/>
      <c r="C230" s="309"/>
      <c r="D230" s="309"/>
      <c r="E230" s="309"/>
      <c r="F230" s="309"/>
      <c r="G230" s="310"/>
      <c r="H230" s="224"/>
      <c r="I230" s="225"/>
      <c r="J230" s="225"/>
      <c r="K230" s="225"/>
      <c r="L230" s="226"/>
      <c r="M230" s="227"/>
      <c r="N230" s="228"/>
      <c r="O230" s="228"/>
      <c r="P230" s="228"/>
      <c r="Q230" s="228"/>
      <c r="R230" s="228"/>
      <c r="S230" s="228"/>
      <c r="T230" s="228"/>
      <c r="U230" s="228"/>
      <c r="V230" s="228"/>
      <c r="W230" s="228"/>
      <c r="X230" s="228"/>
      <c r="Y230" s="229"/>
      <c r="Z230" s="230"/>
      <c r="AA230" s="231"/>
      <c r="AB230" s="231"/>
      <c r="AC230" s="231"/>
      <c r="AD230" s="224"/>
      <c r="AE230" s="225"/>
      <c r="AF230" s="225"/>
      <c r="AG230" s="225"/>
      <c r="AH230" s="226"/>
      <c r="AI230" s="227"/>
      <c r="AJ230" s="228"/>
      <c r="AK230" s="228"/>
      <c r="AL230" s="228"/>
      <c r="AM230" s="228"/>
      <c r="AN230" s="228"/>
      <c r="AO230" s="228"/>
      <c r="AP230" s="228"/>
      <c r="AQ230" s="228"/>
      <c r="AR230" s="228"/>
      <c r="AS230" s="228"/>
      <c r="AT230" s="228"/>
      <c r="AU230" s="229"/>
      <c r="AV230" s="230"/>
      <c r="AW230" s="231"/>
      <c r="AX230" s="231"/>
      <c r="AY230" s="232"/>
    </row>
    <row r="231" spans="2:51" ht="24.75" customHeight="1">
      <c r="B231" s="308"/>
      <c r="C231" s="309"/>
      <c r="D231" s="309"/>
      <c r="E231" s="309"/>
      <c r="F231" s="309"/>
      <c r="G231" s="310"/>
      <c r="H231" s="266" t="s">
        <v>26</v>
      </c>
      <c r="I231" s="267"/>
      <c r="J231" s="267"/>
      <c r="K231" s="267"/>
      <c r="L231" s="267"/>
      <c r="M231" s="268"/>
      <c r="N231" s="269"/>
      <c r="O231" s="269"/>
      <c r="P231" s="269"/>
      <c r="Q231" s="269"/>
      <c r="R231" s="269"/>
      <c r="S231" s="269"/>
      <c r="T231" s="269"/>
      <c r="U231" s="269"/>
      <c r="V231" s="269"/>
      <c r="W231" s="269"/>
      <c r="X231" s="269"/>
      <c r="Y231" s="270"/>
      <c r="Z231" s="271">
        <f>SUM(Z223:AC230)</f>
        <v>26.299999999999997</v>
      </c>
      <c r="AA231" s="272"/>
      <c r="AB231" s="272"/>
      <c r="AC231" s="273"/>
      <c r="AD231" s="266" t="s">
        <v>26</v>
      </c>
      <c r="AE231" s="267"/>
      <c r="AF231" s="267"/>
      <c r="AG231" s="267"/>
      <c r="AH231" s="267"/>
      <c r="AI231" s="268"/>
      <c r="AJ231" s="269"/>
      <c r="AK231" s="269"/>
      <c r="AL231" s="269"/>
      <c r="AM231" s="269"/>
      <c r="AN231" s="269"/>
      <c r="AO231" s="269"/>
      <c r="AP231" s="269"/>
      <c r="AQ231" s="269"/>
      <c r="AR231" s="269"/>
      <c r="AS231" s="269"/>
      <c r="AT231" s="269"/>
      <c r="AU231" s="270"/>
      <c r="AV231" s="271">
        <f>SUM(AV223:AY230)</f>
        <v>4</v>
      </c>
      <c r="AW231" s="272"/>
      <c r="AX231" s="272"/>
      <c r="AY231" s="274"/>
    </row>
    <row r="232" spans="2:51" ht="24.75" customHeight="1">
      <c r="B232" s="308"/>
      <c r="C232" s="309"/>
      <c r="D232" s="309"/>
      <c r="E232" s="309"/>
      <c r="F232" s="309"/>
      <c r="G232" s="310"/>
      <c r="H232" s="253" t="s">
        <v>641</v>
      </c>
      <c r="I232" s="254"/>
      <c r="J232" s="254"/>
      <c r="K232" s="254"/>
      <c r="L232" s="254"/>
      <c r="M232" s="254"/>
      <c r="N232" s="254"/>
      <c r="O232" s="254"/>
      <c r="P232" s="254"/>
      <c r="Q232" s="254"/>
      <c r="R232" s="254"/>
      <c r="S232" s="254"/>
      <c r="T232" s="254"/>
      <c r="U232" s="254"/>
      <c r="V232" s="254"/>
      <c r="W232" s="254"/>
      <c r="X232" s="254"/>
      <c r="Y232" s="254"/>
      <c r="Z232" s="254"/>
      <c r="AA232" s="254"/>
      <c r="AB232" s="254"/>
      <c r="AC232" s="255"/>
      <c r="AD232" s="253" t="s">
        <v>607</v>
      </c>
      <c r="AE232" s="254"/>
      <c r="AF232" s="254"/>
      <c r="AG232" s="254"/>
      <c r="AH232" s="254"/>
      <c r="AI232" s="254"/>
      <c r="AJ232" s="254"/>
      <c r="AK232" s="254"/>
      <c r="AL232" s="254"/>
      <c r="AM232" s="254"/>
      <c r="AN232" s="254"/>
      <c r="AO232" s="254"/>
      <c r="AP232" s="254"/>
      <c r="AQ232" s="254"/>
      <c r="AR232" s="254"/>
      <c r="AS232" s="254"/>
      <c r="AT232" s="254"/>
      <c r="AU232" s="254"/>
      <c r="AV232" s="254"/>
      <c r="AW232" s="254"/>
      <c r="AX232" s="254"/>
      <c r="AY232" s="256"/>
    </row>
    <row r="233" spans="2:51" ht="24.75" customHeight="1">
      <c r="B233" s="308"/>
      <c r="C233" s="309"/>
      <c r="D233" s="309"/>
      <c r="E233" s="309"/>
      <c r="F233" s="309"/>
      <c r="G233" s="310"/>
      <c r="H233" s="257" t="s">
        <v>23</v>
      </c>
      <c r="I233" s="258"/>
      <c r="J233" s="258"/>
      <c r="K233" s="258"/>
      <c r="L233" s="258"/>
      <c r="M233" s="259" t="s">
        <v>24</v>
      </c>
      <c r="N233" s="260"/>
      <c r="O233" s="260"/>
      <c r="P233" s="260"/>
      <c r="Q233" s="260"/>
      <c r="R233" s="260"/>
      <c r="S233" s="260"/>
      <c r="T233" s="260"/>
      <c r="U233" s="260"/>
      <c r="V233" s="260"/>
      <c r="W233" s="260"/>
      <c r="X233" s="260"/>
      <c r="Y233" s="261"/>
      <c r="Z233" s="262" t="s">
        <v>25</v>
      </c>
      <c r="AA233" s="263"/>
      <c r="AB233" s="263"/>
      <c r="AC233" s="264"/>
      <c r="AD233" s="257" t="s">
        <v>23</v>
      </c>
      <c r="AE233" s="258"/>
      <c r="AF233" s="258"/>
      <c r="AG233" s="258"/>
      <c r="AH233" s="258"/>
      <c r="AI233" s="259" t="s">
        <v>24</v>
      </c>
      <c r="AJ233" s="260"/>
      <c r="AK233" s="260"/>
      <c r="AL233" s="260"/>
      <c r="AM233" s="260"/>
      <c r="AN233" s="260"/>
      <c r="AO233" s="260"/>
      <c r="AP233" s="260"/>
      <c r="AQ233" s="260"/>
      <c r="AR233" s="260"/>
      <c r="AS233" s="260"/>
      <c r="AT233" s="260"/>
      <c r="AU233" s="261"/>
      <c r="AV233" s="262" t="s">
        <v>25</v>
      </c>
      <c r="AW233" s="263"/>
      <c r="AX233" s="263"/>
      <c r="AY233" s="265"/>
    </row>
    <row r="234" spans="2:51" ht="24.75" customHeight="1">
      <c r="B234" s="308"/>
      <c r="C234" s="309"/>
      <c r="D234" s="309"/>
      <c r="E234" s="309"/>
      <c r="F234" s="309"/>
      <c r="G234" s="310"/>
      <c r="H234" s="1760" t="s">
        <v>210</v>
      </c>
      <c r="I234" s="349"/>
      <c r="J234" s="349"/>
      <c r="K234" s="349"/>
      <c r="L234" s="350"/>
      <c r="M234" s="1904" t="s">
        <v>265</v>
      </c>
      <c r="N234" s="1905"/>
      <c r="O234" s="1905"/>
      <c r="P234" s="1905"/>
      <c r="Q234" s="1905"/>
      <c r="R234" s="1905"/>
      <c r="S234" s="1905"/>
      <c r="T234" s="1905"/>
      <c r="U234" s="1905"/>
      <c r="V234" s="1905"/>
      <c r="W234" s="1905"/>
      <c r="X234" s="1905"/>
      <c r="Y234" s="1906"/>
      <c r="Z234" s="1907">
        <v>1</v>
      </c>
      <c r="AA234" s="1908"/>
      <c r="AB234" s="1908"/>
      <c r="AC234" s="1909"/>
      <c r="AD234" s="1760" t="s">
        <v>210</v>
      </c>
      <c r="AE234" s="349"/>
      <c r="AF234" s="349"/>
      <c r="AG234" s="349"/>
      <c r="AH234" s="350"/>
      <c r="AI234" s="1904" t="s">
        <v>266</v>
      </c>
      <c r="AJ234" s="1905"/>
      <c r="AK234" s="1905"/>
      <c r="AL234" s="1905"/>
      <c r="AM234" s="1905"/>
      <c r="AN234" s="1905"/>
      <c r="AO234" s="1905"/>
      <c r="AP234" s="1905"/>
      <c r="AQ234" s="1905"/>
      <c r="AR234" s="1905"/>
      <c r="AS234" s="1905"/>
      <c r="AT234" s="1905"/>
      <c r="AU234" s="1906"/>
      <c r="AV234" s="1907">
        <v>0.2</v>
      </c>
      <c r="AW234" s="1908"/>
      <c r="AX234" s="1908"/>
      <c r="AY234" s="1959"/>
    </row>
    <row r="235" spans="2:51" ht="24.75" customHeight="1">
      <c r="B235" s="308"/>
      <c r="C235" s="309"/>
      <c r="D235" s="309"/>
      <c r="E235" s="309"/>
      <c r="F235" s="309"/>
      <c r="G235" s="310"/>
      <c r="H235" s="233"/>
      <c r="I235" s="234"/>
      <c r="J235" s="234"/>
      <c r="K235" s="234"/>
      <c r="L235" s="235"/>
      <c r="M235" s="236"/>
      <c r="N235" s="237"/>
      <c r="O235" s="237"/>
      <c r="P235" s="237"/>
      <c r="Q235" s="237"/>
      <c r="R235" s="237"/>
      <c r="S235" s="237"/>
      <c r="T235" s="237"/>
      <c r="U235" s="237"/>
      <c r="V235" s="237"/>
      <c r="W235" s="237"/>
      <c r="X235" s="237"/>
      <c r="Y235" s="238"/>
      <c r="Z235" s="239"/>
      <c r="AA235" s="240"/>
      <c r="AB235" s="240"/>
      <c r="AC235" s="242"/>
      <c r="AD235" s="233"/>
      <c r="AE235" s="234"/>
      <c r="AF235" s="234"/>
      <c r="AG235" s="234"/>
      <c r="AH235" s="235"/>
      <c r="AI235" s="236"/>
      <c r="AJ235" s="237"/>
      <c r="AK235" s="237"/>
      <c r="AL235" s="237"/>
      <c r="AM235" s="237"/>
      <c r="AN235" s="237"/>
      <c r="AO235" s="237"/>
      <c r="AP235" s="237"/>
      <c r="AQ235" s="237"/>
      <c r="AR235" s="237"/>
      <c r="AS235" s="237"/>
      <c r="AT235" s="237"/>
      <c r="AU235" s="238"/>
      <c r="AV235" s="239"/>
      <c r="AW235" s="240"/>
      <c r="AX235" s="240"/>
      <c r="AY235" s="241"/>
    </row>
    <row r="236" spans="2:51" ht="24.75" customHeight="1">
      <c r="B236" s="308"/>
      <c r="C236" s="309"/>
      <c r="D236" s="309"/>
      <c r="E236" s="309"/>
      <c r="F236" s="309"/>
      <c r="G236" s="310"/>
      <c r="H236" s="233"/>
      <c r="I236" s="234"/>
      <c r="J236" s="234"/>
      <c r="K236" s="234"/>
      <c r="L236" s="235"/>
      <c r="M236" s="236"/>
      <c r="N236" s="237"/>
      <c r="O236" s="237"/>
      <c r="P236" s="237"/>
      <c r="Q236" s="237"/>
      <c r="R236" s="237"/>
      <c r="S236" s="237"/>
      <c r="T236" s="237"/>
      <c r="U236" s="237"/>
      <c r="V236" s="237"/>
      <c r="W236" s="237"/>
      <c r="X236" s="237"/>
      <c r="Y236" s="238"/>
      <c r="Z236" s="239"/>
      <c r="AA236" s="240"/>
      <c r="AB236" s="240"/>
      <c r="AC236" s="242"/>
      <c r="AD236" s="233"/>
      <c r="AE236" s="234"/>
      <c r="AF236" s="234"/>
      <c r="AG236" s="234"/>
      <c r="AH236" s="235"/>
      <c r="AI236" s="236"/>
      <c r="AJ236" s="237"/>
      <c r="AK236" s="237"/>
      <c r="AL236" s="237"/>
      <c r="AM236" s="237"/>
      <c r="AN236" s="237"/>
      <c r="AO236" s="237"/>
      <c r="AP236" s="237"/>
      <c r="AQ236" s="237"/>
      <c r="AR236" s="237"/>
      <c r="AS236" s="237"/>
      <c r="AT236" s="237"/>
      <c r="AU236" s="238"/>
      <c r="AV236" s="239"/>
      <c r="AW236" s="240"/>
      <c r="AX236" s="240"/>
      <c r="AY236" s="241"/>
    </row>
    <row r="237" spans="2:51" ht="24.75" customHeight="1">
      <c r="B237" s="308"/>
      <c r="C237" s="309"/>
      <c r="D237" s="309"/>
      <c r="E237" s="309"/>
      <c r="F237" s="309"/>
      <c r="G237" s="310"/>
      <c r="H237" s="233"/>
      <c r="I237" s="234"/>
      <c r="J237" s="234"/>
      <c r="K237" s="234"/>
      <c r="L237" s="235"/>
      <c r="M237" s="236"/>
      <c r="N237" s="237"/>
      <c r="O237" s="237"/>
      <c r="P237" s="237"/>
      <c r="Q237" s="237"/>
      <c r="R237" s="237"/>
      <c r="S237" s="237"/>
      <c r="T237" s="237"/>
      <c r="U237" s="237"/>
      <c r="V237" s="237"/>
      <c r="W237" s="237"/>
      <c r="X237" s="237"/>
      <c r="Y237" s="238"/>
      <c r="Z237" s="239"/>
      <c r="AA237" s="240"/>
      <c r="AB237" s="240"/>
      <c r="AC237" s="242"/>
      <c r="AD237" s="233"/>
      <c r="AE237" s="234"/>
      <c r="AF237" s="234"/>
      <c r="AG237" s="234"/>
      <c r="AH237" s="235"/>
      <c r="AI237" s="236"/>
      <c r="AJ237" s="237"/>
      <c r="AK237" s="237"/>
      <c r="AL237" s="237"/>
      <c r="AM237" s="237"/>
      <c r="AN237" s="237"/>
      <c r="AO237" s="237"/>
      <c r="AP237" s="237"/>
      <c r="AQ237" s="237"/>
      <c r="AR237" s="237"/>
      <c r="AS237" s="237"/>
      <c r="AT237" s="237"/>
      <c r="AU237" s="238"/>
      <c r="AV237" s="239"/>
      <c r="AW237" s="240"/>
      <c r="AX237" s="240"/>
      <c r="AY237" s="241"/>
    </row>
    <row r="238" spans="2:51" ht="24.75" customHeight="1">
      <c r="B238" s="308"/>
      <c r="C238" s="309"/>
      <c r="D238" s="309"/>
      <c r="E238" s="309"/>
      <c r="F238" s="309"/>
      <c r="G238" s="310"/>
      <c r="H238" s="233"/>
      <c r="I238" s="234"/>
      <c r="J238" s="234"/>
      <c r="K238" s="234"/>
      <c r="L238" s="235"/>
      <c r="M238" s="236"/>
      <c r="N238" s="237"/>
      <c r="O238" s="237"/>
      <c r="P238" s="237"/>
      <c r="Q238" s="237"/>
      <c r="R238" s="237"/>
      <c r="S238" s="237"/>
      <c r="T238" s="237"/>
      <c r="U238" s="237"/>
      <c r="V238" s="237"/>
      <c r="W238" s="237"/>
      <c r="X238" s="237"/>
      <c r="Y238" s="238"/>
      <c r="Z238" s="239"/>
      <c r="AA238" s="240"/>
      <c r="AB238" s="240"/>
      <c r="AC238" s="240"/>
      <c r="AD238" s="233"/>
      <c r="AE238" s="234"/>
      <c r="AF238" s="234"/>
      <c r="AG238" s="234"/>
      <c r="AH238" s="235"/>
      <c r="AI238" s="236"/>
      <c r="AJ238" s="237"/>
      <c r="AK238" s="237"/>
      <c r="AL238" s="237"/>
      <c r="AM238" s="237"/>
      <c r="AN238" s="237"/>
      <c r="AO238" s="237"/>
      <c r="AP238" s="237"/>
      <c r="AQ238" s="237"/>
      <c r="AR238" s="237"/>
      <c r="AS238" s="237"/>
      <c r="AT238" s="237"/>
      <c r="AU238" s="238"/>
      <c r="AV238" s="239"/>
      <c r="AW238" s="240"/>
      <c r="AX238" s="240"/>
      <c r="AY238" s="241"/>
    </row>
    <row r="239" spans="2:51" ht="24.75" customHeight="1">
      <c r="B239" s="308"/>
      <c r="C239" s="309"/>
      <c r="D239" s="309"/>
      <c r="E239" s="309"/>
      <c r="F239" s="309"/>
      <c r="G239" s="310"/>
      <c r="H239" s="233"/>
      <c r="I239" s="234"/>
      <c r="J239" s="234"/>
      <c r="K239" s="234"/>
      <c r="L239" s="235"/>
      <c r="M239" s="236"/>
      <c r="N239" s="237"/>
      <c r="O239" s="237"/>
      <c r="P239" s="237"/>
      <c r="Q239" s="237"/>
      <c r="R239" s="237"/>
      <c r="S239" s="237"/>
      <c r="T239" s="237"/>
      <c r="U239" s="237"/>
      <c r="V239" s="237"/>
      <c r="W239" s="237"/>
      <c r="X239" s="237"/>
      <c r="Y239" s="238"/>
      <c r="Z239" s="239"/>
      <c r="AA239" s="240"/>
      <c r="AB239" s="240"/>
      <c r="AC239" s="240"/>
      <c r="AD239" s="233"/>
      <c r="AE239" s="234"/>
      <c r="AF239" s="234"/>
      <c r="AG239" s="234"/>
      <c r="AH239" s="235"/>
      <c r="AI239" s="236"/>
      <c r="AJ239" s="237"/>
      <c r="AK239" s="237"/>
      <c r="AL239" s="237"/>
      <c r="AM239" s="237"/>
      <c r="AN239" s="237"/>
      <c r="AO239" s="237"/>
      <c r="AP239" s="237"/>
      <c r="AQ239" s="237"/>
      <c r="AR239" s="237"/>
      <c r="AS239" s="237"/>
      <c r="AT239" s="237"/>
      <c r="AU239" s="238"/>
      <c r="AV239" s="239"/>
      <c r="AW239" s="240"/>
      <c r="AX239" s="240"/>
      <c r="AY239" s="241"/>
    </row>
    <row r="240" spans="2:51" ht="24.75" customHeight="1">
      <c r="B240" s="308"/>
      <c r="C240" s="309"/>
      <c r="D240" s="309"/>
      <c r="E240" s="309"/>
      <c r="F240" s="309"/>
      <c r="G240" s="310"/>
      <c r="H240" s="233"/>
      <c r="I240" s="234"/>
      <c r="J240" s="234"/>
      <c r="K240" s="234"/>
      <c r="L240" s="235"/>
      <c r="M240" s="236"/>
      <c r="N240" s="237"/>
      <c r="O240" s="237"/>
      <c r="P240" s="237"/>
      <c r="Q240" s="237"/>
      <c r="R240" s="237"/>
      <c r="S240" s="237"/>
      <c r="T240" s="237"/>
      <c r="U240" s="237"/>
      <c r="V240" s="237"/>
      <c r="W240" s="237"/>
      <c r="X240" s="237"/>
      <c r="Y240" s="238"/>
      <c r="Z240" s="239"/>
      <c r="AA240" s="240"/>
      <c r="AB240" s="240"/>
      <c r="AC240" s="240"/>
      <c r="AD240" s="233"/>
      <c r="AE240" s="234"/>
      <c r="AF240" s="234"/>
      <c r="AG240" s="234"/>
      <c r="AH240" s="235"/>
      <c r="AI240" s="236"/>
      <c r="AJ240" s="237"/>
      <c r="AK240" s="237"/>
      <c r="AL240" s="237"/>
      <c r="AM240" s="237"/>
      <c r="AN240" s="237"/>
      <c r="AO240" s="237"/>
      <c r="AP240" s="237"/>
      <c r="AQ240" s="237"/>
      <c r="AR240" s="237"/>
      <c r="AS240" s="237"/>
      <c r="AT240" s="237"/>
      <c r="AU240" s="238"/>
      <c r="AV240" s="239"/>
      <c r="AW240" s="240"/>
      <c r="AX240" s="240"/>
      <c r="AY240" s="241"/>
    </row>
    <row r="241" spans="2:51" ht="24.75" customHeight="1">
      <c r="B241" s="308"/>
      <c r="C241" s="309"/>
      <c r="D241" s="309"/>
      <c r="E241" s="309"/>
      <c r="F241" s="309"/>
      <c r="G241" s="310"/>
      <c r="H241" s="224"/>
      <c r="I241" s="225"/>
      <c r="J241" s="225"/>
      <c r="K241" s="225"/>
      <c r="L241" s="226"/>
      <c r="M241" s="227"/>
      <c r="N241" s="228"/>
      <c r="O241" s="228"/>
      <c r="P241" s="228"/>
      <c r="Q241" s="228"/>
      <c r="R241" s="228"/>
      <c r="S241" s="228"/>
      <c r="T241" s="228"/>
      <c r="U241" s="228"/>
      <c r="V241" s="228"/>
      <c r="W241" s="228"/>
      <c r="X241" s="228"/>
      <c r="Y241" s="229"/>
      <c r="Z241" s="230"/>
      <c r="AA241" s="231"/>
      <c r="AB241" s="231"/>
      <c r="AC241" s="231"/>
      <c r="AD241" s="224"/>
      <c r="AE241" s="225"/>
      <c r="AF241" s="225"/>
      <c r="AG241" s="225"/>
      <c r="AH241" s="226"/>
      <c r="AI241" s="227"/>
      <c r="AJ241" s="228"/>
      <c r="AK241" s="228"/>
      <c r="AL241" s="228"/>
      <c r="AM241" s="228"/>
      <c r="AN241" s="228"/>
      <c r="AO241" s="228"/>
      <c r="AP241" s="228"/>
      <c r="AQ241" s="228"/>
      <c r="AR241" s="228"/>
      <c r="AS241" s="228"/>
      <c r="AT241" s="228"/>
      <c r="AU241" s="229"/>
      <c r="AV241" s="230"/>
      <c r="AW241" s="231"/>
      <c r="AX241" s="231"/>
      <c r="AY241" s="232"/>
    </row>
    <row r="242" spans="2:51" ht="24.75" customHeight="1">
      <c r="B242" s="308"/>
      <c r="C242" s="309"/>
      <c r="D242" s="309"/>
      <c r="E242" s="309"/>
      <c r="F242" s="309"/>
      <c r="G242" s="310"/>
      <c r="H242" s="266" t="s">
        <v>26</v>
      </c>
      <c r="I242" s="267"/>
      <c r="J242" s="267"/>
      <c r="K242" s="267"/>
      <c r="L242" s="267"/>
      <c r="M242" s="268"/>
      <c r="N242" s="269"/>
      <c r="O242" s="269"/>
      <c r="P242" s="269"/>
      <c r="Q242" s="269"/>
      <c r="R242" s="269"/>
      <c r="S242" s="269"/>
      <c r="T242" s="269"/>
      <c r="U242" s="269"/>
      <c r="V242" s="269"/>
      <c r="W242" s="269"/>
      <c r="X242" s="269"/>
      <c r="Y242" s="270"/>
      <c r="Z242" s="271">
        <f>SUM(Z234:AC241)</f>
        <v>1</v>
      </c>
      <c r="AA242" s="272"/>
      <c r="AB242" s="272"/>
      <c r="AC242" s="273"/>
      <c r="AD242" s="266" t="s">
        <v>26</v>
      </c>
      <c r="AE242" s="267"/>
      <c r="AF242" s="267"/>
      <c r="AG242" s="267"/>
      <c r="AH242" s="267"/>
      <c r="AI242" s="268"/>
      <c r="AJ242" s="269"/>
      <c r="AK242" s="269"/>
      <c r="AL242" s="269"/>
      <c r="AM242" s="269"/>
      <c r="AN242" s="269"/>
      <c r="AO242" s="269"/>
      <c r="AP242" s="269"/>
      <c r="AQ242" s="269"/>
      <c r="AR242" s="269"/>
      <c r="AS242" s="269"/>
      <c r="AT242" s="269"/>
      <c r="AU242" s="270"/>
      <c r="AV242" s="271">
        <f>SUM(AV234:AY241)</f>
        <v>0.2</v>
      </c>
      <c r="AW242" s="272"/>
      <c r="AX242" s="272"/>
      <c r="AY242" s="274"/>
    </row>
    <row r="243" spans="2:51" ht="24.75" customHeight="1">
      <c r="B243" s="308"/>
      <c r="C243" s="309"/>
      <c r="D243" s="309"/>
      <c r="E243" s="309"/>
      <c r="F243" s="309"/>
      <c r="G243" s="310"/>
      <c r="H243" s="253" t="s">
        <v>642</v>
      </c>
      <c r="I243" s="254"/>
      <c r="J243" s="254"/>
      <c r="K243" s="254"/>
      <c r="L243" s="254"/>
      <c r="M243" s="254"/>
      <c r="N243" s="254"/>
      <c r="O243" s="254"/>
      <c r="P243" s="254"/>
      <c r="Q243" s="254"/>
      <c r="R243" s="254"/>
      <c r="S243" s="254"/>
      <c r="T243" s="254"/>
      <c r="U243" s="254"/>
      <c r="V243" s="254"/>
      <c r="W243" s="254"/>
      <c r="X243" s="254"/>
      <c r="Y243" s="254"/>
      <c r="Z243" s="254"/>
      <c r="AA243" s="254"/>
      <c r="AB243" s="254"/>
      <c r="AC243" s="255"/>
      <c r="AD243" s="253" t="s">
        <v>608</v>
      </c>
      <c r="AE243" s="254"/>
      <c r="AF243" s="254"/>
      <c r="AG243" s="254"/>
      <c r="AH243" s="254"/>
      <c r="AI243" s="254"/>
      <c r="AJ243" s="254"/>
      <c r="AK243" s="254"/>
      <c r="AL243" s="254"/>
      <c r="AM243" s="254"/>
      <c r="AN243" s="254"/>
      <c r="AO243" s="254"/>
      <c r="AP243" s="254"/>
      <c r="AQ243" s="254"/>
      <c r="AR243" s="254"/>
      <c r="AS243" s="254"/>
      <c r="AT243" s="254"/>
      <c r="AU243" s="254"/>
      <c r="AV243" s="254"/>
      <c r="AW243" s="254"/>
      <c r="AX243" s="254"/>
      <c r="AY243" s="256"/>
    </row>
    <row r="244" spans="2:51" ht="24.75" customHeight="1">
      <c r="B244" s="308"/>
      <c r="C244" s="309"/>
      <c r="D244" s="309"/>
      <c r="E244" s="309"/>
      <c r="F244" s="309"/>
      <c r="G244" s="310"/>
      <c r="H244" s="257" t="s">
        <v>23</v>
      </c>
      <c r="I244" s="258"/>
      <c r="J244" s="258"/>
      <c r="K244" s="258"/>
      <c r="L244" s="258"/>
      <c r="M244" s="259" t="s">
        <v>24</v>
      </c>
      <c r="N244" s="260"/>
      <c r="O244" s="260"/>
      <c r="P244" s="260"/>
      <c r="Q244" s="260"/>
      <c r="R244" s="260"/>
      <c r="S244" s="260"/>
      <c r="T244" s="260"/>
      <c r="U244" s="260"/>
      <c r="V244" s="260"/>
      <c r="W244" s="260"/>
      <c r="X244" s="260"/>
      <c r="Y244" s="261"/>
      <c r="Z244" s="262" t="s">
        <v>25</v>
      </c>
      <c r="AA244" s="263"/>
      <c r="AB244" s="263"/>
      <c r="AC244" s="264"/>
      <c r="AD244" s="257" t="s">
        <v>23</v>
      </c>
      <c r="AE244" s="258"/>
      <c r="AF244" s="258"/>
      <c r="AG244" s="258"/>
      <c r="AH244" s="258"/>
      <c r="AI244" s="259" t="s">
        <v>24</v>
      </c>
      <c r="AJ244" s="260"/>
      <c r="AK244" s="260"/>
      <c r="AL244" s="260"/>
      <c r="AM244" s="260"/>
      <c r="AN244" s="260"/>
      <c r="AO244" s="260"/>
      <c r="AP244" s="260"/>
      <c r="AQ244" s="260"/>
      <c r="AR244" s="260"/>
      <c r="AS244" s="260"/>
      <c r="AT244" s="260"/>
      <c r="AU244" s="261"/>
      <c r="AV244" s="262" t="s">
        <v>25</v>
      </c>
      <c r="AW244" s="263"/>
      <c r="AX244" s="263"/>
      <c r="AY244" s="265"/>
    </row>
    <row r="245" spans="2:51" ht="24.75" customHeight="1">
      <c r="B245" s="308"/>
      <c r="C245" s="309"/>
      <c r="D245" s="309"/>
      <c r="E245" s="309"/>
      <c r="F245" s="309"/>
      <c r="G245" s="310"/>
      <c r="H245" s="1760" t="s">
        <v>210</v>
      </c>
      <c r="I245" s="349"/>
      <c r="J245" s="349"/>
      <c r="K245" s="349"/>
      <c r="L245" s="350"/>
      <c r="M245" s="1904" t="s">
        <v>267</v>
      </c>
      <c r="N245" s="1905"/>
      <c r="O245" s="1905"/>
      <c r="P245" s="1905"/>
      <c r="Q245" s="1905"/>
      <c r="R245" s="1905"/>
      <c r="S245" s="1905"/>
      <c r="T245" s="1905"/>
      <c r="U245" s="1905"/>
      <c r="V245" s="1905"/>
      <c r="W245" s="1905"/>
      <c r="X245" s="1905"/>
      <c r="Y245" s="1906"/>
      <c r="Z245" s="1907">
        <v>26</v>
      </c>
      <c r="AA245" s="1908"/>
      <c r="AB245" s="1908"/>
      <c r="AC245" s="1909"/>
      <c r="AD245" s="1760" t="s">
        <v>210</v>
      </c>
      <c r="AE245" s="349"/>
      <c r="AF245" s="349"/>
      <c r="AG245" s="349"/>
      <c r="AH245" s="350"/>
      <c r="AI245" s="1904" t="s">
        <v>268</v>
      </c>
      <c r="AJ245" s="1905"/>
      <c r="AK245" s="1905"/>
      <c r="AL245" s="1905"/>
      <c r="AM245" s="1905"/>
      <c r="AN245" s="1905"/>
      <c r="AO245" s="1905"/>
      <c r="AP245" s="1905"/>
      <c r="AQ245" s="1905"/>
      <c r="AR245" s="1905"/>
      <c r="AS245" s="1905"/>
      <c r="AT245" s="1905"/>
      <c r="AU245" s="1906"/>
      <c r="AV245" s="1907">
        <v>0.2</v>
      </c>
      <c r="AW245" s="1908"/>
      <c r="AX245" s="1908"/>
      <c r="AY245" s="1959"/>
    </row>
    <row r="246" spans="2:51" ht="24.75" customHeight="1">
      <c r="B246" s="308"/>
      <c r="C246" s="309"/>
      <c r="D246" s="309"/>
      <c r="E246" s="309"/>
      <c r="F246" s="309"/>
      <c r="G246" s="310"/>
      <c r="H246" s="1741" t="s">
        <v>210</v>
      </c>
      <c r="I246" s="359"/>
      <c r="J246" s="359"/>
      <c r="K246" s="359"/>
      <c r="L246" s="360"/>
      <c r="M246" s="2926" t="s">
        <v>269</v>
      </c>
      <c r="N246" s="2927"/>
      <c r="O246" s="2927"/>
      <c r="P246" s="2927"/>
      <c r="Q246" s="2927"/>
      <c r="R246" s="2927"/>
      <c r="S246" s="2927"/>
      <c r="T246" s="2927"/>
      <c r="U246" s="2927"/>
      <c r="V246" s="2927"/>
      <c r="W246" s="2927"/>
      <c r="X246" s="2927"/>
      <c r="Y246" s="2928"/>
      <c r="Z246" s="1948">
        <v>8</v>
      </c>
      <c r="AA246" s="1949"/>
      <c r="AB246" s="1949"/>
      <c r="AC246" s="1950"/>
      <c r="AD246" s="1741"/>
      <c r="AE246" s="359"/>
      <c r="AF246" s="359"/>
      <c r="AG246" s="359"/>
      <c r="AH246" s="360"/>
      <c r="AI246" s="2926"/>
      <c r="AJ246" s="2927"/>
      <c r="AK246" s="2927"/>
      <c r="AL246" s="2927"/>
      <c r="AM246" s="2927"/>
      <c r="AN246" s="2927"/>
      <c r="AO246" s="2927"/>
      <c r="AP246" s="2927"/>
      <c r="AQ246" s="2927"/>
      <c r="AR246" s="2927"/>
      <c r="AS246" s="2927"/>
      <c r="AT246" s="2927"/>
      <c r="AU246" s="2928"/>
      <c r="AV246" s="1948"/>
      <c r="AW246" s="1949"/>
      <c r="AX246" s="1949"/>
      <c r="AY246" s="1960"/>
    </row>
    <row r="247" spans="2:51" ht="24.75" customHeight="1">
      <c r="B247" s="308"/>
      <c r="C247" s="309"/>
      <c r="D247" s="309"/>
      <c r="E247" s="309"/>
      <c r="F247" s="309"/>
      <c r="G247" s="310"/>
      <c r="H247" s="1741" t="s">
        <v>210</v>
      </c>
      <c r="I247" s="359"/>
      <c r="J247" s="359"/>
      <c r="K247" s="359"/>
      <c r="L247" s="360"/>
      <c r="M247" s="2926" t="s">
        <v>646</v>
      </c>
      <c r="N247" s="2927"/>
      <c r="O247" s="2927"/>
      <c r="P247" s="2927"/>
      <c r="Q247" s="2927"/>
      <c r="R247" s="2927"/>
      <c r="S247" s="2927"/>
      <c r="T247" s="2927"/>
      <c r="U247" s="2927"/>
      <c r="V247" s="2927"/>
      <c r="W247" s="2927"/>
      <c r="X247" s="2927"/>
      <c r="Y247" s="2928"/>
      <c r="Z247" s="1948">
        <v>8</v>
      </c>
      <c r="AA247" s="1949"/>
      <c r="AB247" s="1949"/>
      <c r="AC247" s="1950"/>
      <c r="AD247" s="1741"/>
      <c r="AE247" s="359"/>
      <c r="AF247" s="359"/>
      <c r="AG247" s="359"/>
      <c r="AH247" s="360"/>
      <c r="AI247" s="2926"/>
      <c r="AJ247" s="2927"/>
      <c r="AK247" s="2927"/>
      <c r="AL247" s="2927"/>
      <c r="AM247" s="2927"/>
      <c r="AN247" s="2927"/>
      <c r="AO247" s="2927"/>
      <c r="AP247" s="2927"/>
      <c r="AQ247" s="2927"/>
      <c r="AR247" s="2927"/>
      <c r="AS247" s="2927"/>
      <c r="AT247" s="2927"/>
      <c r="AU247" s="2928"/>
      <c r="AV247" s="1948"/>
      <c r="AW247" s="1949"/>
      <c r="AX247" s="1949"/>
      <c r="AY247" s="1960"/>
    </row>
    <row r="248" spans="2:51" ht="24.75" customHeight="1">
      <c r="B248" s="308"/>
      <c r="C248" s="309"/>
      <c r="D248" s="309"/>
      <c r="E248" s="309"/>
      <c r="F248" s="309"/>
      <c r="G248" s="310"/>
      <c r="H248" s="1741" t="s">
        <v>210</v>
      </c>
      <c r="I248" s="359"/>
      <c r="J248" s="359"/>
      <c r="K248" s="359"/>
      <c r="L248" s="360"/>
      <c r="M248" s="2926" t="s">
        <v>270</v>
      </c>
      <c r="N248" s="2927"/>
      <c r="O248" s="2927"/>
      <c r="P248" s="2927"/>
      <c r="Q248" s="2927"/>
      <c r="R248" s="2927"/>
      <c r="S248" s="2927"/>
      <c r="T248" s="2927"/>
      <c r="U248" s="2927"/>
      <c r="V248" s="2927"/>
      <c r="W248" s="2927"/>
      <c r="X248" s="2927"/>
      <c r="Y248" s="2928"/>
      <c r="Z248" s="1948">
        <v>13</v>
      </c>
      <c r="AA248" s="1949"/>
      <c r="AB248" s="1949"/>
      <c r="AC248" s="1950"/>
      <c r="AD248" s="1741"/>
      <c r="AE248" s="359"/>
      <c r="AF248" s="359"/>
      <c r="AG248" s="359"/>
      <c r="AH248" s="360"/>
      <c r="AI248" s="2926"/>
      <c r="AJ248" s="2927"/>
      <c r="AK248" s="2927"/>
      <c r="AL248" s="2927"/>
      <c r="AM248" s="2927"/>
      <c r="AN248" s="2927"/>
      <c r="AO248" s="2927"/>
      <c r="AP248" s="2927"/>
      <c r="AQ248" s="2927"/>
      <c r="AR248" s="2927"/>
      <c r="AS248" s="2927"/>
      <c r="AT248" s="2927"/>
      <c r="AU248" s="2928"/>
      <c r="AV248" s="1948"/>
      <c r="AW248" s="1949"/>
      <c r="AX248" s="1949"/>
      <c r="AY248" s="1960"/>
    </row>
    <row r="249" spans="2:51" ht="24.75" customHeight="1">
      <c r="B249" s="308"/>
      <c r="C249" s="309"/>
      <c r="D249" s="309"/>
      <c r="E249" s="309"/>
      <c r="F249" s="309"/>
      <c r="G249" s="310"/>
      <c r="H249" s="233"/>
      <c r="I249" s="234"/>
      <c r="J249" s="234"/>
      <c r="K249" s="234"/>
      <c r="L249" s="235"/>
      <c r="M249" s="236"/>
      <c r="N249" s="237"/>
      <c r="O249" s="237"/>
      <c r="P249" s="237"/>
      <c r="Q249" s="237"/>
      <c r="R249" s="237"/>
      <c r="S249" s="237"/>
      <c r="T249" s="237"/>
      <c r="U249" s="237"/>
      <c r="V249" s="237"/>
      <c r="W249" s="237"/>
      <c r="X249" s="237"/>
      <c r="Y249" s="238"/>
      <c r="Z249" s="239"/>
      <c r="AA249" s="240"/>
      <c r="AB249" s="240"/>
      <c r="AC249" s="240"/>
      <c r="AD249" s="233"/>
      <c r="AE249" s="234"/>
      <c r="AF249" s="234"/>
      <c r="AG249" s="234"/>
      <c r="AH249" s="235"/>
      <c r="AI249" s="236"/>
      <c r="AJ249" s="237"/>
      <c r="AK249" s="237"/>
      <c r="AL249" s="237"/>
      <c r="AM249" s="237"/>
      <c r="AN249" s="237"/>
      <c r="AO249" s="237"/>
      <c r="AP249" s="237"/>
      <c r="AQ249" s="237"/>
      <c r="AR249" s="237"/>
      <c r="AS249" s="237"/>
      <c r="AT249" s="237"/>
      <c r="AU249" s="238"/>
      <c r="AV249" s="239"/>
      <c r="AW249" s="240"/>
      <c r="AX249" s="240"/>
      <c r="AY249" s="241"/>
    </row>
    <row r="250" spans="2:51" ht="24.75" customHeight="1">
      <c r="B250" s="308"/>
      <c r="C250" s="309"/>
      <c r="D250" s="309"/>
      <c r="E250" s="309"/>
      <c r="F250" s="309"/>
      <c r="G250" s="310"/>
      <c r="H250" s="233"/>
      <c r="I250" s="234"/>
      <c r="J250" s="234"/>
      <c r="K250" s="234"/>
      <c r="L250" s="235"/>
      <c r="M250" s="236"/>
      <c r="N250" s="237"/>
      <c r="O250" s="237"/>
      <c r="P250" s="237"/>
      <c r="Q250" s="237"/>
      <c r="R250" s="237"/>
      <c r="S250" s="237"/>
      <c r="T250" s="237"/>
      <c r="U250" s="237"/>
      <c r="V250" s="237"/>
      <c r="W250" s="237"/>
      <c r="X250" s="237"/>
      <c r="Y250" s="238"/>
      <c r="Z250" s="239"/>
      <c r="AA250" s="240"/>
      <c r="AB250" s="240"/>
      <c r="AC250" s="240"/>
      <c r="AD250" s="233"/>
      <c r="AE250" s="234"/>
      <c r="AF250" s="234"/>
      <c r="AG250" s="234"/>
      <c r="AH250" s="235"/>
      <c r="AI250" s="236"/>
      <c r="AJ250" s="237"/>
      <c r="AK250" s="237"/>
      <c r="AL250" s="237"/>
      <c r="AM250" s="237"/>
      <c r="AN250" s="237"/>
      <c r="AO250" s="237"/>
      <c r="AP250" s="237"/>
      <c r="AQ250" s="237"/>
      <c r="AR250" s="237"/>
      <c r="AS250" s="237"/>
      <c r="AT250" s="237"/>
      <c r="AU250" s="238"/>
      <c r="AV250" s="239"/>
      <c r="AW250" s="240"/>
      <c r="AX250" s="240"/>
      <c r="AY250" s="241"/>
    </row>
    <row r="251" spans="2:51" ht="24.75" customHeight="1">
      <c r="B251" s="308"/>
      <c r="C251" s="309"/>
      <c r="D251" s="309"/>
      <c r="E251" s="309"/>
      <c r="F251" s="309"/>
      <c r="G251" s="310"/>
      <c r="H251" s="233"/>
      <c r="I251" s="234"/>
      <c r="J251" s="234"/>
      <c r="K251" s="234"/>
      <c r="L251" s="235"/>
      <c r="M251" s="236"/>
      <c r="N251" s="237"/>
      <c r="O251" s="237"/>
      <c r="P251" s="237"/>
      <c r="Q251" s="237"/>
      <c r="R251" s="237"/>
      <c r="S251" s="237"/>
      <c r="T251" s="237"/>
      <c r="U251" s="237"/>
      <c r="V251" s="237"/>
      <c r="W251" s="237"/>
      <c r="X251" s="237"/>
      <c r="Y251" s="238"/>
      <c r="Z251" s="239"/>
      <c r="AA251" s="240"/>
      <c r="AB251" s="240"/>
      <c r="AC251" s="240"/>
      <c r="AD251" s="233"/>
      <c r="AE251" s="234"/>
      <c r="AF251" s="234"/>
      <c r="AG251" s="234"/>
      <c r="AH251" s="235"/>
      <c r="AI251" s="236"/>
      <c r="AJ251" s="237"/>
      <c r="AK251" s="237"/>
      <c r="AL251" s="237"/>
      <c r="AM251" s="237"/>
      <c r="AN251" s="237"/>
      <c r="AO251" s="237"/>
      <c r="AP251" s="237"/>
      <c r="AQ251" s="237"/>
      <c r="AR251" s="237"/>
      <c r="AS251" s="237"/>
      <c r="AT251" s="237"/>
      <c r="AU251" s="238"/>
      <c r="AV251" s="239"/>
      <c r="AW251" s="240"/>
      <c r="AX251" s="240"/>
      <c r="AY251" s="241"/>
    </row>
    <row r="252" spans="2:51" ht="24.75" customHeight="1">
      <c r="B252" s="308"/>
      <c r="C252" s="309"/>
      <c r="D252" s="309"/>
      <c r="E252" s="309"/>
      <c r="F252" s="309"/>
      <c r="G252" s="310"/>
      <c r="H252" s="224"/>
      <c r="I252" s="225"/>
      <c r="J252" s="225"/>
      <c r="K252" s="225"/>
      <c r="L252" s="226"/>
      <c r="M252" s="227"/>
      <c r="N252" s="228"/>
      <c r="O252" s="228"/>
      <c r="P252" s="228"/>
      <c r="Q252" s="228"/>
      <c r="R252" s="228"/>
      <c r="S252" s="228"/>
      <c r="T252" s="228"/>
      <c r="U252" s="228"/>
      <c r="V252" s="228"/>
      <c r="W252" s="228"/>
      <c r="X252" s="228"/>
      <c r="Y252" s="229"/>
      <c r="Z252" s="230"/>
      <c r="AA252" s="231"/>
      <c r="AB252" s="231"/>
      <c r="AC252" s="231"/>
      <c r="AD252" s="224"/>
      <c r="AE252" s="225"/>
      <c r="AF252" s="225"/>
      <c r="AG252" s="225"/>
      <c r="AH252" s="226"/>
      <c r="AI252" s="227"/>
      <c r="AJ252" s="228"/>
      <c r="AK252" s="228"/>
      <c r="AL252" s="228"/>
      <c r="AM252" s="228"/>
      <c r="AN252" s="228"/>
      <c r="AO252" s="228"/>
      <c r="AP252" s="228"/>
      <c r="AQ252" s="228"/>
      <c r="AR252" s="228"/>
      <c r="AS252" s="228"/>
      <c r="AT252" s="228"/>
      <c r="AU252" s="229"/>
      <c r="AV252" s="230"/>
      <c r="AW252" s="231"/>
      <c r="AX252" s="231"/>
      <c r="AY252" s="232"/>
    </row>
    <row r="253" spans="2:51" ht="24.75" customHeight="1" thickBot="1">
      <c r="B253" s="311"/>
      <c r="C253" s="312"/>
      <c r="D253" s="312"/>
      <c r="E253" s="312"/>
      <c r="F253" s="312"/>
      <c r="G253" s="313"/>
      <c r="H253" s="215" t="s">
        <v>26</v>
      </c>
      <c r="I253" s="216"/>
      <c r="J253" s="216"/>
      <c r="K253" s="216"/>
      <c r="L253" s="216"/>
      <c r="M253" s="217"/>
      <c r="N253" s="218"/>
      <c r="O253" s="218"/>
      <c r="P253" s="218"/>
      <c r="Q253" s="218"/>
      <c r="R253" s="218"/>
      <c r="S253" s="218"/>
      <c r="T253" s="218"/>
      <c r="U253" s="218"/>
      <c r="V253" s="218"/>
      <c r="W253" s="218"/>
      <c r="X253" s="218"/>
      <c r="Y253" s="219"/>
      <c r="Z253" s="220">
        <f>SUM(Z245:AC252)</f>
        <v>55</v>
      </c>
      <c r="AA253" s="221"/>
      <c r="AB253" s="221"/>
      <c r="AC253" s="222"/>
      <c r="AD253" s="215" t="s">
        <v>26</v>
      </c>
      <c r="AE253" s="216"/>
      <c r="AF253" s="216"/>
      <c r="AG253" s="216"/>
      <c r="AH253" s="216"/>
      <c r="AI253" s="217"/>
      <c r="AJ253" s="218"/>
      <c r="AK253" s="218"/>
      <c r="AL253" s="218"/>
      <c r="AM253" s="218"/>
      <c r="AN253" s="218"/>
      <c r="AO253" s="218"/>
      <c r="AP253" s="218"/>
      <c r="AQ253" s="218"/>
      <c r="AR253" s="218"/>
      <c r="AS253" s="218"/>
      <c r="AT253" s="218"/>
      <c r="AU253" s="219"/>
      <c r="AV253" s="220">
        <f>SUM(AV245:AY252)</f>
        <v>0.2</v>
      </c>
      <c r="AW253" s="221"/>
      <c r="AX253" s="221"/>
      <c r="AY253" s="223"/>
    </row>
    <row r="255" spans="2:51" ht="23.25" customHeight="1">
      <c r="B255" s="28" t="s">
        <v>100</v>
      </c>
      <c r="C255" s="28"/>
      <c r="D255" s="28"/>
      <c r="E255" s="50"/>
      <c r="F255" s="50"/>
      <c r="G255" s="307" t="s">
        <v>254</v>
      </c>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c r="AJ255" s="307"/>
      <c r="AK255" s="307"/>
      <c r="AL255" s="307"/>
      <c r="AM255" s="307"/>
      <c r="AN255" s="307"/>
      <c r="AO255" s="307"/>
      <c r="AP255" s="307"/>
      <c r="AQ255" s="307"/>
      <c r="AR255" s="307"/>
      <c r="AS255" s="307"/>
      <c r="AT255" s="307"/>
      <c r="AU255" s="307"/>
      <c r="AV255" s="307"/>
      <c r="AW255" s="307"/>
      <c r="AX255" s="307"/>
      <c r="AY255" s="50"/>
    </row>
    <row r="256" spans="2:51" ht="14.25">
      <c r="C256" s="20" t="s">
        <v>643</v>
      </c>
    </row>
    <row r="257" spans="2:50">
      <c r="C257" t="s">
        <v>639</v>
      </c>
    </row>
    <row r="258" spans="2:50" ht="34.5" customHeight="1">
      <c r="B258" s="202"/>
      <c r="C258" s="202"/>
      <c r="D258" s="213" t="s">
        <v>599</v>
      </c>
      <c r="E258" s="213"/>
      <c r="F258" s="213"/>
      <c r="G258" s="213"/>
      <c r="H258" s="213"/>
      <c r="I258" s="213"/>
      <c r="J258" s="213"/>
      <c r="K258" s="213"/>
      <c r="L258" s="213"/>
      <c r="M258" s="213"/>
      <c r="N258" s="213" t="s">
        <v>600</v>
      </c>
      <c r="O258" s="213"/>
      <c r="P258" s="213"/>
      <c r="Q258" s="213"/>
      <c r="R258" s="213"/>
      <c r="S258" s="213"/>
      <c r="T258" s="213"/>
      <c r="U258" s="213"/>
      <c r="V258" s="213"/>
      <c r="W258" s="213"/>
      <c r="X258" s="213"/>
      <c r="Y258" s="213"/>
      <c r="Z258" s="213"/>
      <c r="AA258" s="213"/>
      <c r="AB258" s="213"/>
      <c r="AC258" s="213"/>
      <c r="AD258" s="213"/>
      <c r="AE258" s="213"/>
      <c r="AF258" s="213"/>
      <c r="AG258" s="213"/>
      <c r="AH258" s="213"/>
      <c r="AI258" s="213"/>
      <c r="AJ258" s="213"/>
      <c r="AK258" s="213"/>
      <c r="AL258" s="214" t="s">
        <v>601</v>
      </c>
      <c r="AM258" s="213"/>
      <c r="AN258" s="213"/>
      <c r="AO258" s="213"/>
      <c r="AP258" s="213"/>
      <c r="AQ258" s="213"/>
      <c r="AR258" s="213" t="s">
        <v>27</v>
      </c>
      <c r="AS258" s="213"/>
      <c r="AT258" s="213"/>
      <c r="AU258" s="213"/>
      <c r="AV258" s="213" t="s">
        <v>28</v>
      </c>
      <c r="AW258" s="213"/>
      <c r="AX258" s="213"/>
    </row>
    <row r="259" spans="2:50" ht="24" customHeight="1">
      <c r="B259" s="202">
        <v>1</v>
      </c>
      <c r="C259" s="202">
        <v>1</v>
      </c>
      <c r="D259" s="203" t="s">
        <v>260</v>
      </c>
      <c r="E259" s="203"/>
      <c r="F259" s="203"/>
      <c r="G259" s="203"/>
      <c r="H259" s="203"/>
      <c r="I259" s="203"/>
      <c r="J259" s="203"/>
      <c r="K259" s="203"/>
      <c r="L259" s="203"/>
      <c r="M259" s="203"/>
      <c r="N259" s="203" t="s">
        <v>271</v>
      </c>
      <c r="O259" s="203"/>
      <c r="P259" s="203"/>
      <c r="Q259" s="203"/>
      <c r="R259" s="203"/>
      <c r="S259" s="203"/>
      <c r="T259" s="203"/>
      <c r="U259" s="203"/>
      <c r="V259" s="203"/>
      <c r="W259" s="203"/>
      <c r="X259" s="203"/>
      <c r="Y259" s="203"/>
      <c r="Z259" s="203"/>
      <c r="AA259" s="203"/>
      <c r="AB259" s="203"/>
      <c r="AC259" s="203"/>
      <c r="AD259" s="203"/>
      <c r="AE259" s="203"/>
      <c r="AF259" s="203"/>
      <c r="AG259" s="203"/>
      <c r="AH259" s="203"/>
      <c r="AI259" s="203"/>
      <c r="AJ259" s="203"/>
      <c r="AK259" s="203"/>
      <c r="AL259" s="519">
        <v>1</v>
      </c>
      <c r="AM259" s="203"/>
      <c r="AN259" s="203"/>
      <c r="AO259" s="203"/>
      <c r="AP259" s="203"/>
      <c r="AQ259" s="203"/>
      <c r="AR259" s="208"/>
      <c r="AS259" s="208"/>
      <c r="AT259" s="208"/>
      <c r="AU259" s="208"/>
      <c r="AV259" s="208"/>
      <c r="AW259" s="208"/>
      <c r="AX259" s="208"/>
    </row>
    <row r="260" spans="2:50" ht="24" customHeight="1">
      <c r="B260" s="202">
        <v>2</v>
      </c>
      <c r="C260" s="202">
        <v>1</v>
      </c>
      <c r="D260" s="203"/>
      <c r="E260" s="203"/>
      <c r="F260" s="203"/>
      <c r="G260" s="203"/>
      <c r="H260" s="203"/>
      <c r="I260" s="203"/>
      <c r="J260" s="203"/>
      <c r="K260" s="203"/>
      <c r="L260" s="203"/>
      <c r="M260" s="203"/>
      <c r="N260" s="203"/>
      <c r="O260" s="203"/>
      <c r="P260" s="203"/>
      <c r="Q260" s="203"/>
      <c r="R260" s="203"/>
      <c r="S260" s="203"/>
      <c r="T260" s="203"/>
      <c r="U260" s="203"/>
      <c r="V260" s="203"/>
      <c r="W260" s="203"/>
      <c r="X260" s="203"/>
      <c r="Y260" s="203"/>
      <c r="Z260" s="203"/>
      <c r="AA260" s="203"/>
      <c r="AB260" s="203"/>
      <c r="AC260" s="203"/>
      <c r="AD260" s="203"/>
      <c r="AE260" s="203"/>
      <c r="AF260" s="203"/>
      <c r="AG260" s="203"/>
      <c r="AH260" s="203"/>
      <c r="AI260" s="203"/>
      <c r="AJ260" s="203"/>
      <c r="AK260" s="203"/>
      <c r="AL260" s="519"/>
      <c r="AM260" s="203"/>
      <c r="AN260" s="203"/>
      <c r="AO260" s="203"/>
      <c r="AP260" s="203"/>
      <c r="AQ260" s="203"/>
      <c r="AR260" s="208"/>
      <c r="AS260" s="208"/>
      <c r="AT260" s="208"/>
      <c r="AU260" s="208"/>
      <c r="AV260" s="208"/>
      <c r="AW260" s="208"/>
      <c r="AX260" s="208"/>
    </row>
    <row r="261" spans="2:50" ht="24" customHeight="1">
      <c r="B261" s="202">
        <v>3</v>
      </c>
      <c r="C261" s="202">
        <v>1</v>
      </c>
      <c r="D261" s="203"/>
      <c r="E261" s="203"/>
      <c r="F261" s="203"/>
      <c r="G261" s="203"/>
      <c r="H261" s="203"/>
      <c r="I261" s="203"/>
      <c r="J261" s="203"/>
      <c r="K261" s="203"/>
      <c r="L261" s="203"/>
      <c r="M261" s="203"/>
      <c r="N261" s="203"/>
      <c r="O261" s="203"/>
      <c r="P261" s="203"/>
      <c r="Q261" s="203"/>
      <c r="R261" s="203"/>
      <c r="S261" s="203"/>
      <c r="T261" s="203"/>
      <c r="U261" s="203"/>
      <c r="V261" s="203"/>
      <c r="W261" s="203"/>
      <c r="X261" s="203"/>
      <c r="Y261" s="203"/>
      <c r="Z261" s="203"/>
      <c r="AA261" s="203"/>
      <c r="AB261" s="203"/>
      <c r="AC261" s="203"/>
      <c r="AD261" s="203"/>
      <c r="AE261" s="203"/>
      <c r="AF261" s="203"/>
      <c r="AG261" s="203"/>
      <c r="AH261" s="203"/>
      <c r="AI261" s="203"/>
      <c r="AJ261" s="203"/>
      <c r="AK261" s="203"/>
      <c r="AL261" s="519"/>
      <c r="AM261" s="203"/>
      <c r="AN261" s="203"/>
      <c r="AO261" s="203"/>
      <c r="AP261" s="203"/>
      <c r="AQ261" s="203"/>
      <c r="AR261" s="208"/>
      <c r="AS261" s="208"/>
      <c r="AT261" s="208"/>
      <c r="AU261" s="208"/>
      <c r="AV261" s="208"/>
      <c r="AW261" s="208"/>
      <c r="AX261" s="208"/>
    </row>
    <row r="262" spans="2:50" ht="24" customHeight="1">
      <c r="B262" s="202">
        <v>4</v>
      </c>
      <c r="C262" s="202">
        <v>1</v>
      </c>
      <c r="D262" s="203"/>
      <c r="E262" s="203"/>
      <c r="F262" s="203"/>
      <c r="G262" s="203"/>
      <c r="H262" s="203"/>
      <c r="I262" s="203"/>
      <c r="J262" s="203"/>
      <c r="K262" s="203"/>
      <c r="L262" s="203"/>
      <c r="M262" s="203"/>
      <c r="N262" s="203"/>
      <c r="O262" s="203"/>
      <c r="P262" s="203"/>
      <c r="Q262" s="203"/>
      <c r="R262" s="203"/>
      <c r="S262" s="203"/>
      <c r="T262" s="203"/>
      <c r="U262" s="203"/>
      <c r="V262" s="203"/>
      <c r="W262" s="203"/>
      <c r="X262" s="203"/>
      <c r="Y262" s="203"/>
      <c r="Z262" s="203"/>
      <c r="AA262" s="203"/>
      <c r="AB262" s="203"/>
      <c r="AC262" s="203"/>
      <c r="AD262" s="203"/>
      <c r="AE262" s="203"/>
      <c r="AF262" s="203"/>
      <c r="AG262" s="203"/>
      <c r="AH262" s="203"/>
      <c r="AI262" s="203"/>
      <c r="AJ262" s="203"/>
      <c r="AK262" s="203"/>
      <c r="AL262" s="519"/>
      <c r="AM262" s="203"/>
      <c r="AN262" s="203"/>
      <c r="AO262" s="203"/>
      <c r="AP262" s="203"/>
      <c r="AQ262" s="203"/>
      <c r="AR262" s="208"/>
      <c r="AS262" s="208"/>
      <c r="AT262" s="208"/>
      <c r="AU262" s="208"/>
      <c r="AV262" s="208"/>
      <c r="AW262" s="208"/>
      <c r="AX262" s="208"/>
    </row>
    <row r="263" spans="2:50" ht="24" customHeight="1">
      <c r="B263" s="202">
        <v>5</v>
      </c>
      <c r="C263" s="202">
        <v>1</v>
      </c>
      <c r="D263" s="203"/>
      <c r="E263" s="203"/>
      <c r="F263" s="203"/>
      <c r="G263" s="203"/>
      <c r="H263" s="203"/>
      <c r="I263" s="203"/>
      <c r="J263" s="203"/>
      <c r="K263" s="203"/>
      <c r="L263" s="203"/>
      <c r="M263" s="203"/>
      <c r="N263" s="203"/>
      <c r="O263" s="203"/>
      <c r="P263" s="203"/>
      <c r="Q263" s="203"/>
      <c r="R263" s="203"/>
      <c r="S263" s="203"/>
      <c r="T263" s="203"/>
      <c r="U263" s="203"/>
      <c r="V263" s="203"/>
      <c r="W263" s="203"/>
      <c r="X263" s="203"/>
      <c r="Y263" s="203"/>
      <c r="Z263" s="203"/>
      <c r="AA263" s="203"/>
      <c r="AB263" s="203"/>
      <c r="AC263" s="203"/>
      <c r="AD263" s="203"/>
      <c r="AE263" s="203"/>
      <c r="AF263" s="203"/>
      <c r="AG263" s="203"/>
      <c r="AH263" s="203"/>
      <c r="AI263" s="203"/>
      <c r="AJ263" s="203"/>
      <c r="AK263" s="203"/>
      <c r="AL263" s="519"/>
      <c r="AM263" s="203"/>
      <c r="AN263" s="203"/>
      <c r="AO263" s="203"/>
      <c r="AP263" s="203"/>
      <c r="AQ263" s="203"/>
      <c r="AR263" s="208"/>
      <c r="AS263" s="208"/>
      <c r="AT263" s="208"/>
      <c r="AU263" s="208"/>
      <c r="AV263" s="208"/>
      <c r="AW263" s="208"/>
      <c r="AX263" s="208"/>
    </row>
    <row r="264" spans="2:50" ht="24" customHeight="1">
      <c r="B264" s="202">
        <v>6</v>
      </c>
      <c r="C264" s="202">
        <v>1</v>
      </c>
      <c r="D264" s="203"/>
      <c r="E264" s="203"/>
      <c r="F264" s="203"/>
      <c r="G264" s="203"/>
      <c r="H264" s="203"/>
      <c r="I264" s="203"/>
      <c r="J264" s="203"/>
      <c r="K264" s="203"/>
      <c r="L264" s="203"/>
      <c r="M264" s="203"/>
      <c r="N264" s="203"/>
      <c r="O264" s="203"/>
      <c r="P264" s="203"/>
      <c r="Q264" s="203"/>
      <c r="R264" s="203"/>
      <c r="S264" s="203"/>
      <c r="T264" s="203"/>
      <c r="U264" s="203"/>
      <c r="V264" s="203"/>
      <c r="W264" s="203"/>
      <c r="X264" s="203"/>
      <c r="Y264" s="203"/>
      <c r="Z264" s="203"/>
      <c r="AA264" s="203"/>
      <c r="AB264" s="203"/>
      <c r="AC264" s="203"/>
      <c r="AD264" s="203"/>
      <c r="AE264" s="203"/>
      <c r="AF264" s="203"/>
      <c r="AG264" s="203"/>
      <c r="AH264" s="203"/>
      <c r="AI264" s="203"/>
      <c r="AJ264" s="203"/>
      <c r="AK264" s="203"/>
      <c r="AL264" s="519"/>
      <c r="AM264" s="203"/>
      <c r="AN264" s="203"/>
      <c r="AO264" s="203"/>
      <c r="AP264" s="203"/>
      <c r="AQ264" s="203"/>
      <c r="AR264" s="208"/>
      <c r="AS264" s="208"/>
      <c r="AT264" s="208"/>
      <c r="AU264" s="208"/>
      <c r="AV264" s="208"/>
      <c r="AW264" s="208"/>
      <c r="AX264" s="208"/>
    </row>
    <row r="265" spans="2:50" ht="24" customHeight="1">
      <c r="B265" s="202">
        <v>7</v>
      </c>
      <c r="C265" s="202">
        <v>1</v>
      </c>
      <c r="D265" s="203"/>
      <c r="E265" s="203"/>
      <c r="F265" s="203"/>
      <c r="G265" s="203"/>
      <c r="H265" s="203"/>
      <c r="I265" s="203"/>
      <c r="J265" s="203"/>
      <c r="K265" s="203"/>
      <c r="L265" s="203"/>
      <c r="M265" s="203"/>
      <c r="N265" s="203"/>
      <c r="O265" s="203"/>
      <c r="P265" s="203"/>
      <c r="Q265" s="203"/>
      <c r="R265" s="203"/>
      <c r="S265" s="203"/>
      <c r="T265" s="203"/>
      <c r="U265" s="203"/>
      <c r="V265" s="203"/>
      <c r="W265" s="203"/>
      <c r="X265" s="203"/>
      <c r="Y265" s="203"/>
      <c r="Z265" s="203"/>
      <c r="AA265" s="203"/>
      <c r="AB265" s="203"/>
      <c r="AC265" s="203"/>
      <c r="AD265" s="203"/>
      <c r="AE265" s="203"/>
      <c r="AF265" s="203"/>
      <c r="AG265" s="203"/>
      <c r="AH265" s="203"/>
      <c r="AI265" s="203"/>
      <c r="AJ265" s="203"/>
      <c r="AK265" s="203"/>
      <c r="AL265" s="519"/>
      <c r="AM265" s="203"/>
      <c r="AN265" s="203"/>
      <c r="AO265" s="203"/>
      <c r="AP265" s="203"/>
      <c r="AQ265" s="203"/>
      <c r="AR265" s="208"/>
      <c r="AS265" s="208"/>
      <c r="AT265" s="208"/>
      <c r="AU265" s="208"/>
      <c r="AV265" s="208"/>
      <c r="AW265" s="208"/>
      <c r="AX265" s="208"/>
    </row>
    <row r="266" spans="2:50" ht="24" customHeight="1">
      <c r="B266" s="202">
        <v>8</v>
      </c>
      <c r="C266" s="202">
        <v>1</v>
      </c>
      <c r="D266" s="203"/>
      <c r="E266" s="203"/>
      <c r="F266" s="203"/>
      <c r="G266" s="203"/>
      <c r="H266" s="203"/>
      <c r="I266" s="203"/>
      <c r="J266" s="203"/>
      <c r="K266" s="203"/>
      <c r="L266" s="203"/>
      <c r="M266" s="203"/>
      <c r="N266" s="203"/>
      <c r="O266" s="203"/>
      <c r="P266" s="203"/>
      <c r="Q266" s="203"/>
      <c r="R266" s="203"/>
      <c r="S266" s="203"/>
      <c r="T266" s="203"/>
      <c r="U266" s="203"/>
      <c r="V266" s="203"/>
      <c r="W266" s="203"/>
      <c r="X266" s="203"/>
      <c r="Y266" s="203"/>
      <c r="Z266" s="203"/>
      <c r="AA266" s="203"/>
      <c r="AB266" s="203"/>
      <c r="AC266" s="203"/>
      <c r="AD266" s="203"/>
      <c r="AE266" s="203"/>
      <c r="AF266" s="203"/>
      <c r="AG266" s="203"/>
      <c r="AH266" s="203"/>
      <c r="AI266" s="203"/>
      <c r="AJ266" s="203"/>
      <c r="AK266" s="203"/>
      <c r="AL266" s="519"/>
      <c r="AM266" s="203"/>
      <c r="AN266" s="203"/>
      <c r="AO266" s="203"/>
      <c r="AP266" s="203"/>
      <c r="AQ266" s="203"/>
      <c r="AR266" s="208"/>
      <c r="AS266" s="208"/>
      <c r="AT266" s="208"/>
      <c r="AU266" s="208"/>
      <c r="AV266" s="208"/>
      <c r="AW266" s="208"/>
      <c r="AX266" s="208"/>
    </row>
    <row r="267" spans="2:50" ht="24" customHeight="1">
      <c r="B267" s="202">
        <v>9</v>
      </c>
      <c r="C267" s="202">
        <v>1</v>
      </c>
      <c r="D267" s="203"/>
      <c r="E267" s="203"/>
      <c r="F267" s="203"/>
      <c r="G267" s="203"/>
      <c r="H267" s="203"/>
      <c r="I267" s="203"/>
      <c r="J267" s="203"/>
      <c r="K267" s="203"/>
      <c r="L267" s="203"/>
      <c r="M267" s="203"/>
      <c r="N267" s="203"/>
      <c r="O267" s="203"/>
      <c r="P267" s="203"/>
      <c r="Q267" s="203"/>
      <c r="R267" s="203"/>
      <c r="S267" s="203"/>
      <c r="T267" s="203"/>
      <c r="U267" s="203"/>
      <c r="V267" s="203"/>
      <c r="W267" s="203"/>
      <c r="X267" s="203"/>
      <c r="Y267" s="203"/>
      <c r="Z267" s="203"/>
      <c r="AA267" s="203"/>
      <c r="AB267" s="203"/>
      <c r="AC267" s="203"/>
      <c r="AD267" s="203"/>
      <c r="AE267" s="203"/>
      <c r="AF267" s="203"/>
      <c r="AG267" s="203"/>
      <c r="AH267" s="203"/>
      <c r="AI267" s="203"/>
      <c r="AJ267" s="203"/>
      <c r="AK267" s="203"/>
      <c r="AL267" s="519"/>
      <c r="AM267" s="203"/>
      <c r="AN267" s="203"/>
      <c r="AO267" s="203"/>
      <c r="AP267" s="203"/>
      <c r="AQ267" s="203"/>
      <c r="AR267" s="208"/>
      <c r="AS267" s="208"/>
      <c r="AT267" s="208"/>
      <c r="AU267" s="208"/>
      <c r="AV267" s="208"/>
      <c r="AW267" s="208"/>
      <c r="AX267" s="208"/>
    </row>
    <row r="268" spans="2:50" ht="24" customHeight="1">
      <c r="B268" s="202">
        <v>10</v>
      </c>
      <c r="C268" s="202">
        <v>1</v>
      </c>
      <c r="D268" s="203"/>
      <c r="E268" s="203"/>
      <c r="F268" s="203"/>
      <c r="G268" s="203"/>
      <c r="H268" s="203"/>
      <c r="I268" s="203"/>
      <c r="J268" s="203"/>
      <c r="K268" s="203"/>
      <c r="L268" s="203"/>
      <c r="M268" s="203"/>
      <c r="N268" s="203"/>
      <c r="O268" s="203"/>
      <c r="P268" s="203"/>
      <c r="Q268" s="203"/>
      <c r="R268" s="203"/>
      <c r="S268" s="203"/>
      <c r="T268" s="203"/>
      <c r="U268" s="203"/>
      <c r="V268" s="203"/>
      <c r="W268" s="203"/>
      <c r="X268" s="203"/>
      <c r="Y268" s="203"/>
      <c r="Z268" s="203"/>
      <c r="AA268" s="203"/>
      <c r="AB268" s="203"/>
      <c r="AC268" s="203"/>
      <c r="AD268" s="203"/>
      <c r="AE268" s="203"/>
      <c r="AF268" s="203"/>
      <c r="AG268" s="203"/>
      <c r="AH268" s="203"/>
      <c r="AI268" s="203"/>
      <c r="AJ268" s="203"/>
      <c r="AK268" s="203"/>
      <c r="AL268" s="519"/>
      <c r="AM268" s="203"/>
      <c r="AN268" s="203"/>
      <c r="AO268" s="203"/>
      <c r="AP268" s="203"/>
      <c r="AQ268" s="203"/>
      <c r="AR268" s="208"/>
      <c r="AS268" s="208"/>
      <c r="AT268" s="208"/>
      <c r="AU268" s="208"/>
      <c r="AV268" s="208"/>
      <c r="AW268" s="208"/>
      <c r="AX268" s="208"/>
    </row>
    <row r="270" spans="2:50" ht="23.25" hidden="1" customHeight="1">
      <c r="B270" t="s">
        <v>43</v>
      </c>
    </row>
    <row r="271" spans="2:50" ht="36" hidden="1" customHeight="1">
      <c r="B271" s="213" t="s">
        <v>29</v>
      </c>
      <c r="C271" s="213"/>
      <c r="D271" s="213"/>
      <c r="E271" s="213"/>
      <c r="F271" s="213"/>
      <c r="G271" s="213"/>
      <c r="H271" s="213"/>
      <c r="I271" s="209"/>
      <c r="J271" s="209"/>
      <c r="K271" s="209"/>
      <c r="L271" s="209"/>
      <c r="M271" s="209"/>
      <c r="N271" s="209"/>
      <c r="O271" s="209"/>
      <c r="P271" s="209"/>
      <c r="Q271" s="209"/>
      <c r="R271" s="209"/>
      <c r="S271" s="209"/>
      <c r="T271" s="209"/>
      <c r="U271" s="209"/>
      <c r="V271" s="209"/>
      <c r="W271" s="209"/>
      <c r="X271" s="209"/>
      <c r="Y271" s="209"/>
    </row>
    <row r="272" spans="2:50" ht="36" hidden="1" customHeight="1">
      <c r="B272" s="485" t="s">
        <v>41</v>
      </c>
      <c r="C272" s="486"/>
      <c r="D272" s="486"/>
      <c r="E272" s="486"/>
      <c r="F272" s="486"/>
      <c r="G272" s="486"/>
      <c r="H272" s="487"/>
      <c r="I272" s="430" t="s">
        <v>644</v>
      </c>
      <c r="J272" s="267"/>
      <c r="K272" s="267"/>
      <c r="L272" s="267"/>
      <c r="M272" s="429"/>
      <c r="N272" s="491" t="s">
        <v>30</v>
      </c>
      <c r="O272" s="486"/>
      <c r="P272" s="486"/>
      <c r="Q272" s="486"/>
      <c r="R272" s="486"/>
      <c r="S272" s="486"/>
      <c r="T272" s="487"/>
      <c r="U272" s="430" t="s">
        <v>644</v>
      </c>
      <c r="V272" s="267"/>
      <c r="W272" s="267"/>
      <c r="X272" s="267"/>
      <c r="Y272" s="429"/>
      <c r="Z272" s="491" t="s">
        <v>31</v>
      </c>
      <c r="AA272" s="486"/>
      <c r="AB272" s="486"/>
      <c r="AC272" s="486"/>
      <c r="AD272" s="486"/>
      <c r="AE272" s="486"/>
      <c r="AF272" s="487"/>
      <c r="AG272" s="430" t="s">
        <v>644</v>
      </c>
      <c r="AH272" s="267"/>
      <c r="AI272" s="267"/>
      <c r="AJ272" s="267"/>
      <c r="AK272" s="429"/>
      <c r="AL272" s="491" t="s">
        <v>32</v>
      </c>
      <c r="AM272" s="486"/>
      <c r="AN272" s="486"/>
      <c r="AO272" s="486"/>
      <c r="AP272" s="486"/>
      <c r="AQ272" s="486"/>
      <c r="AR272" s="487"/>
      <c r="AS272" s="430" t="s">
        <v>644</v>
      </c>
      <c r="AT272" s="267"/>
      <c r="AU272" s="267"/>
      <c r="AV272" s="267"/>
      <c r="AW272" s="429"/>
    </row>
    <row r="273" spans="2:50" ht="36" hidden="1" customHeight="1">
      <c r="B273" s="491" t="s">
        <v>33</v>
      </c>
      <c r="C273" s="486"/>
      <c r="D273" s="486"/>
      <c r="E273" s="486"/>
      <c r="F273" s="486"/>
      <c r="G273" s="486"/>
      <c r="H273" s="487"/>
      <c r="I273" s="488"/>
      <c r="J273" s="489"/>
      <c r="K273" s="489"/>
      <c r="L273" s="489"/>
      <c r="M273" s="490"/>
      <c r="N273" s="491" t="s">
        <v>34</v>
      </c>
      <c r="O273" s="486"/>
      <c r="P273" s="486"/>
      <c r="Q273" s="486"/>
      <c r="R273" s="486"/>
      <c r="S273" s="486"/>
      <c r="T273" s="487"/>
      <c r="U273" s="488"/>
      <c r="V273" s="489"/>
      <c r="W273" s="489"/>
      <c r="X273" s="489"/>
      <c r="Y273" s="490"/>
      <c r="Z273" s="491" t="s">
        <v>35</v>
      </c>
      <c r="AA273" s="486"/>
      <c r="AB273" s="486"/>
      <c r="AC273" s="486"/>
      <c r="AD273" s="486"/>
      <c r="AE273" s="486"/>
      <c r="AF273" s="487"/>
      <c r="AG273" s="488"/>
      <c r="AH273" s="489"/>
      <c r="AI273" s="489"/>
      <c r="AJ273" s="489"/>
      <c r="AK273" s="490"/>
      <c r="AL273" s="485" t="s">
        <v>36</v>
      </c>
      <c r="AM273" s="486"/>
      <c r="AN273" s="486"/>
      <c r="AO273" s="486"/>
      <c r="AP273" s="486"/>
      <c r="AQ273" s="486"/>
      <c r="AR273" s="487"/>
      <c r="AS273" s="488"/>
      <c r="AT273" s="489"/>
      <c r="AU273" s="489"/>
      <c r="AV273" s="489"/>
      <c r="AW273" s="490"/>
    </row>
    <row r="274" spans="2:50">
      <c r="C274" t="s">
        <v>640</v>
      </c>
    </row>
    <row r="275" spans="2:50" ht="34.5" customHeight="1">
      <c r="B275" s="202"/>
      <c r="C275" s="202"/>
      <c r="D275" s="213" t="s">
        <v>599</v>
      </c>
      <c r="E275" s="213"/>
      <c r="F275" s="213"/>
      <c r="G275" s="213"/>
      <c r="H275" s="213"/>
      <c r="I275" s="213"/>
      <c r="J275" s="213"/>
      <c r="K275" s="213"/>
      <c r="L275" s="213"/>
      <c r="M275" s="213"/>
      <c r="N275" s="213" t="s">
        <v>600</v>
      </c>
      <c r="O275" s="213"/>
      <c r="P275" s="213"/>
      <c r="Q275" s="213"/>
      <c r="R275" s="213"/>
      <c r="S275" s="213"/>
      <c r="T275" s="213"/>
      <c r="U275" s="213"/>
      <c r="V275" s="213"/>
      <c r="W275" s="213"/>
      <c r="X275" s="213"/>
      <c r="Y275" s="213"/>
      <c r="Z275" s="213"/>
      <c r="AA275" s="213"/>
      <c r="AB275" s="213"/>
      <c r="AC275" s="213"/>
      <c r="AD275" s="213"/>
      <c r="AE275" s="213"/>
      <c r="AF275" s="213"/>
      <c r="AG275" s="213"/>
      <c r="AH275" s="213"/>
      <c r="AI275" s="213"/>
      <c r="AJ275" s="213"/>
      <c r="AK275" s="213"/>
      <c r="AL275" s="214" t="s">
        <v>601</v>
      </c>
      <c r="AM275" s="213"/>
      <c r="AN275" s="213"/>
      <c r="AO275" s="213"/>
      <c r="AP275" s="213"/>
      <c r="AQ275" s="213"/>
      <c r="AR275" s="213" t="s">
        <v>27</v>
      </c>
      <c r="AS275" s="213"/>
      <c r="AT275" s="213"/>
      <c r="AU275" s="213"/>
      <c r="AV275" s="213" t="s">
        <v>28</v>
      </c>
      <c r="AW275" s="213"/>
      <c r="AX275" s="213"/>
    </row>
    <row r="276" spans="2:50" ht="24" customHeight="1">
      <c r="B276" s="202">
        <v>1</v>
      </c>
      <c r="C276" s="202">
        <v>1</v>
      </c>
      <c r="D276" s="208" t="s">
        <v>262</v>
      </c>
      <c r="E276" s="208"/>
      <c r="F276" s="208"/>
      <c r="G276" s="208"/>
      <c r="H276" s="208"/>
      <c r="I276" s="208"/>
      <c r="J276" s="208"/>
      <c r="K276" s="208"/>
      <c r="L276" s="208"/>
      <c r="M276" s="208"/>
      <c r="N276" s="203" t="s">
        <v>271</v>
      </c>
      <c r="O276" s="203"/>
      <c r="P276" s="203"/>
      <c r="Q276" s="203"/>
      <c r="R276" s="203"/>
      <c r="S276" s="203"/>
      <c r="T276" s="203"/>
      <c r="U276" s="203"/>
      <c r="V276" s="203"/>
      <c r="W276" s="203"/>
      <c r="X276" s="203"/>
      <c r="Y276" s="203"/>
      <c r="Z276" s="203"/>
      <c r="AA276" s="203"/>
      <c r="AB276" s="203"/>
      <c r="AC276" s="203"/>
      <c r="AD276" s="203"/>
      <c r="AE276" s="203"/>
      <c r="AF276" s="203"/>
      <c r="AG276" s="203"/>
      <c r="AH276" s="203"/>
      <c r="AI276" s="203"/>
      <c r="AJ276" s="203"/>
      <c r="AK276" s="203"/>
      <c r="AL276" s="207">
        <v>20</v>
      </c>
      <c r="AM276" s="208"/>
      <c r="AN276" s="208"/>
      <c r="AO276" s="208"/>
      <c r="AP276" s="208"/>
      <c r="AQ276" s="208"/>
      <c r="AR276" s="208"/>
      <c r="AS276" s="208"/>
      <c r="AT276" s="208"/>
      <c r="AU276" s="208"/>
      <c r="AV276" s="208"/>
      <c r="AW276" s="208"/>
      <c r="AX276" s="208"/>
    </row>
    <row r="277" spans="2:50" ht="24" customHeight="1">
      <c r="B277" s="202">
        <v>2</v>
      </c>
      <c r="C277" s="202">
        <v>1</v>
      </c>
      <c r="D277" s="208" t="s">
        <v>264</v>
      </c>
      <c r="E277" s="208"/>
      <c r="F277" s="208"/>
      <c r="G277" s="208"/>
      <c r="H277" s="208"/>
      <c r="I277" s="208"/>
      <c r="J277" s="208"/>
      <c r="K277" s="208"/>
      <c r="L277" s="208"/>
      <c r="M277" s="208"/>
      <c r="N277" s="203" t="s">
        <v>188</v>
      </c>
      <c r="O277" s="203"/>
      <c r="P277" s="203"/>
      <c r="Q277" s="203"/>
      <c r="R277" s="203"/>
      <c r="S277" s="203"/>
      <c r="T277" s="203"/>
      <c r="U277" s="203"/>
      <c r="V277" s="203"/>
      <c r="W277" s="203"/>
      <c r="X277" s="203"/>
      <c r="Y277" s="203"/>
      <c r="Z277" s="203"/>
      <c r="AA277" s="203"/>
      <c r="AB277" s="203"/>
      <c r="AC277" s="203"/>
      <c r="AD277" s="203"/>
      <c r="AE277" s="203"/>
      <c r="AF277" s="203"/>
      <c r="AG277" s="203"/>
      <c r="AH277" s="203"/>
      <c r="AI277" s="203"/>
      <c r="AJ277" s="203"/>
      <c r="AK277" s="203"/>
      <c r="AL277" s="207">
        <v>6</v>
      </c>
      <c r="AM277" s="208"/>
      <c r="AN277" s="208"/>
      <c r="AO277" s="208"/>
      <c r="AP277" s="208"/>
      <c r="AQ277" s="208"/>
      <c r="AR277" s="208"/>
      <c r="AS277" s="208"/>
      <c r="AT277" s="208"/>
      <c r="AU277" s="208"/>
      <c r="AV277" s="208"/>
      <c r="AW277" s="208"/>
      <c r="AX277" s="208"/>
    </row>
    <row r="278" spans="2:50" ht="24" customHeight="1">
      <c r="B278" s="202">
        <v>3</v>
      </c>
      <c r="C278" s="202">
        <v>1</v>
      </c>
      <c r="D278" s="208"/>
      <c r="E278" s="208"/>
      <c r="F278" s="208"/>
      <c r="G278" s="208"/>
      <c r="H278" s="208"/>
      <c r="I278" s="208"/>
      <c r="J278" s="208"/>
      <c r="K278" s="208"/>
      <c r="L278" s="208"/>
      <c r="M278" s="208"/>
      <c r="N278" s="208"/>
      <c r="O278" s="208"/>
      <c r="P278" s="208"/>
      <c r="Q278" s="208"/>
      <c r="R278" s="208"/>
      <c r="S278" s="208"/>
      <c r="T278" s="208"/>
      <c r="U278" s="208"/>
      <c r="V278" s="208"/>
      <c r="W278" s="208"/>
      <c r="X278" s="208"/>
      <c r="Y278" s="208"/>
      <c r="Z278" s="208"/>
      <c r="AA278" s="208"/>
      <c r="AB278" s="208"/>
      <c r="AC278" s="208"/>
      <c r="AD278" s="208"/>
      <c r="AE278" s="208"/>
      <c r="AF278" s="208"/>
      <c r="AG278" s="208"/>
      <c r="AH278" s="208"/>
      <c r="AI278" s="208"/>
      <c r="AJ278" s="208"/>
      <c r="AK278" s="208"/>
      <c r="AL278" s="207"/>
      <c r="AM278" s="208"/>
      <c r="AN278" s="208"/>
      <c r="AO278" s="208"/>
      <c r="AP278" s="208"/>
      <c r="AQ278" s="208"/>
      <c r="AR278" s="208"/>
      <c r="AS278" s="208"/>
      <c r="AT278" s="208"/>
      <c r="AU278" s="208"/>
      <c r="AV278" s="208"/>
      <c r="AW278" s="208"/>
      <c r="AX278" s="208"/>
    </row>
    <row r="279" spans="2:50" ht="24" customHeight="1">
      <c r="B279" s="202">
        <v>4</v>
      </c>
      <c r="C279" s="202">
        <v>1</v>
      </c>
      <c r="D279" s="208"/>
      <c r="E279" s="208"/>
      <c r="F279" s="208"/>
      <c r="G279" s="208"/>
      <c r="H279" s="208"/>
      <c r="I279" s="208"/>
      <c r="J279" s="208"/>
      <c r="K279" s="208"/>
      <c r="L279" s="208"/>
      <c r="M279" s="208"/>
      <c r="N279" s="208"/>
      <c r="O279" s="208"/>
      <c r="P279" s="208"/>
      <c r="Q279" s="208"/>
      <c r="R279" s="208"/>
      <c r="S279" s="208"/>
      <c r="T279" s="208"/>
      <c r="U279" s="208"/>
      <c r="V279" s="208"/>
      <c r="W279" s="208"/>
      <c r="X279" s="208"/>
      <c r="Y279" s="208"/>
      <c r="Z279" s="208"/>
      <c r="AA279" s="208"/>
      <c r="AB279" s="208"/>
      <c r="AC279" s="208"/>
      <c r="AD279" s="208"/>
      <c r="AE279" s="208"/>
      <c r="AF279" s="208"/>
      <c r="AG279" s="208"/>
      <c r="AH279" s="208"/>
      <c r="AI279" s="208"/>
      <c r="AJ279" s="208"/>
      <c r="AK279" s="208"/>
      <c r="AL279" s="207"/>
      <c r="AM279" s="208"/>
      <c r="AN279" s="208"/>
      <c r="AO279" s="208"/>
      <c r="AP279" s="208"/>
      <c r="AQ279" s="208"/>
      <c r="AR279" s="208"/>
      <c r="AS279" s="208"/>
      <c r="AT279" s="208"/>
      <c r="AU279" s="208"/>
      <c r="AV279" s="208"/>
      <c r="AW279" s="208"/>
      <c r="AX279" s="208"/>
    </row>
    <row r="280" spans="2:50" ht="24" customHeight="1">
      <c r="B280" s="202">
        <v>5</v>
      </c>
      <c r="C280" s="202">
        <v>1</v>
      </c>
      <c r="D280" s="208"/>
      <c r="E280" s="208"/>
      <c r="F280" s="208"/>
      <c r="G280" s="208"/>
      <c r="H280" s="208"/>
      <c r="I280" s="208"/>
      <c r="J280" s="208"/>
      <c r="K280" s="208"/>
      <c r="L280" s="208"/>
      <c r="M280" s="208"/>
      <c r="N280" s="208"/>
      <c r="O280" s="208"/>
      <c r="P280" s="208"/>
      <c r="Q280" s="208"/>
      <c r="R280" s="208"/>
      <c r="S280" s="208"/>
      <c r="T280" s="208"/>
      <c r="U280" s="208"/>
      <c r="V280" s="208"/>
      <c r="W280" s="208"/>
      <c r="X280" s="208"/>
      <c r="Y280" s="208"/>
      <c r="Z280" s="208"/>
      <c r="AA280" s="208"/>
      <c r="AB280" s="208"/>
      <c r="AC280" s="208"/>
      <c r="AD280" s="208"/>
      <c r="AE280" s="208"/>
      <c r="AF280" s="208"/>
      <c r="AG280" s="208"/>
      <c r="AH280" s="208"/>
      <c r="AI280" s="208"/>
      <c r="AJ280" s="208"/>
      <c r="AK280" s="208"/>
      <c r="AL280" s="207"/>
      <c r="AM280" s="208"/>
      <c r="AN280" s="208"/>
      <c r="AO280" s="208"/>
      <c r="AP280" s="208"/>
      <c r="AQ280" s="208"/>
      <c r="AR280" s="208"/>
      <c r="AS280" s="208"/>
      <c r="AT280" s="208"/>
      <c r="AU280" s="208"/>
      <c r="AV280" s="208"/>
      <c r="AW280" s="208"/>
      <c r="AX280" s="208"/>
    </row>
    <row r="281" spans="2:50" ht="24" customHeight="1">
      <c r="B281" s="202">
        <v>6</v>
      </c>
      <c r="C281" s="202">
        <v>1</v>
      </c>
      <c r="D281" s="208"/>
      <c r="E281" s="208"/>
      <c r="F281" s="208"/>
      <c r="G281" s="208"/>
      <c r="H281" s="208"/>
      <c r="I281" s="208"/>
      <c r="J281" s="208"/>
      <c r="K281" s="208"/>
      <c r="L281" s="208"/>
      <c r="M281" s="208"/>
      <c r="N281" s="208"/>
      <c r="O281" s="208"/>
      <c r="P281" s="208"/>
      <c r="Q281" s="208"/>
      <c r="R281" s="208"/>
      <c r="S281" s="208"/>
      <c r="T281" s="208"/>
      <c r="U281" s="208"/>
      <c r="V281" s="208"/>
      <c r="W281" s="208"/>
      <c r="X281" s="208"/>
      <c r="Y281" s="208"/>
      <c r="Z281" s="208"/>
      <c r="AA281" s="208"/>
      <c r="AB281" s="208"/>
      <c r="AC281" s="208"/>
      <c r="AD281" s="208"/>
      <c r="AE281" s="208"/>
      <c r="AF281" s="208"/>
      <c r="AG281" s="208"/>
      <c r="AH281" s="208"/>
      <c r="AI281" s="208"/>
      <c r="AJ281" s="208"/>
      <c r="AK281" s="208"/>
      <c r="AL281" s="207"/>
      <c r="AM281" s="208"/>
      <c r="AN281" s="208"/>
      <c r="AO281" s="208"/>
      <c r="AP281" s="208"/>
      <c r="AQ281" s="208"/>
      <c r="AR281" s="208"/>
      <c r="AS281" s="208"/>
      <c r="AT281" s="208"/>
      <c r="AU281" s="208"/>
      <c r="AV281" s="208"/>
      <c r="AW281" s="208"/>
      <c r="AX281" s="208"/>
    </row>
    <row r="282" spans="2:50" ht="24" customHeight="1">
      <c r="B282" s="202">
        <v>7</v>
      </c>
      <c r="C282" s="202">
        <v>1</v>
      </c>
      <c r="D282" s="208"/>
      <c r="E282" s="208"/>
      <c r="F282" s="208"/>
      <c r="G282" s="208"/>
      <c r="H282" s="208"/>
      <c r="I282" s="208"/>
      <c r="J282" s="208"/>
      <c r="K282" s="208"/>
      <c r="L282" s="208"/>
      <c r="M282" s="208"/>
      <c r="N282" s="208"/>
      <c r="O282" s="208"/>
      <c r="P282" s="208"/>
      <c r="Q282" s="208"/>
      <c r="R282" s="208"/>
      <c r="S282" s="208"/>
      <c r="T282" s="208"/>
      <c r="U282" s="208"/>
      <c r="V282" s="208"/>
      <c r="W282" s="208"/>
      <c r="X282" s="208"/>
      <c r="Y282" s="208"/>
      <c r="Z282" s="208"/>
      <c r="AA282" s="208"/>
      <c r="AB282" s="208"/>
      <c r="AC282" s="208"/>
      <c r="AD282" s="208"/>
      <c r="AE282" s="208"/>
      <c r="AF282" s="208"/>
      <c r="AG282" s="208"/>
      <c r="AH282" s="208"/>
      <c r="AI282" s="208"/>
      <c r="AJ282" s="208"/>
      <c r="AK282" s="208"/>
      <c r="AL282" s="207"/>
      <c r="AM282" s="208"/>
      <c r="AN282" s="208"/>
      <c r="AO282" s="208"/>
      <c r="AP282" s="208"/>
      <c r="AQ282" s="208"/>
      <c r="AR282" s="208"/>
      <c r="AS282" s="208"/>
      <c r="AT282" s="208"/>
      <c r="AU282" s="208"/>
      <c r="AV282" s="208"/>
      <c r="AW282" s="208"/>
      <c r="AX282" s="208"/>
    </row>
    <row r="283" spans="2:50" ht="24" customHeight="1">
      <c r="B283" s="202">
        <v>8</v>
      </c>
      <c r="C283" s="202">
        <v>1</v>
      </c>
      <c r="D283" s="208"/>
      <c r="E283" s="208"/>
      <c r="F283" s="208"/>
      <c r="G283" s="208"/>
      <c r="H283" s="208"/>
      <c r="I283" s="208"/>
      <c r="J283" s="208"/>
      <c r="K283" s="208"/>
      <c r="L283" s="208"/>
      <c r="M283" s="208"/>
      <c r="N283" s="208"/>
      <c r="O283" s="208"/>
      <c r="P283" s="208"/>
      <c r="Q283" s="208"/>
      <c r="R283" s="208"/>
      <c r="S283" s="208"/>
      <c r="T283" s="208"/>
      <c r="U283" s="208"/>
      <c r="V283" s="208"/>
      <c r="W283" s="208"/>
      <c r="X283" s="208"/>
      <c r="Y283" s="208"/>
      <c r="Z283" s="208"/>
      <c r="AA283" s="208"/>
      <c r="AB283" s="208"/>
      <c r="AC283" s="208"/>
      <c r="AD283" s="208"/>
      <c r="AE283" s="208"/>
      <c r="AF283" s="208"/>
      <c r="AG283" s="208"/>
      <c r="AH283" s="208"/>
      <c r="AI283" s="208"/>
      <c r="AJ283" s="208"/>
      <c r="AK283" s="208"/>
      <c r="AL283" s="207"/>
      <c r="AM283" s="208"/>
      <c r="AN283" s="208"/>
      <c r="AO283" s="208"/>
      <c r="AP283" s="208"/>
      <c r="AQ283" s="208"/>
      <c r="AR283" s="208"/>
      <c r="AS283" s="208"/>
      <c r="AT283" s="208"/>
      <c r="AU283" s="208"/>
      <c r="AV283" s="208"/>
      <c r="AW283" s="208"/>
      <c r="AX283" s="208"/>
    </row>
    <row r="284" spans="2:50" ht="24" customHeight="1">
      <c r="B284" s="202">
        <v>9</v>
      </c>
      <c r="C284" s="202">
        <v>1</v>
      </c>
      <c r="D284" s="208"/>
      <c r="E284" s="208"/>
      <c r="F284" s="208"/>
      <c r="G284" s="208"/>
      <c r="H284" s="208"/>
      <c r="I284" s="208"/>
      <c r="J284" s="208"/>
      <c r="K284" s="208"/>
      <c r="L284" s="208"/>
      <c r="M284" s="208"/>
      <c r="N284" s="208"/>
      <c r="O284" s="208"/>
      <c r="P284" s="208"/>
      <c r="Q284" s="208"/>
      <c r="R284" s="208"/>
      <c r="S284" s="208"/>
      <c r="T284" s="208"/>
      <c r="U284" s="208"/>
      <c r="V284" s="208"/>
      <c r="W284" s="208"/>
      <c r="X284" s="208"/>
      <c r="Y284" s="208"/>
      <c r="Z284" s="208"/>
      <c r="AA284" s="208"/>
      <c r="AB284" s="208"/>
      <c r="AC284" s="208"/>
      <c r="AD284" s="208"/>
      <c r="AE284" s="208"/>
      <c r="AF284" s="208"/>
      <c r="AG284" s="208"/>
      <c r="AH284" s="208"/>
      <c r="AI284" s="208"/>
      <c r="AJ284" s="208"/>
      <c r="AK284" s="208"/>
      <c r="AL284" s="207"/>
      <c r="AM284" s="208"/>
      <c r="AN284" s="208"/>
      <c r="AO284" s="208"/>
      <c r="AP284" s="208"/>
      <c r="AQ284" s="208"/>
      <c r="AR284" s="208"/>
      <c r="AS284" s="208"/>
      <c r="AT284" s="208"/>
      <c r="AU284" s="208"/>
      <c r="AV284" s="208"/>
      <c r="AW284" s="208"/>
      <c r="AX284" s="208"/>
    </row>
    <row r="285" spans="2:50" ht="24" customHeight="1">
      <c r="B285" s="202">
        <v>10</v>
      </c>
      <c r="C285" s="202">
        <v>1</v>
      </c>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208"/>
      <c r="AD285" s="208"/>
      <c r="AE285" s="208"/>
      <c r="AF285" s="208"/>
      <c r="AG285" s="208"/>
      <c r="AH285" s="208"/>
      <c r="AI285" s="208"/>
      <c r="AJ285" s="208"/>
      <c r="AK285" s="208"/>
      <c r="AL285" s="207"/>
      <c r="AM285" s="208"/>
      <c r="AN285" s="208"/>
      <c r="AO285" s="208"/>
      <c r="AP285" s="208"/>
      <c r="AQ285" s="208"/>
      <c r="AR285" s="208"/>
      <c r="AS285" s="208"/>
      <c r="AT285" s="208"/>
      <c r="AU285" s="208"/>
      <c r="AV285" s="208"/>
      <c r="AW285" s="208"/>
      <c r="AX285" s="208"/>
    </row>
    <row r="287" spans="2:50">
      <c r="C287" t="s">
        <v>641</v>
      </c>
    </row>
    <row r="288" spans="2:50" ht="36" customHeight="1">
      <c r="B288" s="202"/>
      <c r="C288" s="202"/>
      <c r="D288" s="213" t="s">
        <v>599</v>
      </c>
      <c r="E288" s="213"/>
      <c r="F288" s="213"/>
      <c r="G288" s="213"/>
      <c r="H288" s="213"/>
      <c r="I288" s="213"/>
      <c r="J288" s="213"/>
      <c r="K288" s="213"/>
      <c r="L288" s="213"/>
      <c r="M288" s="213"/>
      <c r="N288" s="213" t="s">
        <v>600</v>
      </c>
      <c r="O288" s="213"/>
      <c r="P288" s="213"/>
      <c r="Q288" s="213"/>
      <c r="R288" s="213"/>
      <c r="S288" s="213"/>
      <c r="T288" s="213"/>
      <c r="U288" s="213"/>
      <c r="V288" s="213"/>
      <c r="W288" s="213"/>
      <c r="X288" s="213"/>
      <c r="Y288" s="213"/>
      <c r="Z288" s="213"/>
      <c r="AA288" s="213"/>
      <c r="AB288" s="213"/>
      <c r="AC288" s="213"/>
      <c r="AD288" s="213"/>
      <c r="AE288" s="213"/>
      <c r="AF288" s="213"/>
      <c r="AG288" s="213"/>
      <c r="AH288" s="213"/>
      <c r="AI288" s="213"/>
      <c r="AJ288" s="213"/>
      <c r="AK288" s="213"/>
      <c r="AL288" s="214" t="s">
        <v>601</v>
      </c>
      <c r="AM288" s="213"/>
      <c r="AN288" s="213"/>
      <c r="AO288" s="213"/>
      <c r="AP288" s="213"/>
      <c r="AQ288" s="213"/>
      <c r="AR288" s="213" t="s">
        <v>27</v>
      </c>
      <c r="AS288" s="213"/>
      <c r="AT288" s="213"/>
      <c r="AU288" s="213"/>
      <c r="AV288" s="213" t="s">
        <v>28</v>
      </c>
      <c r="AW288" s="213"/>
      <c r="AX288" s="213"/>
    </row>
    <row r="289" spans="2:50" ht="24" customHeight="1">
      <c r="B289" s="202">
        <v>1</v>
      </c>
      <c r="C289" s="202">
        <v>1</v>
      </c>
      <c r="D289" s="208" t="s">
        <v>265</v>
      </c>
      <c r="E289" s="208"/>
      <c r="F289" s="208"/>
      <c r="G289" s="208"/>
      <c r="H289" s="208"/>
      <c r="I289" s="208"/>
      <c r="J289" s="208"/>
      <c r="K289" s="208"/>
      <c r="L289" s="208"/>
      <c r="M289" s="208"/>
      <c r="N289" s="203" t="s">
        <v>271</v>
      </c>
      <c r="O289" s="203"/>
      <c r="P289" s="203"/>
      <c r="Q289" s="203"/>
      <c r="R289" s="203"/>
      <c r="S289" s="203"/>
      <c r="T289" s="203"/>
      <c r="U289" s="203"/>
      <c r="V289" s="203"/>
      <c r="W289" s="203"/>
      <c r="X289" s="203"/>
      <c r="Y289" s="203"/>
      <c r="Z289" s="203"/>
      <c r="AA289" s="203"/>
      <c r="AB289" s="203"/>
      <c r="AC289" s="203"/>
      <c r="AD289" s="203"/>
      <c r="AE289" s="203"/>
      <c r="AF289" s="203"/>
      <c r="AG289" s="203"/>
      <c r="AH289" s="203"/>
      <c r="AI289" s="203"/>
      <c r="AJ289" s="203"/>
      <c r="AK289" s="203"/>
      <c r="AL289" s="207">
        <v>1</v>
      </c>
      <c r="AM289" s="208"/>
      <c r="AN289" s="208"/>
      <c r="AO289" s="208"/>
      <c r="AP289" s="208"/>
      <c r="AQ289" s="208"/>
      <c r="AR289" s="208"/>
      <c r="AS289" s="208"/>
      <c r="AT289" s="208"/>
      <c r="AU289" s="208"/>
      <c r="AV289" s="208"/>
      <c r="AW289" s="208"/>
      <c r="AX289" s="208"/>
    </row>
    <row r="290" spans="2:50" ht="24" customHeight="1">
      <c r="B290" s="202">
        <v>2</v>
      </c>
      <c r="C290" s="202">
        <v>1</v>
      </c>
      <c r="D290" s="208"/>
      <c r="E290" s="208"/>
      <c r="F290" s="208"/>
      <c r="G290" s="208"/>
      <c r="H290" s="208"/>
      <c r="I290" s="208"/>
      <c r="J290" s="208"/>
      <c r="K290" s="208"/>
      <c r="L290" s="208"/>
      <c r="M290" s="208"/>
      <c r="N290" s="208"/>
      <c r="O290" s="208"/>
      <c r="P290" s="208"/>
      <c r="Q290" s="208"/>
      <c r="R290" s="208"/>
      <c r="S290" s="208"/>
      <c r="T290" s="208"/>
      <c r="U290" s="208"/>
      <c r="V290" s="208"/>
      <c r="W290" s="208"/>
      <c r="X290" s="208"/>
      <c r="Y290" s="208"/>
      <c r="Z290" s="208"/>
      <c r="AA290" s="208"/>
      <c r="AB290" s="208"/>
      <c r="AC290" s="208"/>
      <c r="AD290" s="208"/>
      <c r="AE290" s="208"/>
      <c r="AF290" s="208"/>
      <c r="AG290" s="208"/>
      <c r="AH290" s="208"/>
      <c r="AI290" s="208"/>
      <c r="AJ290" s="208"/>
      <c r="AK290" s="208"/>
      <c r="AL290" s="207"/>
      <c r="AM290" s="208"/>
      <c r="AN290" s="208"/>
      <c r="AO290" s="208"/>
      <c r="AP290" s="208"/>
      <c r="AQ290" s="208"/>
      <c r="AR290" s="208"/>
      <c r="AS290" s="208"/>
      <c r="AT290" s="208"/>
      <c r="AU290" s="208"/>
      <c r="AV290" s="208"/>
      <c r="AW290" s="208"/>
      <c r="AX290" s="208"/>
    </row>
    <row r="291" spans="2:50" ht="24" customHeight="1">
      <c r="B291" s="202">
        <v>3</v>
      </c>
      <c r="C291" s="202">
        <v>1</v>
      </c>
      <c r="D291" s="208"/>
      <c r="E291" s="208"/>
      <c r="F291" s="208"/>
      <c r="G291" s="208"/>
      <c r="H291" s="208"/>
      <c r="I291" s="208"/>
      <c r="J291" s="208"/>
      <c r="K291" s="208"/>
      <c r="L291" s="208"/>
      <c r="M291" s="208"/>
      <c r="N291" s="208"/>
      <c r="O291" s="208"/>
      <c r="P291" s="208"/>
      <c r="Q291" s="208"/>
      <c r="R291" s="208"/>
      <c r="S291" s="208"/>
      <c r="T291" s="208"/>
      <c r="U291" s="208"/>
      <c r="V291" s="208"/>
      <c r="W291" s="208"/>
      <c r="X291" s="208"/>
      <c r="Y291" s="208"/>
      <c r="Z291" s="208"/>
      <c r="AA291" s="208"/>
      <c r="AB291" s="208"/>
      <c r="AC291" s="208"/>
      <c r="AD291" s="208"/>
      <c r="AE291" s="208"/>
      <c r="AF291" s="208"/>
      <c r="AG291" s="208"/>
      <c r="AH291" s="208"/>
      <c r="AI291" s="208"/>
      <c r="AJ291" s="208"/>
      <c r="AK291" s="208"/>
      <c r="AL291" s="207"/>
      <c r="AM291" s="208"/>
      <c r="AN291" s="208"/>
      <c r="AO291" s="208"/>
      <c r="AP291" s="208"/>
      <c r="AQ291" s="208"/>
      <c r="AR291" s="208"/>
      <c r="AS291" s="208"/>
      <c r="AT291" s="208"/>
      <c r="AU291" s="208"/>
      <c r="AV291" s="208"/>
      <c r="AW291" s="208"/>
      <c r="AX291" s="208"/>
    </row>
    <row r="292" spans="2:50" ht="24" customHeight="1">
      <c r="B292" s="202">
        <v>4</v>
      </c>
      <c r="C292" s="202">
        <v>1</v>
      </c>
      <c r="D292" s="208"/>
      <c r="E292" s="208"/>
      <c r="F292" s="208"/>
      <c r="G292" s="208"/>
      <c r="H292" s="208"/>
      <c r="I292" s="208"/>
      <c r="J292" s="208"/>
      <c r="K292" s="208"/>
      <c r="L292" s="208"/>
      <c r="M292" s="208"/>
      <c r="N292" s="208"/>
      <c r="O292" s="208"/>
      <c r="P292" s="208"/>
      <c r="Q292" s="208"/>
      <c r="R292" s="208"/>
      <c r="S292" s="208"/>
      <c r="T292" s="208"/>
      <c r="U292" s="208"/>
      <c r="V292" s="208"/>
      <c r="W292" s="208"/>
      <c r="X292" s="208"/>
      <c r="Y292" s="208"/>
      <c r="Z292" s="208"/>
      <c r="AA292" s="208"/>
      <c r="AB292" s="208"/>
      <c r="AC292" s="208"/>
      <c r="AD292" s="208"/>
      <c r="AE292" s="208"/>
      <c r="AF292" s="208"/>
      <c r="AG292" s="208"/>
      <c r="AH292" s="208"/>
      <c r="AI292" s="208"/>
      <c r="AJ292" s="208"/>
      <c r="AK292" s="208"/>
      <c r="AL292" s="207"/>
      <c r="AM292" s="208"/>
      <c r="AN292" s="208"/>
      <c r="AO292" s="208"/>
      <c r="AP292" s="208"/>
      <c r="AQ292" s="208"/>
      <c r="AR292" s="208"/>
      <c r="AS292" s="208"/>
      <c r="AT292" s="208"/>
      <c r="AU292" s="208"/>
      <c r="AV292" s="208"/>
      <c r="AW292" s="208"/>
      <c r="AX292" s="208"/>
    </row>
    <row r="293" spans="2:50" ht="24" customHeight="1">
      <c r="B293" s="202">
        <v>5</v>
      </c>
      <c r="C293" s="202">
        <v>1</v>
      </c>
      <c r="D293" s="208"/>
      <c r="E293" s="208"/>
      <c r="F293" s="208"/>
      <c r="G293" s="208"/>
      <c r="H293" s="208"/>
      <c r="I293" s="208"/>
      <c r="J293" s="208"/>
      <c r="K293" s="208"/>
      <c r="L293" s="208"/>
      <c r="M293" s="208"/>
      <c r="N293" s="208"/>
      <c r="O293" s="208"/>
      <c r="P293" s="208"/>
      <c r="Q293" s="208"/>
      <c r="R293" s="208"/>
      <c r="S293" s="208"/>
      <c r="T293" s="208"/>
      <c r="U293" s="208"/>
      <c r="V293" s="208"/>
      <c r="W293" s="208"/>
      <c r="X293" s="208"/>
      <c r="Y293" s="208"/>
      <c r="Z293" s="208"/>
      <c r="AA293" s="208"/>
      <c r="AB293" s="208"/>
      <c r="AC293" s="208"/>
      <c r="AD293" s="208"/>
      <c r="AE293" s="208"/>
      <c r="AF293" s="208"/>
      <c r="AG293" s="208"/>
      <c r="AH293" s="208"/>
      <c r="AI293" s="208"/>
      <c r="AJ293" s="208"/>
      <c r="AK293" s="208"/>
      <c r="AL293" s="207"/>
      <c r="AM293" s="208"/>
      <c r="AN293" s="208"/>
      <c r="AO293" s="208"/>
      <c r="AP293" s="208"/>
      <c r="AQ293" s="208"/>
      <c r="AR293" s="208"/>
      <c r="AS293" s="208"/>
      <c r="AT293" s="208"/>
      <c r="AU293" s="208"/>
      <c r="AV293" s="208"/>
      <c r="AW293" s="208"/>
      <c r="AX293" s="208"/>
    </row>
    <row r="294" spans="2:50" ht="24" customHeight="1">
      <c r="B294" s="202">
        <v>6</v>
      </c>
      <c r="C294" s="202">
        <v>1</v>
      </c>
      <c r="D294" s="208"/>
      <c r="E294" s="208"/>
      <c r="F294" s="208"/>
      <c r="G294" s="208"/>
      <c r="H294" s="208"/>
      <c r="I294" s="208"/>
      <c r="J294" s="208"/>
      <c r="K294" s="208"/>
      <c r="L294" s="208"/>
      <c r="M294" s="208"/>
      <c r="N294" s="208"/>
      <c r="O294" s="208"/>
      <c r="P294" s="208"/>
      <c r="Q294" s="208"/>
      <c r="R294" s="208"/>
      <c r="S294" s="208"/>
      <c r="T294" s="208"/>
      <c r="U294" s="208"/>
      <c r="V294" s="208"/>
      <c r="W294" s="208"/>
      <c r="X294" s="208"/>
      <c r="Y294" s="208"/>
      <c r="Z294" s="208"/>
      <c r="AA294" s="208"/>
      <c r="AB294" s="208"/>
      <c r="AC294" s="208"/>
      <c r="AD294" s="208"/>
      <c r="AE294" s="208"/>
      <c r="AF294" s="208"/>
      <c r="AG294" s="208"/>
      <c r="AH294" s="208"/>
      <c r="AI294" s="208"/>
      <c r="AJ294" s="208"/>
      <c r="AK294" s="208"/>
      <c r="AL294" s="207"/>
      <c r="AM294" s="208"/>
      <c r="AN294" s="208"/>
      <c r="AO294" s="208"/>
      <c r="AP294" s="208"/>
      <c r="AQ294" s="208"/>
      <c r="AR294" s="208"/>
      <c r="AS294" s="208"/>
      <c r="AT294" s="208"/>
      <c r="AU294" s="208"/>
      <c r="AV294" s="208"/>
      <c r="AW294" s="208"/>
      <c r="AX294" s="208"/>
    </row>
    <row r="295" spans="2:50" ht="24" customHeight="1">
      <c r="B295" s="202">
        <v>7</v>
      </c>
      <c r="C295" s="202">
        <v>1</v>
      </c>
      <c r="D295" s="208"/>
      <c r="E295" s="208"/>
      <c r="F295" s="208"/>
      <c r="G295" s="208"/>
      <c r="H295" s="208"/>
      <c r="I295" s="208"/>
      <c r="J295" s="208"/>
      <c r="K295" s="208"/>
      <c r="L295" s="208"/>
      <c r="M295" s="208"/>
      <c r="N295" s="208"/>
      <c r="O295" s="208"/>
      <c r="P295" s="208"/>
      <c r="Q295" s="208"/>
      <c r="R295" s="208"/>
      <c r="S295" s="208"/>
      <c r="T295" s="208"/>
      <c r="U295" s="208"/>
      <c r="V295" s="208"/>
      <c r="W295" s="208"/>
      <c r="X295" s="208"/>
      <c r="Y295" s="208"/>
      <c r="Z295" s="208"/>
      <c r="AA295" s="208"/>
      <c r="AB295" s="208"/>
      <c r="AC295" s="208"/>
      <c r="AD295" s="208"/>
      <c r="AE295" s="208"/>
      <c r="AF295" s="208"/>
      <c r="AG295" s="208"/>
      <c r="AH295" s="208"/>
      <c r="AI295" s="208"/>
      <c r="AJ295" s="208"/>
      <c r="AK295" s="208"/>
      <c r="AL295" s="207"/>
      <c r="AM295" s="208"/>
      <c r="AN295" s="208"/>
      <c r="AO295" s="208"/>
      <c r="AP295" s="208"/>
      <c r="AQ295" s="208"/>
      <c r="AR295" s="208"/>
      <c r="AS295" s="208"/>
      <c r="AT295" s="208"/>
      <c r="AU295" s="208"/>
      <c r="AV295" s="208"/>
      <c r="AW295" s="208"/>
      <c r="AX295" s="208"/>
    </row>
    <row r="296" spans="2:50" ht="24" customHeight="1">
      <c r="B296" s="202">
        <v>8</v>
      </c>
      <c r="C296" s="202">
        <v>1</v>
      </c>
      <c r="D296" s="208"/>
      <c r="E296" s="208"/>
      <c r="F296" s="208"/>
      <c r="G296" s="208"/>
      <c r="H296" s="208"/>
      <c r="I296" s="208"/>
      <c r="J296" s="208"/>
      <c r="K296" s="208"/>
      <c r="L296" s="208"/>
      <c r="M296" s="208"/>
      <c r="N296" s="208"/>
      <c r="O296" s="208"/>
      <c r="P296" s="208"/>
      <c r="Q296" s="208"/>
      <c r="R296" s="208"/>
      <c r="S296" s="208"/>
      <c r="T296" s="208"/>
      <c r="U296" s="208"/>
      <c r="V296" s="208"/>
      <c r="W296" s="208"/>
      <c r="X296" s="208"/>
      <c r="Y296" s="208"/>
      <c r="Z296" s="208"/>
      <c r="AA296" s="208"/>
      <c r="AB296" s="208"/>
      <c r="AC296" s="208"/>
      <c r="AD296" s="208"/>
      <c r="AE296" s="208"/>
      <c r="AF296" s="208"/>
      <c r="AG296" s="208"/>
      <c r="AH296" s="208"/>
      <c r="AI296" s="208"/>
      <c r="AJ296" s="208"/>
      <c r="AK296" s="208"/>
      <c r="AL296" s="207"/>
      <c r="AM296" s="208"/>
      <c r="AN296" s="208"/>
      <c r="AO296" s="208"/>
      <c r="AP296" s="208"/>
      <c r="AQ296" s="208"/>
      <c r="AR296" s="208"/>
      <c r="AS296" s="208"/>
      <c r="AT296" s="208"/>
      <c r="AU296" s="208"/>
      <c r="AV296" s="208"/>
      <c r="AW296" s="208"/>
      <c r="AX296" s="208"/>
    </row>
    <row r="297" spans="2:50" ht="24" customHeight="1">
      <c r="B297" s="202">
        <v>9</v>
      </c>
      <c r="C297" s="202">
        <v>1</v>
      </c>
      <c r="D297" s="208"/>
      <c r="E297" s="208"/>
      <c r="F297" s="208"/>
      <c r="G297" s="208"/>
      <c r="H297" s="208"/>
      <c r="I297" s="208"/>
      <c r="J297" s="208"/>
      <c r="K297" s="208"/>
      <c r="L297" s="208"/>
      <c r="M297" s="208"/>
      <c r="N297" s="208"/>
      <c r="O297" s="208"/>
      <c r="P297" s="208"/>
      <c r="Q297" s="208"/>
      <c r="R297" s="208"/>
      <c r="S297" s="208"/>
      <c r="T297" s="208"/>
      <c r="U297" s="208"/>
      <c r="V297" s="208"/>
      <c r="W297" s="208"/>
      <c r="X297" s="208"/>
      <c r="Y297" s="208"/>
      <c r="Z297" s="208"/>
      <c r="AA297" s="208"/>
      <c r="AB297" s="208"/>
      <c r="AC297" s="208"/>
      <c r="AD297" s="208"/>
      <c r="AE297" s="208"/>
      <c r="AF297" s="208"/>
      <c r="AG297" s="208"/>
      <c r="AH297" s="208"/>
      <c r="AI297" s="208"/>
      <c r="AJ297" s="208"/>
      <c r="AK297" s="208"/>
      <c r="AL297" s="207"/>
      <c r="AM297" s="208"/>
      <c r="AN297" s="208"/>
      <c r="AO297" s="208"/>
      <c r="AP297" s="208"/>
      <c r="AQ297" s="208"/>
      <c r="AR297" s="208"/>
      <c r="AS297" s="208"/>
      <c r="AT297" s="208"/>
      <c r="AU297" s="208"/>
      <c r="AV297" s="208"/>
      <c r="AW297" s="208"/>
      <c r="AX297" s="208"/>
    </row>
    <row r="298" spans="2:50" ht="24" customHeight="1">
      <c r="B298" s="202">
        <v>10</v>
      </c>
      <c r="C298" s="202">
        <v>1</v>
      </c>
      <c r="D298" s="208"/>
      <c r="E298" s="208"/>
      <c r="F298" s="208"/>
      <c r="G298" s="208"/>
      <c r="H298" s="208"/>
      <c r="I298" s="208"/>
      <c r="J298" s="208"/>
      <c r="K298" s="208"/>
      <c r="L298" s="208"/>
      <c r="M298" s="208"/>
      <c r="N298" s="208"/>
      <c r="O298" s="208"/>
      <c r="P298" s="208"/>
      <c r="Q298" s="208"/>
      <c r="R298" s="208"/>
      <c r="S298" s="208"/>
      <c r="T298" s="208"/>
      <c r="U298" s="208"/>
      <c r="V298" s="208"/>
      <c r="W298" s="208"/>
      <c r="X298" s="208"/>
      <c r="Y298" s="208"/>
      <c r="Z298" s="208"/>
      <c r="AA298" s="208"/>
      <c r="AB298" s="208"/>
      <c r="AC298" s="208"/>
      <c r="AD298" s="208"/>
      <c r="AE298" s="208"/>
      <c r="AF298" s="208"/>
      <c r="AG298" s="208"/>
      <c r="AH298" s="208"/>
      <c r="AI298" s="208"/>
      <c r="AJ298" s="208"/>
      <c r="AK298" s="208"/>
      <c r="AL298" s="207"/>
      <c r="AM298" s="208"/>
      <c r="AN298" s="208"/>
      <c r="AO298" s="208"/>
      <c r="AP298" s="208"/>
      <c r="AQ298" s="208"/>
      <c r="AR298" s="208"/>
      <c r="AS298" s="208"/>
      <c r="AT298" s="208"/>
      <c r="AU298" s="208"/>
      <c r="AV298" s="208"/>
      <c r="AW298" s="208"/>
      <c r="AX298" s="208"/>
    </row>
    <row r="300" spans="2:50">
      <c r="C300" t="s">
        <v>642</v>
      </c>
    </row>
    <row r="301" spans="2:50" ht="36" customHeight="1">
      <c r="B301" s="202"/>
      <c r="C301" s="202"/>
      <c r="D301" s="213" t="s">
        <v>599</v>
      </c>
      <c r="E301" s="213"/>
      <c r="F301" s="213"/>
      <c r="G301" s="213"/>
      <c r="H301" s="213"/>
      <c r="I301" s="213"/>
      <c r="J301" s="213"/>
      <c r="K301" s="213"/>
      <c r="L301" s="213"/>
      <c r="M301" s="213"/>
      <c r="N301" s="213" t="s">
        <v>600</v>
      </c>
      <c r="O301" s="213"/>
      <c r="P301" s="213"/>
      <c r="Q301" s="213"/>
      <c r="R301" s="213"/>
      <c r="S301" s="213"/>
      <c r="T301" s="213"/>
      <c r="U301" s="213"/>
      <c r="V301" s="213"/>
      <c r="W301" s="213"/>
      <c r="X301" s="213"/>
      <c r="Y301" s="213"/>
      <c r="Z301" s="213"/>
      <c r="AA301" s="213"/>
      <c r="AB301" s="213"/>
      <c r="AC301" s="213"/>
      <c r="AD301" s="213"/>
      <c r="AE301" s="213"/>
      <c r="AF301" s="213"/>
      <c r="AG301" s="213"/>
      <c r="AH301" s="213"/>
      <c r="AI301" s="213"/>
      <c r="AJ301" s="213"/>
      <c r="AK301" s="213"/>
      <c r="AL301" s="214" t="s">
        <v>601</v>
      </c>
      <c r="AM301" s="213"/>
      <c r="AN301" s="213"/>
      <c r="AO301" s="213"/>
      <c r="AP301" s="213"/>
      <c r="AQ301" s="213"/>
      <c r="AR301" s="213" t="s">
        <v>27</v>
      </c>
      <c r="AS301" s="213"/>
      <c r="AT301" s="213"/>
      <c r="AU301" s="213"/>
      <c r="AV301" s="213" t="s">
        <v>28</v>
      </c>
      <c r="AW301" s="213"/>
      <c r="AX301" s="213"/>
    </row>
    <row r="302" spans="2:50" ht="24" customHeight="1">
      <c r="B302" s="202">
        <v>1</v>
      </c>
      <c r="C302" s="202">
        <v>1</v>
      </c>
      <c r="D302" s="208" t="s">
        <v>267</v>
      </c>
      <c r="E302" s="208"/>
      <c r="F302" s="208"/>
      <c r="G302" s="208"/>
      <c r="H302" s="208"/>
      <c r="I302" s="208"/>
      <c r="J302" s="208"/>
      <c r="K302" s="208"/>
      <c r="L302" s="208"/>
      <c r="M302" s="208"/>
      <c r="N302" s="208" t="s">
        <v>271</v>
      </c>
      <c r="O302" s="208"/>
      <c r="P302" s="208"/>
      <c r="Q302" s="208"/>
      <c r="R302" s="208"/>
      <c r="S302" s="208"/>
      <c r="T302" s="208"/>
      <c r="U302" s="208"/>
      <c r="V302" s="208"/>
      <c r="W302" s="208"/>
      <c r="X302" s="208"/>
      <c r="Y302" s="208"/>
      <c r="Z302" s="208"/>
      <c r="AA302" s="208"/>
      <c r="AB302" s="208"/>
      <c r="AC302" s="208"/>
      <c r="AD302" s="208"/>
      <c r="AE302" s="208"/>
      <c r="AF302" s="208"/>
      <c r="AG302" s="208"/>
      <c r="AH302" s="208"/>
      <c r="AI302" s="208"/>
      <c r="AJ302" s="208"/>
      <c r="AK302" s="208"/>
      <c r="AL302" s="207">
        <v>26</v>
      </c>
      <c r="AM302" s="208"/>
      <c r="AN302" s="208"/>
      <c r="AO302" s="208"/>
      <c r="AP302" s="208"/>
      <c r="AQ302" s="208"/>
      <c r="AR302" s="208"/>
      <c r="AS302" s="208"/>
      <c r="AT302" s="208"/>
      <c r="AU302" s="208"/>
      <c r="AV302" s="208"/>
      <c r="AW302" s="208"/>
      <c r="AX302" s="208"/>
    </row>
    <row r="303" spans="2:50" ht="24" customHeight="1">
      <c r="B303" s="202">
        <v>2</v>
      </c>
      <c r="C303" s="202">
        <v>1</v>
      </c>
      <c r="D303" s="208" t="s">
        <v>270</v>
      </c>
      <c r="E303" s="208"/>
      <c r="F303" s="208"/>
      <c r="G303" s="208"/>
      <c r="H303" s="208"/>
      <c r="I303" s="208"/>
      <c r="J303" s="208"/>
      <c r="K303" s="208"/>
      <c r="L303" s="208"/>
      <c r="M303" s="208"/>
      <c r="N303" s="208" t="s">
        <v>188</v>
      </c>
      <c r="O303" s="208"/>
      <c r="P303" s="208"/>
      <c r="Q303" s="208"/>
      <c r="R303" s="208"/>
      <c r="S303" s="208"/>
      <c r="T303" s="208"/>
      <c r="U303" s="208"/>
      <c r="V303" s="208"/>
      <c r="W303" s="208"/>
      <c r="X303" s="208"/>
      <c r="Y303" s="208"/>
      <c r="Z303" s="208"/>
      <c r="AA303" s="208"/>
      <c r="AB303" s="208"/>
      <c r="AC303" s="208"/>
      <c r="AD303" s="208"/>
      <c r="AE303" s="208"/>
      <c r="AF303" s="208"/>
      <c r="AG303" s="208"/>
      <c r="AH303" s="208"/>
      <c r="AI303" s="208"/>
      <c r="AJ303" s="208"/>
      <c r="AK303" s="208"/>
      <c r="AL303" s="207">
        <v>13</v>
      </c>
      <c r="AM303" s="208"/>
      <c r="AN303" s="208"/>
      <c r="AO303" s="208"/>
      <c r="AP303" s="208"/>
      <c r="AQ303" s="208"/>
      <c r="AR303" s="208"/>
      <c r="AS303" s="208"/>
      <c r="AT303" s="208"/>
      <c r="AU303" s="208"/>
      <c r="AV303" s="208"/>
      <c r="AW303" s="208"/>
      <c r="AX303" s="208"/>
    </row>
    <row r="304" spans="2:50" ht="24" customHeight="1">
      <c r="B304" s="202">
        <v>3</v>
      </c>
      <c r="C304" s="202">
        <v>1</v>
      </c>
      <c r="D304" s="208" t="s">
        <v>646</v>
      </c>
      <c r="E304" s="208"/>
      <c r="F304" s="208"/>
      <c r="G304" s="208"/>
      <c r="H304" s="208"/>
      <c r="I304" s="208"/>
      <c r="J304" s="208"/>
      <c r="K304" s="208"/>
      <c r="L304" s="208"/>
      <c r="M304" s="208"/>
      <c r="N304" s="208" t="s">
        <v>188</v>
      </c>
      <c r="O304" s="208"/>
      <c r="P304" s="208"/>
      <c r="Q304" s="208"/>
      <c r="R304" s="208"/>
      <c r="S304" s="208"/>
      <c r="T304" s="208"/>
      <c r="U304" s="208"/>
      <c r="V304" s="208"/>
      <c r="W304" s="208"/>
      <c r="X304" s="208"/>
      <c r="Y304" s="208"/>
      <c r="Z304" s="208"/>
      <c r="AA304" s="208"/>
      <c r="AB304" s="208"/>
      <c r="AC304" s="208"/>
      <c r="AD304" s="208"/>
      <c r="AE304" s="208"/>
      <c r="AF304" s="208"/>
      <c r="AG304" s="208"/>
      <c r="AH304" s="208"/>
      <c r="AI304" s="208"/>
      <c r="AJ304" s="208"/>
      <c r="AK304" s="208"/>
      <c r="AL304" s="207">
        <v>8</v>
      </c>
      <c r="AM304" s="208"/>
      <c r="AN304" s="208"/>
      <c r="AO304" s="208"/>
      <c r="AP304" s="208"/>
      <c r="AQ304" s="208"/>
      <c r="AR304" s="208"/>
      <c r="AS304" s="208"/>
      <c r="AT304" s="208"/>
      <c r="AU304" s="208"/>
      <c r="AV304" s="208"/>
      <c r="AW304" s="208"/>
      <c r="AX304" s="208"/>
    </row>
    <row r="305" spans="2:50" ht="24" customHeight="1">
      <c r="B305" s="202">
        <v>4</v>
      </c>
      <c r="C305" s="202">
        <v>1</v>
      </c>
      <c r="D305" s="208" t="s">
        <v>269</v>
      </c>
      <c r="E305" s="208"/>
      <c r="F305" s="208"/>
      <c r="G305" s="208"/>
      <c r="H305" s="208"/>
      <c r="I305" s="208"/>
      <c r="J305" s="208"/>
      <c r="K305" s="208"/>
      <c r="L305" s="208"/>
      <c r="M305" s="208"/>
      <c r="N305" s="208" t="s">
        <v>188</v>
      </c>
      <c r="O305" s="208"/>
      <c r="P305" s="208"/>
      <c r="Q305" s="208"/>
      <c r="R305" s="208"/>
      <c r="S305" s="208"/>
      <c r="T305" s="208"/>
      <c r="U305" s="208"/>
      <c r="V305" s="208"/>
      <c r="W305" s="208"/>
      <c r="X305" s="208"/>
      <c r="Y305" s="208"/>
      <c r="Z305" s="208"/>
      <c r="AA305" s="208"/>
      <c r="AB305" s="208"/>
      <c r="AC305" s="208"/>
      <c r="AD305" s="208"/>
      <c r="AE305" s="208"/>
      <c r="AF305" s="208"/>
      <c r="AG305" s="208"/>
      <c r="AH305" s="208"/>
      <c r="AI305" s="208"/>
      <c r="AJ305" s="208"/>
      <c r="AK305" s="208"/>
      <c r="AL305" s="207">
        <v>8</v>
      </c>
      <c r="AM305" s="208"/>
      <c r="AN305" s="208"/>
      <c r="AO305" s="208"/>
      <c r="AP305" s="208"/>
      <c r="AQ305" s="208"/>
      <c r="AR305" s="208"/>
      <c r="AS305" s="208"/>
      <c r="AT305" s="208"/>
      <c r="AU305" s="208"/>
      <c r="AV305" s="208"/>
      <c r="AW305" s="208"/>
      <c r="AX305" s="208"/>
    </row>
    <row r="306" spans="2:50" ht="24" customHeight="1">
      <c r="B306" s="202">
        <v>5</v>
      </c>
      <c r="C306" s="202">
        <v>1</v>
      </c>
      <c r="D306" s="208"/>
      <c r="E306" s="208"/>
      <c r="F306" s="208"/>
      <c r="G306" s="208"/>
      <c r="H306" s="208"/>
      <c r="I306" s="208"/>
      <c r="J306" s="208"/>
      <c r="K306" s="208"/>
      <c r="L306" s="208"/>
      <c r="M306" s="208"/>
      <c r="N306" s="208"/>
      <c r="O306" s="208"/>
      <c r="P306" s="208"/>
      <c r="Q306" s="208"/>
      <c r="R306" s="208"/>
      <c r="S306" s="208"/>
      <c r="T306" s="208"/>
      <c r="U306" s="208"/>
      <c r="V306" s="208"/>
      <c r="W306" s="208"/>
      <c r="X306" s="208"/>
      <c r="Y306" s="208"/>
      <c r="Z306" s="208"/>
      <c r="AA306" s="208"/>
      <c r="AB306" s="208"/>
      <c r="AC306" s="208"/>
      <c r="AD306" s="208"/>
      <c r="AE306" s="208"/>
      <c r="AF306" s="208"/>
      <c r="AG306" s="208"/>
      <c r="AH306" s="208"/>
      <c r="AI306" s="208"/>
      <c r="AJ306" s="208"/>
      <c r="AK306" s="208"/>
      <c r="AL306" s="207"/>
      <c r="AM306" s="208"/>
      <c r="AN306" s="208"/>
      <c r="AO306" s="208"/>
      <c r="AP306" s="208"/>
      <c r="AQ306" s="208"/>
      <c r="AR306" s="208"/>
      <c r="AS306" s="208"/>
      <c r="AT306" s="208"/>
      <c r="AU306" s="208"/>
      <c r="AV306" s="208"/>
      <c r="AW306" s="208"/>
      <c r="AX306" s="208"/>
    </row>
    <row r="307" spans="2:50" ht="24" customHeight="1">
      <c r="B307" s="202">
        <v>6</v>
      </c>
      <c r="C307" s="202">
        <v>1</v>
      </c>
      <c r="D307" s="208"/>
      <c r="E307" s="208"/>
      <c r="F307" s="208"/>
      <c r="G307" s="208"/>
      <c r="H307" s="208"/>
      <c r="I307" s="208"/>
      <c r="J307" s="208"/>
      <c r="K307" s="208"/>
      <c r="L307" s="208"/>
      <c r="M307" s="208"/>
      <c r="N307" s="208"/>
      <c r="O307" s="208"/>
      <c r="P307" s="208"/>
      <c r="Q307" s="208"/>
      <c r="R307" s="208"/>
      <c r="S307" s="208"/>
      <c r="T307" s="208"/>
      <c r="U307" s="208"/>
      <c r="V307" s="208"/>
      <c r="W307" s="208"/>
      <c r="X307" s="208"/>
      <c r="Y307" s="208"/>
      <c r="Z307" s="208"/>
      <c r="AA307" s="208"/>
      <c r="AB307" s="208"/>
      <c r="AC307" s="208"/>
      <c r="AD307" s="208"/>
      <c r="AE307" s="208"/>
      <c r="AF307" s="208"/>
      <c r="AG307" s="208"/>
      <c r="AH307" s="208"/>
      <c r="AI307" s="208"/>
      <c r="AJ307" s="208"/>
      <c r="AK307" s="208"/>
      <c r="AL307" s="207"/>
      <c r="AM307" s="208"/>
      <c r="AN307" s="208"/>
      <c r="AO307" s="208"/>
      <c r="AP307" s="208"/>
      <c r="AQ307" s="208"/>
      <c r="AR307" s="208"/>
      <c r="AS307" s="208"/>
      <c r="AT307" s="208"/>
      <c r="AU307" s="208"/>
      <c r="AV307" s="208"/>
      <c r="AW307" s="208"/>
      <c r="AX307" s="208"/>
    </row>
    <row r="308" spans="2:50" ht="24" customHeight="1">
      <c r="B308" s="202">
        <v>7</v>
      </c>
      <c r="C308" s="202">
        <v>1</v>
      </c>
      <c r="D308" s="208"/>
      <c r="E308" s="208"/>
      <c r="F308" s="208"/>
      <c r="G308" s="208"/>
      <c r="H308" s="208"/>
      <c r="I308" s="208"/>
      <c r="J308" s="208"/>
      <c r="K308" s="208"/>
      <c r="L308" s="208"/>
      <c r="M308" s="208"/>
      <c r="N308" s="208"/>
      <c r="O308" s="208"/>
      <c r="P308" s="208"/>
      <c r="Q308" s="208"/>
      <c r="R308" s="208"/>
      <c r="S308" s="208"/>
      <c r="T308" s="208"/>
      <c r="U308" s="208"/>
      <c r="V308" s="208"/>
      <c r="W308" s="208"/>
      <c r="X308" s="208"/>
      <c r="Y308" s="208"/>
      <c r="Z308" s="208"/>
      <c r="AA308" s="208"/>
      <c r="AB308" s="208"/>
      <c r="AC308" s="208"/>
      <c r="AD308" s="208"/>
      <c r="AE308" s="208"/>
      <c r="AF308" s="208"/>
      <c r="AG308" s="208"/>
      <c r="AH308" s="208"/>
      <c r="AI308" s="208"/>
      <c r="AJ308" s="208"/>
      <c r="AK308" s="208"/>
      <c r="AL308" s="207"/>
      <c r="AM308" s="208"/>
      <c r="AN308" s="208"/>
      <c r="AO308" s="208"/>
      <c r="AP308" s="208"/>
      <c r="AQ308" s="208"/>
      <c r="AR308" s="208"/>
      <c r="AS308" s="208"/>
      <c r="AT308" s="208"/>
      <c r="AU308" s="208"/>
      <c r="AV308" s="208"/>
      <c r="AW308" s="208"/>
      <c r="AX308" s="208"/>
    </row>
    <row r="309" spans="2:50" ht="24" customHeight="1">
      <c r="B309" s="202">
        <v>8</v>
      </c>
      <c r="C309" s="202">
        <v>1</v>
      </c>
      <c r="D309" s="208"/>
      <c r="E309" s="208"/>
      <c r="F309" s="208"/>
      <c r="G309" s="208"/>
      <c r="H309" s="208"/>
      <c r="I309" s="208"/>
      <c r="J309" s="208"/>
      <c r="K309" s="208"/>
      <c r="L309" s="208"/>
      <c r="M309" s="208"/>
      <c r="N309" s="208"/>
      <c r="O309" s="208"/>
      <c r="P309" s="208"/>
      <c r="Q309" s="208"/>
      <c r="R309" s="208"/>
      <c r="S309" s="208"/>
      <c r="T309" s="208"/>
      <c r="U309" s="208"/>
      <c r="V309" s="208"/>
      <c r="W309" s="208"/>
      <c r="X309" s="208"/>
      <c r="Y309" s="208"/>
      <c r="Z309" s="208"/>
      <c r="AA309" s="208"/>
      <c r="AB309" s="208"/>
      <c r="AC309" s="208"/>
      <c r="AD309" s="208"/>
      <c r="AE309" s="208"/>
      <c r="AF309" s="208"/>
      <c r="AG309" s="208"/>
      <c r="AH309" s="208"/>
      <c r="AI309" s="208"/>
      <c r="AJ309" s="208"/>
      <c r="AK309" s="208"/>
      <c r="AL309" s="207"/>
      <c r="AM309" s="208"/>
      <c r="AN309" s="208"/>
      <c r="AO309" s="208"/>
      <c r="AP309" s="208"/>
      <c r="AQ309" s="208"/>
      <c r="AR309" s="208"/>
      <c r="AS309" s="208"/>
      <c r="AT309" s="208"/>
      <c r="AU309" s="208"/>
      <c r="AV309" s="208"/>
      <c r="AW309" s="208"/>
      <c r="AX309" s="208"/>
    </row>
    <row r="310" spans="2:50" ht="24" customHeight="1">
      <c r="B310" s="202">
        <v>9</v>
      </c>
      <c r="C310" s="202">
        <v>1</v>
      </c>
      <c r="D310" s="208"/>
      <c r="E310" s="208"/>
      <c r="F310" s="208"/>
      <c r="G310" s="208"/>
      <c r="H310" s="208"/>
      <c r="I310" s="208"/>
      <c r="J310" s="208"/>
      <c r="K310" s="208"/>
      <c r="L310" s="208"/>
      <c r="M310" s="208"/>
      <c r="N310" s="208"/>
      <c r="O310" s="208"/>
      <c r="P310" s="208"/>
      <c r="Q310" s="208"/>
      <c r="R310" s="208"/>
      <c r="S310" s="208"/>
      <c r="T310" s="208"/>
      <c r="U310" s="208"/>
      <c r="V310" s="208"/>
      <c r="W310" s="208"/>
      <c r="X310" s="208"/>
      <c r="Y310" s="208"/>
      <c r="Z310" s="208"/>
      <c r="AA310" s="208"/>
      <c r="AB310" s="208"/>
      <c r="AC310" s="208"/>
      <c r="AD310" s="208"/>
      <c r="AE310" s="208"/>
      <c r="AF310" s="208"/>
      <c r="AG310" s="208"/>
      <c r="AH310" s="208"/>
      <c r="AI310" s="208"/>
      <c r="AJ310" s="208"/>
      <c r="AK310" s="208"/>
      <c r="AL310" s="207"/>
      <c r="AM310" s="208"/>
      <c r="AN310" s="208"/>
      <c r="AO310" s="208"/>
      <c r="AP310" s="208"/>
      <c r="AQ310" s="208"/>
      <c r="AR310" s="208"/>
      <c r="AS310" s="208"/>
      <c r="AT310" s="208"/>
      <c r="AU310" s="208"/>
      <c r="AV310" s="208"/>
      <c r="AW310" s="208"/>
      <c r="AX310" s="208"/>
    </row>
    <row r="311" spans="2:50" ht="24" customHeight="1">
      <c r="B311" s="202">
        <v>10</v>
      </c>
      <c r="C311" s="202">
        <v>1</v>
      </c>
      <c r="D311" s="208"/>
      <c r="E311" s="208"/>
      <c r="F311" s="208"/>
      <c r="G311" s="208"/>
      <c r="H311" s="208"/>
      <c r="I311" s="208"/>
      <c r="J311" s="208"/>
      <c r="K311" s="208"/>
      <c r="L311" s="208"/>
      <c r="M311" s="208"/>
      <c r="N311" s="208"/>
      <c r="O311" s="208"/>
      <c r="P311" s="208"/>
      <c r="Q311" s="208"/>
      <c r="R311" s="208"/>
      <c r="S311" s="208"/>
      <c r="T311" s="208"/>
      <c r="U311" s="208"/>
      <c r="V311" s="208"/>
      <c r="W311" s="208"/>
      <c r="X311" s="208"/>
      <c r="Y311" s="208"/>
      <c r="Z311" s="208"/>
      <c r="AA311" s="208"/>
      <c r="AB311" s="208"/>
      <c r="AC311" s="208"/>
      <c r="AD311" s="208"/>
      <c r="AE311" s="208"/>
      <c r="AF311" s="208"/>
      <c r="AG311" s="208"/>
      <c r="AH311" s="208"/>
      <c r="AI311" s="208"/>
      <c r="AJ311" s="208"/>
      <c r="AK311" s="208"/>
      <c r="AL311" s="207"/>
      <c r="AM311" s="208"/>
      <c r="AN311" s="208"/>
      <c r="AO311" s="208"/>
      <c r="AP311" s="208"/>
      <c r="AQ311" s="208"/>
      <c r="AR311" s="208"/>
      <c r="AS311" s="208"/>
      <c r="AT311" s="208"/>
      <c r="AU311" s="208"/>
      <c r="AV311" s="208"/>
      <c r="AW311" s="208"/>
      <c r="AX311" s="208"/>
    </row>
    <row r="313" spans="2:50">
      <c r="C313" t="s">
        <v>605</v>
      </c>
    </row>
    <row r="314" spans="2:50" ht="36" customHeight="1">
      <c r="B314" s="202"/>
      <c r="C314" s="202"/>
      <c r="D314" s="213" t="s">
        <v>599</v>
      </c>
      <c r="E314" s="213"/>
      <c r="F314" s="213"/>
      <c r="G314" s="213"/>
      <c r="H314" s="213"/>
      <c r="I314" s="213"/>
      <c r="J314" s="213"/>
      <c r="K314" s="213"/>
      <c r="L314" s="213"/>
      <c r="M314" s="213"/>
      <c r="N314" s="213" t="s">
        <v>600</v>
      </c>
      <c r="O314" s="213"/>
      <c r="P314" s="213"/>
      <c r="Q314" s="213"/>
      <c r="R314" s="213"/>
      <c r="S314" s="213"/>
      <c r="T314" s="213"/>
      <c r="U314" s="213"/>
      <c r="V314" s="213"/>
      <c r="W314" s="213"/>
      <c r="X314" s="213"/>
      <c r="Y314" s="213"/>
      <c r="Z314" s="213"/>
      <c r="AA314" s="213"/>
      <c r="AB314" s="213"/>
      <c r="AC314" s="213"/>
      <c r="AD314" s="213"/>
      <c r="AE314" s="213"/>
      <c r="AF314" s="213"/>
      <c r="AG314" s="213"/>
      <c r="AH314" s="213"/>
      <c r="AI314" s="213"/>
      <c r="AJ314" s="213"/>
      <c r="AK314" s="213"/>
      <c r="AL314" s="214" t="s">
        <v>601</v>
      </c>
      <c r="AM314" s="213"/>
      <c r="AN314" s="213"/>
      <c r="AO314" s="213"/>
      <c r="AP314" s="213"/>
      <c r="AQ314" s="213"/>
      <c r="AR314" s="213" t="s">
        <v>27</v>
      </c>
      <c r="AS314" s="213"/>
      <c r="AT314" s="213"/>
      <c r="AU314" s="213"/>
      <c r="AV314" s="213" t="s">
        <v>28</v>
      </c>
      <c r="AW314" s="213"/>
      <c r="AX314" s="213"/>
    </row>
    <row r="315" spans="2:50" ht="24" customHeight="1">
      <c r="B315" s="202">
        <v>1</v>
      </c>
      <c r="C315" s="202">
        <v>1</v>
      </c>
      <c r="D315" s="208" t="s">
        <v>272</v>
      </c>
      <c r="E315" s="208"/>
      <c r="F315" s="208"/>
      <c r="G315" s="208"/>
      <c r="H315" s="208"/>
      <c r="I315" s="208"/>
      <c r="J315" s="208"/>
      <c r="K315" s="208"/>
      <c r="L315" s="208"/>
      <c r="M315" s="208"/>
      <c r="N315" s="208" t="s">
        <v>271</v>
      </c>
      <c r="O315" s="208"/>
      <c r="P315" s="208"/>
      <c r="Q315" s="208"/>
      <c r="R315" s="208"/>
      <c r="S315" s="208"/>
      <c r="T315" s="208"/>
      <c r="U315" s="208"/>
      <c r="V315" s="208"/>
      <c r="W315" s="208"/>
      <c r="X315" s="208"/>
      <c r="Y315" s="208"/>
      <c r="Z315" s="208"/>
      <c r="AA315" s="208"/>
      <c r="AB315" s="208"/>
      <c r="AC315" s="208"/>
      <c r="AD315" s="208"/>
      <c r="AE315" s="208"/>
      <c r="AF315" s="208"/>
      <c r="AG315" s="208"/>
      <c r="AH315" s="208"/>
      <c r="AI315" s="208"/>
      <c r="AJ315" s="208"/>
      <c r="AK315" s="208"/>
      <c r="AL315" s="207">
        <v>7</v>
      </c>
      <c r="AM315" s="208"/>
      <c r="AN315" s="208"/>
      <c r="AO315" s="208"/>
      <c r="AP315" s="208"/>
      <c r="AQ315" s="208"/>
      <c r="AR315" s="208"/>
      <c r="AS315" s="208"/>
      <c r="AT315" s="208"/>
      <c r="AU315" s="208"/>
      <c r="AV315" s="208"/>
      <c r="AW315" s="208"/>
      <c r="AX315" s="208"/>
    </row>
    <row r="316" spans="2:50" ht="24" customHeight="1">
      <c r="B316" s="202">
        <v>2</v>
      </c>
      <c r="C316" s="202">
        <v>1</v>
      </c>
      <c r="D316" s="208"/>
      <c r="E316" s="208"/>
      <c r="F316" s="208"/>
      <c r="G316" s="208"/>
      <c r="H316" s="208"/>
      <c r="I316" s="208"/>
      <c r="J316" s="208"/>
      <c r="K316" s="208"/>
      <c r="L316" s="208"/>
      <c r="M316" s="208"/>
      <c r="N316" s="208"/>
      <c r="O316" s="208"/>
      <c r="P316" s="208"/>
      <c r="Q316" s="208"/>
      <c r="R316" s="208"/>
      <c r="S316" s="208"/>
      <c r="T316" s="208"/>
      <c r="U316" s="208"/>
      <c r="V316" s="208"/>
      <c r="W316" s="208"/>
      <c r="X316" s="208"/>
      <c r="Y316" s="208"/>
      <c r="Z316" s="208"/>
      <c r="AA316" s="208"/>
      <c r="AB316" s="208"/>
      <c r="AC316" s="208"/>
      <c r="AD316" s="208"/>
      <c r="AE316" s="208"/>
      <c r="AF316" s="208"/>
      <c r="AG316" s="208"/>
      <c r="AH316" s="208"/>
      <c r="AI316" s="208"/>
      <c r="AJ316" s="208"/>
      <c r="AK316" s="208"/>
      <c r="AL316" s="207"/>
      <c r="AM316" s="208"/>
      <c r="AN316" s="208"/>
      <c r="AO316" s="208"/>
      <c r="AP316" s="208"/>
      <c r="AQ316" s="208"/>
      <c r="AR316" s="208"/>
      <c r="AS316" s="208"/>
      <c r="AT316" s="208"/>
      <c r="AU316" s="208"/>
      <c r="AV316" s="208"/>
      <c r="AW316" s="208"/>
      <c r="AX316" s="208"/>
    </row>
    <row r="317" spans="2:50" ht="24" customHeight="1">
      <c r="B317" s="202">
        <v>3</v>
      </c>
      <c r="C317" s="202">
        <v>1</v>
      </c>
      <c r="D317" s="208"/>
      <c r="E317" s="208"/>
      <c r="F317" s="208"/>
      <c r="G317" s="208"/>
      <c r="H317" s="208"/>
      <c r="I317" s="208"/>
      <c r="J317" s="208"/>
      <c r="K317" s="208"/>
      <c r="L317" s="208"/>
      <c r="M317" s="208"/>
      <c r="N317" s="208"/>
      <c r="O317" s="208"/>
      <c r="P317" s="208"/>
      <c r="Q317" s="208"/>
      <c r="R317" s="208"/>
      <c r="S317" s="208"/>
      <c r="T317" s="208"/>
      <c r="U317" s="208"/>
      <c r="V317" s="208"/>
      <c r="W317" s="208"/>
      <c r="X317" s="208"/>
      <c r="Y317" s="208"/>
      <c r="Z317" s="208"/>
      <c r="AA317" s="208"/>
      <c r="AB317" s="208"/>
      <c r="AC317" s="208"/>
      <c r="AD317" s="208"/>
      <c r="AE317" s="208"/>
      <c r="AF317" s="208"/>
      <c r="AG317" s="208"/>
      <c r="AH317" s="208"/>
      <c r="AI317" s="208"/>
      <c r="AJ317" s="208"/>
      <c r="AK317" s="208"/>
      <c r="AL317" s="207"/>
      <c r="AM317" s="208"/>
      <c r="AN317" s="208"/>
      <c r="AO317" s="208"/>
      <c r="AP317" s="208"/>
      <c r="AQ317" s="208"/>
      <c r="AR317" s="208"/>
      <c r="AS317" s="208"/>
      <c r="AT317" s="208"/>
      <c r="AU317" s="208"/>
      <c r="AV317" s="208"/>
      <c r="AW317" s="208"/>
      <c r="AX317" s="208"/>
    </row>
    <row r="318" spans="2:50" ht="24" customHeight="1">
      <c r="B318" s="202">
        <v>4</v>
      </c>
      <c r="C318" s="202">
        <v>1</v>
      </c>
      <c r="D318" s="208"/>
      <c r="E318" s="208"/>
      <c r="F318" s="208"/>
      <c r="G318" s="208"/>
      <c r="H318" s="208"/>
      <c r="I318" s="208"/>
      <c r="J318" s="208"/>
      <c r="K318" s="208"/>
      <c r="L318" s="208"/>
      <c r="M318" s="208"/>
      <c r="N318" s="208"/>
      <c r="O318" s="208"/>
      <c r="P318" s="208"/>
      <c r="Q318" s="208"/>
      <c r="R318" s="208"/>
      <c r="S318" s="208"/>
      <c r="T318" s="208"/>
      <c r="U318" s="208"/>
      <c r="V318" s="208"/>
      <c r="W318" s="208"/>
      <c r="X318" s="208"/>
      <c r="Y318" s="208"/>
      <c r="Z318" s="208"/>
      <c r="AA318" s="208"/>
      <c r="AB318" s="208"/>
      <c r="AC318" s="208"/>
      <c r="AD318" s="208"/>
      <c r="AE318" s="208"/>
      <c r="AF318" s="208"/>
      <c r="AG318" s="208"/>
      <c r="AH318" s="208"/>
      <c r="AI318" s="208"/>
      <c r="AJ318" s="208"/>
      <c r="AK318" s="208"/>
      <c r="AL318" s="207"/>
      <c r="AM318" s="208"/>
      <c r="AN318" s="208"/>
      <c r="AO318" s="208"/>
      <c r="AP318" s="208"/>
      <c r="AQ318" s="208"/>
      <c r="AR318" s="208"/>
      <c r="AS318" s="208"/>
      <c r="AT318" s="208"/>
      <c r="AU318" s="208"/>
      <c r="AV318" s="208"/>
      <c r="AW318" s="208"/>
      <c r="AX318" s="208"/>
    </row>
    <row r="319" spans="2:50" ht="24" customHeight="1">
      <c r="B319" s="202">
        <v>5</v>
      </c>
      <c r="C319" s="202">
        <v>1</v>
      </c>
      <c r="D319" s="208"/>
      <c r="E319" s="208"/>
      <c r="F319" s="208"/>
      <c r="G319" s="208"/>
      <c r="H319" s="208"/>
      <c r="I319" s="208"/>
      <c r="J319" s="208"/>
      <c r="K319" s="208"/>
      <c r="L319" s="208"/>
      <c r="M319" s="208"/>
      <c r="N319" s="208"/>
      <c r="O319" s="208"/>
      <c r="P319" s="208"/>
      <c r="Q319" s="208"/>
      <c r="R319" s="208"/>
      <c r="S319" s="208"/>
      <c r="T319" s="208"/>
      <c r="U319" s="208"/>
      <c r="V319" s="208"/>
      <c r="W319" s="208"/>
      <c r="X319" s="208"/>
      <c r="Y319" s="208"/>
      <c r="Z319" s="208"/>
      <c r="AA319" s="208"/>
      <c r="AB319" s="208"/>
      <c r="AC319" s="208"/>
      <c r="AD319" s="208"/>
      <c r="AE319" s="208"/>
      <c r="AF319" s="208"/>
      <c r="AG319" s="208"/>
      <c r="AH319" s="208"/>
      <c r="AI319" s="208"/>
      <c r="AJ319" s="208"/>
      <c r="AK319" s="208"/>
      <c r="AL319" s="207"/>
      <c r="AM319" s="208"/>
      <c r="AN319" s="208"/>
      <c r="AO319" s="208"/>
      <c r="AP319" s="208"/>
      <c r="AQ319" s="208"/>
      <c r="AR319" s="208"/>
      <c r="AS319" s="208"/>
      <c r="AT319" s="208"/>
      <c r="AU319" s="208"/>
      <c r="AV319" s="208"/>
      <c r="AW319" s="208"/>
      <c r="AX319" s="208"/>
    </row>
    <row r="320" spans="2:50" ht="24" customHeight="1">
      <c r="B320" s="202">
        <v>6</v>
      </c>
      <c r="C320" s="202">
        <v>1</v>
      </c>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c r="AB320" s="208"/>
      <c r="AC320" s="208"/>
      <c r="AD320" s="208"/>
      <c r="AE320" s="208"/>
      <c r="AF320" s="208"/>
      <c r="AG320" s="208"/>
      <c r="AH320" s="208"/>
      <c r="AI320" s="208"/>
      <c r="AJ320" s="208"/>
      <c r="AK320" s="208"/>
      <c r="AL320" s="207"/>
      <c r="AM320" s="208"/>
      <c r="AN320" s="208"/>
      <c r="AO320" s="208"/>
      <c r="AP320" s="208"/>
      <c r="AQ320" s="208"/>
      <c r="AR320" s="208"/>
      <c r="AS320" s="208"/>
      <c r="AT320" s="208"/>
      <c r="AU320" s="208"/>
      <c r="AV320" s="208"/>
      <c r="AW320" s="208"/>
      <c r="AX320" s="208"/>
    </row>
    <row r="321" spans="2:50" ht="24" customHeight="1">
      <c r="B321" s="202">
        <v>7</v>
      </c>
      <c r="C321" s="202">
        <v>1</v>
      </c>
      <c r="D321" s="208"/>
      <c r="E321" s="208"/>
      <c r="F321" s="208"/>
      <c r="G321" s="208"/>
      <c r="H321" s="208"/>
      <c r="I321" s="208"/>
      <c r="J321" s="208"/>
      <c r="K321" s="208"/>
      <c r="L321" s="208"/>
      <c r="M321" s="208"/>
      <c r="N321" s="208"/>
      <c r="O321" s="208"/>
      <c r="P321" s="208"/>
      <c r="Q321" s="208"/>
      <c r="R321" s="208"/>
      <c r="S321" s="208"/>
      <c r="T321" s="208"/>
      <c r="U321" s="208"/>
      <c r="V321" s="208"/>
      <c r="W321" s="208"/>
      <c r="X321" s="208"/>
      <c r="Y321" s="208"/>
      <c r="Z321" s="208"/>
      <c r="AA321" s="208"/>
      <c r="AB321" s="208"/>
      <c r="AC321" s="208"/>
      <c r="AD321" s="208"/>
      <c r="AE321" s="208"/>
      <c r="AF321" s="208"/>
      <c r="AG321" s="208"/>
      <c r="AH321" s="208"/>
      <c r="AI321" s="208"/>
      <c r="AJ321" s="208"/>
      <c r="AK321" s="208"/>
      <c r="AL321" s="207"/>
      <c r="AM321" s="208"/>
      <c r="AN321" s="208"/>
      <c r="AO321" s="208"/>
      <c r="AP321" s="208"/>
      <c r="AQ321" s="208"/>
      <c r="AR321" s="208"/>
      <c r="AS321" s="208"/>
      <c r="AT321" s="208"/>
      <c r="AU321" s="208"/>
      <c r="AV321" s="208"/>
      <c r="AW321" s="208"/>
      <c r="AX321" s="208"/>
    </row>
    <row r="322" spans="2:50" ht="24" customHeight="1">
      <c r="B322" s="202">
        <v>8</v>
      </c>
      <c r="C322" s="202">
        <v>1</v>
      </c>
      <c r="D322" s="208"/>
      <c r="E322" s="208"/>
      <c r="F322" s="208"/>
      <c r="G322" s="208"/>
      <c r="H322" s="208"/>
      <c r="I322" s="208"/>
      <c r="J322" s="208"/>
      <c r="K322" s="208"/>
      <c r="L322" s="208"/>
      <c r="M322" s="208"/>
      <c r="N322" s="208"/>
      <c r="O322" s="208"/>
      <c r="P322" s="208"/>
      <c r="Q322" s="208"/>
      <c r="R322" s="208"/>
      <c r="S322" s="208"/>
      <c r="T322" s="208"/>
      <c r="U322" s="208"/>
      <c r="V322" s="208"/>
      <c r="W322" s="208"/>
      <c r="X322" s="208"/>
      <c r="Y322" s="208"/>
      <c r="Z322" s="208"/>
      <c r="AA322" s="208"/>
      <c r="AB322" s="208"/>
      <c r="AC322" s="208"/>
      <c r="AD322" s="208"/>
      <c r="AE322" s="208"/>
      <c r="AF322" s="208"/>
      <c r="AG322" s="208"/>
      <c r="AH322" s="208"/>
      <c r="AI322" s="208"/>
      <c r="AJ322" s="208"/>
      <c r="AK322" s="208"/>
      <c r="AL322" s="207"/>
      <c r="AM322" s="208"/>
      <c r="AN322" s="208"/>
      <c r="AO322" s="208"/>
      <c r="AP322" s="208"/>
      <c r="AQ322" s="208"/>
      <c r="AR322" s="208"/>
      <c r="AS322" s="208"/>
      <c r="AT322" s="208"/>
      <c r="AU322" s="208"/>
      <c r="AV322" s="208"/>
      <c r="AW322" s="208"/>
      <c r="AX322" s="208"/>
    </row>
    <row r="323" spans="2:50" ht="24" customHeight="1">
      <c r="B323" s="202">
        <v>9</v>
      </c>
      <c r="C323" s="202">
        <v>1</v>
      </c>
      <c r="D323" s="208"/>
      <c r="E323" s="208"/>
      <c r="F323" s="208"/>
      <c r="G323" s="208"/>
      <c r="H323" s="208"/>
      <c r="I323" s="208"/>
      <c r="J323" s="208"/>
      <c r="K323" s="208"/>
      <c r="L323" s="208"/>
      <c r="M323" s="208"/>
      <c r="N323" s="208"/>
      <c r="O323" s="208"/>
      <c r="P323" s="208"/>
      <c r="Q323" s="208"/>
      <c r="R323" s="208"/>
      <c r="S323" s="208"/>
      <c r="T323" s="208"/>
      <c r="U323" s="208"/>
      <c r="V323" s="208"/>
      <c r="W323" s="208"/>
      <c r="X323" s="208"/>
      <c r="Y323" s="208"/>
      <c r="Z323" s="208"/>
      <c r="AA323" s="208"/>
      <c r="AB323" s="208"/>
      <c r="AC323" s="208"/>
      <c r="AD323" s="208"/>
      <c r="AE323" s="208"/>
      <c r="AF323" s="208"/>
      <c r="AG323" s="208"/>
      <c r="AH323" s="208"/>
      <c r="AI323" s="208"/>
      <c r="AJ323" s="208"/>
      <c r="AK323" s="208"/>
      <c r="AL323" s="207"/>
      <c r="AM323" s="208"/>
      <c r="AN323" s="208"/>
      <c r="AO323" s="208"/>
      <c r="AP323" s="208"/>
      <c r="AQ323" s="208"/>
      <c r="AR323" s="208"/>
      <c r="AS323" s="208"/>
      <c r="AT323" s="208"/>
      <c r="AU323" s="208"/>
      <c r="AV323" s="208"/>
      <c r="AW323" s="208"/>
      <c r="AX323" s="208"/>
    </row>
    <row r="324" spans="2:50" ht="24" customHeight="1">
      <c r="B324" s="202">
        <v>10</v>
      </c>
      <c r="C324" s="202">
        <v>1</v>
      </c>
      <c r="D324" s="208"/>
      <c r="E324" s="208"/>
      <c r="F324" s="208"/>
      <c r="G324" s="208"/>
      <c r="H324" s="208"/>
      <c r="I324" s="208"/>
      <c r="J324" s="208"/>
      <c r="K324" s="208"/>
      <c r="L324" s="208"/>
      <c r="M324" s="208"/>
      <c r="N324" s="208"/>
      <c r="O324" s="208"/>
      <c r="P324" s="208"/>
      <c r="Q324" s="208"/>
      <c r="R324" s="208"/>
      <c r="S324" s="208"/>
      <c r="T324" s="208"/>
      <c r="U324" s="208"/>
      <c r="V324" s="208"/>
      <c r="W324" s="208"/>
      <c r="X324" s="208"/>
      <c r="Y324" s="208"/>
      <c r="Z324" s="208"/>
      <c r="AA324" s="208"/>
      <c r="AB324" s="208"/>
      <c r="AC324" s="208"/>
      <c r="AD324" s="208"/>
      <c r="AE324" s="208"/>
      <c r="AF324" s="208"/>
      <c r="AG324" s="208"/>
      <c r="AH324" s="208"/>
      <c r="AI324" s="208"/>
      <c r="AJ324" s="208"/>
      <c r="AK324" s="208"/>
      <c r="AL324" s="207"/>
      <c r="AM324" s="208"/>
      <c r="AN324" s="208"/>
      <c r="AO324" s="208"/>
      <c r="AP324" s="208"/>
      <c r="AQ324" s="208"/>
      <c r="AR324" s="208"/>
      <c r="AS324" s="208"/>
      <c r="AT324" s="208"/>
      <c r="AU324" s="208"/>
      <c r="AV324" s="208"/>
      <c r="AW324" s="208"/>
      <c r="AX324" s="208"/>
    </row>
    <row r="326" spans="2:50">
      <c r="C326" t="s">
        <v>606</v>
      </c>
    </row>
    <row r="327" spans="2:50" ht="36" customHeight="1">
      <c r="B327" s="202"/>
      <c r="C327" s="202"/>
      <c r="D327" s="213" t="s">
        <v>599</v>
      </c>
      <c r="E327" s="213"/>
      <c r="F327" s="213"/>
      <c r="G327" s="213"/>
      <c r="H327" s="213"/>
      <c r="I327" s="213"/>
      <c r="J327" s="213"/>
      <c r="K327" s="213"/>
      <c r="L327" s="213"/>
      <c r="M327" s="213"/>
      <c r="N327" s="213" t="s">
        <v>600</v>
      </c>
      <c r="O327" s="213"/>
      <c r="P327" s="213"/>
      <c r="Q327" s="213"/>
      <c r="R327" s="213"/>
      <c r="S327" s="213"/>
      <c r="T327" s="213"/>
      <c r="U327" s="213"/>
      <c r="V327" s="213"/>
      <c r="W327" s="213"/>
      <c r="X327" s="213"/>
      <c r="Y327" s="213"/>
      <c r="Z327" s="213"/>
      <c r="AA327" s="213"/>
      <c r="AB327" s="213"/>
      <c r="AC327" s="213"/>
      <c r="AD327" s="213"/>
      <c r="AE327" s="213"/>
      <c r="AF327" s="213"/>
      <c r="AG327" s="213"/>
      <c r="AH327" s="213"/>
      <c r="AI327" s="213"/>
      <c r="AJ327" s="213"/>
      <c r="AK327" s="213"/>
      <c r="AL327" s="214" t="s">
        <v>601</v>
      </c>
      <c r="AM327" s="213"/>
      <c r="AN327" s="213"/>
      <c r="AO327" s="213"/>
      <c r="AP327" s="213"/>
      <c r="AQ327" s="213"/>
      <c r="AR327" s="213" t="s">
        <v>27</v>
      </c>
      <c r="AS327" s="213"/>
      <c r="AT327" s="213"/>
      <c r="AU327" s="213"/>
      <c r="AV327" s="213" t="s">
        <v>28</v>
      </c>
      <c r="AW327" s="213"/>
      <c r="AX327" s="213"/>
    </row>
    <row r="328" spans="2:50" ht="24" customHeight="1">
      <c r="B328" s="202">
        <v>1</v>
      </c>
      <c r="C328" s="202">
        <v>1</v>
      </c>
      <c r="D328" s="208" t="s">
        <v>263</v>
      </c>
      <c r="E328" s="208"/>
      <c r="F328" s="208"/>
      <c r="G328" s="208"/>
      <c r="H328" s="208"/>
      <c r="I328" s="208"/>
      <c r="J328" s="208"/>
      <c r="K328" s="208"/>
      <c r="L328" s="208"/>
      <c r="M328" s="208"/>
      <c r="N328" s="208" t="s">
        <v>271</v>
      </c>
      <c r="O328" s="208"/>
      <c r="P328" s="208"/>
      <c r="Q328" s="208"/>
      <c r="R328" s="208"/>
      <c r="S328" s="208"/>
      <c r="T328" s="208"/>
      <c r="U328" s="208"/>
      <c r="V328" s="208"/>
      <c r="W328" s="208"/>
      <c r="X328" s="208"/>
      <c r="Y328" s="208"/>
      <c r="Z328" s="208"/>
      <c r="AA328" s="208"/>
      <c r="AB328" s="208"/>
      <c r="AC328" s="208"/>
      <c r="AD328" s="208"/>
      <c r="AE328" s="208"/>
      <c r="AF328" s="208"/>
      <c r="AG328" s="208"/>
      <c r="AH328" s="208"/>
      <c r="AI328" s="208"/>
      <c r="AJ328" s="208"/>
      <c r="AK328" s="208"/>
      <c r="AL328" s="207">
        <v>4</v>
      </c>
      <c r="AM328" s="208"/>
      <c r="AN328" s="208"/>
      <c r="AO328" s="208"/>
      <c r="AP328" s="208"/>
      <c r="AQ328" s="208"/>
      <c r="AR328" s="208"/>
      <c r="AS328" s="208"/>
      <c r="AT328" s="208"/>
      <c r="AU328" s="208"/>
      <c r="AV328" s="208"/>
      <c r="AW328" s="208"/>
      <c r="AX328" s="208"/>
    </row>
    <row r="329" spans="2:50" ht="24" customHeight="1">
      <c r="B329" s="202">
        <v>2</v>
      </c>
      <c r="C329" s="202">
        <v>1</v>
      </c>
      <c r="D329" s="208"/>
      <c r="E329" s="208"/>
      <c r="F329" s="208"/>
      <c r="G329" s="208"/>
      <c r="H329" s="208"/>
      <c r="I329" s="208"/>
      <c r="J329" s="208"/>
      <c r="K329" s="208"/>
      <c r="L329" s="208"/>
      <c r="M329" s="208"/>
      <c r="N329" s="208"/>
      <c r="O329" s="208"/>
      <c r="P329" s="208"/>
      <c r="Q329" s="208"/>
      <c r="R329" s="208"/>
      <c r="S329" s="208"/>
      <c r="T329" s="208"/>
      <c r="U329" s="208"/>
      <c r="V329" s="208"/>
      <c r="W329" s="208"/>
      <c r="X329" s="208"/>
      <c r="Y329" s="208"/>
      <c r="Z329" s="208"/>
      <c r="AA329" s="208"/>
      <c r="AB329" s="208"/>
      <c r="AC329" s="208"/>
      <c r="AD329" s="208"/>
      <c r="AE329" s="208"/>
      <c r="AF329" s="208"/>
      <c r="AG329" s="208"/>
      <c r="AH329" s="208"/>
      <c r="AI329" s="208"/>
      <c r="AJ329" s="208"/>
      <c r="AK329" s="208"/>
      <c r="AL329" s="207"/>
      <c r="AM329" s="208"/>
      <c r="AN329" s="208"/>
      <c r="AO329" s="208"/>
      <c r="AP329" s="208"/>
      <c r="AQ329" s="208"/>
      <c r="AR329" s="208"/>
      <c r="AS329" s="208"/>
      <c r="AT329" s="208"/>
      <c r="AU329" s="208"/>
      <c r="AV329" s="208"/>
      <c r="AW329" s="208"/>
      <c r="AX329" s="208"/>
    </row>
    <row r="330" spans="2:50" ht="24" customHeight="1">
      <c r="B330" s="202">
        <v>3</v>
      </c>
      <c r="C330" s="202">
        <v>1</v>
      </c>
      <c r="D330" s="208"/>
      <c r="E330" s="208"/>
      <c r="F330" s="208"/>
      <c r="G330" s="208"/>
      <c r="H330" s="208"/>
      <c r="I330" s="208"/>
      <c r="J330" s="208"/>
      <c r="K330" s="208"/>
      <c r="L330" s="208"/>
      <c r="M330" s="208"/>
      <c r="N330" s="208"/>
      <c r="O330" s="208"/>
      <c r="P330" s="208"/>
      <c r="Q330" s="208"/>
      <c r="R330" s="208"/>
      <c r="S330" s="208"/>
      <c r="T330" s="208"/>
      <c r="U330" s="208"/>
      <c r="V330" s="208"/>
      <c r="W330" s="208"/>
      <c r="X330" s="208"/>
      <c r="Y330" s="208"/>
      <c r="Z330" s="208"/>
      <c r="AA330" s="208"/>
      <c r="AB330" s="208"/>
      <c r="AC330" s="208"/>
      <c r="AD330" s="208"/>
      <c r="AE330" s="208"/>
      <c r="AF330" s="208"/>
      <c r="AG330" s="208"/>
      <c r="AH330" s="208"/>
      <c r="AI330" s="208"/>
      <c r="AJ330" s="208"/>
      <c r="AK330" s="208"/>
      <c r="AL330" s="207"/>
      <c r="AM330" s="208"/>
      <c r="AN330" s="208"/>
      <c r="AO330" s="208"/>
      <c r="AP330" s="208"/>
      <c r="AQ330" s="208"/>
      <c r="AR330" s="208"/>
      <c r="AS330" s="208"/>
      <c r="AT330" s="208"/>
      <c r="AU330" s="208"/>
      <c r="AV330" s="208"/>
      <c r="AW330" s="208"/>
      <c r="AX330" s="208"/>
    </row>
    <row r="331" spans="2:50" ht="24" customHeight="1">
      <c r="B331" s="202">
        <v>4</v>
      </c>
      <c r="C331" s="202">
        <v>1</v>
      </c>
      <c r="D331" s="208"/>
      <c r="E331" s="208"/>
      <c r="F331" s="208"/>
      <c r="G331" s="208"/>
      <c r="H331" s="208"/>
      <c r="I331" s="208"/>
      <c r="J331" s="208"/>
      <c r="K331" s="208"/>
      <c r="L331" s="208"/>
      <c r="M331" s="208"/>
      <c r="N331" s="208"/>
      <c r="O331" s="208"/>
      <c r="P331" s="208"/>
      <c r="Q331" s="208"/>
      <c r="R331" s="208"/>
      <c r="S331" s="208"/>
      <c r="T331" s="208"/>
      <c r="U331" s="208"/>
      <c r="V331" s="208"/>
      <c r="W331" s="208"/>
      <c r="X331" s="208"/>
      <c r="Y331" s="208"/>
      <c r="Z331" s="208"/>
      <c r="AA331" s="208"/>
      <c r="AB331" s="208"/>
      <c r="AC331" s="208"/>
      <c r="AD331" s="208"/>
      <c r="AE331" s="208"/>
      <c r="AF331" s="208"/>
      <c r="AG331" s="208"/>
      <c r="AH331" s="208"/>
      <c r="AI331" s="208"/>
      <c r="AJ331" s="208"/>
      <c r="AK331" s="208"/>
      <c r="AL331" s="207"/>
      <c r="AM331" s="208"/>
      <c r="AN331" s="208"/>
      <c r="AO331" s="208"/>
      <c r="AP331" s="208"/>
      <c r="AQ331" s="208"/>
      <c r="AR331" s="208"/>
      <c r="AS331" s="208"/>
      <c r="AT331" s="208"/>
      <c r="AU331" s="208"/>
      <c r="AV331" s="208"/>
      <c r="AW331" s="208"/>
      <c r="AX331" s="208"/>
    </row>
    <row r="332" spans="2:50" ht="24" customHeight="1">
      <c r="B332" s="202">
        <v>5</v>
      </c>
      <c r="C332" s="202">
        <v>1</v>
      </c>
      <c r="D332" s="208"/>
      <c r="E332" s="208"/>
      <c r="F332" s="208"/>
      <c r="G332" s="208"/>
      <c r="H332" s="208"/>
      <c r="I332" s="208"/>
      <c r="J332" s="208"/>
      <c r="K332" s="208"/>
      <c r="L332" s="208"/>
      <c r="M332" s="208"/>
      <c r="N332" s="208"/>
      <c r="O332" s="208"/>
      <c r="P332" s="208"/>
      <c r="Q332" s="208"/>
      <c r="R332" s="208"/>
      <c r="S332" s="208"/>
      <c r="T332" s="208"/>
      <c r="U332" s="208"/>
      <c r="V332" s="208"/>
      <c r="W332" s="208"/>
      <c r="X332" s="208"/>
      <c r="Y332" s="208"/>
      <c r="Z332" s="208"/>
      <c r="AA332" s="208"/>
      <c r="AB332" s="208"/>
      <c r="AC332" s="208"/>
      <c r="AD332" s="208"/>
      <c r="AE332" s="208"/>
      <c r="AF332" s="208"/>
      <c r="AG332" s="208"/>
      <c r="AH332" s="208"/>
      <c r="AI332" s="208"/>
      <c r="AJ332" s="208"/>
      <c r="AK332" s="208"/>
      <c r="AL332" s="207"/>
      <c r="AM332" s="208"/>
      <c r="AN332" s="208"/>
      <c r="AO332" s="208"/>
      <c r="AP332" s="208"/>
      <c r="AQ332" s="208"/>
      <c r="AR332" s="208"/>
      <c r="AS332" s="208"/>
      <c r="AT332" s="208"/>
      <c r="AU332" s="208"/>
      <c r="AV332" s="208"/>
      <c r="AW332" s="208"/>
      <c r="AX332" s="208"/>
    </row>
    <row r="333" spans="2:50" ht="24" customHeight="1">
      <c r="B333" s="202">
        <v>6</v>
      </c>
      <c r="C333" s="202">
        <v>1</v>
      </c>
      <c r="D333" s="208"/>
      <c r="E333" s="208"/>
      <c r="F333" s="208"/>
      <c r="G333" s="208"/>
      <c r="H333" s="208"/>
      <c r="I333" s="208"/>
      <c r="J333" s="208"/>
      <c r="K333" s="208"/>
      <c r="L333" s="208"/>
      <c r="M333" s="208"/>
      <c r="N333" s="208"/>
      <c r="O333" s="208"/>
      <c r="P333" s="208"/>
      <c r="Q333" s="208"/>
      <c r="R333" s="208"/>
      <c r="S333" s="208"/>
      <c r="T333" s="208"/>
      <c r="U333" s="208"/>
      <c r="V333" s="208"/>
      <c r="W333" s="208"/>
      <c r="X333" s="208"/>
      <c r="Y333" s="208"/>
      <c r="Z333" s="208"/>
      <c r="AA333" s="208"/>
      <c r="AB333" s="208"/>
      <c r="AC333" s="208"/>
      <c r="AD333" s="208"/>
      <c r="AE333" s="208"/>
      <c r="AF333" s="208"/>
      <c r="AG333" s="208"/>
      <c r="AH333" s="208"/>
      <c r="AI333" s="208"/>
      <c r="AJ333" s="208"/>
      <c r="AK333" s="208"/>
      <c r="AL333" s="207"/>
      <c r="AM333" s="208"/>
      <c r="AN333" s="208"/>
      <c r="AO333" s="208"/>
      <c r="AP333" s="208"/>
      <c r="AQ333" s="208"/>
      <c r="AR333" s="208"/>
      <c r="AS333" s="208"/>
      <c r="AT333" s="208"/>
      <c r="AU333" s="208"/>
      <c r="AV333" s="208"/>
      <c r="AW333" s="208"/>
      <c r="AX333" s="208"/>
    </row>
    <row r="334" spans="2:50" ht="24" customHeight="1">
      <c r="B334" s="202">
        <v>7</v>
      </c>
      <c r="C334" s="202">
        <v>1</v>
      </c>
      <c r="D334" s="208"/>
      <c r="E334" s="208"/>
      <c r="F334" s="208"/>
      <c r="G334" s="208"/>
      <c r="H334" s="208"/>
      <c r="I334" s="208"/>
      <c r="J334" s="208"/>
      <c r="K334" s="208"/>
      <c r="L334" s="208"/>
      <c r="M334" s="208"/>
      <c r="N334" s="208"/>
      <c r="O334" s="208"/>
      <c r="P334" s="208"/>
      <c r="Q334" s="208"/>
      <c r="R334" s="208"/>
      <c r="S334" s="208"/>
      <c r="T334" s="208"/>
      <c r="U334" s="208"/>
      <c r="V334" s="208"/>
      <c r="W334" s="208"/>
      <c r="X334" s="208"/>
      <c r="Y334" s="208"/>
      <c r="Z334" s="208"/>
      <c r="AA334" s="208"/>
      <c r="AB334" s="208"/>
      <c r="AC334" s="208"/>
      <c r="AD334" s="208"/>
      <c r="AE334" s="208"/>
      <c r="AF334" s="208"/>
      <c r="AG334" s="208"/>
      <c r="AH334" s="208"/>
      <c r="AI334" s="208"/>
      <c r="AJ334" s="208"/>
      <c r="AK334" s="208"/>
      <c r="AL334" s="207"/>
      <c r="AM334" s="208"/>
      <c r="AN334" s="208"/>
      <c r="AO334" s="208"/>
      <c r="AP334" s="208"/>
      <c r="AQ334" s="208"/>
      <c r="AR334" s="208"/>
      <c r="AS334" s="208"/>
      <c r="AT334" s="208"/>
      <c r="AU334" s="208"/>
      <c r="AV334" s="208"/>
      <c r="AW334" s="208"/>
      <c r="AX334" s="208"/>
    </row>
    <row r="335" spans="2:50" ht="24" customHeight="1">
      <c r="B335" s="202">
        <v>8</v>
      </c>
      <c r="C335" s="202">
        <v>1</v>
      </c>
      <c r="D335" s="208"/>
      <c r="E335" s="208"/>
      <c r="F335" s="208"/>
      <c r="G335" s="208"/>
      <c r="H335" s="208"/>
      <c r="I335" s="208"/>
      <c r="J335" s="208"/>
      <c r="K335" s="208"/>
      <c r="L335" s="208"/>
      <c r="M335" s="208"/>
      <c r="N335" s="208"/>
      <c r="O335" s="208"/>
      <c r="P335" s="208"/>
      <c r="Q335" s="208"/>
      <c r="R335" s="208"/>
      <c r="S335" s="208"/>
      <c r="T335" s="208"/>
      <c r="U335" s="208"/>
      <c r="V335" s="208"/>
      <c r="W335" s="208"/>
      <c r="X335" s="208"/>
      <c r="Y335" s="208"/>
      <c r="Z335" s="208"/>
      <c r="AA335" s="208"/>
      <c r="AB335" s="208"/>
      <c r="AC335" s="208"/>
      <c r="AD335" s="208"/>
      <c r="AE335" s="208"/>
      <c r="AF335" s="208"/>
      <c r="AG335" s="208"/>
      <c r="AH335" s="208"/>
      <c r="AI335" s="208"/>
      <c r="AJ335" s="208"/>
      <c r="AK335" s="208"/>
      <c r="AL335" s="207"/>
      <c r="AM335" s="208"/>
      <c r="AN335" s="208"/>
      <c r="AO335" s="208"/>
      <c r="AP335" s="208"/>
      <c r="AQ335" s="208"/>
      <c r="AR335" s="208"/>
      <c r="AS335" s="208"/>
      <c r="AT335" s="208"/>
      <c r="AU335" s="208"/>
      <c r="AV335" s="208"/>
      <c r="AW335" s="208"/>
      <c r="AX335" s="208"/>
    </row>
    <row r="336" spans="2:50" ht="24" customHeight="1">
      <c r="B336" s="202">
        <v>9</v>
      </c>
      <c r="C336" s="202">
        <v>1</v>
      </c>
      <c r="D336" s="208"/>
      <c r="E336" s="208"/>
      <c r="F336" s="208"/>
      <c r="G336" s="208"/>
      <c r="H336" s="208"/>
      <c r="I336" s="208"/>
      <c r="J336" s="208"/>
      <c r="K336" s="208"/>
      <c r="L336" s="208"/>
      <c r="M336" s="208"/>
      <c r="N336" s="208"/>
      <c r="O336" s="208"/>
      <c r="P336" s="208"/>
      <c r="Q336" s="208"/>
      <c r="R336" s="208"/>
      <c r="S336" s="208"/>
      <c r="T336" s="208"/>
      <c r="U336" s="208"/>
      <c r="V336" s="208"/>
      <c r="W336" s="208"/>
      <c r="X336" s="208"/>
      <c r="Y336" s="208"/>
      <c r="Z336" s="208"/>
      <c r="AA336" s="208"/>
      <c r="AB336" s="208"/>
      <c r="AC336" s="208"/>
      <c r="AD336" s="208"/>
      <c r="AE336" s="208"/>
      <c r="AF336" s="208"/>
      <c r="AG336" s="208"/>
      <c r="AH336" s="208"/>
      <c r="AI336" s="208"/>
      <c r="AJ336" s="208"/>
      <c r="AK336" s="208"/>
      <c r="AL336" s="207"/>
      <c r="AM336" s="208"/>
      <c r="AN336" s="208"/>
      <c r="AO336" s="208"/>
      <c r="AP336" s="208"/>
      <c r="AQ336" s="208"/>
      <c r="AR336" s="208"/>
      <c r="AS336" s="208"/>
      <c r="AT336" s="208"/>
      <c r="AU336" s="208"/>
      <c r="AV336" s="208"/>
      <c r="AW336" s="208"/>
      <c r="AX336" s="208"/>
    </row>
    <row r="337" spans="2:50" ht="24" customHeight="1">
      <c r="B337" s="202">
        <v>10</v>
      </c>
      <c r="C337" s="202">
        <v>1</v>
      </c>
      <c r="D337" s="208"/>
      <c r="E337" s="208"/>
      <c r="F337" s="208"/>
      <c r="G337" s="208"/>
      <c r="H337" s="208"/>
      <c r="I337" s="208"/>
      <c r="J337" s="208"/>
      <c r="K337" s="208"/>
      <c r="L337" s="208"/>
      <c r="M337" s="208"/>
      <c r="N337" s="208"/>
      <c r="O337" s="208"/>
      <c r="P337" s="208"/>
      <c r="Q337" s="208"/>
      <c r="R337" s="208"/>
      <c r="S337" s="208"/>
      <c r="T337" s="208"/>
      <c r="U337" s="208"/>
      <c r="V337" s="208"/>
      <c r="W337" s="208"/>
      <c r="X337" s="208"/>
      <c r="Y337" s="208"/>
      <c r="Z337" s="208"/>
      <c r="AA337" s="208"/>
      <c r="AB337" s="208"/>
      <c r="AC337" s="208"/>
      <c r="AD337" s="208"/>
      <c r="AE337" s="208"/>
      <c r="AF337" s="208"/>
      <c r="AG337" s="208"/>
      <c r="AH337" s="208"/>
      <c r="AI337" s="208"/>
      <c r="AJ337" s="208"/>
      <c r="AK337" s="208"/>
      <c r="AL337" s="207"/>
      <c r="AM337" s="208"/>
      <c r="AN337" s="208"/>
      <c r="AO337" s="208"/>
      <c r="AP337" s="208"/>
      <c r="AQ337" s="208"/>
      <c r="AR337" s="208"/>
      <c r="AS337" s="208"/>
      <c r="AT337" s="208"/>
      <c r="AU337" s="208"/>
      <c r="AV337" s="208"/>
      <c r="AW337" s="208"/>
      <c r="AX337" s="208"/>
    </row>
    <row r="339" spans="2:50">
      <c r="C339" t="s">
        <v>607</v>
      </c>
    </row>
    <row r="340" spans="2:50" ht="36" customHeight="1">
      <c r="B340" s="202"/>
      <c r="C340" s="202"/>
      <c r="D340" s="213" t="s">
        <v>599</v>
      </c>
      <c r="E340" s="213"/>
      <c r="F340" s="213"/>
      <c r="G340" s="213"/>
      <c r="H340" s="213"/>
      <c r="I340" s="213"/>
      <c r="J340" s="213"/>
      <c r="K340" s="213"/>
      <c r="L340" s="213"/>
      <c r="M340" s="213"/>
      <c r="N340" s="213" t="s">
        <v>600</v>
      </c>
      <c r="O340" s="213"/>
      <c r="P340" s="213"/>
      <c r="Q340" s="213"/>
      <c r="R340" s="213"/>
      <c r="S340" s="213"/>
      <c r="T340" s="213"/>
      <c r="U340" s="213"/>
      <c r="V340" s="213"/>
      <c r="W340" s="213"/>
      <c r="X340" s="213"/>
      <c r="Y340" s="213"/>
      <c r="Z340" s="213"/>
      <c r="AA340" s="213"/>
      <c r="AB340" s="213"/>
      <c r="AC340" s="213"/>
      <c r="AD340" s="213"/>
      <c r="AE340" s="213"/>
      <c r="AF340" s="213"/>
      <c r="AG340" s="213"/>
      <c r="AH340" s="213"/>
      <c r="AI340" s="213"/>
      <c r="AJ340" s="213"/>
      <c r="AK340" s="213"/>
      <c r="AL340" s="214" t="s">
        <v>601</v>
      </c>
      <c r="AM340" s="213"/>
      <c r="AN340" s="213"/>
      <c r="AO340" s="213"/>
      <c r="AP340" s="213"/>
      <c r="AQ340" s="213"/>
      <c r="AR340" s="213" t="s">
        <v>27</v>
      </c>
      <c r="AS340" s="213"/>
      <c r="AT340" s="213"/>
      <c r="AU340" s="213"/>
      <c r="AV340" s="213" t="s">
        <v>28</v>
      </c>
      <c r="AW340" s="213"/>
      <c r="AX340" s="213"/>
    </row>
    <row r="341" spans="2:50" ht="24" customHeight="1">
      <c r="B341" s="202">
        <v>1</v>
      </c>
      <c r="C341" s="202">
        <v>1</v>
      </c>
      <c r="D341" s="208" t="s">
        <v>273</v>
      </c>
      <c r="E341" s="208"/>
      <c r="F341" s="208"/>
      <c r="G341" s="208"/>
      <c r="H341" s="208"/>
      <c r="I341" s="208"/>
      <c r="J341" s="208"/>
      <c r="K341" s="208"/>
      <c r="L341" s="208"/>
      <c r="M341" s="208"/>
      <c r="N341" s="208" t="s">
        <v>271</v>
      </c>
      <c r="O341" s="208"/>
      <c r="P341" s="208"/>
      <c r="Q341" s="208"/>
      <c r="R341" s="208"/>
      <c r="S341" s="208"/>
      <c r="T341" s="208"/>
      <c r="U341" s="208"/>
      <c r="V341" s="208"/>
      <c r="W341" s="208"/>
      <c r="X341" s="208"/>
      <c r="Y341" s="208"/>
      <c r="Z341" s="208"/>
      <c r="AA341" s="208"/>
      <c r="AB341" s="208"/>
      <c r="AC341" s="208"/>
      <c r="AD341" s="208"/>
      <c r="AE341" s="208"/>
      <c r="AF341" s="208"/>
      <c r="AG341" s="208"/>
      <c r="AH341" s="208"/>
      <c r="AI341" s="208"/>
      <c r="AJ341" s="208"/>
      <c r="AK341" s="208"/>
      <c r="AL341" s="207">
        <v>0</v>
      </c>
      <c r="AM341" s="208"/>
      <c r="AN341" s="208"/>
      <c r="AO341" s="208"/>
      <c r="AP341" s="208"/>
      <c r="AQ341" s="208"/>
      <c r="AR341" s="208"/>
      <c r="AS341" s="208"/>
      <c r="AT341" s="208"/>
      <c r="AU341" s="208"/>
      <c r="AV341" s="208"/>
      <c r="AW341" s="208"/>
      <c r="AX341" s="208"/>
    </row>
    <row r="342" spans="2:50" ht="24" customHeight="1">
      <c r="B342" s="202">
        <v>2</v>
      </c>
      <c r="C342" s="202">
        <v>1</v>
      </c>
      <c r="D342" s="208"/>
      <c r="E342" s="208"/>
      <c r="F342" s="208"/>
      <c r="G342" s="208"/>
      <c r="H342" s="208"/>
      <c r="I342" s="208"/>
      <c r="J342" s="208"/>
      <c r="K342" s="208"/>
      <c r="L342" s="208"/>
      <c r="M342" s="208"/>
      <c r="N342" s="208"/>
      <c r="O342" s="208"/>
      <c r="P342" s="208"/>
      <c r="Q342" s="208"/>
      <c r="R342" s="208"/>
      <c r="S342" s="208"/>
      <c r="T342" s="208"/>
      <c r="U342" s="208"/>
      <c r="V342" s="208"/>
      <c r="W342" s="208"/>
      <c r="X342" s="208"/>
      <c r="Y342" s="208"/>
      <c r="Z342" s="208"/>
      <c r="AA342" s="208"/>
      <c r="AB342" s="208"/>
      <c r="AC342" s="208"/>
      <c r="AD342" s="208"/>
      <c r="AE342" s="208"/>
      <c r="AF342" s="208"/>
      <c r="AG342" s="208"/>
      <c r="AH342" s="208"/>
      <c r="AI342" s="208"/>
      <c r="AJ342" s="208"/>
      <c r="AK342" s="208"/>
      <c r="AL342" s="207"/>
      <c r="AM342" s="208"/>
      <c r="AN342" s="208"/>
      <c r="AO342" s="208"/>
      <c r="AP342" s="208"/>
      <c r="AQ342" s="208"/>
      <c r="AR342" s="208"/>
      <c r="AS342" s="208"/>
      <c r="AT342" s="208"/>
      <c r="AU342" s="208"/>
      <c r="AV342" s="208"/>
      <c r="AW342" s="208"/>
      <c r="AX342" s="208"/>
    </row>
    <row r="343" spans="2:50" ht="24" customHeight="1">
      <c r="B343" s="202">
        <v>3</v>
      </c>
      <c r="C343" s="202">
        <v>1</v>
      </c>
      <c r="D343" s="208"/>
      <c r="E343" s="208"/>
      <c r="F343" s="208"/>
      <c r="G343" s="208"/>
      <c r="H343" s="208"/>
      <c r="I343" s="208"/>
      <c r="J343" s="208"/>
      <c r="K343" s="208"/>
      <c r="L343" s="208"/>
      <c r="M343" s="208"/>
      <c r="N343" s="208"/>
      <c r="O343" s="208"/>
      <c r="P343" s="208"/>
      <c r="Q343" s="208"/>
      <c r="R343" s="208"/>
      <c r="S343" s="208"/>
      <c r="T343" s="208"/>
      <c r="U343" s="208"/>
      <c r="V343" s="208"/>
      <c r="W343" s="208"/>
      <c r="X343" s="208"/>
      <c r="Y343" s="208"/>
      <c r="Z343" s="208"/>
      <c r="AA343" s="208"/>
      <c r="AB343" s="208"/>
      <c r="AC343" s="208"/>
      <c r="AD343" s="208"/>
      <c r="AE343" s="208"/>
      <c r="AF343" s="208"/>
      <c r="AG343" s="208"/>
      <c r="AH343" s="208"/>
      <c r="AI343" s="208"/>
      <c r="AJ343" s="208"/>
      <c r="AK343" s="208"/>
      <c r="AL343" s="207"/>
      <c r="AM343" s="208"/>
      <c r="AN343" s="208"/>
      <c r="AO343" s="208"/>
      <c r="AP343" s="208"/>
      <c r="AQ343" s="208"/>
      <c r="AR343" s="208"/>
      <c r="AS343" s="208"/>
      <c r="AT343" s="208"/>
      <c r="AU343" s="208"/>
      <c r="AV343" s="208"/>
      <c r="AW343" s="208"/>
      <c r="AX343" s="208"/>
    </row>
    <row r="344" spans="2:50" ht="24" customHeight="1">
      <c r="B344" s="202">
        <v>4</v>
      </c>
      <c r="C344" s="202">
        <v>1</v>
      </c>
      <c r="D344" s="208"/>
      <c r="E344" s="208"/>
      <c r="F344" s="208"/>
      <c r="G344" s="208"/>
      <c r="H344" s="208"/>
      <c r="I344" s="208"/>
      <c r="J344" s="208"/>
      <c r="K344" s="208"/>
      <c r="L344" s="208"/>
      <c r="M344" s="208"/>
      <c r="N344" s="208"/>
      <c r="O344" s="208"/>
      <c r="P344" s="208"/>
      <c r="Q344" s="208"/>
      <c r="R344" s="208"/>
      <c r="S344" s="208"/>
      <c r="T344" s="208"/>
      <c r="U344" s="208"/>
      <c r="V344" s="208"/>
      <c r="W344" s="208"/>
      <c r="X344" s="208"/>
      <c r="Y344" s="208"/>
      <c r="Z344" s="208"/>
      <c r="AA344" s="208"/>
      <c r="AB344" s="208"/>
      <c r="AC344" s="208"/>
      <c r="AD344" s="208"/>
      <c r="AE344" s="208"/>
      <c r="AF344" s="208"/>
      <c r="AG344" s="208"/>
      <c r="AH344" s="208"/>
      <c r="AI344" s="208"/>
      <c r="AJ344" s="208"/>
      <c r="AK344" s="208"/>
      <c r="AL344" s="207"/>
      <c r="AM344" s="208"/>
      <c r="AN344" s="208"/>
      <c r="AO344" s="208"/>
      <c r="AP344" s="208"/>
      <c r="AQ344" s="208"/>
      <c r="AR344" s="208"/>
      <c r="AS344" s="208"/>
      <c r="AT344" s="208"/>
      <c r="AU344" s="208"/>
      <c r="AV344" s="208"/>
      <c r="AW344" s="208"/>
      <c r="AX344" s="208"/>
    </row>
    <row r="345" spans="2:50" ht="24" customHeight="1">
      <c r="B345" s="202">
        <v>5</v>
      </c>
      <c r="C345" s="202">
        <v>1</v>
      </c>
      <c r="D345" s="208"/>
      <c r="E345" s="208"/>
      <c r="F345" s="208"/>
      <c r="G345" s="208"/>
      <c r="H345" s="208"/>
      <c r="I345" s="208"/>
      <c r="J345" s="208"/>
      <c r="K345" s="208"/>
      <c r="L345" s="208"/>
      <c r="M345" s="208"/>
      <c r="N345" s="208"/>
      <c r="O345" s="208"/>
      <c r="P345" s="208"/>
      <c r="Q345" s="208"/>
      <c r="R345" s="208"/>
      <c r="S345" s="208"/>
      <c r="T345" s="208"/>
      <c r="U345" s="208"/>
      <c r="V345" s="208"/>
      <c r="W345" s="208"/>
      <c r="X345" s="208"/>
      <c r="Y345" s="208"/>
      <c r="Z345" s="208"/>
      <c r="AA345" s="208"/>
      <c r="AB345" s="208"/>
      <c r="AC345" s="208"/>
      <c r="AD345" s="208"/>
      <c r="AE345" s="208"/>
      <c r="AF345" s="208"/>
      <c r="AG345" s="208"/>
      <c r="AH345" s="208"/>
      <c r="AI345" s="208"/>
      <c r="AJ345" s="208"/>
      <c r="AK345" s="208"/>
      <c r="AL345" s="207"/>
      <c r="AM345" s="208"/>
      <c r="AN345" s="208"/>
      <c r="AO345" s="208"/>
      <c r="AP345" s="208"/>
      <c r="AQ345" s="208"/>
      <c r="AR345" s="208"/>
      <c r="AS345" s="208"/>
      <c r="AT345" s="208"/>
      <c r="AU345" s="208"/>
      <c r="AV345" s="208"/>
      <c r="AW345" s="208"/>
      <c r="AX345" s="208"/>
    </row>
    <row r="346" spans="2:50" ht="24" customHeight="1">
      <c r="B346" s="202">
        <v>6</v>
      </c>
      <c r="C346" s="202">
        <v>1</v>
      </c>
      <c r="D346" s="208"/>
      <c r="E346" s="208"/>
      <c r="F346" s="208"/>
      <c r="G346" s="208"/>
      <c r="H346" s="208"/>
      <c r="I346" s="208"/>
      <c r="J346" s="208"/>
      <c r="K346" s="208"/>
      <c r="L346" s="208"/>
      <c r="M346" s="208"/>
      <c r="N346" s="208"/>
      <c r="O346" s="208"/>
      <c r="P346" s="208"/>
      <c r="Q346" s="208"/>
      <c r="R346" s="208"/>
      <c r="S346" s="208"/>
      <c r="T346" s="208"/>
      <c r="U346" s="208"/>
      <c r="V346" s="208"/>
      <c r="W346" s="208"/>
      <c r="X346" s="208"/>
      <c r="Y346" s="208"/>
      <c r="Z346" s="208"/>
      <c r="AA346" s="208"/>
      <c r="AB346" s="208"/>
      <c r="AC346" s="208"/>
      <c r="AD346" s="208"/>
      <c r="AE346" s="208"/>
      <c r="AF346" s="208"/>
      <c r="AG346" s="208"/>
      <c r="AH346" s="208"/>
      <c r="AI346" s="208"/>
      <c r="AJ346" s="208"/>
      <c r="AK346" s="208"/>
      <c r="AL346" s="207"/>
      <c r="AM346" s="208"/>
      <c r="AN346" s="208"/>
      <c r="AO346" s="208"/>
      <c r="AP346" s="208"/>
      <c r="AQ346" s="208"/>
      <c r="AR346" s="208"/>
      <c r="AS346" s="208"/>
      <c r="AT346" s="208"/>
      <c r="AU346" s="208"/>
      <c r="AV346" s="208"/>
      <c r="AW346" s="208"/>
      <c r="AX346" s="208"/>
    </row>
    <row r="347" spans="2:50" ht="24" customHeight="1">
      <c r="B347" s="202">
        <v>7</v>
      </c>
      <c r="C347" s="202">
        <v>1</v>
      </c>
      <c r="D347" s="208"/>
      <c r="E347" s="208"/>
      <c r="F347" s="208"/>
      <c r="G347" s="208"/>
      <c r="H347" s="208"/>
      <c r="I347" s="208"/>
      <c r="J347" s="208"/>
      <c r="K347" s="208"/>
      <c r="L347" s="208"/>
      <c r="M347" s="208"/>
      <c r="N347" s="208"/>
      <c r="O347" s="208"/>
      <c r="P347" s="208"/>
      <c r="Q347" s="208"/>
      <c r="R347" s="208"/>
      <c r="S347" s="208"/>
      <c r="T347" s="208"/>
      <c r="U347" s="208"/>
      <c r="V347" s="208"/>
      <c r="W347" s="208"/>
      <c r="X347" s="208"/>
      <c r="Y347" s="208"/>
      <c r="Z347" s="208"/>
      <c r="AA347" s="208"/>
      <c r="AB347" s="208"/>
      <c r="AC347" s="208"/>
      <c r="AD347" s="208"/>
      <c r="AE347" s="208"/>
      <c r="AF347" s="208"/>
      <c r="AG347" s="208"/>
      <c r="AH347" s="208"/>
      <c r="AI347" s="208"/>
      <c r="AJ347" s="208"/>
      <c r="AK347" s="208"/>
      <c r="AL347" s="207"/>
      <c r="AM347" s="208"/>
      <c r="AN347" s="208"/>
      <c r="AO347" s="208"/>
      <c r="AP347" s="208"/>
      <c r="AQ347" s="208"/>
      <c r="AR347" s="208"/>
      <c r="AS347" s="208"/>
      <c r="AT347" s="208"/>
      <c r="AU347" s="208"/>
      <c r="AV347" s="208"/>
      <c r="AW347" s="208"/>
      <c r="AX347" s="208"/>
    </row>
    <row r="348" spans="2:50" ht="24" customHeight="1">
      <c r="B348" s="202">
        <v>8</v>
      </c>
      <c r="C348" s="202">
        <v>1</v>
      </c>
      <c r="D348" s="208"/>
      <c r="E348" s="208"/>
      <c r="F348" s="208"/>
      <c r="G348" s="208"/>
      <c r="H348" s="208"/>
      <c r="I348" s="208"/>
      <c r="J348" s="208"/>
      <c r="K348" s="208"/>
      <c r="L348" s="208"/>
      <c r="M348" s="208"/>
      <c r="N348" s="208"/>
      <c r="O348" s="208"/>
      <c r="P348" s="208"/>
      <c r="Q348" s="208"/>
      <c r="R348" s="208"/>
      <c r="S348" s="208"/>
      <c r="T348" s="208"/>
      <c r="U348" s="208"/>
      <c r="V348" s="208"/>
      <c r="W348" s="208"/>
      <c r="X348" s="208"/>
      <c r="Y348" s="208"/>
      <c r="Z348" s="208"/>
      <c r="AA348" s="208"/>
      <c r="AB348" s="208"/>
      <c r="AC348" s="208"/>
      <c r="AD348" s="208"/>
      <c r="AE348" s="208"/>
      <c r="AF348" s="208"/>
      <c r="AG348" s="208"/>
      <c r="AH348" s="208"/>
      <c r="AI348" s="208"/>
      <c r="AJ348" s="208"/>
      <c r="AK348" s="208"/>
      <c r="AL348" s="207"/>
      <c r="AM348" s="208"/>
      <c r="AN348" s="208"/>
      <c r="AO348" s="208"/>
      <c r="AP348" s="208"/>
      <c r="AQ348" s="208"/>
      <c r="AR348" s="208"/>
      <c r="AS348" s="208"/>
      <c r="AT348" s="208"/>
      <c r="AU348" s="208"/>
      <c r="AV348" s="208"/>
      <c r="AW348" s="208"/>
      <c r="AX348" s="208"/>
    </row>
    <row r="349" spans="2:50" ht="24" customHeight="1">
      <c r="B349" s="202">
        <v>9</v>
      </c>
      <c r="C349" s="202">
        <v>1</v>
      </c>
      <c r="D349" s="208"/>
      <c r="E349" s="208"/>
      <c r="F349" s="208"/>
      <c r="G349" s="208"/>
      <c r="H349" s="208"/>
      <c r="I349" s="208"/>
      <c r="J349" s="208"/>
      <c r="K349" s="208"/>
      <c r="L349" s="208"/>
      <c r="M349" s="208"/>
      <c r="N349" s="208"/>
      <c r="O349" s="208"/>
      <c r="P349" s="208"/>
      <c r="Q349" s="208"/>
      <c r="R349" s="208"/>
      <c r="S349" s="208"/>
      <c r="T349" s="208"/>
      <c r="U349" s="208"/>
      <c r="V349" s="208"/>
      <c r="W349" s="208"/>
      <c r="X349" s="208"/>
      <c r="Y349" s="208"/>
      <c r="Z349" s="208"/>
      <c r="AA349" s="208"/>
      <c r="AB349" s="208"/>
      <c r="AC349" s="208"/>
      <c r="AD349" s="208"/>
      <c r="AE349" s="208"/>
      <c r="AF349" s="208"/>
      <c r="AG349" s="208"/>
      <c r="AH349" s="208"/>
      <c r="AI349" s="208"/>
      <c r="AJ349" s="208"/>
      <c r="AK349" s="208"/>
      <c r="AL349" s="207"/>
      <c r="AM349" s="208"/>
      <c r="AN349" s="208"/>
      <c r="AO349" s="208"/>
      <c r="AP349" s="208"/>
      <c r="AQ349" s="208"/>
      <c r="AR349" s="208"/>
      <c r="AS349" s="208"/>
      <c r="AT349" s="208"/>
      <c r="AU349" s="208"/>
      <c r="AV349" s="208"/>
      <c r="AW349" s="208"/>
      <c r="AX349" s="208"/>
    </row>
    <row r="350" spans="2:50" ht="24" customHeight="1">
      <c r="B350" s="202">
        <v>10</v>
      </c>
      <c r="C350" s="202">
        <v>1</v>
      </c>
      <c r="D350" s="208"/>
      <c r="E350" s="208"/>
      <c r="F350" s="208"/>
      <c r="G350" s="208"/>
      <c r="H350" s="208"/>
      <c r="I350" s="208"/>
      <c r="J350" s="208"/>
      <c r="K350" s="208"/>
      <c r="L350" s="208"/>
      <c r="M350" s="208"/>
      <c r="N350" s="208"/>
      <c r="O350" s="208"/>
      <c r="P350" s="208"/>
      <c r="Q350" s="208"/>
      <c r="R350" s="208"/>
      <c r="S350" s="208"/>
      <c r="T350" s="208"/>
      <c r="U350" s="208"/>
      <c r="V350" s="208"/>
      <c r="W350" s="208"/>
      <c r="X350" s="208"/>
      <c r="Y350" s="208"/>
      <c r="Z350" s="208"/>
      <c r="AA350" s="208"/>
      <c r="AB350" s="208"/>
      <c r="AC350" s="208"/>
      <c r="AD350" s="208"/>
      <c r="AE350" s="208"/>
      <c r="AF350" s="208"/>
      <c r="AG350" s="208"/>
      <c r="AH350" s="208"/>
      <c r="AI350" s="208"/>
      <c r="AJ350" s="208"/>
      <c r="AK350" s="208"/>
      <c r="AL350" s="207"/>
      <c r="AM350" s="208"/>
      <c r="AN350" s="208"/>
      <c r="AO350" s="208"/>
      <c r="AP350" s="208"/>
      <c r="AQ350" s="208"/>
      <c r="AR350" s="208"/>
      <c r="AS350" s="208"/>
      <c r="AT350" s="208"/>
      <c r="AU350" s="208"/>
      <c r="AV350" s="208"/>
      <c r="AW350" s="208"/>
      <c r="AX350" s="208"/>
    </row>
    <row r="352" spans="2:50">
      <c r="C352" t="s">
        <v>608</v>
      </c>
    </row>
    <row r="353" spans="2:51" ht="36" customHeight="1">
      <c r="B353" s="202"/>
      <c r="C353" s="202"/>
      <c r="D353" s="213" t="s">
        <v>599</v>
      </c>
      <c r="E353" s="213"/>
      <c r="F353" s="213"/>
      <c r="G353" s="213"/>
      <c r="H353" s="213"/>
      <c r="I353" s="213"/>
      <c r="J353" s="213"/>
      <c r="K353" s="213"/>
      <c r="L353" s="213"/>
      <c r="M353" s="213"/>
      <c r="N353" s="213" t="s">
        <v>600</v>
      </c>
      <c r="O353" s="213"/>
      <c r="P353" s="213"/>
      <c r="Q353" s="213"/>
      <c r="R353" s="213"/>
      <c r="S353" s="213"/>
      <c r="T353" s="213"/>
      <c r="U353" s="213"/>
      <c r="V353" s="213"/>
      <c r="W353" s="213"/>
      <c r="X353" s="213"/>
      <c r="Y353" s="213"/>
      <c r="Z353" s="213"/>
      <c r="AA353" s="213"/>
      <c r="AB353" s="213"/>
      <c r="AC353" s="213"/>
      <c r="AD353" s="213"/>
      <c r="AE353" s="213"/>
      <c r="AF353" s="213"/>
      <c r="AG353" s="213"/>
      <c r="AH353" s="213"/>
      <c r="AI353" s="213"/>
      <c r="AJ353" s="213"/>
      <c r="AK353" s="213"/>
      <c r="AL353" s="214" t="s">
        <v>601</v>
      </c>
      <c r="AM353" s="213"/>
      <c r="AN353" s="213"/>
      <c r="AO353" s="213"/>
      <c r="AP353" s="213"/>
      <c r="AQ353" s="213"/>
      <c r="AR353" s="213" t="s">
        <v>27</v>
      </c>
      <c r="AS353" s="213"/>
      <c r="AT353" s="213"/>
      <c r="AU353" s="213"/>
      <c r="AV353" s="213" t="s">
        <v>28</v>
      </c>
      <c r="AW353" s="213"/>
      <c r="AX353" s="213"/>
    </row>
    <row r="354" spans="2:51" ht="24" customHeight="1">
      <c r="B354" s="202">
        <v>1</v>
      </c>
      <c r="C354" s="202">
        <v>1</v>
      </c>
      <c r="D354" s="208" t="s">
        <v>268</v>
      </c>
      <c r="E354" s="208"/>
      <c r="F354" s="208"/>
      <c r="G354" s="208"/>
      <c r="H354" s="208"/>
      <c r="I354" s="208"/>
      <c r="J354" s="208"/>
      <c r="K354" s="208"/>
      <c r="L354" s="208"/>
      <c r="M354" s="208"/>
      <c r="N354" s="208" t="s">
        <v>271</v>
      </c>
      <c r="O354" s="208"/>
      <c r="P354" s="208"/>
      <c r="Q354" s="208"/>
      <c r="R354" s="208"/>
      <c r="S354" s="208"/>
      <c r="T354" s="208"/>
      <c r="U354" s="208"/>
      <c r="V354" s="208"/>
      <c r="W354" s="208"/>
      <c r="X354" s="208"/>
      <c r="Y354" s="208"/>
      <c r="Z354" s="208"/>
      <c r="AA354" s="208"/>
      <c r="AB354" s="208"/>
      <c r="AC354" s="208"/>
      <c r="AD354" s="208"/>
      <c r="AE354" s="208"/>
      <c r="AF354" s="208"/>
      <c r="AG354" s="208"/>
      <c r="AH354" s="208"/>
      <c r="AI354" s="208"/>
      <c r="AJ354" s="208"/>
      <c r="AK354" s="208"/>
      <c r="AL354" s="207">
        <v>0</v>
      </c>
      <c r="AM354" s="208"/>
      <c r="AN354" s="208"/>
      <c r="AO354" s="208"/>
      <c r="AP354" s="208"/>
      <c r="AQ354" s="208"/>
      <c r="AR354" s="208"/>
      <c r="AS354" s="208"/>
      <c r="AT354" s="208"/>
      <c r="AU354" s="208"/>
      <c r="AV354" s="208"/>
      <c r="AW354" s="208"/>
      <c r="AX354" s="208"/>
    </row>
    <row r="355" spans="2:51" ht="24" customHeight="1">
      <c r="B355" s="202">
        <v>2</v>
      </c>
      <c r="C355" s="202">
        <v>1</v>
      </c>
      <c r="D355" s="208"/>
      <c r="E355" s="208"/>
      <c r="F355" s="208"/>
      <c r="G355" s="208"/>
      <c r="H355" s="208"/>
      <c r="I355" s="208"/>
      <c r="J355" s="208"/>
      <c r="K355" s="208"/>
      <c r="L355" s="208"/>
      <c r="M355" s="208"/>
      <c r="N355" s="208"/>
      <c r="O355" s="208"/>
      <c r="P355" s="208"/>
      <c r="Q355" s="208"/>
      <c r="R355" s="208"/>
      <c r="S355" s="208"/>
      <c r="T355" s="208"/>
      <c r="U355" s="208"/>
      <c r="V355" s="208"/>
      <c r="W355" s="208"/>
      <c r="X355" s="208"/>
      <c r="Y355" s="208"/>
      <c r="Z355" s="208"/>
      <c r="AA355" s="208"/>
      <c r="AB355" s="208"/>
      <c r="AC355" s="208"/>
      <c r="AD355" s="208"/>
      <c r="AE355" s="208"/>
      <c r="AF355" s="208"/>
      <c r="AG355" s="208"/>
      <c r="AH355" s="208"/>
      <c r="AI355" s="208"/>
      <c r="AJ355" s="208"/>
      <c r="AK355" s="208"/>
      <c r="AL355" s="207"/>
      <c r="AM355" s="208"/>
      <c r="AN355" s="208"/>
      <c r="AO355" s="208"/>
      <c r="AP355" s="208"/>
      <c r="AQ355" s="208"/>
      <c r="AR355" s="208"/>
      <c r="AS355" s="208"/>
      <c r="AT355" s="208"/>
      <c r="AU355" s="208"/>
      <c r="AV355" s="208"/>
      <c r="AW355" s="208"/>
      <c r="AX355" s="208"/>
    </row>
    <row r="356" spans="2:51" ht="24" customHeight="1">
      <c r="B356" s="202">
        <v>3</v>
      </c>
      <c r="C356" s="202">
        <v>1</v>
      </c>
      <c r="D356" s="208"/>
      <c r="E356" s="208"/>
      <c r="F356" s="208"/>
      <c r="G356" s="208"/>
      <c r="H356" s="208"/>
      <c r="I356" s="208"/>
      <c r="J356" s="208"/>
      <c r="K356" s="208"/>
      <c r="L356" s="208"/>
      <c r="M356" s="208"/>
      <c r="N356" s="208"/>
      <c r="O356" s="208"/>
      <c r="P356" s="208"/>
      <c r="Q356" s="208"/>
      <c r="R356" s="208"/>
      <c r="S356" s="208"/>
      <c r="T356" s="208"/>
      <c r="U356" s="208"/>
      <c r="V356" s="208"/>
      <c r="W356" s="208"/>
      <c r="X356" s="208"/>
      <c r="Y356" s="208"/>
      <c r="Z356" s="208"/>
      <c r="AA356" s="208"/>
      <c r="AB356" s="208"/>
      <c r="AC356" s="208"/>
      <c r="AD356" s="208"/>
      <c r="AE356" s="208"/>
      <c r="AF356" s="208"/>
      <c r="AG356" s="208"/>
      <c r="AH356" s="208"/>
      <c r="AI356" s="208"/>
      <c r="AJ356" s="208"/>
      <c r="AK356" s="208"/>
      <c r="AL356" s="207"/>
      <c r="AM356" s="208"/>
      <c r="AN356" s="208"/>
      <c r="AO356" s="208"/>
      <c r="AP356" s="208"/>
      <c r="AQ356" s="208"/>
      <c r="AR356" s="208"/>
      <c r="AS356" s="208"/>
      <c r="AT356" s="208"/>
      <c r="AU356" s="208"/>
      <c r="AV356" s="208"/>
      <c r="AW356" s="208"/>
      <c r="AX356" s="208"/>
    </row>
    <row r="357" spans="2:51" ht="24" customHeight="1">
      <c r="B357" s="202">
        <v>4</v>
      </c>
      <c r="C357" s="202">
        <v>1</v>
      </c>
      <c r="D357" s="208"/>
      <c r="E357" s="208"/>
      <c r="F357" s="208"/>
      <c r="G357" s="208"/>
      <c r="H357" s="208"/>
      <c r="I357" s="208"/>
      <c r="J357" s="208"/>
      <c r="K357" s="208"/>
      <c r="L357" s="208"/>
      <c r="M357" s="208"/>
      <c r="N357" s="208"/>
      <c r="O357" s="208"/>
      <c r="P357" s="208"/>
      <c r="Q357" s="208"/>
      <c r="R357" s="208"/>
      <c r="S357" s="208"/>
      <c r="T357" s="208"/>
      <c r="U357" s="208"/>
      <c r="V357" s="208"/>
      <c r="W357" s="208"/>
      <c r="X357" s="208"/>
      <c r="Y357" s="208"/>
      <c r="Z357" s="208"/>
      <c r="AA357" s="208"/>
      <c r="AB357" s="208"/>
      <c r="AC357" s="208"/>
      <c r="AD357" s="208"/>
      <c r="AE357" s="208"/>
      <c r="AF357" s="208"/>
      <c r="AG357" s="208"/>
      <c r="AH357" s="208"/>
      <c r="AI357" s="208"/>
      <c r="AJ357" s="208"/>
      <c r="AK357" s="208"/>
      <c r="AL357" s="207"/>
      <c r="AM357" s="208"/>
      <c r="AN357" s="208"/>
      <c r="AO357" s="208"/>
      <c r="AP357" s="208"/>
      <c r="AQ357" s="208"/>
      <c r="AR357" s="208"/>
      <c r="AS357" s="208"/>
      <c r="AT357" s="208"/>
      <c r="AU357" s="208"/>
      <c r="AV357" s="208"/>
      <c r="AW357" s="208"/>
      <c r="AX357" s="208"/>
    </row>
    <row r="358" spans="2:51" ht="24" customHeight="1">
      <c r="B358" s="202">
        <v>5</v>
      </c>
      <c r="C358" s="202">
        <v>1</v>
      </c>
      <c r="D358" s="208"/>
      <c r="E358" s="208"/>
      <c r="F358" s="208"/>
      <c r="G358" s="208"/>
      <c r="H358" s="208"/>
      <c r="I358" s="208"/>
      <c r="J358" s="208"/>
      <c r="K358" s="208"/>
      <c r="L358" s="208"/>
      <c r="M358" s="208"/>
      <c r="N358" s="208"/>
      <c r="O358" s="208"/>
      <c r="P358" s="208"/>
      <c r="Q358" s="208"/>
      <c r="R358" s="208"/>
      <c r="S358" s="208"/>
      <c r="T358" s="208"/>
      <c r="U358" s="208"/>
      <c r="V358" s="208"/>
      <c r="W358" s="208"/>
      <c r="X358" s="208"/>
      <c r="Y358" s="208"/>
      <c r="Z358" s="208"/>
      <c r="AA358" s="208"/>
      <c r="AB358" s="208"/>
      <c r="AC358" s="208"/>
      <c r="AD358" s="208"/>
      <c r="AE358" s="208"/>
      <c r="AF358" s="208"/>
      <c r="AG358" s="208"/>
      <c r="AH358" s="208"/>
      <c r="AI358" s="208"/>
      <c r="AJ358" s="208"/>
      <c r="AK358" s="208"/>
      <c r="AL358" s="207"/>
      <c r="AM358" s="208"/>
      <c r="AN358" s="208"/>
      <c r="AO358" s="208"/>
      <c r="AP358" s="208"/>
      <c r="AQ358" s="208"/>
      <c r="AR358" s="208"/>
      <c r="AS358" s="208"/>
      <c r="AT358" s="208"/>
      <c r="AU358" s="208"/>
      <c r="AV358" s="208"/>
      <c r="AW358" s="208"/>
      <c r="AX358" s="208"/>
    </row>
    <row r="359" spans="2:51" ht="24" customHeight="1">
      <c r="B359" s="202">
        <v>6</v>
      </c>
      <c r="C359" s="202">
        <v>1</v>
      </c>
      <c r="D359" s="208"/>
      <c r="E359" s="208"/>
      <c r="F359" s="208"/>
      <c r="G359" s="208"/>
      <c r="H359" s="208"/>
      <c r="I359" s="208"/>
      <c r="J359" s="208"/>
      <c r="K359" s="208"/>
      <c r="L359" s="208"/>
      <c r="M359" s="208"/>
      <c r="N359" s="208"/>
      <c r="O359" s="208"/>
      <c r="P359" s="208"/>
      <c r="Q359" s="208"/>
      <c r="R359" s="208"/>
      <c r="S359" s="208"/>
      <c r="T359" s="208"/>
      <c r="U359" s="208"/>
      <c r="V359" s="208"/>
      <c r="W359" s="208"/>
      <c r="X359" s="208"/>
      <c r="Y359" s="208"/>
      <c r="Z359" s="208"/>
      <c r="AA359" s="208"/>
      <c r="AB359" s="208"/>
      <c r="AC359" s="208"/>
      <c r="AD359" s="208"/>
      <c r="AE359" s="208"/>
      <c r="AF359" s="208"/>
      <c r="AG359" s="208"/>
      <c r="AH359" s="208"/>
      <c r="AI359" s="208"/>
      <c r="AJ359" s="208"/>
      <c r="AK359" s="208"/>
      <c r="AL359" s="207"/>
      <c r="AM359" s="208"/>
      <c r="AN359" s="208"/>
      <c r="AO359" s="208"/>
      <c r="AP359" s="208"/>
      <c r="AQ359" s="208"/>
      <c r="AR359" s="208"/>
      <c r="AS359" s="208"/>
      <c r="AT359" s="208"/>
      <c r="AU359" s="208"/>
      <c r="AV359" s="208"/>
      <c r="AW359" s="208"/>
      <c r="AX359" s="208"/>
    </row>
    <row r="360" spans="2:51" ht="24" customHeight="1">
      <c r="B360" s="202">
        <v>7</v>
      </c>
      <c r="C360" s="202">
        <v>1</v>
      </c>
      <c r="D360" s="208"/>
      <c r="E360" s="208"/>
      <c r="F360" s="208"/>
      <c r="G360" s="208"/>
      <c r="H360" s="208"/>
      <c r="I360" s="208"/>
      <c r="J360" s="208"/>
      <c r="K360" s="208"/>
      <c r="L360" s="208"/>
      <c r="M360" s="208"/>
      <c r="N360" s="208"/>
      <c r="O360" s="208"/>
      <c r="P360" s="208"/>
      <c r="Q360" s="208"/>
      <c r="R360" s="208"/>
      <c r="S360" s="208"/>
      <c r="T360" s="208"/>
      <c r="U360" s="208"/>
      <c r="V360" s="208"/>
      <c r="W360" s="208"/>
      <c r="X360" s="208"/>
      <c r="Y360" s="208"/>
      <c r="Z360" s="208"/>
      <c r="AA360" s="208"/>
      <c r="AB360" s="208"/>
      <c r="AC360" s="208"/>
      <c r="AD360" s="208"/>
      <c r="AE360" s="208"/>
      <c r="AF360" s="208"/>
      <c r="AG360" s="208"/>
      <c r="AH360" s="208"/>
      <c r="AI360" s="208"/>
      <c r="AJ360" s="208"/>
      <c r="AK360" s="208"/>
      <c r="AL360" s="207"/>
      <c r="AM360" s="208"/>
      <c r="AN360" s="208"/>
      <c r="AO360" s="208"/>
      <c r="AP360" s="208"/>
      <c r="AQ360" s="208"/>
      <c r="AR360" s="208"/>
      <c r="AS360" s="208"/>
      <c r="AT360" s="208"/>
      <c r="AU360" s="208"/>
      <c r="AV360" s="208"/>
      <c r="AW360" s="208"/>
      <c r="AX360" s="208"/>
    </row>
    <row r="361" spans="2:51" ht="24" customHeight="1">
      <c r="B361" s="202">
        <v>8</v>
      </c>
      <c r="C361" s="202">
        <v>1</v>
      </c>
      <c r="D361" s="208"/>
      <c r="E361" s="208"/>
      <c r="F361" s="208"/>
      <c r="G361" s="208"/>
      <c r="H361" s="208"/>
      <c r="I361" s="208"/>
      <c r="J361" s="208"/>
      <c r="K361" s="208"/>
      <c r="L361" s="208"/>
      <c r="M361" s="208"/>
      <c r="N361" s="208"/>
      <c r="O361" s="208"/>
      <c r="P361" s="208"/>
      <c r="Q361" s="208"/>
      <c r="R361" s="208"/>
      <c r="S361" s="208"/>
      <c r="T361" s="208"/>
      <c r="U361" s="208"/>
      <c r="V361" s="208"/>
      <c r="W361" s="208"/>
      <c r="X361" s="208"/>
      <c r="Y361" s="208"/>
      <c r="Z361" s="208"/>
      <c r="AA361" s="208"/>
      <c r="AB361" s="208"/>
      <c r="AC361" s="208"/>
      <c r="AD361" s="208"/>
      <c r="AE361" s="208"/>
      <c r="AF361" s="208"/>
      <c r="AG361" s="208"/>
      <c r="AH361" s="208"/>
      <c r="AI361" s="208"/>
      <c r="AJ361" s="208"/>
      <c r="AK361" s="208"/>
      <c r="AL361" s="207"/>
      <c r="AM361" s="208"/>
      <c r="AN361" s="208"/>
      <c r="AO361" s="208"/>
      <c r="AP361" s="208"/>
      <c r="AQ361" s="208"/>
      <c r="AR361" s="208"/>
      <c r="AS361" s="208"/>
      <c r="AT361" s="208"/>
      <c r="AU361" s="208"/>
      <c r="AV361" s="208"/>
      <c r="AW361" s="208"/>
      <c r="AX361" s="208"/>
    </row>
    <row r="362" spans="2:51" ht="24" customHeight="1">
      <c r="B362" s="202">
        <v>9</v>
      </c>
      <c r="C362" s="202">
        <v>1</v>
      </c>
      <c r="D362" s="208"/>
      <c r="E362" s="208"/>
      <c r="F362" s="208"/>
      <c r="G362" s="208"/>
      <c r="H362" s="208"/>
      <c r="I362" s="208"/>
      <c r="J362" s="208"/>
      <c r="K362" s="208"/>
      <c r="L362" s="208"/>
      <c r="M362" s="208"/>
      <c r="N362" s="208"/>
      <c r="O362" s="208"/>
      <c r="P362" s="208"/>
      <c r="Q362" s="208"/>
      <c r="R362" s="208"/>
      <c r="S362" s="208"/>
      <c r="T362" s="208"/>
      <c r="U362" s="208"/>
      <c r="V362" s="208"/>
      <c r="W362" s="208"/>
      <c r="X362" s="208"/>
      <c r="Y362" s="208"/>
      <c r="Z362" s="208"/>
      <c r="AA362" s="208"/>
      <c r="AB362" s="208"/>
      <c r="AC362" s="208"/>
      <c r="AD362" s="208"/>
      <c r="AE362" s="208"/>
      <c r="AF362" s="208"/>
      <c r="AG362" s="208"/>
      <c r="AH362" s="208"/>
      <c r="AI362" s="208"/>
      <c r="AJ362" s="208"/>
      <c r="AK362" s="208"/>
      <c r="AL362" s="207"/>
      <c r="AM362" s="208"/>
      <c r="AN362" s="208"/>
      <c r="AO362" s="208"/>
      <c r="AP362" s="208"/>
      <c r="AQ362" s="208"/>
      <c r="AR362" s="208"/>
      <c r="AS362" s="208"/>
      <c r="AT362" s="208"/>
      <c r="AU362" s="208"/>
      <c r="AV362" s="208"/>
      <c r="AW362" s="208"/>
      <c r="AX362" s="208"/>
    </row>
    <row r="363" spans="2:51" ht="24" customHeight="1">
      <c r="B363" s="202">
        <v>10</v>
      </c>
      <c r="C363" s="202">
        <v>1</v>
      </c>
      <c r="D363" s="208"/>
      <c r="E363" s="208"/>
      <c r="F363" s="208"/>
      <c r="G363" s="208"/>
      <c r="H363" s="208"/>
      <c r="I363" s="208"/>
      <c r="J363" s="208"/>
      <c r="K363" s="208"/>
      <c r="L363" s="208"/>
      <c r="M363" s="208"/>
      <c r="N363" s="208"/>
      <c r="O363" s="208"/>
      <c r="P363" s="208"/>
      <c r="Q363" s="208"/>
      <c r="R363" s="208"/>
      <c r="S363" s="208"/>
      <c r="T363" s="208"/>
      <c r="U363" s="208"/>
      <c r="V363" s="208"/>
      <c r="W363" s="208"/>
      <c r="X363" s="208"/>
      <c r="Y363" s="208"/>
      <c r="Z363" s="208"/>
      <c r="AA363" s="208"/>
      <c r="AB363" s="208"/>
      <c r="AC363" s="208"/>
      <c r="AD363" s="208"/>
      <c r="AE363" s="208"/>
      <c r="AF363" s="208"/>
      <c r="AG363" s="208"/>
      <c r="AH363" s="208"/>
      <c r="AI363" s="208"/>
      <c r="AJ363" s="208"/>
      <c r="AK363" s="208"/>
      <c r="AL363" s="207"/>
      <c r="AM363" s="208"/>
      <c r="AN363" s="208"/>
      <c r="AO363" s="208"/>
      <c r="AP363" s="208"/>
      <c r="AQ363" s="208"/>
      <c r="AR363" s="208"/>
      <c r="AS363" s="208"/>
      <c r="AT363" s="208"/>
      <c r="AU363" s="208"/>
      <c r="AV363" s="208"/>
      <c r="AW363" s="208"/>
      <c r="AX363" s="208"/>
    </row>
    <row r="365" spans="2:51" ht="21.75" customHeight="1" thickBot="1">
      <c r="AK365" s="466"/>
      <c r="AL365" s="466"/>
      <c r="AM365" s="466"/>
      <c r="AN365" s="466"/>
      <c r="AO365" s="466"/>
      <c r="AP365" s="466"/>
      <c r="AQ365" s="466"/>
      <c r="AR365" s="467" t="s">
        <v>112</v>
      </c>
      <c r="AS365" s="467"/>
      <c r="AT365" s="467"/>
      <c r="AU365" s="467"/>
      <c r="AV365" s="467"/>
      <c r="AW365" s="467"/>
      <c r="AX365" s="467"/>
      <c r="AY365" s="467"/>
    </row>
    <row r="366" spans="2:51" ht="21" customHeight="1">
      <c r="B366" s="468" t="s">
        <v>113</v>
      </c>
      <c r="C366" s="469"/>
      <c r="D366" s="469"/>
      <c r="E366" s="469"/>
      <c r="F366" s="469"/>
      <c r="G366" s="469"/>
      <c r="H366" s="916" t="s">
        <v>207</v>
      </c>
      <c r="I366" s="917"/>
      <c r="J366" s="917"/>
      <c r="K366" s="917"/>
      <c r="L366" s="917"/>
      <c r="M366" s="917"/>
      <c r="N366" s="917"/>
      <c r="O366" s="917"/>
      <c r="P366" s="917"/>
      <c r="Q366" s="917"/>
      <c r="R366" s="917"/>
      <c r="S366" s="917"/>
      <c r="T366" s="917"/>
      <c r="U366" s="917"/>
      <c r="V366" s="917"/>
      <c r="W366" s="917"/>
      <c r="X366" s="917"/>
      <c r="Y366" s="917"/>
      <c r="Z366" s="472" t="s">
        <v>634</v>
      </c>
      <c r="AA366" s="473"/>
      <c r="AB366" s="473"/>
      <c r="AC366" s="473"/>
      <c r="AD366" s="473"/>
      <c r="AE366" s="474"/>
      <c r="AF366" s="475" t="s">
        <v>101</v>
      </c>
      <c r="AG366" s="476"/>
      <c r="AH366" s="476"/>
      <c r="AI366" s="476"/>
      <c r="AJ366" s="476"/>
      <c r="AK366" s="476"/>
      <c r="AL366" s="476"/>
      <c r="AM366" s="476"/>
      <c r="AN366" s="476"/>
      <c r="AO366" s="476"/>
      <c r="AP366" s="476"/>
      <c r="AQ366" s="477"/>
      <c r="AR366" s="478" t="s">
        <v>1</v>
      </c>
      <c r="AS366" s="475"/>
      <c r="AT366" s="475"/>
      <c r="AU366" s="475"/>
      <c r="AV366" s="475"/>
      <c r="AW366" s="475"/>
      <c r="AX366" s="475"/>
      <c r="AY366" s="479"/>
    </row>
    <row r="367" spans="2:51" ht="28.15" customHeight="1">
      <c r="B367" s="442" t="s">
        <v>59</v>
      </c>
      <c r="C367" s="443"/>
      <c r="D367" s="443"/>
      <c r="E367" s="443"/>
      <c r="F367" s="443"/>
      <c r="G367" s="444"/>
      <c r="H367" s="445" t="s">
        <v>208</v>
      </c>
      <c r="I367" s="446"/>
      <c r="J367" s="446"/>
      <c r="K367" s="446"/>
      <c r="L367" s="446"/>
      <c r="M367" s="446"/>
      <c r="N367" s="446"/>
      <c r="O367" s="446"/>
      <c r="P367" s="446"/>
      <c r="Q367" s="446"/>
      <c r="R367" s="446"/>
      <c r="S367" s="446"/>
      <c r="T367" s="446"/>
      <c r="U367" s="446"/>
      <c r="V367" s="446"/>
      <c r="W367" s="447"/>
      <c r="X367" s="447"/>
      <c r="Y367" s="447"/>
      <c r="Z367" s="448" t="s">
        <v>2</v>
      </c>
      <c r="AA367" s="449"/>
      <c r="AB367" s="449"/>
      <c r="AC367" s="449"/>
      <c r="AD367" s="449"/>
      <c r="AE367" s="450"/>
      <c r="AF367" s="449" t="s">
        <v>102</v>
      </c>
      <c r="AG367" s="449"/>
      <c r="AH367" s="449"/>
      <c r="AI367" s="449"/>
      <c r="AJ367" s="449"/>
      <c r="AK367" s="449"/>
      <c r="AL367" s="449"/>
      <c r="AM367" s="449"/>
      <c r="AN367" s="449"/>
      <c r="AO367" s="449"/>
      <c r="AP367" s="449"/>
      <c r="AQ367" s="450"/>
      <c r="AR367" s="3015" t="s">
        <v>635</v>
      </c>
      <c r="AS367" s="3016"/>
      <c r="AT367" s="3016"/>
      <c r="AU367" s="3016"/>
      <c r="AV367" s="3016"/>
      <c r="AW367" s="3016"/>
      <c r="AX367" s="3016"/>
      <c r="AY367" s="3017"/>
    </row>
    <row r="368" spans="2:51" ht="30.75" customHeight="1">
      <c r="B368" s="454" t="s">
        <v>3</v>
      </c>
      <c r="C368" s="455"/>
      <c r="D368" s="455"/>
      <c r="E368" s="455"/>
      <c r="F368" s="455"/>
      <c r="G368" s="455"/>
      <c r="H368" s="456" t="s">
        <v>103</v>
      </c>
      <c r="I368" s="447"/>
      <c r="J368" s="447"/>
      <c r="K368" s="447"/>
      <c r="L368" s="447"/>
      <c r="M368" s="447"/>
      <c r="N368" s="447"/>
      <c r="O368" s="447"/>
      <c r="P368" s="447"/>
      <c r="Q368" s="447"/>
      <c r="R368" s="447"/>
      <c r="S368" s="447"/>
      <c r="T368" s="447"/>
      <c r="U368" s="447"/>
      <c r="V368" s="447"/>
      <c r="W368" s="447"/>
      <c r="X368" s="447"/>
      <c r="Y368" s="447"/>
      <c r="Z368" s="457" t="s">
        <v>76</v>
      </c>
      <c r="AA368" s="458"/>
      <c r="AB368" s="458"/>
      <c r="AC368" s="458"/>
      <c r="AD368" s="458"/>
      <c r="AE368" s="459"/>
      <c r="AF368" s="941" t="s">
        <v>117</v>
      </c>
      <c r="AG368" s="941"/>
      <c r="AH368" s="941"/>
      <c r="AI368" s="941"/>
      <c r="AJ368" s="941"/>
      <c r="AK368" s="941"/>
      <c r="AL368" s="941"/>
      <c r="AM368" s="941"/>
      <c r="AN368" s="941"/>
      <c r="AO368" s="941"/>
      <c r="AP368" s="941"/>
      <c r="AQ368" s="941"/>
      <c r="AR368" s="267"/>
      <c r="AS368" s="267"/>
      <c r="AT368" s="267"/>
      <c r="AU368" s="267"/>
      <c r="AV368" s="267"/>
      <c r="AW368" s="267"/>
      <c r="AX368" s="267"/>
      <c r="AY368" s="942"/>
    </row>
    <row r="369" spans="2:61" ht="18" customHeight="1">
      <c r="B369" s="418" t="s">
        <v>37</v>
      </c>
      <c r="C369" s="419"/>
      <c r="D369" s="419"/>
      <c r="E369" s="419"/>
      <c r="F369" s="419"/>
      <c r="G369" s="419"/>
      <c r="H369" s="935" t="s">
        <v>526</v>
      </c>
      <c r="I369" s="936"/>
      <c r="J369" s="936"/>
      <c r="K369" s="936"/>
      <c r="L369" s="936"/>
      <c r="M369" s="936"/>
      <c r="N369" s="936"/>
      <c r="O369" s="936"/>
      <c r="P369" s="936"/>
      <c r="Q369" s="936"/>
      <c r="R369" s="936"/>
      <c r="S369" s="936"/>
      <c r="T369" s="936"/>
      <c r="U369" s="936"/>
      <c r="V369" s="936"/>
      <c r="W369" s="937"/>
      <c r="X369" s="937"/>
      <c r="Y369" s="937"/>
      <c r="Z369" s="428" t="s">
        <v>636</v>
      </c>
      <c r="AA369" s="267"/>
      <c r="AB369" s="267"/>
      <c r="AC369" s="267"/>
      <c r="AD369" s="267"/>
      <c r="AE369" s="429"/>
      <c r="AF369" s="1998" t="s">
        <v>597</v>
      </c>
      <c r="AG369" s="432"/>
      <c r="AH369" s="432"/>
      <c r="AI369" s="432"/>
      <c r="AJ369" s="432"/>
      <c r="AK369" s="432"/>
      <c r="AL369" s="432"/>
      <c r="AM369" s="432"/>
      <c r="AN369" s="432"/>
      <c r="AO369" s="432"/>
      <c r="AP369" s="432"/>
      <c r="AQ369" s="432"/>
      <c r="AR369" s="432"/>
      <c r="AS369" s="432"/>
      <c r="AT369" s="432"/>
      <c r="AU369" s="432"/>
      <c r="AV369" s="432"/>
      <c r="AW369" s="432"/>
      <c r="AX369" s="432"/>
      <c r="AY369" s="433"/>
    </row>
    <row r="370" spans="2:61" ht="24" customHeight="1">
      <c r="B370" s="420"/>
      <c r="C370" s="421"/>
      <c r="D370" s="421"/>
      <c r="E370" s="421"/>
      <c r="F370" s="421"/>
      <c r="G370" s="421"/>
      <c r="H370" s="938"/>
      <c r="I370" s="939"/>
      <c r="J370" s="939"/>
      <c r="K370" s="939"/>
      <c r="L370" s="939"/>
      <c r="M370" s="939"/>
      <c r="N370" s="939"/>
      <c r="O370" s="939"/>
      <c r="P370" s="939"/>
      <c r="Q370" s="939"/>
      <c r="R370" s="939"/>
      <c r="S370" s="939"/>
      <c r="T370" s="939"/>
      <c r="U370" s="939"/>
      <c r="V370" s="939"/>
      <c r="W370" s="940"/>
      <c r="X370" s="940"/>
      <c r="Y370" s="940"/>
      <c r="Z370" s="430"/>
      <c r="AA370" s="267"/>
      <c r="AB370" s="267"/>
      <c r="AC370" s="267"/>
      <c r="AD370" s="267"/>
      <c r="AE370" s="429"/>
      <c r="AF370" s="434"/>
      <c r="AG370" s="434"/>
      <c r="AH370" s="434"/>
      <c r="AI370" s="434"/>
      <c r="AJ370" s="434"/>
      <c r="AK370" s="434"/>
      <c r="AL370" s="434"/>
      <c r="AM370" s="434"/>
      <c r="AN370" s="434"/>
      <c r="AO370" s="434"/>
      <c r="AP370" s="434"/>
      <c r="AQ370" s="434"/>
      <c r="AR370" s="434"/>
      <c r="AS370" s="434"/>
      <c r="AT370" s="434"/>
      <c r="AU370" s="434"/>
      <c r="AV370" s="434"/>
      <c r="AW370" s="434"/>
      <c r="AX370" s="434"/>
      <c r="AY370" s="435"/>
    </row>
    <row r="371" spans="2:61" ht="29.25" customHeight="1">
      <c r="B371" s="436" t="s">
        <v>4</v>
      </c>
      <c r="C371" s="437"/>
      <c r="D371" s="437"/>
      <c r="E371" s="437"/>
      <c r="F371" s="437"/>
      <c r="G371" s="438"/>
      <c r="H371" s="439" t="s">
        <v>109</v>
      </c>
      <c r="I371" s="440"/>
      <c r="J371" s="440"/>
      <c r="K371" s="440"/>
      <c r="L371" s="440"/>
      <c r="M371" s="440"/>
      <c r="N371" s="440"/>
      <c r="O371" s="440"/>
      <c r="P371" s="440"/>
      <c r="Q371" s="440"/>
      <c r="R371" s="440"/>
      <c r="S371" s="440"/>
      <c r="T371" s="440"/>
      <c r="U371" s="440"/>
      <c r="V371" s="440"/>
      <c r="W371" s="440"/>
      <c r="X371" s="440"/>
      <c r="Y371" s="440"/>
      <c r="Z371" s="440"/>
      <c r="AA371" s="440"/>
      <c r="AB371" s="440"/>
      <c r="AC371" s="440"/>
      <c r="AD371" s="440"/>
      <c r="AE371" s="440"/>
      <c r="AF371" s="440"/>
      <c r="AG371" s="440"/>
      <c r="AH371" s="440"/>
      <c r="AI371" s="440"/>
      <c r="AJ371" s="440"/>
      <c r="AK371" s="440"/>
      <c r="AL371" s="440"/>
      <c r="AM371" s="440"/>
      <c r="AN371" s="440"/>
      <c r="AO371" s="440"/>
      <c r="AP371" s="440"/>
      <c r="AQ371" s="440"/>
      <c r="AR371" s="440"/>
      <c r="AS371" s="440"/>
      <c r="AT371" s="440"/>
      <c r="AU371" s="440"/>
      <c r="AV371" s="440"/>
      <c r="AW371" s="440"/>
      <c r="AX371" s="440"/>
      <c r="AY371" s="441"/>
    </row>
    <row r="372" spans="2:61" ht="21" customHeight="1">
      <c r="B372" s="405" t="s">
        <v>39</v>
      </c>
      <c r="C372" s="406"/>
      <c r="D372" s="406"/>
      <c r="E372" s="406"/>
      <c r="F372" s="406"/>
      <c r="G372" s="407"/>
      <c r="H372" s="411"/>
      <c r="I372" s="412"/>
      <c r="J372" s="412"/>
      <c r="K372" s="412"/>
      <c r="L372" s="412"/>
      <c r="M372" s="412"/>
      <c r="N372" s="412"/>
      <c r="O372" s="412"/>
      <c r="P372" s="412"/>
      <c r="Q372" s="370" t="s">
        <v>86</v>
      </c>
      <c r="R372" s="371"/>
      <c r="S372" s="371"/>
      <c r="T372" s="371"/>
      <c r="U372" s="371"/>
      <c r="V372" s="371"/>
      <c r="W372" s="413"/>
      <c r="X372" s="370" t="s">
        <v>87</v>
      </c>
      <c r="Y372" s="371"/>
      <c r="Z372" s="371"/>
      <c r="AA372" s="371"/>
      <c r="AB372" s="371"/>
      <c r="AC372" s="371"/>
      <c r="AD372" s="413"/>
      <c r="AE372" s="370" t="s">
        <v>88</v>
      </c>
      <c r="AF372" s="371"/>
      <c r="AG372" s="371"/>
      <c r="AH372" s="371"/>
      <c r="AI372" s="371"/>
      <c r="AJ372" s="371"/>
      <c r="AK372" s="413"/>
      <c r="AL372" s="370" t="s">
        <v>90</v>
      </c>
      <c r="AM372" s="371"/>
      <c r="AN372" s="371"/>
      <c r="AO372" s="371"/>
      <c r="AP372" s="371"/>
      <c r="AQ372" s="371"/>
      <c r="AR372" s="413"/>
      <c r="AS372" s="370" t="s">
        <v>91</v>
      </c>
      <c r="AT372" s="371"/>
      <c r="AU372" s="371"/>
      <c r="AV372" s="371"/>
      <c r="AW372" s="371"/>
      <c r="AX372" s="371"/>
      <c r="AY372" s="372"/>
    </row>
    <row r="373" spans="2:61" ht="21" customHeight="1">
      <c r="B373" s="291"/>
      <c r="C373" s="292"/>
      <c r="D373" s="292"/>
      <c r="E373" s="292"/>
      <c r="F373" s="292"/>
      <c r="G373" s="293"/>
      <c r="H373" s="373" t="s">
        <v>5</v>
      </c>
      <c r="I373" s="374"/>
      <c r="J373" s="379" t="s">
        <v>6</v>
      </c>
      <c r="K373" s="380"/>
      <c r="L373" s="380"/>
      <c r="M373" s="380"/>
      <c r="N373" s="380"/>
      <c r="O373" s="380"/>
      <c r="P373" s="381"/>
      <c r="Q373" s="384">
        <v>52</v>
      </c>
      <c r="R373" s="384"/>
      <c r="S373" s="384"/>
      <c r="T373" s="384"/>
      <c r="U373" s="384"/>
      <c r="V373" s="384"/>
      <c r="W373" s="384"/>
      <c r="X373" s="384">
        <v>49</v>
      </c>
      <c r="Y373" s="384"/>
      <c r="Z373" s="384"/>
      <c r="AA373" s="384"/>
      <c r="AB373" s="384"/>
      <c r="AC373" s="384"/>
      <c r="AD373" s="384"/>
      <c r="AE373" s="384">
        <v>32</v>
      </c>
      <c r="AF373" s="384"/>
      <c r="AG373" s="384"/>
      <c r="AH373" s="384"/>
      <c r="AI373" s="384"/>
      <c r="AJ373" s="384"/>
      <c r="AK373" s="384"/>
      <c r="AL373" s="384">
        <v>25</v>
      </c>
      <c r="AM373" s="384"/>
      <c r="AN373" s="384"/>
      <c r="AO373" s="384"/>
      <c r="AP373" s="384"/>
      <c r="AQ373" s="384"/>
      <c r="AR373" s="384"/>
      <c r="AS373" s="383">
        <v>24</v>
      </c>
      <c r="AT373" s="384"/>
      <c r="AU373" s="384"/>
      <c r="AV373" s="384"/>
      <c r="AW373" s="384"/>
      <c r="AX373" s="384"/>
      <c r="AY373" s="385"/>
    </row>
    <row r="374" spans="2:61" ht="21" customHeight="1">
      <c r="B374" s="291"/>
      <c r="C374" s="292"/>
      <c r="D374" s="292"/>
      <c r="E374" s="292"/>
      <c r="F374" s="292"/>
      <c r="G374" s="293"/>
      <c r="H374" s="375"/>
      <c r="I374" s="376"/>
      <c r="J374" s="386" t="s">
        <v>7</v>
      </c>
      <c r="K374" s="387"/>
      <c r="L374" s="387"/>
      <c r="M374" s="387"/>
      <c r="N374" s="387"/>
      <c r="O374" s="387"/>
      <c r="P374" s="388"/>
      <c r="Q374" s="933" t="s">
        <v>597</v>
      </c>
      <c r="R374" s="934"/>
      <c r="S374" s="934"/>
      <c r="T374" s="934"/>
      <c r="U374" s="934"/>
      <c r="V374" s="934"/>
      <c r="W374" s="934"/>
      <c r="X374" s="933" t="s">
        <v>637</v>
      </c>
      <c r="Y374" s="934"/>
      <c r="Z374" s="934"/>
      <c r="AA374" s="934"/>
      <c r="AB374" s="934"/>
      <c r="AC374" s="934"/>
      <c r="AD374" s="934"/>
      <c r="AE374" s="933" t="s">
        <v>637</v>
      </c>
      <c r="AF374" s="934"/>
      <c r="AG374" s="934"/>
      <c r="AH374" s="934"/>
      <c r="AI374" s="934"/>
      <c r="AJ374" s="934"/>
      <c r="AK374" s="934"/>
      <c r="AL374" s="933" t="s">
        <v>637</v>
      </c>
      <c r="AM374" s="934"/>
      <c r="AN374" s="934"/>
      <c r="AO374" s="934"/>
      <c r="AP374" s="934"/>
      <c r="AQ374" s="934"/>
      <c r="AR374" s="934"/>
      <c r="AS374" s="464"/>
      <c r="AT374" s="464"/>
      <c r="AU374" s="464"/>
      <c r="AV374" s="464"/>
      <c r="AW374" s="464"/>
      <c r="AX374" s="464"/>
      <c r="AY374" s="465"/>
    </row>
    <row r="375" spans="2:61" ht="24.75" customHeight="1">
      <c r="B375" s="291"/>
      <c r="C375" s="292"/>
      <c r="D375" s="292"/>
      <c r="E375" s="292"/>
      <c r="F375" s="292"/>
      <c r="G375" s="293"/>
      <c r="H375" s="375"/>
      <c r="I375" s="376"/>
      <c r="J375" s="386" t="s">
        <v>8</v>
      </c>
      <c r="K375" s="387"/>
      <c r="L375" s="387"/>
      <c r="M375" s="387"/>
      <c r="N375" s="387"/>
      <c r="O375" s="387"/>
      <c r="P375" s="388"/>
      <c r="Q375" s="933" t="s">
        <v>597</v>
      </c>
      <c r="R375" s="934"/>
      <c r="S375" s="934"/>
      <c r="T375" s="934"/>
      <c r="U375" s="934"/>
      <c r="V375" s="934"/>
      <c r="W375" s="934"/>
      <c r="X375" s="933" t="s">
        <v>637</v>
      </c>
      <c r="Y375" s="934"/>
      <c r="Z375" s="934"/>
      <c r="AA375" s="934"/>
      <c r="AB375" s="934"/>
      <c r="AC375" s="934"/>
      <c r="AD375" s="934"/>
      <c r="AE375" s="933" t="s">
        <v>637</v>
      </c>
      <c r="AF375" s="934"/>
      <c r="AG375" s="934"/>
      <c r="AH375" s="934"/>
      <c r="AI375" s="934"/>
      <c r="AJ375" s="934"/>
      <c r="AK375" s="934"/>
      <c r="AL375" s="933" t="s">
        <v>637</v>
      </c>
      <c r="AM375" s="934"/>
      <c r="AN375" s="934"/>
      <c r="AO375" s="934"/>
      <c r="AP375" s="934"/>
      <c r="AQ375" s="934"/>
      <c r="AR375" s="934"/>
      <c r="AS375" s="464"/>
      <c r="AT375" s="464"/>
      <c r="AU375" s="464"/>
      <c r="AV375" s="464"/>
      <c r="AW375" s="464"/>
      <c r="AX375" s="464"/>
      <c r="AY375" s="465"/>
    </row>
    <row r="376" spans="2:61" ht="24.75" customHeight="1">
      <c r="B376" s="291"/>
      <c r="C376" s="292"/>
      <c r="D376" s="292"/>
      <c r="E376" s="292"/>
      <c r="F376" s="292"/>
      <c r="G376" s="293"/>
      <c r="H376" s="377"/>
      <c r="I376" s="378"/>
      <c r="J376" s="415" t="s">
        <v>26</v>
      </c>
      <c r="K376" s="416"/>
      <c r="L376" s="416"/>
      <c r="M376" s="416"/>
      <c r="N376" s="416"/>
      <c r="O376" s="416"/>
      <c r="P376" s="417"/>
      <c r="Q376" s="402">
        <v>52</v>
      </c>
      <c r="R376" s="402"/>
      <c r="S376" s="402"/>
      <c r="T376" s="402"/>
      <c r="U376" s="402"/>
      <c r="V376" s="402"/>
      <c r="W376" s="402"/>
      <c r="X376" s="402">
        <v>49</v>
      </c>
      <c r="Y376" s="402"/>
      <c r="Z376" s="402"/>
      <c r="AA376" s="402"/>
      <c r="AB376" s="402"/>
      <c r="AC376" s="402"/>
      <c r="AD376" s="402"/>
      <c r="AE376" s="402">
        <v>32</v>
      </c>
      <c r="AF376" s="402"/>
      <c r="AG376" s="402"/>
      <c r="AH376" s="402"/>
      <c r="AI376" s="402"/>
      <c r="AJ376" s="402"/>
      <c r="AK376" s="402"/>
      <c r="AL376" s="402">
        <v>25</v>
      </c>
      <c r="AM376" s="402"/>
      <c r="AN376" s="402"/>
      <c r="AO376" s="402"/>
      <c r="AP376" s="402"/>
      <c r="AQ376" s="402"/>
      <c r="AR376" s="402"/>
      <c r="AS376" s="401">
        <v>24</v>
      </c>
      <c r="AT376" s="402"/>
      <c r="AU376" s="402"/>
      <c r="AV376" s="402"/>
      <c r="AW376" s="402"/>
      <c r="AX376" s="402"/>
      <c r="AY376" s="402"/>
    </row>
    <row r="377" spans="2:61" ht="24.75" customHeight="1">
      <c r="B377" s="291"/>
      <c r="C377" s="292"/>
      <c r="D377" s="292"/>
      <c r="E377" s="292"/>
      <c r="F377" s="292"/>
      <c r="G377" s="293"/>
      <c r="H377" s="392" t="s">
        <v>9</v>
      </c>
      <c r="I377" s="393"/>
      <c r="J377" s="393"/>
      <c r="K377" s="393"/>
      <c r="L377" s="393"/>
      <c r="M377" s="393"/>
      <c r="N377" s="393"/>
      <c r="O377" s="393"/>
      <c r="P377" s="393"/>
      <c r="Q377" s="931">
        <v>36</v>
      </c>
      <c r="R377" s="931"/>
      <c r="S377" s="931"/>
      <c r="T377" s="931"/>
      <c r="U377" s="931"/>
      <c r="V377" s="931"/>
      <c r="W377" s="931"/>
      <c r="X377" s="931">
        <v>42</v>
      </c>
      <c r="Y377" s="931"/>
      <c r="Z377" s="931"/>
      <c r="AA377" s="931"/>
      <c r="AB377" s="931"/>
      <c r="AC377" s="931"/>
      <c r="AD377" s="931"/>
      <c r="AE377" s="931">
        <v>28</v>
      </c>
      <c r="AF377" s="931"/>
      <c r="AG377" s="931"/>
      <c r="AH377" s="931"/>
      <c r="AI377" s="931"/>
      <c r="AJ377" s="931"/>
      <c r="AK377" s="931"/>
      <c r="AL377" s="390"/>
      <c r="AM377" s="390"/>
      <c r="AN377" s="390"/>
      <c r="AO377" s="390"/>
      <c r="AP377" s="390"/>
      <c r="AQ377" s="390"/>
      <c r="AR377" s="390"/>
      <c r="AS377" s="390"/>
      <c r="AT377" s="390"/>
      <c r="AU377" s="390"/>
      <c r="AV377" s="390"/>
      <c r="AW377" s="390"/>
      <c r="AX377" s="390"/>
      <c r="AY377" s="391"/>
      <c r="BH377" s="29"/>
    </row>
    <row r="378" spans="2:61" ht="24.75" customHeight="1">
      <c r="B378" s="408"/>
      <c r="C378" s="409"/>
      <c r="D378" s="409"/>
      <c r="E378" s="409"/>
      <c r="F378" s="409"/>
      <c r="G378" s="410"/>
      <c r="H378" s="392" t="s">
        <v>10</v>
      </c>
      <c r="I378" s="393"/>
      <c r="J378" s="393"/>
      <c r="K378" s="393"/>
      <c r="L378" s="393"/>
      <c r="M378" s="393"/>
      <c r="N378" s="393"/>
      <c r="O378" s="393"/>
      <c r="P378" s="393"/>
      <c r="Q378" s="3126">
        <f>Q377/Q376</f>
        <v>0.69230769230769229</v>
      </c>
      <c r="R378" s="3126"/>
      <c r="S378" s="3126"/>
      <c r="T378" s="3126"/>
      <c r="U378" s="3126"/>
      <c r="V378" s="3126"/>
      <c r="W378" s="3126"/>
      <c r="X378" s="3126">
        <f>X377/X376</f>
        <v>0.8571428571428571</v>
      </c>
      <c r="Y378" s="3126"/>
      <c r="Z378" s="3126"/>
      <c r="AA378" s="3126"/>
      <c r="AB378" s="3126"/>
      <c r="AC378" s="3126"/>
      <c r="AD378" s="3126"/>
      <c r="AE378" s="3126">
        <f>AE377/AE376</f>
        <v>0.875</v>
      </c>
      <c r="AF378" s="3126"/>
      <c r="AG378" s="3126"/>
      <c r="AH378" s="3126"/>
      <c r="AI378" s="3126"/>
      <c r="AJ378" s="3126"/>
      <c r="AK378" s="3126"/>
      <c r="AL378" s="390"/>
      <c r="AM378" s="390"/>
      <c r="AN378" s="390"/>
      <c r="AO378" s="390"/>
      <c r="AP378" s="390"/>
      <c r="AQ378" s="390"/>
      <c r="AR378" s="390"/>
      <c r="AS378" s="390"/>
      <c r="AT378" s="390"/>
      <c r="AU378" s="390"/>
      <c r="AV378" s="390"/>
      <c r="AW378" s="390"/>
      <c r="AX378" s="390"/>
      <c r="AY378" s="391"/>
    </row>
    <row r="379" spans="2:61" ht="23.1" customHeight="1">
      <c r="B379" s="335" t="s">
        <v>99</v>
      </c>
      <c r="C379" s="336"/>
      <c r="D379" s="341" t="s">
        <v>23</v>
      </c>
      <c r="E379" s="342"/>
      <c r="F379" s="342"/>
      <c r="G379" s="342"/>
      <c r="H379" s="342"/>
      <c r="I379" s="342"/>
      <c r="J379" s="342"/>
      <c r="K379" s="342"/>
      <c r="L379" s="343"/>
      <c r="M379" s="344" t="s">
        <v>92</v>
      </c>
      <c r="N379" s="344"/>
      <c r="O379" s="344"/>
      <c r="P379" s="344"/>
      <c r="Q379" s="344"/>
      <c r="R379" s="344"/>
      <c r="S379" s="345" t="s">
        <v>91</v>
      </c>
      <c r="T379" s="345"/>
      <c r="U379" s="345"/>
      <c r="V379" s="345"/>
      <c r="W379" s="345"/>
      <c r="X379" s="345"/>
      <c r="Y379" s="346"/>
      <c r="Z379" s="342"/>
      <c r="AA379" s="342"/>
      <c r="AB379" s="342"/>
      <c r="AC379" s="342"/>
      <c r="AD379" s="342"/>
      <c r="AE379" s="342"/>
      <c r="AF379" s="342"/>
      <c r="AG379" s="342"/>
      <c r="AH379" s="342"/>
      <c r="AI379" s="342"/>
      <c r="AJ379" s="342"/>
      <c r="AK379" s="342"/>
      <c r="AL379" s="342"/>
      <c r="AM379" s="342"/>
      <c r="AN379" s="342"/>
      <c r="AO379" s="342"/>
      <c r="AP379" s="342"/>
      <c r="AQ379" s="342"/>
      <c r="AR379" s="342"/>
      <c r="AS379" s="342"/>
      <c r="AT379" s="342"/>
      <c r="AU379" s="342"/>
      <c r="AV379" s="342"/>
      <c r="AW379" s="342"/>
      <c r="AX379" s="342"/>
      <c r="AY379" s="347"/>
      <c r="BG379" t="s">
        <v>647</v>
      </c>
    </row>
    <row r="380" spans="2:61" ht="23.1" customHeight="1">
      <c r="B380" s="337"/>
      <c r="C380" s="338"/>
      <c r="D380" s="924" t="s">
        <v>209</v>
      </c>
      <c r="E380" s="925"/>
      <c r="F380" s="925"/>
      <c r="G380" s="925"/>
      <c r="H380" s="925"/>
      <c r="I380" s="925"/>
      <c r="J380" s="925"/>
      <c r="K380" s="925"/>
      <c r="L380" s="926"/>
      <c r="M380" s="927">
        <v>15</v>
      </c>
      <c r="N380" s="928"/>
      <c r="O380" s="928"/>
      <c r="P380" s="928"/>
      <c r="Q380" s="928"/>
      <c r="R380" s="929"/>
      <c r="S380" s="3125">
        <v>15</v>
      </c>
      <c r="T380" s="3125"/>
      <c r="U380" s="3125"/>
      <c r="V380" s="3125"/>
      <c r="W380" s="3125"/>
      <c r="X380" s="3125"/>
      <c r="Y380" s="355"/>
      <c r="Z380" s="356"/>
      <c r="AA380" s="356"/>
      <c r="AB380" s="356"/>
      <c r="AC380" s="356"/>
      <c r="AD380" s="356"/>
      <c r="AE380" s="356"/>
      <c r="AF380" s="356"/>
      <c r="AG380" s="356"/>
      <c r="AH380" s="356"/>
      <c r="AI380" s="356"/>
      <c r="AJ380" s="356"/>
      <c r="AK380" s="356"/>
      <c r="AL380" s="356"/>
      <c r="AM380" s="356"/>
      <c r="AN380" s="356"/>
      <c r="AO380" s="356"/>
      <c r="AP380" s="356"/>
      <c r="AQ380" s="356"/>
      <c r="AR380" s="356"/>
      <c r="AS380" s="356"/>
      <c r="AT380" s="356"/>
      <c r="AU380" s="356"/>
      <c r="AV380" s="356"/>
      <c r="AW380" s="356"/>
      <c r="AX380" s="356"/>
      <c r="AY380" s="357"/>
      <c r="BD380" s="3123"/>
      <c r="BE380" s="3123"/>
      <c r="BF380" s="3123"/>
      <c r="BG380" s="3123"/>
      <c r="BH380" s="3123"/>
      <c r="BI380" s="3123"/>
    </row>
    <row r="381" spans="2:61" ht="23.1" customHeight="1">
      <c r="B381" s="337"/>
      <c r="C381" s="338"/>
      <c r="D381" s="930" t="s">
        <v>210</v>
      </c>
      <c r="E381" s="322"/>
      <c r="F381" s="322"/>
      <c r="G381" s="322"/>
      <c r="H381" s="322"/>
      <c r="I381" s="322"/>
      <c r="J381" s="322"/>
      <c r="K381" s="322"/>
      <c r="L381" s="323"/>
      <c r="M381" s="324">
        <v>5</v>
      </c>
      <c r="N381" s="324"/>
      <c r="O381" s="324"/>
      <c r="P381" s="324"/>
      <c r="Q381" s="324"/>
      <c r="R381" s="324"/>
      <c r="S381" s="3124">
        <v>5</v>
      </c>
      <c r="T381" s="3124"/>
      <c r="U381" s="3124"/>
      <c r="V381" s="3124"/>
      <c r="W381" s="3124"/>
      <c r="X381" s="3124"/>
      <c r="Y381" s="325"/>
      <c r="Z381" s="326"/>
      <c r="AA381" s="326"/>
      <c r="AB381" s="326"/>
      <c r="AC381" s="326"/>
      <c r="AD381" s="326"/>
      <c r="AE381" s="326"/>
      <c r="AF381" s="326"/>
      <c r="AG381" s="326"/>
      <c r="AH381" s="326"/>
      <c r="AI381" s="326"/>
      <c r="AJ381" s="326"/>
      <c r="AK381" s="326"/>
      <c r="AL381" s="326"/>
      <c r="AM381" s="326"/>
      <c r="AN381" s="326"/>
      <c r="AO381" s="326"/>
      <c r="AP381" s="326"/>
      <c r="AQ381" s="326"/>
      <c r="AR381" s="326"/>
      <c r="AS381" s="326"/>
      <c r="AT381" s="326"/>
      <c r="AU381" s="326"/>
      <c r="AV381" s="326"/>
      <c r="AW381" s="326"/>
      <c r="AX381" s="326"/>
      <c r="AY381" s="327"/>
      <c r="BD381" s="3123"/>
      <c r="BE381" s="3123"/>
      <c r="BF381" s="3123"/>
      <c r="BG381" s="3123"/>
      <c r="BH381" s="3123"/>
      <c r="BI381" s="3123"/>
    </row>
    <row r="382" spans="2:61" ht="23.1" customHeight="1">
      <c r="B382" s="337"/>
      <c r="C382" s="338"/>
      <c r="D382" s="930" t="s">
        <v>211</v>
      </c>
      <c r="E382" s="322"/>
      <c r="F382" s="322"/>
      <c r="G382" s="322"/>
      <c r="H382" s="322"/>
      <c r="I382" s="322"/>
      <c r="J382" s="322"/>
      <c r="K382" s="322"/>
      <c r="L382" s="323"/>
      <c r="M382" s="3129">
        <v>1.9</v>
      </c>
      <c r="N382" s="3127"/>
      <c r="O382" s="3127"/>
      <c r="P382" s="3127"/>
      <c r="Q382" s="3127"/>
      <c r="R382" s="3127"/>
      <c r="S382" s="3128">
        <v>1.6</v>
      </c>
      <c r="T382" s="3128"/>
      <c r="U382" s="3128"/>
      <c r="V382" s="3128"/>
      <c r="W382" s="3128"/>
      <c r="X382" s="3128"/>
      <c r="Y382" s="325"/>
      <c r="Z382" s="326"/>
      <c r="AA382" s="326"/>
      <c r="AB382" s="326"/>
      <c r="AC382" s="326"/>
      <c r="AD382" s="326"/>
      <c r="AE382" s="326"/>
      <c r="AF382" s="326"/>
      <c r="AG382" s="326"/>
      <c r="AH382" s="326"/>
      <c r="AI382" s="326"/>
      <c r="AJ382" s="326"/>
      <c r="AK382" s="326"/>
      <c r="AL382" s="326"/>
      <c r="AM382" s="326"/>
      <c r="AN382" s="326"/>
      <c r="AO382" s="326"/>
      <c r="AP382" s="326"/>
      <c r="AQ382" s="326"/>
      <c r="AR382" s="326"/>
      <c r="AS382" s="326"/>
      <c r="AT382" s="326"/>
      <c r="AU382" s="326"/>
      <c r="AV382" s="326"/>
      <c r="AW382" s="326"/>
      <c r="AX382" s="326"/>
      <c r="AY382" s="327"/>
      <c r="BD382" s="3123"/>
      <c r="BE382" s="3123"/>
      <c r="BF382" s="3123"/>
      <c r="BG382" s="3123"/>
      <c r="BH382" s="3123"/>
      <c r="BI382" s="3123"/>
    </row>
    <row r="383" spans="2:61" ht="23.1" customHeight="1">
      <c r="B383" s="337"/>
      <c r="C383" s="338"/>
      <c r="D383" s="930" t="s">
        <v>135</v>
      </c>
      <c r="E383" s="322"/>
      <c r="F383" s="322"/>
      <c r="G383" s="322"/>
      <c r="H383" s="322"/>
      <c r="I383" s="322"/>
      <c r="J383" s="322"/>
      <c r="K383" s="322"/>
      <c r="L383" s="323"/>
      <c r="M383" s="3127">
        <v>1.9</v>
      </c>
      <c r="N383" s="3127"/>
      <c r="O383" s="3127"/>
      <c r="P383" s="3127"/>
      <c r="Q383" s="3127"/>
      <c r="R383" s="3127"/>
      <c r="S383" s="3128">
        <v>1.9</v>
      </c>
      <c r="T383" s="3128"/>
      <c r="U383" s="3128"/>
      <c r="V383" s="3128"/>
      <c r="W383" s="3128"/>
      <c r="X383" s="3128"/>
      <c r="Y383" s="325"/>
      <c r="Z383" s="326"/>
      <c r="AA383" s="326"/>
      <c r="AB383" s="326"/>
      <c r="AC383" s="326"/>
      <c r="AD383" s="326"/>
      <c r="AE383" s="326"/>
      <c r="AF383" s="326"/>
      <c r="AG383" s="326"/>
      <c r="AH383" s="326"/>
      <c r="AI383" s="326"/>
      <c r="AJ383" s="326"/>
      <c r="AK383" s="326"/>
      <c r="AL383" s="326"/>
      <c r="AM383" s="326"/>
      <c r="AN383" s="326"/>
      <c r="AO383" s="326"/>
      <c r="AP383" s="326"/>
      <c r="AQ383" s="326"/>
      <c r="AR383" s="326"/>
      <c r="AS383" s="326"/>
      <c r="AT383" s="326"/>
      <c r="AU383" s="326"/>
      <c r="AV383" s="326"/>
      <c r="AW383" s="326"/>
      <c r="AX383" s="326"/>
      <c r="AY383" s="327"/>
      <c r="BD383" s="3123"/>
      <c r="BE383" s="3123"/>
      <c r="BF383" s="3123"/>
      <c r="BG383" s="3123"/>
      <c r="BH383" s="3123"/>
      <c r="BI383" s="3123"/>
    </row>
    <row r="384" spans="2:61" ht="23.1" customHeight="1">
      <c r="B384" s="337"/>
      <c r="C384" s="338"/>
      <c r="D384" s="930" t="s">
        <v>212</v>
      </c>
      <c r="E384" s="322"/>
      <c r="F384" s="322"/>
      <c r="G384" s="322"/>
      <c r="H384" s="322"/>
      <c r="I384" s="322"/>
      <c r="J384" s="322"/>
      <c r="K384" s="322"/>
      <c r="L384" s="323"/>
      <c r="M384" s="3127">
        <v>0.5</v>
      </c>
      <c r="N384" s="3127"/>
      <c r="O384" s="3127"/>
      <c r="P384" s="3127"/>
      <c r="Q384" s="3127"/>
      <c r="R384" s="3127"/>
      <c r="S384" s="3128">
        <v>0.5</v>
      </c>
      <c r="T384" s="3128"/>
      <c r="U384" s="3128"/>
      <c r="V384" s="3128"/>
      <c r="W384" s="3128"/>
      <c r="X384" s="3128"/>
      <c r="Y384" s="325"/>
      <c r="Z384" s="326"/>
      <c r="AA384" s="326"/>
      <c r="AB384" s="326"/>
      <c r="AC384" s="326"/>
      <c r="AD384" s="326"/>
      <c r="AE384" s="326"/>
      <c r="AF384" s="326"/>
      <c r="AG384" s="326"/>
      <c r="AH384" s="326"/>
      <c r="AI384" s="326"/>
      <c r="AJ384" s="326"/>
      <c r="AK384" s="326"/>
      <c r="AL384" s="326"/>
      <c r="AM384" s="326"/>
      <c r="AN384" s="326"/>
      <c r="AO384" s="326"/>
      <c r="AP384" s="326"/>
      <c r="AQ384" s="326"/>
      <c r="AR384" s="326"/>
      <c r="AS384" s="326"/>
      <c r="AT384" s="326"/>
      <c r="AU384" s="326"/>
      <c r="AV384" s="326"/>
      <c r="AW384" s="326"/>
      <c r="AX384" s="326"/>
      <c r="AY384" s="327"/>
      <c r="BD384" s="3123"/>
      <c r="BE384" s="3123"/>
      <c r="BF384" s="3123"/>
      <c r="BG384" s="3123"/>
      <c r="BH384" s="3123"/>
      <c r="BI384" s="3123"/>
    </row>
    <row r="385" spans="1:61" ht="23.1" customHeight="1">
      <c r="B385" s="337"/>
      <c r="C385" s="338"/>
      <c r="D385" s="930" t="s">
        <v>110</v>
      </c>
      <c r="E385" s="322"/>
      <c r="F385" s="322"/>
      <c r="G385" s="322"/>
      <c r="H385" s="322"/>
      <c r="I385" s="322"/>
      <c r="J385" s="322"/>
      <c r="K385" s="322"/>
      <c r="L385" s="323"/>
      <c r="M385" s="3127">
        <v>0.5</v>
      </c>
      <c r="N385" s="3127"/>
      <c r="O385" s="3127"/>
      <c r="P385" s="3127"/>
      <c r="Q385" s="3127"/>
      <c r="R385" s="3127"/>
      <c r="S385" s="3128">
        <v>0.5</v>
      </c>
      <c r="T385" s="3128"/>
      <c r="U385" s="3128"/>
      <c r="V385" s="3128"/>
      <c r="W385" s="3128"/>
      <c r="X385" s="3128"/>
      <c r="Y385" s="325"/>
      <c r="Z385" s="326"/>
      <c r="AA385" s="326"/>
      <c r="AB385" s="326"/>
      <c r="AC385" s="326"/>
      <c r="AD385" s="326"/>
      <c r="AE385" s="326"/>
      <c r="AF385" s="326"/>
      <c r="AG385" s="326"/>
      <c r="AH385" s="326"/>
      <c r="AI385" s="326"/>
      <c r="AJ385" s="326"/>
      <c r="AK385" s="326"/>
      <c r="AL385" s="326"/>
      <c r="AM385" s="326"/>
      <c r="AN385" s="326"/>
      <c r="AO385" s="326"/>
      <c r="AP385" s="326"/>
      <c r="AQ385" s="326"/>
      <c r="AR385" s="326"/>
      <c r="AS385" s="326"/>
      <c r="AT385" s="326"/>
      <c r="AU385" s="326"/>
      <c r="AV385" s="326"/>
      <c r="AW385" s="326"/>
      <c r="AX385" s="326"/>
      <c r="AY385" s="327"/>
      <c r="BD385" s="3123"/>
      <c r="BE385" s="3123"/>
      <c r="BF385" s="3123"/>
      <c r="BG385" s="3123"/>
      <c r="BH385" s="3123"/>
      <c r="BI385" s="3123"/>
    </row>
    <row r="386" spans="1:61" ht="23.1" customHeight="1">
      <c r="B386" s="337"/>
      <c r="C386" s="338"/>
      <c r="D386" s="3130" t="s">
        <v>213</v>
      </c>
      <c r="E386" s="329"/>
      <c r="F386" s="329"/>
      <c r="G386" s="329"/>
      <c r="H386" s="329"/>
      <c r="I386" s="329"/>
      <c r="J386" s="329"/>
      <c r="K386" s="329"/>
      <c r="L386" s="330"/>
      <c r="M386" s="3131">
        <v>0.2</v>
      </c>
      <c r="N386" s="3132"/>
      <c r="O386" s="3132"/>
      <c r="P386" s="3132"/>
      <c r="Q386" s="3132"/>
      <c r="R386" s="3132"/>
      <c r="S386" s="3133">
        <v>0.2</v>
      </c>
      <c r="T386" s="3133"/>
      <c r="U386" s="3133"/>
      <c r="V386" s="3133"/>
      <c r="W386" s="3133"/>
      <c r="X386" s="3133"/>
      <c r="Y386" s="325"/>
      <c r="Z386" s="326"/>
      <c r="AA386" s="326"/>
      <c r="AB386" s="326"/>
      <c r="AC386" s="326"/>
      <c r="AD386" s="326"/>
      <c r="AE386" s="326"/>
      <c r="AF386" s="326"/>
      <c r="AG386" s="326"/>
      <c r="AH386" s="326"/>
      <c r="AI386" s="326"/>
      <c r="AJ386" s="326"/>
      <c r="AK386" s="326"/>
      <c r="AL386" s="326"/>
      <c r="AM386" s="326"/>
      <c r="AN386" s="326"/>
      <c r="AO386" s="326"/>
      <c r="AP386" s="326"/>
      <c r="AQ386" s="326"/>
      <c r="AR386" s="326"/>
      <c r="AS386" s="326"/>
      <c r="AT386" s="326"/>
      <c r="AU386" s="326"/>
      <c r="AV386" s="326"/>
      <c r="AW386" s="326"/>
      <c r="AX386" s="326"/>
      <c r="AY386" s="327"/>
      <c r="BD386" s="3123"/>
      <c r="BE386" s="3123"/>
      <c r="BF386" s="3123"/>
      <c r="BG386" s="3123"/>
      <c r="BH386" s="3123"/>
      <c r="BI386" s="3123"/>
    </row>
    <row r="387" spans="1:61" ht="23.1" customHeight="1">
      <c r="B387" s="339"/>
      <c r="C387" s="340"/>
      <c r="D387" s="361" t="s">
        <v>26</v>
      </c>
      <c r="E387" s="362"/>
      <c r="F387" s="362"/>
      <c r="G387" s="362"/>
      <c r="H387" s="362"/>
      <c r="I387" s="362"/>
      <c r="J387" s="362"/>
      <c r="K387" s="362"/>
      <c r="L387" s="363"/>
      <c r="M387" s="923">
        <f>SUM(M380:M386)</f>
        <v>24.999999999999996</v>
      </c>
      <c r="N387" s="923"/>
      <c r="O387" s="923"/>
      <c r="P387" s="923"/>
      <c r="Q387" s="923"/>
      <c r="R387" s="923"/>
      <c r="S387" s="3134">
        <v>24</v>
      </c>
      <c r="T387" s="3134"/>
      <c r="U387" s="3134"/>
      <c r="V387" s="3134"/>
      <c r="W387" s="3134"/>
      <c r="X387" s="3134"/>
      <c r="Y387" s="367"/>
      <c r="Z387" s="368"/>
      <c r="AA387" s="368"/>
      <c r="AB387" s="368"/>
      <c r="AC387" s="368"/>
      <c r="AD387" s="368"/>
      <c r="AE387" s="368"/>
      <c r="AF387" s="368"/>
      <c r="AG387" s="368"/>
      <c r="AH387" s="368"/>
      <c r="AI387" s="368"/>
      <c r="AJ387" s="368"/>
      <c r="AK387" s="368"/>
      <c r="AL387" s="368"/>
      <c r="AM387" s="368"/>
      <c r="AN387" s="368"/>
      <c r="AO387" s="368"/>
      <c r="AP387" s="368"/>
      <c r="AQ387" s="368"/>
      <c r="AR387" s="368"/>
      <c r="AS387" s="368"/>
      <c r="AT387" s="368"/>
      <c r="AU387" s="368"/>
      <c r="AV387" s="368"/>
      <c r="AW387" s="368"/>
      <c r="AX387" s="368"/>
      <c r="AY387" s="369"/>
      <c r="BD387" s="3123"/>
      <c r="BE387" s="3123"/>
      <c r="BF387" s="3123"/>
      <c r="BG387" s="3123"/>
      <c r="BH387" s="3123"/>
      <c r="BI387" s="3123"/>
    </row>
    <row r="388" spans="1:61" ht="24.75" customHeight="1">
      <c r="B388" s="25"/>
      <c r="C388" s="25"/>
      <c r="D388" s="25"/>
      <c r="E388" s="25"/>
      <c r="F388" s="25"/>
      <c r="G388" s="25"/>
      <c r="H388" s="30"/>
      <c r="I388" s="30"/>
      <c r="J388" s="30"/>
      <c r="K388" s="30"/>
      <c r="L388" s="30"/>
      <c r="M388" s="30"/>
      <c r="N388" s="30"/>
      <c r="O388" s="30"/>
      <c r="P388" s="30"/>
      <c r="Q388" s="31"/>
      <c r="R388" s="31"/>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row>
    <row r="389" spans="1:61" ht="30" customHeight="1" thickBot="1">
      <c r="A389" s="4"/>
      <c r="B389" s="319" t="s">
        <v>100</v>
      </c>
      <c r="C389" s="320"/>
      <c r="D389" s="320"/>
      <c r="E389" s="320"/>
      <c r="F389" s="320"/>
      <c r="G389" s="320"/>
      <c r="H389" s="320" t="s">
        <v>648</v>
      </c>
      <c r="I389" s="320"/>
      <c r="J389" s="320"/>
      <c r="K389" s="320"/>
      <c r="L389" s="320"/>
      <c r="M389" s="320"/>
      <c r="N389" s="320"/>
      <c r="O389" s="320"/>
      <c r="P389" s="320"/>
      <c r="Q389" s="320"/>
      <c r="R389" s="320"/>
      <c r="S389" s="320"/>
      <c r="T389" s="320"/>
      <c r="U389" s="320"/>
      <c r="V389" s="320"/>
      <c r="W389" s="320"/>
      <c r="X389" s="320"/>
      <c r="Y389" s="320"/>
      <c r="Z389" s="320"/>
      <c r="AA389" s="320"/>
      <c r="AB389" s="320"/>
      <c r="AC389" s="320"/>
      <c r="AD389" s="320"/>
      <c r="AE389" s="320"/>
      <c r="AF389" s="320"/>
      <c r="AG389" s="320"/>
      <c r="AH389" s="320"/>
      <c r="AI389" s="320"/>
      <c r="AJ389" s="320"/>
      <c r="AK389" s="320"/>
      <c r="AL389" s="320"/>
      <c r="AM389" s="320"/>
      <c r="AN389" s="320"/>
      <c r="AO389" s="320"/>
      <c r="AP389" s="320"/>
      <c r="AQ389" s="320"/>
      <c r="AR389" s="320"/>
      <c r="AS389" s="320"/>
      <c r="AT389" s="320"/>
      <c r="AU389" s="320"/>
      <c r="AV389" s="320"/>
      <c r="AW389" s="320"/>
      <c r="AX389" s="320"/>
      <c r="AY389" s="320"/>
    </row>
    <row r="390" spans="1:61" ht="409.6" customHeight="1">
      <c r="A390" s="5"/>
      <c r="B390" s="288" t="s">
        <v>40</v>
      </c>
      <c r="C390" s="289"/>
      <c r="D390" s="289"/>
      <c r="E390" s="289"/>
      <c r="F390" s="289"/>
      <c r="G390" s="290"/>
      <c r="H390" s="14" t="s">
        <v>97</v>
      </c>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42"/>
      <c r="AR390" s="42"/>
      <c r="AS390" s="42"/>
      <c r="AT390" s="42"/>
      <c r="AU390" s="42"/>
      <c r="AV390" s="42"/>
      <c r="AW390" s="42"/>
      <c r="AX390" s="9"/>
      <c r="AY390" s="15"/>
    </row>
    <row r="391" spans="1:61" ht="409.5" customHeight="1">
      <c r="B391" s="291"/>
      <c r="C391" s="292"/>
      <c r="D391" s="292"/>
      <c r="E391" s="292"/>
      <c r="F391" s="292"/>
      <c r="G391" s="293"/>
      <c r="H391" s="10"/>
      <c r="I391" s="45"/>
      <c r="J391" s="45"/>
      <c r="K391" s="45"/>
      <c r="L391" s="45"/>
      <c r="M391" s="45"/>
      <c r="N391" s="45"/>
      <c r="O391" s="45"/>
      <c r="P391" s="45"/>
      <c r="Q391" s="45"/>
      <c r="R391" s="45"/>
      <c r="S391" s="45"/>
      <c r="T391" s="45"/>
      <c r="U391" s="45"/>
      <c r="V391" s="45"/>
      <c r="W391" s="45"/>
      <c r="X391" s="45"/>
      <c r="Y391" s="45"/>
      <c r="Z391" s="45"/>
      <c r="AA391" s="33"/>
      <c r="AB391" s="45"/>
      <c r="AC391" s="45"/>
      <c r="AD391" s="45"/>
      <c r="AE391" s="45"/>
      <c r="AF391" s="45"/>
      <c r="AG391" s="45"/>
      <c r="AH391" s="45"/>
      <c r="AI391" s="45"/>
      <c r="AJ391" s="45"/>
      <c r="AK391" s="45"/>
      <c r="AL391" s="45"/>
      <c r="AM391" s="45"/>
      <c r="AN391" s="45"/>
      <c r="AO391" s="45"/>
      <c r="AP391" s="45"/>
      <c r="AQ391" s="45"/>
      <c r="AR391" s="45"/>
      <c r="AS391" s="45"/>
      <c r="AT391" s="45"/>
      <c r="AU391" s="45"/>
      <c r="AV391" s="45"/>
      <c r="AW391" s="45"/>
      <c r="AX391" s="11"/>
      <c r="AY391" s="12"/>
    </row>
    <row r="392" spans="1:61" ht="120.75" customHeight="1" thickBot="1">
      <c r="B392" s="294"/>
      <c r="C392" s="295"/>
      <c r="D392" s="295"/>
      <c r="E392" s="295"/>
      <c r="F392" s="295"/>
      <c r="G392" s="296"/>
      <c r="H392" s="26"/>
      <c r="I392" s="8"/>
      <c r="J392" s="8"/>
      <c r="K392" s="8"/>
      <c r="L392" s="8"/>
      <c r="M392" s="8"/>
      <c r="N392" s="8"/>
      <c r="O392" s="8"/>
      <c r="P392" s="8"/>
      <c r="Q392" s="8"/>
      <c r="R392" s="8"/>
      <c r="S392" s="8"/>
      <c r="T392" s="8"/>
      <c r="U392" s="8"/>
      <c r="V392" s="8"/>
      <c r="W392" s="8"/>
      <c r="X392" s="8"/>
      <c r="Y392" s="8"/>
      <c r="Z392" s="8"/>
      <c r="AA392" s="34"/>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27"/>
    </row>
    <row r="394" spans="1:61" ht="30" customHeight="1" thickBot="1">
      <c r="B394" s="306" t="s">
        <v>100</v>
      </c>
      <c r="C394" s="306"/>
      <c r="D394" s="306"/>
      <c r="E394" s="306"/>
      <c r="F394" s="307"/>
      <c r="G394" s="307"/>
      <c r="H394" s="663" t="s">
        <v>648</v>
      </c>
      <c r="I394" s="663"/>
      <c r="J394" s="663"/>
      <c r="K394" s="663"/>
      <c r="L394" s="663"/>
      <c r="M394" s="663"/>
      <c r="N394" s="663"/>
      <c r="O394" s="663"/>
      <c r="P394" s="663"/>
      <c r="Q394" s="663"/>
      <c r="R394" s="663"/>
      <c r="S394" s="663"/>
      <c r="T394" s="663"/>
      <c r="U394" s="663"/>
      <c r="V394" s="663"/>
      <c r="W394" s="663"/>
      <c r="X394" s="663"/>
      <c r="Y394" s="663"/>
      <c r="Z394" s="663"/>
      <c r="AA394" s="663"/>
      <c r="AB394" s="663"/>
      <c r="AC394" s="663"/>
      <c r="AD394" s="663"/>
      <c r="AE394" s="663"/>
      <c r="AF394" s="663"/>
      <c r="AG394" s="663"/>
      <c r="AH394" s="663"/>
      <c r="AI394" s="663"/>
      <c r="AJ394" s="663"/>
      <c r="AK394" s="663"/>
      <c r="AL394" s="663"/>
      <c r="AM394" s="663"/>
      <c r="AN394" s="663"/>
      <c r="AO394" s="663"/>
      <c r="AP394" s="663"/>
      <c r="AQ394" s="663"/>
      <c r="AR394" s="663"/>
      <c r="AS394" s="663"/>
      <c r="AT394" s="663"/>
      <c r="AU394" s="663"/>
      <c r="AV394" s="663"/>
      <c r="AW394" s="663"/>
      <c r="AX394" s="663"/>
      <c r="AY394" s="663"/>
    </row>
    <row r="395" spans="1:61" ht="24.75" customHeight="1">
      <c r="B395" s="308" t="s">
        <v>75</v>
      </c>
      <c r="C395" s="309"/>
      <c r="D395" s="309"/>
      <c r="E395" s="309"/>
      <c r="F395" s="309"/>
      <c r="G395" s="310"/>
      <c r="H395" s="314" t="s">
        <v>649</v>
      </c>
      <c r="I395" s="315"/>
      <c r="J395" s="315"/>
      <c r="K395" s="315"/>
      <c r="L395" s="315"/>
      <c r="M395" s="315"/>
      <c r="N395" s="315"/>
      <c r="O395" s="315"/>
      <c r="P395" s="315"/>
      <c r="Q395" s="315"/>
      <c r="R395" s="315"/>
      <c r="S395" s="315"/>
      <c r="T395" s="315"/>
      <c r="U395" s="315"/>
      <c r="V395" s="315"/>
      <c r="W395" s="315"/>
      <c r="X395" s="315"/>
      <c r="Y395" s="315"/>
      <c r="Z395" s="315"/>
      <c r="AA395" s="315"/>
      <c r="AB395" s="315"/>
      <c r="AC395" s="316"/>
      <c r="AD395" s="314" t="s">
        <v>650</v>
      </c>
      <c r="AE395" s="315"/>
      <c r="AF395" s="315"/>
      <c r="AG395" s="315"/>
      <c r="AH395" s="315"/>
      <c r="AI395" s="315"/>
      <c r="AJ395" s="315"/>
      <c r="AK395" s="315"/>
      <c r="AL395" s="315"/>
      <c r="AM395" s="315"/>
      <c r="AN395" s="315"/>
      <c r="AO395" s="315"/>
      <c r="AP395" s="315"/>
      <c r="AQ395" s="315"/>
      <c r="AR395" s="315"/>
      <c r="AS395" s="315"/>
      <c r="AT395" s="315"/>
      <c r="AU395" s="315"/>
      <c r="AV395" s="315"/>
      <c r="AW395" s="315"/>
      <c r="AX395" s="315"/>
      <c r="AY395" s="317"/>
    </row>
    <row r="396" spans="1:61" ht="24.75" customHeight="1">
      <c r="B396" s="308"/>
      <c r="C396" s="309"/>
      <c r="D396" s="309"/>
      <c r="E396" s="309"/>
      <c r="F396" s="309"/>
      <c r="G396" s="310"/>
      <c r="H396" s="278" t="s">
        <v>23</v>
      </c>
      <c r="I396" s="279"/>
      <c r="J396" s="279"/>
      <c r="K396" s="279"/>
      <c r="L396" s="280"/>
      <c r="M396" s="259" t="s">
        <v>24</v>
      </c>
      <c r="N396" s="279"/>
      <c r="O396" s="279"/>
      <c r="P396" s="279"/>
      <c r="Q396" s="279"/>
      <c r="R396" s="279"/>
      <c r="S396" s="279"/>
      <c r="T396" s="279"/>
      <c r="U396" s="279"/>
      <c r="V396" s="279"/>
      <c r="W396" s="279"/>
      <c r="X396" s="279"/>
      <c r="Y396" s="280"/>
      <c r="Z396" s="262" t="s">
        <v>25</v>
      </c>
      <c r="AA396" s="281"/>
      <c r="AB396" s="281"/>
      <c r="AC396" s="318"/>
      <c r="AD396" s="278" t="s">
        <v>23</v>
      </c>
      <c r="AE396" s="279"/>
      <c r="AF396" s="279"/>
      <c r="AG396" s="279"/>
      <c r="AH396" s="280"/>
      <c r="AI396" s="259" t="s">
        <v>24</v>
      </c>
      <c r="AJ396" s="279"/>
      <c r="AK396" s="279"/>
      <c r="AL396" s="279"/>
      <c r="AM396" s="279"/>
      <c r="AN396" s="279"/>
      <c r="AO396" s="279"/>
      <c r="AP396" s="279"/>
      <c r="AQ396" s="279"/>
      <c r="AR396" s="279"/>
      <c r="AS396" s="279"/>
      <c r="AT396" s="279"/>
      <c r="AU396" s="280"/>
      <c r="AV396" s="262" t="s">
        <v>25</v>
      </c>
      <c r="AW396" s="281"/>
      <c r="AX396" s="281"/>
      <c r="AY396" s="282"/>
    </row>
    <row r="397" spans="1:61" ht="24.75" customHeight="1">
      <c r="B397" s="308"/>
      <c r="C397" s="309"/>
      <c r="D397" s="309"/>
      <c r="E397" s="309"/>
      <c r="F397" s="309"/>
      <c r="G397" s="310"/>
      <c r="H397" s="3135" t="s">
        <v>214</v>
      </c>
      <c r="I397" s="3136"/>
      <c r="J397" s="3136"/>
      <c r="K397" s="3136"/>
      <c r="L397" s="3137"/>
      <c r="M397" s="3138" t="s">
        <v>215</v>
      </c>
      <c r="N397" s="3139"/>
      <c r="O397" s="3139"/>
      <c r="P397" s="3139"/>
      <c r="Q397" s="3139"/>
      <c r="R397" s="3139"/>
      <c r="S397" s="3139"/>
      <c r="T397" s="3139"/>
      <c r="U397" s="3139"/>
      <c r="V397" s="3139"/>
      <c r="W397" s="3139"/>
      <c r="X397" s="3139"/>
      <c r="Y397" s="3140"/>
      <c r="Z397" s="249">
        <v>2</v>
      </c>
      <c r="AA397" s="250"/>
      <c r="AB397" s="250"/>
      <c r="AC397" s="527"/>
      <c r="AD397" s="3141" t="s">
        <v>135</v>
      </c>
      <c r="AE397" s="3142"/>
      <c r="AF397" s="3142"/>
      <c r="AG397" s="3142"/>
      <c r="AH397" s="3143"/>
      <c r="AI397" s="3144" t="s">
        <v>216</v>
      </c>
      <c r="AJ397" s="3145"/>
      <c r="AK397" s="3145"/>
      <c r="AL397" s="3145"/>
      <c r="AM397" s="3145"/>
      <c r="AN397" s="3145"/>
      <c r="AO397" s="3145"/>
      <c r="AP397" s="3145"/>
      <c r="AQ397" s="3145"/>
      <c r="AR397" s="3145"/>
      <c r="AS397" s="3145"/>
      <c r="AT397" s="3145"/>
      <c r="AU397" s="3146"/>
      <c r="AV397" s="249">
        <v>1</v>
      </c>
      <c r="AW397" s="250"/>
      <c r="AX397" s="250"/>
      <c r="AY397" s="252"/>
    </row>
    <row r="398" spans="1:61" ht="24.75" customHeight="1">
      <c r="B398" s="308"/>
      <c r="C398" s="309"/>
      <c r="D398" s="309"/>
      <c r="E398" s="309"/>
      <c r="F398" s="309"/>
      <c r="G398" s="310"/>
      <c r="H398" s="233"/>
      <c r="I398" s="234"/>
      <c r="J398" s="234"/>
      <c r="K398" s="234"/>
      <c r="L398" s="235"/>
      <c r="M398" s="236"/>
      <c r="N398" s="237"/>
      <c r="O398" s="237"/>
      <c r="P398" s="237"/>
      <c r="Q398" s="237"/>
      <c r="R398" s="237"/>
      <c r="S398" s="237"/>
      <c r="T398" s="237"/>
      <c r="U398" s="237"/>
      <c r="V398" s="237"/>
      <c r="W398" s="237"/>
      <c r="X398" s="237"/>
      <c r="Y398" s="238"/>
      <c r="Z398" s="239"/>
      <c r="AA398" s="240"/>
      <c r="AB398" s="240"/>
      <c r="AC398" s="242"/>
      <c r="AD398" s="233"/>
      <c r="AE398" s="234"/>
      <c r="AF398" s="234"/>
      <c r="AG398" s="234"/>
      <c r="AH398" s="235"/>
      <c r="AI398" s="236"/>
      <c r="AJ398" s="237"/>
      <c r="AK398" s="237"/>
      <c r="AL398" s="237"/>
      <c r="AM398" s="237"/>
      <c r="AN398" s="237"/>
      <c r="AO398" s="237"/>
      <c r="AP398" s="237"/>
      <c r="AQ398" s="237"/>
      <c r="AR398" s="237"/>
      <c r="AS398" s="237"/>
      <c r="AT398" s="237"/>
      <c r="AU398" s="238"/>
      <c r="AV398" s="239"/>
      <c r="AW398" s="240"/>
      <c r="AX398" s="240"/>
      <c r="AY398" s="241"/>
    </row>
    <row r="399" spans="1:61" ht="24.75" customHeight="1">
      <c r="B399" s="308"/>
      <c r="C399" s="309"/>
      <c r="D399" s="309"/>
      <c r="E399" s="309"/>
      <c r="F399" s="309"/>
      <c r="G399" s="310"/>
      <c r="H399" s="233"/>
      <c r="I399" s="234"/>
      <c r="J399" s="234"/>
      <c r="K399" s="234"/>
      <c r="L399" s="235"/>
      <c r="M399" s="236"/>
      <c r="N399" s="237"/>
      <c r="O399" s="237"/>
      <c r="P399" s="237"/>
      <c r="Q399" s="237"/>
      <c r="R399" s="237"/>
      <c r="S399" s="237"/>
      <c r="T399" s="237"/>
      <c r="U399" s="237"/>
      <c r="V399" s="237"/>
      <c r="W399" s="237"/>
      <c r="X399" s="237"/>
      <c r="Y399" s="238"/>
      <c r="Z399" s="239"/>
      <c r="AA399" s="240"/>
      <c r="AB399" s="240"/>
      <c r="AC399" s="242"/>
      <c r="AD399" s="233"/>
      <c r="AE399" s="234"/>
      <c r="AF399" s="234"/>
      <c r="AG399" s="234"/>
      <c r="AH399" s="235"/>
      <c r="AI399" s="236"/>
      <c r="AJ399" s="237"/>
      <c r="AK399" s="237"/>
      <c r="AL399" s="237"/>
      <c r="AM399" s="237"/>
      <c r="AN399" s="237"/>
      <c r="AO399" s="237"/>
      <c r="AP399" s="237"/>
      <c r="AQ399" s="237"/>
      <c r="AR399" s="237"/>
      <c r="AS399" s="237"/>
      <c r="AT399" s="237"/>
      <c r="AU399" s="238"/>
      <c r="AV399" s="239"/>
      <c r="AW399" s="240"/>
      <c r="AX399" s="240"/>
      <c r="AY399" s="241"/>
    </row>
    <row r="400" spans="1:61" ht="24.75" customHeight="1">
      <c r="B400" s="308"/>
      <c r="C400" s="309"/>
      <c r="D400" s="309"/>
      <c r="E400" s="309"/>
      <c r="F400" s="309"/>
      <c r="G400" s="310"/>
      <c r="H400" s="233"/>
      <c r="I400" s="234"/>
      <c r="J400" s="234"/>
      <c r="K400" s="234"/>
      <c r="L400" s="235"/>
      <c r="M400" s="236"/>
      <c r="N400" s="237"/>
      <c r="O400" s="237"/>
      <c r="P400" s="237"/>
      <c r="Q400" s="237"/>
      <c r="R400" s="237"/>
      <c r="S400" s="237"/>
      <c r="T400" s="237"/>
      <c r="U400" s="237"/>
      <c r="V400" s="237"/>
      <c r="W400" s="237"/>
      <c r="X400" s="237"/>
      <c r="Y400" s="238"/>
      <c r="Z400" s="239"/>
      <c r="AA400" s="240"/>
      <c r="AB400" s="240"/>
      <c r="AC400" s="242"/>
      <c r="AD400" s="233"/>
      <c r="AE400" s="234"/>
      <c r="AF400" s="234"/>
      <c r="AG400" s="234"/>
      <c r="AH400" s="235"/>
      <c r="AI400" s="236"/>
      <c r="AJ400" s="237"/>
      <c r="AK400" s="237"/>
      <c r="AL400" s="237"/>
      <c r="AM400" s="237"/>
      <c r="AN400" s="237"/>
      <c r="AO400" s="237"/>
      <c r="AP400" s="237"/>
      <c r="AQ400" s="237"/>
      <c r="AR400" s="237"/>
      <c r="AS400" s="237"/>
      <c r="AT400" s="237"/>
      <c r="AU400" s="238"/>
      <c r="AV400" s="239"/>
      <c r="AW400" s="240"/>
      <c r="AX400" s="240"/>
      <c r="AY400" s="241"/>
    </row>
    <row r="401" spans="2:51" ht="24.75" customHeight="1">
      <c r="B401" s="308"/>
      <c r="C401" s="309"/>
      <c r="D401" s="309"/>
      <c r="E401" s="309"/>
      <c r="F401" s="309"/>
      <c r="G401" s="310"/>
      <c r="H401" s="233"/>
      <c r="I401" s="234"/>
      <c r="J401" s="234"/>
      <c r="K401" s="234"/>
      <c r="L401" s="235"/>
      <c r="M401" s="236"/>
      <c r="N401" s="237"/>
      <c r="O401" s="237"/>
      <c r="P401" s="237"/>
      <c r="Q401" s="237"/>
      <c r="R401" s="237"/>
      <c r="S401" s="237"/>
      <c r="T401" s="237"/>
      <c r="U401" s="237"/>
      <c r="V401" s="237"/>
      <c r="W401" s="237"/>
      <c r="X401" s="237"/>
      <c r="Y401" s="238"/>
      <c r="Z401" s="239"/>
      <c r="AA401" s="240"/>
      <c r="AB401" s="240"/>
      <c r="AC401" s="240"/>
      <c r="AD401" s="233"/>
      <c r="AE401" s="234"/>
      <c r="AF401" s="234"/>
      <c r="AG401" s="234"/>
      <c r="AH401" s="235"/>
      <c r="AI401" s="236"/>
      <c r="AJ401" s="237"/>
      <c r="AK401" s="237"/>
      <c r="AL401" s="237"/>
      <c r="AM401" s="237"/>
      <c r="AN401" s="237"/>
      <c r="AO401" s="237"/>
      <c r="AP401" s="237"/>
      <c r="AQ401" s="237"/>
      <c r="AR401" s="237"/>
      <c r="AS401" s="237"/>
      <c r="AT401" s="237"/>
      <c r="AU401" s="238"/>
      <c r="AV401" s="239"/>
      <c r="AW401" s="240"/>
      <c r="AX401" s="240"/>
      <c r="AY401" s="241"/>
    </row>
    <row r="402" spans="2:51" ht="24.75" customHeight="1">
      <c r="B402" s="308"/>
      <c r="C402" s="309"/>
      <c r="D402" s="309"/>
      <c r="E402" s="309"/>
      <c r="F402" s="309"/>
      <c r="G402" s="310"/>
      <c r="H402" s="233"/>
      <c r="I402" s="234"/>
      <c r="J402" s="234"/>
      <c r="K402" s="234"/>
      <c r="L402" s="235"/>
      <c r="M402" s="236"/>
      <c r="N402" s="237"/>
      <c r="O402" s="237"/>
      <c r="P402" s="237"/>
      <c r="Q402" s="237"/>
      <c r="R402" s="237"/>
      <c r="S402" s="237"/>
      <c r="T402" s="237"/>
      <c r="U402" s="237"/>
      <c r="V402" s="237"/>
      <c r="W402" s="237"/>
      <c r="X402" s="237"/>
      <c r="Y402" s="238"/>
      <c r="Z402" s="239"/>
      <c r="AA402" s="240"/>
      <c r="AB402" s="240"/>
      <c r="AC402" s="240"/>
      <c r="AD402" s="233"/>
      <c r="AE402" s="234"/>
      <c r="AF402" s="234"/>
      <c r="AG402" s="234"/>
      <c r="AH402" s="235"/>
      <c r="AI402" s="236"/>
      <c r="AJ402" s="237"/>
      <c r="AK402" s="237"/>
      <c r="AL402" s="237"/>
      <c r="AM402" s="237"/>
      <c r="AN402" s="237"/>
      <c r="AO402" s="237"/>
      <c r="AP402" s="237"/>
      <c r="AQ402" s="237"/>
      <c r="AR402" s="237"/>
      <c r="AS402" s="237"/>
      <c r="AT402" s="237"/>
      <c r="AU402" s="238"/>
      <c r="AV402" s="239"/>
      <c r="AW402" s="240"/>
      <c r="AX402" s="240"/>
      <c r="AY402" s="241"/>
    </row>
    <row r="403" spans="2:51" ht="24.75" customHeight="1">
      <c r="B403" s="308"/>
      <c r="C403" s="309"/>
      <c r="D403" s="309"/>
      <c r="E403" s="309"/>
      <c r="F403" s="309"/>
      <c r="G403" s="310"/>
      <c r="H403" s="233"/>
      <c r="I403" s="234"/>
      <c r="J403" s="234"/>
      <c r="K403" s="234"/>
      <c r="L403" s="235"/>
      <c r="M403" s="236"/>
      <c r="N403" s="237"/>
      <c r="O403" s="237"/>
      <c r="P403" s="237"/>
      <c r="Q403" s="237"/>
      <c r="R403" s="237"/>
      <c r="S403" s="237"/>
      <c r="T403" s="237"/>
      <c r="U403" s="237"/>
      <c r="V403" s="237"/>
      <c r="W403" s="237"/>
      <c r="X403" s="237"/>
      <c r="Y403" s="238"/>
      <c r="Z403" s="239"/>
      <c r="AA403" s="240"/>
      <c r="AB403" s="240"/>
      <c r="AC403" s="240"/>
      <c r="AD403" s="233"/>
      <c r="AE403" s="234"/>
      <c r="AF403" s="234"/>
      <c r="AG403" s="234"/>
      <c r="AH403" s="235"/>
      <c r="AI403" s="236"/>
      <c r="AJ403" s="237"/>
      <c r="AK403" s="237"/>
      <c r="AL403" s="237"/>
      <c r="AM403" s="237"/>
      <c r="AN403" s="237"/>
      <c r="AO403" s="237"/>
      <c r="AP403" s="237"/>
      <c r="AQ403" s="237"/>
      <c r="AR403" s="237"/>
      <c r="AS403" s="237"/>
      <c r="AT403" s="237"/>
      <c r="AU403" s="238"/>
      <c r="AV403" s="239"/>
      <c r="AW403" s="240"/>
      <c r="AX403" s="240"/>
      <c r="AY403" s="241"/>
    </row>
    <row r="404" spans="2:51" ht="24.75" customHeight="1">
      <c r="B404" s="308"/>
      <c r="C404" s="309"/>
      <c r="D404" s="309"/>
      <c r="E404" s="309"/>
      <c r="F404" s="309"/>
      <c r="G404" s="310"/>
      <c r="H404" s="224"/>
      <c r="I404" s="225"/>
      <c r="J404" s="225"/>
      <c r="K404" s="225"/>
      <c r="L404" s="226"/>
      <c r="M404" s="227"/>
      <c r="N404" s="228"/>
      <c r="O404" s="228"/>
      <c r="P404" s="228"/>
      <c r="Q404" s="228"/>
      <c r="R404" s="228"/>
      <c r="S404" s="228"/>
      <c r="T404" s="228"/>
      <c r="U404" s="228"/>
      <c r="V404" s="228"/>
      <c r="W404" s="228"/>
      <c r="X404" s="228"/>
      <c r="Y404" s="229"/>
      <c r="Z404" s="230"/>
      <c r="AA404" s="231"/>
      <c r="AB404" s="231"/>
      <c r="AC404" s="231"/>
      <c r="AD404" s="224"/>
      <c r="AE404" s="225"/>
      <c r="AF404" s="225"/>
      <c r="AG404" s="225"/>
      <c r="AH404" s="226"/>
      <c r="AI404" s="227"/>
      <c r="AJ404" s="228"/>
      <c r="AK404" s="228"/>
      <c r="AL404" s="228"/>
      <c r="AM404" s="228"/>
      <c r="AN404" s="228"/>
      <c r="AO404" s="228"/>
      <c r="AP404" s="228"/>
      <c r="AQ404" s="228"/>
      <c r="AR404" s="228"/>
      <c r="AS404" s="228"/>
      <c r="AT404" s="228"/>
      <c r="AU404" s="229"/>
      <c r="AV404" s="230"/>
      <c r="AW404" s="231"/>
      <c r="AX404" s="231"/>
      <c r="AY404" s="232"/>
    </row>
    <row r="405" spans="2:51" ht="24.75" customHeight="1">
      <c r="B405" s="308"/>
      <c r="C405" s="309"/>
      <c r="D405" s="309"/>
      <c r="E405" s="309"/>
      <c r="F405" s="309"/>
      <c r="G405" s="310"/>
      <c r="H405" s="266" t="s">
        <v>26</v>
      </c>
      <c r="I405" s="267"/>
      <c r="J405" s="267"/>
      <c r="K405" s="267"/>
      <c r="L405" s="267"/>
      <c r="M405" s="268"/>
      <c r="N405" s="269"/>
      <c r="O405" s="269"/>
      <c r="P405" s="269"/>
      <c r="Q405" s="269"/>
      <c r="R405" s="269"/>
      <c r="S405" s="269"/>
      <c r="T405" s="269"/>
      <c r="U405" s="269"/>
      <c r="V405" s="269"/>
      <c r="W405" s="269"/>
      <c r="X405" s="269"/>
      <c r="Y405" s="270"/>
      <c r="Z405" s="271">
        <f>SUM(Z397:AC404)</f>
        <v>2</v>
      </c>
      <c r="AA405" s="272"/>
      <c r="AB405" s="272"/>
      <c r="AC405" s="273"/>
      <c r="AD405" s="266" t="s">
        <v>26</v>
      </c>
      <c r="AE405" s="267"/>
      <c r="AF405" s="267"/>
      <c r="AG405" s="267"/>
      <c r="AH405" s="267"/>
      <c r="AI405" s="268"/>
      <c r="AJ405" s="269"/>
      <c r="AK405" s="269"/>
      <c r="AL405" s="269"/>
      <c r="AM405" s="269"/>
      <c r="AN405" s="269"/>
      <c r="AO405" s="269"/>
      <c r="AP405" s="269"/>
      <c r="AQ405" s="269"/>
      <c r="AR405" s="269"/>
      <c r="AS405" s="269"/>
      <c r="AT405" s="269"/>
      <c r="AU405" s="270"/>
      <c r="AV405" s="271">
        <f>SUM(AV397:AY404)</f>
        <v>1</v>
      </c>
      <c r="AW405" s="272"/>
      <c r="AX405" s="272"/>
      <c r="AY405" s="274"/>
    </row>
    <row r="406" spans="2:51" ht="25.15" customHeight="1">
      <c r="B406" s="308"/>
      <c r="C406" s="309"/>
      <c r="D406" s="309"/>
      <c r="E406" s="309"/>
      <c r="F406" s="309"/>
      <c r="G406" s="310"/>
      <c r="H406" s="253" t="s">
        <v>651</v>
      </c>
      <c r="I406" s="254"/>
      <c r="J406" s="254"/>
      <c r="K406" s="254"/>
      <c r="L406" s="254"/>
      <c r="M406" s="254"/>
      <c r="N406" s="254"/>
      <c r="O406" s="254"/>
      <c r="P406" s="254"/>
      <c r="Q406" s="254"/>
      <c r="R406" s="254"/>
      <c r="S406" s="254"/>
      <c r="T406" s="254"/>
      <c r="U406" s="254"/>
      <c r="V406" s="254"/>
      <c r="W406" s="254"/>
      <c r="X406" s="254"/>
      <c r="Y406" s="254"/>
      <c r="Z406" s="254"/>
      <c r="AA406" s="254"/>
      <c r="AB406" s="254"/>
      <c r="AC406" s="255"/>
      <c r="AD406" s="253" t="s">
        <v>606</v>
      </c>
      <c r="AE406" s="254"/>
      <c r="AF406" s="254"/>
      <c r="AG406" s="254"/>
      <c r="AH406" s="254"/>
      <c r="AI406" s="254"/>
      <c r="AJ406" s="254"/>
      <c r="AK406" s="254"/>
      <c r="AL406" s="254"/>
      <c r="AM406" s="254"/>
      <c r="AN406" s="254"/>
      <c r="AO406" s="254"/>
      <c r="AP406" s="254"/>
      <c r="AQ406" s="254"/>
      <c r="AR406" s="254"/>
      <c r="AS406" s="254"/>
      <c r="AT406" s="254"/>
      <c r="AU406" s="254"/>
      <c r="AV406" s="254"/>
      <c r="AW406" s="254"/>
      <c r="AX406" s="254"/>
      <c r="AY406" s="256"/>
    </row>
    <row r="407" spans="2:51" ht="25.5" customHeight="1">
      <c r="B407" s="308"/>
      <c r="C407" s="309"/>
      <c r="D407" s="309"/>
      <c r="E407" s="309"/>
      <c r="F407" s="309"/>
      <c r="G407" s="310"/>
      <c r="H407" s="257" t="s">
        <v>23</v>
      </c>
      <c r="I407" s="258"/>
      <c r="J407" s="258"/>
      <c r="K407" s="258"/>
      <c r="L407" s="258"/>
      <c r="M407" s="259" t="s">
        <v>24</v>
      </c>
      <c r="N407" s="260"/>
      <c r="O407" s="260"/>
      <c r="P407" s="260"/>
      <c r="Q407" s="260"/>
      <c r="R407" s="260"/>
      <c r="S407" s="260"/>
      <c r="T407" s="260"/>
      <c r="U407" s="260"/>
      <c r="V407" s="260"/>
      <c r="W407" s="260"/>
      <c r="X407" s="260"/>
      <c r="Y407" s="261"/>
      <c r="Z407" s="262" t="s">
        <v>25</v>
      </c>
      <c r="AA407" s="263"/>
      <c r="AB407" s="263"/>
      <c r="AC407" s="264"/>
      <c r="AD407" s="257" t="s">
        <v>23</v>
      </c>
      <c r="AE407" s="258"/>
      <c r="AF407" s="258"/>
      <c r="AG407" s="258"/>
      <c r="AH407" s="258"/>
      <c r="AI407" s="259" t="s">
        <v>24</v>
      </c>
      <c r="AJ407" s="260"/>
      <c r="AK407" s="260"/>
      <c r="AL407" s="260"/>
      <c r="AM407" s="260"/>
      <c r="AN407" s="260"/>
      <c r="AO407" s="260"/>
      <c r="AP407" s="260"/>
      <c r="AQ407" s="260"/>
      <c r="AR407" s="260"/>
      <c r="AS407" s="260"/>
      <c r="AT407" s="260"/>
      <c r="AU407" s="261"/>
      <c r="AV407" s="262" t="s">
        <v>25</v>
      </c>
      <c r="AW407" s="263"/>
      <c r="AX407" s="263"/>
      <c r="AY407" s="265"/>
    </row>
    <row r="408" spans="2:51" ht="24.75" customHeight="1">
      <c r="B408" s="308"/>
      <c r="C408" s="309"/>
      <c r="D408" s="309"/>
      <c r="E408" s="309"/>
      <c r="F408" s="309"/>
      <c r="G408" s="310"/>
      <c r="H408" s="3135" t="s">
        <v>209</v>
      </c>
      <c r="I408" s="3136"/>
      <c r="J408" s="3136"/>
      <c r="K408" s="3136"/>
      <c r="L408" s="3137"/>
      <c r="M408" s="3153" t="s">
        <v>217</v>
      </c>
      <c r="N408" s="3154"/>
      <c r="O408" s="3154"/>
      <c r="P408" s="3154"/>
      <c r="Q408" s="3154"/>
      <c r="R408" s="3154"/>
      <c r="S408" s="3154"/>
      <c r="T408" s="3154"/>
      <c r="U408" s="3154"/>
      <c r="V408" s="3154"/>
      <c r="W408" s="3154"/>
      <c r="X408" s="3154"/>
      <c r="Y408" s="3155"/>
      <c r="Z408" s="249">
        <v>18</v>
      </c>
      <c r="AA408" s="250"/>
      <c r="AB408" s="250"/>
      <c r="AC408" s="251"/>
      <c r="AD408" s="243"/>
      <c r="AE408" s="244"/>
      <c r="AF408" s="244"/>
      <c r="AG408" s="244"/>
      <c r="AH408" s="245"/>
      <c r="AI408" s="246"/>
      <c r="AJ408" s="247"/>
      <c r="AK408" s="247"/>
      <c r="AL408" s="247"/>
      <c r="AM408" s="247"/>
      <c r="AN408" s="247"/>
      <c r="AO408" s="247"/>
      <c r="AP408" s="247"/>
      <c r="AQ408" s="247"/>
      <c r="AR408" s="247"/>
      <c r="AS408" s="247"/>
      <c r="AT408" s="247"/>
      <c r="AU408" s="248"/>
      <c r="AV408" s="249"/>
      <c r="AW408" s="250"/>
      <c r="AX408" s="250"/>
      <c r="AY408" s="252"/>
    </row>
    <row r="409" spans="2:51" ht="24.75" customHeight="1">
      <c r="B409" s="308"/>
      <c r="C409" s="309"/>
      <c r="D409" s="309"/>
      <c r="E409" s="309"/>
      <c r="F409" s="309"/>
      <c r="G409" s="310"/>
      <c r="H409" s="3147" t="s">
        <v>214</v>
      </c>
      <c r="I409" s="3148"/>
      <c r="J409" s="3148"/>
      <c r="K409" s="3148"/>
      <c r="L409" s="3149"/>
      <c r="M409" s="3150" t="s">
        <v>218</v>
      </c>
      <c r="N409" s="3151"/>
      <c r="O409" s="3151"/>
      <c r="P409" s="3151"/>
      <c r="Q409" s="3151"/>
      <c r="R409" s="3151"/>
      <c r="S409" s="3151"/>
      <c r="T409" s="3151"/>
      <c r="U409" s="3151"/>
      <c r="V409" s="3151"/>
      <c r="W409" s="3151"/>
      <c r="X409" s="3151"/>
      <c r="Y409" s="3152"/>
      <c r="Z409" s="239">
        <v>3</v>
      </c>
      <c r="AA409" s="240"/>
      <c r="AB409" s="240"/>
      <c r="AC409" s="242"/>
      <c r="AD409" s="233"/>
      <c r="AE409" s="234"/>
      <c r="AF409" s="234"/>
      <c r="AG409" s="234"/>
      <c r="AH409" s="235"/>
      <c r="AI409" s="236"/>
      <c r="AJ409" s="237"/>
      <c r="AK409" s="237"/>
      <c r="AL409" s="237"/>
      <c r="AM409" s="237"/>
      <c r="AN409" s="237"/>
      <c r="AO409" s="237"/>
      <c r="AP409" s="237"/>
      <c r="AQ409" s="237"/>
      <c r="AR409" s="237"/>
      <c r="AS409" s="237"/>
      <c r="AT409" s="237"/>
      <c r="AU409" s="238"/>
      <c r="AV409" s="239"/>
      <c r="AW409" s="240"/>
      <c r="AX409" s="240"/>
      <c r="AY409" s="241"/>
    </row>
    <row r="410" spans="2:51" ht="24.75" customHeight="1">
      <c r="B410" s="308"/>
      <c r="C410" s="309"/>
      <c r="D410" s="309"/>
      <c r="E410" s="309"/>
      <c r="F410" s="309"/>
      <c r="G410" s="310"/>
      <c r="H410" s="233" t="s">
        <v>213</v>
      </c>
      <c r="I410" s="234"/>
      <c r="J410" s="234"/>
      <c r="K410" s="234"/>
      <c r="L410" s="235"/>
      <c r="M410" s="236" t="s">
        <v>219</v>
      </c>
      <c r="N410" s="237"/>
      <c r="O410" s="237"/>
      <c r="P410" s="237"/>
      <c r="Q410" s="237"/>
      <c r="R410" s="237"/>
      <c r="S410" s="237"/>
      <c r="T410" s="237"/>
      <c r="U410" s="237"/>
      <c r="V410" s="237"/>
      <c r="W410" s="237"/>
      <c r="X410" s="237"/>
      <c r="Y410" s="238"/>
      <c r="Z410" s="3156">
        <v>0.2</v>
      </c>
      <c r="AA410" s="3157"/>
      <c r="AB410" s="3157"/>
      <c r="AC410" s="3158"/>
      <c r="AD410" s="233"/>
      <c r="AE410" s="234"/>
      <c r="AF410" s="234"/>
      <c r="AG410" s="234"/>
      <c r="AH410" s="235"/>
      <c r="AI410" s="236"/>
      <c r="AJ410" s="237"/>
      <c r="AK410" s="237"/>
      <c r="AL410" s="237"/>
      <c r="AM410" s="237"/>
      <c r="AN410" s="237"/>
      <c r="AO410" s="237"/>
      <c r="AP410" s="237"/>
      <c r="AQ410" s="237"/>
      <c r="AR410" s="237"/>
      <c r="AS410" s="237"/>
      <c r="AT410" s="237"/>
      <c r="AU410" s="238"/>
      <c r="AV410" s="239"/>
      <c r="AW410" s="240"/>
      <c r="AX410" s="240"/>
      <c r="AY410" s="241"/>
    </row>
    <row r="411" spans="2:51" ht="24.75" customHeight="1">
      <c r="B411" s="308"/>
      <c r="C411" s="309"/>
      <c r="D411" s="309"/>
      <c r="E411" s="309"/>
      <c r="F411" s="309"/>
      <c r="G411" s="310"/>
      <c r="H411" s="233"/>
      <c r="I411" s="234"/>
      <c r="J411" s="234"/>
      <c r="K411" s="234"/>
      <c r="L411" s="235"/>
      <c r="M411" s="236"/>
      <c r="N411" s="237"/>
      <c r="O411" s="237"/>
      <c r="P411" s="237"/>
      <c r="Q411" s="237"/>
      <c r="R411" s="237"/>
      <c r="S411" s="237"/>
      <c r="T411" s="237"/>
      <c r="U411" s="237"/>
      <c r="V411" s="237"/>
      <c r="W411" s="237"/>
      <c r="X411" s="237"/>
      <c r="Y411" s="238"/>
      <c r="Z411" s="239"/>
      <c r="AA411" s="240"/>
      <c r="AB411" s="240"/>
      <c r="AC411" s="242"/>
      <c r="AD411" s="233"/>
      <c r="AE411" s="234"/>
      <c r="AF411" s="234"/>
      <c r="AG411" s="234"/>
      <c r="AH411" s="235"/>
      <c r="AI411" s="236"/>
      <c r="AJ411" s="237"/>
      <c r="AK411" s="237"/>
      <c r="AL411" s="237"/>
      <c r="AM411" s="237"/>
      <c r="AN411" s="237"/>
      <c r="AO411" s="237"/>
      <c r="AP411" s="237"/>
      <c r="AQ411" s="237"/>
      <c r="AR411" s="237"/>
      <c r="AS411" s="237"/>
      <c r="AT411" s="237"/>
      <c r="AU411" s="238"/>
      <c r="AV411" s="239"/>
      <c r="AW411" s="240"/>
      <c r="AX411" s="240"/>
      <c r="AY411" s="241"/>
    </row>
    <row r="412" spans="2:51" ht="24.75" customHeight="1">
      <c r="B412" s="308"/>
      <c r="C412" s="309"/>
      <c r="D412" s="309"/>
      <c r="E412" s="309"/>
      <c r="F412" s="309"/>
      <c r="G412" s="310"/>
      <c r="H412" s="233"/>
      <c r="I412" s="234"/>
      <c r="J412" s="234"/>
      <c r="K412" s="234"/>
      <c r="L412" s="235"/>
      <c r="M412" s="236"/>
      <c r="N412" s="237"/>
      <c r="O412" s="237"/>
      <c r="P412" s="237"/>
      <c r="Q412" s="237"/>
      <c r="R412" s="237"/>
      <c r="S412" s="237"/>
      <c r="T412" s="237"/>
      <c r="U412" s="237"/>
      <c r="V412" s="237"/>
      <c r="W412" s="237"/>
      <c r="X412" s="237"/>
      <c r="Y412" s="238"/>
      <c r="Z412" s="239"/>
      <c r="AA412" s="240"/>
      <c r="AB412" s="240"/>
      <c r="AC412" s="240"/>
      <c r="AD412" s="233"/>
      <c r="AE412" s="234"/>
      <c r="AF412" s="234"/>
      <c r="AG412" s="234"/>
      <c r="AH412" s="235"/>
      <c r="AI412" s="236"/>
      <c r="AJ412" s="237"/>
      <c r="AK412" s="237"/>
      <c r="AL412" s="237"/>
      <c r="AM412" s="237"/>
      <c r="AN412" s="237"/>
      <c r="AO412" s="237"/>
      <c r="AP412" s="237"/>
      <c r="AQ412" s="237"/>
      <c r="AR412" s="237"/>
      <c r="AS412" s="237"/>
      <c r="AT412" s="237"/>
      <c r="AU412" s="238"/>
      <c r="AV412" s="239"/>
      <c r="AW412" s="240"/>
      <c r="AX412" s="240"/>
      <c r="AY412" s="241"/>
    </row>
    <row r="413" spans="2:51" ht="24.75" customHeight="1">
      <c r="B413" s="308"/>
      <c r="C413" s="309"/>
      <c r="D413" s="309"/>
      <c r="E413" s="309"/>
      <c r="F413" s="309"/>
      <c r="G413" s="310"/>
      <c r="H413" s="233"/>
      <c r="I413" s="234"/>
      <c r="J413" s="234"/>
      <c r="K413" s="234"/>
      <c r="L413" s="235"/>
      <c r="M413" s="236"/>
      <c r="N413" s="237"/>
      <c r="O413" s="237"/>
      <c r="P413" s="237"/>
      <c r="Q413" s="237"/>
      <c r="R413" s="237"/>
      <c r="S413" s="237"/>
      <c r="T413" s="237"/>
      <c r="U413" s="237"/>
      <c r="V413" s="237"/>
      <c r="W413" s="237"/>
      <c r="X413" s="237"/>
      <c r="Y413" s="238"/>
      <c r="Z413" s="239"/>
      <c r="AA413" s="240"/>
      <c r="AB413" s="240"/>
      <c r="AC413" s="240"/>
      <c r="AD413" s="233"/>
      <c r="AE413" s="234"/>
      <c r="AF413" s="234"/>
      <c r="AG413" s="234"/>
      <c r="AH413" s="235"/>
      <c r="AI413" s="236"/>
      <c r="AJ413" s="237"/>
      <c r="AK413" s="237"/>
      <c r="AL413" s="237"/>
      <c r="AM413" s="237"/>
      <c r="AN413" s="237"/>
      <c r="AO413" s="237"/>
      <c r="AP413" s="237"/>
      <c r="AQ413" s="237"/>
      <c r="AR413" s="237"/>
      <c r="AS413" s="237"/>
      <c r="AT413" s="237"/>
      <c r="AU413" s="238"/>
      <c r="AV413" s="239"/>
      <c r="AW413" s="240"/>
      <c r="AX413" s="240"/>
      <c r="AY413" s="241"/>
    </row>
    <row r="414" spans="2:51" ht="24.75" customHeight="1">
      <c r="B414" s="308"/>
      <c r="C414" s="309"/>
      <c r="D414" s="309"/>
      <c r="E414" s="309"/>
      <c r="F414" s="309"/>
      <c r="G414" s="310"/>
      <c r="H414" s="233"/>
      <c r="I414" s="234"/>
      <c r="J414" s="234"/>
      <c r="K414" s="234"/>
      <c r="L414" s="235"/>
      <c r="M414" s="236"/>
      <c r="N414" s="237"/>
      <c r="O414" s="237"/>
      <c r="P414" s="237"/>
      <c r="Q414" s="237"/>
      <c r="R414" s="237"/>
      <c r="S414" s="237"/>
      <c r="T414" s="237"/>
      <c r="U414" s="237"/>
      <c r="V414" s="237"/>
      <c r="W414" s="237"/>
      <c r="X414" s="237"/>
      <c r="Y414" s="238"/>
      <c r="Z414" s="239"/>
      <c r="AA414" s="240"/>
      <c r="AB414" s="240"/>
      <c r="AC414" s="240"/>
      <c r="AD414" s="233"/>
      <c r="AE414" s="234"/>
      <c r="AF414" s="234"/>
      <c r="AG414" s="234"/>
      <c r="AH414" s="235"/>
      <c r="AI414" s="236"/>
      <c r="AJ414" s="237"/>
      <c r="AK414" s="237"/>
      <c r="AL414" s="237"/>
      <c r="AM414" s="237"/>
      <c r="AN414" s="237"/>
      <c r="AO414" s="237"/>
      <c r="AP414" s="237"/>
      <c r="AQ414" s="237"/>
      <c r="AR414" s="237"/>
      <c r="AS414" s="237"/>
      <c r="AT414" s="237"/>
      <c r="AU414" s="238"/>
      <c r="AV414" s="239"/>
      <c r="AW414" s="240"/>
      <c r="AX414" s="240"/>
      <c r="AY414" s="241"/>
    </row>
    <row r="415" spans="2:51" ht="24.75" customHeight="1">
      <c r="B415" s="308"/>
      <c r="C415" s="309"/>
      <c r="D415" s="309"/>
      <c r="E415" s="309"/>
      <c r="F415" s="309"/>
      <c r="G415" s="310"/>
      <c r="H415" s="224"/>
      <c r="I415" s="225"/>
      <c r="J415" s="225"/>
      <c r="K415" s="225"/>
      <c r="L415" s="226"/>
      <c r="M415" s="227"/>
      <c r="N415" s="228"/>
      <c r="O415" s="228"/>
      <c r="P415" s="228"/>
      <c r="Q415" s="228"/>
      <c r="R415" s="228"/>
      <c r="S415" s="228"/>
      <c r="T415" s="228"/>
      <c r="U415" s="228"/>
      <c r="V415" s="228"/>
      <c r="W415" s="228"/>
      <c r="X415" s="228"/>
      <c r="Y415" s="229"/>
      <c r="Z415" s="230"/>
      <c r="AA415" s="231"/>
      <c r="AB415" s="231"/>
      <c r="AC415" s="231"/>
      <c r="AD415" s="224"/>
      <c r="AE415" s="225"/>
      <c r="AF415" s="225"/>
      <c r="AG415" s="225"/>
      <c r="AH415" s="226"/>
      <c r="AI415" s="227"/>
      <c r="AJ415" s="228"/>
      <c r="AK415" s="228"/>
      <c r="AL415" s="228"/>
      <c r="AM415" s="228"/>
      <c r="AN415" s="228"/>
      <c r="AO415" s="228"/>
      <c r="AP415" s="228"/>
      <c r="AQ415" s="228"/>
      <c r="AR415" s="228"/>
      <c r="AS415" s="228"/>
      <c r="AT415" s="228"/>
      <c r="AU415" s="229"/>
      <c r="AV415" s="230"/>
      <c r="AW415" s="231"/>
      <c r="AX415" s="231"/>
      <c r="AY415" s="232"/>
    </row>
    <row r="416" spans="2:51" ht="24.75" customHeight="1">
      <c r="B416" s="308"/>
      <c r="C416" s="309"/>
      <c r="D416" s="309"/>
      <c r="E416" s="309"/>
      <c r="F416" s="309"/>
      <c r="G416" s="310"/>
      <c r="H416" s="266" t="s">
        <v>26</v>
      </c>
      <c r="I416" s="267"/>
      <c r="J416" s="267"/>
      <c r="K416" s="267"/>
      <c r="L416" s="267"/>
      <c r="M416" s="268"/>
      <c r="N416" s="269"/>
      <c r="O416" s="269"/>
      <c r="P416" s="269"/>
      <c r="Q416" s="269"/>
      <c r="R416" s="269"/>
      <c r="S416" s="269"/>
      <c r="T416" s="269"/>
      <c r="U416" s="269"/>
      <c r="V416" s="269"/>
      <c r="W416" s="269"/>
      <c r="X416" s="269"/>
      <c r="Y416" s="270"/>
      <c r="Z416" s="271">
        <f>SUM(Z408:AC415)</f>
        <v>21.2</v>
      </c>
      <c r="AA416" s="272"/>
      <c r="AB416" s="272"/>
      <c r="AC416" s="273"/>
      <c r="AD416" s="266" t="s">
        <v>26</v>
      </c>
      <c r="AE416" s="267"/>
      <c r="AF416" s="267"/>
      <c r="AG416" s="267"/>
      <c r="AH416" s="267"/>
      <c r="AI416" s="268"/>
      <c r="AJ416" s="269"/>
      <c r="AK416" s="269"/>
      <c r="AL416" s="269"/>
      <c r="AM416" s="269"/>
      <c r="AN416" s="269"/>
      <c r="AO416" s="269"/>
      <c r="AP416" s="269"/>
      <c r="AQ416" s="269"/>
      <c r="AR416" s="269"/>
      <c r="AS416" s="269"/>
      <c r="AT416" s="269"/>
      <c r="AU416" s="270"/>
      <c r="AV416" s="271">
        <f>SUM(AV408:AY415)</f>
        <v>0</v>
      </c>
      <c r="AW416" s="272"/>
      <c r="AX416" s="272"/>
      <c r="AY416" s="274"/>
    </row>
    <row r="417" spans="2:51" ht="24.75" customHeight="1">
      <c r="B417" s="308"/>
      <c r="C417" s="309"/>
      <c r="D417" s="309"/>
      <c r="E417" s="309"/>
      <c r="F417" s="309"/>
      <c r="G417" s="310"/>
      <c r="H417" s="253" t="s">
        <v>652</v>
      </c>
      <c r="I417" s="254"/>
      <c r="J417" s="254"/>
      <c r="K417" s="254"/>
      <c r="L417" s="254"/>
      <c r="M417" s="254"/>
      <c r="N417" s="254"/>
      <c r="O417" s="254"/>
      <c r="P417" s="254"/>
      <c r="Q417" s="254"/>
      <c r="R417" s="254"/>
      <c r="S417" s="254"/>
      <c r="T417" s="254"/>
      <c r="U417" s="254"/>
      <c r="V417" s="254"/>
      <c r="W417" s="254"/>
      <c r="X417" s="254"/>
      <c r="Y417" s="254"/>
      <c r="Z417" s="254"/>
      <c r="AA417" s="254"/>
      <c r="AB417" s="254"/>
      <c r="AC417" s="255"/>
      <c r="AD417" s="253" t="s">
        <v>569</v>
      </c>
      <c r="AE417" s="254"/>
      <c r="AF417" s="254"/>
      <c r="AG417" s="254"/>
      <c r="AH417" s="254"/>
      <c r="AI417" s="254"/>
      <c r="AJ417" s="254"/>
      <c r="AK417" s="254"/>
      <c r="AL417" s="254"/>
      <c r="AM417" s="254"/>
      <c r="AN417" s="254"/>
      <c r="AO417" s="254"/>
      <c r="AP417" s="254"/>
      <c r="AQ417" s="254"/>
      <c r="AR417" s="254"/>
      <c r="AS417" s="254"/>
      <c r="AT417" s="254"/>
      <c r="AU417" s="254"/>
      <c r="AV417" s="254"/>
      <c r="AW417" s="254"/>
      <c r="AX417" s="254"/>
      <c r="AY417" s="256"/>
    </row>
    <row r="418" spans="2:51" ht="24.75" customHeight="1">
      <c r="B418" s="308"/>
      <c r="C418" s="309"/>
      <c r="D418" s="309"/>
      <c r="E418" s="309"/>
      <c r="F418" s="309"/>
      <c r="G418" s="310"/>
      <c r="H418" s="257" t="s">
        <v>23</v>
      </c>
      <c r="I418" s="258"/>
      <c r="J418" s="258"/>
      <c r="K418" s="258"/>
      <c r="L418" s="258"/>
      <c r="M418" s="259" t="s">
        <v>24</v>
      </c>
      <c r="N418" s="260"/>
      <c r="O418" s="260"/>
      <c r="P418" s="260"/>
      <c r="Q418" s="260"/>
      <c r="R418" s="260"/>
      <c r="S418" s="260"/>
      <c r="T418" s="260"/>
      <c r="U418" s="260"/>
      <c r="V418" s="260"/>
      <c r="W418" s="260"/>
      <c r="X418" s="260"/>
      <c r="Y418" s="261"/>
      <c r="Z418" s="262" t="s">
        <v>25</v>
      </c>
      <c r="AA418" s="263"/>
      <c r="AB418" s="263"/>
      <c r="AC418" s="264"/>
      <c r="AD418" s="257" t="s">
        <v>23</v>
      </c>
      <c r="AE418" s="258"/>
      <c r="AF418" s="258"/>
      <c r="AG418" s="258"/>
      <c r="AH418" s="258"/>
      <c r="AI418" s="259" t="s">
        <v>24</v>
      </c>
      <c r="AJ418" s="260"/>
      <c r="AK418" s="260"/>
      <c r="AL418" s="260"/>
      <c r="AM418" s="260"/>
      <c r="AN418" s="260"/>
      <c r="AO418" s="260"/>
      <c r="AP418" s="260"/>
      <c r="AQ418" s="260"/>
      <c r="AR418" s="260"/>
      <c r="AS418" s="260"/>
      <c r="AT418" s="260"/>
      <c r="AU418" s="261"/>
      <c r="AV418" s="262" t="s">
        <v>25</v>
      </c>
      <c r="AW418" s="263"/>
      <c r="AX418" s="263"/>
      <c r="AY418" s="265"/>
    </row>
    <row r="419" spans="2:51" ht="24.75" customHeight="1">
      <c r="B419" s="308"/>
      <c r="C419" s="309"/>
      <c r="D419" s="309"/>
      <c r="E419" s="309"/>
      <c r="F419" s="309"/>
      <c r="G419" s="310"/>
      <c r="H419" s="3135" t="s">
        <v>220</v>
      </c>
      <c r="I419" s="3136"/>
      <c r="J419" s="3136"/>
      <c r="K419" s="3136"/>
      <c r="L419" s="3137"/>
      <c r="M419" s="3159" t="s">
        <v>221</v>
      </c>
      <c r="N419" s="3160"/>
      <c r="O419" s="3160"/>
      <c r="P419" s="3160"/>
      <c r="Q419" s="3160"/>
      <c r="R419" s="3160"/>
      <c r="S419" s="3160"/>
      <c r="T419" s="3160"/>
      <c r="U419" s="3160"/>
      <c r="V419" s="3160"/>
      <c r="W419" s="3160"/>
      <c r="X419" s="3160"/>
      <c r="Y419" s="3161"/>
      <c r="Z419" s="249">
        <v>1</v>
      </c>
      <c r="AA419" s="250"/>
      <c r="AB419" s="250"/>
      <c r="AC419" s="251"/>
      <c r="AD419" s="243"/>
      <c r="AE419" s="244"/>
      <c r="AF419" s="244"/>
      <c r="AG419" s="244"/>
      <c r="AH419" s="245"/>
      <c r="AI419" s="246"/>
      <c r="AJ419" s="247"/>
      <c r="AK419" s="247"/>
      <c r="AL419" s="247"/>
      <c r="AM419" s="247"/>
      <c r="AN419" s="247"/>
      <c r="AO419" s="247"/>
      <c r="AP419" s="247"/>
      <c r="AQ419" s="247"/>
      <c r="AR419" s="247"/>
      <c r="AS419" s="247"/>
      <c r="AT419" s="247"/>
      <c r="AU419" s="248"/>
      <c r="AV419" s="249"/>
      <c r="AW419" s="250"/>
      <c r="AX419" s="250"/>
      <c r="AY419" s="252"/>
    </row>
    <row r="420" spans="2:51" ht="24.75" customHeight="1">
      <c r="B420" s="308"/>
      <c r="C420" s="309"/>
      <c r="D420" s="309"/>
      <c r="E420" s="309"/>
      <c r="F420" s="309"/>
      <c r="G420" s="310"/>
      <c r="H420" s="233"/>
      <c r="I420" s="234"/>
      <c r="J420" s="234"/>
      <c r="K420" s="234"/>
      <c r="L420" s="235"/>
      <c r="M420" s="236"/>
      <c r="N420" s="237"/>
      <c r="O420" s="237"/>
      <c r="P420" s="237"/>
      <c r="Q420" s="237"/>
      <c r="R420" s="237"/>
      <c r="S420" s="237"/>
      <c r="T420" s="237"/>
      <c r="U420" s="237"/>
      <c r="V420" s="237"/>
      <c r="W420" s="237"/>
      <c r="X420" s="237"/>
      <c r="Y420" s="238"/>
      <c r="Z420" s="239"/>
      <c r="AA420" s="240"/>
      <c r="AB420" s="240"/>
      <c r="AC420" s="242"/>
      <c r="AD420" s="233"/>
      <c r="AE420" s="234"/>
      <c r="AF420" s="234"/>
      <c r="AG420" s="234"/>
      <c r="AH420" s="235"/>
      <c r="AI420" s="236"/>
      <c r="AJ420" s="237"/>
      <c r="AK420" s="237"/>
      <c r="AL420" s="237"/>
      <c r="AM420" s="237"/>
      <c r="AN420" s="237"/>
      <c r="AO420" s="237"/>
      <c r="AP420" s="237"/>
      <c r="AQ420" s="237"/>
      <c r="AR420" s="237"/>
      <c r="AS420" s="237"/>
      <c r="AT420" s="237"/>
      <c r="AU420" s="238"/>
      <c r="AV420" s="239"/>
      <c r="AW420" s="240"/>
      <c r="AX420" s="240"/>
      <c r="AY420" s="241"/>
    </row>
    <row r="421" spans="2:51" ht="24.75" customHeight="1">
      <c r="B421" s="308"/>
      <c r="C421" s="309"/>
      <c r="D421" s="309"/>
      <c r="E421" s="309"/>
      <c r="F421" s="309"/>
      <c r="G421" s="310"/>
      <c r="H421" s="233"/>
      <c r="I421" s="234"/>
      <c r="J421" s="234"/>
      <c r="K421" s="234"/>
      <c r="L421" s="235"/>
      <c r="M421" s="236"/>
      <c r="N421" s="237"/>
      <c r="O421" s="237"/>
      <c r="P421" s="237"/>
      <c r="Q421" s="237"/>
      <c r="R421" s="237"/>
      <c r="S421" s="237"/>
      <c r="T421" s="237"/>
      <c r="U421" s="237"/>
      <c r="V421" s="237"/>
      <c r="W421" s="237"/>
      <c r="X421" s="237"/>
      <c r="Y421" s="238"/>
      <c r="Z421" s="239"/>
      <c r="AA421" s="240"/>
      <c r="AB421" s="240"/>
      <c r="AC421" s="242"/>
      <c r="AD421" s="233"/>
      <c r="AE421" s="234"/>
      <c r="AF421" s="234"/>
      <c r="AG421" s="234"/>
      <c r="AH421" s="235"/>
      <c r="AI421" s="236"/>
      <c r="AJ421" s="237"/>
      <c r="AK421" s="237"/>
      <c r="AL421" s="237"/>
      <c r="AM421" s="237"/>
      <c r="AN421" s="237"/>
      <c r="AO421" s="237"/>
      <c r="AP421" s="237"/>
      <c r="AQ421" s="237"/>
      <c r="AR421" s="237"/>
      <c r="AS421" s="237"/>
      <c r="AT421" s="237"/>
      <c r="AU421" s="238"/>
      <c r="AV421" s="239"/>
      <c r="AW421" s="240"/>
      <c r="AX421" s="240"/>
      <c r="AY421" s="241"/>
    </row>
    <row r="422" spans="2:51" ht="24.75" customHeight="1">
      <c r="B422" s="308"/>
      <c r="C422" s="309"/>
      <c r="D422" s="309"/>
      <c r="E422" s="309"/>
      <c r="F422" s="309"/>
      <c r="G422" s="310"/>
      <c r="H422" s="233"/>
      <c r="I422" s="234"/>
      <c r="J422" s="234"/>
      <c r="K422" s="234"/>
      <c r="L422" s="235"/>
      <c r="M422" s="236"/>
      <c r="N422" s="237"/>
      <c r="O422" s="237"/>
      <c r="P422" s="237"/>
      <c r="Q422" s="237"/>
      <c r="R422" s="237"/>
      <c r="S422" s="237"/>
      <c r="T422" s="237"/>
      <c r="U422" s="237"/>
      <c r="V422" s="237"/>
      <c r="W422" s="237"/>
      <c r="X422" s="237"/>
      <c r="Y422" s="238"/>
      <c r="Z422" s="239"/>
      <c r="AA422" s="240"/>
      <c r="AB422" s="240"/>
      <c r="AC422" s="242"/>
      <c r="AD422" s="233"/>
      <c r="AE422" s="234"/>
      <c r="AF422" s="234"/>
      <c r="AG422" s="234"/>
      <c r="AH422" s="235"/>
      <c r="AI422" s="236"/>
      <c r="AJ422" s="237"/>
      <c r="AK422" s="237"/>
      <c r="AL422" s="237"/>
      <c r="AM422" s="237"/>
      <c r="AN422" s="237"/>
      <c r="AO422" s="237"/>
      <c r="AP422" s="237"/>
      <c r="AQ422" s="237"/>
      <c r="AR422" s="237"/>
      <c r="AS422" s="237"/>
      <c r="AT422" s="237"/>
      <c r="AU422" s="238"/>
      <c r="AV422" s="239"/>
      <c r="AW422" s="240"/>
      <c r="AX422" s="240"/>
      <c r="AY422" s="241"/>
    </row>
    <row r="423" spans="2:51" ht="24.75" customHeight="1">
      <c r="B423" s="308"/>
      <c r="C423" s="309"/>
      <c r="D423" s="309"/>
      <c r="E423" s="309"/>
      <c r="F423" s="309"/>
      <c r="G423" s="310"/>
      <c r="H423" s="233"/>
      <c r="I423" s="234"/>
      <c r="J423" s="234"/>
      <c r="K423" s="234"/>
      <c r="L423" s="235"/>
      <c r="M423" s="236"/>
      <c r="N423" s="237"/>
      <c r="O423" s="237"/>
      <c r="P423" s="237"/>
      <c r="Q423" s="237"/>
      <c r="R423" s="237"/>
      <c r="S423" s="237"/>
      <c r="T423" s="237"/>
      <c r="U423" s="237"/>
      <c r="V423" s="237"/>
      <c r="W423" s="237"/>
      <c r="X423" s="237"/>
      <c r="Y423" s="238"/>
      <c r="Z423" s="239"/>
      <c r="AA423" s="240"/>
      <c r="AB423" s="240"/>
      <c r="AC423" s="240"/>
      <c r="AD423" s="233"/>
      <c r="AE423" s="234"/>
      <c r="AF423" s="234"/>
      <c r="AG423" s="234"/>
      <c r="AH423" s="235"/>
      <c r="AI423" s="236"/>
      <c r="AJ423" s="237"/>
      <c r="AK423" s="237"/>
      <c r="AL423" s="237"/>
      <c r="AM423" s="237"/>
      <c r="AN423" s="237"/>
      <c r="AO423" s="237"/>
      <c r="AP423" s="237"/>
      <c r="AQ423" s="237"/>
      <c r="AR423" s="237"/>
      <c r="AS423" s="237"/>
      <c r="AT423" s="237"/>
      <c r="AU423" s="238"/>
      <c r="AV423" s="239"/>
      <c r="AW423" s="240"/>
      <c r="AX423" s="240"/>
      <c r="AY423" s="241"/>
    </row>
    <row r="424" spans="2:51" ht="24.75" customHeight="1">
      <c r="B424" s="308"/>
      <c r="C424" s="309"/>
      <c r="D424" s="309"/>
      <c r="E424" s="309"/>
      <c r="F424" s="309"/>
      <c r="G424" s="310"/>
      <c r="H424" s="233"/>
      <c r="I424" s="234"/>
      <c r="J424" s="234"/>
      <c r="K424" s="234"/>
      <c r="L424" s="235"/>
      <c r="M424" s="236"/>
      <c r="N424" s="237"/>
      <c r="O424" s="237"/>
      <c r="P424" s="237"/>
      <c r="Q424" s="237"/>
      <c r="R424" s="237"/>
      <c r="S424" s="237"/>
      <c r="T424" s="237"/>
      <c r="U424" s="237"/>
      <c r="V424" s="237"/>
      <c r="W424" s="237"/>
      <c r="X424" s="237"/>
      <c r="Y424" s="238"/>
      <c r="Z424" s="239"/>
      <c r="AA424" s="240"/>
      <c r="AB424" s="240"/>
      <c r="AC424" s="240"/>
      <c r="AD424" s="233"/>
      <c r="AE424" s="234"/>
      <c r="AF424" s="234"/>
      <c r="AG424" s="234"/>
      <c r="AH424" s="235"/>
      <c r="AI424" s="236"/>
      <c r="AJ424" s="237"/>
      <c r="AK424" s="237"/>
      <c r="AL424" s="237"/>
      <c r="AM424" s="237"/>
      <c r="AN424" s="237"/>
      <c r="AO424" s="237"/>
      <c r="AP424" s="237"/>
      <c r="AQ424" s="237"/>
      <c r="AR424" s="237"/>
      <c r="AS424" s="237"/>
      <c r="AT424" s="237"/>
      <c r="AU424" s="238"/>
      <c r="AV424" s="239"/>
      <c r="AW424" s="240"/>
      <c r="AX424" s="240"/>
      <c r="AY424" s="241"/>
    </row>
    <row r="425" spans="2:51" ht="24.75" customHeight="1">
      <c r="B425" s="308"/>
      <c r="C425" s="309"/>
      <c r="D425" s="309"/>
      <c r="E425" s="309"/>
      <c r="F425" s="309"/>
      <c r="G425" s="310"/>
      <c r="H425" s="233"/>
      <c r="I425" s="234"/>
      <c r="J425" s="234"/>
      <c r="K425" s="234"/>
      <c r="L425" s="235"/>
      <c r="M425" s="236"/>
      <c r="N425" s="237"/>
      <c r="O425" s="237"/>
      <c r="P425" s="237"/>
      <c r="Q425" s="237"/>
      <c r="R425" s="237"/>
      <c r="S425" s="237"/>
      <c r="T425" s="237"/>
      <c r="U425" s="237"/>
      <c r="V425" s="237"/>
      <c r="W425" s="237"/>
      <c r="X425" s="237"/>
      <c r="Y425" s="238"/>
      <c r="Z425" s="239"/>
      <c r="AA425" s="240"/>
      <c r="AB425" s="240"/>
      <c r="AC425" s="240"/>
      <c r="AD425" s="233"/>
      <c r="AE425" s="234"/>
      <c r="AF425" s="234"/>
      <c r="AG425" s="234"/>
      <c r="AH425" s="235"/>
      <c r="AI425" s="236"/>
      <c r="AJ425" s="237"/>
      <c r="AK425" s="237"/>
      <c r="AL425" s="237"/>
      <c r="AM425" s="237"/>
      <c r="AN425" s="237"/>
      <c r="AO425" s="237"/>
      <c r="AP425" s="237"/>
      <c r="AQ425" s="237"/>
      <c r="AR425" s="237"/>
      <c r="AS425" s="237"/>
      <c r="AT425" s="237"/>
      <c r="AU425" s="238"/>
      <c r="AV425" s="239"/>
      <c r="AW425" s="240"/>
      <c r="AX425" s="240"/>
      <c r="AY425" s="241"/>
    </row>
    <row r="426" spans="2:51" ht="24.75" customHeight="1">
      <c r="B426" s="308"/>
      <c r="C426" s="309"/>
      <c r="D426" s="309"/>
      <c r="E426" s="309"/>
      <c r="F426" s="309"/>
      <c r="G426" s="310"/>
      <c r="H426" s="224"/>
      <c r="I426" s="225"/>
      <c r="J426" s="225"/>
      <c r="K426" s="225"/>
      <c r="L426" s="226"/>
      <c r="M426" s="227"/>
      <c r="N426" s="228"/>
      <c r="O426" s="228"/>
      <c r="P426" s="228"/>
      <c r="Q426" s="228"/>
      <c r="R426" s="228"/>
      <c r="S426" s="228"/>
      <c r="T426" s="228"/>
      <c r="U426" s="228"/>
      <c r="V426" s="228"/>
      <c r="W426" s="228"/>
      <c r="X426" s="228"/>
      <c r="Y426" s="229"/>
      <c r="Z426" s="230"/>
      <c r="AA426" s="231"/>
      <c r="AB426" s="231"/>
      <c r="AC426" s="231"/>
      <c r="AD426" s="224"/>
      <c r="AE426" s="225"/>
      <c r="AF426" s="225"/>
      <c r="AG426" s="225"/>
      <c r="AH426" s="226"/>
      <c r="AI426" s="227"/>
      <c r="AJ426" s="228"/>
      <c r="AK426" s="228"/>
      <c r="AL426" s="228"/>
      <c r="AM426" s="228"/>
      <c r="AN426" s="228"/>
      <c r="AO426" s="228"/>
      <c r="AP426" s="228"/>
      <c r="AQ426" s="228"/>
      <c r="AR426" s="228"/>
      <c r="AS426" s="228"/>
      <c r="AT426" s="228"/>
      <c r="AU426" s="229"/>
      <c r="AV426" s="230"/>
      <c r="AW426" s="231"/>
      <c r="AX426" s="231"/>
      <c r="AY426" s="232"/>
    </row>
    <row r="427" spans="2:51" ht="24.75" customHeight="1">
      <c r="B427" s="308"/>
      <c r="C427" s="309"/>
      <c r="D427" s="309"/>
      <c r="E427" s="309"/>
      <c r="F427" s="309"/>
      <c r="G427" s="310"/>
      <c r="H427" s="266" t="s">
        <v>26</v>
      </c>
      <c r="I427" s="267"/>
      <c r="J427" s="267"/>
      <c r="K427" s="267"/>
      <c r="L427" s="267"/>
      <c r="M427" s="268"/>
      <c r="N427" s="269"/>
      <c r="O427" s="269"/>
      <c r="P427" s="269"/>
      <c r="Q427" s="269"/>
      <c r="R427" s="269"/>
      <c r="S427" s="269"/>
      <c r="T427" s="269"/>
      <c r="U427" s="269"/>
      <c r="V427" s="269"/>
      <c r="W427" s="269"/>
      <c r="X427" s="269"/>
      <c r="Y427" s="270"/>
      <c r="Z427" s="271">
        <f>SUM(Z419:AC426)</f>
        <v>1</v>
      </c>
      <c r="AA427" s="272"/>
      <c r="AB427" s="272"/>
      <c r="AC427" s="273"/>
      <c r="AD427" s="266" t="s">
        <v>26</v>
      </c>
      <c r="AE427" s="267"/>
      <c r="AF427" s="267"/>
      <c r="AG427" s="267"/>
      <c r="AH427" s="267"/>
      <c r="AI427" s="268"/>
      <c r="AJ427" s="269"/>
      <c r="AK427" s="269"/>
      <c r="AL427" s="269"/>
      <c r="AM427" s="269"/>
      <c r="AN427" s="269"/>
      <c r="AO427" s="269"/>
      <c r="AP427" s="269"/>
      <c r="AQ427" s="269"/>
      <c r="AR427" s="269"/>
      <c r="AS427" s="269"/>
      <c r="AT427" s="269"/>
      <c r="AU427" s="270"/>
      <c r="AV427" s="271">
        <f>SUM(AV419:AY426)</f>
        <v>0</v>
      </c>
      <c r="AW427" s="272"/>
      <c r="AX427" s="272"/>
      <c r="AY427" s="274"/>
    </row>
    <row r="428" spans="2:51" ht="24.75" customHeight="1">
      <c r="B428" s="308"/>
      <c r="C428" s="309"/>
      <c r="D428" s="309"/>
      <c r="E428" s="309"/>
      <c r="F428" s="309"/>
      <c r="G428" s="310"/>
      <c r="H428" s="253" t="s">
        <v>653</v>
      </c>
      <c r="I428" s="254"/>
      <c r="J428" s="254"/>
      <c r="K428" s="254"/>
      <c r="L428" s="254"/>
      <c r="M428" s="254"/>
      <c r="N428" s="254"/>
      <c r="O428" s="254"/>
      <c r="P428" s="254"/>
      <c r="Q428" s="254"/>
      <c r="R428" s="254"/>
      <c r="S428" s="254"/>
      <c r="T428" s="254"/>
      <c r="U428" s="254"/>
      <c r="V428" s="254"/>
      <c r="W428" s="254"/>
      <c r="X428" s="254"/>
      <c r="Y428" s="254"/>
      <c r="Z428" s="254"/>
      <c r="AA428" s="254"/>
      <c r="AB428" s="254"/>
      <c r="AC428" s="255"/>
      <c r="AD428" s="253" t="s">
        <v>571</v>
      </c>
      <c r="AE428" s="254"/>
      <c r="AF428" s="254"/>
      <c r="AG428" s="254"/>
      <c r="AH428" s="254"/>
      <c r="AI428" s="254"/>
      <c r="AJ428" s="254"/>
      <c r="AK428" s="254"/>
      <c r="AL428" s="254"/>
      <c r="AM428" s="254"/>
      <c r="AN428" s="254"/>
      <c r="AO428" s="254"/>
      <c r="AP428" s="254"/>
      <c r="AQ428" s="254"/>
      <c r="AR428" s="254"/>
      <c r="AS428" s="254"/>
      <c r="AT428" s="254"/>
      <c r="AU428" s="254"/>
      <c r="AV428" s="254"/>
      <c r="AW428" s="254"/>
      <c r="AX428" s="254"/>
      <c r="AY428" s="256"/>
    </row>
    <row r="429" spans="2:51" ht="24.75" customHeight="1">
      <c r="B429" s="308"/>
      <c r="C429" s="309"/>
      <c r="D429" s="309"/>
      <c r="E429" s="309"/>
      <c r="F429" s="309"/>
      <c r="G429" s="310"/>
      <c r="H429" s="257" t="s">
        <v>23</v>
      </c>
      <c r="I429" s="258"/>
      <c r="J429" s="258"/>
      <c r="K429" s="258"/>
      <c r="L429" s="258"/>
      <c r="M429" s="259" t="s">
        <v>24</v>
      </c>
      <c r="N429" s="260"/>
      <c r="O429" s="260"/>
      <c r="P429" s="260"/>
      <c r="Q429" s="260"/>
      <c r="R429" s="260"/>
      <c r="S429" s="260"/>
      <c r="T429" s="260"/>
      <c r="U429" s="260"/>
      <c r="V429" s="260"/>
      <c r="W429" s="260"/>
      <c r="X429" s="260"/>
      <c r="Y429" s="261"/>
      <c r="Z429" s="262" t="s">
        <v>25</v>
      </c>
      <c r="AA429" s="263"/>
      <c r="AB429" s="263"/>
      <c r="AC429" s="264"/>
      <c r="AD429" s="257" t="s">
        <v>23</v>
      </c>
      <c r="AE429" s="258"/>
      <c r="AF429" s="258"/>
      <c r="AG429" s="258"/>
      <c r="AH429" s="258"/>
      <c r="AI429" s="259" t="s">
        <v>24</v>
      </c>
      <c r="AJ429" s="260"/>
      <c r="AK429" s="260"/>
      <c r="AL429" s="260"/>
      <c r="AM429" s="260"/>
      <c r="AN429" s="260"/>
      <c r="AO429" s="260"/>
      <c r="AP429" s="260"/>
      <c r="AQ429" s="260"/>
      <c r="AR429" s="260"/>
      <c r="AS429" s="260"/>
      <c r="AT429" s="260"/>
      <c r="AU429" s="261"/>
      <c r="AV429" s="262" t="s">
        <v>25</v>
      </c>
      <c r="AW429" s="263"/>
      <c r="AX429" s="263"/>
      <c r="AY429" s="265"/>
    </row>
    <row r="430" spans="2:51" ht="24.75" customHeight="1">
      <c r="B430" s="308"/>
      <c r="C430" s="309"/>
      <c r="D430" s="309"/>
      <c r="E430" s="309"/>
      <c r="F430" s="309"/>
      <c r="G430" s="310"/>
      <c r="H430" s="3135" t="s">
        <v>173</v>
      </c>
      <c r="I430" s="3136"/>
      <c r="J430" s="3136"/>
      <c r="K430" s="3136"/>
      <c r="L430" s="3137"/>
      <c r="M430" s="3159" t="s">
        <v>222</v>
      </c>
      <c r="N430" s="3160"/>
      <c r="O430" s="3160"/>
      <c r="P430" s="3160"/>
      <c r="Q430" s="3160"/>
      <c r="R430" s="3160"/>
      <c r="S430" s="3160"/>
      <c r="T430" s="3160"/>
      <c r="U430" s="3160"/>
      <c r="V430" s="3160"/>
      <c r="W430" s="3160"/>
      <c r="X430" s="3160"/>
      <c r="Y430" s="3161"/>
      <c r="Z430" s="3162">
        <v>0.2</v>
      </c>
      <c r="AA430" s="3163"/>
      <c r="AB430" s="3163"/>
      <c r="AC430" s="3164"/>
      <c r="AD430" s="243"/>
      <c r="AE430" s="244"/>
      <c r="AF430" s="244"/>
      <c r="AG430" s="244"/>
      <c r="AH430" s="245"/>
      <c r="AI430" s="246"/>
      <c r="AJ430" s="247"/>
      <c r="AK430" s="247"/>
      <c r="AL430" s="247"/>
      <c r="AM430" s="247"/>
      <c r="AN430" s="247"/>
      <c r="AO430" s="247"/>
      <c r="AP430" s="247"/>
      <c r="AQ430" s="247"/>
      <c r="AR430" s="247"/>
      <c r="AS430" s="247"/>
      <c r="AT430" s="247"/>
      <c r="AU430" s="248"/>
      <c r="AV430" s="249"/>
      <c r="AW430" s="250"/>
      <c r="AX430" s="250"/>
      <c r="AY430" s="252"/>
    </row>
    <row r="431" spans="2:51" ht="24.75" customHeight="1">
      <c r="B431" s="308"/>
      <c r="C431" s="309"/>
      <c r="D431" s="309"/>
      <c r="E431" s="309"/>
      <c r="F431" s="309"/>
      <c r="G431" s="310"/>
      <c r="H431" s="233"/>
      <c r="I431" s="234"/>
      <c r="J431" s="234"/>
      <c r="K431" s="234"/>
      <c r="L431" s="235"/>
      <c r="M431" s="236"/>
      <c r="N431" s="237"/>
      <c r="O431" s="237"/>
      <c r="P431" s="237"/>
      <c r="Q431" s="237"/>
      <c r="R431" s="237"/>
      <c r="S431" s="237"/>
      <c r="T431" s="237"/>
      <c r="U431" s="237"/>
      <c r="V431" s="237"/>
      <c r="W431" s="237"/>
      <c r="X431" s="237"/>
      <c r="Y431" s="238"/>
      <c r="Z431" s="239"/>
      <c r="AA431" s="240"/>
      <c r="AB431" s="240"/>
      <c r="AC431" s="242"/>
      <c r="AD431" s="233"/>
      <c r="AE431" s="234"/>
      <c r="AF431" s="234"/>
      <c r="AG431" s="234"/>
      <c r="AH431" s="235"/>
      <c r="AI431" s="236"/>
      <c r="AJ431" s="237"/>
      <c r="AK431" s="237"/>
      <c r="AL431" s="237"/>
      <c r="AM431" s="237"/>
      <c r="AN431" s="237"/>
      <c r="AO431" s="237"/>
      <c r="AP431" s="237"/>
      <c r="AQ431" s="237"/>
      <c r="AR431" s="237"/>
      <c r="AS431" s="237"/>
      <c r="AT431" s="237"/>
      <c r="AU431" s="238"/>
      <c r="AV431" s="239"/>
      <c r="AW431" s="240"/>
      <c r="AX431" s="240"/>
      <c r="AY431" s="241"/>
    </row>
    <row r="432" spans="2:51" ht="24.75" customHeight="1">
      <c r="B432" s="308"/>
      <c r="C432" s="309"/>
      <c r="D432" s="309"/>
      <c r="E432" s="309"/>
      <c r="F432" s="309"/>
      <c r="G432" s="310"/>
      <c r="H432" s="233"/>
      <c r="I432" s="234"/>
      <c r="J432" s="234"/>
      <c r="K432" s="234"/>
      <c r="L432" s="235"/>
      <c r="M432" s="236"/>
      <c r="N432" s="237"/>
      <c r="O432" s="237"/>
      <c r="P432" s="237"/>
      <c r="Q432" s="237"/>
      <c r="R432" s="237"/>
      <c r="S432" s="237"/>
      <c r="T432" s="237"/>
      <c r="U432" s="237"/>
      <c r="V432" s="237"/>
      <c r="W432" s="237"/>
      <c r="X432" s="237"/>
      <c r="Y432" s="238"/>
      <c r="Z432" s="239"/>
      <c r="AA432" s="240"/>
      <c r="AB432" s="240"/>
      <c r="AC432" s="242"/>
      <c r="AD432" s="233"/>
      <c r="AE432" s="234"/>
      <c r="AF432" s="234"/>
      <c r="AG432" s="234"/>
      <c r="AH432" s="235"/>
      <c r="AI432" s="236"/>
      <c r="AJ432" s="237"/>
      <c r="AK432" s="237"/>
      <c r="AL432" s="237"/>
      <c r="AM432" s="237"/>
      <c r="AN432" s="237"/>
      <c r="AO432" s="237"/>
      <c r="AP432" s="237"/>
      <c r="AQ432" s="237"/>
      <c r="AR432" s="237"/>
      <c r="AS432" s="237"/>
      <c r="AT432" s="237"/>
      <c r="AU432" s="238"/>
      <c r="AV432" s="239"/>
      <c r="AW432" s="240"/>
      <c r="AX432" s="240"/>
      <c r="AY432" s="241"/>
    </row>
    <row r="433" spans="2:51" ht="24.75" customHeight="1">
      <c r="B433" s="308"/>
      <c r="C433" s="309"/>
      <c r="D433" s="309"/>
      <c r="E433" s="309"/>
      <c r="F433" s="309"/>
      <c r="G433" s="310"/>
      <c r="H433" s="233"/>
      <c r="I433" s="234"/>
      <c r="J433" s="234"/>
      <c r="K433" s="234"/>
      <c r="L433" s="235"/>
      <c r="M433" s="236"/>
      <c r="N433" s="237"/>
      <c r="O433" s="237"/>
      <c r="P433" s="237"/>
      <c r="Q433" s="237"/>
      <c r="R433" s="237"/>
      <c r="S433" s="237"/>
      <c r="T433" s="237"/>
      <c r="U433" s="237"/>
      <c r="V433" s="237"/>
      <c r="W433" s="237"/>
      <c r="X433" s="237"/>
      <c r="Y433" s="238"/>
      <c r="Z433" s="239"/>
      <c r="AA433" s="240"/>
      <c r="AB433" s="240"/>
      <c r="AC433" s="242"/>
      <c r="AD433" s="233"/>
      <c r="AE433" s="234"/>
      <c r="AF433" s="234"/>
      <c r="AG433" s="234"/>
      <c r="AH433" s="235"/>
      <c r="AI433" s="236"/>
      <c r="AJ433" s="237"/>
      <c r="AK433" s="237"/>
      <c r="AL433" s="237"/>
      <c r="AM433" s="237"/>
      <c r="AN433" s="237"/>
      <c r="AO433" s="237"/>
      <c r="AP433" s="237"/>
      <c r="AQ433" s="237"/>
      <c r="AR433" s="237"/>
      <c r="AS433" s="237"/>
      <c r="AT433" s="237"/>
      <c r="AU433" s="238"/>
      <c r="AV433" s="239"/>
      <c r="AW433" s="240"/>
      <c r="AX433" s="240"/>
      <c r="AY433" s="241"/>
    </row>
    <row r="434" spans="2:51" ht="24.75" customHeight="1">
      <c r="B434" s="308"/>
      <c r="C434" s="309"/>
      <c r="D434" s="309"/>
      <c r="E434" s="309"/>
      <c r="F434" s="309"/>
      <c r="G434" s="310"/>
      <c r="H434" s="233"/>
      <c r="I434" s="234"/>
      <c r="J434" s="234"/>
      <c r="K434" s="234"/>
      <c r="L434" s="235"/>
      <c r="M434" s="236"/>
      <c r="N434" s="237"/>
      <c r="O434" s="237"/>
      <c r="P434" s="237"/>
      <c r="Q434" s="237"/>
      <c r="R434" s="237"/>
      <c r="S434" s="237"/>
      <c r="T434" s="237"/>
      <c r="U434" s="237"/>
      <c r="V434" s="237"/>
      <c r="W434" s="237"/>
      <c r="X434" s="237"/>
      <c r="Y434" s="238"/>
      <c r="Z434" s="239"/>
      <c r="AA434" s="240"/>
      <c r="AB434" s="240"/>
      <c r="AC434" s="240"/>
      <c r="AD434" s="233"/>
      <c r="AE434" s="234"/>
      <c r="AF434" s="234"/>
      <c r="AG434" s="234"/>
      <c r="AH434" s="235"/>
      <c r="AI434" s="236"/>
      <c r="AJ434" s="237"/>
      <c r="AK434" s="237"/>
      <c r="AL434" s="237"/>
      <c r="AM434" s="237"/>
      <c r="AN434" s="237"/>
      <c r="AO434" s="237"/>
      <c r="AP434" s="237"/>
      <c r="AQ434" s="237"/>
      <c r="AR434" s="237"/>
      <c r="AS434" s="237"/>
      <c r="AT434" s="237"/>
      <c r="AU434" s="238"/>
      <c r="AV434" s="239"/>
      <c r="AW434" s="240"/>
      <c r="AX434" s="240"/>
      <c r="AY434" s="241"/>
    </row>
    <row r="435" spans="2:51" ht="24.75" customHeight="1">
      <c r="B435" s="308"/>
      <c r="C435" s="309"/>
      <c r="D435" s="309"/>
      <c r="E435" s="309"/>
      <c r="F435" s="309"/>
      <c r="G435" s="310"/>
      <c r="H435" s="233"/>
      <c r="I435" s="234"/>
      <c r="J435" s="234"/>
      <c r="K435" s="234"/>
      <c r="L435" s="235"/>
      <c r="M435" s="236"/>
      <c r="N435" s="237"/>
      <c r="O435" s="237"/>
      <c r="P435" s="237"/>
      <c r="Q435" s="237"/>
      <c r="R435" s="237"/>
      <c r="S435" s="237"/>
      <c r="T435" s="237"/>
      <c r="U435" s="237"/>
      <c r="V435" s="237"/>
      <c r="W435" s="237"/>
      <c r="X435" s="237"/>
      <c r="Y435" s="238"/>
      <c r="Z435" s="239"/>
      <c r="AA435" s="240"/>
      <c r="AB435" s="240"/>
      <c r="AC435" s="240"/>
      <c r="AD435" s="233"/>
      <c r="AE435" s="234"/>
      <c r="AF435" s="234"/>
      <c r="AG435" s="234"/>
      <c r="AH435" s="235"/>
      <c r="AI435" s="236"/>
      <c r="AJ435" s="237"/>
      <c r="AK435" s="237"/>
      <c r="AL435" s="237"/>
      <c r="AM435" s="237"/>
      <c r="AN435" s="237"/>
      <c r="AO435" s="237"/>
      <c r="AP435" s="237"/>
      <c r="AQ435" s="237"/>
      <c r="AR435" s="237"/>
      <c r="AS435" s="237"/>
      <c r="AT435" s="237"/>
      <c r="AU435" s="238"/>
      <c r="AV435" s="239"/>
      <c r="AW435" s="240"/>
      <c r="AX435" s="240"/>
      <c r="AY435" s="241"/>
    </row>
    <row r="436" spans="2:51" ht="24.75" customHeight="1">
      <c r="B436" s="308"/>
      <c r="C436" s="309"/>
      <c r="D436" s="309"/>
      <c r="E436" s="309"/>
      <c r="F436" s="309"/>
      <c r="G436" s="310"/>
      <c r="H436" s="233"/>
      <c r="I436" s="234"/>
      <c r="J436" s="234"/>
      <c r="K436" s="234"/>
      <c r="L436" s="235"/>
      <c r="M436" s="236"/>
      <c r="N436" s="237"/>
      <c r="O436" s="237"/>
      <c r="P436" s="237"/>
      <c r="Q436" s="237"/>
      <c r="R436" s="237"/>
      <c r="S436" s="237"/>
      <c r="T436" s="237"/>
      <c r="U436" s="237"/>
      <c r="V436" s="237"/>
      <c r="W436" s="237"/>
      <c r="X436" s="237"/>
      <c r="Y436" s="238"/>
      <c r="Z436" s="239"/>
      <c r="AA436" s="240"/>
      <c r="AB436" s="240"/>
      <c r="AC436" s="240"/>
      <c r="AD436" s="233"/>
      <c r="AE436" s="234"/>
      <c r="AF436" s="234"/>
      <c r="AG436" s="234"/>
      <c r="AH436" s="235"/>
      <c r="AI436" s="236"/>
      <c r="AJ436" s="237"/>
      <c r="AK436" s="237"/>
      <c r="AL436" s="237"/>
      <c r="AM436" s="237"/>
      <c r="AN436" s="237"/>
      <c r="AO436" s="237"/>
      <c r="AP436" s="237"/>
      <c r="AQ436" s="237"/>
      <c r="AR436" s="237"/>
      <c r="AS436" s="237"/>
      <c r="AT436" s="237"/>
      <c r="AU436" s="238"/>
      <c r="AV436" s="239"/>
      <c r="AW436" s="240"/>
      <c r="AX436" s="240"/>
      <c r="AY436" s="241"/>
    </row>
    <row r="437" spans="2:51" ht="24.75" customHeight="1">
      <c r="B437" s="308"/>
      <c r="C437" s="309"/>
      <c r="D437" s="309"/>
      <c r="E437" s="309"/>
      <c r="F437" s="309"/>
      <c r="G437" s="310"/>
      <c r="H437" s="224"/>
      <c r="I437" s="225"/>
      <c r="J437" s="225"/>
      <c r="K437" s="225"/>
      <c r="L437" s="226"/>
      <c r="M437" s="227"/>
      <c r="N437" s="228"/>
      <c r="O437" s="228"/>
      <c r="P437" s="228"/>
      <c r="Q437" s="228"/>
      <c r="R437" s="228"/>
      <c r="S437" s="228"/>
      <c r="T437" s="228"/>
      <c r="U437" s="228"/>
      <c r="V437" s="228"/>
      <c r="W437" s="228"/>
      <c r="X437" s="228"/>
      <c r="Y437" s="229"/>
      <c r="Z437" s="230"/>
      <c r="AA437" s="231"/>
      <c r="AB437" s="231"/>
      <c r="AC437" s="231"/>
      <c r="AD437" s="224"/>
      <c r="AE437" s="225"/>
      <c r="AF437" s="225"/>
      <c r="AG437" s="225"/>
      <c r="AH437" s="226"/>
      <c r="AI437" s="227"/>
      <c r="AJ437" s="228"/>
      <c r="AK437" s="228"/>
      <c r="AL437" s="228"/>
      <c r="AM437" s="228"/>
      <c r="AN437" s="228"/>
      <c r="AO437" s="228"/>
      <c r="AP437" s="228"/>
      <c r="AQ437" s="228"/>
      <c r="AR437" s="228"/>
      <c r="AS437" s="228"/>
      <c r="AT437" s="228"/>
      <c r="AU437" s="229"/>
      <c r="AV437" s="230"/>
      <c r="AW437" s="231"/>
      <c r="AX437" s="231"/>
      <c r="AY437" s="232"/>
    </row>
    <row r="438" spans="2:51" ht="24.75" customHeight="1" thickBot="1">
      <c r="B438" s="311"/>
      <c r="C438" s="312"/>
      <c r="D438" s="312"/>
      <c r="E438" s="312"/>
      <c r="F438" s="312"/>
      <c r="G438" s="313"/>
      <c r="H438" s="215" t="s">
        <v>26</v>
      </c>
      <c r="I438" s="216"/>
      <c r="J438" s="216"/>
      <c r="K438" s="216"/>
      <c r="L438" s="216"/>
      <c r="M438" s="217"/>
      <c r="N438" s="218"/>
      <c r="O438" s="218"/>
      <c r="P438" s="218"/>
      <c r="Q438" s="218"/>
      <c r="R438" s="218"/>
      <c r="S438" s="218"/>
      <c r="T438" s="218"/>
      <c r="U438" s="218"/>
      <c r="V438" s="218"/>
      <c r="W438" s="218"/>
      <c r="X438" s="218"/>
      <c r="Y438" s="219"/>
      <c r="Z438" s="220">
        <f>SUM(Z430:AC437)</f>
        <v>0.2</v>
      </c>
      <c r="AA438" s="221"/>
      <c r="AB438" s="221"/>
      <c r="AC438" s="222"/>
      <c r="AD438" s="215" t="s">
        <v>26</v>
      </c>
      <c r="AE438" s="216"/>
      <c r="AF438" s="216"/>
      <c r="AG438" s="216"/>
      <c r="AH438" s="216"/>
      <c r="AI438" s="217"/>
      <c r="AJ438" s="218"/>
      <c r="AK438" s="218"/>
      <c r="AL438" s="218"/>
      <c r="AM438" s="218"/>
      <c r="AN438" s="218"/>
      <c r="AO438" s="218"/>
      <c r="AP438" s="218"/>
      <c r="AQ438" s="218"/>
      <c r="AR438" s="218"/>
      <c r="AS438" s="218"/>
      <c r="AT438" s="218"/>
      <c r="AU438" s="219"/>
      <c r="AV438" s="220">
        <f>SUM(AV430:AY437)</f>
        <v>0</v>
      </c>
      <c r="AW438" s="221"/>
      <c r="AX438" s="221"/>
      <c r="AY438" s="223"/>
    </row>
    <row r="439" spans="2:51" ht="17.25" customHeight="1"/>
    <row r="440" spans="2:51" ht="23.25" customHeight="1">
      <c r="B440" s="28" t="s">
        <v>100</v>
      </c>
      <c r="C440" s="28"/>
      <c r="D440" s="28"/>
      <c r="E440" s="50"/>
      <c r="F440" s="50"/>
      <c r="G440" s="307" t="s">
        <v>654</v>
      </c>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c r="AJ440" s="307"/>
      <c r="AK440" s="307"/>
      <c r="AL440" s="307"/>
      <c r="AM440" s="307"/>
      <c r="AN440" s="307"/>
      <c r="AO440" s="307"/>
      <c r="AP440" s="307"/>
      <c r="AQ440" s="307"/>
      <c r="AR440" s="307"/>
      <c r="AS440" s="307"/>
      <c r="AT440" s="307"/>
      <c r="AU440" s="307"/>
      <c r="AV440" s="307"/>
      <c r="AW440" s="307"/>
      <c r="AX440" s="307"/>
      <c r="AY440" s="50"/>
    </row>
    <row r="441" spans="2:51" ht="14.25">
      <c r="C441" s="20" t="s">
        <v>572</v>
      </c>
    </row>
    <row r="442" spans="2:51">
      <c r="C442" t="s">
        <v>655</v>
      </c>
    </row>
    <row r="443" spans="2:51" ht="34.5" customHeight="1">
      <c r="B443" s="202"/>
      <c r="C443" s="202"/>
      <c r="D443" s="213" t="s">
        <v>573</v>
      </c>
      <c r="E443" s="213"/>
      <c r="F443" s="213"/>
      <c r="G443" s="213"/>
      <c r="H443" s="213"/>
      <c r="I443" s="213"/>
      <c r="J443" s="213"/>
      <c r="K443" s="213"/>
      <c r="L443" s="213"/>
      <c r="M443" s="213"/>
      <c r="N443" s="213" t="s">
        <v>574</v>
      </c>
      <c r="O443" s="213"/>
      <c r="P443" s="213"/>
      <c r="Q443" s="213"/>
      <c r="R443" s="213"/>
      <c r="S443" s="213"/>
      <c r="T443" s="213"/>
      <c r="U443" s="213"/>
      <c r="V443" s="213"/>
      <c r="W443" s="213"/>
      <c r="X443" s="213"/>
      <c r="Y443" s="213"/>
      <c r="Z443" s="213"/>
      <c r="AA443" s="213"/>
      <c r="AB443" s="213"/>
      <c r="AC443" s="213"/>
      <c r="AD443" s="213"/>
      <c r="AE443" s="213"/>
      <c r="AF443" s="213"/>
      <c r="AG443" s="213"/>
      <c r="AH443" s="213"/>
      <c r="AI443" s="213"/>
      <c r="AJ443" s="213"/>
      <c r="AK443" s="213"/>
      <c r="AL443" s="214" t="s">
        <v>575</v>
      </c>
      <c r="AM443" s="213"/>
      <c r="AN443" s="213"/>
      <c r="AO443" s="213"/>
      <c r="AP443" s="213"/>
      <c r="AQ443" s="213"/>
      <c r="AR443" s="213" t="s">
        <v>27</v>
      </c>
      <c r="AS443" s="213"/>
      <c r="AT443" s="213"/>
      <c r="AU443" s="213"/>
      <c r="AV443" s="213" t="s">
        <v>28</v>
      </c>
      <c r="AW443" s="213"/>
      <c r="AX443" s="213"/>
    </row>
    <row r="444" spans="2:51" ht="24" customHeight="1">
      <c r="B444" s="202">
        <v>1</v>
      </c>
      <c r="C444" s="202">
        <v>1</v>
      </c>
      <c r="D444" s="203" t="s">
        <v>656</v>
      </c>
      <c r="E444" s="203"/>
      <c r="F444" s="203"/>
      <c r="G444" s="203"/>
      <c r="H444" s="203"/>
      <c r="I444" s="203"/>
      <c r="J444" s="203"/>
      <c r="K444" s="203"/>
      <c r="L444" s="203"/>
      <c r="M444" s="203"/>
      <c r="N444" s="203" t="s">
        <v>223</v>
      </c>
      <c r="O444" s="203"/>
      <c r="P444" s="203"/>
      <c r="Q444" s="203"/>
      <c r="R444" s="203"/>
      <c r="S444" s="203"/>
      <c r="T444" s="203"/>
      <c r="U444" s="203"/>
      <c r="V444" s="203"/>
      <c r="W444" s="203"/>
      <c r="X444" s="203"/>
      <c r="Y444" s="203"/>
      <c r="Z444" s="203"/>
      <c r="AA444" s="203"/>
      <c r="AB444" s="203"/>
      <c r="AC444" s="203"/>
      <c r="AD444" s="203"/>
      <c r="AE444" s="203"/>
      <c r="AF444" s="203"/>
      <c r="AG444" s="203"/>
      <c r="AH444" s="203"/>
      <c r="AI444" s="203"/>
      <c r="AJ444" s="203"/>
      <c r="AK444" s="203"/>
      <c r="AL444" s="519">
        <v>2</v>
      </c>
      <c r="AM444" s="203"/>
      <c r="AN444" s="203"/>
      <c r="AO444" s="203"/>
      <c r="AP444" s="203"/>
      <c r="AQ444" s="203"/>
      <c r="AR444" s="1887" t="s">
        <v>224</v>
      </c>
      <c r="AS444" s="1887"/>
      <c r="AT444" s="1887"/>
      <c r="AU444" s="1887"/>
      <c r="AV444" s="1977" t="s">
        <v>555</v>
      </c>
      <c r="AW444" s="1978"/>
      <c r="AX444" s="1979"/>
    </row>
    <row r="445" spans="2:51" ht="24" hidden="1" customHeight="1">
      <c r="B445" s="202">
        <v>2</v>
      </c>
      <c r="C445" s="202">
        <v>1</v>
      </c>
      <c r="D445" s="208"/>
      <c r="E445" s="208"/>
      <c r="F445" s="208"/>
      <c r="G445" s="208"/>
      <c r="H445" s="208"/>
      <c r="I445" s="208"/>
      <c r="J445" s="208"/>
      <c r="K445" s="208"/>
      <c r="L445" s="208"/>
      <c r="M445" s="208"/>
      <c r="N445" s="208"/>
      <c r="O445" s="208"/>
      <c r="P445" s="208"/>
      <c r="Q445" s="208"/>
      <c r="R445" s="208"/>
      <c r="S445" s="208"/>
      <c r="T445" s="208"/>
      <c r="U445" s="208"/>
      <c r="V445" s="208"/>
      <c r="W445" s="208"/>
      <c r="X445" s="208"/>
      <c r="Y445" s="208"/>
      <c r="Z445" s="208"/>
      <c r="AA445" s="208"/>
      <c r="AB445" s="208"/>
      <c r="AC445" s="208"/>
      <c r="AD445" s="208"/>
      <c r="AE445" s="208"/>
      <c r="AF445" s="208"/>
      <c r="AG445" s="208"/>
      <c r="AH445" s="208"/>
      <c r="AI445" s="208"/>
      <c r="AJ445" s="208"/>
      <c r="AK445" s="208"/>
      <c r="AL445" s="207"/>
      <c r="AM445" s="208"/>
      <c r="AN445" s="208"/>
      <c r="AO445" s="208"/>
      <c r="AP445" s="208"/>
      <c r="AQ445" s="208"/>
      <c r="AR445" s="208"/>
      <c r="AS445" s="208"/>
      <c r="AT445" s="208"/>
      <c r="AU445" s="208"/>
      <c r="AV445" s="208"/>
      <c r="AW445" s="208"/>
      <c r="AX445" s="208"/>
    </row>
    <row r="446" spans="2:51" ht="24" hidden="1" customHeight="1">
      <c r="B446" s="202">
        <v>3</v>
      </c>
      <c r="C446" s="202">
        <v>1</v>
      </c>
      <c r="D446" s="208"/>
      <c r="E446" s="208"/>
      <c r="F446" s="208"/>
      <c r="G446" s="208"/>
      <c r="H446" s="208"/>
      <c r="I446" s="208"/>
      <c r="J446" s="208"/>
      <c r="K446" s="208"/>
      <c r="L446" s="208"/>
      <c r="M446" s="208"/>
      <c r="N446" s="208"/>
      <c r="O446" s="208"/>
      <c r="P446" s="208"/>
      <c r="Q446" s="208"/>
      <c r="R446" s="208"/>
      <c r="S446" s="208"/>
      <c r="T446" s="208"/>
      <c r="U446" s="208"/>
      <c r="V446" s="208"/>
      <c r="W446" s="208"/>
      <c r="X446" s="208"/>
      <c r="Y446" s="208"/>
      <c r="Z446" s="208"/>
      <c r="AA446" s="208"/>
      <c r="AB446" s="208"/>
      <c r="AC446" s="208"/>
      <c r="AD446" s="208"/>
      <c r="AE446" s="208"/>
      <c r="AF446" s="208"/>
      <c r="AG446" s="208"/>
      <c r="AH446" s="208"/>
      <c r="AI446" s="208"/>
      <c r="AJ446" s="208"/>
      <c r="AK446" s="208"/>
      <c r="AL446" s="207"/>
      <c r="AM446" s="208"/>
      <c r="AN446" s="208"/>
      <c r="AO446" s="208"/>
      <c r="AP446" s="208"/>
      <c r="AQ446" s="208"/>
      <c r="AR446" s="208"/>
      <c r="AS446" s="208"/>
      <c r="AT446" s="208"/>
      <c r="AU446" s="208"/>
      <c r="AV446" s="208"/>
      <c r="AW446" s="208"/>
      <c r="AX446" s="208"/>
    </row>
    <row r="447" spans="2:51" ht="24" hidden="1" customHeight="1">
      <c r="B447" s="202">
        <v>4</v>
      </c>
      <c r="C447" s="202">
        <v>1</v>
      </c>
      <c r="D447" s="208"/>
      <c r="E447" s="208"/>
      <c r="F447" s="208"/>
      <c r="G447" s="208"/>
      <c r="H447" s="208"/>
      <c r="I447" s="208"/>
      <c r="J447" s="208"/>
      <c r="K447" s="208"/>
      <c r="L447" s="208"/>
      <c r="M447" s="208"/>
      <c r="N447" s="208"/>
      <c r="O447" s="208"/>
      <c r="P447" s="208"/>
      <c r="Q447" s="208"/>
      <c r="R447" s="208"/>
      <c r="S447" s="208"/>
      <c r="T447" s="208"/>
      <c r="U447" s="208"/>
      <c r="V447" s="208"/>
      <c r="W447" s="208"/>
      <c r="X447" s="208"/>
      <c r="Y447" s="208"/>
      <c r="Z447" s="208"/>
      <c r="AA447" s="208"/>
      <c r="AB447" s="208"/>
      <c r="AC447" s="208"/>
      <c r="AD447" s="208"/>
      <c r="AE447" s="208"/>
      <c r="AF447" s="208"/>
      <c r="AG447" s="208"/>
      <c r="AH447" s="208"/>
      <c r="AI447" s="208"/>
      <c r="AJ447" s="208"/>
      <c r="AK447" s="208"/>
      <c r="AL447" s="207"/>
      <c r="AM447" s="208"/>
      <c r="AN447" s="208"/>
      <c r="AO447" s="208"/>
      <c r="AP447" s="208"/>
      <c r="AQ447" s="208"/>
      <c r="AR447" s="208"/>
      <c r="AS447" s="208"/>
      <c r="AT447" s="208"/>
      <c r="AU447" s="208"/>
      <c r="AV447" s="208"/>
      <c r="AW447" s="208"/>
      <c r="AX447" s="208"/>
    </row>
    <row r="448" spans="2:51" ht="24" hidden="1" customHeight="1">
      <c r="B448" s="202">
        <v>5</v>
      </c>
      <c r="C448" s="202">
        <v>1</v>
      </c>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c r="AB448" s="208"/>
      <c r="AC448" s="208"/>
      <c r="AD448" s="208"/>
      <c r="AE448" s="208"/>
      <c r="AF448" s="208"/>
      <c r="AG448" s="208"/>
      <c r="AH448" s="208"/>
      <c r="AI448" s="208"/>
      <c r="AJ448" s="208"/>
      <c r="AK448" s="208"/>
      <c r="AL448" s="207"/>
      <c r="AM448" s="208"/>
      <c r="AN448" s="208"/>
      <c r="AO448" s="208"/>
      <c r="AP448" s="208"/>
      <c r="AQ448" s="208"/>
      <c r="AR448" s="208"/>
      <c r="AS448" s="208"/>
      <c r="AT448" s="208"/>
      <c r="AU448" s="208"/>
      <c r="AV448" s="208"/>
      <c r="AW448" s="208"/>
      <c r="AX448" s="208"/>
    </row>
    <row r="449" spans="2:50" ht="24" hidden="1" customHeight="1">
      <c r="B449" s="202">
        <v>6</v>
      </c>
      <c r="C449" s="202">
        <v>1</v>
      </c>
      <c r="D449" s="208"/>
      <c r="E449" s="208"/>
      <c r="F449" s="208"/>
      <c r="G449" s="208"/>
      <c r="H449" s="208"/>
      <c r="I449" s="208"/>
      <c r="J449" s="208"/>
      <c r="K449" s="208"/>
      <c r="L449" s="208"/>
      <c r="M449" s="208"/>
      <c r="N449" s="208"/>
      <c r="O449" s="208"/>
      <c r="P449" s="208"/>
      <c r="Q449" s="208"/>
      <c r="R449" s="208"/>
      <c r="S449" s="208"/>
      <c r="T449" s="208"/>
      <c r="U449" s="208"/>
      <c r="V449" s="208"/>
      <c r="W449" s="208"/>
      <c r="X449" s="208"/>
      <c r="Y449" s="208"/>
      <c r="Z449" s="208"/>
      <c r="AA449" s="208"/>
      <c r="AB449" s="208"/>
      <c r="AC449" s="208"/>
      <c r="AD449" s="208"/>
      <c r="AE449" s="208"/>
      <c r="AF449" s="208"/>
      <c r="AG449" s="208"/>
      <c r="AH449" s="208"/>
      <c r="AI449" s="208"/>
      <c r="AJ449" s="208"/>
      <c r="AK449" s="208"/>
      <c r="AL449" s="207"/>
      <c r="AM449" s="208"/>
      <c r="AN449" s="208"/>
      <c r="AO449" s="208"/>
      <c r="AP449" s="208"/>
      <c r="AQ449" s="208"/>
      <c r="AR449" s="208"/>
      <c r="AS449" s="208"/>
      <c r="AT449" s="208"/>
      <c r="AU449" s="208"/>
      <c r="AV449" s="208"/>
      <c r="AW449" s="208"/>
      <c r="AX449" s="208"/>
    </row>
    <row r="450" spans="2:50" ht="24" hidden="1" customHeight="1">
      <c r="B450" s="202">
        <v>7</v>
      </c>
      <c r="C450" s="202">
        <v>1</v>
      </c>
      <c r="D450" s="208"/>
      <c r="E450" s="208"/>
      <c r="F450" s="208"/>
      <c r="G450" s="208"/>
      <c r="H450" s="208"/>
      <c r="I450" s="208"/>
      <c r="J450" s="208"/>
      <c r="K450" s="208"/>
      <c r="L450" s="208"/>
      <c r="M450" s="208"/>
      <c r="N450" s="208"/>
      <c r="O450" s="208"/>
      <c r="P450" s="208"/>
      <c r="Q450" s="208"/>
      <c r="R450" s="208"/>
      <c r="S450" s="208"/>
      <c r="T450" s="208"/>
      <c r="U450" s="208"/>
      <c r="V450" s="208"/>
      <c r="W450" s="208"/>
      <c r="X450" s="208"/>
      <c r="Y450" s="208"/>
      <c r="Z450" s="208"/>
      <c r="AA450" s="208"/>
      <c r="AB450" s="208"/>
      <c r="AC450" s="208"/>
      <c r="AD450" s="208"/>
      <c r="AE450" s="208"/>
      <c r="AF450" s="208"/>
      <c r="AG450" s="208"/>
      <c r="AH450" s="208"/>
      <c r="AI450" s="208"/>
      <c r="AJ450" s="208"/>
      <c r="AK450" s="208"/>
      <c r="AL450" s="207"/>
      <c r="AM450" s="208"/>
      <c r="AN450" s="208"/>
      <c r="AO450" s="208"/>
      <c r="AP450" s="208"/>
      <c r="AQ450" s="208"/>
      <c r="AR450" s="208"/>
      <c r="AS450" s="208"/>
      <c r="AT450" s="208"/>
      <c r="AU450" s="208"/>
      <c r="AV450" s="208"/>
      <c r="AW450" s="208"/>
      <c r="AX450" s="208"/>
    </row>
    <row r="451" spans="2:50" ht="24" hidden="1" customHeight="1">
      <c r="B451" s="202">
        <v>8</v>
      </c>
      <c r="C451" s="202">
        <v>1</v>
      </c>
      <c r="D451" s="208"/>
      <c r="E451" s="208"/>
      <c r="F451" s="208"/>
      <c r="G451" s="208"/>
      <c r="H451" s="208"/>
      <c r="I451" s="208"/>
      <c r="J451" s="208"/>
      <c r="K451" s="208"/>
      <c r="L451" s="208"/>
      <c r="M451" s="208"/>
      <c r="N451" s="208"/>
      <c r="O451" s="208"/>
      <c r="P451" s="208"/>
      <c r="Q451" s="208"/>
      <c r="R451" s="208"/>
      <c r="S451" s="208"/>
      <c r="T451" s="208"/>
      <c r="U451" s="208"/>
      <c r="V451" s="208"/>
      <c r="W451" s="208"/>
      <c r="X451" s="208"/>
      <c r="Y451" s="208"/>
      <c r="Z451" s="208"/>
      <c r="AA451" s="208"/>
      <c r="AB451" s="208"/>
      <c r="AC451" s="208"/>
      <c r="AD451" s="208"/>
      <c r="AE451" s="208"/>
      <c r="AF451" s="208"/>
      <c r="AG451" s="208"/>
      <c r="AH451" s="208"/>
      <c r="AI451" s="208"/>
      <c r="AJ451" s="208"/>
      <c r="AK451" s="208"/>
      <c r="AL451" s="207"/>
      <c r="AM451" s="208"/>
      <c r="AN451" s="208"/>
      <c r="AO451" s="208"/>
      <c r="AP451" s="208"/>
      <c r="AQ451" s="208"/>
      <c r="AR451" s="208"/>
      <c r="AS451" s="208"/>
      <c r="AT451" s="208"/>
      <c r="AU451" s="208"/>
      <c r="AV451" s="208"/>
      <c r="AW451" s="208"/>
      <c r="AX451" s="208"/>
    </row>
    <row r="452" spans="2:50" ht="24" hidden="1" customHeight="1">
      <c r="B452" s="202">
        <v>9</v>
      </c>
      <c r="C452" s="202">
        <v>1</v>
      </c>
      <c r="D452" s="208"/>
      <c r="E452" s="208"/>
      <c r="F452" s="208"/>
      <c r="G452" s="208"/>
      <c r="H452" s="208"/>
      <c r="I452" s="208"/>
      <c r="J452" s="208"/>
      <c r="K452" s="208"/>
      <c r="L452" s="208"/>
      <c r="M452" s="208"/>
      <c r="N452" s="208"/>
      <c r="O452" s="208"/>
      <c r="P452" s="208"/>
      <c r="Q452" s="208"/>
      <c r="R452" s="208"/>
      <c r="S452" s="208"/>
      <c r="T452" s="208"/>
      <c r="U452" s="208"/>
      <c r="V452" s="208"/>
      <c r="W452" s="208"/>
      <c r="X452" s="208"/>
      <c r="Y452" s="208"/>
      <c r="Z452" s="208"/>
      <c r="AA452" s="208"/>
      <c r="AB452" s="208"/>
      <c r="AC452" s="208"/>
      <c r="AD452" s="208"/>
      <c r="AE452" s="208"/>
      <c r="AF452" s="208"/>
      <c r="AG452" s="208"/>
      <c r="AH452" s="208"/>
      <c r="AI452" s="208"/>
      <c r="AJ452" s="208"/>
      <c r="AK452" s="208"/>
      <c r="AL452" s="207"/>
      <c r="AM452" s="208"/>
      <c r="AN452" s="208"/>
      <c r="AO452" s="208"/>
      <c r="AP452" s="208"/>
      <c r="AQ452" s="208"/>
      <c r="AR452" s="208"/>
      <c r="AS452" s="208"/>
      <c r="AT452" s="208"/>
      <c r="AU452" s="208"/>
      <c r="AV452" s="208"/>
      <c r="AW452" s="208"/>
      <c r="AX452" s="208"/>
    </row>
    <row r="453" spans="2:50" ht="24" hidden="1" customHeight="1">
      <c r="B453" s="202">
        <v>10</v>
      </c>
      <c r="C453" s="202">
        <v>1</v>
      </c>
      <c r="D453" s="208"/>
      <c r="E453" s="208"/>
      <c r="F453" s="208"/>
      <c r="G453" s="208"/>
      <c r="H453" s="208"/>
      <c r="I453" s="208"/>
      <c r="J453" s="208"/>
      <c r="K453" s="208"/>
      <c r="L453" s="208"/>
      <c r="M453" s="208"/>
      <c r="N453" s="208"/>
      <c r="O453" s="208"/>
      <c r="P453" s="208"/>
      <c r="Q453" s="208"/>
      <c r="R453" s="208"/>
      <c r="S453" s="208"/>
      <c r="T453" s="208"/>
      <c r="U453" s="208"/>
      <c r="V453" s="208"/>
      <c r="W453" s="208"/>
      <c r="X453" s="208"/>
      <c r="Y453" s="208"/>
      <c r="Z453" s="208"/>
      <c r="AA453" s="208"/>
      <c r="AB453" s="208"/>
      <c r="AC453" s="208"/>
      <c r="AD453" s="208"/>
      <c r="AE453" s="208"/>
      <c r="AF453" s="208"/>
      <c r="AG453" s="208"/>
      <c r="AH453" s="208"/>
      <c r="AI453" s="208"/>
      <c r="AJ453" s="208"/>
      <c r="AK453" s="208"/>
      <c r="AL453" s="207"/>
      <c r="AM453" s="208"/>
      <c r="AN453" s="208"/>
      <c r="AO453" s="208"/>
      <c r="AP453" s="208"/>
      <c r="AQ453" s="208"/>
      <c r="AR453" s="208"/>
      <c r="AS453" s="208"/>
      <c r="AT453" s="208"/>
      <c r="AU453" s="208"/>
      <c r="AV453" s="208"/>
      <c r="AW453" s="208"/>
      <c r="AX453" s="208"/>
    </row>
    <row r="455" spans="2:50" ht="23.25" hidden="1" customHeight="1">
      <c r="B455" t="s">
        <v>43</v>
      </c>
    </row>
    <row r="456" spans="2:50" ht="36" hidden="1" customHeight="1">
      <c r="B456" s="213" t="s">
        <v>29</v>
      </c>
      <c r="C456" s="213"/>
      <c r="D456" s="213"/>
      <c r="E456" s="213"/>
      <c r="F456" s="213"/>
      <c r="G456" s="213"/>
      <c r="H456" s="213"/>
      <c r="I456" s="209"/>
      <c r="J456" s="209"/>
      <c r="K456" s="209"/>
      <c r="L456" s="209"/>
      <c r="M456" s="209"/>
      <c r="N456" s="209"/>
      <c r="O456" s="209"/>
      <c r="P456" s="209"/>
      <c r="Q456" s="209"/>
      <c r="R456" s="209"/>
      <c r="S456" s="209"/>
      <c r="T456" s="209"/>
      <c r="U456" s="209"/>
      <c r="V456" s="209"/>
      <c r="W456" s="209"/>
      <c r="X456" s="209"/>
      <c r="Y456" s="209"/>
    </row>
    <row r="457" spans="2:50" ht="36" hidden="1" customHeight="1">
      <c r="B457" s="485" t="s">
        <v>41</v>
      </c>
      <c r="C457" s="486"/>
      <c r="D457" s="486"/>
      <c r="E457" s="486"/>
      <c r="F457" s="486"/>
      <c r="G457" s="486"/>
      <c r="H457" s="487"/>
      <c r="I457" s="430" t="s">
        <v>578</v>
      </c>
      <c r="J457" s="267"/>
      <c r="K457" s="267"/>
      <c r="L457" s="267"/>
      <c r="M457" s="429"/>
      <c r="N457" s="491" t="s">
        <v>30</v>
      </c>
      <c r="O457" s="486"/>
      <c r="P457" s="486"/>
      <c r="Q457" s="486"/>
      <c r="R457" s="486"/>
      <c r="S457" s="486"/>
      <c r="T457" s="487"/>
      <c r="U457" s="430" t="s">
        <v>578</v>
      </c>
      <c r="V457" s="267"/>
      <c r="W457" s="267"/>
      <c r="X457" s="267"/>
      <c r="Y457" s="429"/>
      <c r="Z457" s="491" t="s">
        <v>31</v>
      </c>
      <c r="AA457" s="486"/>
      <c r="AB457" s="486"/>
      <c r="AC457" s="486"/>
      <c r="AD457" s="486"/>
      <c r="AE457" s="486"/>
      <c r="AF457" s="487"/>
      <c r="AG457" s="430" t="s">
        <v>578</v>
      </c>
      <c r="AH457" s="267"/>
      <c r="AI457" s="267"/>
      <c r="AJ457" s="267"/>
      <c r="AK457" s="429"/>
      <c r="AL457" s="491" t="s">
        <v>32</v>
      </c>
      <c r="AM457" s="486"/>
      <c r="AN457" s="486"/>
      <c r="AO457" s="486"/>
      <c r="AP457" s="486"/>
      <c r="AQ457" s="486"/>
      <c r="AR457" s="487"/>
      <c r="AS457" s="430" t="s">
        <v>578</v>
      </c>
      <c r="AT457" s="267"/>
      <c r="AU457" s="267"/>
      <c r="AV457" s="267"/>
      <c r="AW457" s="429"/>
    </row>
    <row r="458" spans="2:50" ht="36" hidden="1" customHeight="1">
      <c r="B458" s="491" t="s">
        <v>33</v>
      </c>
      <c r="C458" s="486"/>
      <c r="D458" s="486"/>
      <c r="E458" s="486"/>
      <c r="F458" s="486"/>
      <c r="G458" s="486"/>
      <c r="H458" s="487"/>
      <c r="I458" s="488"/>
      <c r="J458" s="489"/>
      <c r="K458" s="489"/>
      <c r="L458" s="489"/>
      <c r="M458" s="490"/>
      <c r="N458" s="491" t="s">
        <v>34</v>
      </c>
      <c r="O458" s="486"/>
      <c r="P458" s="486"/>
      <c r="Q458" s="486"/>
      <c r="R458" s="486"/>
      <c r="S458" s="486"/>
      <c r="T458" s="487"/>
      <c r="U458" s="488"/>
      <c r="V458" s="489"/>
      <c r="W458" s="489"/>
      <c r="X458" s="489"/>
      <c r="Y458" s="490"/>
      <c r="Z458" s="491" t="s">
        <v>35</v>
      </c>
      <c r="AA458" s="486"/>
      <c r="AB458" s="486"/>
      <c r="AC458" s="486"/>
      <c r="AD458" s="486"/>
      <c r="AE458" s="486"/>
      <c r="AF458" s="487"/>
      <c r="AG458" s="488"/>
      <c r="AH458" s="489"/>
      <c r="AI458" s="489"/>
      <c r="AJ458" s="489"/>
      <c r="AK458" s="490"/>
      <c r="AL458" s="485" t="s">
        <v>36</v>
      </c>
      <c r="AM458" s="486"/>
      <c r="AN458" s="486"/>
      <c r="AO458" s="486"/>
      <c r="AP458" s="486"/>
      <c r="AQ458" s="486"/>
      <c r="AR458" s="487"/>
      <c r="AS458" s="488"/>
      <c r="AT458" s="489"/>
      <c r="AU458" s="489"/>
      <c r="AV458" s="489"/>
      <c r="AW458" s="490"/>
    </row>
    <row r="459" spans="2:50" s="35" customFormat="1">
      <c r="C459" s="35" t="s">
        <v>225</v>
      </c>
    </row>
    <row r="460" spans="2:50" s="35" customFormat="1" ht="34.5" customHeight="1">
      <c r="B460" s="1962"/>
      <c r="C460" s="1962"/>
      <c r="D460" s="1968" t="s">
        <v>573</v>
      </c>
      <c r="E460" s="1968"/>
      <c r="F460" s="1968"/>
      <c r="G460" s="1968"/>
      <c r="H460" s="1968"/>
      <c r="I460" s="1968"/>
      <c r="J460" s="1968"/>
      <c r="K460" s="1968"/>
      <c r="L460" s="1968"/>
      <c r="M460" s="1968"/>
      <c r="N460" s="1968" t="s">
        <v>574</v>
      </c>
      <c r="O460" s="1968"/>
      <c r="P460" s="1968"/>
      <c r="Q460" s="1968"/>
      <c r="R460" s="1968"/>
      <c r="S460" s="1968"/>
      <c r="T460" s="1968"/>
      <c r="U460" s="1968"/>
      <c r="V460" s="1968"/>
      <c r="W460" s="1968"/>
      <c r="X460" s="1968"/>
      <c r="Y460" s="1968"/>
      <c r="Z460" s="1968"/>
      <c r="AA460" s="1968"/>
      <c r="AB460" s="1968"/>
      <c r="AC460" s="1968"/>
      <c r="AD460" s="1968"/>
      <c r="AE460" s="1968"/>
      <c r="AF460" s="1968"/>
      <c r="AG460" s="1968"/>
      <c r="AH460" s="1968"/>
      <c r="AI460" s="1968"/>
      <c r="AJ460" s="1968"/>
      <c r="AK460" s="1968"/>
      <c r="AL460" s="1969" t="s">
        <v>575</v>
      </c>
      <c r="AM460" s="1968"/>
      <c r="AN460" s="1968"/>
      <c r="AO460" s="1968"/>
      <c r="AP460" s="1968"/>
      <c r="AQ460" s="1968"/>
      <c r="AR460" s="1968" t="s">
        <v>27</v>
      </c>
      <c r="AS460" s="1968"/>
      <c r="AT460" s="1968"/>
      <c r="AU460" s="1968"/>
      <c r="AV460" s="1968" t="s">
        <v>28</v>
      </c>
      <c r="AW460" s="1968"/>
      <c r="AX460" s="1968"/>
    </row>
    <row r="461" spans="2:50" s="35" customFormat="1" ht="24" customHeight="1">
      <c r="B461" s="1962">
        <v>1</v>
      </c>
      <c r="C461" s="1962">
        <v>1</v>
      </c>
      <c r="D461" s="3165" t="s">
        <v>226</v>
      </c>
      <c r="E461" s="3166"/>
      <c r="F461" s="3166"/>
      <c r="G461" s="3166"/>
      <c r="H461" s="3166"/>
      <c r="I461" s="3166"/>
      <c r="J461" s="3166"/>
      <c r="K461" s="3166"/>
      <c r="L461" s="3166"/>
      <c r="M461" s="3167"/>
      <c r="N461" s="203" t="s">
        <v>227</v>
      </c>
      <c r="O461" s="203"/>
      <c r="P461" s="203"/>
      <c r="Q461" s="203"/>
      <c r="R461" s="203"/>
      <c r="S461" s="203"/>
      <c r="T461" s="203"/>
      <c r="U461" s="203"/>
      <c r="V461" s="203"/>
      <c r="W461" s="203"/>
      <c r="X461" s="203"/>
      <c r="Y461" s="203"/>
      <c r="Z461" s="203"/>
      <c r="AA461" s="203"/>
      <c r="AB461" s="203"/>
      <c r="AC461" s="203"/>
      <c r="AD461" s="203"/>
      <c r="AE461" s="203"/>
      <c r="AF461" s="203"/>
      <c r="AG461" s="203"/>
      <c r="AH461" s="203"/>
      <c r="AI461" s="203"/>
      <c r="AJ461" s="203"/>
      <c r="AK461" s="203"/>
      <c r="AL461" s="519">
        <v>9</v>
      </c>
      <c r="AM461" s="203"/>
      <c r="AN461" s="203"/>
      <c r="AO461" s="203"/>
      <c r="AP461" s="203"/>
      <c r="AQ461" s="203"/>
      <c r="AR461" s="1887" t="s">
        <v>555</v>
      </c>
      <c r="AS461" s="1887"/>
      <c r="AT461" s="1887"/>
      <c r="AU461" s="1887"/>
      <c r="AV461" s="1887" t="s">
        <v>555</v>
      </c>
      <c r="AW461" s="1887"/>
      <c r="AX461" s="1887"/>
    </row>
    <row r="462" spans="2:50" s="35" customFormat="1" ht="24" customHeight="1">
      <c r="B462" s="1962">
        <v>2</v>
      </c>
      <c r="C462" s="1962">
        <v>1</v>
      </c>
      <c r="D462" s="203" t="s">
        <v>228</v>
      </c>
      <c r="E462" s="203"/>
      <c r="F462" s="203"/>
      <c r="G462" s="203"/>
      <c r="H462" s="203"/>
      <c r="I462" s="203"/>
      <c r="J462" s="203"/>
      <c r="K462" s="203"/>
      <c r="L462" s="203"/>
      <c r="M462" s="203"/>
      <c r="N462" s="203" t="s">
        <v>227</v>
      </c>
      <c r="O462" s="203"/>
      <c r="P462" s="203"/>
      <c r="Q462" s="203"/>
      <c r="R462" s="203"/>
      <c r="S462" s="203"/>
      <c r="T462" s="203"/>
      <c r="U462" s="203"/>
      <c r="V462" s="203"/>
      <c r="W462" s="203"/>
      <c r="X462" s="203"/>
      <c r="Y462" s="203"/>
      <c r="Z462" s="203"/>
      <c r="AA462" s="203"/>
      <c r="AB462" s="203"/>
      <c r="AC462" s="203"/>
      <c r="AD462" s="203"/>
      <c r="AE462" s="203"/>
      <c r="AF462" s="203"/>
      <c r="AG462" s="203"/>
      <c r="AH462" s="203"/>
      <c r="AI462" s="203"/>
      <c r="AJ462" s="203"/>
      <c r="AK462" s="203"/>
      <c r="AL462" s="519">
        <v>5</v>
      </c>
      <c r="AM462" s="203"/>
      <c r="AN462" s="203"/>
      <c r="AO462" s="203"/>
      <c r="AP462" s="203"/>
      <c r="AQ462" s="203"/>
      <c r="AR462" s="1887" t="s">
        <v>555</v>
      </c>
      <c r="AS462" s="1887"/>
      <c r="AT462" s="1887"/>
      <c r="AU462" s="1887"/>
      <c r="AV462" s="1887" t="s">
        <v>555</v>
      </c>
      <c r="AW462" s="1887"/>
      <c r="AX462" s="1887"/>
    </row>
    <row r="463" spans="2:50" s="35" customFormat="1" ht="24" customHeight="1">
      <c r="B463" s="1962">
        <v>3</v>
      </c>
      <c r="C463" s="1962">
        <v>1</v>
      </c>
      <c r="D463" s="203" t="s">
        <v>229</v>
      </c>
      <c r="E463" s="203"/>
      <c r="F463" s="203"/>
      <c r="G463" s="203"/>
      <c r="H463" s="203"/>
      <c r="I463" s="203"/>
      <c r="J463" s="203"/>
      <c r="K463" s="203"/>
      <c r="L463" s="203"/>
      <c r="M463" s="203"/>
      <c r="N463" s="203" t="s">
        <v>230</v>
      </c>
      <c r="O463" s="203"/>
      <c r="P463" s="203"/>
      <c r="Q463" s="203"/>
      <c r="R463" s="203"/>
      <c r="S463" s="203"/>
      <c r="T463" s="203"/>
      <c r="U463" s="203"/>
      <c r="V463" s="203"/>
      <c r="W463" s="203"/>
      <c r="X463" s="203"/>
      <c r="Y463" s="203"/>
      <c r="Z463" s="203"/>
      <c r="AA463" s="203"/>
      <c r="AB463" s="203"/>
      <c r="AC463" s="203"/>
      <c r="AD463" s="203"/>
      <c r="AE463" s="203"/>
      <c r="AF463" s="203"/>
      <c r="AG463" s="203"/>
      <c r="AH463" s="203"/>
      <c r="AI463" s="203"/>
      <c r="AJ463" s="203"/>
      <c r="AK463" s="203"/>
      <c r="AL463" s="519">
        <v>0.6</v>
      </c>
      <c r="AM463" s="203"/>
      <c r="AN463" s="203"/>
      <c r="AO463" s="203"/>
      <c r="AP463" s="203"/>
      <c r="AQ463" s="203"/>
      <c r="AR463" s="1887" t="s">
        <v>555</v>
      </c>
      <c r="AS463" s="1887"/>
      <c r="AT463" s="1887"/>
      <c r="AU463" s="1887"/>
      <c r="AV463" s="1887" t="s">
        <v>555</v>
      </c>
      <c r="AW463" s="1887"/>
      <c r="AX463" s="1887"/>
    </row>
    <row r="464" spans="2:50" s="35" customFormat="1" ht="24" customHeight="1">
      <c r="B464" s="1962">
        <v>4</v>
      </c>
      <c r="C464" s="1962">
        <v>1</v>
      </c>
      <c r="D464" s="203" t="s">
        <v>231</v>
      </c>
      <c r="E464" s="203"/>
      <c r="F464" s="203"/>
      <c r="G464" s="203"/>
      <c r="H464" s="203"/>
      <c r="I464" s="203"/>
      <c r="J464" s="203"/>
      <c r="K464" s="203"/>
      <c r="L464" s="203"/>
      <c r="M464" s="203"/>
      <c r="N464" s="1912" t="s">
        <v>230</v>
      </c>
      <c r="O464" s="1913"/>
      <c r="P464" s="1913"/>
      <c r="Q464" s="1913"/>
      <c r="R464" s="1913"/>
      <c r="S464" s="1913"/>
      <c r="T464" s="1913"/>
      <c r="U464" s="1913"/>
      <c r="V464" s="1913"/>
      <c r="W464" s="1913"/>
      <c r="X464" s="1913"/>
      <c r="Y464" s="1913"/>
      <c r="Z464" s="1913"/>
      <c r="AA464" s="1913"/>
      <c r="AB464" s="1913"/>
      <c r="AC464" s="1913"/>
      <c r="AD464" s="1913"/>
      <c r="AE464" s="1913"/>
      <c r="AF464" s="1913"/>
      <c r="AG464" s="1913"/>
      <c r="AH464" s="1913"/>
      <c r="AI464" s="1913"/>
      <c r="AJ464" s="1913"/>
      <c r="AK464" s="1914"/>
      <c r="AL464" s="519">
        <v>0.5</v>
      </c>
      <c r="AM464" s="203"/>
      <c r="AN464" s="203"/>
      <c r="AO464" s="203"/>
      <c r="AP464" s="203"/>
      <c r="AQ464" s="203"/>
      <c r="AR464" s="1887" t="s">
        <v>597</v>
      </c>
      <c r="AS464" s="1887"/>
      <c r="AT464" s="1887"/>
      <c r="AU464" s="1887"/>
      <c r="AV464" s="1887" t="s">
        <v>597</v>
      </c>
      <c r="AW464" s="1887"/>
      <c r="AX464" s="1887"/>
    </row>
    <row r="465" spans="2:50" s="35" customFormat="1" ht="24" customHeight="1">
      <c r="B465" s="1962">
        <v>5</v>
      </c>
      <c r="C465" s="1962">
        <v>1</v>
      </c>
      <c r="D465" s="203" t="s">
        <v>232</v>
      </c>
      <c r="E465" s="203"/>
      <c r="F465" s="203"/>
      <c r="G465" s="203"/>
      <c r="H465" s="203"/>
      <c r="I465" s="203"/>
      <c r="J465" s="203"/>
      <c r="K465" s="203"/>
      <c r="L465" s="203"/>
      <c r="M465" s="203"/>
      <c r="N465" s="1912" t="s">
        <v>230</v>
      </c>
      <c r="O465" s="1913"/>
      <c r="P465" s="1913"/>
      <c r="Q465" s="1913"/>
      <c r="R465" s="1913"/>
      <c r="S465" s="1913"/>
      <c r="T465" s="1913"/>
      <c r="U465" s="1913"/>
      <c r="V465" s="1913"/>
      <c r="W465" s="1913"/>
      <c r="X465" s="1913"/>
      <c r="Y465" s="1913"/>
      <c r="Z465" s="1913"/>
      <c r="AA465" s="1913"/>
      <c r="AB465" s="1913"/>
      <c r="AC465" s="1913"/>
      <c r="AD465" s="1913"/>
      <c r="AE465" s="1913"/>
      <c r="AF465" s="1913"/>
      <c r="AG465" s="1913"/>
      <c r="AH465" s="1913"/>
      <c r="AI465" s="1913"/>
      <c r="AJ465" s="1913"/>
      <c r="AK465" s="1914"/>
      <c r="AL465" s="519">
        <v>0.5</v>
      </c>
      <c r="AM465" s="203"/>
      <c r="AN465" s="203"/>
      <c r="AO465" s="203"/>
      <c r="AP465" s="203"/>
      <c r="AQ465" s="203"/>
      <c r="AR465" s="1887" t="s">
        <v>597</v>
      </c>
      <c r="AS465" s="1887"/>
      <c r="AT465" s="1887"/>
      <c r="AU465" s="1887"/>
      <c r="AV465" s="1887" t="s">
        <v>597</v>
      </c>
      <c r="AW465" s="1887"/>
      <c r="AX465" s="1887"/>
    </row>
    <row r="466" spans="2:50" s="35" customFormat="1" ht="24" customHeight="1">
      <c r="B466" s="1962">
        <v>6</v>
      </c>
      <c r="C466" s="1962">
        <v>1</v>
      </c>
      <c r="D466" s="203" t="s">
        <v>233</v>
      </c>
      <c r="E466" s="203"/>
      <c r="F466" s="203"/>
      <c r="G466" s="203"/>
      <c r="H466" s="203"/>
      <c r="I466" s="203"/>
      <c r="J466" s="203"/>
      <c r="K466" s="203"/>
      <c r="L466" s="203"/>
      <c r="M466" s="203"/>
      <c r="N466" s="1912" t="s">
        <v>230</v>
      </c>
      <c r="O466" s="1913"/>
      <c r="P466" s="1913"/>
      <c r="Q466" s="1913"/>
      <c r="R466" s="1913"/>
      <c r="S466" s="1913"/>
      <c r="T466" s="1913"/>
      <c r="U466" s="1913"/>
      <c r="V466" s="1913"/>
      <c r="W466" s="1913"/>
      <c r="X466" s="1913"/>
      <c r="Y466" s="1913"/>
      <c r="Z466" s="1913"/>
      <c r="AA466" s="1913"/>
      <c r="AB466" s="1913"/>
      <c r="AC466" s="1913"/>
      <c r="AD466" s="1913"/>
      <c r="AE466" s="1913"/>
      <c r="AF466" s="1913"/>
      <c r="AG466" s="1913"/>
      <c r="AH466" s="1913"/>
      <c r="AI466" s="1913"/>
      <c r="AJ466" s="1913"/>
      <c r="AK466" s="1914"/>
      <c r="AL466" s="519">
        <v>0.5</v>
      </c>
      <c r="AM466" s="203"/>
      <c r="AN466" s="203"/>
      <c r="AO466" s="203"/>
      <c r="AP466" s="203"/>
      <c r="AQ466" s="203"/>
      <c r="AR466" s="1887" t="s">
        <v>597</v>
      </c>
      <c r="AS466" s="1887"/>
      <c r="AT466" s="1887"/>
      <c r="AU466" s="1887"/>
      <c r="AV466" s="1887" t="s">
        <v>597</v>
      </c>
      <c r="AW466" s="1887"/>
      <c r="AX466" s="1887"/>
    </row>
    <row r="467" spans="2:50" s="35" customFormat="1" ht="24" customHeight="1">
      <c r="B467" s="1962">
        <v>7</v>
      </c>
      <c r="C467" s="1962">
        <v>1</v>
      </c>
      <c r="D467" s="203" t="s">
        <v>234</v>
      </c>
      <c r="E467" s="203"/>
      <c r="F467" s="203"/>
      <c r="G467" s="203"/>
      <c r="H467" s="203"/>
      <c r="I467" s="203"/>
      <c r="J467" s="203"/>
      <c r="K467" s="203"/>
      <c r="L467" s="203"/>
      <c r="M467" s="203"/>
      <c r="N467" s="1912" t="s">
        <v>230</v>
      </c>
      <c r="O467" s="1913"/>
      <c r="P467" s="1913"/>
      <c r="Q467" s="1913"/>
      <c r="R467" s="1913"/>
      <c r="S467" s="1913"/>
      <c r="T467" s="1913"/>
      <c r="U467" s="1913"/>
      <c r="V467" s="1913"/>
      <c r="W467" s="1913"/>
      <c r="X467" s="1913"/>
      <c r="Y467" s="1913"/>
      <c r="Z467" s="1913"/>
      <c r="AA467" s="1913"/>
      <c r="AB467" s="1913"/>
      <c r="AC467" s="1913"/>
      <c r="AD467" s="1913"/>
      <c r="AE467" s="1913"/>
      <c r="AF467" s="1913"/>
      <c r="AG467" s="1913"/>
      <c r="AH467" s="1913"/>
      <c r="AI467" s="1913"/>
      <c r="AJ467" s="1913"/>
      <c r="AK467" s="1914"/>
      <c r="AL467" s="519">
        <v>0.5</v>
      </c>
      <c r="AM467" s="203"/>
      <c r="AN467" s="203"/>
      <c r="AO467" s="203"/>
      <c r="AP467" s="203"/>
      <c r="AQ467" s="203"/>
      <c r="AR467" s="1887" t="s">
        <v>597</v>
      </c>
      <c r="AS467" s="1887"/>
      <c r="AT467" s="1887"/>
      <c r="AU467" s="1887"/>
      <c r="AV467" s="1887" t="s">
        <v>597</v>
      </c>
      <c r="AW467" s="1887"/>
      <c r="AX467" s="1887"/>
    </row>
    <row r="468" spans="2:50" s="35" customFormat="1" ht="24" customHeight="1">
      <c r="B468" s="1962">
        <v>8</v>
      </c>
      <c r="C468" s="1962">
        <v>1</v>
      </c>
      <c r="D468" s="203" t="s">
        <v>235</v>
      </c>
      <c r="E468" s="203"/>
      <c r="F468" s="203"/>
      <c r="G468" s="203"/>
      <c r="H468" s="203"/>
      <c r="I468" s="203"/>
      <c r="J468" s="203"/>
      <c r="K468" s="203"/>
      <c r="L468" s="203"/>
      <c r="M468" s="203"/>
      <c r="N468" s="1912" t="s">
        <v>230</v>
      </c>
      <c r="O468" s="1913"/>
      <c r="P468" s="1913"/>
      <c r="Q468" s="1913"/>
      <c r="R468" s="1913"/>
      <c r="S468" s="1913"/>
      <c r="T468" s="1913"/>
      <c r="U468" s="1913"/>
      <c r="V468" s="1913"/>
      <c r="W468" s="1913"/>
      <c r="X468" s="1913"/>
      <c r="Y468" s="1913"/>
      <c r="Z468" s="1913"/>
      <c r="AA468" s="1913"/>
      <c r="AB468" s="1913"/>
      <c r="AC468" s="1913"/>
      <c r="AD468" s="1913"/>
      <c r="AE468" s="1913"/>
      <c r="AF468" s="1913"/>
      <c r="AG468" s="1913"/>
      <c r="AH468" s="1913"/>
      <c r="AI468" s="1913"/>
      <c r="AJ468" s="1913"/>
      <c r="AK468" s="1914"/>
      <c r="AL468" s="519">
        <v>0.5</v>
      </c>
      <c r="AM468" s="203"/>
      <c r="AN468" s="203"/>
      <c r="AO468" s="203"/>
      <c r="AP468" s="203"/>
      <c r="AQ468" s="203"/>
      <c r="AR468" s="1887" t="s">
        <v>597</v>
      </c>
      <c r="AS468" s="1887"/>
      <c r="AT468" s="1887"/>
      <c r="AU468" s="1887"/>
      <c r="AV468" s="1887" t="s">
        <v>597</v>
      </c>
      <c r="AW468" s="1887"/>
      <c r="AX468" s="1887"/>
    </row>
    <row r="469" spans="2:50" s="35" customFormat="1" ht="24" customHeight="1">
      <c r="B469" s="1962">
        <v>9</v>
      </c>
      <c r="C469" s="1962">
        <v>1</v>
      </c>
      <c r="D469" s="203" t="s">
        <v>236</v>
      </c>
      <c r="E469" s="203"/>
      <c r="F469" s="203"/>
      <c r="G469" s="203"/>
      <c r="H469" s="203"/>
      <c r="I469" s="203"/>
      <c r="J469" s="203"/>
      <c r="K469" s="203"/>
      <c r="L469" s="203"/>
      <c r="M469" s="203"/>
      <c r="N469" s="1912" t="s">
        <v>230</v>
      </c>
      <c r="O469" s="1913"/>
      <c r="P469" s="1913"/>
      <c r="Q469" s="1913"/>
      <c r="R469" s="1913"/>
      <c r="S469" s="1913"/>
      <c r="T469" s="1913"/>
      <c r="U469" s="1913"/>
      <c r="V469" s="1913"/>
      <c r="W469" s="1913"/>
      <c r="X469" s="1913"/>
      <c r="Y469" s="1913"/>
      <c r="Z469" s="1913"/>
      <c r="AA469" s="1913"/>
      <c r="AB469" s="1913"/>
      <c r="AC469" s="1913"/>
      <c r="AD469" s="1913"/>
      <c r="AE469" s="1913"/>
      <c r="AF469" s="1913"/>
      <c r="AG469" s="1913"/>
      <c r="AH469" s="1913"/>
      <c r="AI469" s="1913"/>
      <c r="AJ469" s="1913"/>
      <c r="AK469" s="1914"/>
      <c r="AL469" s="519">
        <v>0.4</v>
      </c>
      <c r="AM469" s="203"/>
      <c r="AN469" s="203"/>
      <c r="AO469" s="203"/>
      <c r="AP469" s="203"/>
      <c r="AQ469" s="203"/>
      <c r="AR469" s="1887" t="s">
        <v>597</v>
      </c>
      <c r="AS469" s="1887"/>
      <c r="AT469" s="1887"/>
      <c r="AU469" s="1887"/>
      <c r="AV469" s="1887" t="s">
        <v>597</v>
      </c>
      <c r="AW469" s="1887"/>
      <c r="AX469" s="1887"/>
    </row>
    <row r="470" spans="2:50" s="35" customFormat="1" ht="24" customHeight="1">
      <c r="B470" s="1962">
        <v>10</v>
      </c>
      <c r="C470" s="1962">
        <v>1</v>
      </c>
      <c r="D470" s="203" t="s">
        <v>237</v>
      </c>
      <c r="E470" s="203"/>
      <c r="F470" s="203"/>
      <c r="G470" s="203"/>
      <c r="H470" s="203"/>
      <c r="I470" s="203"/>
      <c r="J470" s="203"/>
      <c r="K470" s="203"/>
      <c r="L470" s="203"/>
      <c r="M470" s="203"/>
      <c r="N470" s="1912" t="s">
        <v>230</v>
      </c>
      <c r="O470" s="1913"/>
      <c r="P470" s="1913"/>
      <c r="Q470" s="1913"/>
      <c r="R470" s="1913"/>
      <c r="S470" s="1913"/>
      <c r="T470" s="1913"/>
      <c r="U470" s="1913"/>
      <c r="V470" s="1913"/>
      <c r="W470" s="1913"/>
      <c r="X470" s="1913"/>
      <c r="Y470" s="1913"/>
      <c r="Z470" s="1913"/>
      <c r="AA470" s="1913"/>
      <c r="AB470" s="1913"/>
      <c r="AC470" s="1913"/>
      <c r="AD470" s="1913"/>
      <c r="AE470" s="1913"/>
      <c r="AF470" s="1913"/>
      <c r="AG470" s="1913"/>
      <c r="AH470" s="1913"/>
      <c r="AI470" s="1913"/>
      <c r="AJ470" s="1913"/>
      <c r="AK470" s="1914"/>
      <c r="AL470" s="519">
        <v>0.4</v>
      </c>
      <c r="AM470" s="203"/>
      <c r="AN470" s="203"/>
      <c r="AO470" s="203"/>
      <c r="AP470" s="203"/>
      <c r="AQ470" s="203"/>
      <c r="AR470" s="1887" t="s">
        <v>624</v>
      </c>
      <c r="AS470" s="1887"/>
      <c r="AT470" s="1887"/>
      <c r="AU470" s="1887"/>
      <c r="AV470" s="1887" t="s">
        <v>624</v>
      </c>
      <c r="AW470" s="1887"/>
      <c r="AX470" s="1887"/>
    </row>
    <row r="471" spans="2:50" s="35" customFormat="1"/>
    <row r="472" spans="2:50" s="35" customFormat="1"/>
    <row r="473" spans="2:50" s="35" customFormat="1">
      <c r="C473" s="35" t="s">
        <v>657</v>
      </c>
    </row>
    <row r="474" spans="2:50" s="35" customFormat="1" ht="34.5" customHeight="1">
      <c r="B474" s="1962"/>
      <c r="C474" s="1962"/>
      <c r="D474" s="1968" t="s">
        <v>599</v>
      </c>
      <c r="E474" s="1968"/>
      <c r="F474" s="1968"/>
      <c r="G474" s="1968"/>
      <c r="H474" s="1968"/>
      <c r="I474" s="1968"/>
      <c r="J474" s="1968"/>
      <c r="K474" s="1968"/>
      <c r="L474" s="1968"/>
      <c r="M474" s="1968"/>
      <c r="N474" s="1968" t="s">
        <v>600</v>
      </c>
      <c r="O474" s="1968"/>
      <c r="P474" s="1968"/>
      <c r="Q474" s="1968"/>
      <c r="R474" s="1968"/>
      <c r="S474" s="1968"/>
      <c r="T474" s="1968"/>
      <c r="U474" s="1968"/>
      <c r="V474" s="1968"/>
      <c r="W474" s="1968"/>
      <c r="X474" s="1968"/>
      <c r="Y474" s="1968"/>
      <c r="Z474" s="1968"/>
      <c r="AA474" s="1968"/>
      <c r="AB474" s="1968"/>
      <c r="AC474" s="1968"/>
      <c r="AD474" s="1968"/>
      <c r="AE474" s="1968"/>
      <c r="AF474" s="1968"/>
      <c r="AG474" s="1968"/>
      <c r="AH474" s="1968"/>
      <c r="AI474" s="1968"/>
      <c r="AJ474" s="1968"/>
      <c r="AK474" s="1968"/>
      <c r="AL474" s="1969" t="s">
        <v>601</v>
      </c>
      <c r="AM474" s="1968"/>
      <c r="AN474" s="1968"/>
      <c r="AO474" s="1968"/>
      <c r="AP474" s="1968"/>
      <c r="AQ474" s="1968"/>
      <c r="AR474" s="1968" t="s">
        <v>27</v>
      </c>
      <c r="AS474" s="1968"/>
      <c r="AT474" s="1968"/>
      <c r="AU474" s="1968"/>
      <c r="AV474" s="1968" t="s">
        <v>28</v>
      </c>
      <c r="AW474" s="1968"/>
      <c r="AX474" s="1968"/>
    </row>
    <row r="475" spans="2:50" s="35" customFormat="1" ht="24" customHeight="1">
      <c r="B475" s="1962">
        <v>1</v>
      </c>
      <c r="C475" s="1962">
        <v>1</v>
      </c>
      <c r="D475" s="203" t="s">
        <v>238</v>
      </c>
      <c r="E475" s="203"/>
      <c r="F475" s="203"/>
      <c r="G475" s="203"/>
      <c r="H475" s="203"/>
      <c r="I475" s="203"/>
      <c r="J475" s="203"/>
      <c r="K475" s="203"/>
      <c r="L475" s="203"/>
      <c r="M475" s="203"/>
      <c r="N475" s="1977" t="s">
        <v>239</v>
      </c>
      <c r="O475" s="1978"/>
      <c r="P475" s="1978"/>
      <c r="Q475" s="1978"/>
      <c r="R475" s="1978"/>
      <c r="S475" s="1978"/>
      <c r="T475" s="1978"/>
      <c r="U475" s="1978"/>
      <c r="V475" s="1978"/>
      <c r="W475" s="1978"/>
      <c r="X475" s="1978"/>
      <c r="Y475" s="1978"/>
      <c r="Z475" s="1978"/>
      <c r="AA475" s="1978"/>
      <c r="AB475" s="1978"/>
      <c r="AC475" s="1978"/>
      <c r="AD475" s="1978"/>
      <c r="AE475" s="1978"/>
      <c r="AF475" s="1978"/>
      <c r="AG475" s="1978"/>
      <c r="AH475" s="1978"/>
      <c r="AI475" s="1978"/>
      <c r="AJ475" s="1978"/>
      <c r="AK475" s="1979"/>
      <c r="AL475" s="519">
        <v>1</v>
      </c>
      <c r="AM475" s="203"/>
      <c r="AN475" s="203"/>
      <c r="AO475" s="203"/>
      <c r="AP475" s="203"/>
      <c r="AQ475" s="203"/>
      <c r="AR475" s="1887">
        <v>2</v>
      </c>
      <c r="AS475" s="1887"/>
      <c r="AT475" s="1887"/>
      <c r="AU475" s="1887"/>
      <c r="AV475" s="3168">
        <v>1</v>
      </c>
      <c r="AW475" s="3169"/>
      <c r="AX475" s="3170"/>
    </row>
    <row r="476" spans="2:50" s="35" customFormat="1" ht="24" customHeight="1">
      <c r="B476" s="1962">
        <v>3</v>
      </c>
      <c r="C476" s="1962">
        <v>1</v>
      </c>
      <c r="D476" s="203" t="s">
        <v>240</v>
      </c>
      <c r="E476" s="203"/>
      <c r="F476" s="203"/>
      <c r="G476" s="203"/>
      <c r="H476" s="203"/>
      <c r="I476" s="203"/>
      <c r="J476" s="203"/>
      <c r="K476" s="203"/>
      <c r="L476" s="203"/>
      <c r="M476" s="203"/>
      <c r="N476" s="1977" t="s">
        <v>241</v>
      </c>
      <c r="O476" s="1978"/>
      <c r="P476" s="1978"/>
      <c r="Q476" s="1978"/>
      <c r="R476" s="1978"/>
      <c r="S476" s="1978"/>
      <c r="T476" s="1978"/>
      <c r="U476" s="1978"/>
      <c r="V476" s="1978"/>
      <c r="W476" s="1978"/>
      <c r="X476" s="1978"/>
      <c r="Y476" s="1978"/>
      <c r="Z476" s="1978"/>
      <c r="AA476" s="1978"/>
      <c r="AB476" s="1978"/>
      <c r="AC476" s="1978"/>
      <c r="AD476" s="1978"/>
      <c r="AE476" s="1978"/>
      <c r="AF476" s="1978"/>
      <c r="AG476" s="1978"/>
      <c r="AH476" s="1978"/>
      <c r="AI476" s="1978"/>
      <c r="AJ476" s="1978"/>
      <c r="AK476" s="1979"/>
      <c r="AL476" s="519">
        <v>0.2</v>
      </c>
      <c r="AM476" s="203"/>
      <c r="AN476" s="203"/>
      <c r="AO476" s="203"/>
      <c r="AP476" s="203"/>
      <c r="AQ476" s="203"/>
      <c r="AR476" s="1887">
        <v>3</v>
      </c>
      <c r="AS476" s="1887"/>
      <c r="AT476" s="1887"/>
      <c r="AU476" s="1887"/>
      <c r="AV476" s="3173">
        <v>0.64</v>
      </c>
      <c r="AW476" s="3173"/>
      <c r="AX476" s="3173"/>
    </row>
    <row r="477" spans="2:50" s="35" customFormat="1" ht="24" customHeight="1">
      <c r="B477" s="1962">
        <v>4</v>
      </c>
      <c r="C477" s="1962">
        <v>1</v>
      </c>
      <c r="D477" s="203" t="s">
        <v>242</v>
      </c>
      <c r="E477" s="203"/>
      <c r="F477" s="203"/>
      <c r="G477" s="203"/>
      <c r="H477" s="203"/>
      <c r="I477" s="203"/>
      <c r="J477" s="203"/>
      <c r="K477" s="203"/>
      <c r="L477" s="203"/>
      <c r="M477" s="203"/>
      <c r="N477" s="1977" t="s">
        <v>241</v>
      </c>
      <c r="O477" s="1978"/>
      <c r="P477" s="1978"/>
      <c r="Q477" s="1978"/>
      <c r="R477" s="1978"/>
      <c r="S477" s="1978"/>
      <c r="T477" s="1978"/>
      <c r="U477" s="1978"/>
      <c r="V477" s="1978"/>
      <c r="W477" s="1978"/>
      <c r="X477" s="1978"/>
      <c r="Y477" s="1978"/>
      <c r="Z477" s="1978"/>
      <c r="AA477" s="1978"/>
      <c r="AB477" s="1978"/>
      <c r="AC477" s="1978"/>
      <c r="AD477" s="1978"/>
      <c r="AE477" s="1978"/>
      <c r="AF477" s="1978"/>
      <c r="AG477" s="1978"/>
      <c r="AH477" s="1978"/>
      <c r="AI477" s="1978"/>
      <c r="AJ477" s="1978"/>
      <c r="AK477" s="1979"/>
      <c r="AL477" s="519">
        <v>0.1</v>
      </c>
      <c r="AM477" s="203"/>
      <c r="AN477" s="203"/>
      <c r="AO477" s="203"/>
      <c r="AP477" s="203"/>
      <c r="AQ477" s="203"/>
      <c r="AR477" s="1887">
        <v>1</v>
      </c>
      <c r="AS477" s="1887"/>
      <c r="AT477" s="1887"/>
      <c r="AU477" s="1887"/>
      <c r="AV477" s="3173">
        <v>1.25</v>
      </c>
      <c r="AW477" s="3173"/>
      <c r="AX477" s="3173"/>
    </row>
    <row r="478" spans="2:50" s="35" customFormat="1" ht="24" customHeight="1">
      <c r="B478" s="3171">
        <v>5</v>
      </c>
      <c r="C478" s="3172"/>
      <c r="D478" s="203" t="s">
        <v>243</v>
      </c>
      <c r="E478" s="203"/>
      <c r="F478" s="203"/>
      <c r="G478" s="203"/>
      <c r="H478" s="203"/>
      <c r="I478" s="203"/>
      <c r="J478" s="203"/>
      <c r="K478" s="203"/>
      <c r="L478" s="203"/>
      <c r="M478" s="203"/>
      <c r="N478" s="1977" t="s">
        <v>241</v>
      </c>
      <c r="O478" s="1978"/>
      <c r="P478" s="1978"/>
      <c r="Q478" s="1978"/>
      <c r="R478" s="1978"/>
      <c r="S478" s="1978"/>
      <c r="T478" s="1978"/>
      <c r="U478" s="1978"/>
      <c r="V478" s="1978"/>
      <c r="W478" s="1978"/>
      <c r="X478" s="1978"/>
      <c r="Y478" s="1978"/>
      <c r="Z478" s="1978"/>
      <c r="AA478" s="1978"/>
      <c r="AB478" s="1978"/>
      <c r="AC478" s="1978"/>
      <c r="AD478" s="1978"/>
      <c r="AE478" s="1978"/>
      <c r="AF478" s="1978"/>
      <c r="AG478" s="1978"/>
      <c r="AH478" s="1978"/>
      <c r="AI478" s="1978"/>
      <c r="AJ478" s="1978"/>
      <c r="AK478" s="1979"/>
      <c r="AL478" s="519">
        <v>0.05</v>
      </c>
      <c r="AM478" s="203"/>
      <c r="AN478" s="203"/>
      <c r="AO478" s="203"/>
      <c r="AP478" s="203"/>
      <c r="AQ478" s="203"/>
      <c r="AR478" s="1887">
        <v>3</v>
      </c>
      <c r="AS478" s="1887"/>
      <c r="AT478" s="1887"/>
      <c r="AU478" s="1887"/>
      <c r="AV478" s="3173">
        <v>0.79</v>
      </c>
      <c r="AW478" s="3173"/>
      <c r="AX478" s="3173"/>
    </row>
    <row r="479" spans="2:50" s="35" customFormat="1" ht="24" customHeight="1">
      <c r="B479" s="1962">
        <v>6</v>
      </c>
      <c r="C479" s="1962">
        <v>1</v>
      </c>
      <c r="D479" s="203" t="s">
        <v>243</v>
      </c>
      <c r="E479" s="203"/>
      <c r="F479" s="203"/>
      <c r="G479" s="203"/>
      <c r="H479" s="203"/>
      <c r="I479" s="203"/>
      <c r="J479" s="203"/>
      <c r="K479" s="203"/>
      <c r="L479" s="203"/>
      <c r="M479" s="203"/>
      <c r="N479" s="1977" t="s">
        <v>244</v>
      </c>
      <c r="O479" s="1978"/>
      <c r="P479" s="1978"/>
      <c r="Q479" s="1978"/>
      <c r="R479" s="1978"/>
      <c r="S479" s="1978"/>
      <c r="T479" s="1978"/>
      <c r="U479" s="1978"/>
      <c r="V479" s="1978"/>
      <c r="W479" s="1978"/>
      <c r="X479" s="1978"/>
      <c r="Y479" s="1978"/>
      <c r="Z479" s="1978"/>
      <c r="AA479" s="1978"/>
      <c r="AB479" s="1978"/>
      <c r="AC479" s="1978"/>
      <c r="AD479" s="1978"/>
      <c r="AE479" s="1978"/>
      <c r="AF479" s="1978"/>
      <c r="AG479" s="1978"/>
      <c r="AH479" s="1978"/>
      <c r="AI479" s="1978"/>
      <c r="AJ479" s="1978"/>
      <c r="AK479" s="1979"/>
      <c r="AL479" s="519">
        <v>0.03</v>
      </c>
      <c r="AM479" s="203"/>
      <c r="AN479" s="203"/>
      <c r="AO479" s="203"/>
      <c r="AP479" s="203"/>
      <c r="AQ479" s="203"/>
      <c r="AR479" s="1887">
        <v>2</v>
      </c>
      <c r="AS479" s="1887"/>
      <c r="AT479" s="1887"/>
      <c r="AU479" s="1887"/>
      <c r="AV479" s="3173">
        <v>0.86</v>
      </c>
      <c r="AW479" s="3173"/>
      <c r="AX479" s="3173"/>
    </row>
    <row r="480" spans="2:50" s="35" customFormat="1" ht="24" customHeight="1">
      <c r="B480" s="1962">
        <v>7</v>
      </c>
      <c r="C480" s="1962">
        <v>1</v>
      </c>
      <c r="D480" s="203" t="s">
        <v>243</v>
      </c>
      <c r="E480" s="203"/>
      <c r="F480" s="203"/>
      <c r="G480" s="203"/>
      <c r="H480" s="203"/>
      <c r="I480" s="203"/>
      <c r="J480" s="203"/>
      <c r="K480" s="203"/>
      <c r="L480" s="203"/>
      <c r="M480" s="203"/>
      <c r="N480" s="1977" t="s">
        <v>244</v>
      </c>
      <c r="O480" s="1978"/>
      <c r="P480" s="1978"/>
      <c r="Q480" s="1978"/>
      <c r="R480" s="1978"/>
      <c r="S480" s="1978"/>
      <c r="T480" s="1978"/>
      <c r="U480" s="1978"/>
      <c r="V480" s="1978"/>
      <c r="W480" s="1978"/>
      <c r="X480" s="1978"/>
      <c r="Y480" s="1978"/>
      <c r="Z480" s="1978"/>
      <c r="AA480" s="1978"/>
      <c r="AB480" s="1978"/>
      <c r="AC480" s="1978"/>
      <c r="AD480" s="1978"/>
      <c r="AE480" s="1978"/>
      <c r="AF480" s="1978"/>
      <c r="AG480" s="1978"/>
      <c r="AH480" s="1978"/>
      <c r="AI480" s="1978"/>
      <c r="AJ480" s="1978"/>
      <c r="AK480" s="1979"/>
      <c r="AL480" s="519">
        <v>0.03</v>
      </c>
      <c r="AM480" s="203"/>
      <c r="AN480" s="203"/>
      <c r="AO480" s="203"/>
      <c r="AP480" s="203"/>
      <c r="AQ480" s="203"/>
      <c r="AR480" s="1887">
        <v>1</v>
      </c>
      <c r="AS480" s="1887"/>
      <c r="AT480" s="1887"/>
      <c r="AU480" s="1887"/>
      <c r="AV480" s="3173">
        <v>0.77</v>
      </c>
      <c r="AW480" s="3173"/>
      <c r="AX480" s="3173"/>
    </row>
    <row r="481" spans="2:51" s="35" customFormat="1" ht="24" customHeight="1">
      <c r="B481" s="3171">
        <v>8</v>
      </c>
      <c r="C481" s="3172"/>
      <c r="D481" s="203" t="s">
        <v>245</v>
      </c>
      <c r="E481" s="203"/>
      <c r="F481" s="203"/>
      <c r="G481" s="203"/>
      <c r="H481" s="203"/>
      <c r="I481" s="203"/>
      <c r="J481" s="203"/>
      <c r="K481" s="203"/>
      <c r="L481" s="203"/>
      <c r="M481" s="203"/>
      <c r="N481" s="1977" t="s">
        <v>246</v>
      </c>
      <c r="O481" s="1978"/>
      <c r="P481" s="1978"/>
      <c r="Q481" s="1978"/>
      <c r="R481" s="1978"/>
      <c r="S481" s="1978"/>
      <c r="T481" s="1978"/>
      <c r="U481" s="1978"/>
      <c r="V481" s="1978"/>
      <c r="W481" s="1978"/>
      <c r="X481" s="1978"/>
      <c r="Y481" s="1978"/>
      <c r="Z481" s="1978"/>
      <c r="AA481" s="1978"/>
      <c r="AB481" s="1978"/>
      <c r="AC481" s="1978"/>
      <c r="AD481" s="1978"/>
      <c r="AE481" s="1978"/>
      <c r="AF481" s="1978"/>
      <c r="AG481" s="1978"/>
      <c r="AH481" s="1978"/>
      <c r="AI481" s="1978"/>
      <c r="AJ481" s="1978"/>
      <c r="AK481" s="1979"/>
      <c r="AL481" s="519">
        <v>0.06</v>
      </c>
      <c r="AM481" s="203"/>
      <c r="AN481" s="203"/>
      <c r="AO481" s="203"/>
      <c r="AP481" s="203"/>
      <c r="AQ481" s="203"/>
      <c r="AR481" s="1887">
        <v>2</v>
      </c>
      <c r="AS481" s="1887"/>
      <c r="AT481" s="1887"/>
      <c r="AU481" s="1887"/>
      <c r="AV481" s="3173">
        <v>1</v>
      </c>
      <c r="AW481" s="3173"/>
      <c r="AX481" s="3173"/>
    </row>
    <row r="482" spans="2:51" s="35" customFormat="1"/>
    <row r="483" spans="2:51" s="35" customFormat="1">
      <c r="C483" s="35" t="s">
        <v>247</v>
      </c>
    </row>
    <row r="484" spans="2:51" s="35" customFormat="1" ht="34.5" customHeight="1">
      <c r="B484" s="1962"/>
      <c r="C484" s="1962"/>
      <c r="D484" s="1968" t="s">
        <v>573</v>
      </c>
      <c r="E484" s="1968"/>
      <c r="F484" s="1968"/>
      <c r="G484" s="1968"/>
      <c r="H484" s="1968"/>
      <c r="I484" s="1968"/>
      <c r="J484" s="1968"/>
      <c r="K484" s="1968"/>
      <c r="L484" s="1968"/>
      <c r="M484" s="1968"/>
      <c r="N484" s="1968" t="s">
        <v>574</v>
      </c>
      <c r="O484" s="1968"/>
      <c r="P484" s="1968"/>
      <c r="Q484" s="1968"/>
      <c r="R484" s="1968"/>
      <c r="S484" s="1968"/>
      <c r="T484" s="1968"/>
      <c r="U484" s="1968"/>
      <c r="V484" s="1968"/>
      <c r="W484" s="1968"/>
      <c r="X484" s="1968"/>
      <c r="Y484" s="1968"/>
      <c r="Z484" s="1968"/>
      <c r="AA484" s="1968"/>
      <c r="AB484" s="1968"/>
      <c r="AC484" s="1968"/>
      <c r="AD484" s="1968"/>
      <c r="AE484" s="1968"/>
      <c r="AF484" s="1968"/>
      <c r="AG484" s="1968"/>
      <c r="AH484" s="1968"/>
      <c r="AI484" s="1968"/>
      <c r="AJ484" s="1968"/>
      <c r="AK484" s="1968"/>
      <c r="AL484" s="1969" t="s">
        <v>575</v>
      </c>
      <c r="AM484" s="1968"/>
      <c r="AN484" s="1968"/>
      <c r="AO484" s="1968"/>
      <c r="AP484" s="1968"/>
      <c r="AQ484" s="1968"/>
      <c r="AR484" s="1968" t="s">
        <v>27</v>
      </c>
      <c r="AS484" s="1968"/>
      <c r="AT484" s="1968"/>
      <c r="AU484" s="1968"/>
      <c r="AV484" s="1968" t="s">
        <v>28</v>
      </c>
      <c r="AW484" s="1968"/>
      <c r="AX484" s="1968"/>
    </row>
    <row r="485" spans="2:51" s="35" customFormat="1" ht="24" customHeight="1">
      <c r="B485" s="1962">
        <v>1</v>
      </c>
      <c r="C485" s="1962">
        <v>1</v>
      </c>
      <c r="D485" s="203" t="s">
        <v>248</v>
      </c>
      <c r="E485" s="203"/>
      <c r="F485" s="203"/>
      <c r="G485" s="203"/>
      <c r="H485" s="203"/>
      <c r="I485" s="203"/>
      <c r="J485" s="203"/>
      <c r="K485" s="203"/>
      <c r="L485" s="203"/>
      <c r="M485" s="203"/>
      <c r="N485" s="203" t="s">
        <v>222</v>
      </c>
      <c r="O485" s="203"/>
      <c r="P485" s="203"/>
      <c r="Q485" s="203"/>
      <c r="R485" s="203"/>
      <c r="S485" s="203"/>
      <c r="T485" s="203"/>
      <c r="U485" s="203"/>
      <c r="V485" s="203"/>
      <c r="W485" s="203"/>
      <c r="X485" s="203"/>
      <c r="Y485" s="203"/>
      <c r="Z485" s="203"/>
      <c r="AA485" s="203"/>
      <c r="AB485" s="203"/>
      <c r="AC485" s="203"/>
      <c r="AD485" s="203"/>
      <c r="AE485" s="203"/>
      <c r="AF485" s="203"/>
      <c r="AG485" s="203"/>
      <c r="AH485" s="203"/>
      <c r="AI485" s="203"/>
      <c r="AJ485" s="203"/>
      <c r="AK485" s="203"/>
      <c r="AL485" s="519">
        <v>0.2</v>
      </c>
      <c r="AM485" s="203"/>
      <c r="AN485" s="203"/>
      <c r="AO485" s="203"/>
      <c r="AP485" s="203"/>
      <c r="AQ485" s="203"/>
      <c r="AR485" s="1887">
        <v>3</v>
      </c>
      <c r="AS485" s="1887"/>
      <c r="AT485" s="1887"/>
      <c r="AU485" s="1887"/>
      <c r="AV485" s="3174">
        <v>0.94</v>
      </c>
      <c r="AW485" s="1887"/>
      <c r="AX485" s="1887"/>
    </row>
    <row r="486" spans="2:51" s="35" customFormat="1" ht="24" hidden="1" customHeight="1">
      <c r="B486" s="1962">
        <v>2</v>
      </c>
      <c r="C486" s="1962">
        <v>1</v>
      </c>
      <c r="D486" s="203"/>
      <c r="E486" s="203"/>
      <c r="F486" s="203"/>
      <c r="G486" s="203"/>
      <c r="H486" s="203"/>
      <c r="I486" s="203"/>
      <c r="J486" s="203"/>
      <c r="K486" s="203"/>
      <c r="L486" s="203"/>
      <c r="M486" s="203"/>
      <c r="N486" s="203"/>
      <c r="O486" s="203"/>
      <c r="P486" s="203"/>
      <c r="Q486" s="203"/>
      <c r="R486" s="203"/>
      <c r="S486" s="203"/>
      <c r="T486" s="203"/>
      <c r="U486" s="203"/>
      <c r="V486" s="203"/>
      <c r="W486" s="203"/>
      <c r="X486" s="203"/>
      <c r="Y486" s="203"/>
      <c r="Z486" s="203"/>
      <c r="AA486" s="203"/>
      <c r="AB486" s="203"/>
      <c r="AC486" s="203"/>
      <c r="AD486" s="203"/>
      <c r="AE486" s="203"/>
      <c r="AF486" s="203"/>
      <c r="AG486" s="203"/>
      <c r="AH486" s="203"/>
      <c r="AI486" s="203"/>
      <c r="AJ486" s="203"/>
      <c r="AK486" s="203"/>
      <c r="AL486" s="519"/>
      <c r="AM486" s="203"/>
      <c r="AN486" s="203"/>
      <c r="AO486" s="203"/>
      <c r="AP486" s="203"/>
      <c r="AQ486" s="203"/>
      <c r="AR486" s="203"/>
      <c r="AS486" s="203"/>
      <c r="AT486" s="203"/>
      <c r="AU486" s="203"/>
      <c r="AV486" s="203"/>
      <c r="AW486" s="203"/>
      <c r="AX486" s="203"/>
    </row>
    <row r="487" spans="2:51" s="35" customFormat="1" ht="24" hidden="1" customHeight="1">
      <c r="B487" s="1962">
        <v>3</v>
      </c>
      <c r="C487" s="1962">
        <v>1</v>
      </c>
      <c r="D487" s="203"/>
      <c r="E487" s="203"/>
      <c r="F487" s="203"/>
      <c r="G487" s="203"/>
      <c r="H487" s="203"/>
      <c r="I487" s="203"/>
      <c r="J487" s="203"/>
      <c r="K487" s="203"/>
      <c r="L487" s="203"/>
      <c r="M487" s="203"/>
      <c r="N487" s="203"/>
      <c r="O487" s="203"/>
      <c r="P487" s="203"/>
      <c r="Q487" s="203"/>
      <c r="R487" s="203"/>
      <c r="S487" s="203"/>
      <c r="T487" s="203"/>
      <c r="U487" s="203"/>
      <c r="V487" s="203"/>
      <c r="W487" s="203"/>
      <c r="X487" s="203"/>
      <c r="Y487" s="203"/>
      <c r="Z487" s="203"/>
      <c r="AA487" s="203"/>
      <c r="AB487" s="203"/>
      <c r="AC487" s="203"/>
      <c r="AD487" s="203"/>
      <c r="AE487" s="203"/>
      <c r="AF487" s="203"/>
      <c r="AG487" s="203"/>
      <c r="AH487" s="203"/>
      <c r="AI487" s="203"/>
      <c r="AJ487" s="203"/>
      <c r="AK487" s="203"/>
      <c r="AL487" s="519"/>
      <c r="AM487" s="203"/>
      <c r="AN487" s="203"/>
      <c r="AO487" s="203"/>
      <c r="AP487" s="203"/>
      <c r="AQ487" s="203"/>
      <c r="AR487" s="203"/>
      <c r="AS487" s="203"/>
      <c r="AT487" s="203"/>
      <c r="AU487" s="203"/>
      <c r="AV487" s="203"/>
      <c r="AW487" s="203"/>
      <c r="AX487" s="203"/>
    </row>
    <row r="488" spans="2:51" s="35" customFormat="1"/>
    <row r="489" spans="2:51" s="35" customFormat="1">
      <c r="C489" s="35" t="s">
        <v>249</v>
      </c>
    </row>
    <row r="490" spans="2:51" s="35" customFormat="1" ht="34.5" customHeight="1">
      <c r="B490" s="1962"/>
      <c r="C490" s="1962"/>
      <c r="D490" s="1968" t="s">
        <v>573</v>
      </c>
      <c r="E490" s="1968"/>
      <c r="F490" s="1968"/>
      <c r="G490" s="1968"/>
      <c r="H490" s="1968"/>
      <c r="I490" s="1968"/>
      <c r="J490" s="1968"/>
      <c r="K490" s="1968"/>
      <c r="L490" s="1968"/>
      <c r="M490" s="1968"/>
      <c r="N490" s="1968" t="s">
        <v>574</v>
      </c>
      <c r="O490" s="1968"/>
      <c r="P490" s="1968"/>
      <c r="Q490" s="1968"/>
      <c r="R490" s="1968"/>
      <c r="S490" s="1968"/>
      <c r="T490" s="1968"/>
      <c r="U490" s="1968"/>
      <c r="V490" s="1968"/>
      <c r="W490" s="1968"/>
      <c r="X490" s="1968"/>
      <c r="Y490" s="1968"/>
      <c r="Z490" s="1968"/>
      <c r="AA490" s="1968"/>
      <c r="AB490" s="1968"/>
      <c r="AC490" s="1968"/>
      <c r="AD490" s="1968"/>
      <c r="AE490" s="1968"/>
      <c r="AF490" s="1968"/>
      <c r="AG490" s="1968"/>
      <c r="AH490" s="1968"/>
      <c r="AI490" s="1968"/>
      <c r="AJ490" s="1968"/>
      <c r="AK490" s="1968"/>
      <c r="AL490" s="1969" t="s">
        <v>575</v>
      </c>
      <c r="AM490" s="1968"/>
      <c r="AN490" s="1968"/>
      <c r="AO490" s="1968"/>
      <c r="AP490" s="1968"/>
      <c r="AQ490" s="1968"/>
      <c r="AR490" s="1968" t="s">
        <v>27</v>
      </c>
      <c r="AS490" s="1968"/>
      <c r="AT490" s="1968"/>
      <c r="AU490" s="1968"/>
      <c r="AV490" s="1968" t="s">
        <v>28</v>
      </c>
      <c r="AW490" s="1968"/>
      <c r="AX490" s="1968"/>
    </row>
    <row r="491" spans="2:51" s="35" customFormat="1" ht="24" customHeight="1">
      <c r="B491" s="1962">
        <v>1</v>
      </c>
      <c r="C491" s="1962">
        <v>1</v>
      </c>
      <c r="D491" s="203" t="s">
        <v>250</v>
      </c>
      <c r="E491" s="203"/>
      <c r="F491" s="203"/>
      <c r="G491" s="203"/>
      <c r="H491" s="203"/>
      <c r="I491" s="203"/>
      <c r="J491" s="203"/>
      <c r="K491" s="203"/>
      <c r="L491" s="203"/>
      <c r="M491" s="203"/>
      <c r="N491" s="203" t="s">
        <v>251</v>
      </c>
      <c r="O491" s="203"/>
      <c r="P491" s="203"/>
      <c r="Q491" s="203"/>
      <c r="R491" s="203"/>
      <c r="S491" s="203"/>
      <c r="T491" s="203"/>
      <c r="U491" s="203"/>
      <c r="V491" s="203"/>
      <c r="W491" s="203"/>
      <c r="X491" s="203"/>
      <c r="Y491" s="203"/>
      <c r="Z491" s="203"/>
      <c r="AA491" s="203"/>
      <c r="AB491" s="203"/>
      <c r="AC491" s="203"/>
      <c r="AD491" s="203"/>
      <c r="AE491" s="203"/>
      <c r="AF491" s="203"/>
      <c r="AG491" s="203"/>
      <c r="AH491" s="203"/>
      <c r="AI491" s="203"/>
      <c r="AJ491" s="203"/>
      <c r="AK491" s="203"/>
      <c r="AL491" s="519">
        <v>1</v>
      </c>
      <c r="AM491" s="203"/>
      <c r="AN491" s="203"/>
      <c r="AO491" s="203"/>
      <c r="AP491" s="203"/>
      <c r="AQ491" s="203"/>
      <c r="AR491" s="1887" t="s">
        <v>555</v>
      </c>
      <c r="AS491" s="1887"/>
      <c r="AT491" s="1887"/>
      <c r="AU491" s="1887"/>
      <c r="AV491" s="1887" t="s">
        <v>555</v>
      </c>
      <c r="AW491" s="1887"/>
      <c r="AX491" s="1887"/>
    </row>
    <row r="492" spans="2:51" s="35" customFormat="1" ht="24" customHeight="1">
      <c r="B492" s="1962">
        <v>2</v>
      </c>
      <c r="C492" s="1962">
        <v>1</v>
      </c>
      <c r="D492" s="203" t="s">
        <v>252</v>
      </c>
      <c r="E492" s="203"/>
      <c r="F492" s="203"/>
      <c r="G492" s="203"/>
      <c r="H492" s="203"/>
      <c r="I492" s="203"/>
      <c r="J492" s="203"/>
      <c r="K492" s="203"/>
      <c r="L492" s="203"/>
      <c r="M492" s="203"/>
      <c r="N492" s="203" t="s">
        <v>251</v>
      </c>
      <c r="O492" s="203"/>
      <c r="P492" s="203"/>
      <c r="Q492" s="203"/>
      <c r="R492" s="203"/>
      <c r="S492" s="203"/>
      <c r="T492" s="203"/>
      <c r="U492" s="203"/>
      <c r="V492" s="203"/>
      <c r="W492" s="203"/>
      <c r="X492" s="203"/>
      <c r="Y492" s="203"/>
      <c r="Z492" s="203"/>
      <c r="AA492" s="203"/>
      <c r="AB492" s="203"/>
      <c r="AC492" s="203"/>
      <c r="AD492" s="203"/>
      <c r="AE492" s="203"/>
      <c r="AF492" s="203"/>
      <c r="AG492" s="203"/>
      <c r="AH492" s="203"/>
      <c r="AI492" s="203"/>
      <c r="AJ492" s="203"/>
      <c r="AK492" s="203"/>
      <c r="AL492" s="519">
        <v>0.3</v>
      </c>
      <c r="AM492" s="203"/>
      <c r="AN492" s="203"/>
      <c r="AO492" s="203"/>
      <c r="AP492" s="203"/>
      <c r="AQ492" s="203"/>
      <c r="AR492" s="1887" t="s">
        <v>555</v>
      </c>
      <c r="AS492" s="1887"/>
      <c r="AT492" s="1887"/>
      <c r="AU492" s="1887"/>
      <c r="AV492" s="1887" t="s">
        <v>555</v>
      </c>
      <c r="AW492" s="1887"/>
      <c r="AX492" s="1887"/>
    </row>
    <row r="493" spans="2:51" s="35" customFormat="1" ht="24" customHeight="1">
      <c r="B493" s="1962">
        <v>3</v>
      </c>
      <c r="C493" s="1962">
        <v>1</v>
      </c>
      <c r="D493" s="203" t="s">
        <v>253</v>
      </c>
      <c r="E493" s="203"/>
      <c r="F493" s="203"/>
      <c r="G493" s="203"/>
      <c r="H493" s="203"/>
      <c r="I493" s="203"/>
      <c r="J493" s="203"/>
      <c r="K493" s="203"/>
      <c r="L493" s="203"/>
      <c r="M493" s="203"/>
      <c r="N493" s="203" t="s">
        <v>251</v>
      </c>
      <c r="O493" s="203"/>
      <c r="P493" s="203"/>
      <c r="Q493" s="203"/>
      <c r="R493" s="203"/>
      <c r="S493" s="203"/>
      <c r="T493" s="203"/>
      <c r="U493" s="203"/>
      <c r="V493" s="203"/>
      <c r="W493" s="203"/>
      <c r="X493" s="203"/>
      <c r="Y493" s="203"/>
      <c r="Z493" s="203"/>
      <c r="AA493" s="203"/>
      <c r="AB493" s="203"/>
      <c r="AC493" s="203"/>
      <c r="AD493" s="203"/>
      <c r="AE493" s="203"/>
      <c r="AF493" s="203"/>
      <c r="AG493" s="203"/>
      <c r="AH493" s="203"/>
      <c r="AI493" s="203"/>
      <c r="AJ493" s="203"/>
      <c r="AK493" s="203"/>
      <c r="AL493" s="519">
        <v>0.1</v>
      </c>
      <c r="AM493" s="203"/>
      <c r="AN493" s="203"/>
      <c r="AO493" s="203"/>
      <c r="AP493" s="203"/>
      <c r="AQ493" s="203"/>
      <c r="AR493" s="1887" t="s">
        <v>555</v>
      </c>
      <c r="AS493" s="1887"/>
      <c r="AT493" s="1887"/>
      <c r="AU493" s="1887"/>
      <c r="AV493" s="1887" t="s">
        <v>555</v>
      </c>
      <c r="AW493" s="1887"/>
      <c r="AX493" s="1887"/>
    </row>
    <row r="494" spans="2:51" s="35" customFormat="1" ht="18" customHeight="1"/>
    <row r="495" spans="2:51" ht="21.75" customHeight="1" thickBot="1">
      <c r="AK495" s="466"/>
      <c r="AL495" s="466"/>
      <c r="AM495" s="466"/>
      <c r="AN495" s="466"/>
      <c r="AO495" s="466"/>
      <c r="AP495" s="466"/>
      <c r="AQ495" s="466"/>
      <c r="AR495" s="467" t="s">
        <v>112</v>
      </c>
      <c r="AS495" s="467"/>
      <c r="AT495" s="467"/>
      <c r="AU495" s="467"/>
      <c r="AV495" s="467"/>
      <c r="AW495" s="467"/>
      <c r="AX495" s="467"/>
      <c r="AY495" s="467"/>
    </row>
    <row r="496" spans="2:51" ht="21" customHeight="1">
      <c r="B496" s="468" t="s">
        <v>113</v>
      </c>
      <c r="C496" s="469"/>
      <c r="D496" s="469"/>
      <c r="E496" s="469"/>
      <c r="F496" s="469"/>
      <c r="G496" s="469"/>
      <c r="H496" s="1882" t="s">
        <v>200</v>
      </c>
      <c r="I496" s="1883"/>
      <c r="J496" s="1883"/>
      <c r="K496" s="1883"/>
      <c r="L496" s="1883"/>
      <c r="M496" s="1883"/>
      <c r="N496" s="1883"/>
      <c r="O496" s="1883"/>
      <c r="P496" s="1883"/>
      <c r="Q496" s="1883"/>
      <c r="R496" s="1883"/>
      <c r="S496" s="1883"/>
      <c r="T496" s="1883"/>
      <c r="U496" s="1883"/>
      <c r="V496" s="1883"/>
      <c r="W496" s="1883"/>
      <c r="X496" s="1883"/>
      <c r="Y496" s="1883"/>
      <c r="Z496" s="472" t="s">
        <v>559</v>
      </c>
      <c r="AA496" s="473"/>
      <c r="AB496" s="473"/>
      <c r="AC496" s="473"/>
      <c r="AD496" s="473"/>
      <c r="AE496" s="474"/>
      <c r="AF496" s="1846" t="s">
        <v>106</v>
      </c>
      <c r="AG496" s="1846"/>
      <c r="AH496" s="1846"/>
      <c r="AI496" s="1846"/>
      <c r="AJ496" s="1846"/>
      <c r="AK496" s="1846"/>
      <c r="AL496" s="1846"/>
      <c r="AM496" s="1846"/>
      <c r="AN496" s="1846"/>
      <c r="AO496" s="1846"/>
      <c r="AP496" s="1846"/>
      <c r="AQ496" s="1847"/>
      <c r="AR496" s="478" t="s">
        <v>1</v>
      </c>
      <c r="AS496" s="475"/>
      <c r="AT496" s="475"/>
      <c r="AU496" s="475"/>
      <c r="AV496" s="475"/>
      <c r="AW496" s="475"/>
      <c r="AX496" s="475"/>
      <c r="AY496" s="479"/>
    </row>
    <row r="497" spans="2:60" ht="28.15" customHeight="1">
      <c r="B497" s="442" t="s">
        <v>59</v>
      </c>
      <c r="C497" s="443"/>
      <c r="D497" s="443"/>
      <c r="E497" s="443"/>
      <c r="F497" s="443"/>
      <c r="G497" s="444"/>
      <c r="H497" s="1884"/>
      <c r="I497" s="1885"/>
      <c r="J497" s="1885"/>
      <c r="K497" s="1885"/>
      <c r="L497" s="1885"/>
      <c r="M497" s="1885"/>
      <c r="N497" s="1885"/>
      <c r="O497" s="1885"/>
      <c r="P497" s="1885"/>
      <c r="Q497" s="1885"/>
      <c r="R497" s="1885"/>
      <c r="S497" s="1885"/>
      <c r="T497" s="1885"/>
      <c r="U497" s="1885"/>
      <c r="V497" s="1885"/>
      <c r="W497" s="3176"/>
      <c r="X497" s="3176"/>
      <c r="Y497" s="3176"/>
      <c r="Z497" s="448" t="s">
        <v>2</v>
      </c>
      <c r="AA497" s="449"/>
      <c r="AB497" s="449"/>
      <c r="AC497" s="449"/>
      <c r="AD497" s="449"/>
      <c r="AE497" s="450"/>
      <c r="AF497" s="1859" t="s">
        <v>107</v>
      </c>
      <c r="AG497" s="1859"/>
      <c r="AH497" s="1859"/>
      <c r="AI497" s="1859"/>
      <c r="AJ497" s="1859"/>
      <c r="AK497" s="1859"/>
      <c r="AL497" s="1859"/>
      <c r="AM497" s="1859"/>
      <c r="AN497" s="1859"/>
      <c r="AO497" s="1859"/>
      <c r="AP497" s="1859"/>
      <c r="AQ497" s="1860"/>
      <c r="AR497" s="3015" t="s">
        <v>658</v>
      </c>
      <c r="AS497" s="3016"/>
      <c r="AT497" s="3016"/>
      <c r="AU497" s="3016"/>
      <c r="AV497" s="3016"/>
      <c r="AW497" s="3016"/>
      <c r="AX497" s="3016"/>
      <c r="AY497" s="3017"/>
    </row>
    <row r="498" spans="2:60" ht="30.75" customHeight="1">
      <c r="B498" s="454" t="s">
        <v>3</v>
      </c>
      <c r="C498" s="455"/>
      <c r="D498" s="455"/>
      <c r="E498" s="455"/>
      <c r="F498" s="455"/>
      <c r="G498" s="455"/>
      <c r="H498" s="1864" t="s">
        <v>103</v>
      </c>
      <c r="I498" s="1865"/>
      <c r="J498" s="1865"/>
      <c r="K498" s="1865"/>
      <c r="L498" s="1865"/>
      <c r="M498" s="1865"/>
      <c r="N498" s="1865"/>
      <c r="O498" s="1865"/>
      <c r="P498" s="1865"/>
      <c r="Q498" s="1865"/>
      <c r="R498" s="1865"/>
      <c r="S498" s="1865"/>
      <c r="T498" s="1865"/>
      <c r="U498" s="1865"/>
      <c r="V498" s="1865"/>
      <c r="W498" s="1865"/>
      <c r="X498" s="1865"/>
      <c r="Y498" s="1865"/>
      <c r="Z498" s="457" t="s">
        <v>76</v>
      </c>
      <c r="AA498" s="458"/>
      <c r="AB498" s="458"/>
      <c r="AC498" s="458"/>
      <c r="AD498" s="458"/>
      <c r="AE498" s="459"/>
      <c r="AF498" s="460" t="s">
        <v>147</v>
      </c>
      <c r="AG498" s="461"/>
      <c r="AH498" s="461"/>
      <c r="AI498" s="461"/>
      <c r="AJ498" s="461"/>
      <c r="AK498" s="461"/>
      <c r="AL498" s="461"/>
      <c r="AM498" s="461"/>
      <c r="AN498" s="461"/>
      <c r="AO498" s="461"/>
      <c r="AP498" s="461"/>
      <c r="AQ498" s="461"/>
      <c r="AR498" s="462"/>
      <c r="AS498" s="462"/>
      <c r="AT498" s="462"/>
      <c r="AU498" s="462"/>
      <c r="AV498" s="462"/>
      <c r="AW498" s="462"/>
      <c r="AX498" s="462"/>
      <c r="AY498" s="463"/>
    </row>
    <row r="499" spans="2:60" ht="18" customHeight="1">
      <c r="B499" s="418" t="s">
        <v>37</v>
      </c>
      <c r="C499" s="419"/>
      <c r="D499" s="419"/>
      <c r="E499" s="419"/>
      <c r="F499" s="419"/>
      <c r="G499" s="419"/>
      <c r="H499" s="1869" t="s">
        <v>526</v>
      </c>
      <c r="I499" s="1870"/>
      <c r="J499" s="1870"/>
      <c r="K499" s="1870"/>
      <c r="L499" s="1870"/>
      <c r="M499" s="1870"/>
      <c r="N499" s="1870"/>
      <c r="O499" s="1870"/>
      <c r="P499" s="1870"/>
      <c r="Q499" s="1870"/>
      <c r="R499" s="1870"/>
      <c r="S499" s="1870"/>
      <c r="T499" s="1870"/>
      <c r="U499" s="1870"/>
      <c r="V499" s="1870"/>
      <c r="W499" s="1871"/>
      <c r="X499" s="1871"/>
      <c r="Y499" s="1871"/>
      <c r="Z499" s="428" t="s">
        <v>561</v>
      </c>
      <c r="AA499" s="267"/>
      <c r="AB499" s="267"/>
      <c r="AC499" s="267"/>
      <c r="AD499" s="267"/>
      <c r="AE499" s="429"/>
      <c r="AF499" s="431"/>
      <c r="AG499" s="432"/>
      <c r="AH499" s="432"/>
      <c r="AI499" s="432"/>
      <c r="AJ499" s="432"/>
      <c r="AK499" s="432"/>
      <c r="AL499" s="432"/>
      <c r="AM499" s="432"/>
      <c r="AN499" s="432"/>
      <c r="AO499" s="432"/>
      <c r="AP499" s="432"/>
      <c r="AQ499" s="432"/>
      <c r="AR499" s="432"/>
      <c r="AS499" s="432"/>
      <c r="AT499" s="432"/>
      <c r="AU499" s="432"/>
      <c r="AV499" s="432"/>
      <c r="AW499" s="432"/>
      <c r="AX499" s="432"/>
      <c r="AY499" s="433"/>
    </row>
    <row r="500" spans="2:60" ht="24" customHeight="1">
      <c r="B500" s="420"/>
      <c r="C500" s="421"/>
      <c r="D500" s="421"/>
      <c r="E500" s="421"/>
      <c r="F500" s="421"/>
      <c r="G500" s="421"/>
      <c r="H500" s="1872"/>
      <c r="I500" s="1873"/>
      <c r="J500" s="1873"/>
      <c r="K500" s="1873"/>
      <c r="L500" s="1873"/>
      <c r="M500" s="1873"/>
      <c r="N500" s="1873"/>
      <c r="O500" s="1873"/>
      <c r="P500" s="1873"/>
      <c r="Q500" s="1873"/>
      <c r="R500" s="1873"/>
      <c r="S500" s="1873"/>
      <c r="T500" s="1873"/>
      <c r="U500" s="1873"/>
      <c r="V500" s="1873"/>
      <c r="W500" s="1874"/>
      <c r="X500" s="1874"/>
      <c r="Y500" s="1874"/>
      <c r="Z500" s="430"/>
      <c r="AA500" s="267"/>
      <c r="AB500" s="267"/>
      <c r="AC500" s="267"/>
      <c r="AD500" s="267"/>
      <c r="AE500" s="429"/>
      <c r="AF500" s="434"/>
      <c r="AG500" s="434"/>
      <c r="AH500" s="434"/>
      <c r="AI500" s="434"/>
      <c r="AJ500" s="434"/>
      <c r="AK500" s="434"/>
      <c r="AL500" s="434"/>
      <c r="AM500" s="434"/>
      <c r="AN500" s="434"/>
      <c r="AO500" s="434"/>
      <c r="AP500" s="434"/>
      <c r="AQ500" s="434"/>
      <c r="AR500" s="434"/>
      <c r="AS500" s="434"/>
      <c r="AT500" s="434"/>
      <c r="AU500" s="434"/>
      <c r="AV500" s="434"/>
      <c r="AW500" s="434"/>
      <c r="AX500" s="434"/>
      <c r="AY500" s="435"/>
    </row>
    <row r="501" spans="2:60" ht="29.25" customHeight="1">
      <c r="B501" s="436" t="s">
        <v>4</v>
      </c>
      <c r="C501" s="437"/>
      <c r="D501" s="437"/>
      <c r="E501" s="437"/>
      <c r="F501" s="437"/>
      <c r="G501" s="438"/>
      <c r="H501" s="439" t="s">
        <v>201</v>
      </c>
      <c r="I501" s="440"/>
      <c r="J501" s="440"/>
      <c r="K501" s="440"/>
      <c r="L501" s="440"/>
      <c r="M501" s="440"/>
      <c r="N501" s="440"/>
      <c r="O501" s="440"/>
      <c r="P501" s="440"/>
      <c r="Q501" s="440"/>
      <c r="R501" s="440"/>
      <c r="S501" s="440"/>
      <c r="T501" s="440"/>
      <c r="U501" s="440"/>
      <c r="V501" s="440"/>
      <c r="W501" s="440"/>
      <c r="X501" s="440"/>
      <c r="Y501" s="440"/>
      <c r="Z501" s="440"/>
      <c r="AA501" s="440"/>
      <c r="AB501" s="440"/>
      <c r="AC501" s="440"/>
      <c r="AD501" s="440"/>
      <c r="AE501" s="440"/>
      <c r="AF501" s="440"/>
      <c r="AG501" s="440"/>
      <c r="AH501" s="440"/>
      <c r="AI501" s="440"/>
      <c r="AJ501" s="440"/>
      <c r="AK501" s="440"/>
      <c r="AL501" s="440"/>
      <c r="AM501" s="440"/>
      <c r="AN501" s="440"/>
      <c r="AO501" s="440"/>
      <c r="AP501" s="440"/>
      <c r="AQ501" s="440"/>
      <c r="AR501" s="440"/>
      <c r="AS501" s="440"/>
      <c r="AT501" s="440"/>
      <c r="AU501" s="440"/>
      <c r="AV501" s="440"/>
      <c r="AW501" s="440"/>
      <c r="AX501" s="440"/>
      <c r="AY501" s="441"/>
    </row>
    <row r="502" spans="2:60" ht="21" customHeight="1">
      <c r="B502" s="405" t="s">
        <v>39</v>
      </c>
      <c r="C502" s="406"/>
      <c r="D502" s="406"/>
      <c r="E502" s="406"/>
      <c r="F502" s="406"/>
      <c r="G502" s="407"/>
      <c r="H502" s="411"/>
      <c r="I502" s="412"/>
      <c r="J502" s="412"/>
      <c r="K502" s="412"/>
      <c r="L502" s="412"/>
      <c r="M502" s="412"/>
      <c r="N502" s="412"/>
      <c r="O502" s="412"/>
      <c r="P502" s="412"/>
      <c r="Q502" s="370" t="s">
        <v>86</v>
      </c>
      <c r="R502" s="371"/>
      <c r="S502" s="371"/>
      <c r="T502" s="371"/>
      <c r="U502" s="371"/>
      <c r="V502" s="371"/>
      <c r="W502" s="413"/>
      <c r="X502" s="370" t="s">
        <v>87</v>
      </c>
      <c r="Y502" s="371"/>
      <c r="Z502" s="371"/>
      <c r="AA502" s="371"/>
      <c r="AB502" s="371"/>
      <c r="AC502" s="371"/>
      <c r="AD502" s="413"/>
      <c r="AE502" s="370" t="s">
        <v>88</v>
      </c>
      <c r="AF502" s="371"/>
      <c r="AG502" s="371"/>
      <c r="AH502" s="371"/>
      <c r="AI502" s="371"/>
      <c r="AJ502" s="371"/>
      <c r="AK502" s="413"/>
      <c r="AL502" s="370" t="s">
        <v>90</v>
      </c>
      <c r="AM502" s="371"/>
      <c r="AN502" s="371"/>
      <c r="AO502" s="371"/>
      <c r="AP502" s="371"/>
      <c r="AQ502" s="371"/>
      <c r="AR502" s="413"/>
      <c r="AS502" s="370" t="s">
        <v>91</v>
      </c>
      <c r="AT502" s="371"/>
      <c r="AU502" s="371"/>
      <c r="AV502" s="371"/>
      <c r="AW502" s="371"/>
      <c r="AX502" s="371"/>
      <c r="AY502" s="372"/>
    </row>
    <row r="503" spans="2:60" ht="21" customHeight="1">
      <c r="B503" s="291"/>
      <c r="C503" s="292"/>
      <c r="D503" s="292"/>
      <c r="E503" s="292"/>
      <c r="F503" s="292"/>
      <c r="G503" s="293"/>
      <c r="H503" s="373" t="s">
        <v>5</v>
      </c>
      <c r="I503" s="374"/>
      <c r="J503" s="379" t="s">
        <v>6</v>
      </c>
      <c r="K503" s="380"/>
      <c r="L503" s="380"/>
      <c r="M503" s="380"/>
      <c r="N503" s="380"/>
      <c r="O503" s="380"/>
      <c r="P503" s="381"/>
      <c r="Q503" s="3177">
        <v>15</v>
      </c>
      <c r="R503" s="3177"/>
      <c r="S503" s="3177"/>
      <c r="T503" s="3177"/>
      <c r="U503" s="3177"/>
      <c r="V503" s="3177"/>
      <c r="W503" s="3177"/>
      <c r="X503" s="3177">
        <v>14</v>
      </c>
      <c r="Y503" s="3177"/>
      <c r="Z503" s="3177"/>
      <c r="AA503" s="3177"/>
      <c r="AB503" s="3177"/>
      <c r="AC503" s="3177"/>
      <c r="AD503" s="3177"/>
      <c r="AE503" s="3177">
        <v>13</v>
      </c>
      <c r="AF503" s="3177"/>
      <c r="AG503" s="3177"/>
      <c r="AH503" s="3177"/>
      <c r="AI503" s="3177"/>
      <c r="AJ503" s="3177"/>
      <c r="AK503" s="3177"/>
      <c r="AL503" s="3177">
        <v>13</v>
      </c>
      <c r="AM503" s="3177"/>
      <c r="AN503" s="3177"/>
      <c r="AO503" s="3177"/>
      <c r="AP503" s="3177"/>
      <c r="AQ503" s="3177"/>
      <c r="AR503" s="3178"/>
      <c r="AS503" s="384">
        <v>12</v>
      </c>
      <c r="AT503" s="384"/>
      <c r="AU503" s="384"/>
      <c r="AV503" s="384"/>
      <c r="AW503" s="384"/>
      <c r="AX503" s="384"/>
      <c r="AY503" s="385"/>
    </row>
    <row r="504" spans="2:60" ht="21" customHeight="1">
      <c r="B504" s="291"/>
      <c r="C504" s="292"/>
      <c r="D504" s="292"/>
      <c r="E504" s="292"/>
      <c r="F504" s="292"/>
      <c r="G504" s="293"/>
      <c r="H504" s="375"/>
      <c r="I504" s="376"/>
      <c r="J504" s="386" t="s">
        <v>7</v>
      </c>
      <c r="K504" s="387"/>
      <c r="L504" s="387"/>
      <c r="M504" s="387"/>
      <c r="N504" s="387"/>
      <c r="O504" s="387"/>
      <c r="P504" s="388"/>
      <c r="Q504" s="3175" t="s">
        <v>562</v>
      </c>
      <c r="R504" s="3175"/>
      <c r="S504" s="3175"/>
      <c r="T504" s="3175"/>
      <c r="U504" s="3175"/>
      <c r="V504" s="3175"/>
      <c r="W504" s="3175"/>
      <c r="X504" s="3175" t="s">
        <v>562</v>
      </c>
      <c r="Y504" s="3175"/>
      <c r="Z504" s="3175"/>
      <c r="AA504" s="3175"/>
      <c r="AB504" s="3175"/>
      <c r="AC504" s="3175"/>
      <c r="AD504" s="3175"/>
      <c r="AE504" s="3175" t="s">
        <v>555</v>
      </c>
      <c r="AF504" s="3175"/>
      <c r="AG504" s="3175"/>
      <c r="AH504" s="3175"/>
      <c r="AI504" s="3175"/>
      <c r="AJ504" s="3175"/>
      <c r="AK504" s="3175"/>
      <c r="AL504" s="3175" t="s">
        <v>562</v>
      </c>
      <c r="AM504" s="3175"/>
      <c r="AN504" s="3175"/>
      <c r="AO504" s="3175"/>
      <c r="AP504" s="3175"/>
      <c r="AQ504" s="3175"/>
      <c r="AR504" s="3175"/>
      <c r="AS504" s="464"/>
      <c r="AT504" s="464"/>
      <c r="AU504" s="464"/>
      <c r="AV504" s="464"/>
      <c r="AW504" s="464"/>
      <c r="AX504" s="464"/>
      <c r="AY504" s="465"/>
    </row>
    <row r="505" spans="2:60" ht="24.75" customHeight="1">
      <c r="B505" s="291"/>
      <c r="C505" s="292"/>
      <c r="D505" s="292"/>
      <c r="E505" s="292"/>
      <c r="F505" s="292"/>
      <c r="G505" s="293"/>
      <c r="H505" s="375"/>
      <c r="I505" s="376"/>
      <c r="J505" s="386" t="s">
        <v>8</v>
      </c>
      <c r="K505" s="387"/>
      <c r="L505" s="387"/>
      <c r="M505" s="387"/>
      <c r="N505" s="387"/>
      <c r="O505" s="387"/>
      <c r="P505" s="388"/>
      <c r="Q505" s="3175" t="s">
        <v>562</v>
      </c>
      <c r="R505" s="3175"/>
      <c r="S505" s="3175"/>
      <c r="T505" s="3175"/>
      <c r="U505" s="3175"/>
      <c r="V505" s="3175"/>
      <c r="W505" s="3175"/>
      <c r="X505" s="3175" t="s">
        <v>659</v>
      </c>
      <c r="Y505" s="3175"/>
      <c r="Z505" s="3175"/>
      <c r="AA505" s="3175"/>
      <c r="AB505" s="3175"/>
      <c r="AC505" s="3175"/>
      <c r="AD505" s="3175"/>
      <c r="AE505" s="3175">
        <v>6</v>
      </c>
      <c r="AF505" s="3175"/>
      <c r="AG505" s="3175"/>
      <c r="AH505" s="3175"/>
      <c r="AI505" s="3175"/>
      <c r="AJ505" s="3175"/>
      <c r="AK505" s="3175"/>
      <c r="AL505" s="3175" t="s">
        <v>562</v>
      </c>
      <c r="AM505" s="3175"/>
      <c r="AN505" s="3175"/>
      <c r="AO505" s="3175"/>
      <c r="AP505" s="3175"/>
      <c r="AQ505" s="3175"/>
      <c r="AR505" s="3175"/>
      <c r="AS505" s="464"/>
      <c r="AT505" s="464"/>
      <c r="AU505" s="464"/>
      <c r="AV505" s="464"/>
      <c r="AW505" s="464"/>
      <c r="AX505" s="464"/>
      <c r="AY505" s="465"/>
    </row>
    <row r="506" spans="2:60" ht="24.75" customHeight="1">
      <c r="B506" s="291"/>
      <c r="C506" s="292"/>
      <c r="D506" s="292"/>
      <c r="E506" s="292"/>
      <c r="F506" s="292"/>
      <c r="G506" s="293"/>
      <c r="H506" s="377"/>
      <c r="I506" s="378"/>
      <c r="J506" s="415" t="s">
        <v>26</v>
      </c>
      <c r="K506" s="416"/>
      <c r="L506" s="416"/>
      <c r="M506" s="416"/>
      <c r="N506" s="416"/>
      <c r="O506" s="416"/>
      <c r="P506" s="417"/>
      <c r="Q506" s="3182">
        <f>SUM(Q503:Q505)</f>
        <v>15</v>
      </c>
      <c r="R506" s="3182"/>
      <c r="S506" s="3182"/>
      <c r="T506" s="3182"/>
      <c r="U506" s="3182"/>
      <c r="V506" s="3182"/>
      <c r="W506" s="3182"/>
      <c r="X506" s="3182">
        <f>SUM(X503:X505)</f>
        <v>14</v>
      </c>
      <c r="Y506" s="3182"/>
      <c r="Z506" s="3182"/>
      <c r="AA506" s="3182"/>
      <c r="AB506" s="3182"/>
      <c r="AC506" s="3182"/>
      <c r="AD506" s="3182"/>
      <c r="AE506" s="3182">
        <f>SUM(AE503:AE505)</f>
        <v>19</v>
      </c>
      <c r="AF506" s="3182"/>
      <c r="AG506" s="3182"/>
      <c r="AH506" s="3182"/>
      <c r="AI506" s="3182"/>
      <c r="AJ506" s="3182"/>
      <c r="AK506" s="3182"/>
      <c r="AL506" s="3183">
        <v>13</v>
      </c>
      <c r="AM506" s="3183"/>
      <c r="AN506" s="3183"/>
      <c r="AO506" s="3183"/>
      <c r="AP506" s="3183"/>
      <c r="AQ506" s="3183"/>
      <c r="AR506" s="3183"/>
      <c r="AS506" s="402">
        <v>12</v>
      </c>
      <c r="AT506" s="402"/>
      <c r="AU506" s="402"/>
      <c r="AV506" s="402"/>
      <c r="AW506" s="402"/>
      <c r="AX506" s="402"/>
      <c r="AY506" s="402"/>
    </row>
    <row r="507" spans="2:60" ht="24.75" customHeight="1">
      <c r="B507" s="291"/>
      <c r="C507" s="292"/>
      <c r="D507" s="292"/>
      <c r="E507" s="292"/>
      <c r="F507" s="292"/>
      <c r="G507" s="293"/>
      <c r="H507" s="392" t="s">
        <v>9</v>
      </c>
      <c r="I507" s="393"/>
      <c r="J507" s="393"/>
      <c r="K507" s="393"/>
      <c r="L507" s="393"/>
      <c r="M507" s="393"/>
      <c r="N507" s="393"/>
      <c r="O507" s="393"/>
      <c r="P507" s="393"/>
      <c r="Q507" s="3184">
        <v>10</v>
      </c>
      <c r="R507" s="3184"/>
      <c r="S507" s="3184"/>
      <c r="T507" s="3184"/>
      <c r="U507" s="3184"/>
      <c r="V507" s="3184"/>
      <c r="W507" s="3184"/>
      <c r="X507" s="3184">
        <v>3</v>
      </c>
      <c r="Y507" s="3184"/>
      <c r="Z507" s="3184"/>
      <c r="AA507" s="3184"/>
      <c r="AB507" s="3184"/>
      <c r="AC507" s="3184"/>
      <c r="AD507" s="3184"/>
      <c r="AE507" s="3185">
        <v>16</v>
      </c>
      <c r="AF507" s="3185"/>
      <c r="AG507" s="3185"/>
      <c r="AH507" s="3185"/>
      <c r="AI507" s="3185"/>
      <c r="AJ507" s="3185"/>
      <c r="AK507" s="3185"/>
      <c r="AL507" s="3181"/>
      <c r="AM507" s="3181"/>
      <c r="AN507" s="3181"/>
      <c r="AO507" s="3181"/>
      <c r="AP507" s="3181"/>
      <c r="AQ507" s="3181"/>
      <c r="AR507" s="3181"/>
      <c r="AS507" s="390"/>
      <c r="AT507" s="390"/>
      <c r="AU507" s="390"/>
      <c r="AV507" s="390"/>
      <c r="AW507" s="390"/>
      <c r="AX507" s="390"/>
      <c r="AY507" s="391"/>
      <c r="BH507" s="29"/>
    </row>
    <row r="508" spans="2:60" ht="24.75" customHeight="1">
      <c r="B508" s="408"/>
      <c r="C508" s="409"/>
      <c r="D508" s="409"/>
      <c r="E508" s="409"/>
      <c r="F508" s="409"/>
      <c r="G508" s="410"/>
      <c r="H508" s="392" t="s">
        <v>10</v>
      </c>
      <c r="I508" s="393"/>
      <c r="J508" s="393"/>
      <c r="K508" s="393"/>
      <c r="L508" s="393"/>
      <c r="M508" s="393"/>
      <c r="N508" s="393"/>
      <c r="O508" s="393"/>
      <c r="P508" s="393"/>
      <c r="Q508" s="3179">
        <f>Q507/Q506</f>
        <v>0.66666666666666663</v>
      </c>
      <c r="R508" s="3179"/>
      <c r="S508" s="3179"/>
      <c r="T508" s="3179"/>
      <c r="U508" s="3179"/>
      <c r="V508" s="3179"/>
      <c r="W508" s="3179"/>
      <c r="X508" s="3179">
        <f>X507/X506</f>
        <v>0.21428571428571427</v>
      </c>
      <c r="Y508" s="3179"/>
      <c r="Z508" s="3179"/>
      <c r="AA508" s="3179"/>
      <c r="AB508" s="3179"/>
      <c r="AC508" s="3179"/>
      <c r="AD508" s="3179"/>
      <c r="AE508" s="3180">
        <f>AE507/AE506</f>
        <v>0.84210526315789469</v>
      </c>
      <c r="AF508" s="3180"/>
      <c r="AG508" s="3180"/>
      <c r="AH508" s="3180"/>
      <c r="AI508" s="3180"/>
      <c r="AJ508" s="3180"/>
      <c r="AK508" s="3180"/>
      <c r="AL508" s="3181"/>
      <c r="AM508" s="3181"/>
      <c r="AN508" s="3181"/>
      <c r="AO508" s="3181"/>
      <c r="AP508" s="3181"/>
      <c r="AQ508" s="3181"/>
      <c r="AR508" s="3181"/>
      <c r="AS508" s="390"/>
      <c r="AT508" s="390"/>
      <c r="AU508" s="390"/>
      <c r="AV508" s="390"/>
      <c r="AW508" s="390"/>
      <c r="AX508" s="390"/>
      <c r="AY508" s="391"/>
    </row>
    <row r="509" spans="2:60" ht="23.1" customHeight="1">
      <c r="B509" s="335" t="s">
        <v>99</v>
      </c>
      <c r="C509" s="336"/>
      <c r="D509" s="341" t="s">
        <v>23</v>
      </c>
      <c r="E509" s="342"/>
      <c r="F509" s="342"/>
      <c r="G509" s="342"/>
      <c r="H509" s="342"/>
      <c r="I509" s="342"/>
      <c r="J509" s="342"/>
      <c r="K509" s="342"/>
      <c r="L509" s="343"/>
      <c r="M509" s="344" t="s">
        <v>92</v>
      </c>
      <c r="N509" s="344"/>
      <c r="O509" s="344"/>
      <c r="P509" s="344"/>
      <c r="Q509" s="344"/>
      <c r="R509" s="344"/>
      <c r="S509" s="345" t="s">
        <v>91</v>
      </c>
      <c r="T509" s="345"/>
      <c r="U509" s="345"/>
      <c r="V509" s="345"/>
      <c r="W509" s="345"/>
      <c r="X509" s="345"/>
      <c r="Y509" s="346"/>
      <c r="Z509" s="342"/>
      <c r="AA509" s="342"/>
      <c r="AB509" s="342"/>
      <c r="AC509" s="342"/>
      <c r="AD509" s="342"/>
      <c r="AE509" s="342"/>
      <c r="AF509" s="342"/>
      <c r="AG509" s="342"/>
      <c r="AH509" s="342"/>
      <c r="AI509" s="342"/>
      <c r="AJ509" s="342"/>
      <c r="AK509" s="342"/>
      <c r="AL509" s="342"/>
      <c r="AM509" s="342"/>
      <c r="AN509" s="342"/>
      <c r="AO509" s="342"/>
      <c r="AP509" s="342"/>
      <c r="AQ509" s="342"/>
      <c r="AR509" s="342"/>
      <c r="AS509" s="342"/>
      <c r="AT509" s="342"/>
      <c r="AU509" s="342"/>
      <c r="AV509" s="342"/>
      <c r="AW509" s="342"/>
      <c r="AX509" s="342"/>
      <c r="AY509" s="347"/>
    </row>
    <row r="510" spans="2:60" ht="23.1" customHeight="1">
      <c r="B510" s="337"/>
      <c r="C510" s="338"/>
      <c r="D510" s="3107" t="s">
        <v>173</v>
      </c>
      <c r="E510" s="3108"/>
      <c r="F510" s="3108"/>
      <c r="G510" s="3108"/>
      <c r="H510" s="3108"/>
      <c r="I510" s="3108"/>
      <c r="J510" s="3108"/>
      <c r="K510" s="3108"/>
      <c r="L510" s="3109"/>
      <c r="M510" s="3110">
        <v>13</v>
      </c>
      <c r="N510" s="3111"/>
      <c r="O510" s="3111"/>
      <c r="P510" s="3111"/>
      <c r="Q510" s="3111"/>
      <c r="R510" s="3111"/>
      <c r="S510" s="354">
        <v>12</v>
      </c>
      <c r="T510" s="354"/>
      <c r="U510" s="354"/>
      <c r="V510" s="354"/>
      <c r="W510" s="354"/>
      <c r="X510" s="354"/>
      <c r="Y510" s="355"/>
      <c r="Z510" s="356"/>
      <c r="AA510" s="356"/>
      <c r="AB510" s="356"/>
      <c r="AC510" s="356"/>
      <c r="AD510" s="356"/>
      <c r="AE510" s="356"/>
      <c r="AF510" s="356"/>
      <c r="AG510" s="356"/>
      <c r="AH510" s="356"/>
      <c r="AI510" s="356"/>
      <c r="AJ510" s="356"/>
      <c r="AK510" s="356"/>
      <c r="AL510" s="356"/>
      <c r="AM510" s="356"/>
      <c r="AN510" s="356"/>
      <c r="AO510" s="356"/>
      <c r="AP510" s="356"/>
      <c r="AQ510" s="356"/>
      <c r="AR510" s="356"/>
      <c r="AS510" s="356"/>
      <c r="AT510" s="356"/>
      <c r="AU510" s="356"/>
      <c r="AV510" s="356"/>
      <c r="AW510" s="356"/>
      <c r="AX510" s="356"/>
      <c r="AY510" s="357"/>
    </row>
    <row r="511" spans="2:60" ht="23.1" customHeight="1">
      <c r="B511" s="337"/>
      <c r="C511" s="338"/>
      <c r="D511" s="321"/>
      <c r="E511" s="322"/>
      <c r="F511" s="322"/>
      <c r="G511" s="322"/>
      <c r="H511" s="322"/>
      <c r="I511" s="322"/>
      <c r="J511" s="322"/>
      <c r="K511" s="322"/>
      <c r="L511" s="323"/>
      <c r="M511" s="324"/>
      <c r="N511" s="324"/>
      <c r="O511" s="324"/>
      <c r="P511" s="324"/>
      <c r="Q511" s="324"/>
      <c r="R511" s="324"/>
      <c r="S511" s="324"/>
      <c r="T511" s="324"/>
      <c r="U511" s="324"/>
      <c r="V511" s="324"/>
      <c r="W511" s="324"/>
      <c r="X511" s="324"/>
      <c r="Y511" s="325"/>
      <c r="Z511" s="326"/>
      <c r="AA511" s="326"/>
      <c r="AB511" s="326"/>
      <c r="AC511" s="326"/>
      <c r="AD511" s="326"/>
      <c r="AE511" s="326"/>
      <c r="AF511" s="326"/>
      <c r="AG511" s="326"/>
      <c r="AH511" s="326"/>
      <c r="AI511" s="326"/>
      <c r="AJ511" s="326"/>
      <c r="AK511" s="326"/>
      <c r="AL511" s="326"/>
      <c r="AM511" s="326"/>
      <c r="AN511" s="326"/>
      <c r="AO511" s="326"/>
      <c r="AP511" s="326"/>
      <c r="AQ511" s="326"/>
      <c r="AR511" s="326"/>
      <c r="AS511" s="326"/>
      <c r="AT511" s="326"/>
      <c r="AU511" s="326"/>
      <c r="AV511" s="326"/>
      <c r="AW511" s="326"/>
      <c r="AX511" s="326"/>
      <c r="AY511" s="327"/>
    </row>
    <row r="512" spans="2:60" ht="23.1" customHeight="1">
      <c r="B512" s="337"/>
      <c r="C512" s="338"/>
      <c r="D512" s="321"/>
      <c r="E512" s="322"/>
      <c r="F512" s="322"/>
      <c r="G512" s="322"/>
      <c r="H512" s="322"/>
      <c r="I512" s="322"/>
      <c r="J512" s="322"/>
      <c r="K512" s="322"/>
      <c r="L512" s="323"/>
      <c r="M512" s="324"/>
      <c r="N512" s="324"/>
      <c r="O512" s="324"/>
      <c r="P512" s="324"/>
      <c r="Q512" s="324"/>
      <c r="R512" s="324"/>
      <c r="S512" s="324"/>
      <c r="T512" s="324"/>
      <c r="U512" s="324"/>
      <c r="V512" s="324"/>
      <c r="W512" s="324"/>
      <c r="X512" s="324"/>
      <c r="Y512" s="325"/>
      <c r="Z512" s="326"/>
      <c r="AA512" s="326"/>
      <c r="AB512" s="326"/>
      <c r="AC512" s="326"/>
      <c r="AD512" s="326"/>
      <c r="AE512" s="326"/>
      <c r="AF512" s="326"/>
      <c r="AG512" s="326"/>
      <c r="AH512" s="326"/>
      <c r="AI512" s="326"/>
      <c r="AJ512" s="326"/>
      <c r="AK512" s="326"/>
      <c r="AL512" s="326"/>
      <c r="AM512" s="326"/>
      <c r="AN512" s="326"/>
      <c r="AO512" s="326"/>
      <c r="AP512" s="326"/>
      <c r="AQ512" s="326"/>
      <c r="AR512" s="326"/>
      <c r="AS512" s="326"/>
      <c r="AT512" s="326"/>
      <c r="AU512" s="326"/>
      <c r="AV512" s="326"/>
      <c r="AW512" s="326"/>
      <c r="AX512" s="326"/>
      <c r="AY512" s="327"/>
    </row>
    <row r="513" spans="1:51" ht="23.1" customHeight="1">
      <c r="B513" s="337"/>
      <c r="C513" s="338"/>
      <c r="D513" s="321"/>
      <c r="E513" s="322"/>
      <c r="F513" s="322"/>
      <c r="G513" s="322"/>
      <c r="H513" s="322"/>
      <c r="I513" s="322"/>
      <c r="J513" s="322"/>
      <c r="K513" s="322"/>
      <c r="L513" s="323"/>
      <c r="M513" s="324"/>
      <c r="N513" s="324"/>
      <c r="O513" s="324"/>
      <c r="P513" s="324"/>
      <c r="Q513" s="324"/>
      <c r="R513" s="324"/>
      <c r="S513" s="324"/>
      <c r="T513" s="324"/>
      <c r="U513" s="324"/>
      <c r="V513" s="324"/>
      <c r="W513" s="324"/>
      <c r="X513" s="324"/>
      <c r="Y513" s="325"/>
      <c r="Z513" s="326"/>
      <c r="AA513" s="326"/>
      <c r="AB513" s="326"/>
      <c r="AC513" s="326"/>
      <c r="AD513" s="326"/>
      <c r="AE513" s="326"/>
      <c r="AF513" s="326"/>
      <c r="AG513" s="326"/>
      <c r="AH513" s="326"/>
      <c r="AI513" s="326"/>
      <c r="AJ513" s="326"/>
      <c r="AK513" s="326"/>
      <c r="AL513" s="326"/>
      <c r="AM513" s="326"/>
      <c r="AN513" s="326"/>
      <c r="AO513" s="326"/>
      <c r="AP513" s="326"/>
      <c r="AQ513" s="326"/>
      <c r="AR513" s="326"/>
      <c r="AS513" s="326"/>
      <c r="AT513" s="326"/>
      <c r="AU513" s="326"/>
      <c r="AV513" s="326"/>
      <c r="AW513" s="326"/>
      <c r="AX513" s="326"/>
      <c r="AY513" s="327"/>
    </row>
    <row r="514" spans="1:51" ht="23.1" customHeight="1">
      <c r="B514" s="337"/>
      <c r="C514" s="338"/>
      <c r="D514" s="321"/>
      <c r="E514" s="322"/>
      <c r="F514" s="322"/>
      <c r="G514" s="322"/>
      <c r="H514" s="322"/>
      <c r="I514" s="322"/>
      <c r="J514" s="322"/>
      <c r="K514" s="322"/>
      <c r="L514" s="323"/>
      <c r="M514" s="324"/>
      <c r="N514" s="324"/>
      <c r="O514" s="324"/>
      <c r="P514" s="324"/>
      <c r="Q514" s="324"/>
      <c r="R514" s="324"/>
      <c r="S514" s="324"/>
      <c r="T514" s="324"/>
      <c r="U514" s="324"/>
      <c r="V514" s="324"/>
      <c r="W514" s="324"/>
      <c r="X514" s="324"/>
      <c r="Y514" s="325"/>
      <c r="Z514" s="326"/>
      <c r="AA514" s="326"/>
      <c r="AB514" s="326"/>
      <c r="AC514" s="326"/>
      <c r="AD514" s="326"/>
      <c r="AE514" s="326"/>
      <c r="AF514" s="326"/>
      <c r="AG514" s="326"/>
      <c r="AH514" s="326"/>
      <c r="AI514" s="326"/>
      <c r="AJ514" s="326"/>
      <c r="AK514" s="326"/>
      <c r="AL514" s="326"/>
      <c r="AM514" s="326"/>
      <c r="AN514" s="326"/>
      <c r="AO514" s="326"/>
      <c r="AP514" s="326"/>
      <c r="AQ514" s="326"/>
      <c r="AR514" s="326"/>
      <c r="AS514" s="326"/>
      <c r="AT514" s="326"/>
      <c r="AU514" s="326"/>
      <c r="AV514" s="326"/>
      <c r="AW514" s="326"/>
      <c r="AX514" s="326"/>
      <c r="AY514" s="327"/>
    </row>
    <row r="515" spans="1:51" ht="23.1" customHeight="1">
      <c r="B515" s="337"/>
      <c r="C515" s="338"/>
      <c r="D515" s="321"/>
      <c r="E515" s="322"/>
      <c r="F515" s="322"/>
      <c r="G515" s="322"/>
      <c r="H515" s="322"/>
      <c r="I515" s="322"/>
      <c r="J515" s="322"/>
      <c r="K515" s="322"/>
      <c r="L515" s="323"/>
      <c r="M515" s="324"/>
      <c r="N515" s="324"/>
      <c r="O515" s="324"/>
      <c r="P515" s="324"/>
      <c r="Q515" s="324"/>
      <c r="R515" s="324"/>
      <c r="S515" s="324"/>
      <c r="T515" s="324"/>
      <c r="U515" s="324"/>
      <c r="V515" s="324"/>
      <c r="W515" s="324"/>
      <c r="X515" s="324"/>
      <c r="Y515" s="325"/>
      <c r="Z515" s="326"/>
      <c r="AA515" s="326"/>
      <c r="AB515" s="326"/>
      <c r="AC515" s="326"/>
      <c r="AD515" s="326"/>
      <c r="AE515" s="326"/>
      <c r="AF515" s="326"/>
      <c r="AG515" s="326"/>
      <c r="AH515" s="326"/>
      <c r="AI515" s="326"/>
      <c r="AJ515" s="326"/>
      <c r="AK515" s="326"/>
      <c r="AL515" s="326"/>
      <c r="AM515" s="326"/>
      <c r="AN515" s="326"/>
      <c r="AO515" s="326"/>
      <c r="AP515" s="326"/>
      <c r="AQ515" s="326"/>
      <c r="AR515" s="326"/>
      <c r="AS515" s="326"/>
      <c r="AT515" s="326"/>
      <c r="AU515" s="326"/>
      <c r="AV515" s="326"/>
      <c r="AW515" s="326"/>
      <c r="AX515" s="326"/>
      <c r="AY515" s="327"/>
    </row>
    <row r="516" spans="1:51" ht="23.1" customHeight="1">
      <c r="B516" s="337"/>
      <c r="C516" s="338"/>
      <c r="D516" s="328"/>
      <c r="E516" s="329"/>
      <c r="F516" s="329"/>
      <c r="G516" s="329"/>
      <c r="H516" s="329"/>
      <c r="I516" s="329"/>
      <c r="J516" s="329"/>
      <c r="K516" s="329"/>
      <c r="L516" s="330"/>
      <c r="M516" s="331"/>
      <c r="N516" s="331"/>
      <c r="O516" s="331"/>
      <c r="P516" s="331"/>
      <c r="Q516" s="331"/>
      <c r="R516" s="331"/>
      <c r="S516" s="331"/>
      <c r="T516" s="331"/>
      <c r="U516" s="331"/>
      <c r="V516" s="331"/>
      <c r="W516" s="331"/>
      <c r="X516" s="331"/>
      <c r="Y516" s="325"/>
      <c r="Z516" s="326"/>
      <c r="AA516" s="326"/>
      <c r="AB516" s="326"/>
      <c r="AC516" s="326"/>
      <c r="AD516" s="326"/>
      <c r="AE516" s="326"/>
      <c r="AF516" s="326"/>
      <c r="AG516" s="326"/>
      <c r="AH516" s="326"/>
      <c r="AI516" s="326"/>
      <c r="AJ516" s="326"/>
      <c r="AK516" s="326"/>
      <c r="AL516" s="326"/>
      <c r="AM516" s="326"/>
      <c r="AN516" s="326"/>
      <c r="AO516" s="326"/>
      <c r="AP516" s="326"/>
      <c r="AQ516" s="326"/>
      <c r="AR516" s="326"/>
      <c r="AS516" s="326"/>
      <c r="AT516" s="326"/>
      <c r="AU516" s="326"/>
      <c r="AV516" s="326"/>
      <c r="AW516" s="326"/>
      <c r="AX516" s="326"/>
      <c r="AY516" s="327"/>
    </row>
    <row r="517" spans="1:51" ht="23.1" customHeight="1">
      <c r="B517" s="339"/>
      <c r="C517" s="340"/>
      <c r="D517" s="361" t="s">
        <v>26</v>
      </c>
      <c r="E517" s="362"/>
      <c r="F517" s="362"/>
      <c r="G517" s="362"/>
      <c r="H517" s="362"/>
      <c r="I517" s="362"/>
      <c r="J517" s="362"/>
      <c r="K517" s="362"/>
      <c r="L517" s="363"/>
      <c r="M517" s="923">
        <v>13</v>
      </c>
      <c r="N517" s="923"/>
      <c r="O517" s="923"/>
      <c r="P517" s="923"/>
      <c r="Q517" s="923"/>
      <c r="R517" s="923"/>
      <c r="S517" s="923">
        <v>12</v>
      </c>
      <c r="T517" s="923"/>
      <c r="U517" s="923"/>
      <c r="V517" s="923"/>
      <c r="W517" s="923"/>
      <c r="X517" s="923"/>
      <c r="Y517" s="367"/>
      <c r="Z517" s="368"/>
      <c r="AA517" s="368"/>
      <c r="AB517" s="368"/>
      <c r="AC517" s="368"/>
      <c r="AD517" s="368"/>
      <c r="AE517" s="368"/>
      <c r="AF517" s="368"/>
      <c r="AG517" s="368"/>
      <c r="AH517" s="368"/>
      <c r="AI517" s="368"/>
      <c r="AJ517" s="368"/>
      <c r="AK517" s="368"/>
      <c r="AL517" s="368"/>
      <c r="AM517" s="368"/>
      <c r="AN517" s="368"/>
      <c r="AO517" s="368"/>
      <c r="AP517" s="368"/>
      <c r="AQ517" s="368"/>
      <c r="AR517" s="368"/>
      <c r="AS517" s="368"/>
      <c r="AT517" s="368"/>
      <c r="AU517" s="368"/>
      <c r="AV517" s="368"/>
      <c r="AW517" s="368"/>
      <c r="AX517" s="368"/>
      <c r="AY517" s="369"/>
    </row>
    <row r="518" spans="1:51" ht="18" customHeight="1">
      <c r="B518" s="25"/>
      <c r="C518" s="25"/>
      <c r="D518" s="25"/>
      <c r="E518" s="25"/>
      <c r="F518" s="25"/>
      <c r="G518" s="25"/>
      <c r="H518" s="30"/>
      <c r="I518" s="30"/>
      <c r="J518" s="30"/>
      <c r="K518" s="30"/>
      <c r="L518" s="30"/>
      <c r="M518" s="30"/>
      <c r="N518" s="30"/>
      <c r="O518" s="30"/>
      <c r="P518" s="30"/>
      <c r="Q518" s="31"/>
      <c r="R518" s="31"/>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row>
    <row r="519" spans="1:51" ht="23.25" customHeight="1" thickBot="1">
      <c r="A519" s="4"/>
      <c r="B519" s="319" t="s">
        <v>100</v>
      </c>
      <c r="C519" s="320"/>
      <c r="D519" s="320"/>
      <c r="E519" s="320"/>
      <c r="F519" s="320"/>
      <c r="G519" s="320"/>
      <c r="H519" s="320" t="s">
        <v>202</v>
      </c>
      <c r="I519" s="320"/>
      <c r="J519" s="320"/>
      <c r="K519" s="320"/>
      <c r="L519" s="320"/>
      <c r="M519" s="320"/>
      <c r="N519" s="320"/>
      <c r="O519" s="320"/>
      <c r="P519" s="320"/>
      <c r="Q519" s="320"/>
      <c r="R519" s="320"/>
      <c r="S519" s="320"/>
      <c r="T519" s="320"/>
      <c r="U519" s="320"/>
      <c r="V519" s="320"/>
      <c r="W519" s="320"/>
      <c r="X519" s="320"/>
      <c r="Y519" s="320"/>
      <c r="Z519" s="320"/>
      <c r="AA519" s="320"/>
      <c r="AB519" s="320"/>
      <c r="AC519" s="320"/>
      <c r="AD519" s="320"/>
      <c r="AE519" s="320"/>
      <c r="AF519" s="320"/>
      <c r="AG519" s="320"/>
      <c r="AH519" s="320"/>
      <c r="AI519" s="320"/>
      <c r="AJ519" s="320"/>
      <c r="AK519" s="320"/>
      <c r="AL519" s="320"/>
      <c r="AM519" s="320"/>
      <c r="AN519" s="320"/>
      <c r="AO519" s="320"/>
      <c r="AP519" s="320"/>
      <c r="AQ519" s="320"/>
      <c r="AR519" s="320"/>
      <c r="AS519" s="320"/>
      <c r="AT519" s="320"/>
      <c r="AU519" s="320"/>
      <c r="AV519" s="320"/>
      <c r="AW519" s="320"/>
      <c r="AX519" s="320"/>
      <c r="AY519" s="320"/>
    </row>
    <row r="520" spans="1:51" ht="385.5" customHeight="1">
      <c r="A520" s="5"/>
      <c r="B520" s="288" t="s">
        <v>40</v>
      </c>
      <c r="C520" s="289"/>
      <c r="D520" s="289"/>
      <c r="E520" s="289"/>
      <c r="F520" s="289"/>
      <c r="G520" s="290"/>
      <c r="H520" s="14" t="s">
        <v>97</v>
      </c>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15"/>
    </row>
    <row r="521" spans="1:51" ht="348.95" customHeight="1">
      <c r="B521" s="291"/>
      <c r="C521" s="292"/>
      <c r="D521" s="292"/>
      <c r="E521" s="292"/>
      <c r="F521" s="292"/>
      <c r="G521" s="293"/>
      <c r="H521" s="10"/>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c r="AH521" s="11"/>
      <c r="AI521" s="11"/>
      <c r="AJ521" s="11"/>
      <c r="AK521" s="11"/>
      <c r="AL521" s="11"/>
      <c r="AM521" s="11"/>
      <c r="AN521" s="11"/>
      <c r="AO521" s="11"/>
      <c r="AP521" s="11"/>
      <c r="AQ521" s="11"/>
      <c r="AR521" s="11"/>
      <c r="AS521" s="11"/>
      <c r="AT521" s="11"/>
      <c r="AU521" s="11"/>
      <c r="AV521" s="11"/>
      <c r="AW521" s="11"/>
      <c r="AX521" s="11"/>
      <c r="AY521" s="12"/>
    </row>
    <row r="522" spans="1:51" ht="324" customHeight="1" thickBot="1">
      <c r="B522" s="294"/>
      <c r="C522" s="295"/>
      <c r="D522" s="295"/>
      <c r="E522" s="295"/>
      <c r="F522" s="295"/>
      <c r="G522" s="296"/>
      <c r="H522" s="26"/>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27"/>
    </row>
    <row r="523" spans="1:51" ht="14.25" customHeight="1">
      <c r="B523" s="25"/>
      <c r="C523" s="25"/>
      <c r="D523" s="25"/>
      <c r="E523" s="25"/>
      <c r="F523" s="25"/>
      <c r="G523" s="25"/>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c r="AH523" s="11"/>
      <c r="AI523" s="11"/>
      <c r="AJ523" s="11"/>
      <c r="AK523" s="11"/>
      <c r="AL523" s="11"/>
      <c r="AM523" s="11"/>
      <c r="AN523" s="11"/>
      <c r="AO523" s="11"/>
      <c r="AP523" s="11"/>
      <c r="AQ523" s="11"/>
      <c r="AR523" s="11"/>
      <c r="AS523" s="11"/>
      <c r="AT523" s="11"/>
      <c r="AU523" s="11"/>
      <c r="AV523" s="11"/>
      <c r="AW523" s="11"/>
      <c r="AX523" s="11"/>
      <c r="AY523" s="11"/>
    </row>
    <row r="524" spans="1:51" ht="30" customHeight="1" thickBot="1">
      <c r="B524" s="306" t="s">
        <v>100</v>
      </c>
      <c r="C524" s="306"/>
      <c r="D524" s="306"/>
      <c r="E524" s="306"/>
      <c r="F524" s="307"/>
      <c r="G524" s="307"/>
      <c r="H524" s="663" t="s">
        <v>202</v>
      </c>
      <c r="I524" s="663"/>
      <c r="J524" s="663"/>
      <c r="K524" s="663"/>
      <c r="L524" s="663"/>
      <c r="M524" s="663"/>
      <c r="N524" s="663"/>
      <c r="O524" s="663"/>
      <c r="P524" s="663"/>
      <c r="Q524" s="663"/>
      <c r="R524" s="663"/>
      <c r="S524" s="663"/>
      <c r="T524" s="663"/>
      <c r="U524" s="663"/>
      <c r="V524" s="663"/>
      <c r="W524" s="663"/>
      <c r="X524" s="663"/>
      <c r="Y524" s="663"/>
      <c r="Z524" s="663"/>
      <c r="AA524" s="663"/>
      <c r="AB524" s="663"/>
      <c r="AC524" s="663"/>
      <c r="AD524" s="663"/>
      <c r="AE524" s="663"/>
      <c r="AF524" s="663"/>
      <c r="AG524" s="663"/>
      <c r="AH524" s="663"/>
      <c r="AI524" s="663"/>
      <c r="AJ524" s="663"/>
      <c r="AK524" s="663"/>
      <c r="AL524" s="663"/>
      <c r="AM524" s="663"/>
      <c r="AN524" s="663"/>
      <c r="AO524" s="663"/>
      <c r="AP524" s="663"/>
      <c r="AQ524" s="663"/>
      <c r="AR524" s="663"/>
      <c r="AS524" s="663"/>
      <c r="AT524" s="663"/>
      <c r="AU524" s="663"/>
      <c r="AV524" s="663"/>
      <c r="AW524" s="663"/>
      <c r="AX524" s="663"/>
      <c r="AY524" s="663"/>
    </row>
    <row r="525" spans="1:51" ht="24.75" customHeight="1">
      <c r="B525" s="308" t="s">
        <v>75</v>
      </c>
      <c r="C525" s="309"/>
      <c r="D525" s="309"/>
      <c r="E525" s="309"/>
      <c r="F525" s="309"/>
      <c r="G525" s="310"/>
      <c r="H525" s="314" t="s">
        <v>564</v>
      </c>
      <c r="I525" s="315"/>
      <c r="J525" s="315"/>
      <c r="K525" s="315"/>
      <c r="L525" s="315"/>
      <c r="M525" s="315"/>
      <c r="N525" s="315"/>
      <c r="O525" s="315"/>
      <c r="P525" s="315"/>
      <c r="Q525" s="315"/>
      <c r="R525" s="315"/>
      <c r="S525" s="315"/>
      <c r="T525" s="315"/>
      <c r="U525" s="315"/>
      <c r="V525" s="315"/>
      <c r="W525" s="315"/>
      <c r="X525" s="315"/>
      <c r="Y525" s="315"/>
      <c r="Z525" s="315"/>
      <c r="AA525" s="315"/>
      <c r="AB525" s="315"/>
      <c r="AC525" s="316"/>
      <c r="AD525" s="314" t="s">
        <v>565</v>
      </c>
      <c r="AE525" s="315"/>
      <c r="AF525" s="315"/>
      <c r="AG525" s="315"/>
      <c r="AH525" s="315"/>
      <c r="AI525" s="315"/>
      <c r="AJ525" s="315"/>
      <c r="AK525" s="315"/>
      <c r="AL525" s="315"/>
      <c r="AM525" s="315"/>
      <c r="AN525" s="315"/>
      <c r="AO525" s="315"/>
      <c r="AP525" s="315"/>
      <c r="AQ525" s="315"/>
      <c r="AR525" s="315"/>
      <c r="AS525" s="315"/>
      <c r="AT525" s="315"/>
      <c r="AU525" s="315"/>
      <c r="AV525" s="315"/>
      <c r="AW525" s="315"/>
      <c r="AX525" s="315"/>
      <c r="AY525" s="317"/>
    </row>
    <row r="526" spans="1:51" ht="24.75" customHeight="1">
      <c r="B526" s="308"/>
      <c r="C526" s="309"/>
      <c r="D526" s="309"/>
      <c r="E526" s="309"/>
      <c r="F526" s="309"/>
      <c r="G526" s="310"/>
      <c r="H526" s="278" t="s">
        <v>23</v>
      </c>
      <c r="I526" s="279"/>
      <c r="J526" s="279"/>
      <c r="K526" s="279"/>
      <c r="L526" s="280"/>
      <c r="M526" s="259" t="s">
        <v>24</v>
      </c>
      <c r="N526" s="279"/>
      <c r="O526" s="279"/>
      <c r="P526" s="279"/>
      <c r="Q526" s="279"/>
      <c r="R526" s="279"/>
      <c r="S526" s="279"/>
      <c r="T526" s="279"/>
      <c r="U526" s="279"/>
      <c r="V526" s="279"/>
      <c r="W526" s="279"/>
      <c r="X526" s="279"/>
      <c r="Y526" s="280"/>
      <c r="Z526" s="262" t="s">
        <v>25</v>
      </c>
      <c r="AA526" s="281"/>
      <c r="AB526" s="281"/>
      <c r="AC526" s="318"/>
      <c r="AD526" s="278" t="s">
        <v>23</v>
      </c>
      <c r="AE526" s="279"/>
      <c r="AF526" s="279"/>
      <c r="AG526" s="279"/>
      <c r="AH526" s="280"/>
      <c r="AI526" s="259" t="s">
        <v>24</v>
      </c>
      <c r="AJ526" s="279"/>
      <c r="AK526" s="279"/>
      <c r="AL526" s="279"/>
      <c r="AM526" s="279"/>
      <c r="AN526" s="279"/>
      <c r="AO526" s="279"/>
      <c r="AP526" s="279"/>
      <c r="AQ526" s="279"/>
      <c r="AR526" s="279"/>
      <c r="AS526" s="279"/>
      <c r="AT526" s="279"/>
      <c r="AU526" s="280"/>
      <c r="AV526" s="262" t="s">
        <v>25</v>
      </c>
      <c r="AW526" s="281"/>
      <c r="AX526" s="281"/>
      <c r="AY526" s="282"/>
    </row>
    <row r="527" spans="1:51" ht="24.75" customHeight="1">
      <c r="B527" s="308"/>
      <c r="C527" s="309"/>
      <c r="D527" s="309"/>
      <c r="E527" s="309"/>
      <c r="F527" s="309"/>
      <c r="G527" s="310"/>
      <c r="H527" s="1760" t="s">
        <v>173</v>
      </c>
      <c r="I527" s="349"/>
      <c r="J527" s="349"/>
      <c r="K527" s="349"/>
      <c r="L527" s="350"/>
      <c r="M527" s="1904" t="s">
        <v>203</v>
      </c>
      <c r="N527" s="1905"/>
      <c r="O527" s="1905"/>
      <c r="P527" s="1905"/>
      <c r="Q527" s="1905"/>
      <c r="R527" s="1905"/>
      <c r="S527" s="1905"/>
      <c r="T527" s="1905"/>
      <c r="U527" s="1905"/>
      <c r="V527" s="1905"/>
      <c r="W527" s="1905"/>
      <c r="X527" s="1905"/>
      <c r="Y527" s="1906"/>
      <c r="Z527" s="3186">
        <v>8</v>
      </c>
      <c r="AA527" s="3187"/>
      <c r="AB527" s="3187"/>
      <c r="AC527" s="3188"/>
      <c r="AD527" s="243"/>
      <c r="AE527" s="244"/>
      <c r="AF527" s="244"/>
      <c r="AG527" s="244"/>
      <c r="AH527" s="245"/>
      <c r="AI527" s="246"/>
      <c r="AJ527" s="286"/>
      <c r="AK527" s="286"/>
      <c r="AL527" s="286"/>
      <c r="AM527" s="286"/>
      <c r="AN527" s="286"/>
      <c r="AO527" s="286"/>
      <c r="AP527" s="286"/>
      <c r="AQ527" s="286"/>
      <c r="AR527" s="286"/>
      <c r="AS527" s="286"/>
      <c r="AT527" s="286"/>
      <c r="AU527" s="287"/>
      <c r="AV527" s="249"/>
      <c r="AW527" s="250"/>
      <c r="AX527" s="250"/>
      <c r="AY527" s="252"/>
    </row>
    <row r="528" spans="1:51" ht="24.75" customHeight="1">
      <c r="B528" s="308"/>
      <c r="C528" s="309"/>
      <c r="D528" s="309"/>
      <c r="E528" s="309"/>
      <c r="F528" s="309"/>
      <c r="G528" s="310"/>
      <c r="H528" s="233"/>
      <c r="I528" s="234"/>
      <c r="J528" s="234"/>
      <c r="K528" s="234"/>
      <c r="L528" s="235"/>
      <c r="M528" s="236"/>
      <c r="N528" s="237"/>
      <c r="O528" s="237"/>
      <c r="P528" s="237"/>
      <c r="Q528" s="237"/>
      <c r="R528" s="237"/>
      <c r="S528" s="237"/>
      <c r="T528" s="237"/>
      <c r="U528" s="237"/>
      <c r="V528" s="237"/>
      <c r="W528" s="237"/>
      <c r="X528" s="237"/>
      <c r="Y528" s="238"/>
      <c r="Z528" s="239"/>
      <c r="AA528" s="240"/>
      <c r="AB528" s="240"/>
      <c r="AC528" s="242"/>
      <c r="AD528" s="233"/>
      <c r="AE528" s="234"/>
      <c r="AF528" s="234"/>
      <c r="AG528" s="234"/>
      <c r="AH528" s="235"/>
      <c r="AI528" s="236"/>
      <c r="AJ528" s="237"/>
      <c r="AK528" s="237"/>
      <c r="AL528" s="237"/>
      <c r="AM528" s="237"/>
      <c r="AN528" s="237"/>
      <c r="AO528" s="237"/>
      <c r="AP528" s="237"/>
      <c r="AQ528" s="237"/>
      <c r="AR528" s="237"/>
      <c r="AS528" s="237"/>
      <c r="AT528" s="237"/>
      <c r="AU528" s="238"/>
      <c r="AV528" s="239"/>
      <c r="AW528" s="240"/>
      <c r="AX528" s="240"/>
      <c r="AY528" s="241"/>
    </row>
    <row r="529" spans="2:51" ht="24.75" customHeight="1">
      <c r="B529" s="308"/>
      <c r="C529" s="309"/>
      <c r="D529" s="309"/>
      <c r="E529" s="309"/>
      <c r="F529" s="309"/>
      <c r="G529" s="310"/>
      <c r="H529" s="233"/>
      <c r="I529" s="234"/>
      <c r="J529" s="234"/>
      <c r="K529" s="234"/>
      <c r="L529" s="235"/>
      <c r="M529" s="236"/>
      <c r="N529" s="237"/>
      <c r="O529" s="237"/>
      <c r="P529" s="237"/>
      <c r="Q529" s="237"/>
      <c r="R529" s="237"/>
      <c r="S529" s="237"/>
      <c r="T529" s="237"/>
      <c r="U529" s="237"/>
      <c r="V529" s="237"/>
      <c r="W529" s="237"/>
      <c r="X529" s="237"/>
      <c r="Y529" s="238"/>
      <c r="Z529" s="239"/>
      <c r="AA529" s="240"/>
      <c r="AB529" s="240"/>
      <c r="AC529" s="242"/>
      <c r="AD529" s="233"/>
      <c r="AE529" s="234"/>
      <c r="AF529" s="234"/>
      <c r="AG529" s="234"/>
      <c r="AH529" s="235"/>
      <c r="AI529" s="236"/>
      <c r="AJ529" s="237"/>
      <c r="AK529" s="237"/>
      <c r="AL529" s="237"/>
      <c r="AM529" s="237"/>
      <c r="AN529" s="237"/>
      <c r="AO529" s="237"/>
      <c r="AP529" s="237"/>
      <c r="AQ529" s="237"/>
      <c r="AR529" s="237"/>
      <c r="AS529" s="237"/>
      <c r="AT529" s="237"/>
      <c r="AU529" s="238"/>
      <c r="AV529" s="239"/>
      <c r="AW529" s="240"/>
      <c r="AX529" s="240"/>
      <c r="AY529" s="241"/>
    </row>
    <row r="530" spans="2:51" ht="24.75" customHeight="1">
      <c r="B530" s="308"/>
      <c r="C530" s="309"/>
      <c r="D530" s="309"/>
      <c r="E530" s="309"/>
      <c r="F530" s="309"/>
      <c r="G530" s="310"/>
      <c r="H530" s="233"/>
      <c r="I530" s="234"/>
      <c r="J530" s="234"/>
      <c r="K530" s="234"/>
      <c r="L530" s="235"/>
      <c r="M530" s="236"/>
      <c r="N530" s="237"/>
      <c r="O530" s="237"/>
      <c r="P530" s="237"/>
      <c r="Q530" s="237"/>
      <c r="R530" s="237"/>
      <c r="S530" s="237"/>
      <c r="T530" s="237"/>
      <c r="U530" s="237"/>
      <c r="V530" s="237"/>
      <c r="W530" s="237"/>
      <c r="X530" s="237"/>
      <c r="Y530" s="238"/>
      <c r="Z530" s="239"/>
      <c r="AA530" s="240"/>
      <c r="AB530" s="240"/>
      <c r="AC530" s="242"/>
      <c r="AD530" s="233"/>
      <c r="AE530" s="234"/>
      <c r="AF530" s="234"/>
      <c r="AG530" s="234"/>
      <c r="AH530" s="235"/>
      <c r="AI530" s="236"/>
      <c r="AJ530" s="237"/>
      <c r="AK530" s="237"/>
      <c r="AL530" s="237"/>
      <c r="AM530" s="237"/>
      <c r="AN530" s="237"/>
      <c r="AO530" s="237"/>
      <c r="AP530" s="237"/>
      <c r="AQ530" s="237"/>
      <c r="AR530" s="237"/>
      <c r="AS530" s="237"/>
      <c r="AT530" s="237"/>
      <c r="AU530" s="238"/>
      <c r="AV530" s="239"/>
      <c r="AW530" s="240"/>
      <c r="AX530" s="240"/>
      <c r="AY530" s="241"/>
    </row>
    <row r="531" spans="2:51" ht="24.75" customHeight="1">
      <c r="B531" s="308"/>
      <c r="C531" s="309"/>
      <c r="D531" s="309"/>
      <c r="E531" s="309"/>
      <c r="F531" s="309"/>
      <c r="G531" s="310"/>
      <c r="H531" s="233"/>
      <c r="I531" s="234"/>
      <c r="J531" s="234"/>
      <c r="K531" s="234"/>
      <c r="L531" s="235"/>
      <c r="M531" s="236"/>
      <c r="N531" s="237"/>
      <c r="O531" s="237"/>
      <c r="P531" s="237"/>
      <c r="Q531" s="237"/>
      <c r="R531" s="237"/>
      <c r="S531" s="237"/>
      <c r="T531" s="237"/>
      <c r="U531" s="237"/>
      <c r="V531" s="237"/>
      <c r="W531" s="237"/>
      <c r="X531" s="237"/>
      <c r="Y531" s="238"/>
      <c r="Z531" s="239"/>
      <c r="AA531" s="240"/>
      <c r="AB531" s="240"/>
      <c r="AC531" s="240"/>
      <c r="AD531" s="233"/>
      <c r="AE531" s="234"/>
      <c r="AF531" s="234"/>
      <c r="AG531" s="234"/>
      <c r="AH531" s="235"/>
      <c r="AI531" s="236"/>
      <c r="AJ531" s="237"/>
      <c r="AK531" s="237"/>
      <c r="AL531" s="237"/>
      <c r="AM531" s="237"/>
      <c r="AN531" s="237"/>
      <c r="AO531" s="237"/>
      <c r="AP531" s="237"/>
      <c r="AQ531" s="237"/>
      <c r="AR531" s="237"/>
      <c r="AS531" s="237"/>
      <c r="AT531" s="237"/>
      <c r="AU531" s="238"/>
      <c r="AV531" s="239"/>
      <c r="AW531" s="240"/>
      <c r="AX531" s="240"/>
      <c r="AY531" s="241"/>
    </row>
    <row r="532" spans="2:51" ht="24.75" customHeight="1">
      <c r="B532" s="308"/>
      <c r="C532" s="309"/>
      <c r="D532" s="309"/>
      <c r="E532" s="309"/>
      <c r="F532" s="309"/>
      <c r="G532" s="310"/>
      <c r="H532" s="233"/>
      <c r="I532" s="234"/>
      <c r="J532" s="234"/>
      <c r="K532" s="234"/>
      <c r="L532" s="235"/>
      <c r="M532" s="236"/>
      <c r="N532" s="237"/>
      <c r="O532" s="237"/>
      <c r="P532" s="237"/>
      <c r="Q532" s="237"/>
      <c r="R532" s="237"/>
      <c r="S532" s="237"/>
      <c r="T532" s="237"/>
      <c r="U532" s="237"/>
      <c r="V532" s="237"/>
      <c r="W532" s="237"/>
      <c r="X532" s="237"/>
      <c r="Y532" s="238"/>
      <c r="Z532" s="239"/>
      <c r="AA532" s="240"/>
      <c r="AB532" s="240"/>
      <c r="AC532" s="240"/>
      <c r="AD532" s="233"/>
      <c r="AE532" s="234"/>
      <c r="AF532" s="234"/>
      <c r="AG532" s="234"/>
      <c r="AH532" s="235"/>
      <c r="AI532" s="236"/>
      <c r="AJ532" s="237"/>
      <c r="AK532" s="237"/>
      <c r="AL532" s="237"/>
      <c r="AM532" s="237"/>
      <c r="AN532" s="237"/>
      <c r="AO532" s="237"/>
      <c r="AP532" s="237"/>
      <c r="AQ532" s="237"/>
      <c r="AR532" s="237"/>
      <c r="AS532" s="237"/>
      <c r="AT532" s="237"/>
      <c r="AU532" s="238"/>
      <c r="AV532" s="239"/>
      <c r="AW532" s="240"/>
      <c r="AX532" s="240"/>
      <c r="AY532" s="241"/>
    </row>
    <row r="533" spans="2:51" ht="24.75" customHeight="1">
      <c r="B533" s="308"/>
      <c r="C533" s="309"/>
      <c r="D533" s="309"/>
      <c r="E533" s="309"/>
      <c r="F533" s="309"/>
      <c r="G533" s="310"/>
      <c r="H533" s="233"/>
      <c r="I533" s="234"/>
      <c r="J533" s="234"/>
      <c r="K533" s="234"/>
      <c r="L533" s="235"/>
      <c r="M533" s="236"/>
      <c r="N533" s="237"/>
      <c r="O533" s="237"/>
      <c r="P533" s="237"/>
      <c r="Q533" s="237"/>
      <c r="R533" s="237"/>
      <c r="S533" s="237"/>
      <c r="T533" s="237"/>
      <c r="U533" s="237"/>
      <c r="V533" s="237"/>
      <c r="W533" s="237"/>
      <c r="X533" s="237"/>
      <c r="Y533" s="238"/>
      <c r="Z533" s="239"/>
      <c r="AA533" s="240"/>
      <c r="AB533" s="240"/>
      <c r="AC533" s="240"/>
      <c r="AD533" s="233"/>
      <c r="AE533" s="234"/>
      <c r="AF533" s="234"/>
      <c r="AG533" s="234"/>
      <c r="AH533" s="235"/>
      <c r="AI533" s="236"/>
      <c r="AJ533" s="237"/>
      <c r="AK533" s="237"/>
      <c r="AL533" s="237"/>
      <c r="AM533" s="237"/>
      <c r="AN533" s="237"/>
      <c r="AO533" s="237"/>
      <c r="AP533" s="237"/>
      <c r="AQ533" s="237"/>
      <c r="AR533" s="237"/>
      <c r="AS533" s="237"/>
      <c r="AT533" s="237"/>
      <c r="AU533" s="238"/>
      <c r="AV533" s="239"/>
      <c r="AW533" s="240"/>
      <c r="AX533" s="240"/>
      <c r="AY533" s="241"/>
    </row>
    <row r="534" spans="2:51" ht="24.75" customHeight="1">
      <c r="B534" s="308"/>
      <c r="C534" s="309"/>
      <c r="D534" s="309"/>
      <c r="E534" s="309"/>
      <c r="F534" s="309"/>
      <c r="G534" s="310"/>
      <c r="H534" s="224"/>
      <c r="I534" s="225"/>
      <c r="J534" s="225"/>
      <c r="K534" s="225"/>
      <c r="L534" s="226"/>
      <c r="M534" s="227"/>
      <c r="N534" s="228"/>
      <c r="O534" s="228"/>
      <c r="P534" s="228"/>
      <c r="Q534" s="228"/>
      <c r="R534" s="228"/>
      <c r="S534" s="228"/>
      <c r="T534" s="228"/>
      <c r="U534" s="228"/>
      <c r="V534" s="228"/>
      <c r="W534" s="228"/>
      <c r="X534" s="228"/>
      <c r="Y534" s="229"/>
      <c r="Z534" s="230"/>
      <c r="AA534" s="231"/>
      <c r="AB534" s="231"/>
      <c r="AC534" s="231"/>
      <c r="AD534" s="224"/>
      <c r="AE534" s="225"/>
      <c r="AF534" s="225"/>
      <c r="AG534" s="225"/>
      <c r="AH534" s="226"/>
      <c r="AI534" s="227"/>
      <c r="AJ534" s="228"/>
      <c r="AK534" s="228"/>
      <c r="AL534" s="228"/>
      <c r="AM534" s="228"/>
      <c r="AN534" s="228"/>
      <c r="AO534" s="228"/>
      <c r="AP534" s="228"/>
      <c r="AQ534" s="228"/>
      <c r="AR534" s="228"/>
      <c r="AS534" s="228"/>
      <c r="AT534" s="228"/>
      <c r="AU534" s="229"/>
      <c r="AV534" s="230"/>
      <c r="AW534" s="231"/>
      <c r="AX534" s="231"/>
      <c r="AY534" s="232"/>
    </row>
    <row r="535" spans="2:51" ht="24.75" customHeight="1">
      <c r="B535" s="308"/>
      <c r="C535" s="309"/>
      <c r="D535" s="309"/>
      <c r="E535" s="309"/>
      <c r="F535" s="309"/>
      <c r="G535" s="310"/>
      <c r="H535" s="266" t="s">
        <v>26</v>
      </c>
      <c r="I535" s="267"/>
      <c r="J535" s="267"/>
      <c r="K535" s="267"/>
      <c r="L535" s="267"/>
      <c r="M535" s="268"/>
      <c r="N535" s="269"/>
      <c r="O535" s="269"/>
      <c r="P535" s="269"/>
      <c r="Q535" s="269"/>
      <c r="R535" s="269"/>
      <c r="S535" s="269"/>
      <c r="T535" s="269"/>
      <c r="U535" s="269"/>
      <c r="V535" s="269"/>
      <c r="W535" s="269"/>
      <c r="X535" s="269"/>
      <c r="Y535" s="270"/>
      <c r="Z535" s="271">
        <f>SUM(Z527:AC534)</f>
        <v>8</v>
      </c>
      <c r="AA535" s="272"/>
      <c r="AB535" s="272"/>
      <c r="AC535" s="273"/>
      <c r="AD535" s="266" t="s">
        <v>26</v>
      </c>
      <c r="AE535" s="267"/>
      <c r="AF535" s="267"/>
      <c r="AG535" s="267"/>
      <c r="AH535" s="267"/>
      <c r="AI535" s="268"/>
      <c r="AJ535" s="269"/>
      <c r="AK535" s="269"/>
      <c r="AL535" s="269"/>
      <c r="AM535" s="269"/>
      <c r="AN535" s="269"/>
      <c r="AO535" s="269"/>
      <c r="AP535" s="269"/>
      <c r="AQ535" s="269"/>
      <c r="AR535" s="269"/>
      <c r="AS535" s="269"/>
      <c r="AT535" s="269"/>
      <c r="AU535" s="270"/>
      <c r="AV535" s="271">
        <f>SUM(AV527:AY534)</f>
        <v>0</v>
      </c>
      <c r="AW535" s="272"/>
      <c r="AX535" s="272"/>
      <c r="AY535" s="274"/>
    </row>
    <row r="536" spans="2:51" ht="25.15" customHeight="1">
      <c r="B536" s="308"/>
      <c r="C536" s="309"/>
      <c r="D536" s="309"/>
      <c r="E536" s="309"/>
      <c r="F536" s="309"/>
      <c r="G536" s="310"/>
      <c r="H536" s="253" t="s">
        <v>566</v>
      </c>
      <c r="I536" s="254"/>
      <c r="J536" s="254"/>
      <c r="K536" s="254"/>
      <c r="L536" s="254"/>
      <c r="M536" s="254"/>
      <c r="N536" s="254"/>
      <c r="O536" s="254"/>
      <c r="P536" s="254"/>
      <c r="Q536" s="254"/>
      <c r="R536" s="254"/>
      <c r="S536" s="254"/>
      <c r="T536" s="254"/>
      <c r="U536" s="254"/>
      <c r="V536" s="254"/>
      <c r="W536" s="254"/>
      <c r="X536" s="254"/>
      <c r="Y536" s="254"/>
      <c r="Z536" s="254"/>
      <c r="AA536" s="254"/>
      <c r="AB536" s="254"/>
      <c r="AC536" s="255"/>
      <c r="AD536" s="253" t="s">
        <v>567</v>
      </c>
      <c r="AE536" s="254"/>
      <c r="AF536" s="254"/>
      <c r="AG536" s="254"/>
      <c r="AH536" s="254"/>
      <c r="AI536" s="254"/>
      <c r="AJ536" s="254"/>
      <c r="AK536" s="254"/>
      <c r="AL536" s="254"/>
      <c r="AM536" s="254"/>
      <c r="AN536" s="254"/>
      <c r="AO536" s="254"/>
      <c r="AP536" s="254"/>
      <c r="AQ536" s="254"/>
      <c r="AR536" s="254"/>
      <c r="AS536" s="254"/>
      <c r="AT536" s="254"/>
      <c r="AU536" s="254"/>
      <c r="AV536" s="254"/>
      <c r="AW536" s="254"/>
      <c r="AX536" s="254"/>
      <c r="AY536" s="256"/>
    </row>
    <row r="537" spans="2:51" ht="25.5" customHeight="1">
      <c r="B537" s="308"/>
      <c r="C537" s="309"/>
      <c r="D537" s="309"/>
      <c r="E537" s="309"/>
      <c r="F537" s="309"/>
      <c r="G537" s="310"/>
      <c r="H537" s="257" t="s">
        <v>23</v>
      </c>
      <c r="I537" s="258"/>
      <c r="J537" s="258"/>
      <c r="K537" s="258"/>
      <c r="L537" s="258"/>
      <c r="M537" s="259" t="s">
        <v>24</v>
      </c>
      <c r="N537" s="260"/>
      <c r="O537" s="260"/>
      <c r="P537" s="260"/>
      <c r="Q537" s="260"/>
      <c r="R537" s="260"/>
      <c r="S537" s="260"/>
      <c r="T537" s="260"/>
      <c r="U537" s="260"/>
      <c r="V537" s="260"/>
      <c r="W537" s="260"/>
      <c r="X537" s="260"/>
      <c r="Y537" s="261"/>
      <c r="Z537" s="262" t="s">
        <v>25</v>
      </c>
      <c r="AA537" s="263"/>
      <c r="AB537" s="263"/>
      <c r="AC537" s="264"/>
      <c r="AD537" s="257" t="s">
        <v>23</v>
      </c>
      <c r="AE537" s="258"/>
      <c r="AF537" s="258"/>
      <c r="AG537" s="258"/>
      <c r="AH537" s="258"/>
      <c r="AI537" s="259" t="s">
        <v>24</v>
      </c>
      <c r="AJ537" s="260"/>
      <c r="AK537" s="260"/>
      <c r="AL537" s="260"/>
      <c r="AM537" s="260"/>
      <c r="AN537" s="260"/>
      <c r="AO537" s="260"/>
      <c r="AP537" s="260"/>
      <c r="AQ537" s="260"/>
      <c r="AR537" s="260"/>
      <c r="AS537" s="260"/>
      <c r="AT537" s="260"/>
      <c r="AU537" s="261"/>
      <c r="AV537" s="262" t="s">
        <v>25</v>
      </c>
      <c r="AW537" s="263"/>
      <c r="AX537" s="263"/>
      <c r="AY537" s="265"/>
    </row>
    <row r="538" spans="2:51" ht="24.75" customHeight="1">
      <c r="B538" s="308"/>
      <c r="C538" s="309"/>
      <c r="D538" s="309"/>
      <c r="E538" s="309"/>
      <c r="F538" s="309"/>
      <c r="G538" s="310"/>
      <c r="H538" s="1760"/>
      <c r="I538" s="349"/>
      <c r="J538" s="349"/>
      <c r="K538" s="349"/>
      <c r="L538" s="350"/>
      <c r="M538" s="1904"/>
      <c r="N538" s="1905"/>
      <c r="O538" s="1905"/>
      <c r="P538" s="1905"/>
      <c r="Q538" s="1905"/>
      <c r="R538" s="1905"/>
      <c r="S538" s="1905"/>
      <c r="T538" s="1905"/>
      <c r="U538" s="1905"/>
      <c r="V538" s="1905"/>
      <c r="W538" s="1905"/>
      <c r="X538" s="1905"/>
      <c r="Y538" s="1906"/>
      <c r="Z538" s="3186"/>
      <c r="AA538" s="3187"/>
      <c r="AB538" s="3187"/>
      <c r="AC538" s="3188"/>
      <c r="AD538" s="243"/>
      <c r="AE538" s="244"/>
      <c r="AF538" s="244"/>
      <c r="AG538" s="244"/>
      <c r="AH538" s="245"/>
      <c r="AI538" s="246"/>
      <c r="AJ538" s="247"/>
      <c r="AK538" s="247"/>
      <c r="AL538" s="247"/>
      <c r="AM538" s="247"/>
      <c r="AN538" s="247"/>
      <c r="AO538" s="247"/>
      <c r="AP538" s="247"/>
      <c r="AQ538" s="247"/>
      <c r="AR538" s="247"/>
      <c r="AS538" s="247"/>
      <c r="AT538" s="247"/>
      <c r="AU538" s="248"/>
      <c r="AV538" s="249"/>
      <c r="AW538" s="250"/>
      <c r="AX538" s="250"/>
      <c r="AY538" s="252"/>
    </row>
    <row r="539" spans="2:51" ht="24.75" customHeight="1">
      <c r="B539" s="308"/>
      <c r="C539" s="309"/>
      <c r="D539" s="309"/>
      <c r="E539" s="309"/>
      <c r="F539" s="309"/>
      <c r="G539" s="310"/>
      <c r="H539" s="233"/>
      <c r="I539" s="234"/>
      <c r="J539" s="234"/>
      <c r="K539" s="234"/>
      <c r="L539" s="235"/>
      <c r="M539" s="236"/>
      <c r="N539" s="237"/>
      <c r="O539" s="237"/>
      <c r="P539" s="237"/>
      <c r="Q539" s="237"/>
      <c r="R539" s="237"/>
      <c r="S539" s="237"/>
      <c r="T539" s="237"/>
      <c r="U539" s="237"/>
      <c r="V539" s="237"/>
      <c r="W539" s="237"/>
      <c r="X539" s="237"/>
      <c r="Y539" s="238"/>
      <c r="Z539" s="239"/>
      <c r="AA539" s="240"/>
      <c r="AB539" s="240"/>
      <c r="AC539" s="242"/>
      <c r="AD539" s="233"/>
      <c r="AE539" s="234"/>
      <c r="AF539" s="234"/>
      <c r="AG539" s="234"/>
      <c r="AH539" s="235"/>
      <c r="AI539" s="236"/>
      <c r="AJ539" s="237"/>
      <c r="AK539" s="237"/>
      <c r="AL539" s="237"/>
      <c r="AM539" s="237"/>
      <c r="AN539" s="237"/>
      <c r="AO539" s="237"/>
      <c r="AP539" s="237"/>
      <c r="AQ539" s="237"/>
      <c r="AR539" s="237"/>
      <c r="AS539" s="237"/>
      <c r="AT539" s="237"/>
      <c r="AU539" s="238"/>
      <c r="AV539" s="239"/>
      <c r="AW539" s="240"/>
      <c r="AX539" s="240"/>
      <c r="AY539" s="241"/>
    </row>
    <row r="540" spans="2:51" ht="24.75" customHeight="1">
      <c r="B540" s="308"/>
      <c r="C540" s="309"/>
      <c r="D540" s="309"/>
      <c r="E540" s="309"/>
      <c r="F540" s="309"/>
      <c r="G540" s="310"/>
      <c r="H540" s="233"/>
      <c r="I540" s="234"/>
      <c r="J540" s="234"/>
      <c r="K540" s="234"/>
      <c r="L540" s="235"/>
      <c r="M540" s="236"/>
      <c r="N540" s="237"/>
      <c r="O540" s="237"/>
      <c r="P540" s="237"/>
      <c r="Q540" s="237"/>
      <c r="R540" s="237"/>
      <c r="S540" s="237"/>
      <c r="T540" s="237"/>
      <c r="U540" s="237"/>
      <c r="V540" s="237"/>
      <c r="W540" s="237"/>
      <c r="X540" s="237"/>
      <c r="Y540" s="238"/>
      <c r="Z540" s="239"/>
      <c r="AA540" s="240"/>
      <c r="AB540" s="240"/>
      <c r="AC540" s="242"/>
      <c r="AD540" s="233"/>
      <c r="AE540" s="234"/>
      <c r="AF540" s="234"/>
      <c r="AG540" s="234"/>
      <c r="AH540" s="235"/>
      <c r="AI540" s="236"/>
      <c r="AJ540" s="237"/>
      <c r="AK540" s="237"/>
      <c r="AL540" s="237"/>
      <c r="AM540" s="237"/>
      <c r="AN540" s="237"/>
      <c r="AO540" s="237"/>
      <c r="AP540" s="237"/>
      <c r="AQ540" s="237"/>
      <c r="AR540" s="237"/>
      <c r="AS540" s="237"/>
      <c r="AT540" s="237"/>
      <c r="AU540" s="238"/>
      <c r="AV540" s="239"/>
      <c r="AW540" s="240"/>
      <c r="AX540" s="240"/>
      <c r="AY540" s="241"/>
    </row>
    <row r="541" spans="2:51" ht="24.75" customHeight="1">
      <c r="B541" s="308"/>
      <c r="C541" s="309"/>
      <c r="D541" s="309"/>
      <c r="E541" s="309"/>
      <c r="F541" s="309"/>
      <c r="G541" s="310"/>
      <c r="H541" s="233"/>
      <c r="I541" s="234"/>
      <c r="J541" s="234"/>
      <c r="K541" s="234"/>
      <c r="L541" s="235"/>
      <c r="M541" s="236"/>
      <c r="N541" s="237"/>
      <c r="O541" s="237"/>
      <c r="P541" s="237"/>
      <c r="Q541" s="237"/>
      <c r="R541" s="237"/>
      <c r="S541" s="237"/>
      <c r="T541" s="237"/>
      <c r="U541" s="237"/>
      <c r="V541" s="237"/>
      <c r="W541" s="237"/>
      <c r="X541" s="237"/>
      <c r="Y541" s="238"/>
      <c r="Z541" s="239"/>
      <c r="AA541" s="240"/>
      <c r="AB541" s="240"/>
      <c r="AC541" s="242"/>
      <c r="AD541" s="233"/>
      <c r="AE541" s="234"/>
      <c r="AF541" s="234"/>
      <c r="AG541" s="234"/>
      <c r="AH541" s="235"/>
      <c r="AI541" s="236"/>
      <c r="AJ541" s="237"/>
      <c r="AK541" s="237"/>
      <c r="AL541" s="237"/>
      <c r="AM541" s="237"/>
      <c r="AN541" s="237"/>
      <c r="AO541" s="237"/>
      <c r="AP541" s="237"/>
      <c r="AQ541" s="237"/>
      <c r="AR541" s="237"/>
      <c r="AS541" s="237"/>
      <c r="AT541" s="237"/>
      <c r="AU541" s="238"/>
      <c r="AV541" s="239"/>
      <c r="AW541" s="240"/>
      <c r="AX541" s="240"/>
      <c r="AY541" s="241"/>
    </row>
    <row r="542" spans="2:51" ht="24.75" customHeight="1">
      <c r="B542" s="308"/>
      <c r="C542" s="309"/>
      <c r="D542" s="309"/>
      <c r="E542" s="309"/>
      <c r="F542" s="309"/>
      <c r="G542" s="310"/>
      <c r="H542" s="233"/>
      <c r="I542" s="234"/>
      <c r="J542" s="234"/>
      <c r="K542" s="234"/>
      <c r="L542" s="235"/>
      <c r="M542" s="236"/>
      <c r="N542" s="237"/>
      <c r="O542" s="237"/>
      <c r="P542" s="237"/>
      <c r="Q542" s="237"/>
      <c r="R542" s="237"/>
      <c r="S542" s="237"/>
      <c r="T542" s="237"/>
      <c r="U542" s="237"/>
      <c r="V542" s="237"/>
      <c r="W542" s="237"/>
      <c r="X542" s="237"/>
      <c r="Y542" s="238"/>
      <c r="Z542" s="239"/>
      <c r="AA542" s="240"/>
      <c r="AB542" s="240"/>
      <c r="AC542" s="240"/>
      <c r="AD542" s="233"/>
      <c r="AE542" s="234"/>
      <c r="AF542" s="234"/>
      <c r="AG542" s="234"/>
      <c r="AH542" s="235"/>
      <c r="AI542" s="236"/>
      <c r="AJ542" s="237"/>
      <c r="AK542" s="237"/>
      <c r="AL542" s="237"/>
      <c r="AM542" s="237"/>
      <c r="AN542" s="237"/>
      <c r="AO542" s="237"/>
      <c r="AP542" s="237"/>
      <c r="AQ542" s="237"/>
      <c r="AR542" s="237"/>
      <c r="AS542" s="237"/>
      <c r="AT542" s="237"/>
      <c r="AU542" s="238"/>
      <c r="AV542" s="239"/>
      <c r="AW542" s="240"/>
      <c r="AX542" s="240"/>
      <c r="AY542" s="241"/>
    </row>
    <row r="543" spans="2:51" ht="24.75" customHeight="1">
      <c r="B543" s="308"/>
      <c r="C543" s="309"/>
      <c r="D543" s="309"/>
      <c r="E543" s="309"/>
      <c r="F543" s="309"/>
      <c r="G543" s="310"/>
      <c r="H543" s="233"/>
      <c r="I543" s="234"/>
      <c r="J543" s="234"/>
      <c r="K543" s="234"/>
      <c r="L543" s="235"/>
      <c r="M543" s="236"/>
      <c r="N543" s="237"/>
      <c r="O543" s="237"/>
      <c r="P543" s="237"/>
      <c r="Q543" s="237"/>
      <c r="R543" s="237"/>
      <c r="S543" s="237"/>
      <c r="T543" s="237"/>
      <c r="U543" s="237"/>
      <c r="V543" s="237"/>
      <c r="W543" s="237"/>
      <c r="X543" s="237"/>
      <c r="Y543" s="238"/>
      <c r="Z543" s="239"/>
      <c r="AA543" s="240"/>
      <c r="AB543" s="240"/>
      <c r="AC543" s="240"/>
      <c r="AD543" s="233"/>
      <c r="AE543" s="234"/>
      <c r="AF543" s="234"/>
      <c r="AG543" s="234"/>
      <c r="AH543" s="235"/>
      <c r="AI543" s="236"/>
      <c r="AJ543" s="237"/>
      <c r="AK543" s="237"/>
      <c r="AL543" s="237"/>
      <c r="AM543" s="237"/>
      <c r="AN543" s="237"/>
      <c r="AO543" s="237"/>
      <c r="AP543" s="237"/>
      <c r="AQ543" s="237"/>
      <c r="AR543" s="237"/>
      <c r="AS543" s="237"/>
      <c r="AT543" s="237"/>
      <c r="AU543" s="238"/>
      <c r="AV543" s="239"/>
      <c r="AW543" s="240"/>
      <c r="AX543" s="240"/>
      <c r="AY543" s="241"/>
    </row>
    <row r="544" spans="2:51" ht="24.75" customHeight="1">
      <c r="B544" s="308"/>
      <c r="C544" s="309"/>
      <c r="D544" s="309"/>
      <c r="E544" s="309"/>
      <c r="F544" s="309"/>
      <c r="G544" s="310"/>
      <c r="H544" s="233"/>
      <c r="I544" s="234"/>
      <c r="J544" s="234"/>
      <c r="K544" s="234"/>
      <c r="L544" s="235"/>
      <c r="M544" s="236"/>
      <c r="N544" s="237"/>
      <c r="O544" s="237"/>
      <c r="P544" s="237"/>
      <c r="Q544" s="237"/>
      <c r="R544" s="237"/>
      <c r="S544" s="237"/>
      <c r="T544" s="237"/>
      <c r="U544" s="237"/>
      <c r="V544" s="237"/>
      <c r="W544" s="237"/>
      <c r="X544" s="237"/>
      <c r="Y544" s="238"/>
      <c r="Z544" s="239"/>
      <c r="AA544" s="240"/>
      <c r="AB544" s="240"/>
      <c r="AC544" s="240"/>
      <c r="AD544" s="233"/>
      <c r="AE544" s="234"/>
      <c r="AF544" s="234"/>
      <c r="AG544" s="234"/>
      <c r="AH544" s="235"/>
      <c r="AI544" s="236"/>
      <c r="AJ544" s="237"/>
      <c r="AK544" s="237"/>
      <c r="AL544" s="237"/>
      <c r="AM544" s="237"/>
      <c r="AN544" s="237"/>
      <c r="AO544" s="237"/>
      <c r="AP544" s="237"/>
      <c r="AQ544" s="237"/>
      <c r="AR544" s="237"/>
      <c r="AS544" s="237"/>
      <c r="AT544" s="237"/>
      <c r="AU544" s="238"/>
      <c r="AV544" s="239"/>
      <c r="AW544" s="240"/>
      <c r="AX544" s="240"/>
      <c r="AY544" s="241"/>
    </row>
    <row r="545" spans="2:51" ht="24.75" customHeight="1">
      <c r="B545" s="308"/>
      <c r="C545" s="309"/>
      <c r="D545" s="309"/>
      <c r="E545" s="309"/>
      <c r="F545" s="309"/>
      <c r="G545" s="310"/>
      <c r="H545" s="224"/>
      <c r="I545" s="225"/>
      <c r="J545" s="225"/>
      <c r="K545" s="225"/>
      <c r="L545" s="226"/>
      <c r="M545" s="227"/>
      <c r="N545" s="228"/>
      <c r="O545" s="228"/>
      <c r="P545" s="228"/>
      <c r="Q545" s="228"/>
      <c r="R545" s="228"/>
      <c r="S545" s="228"/>
      <c r="T545" s="228"/>
      <c r="U545" s="228"/>
      <c r="V545" s="228"/>
      <c r="W545" s="228"/>
      <c r="X545" s="228"/>
      <c r="Y545" s="229"/>
      <c r="Z545" s="230"/>
      <c r="AA545" s="231"/>
      <c r="AB545" s="231"/>
      <c r="AC545" s="231"/>
      <c r="AD545" s="224"/>
      <c r="AE545" s="225"/>
      <c r="AF545" s="225"/>
      <c r="AG545" s="225"/>
      <c r="AH545" s="226"/>
      <c r="AI545" s="227"/>
      <c r="AJ545" s="228"/>
      <c r="AK545" s="228"/>
      <c r="AL545" s="228"/>
      <c r="AM545" s="228"/>
      <c r="AN545" s="228"/>
      <c r="AO545" s="228"/>
      <c r="AP545" s="228"/>
      <c r="AQ545" s="228"/>
      <c r="AR545" s="228"/>
      <c r="AS545" s="228"/>
      <c r="AT545" s="228"/>
      <c r="AU545" s="229"/>
      <c r="AV545" s="230"/>
      <c r="AW545" s="231"/>
      <c r="AX545" s="231"/>
      <c r="AY545" s="232"/>
    </row>
    <row r="546" spans="2:51" ht="24.75" customHeight="1">
      <c r="B546" s="308"/>
      <c r="C546" s="309"/>
      <c r="D546" s="309"/>
      <c r="E546" s="309"/>
      <c r="F546" s="309"/>
      <c r="G546" s="310"/>
      <c r="H546" s="266" t="s">
        <v>26</v>
      </c>
      <c r="I546" s="267"/>
      <c r="J546" s="267"/>
      <c r="K546" s="267"/>
      <c r="L546" s="267"/>
      <c r="M546" s="268"/>
      <c r="N546" s="269"/>
      <c r="O546" s="269"/>
      <c r="P546" s="269"/>
      <c r="Q546" s="269"/>
      <c r="R546" s="269"/>
      <c r="S546" s="269"/>
      <c r="T546" s="269"/>
      <c r="U546" s="269"/>
      <c r="V546" s="269"/>
      <c r="W546" s="269"/>
      <c r="X546" s="269"/>
      <c r="Y546" s="270"/>
      <c r="Z546" s="271">
        <f>SUM(Z538:AC545)</f>
        <v>0</v>
      </c>
      <c r="AA546" s="272"/>
      <c r="AB546" s="272"/>
      <c r="AC546" s="273"/>
      <c r="AD546" s="266" t="s">
        <v>26</v>
      </c>
      <c r="AE546" s="267"/>
      <c r="AF546" s="267"/>
      <c r="AG546" s="267"/>
      <c r="AH546" s="267"/>
      <c r="AI546" s="268"/>
      <c r="AJ546" s="269"/>
      <c r="AK546" s="269"/>
      <c r="AL546" s="269"/>
      <c r="AM546" s="269"/>
      <c r="AN546" s="269"/>
      <c r="AO546" s="269"/>
      <c r="AP546" s="269"/>
      <c r="AQ546" s="269"/>
      <c r="AR546" s="269"/>
      <c r="AS546" s="269"/>
      <c r="AT546" s="269"/>
      <c r="AU546" s="270"/>
      <c r="AV546" s="271">
        <f>SUM(AV538:AY545)</f>
        <v>0</v>
      </c>
      <c r="AW546" s="272"/>
      <c r="AX546" s="272"/>
      <c r="AY546" s="274"/>
    </row>
    <row r="547" spans="2:51" ht="24.75" customHeight="1">
      <c r="B547" s="308"/>
      <c r="C547" s="309"/>
      <c r="D547" s="309"/>
      <c r="E547" s="309"/>
      <c r="F547" s="309"/>
      <c r="G547" s="310"/>
      <c r="H547" s="253" t="s">
        <v>568</v>
      </c>
      <c r="I547" s="254"/>
      <c r="J547" s="254"/>
      <c r="K547" s="254"/>
      <c r="L547" s="254"/>
      <c r="M547" s="254"/>
      <c r="N547" s="254"/>
      <c r="O547" s="254"/>
      <c r="P547" s="254"/>
      <c r="Q547" s="254"/>
      <c r="R547" s="254"/>
      <c r="S547" s="254"/>
      <c r="T547" s="254"/>
      <c r="U547" s="254"/>
      <c r="V547" s="254"/>
      <c r="W547" s="254"/>
      <c r="X547" s="254"/>
      <c r="Y547" s="254"/>
      <c r="Z547" s="254"/>
      <c r="AA547" s="254"/>
      <c r="AB547" s="254"/>
      <c r="AC547" s="255"/>
      <c r="AD547" s="253" t="s">
        <v>569</v>
      </c>
      <c r="AE547" s="254"/>
      <c r="AF547" s="254"/>
      <c r="AG547" s="254"/>
      <c r="AH547" s="254"/>
      <c r="AI547" s="254"/>
      <c r="AJ547" s="254"/>
      <c r="AK547" s="254"/>
      <c r="AL547" s="254"/>
      <c r="AM547" s="254"/>
      <c r="AN547" s="254"/>
      <c r="AO547" s="254"/>
      <c r="AP547" s="254"/>
      <c r="AQ547" s="254"/>
      <c r="AR547" s="254"/>
      <c r="AS547" s="254"/>
      <c r="AT547" s="254"/>
      <c r="AU547" s="254"/>
      <c r="AV547" s="254"/>
      <c r="AW547" s="254"/>
      <c r="AX547" s="254"/>
      <c r="AY547" s="256"/>
    </row>
    <row r="548" spans="2:51" ht="24.75" customHeight="1">
      <c r="B548" s="308"/>
      <c r="C548" s="309"/>
      <c r="D548" s="309"/>
      <c r="E548" s="309"/>
      <c r="F548" s="309"/>
      <c r="G548" s="310"/>
      <c r="H548" s="257" t="s">
        <v>23</v>
      </c>
      <c r="I548" s="258"/>
      <c r="J548" s="258"/>
      <c r="K548" s="258"/>
      <c r="L548" s="258"/>
      <c r="M548" s="259" t="s">
        <v>24</v>
      </c>
      <c r="N548" s="260"/>
      <c r="O548" s="260"/>
      <c r="P548" s="260"/>
      <c r="Q548" s="260"/>
      <c r="R548" s="260"/>
      <c r="S548" s="260"/>
      <c r="T548" s="260"/>
      <c r="U548" s="260"/>
      <c r="V548" s="260"/>
      <c r="W548" s="260"/>
      <c r="X548" s="260"/>
      <c r="Y548" s="261"/>
      <c r="Z548" s="262" t="s">
        <v>25</v>
      </c>
      <c r="AA548" s="263"/>
      <c r="AB548" s="263"/>
      <c r="AC548" s="264"/>
      <c r="AD548" s="257" t="s">
        <v>23</v>
      </c>
      <c r="AE548" s="258"/>
      <c r="AF548" s="258"/>
      <c r="AG548" s="258"/>
      <c r="AH548" s="258"/>
      <c r="AI548" s="259" t="s">
        <v>24</v>
      </c>
      <c r="AJ548" s="260"/>
      <c r="AK548" s="260"/>
      <c r="AL548" s="260"/>
      <c r="AM548" s="260"/>
      <c r="AN548" s="260"/>
      <c r="AO548" s="260"/>
      <c r="AP548" s="260"/>
      <c r="AQ548" s="260"/>
      <c r="AR548" s="260"/>
      <c r="AS548" s="260"/>
      <c r="AT548" s="260"/>
      <c r="AU548" s="261"/>
      <c r="AV548" s="262" t="s">
        <v>25</v>
      </c>
      <c r="AW548" s="263"/>
      <c r="AX548" s="263"/>
      <c r="AY548" s="265"/>
    </row>
    <row r="549" spans="2:51" ht="24.75" customHeight="1">
      <c r="B549" s="308"/>
      <c r="C549" s="309"/>
      <c r="D549" s="309"/>
      <c r="E549" s="309"/>
      <c r="F549" s="309"/>
      <c r="G549" s="310"/>
      <c r="H549" s="243"/>
      <c r="I549" s="244"/>
      <c r="J549" s="244"/>
      <c r="K549" s="244"/>
      <c r="L549" s="245"/>
      <c r="M549" s="246"/>
      <c r="N549" s="247"/>
      <c r="O549" s="247"/>
      <c r="P549" s="247"/>
      <c r="Q549" s="247"/>
      <c r="R549" s="247"/>
      <c r="S549" s="247"/>
      <c r="T549" s="247"/>
      <c r="U549" s="247"/>
      <c r="V549" s="247"/>
      <c r="W549" s="247"/>
      <c r="X549" s="247"/>
      <c r="Y549" s="248"/>
      <c r="Z549" s="249"/>
      <c r="AA549" s="250"/>
      <c r="AB549" s="250"/>
      <c r="AC549" s="251"/>
      <c r="AD549" s="243"/>
      <c r="AE549" s="244"/>
      <c r="AF549" s="244"/>
      <c r="AG549" s="244"/>
      <c r="AH549" s="245"/>
      <c r="AI549" s="246"/>
      <c r="AJ549" s="247"/>
      <c r="AK549" s="247"/>
      <c r="AL549" s="247"/>
      <c r="AM549" s="247"/>
      <c r="AN549" s="247"/>
      <c r="AO549" s="247"/>
      <c r="AP549" s="247"/>
      <c r="AQ549" s="247"/>
      <c r="AR549" s="247"/>
      <c r="AS549" s="247"/>
      <c r="AT549" s="247"/>
      <c r="AU549" s="248"/>
      <c r="AV549" s="249"/>
      <c r="AW549" s="250"/>
      <c r="AX549" s="250"/>
      <c r="AY549" s="252"/>
    </row>
    <row r="550" spans="2:51" ht="24.75" customHeight="1">
      <c r="B550" s="308"/>
      <c r="C550" s="309"/>
      <c r="D550" s="309"/>
      <c r="E550" s="309"/>
      <c r="F550" s="309"/>
      <c r="G550" s="310"/>
      <c r="H550" s="233"/>
      <c r="I550" s="234"/>
      <c r="J550" s="234"/>
      <c r="K550" s="234"/>
      <c r="L550" s="235"/>
      <c r="M550" s="236"/>
      <c r="N550" s="237"/>
      <c r="O550" s="237"/>
      <c r="P550" s="237"/>
      <c r="Q550" s="237"/>
      <c r="R550" s="237"/>
      <c r="S550" s="237"/>
      <c r="T550" s="237"/>
      <c r="U550" s="237"/>
      <c r="V550" s="237"/>
      <c r="W550" s="237"/>
      <c r="X550" s="237"/>
      <c r="Y550" s="238"/>
      <c r="Z550" s="239"/>
      <c r="AA550" s="240"/>
      <c r="AB550" s="240"/>
      <c r="AC550" s="242"/>
      <c r="AD550" s="233"/>
      <c r="AE550" s="234"/>
      <c r="AF550" s="234"/>
      <c r="AG550" s="234"/>
      <c r="AH550" s="235"/>
      <c r="AI550" s="236"/>
      <c r="AJ550" s="237"/>
      <c r="AK550" s="237"/>
      <c r="AL550" s="237"/>
      <c r="AM550" s="237"/>
      <c r="AN550" s="237"/>
      <c r="AO550" s="237"/>
      <c r="AP550" s="237"/>
      <c r="AQ550" s="237"/>
      <c r="AR550" s="237"/>
      <c r="AS550" s="237"/>
      <c r="AT550" s="237"/>
      <c r="AU550" s="238"/>
      <c r="AV550" s="239"/>
      <c r="AW550" s="240"/>
      <c r="AX550" s="240"/>
      <c r="AY550" s="241"/>
    </row>
    <row r="551" spans="2:51" ht="24.75" customHeight="1">
      <c r="B551" s="308"/>
      <c r="C551" s="309"/>
      <c r="D551" s="309"/>
      <c r="E551" s="309"/>
      <c r="F551" s="309"/>
      <c r="G551" s="310"/>
      <c r="H551" s="233"/>
      <c r="I551" s="234"/>
      <c r="J551" s="234"/>
      <c r="K551" s="234"/>
      <c r="L551" s="235"/>
      <c r="M551" s="236"/>
      <c r="N551" s="237"/>
      <c r="O551" s="237"/>
      <c r="P551" s="237"/>
      <c r="Q551" s="237"/>
      <c r="R551" s="237"/>
      <c r="S551" s="237"/>
      <c r="T551" s="237"/>
      <c r="U551" s="237"/>
      <c r="V551" s="237"/>
      <c r="W551" s="237"/>
      <c r="X551" s="237"/>
      <c r="Y551" s="238"/>
      <c r="Z551" s="239"/>
      <c r="AA551" s="240"/>
      <c r="AB551" s="240"/>
      <c r="AC551" s="242"/>
      <c r="AD551" s="233"/>
      <c r="AE551" s="234"/>
      <c r="AF551" s="234"/>
      <c r="AG551" s="234"/>
      <c r="AH551" s="235"/>
      <c r="AI551" s="236"/>
      <c r="AJ551" s="237"/>
      <c r="AK551" s="237"/>
      <c r="AL551" s="237"/>
      <c r="AM551" s="237"/>
      <c r="AN551" s="237"/>
      <c r="AO551" s="237"/>
      <c r="AP551" s="237"/>
      <c r="AQ551" s="237"/>
      <c r="AR551" s="237"/>
      <c r="AS551" s="237"/>
      <c r="AT551" s="237"/>
      <c r="AU551" s="238"/>
      <c r="AV551" s="239"/>
      <c r="AW551" s="240"/>
      <c r="AX551" s="240"/>
      <c r="AY551" s="241"/>
    </row>
    <row r="552" spans="2:51" ht="24.75" customHeight="1">
      <c r="B552" s="308"/>
      <c r="C552" s="309"/>
      <c r="D552" s="309"/>
      <c r="E552" s="309"/>
      <c r="F552" s="309"/>
      <c r="G552" s="310"/>
      <c r="H552" s="233"/>
      <c r="I552" s="234"/>
      <c r="J552" s="234"/>
      <c r="K552" s="234"/>
      <c r="L552" s="235"/>
      <c r="M552" s="236"/>
      <c r="N552" s="237"/>
      <c r="O552" s="237"/>
      <c r="P552" s="237"/>
      <c r="Q552" s="237"/>
      <c r="R552" s="237"/>
      <c r="S552" s="237"/>
      <c r="T552" s="237"/>
      <c r="U552" s="237"/>
      <c r="V552" s="237"/>
      <c r="W552" s="237"/>
      <c r="X552" s="237"/>
      <c r="Y552" s="238"/>
      <c r="Z552" s="239"/>
      <c r="AA552" s="240"/>
      <c r="AB552" s="240"/>
      <c r="AC552" s="242"/>
      <c r="AD552" s="233"/>
      <c r="AE552" s="234"/>
      <c r="AF552" s="234"/>
      <c r="AG552" s="234"/>
      <c r="AH552" s="235"/>
      <c r="AI552" s="236"/>
      <c r="AJ552" s="237"/>
      <c r="AK552" s="237"/>
      <c r="AL552" s="237"/>
      <c r="AM552" s="237"/>
      <c r="AN552" s="237"/>
      <c r="AO552" s="237"/>
      <c r="AP552" s="237"/>
      <c r="AQ552" s="237"/>
      <c r="AR552" s="237"/>
      <c r="AS552" s="237"/>
      <c r="AT552" s="237"/>
      <c r="AU552" s="238"/>
      <c r="AV552" s="239"/>
      <c r="AW552" s="240"/>
      <c r="AX552" s="240"/>
      <c r="AY552" s="241"/>
    </row>
    <row r="553" spans="2:51" ht="24.75" customHeight="1">
      <c r="B553" s="308"/>
      <c r="C553" s="309"/>
      <c r="D553" s="309"/>
      <c r="E553" s="309"/>
      <c r="F553" s="309"/>
      <c r="G553" s="310"/>
      <c r="H553" s="233"/>
      <c r="I553" s="234"/>
      <c r="J553" s="234"/>
      <c r="K553" s="234"/>
      <c r="L553" s="235"/>
      <c r="M553" s="236"/>
      <c r="N553" s="237"/>
      <c r="O553" s="237"/>
      <c r="P553" s="237"/>
      <c r="Q553" s="237"/>
      <c r="R553" s="237"/>
      <c r="S553" s="237"/>
      <c r="T553" s="237"/>
      <c r="U553" s="237"/>
      <c r="V553" s="237"/>
      <c r="W553" s="237"/>
      <c r="X553" s="237"/>
      <c r="Y553" s="238"/>
      <c r="Z553" s="239"/>
      <c r="AA553" s="240"/>
      <c r="AB553" s="240"/>
      <c r="AC553" s="240"/>
      <c r="AD553" s="233"/>
      <c r="AE553" s="234"/>
      <c r="AF553" s="234"/>
      <c r="AG553" s="234"/>
      <c r="AH553" s="235"/>
      <c r="AI553" s="236"/>
      <c r="AJ553" s="237"/>
      <c r="AK553" s="237"/>
      <c r="AL553" s="237"/>
      <c r="AM553" s="237"/>
      <c r="AN553" s="237"/>
      <c r="AO553" s="237"/>
      <c r="AP553" s="237"/>
      <c r="AQ553" s="237"/>
      <c r="AR553" s="237"/>
      <c r="AS553" s="237"/>
      <c r="AT553" s="237"/>
      <c r="AU553" s="238"/>
      <c r="AV553" s="239"/>
      <c r="AW553" s="240"/>
      <c r="AX553" s="240"/>
      <c r="AY553" s="241"/>
    </row>
    <row r="554" spans="2:51" ht="24.75" customHeight="1">
      <c r="B554" s="308"/>
      <c r="C554" s="309"/>
      <c r="D554" s="309"/>
      <c r="E554" s="309"/>
      <c r="F554" s="309"/>
      <c r="G554" s="310"/>
      <c r="H554" s="233"/>
      <c r="I554" s="234"/>
      <c r="J554" s="234"/>
      <c r="K554" s="234"/>
      <c r="L554" s="235"/>
      <c r="M554" s="236"/>
      <c r="N554" s="237"/>
      <c r="O554" s="237"/>
      <c r="P554" s="237"/>
      <c r="Q554" s="237"/>
      <c r="R554" s="237"/>
      <c r="S554" s="237"/>
      <c r="T554" s="237"/>
      <c r="U554" s="237"/>
      <c r="V554" s="237"/>
      <c r="W554" s="237"/>
      <c r="X554" s="237"/>
      <c r="Y554" s="238"/>
      <c r="Z554" s="239"/>
      <c r="AA554" s="240"/>
      <c r="AB554" s="240"/>
      <c r="AC554" s="240"/>
      <c r="AD554" s="233"/>
      <c r="AE554" s="234"/>
      <c r="AF554" s="234"/>
      <c r="AG554" s="234"/>
      <c r="AH554" s="235"/>
      <c r="AI554" s="236"/>
      <c r="AJ554" s="237"/>
      <c r="AK554" s="237"/>
      <c r="AL554" s="237"/>
      <c r="AM554" s="237"/>
      <c r="AN554" s="237"/>
      <c r="AO554" s="237"/>
      <c r="AP554" s="237"/>
      <c r="AQ554" s="237"/>
      <c r="AR554" s="237"/>
      <c r="AS554" s="237"/>
      <c r="AT554" s="237"/>
      <c r="AU554" s="238"/>
      <c r="AV554" s="239"/>
      <c r="AW554" s="240"/>
      <c r="AX554" s="240"/>
      <c r="AY554" s="241"/>
    </row>
    <row r="555" spans="2:51" ht="24.75" customHeight="1">
      <c r="B555" s="308"/>
      <c r="C555" s="309"/>
      <c r="D555" s="309"/>
      <c r="E555" s="309"/>
      <c r="F555" s="309"/>
      <c r="G555" s="310"/>
      <c r="H555" s="233"/>
      <c r="I555" s="234"/>
      <c r="J555" s="234"/>
      <c r="K555" s="234"/>
      <c r="L555" s="235"/>
      <c r="M555" s="236"/>
      <c r="N555" s="237"/>
      <c r="O555" s="237"/>
      <c r="P555" s="237"/>
      <c r="Q555" s="237"/>
      <c r="R555" s="237"/>
      <c r="S555" s="237"/>
      <c r="T555" s="237"/>
      <c r="U555" s="237"/>
      <c r="V555" s="237"/>
      <c r="W555" s="237"/>
      <c r="X555" s="237"/>
      <c r="Y555" s="238"/>
      <c r="Z555" s="239"/>
      <c r="AA555" s="240"/>
      <c r="AB555" s="240"/>
      <c r="AC555" s="240"/>
      <c r="AD555" s="233"/>
      <c r="AE555" s="234"/>
      <c r="AF555" s="234"/>
      <c r="AG555" s="234"/>
      <c r="AH555" s="235"/>
      <c r="AI555" s="236"/>
      <c r="AJ555" s="237"/>
      <c r="AK555" s="237"/>
      <c r="AL555" s="237"/>
      <c r="AM555" s="237"/>
      <c r="AN555" s="237"/>
      <c r="AO555" s="237"/>
      <c r="AP555" s="237"/>
      <c r="AQ555" s="237"/>
      <c r="AR555" s="237"/>
      <c r="AS555" s="237"/>
      <c r="AT555" s="237"/>
      <c r="AU555" s="238"/>
      <c r="AV555" s="239"/>
      <c r="AW555" s="240"/>
      <c r="AX555" s="240"/>
      <c r="AY555" s="241"/>
    </row>
    <row r="556" spans="2:51" ht="24.75" customHeight="1">
      <c r="B556" s="308"/>
      <c r="C556" s="309"/>
      <c r="D556" s="309"/>
      <c r="E556" s="309"/>
      <c r="F556" s="309"/>
      <c r="G556" s="310"/>
      <c r="H556" s="224"/>
      <c r="I556" s="225"/>
      <c r="J556" s="225"/>
      <c r="K556" s="225"/>
      <c r="L556" s="226"/>
      <c r="M556" s="227"/>
      <c r="N556" s="228"/>
      <c r="O556" s="228"/>
      <c r="P556" s="228"/>
      <c r="Q556" s="228"/>
      <c r="R556" s="228"/>
      <c r="S556" s="228"/>
      <c r="T556" s="228"/>
      <c r="U556" s="228"/>
      <c r="V556" s="228"/>
      <c r="W556" s="228"/>
      <c r="X556" s="228"/>
      <c r="Y556" s="229"/>
      <c r="Z556" s="230"/>
      <c r="AA556" s="231"/>
      <c r="AB556" s="231"/>
      <c r="AC556" s="231"/>
      <c r="AD556" s="224"/>
      <c r="AE556" s="225"/>
      <c r="AF556" s="225"/>
      <c r="AG556" s="225"/>
      <c r="AH556" s="226"/>
      <c r="AI556" s="227"/>
      <c r="AJ556" s="228"/>
      <c r="AK556" s="228"/>
      <c r="AL556" s="228"/>
      <c r="AM556" s="228"/>
      <c r="AN556" s="228"/>
      <c r="AO556" s="228"/>
      <c r="AP556" s="228"/>
      <c r="AQ556" s="228"/>
      <c r="AR556" s="228"/>
      <c r="AS556" s="228"/>
      <c r="AT556" s="228"/>
      <c r="AU556" s="229"/>
      <c r="AV556" s="230"/>
      <c r="AW556" s="231"/>
      <c r="AX556" s="231"/>
      <c r="AY556" s="232"/>
    </row>
    <row r="557" spans="2:51" ht="24.75" customHeight="1">
      <c r="B557" s="308"/>
      <c r="C557" s="309"/>
      <c r="D557" s="309"/>
      <c r="E557" s="309"/>
      <c r="F557" s="309"/>
      <c r="G557" s="310"/>
      <c r="H557" s="266" t="s">
        <v>26</v>
      </c>
      <c r="I557" s="267"/>
      <c r="J557" s="267"/>
      <c r="K557" s="267"/>
      <c r="L557" s="267"/>
      <c r="M557" s="268"/>
      <c r="N557" s="269"/>
      <c r="O557" s="269"/>
      <c r="P557" s="269"/>
      <c r="Q557" s="269"/>
      <c r="R557" s="269"/>
      <c r="S557" s="269"/>
      <c r="T557" s="269"/>
      <c r="U557" s="269"/>
      <c r="V557" s="269"/>
      <c r="W557" s="269"/>
      <c r="X557" s="269"/>
      <c r="Y557" s="270"/>
      <c r="Z557" s="271">
        <f>SUM(Z549:AC556)</f>
        <v>0</v>
      </c>
      <c r="AA557" s="272"/>
      <c r="AB557" s="272"/>
      <c r="AC557" s="273"/>
      <c r="AD557" s="266" t="s">
        <v>26</v>
      </c>
      <c r="AE557" s="267"/>
      <c r="AF557" s="267"/>
      <c r="AG557" s="267"/>
      <c r="AH557" s="267"/>
      <c r="AI557" s="268"/>
      <c r="AJ557" s="269"/>
      <c r="AK557" s="269"/>
      <c r="AL557" s="269"/>
      <c r="AM557" s="269"/>
      <c r="AN557" s="269"/>
      <c r="AO557" s="269"/>
      <c r="AP557" s="269"/>
      <c r="AQ557" s="269"/>
      <c r="AR557" s="269"/>
      <c r="AS557" s="269"/>
      <c r="AT557" s="269"/>
      <c r="AU557" s="270"/>
      <c r="AV557" s="271">
        <f>SUM(AV549:AY556)</f>
        <v>0</v>
      </c>
      <c r="AW557" s="272"/>
      <c r="AX557" s="272"/>
      <c r="AY557" s="274"/>
    </row>
    <row r="558" spans="2:51" ht="24.75" customHeight="1">
      <c r="B558" s="308"/>
      <c r="C558" s="309"/>
      <c r="D558" s="309"/>
      <c r="E558" s="309"/>
      <c r="F558" s="309"/>
      <c r="G558" s="310"/>
      <c r="H558" s="253" t="s">
        <v>570</v>
      </c>
      <c r="I558" s="254"/>
      <c r="J558" s="254"/>
      <c r="K558" s="254"/>
      <c r="L558" s="254"/>
      <c r="M558" s="254"/>
      <c r="N558" s="254"/>
      <c r="O558" s="254"/>
      <c r="P558" s="254"/>
      <c r="Q558" s="254"/>
      <c r="R558" s="254"/>
      <c r="S558" s="254"/>
      <c r="T558" s="254"/>
      <c r="U558" s="254"/>
      <c r="V558" s="254"/>
      <c r="W558" s="254"/>
      <c r="X558" s="254"/>
      <c r="Y558" s="254"/>
      <c r="Z558" s="254"/>
      <c r="AA558" s="254"/>
      <c r="AB558" s="254"/>
      <c r="AC558" s="255"/>
      <c r="AD558" s="253" t="s">
        <v>571</v>
      </c>
      <c r="AE558" s="254"/>
      <c r="AF558" s="254"/>
      <c r="AG558" s="254"/>
      <c r="AH558" s="254"/>
      <c r="AI558" s="254"/>
      <c r="AJ558" s="254"/>
      <c r="AK558" s="254"/>
      <c r="AL558" s="254"/>
      <c r="AM558" s="254"/>
      <c r="AN558" s="254"/>
      <c r="AO558" s="254"/>
      <c r="AP558" s="254"/>
      <c r="AQ558" s="254"/>
      <c r="AR558" s="254"/>
      <c r="AS558" s="254"/>
      <c r="AT558" s="254"/>
      <c r="AU558" s="254"/>
      <c r="AV558" s="254"/>
      <c r="AW558" s="254"/>
      <c r="AX558" s="254"/>
      <c r="AY558" s="256"/>
    </row>
    <row r="559" spans="2:51" ht="24.75" customHeight="1">
      <c r="B559" s="308"/>
      <c r="C559" s="309"/>
      <c r="D559" s="309"/>
      <c r="E559" s="309"/>
      <c r="F559" s="309"/>
      <c r="G559" s="310"/>
      <c r="H559" s="257" t="s">
        <v>23</v>
      </c>
      <c r="I559" s="258"/>
      <c r="J559" s="258"/>
      <c r="K559" s="258"/>
      <c r="L559" s="258"/>
      <c r="M559" s="259" t="s">
        <v>24</v>
      </c>
      <c r="N559" s="260"/>
      <c r="O559" s="260"/>
      <c r="P559" s="260"/>
      <c r="Q559" s="260"/>
      <c r="R559" s="260"/>
      <c r="S559" s="260"/>
      <c r="T559" s="260"/>
      <c r="U559" s="260"/>
      <c r="V559" s="260"/>
      <c r="W559" s="260"/>
      <c r="X559" s="260"/>
      <c r="Y559" s="261"/>
      <c r="Z559" s="262" t="s">
        <v>25</v>
      </c>
      <c r="AA559" s="263"/>
      <c r="AB559" s="263"/>
      <c r="AC559" s="264"/>
      <c r="AD559" s="257" t="s">
        <v>23</v>
      </c>
      <c r="AE559" s="258"/>
      <c r="AF559" s="258"/>
      <c r="AG559" s="258"/>
      <c r="AH559" s="258"/>
      <c r="AI559" s="259" t="s">
        <v>24</v>
      </c>
      <c r="AJ559" s="260"/>
      <c r="AK559" s="260"/>
      <c r="AL559" s="260"/>
      <c r="AM559" s="260"/>
      <c r="AN559" s="260"/>
      <c r="AO559" s="260"/>
      <c r="AP559" s="260"/>
      <c r="AQ559" s="260"/>
      <c r="AR559" s="260"/>
      <c r="AS559" s="260"/>
      <c r="AT559" s="260"/>
      <c r="AU559" s="261"/>
      <c r="AV559" s="262" t="s">
        <v>25</v>
      </c>
      <c r="AW559" s="263"/>
      <c r="AX559" s="263"/>
      <c r="AY559" s="265"/>
    </row>
    <row r="560" spans="2:51" ht="24.75" customHeight="1">
      <c r="B560" s="308"/>
      <c r="C560" s="309"/>
      <c r="D560" s="309"/>
      <c r="E560" s="309"/>
      <c r="F560" s="309"/>
      <c r="G560" s="310"/>
      <c r="H560" s="243"/>
      <c r="I560" s="244"/>
      <c r="J560" s="244"/>
      <c r="K560" s="244"/>
      <c r="L560" s="245"/>
      <c r="M560" s="246"/>
      <c r="N560" s="247"/>
      <c r="O560" s="247"/>
      <c r="P560" s="247"/>
      <c r="Q560" s="247"/>
      <c r="R560" s="247"/>
      <c r="S560" s="247"/>
      <c r="T560" s="247"/>
      <c r="U560" s="247"/>
      <c r="V560" s="247"/>
      <c r="W560" s="247"/>
      <c r="X560" s="247"/>
      <c r="Y560" s="248"/>
      <c r="Z560" s="249"/>
      <c r="AA560" s="250"/>
      <c r="AB560" s="250"/>
      <c r="AC560" s="251"/>
      <c r="AD560" s="243"/>
      <c r="AE560" s="244"/>
      <c r="AF560" s="244"/>
      <c r="AG560" s="244"/>
      <c r="AH560" s="245"/>
      <c r="AI560" s="246"/>
      <c r="AJ560" s="247"/>
      <c r="AK560" s="247"/>
      <c r="AL560" s="247"/>
      <c r="AM560" s="247"/>
      <c r="AN560" s="247"/>
      <c r="AO560" s="247"/>
      <c r="AP560" s="247"/>
      <c r="AQ560" s="247"/>
      <c r="AR560" s="247"/>
      <c r="AS560" s="247"/>
      <c r="AT560" s="247"/>
      <c r="AU560" s="248"/>
      <c r="AV560" s="249"/>
      <c r="AW560" s="250"/>
      <c r="AX560" s="250"/>
      <c r="AY560" s="252"/>
    </row>
    <row r="561" spans="2:51" ht="24.75" customHeight="1">
      <c r="B561" s="308"/>
      <c r="C561" s="309"/>
      <c r="D561" s="309"/>
      <c r="E561" s="309"/>
      <c r="F561" s="309"/>
      <c r="G561" s="310"/>
      <c r="H561" s="233"/>
      <c r="I561" s="234"/>
      <c r="J561" s="234"/>
      <c r="K561" s="234"/>
      <c r="L561" s="235"/>
      <c r="M561" s="236"/>
      <c r="N561" s="237"/>
      <c r="O561" s="237"/>
      <c r="P561" s="237"/>
      <c r="Q561" s="237"/>
      <c r="R561" s="237"/>
      <c r="S561" s="237"/>
      <c r="T561" s="237"/>
      <c r="U561" s="237"/>
      <c r="V561" s="237"/>
      <c r="W561" s="237"/>
      <c r="X561" s="237"/>
      <c r="Y561" s="238"/>
      <c r="Z561" s="239"/>
      <c r="AA561" s="240"/>
      <c r="AB561" s="240"/>
      <c r="AC561" s="242"/>
      <c r="AD561" s="233"/>
      <c r="AE561" s="234"/>
      <c r="AF561" s="234"/>
      <c r="AG561" s="234"/>
      <c r="AH561" s="235"/>
      <c r="AI561" s="236"/>
      <c r="AJ561" s="237"/>
      <c r="AK561" s="237"/>
      <c r="AL561" s="237"/>
      <c r="AM561" s="237"/>
      <c r="AN561" s="237"/>
      <c r="AO561" s="237"/>
      <c r="AP561" s="237"/>
      <c r="AQ561" s="237"/>
      <c r="AR561" s="237"/>
      <c r="AS561" s="237"/>
      <c r="AT561" s="237"/>
      <c r="AU561" s="238"/>
      <c r="AV561" s="239"/>
      <c r="AW561" s="240"/>
      <c r="AX561" s="240"/>
      <c r="AY561" s="241"/>
    </row>
    <row r="562" spans="2:51" ht="24.75" customHeight="1">
      <c r="B562" s="308"/>
      <c r="C562" s="309"/>
      <c r="D562" s="309"/>
      <c r="E562" s="309"/>
      <c r="F562" s="309"/>
      <c r="G562" s="310"/>
      <c r="H562" s="233"/>
      <c r="I562" s="234"/>
      <c r="J562" s="234"/>
      <c r="K562" s="234"/>
      <c r="L562" s="235"/>
      <c r="M562" s="236"/>
      <c r="N562" s="237"/>
      <c r="O562" s="237"/>
      <c r="P562" s="237"/>
      <c r="Q562" s="237"/>
      <c r="R562" s="237"/>
      <c r="S562" s="237"/>
      <c r="T562" s="237"/>
      <c r="U562" s="237"/>
      <c r="V562" s="237"/>
      <c r="W562" s="237"/>
      <c r="X562" s="237"/>
      <c r="Y562" s="238"/>
      <c r="Z562" s="239"/>
      <c r="AA562" s="240"/>
      <c r="AB562" s="240"/>
      <c r="AC562" s="242"/>
      <c r="AD562" s="233"/>
      <c r="AE562" s="234"/>
      <c r="AF562" s="234"/>
      <c r="AG562" s="234"/>
      <c r="AH562" s="235"/>
      <c r="AI562" s="236"/>
      <c r="AJ562" s="237"/>
      <c r="AK562" s="237"/>
      <c r="AL562" s="237"/>
      <c r="AM562" s="237"/>
      <c r="AN562" s="237"/>
      <c r="AO562" s="237"/>
      <c r="AP562" s="237"/>
      <c r="AQ562" s="237"/>
      <c r="AR562" s="237"/>
      <c r="AS562" s="237"/>
      <c r="AT562" s="237"/>
      <c r="AU562" s="238"/>
      <c r="AV562" s="239"/>
      <c r="AW562" s="240"/>
      <c r="AX562" s="240"/>
      <c r="AY562" s="241"/>
    </row>
    <row r="563" spans="2:51" ht="24.75" customHeight="1">
      <c r="B563" s="308"/>
      <c r="C563" s="309"/>
      <c r="D563" s="309"/>
      <c r="E563" s="309"/>
      <c r="F563" s="309"/>
      <c r="G563" s="310"/>
      <c r="H563" s="233"/>
      <c r="I563" s="234"/>
      <c r="J563" s="234"/>
      <c r="K563" s="234"/>
      <c r="L563" s="235"/>
      <c r="M563" s="236"/>
      <c r="N563" s="237"/>
      <c r="O563" s="237"/>
      <c r="P563" s="237"/>
      <c r="Q563" s="237"/>
      <c r="R563" s="237"/>
      <c r="S563" s="237"/>
      <c r="T563" s="237"/>
      <c r="U563" s="237"/>
      <c r="V563" s="237"/>
      <c r="W563" s="237"/>
      <c r="X563" s="237"/>
      <c r="Y563" s="238"/>
      <c r="Z563" s="239"/>
      <c r="AA563" s="240"/>
      <c r="AB563" s="240"/>
      <c r="AC563" s="242"/>
      <c r="AD563" s="233"/>
      <c r="AE563" s="234"/>
      <c r="AF563" s="234"/>
      <c r="AG563" s="234"/>
      <c r="AH563" s="235"/>
      <c r="AI563" s="236"/>
      <c r="AJ563" s="237"/>
      <c r="AK563" s="237"/>
      <c r="AL563" s="237"/>
      <c r="AM563" s="237"/>
      <c r="AN563" s="237"/>
      <c r="AO563" s="237"/>
      <c r="AP563" s="237"/>
      <c r="AQ563" s="237"/>
      <c r="AR563" s="237"/>
      <c r="AS563" s="237"/>
      <c r="AT563" s="237"/>
      <c r="AU563" s="238"/>
      <c r="AV563" s="239"/>
      <c r="AW563" s="240"/>
      <c r="AX563" s="240"/>
      <c r="AY563" s="241"/>
    </row>
    <row r="564" spans="2:51" ht="24.75" customHeight="1">
      <c r="B564" s="308"/>
      <c r="C564" s="309"/>
      <c r="D564" s="309"/>
      <c r="E564" s="309"/>
      <c r="F564" s="309"/>
      <c r="G564" s="310"/>
      <c r="H564" s="233"/>
      <c r="I564" s="234"/>
      <c r="J564" s="234"/>
      <c r="K564" s="234"/>
      <c r="L564" s="235"/>
      <c r="M564" s="236"/>
      <c r="N564" s="237"/>
      <c r="O564" s="237"/>
      <c r="P564" s="237"/>
      <c r="Q564" s="237"/>
      <c r="R564" s="237"/>
      <c r="S564" s="237"/>
      <c r="T564" s="237"/>
      <c r="U564" s="237"/>
      <c r="V564" s="237"/>
      <c r="W564" s="237"/>
      <c r="X564" s="237"/>
      <c r="Y564" s="238"/>
      <c r="Z564" s="239"/>
      <c r="AA564" s="240"/>
      <c r="AB564" s="240"/>
      <c r="AC564" s="240"/>
      <c r="AD564" s="233"/>
      <c r="AE564" s="234"/>
      <c r="AF564" s="234"/>
      <c r="AG564" s="234"/>
      <c r="AH564" s="235"/>
      <c r="AI564" s="236"/>
      <c r="AJ564" s="237"/>
      <c r="AK564" s="237"/>
      <c r="AL564" s="237"/>
      <c r="AM564" s="237"/>
      <c r="AN564" s="237"/>
      <c r="AO564" s="237"/>
      <c r="AP564" s="237"/>
      <c r="AQ564" s="237"/>
      <c r="AR564" s="237"/>
      <c r="AS564" s="237"/>
      <c r="AT564" s="237"/>
      <c r="AU564" s="238"/>
      <c r="AV564" s="239"/>
      <c r="AW564" s="240"/>
      <c r="AX564" s="240"/>
      <c r="AY564" s="241"/>
    </row>
    <row r="565" spans="2:51" ht="24.75" customHeight="1">
      <c r="B565" s="308"/>
      <c r="C565" s="309"/>
      <c r="D565" s="309"/>
      <c r="E565" s="309"/>
      <c r="F565" s="309"/>
      <c r="G565" s="310"/>
      <c r="H565" s="233"/>
      <c r="I565" s="234"/>
      <c r="J565" s="234"/>
      <c r="K565" s="234"/>
      <c r="L565" s="235"/>
      <c r="M565" s="236"/>
      <c r="N565" s="237"/>
      <c r="O565" s="237"/>
      <c r="P565" s="237"/>
      <c r="Q565" s="237"/>
      <c r="R565" s="237"/>
      <c r="S565" s="237"/>
      <c r="T565" s="237"/>
      <c r="U565" s="237"/>
      <c r="V565" s="237"/>
      <c r="W565" s="237"/>
      <c r="X565" s="237"/>
      <c r="Y565" s="238"/>
      <c r="Z565" s="239"/>
      <c r="AA565" s="240"/>
      <c r="AB565" s="240"/>
      <c r="AC565" s="240"/>
      <c r="AD565" s="233"/>
      <c r="AE565" s="234"/>
      <c r="AF565" s="234"/>
      <c r="AG565" s="234"/>
      <c r="AH565" s="235"/>
      <c r="AI565" s="236"/>
      <c r="AJ565" s="237"/>
      <c r="AK565" s="237"/>
      <c r="AL565" s="237"/>
      <c r="AM565" s="237"/>
      <c r="AN565" s="237"/>
      <c r="AO565" s="237"/>
      <c r="AP565" s="237"/>
      <c r="AQ565" s="237"/>
      <c r="AR565" s="237"/>
      <c r="AS565" s="237"/>
      <c r="AT565" s="237"/>
      <c r="AU565" s="238"/>
      <c r="AV565" s="239"/>
      <c r="AW565" s="240"/>
      <c r="AX565" s="240"/>
      <c r="AY565" s="241"/>
    </row>
    <row r="566" spans="2:51" ht="24.75" customHeight="1">
      <c r="B566" s="308"/>
      <c r="C566" s="309"/>
      <c r="D566" s="309"/>
      <c r="E566" s="309"/>
      <c r="F566" s="309"/>
      <c r="G566" s="310"/>
      <c r="H566" s="233"/>
      <c r="I566" s="234"/>
      <c r="J566" s="234"/>
      <c r="K566" s="234"/>
      <c r="L566" s="235"/>
      <c r="M566" s="236"/>
      <c r="N566" s="237"/>
      <c r="O566" s="237"/>
      <c r="P566" s="237"/>
      <c r="Q566" s="237"/>
      <c r="R566" s="237"/>
      <c r="S566" s="237"/>
      <c r="T566" s="237"/>
      <c r="U566" s="237"/>
      <c r="V566" s="237"/>
      <c r="W566" s="237"/>
      <c r="X566" s="237"/>
      <c r="Y566" s="238"/>
      <c r="Z566" s="239"/>
      <c r="AA566" s="240"/>
      <c r="AB566" s="240"/>
      <c r="AC566" s="240"/>
      <c r="AD566" s="233"/>
      <c r="AE566" s="234"/>
      <c r="AF566" s="234"/>
      <c r="AG566" s="234"/>
      <c r="AH566" s="235"/>
      <c r="AI566" s="236"/>
      <c r="AJ566" s="237"/>
      <c r="AK566" s="237"/>
      <c r="AL566" s="237"/>
      <c r="AM566" s="237"/>
      <c r="AN566" s="237"/>
      <c r="AO566" s="237"/>
      <c r="AP566" s="237"/>
      <c r="AQ566" s="237"/>
      <c r="AR566" s="237"/>
      <c r="AS566" s="237"/>
      <c r="AT566" s="237"/>
      <c r="AU566" s="238"/>
      <c r="AV566" s="239"/>
      <c r="AW566" s="240"/>
      <c r="AX566" s="240"/>
      <c r="AY566" s="241"/>
    </row>
    <row r="567" spans="2:51" ht="24.75" customHeight="1">
      <c r="B567" s="308"/>
      <c r="C567" s="309"/>
      <c r="D567" s="309"/>
      <c r="E567" s="309"/>
      <c r="F567" s="309"/>
      <c r="G567" s="310"/>
      <c r="H567" s="224"/>
      <c r="I567" s="225"/>
      <c r="J567" s="225"/>
      <c r="K567" s="225"/>
      <c r="L567" s="226"/>
      <c r="M567" s="227"/>
      <c r="N567" s="228"/>
      <c r="O567" s="228"/>
      <c r="P567" s="228"/>
      <c r="Q567" s="228"/>
      <c r="R567" s="228"/>
      <c r="S567" s="228"/>
      <c r="T567" s="228"/>
      <c r="U567" s="228"/>
      <c r="V567" s="228"/>
      <c r="W567" s="228"/>
      <c r="X567" s="228"/>
      <c r="Y567" s="229"/>
      <c r="Z567" s="230"/>
      <c r="AA567" s="231"/>
      <c r="AB567" s="231"/>
      <c r="AC567" s="231"/>
      <c r="AD567" s="224"/>
      <c r="AE567" s="225"/>
      <c r="AF567" s="225"/>
      <c r="AG567" s="225"/>
      <c r="AH567" s="226"/>
      <c r="AI567" s="227"/>
      <c r="AJ567" s="228"/>
      <c r="AK567" s="228"/>
      <c r="AL567" s="228"/>
      <c r="AM567" s="228"/>
      <c r="AN567" s="228"/>
      <c r="AO567" s="228"/>
      <c r="AP567" s="228"/>
      <c r="AQ567" s="228"/>
      <c r="AR567" s="228"/>
      <c r="AS567" s="228"/>
      <c r="AT567" s="228"/>
      <c r="AU567" s="229"/>
      <c r="AV567" s="230"/>
      <c r="AW567" s="231"/>
      <c r="AX567" s="231"/>
      <c r="AY567" s="232"/>
    </row>
    <row r="568" spans="2:51" ht="24.75" customHeight="1" thickBot="1">
      <c r="B568" s="311"/>
      <c r="C568" s="312"/>
      <c r="D568" s="312"/>
      <c r="E568" s="312"/>
      <c r="F568" s="312"/>
      <c r="G568" s="313"/>
      <c r="H568" s="215" t="s">
        <v>26</v>
      </c>
      <c r="I568" s="216"/>
      <c r="J568" s="216"/>
      <c r="K568" s="216"/>
      <c r="L568" s="216"/>
      <c r="M568" s="217"/>
      <c r="N568" s="218"/>
      <c r="O568" s="218"/>
      <c r="P568" s="218"/>
      <c r="Q568" s="218"/>
      <c r="R568" s="218"/>
      <c r="S568" s="218"/>
      <c r="T568" s="218"/>
      <c r="U568" s="218"/>
      <c r="V568" s="218"/>
      <c r="W568" s="218"/>
      <c r="X568" s="218"/>
      <c r="Y568" s="219"/>
      <c r="Z568" s="220">
        <f>SUM(Z560:AC567)</f>
        <v>0</v>
      </c>
      <c r="AA568" s="221"/>
      <c r="AB568" s="221"/>
      <c r="AC568" s="222"/>
      <c r="AD568" s="215" t="s">
        <v>26</v>
      </c>
      <c r="AE568" s="216"/>
      <c r="AF568" s="216"/>
      <c r="AG568" s="216"/>
      <c r="AH568" s="216"/>
      <c r="AI568" s="217"/>
      <c r="AJ568" s="218"/>
      <c r="AK568" s="218"/>
      <c r="AL568" s="218"/>
      <c r="AM568" s="218"/>
      <c r="AN568" s="218"/>
      <c r="AO568" s="218"/>
      <c r="AP568" s="218"/>
      <c r="AQ568" s="218"/>
      <c r="AR568" s="218"/>
      <c r="AS568" s="218"/>
      <c r="AT568" s="218"/>
      <c r="AU568" s="219"/>
      <c r="AV568" s="220">
        <f>SUM(AV560:AY567)</f>
        <v>0</v>
      </c>
      <c r="AW568" s="221"/>
      <c r="AX568" s="221"/>
      <c r="AY568" s="223"/>
    </row>
    <row r="569" spans="2:51" ht="18" customHeight="1"/>
    <row r="570" spans="2:51" ht="23.25" customHeight="1">
      <c r="B570" s="28" t="s">
        <v>100</v>
      </c>
      <c r="C570" s="28"/>
      <c r="D570" s="28"/>
      <c r="E570" s="50"/>
      <c r="F570" s="50"/>
      <c r="G570" s="307" t="s">
        <v>202</v>
      </c>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c r="AJ570" s="307"/>
      <c r="AK570" s="307"/>
      <c r="AL570" s="307"/>
      <c r="AM570" s="307"/>
      <c r="AN570" s="307"/>
      <c r="AO570" s="307"/>
      <c r="AP570" s="307"/>
      <c r="AQ570" s="307"/>
      <c r="AR570" s="307"/>
      <c r="AS570" s="307"/>
      <c r="AT570" s="307"/>
      <c r="AU570" s="307"/>
      <c r="AV570" s="307"/>
      <c r="AW570" s="307"/>
      <c r="AX570" s="307"/>
      <c r="AY570" s="50"/>
    </row>
    <row r="571" spans="2:51" ht="14.25">
      <c r="C571" s="20" t="s">
        <v>572</v>
      </c>
    </row>
    <row r="572" spans="2:51">
      <c r="C572" t="s">
        <v>564</v>
      </c>
    </row>
    <row r="573" spans="2:51" ht="34.5" customHeight="1">
      <c r="B573" s="202"/>
      <c r="C573" s="202"/>
      <c r="D573" s="213" t="s">
        <v>573</v>
      </c>
      <c r="E573" s="213"/>
      <c r="F573" s="213"/>
      <c r="G573" s="213"/>
      <c r="H573" s="213"/>
      <c r="I573" s="213"/>
      <c r="J573" s="213"/>
      <c r="K573" s="213"/>
      <c r="L573" s="213"/>
      <c r="M573" s="213"/>
      <c r="N573" s="213" t="s">
        <v>574</v>
      </c>
      <c r="O573" s="213"/>
      <c r="P573" s="213"/>
      <c r="Q573" s="213"/>
      <c r="R573" s="213"/>
      <c r="S573" s="213"/>
      <c r="T573" s="213"/>
      <c r="U573" s="213"/>
      <c r="V573" s="213"/>
      <c r="W573" s="213"/>
      <c r="X573" s="213"/>
      <c r="Y573" s="213"/>
      <c r="Z573" s="213"/>
      <c r="AA573" s="213"/>
      <c r="AB573" s="213"/>
      <c r="AC573" s="213"/>
      <c r="AD573" s="213"/>
      <c r="AE573" s="213"/>
      <c r="AF573" s="213"/>
      <c r="AG573" s="213"/>
      <c r="AH573" s="213"/>
      <c r="AI573" s="213"/>
      <c r="AJ573" s="213"/>
      <c r="AK573" s="213"/>
      <c r="AL573" s="214" t="s">
        <v>575</v>
      </c>
      <c r="AM573" s="213"/>
      <c r="AN573" s="213"/>
      <c r="AO573" s="213"/>
      <c r="AP573" s="213"/>
      <c r="AQ573" s="213"/>
      <c r="AR573" s="213" t="s">
        <v>27</v>
      </c>
      <c r="AS573" s="213"/>
      <c r="AT573" s="213"/>
      <c r="AU573" s="213"/>
      <c r="AV573" s="213" t="s">
        <v>28</v>
      </c>
      <c r="AW573" s="213"/>
      <c r="AX573" s="213"/>
    </row>
    <row r="574" spans="2:51" ht="24" customHeight="1">
      <c r="B574" s="202">
        <v>1</v>
      </c>
      <c r="C574" s="202">
        <v>1</v>
      </c>
      <c r="D574" s="203" t="s">
        <v>660</v>
      </c>
      <c r="E574" s="203"/>
      <c r="F574" s="203"/>
      <c r="G574" s="203"/>
      <c r="H574" s="203"/>
      <c r="I574" s="203"/>
      <c r="J574" s="203"/>
      <c r="K574" s="203"/>
      <c r="L574" s="203"/>
      <c r="M574" s="203"/>
      <c r="N574" s="203" t="s">
        <v>204</v>
      </c>
      <c r="O574" s="203"/>
      <c r="P574" s="203"/>
      <c r="Q574" s="203"/>
      <c r="R574" s="203"/>
      <c r="S574" s="203"/>
      <c r="T574" s="203"/>
      <c r="U574" s="203"/>
      <c r="V574" s="203"/>
      <c r="W574" s="203"/>
      <c r="X574" s="203"/>
      <c r="Y574" s="203"/>
      <c r="Z574" s="203"/>
      <c r="AA574" s="203"/>
      <c r="AB574" s="203"/>
      <c r="AC574" s="203"/>
      <c r="AD574" s="203"/>
      <c r="AE574" s="203"/>
      <c r="AF574" s="203"/>
      <c r="AG574" s="203"/>
      <c r="AH574" s="203"/>
      <c r="AI574" s="203"/>
      <c r="AJ574" s="203"/>
      <c r="AK574" s="203"/>
      <c r="AL574" s="519">
        <v>8</v>
      </c>
      <c r="AM574" s="203"/>
      <c r="AN574" s="203"/>
      <c r="AO574" s="203"/>
      <c r="AP574" s="203"/>
      <c r="AQ574" s="203"/>
      <c r="AR574" s="203">
        <v>3</v>
      </c>
      <c r="AS574" s="203"/>
      <c r="AT574" s="203"/>
      <c r="AU574" s="203"/>
      <c r="AV574" s="208"/>
      <c r="AW574" s="208"/>
      <c r="AX574" s="208"/>
    </row>
    <row r="575" spans="2:51" ht="24" customHeight="1">
      <c r="B575" s="202">
        <v>2</v>
      </c>
      <c r="C575" s="202">
        <v>1</v>
      </c>
      <c r="D575" s="208" t="s">
        <v>205</v>
      </c>
      <c r="E575" s="208"/>
      <c r="F575" s="208"/>
      <c r="G575" s="208"/>
      <c r="H575" s="208"/>
      <c r="I575" s="208"/>
      <c r="J575" s="208"/>
      <c r="K575" s="208"/>
      <c r="L575" s="208"/>
      <c r="M575" s="208"/>
      <c r="N575" s="208" t="s">
        <v>204</v>
      </c>
      <c r="O575" s="208"/>
      <c r="P575" s="208"/>
      <c r="Q575" s="208"/>
      <c r="R575" s="208"/>
      <c r="S575" s="208"/>
      <c r="T575" s="208"/>
      <c r="U575" s="208"/>
      <c r="V575" s="208"/>
      <c r="W575" s="208"/>
      <c r="X575" s="208"/>
      <c r="Y575" s="208"/>
      <c r="Z575" s="208"/>
      <c r="AA575" s="208"/>
      <c r="AB575" s="208"/>
      <c r="AC575" s="208"/>
      <c r="AD575" s="208"/>
      <c r="AE575" s="208"/>
      <c r="AF575" s="208"/>
      <c r="AG575" s="208"/>
      <c r="AH575" s="208"/>
      <c r="AI575" s="208"/>
      <c r="AJ575" s="208"/>
      <c r="AK575" s="208"/>
      <c r="AL575" s="207">
        <v>0.1</v>
      </c>
      <c r="AM575" s="208"/>
      <c r="AN575" s="208"/>
      <c r="AO575" s="208"/>
      <c r="AP575" s="208"/>
      <c r="AQ575" s="208"/>
      <c r="AR575" s="208">
        <v>1</v>
      </c>
      <c r="AS575" s="208"/>
      <c r="AT575" s="208"/>
      <c r="AU575" s="208"/>
      <c r="AV575" s="208"/>
      <c r="AW575" s="208"/>
      <c r="AX575" s="208"/>
    </row>
    <row r="576" spans="2:51" ht="24" customHeight="1">
      <c r="B576" s="202">
        <v>3</v>
      </c>
      <c r="C576" s="202">
        <v>1</v>
      </c>
      <c r="D576" s="208" t="s">
        <v>206</v>
      </c>
      <c r="E576" s="208"/>
      <c r="F576" s="208"/>
      <c r="G576" s="208"/>
      <c r="H576" s="208"/>
      <c r="I576" s="208"/>
      <c r="J576" s="208"/>
      <c r="K576" s="208"/>
      <c r="L576" s="208"/>
      <c r="M576" s="208"/>
      <c r="N576" s="208" t="s">
        <v>204</v>
      </c>
      <c r="O576" s="208"/>
      <c r="P576" s="208"/>
      <c r="Q576" s="208"/>
      <c r="R576" s="208"/>
      <c r="S576" s="208"/>
      <c r="T576" s="208"/>
      <c r="U576" s="208"/>
      <c r="V576" s="208"/>
      <c r="W576" s="208"/>
      <c r="X576" s="208"/>
      <c r="Y576" s="208"/>
      <c r="Z576" s="208"/>
      <c r="AA576" s="208"/>
      <c r="AB576" s="208"/>
      <c r="AC576" s="208"/>
      <c r="AD576" s="208"/>
      <c r="AE576" s="208"/>
      <c r="AF576" s="208"/>
      <c r="AG576" s="208"/>
      <c r="AH576" s="208"/>
      <c r="AI576" s="208"/>
      <c r="AJ576" s="208"/>
      <c r="AK576" s="208"/>
      <c r="AL576" s="207">
        <v>0.1</v>
      </c>
      <c r="AM576" s="208"/>
      <c r="AN576" s="208"/>
      <c r="AO576" s="208"/>
      <c r="AP576" s="208"/>
      <c r="AQ576" s="208"/>
      <c r="AR576" s="208">
        <v>1</v>
      </c>
      <c r="AS576" s="208"/>
      <c r="AT576" s="208"/>
      <c r="AU576" s="208"/>
      <c r="AV576" s="208"/>
      <c r="AW576" s="208"/>
      <c r="AX576" s="208"/>
    </row>
    <row r="577" spans="2:50" ht="24" customHeight="1">
      <c r="B577" s="202">
        <v>4</v>
      </c>
      <c r="C577" s="202">
        <v>1</v>
      </c>
      <c r="D577" s="208"/>
      <c r="E577" s="208"/>
      <c r="F577" s="208"/>
      <c r="G577" s="208"/>
      <c r="H577" s="208"/>
      <c r="I577" s="208"/>
      <c r="J577" s="208"/>
      <c r="K577" s="208"/>
      <c r="L577" s="208"/>
      <c r="M577" s="208"/>
      <c r="N577" s="208"/>
      <c r="O577" s="208"/>
      <c r="P577" s="208"/>
      <c r="Q577" s="208"/>
      <c r="R577" s="208"/>
      <c r="S577" s="208"/>
      <c r="T577" s="208"/>
      <c r="U577" s="208"/>
      <c r="V577" s="208"/>
      <c r="W577" s="208"/>
      <c r="X577" s="208"/>
      <c r="Y577" s="208"/>
      <c r="Z577" s="208"/>
      <c r="AA577" s="208"/>
      <c r="AB577" s="208"/>
      <c r="AC577" s="208"/>
      <c r="AD577" s="208"/>
      <c r="AE577" s="208"/>
      <c r="AF577" s="208"/>
      <c r="AG577" s="208"/>
      <c r="AH577" s="208"/>
      <c r="AI577" s="208"/>
      <c r="AJ577" s="208"/>
      <c r="AK577" s="208"/>
      <c r="AL577" s="207"/>
      <c r="AM577" s="208"/>
      <c r="AN577" s="208"/>
      <c r="AO577" s="208"/>
      <c r="AP577" s="208"/>
      <c r="AQ577" s="208"/>
      <c r="AR577" s="208"/>
      <c r="AS577" s="208"/>
      <c r="AT577" s="208"/>
      <c r="AU577" s="208"/>
      <c r="AV577" s="208"/>
      <c r="AW577" s="208"/>
      <c r="AX577" s="208"/>
    </row>
    <row r="578" spans="2:50" ht="24" customHeight="1">
      <c r="B578" s="202">
        <v>5</v>
      </c>
      <c r="C578" s="202">
        <v>1</v>
      </c>
      <c r="D578" s="208"/>
      <c r="E578" s="208"/>
      <c r="F578" s="208"/>
      <c r="G578" s="208"/>
      <c r="H578" s="208"/>
      <c r="I578" s="208"/>
      <c r="J578" s="208"/>
      <c r="K578" s="208"/>
      <c r="L578" s="208"/>
      <c r="M578" s="208"/>
      <c r="N578" s="208"/>
      <c r="O578" s="208"/>
      <c r="P578" s="208"/>
      <c r="Q578" s="208"/>
      <c r="R578" s="208"/>
      <c r="S578" s="208"/>
      <c r="T578" s="208"/>
      <c r="U578" s="208"/>
      <c r="V578" s="208"/>
      <c r="W578" s="208"/>
      <c r="X578" s="208"/>
      <c r="Y578" s="208"/>
      <c r="Z578" s="208"/>
      <c r="AA578" s="208"/>
      <c r="AB578" s="208"/>
      <c r="AC578" s="208"/>
      <c r="AD578" s="208"/>
      <c r="AE578" s="208"/>
      <c r="AF578" s="208"/>
      <c r="AG578" s="208"/>
      <c r="AH578" s="208"/>
      <c r="AI578" s="208"/>
      <c r="AJ578" s="208"/>
      <c r="AK578" s="208"/>
      <c r="AL578" s="207"/>
      <c r="AM578" s="208"/>
      <c r="AN578" s="208"/>
      <c r="AO578" s="208"/>
      <c r="AP578" s="208"/>
      <c r="AQ578" s="208"/>
      <c r="AR578" s="208"/>
      <c r="AS578" s="208"/>
      <c r="AT578" s="208"/>
      <c r="AU578" s="208"/>
      <c r="AV578" s="208"/>
      <c r="AW578" s="208"/>
      <c r="AX578" s="208"/>
    </row>
    <row r="579" spans="2:50" ht="24" customHeight="1">
      <c r="B579" s="202">
        <v>6</v>
      </c>
      <c r="C579" s="202">
        <v>1</v>
      </c>
      <c r="D579" s="208"/>
      <c r="E579" s="208"/>
      <c r="F579" s="208"/>
      <c r="G579" s="208"/>
      <c r="H579" s="208"/>
      <c r="I579" s="208"/>
      <c r="J579" s="208"/>
      <c r="K579" s="208"/>
      <c r="L579" s="208"/>
      <c r="M579" s="208"/>
      <c r="N579" s="208"/>
      <c r="O579" s="208"/>
      <c r="P579" s="208"/>
      <c r="Q579" s="208"/>
      <c r="R579" s="208"/>
      <c r="S579" s="208"/>
      <c r="T579" s="208"/>
      <c r="U579" s="208"/>
      <c r="V579" s="208"/>
      <c r="W579" s="208"/>
      <c r="X579" s="208"/>
      <c r="Y579" s="208"/>
      <c r="Z579" s="208"/>
      <c r="AA579" s="208"/>
      <c r="AB579" s="208"/>
      <c r="AC579" s="208"/>
      <c r="AD579" s="208"/>
      <c r="AE579" s="208"/>
      <c r="AF579" s="208"/>
      <c r="AG579" s="208"/>
      <c r="AH579" s="208"/>
      <c r="AI579" s="208"/>
      <c r="AJ579" s="208"/>
      <c r="AK579" s="208"/>
      <c r="AL579" s="207"/>
      <c r="AM579" s="208"/>
      <c r="AN579" s="208"/>
      <c r="AO579" s="208"/>
      <c r="AP579" s="208"/>
      <c r="AQ579" s="208"/>
      <c r="AR579" s="208"/>
      <c r="AS579" s="208"/>
      <c r="AT579" s="208"/>
      <c r="AU579" s="208"/>
      <c r="AV579" s="208"/>
      <c r="AW579" s="208"/>
      <c r="AX579" s="208"/>
    </row>
    <row r="580" spans="2:50" ht="24" customHeight="1">
      <c r="B580" s="202">
        <v>7</v>
      </c>
      <c r="C580" s="202">
        <v>1</v>
      </c>
      <c r="D580" s="208"/>
      <c r="E580" s="208"/>
      <c r="F580" s="208"/>
      <c r="G580" s="208"/>
      <c r="H580" s="208"/>
      <c r="I580" s="208"/>
      <c r="J580" s="208"/>
      <c r="K580" s="208"/>
      <c r="L580" s="208"/>
      <c r="M580" s="208"/>
      <c r="N580" s="208"/>
      <c r="O580" s="208"/>
      <c r="P580" s="208"/>
      <c r="Q580" s="208"/>
      <c r="R580" s="208"/>
      <c r="S580" s="208"/>
      <c r="T580" s="208"/>
      <c r="U580" s="208"/>
      <c r="V580" s="208"/>
      <c r="W580" s="208"/>
      <c r="X580" s="208"/>
      <c r="Y580" s="208"/>
      <c r="Z580" s="208"/>
      <c r="AA580" s="208"/>
      <c r="AB580" s="208"/>
      <c r="AC580" s="208"/>
      <c r="AD580" s="208"/>
      <c r="AE580" s="208"/>
      <c r="AF580" s="208"/>
      <c r="AG580" s="208"/>
      <c r="AH580" s="208"/>
      <c r="AI580" s="208"/>
      <c r="AJ580" s="208"/>
      <c r="AK580" s="208"/>
      <c r="AL580" s="207"/>
      <c r="AM580" s="208"/>
      <c r="AN580" s="208"/>
      <c r="AO580" s="208"/>
      <c r="AP580" s="208"/>
      <c r="AQ580" s="208"/>
      <c r="AR580" s="208"/>
      <c r="AS580" s="208"/>
      <c r="AT580" s="208"/>
      <c r="AU580" s="208"/>
      <c r="AV580" s="208"/>
      <c r="AW580" s="208"/>
      <c r="AX580" s="208"/>
    </row>
    <row r="581" spans="2:50" ht="24" customHeight="1">
      <c r="B581" s="202">
        <v>8</v>
      </c>
      <c r="C581" s="202">
        <v>1</v>
      </c>
      <c r="D581" s="208"/>
      <c r="E581" s="208"/>
      <c r="F581" s="208"/>
      <c r="G581" s="208"/>
      <c r="H581" s="208"/>
      <c r="I581" s="208"/>
      <c r="J581" s="208"/>
      <c r="K581" s="208"/>
      <c r="L581" s="208"/>
      <c r="M581" s="208"/>
      <c r="N581" s="208"/>
      <c r="O581" s="208"/>
      <c r="P581" s="208"/>
      <c r="Q581" s="208"/>
      <c r="R581" s="208"/>
      <c r="S581" s="208"/>
      <c r="T581" s="208"/>
      <c r="U581" s="208"/>
      <c r="V581" s="208"/>
      <c r="W581" s="208"/>
      <c r="X581" s="208"/>
      <c r="Y581" s="208"/>
      <c r="Z581" s="208"/>
      <c r="AA581" s="208"/>
      <c r="AB581" s="208"/>
      <c r="AC581" s="208"/>
      <c r="AD581" s="208"/>
      <c r="AE581" s="208"/>
      <c r="AF581" s="208"/>
      <c r="AG581" s="208"/>
      <c r="AH581" s="208"/>
      <c r="AI581" s="208"/>
      <c r="AJ581" s="208"/>
      <c r="AK581" s="208"/>
      <c r="AL581" s="207"/>
      <c r="AM581" s="208"/>
      <c r="AN581" s="208"/>
      <c r="AO581" s="208"/>
      <c r="AP581" s="208"/>
      <c r="AQ581" s="208"/>
      <c r="AR581" s="208"/>
      <c r="AS581" s="208"/>
      <c r="AT581" s="208"/>
      <c r="AU581" s="208"/>
      <c r="AV581" s="208"/>
      <c r="AW581" s="208"/>
      <c r="AX581" s="208"/>
    </row>
    <row r="582" spans="2:50" ht="24" customHeight="1">
      <c r="B582" s="202">
        <v>9</v>
      </c>
      <c r="C582" s="202">
        <v>1</v>
      </c>
      <c r="D582" s="208"/>
      <c r="E582" s="208"/>
      <c r="F582" s="208"/>
      <c r="G582" s="208"/>
      <c r="H582" s="208"/>
      <c r="I582" s="208"/>
      <c r="J582" s="208"/>
      <c r="K582" s="208"/>
      <c r="L582" s="208"/>
      <c r="M582" s="208"/>
      <c r="N582" s="208"/>
      <c r="O582" s="208"/>
      <c r="P582" s="208"/>
      <c r="Q582" s="208"/>
      <c r="R582" s="208"/>
      <c r="S582" s="208"/>
      <c r="T582" s="208"/>
      <c r="U582" s="208"/>
      <c r="V582" s="208"/>
      <c r="W582" s="208"/>
      <c r="X582" s="208"/>
      <c r="Y582" s="208"/>
      <c r="Z582" s="208"/>
      <c r="AA582" s="208"/>
      <c r="AB582" s="208"/>
      <c r="AC582" s="208"/>
      <c r="AD582" s="208"/>
      <c r="AE582" s="208"/>
      <c r="AF582" s="208"/>
      <c r="AG582" s="208"/>
      <c r="AH582" s="208"/>
      <c r="AI582" s="208"/>
      <c r="AJ582" s="208"/>
      <c r="AK582" s="208"/>
      <c r="AL582" s="207"/>
      <c r="AM582" s="208"/>
      <c r="AN582" s="208"/>
      <c r="AO582" s="208"/>
      <c r="AP582" s="208"/>
      <c r="AQ582" s="208"/>
      <c r="AR582" s="208"/>
      <c r="AS582" s="208"/>
      <c r="AT582" s="208"/>
      <c r="AU582" s="208"/>
      <c r="AV582" s="208"/>
      <c r="AW582" s="208"/>
      <c r="AX582" s="208"/>
    </row>
    <row r="583" spans="2:50" ht="24" customHeight="1">
      <c r="B583" s="202">
        <v>10</v>
      </c>
      <c r="C583" s="202">
        <v>1</v>
      </c>
      <c r="D583" s="208"/>
      <c r="E583" s="208"/>
      <c r="F583" s="208"/>
      <c r="G583" s="208"/>
      <c r="H583" s="208"/>
      <c r="I583" s="208"/>
      <c r="J583" s="208"/>
      <c r="K583" s="208"/>
      <c r="L583" s="208"/>
      <c r="M583" s="208"/>
      <c r="N583" s="208"/>
      <c r="O583" s="208"/>
      <c r="P583" s="208"/>
      <c r="Q583" s="208"/>
      <c r="R583" s="208"/>
      <c r="S583" s="208"/>
      <c r="T583" s="208"/>
      <c r="U583" s="208"/>
      <c r="V583" s="208"/>
      <c r="W583" s="208"/>
      <c r="X583" s="208"/>
      <c r="Y583" s="208"/>
      <c r="Z583" s="208"/>
      <c r="AA583" s="208"/>
      <c r="AB583" s="208"/>
      <c r="AC583" s="208"/>
      <c r="AD583" s="208"/>
      <c r="AE583" s="208"/>
      <c r="AF583" s="208"/>
      <c r="AG583" s="208"/>
      <c r="AH583" s="208"/>
      <c r="AI583" s="208"/>
      <c r="AJ583" s="208"/>
      <c r="AK583" s="208"/>
      <c r="AL583" s="207"/>
      <c r="AM583" s="208"/>
      <c r="AN583" s="208"/>
      <c r="AO583" s="208"/>
      <c r="AP583" s="208"/>
      <c r="AQ583" s="208"/>
      <c r="AR583" s="208"/>
      <c r="AS583" s="208"/>
      <c r="AT583" s="208"/>
      <c r="AU583" s="208"/>
      <c r="AV583" s="208"/>
      <c r="AW583" s="208"/>
      <c r="AX583" s="208"/>
    </row>
    <row r="584" spans="2:50" ht="13.5" hidden="1" customHeight="1"/>
    <row r="585" spans="2:50" ht="23.25" hidden="1" customHeight="1">
      <c r="B585" t="s">
        <v>43</v>
      </c>
    </row>
    <row r="586" spans="2:50" ht="36" hidden="1" customHeight="1">
      <c r="B586" s="213" t="s">
        <v>29</v>
      </c>
      <c r="C586" s="213"/>
      <c r="D586" s="213"/>
      <c r="E586" s="213"/>
      <c r="F586" s="213"/>
      <c r="G586" s="213"/>
      <c r="H586" s="213"/>
      <c r="I586" s="209"/>
      <c r="J586" s="209"/>
      <c r="K586" s="209"/>
      <c r="L586" s="209"/>
      <c r="M586" s="209"/>
      <c r="N586" s="209"/>
      <c r="O586" s="209"/>
      <c r="P586" s="209"/>
      <c r="Q586" s="209"/>
      <c r="R586" s="209"/>
      <c r="S586" s="209"/>
      <c r="T586" s="209"/>
      <c r="U586" s="209"/>
      <c r="V586" s="209"/>
      <c r="W586" s="209"/>
      <c r="X586" s="209"/>
      <c r="Y586" s="209"/>
    </row>
    <row r="587" spans="2:50" ht="36" hidden="1" customHeight="1">
      <c r="B587" s="485" t="s">
        <v>41</v>
      </c>
      <c r="C587" s="486"/>
      <c r="D587" s="486"/>
      <c r="E587" s="486"/>
      <c r="F587" s="486"/>
      <c r="G587" s="486"/>
      <c r="H587" s="487"/>
      <c r="I587" s="430" t="s">
        <v>578</v>
      </c>
      <c r="J587" s="267"/>
      <c r="K587" s="267"/>
      <c r="L587" s="267"/>
      <c r="M587" s="429"/>
      <c r="N587" s="491" t="s">
        <v>30</v>
      </c>
      <c r="O587" s="486"/>
      <c r="P587" s="486"/>
      <c r="Q587" s="486"/>
      <c r="R587" s="486"/>
      <c r="S587" s="486"/>
      <c r="T587" s="487"/>
      <c r="U587" s="430" t="s">
        <v>578</v>
      </c>
      <c r="V587" s="267"/>
      <c r="W587" s="267"/>
      <c r="X587" s="267"/>
      <c r="Y587" s="429"/>
      <c r="Z587" s="491" t="s">
        <v>31</v>
      </c>
      <c r="AA587" s="486"/>
      <c r="AB587" s="486"/>
      <c r="AC587" s="486"/>
      <c r="AD587" s="486"/>
      <c r="AE587" s="486"/>
      <c r="AF587" s="487"/>
      <c r="AG587" s="430" t="s">
        <v>578</v>
      </c>
      <c r="AH587" s="267"/>
      <c r="AI587" s="267"/>
      <c r="AJ587" s="267"/>
      <c r="AK587" s="429"/>
      <c r="AL587" s="491" t="s">
        <v>32</v>
      </c>
      <c r="AM587" s="486"/>
      <c r="AN587" s="486"/>
      <c r="AO587" s="486"/>
      <c r="AP587" s="486"/>
      <c r="AQ587" s="486"/>
      <c r="AR587" s="487"/>
      <c r="AS587" s="430" t="s">
        <v>578</v>
      </c>
      <c r="AT587" s="267"/>
      <c r="AU587" s="267"/>
      <c r="AV587" s="267"/>
      <c r="AW587" s="429"/>
    </row>
    <row r="588" spans="2:50" ht="36" hidden="1" customHeight="1">
      <c r="B588" s="491" t="s">
        <v>33</v>
      </c>
      <c r="C588" s="486"/>
      <c r="D588" s="486"/>
      <c r="E588" s="486"/>
      <c r="F588" s="486"/>
      <c r="G588" s="486"/>
      <c r="H588" s="487"/>
      <c r="I588" s="488"/>
      <c r="J588" s="489"/>
      <c r="K588" s="489"/>
      <c r="L588" s="489"/>
      <c r="M588" s="490"/>
      <c r="N588" s="491" t="s">
        <v>34</v>
      </c>
      <c r="O588" s="486"/>
      <c r="P588" s="486"/>
      <c r="Q588" s="486"/>
      <c r="R588" s="486"/>
      <c r="S588" s="486"/>
      <c r="T588" s="487"/>
      <c r="U588" s="488"/>
      <c r="V588" s="489"/>
      <c r="W588" s="489"/>
      <c r="X588" s="489"/>
      <c r="Y588" s="490"/>
      <c r="Z588" s="491" t="s">
        <v>35</v>
      </c>
      <c r="AA588" s="486"/>
      <c r="AB588" s="486"/>
      <c r="AC588" s="486"/>
      <c r="AD588" s="486"/>
      <c r="AE588" s="486"/>
      <c r="AF588" s="487"/>
      <c r="AG588" s="488"/>
      <c r="AH588" s="489"/>
      <c r="AI588" s="489"/>
      <c r="AJ588" s="489"/>
      <c r="AK588" s="490"/>
      <c r="AL588" s="485" t="s">
        <v>36</v>
      </c>
      <c r="AM588" s="486"/>
      <c r="AN588" s="486"/>
      <c r="AO588" s="486"/>
      <c r="AP588" s="486"/>
      <c r="AQ588" s="486"/>
      <c r="AR588" s="487"/>
      <c r="AS588" s="488"/>
      <c r="AT588" s="489"/>
      <c r="AU588" s="489"/>
      <c r="AV588" s="489"/>
      <c r="AW588" s="490"/>
    </row>
    <row r="589" spans="2:50" ht="13.5" hidden="1" customHeight="1">
      <c r="C589" t="s">
        <v>566</v>
      </c>
    </row>
    <row r="590" spans="2:50" ht="34.5" customHeight="1">
      <c r="B590" s="202"/>
      <c r="C590" s="202"/>
      <c r="D590" s="213" t="s">
        <v>573</v>
      </c>
      <c r="E590" s="213"/>
      <c r="F590" s="213"/>
      <c r="G590" s="213"/>
      <c r="H590" s="213"/>
      <c r="I590" s="213"/>
      <c r="J590" s="213"/>
      <c r="K590" s="213"/>
      <c r="L590" s="213"/>
      <c r="M590" s="213"/>
      <c r="N590" s="213" t="s">
        <v>574</v>
      </c>
      <c r="O590" s="213"/>
      <c r="P590" s="213"/>
      <c r="Q590" s="213"/>
      <c r="R590" s="213"/>
      <c r="S590" s="213"/>
      <c r="T590" s="213"/>
      <c r="U590" s="213"/>
      <c r="V590" s="213"/>
      <c r="W590" s="213"/>
      <c r="X590" s="213"/>
      <c r="Y590" s="213"/>
      <c r="Z590" s="213"/>
      <c r="AA590" s="213"/>
      <c r="AB590" s="213"/>
      <c r="AC590" s="213"/>
      <c r="AD590" s="213"/>
      <c r="AE590" s="213"/>
      <c r="AF590" s="213"/>
      <c r="AG590" s="213"/>
      <c r="AH590" s="213"/>
      <c r="AI590" s="213"/>
      <c r="AJ590" s="213"/>
      <c r="AK590" s="213"/>
      <c r="AL590" s="214" t="s">
        <v>575</v>
      </c>
      <c r="AM590" s="213"/>
      <c r="AN590" s="213"/>
      <c r="AO590" s="213"/>
      <c r="AP590" s="213"/>
      <c r="AQ590" s="213"/>
      <c r="AR590" s="213" t="s">
        <v>27</v>
      </c>
      <c r="AS590" s="213"/>
      <c r="AT590" s="213"/>
      <c r="AU590" s="213"/>
      <c r="AV590" s="213" t="s">
        <v>28</v>
      </c>
      <c r="AW590" s="213"/>
      <c r="AX590" s="213"/>
    </row>
    <row r="591" spans="2:50" ht="24" customHeight="1">
      <c r="B591" s="202">
        <v>1</v>
      </c>
      <c r="C591" s="202">
        <v>1</v>
      </c>
      <c r="D591" s="208"/>
      <c r="E591" s="208"/>
      <c r="F591" s="208"/>
      <c r="G591" s="208"/>
      <c r="H591" s="208"/>
      <c r="I591" s="208"/>
      <c r="J591" s="208"/>
      <c r="K591" s="208"/>
      <c r="L591" s="208"/>
      <c r="M591" s="208"/>
      <c r="N591" s="208"/>
      <c r="O591" s="208"/>
      <c r="P591" s="208"/>
      <c r="Q591" s="208"/>
      <c r="R591" s="208"/>
      <c r="S591" s="208"/>
      <c r="T591" s="208"/>
      <c r="U591" s="208"/>
      <c r="V591" s="208"/>
      <c r="W591" s="208"/>
      <c r="X591" s="208"/>
      <c r="Y591" s="208"/>
      <c r="Z591" s="208"/>
      <c r="AA591" s="208"/>
      <c r="AB591" s="208"/>
      <c r="AC591" s="208"/>
      <c r="AD591" s="208"/>
      <c r="AE591" s="208"/>
      <c r="AF591" s="208"/>
      <c r="AG591" s="208"/>
      <c r="AH591" s="208"/>
      <c r="AI591" s="208"/>
      <c r="AJ591" s="208"/>
      <c r="AK591" s="208"/>
      <c r="AL591" s="207"/>
      <c r="AM591" s="208"/>
      <c r="AN591" s="208"/>
      <c r="AO591" s="208"/>
      <c r="AP591" s="208"/>
      <c r="AQ591" s="208"/>
      <c r="AR591" s="208"/>
      <c r="AS591" s="208"/>
      <c r="AT591" s="208"/>
      <c r="AU591" s="208"/>
      <c r="AV591" s="208"/>
      <c r="AW591" s="208"/>
      <c r="AX591" s="208"/>
    </row>
    <row r="592" spans="2:50" ht="24" customHeight="1">
      <c r="B592" s="202">
        <v>2</v>
      </c>
      <c r="C592" s="202">
        <v>1</v>
      </c>
      <c r="D592" s="208"/>
      <c r="E592" s="208"/>
      <c r="F592" s="208"/>
      <c r="G592" s="208"/>
      <c r="H592" s="208"/>
      <c r="I592" s="208"/>
      <c r="J592" s="208"/>
      <c r="K592" s="208"/>
      <c r="L592" s="208"/>
      <c r="M592" s="208"/>
      <c r="N592" s="208"/>
      <c r="O592" s="208"/>
      <c r="P592" s="208"/>
      <c r="Q592" s="208"/>
      <c r="R592" s="208"/>
      <c r="S592" s="208"/>
      <c r="T592" s="208"/>
      <c r="U592" s="208"/>
      <c r="V592" s="208"/>
      <c r="W592" s="208"/>
      <c r="X592" s="208"/>
      <c r="Y592" s="208"/>
      <c r="Z592" s="208"/>
      <c r="AA592" s="208"/>
      <c r="AB592" s="208"/>
      <c r="AC592" s="208"/>
      <c r="AD592" s="208"/>
      <c r="AE592" s="208"/>
      <c r="AF592" s="208"/>
      <c r="AG592" s="208"/>
      <c r="AH592" s="208"/>
      <c r="AI592" s="208"/>
      <c r="AJ592" s="208"/>
      <c r="AK592" s="208"/>
      <c r="AL592" s="207"/>
      <c r="AM592" s="208"/>
      <c r="AN592" s="208"/>
      <c r="AO592" s="208"/>
      <c r="AP592" s="208"/>
      <c r="AQ592" s="208"/>
      <c r="AR592" s="208"/>
      <c r="AS592" s="208"/>
      <c r="AT592" s="208"/>
      <c r="AU592" s="208"/>
      <c r="AV592" s="208"/>
      <c r="AW592" s="208"/>
      <c r="AX592" s="208"/>
    </row>
    <row r="593" spans="2:51" ht="24" customHeight="1">
      <c r="B593" s="202">
        <v>3</v>
      </c>
      <c r="C593" s="202">
        <v>1</v>
      </c>
      <c r="D593" s="208"/>
      <c r="E593" s="208"/>
      <c r="F593" s="208"/>
      <c r="G593" s="208"/>
      <c r="H593" s="208"/>
      <c r="I593" s="208"/>
      <c r="J593" s="208"/>
      <c r="K593" s="208"/>
      <c r="L593" s="208"/>
      <c r="M593" s="208"/>
      <c r="N593" s="208"/>
      <c r="O593" s="208"/>
      <c r="P593" s="208"/>
      <c r="Q593" s="208"/>
      <c r="R593" s="208"/>
      <c r="S593" s="208"/>
      <c r="T593" s="208"/>
      <c r="U593" s="208"/>
      <c r="V593" s="208"/>
      <c r="W593" s="208"/>
      <c r="X593" s="208"/>
      <c r="Y593" s="208"/>
      <c r="Z593" s="208"/>
      <c r="AA593" s="208"/>
      <c r="AB593" s="208"/>
      <c r="AC593" s="208"/>
      <c r="AD593" s="208"/>
      <c r="AE593" s="208"/>
      <c r="AF593" s="208"/>
      <c r="AG593" s="208"/>
      <c r="AH593" s="208"/>
      <c r="AI593" s="208"/>
      <c r="AJ593" s="208"/>
      <c r="AK593" s="208"/>
      <c r="AL593" s="207"/>
      <c r="AM593" s="208"/>
      <c r="AN593" s="208"/>
      <c r="AO593" s="208"/>
      <c r="AP593" s="208"/>
      <c r="AQ593" s="208"/>
      <c r="AR593" s="208"/>
      <c r="AS593" s="208"/>
      <c r="AT593" s="208"/>
      <c r="AU593" s="208"/>
      <c r="AV593" s="208"/>
      <c r="AW593" s="208"/>
      <c r="AX593" s="208"/>
    </row>
    <row r="594" spans="2:51" ht="24" customHeight="1">
      <c r="B594" s="202">
        <v>4</v>
      </c>
      <c r="C594" s="202">
        <v>1</v>
      </c>
      <c r="D594" s="208"/>
      <c r="E594" s="208"/>
      <c r="F594" s="208"/>
      <c r="G594" s="208"/>
      <c r="H594" s="208"/>
      <c r="I594" s="208"/>
      <c r="J594" s="208"/>
      <c r="K594" s="208"/>
      <c r="L594" s="208"/>
      <c r="M594" s="208"/>
      <c r="N594" s="208"/>
      <c r="O594" s="208"/>
      <c r="P594" s="208"/>
      <c r="Q594" s="208"/>
      <c r="R594" s="208"/>
      <c r="S594" s="208"/>
      <c r="T594" s="208"/>
      <c r="U594" s="208"/>
      <c r="V594" s="208"/>
      <c r="W594" s="208"/>
      <c r="X594" s="208"/>
      <c r="Y594" s="208"/>
      <c r="Z594" s="208"/>
      <c r="AA594" s="208"/>
      <c r="AB594" s="208"/>
      <c r="AC594" s="208"/>
      <c r="AD594" s="208"/>
      <c r="AE594" s="208"/>
      <c r="AF594" s="208"/>
      <c r="AG594" s="208"/>
      <c r="AH594" s="208"/>
      <c r="AI594" s="208"/>
      <c r="AJ594" s="208"/>
      <c r="AK594" s="208"/>
      <c r="AL594" s="207"/>
      <c r="AM594" s="208"/>
      <c r="AN594" s="208"/>
      <c r="AO594" s="208"/>
      <c r="AP594" s="208"/>
      <c r="AQ594" s="208"/>
      <c r="AR594" s="208"/>
      <c r="AS594" s="208"/>
      <c r="AT594" s="208"/>
      <c r="AU594" s="208"/>
      <c r="AV594" s="208"/>
      <c r="AW594" s="208"/>
      <c r="AX594" s="208"/>
    </row>
    <row r="595" spans="2:51" ht="24" customHeight="1">
      <c r="B595" s="202">
        <v>5</v>
      </c>
      <c r="C595" s="202">
        <v>1</v>
      </c>
      <c r="D595" s="208"/>
      <c r="E595" s="208"/>
      <c r="F595" s="208"/>
      <c r="G595" s="208"/>
      <c r="H595" s="208"/>
      <c r="I595" s="208"/>
      <c r="J595" s="208"/>
      <c r="K595" s="208"/>
      <c r="L595" s="208"/>
      <c r="M595" s="208"/>
      <c r="N595" s="208"/>
      <c r="O595" s="208"/>
      <c r="P595" s="208"/>
      <c r="Q595" s="208"/>
      <c r="R595" s="208"/>
      <c r="S595" s="208"/>
      <c r="T595" s="208"/>
      <c r="U595" s="208"/>
      <c r="V595" s="208"/>
      <c r="W595" s="208"/>
      <c r="X595" s="208"/>
      <c r="Y595" s="208"/>
      <c r="Z595" s="208"/>
      <c r="AA595" s="208"/>
      <c r="AB595" s="208"/>
      <c r="AC595" s="208"/>
      <c r="AD595" s="208"/>
      <c r="AE595" s="208"/>
      <c r="AF595" s="208"/>
      <c r="AG595" s="208"/>
      <c r="AH595" s="208"/>
      <c r="AI595" s="208"/>
      <c r="AJ595" s="208"/>
      <c r="AK595" s="208"/>
      <c r="AL595" s="207"/>
      <c r="AM595" s="208"/>
      <c r="AN595" s="208"/>
      <c r="AO595" s="208"/>
      <c r="AP595" s="208"/>
      <c r="AQ595" s="208"/>
      <c r="AR595" s="208"/>
      <c r="AS595" s="208"/>
      <c r="AT595" s="208"/>
      <c r="AU595" s="208"/>
      <c r="AV595" s="208"/>
      <c r="AW595" s="208"/>
      <c r="AX595" s="208"/>
    </row>
    <row r="596" spans="2:51" ht="24" customHeight="1">
      <c r="B596" s="202">
        <v>6</v>
      </c>
      <c r="C596" s="202">
        <v>1</v>
      </c>
      <c r="D596" s="208"/>
      <c r="E596" s="208"/>
      <c r="F596" s="208"/>
      <c r="G596" s="208"/>
      <c r="H596" s="208"/>
      <c r="I596" s="208"/>
      <c r="J596" s="208"/>
      <c r="K596" s="208"/>
      <c r="L596" s="208"/>
      <c r="M596" s="208"/>
      <c r="N596" s="208"/>
      <c r="O596" s="208"/>
      <c r="P596" s="208"/>
      <c r="Q596" s="208"/>
      <c r="R596" s="208"/>
      <c r="S596" s="208"/>
      <c r="T596" s="208"/>
      <c r="U596" s="208"/>
      <c r="V596" s="208"/>
      <c r="W596" s="208"/>
      <c r="X596" s="208"/>
      <c r="Y596" s="208"/>
      <c r="Z596" s="208"/>
      <c r="AA596" s="208"/>
      <c r="AB596" s="208"/>
      <c r="AC596" s="208"/>
      <c r="AD596" s="208"/>
      <c r="AE596" s="208"/>
      <c r="AF596" s="208"/>
      <c r="AG596" s="208"/>
      <c r="AH596" s="208"/>
      <c r="AI596" s="208"/>
      <c r="AJ596" s="208"/>
      <c r="AK596" s="208"/>
      <c r="AL596" s="207"/>
      <c r="AM596" s="208"/>
      <c r="AN596" s="208"/>
      <c r="AO596" s="208"/>
      <c r="AP596" s="208"/>
      <c r="AQ596" s="208"/>
      <c r="AR596" s="208"/>
      <c r="AS596" s="208"/>
      <c r="AT596" s="208"/>
      <c r="AU596" s="208"/>
      <c r="AV596" s="208"/>
      <c r="AW596" s="208"/>
      <c r="AX596" s="208"/>
    </row>
    <row r="597" spans="2:51" ht="24" customHeight="1">
      <c r="B597" s="202">
        <v>7</v>
      </c>
      <c r="C597" s="202">
        <v>1</v>
      </c>
      <c r="D597" s="208"/>
      <c r="E597" s="208"/>
      <c r="F597" s="208"/>
      <c r="G597" s="208"/>
      <c r="H597" s="208"/>
      <c r="I597" s="208"/>
      <c r="J597" s="208"/>
      <c r="K597" s="208"/>
      <c r="L597" s="208"/>
      <c r="M597" s="208"/>
      <c r="N597" s="208"/>
      <c r="O597" s="208"/>
      <c r="P597" s="208"/>
      <c r="Q597" s="208"/>
      <c r="R597" s="208"/>
      <c r="S597" s="208"/>
      <c r="T597" s="208"/>
      <c r="U597" s="208"/>
      <c r="V597" s="208"/>
      <c r="W597" s="208"/>
      <c r="X597" s="208"/>
      <c r="Y597" s="208"/>
      <c r="Z597" s="208"/>
      <c r="AA597" s="208"/>
      <c r="AB597" s="208"/>
      <c r="AC597" s="208"/>
      <c r="AD597" s="208"/>
      <c r="AE597" s="208"/>
      <c r="AF597" s="208"/>
      <c r="AG597" s="208"/>
      <c r="AH597" s="208"/>
      <c r="AI597" s="208"/>
      <c r="AJ597" s="208"/>
      <c r="AK597" s="208"/>
      <c r="AL597" s="207"/>
      <c r="AM597" s="208"/>
      <c r="AN597" s="208"/>
      <c r="AO597" s="208"/>
      <c r="AP597" s="208"/>
      <c r="AQ597" s="208"/>
      <c r="AR597" s="208"/>
      <c r="AS597" s="208"/>
      <c r="AT597" s="208"/>
      <c r="AU597" s="208"/>
      <c r="AV597" s="208"/>
      <c r="AW597" s="208"/>
      <c r="AX597" s="208"/>
    </row>
    <row r="598" spans="2:51" ht="24" customHeight="1">
      <c r="B598" s="202">
        <v>8</v>
      </c>
      <c r="C598" s="202">
        <v>1</v>
      </c>
      <c r="D598" s="208"/>
      <c r="E598" s="208"/>
      <c r="F598" s="208"/>
      <c r="G598" s="208"/>
      <c r="H598" s="208"/>
      <c r="I598" s="208"/>
      <c r="J598" s="208"/>
      <c r="K598" s="208"/>
      <c r="L598" s="208"/>
      <c r="M598" s="208"/>
      <c r="N598" s="208"/>
      <c r="O598" s="208"/>
      <c r="P598" s="208"/>
      <c r="Q598" s="208"/>
      <c r="R598" s="208"/>
      <c r="S598" s="208"/>
      <c r="T598" s="208"/>
      <c r="U598" s="208"/>
      <c r="V598" s="208"/>
      <c r="W598" s="208"/>
      <c r="X598" s="208"/>
      <c r="Y598" s="208"/>
      <c r="Z598" s="208"/>
      <c r="AA598" s="208"/>
      <c r="AB598" s="208"/>
      <c r="AC598" s="208"/>
      <c r="AD598" s="208"/>
      <c r="AE598" s="208"/>
      <c r="AF598" s="208"/>
      <c r="AG598" s="208"/>
      <c r="AH598" s="208"/>
      <c r="AI598" s="208"/>
      <c r="AJ598" s="208"/>
      <c r="AK598" s="208"/>
      <c r="AL598" s="207"/>
      <c r="AM598" s="208"/>
      <c r="AN598" s="208"/>
      <c r="AO598" s="208"/>
      <c r="AP598" s="208"/>
      <c r="AQ598" s="208"/>
      <c r="AR598" s="208"/>
      <c r="AS598" s="208"/>
      <c r="AT598" s="208"/>
      <c r="AU598" s="208"/>
      <c r="AV598" s="208"/>
      <c r="AW598" s="208"/>
      <c r="AX598" s="208"/>
    </row>
    <row r="599" spans="2:51" ht="24" customHeight="1">
      <c r="B599" s="202">
        <v>9</v>
      </c>
      <c r="C599" s="202">
        <v>1</v>
      </c>
      <c r="D599" s="208"/>
      <c r="E599" s="208"/>
      <c r="F599" s="208"/>
      <c r="G599" s="208"/>
      <c r="H599" s="208"/>
      <c r="I599" s="208"/>
      <c r="J599" s="208"/>
      <c r="K599" s="208"/>
      <c r="L599" s="208"/>
      <c r="M599" s="208"/>
      <c r="N599" s="208"/>
      <c r="O599" s="208"/>
      <c r="P599" s="208"/>
      <c r="Q599" s="208"/>
      <c r="R599" s="208"/>
      <c r="S599" s="208"/>
      <c r="T599" s="208"/>
      <c r="U599" s="208"/>
      <c r="V599" s="208"/>
      <c r="W599" s="208"/>
      <c r="X599" s="208"/>
      <c r="Y599" s="208"/>
      <c r="Z599" s="208"/>
      <c r="AA599" s="208"/>
      <c r="AB599" s="208"/>
      <c r="AC599" s="208"/>
      <c r="AD599" s="208"/>
      <c r="AE599" s="208"/>
      <c r="AF599" s="208"/>
      <c r="AG599" s="208"/>
      <c r="AH599" s="208"/>
      <c r="AI599" s="208"/>
      <c r="AJ599" s="208"/>
      <c r="AK599" s="208"/>
      <c r="AL599" s="207"/>
      <c r="AM599" s="208"/>
      <c r="AN599" s="208"/>
      <c r="AO599" s="208"/>
      <c r="AP599" s="208"/>
      <c r="AQ599" s="208"/>
      <c r="AR599" s="208"/>
      <c r="AS599" s="208"/>
      <c r="AT599" s="208"/>
      <c r="AU599" s="208"/>
      <c r="AV599" s="208"/>
      <c r="AW599" s="208"/>
      <c r="AX599" s="208"/>
    </row>
    <row r="600" spans="2:51" ht="24" customHeight="1">
      <c r="B600" s="202">
        <v>10</v>
      </c>
      <c r="C600" s="202">
        <v>1</v>
      </c>
      <c r="D600" s="208"/>
      <c r="E600" s="208"/>
      <c r="F600" s="208"/>
      <c r="G600" s="208"/>
      <c r="H600" s="208"/>
      <c r="I600" s="208"/>
      <c r="J600" s="208"/>
      <c r="K600" s="208"/>
      <c r="L600" s="208"/>
      <c r="M600" s="208"/>
      <c r="N600" s="208"/>
      <c r="O600" s="208"/>
      <c r="P600" s="208"/>
      <c r="Q600" s="208"/>
      <c r="R600" s="208"/>
      <c r="S600" s="208"/>
      <c r="T600" s="208"/>
      <c r="U600" s="208"/>
      <c r="V600" s="208"/>
      <c r="W600" s="208"/>
      <c r="X600" s="208"/>
      <c r="Y600" s="208"/>
      <c r="Z600" s="208"/>
      <c r="AA600" s="208"/>
      <c r="AB600" s="208"/>
      <c r="AC600" s="208"/>
      <c r="AD600" s="208"/>
      <c r="AE600" s="208"/>
      <c r="AF600" s="208"/>
      <c r="AG600" s="208"/>
      <c r="AH600" s="208"/>
      <c r="AI600" s="208"/>
      <c r="AJ600" s="208"/>
      <c r="AK600" s="208"/>
      <c r="AL600" s="207"/>
      <c r="AM600" s="208"/>
      <c r="AN600" s="208"/>
      <c r="AO600" s="208"/>
      <c r="AP600" s="208"/>
      <c r="AQ600" s="208"/>
      <c r="AR600" s="208"/>
      <c r="AS600" s="208"/>
      <c r="AT600" s="208"/>
      <c r="AU600" s="208"/>
      <c r="AV600" s="208"/>
      <c r="AW600" s="208"/>
      <c r="AX600" s="208"/>
    </row>
    <row r="601" spans="2:51" ht="18" customHeight="1"/>
    <row r="602" spans="2:51" ht="21.75" customHeight="1" thickBot="1">
      <c r="AK602" s="466"/>
      <c r="AL602" s="466"/>
      <c r="AM602" s="466"/>
      <c r="AN602" s="466"/>
      <c r="AO602" s="466"/>
      <c r="AP602" s="466"/>
      <c r="AQ602" s="466"/>
      <c r="AR602" s="467" t="s">
        <v>112</v>
      </c>
      <c r="AS602" s="467"/>
      <c r="AT602" s="467"/>
      <c r="AU602" s="467"/>
      <c r="AV602" s="467"/>
      <c r="AW602" s="467"/>
      <c r="AX602" s="467"/>
      <c r="AY602" s="467"/>
    </row>
    <row r="603" spans="2:51" ht="21" customHeight="1">
      <c r="B603" s="468" t="s">
        <v>113</v>
      </c>
      <c r="C603" s="469"/>
      <c r="D603" s="469"/>
      <c r="E603" s="469"/>
      <c r="F603" s="469"/>
      <c r="G603" s="469"/>
      <c r="H603" s="916" t="s">
        <v>169</v>
      </c>
      <c r="I603" s="917"/>
      <c r="J603" s="917"/>
      <c r="K603" s="917"/>
      <c r="L603" s="917"/>
      <c r="M603" s="917"/>
      <c r="N603" s="917"/>
      <c r="O603" s="917"/>
      <c r="P603" s="917"/>
      <c r="Q603" s="917"/>
      <c r="R603" s="917"/>
      <c r="S603" s="917"/>
      <c r="T603" s="917"/>
      <c r="U603" s="917"/>
      <c r="V603" s="917"/>
      <c r="W603" s="917"/>
      <c r="X603" s="917"/>
      <c r="Y603" s="917"/>
      <c r="Z603" s="472" t="s">
        <v>559</v>
      </c>
      <c r="AA603" s="473"/>
      <c r="AB603" s="473"/>
      <c r="AC603" s="473"/>
      <c r="AD603" s="473"/>
      <c r="AE603" s="474"/>
      <c r="AF603" s="475" t="s">
        <v>101</v>
      </c>
      <c r="AG603" s="476"/>
      <c r="AH603" s="476"/>
      <c r="AI603" s="476"/>
      <c r="AJ603" s="476"/>
      <c r="AK603" s="476"/>
      <c r="AL603" s="476"/>
      <c r="AM603" s="476"/>
      <c r="AN603" s="476"/>
      <c r="AO603" s="476"/>
      <c r="AP603" s="476"/>
      <c r="AQ603" s="477"/>
      <c r="AR603" s="478" t="s">
        <v>1</v>
      </c>
      <c r="AS603" s="475"/>
      <c r="AT603" s="475"/>
      <c r="AU603" s="475"/>
      <c r="AV603" s="475"/>
      <c r="AW603" s="475"/>
      <c r="AX603" s="475"/>
      <c r="AY603" s="479"/>
    </row>
    <row r="604" spans="2:51" ht="28.15" customHeight="1">
      <c r="B604" s="442" t="s">
        <v>59</v>
      </c>
      <c r="C604" s="443"/>
      <c r="D604" s="443"/>
      <c r="E604" s="443"/>
      <c r="F604" s="443"/>
      <c r="G604" s="444"/>
      <c r="H604" s="445" t="s">
        <v>170</v>
      </c>
      <c r="I604" s="446"/>
      <c r="J604" s="446"/>
      <c r="K604" s="446"/>
      <c r="L604" s="446"/>
      <c r="M604" s="446"/>
      <c r="N604" s="446"/>
      <c r="O604" s="446"/>
      <c r="P604" s="446"/>
      <c r="Q604" s="446"/>
      <c r="R604" s="446"/>
      <c r="S604" s="446"/>
      <c r="T604" s="446"/>
      <c r="U604" s="446"/>
      <c r="V604" s="446"/>
      <c r="W604" s="447"/>
      <c r="X604" s="447"/>
      <c r="Y604" s="447"/>
      <c r="Z604" s="448" t="s">
        <v>2</v>
      </c>
      <c r="AA604" s="449"/>
      <c r="AB604" s="449"/>
      <c r="AC604" s="449"/>
      <c r="AD604" s="449"/>
      <c r="AE604" s="450"/>
      <c r="AF604" s="449" t="s">
        <v>102</v>
      </c>
      <c r="AG604" s="449"/>
      <c r="AH604" s="449"/>
      <c r="AI604" s="449"/>
      <c r="AJ604" s="449"/>
      <c r="AK604" s="449"/>
      <c r="AL604" s="449"/>
      <c r="AM604" s="449"/>
      <c r="AN604" s="449"/>
      <c r="AO604" s="449"/>
      <c r="AP604" s="449"/>
      <c r="AQ604" s="450"/>
      <c r="AR604" s="3015" t="s">
        <v>658</v>
      </c>
      <c r="AS604" s="3016"/>
      <c r="AT604" s="3016"/>
      <c r="AU604" s="3016"/>
      <c r="AV604" s="3016"/>
      <c r="AW604" s="3016"/>
      <c r="AX604" s="3016"/>
      <c r="AY604" s="3017"/>
    </row>
    <row r="605" spans="2:51" ht="30.75" customHeight="1">
      <c r="B605" s="454" t="s">
        <v>3</v>
      </c>
      <c r="C605" s="455"/>
      <c r="D605" s="455"/>
      <c r="E605" s="455"/>
      <c r="F605" s="455"/>
      <c r="G605" s="455"/>
      <c r="H605" s="456" t="s">
        <v>103</v>
      </c>
      <c r="I605" s="447"/>
      <c r="J605" s="447"/>
      <c r="K605" s="447"/>
      <c r="L605" s="447"/>
      <c r="M605" s="447"/>
      <c r="N605" s="447"/>
      <c r="O605" s="447"/>
      <c r="P605" s="447"/>
      <c r="Q605" s="447"/>
      <c r="R605" s="447"/>
      <c r="S605" s="447"/>
      <c r="T605" s="447"/>
      <c r="U605" s="447"/>
      <c r="V605" s="447"/>
      <c r="W605" s="447"/>
      <c r="X605" s="447"/>
      <c r="Y605" s="447"/>
      <c r="Z605" s="457" t="s">
        <v>76</v>
      </c>
      <c r="AA605" s="458"/>
      <c r="AB605" s="458"/>
      <c r="AC605" s="458"/>
      <c r="AD605" s="458"/>
      <c r="AE605" s="459"/>
      <c r="AF605" s="941" t="s">
        <v>171</v>
      </c>
      <c r="AG605" s="941"/>
      <c r="AH605" s="941"/>
      <c r="AI605" s="941"/>
      <c r="AJ605" s="941"/>
      <c r="AK605" s="941"/>
      <c r="AL605" s="941"/>
      <c r="AM605" s="941"/>
      <c r="AN605" s="941"/>
      <c r="AO605" s="941"/>
      <c r="AP605" s="941"/>
      <c r="AQ605" s="941"/>
      <c r="AR605" s="267"/>
      <c r="AS605" s="267"/>
      <c r="AT605" s="267"/>
      <c r="AU605" s="267"/>
      <c r="AV605" s="267"/>
      <c r="AW605" s="267"/>
      <c r="AX605" s="267"/>
      <c r="AY605" s="942"/>
    </row>
    <row r="606" spans="2:51" ht="18" customHeight="1">
      <c r="B606" s="418" t="s">
        <v>37</v>
      </c>
      <c r="C606" s="419"/>
      <c r="D606" s="419"/>
      <c r="E606" s="419"/>
      <c r="F606" s="419"/>
      <c r="G606" s="419"/>
      <c r="H606" s="935" t="s">
        <v>661</v>
      </c>
      <c r="I606" s="936"/>
      <c r="J606" s="936"/>
      <c r="K606" s="936"/>
      <c r="L606" s="936"/>
      <c r="M606" s="936"/>
      <c r="N606" s="936"/>
      <c r="O606" s="936"/>
      <c r="P606" s="936"/>
      <c r="Q606" s="936"/>
      <c r="R606" s="936"/>
      <c r="S606" s="936"/>
      <c r="T606" s="936"/>
      <c r="U606" s="936"/>
      <c r="V606" s="936"/>
      <c r="W606" s="937"/>
      <c r="X606" s="937"/>
      <c r="Y606" s="937"/>
      <c r="Z606" s="428" t="s">
        <v>561</v>
      </c>
      <c r="AA606" s="267"/>
      <c r="AB606" s="267"/>
      <c r="AC606" s="267"/>
      <c r="AD606" s="267"/>
      <c r="AE606" s="429"/>
      <c r="AF606" s="1998" t="s">
        <v>172</v>
      </c>
      <c r="AG606" s="432"/>
      <c r="AH606" s="432"/>
      <c r="AI606" s="432"/>
      <c r="AJ606" s="432"/>
      <c r="AK606" s="432"/>
      <c r="AL606" s="432"/>
      <c r="AM606" s="432"/>
      <c r="AN606" s="432"/>
      <c r="AO606" s="432"/>
      <c r="AP606" s="432"/>
      <c r="AQ606" s="432"/>
      <c r="AR606" s="432"/>
      <c r="AS606" s="432"/>
      <c r="AT606" s="432"/>
      <c r="AU606" s="432"/>
      <c r="AV606" s="432"/>
      <c r="AW606" s="432"/>
      <c r="AX606" s="432"/>
      <c r="AY606" s="433"/>
    </row>
    <row r="607" spans="2:51" ht="24" customHeight="1">
      <c r="B607" s="420"/>
      <c r="C607" s="421"/>
      <c r="D607" s="421"/>
      <c r="E607" s="421"/>
      <c r="F607" s="421"/>
      <c r="G607" s="421"/>
      <c r="H607" s="938"/>
      <c r="I607" s="939"/>
      <c r="J607" s="939"/>
      <c r="K607" s="939"/>
      <c r="L607" s="939"/>
      <c r="M607" s="939"/>
      <c r="N607" s="939"/>
      <c r="O607" s="939"/>
      <c r="P607" s="939"/>
      <c r="Q607" s="939"/>
      <c r="R607" s="939"/>
      <c r="S607" s="939"/>
      <c r="T607" s="939"/>
      <c r="U607" s="939"/>
      <c r="V607" s="939"/>
      <c r="W607" s="940"/>
      <c r="X607" s="940"/>
      <c r="Y607" s="940"/>
      <c r="Z607" s="430"/>
      <c r="AA607" s="267"/>
      <c r="AB607" s="267"/>
      <c r="AC607" s="267"/>
      <c r="AD607" s="267"/>
      <c r="AE607" s="429"/>
      <c r="AF607" s="434"/>
      <c r="AG607" s="434"/>
      <c r="AH607" s="434"/>
      <c r="AI607" s="434"/>
      <c r="AJ607" s="434"/>
      <c r="AK607" s="434"/>
      <c r="AL607" s="434"/>
      <c r="AM607" s="434"/>
      <c r="AN607" s="434"/>
      <c r="AO607" s="434"/>
      <c r="AP607" s="434"/>
      <c r="AQ607" s="434"/>
      <c r="AR607" s="434"/>
      <c r="AS607" s="434"/>
      <c r="AT607" s="434"/>
      <c r="AU607" s="434"/>
      <c r="AV607" s="434"/>
      <c r="AW607" s="434"/>
      <c r="AX607" s="434"/>
      <c r="AY607" s="435"/>
    </row>
    <row r="608" spans="2:51" ht="29.25" customHeight="1">
      <c r="B608" s="436" t="s">
        <v>4</v>
      </c>
      <c r="C608" s="437"/>
      <c r="D608" s="437"/>
      <c r="E608" s="437"/>
      <c r="F608" s="437"/>
      <c r="G608" s="438"/>
      <c r="H608" s="439" t="s">
        <v>109</v>
      </c>
      <c r="I608" s="440"/>
      <c r="J608" s="440"/>
      <c r="K608" s="440"/>
      <c r="L608" s="440"/>
      <c r="M608" s="440"/>
      <c r="N608" s="440"/>
      <c r="O608" s="440"/>
      <c r="P608" s="440"/>
      <c r="Q608" s="440"/>
      <c r="R608" s="440"/>
      <c r="S608" s="440"/>
      <c r="T608" s="440"/>
      <c r="U608" s="440"/>
      <c r="V608" s="440"/>
      <c r="W608" s="440"/>
      <c r="X608" s="440"/>
      <c r="Y608" s="440"/>
      <c r="Z608" s="440"/>
      <c r="AA608" s="440"/>
      <c r="AB608" s="440"/>
      <c r="AC608" s="440"/>
      <c r="AD608" s="440"/>
      <c r="AE608" s="440"/>
      <c r="AF608" s="440"/>
      <c r="AG608" s="440"/>
      <c r="AH608" s="440"/>
      <c r="AI608" s="440"/>
      <c r="AJ608" s="440"/>
      <c r="AK608" s="440"/>
      <c r="AL608" s="440"/>
      <c r="AM608" s="440"/>
      <c r="AN608" s="440"/>
      <c r="AO608" s="440"/>
      <c r="AP608" s="440"/>
      <c r="AQ608" s="440"/>
      <c r="AR608" s="440"/>
      <c r="AS608" s="440"/>
      <c r="AT608" s="440"/>
      <c r="AU608" s="440"/>
      <c r="AV608" s="440"/>
      <c r="AW608" s="440"/>
      <c r="AX608" s="440"/>
      <c r="AY608" s="441"/>
    </row>
    <row r="609" spans="2:60" ht="21" customHeight="1">
      <c r="B609" s="405" t="s">
        <v>39</v>
      </c>
      <c r="C609" s="406"/>
      <c r="D609" s="406"/>
      <c r="E609" s="406"/>
      <c r="F609" s="406"/>
      <c r="G609" s="407"/>
      <c r="H609" s="411"/>
      <c r="I609" s="412"/>
      <c r="J609" s="412"/>
      <c r="K609" s="412"/>
      <c r="L609" s="412"/>
      <c r="M609" s="412"/>
      <c r="N609" s="412"/>
      <c r="O609" s="412"/>
      <c r="P609" s="412"/>
      <c r="Q609" s="370" t="s">
        <v>86</v>
      </c>
      <c r="R609" s="371"/>
      <c r="S609" s="371"/>
      <c r="T609" s="371"/>
      <c r="U609" s="371"/>
      <c r="V609" s="371"/>
      <c r="W609" s="413"/>
      <c r="X609" s="370" t="s">
        <v>87</v>
      </c>
      <c r="Y609" s="371"/>
      <c r="Z609" s="371"/>
      <c r="AA609" s="371"/>
      <c r="AB609" s="371"/>
      <c r="AC609" s="371"/>
      <c r="AD609" s="413"/>
      <c r="AE609" s="370" t="s">
        <v>88</v>
      </c>
      <c r="AF609" s="371"/>
      <c r="AG609" s="371"/>
      <c r="AH609" s="371"/>
      <c r="AI609" s="371"/>
      <c r="AJ609" s="371"/>
      <c r="AK609" s="413"/>
      <c r="AL609" s="370" t="s">
        <v>90</v>
      </c>
      <c r="AM609" s="371"/>
      <c r="AN609" s="371"/>
      <c r="AO609" s="371"/>
      <c r="AP609" s="371"/>
      <c r="AQ609" s="371"/>
      <c r="AR609" s="413"/>
      <c r="AS609" s="370" t="s">
        <v>91</v>
      </c>
      <c r="AT609" s="371"/>
      <c r="AU609" s="371"/>
      <c r="AV609" s="371"/>
      <c r="AW609" s="371"/>
      <c r="AX609" s="371"/>
      <c r="AY609" s="372"/>
    </row>
    <row r="610" spans="2:60" ht="21" customHeight="1">
      <c r="B610" s="291"/>
      <c r="C610" s="292"/>
      <c r="D610" s="292"/>
      <c r="E610" s="292"/>
      <c r="F610" s="292"/>
      <c r="G610" s="293"/>
      <c r="H610" s="373" t="s">
        <v>5</v>
      </c>
      <c r="I610" s="374"/>
      <c r="J610" s="379" t="s">
        <v>6</v>
      </c>
      <c r="K610" s="380"/>
      <c r="L610" s="380"/>
      <c r="M610" s="380"/>
      <c r="N610" s="380"/>
      <c r="O610" s="380"/>
      <c r="P610" s="381"/>
      <c r="Q610" s="384">
        <v>18</v>
      </c>
      <c r="R610" s="384"/>
      <c r="S610" s="384"/>
      <c r="T610" s="384"/>
      <c r="U610" s="384"/>
      <c r="V610" s="384"/>
      <c r="W610" s="384"/>
      <c r="X610" s="384">
        <v>14</v>
      </c>
      <c r="Y610" s="384"/>
      <c r="Z610" s="384"/>
      <c r="AA610" s="384"/>
      <c r="AB610" s="384"/>
      <c r="AC610" s="384"/>
      <c r="AD610" s="384"/>
      <c r="AE610" s="384">
        <v>9</v>
      </c>
      <c r="AF610" s="384"/>
      <c r="AG610" s="384"/>
      <c r="AH610" s="384"/>
      <c r="AI610" s="384"/>
      <c r="AJ610" s="384"/>
      <c r="AK610" s="384"/>
      <c r="AL610" s="384">
        <v>8</v>
      </c>
      <c r="AM610" s="384"/>
      <c r="AN610" s="384"/>
      <c r="AO610" s="384"/>
      <c r="AP610" s="384"/>
      <c r="AQ610" s="384"/>
      <c r="AR610" s="384"/>
      <c r="AS610" s="384">
        <v>8</v>
      </c>
      <c r="AT610" s="384"/>
      <c r="AU610" s="384"/>
      <c r="AV610" s="384"/>
      <c r="AW610" s="384"/>
      <c r="AX610" s="384"/>
      <c r="AY610" s="385"/>
    </row>
    <row r="611" spans="2:60" ht="21" customHeight="1">
      <c r="B611" s="291"/>
      <c r="C611" s="292"/>
      <c r="D611" s="292"/>
      <c r="E611" s="292"/>
      <c r="F611" s="292"/>
      <c r="G611" s="293"/>
      <c r="H611" s="375"/>
      <c r="I611" s="376"/>
      <c r="J611" s="386" t="s">
        <v>7</v>
      </c>
      <c r="K611" s="387"/>
      <c r="L611" s="387"/>
      <c r="M611" s="387"/>
      <c r="N611" s="387"/>
      <c r="O611" s="387"/>
      <c r="P611" s="388"/>
      <c r="Q611" s="933" t="s">
        <v>562</v>
      </c>
      <c r="R611" s="934"/>
      <c r="S611" s="934"/>
      <c r="T611" s="934"/>
      <c r="U611" s="934"/>
      <c r="V611" s="934"/>
      <c r="W611" s="934"/>
      <c r="X611" s="933" t="s">
        <v>562</v>
      </c>
      <c r="Y611" s="934"/>
      <c r="Z611" s="934"/>
      <c r="AA611" s="934"/>
      <c r="AB611" s="934"/>
      <c r="AC611" s="934"/>
      <c r="AD611" s="934"/>
      <c r="AE611" s="933" t="s">
        <v>562</v>
      </c>
      <c r="AF611" s="934"/>
      <c r="AG611" s="934"/>
      <c r="AH611" s="934"/>
      <c r="AI611" s="934"/>
      <c r="AJ611" s="934"/>
      <c r="AK611" s="934"/>
      <c r="AL611" s="933" t="s">
        <v>562</v>
      </c>
      <c r="AM611" s="934"/>
      <c r="AN611" s="934"/>
      <c r="AO611" s="934"/>
      <c r="AP611" s="934"/>
      <c r="AQ611" s="934"/>
      <c r="AR611" s="934"/>
      <c r="AS611" s="464"/>
      <c r="AT611" s="464"/>
      <c r="AU611" s="464"/>
      <c r="AV611" s="464"/>
      <c r="AW611" s="464"/>
      <c r="AX611" s="464"/>
      <c r="AY611" s="465"/>
    </row>
    <row r="612" spans="2:60" ht="24.75" customHeight="1">
      <c r="B612" s="291"/>
      <c r="C612" s="292"/>
      <c r="D612" s="292"/>
      <c r="E612" s="292"/>
      <c r="F612" s="292"/>
      <c r="G612" s="293"/>
      <c r="H612" s="375"/>
      <c r="I612" s="376"/>
      <c r="J612" s="386" t="s">
        <v>8</v>
      </c>
      <c r="K612" s="387"/>
      <c r="L612" s="387"/>
      <c r="M612" s="387"/>
      <c r="N612" s="387"/>
      <c r="O612" s="387"/>
      <c r="P612" s="388"/>
      <c r="Q612" s="933" t="s">
        <v>552</v>
      </c>
      <c r="R612" s="934"/>
      <c r="S612" s="934"/>
      <c r="T612" s="934"/>
      <c r="U612" s="934"/>
      <c r="V612" s="934"/>
      <c r="W612" s="934"/>
      <c r="X612" s="933" t="s">
        <v>552</v>
      </c>
      <c r="Y612" s="934"/>
      <c r="Z612" s="934"/>
      <c r="AA612" s="934"/>
      <c r="AB612" s="934"/>
      <c r="AC612" s="934"/>
      <c r="AD612" s="934"/>
      <c r="AE612" s="933" t="s">
        <v>552</v>
      </c>
      <c r="AF612" s="934"/>
      <c r="AG612" s="934"/>
      <c r="AH612" s="934"/>
      <c r="AI612" s="934"/>
      <c r="AJ612" s="934"/>
      <c r="AK612" s="934"/>
      <c r="AL612" s="933" t="s">
        <v>552</v>
      </c>
      <c r="AM612" s="934"/>
      <c r="AN612" s="934"/>
      <c r="AO612" s="934"/>
      <c r="AP612" s="934"/>
      <c r="AQ612" s="934"/>
      <c r="AR612" s="934"/>
      <c r="AS612" s="464"/>
      <c r="AT612" s="464"/>
      <c r="AU612" s="464"/>
      <c r="AV612" s="464"/>
      <c r="AW612" s="464"/>
      <c r="AX612" s="464"/>
      <c r="AY612" s="465"/>
    </row>
    <row r="613" spans="2:60" ht="24.75" customHeight="1">
      <c r="B613" s="291"/>
      <c r="C613" s="292"/>
      <c r="D613" s="292"/>
      <c r="E613" s="292"/>
      <c r="F613" s="292"/>
      <c r="G613" s="293"/>
      <c r="H613" s="377"/>
      <c r="I613" s="378"/>
      <c r="J613" s="415" t="s">
        <v>26</v>
      </c>
      <c r="K613" s="416"/>
      <c r="L613" s="416"/>
      <c r="M613" s="416"/>
      <c r="N613" s="416"/>
      <c r="O613" s="416"/>
      <c r="P613" s="417"/>
      <c r="Q613" s="402">
        <v>18</v>
      </c>
      <c r="R613" s="402"/>
      <c r="S613" s="402"/>
      <c r="T613" s="402"/>
      <c r="U613" s="402"/>
      <c r="V613" s="402"/>
      <c r="W613" s="402"/>
      <c r="X613" s="402">
        <v>14</v>
      </c>
      <c r="Y613" s="402"/>
      <c r="Z613" s="402"/>
      <c r="AA613" s="402"/>
      <c r="AB613" s="402"/>
      <c r="AC613" s="402"/>
      <c r="AD613" s="402"/>
      <c r="AE613" s="402">
        <v>9</v>
      </c>
      <c r="AF613" s="402"/>
      <c r="AG613" s="402"/>
      <c r="AH613" s="402"/>
      <c r="AI613" s="402"/>
      <c r="AJ613" s="402"/>
      <c r="AK613" s="402"/>
      <c r="AL613" s="402">
        <v>8</v>
      </c>
      <c r="AM613" s="402"/>
      <c r="AN613" s="402"/>
      <c r="AO613" s="402"/>
      <c r="AP613" s="402"/>
      <c r="AQ613" s="402"/>
      <c r="AR613" s="402"/>
      <c r="AS613" s="402">
        <v>8</v>
      </c>
      <c r="AT613" s="402"/>
      <c r="AU613" s="402"/>
      <c r="AV613" s="402"/>
      <c r="AW613" s="402"/>
      <c r="AX613" s="402"/>
      <c r="AY613" s="403"/>
    </row>
    <row r="614" spans="2:60" ht="24.75" customHeight="1">
      <c r="B614" s="291"/>
      <c r="C614" s="292"/>
      <c r="D614" s="292"/>
      <c r="E614" s="292"/>
      <c r="F614" s="292"/>
      <c r="G614" s="293"/>
      <c r="H614" s="392" t="s">
        <v>9</v>
      </c>
      <c r="I614" s="393"/>
      <c r="J614" s="393"/>
      <c r="K614" s="393"/>
      <c r="L614" s="393"/>
      <c r="M614" s="393"/>
      <c r="N614" s="393"/>
      <c r="O614" s="393"/>
      <c r="P614" s="393"/>
      <c r="Q614" s="931">
        <v>19</v>
      </c>
      <c r="R614" s="931"/>
      <c r="S614" s="931"/>
      <c r="T614" s="931"/>
      <c r="U614" s="931"/>
      <c r="V614" s="931"/>
      <c r="W614" s="931"/>
      <c r="X614" s="931">
        <v>13</v>
      </c>
      <c r="Y614" s="931"/>
      <c r="Z614" s="931"/>
      <c r="AA614" s="931"/>
      <c r="AB614" s="931"/>
      <c r="AC614" s="931"/>
      <c r="AD614" s="931"/>
      <c r="AE614" s="931">
        <v>8</v>
      </c>
      <c r="AF614" s="931"/>
      <c r="AG614" s="931"/>
      <c r="AH614" s="931"/>
      <c r="AI614" s="931"/>
      <c r="AJ614" s="931"/>
      <c r="AK614" s="931"/>
      <c r="AL614" s="390"/>
      <c r="AM614" s="390"/>
      <c r="AN614" s="390"/>
      <c r="AO614" s="390"/>
      <c r="AP614" s="390"/>
      <c r="AQ614" s="390"/>
      <c r="AR614" s="390"/>
      <c r="AS614" s="390"/>
      <c r="AT614" s="390"/>
      <c r="AU614" s="390"/>
      <c r="AV614" s="390"/>
      <c r="AW614" s="390"/>
      <c r="AX614" s="390"/>
      <c r="AY614" s="391"/>
      <c r="BH614" s="29"/>
    </row>
    <row r="615" spans="2:60" ht="24.75" customHeight="1">
      <c r="B615" s="408"/>
      <c r="C615" s="409"/>
      <c r="D615" s="409"/>
      <c r="E615" s="409"/>
      <c r="F615" s="409"/>
      <c r="G615" s="410"/>
      <c r="H615" s="392" t="s">
        <v>10</v>
      </c>
      <c r="I615" s="393"/>
      <c r="J615" s="393"/>
      <c r="K615" s="393"/>
      <c r="L615" s="393"/>
      <c r="M615" s="393"/>
      <c r="N615" s="393"/>
      <c r="O615" s="393"/>
      <c r="P615" s="393"/>
      <c r="Q615" s="3022">
        <f>Q614/Q610</f>
        <v>1.0555555555555556</v>
      </c>
      <c r="R615" s="3022"/>
      <c r="S615" s="3022"/>
      <c r="T615" s="3022"/>
      <c r="U615" s="3022"/>
      <c r="V615" s="3022"/>
      <c r="W615" s="3022"/>
      <c r="X615" s="3022">
        <f>X614/X610</f>
        <v>0.9285714285714286</v>
      </c>
      <c r="Y615" s="3022"/>
      <c r="Z615" s="3022"/>
      <c r="AA615" s="3022"/>
      <c r="AB615" s="3022"/>
      <c r="AC615" s="3022"/>
      <c r="AD615" s="3022"/>
      <c r="AE615" s="3022">
        <f>AE614/AE610</f>
        <v>0.88888888888888884</v>
      </c>
      <c r="AF615" s="3022"/>
      <c r="AG615" s="3022"/>
      <c r="AH615" s="3022"/>
      <c r="AI615" s="3022"/>
      <c r="AJ615" s="3022"/>
      <c r="AK615" s="3022"/>
      <c r="AL615" s="390"/>
      <c r="AM615" s="390"/>
      <c r="AN615" s="390"/>
      <c r="AO615" s="390"/>
      <c r="AP615" s="390"/>
      <c r="AQ615" s="390"/>
      <c r="AR615" s="390"/>
      <c r="AS615" s="390"/>
      <c r="AT615" s="390"/>
      <c r="AU615" s="390"/>
      <c r="AV615" s="390"/>
      <c r="AW615" s="390"/>
      <c r="AX615" s="390"/>
      <c r="AY615" s="391"/>
    </row>
    <row r="616" spans="2:60" ht="23.1" customHeight="1">
      <c r="B616" s="335" t="s">
        <v>99</v>
      </c>
      <c r="C616" s="336"/>
      <c r="D616" s="341" t="s">
        <v>23</v>
      </c>
      <c r="E616" s="342"/>
      <c r="F616" s="342"/>
      <c r="G616" s="342"/>
      <c r="H616" s="342"/>
      <c r="I616" s="342"/>
      <c r="J616" s="342"/>
      <c r="K616" s="342"/>
      <c r="L616" s="343"/>
      <c r="M616" s="344" t="s">
        <v>92</v>
      </c>
      <c r="N616" s="344"/>
      <c r="O616" s="344"/>
      <c r="P616" s="344"/>
      <c r="Q616" s="344"/>
      <c r="R616" s="344"/>
      <c r="S616" s="345" t="s">
        <v>91</v>
      </c>
      <c r="T616" s="345"/>
      <c r="U616" s="345"/>
      <c r="V616" s="345"/>
      <c r="W616" s="345"/>
      <c r="X616" s="345"/>
      <c r="Y616" s="346"/>
      <c r="Z616" s="342"/>
      <c r="AA616" s="342"/>
      <c r="AB616" s="342"/>
      <c r="AC616" s="342"/>
      <c r="AD616" s="342"/>
      <c r="AE616" s="342"/>
      <c r="AF616" s="342"/>
      <c r="AG616" s="342"/>
      <c r="AH616" s="342"/>
      <c r="AI616" s="342"/>
      <c r="AJ616" s="342"/>
      <c r="AK616" s="342"/>
      <c r="AL616" s="342"/>
      <c r="AM616" s="342"/>
      <c r="AN616" s="342"/>
      <c r="AO616" s="342"/>
      <c r="AP616" s="342"/>
      <c r="AQ616" s="342"/>
      <c r="AR616" s="342"/>
      <c r="AS616" s="342"/>
      <c r="AT616" s="342"/>
      <c r="AU616" s="342"/>
      <c r="AV616" s="342"/>
      <c r="AW616" s="342"/>
      <c r="AX616" s="342"/>
      <c r="AY616" s="347"/>
    </row>
    <row r="617" spans="2:60" ht="23.1" customHeight="1">
      <c r="B617" s="337"/>
      <c r="C617" s="338"/>
      <c r="D617" s="924" t="s">
        <v>173</v>
      </c>
      <c r="E617" s="3193"/>
      <c r="F617" s="3193"/>
      <c r="G617" s="3193"/>
      <c r="H617" s="3193"/>
      <c r="I617" s="3193"/>
      <c r="J617" s="3193"/>
      <c r="K617" s="3193"/>
      <c r="L617" s="3194"/>
      <c r="M617" s="3195">
        <v>0</v>
      </c>
      <c r="N617" s="3196"/>
      <c r="O617" s="3196"/>
      <c r="P617" s="3196"/>
      <c r="Q617" s="3196"/>
      <c r="R617" s="3197"/>
      <c r="S617" s="354">
        <v>0.3</v>
      </c>
      <c r="T617" s="354"/>
      <c r="U617" s="354"/>
      <c r="V617" s="354"/>
      <c r="W617" s="354"/>
      <c r="X617" s="354"/>
      <c r="Y617" s="355"/>
      <c r="Z617" s="356"/>
      <c r="AA617" s="356"/>
      <c r="AB617" s="356"/>
      <c r="AC617" s="356"/>
      <c r="AD617" s="356"/>
      <c r="AE617" s="356"/>
      <c r="AF617" s="356"/>
      <c r="AG617" s="356"/>
      <c r="AH617" s="356"/>
      <c r="AI617" s="356"/>
      <c r="AJ617" s="356"/>
      <c r="AK617" s="356"/>
      <c r="AL617" s="356"/>
      <c r="AM617" s="356"/>
      <c r="AN617" s="356"/>
      <c r="AO617" s="356"/>
      <c r="AP617" s="356"/>
      <c r="AQ617" s="356"/>
      <c r="AR617" s="356"/>
      <c r="AS617" s="356"/>
      <c r="AT617" s="356"/>
      <c r="AU617" s="356"/>
      <c r="AV617" s="356"/>
      <c r="AW617" s="356"/>
      <c r="AX617" s="356"/>
      <c r="AY617" s="357"/>
    </row>
    <row r="618" spans="2:60" ht="23.1" customHeight="1">
      <c r="B618" s="337"/>
      <c r="C618" s="338"/>
      <c r="D618" s="930" t="s">
        <v>174</v>
      </c>
      <c r="E618" s="3198"/>
      <c r="F618" s="3198"/>
      <c r="G618" s="3198"/>
      <c r="H618" s="3198"/>
      <c r="I618" s="3198"/>
      <c r="J618" s="3198"/>
      <c r="K618" s="3198"/>
      <c r="L618" s="3199"/>
      <c r="M618" s="3190">
        <v>2</v>
      </c>
      <c r="N618" s="3191"/>
      <c r="O618" s="3191"/>
      <c r="P618" s="3191"/>
      <c r="Q618" s="3191"/>
      <c r="R618" s="3192"/>
      <c r="S618" s="324">
        <v>2</v>
      </c>
      <c r="T618" s="324"/>
      <c r="U618" s="324"/>
      <c r="V618" s="324"/>
      <c r="W618" s="324"/>
      <c r="X618" s="324"/>
      <c r="Y618" s="325"/>
      <c r="Z618" s="326"/>
      <c r="AA618" s="326"/>
      <c r="AB618" s="326"/>
      <c r="AC618" s="326"/>
      <c r="AD618" s="326"/>
      <c r="AE618" s="326"/>
      <c r="AF618" s="326"/>
      <c r="AG618" s="326"/>
      <c r="AH618" s="326"/>
      <c r="AI618" s="326"/>
      <c r="AJ618" s="326"/>
      <c r="AK618" s="326"/>
      <c r="AL618" s="326"/>
      <c r="AM618" s="326"/>
      <c r="AN618" s="326"/>
      <c r="AO618" s="326"/>
      <c r="AP618" s="326"/>
      <c r="AQ618" s="326"/>
      <c r="AR618" s="326"/>
      <c r="AS618" s="326"/>
      <c r="AT618" s="326"/>
      <c r="AU618" s="326"/>
      <c r="AV618" s="326"/>
      <c r="AW618" s="326"/>
      <c r="AX618" s="326"/>
      <c r="AY618" s="327"/>
    </row>
    <row r="619" spans="2:60" ht="23.1" customHeight="1">
      <c r="B619" s="337"/>
      <c r="C619" s="338"/>
      <c r="D619" s="930" t="s">
        <v>175</v>
      </c>
      <c r="E619" s="322"/>
      <c r="F619" s="322"/>
      <c r="G619" s="322"/>
      <c r="H619" s="322"/>
      <c r="I619" s="322"/>
      <c r="J619" s="322"/>
      <c r="K619" s="322"/>
      <c r="L619" s="323"/>
      <c r="M619" s="3189">
        <v>6.1</v>
      </c>
      <c r="N619" s="3189"/>
      <c r="O619" s="3189"/>
      <c r="P619" s="3189"/>
      <c r="Q619" s="3189"/>
      <c r="R619" s="3189"/>
      <c r="S619" s="324">
        <v>5.7</v>
      </c>
      <c r="T619" s="324"/>
      <c r="U619" s="324"/>
      <c r="V619" s="324"/>
      <c r="W619" s="324"/>
      <c r="X619" s="324"/>
      <c r="Y619" s="325"/>
      <c r="Z619" s="326"/>
      <c r="AA619" s="326"/>
      <c r="AB619" s="326"/>
      <c r="AC619" s="326"/>
      <c r="AD619" s="326"/>
      <c r="AE619" s="326"/>
      <c r="AF619" s="326"/>
      <c r="AG619" s="326"/>
      <c r="AH619" s="326"/>
      <c r="AI619" s="326"/>
      <c r="AJ619" s="326"/>
      <c r="AK619" s="326"/>
      <c r="AL619" s="326"/>
      <c r="AM619" s="326"/>
      <c r="AN619" s="326"/>
      <c r="AO619" s="326"/>
      <c r="AP619" s="326"/>
      <c r="AQ619" s="326"/>
      <c r="AR619" s="326"/>
      <c r="AS619" s="326"/>
      <c r="AT619" s="326"/>
      <c r="AU619" s="326"/>
      <c r="AV619" s="326"/>
      <c r="AW619" s="326"/>
      <c r="AX619" s="326"/>
      <c r="AY619" s="327"/>
    </row>
    <row r="620" spans="2:60" ht="23.1" customHeight="1">
      <c r="B620" s="337"/>
      <c r="C620" s="338"/>
      <c r="D620" s="930" t="s">
        <v>176</v>
      </c>
      <c r="E620" s="322"/>
      <c r="F620" s="322"/>
      <c r="G620" s="322"/>
      <c r="H620" s="322"/>
      <c r="I620" s="322"/>
      <c r="J620" s="322"/>
      <c r="K620" s="322"/>
      <c r="L620" s="323"/>
      <c r="M620" s="3189">
        <v>0</v>
      </c>
      <c r="N620" s="3189"/>
      <c r="O620" s="3189"/>
      <c r="P620" s="3189"/>
      <c r="Q620" s="3189"/>
      <c r="R620" s="3189"/>
      <c r="S620" s="324">
        <v>0.02</v>
      </c>
      <c r="T620" s="324"/>
      <c r="U620" s="324"/>
      <c r="V620" s="324"/>
      <c r="W620" s="324"/>
      <c r="X620" s="324"/>
      <c r="Y620" s="325"/>
      <c r="Z620" s="326"/>
      <c r="AA620" s="326"/>
      <c r="AB620" s="326"/>
      <c r="AC620" s="326"/>
      <c r="AD620" s="326"/>
      <c r="AE620" s="326"/>
      <c r="AF620" s="326"/>
      <c r="AG620" s="326"/>
      <c r="AH620" s="326"/>
      <c r="AI620" s="326"/>
      <c r="AJ620" s="326"/>
      <c r="AK620" s="326"/>
      <c r="AL620" s="326"/>
      <c r="AM620" s="326"/>
      <c r="AN620" s="326"/>
      <c r="AO620" s="326"/>
      <c r="AP620" s="326"/>
      <c r="AQ620" s="326"/>
      <c r="AR620" s="326"/>
      <c r="AS620" s="326"/>
      <c r="AT620" s="326"/>
      <c r="AU620" s="326"/>
      <c r="AV620" s="326"/>
      <c r="AW620" s="326"/>
      <c r="AX620" s="326"/>
      <c r="AY620" s="327"/>
    </row>
    <row r="621" spans="2:60" ht="23.1" customHeight="1">
      <c r="B621" s="337"/>
      <c r="C621" s="338"/>
      <c r="D621" s="930" t="s">
        <v>177</v>
      </c>
      <c r="E621" s="322"/>
      <c r="F621" s="322"/>
      <c r="G621" s="322"/>
      <c r="H621" s="322"/>
      <c r="I621" s="322"/>
      <c r="J621" s="322"/>
      <c r="K621" s="322"/>
      <c r="L621" s="323"/>
      <c r="M621" s="3189">
        <v>0.03</v>
      </c>
      <c r="N621" s="3189"/>
      <c r="O621" s="3189"/>
      <c r="P621" s="3189"/>
      <c r="Q621" s="3189"/>
      <c r="R621" s="3189"/>
      <c r="S621" s="324">
        <v>0.04</v>
      </c>
      <c r="T621" s="324"/>
      <c r="U621" s="324"/>
      <c r="V621" s="324"/>
      <c r="W621" s="324"/>
      <c r="X621" s="324"/>
      <c r="Y621" s="325"/>
      <c r="Z621" s="326"/>
      <c r="AA621" s="326"/>
      <c r="AB621" s="326"/>
      <c r="AC621" s="326"/>
      <c r="AD621" s="326"/>
      <c r="AE621" s="326"/>
      <c r="AF621" s="326"/>
      <c r="AG621" s="326"/>
      <c r="AH621" s="326"/>
      <c r="AI621" s="326"/>
      <c r="AJ621" s="326"/>
      <c r="AK621" s="326"/>
      <c r="AL621" s="326"/>
      <c r="AM621" s="326"/>
      <c r="AN621" s="326"/>
      <c r="AO621" s="326"/>
      <c r="AP621" s="326"/>
      <c r="AQ621" s="326"/>
      <c r="AR621" s="326"/>
      <c r="AS621" s="326"/>
      <c r="AT621" s="326"/>
      <c r="AU621" s="326"/>
      <c r="AV621" s="326"/>
      <c r="AW621" s="326"/>
      <c r="AX621" s="326"/>
      <c r="AY621" s="327"/>
    </row>
    <row r="622" spans="2:60" ht="23.1" customHeight="1">
      <c r="B622" s="337"/>
      <c r="C622" s="338"/>
      <c r="D622" s="321"/>
      <c r="E622" s="322"/>
      <c r="F622" s="322"/>
      <c r="G622" s="322"/>
      <c r="H622" s="322"/>
      <c r="I622" s="322"/>
      <c r="J622" s="322"/>
      <c r="K622" s="322"/>
      <c r="L622" s="323"/>
      <c r="M622" s="3189"/>
      <c r="N622" s="3189"/>
      <c r="O622" s="3189"/>
      <c r="P622" s="3189"/>
      <c r="Q622" s="3189"/>
      <c r="R622" s="3189"/>
      <c r="S622" s="324"/>
      <c r="T622" s="324"/>
      <c r="U622" s="324"/>
      <c r="V622" s="324"/>
      <c r="W622" s="324"/>
      <c r="X622" s="324"/>
      <c r="Y622" s="325"/>
      <c r="Z622" s="326"/>
      <c r="AA622" s="326"/>
      <c r="AB622" s="326"/>
      <c r="AC622" s="326"/>
      <c r="AD622" s="326"/>
      <c r="AE622" s="326"/>
      <c r="AF622" s="326"/>
      <c r="AG622" s="326"/>
      <c r="AH622" s="326"/>
      <c r="AI622" s="326"/>
      <c r="AJ622" s="326"/>
      <c r="AK622" s="326"/>
      <c r="AL622" s="326"/>
      <c r="AM622" s="326"/>
      <c r="AN622" s="326"/>
      <c r="AO622" s="326"/>
      <c r="AP622" s="326"/>
      <c r="AQ622" s="326"/>
      <c r="AR622" s="326"/>
      <c r="AS622" s="326"/>
      <c r="AT622" s="326"/>
      <c r="AU622" s="326"/>
      <c r="AV622" s="326"/>
      <c r="AW622" s="326"/>
      <c r="AX622" s="326"/>
      <c r="AY622" s="327"/>
    </row>
    <row r="623" spans="2:60" ht="23.1" customHeight="1">
      <c r="B623" s="337"/>
      <c r="C623" s="338"/>
      <c r="D623" s="328"/>
      <c r="E623" s="329"/>
      <c r="F623" s="329"/>
      <c r="G623" s="329"/>
      <c r="H623" s="329"/>
      <c r="I623" s="329"/>
      <c r="J623" s="329"/>
      <c r="K623" s="329"/>
      <c r="L623" s="330"/>
      <c r="M623" s="3201"/>
      <c r="N623" s="3201"/>
      <c r="O623" s="3201"/>
      <c r="P623" s="3201"/>
      <c r="Q623" s="3201"/>
      <c r="R623" s="3201"/>
      <c r="S623" s="331"/>
      <c r="T623" s="331"/>
      <c r="U623" s="331"/>
      <c r="V623" s="331"/>
      <c r="W623" s="331"/>
      <c r="X623" s="331"/>
      <c r="Y623" s="325"/>
      <c r="Z623" s="326"/>
      <c r="AA623" s="326"/>
      <c r="AB623" s="326"/>
      <c r="AC623" s="326"/>
      <c r="AD623" s="326"/>
      <c r="AE623" s="326"/>
      <c r="AF623" s="326"/>
      <c r="AG623" s="326"/>
      <c r="AH623" s="326"/>
      <c r="AI623" s="326"/>
      <c r="AJ623" s="326"/>
      <c r="AK623" s="326"/>
      <c r="AL623" s="326"/>
      <c r="AM623" s="326"/>
      <c r="AN623" s="326"/>
      <c r="AO623" s="326"/>
      <c r="AP623" s="326"/>
      <c r="AQ623" s="326"/>
      <c r="AR623" s="326"/>
      <c r="AS623" s="326"/>
      <c r="AT623" s="326"/>
      <c r="AU623" s="326"/>
      <c r="AV623" s="326"/>
      <c r="AW623" s="326"/>
      <c r="AX623" s="326"/>
      <c r="AY623" s="327"/>
    </row>
    <row r="624" spans="2:60" ht="23.1" customHeight="1">
      <c r="B624" s="339"/>
      <c r="C624" s="340"/>
      <c r="D624" s="361" t="s">
        <v>26</v>
      </c>
      <c r="E624" s="362"/>
      <c r="F624" s="362"/>
      <c r="G624" s="362"/>
      <c r="H624" s="362"/>
      <c r="I624" s="362"/>
      <c r="J624" s="362"/>
      <c r="K624" s="362"/>
      <c r="L624" s="363"/>
      <c r="M624" s="3200">
        <v>8.4</v>
      </c>
      <c r="N624" s="3200"/>
      <c r="O624" s="3200"/>
      <c r="P624" s="3200"/>
      <c r="Q624" s="3200"/>
      <c r="R624" s="3200"/>
      <c r="S624" s="923">
        <v>8</v>
      </c>
      <c r="T624" s="923"/>
      <c r="U624" s="923"/>
      <c r="V624" s="923"/>
      <c r="W624" s="923"/>
      <c r="X624" s="923"/>
      <c r="Y624" s="367"/>
      <c r="Z624" s="368"/>
      <c r="AA624" s="368"/>
      <c r="AB624" s="368"/>
      <c r="AC624" s="368"/>
      <c r="AD624" s="368"/>
      <c r="AE624" s="368"/>
      <c r="AF624" s="368"/>
      <c r="AG624" s="368"/>
      <c r="AH624" s="368"/>
      <c r="AI624" s="368"/>
      <c r="AJ624" s="368"/>
      <c r="AK624" s="368"/>
      <c r="AL624" s="368"/>
      <c r="AM624" s="368"/>
      <c r="AN624" s="368"/>
      <c r="AO624" s="368"/>
      <c r="AP624" s="368"/>
      <c r="AQ624" s="368"/>
      <c r="AR624" s="368"/>
      <c r="AS624" s="368"/>
      <c r="AT624" s="368"/>
      <c r="AU624" s="368"/>
      <c r="AV624" s="368"/>
      <c r="AW624" s="368"/>
      <c r="AX624" s="368"/>
      <c r="AY624" s="369"/>
    </row>
    <row r="625" spans="1:51" ht="18" customHeight="1">
      <c r="B625" s="25"/>
      <c r="C625" s="25"/>
      <c r="D625" s="25"/>
      <c r="E625" s="25"/>
      <c r="F625" s="25"/>
      <c r="G625" s="25"/>
      <c r="H625" s="30"/>
      <c r="I625" s="30"/>
      <c r="J625" s="30"/>
      <c r="K625" s="30"/>
      <c r="L625" s="30"/>
      <c r="M625" s="30"/>
      <c r="N625" s="30"/>
      <c r="O625" s="30"/>
      <c r="P625" s="30"/>
      <c r="Q625" s="31"/>
      <c r="R625" s="31"/>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row>
    <row r="626" spans="1:51" ht="23.25" customHeight="1" thickBot="1">
      <c r="A626" s="4"/>
      <c r="B626" s="319" t="s">
        <v>100</v>
      </c>
      <c r="C626" s="320"/>
      <c r="D626" s="320"/>
      <c r="E626" s="320"/>
      <c r="F626" s="320"/>
      <c r="G626" s="320"/>
      <c r="H626" s="320" t="s">
        <v>178</v>
      </c>
      <c r="I626" s="320"/>
      <c r="J626" s="320"/>
      <c r="K626" s="320"/>
      <c r="L626" s="320"/>
      <c r="M626" s="320"/>
      <c r="N626" s="320"/>
      <c r="O626" s="320"/>
      <c r="P626" s="320"/>
      <c r="Q626" s="320"/>
      <c r="R626" s="320"/>
      <c r="S626" s="320"/>
      <c r="T626" s="320"/>
      <c r="U626" s="320"/>
      <c r="V626" s="320"/>
      <c r="W626" s="320"/>
      <c r="X626" s="320"/>
      <c r="Y626" s="320"/>
      <c r="Z626" s="320"/>
      <c r="AA626" s="320"/>
      <c r="AB626" s="320"/>
      <c r="AC626" s="320"/>
      <c r="AD626" s="320"/>
      <c r="AE626" s="320"/>
      <c r="AF626" s="320"/>
      <c r="AG626" s="320"/>
      <c r="AH626" s="320"/>
      <c r="AI626" s="320"/>
      <c r="AJ626" s="320"/>
      <c r="AK626" s="320"/>
      <c r="AL626" s="320"/>
      <c r="AM626" s="320"/>
      <c r="AN626" s="320"/>
      <c r="AO626" s="320"/>
      <c r="AP626" s="320"/>
      <c r="AQ626" s="320"/>
      <c r="AR626" s="320"/>
      <c r="AS626" s="320"/>
      <c r="AT626" s="320"/>
      <c r="AU626" s="320"/>
      <c r="AV626" s="320"/>
      <c r="AW626" s="320"/>
      <c r="AX626" s="320"/>
      <c r="AY626" s="320"/>
    </row>
    <row r="627" spans="1:51" ht="385.5" customHeight="1">
      <c r="A627" s="5"/>
      <c r="B627" s="288" t="s">
        <v>40</v>
      </c>
      <c r="C627" s="289"/>
      <c r="D627" s="289"/>
      <c r="E627" s="289"/>
      <c r="F627" s="289"/>
      <c r="G627" s="290"/>
      <c r="H627" s="297"/>
      <c r="I627" s="298"/>
      <c r="J627" s="298"/>
      <c r="K627" s="298"/>
      <c r="L627" s="298"/>
      <c r="M627" s="298"/>
      <c r="N627" s="298"/>
      <c r="O627" s="298"/>
      <c r="P627" s="298"/>
      <c r="Q627" s="298"/>
      <c r="R627" s="298"/>
      <c r="S627" s="298"/>
      <c r="T627" s="298"/>
      <c r="U627" s="298"/>
      <c r="V627" s="298"/>
      <c r="W627" s="298"/>
      <c r="X627" s="298"/>
      <c r="Y627" s="298"/>
      <c r="Z627" s="298"/>
      <c r="AA627" s="298"/>
      <c r="AB627" s="298"/>
      <c r="AC627" s="298"/>
      <c r="AD627" s="298"/>
      <c r="AE627" s="298"/>
      <c r="AF627" s="298"/>
      <c r="AG627" s="298"/>
      <c r="AH627" s="298"/>
      <c r="AI627" s="298"/>
      <c r="AJ627" s="298"/>
      <c r="AK627" s="298"/>
      <c r="AL627" s="298"/>
      <c r="AM627" s="298"/>
      <c r="AN627" s="298"/>
      <c r="AO627" s="298"/>
      <c r="AP627" s="298"/>
      <c r="AQ627" s="298"/>
      <c r="AR627" s="298"/>
      <c r="AS627" s="298"/>
      <c r="AT627" s="298"/>
      <c r="AU627" s="298"/>
      <c r="AV627" s="298"/>
      <c r="AW627" s="298"/>
      <c r="AX627" s="298"/>
      <c r="AY627" s="299"/>
    </row>
    <row r="628" spans="1:51" ht="348.95" customHeight="1">
      <c r="B628" s="291"/>
      <c r="C628" s="292"/>
      <c r="D628" s="292"/>
      <c r="E628" s="292"/>
      <c r="F628" s="292"/>
      <c r="G628" s="293"/>
      <c r="H628" s="300"/>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301"/>
      <c r="AE628" s="301"/>
      <c r="AF628" s="301"/>
      <c r="AG628" s="301"/>
      <c r="AH628" s="301"/>
      <c r="AI628" s="301"/>
      <c r="AJ628" s="301"/>
      <c r="AK628" s="301"/>
      <c r="AL628" s="301"/>
      <c r="AM628" s="301"/>
      <c r="AN628" s="301"/>
      <c r="AO628" s="301"/>
      <c r="AP628" s="301"/>
      <c r="AQ628" s="301"/>
      <c r="AR628" s="301"/>
      <c r="AS628" s="301"/>
      <c r="AT628" s="301"/>
      <c r="AU628" s="301"/>
      <c r="AV628" s="301"/>
      <c r="AW628" s="301"/>
      <c r="AX628" s="301"/>
      <c r="AY628" s="302"/>
    </row>
    <row r="629" spans="1:51" ht="324" customHeight="1" thickBot="1">
      <c r="B629" s="294"/>
      <c r="C629" s="295"/>
      <c r="D629" s="295"/>
      <c r="E629" s="295"/>
      <c r="F629" s="295"/>
      <c r="G629" s="296"/>
      <c r="H629" s="303"/>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c r="AE629" s="304"/>
      <c r="AF629" s="304"/>
      <c r="AG629" s="304"/>
      <c r="AH629" s="304"/>
      <c r="AI629" s="304"/>
      <c r="AJ629" s="304"/>
      <c r="AK629" s="304"/>
      <c r="AL629" s="304"/>
      <c r="AM629" s="304"/>
      <c r="AN629" s="304"/>
      <c r="AO629" s="304"/>
      <c r="AP629" s="304"/>
      <c r="AQ629" s="304"/>
      <c r="AR629" s="304"/>
      <c r="AS629" s="304"/>
      <c r="AT629" s="304"/>
      <c r="AU629" s="304"/>
      <c r="AV629" s="304"/>
      <c r="AW629" s="304"/>
      <c r="AX629" s="304"/>
      <c r="AY629" s="305"/>
    </row>
    <row r="630" spans="1:51" ht="18" customHeight="1">
      <c r="B630" s="25"/>
      <c r="C630" s="25"/>
      <c r="D630" s="25"/>
      <c r="E630" s="25"/>
      <c r="F630" s="25"/>
      <c r="G630" s="25"/>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row>
    <row r="631" spans="1:51" ht="30" customHeight="1" thickBot="1">
      <c r="B631" s="306" t="s">
        <v>100</v>
      </c>
      <c r="C631" s="306"/>
      <c r="D631" s="306"/>
      <c r="E631" s="306"/>
      <c r="F631" s="307"/>
      <c r="G631" s="307"/>
      <c r="H631" s="663" t="s">
        <v>178</v>
      </c>
      <c r="I631" s="663"/>
      <c r="J631" s="663"/>
      <c r="K631" s="663"/>
      <c r="L631" s="663"/>
      <c r="M631" s="663"/>
      <c r="N631" s="663"/>
      <c r="O631" s="663"/>
      <c r="P631" s="663"/>
      <c r="Q631" s="663"/>
      <c r="R631" s="663"/>
      <c r="S631" s="663"/>
      <c r="T631" s="663"/>
      <c r="U631" s="663"/>
      <c r="V631" s="663"/>
      <c r="W631" s="663"/>
      <c r="X631" s="663"/>
      <c r="Y631" s="663"/>
      <c r="Z631" s="663"/>
      <c r="AA631" s="663"/>
      <c r="AB631" s="663"/>
      <c r="AC631" s="663"/>
      <c r="AD631" s="663"/>
      <c r="AE631" s="663"/>
      <c r="AF631" s="663"/>
      <c r="AG631" s="663"/>
      <c r="AH631" s="663"/>
      <c r="AI631" s="663"/>
      <c r="AJ631" s="663"/>
      <c r="AK631" s="663"/>
      <c r="AL631" s="663"/>
      <c r="AM631" s="663"/>
      <c r="AN631" s="663"/>
      <c r="AO631" s="663"/>
      <c r="AP631" s="663"/>
      <c r="AQ631" s="663"/>
      <c r="AR631" s="663"/>
      <c r="AS631" s="663"/>
      <c r="AT631" s="663"/>
      <c r="AU631" s="663"/>
      <c r="AV631" s="663"/>
      <c r="AW631" s="663"/>
      <c r="AX631" s="663"/>
      <c r="AY631" s="663"/>
    </row>
    <row r="632" spans="1:51" ht="24.75" customHeight="1">
      <c r="B632" s="308" t="s">
        <v>75</v>
      </c>
      <c r="C632" s="309"/>
      <c r="D632" s="309"/>
      <c r="E632" s="309"/>
      <c r="F632" s="309"/>
      <c r="G632" s="310"/>
      <c r="H632" s="314" t="s">
        <v>179</v>
      </c>
      <c r="I632" s="315"/>
      <c r="J632" s="315"/>
      <c r="K632" s="315"/>
      <c r="L632" s="315"/>
      <c r="M632" s="315"/>
      <c r="N632" s="315"/>
      <c r="O632" s="315"/>
      <c r="P632" s="315"/>
      <c r="Q632" s="315"/>
      <c r="R632" s="315"/>
      <c r="S632" s="315"/>
      <c r="T632" s="315"/>
      <c r="U632" s="315"/>
      <c r="V632" s="315"/>
      <c r="W632" s="315"/>
      <c r="X632" s="315"/>
      <c r="Y632" s="315"/>
      <c r="Z632" s="315"/>
      <c r="AA632" s="315"/>
      <c r="AB632" s="315"/>
      <c r="AC632" s="316"/>
      <c r="AD632" s="314" t="s">
        <v>565</v>
      </c>
      <c r="AE632" s="315"/>
      <c r="AF632" s="315"/>
      <c r="AG632" s="315"/>
      <c r="AH632" s="315"/>
      <c r="AI632" s="315"/>
      <c r="AJ632" s="315"/>
      <c r="AK632" s="315"/>
      <c r="AL632" s="315"/>
      <c r="AM632" s="315"/>
      <c r="AN632" s="315"/>
      <c r="AO632" s="315"/>
      <c r="AP632" s="315"/>
      <c r="AQ632" s="315"/>
      <c r="AR632" s="315"/>
      <c r="AS632" s="315"/>
      <c r="AT632" s="315"/>
      <c r="AU632" s="315"/>
      <c r="AV632" s="315"/>
      <c r="AW632" s="315"/>
      <c r="AX632" s="315"/>
      <c r="AY632" s="317"/>
    </row>
    <row r="633" spans="1:51" ht="24.75" customHeight="1">
      <c r="B633" s="308"/>
      <c r="C633" s="309"/>
      <c r="D633" s="309"/>
      <c r="E633" s="309"/>
      <c r="F633" s="309"/>
      <c r="G633" s="310"/>
      <c r="H633" s="278" t="s">
        <v>23</v>
      </c>
      <c r="I633" s="279"/>
      <c r="J633" s="279"/>
      <c r="K633" s="279"/>
      <c r="L633" s="280"/>
      <c r="M633" s="259" t="s">
        <v>24</v>
      </c>
      <c r="N633" s="279"/>
      <c r="O633" s="279"/>
      <c r="P633" s="279"/>
      <c r="Q633" s="279"/>
      <c r="R633" s="279"/>
      <c r="S633" s="279"/>
      <c r="T633" s="279"/>
      <c r="U633" s="279"/>
      <c r="V633" s="279"/>
      <c r="W633" s="279"/>
      <c r="X633" s="279"/>
      <c r="Y633" s="280"/>
      <c r="Z633" s="262" t="s">
        <v>25</v>
      </c>
      <c r="AA633" s="281"/>
      <c r="AB633" s="281"/>
      <c r="AC633" s="318"/>
      <c r="AD633" s="278" t="s">
        <v>23</v>
      </c>
      <c r="AE633" s="279"/>
      <c r="AF633" s="279"/>
      <c r="AG633" s="279"/>
      <c r="AH633" s="280"/>
      <c r="AI633" s="259" t="s">
        <v>24</v>
      </c>
      <c r="AJ633" s="279"/>
      <c r="AK633" s="279"/>
      <c r="AL633" s="279"/>
      <c r="AM633" s="279"/>
      <c r="AN633" s="279"/>
      <c r="AO633" s="279"/>
      <c r="AP633" s="279"/>
      <c r="AQ633" s="279"/>
      <c r="AR633" s="279"/>
      <c r="AS633" s="279"/>
      <c r="AT633" s="279"/>
      <c r="AU633" s="280"/>
      <c r="AV633" s="262" t="s">
        <v>25</v>
      </c>
      <c r="AW633" s="281"/>
      <c r="AX633" s="281"/>
      <c r="AY633" s="282"/>
    </row>
    <row r="634" spans="1:51" ht="24.75" customHeight="1">
      <c r="B634" s="308"/>
      <c r="C634" s="309"/>
      <c r="D634" s="309"/>
      <c r="E634" s="309"/>
      <c r="F634" s="309"/>
      <c r="G634" s="310"/>
      <c r="H634" s="243" t="s">
        <v>135</v>
      </c>
      <c r="I634" s="244"/>
      <c r="J634" s="244"/>
      <c r="K634" s="244"/>
      <c r="L634" s="245"/>
      <c r="M634" s="246" t="s">
        <v>180</v>
      </c>
      <c r="N634" s="286"/>
      <c r="O634" s="286"/>
      <c r="P634" s="286"/>
      <c r="Q634" s="286"/>
      <c r="R634" s="286"/>
      <c r="S634" s="286"/>
      <c r="T634" s="286"/>
      <c r="U634" s="286"/>
      <c r="V634" s="286"/>
      <c r="W634" s="286"/>
      <c r="X634" s="286"/>
      <c r="Y634" s="287"/>
      <c r="Z634" s="249">
        <v>1.9</v>
      </c>
      <c r="AA634" s="250"/>
      <c r="AB634" s="250"/>
      <c r="AC634" s="527"/>
      <c r="AD634" s="243"/>
      <c r="AE634" s="244"/>
      <c r="AF634" s="244"/>
      <c r="AG634" s="244"/>
      <c r="AH634" s="245"/>
      <c r="AI634" s="246"/>
      <c r="AJ634" s="286"/>
      <c r="AK634" s="286"/>
      <c r="AL634" s="286"/>
      <c r="AM634" s="286"/>
      <c r="AN634" s="286"/>
      <c r="AO634" s="286"/>
      <c r="AP634" s="286"/>
      <c r="AQ634" s="286"/>
      <c r="AR634" s="286"/>
      <c r="AS634" s="286"/>
      <c r="AT634" s="286"/>
      <c r="AU634" s="287"/>
      <c r="AV634" s="249"/>
      <c r="AW634" s="250"/>
      <c r="AX634" s="250"/>
      <c r="AY634" s="252"/>
    </row>
    <row r="635" spans="1:51" ht="24.75" customHeight="1">
      <c r="B635" s="308"/>
      <c r="C635" s="309"/>
      <c r="D635" s="309"/>
      <c r="E635" s="309"/>
      <c r="F635" s="309"/>
      <c r="G635" s="310"/>
      <c r="H635" s="233"/>
      <c r="I635" s="234"/>
      <c r="J635" s="234"/>
      <c r="K635" s="234"/>
      <c r="L635" s="235"/>
      <c r="M635" s="236"/>
      <c r="N635" s="237"/>
      <c r="O635" s="237"/>
      <c r="P635" s="237"/>
      <c r="Q635" s="237"/>
      <c r="R635" s="237"/>
      <c r="S635" s="237"/>
      <c r="T635" s="237"/>
      <c r="U635" s="237"/>
      <c r="V635" s="237"/>
      <c r="W635" s="237"/>
      <c r="X635" s="237"/>
      <c r="Y635" s="238"/>
      <c r="Z635" s="239"/>
      <c r="AA635" s="240"/>
      <c r="AB635" s="240"/>
      <c r="AC635" s="242"/>
      <c r="AD635" s="233"/>
      <c r="AE635" s="234"/>
      <c r="AF635" s="234"/>
      <c r="AG635" s="234"/>
      <c r="AH635" s="235"/>
      <c r="AI635" s="236"/>
      <c r="AJ635" s="237"/>
      <c r="AK635" s="237"/>
      <c r="AL635" s="237"/>
      <c r="AM635" s="237"/>
      <c r="AN635" s="237"/>
      <c r="AO635" s="237"/>
      <c r="AP635" s="237"/>
      <c r="AQ635" s="237"/>
      <c r="AR635" s="237"/>
      <c r="AS635" s="237"/>
      <c r="AT635" s="237"/>
      <c r="AU635" s="238"/>
      <c r="AV635" s="239"/>
      <c r="AW635" s="240"/>
      <c r="AX635" s="240"/>
      <c r="AY635" s="241"/>
    </row>
    <row r="636" spans="1:51" ht="24.75" customHeight="1">
      <c r="B636" s="308"/>
      <c r="C636" s="309"/>
      <c r="D636" s="309"/>
      <c r="E636" s="309"/>
      <c r="F636" s="309"/>
      <c r="G636" s="310"/>
      <c r="H636" s="233"/>
      <c r="I636" s="234"/>
      <c r="J636" s="234"/>
      <c r="K636" s="234"/>
      <c r="L636" s="235"/>
      <c r="M636" s="236"/>
      <c r="N636" s="237"/>
      <c r="O636" s="237"/>
      <c r="P636" s="237"/>
      <c r="Q636" s="237"/>
      <c r="R636" s="237"/>
      <c r="S636" s="237"/>
      <c r="T636" s="237"/>
      <c r="U636" s="237"/>
      <c r="V636" s="237"/>
      <c r="W636" s="237"/>
      <c r="X636" s="237"/>
      <c r="Y636" s="238"/>
      <c r="Z636" s="239"/>
      <c r="AA636" s="240"/>
      <c r="AB636" s="240"/>
      <c r="AC636" s="242"/>
      <c r="AD636" s="233"/>
      <c r="AE636" s="234"/>
      <c r="AF636" s="234"/>
      <c r="AG636" s="234"/>
      <c r="AH636" s="235"/>
      <c r="AI636" s="236"/>
      <c r="AJ636" s="237"/>
      <c r="AK636" s="237"/>
      <c r="AL636" s="237"/>
      <c r="AM636" s="237"/>
      <c r="AN636" s="237"/>
      <c r="AO636" s="237"/>
      <c r="AP636" s="237"/>
      <c r="AQ636" s="237"/>
      <c r="AR636" s="237"/>
      <c r="AS636" s="237"/>
      <c r="AT636" s="237"/>
      <c r="AU636" s="238"/>
      <c r="AV636" s="239"/>
      <c r="AW636" s="240"/>
      <c r="AX636" s="240"/>
      <c r="AY636" s="241"/>
    </row>
    <row r="637" spans="1:51" ht="24.75" customHeight="1">
      <c r="B637" s="308"/>
      <c r="C637" s="309"/>
      <c r="D637" s="309"/>
      <c r="E637" s="309"/>
      <c r="F637" s="309"/>
      <c r="G637" s="310"/>
      <c r="H637" s="233"/>
      <c r="I637" s="234"/>
      <c r="J637" s="234"/>
      <c r="K637" s="234"/>
      <c r="L637" s="235"/>
      <c r="M637" s="236"/>
      <c r="N637" s="237"/>
      <c r="O637" s="237"/>
      <c r="P637" s="237"/>
      <c r="Q637" s="237"/>
      <c r="R637" s="237"/>
      <c r="S637" s="237"/>
      <c r="T637" s="237"/>
      <c r="U637" s="237"/>
      <c r="V637" s="237"/>
      <c r="W637" s="237"/>
      <c r="X637" s="237"/>
      <c r="Y637" s="238"/>
      <c r="Z637" s="239"/>
      <c r="AA637" s="240"/>
      <c r="AB637" s="240"/>
      <c r="AC637" s="242"/>
      <c r="AD637" s="233"/>
      <c r="AE637" s="234"/>
      <c r="AF637" s="234"/>
      <c r="AG637" s="234"/>
      <c r="AH637" s="235"/>
      <c r="AI637" s="236"/>
      <c r="AJ637" s="237"/>
      <c r="AK637" s="237"/>
      <c r="AL637" s="237"/>
      <c r="AM637" s="237"/>
      <c r="AN637" s="237"/>
      <c r="AO637" s="237"/>
      <c r="AP637" s="237"/>
      <c r="AQ637" s="237"/>
      <c r="AR637" s="237"/>
      <c r="AS637" s="237"/>
      <c r="AT637" s="237"/>
      <c r="AU637" s="238"/>
      <c r="AV637" s="239"/>
      <c r="AW637" s="240"/>
      <c r="AX637" s="240"/>
      <c r="AY637" s="241"/>
    </row>
    <row r="638" spans="1:51" ht="24.75" customHeight="1">
      <c r="B638" s="308"/>
      <c r="C638" s="309"/>
      <c r="D638" s="309"/>
      <c r="E638" s="309"/>
      <c r="F638" s="309"/>
      <c r="G638" s="310"/>
      <c r="H638" s="233"/>
      <c r="I638" s="234"/>
      <c r="J638" s="234"/>
      <c r="K638" s="234"/>
      <c r="L638" s="235"/>
      <c r="M638" s="236"/>
      <c r="N638" s="237"/>
      <c r="O638" s="237"/>
      <c r="P638" s="237"/>
      <c r="Q638" s="237"/>
      <c r="R638" s="237"/>
      <c r="S638" s="237"/>
      <c r="T638" s="237"/>
      <c r="U638" s="237"/>
      <c r="V638" s="237"/>
      <c r="W638" s="237"/>
      <c r="X638" s="237"/>
      <c r="Y638" s="238"/>
      <c r="Z638" s="239"/>
      <c r="AA638" s="240"/>
      <c r="AB638" s="240"/>
      <c r="AC638" s="240"/>
      <c r="AD638" s="233"/>
      <c r="AE638" s="234"/>
      <c r="AF638" s="234"/>
      <c r="AG638" s="234"/>
      <c r="AH638" s="235"/>
      <c r="AI638" s="236"/>
      <c r="AJ638" s="237"/>
      <c r="AK638" s="237"/>
      <c r="AL638" s="237"/>
      <c r="AM638" s="237"/>
      <c r="AN638" s="237"/>
      <c r="AO638" s="237"/>
      <c r="AP638" s="237"/>
      <c r="AQ638" s="237"/>
      <c r="AR638" s="237"/>
      <c r="AS638" s="237"/>
      <c r="AT638" s="237"/>
      <c r="AU638" s="238"/>
      <c r="AV638" s="239"/>
      <c r="AW638" s="240"/>
      <c r="AX638" s="240"/>
      <c r="AY638" s="241"/>
    </row>
    <row r="639" spans="1:51" ht="24.75" customHeight="1">
      <c r="B639" s="308"/>
      <c r="C639" s="309"/>
      <c r="D639" s="309"/>
      <c r="E639" s="309"/>
      <c r="F639" s="309"/>
      <c r="G639" s="310"/>
      <c r="H639" s="233"/>
      <c r="I639" s="234"/>
      <c r="J639" s="234"/>
      <c r="K639" s="234"/>
      <c r="L639" s="235"/>
      <c r="M639" s="236"/>
      <c r="N639" s="237"/>
      <c r="O639" s="237"/>
      <c r="P639" s="237"/>
      <c r="Q639" s="237"/>
      <c r="R639" s="237"/>
      <c r="S639" s="237"/>
      <c r="T639" s="237"/>
      <c r="U639" s="237"/>
      <c r="V639" s="237"/>
      <c r="W639" s="237"/>
      <c r="X639" s="237"/>
      <c r="Y639" s="238"/>
      <c r="Z639" s="239"/>
      <c r="AA639" s="240"/>
      <c r="AB639" s="240"/>
      <c r="AC639" s="240"/>
      <c r="AD639" s="233"/>
      <c r="AE639" s="234"/>
      <c r="AF639" s="234"/>
      <c r="AG639" s="234"/>
      <c r="AH639" s="235"/>
      <c r="AI639" s="236"/>
      <c r="AJ639" s="237"/>
      <c r="AK639" s="237"/>
      <c r="AL639" s="237"/>
      <c r="AM639" s="237"/>
      <c r="AN639" s="237"/>
      <c r="AO639" s="237"/>
      <c r="AP639" s="237"/>
      <c r="AQ639" s="237"/>
      <c r="AR639" s="237"/>
      <c r="AS639" s="237"/>
      <c r="AT639" s="237"/>
      <c r="AU639" s="238"/>
      <c r="AV639" s="239"/>
      <c r="AW639" s="240"/>
      <c r="AX639" s="240"/>
      <c r="AY639" s="241"/>
    </row>
    <row r="640" spans="1:51" ht="24.75" customHeight="1">
      <c r="B640" s="308"/>
      <c r="C640" s="309"/>
      <c r="D640" s="309"/>
      <c r="E640" s="309"/>
      <c r="F640" s="309"/>
      <c r="G640" s="310"/>
      <c r="H640" s="233"/>
      <c r="I640" s="234"/>
      <c r="J640" s="234"/>
      <c r="K640" s="234"/>
      <c r="L640" s="235"/>
      <c r="M640" s="236"/>
      <c r="N640" s="237"/>
      <c r="O640" s="237"/>
      <c r="P640" s="237"/>
      <c r="Q640" s="237"/>
      <c r="R640" s="237"/>
      <c r="S640" s="237"/>
      <c r="T640" s="237"/>
      <c r="U640" s="237"/>
      <c r="V640" s="237"/>
      <c r="W640" s="237"/>
      <c r="X640" s="237"/>
      <c r="Y640" s="238"/>
      <c r="Z640" s="239"/>
      <c r="AA640" s="240"/>
      <c r="AB640" s="240"/>
      <c r="AC640" s="240"/>
      <c r="AD640" s="233"/>
      <c r="AE640" s="234"/>
      <c r="AF640" s="234"/>
      <c r="AG640" s="234"/>
      <c r="AH640" s="235"/>
      <c r="AI640" s="236"/>
      <c r="AJ640" s="237"/>
      <c r="AK640" s="237"/>
      <c r="AL640" s="237"/>
      <c r="AM640" s="237"/>
      <c r="AN640" s="237"/>
      <c r="AO640" s="237"/>
      <c r="AP640" s="237"/>
      <c r="AQ640" s="237"/>
      <c r="AR640" s="237"/>
      <c r="AS640" s="237"/>
      <c r="AT640" s="237"/>
      <c r="AU640" s="238"/>
      <c r="AV640" s="239"/>
      <c r="AW640" s="240"/>
      <c r="AX640" s="240"/>
      <c r="AY640" s="241"/>
    </row>
    <row r="641" spans="2:51" ht="24.75" customHeight="1">
      <c r="B641" s="308"/>
      <c r="C641" s="309"/>
      <c r="D641" s="309"/>
      <c r="E641" s="309"/>
      <c r="F641" s="309"/>
      <c r="G641" s="310"/>
      <c r="H641" s="224"/>
      <c r="I641" s="225"/>
      <c r="J641" s="225"/>
      <c r="K641" s="225"/>
      <c r="L641" s="226"/>
      <c r="M641" s="227"/>
      <c r="N641" s="228"/>
      <c r="O641" s="228"/>
      <c r="P641" s="228"/>
      <c r="Q641" s="228"/>
      <c r="R641" s="228"/>
      <c r="S641" s="228"/>
      <c r="T641" s="228"/>
      <c r="U641" s="228"/>
      <c r="V641" s="228"/>
      <c r="W641" s="228"/>
      <c r="X641" s="228"/>
      <c r="Y641" s="229"/>
      <c r="Z641" s="230"/>
      <c r="AA641" s="231"/>
      <c r="AB641" s="231"/>
      <c r="AC641" s="231"/>
      <c r="AD641" s="224"/>
      <c r="AE641" s="225"/>
      <c r="AF641" s="225"/>
      <c r="AG641" s="225"/>
      <c r="AH641" s="226"/>
      <c r="AI641" s="227"/>
      <c r="AJ641" s="228"/>
      <c r="AK641" s="228"/>
      <c r="AL641" s="228"/>
      <c r="AM641" s="228"/>
      <c r="AN641" s="228"/>
      <c r="AO641" s="228"/>
      <c r="AP641" s="228"/>
      <c r="AQ641" s="228"/>
      <c r="AR641" s="228"/>
      <c r="AS641" s="228"/>
      <c r="AT641" s="228"/>
      <c r="AU641" s="229"/>
      <c r="AV641" s="230"/>
      <c r="AW641" s="231"/>
      <c r="AX641" s="231"/>
      <c r="AY641" s="232"/>
    </row>
    <row r="642" spans="2:51" ht="24.75" customHeight="1">
      <c r="B642" s="308"/>
      <c r="C642" s="309"/>
      <c r="D642" s="309"/>
      <c r="E642" s="309"/>
      <c r="F642" s="309"/>
      <c r="G642" s="310"/>
      <c r="H642" s="266" t="s">
        <v>26</v>
      </c>
      <c r="I642" s="267"/>
      <c r="J642" s="267"/>
      <c r="K642" s="267"/>
      <c r="L642" s="267"/>
      <c r="M642" s="268"/>
      <c r="N642" s="269"/>
      <c r="O642" s="269"/>
      <c r="P642" s="269"/>
      <c r="Q642" s="269"/>
      <c r="R642" s="269"/>
      <c r="S642" s="269"/>
      <c r="T642" s="269"/>
      <c r="U642" s="269"/>
      <c r="V642" s="269"/>
      <c r="W642" s="269"/>
      <c r="X642" s="269"/>
      <c r="Y642" s="270"/>
      <c r="Z642" s="271">
        <f>SUM(Z634:AC641)</f>
        <v>1.9</v>
      </c>
      <c r="AA642" s="272"/>
      <c r="AB642" s="272"/>
      <c r="AC642" s="273"/>
      <c r="AD642" s="266" t="s">
        <v>26</v>
      </c>
      <c r="AE642" s="267"/>
      <c r="AF642" s="267"/>
      <c r="AG642" s="267"/>
      <c r="AH642" s="267"/>
      <c r="AI642" s="268"/>
      <c r="AJ642" s="269"/>
      <c r="AK642" s="269"/>
      <c r="AL642" s="269"/>
      <c r="AM642" s="269"/>
      <c r="AN642" s="269"/>
      <c r="AO642" s="269"/>
      <c r="AP642" s="269"/>
      <c r="AQ642" s="269"/>
      <c r="AR642" s="269"/>
      <c r="AS642" s="269"/>
      <c r="AT642" s="269"/>
      <c r="AU642" s="270"/>
      <c r="AV642" s="271">
        <f>SUM(AV634:AY641)</f>
        <v>0</v>
      </c>
      <c r="AW642" s="272"/>
      <c r="AX642" s="272"/>
      <c r="AY642" s="274"/>
    </row>
    <row r="643" spans="2:51" ht="25.15" customHeight="1">
      <c r="B643" s="308"/>
      <c r="C643" s="309"/>
      <c r="D643" s="309"/>
      <c r="E643" s="309"/>
      <c r="F643" s="309"/>
      <c r="G643" s="310"/>
      <c r="H643" s="253" t="s">
        <v>566</v>
      </c>
      <c r="I643" s="254"/>
      <c r="J643" s="254"/>
      <c r="K643" s="254"/>
      <c r="L643" s="254"/>
      <c r="M643" s="254"/>
      <c r="N643" s="254"/>
      <c r="O643" s="254"/>
      <c r="P643" s="254"/>
      <c r="Q643" s="254"/>
      <c r="R643" s="254"/>
      <c r="S643" s="254"/>
      <c r="T643" s="254"/>
      <c r="U643" s="254"/>
      <c r="V643" s="254"/>
      <c r="W643" s="254"/>
      <c r="X643" s="254"/>
      <c r="Y643" s="254"/>
      <c r="Z643" s="254"/>
      <c r="AA643" s="254"/>
      <c r="AB643" s="254"/>
      <c r="AC643" s="255"/>
      <c r="AD643" s="253" t="s">
        <v>567</v>
      </c>
      <c r="AE643" s="254"/>
      <c r="AF643" s="254"/>
      <c r="AG643" s="254"/>
      <c r="AH643" s="254"/>
      <c r="AI643" s="254"/>
      <c r="AJ643" s="254"/>
      <c r="AK643" s="254"/>
      <c r="AL643" s="254"/>
      <c r="AM643" s="254"/>
      <c r="AN643" s="254"/>
      <c r="AO643" s="254"/>
      <c r="AP643" s="254"/>
      <c r="AQ643" s="254"/>
      <c r="AR643" s="254"/>
      <c r="AS643" s="254"/>
      <c r="AT643" s="254"/>
      <c r="AU643" s="254"/>
      <c r="AV643" s="254"/>
      <c r="AW643" s="254"/>
      <c r="AX643" s="254"/>
      <c r="AY643" s="256"/>
    </row>
    <row r="644" spans="2:51" ht="25.5" customHeight="1">
      <c r="B644" s="308"/>
      <c r="C644" s="309"/>
      <c r="D644" s="309"/>
      <c r="E644" s="309"/>
      <c r="F644" s="309"/>
      <c r="G644" s="310"/>
      <c r="H644" s="257" t="s">
        <v>23</v>
      </c>
      <c r="I644" s="258"/>
      <c r="J644" s="258"/>
      <c r="K644" s="258"/>
      <c r="L644" s="258"/>
      <c r="M644" s="259" t="s">
        <v>24</v>
      </c>
      <c r="N644" s="260"/>
      <c r="O644" s="260"/>
      <c r="P644" s="260"/>
      <c r="Q644" s="260"/>
      <c r="R644" s="260"/>
      <c r="S644" s="260"/>
      <c r="T644" s="260"/>
      <c r="U644" s="260"/>
      <c r="V644" s="260"/>
      <c r="W644" s="260"/>
      <c r="X644" s="260"/>
      <c r="Y644" s="261"/>
      <c r="Z644" s="262" t="s">
        <v>25</v>
      </c>
      <c r="AA644" s="263"/>
      <c r="AB644" s="263"/>
      <c r="AC644" s="264"/>
      <c r="AD644" s="257" t="s">
        <v>23</v>
      </c>
      <c r="AE644" s="258"/>
      <c r="AF644" s="258"/>
      <c r="AG644" s="258"/>
      <c r="AH644" s="258"/>
      <c r="AI644" s="259" t="s">
        <v>24</v>
      </c>
      <c r="AJ644" s="260"/>
      <c r="AK644" s="260"/>
      <c r="AL644" s="260"/>
      <c r="AM644" s="260"/>
      <c r="AN644" s="260"/>
      <c r="AO644" s="260"/>
      <c r="AP644" s="260"/>
      <c r="AQ644" s="260"/>
      <c r="AR644" s="260"/>
      <c r="AS644" s="260"/>
      <c r="AT644" s="260"/>
      <c r="AU644" s="261"/>
      <c r="AV644" s="262" t="s">
        <v>25</v>
      </c>
      <c r="AW644" s="263"/>
      <c r="AX644" s="263"/>
      <c r="AY644" s="265"/>
    </row>
    <row r="645" spans="2:51" ht="24.75" customHeight="1">
      <c r="B645" s="308"/>
      <c r="C645" s="309"/>
      <c r="D645" s="309"/>
      <c r="E645" s="309"/>
      <c r="F645" s="309"/>
      <c r="G645" s="310"/>
      <c r="H645" s="243"/>
      <c r="I645" s="244"/>
      <c r="J645" s="244"/>
      <c r="K645" s="244"/>
      <c r="L645" s="245"/>
      <c r="M645" s="246"/>
      <c r="N645" s="247"/>
      <c r="O645" s="247"/>
      <c r="P645" s="247"/>
      <c r="Q645" s="247"/>
      <c r="R645" s="247"/>
      <c r="S645" s="247"/>
      <c r="T645" s="247"/>
      <c r="U645" s="247"/>
      <c r="V645" s="247"/>
      <c r="W645" s="247"/>
      <c r="X645" s="247"/>
      <c r="Y645" s="248"/>
      <c r="Z645" s="249"/>
      <c r="AA645" s="250"/>
      <c r="AB645" s="250"/>
      <c r="AC645" s="251"/>
      <c r="AD645" s="243"/>
      <c r="AE645" s="244"/>
      <c r="AF645" s="244"/>
      <c r="AG645" s="244"/>
      <c r="AH645" s="245"/>
      <c r="AI645" s="246"/>
      <c r="AJ645" s="247"/>
      <c r="AK645" s="247"/>
      <c r="AL645" s="247"/>
      <c r="AM645" s="247"/>
      <c r="AN645" s="247"/>
      <c r="AO645" s="247"/>
      <c r="AP645" s="247"/>
      <c r="AQ645" s="247"/>
      <c r="AR645" s="247"/>
      <c r="AS645" s="247"/>
      <c r="AT645" s="247"/>
      <c r="AU645" s="248"/>
      <c r="AV645" s="249"/>
      <c r="AW645" s="250"/>
      <c r="AX645" s="250"/>
      <c r="AY645" s="252"/>
    </row>
    <row r="646" spans="2:51" ht="24.75" customHeight="1">
      <c r="B646" s="308"/>
      <c r="C646" s="309"/>
      <c r="D646" s="309"/>
      <c r="E646" s="309"/>
      <c r="F646" s="309"/>
      <c r="G646" s="310"/>
      <c r="H646" s="233"/>
      <c r="I646" s="234"/>
      <c r="J646" s="234"/>
      <c r="K646" s="234"/>
      <c r="L646" s="235"/>
      <c r="M646" s="236"/>
      <c r="N646" s="237"/>
      <c r="O646" s="237"/>
      <c r="P646" s="237"/>
      <c r="Q646" s="237"/>
      <c r="R646" s="237"/>
      <c r="S646" s="237"/>
      <c r="T646" s="237"/>
      <c r="U646" s="237"/>
      <c r="V646" s="237"/>
      <c r="W646" s="237"/>
      <c r="X646" s="237"/>
      <c r="Y646" s="238"/>
      <c r="Z646" s="239"/>
      <c r="AA646" s="240"/>
      <c r="AB646" s="240"/>
      <c r="AC646" s="242"/>
      <c r="AD646" s="233"/>
      <c r="AE646" s="234"/>
      <c r="AF646" s="234"/>
      <c r="AG646" s="234"/>
      <c r="AH646" s="235"/>
      <c r="AI646" s="236"/>
      <c r="AJ646" s="237"/>
      <c r="AK646" s="237"/>
      <c r="AL646" s="237"/>
      <c r="AM646" s="237"/>
      <c r="AN646" s="237"/>
      <c r="AO646" s="237"/>
      <c r="AP646" s="237"/>
      <c r="AQ646" s="237"/>
      <c r="AR646" s="237"/>
      <c r="AS646" s="237"/>
      <c r="AT646" s="237"/>
      <c r="AU646" s="238"/>
      <c r="AV646" s="239"/>
      <c r="AW646" s="240"/>
      <c r="AX646" s="240"/>
      <c r="AY646" s="241"/>
    </row>
    <row r="647" spans="2:51" ht="24.75" customHeight="1">
      <c r="B647" s="308"/>
      <c r="C647" s="309"/>
      <c r="D647" s="309"/>
      <c r="E647" s="309"/>
      <c r="F647" s="309"/>
      <c r="G647" s="310"/>
      <c r="H647" s="233"/>
      <c r="I647" s="234"/>
      <c r="J647" s="234"/>
      <c r="K647" s="234"/>
      <c r="L647" s="235"/>
      <c r="M647" s="236"/>
      <c r="N647" s="237"/>
      <c r="O647" s="237"/>
      <c r="P647" s="237"/>
      <c r="Q647" s="237"/>
      <c r="R647" s="237"/>
      <c r="S647" s="237"/>
      <c r="T647" s="237"/>
      <c r="U647" s="237"/>
      <c r="V647" s="237"/>
      <c r="W647" s="237"/>
      <c r="X647" s="237"/>
      <c r="Y647" s="238"/>
      <c r="Z647" s="239"/>
      <c r="AA647" s="240"/>
      <c r="AB647" s="240"/>
      <c r="AC647" s="242"/>
      <c r="AD647" s="233"/>
      <c r="AE647" s="234"/>
      <c r="AF647" s="234"/>
      <c r="AG647" s="234"/>
      <c r="AH647" s="235"/>
      <c r="AI647" s="236"/>
      <c r="AJ647" s="237"/>
      <c r="AK647" s="237"/>
      <c r="AL647" s="237"/>
      <c r="AM647" s="237"/>
      <c r="AN647" s="237"/>
      <c r="AO647" s="237"/>
      <c r="AP647" s="237"/>
      <c r="AQ647" s="237"/>
      <c r="AR647" s="237"/>
      <c r="AS647" s="237"/>
      <c r="AT647" s="237"/>
      <c r="AU647" s="238"/>
      <c r="AV647" s="239"/>
      <c r="AW647" s="240"/>
      <c r="AX647" s="240"/>
      <c r="AY647" s="241"/>
    </row>
    <row r="648" spans="2:51" ht="24.75" customHeight="1">
      <c r="B648" s="308"/>
      <c r="C648" s="309"/>
      <c r="D648" s="309"/>
      <c r="E648" s="309"/>
      <c r="F648" s="309"/>
      <c r="G648" s="310"/>
      <c r="H648" s="233"/>
      <c r="I648" s="234"/>
      <c r="J648" s="234"/>
      <c r="K648" s="234"/>
      <c r="L648" s="235"/>
      <c r="M648" s="236"/>
      <c r="N648" s="237"/>
      <c r="O648" s="237"/>
      <c r="P648" s="237"/>
      <c r="Q648" s="237"/>
      <c r="R648" s="237"/>
      <c r="S648" s="237"/>
      <c r="T648" s="237"/>
      <c r="U648" s="237"/>
      <c r="V648" s="237"/>
      <c r="W648" s="237"/>
      <c r="X648" s="237"/>
      <c r="Y648" s="238"/>
      <c r="Z648" s="239"/>
      <c r="AA648" s="240"/>
      <c r="AB648" s="240"/>
      <c r="AC648" s="242"/>
      <c r="AD648" s="233"/>
      <c r="AE648" s="234"/>
      <c r="AF648" s="234"/>
      <c r="AG648" s="234"/>
      <c r="AH648" s="235"/>
      <c r="AI648" s="236"/>
      <c r="AJ648" s="237"/>
      <c r="AK648" s="237"/>
      <c r="AL648" s="237"/>
      <c r="AM648" s="237"/>
      <c r="AN648" s="237"/>
      <c r="AO648" s="237"/>
      <c r="AP648" s="237"/>
      <c r="AQ648" s="237"/>
      <c r="AR648" s="237"/>
      <c r="AS648" s="237"/>
      <c r="AT648" s="237"/>
      <c r="AU648" s="238"/>
      <c r="AV648" s="239"/>
      <c r="AW648" s="240"/>
      <c r="AX648" s="240"/>
      <c r="AY648" s="241"/>
    </row>
    <row r="649" spans="2:51" ht="24.75" customHeight="1">
      <c r="B649" s="308"/>
      <c r="C649" s="309"/>
      <c r="D649" s="309"/>
      <c r="E649" s="309"/>
      <c r="F649" s="309"/>
      <c r="G649" s="310"/>
      <c r="H649" s="233"/>
      <c r="I649" s="234"/>
      <c r="J649" s="234"/>
      <c r="K649" s="234"/>
      <c r="L649" s="235"/>
      <c r="M649" s="236"/>
      <c r="N649" s="237"/>
      <c r="O649" s="237"/>
      <c r="P649" s="237"/>
      <c r="Q649" s="237"/>
      <c r="R649" s="237"/>
      <c r="S649" s="237"/>
      <c r="T649" s="237"/>
      <c r="U649" s="237"/>
      <c r="V649" s="237"/>
      <c r="W649" s="237"/>
      <c r="X649" s="237"/>
      <c r="Y649" s="238"/>
      <c r="Z649" s="239"/>
      <c r="AA649" s="240"/>
      <c r="AB649" s="240"/>
      <c r="AC649" s="240"/>
      <c r="AD649" s="233"/>
      <c r="AE649" s="234"/>
      <c r="AF649" s="234"/>
      <c r="AG649" s="234"/>
      <c r="AH649" s="235"/>
      <c r="AI649" s="236"/>
      <c r="AJ649" s="237"/>
      <c r="AK649" s="237"/>
      <c r="AL649" s="237"/>
      <c r="AM649" s="237"/>
      <c r="AN649" s="237"/>
      <c r="AO649" s="237"/>
      <c r="AP649" s="237"/>
      <c r="AQ649" s="237"/>
      <c r="AR649" s="237"/>
      <c r="AS649" s="237"/>
      <c r="AT649" s="237"/>
      <c r="AU649" s="238"/>
      <c r="AV649" s="239"/>
      <c r="AW649" s="240"/>
      <c r="AX649" s="240"/>
      <c r="AY649" s="241"/>
    </row>
    <row r="650" spans="2:51" ht="24.75" customHeight="1">
      <c r="B650" s="308"/>
      <c r="C650" s="309"/>
      <c r="D650" s="309"/>
      <c r="E650" s="309"/>
      <c r="F650" s="309"/>
      <c r="G650" s="310"/>
      <c r="H650" s="233"/>
      <c r="I650" s="234"/>
      <c r="J650" s="234"/>
      <c r="K650" s="234"/>
      <c r="L650" s="235"/>
      <c r="M650" s="236"/>
      <c r="N650" s="237"/>
      <c r="O650" s="237"/>
      <c r="P650" s="237"/>
      <c r="Q650" s="237"/>
      <c r="R650" s="237"/>
      <c r="S650" s="237"/>
      <c r="T650" s="237"/>
      <c r="U650" s="237"/>
      <c r="V650" s="237"/>
      <c r="W650" s="237"/>
      <c r="X650" s="237"/>
      <c r="Y650" s="238"/>
      <c r="Z650" s="239"/>
      <c r="AA650" s="240"/>
      <c r="AB650" s="240"/>
      <c r="AC650" s="240"/>
      <c r="AD650" s="233"/>
      <c r="AE650" s="234"/>
      <c r="AF650" s="234"/>
      <c r="AG650" s="234"/>
      <c r="AH650" s="235"/>
      <c r="AI650" s="236"/>
      <c r="AJ650" s="237"/>
      <c r="AK650" s="237"/>
      <c r="AL650" s="237"/>
      <c r="AM650" s="237"/>
      <c r="AN650" s="237"/>
      <c r="AO650" s="237"/>
      <c r="AP650" s="237"/>
      <c r="AQ650" s="237"/>
      <c r="AR650" s="237"/>
      <c r="AS650" s="237"/>
      <c r="AT650" s="237"/>
      <c r="AU650" s="238"/>
      <c r="AV650" s="239"/>
      <c r="AW650" s="240"/>
      <c r="AX650" s="240"/>
      <c r="AY650" s="241"/>
    </row>
    <row r="651" spans="2:51" ht="24.75" customHeight="1">
      <c r="B651" s="308"/>
      <c r="C651" s="309"/>
      <c r="D651" s="309"/>
      <c r="E651" s="309"/>
      <c r="F651" s="309"/>
      <c r="G651" s="310"/>
      <c r="H651" s="233"/>
      <c r="I651" s="234"/>
      <c r="J651" s="234"/>
      <c r="K651" s="234"/>
      <c r="L651" s="235"/>
      <c r="M651" s="236"/>
      <c r="N651" s="237"/>
      <c r="O651" s="237"/>
      <c r="P651" s="237"/>
      <c r="Q651" s="237"/>
      <c r="R651" s="237"/>
      <c r="S651" s="237"/>
      <c r="T651" s="237"/>
      <c r="U651" s="237"/>
      <c r="V651" s="237"/>
      <c r="W651" s="237"/>
      <c r="X651" s="237"/>
      <c r="Y651" s="238"/>
      <c r="Z651" s="239"/>
      <c r="AA651" s="240"/>
      <c r="AB651" s="240"/>
      <c r="AC651" s="240"/>
      <c r="AD651" s="233"/>
      <c r="AE651" s="234"/>
      <c r="AF651" s="234"/>
      <c r="AG651" s="234"/>
      <c r="AH651" s="235"/>
      <c r="AI651" s="236"/>
      <c r="AJ651" s="237"/>
      <c r="AK651" s="237"/>
      <c r="AL651" s="237"/>
      <c r="AM651" s="237"/>
      <c r="AN651" s="237"/>
      <c r="AO651" s="237"/>
      <c r="AP651" s="237"/>
      <c r="AQ651" s="237"/>
      <c r="AR651" s="237"/>
      <c r="AS651" s="237"/>
      <c r="AT651" s="237"/>
      <c r="AU651" s="238"/>
      <c r="AV651" s="239"/>
      <c r="AW651" s="240"/>
      <c r="AX651" s="240"/>
      <c r="AY651" s="241"/>
    </row>
    <row r="652" spans="2:51" ht="24.75" customHeight="1">
      <c r="B652" s="308"/>
      <c r="C652" s="309"/>
      <c r="D652" s="309"/>
      <c r="E652" s="309"/>
      <c r="F652" s="309"/>
      <c r="G652" s="310"/>
      <c r="H652" s="224"/>
      <c r="I652" s="225"/>
      <c r="J652" s="225"/>
      <c r="K652" s="225"/>
      <c r="L652" s="226"/>
      <c r="M652" s="227"/>
      <c r="N652" s="228"/>
      <c r="O652" s="228"/>
      <c r="P652" s="228"/>
      <c r="Q652" s="228"/>
      <c r="R652" s="228"/>
      <c r="S652" s="228"/>
      <c r="T652" s="228"/>
      <c r="U652" s="228"/>
      <c r="V652" s="228"/>
      <c r="W652" s="228"/>
      <c r="X652" s="228"/>
      <c r="Y652" s="229"/>
      <c r="Z652" s="230"/>
      <c r="AA652" s="231"/>
      <c r="AB652" s="231"/>
      <c r="AC652" s="231"/>
      <c r="AD652" s="224"/>
      <c r="AE652" s="225"/>
      <c r="AF652" s="225"/>
      <c r="AG652" s="225"/>
      <c r="AH652" s="226"/>
      <c r="AI652" s="227"/>
      <c r="AJ652" s="228"/>
      <c r="AK652" s="228"/>
      <c r="AL652" s="228"/>
      <c r="AM652" s="228"/>
      <c r="AN652" s="228"/>
      <c r="AO652" s="228"/>
      <c r="AP652" s="228"/>
      <c r="AQ652" s="228"/>
      <c r="AR652" s="228"/>
      <c r="AS652" s="228"/>
      <c r="AT652" s="228"/>
      <c r="AU652" s="229"/>
      <c r="AV652" s="230"/>
      <c r="AW652" s="231"/>
      <c r="AX652" s="231"/>
      <c r="AY652" s="232"/>
    </row>
    <row r="653" spans="2:51" ht="24.75" customHeight="1">
      <c r="B653" s="308"/>
      <c r="C653" s="309"/>
      <c r="D653" s="309"/>
      <c r="E653" s="309"/>
      <c r="F653" s="309"/>
      <c r="G653" s="310"/>
      <c r="H653" s="266" t="s">
        <v>26</v>
      </c>
      <c r="I653" s="267"/>
      <c r="J653" s="267"/>
      <c r="K653" s="267"/>
      <c r="L653" s="267"/>
      <c r="M653" s="268"/>
      <c r="N653" s="269"/>
      <c r="O653" s="269"/>
      <c r="P653" s="269"/>
      <c r="Q653" s="269"/>
      <c r="R653" s="269"/>
      <c r="S653" s="269"/>
      <c r="T653" s="269"/>
      <c r="U653" s="269"/>
      <c r="V653" s="269"/>
      <c r="W653" s="269"/>
      <c r="X653" s="269"/>
      <c r="Y653" s="270"/>
      <c r="Z653" s="271">
        <f>SUM(Z645:AC652)</f>
        <v>0</v>
      </c>
      <c r="AA653" s="272"/>
      <c r="AB653" s="272"/>
      <c r="AC653" s="273"/>
      <c r="AD653" s="266" t="s">
        <v>26</v>
      </c>
      <c r="AE653" s="267"/>
      <c r="AF653" s="267"/>
      <c r="AG653" s="267"/>
      <c r="AH653" s="267"/>
      <c r="AI653" s="268"/>
      <c r="AJ653" s="269"/>
      <c r="AK653" s="269"/>
      <c r="AL653" s="269"/>
      <c r="AM653" s="269"/>
      <c r="AN653" s="269"/>
      <c r="AO653" s="269"/>
      <c r="AP653" s="269"/>
      <c r="AQ653" s="269"/>
      <c r="AR653" s="269"/>
      <c r="AS653" s="269"/>
      <c r="AT653" s="269"/>
      <c r="AU653" s="270"/>
      <c r="AV653" s="271">
        <f>SUM(AV645:AY652)</f>
        <v>0</v>
      </c>
      <c r="AW653" s="272"/>
      <c r="AX653" s="272"/>
      <c r="AY653" s="274"/>
    </row>
    <row r="654" spans="2:51" ht="24.75" customHeight="1">
      <c r="B654" s="308"/>
      <c r="C654" s="309"/>
      <c r="D654" s="309"/>
      <c r="E654" s="309"/>
      <c r="F654" s="309"/>
      <c r="G654" s="310"/>
      <c r="H654" s="253" t="s">
        <v>568</v>
      </c>
      <c r="I654" s="254"/>
      <c r="J654" s="254"/>
      <c r="K654" s="254"/>
      <c r="L654" s="254"/>
      <c r="M654" s="254"/>
      <c r="N654" s="254"/>
      <c r="O654" s="254"/>
      <c r="P654" s="254"/>
      <c r="Q654" s="254"/>
      <c r="R654" s="254"/>
      <c r="S654" s="254"/>
      <c r="T654" s="254"/>
      <c r="U654" s="254"/>
      <c r="V654" s="254"/>
      <c r="W654" s="254"/>
      <c r="X654" s="254"/>
      <c r="Y654" s="254"/>
      <c r="Z654" s="254"/>
      <c r="AA654" s="254"/>
      <c r="AB654" s="254"/>
      <c r="AC654" s="255"/>
      <c r="AD654" s="253" t="s">
        <v>569</v>
      </c>
      <c r="AE654" s="254"/>
      <c r="AF654" s="254"/>
      <c r="AG654" s="254"/>
      <c r="AH654" s="254"/>
      <c r="AI654" s="254"/>
      <c r="AJ654" s="254"/>
      <c r="AK654" s="254"/>
      <c r="AL654" s="254"/>
      <c r="AM654" s="254"/>
      <c r="AN654" s="254"/>
      <c r="AO654" s="254"/>
      <c r="AP654" s="254"/>
      <c r="AQ654" s="254"/>
      <c r="AR654" s="254"/>
      <c r="AS654" s="254"/>
      <c r="AT654" s="254"/>
      <c r="AU654" s="254"/>
      <c r="AV654" s="254"/>
      <c r="AW654" s="254"/>
      <c r="AX654" s="254"/>
      <c r="AY654" s="256"/>
    </row>
    <row r="655" spans="2:51" ht="24.75" customHeight="1">
      <c r="B655" s="308"/>
      <c r="C655" s="309"/>
      <c r="D655" s="309"/>
      <c r="E655" s="309"/>
      <c r="F655" s="309"/>
      <c r="G655" s="310"/>
      <c r="H655" s="257" t="s">
        <v>23</v>
      </c>
      <c r="I655" s="258"/>
      <c r="J655" s="258"/>
      <c r="K655" s="258"/>
      <c r="L655" s="258"/>
      <c r="M655" s="259" t="s">
        <v>24</v>
      </c>
      <c r="N655" s="260"/>
      <c r="O655" s="260"/>
      <c r="P655" s="260"/>
      <c r="Q655" s="260"/>
      <c r="R655" s="260"/>
      <c r="S655" s="260"/>
      <c r="T655" s="260"/>
      <c r="U655" s="260"/>
      <c r="V655" s="260"/>
      <c r="W655" s="260"/>
      <c r="X655" s="260"/>
      <c r="Y655" s="261"/>
      <c r="Z655" s="262" t="s">
        <v>25</v>
      </c>
      <c r="AA655" s="263"/>
      <c r="AB655" s="263"/>
      <c r="AC655" s="264"/>
      <c r="AD655" s="257" t="s">
        <v>23</v>
      </c>
      <c r="AE655" s="258"/>
      <c r="AF655" s="258"/>
      <c r="AG655" s="258"/>
      <c r="AH655" s="258"/>
      <c r="AI655" s="259" t="s">
        <v>24</v>
      </c>
      <c r="AJ655" s="260"/>
      <c r="AK655" s="260"/>
      <c r="AL655" s="260"/>
      <c r="AM655" s="260"/>
      <c r="AN655" s="260"/>
      <c r="AO655" s="260"/>
      <c r="AP655" s="260"/>
      <c r="AQ655" s="260"/>
      <c r="AR655" s="260"/>
      <c r="AS655" s="260"/>
      <c r="AT655" s="260"/>
      <c r="AU655" s="261"/>
      <c r="AV655" s="262" t="s">
        <v>25</v>
      </c>
      <c r="AW655" s="263"/>
      <c r="AX655" s="263"/>
      <c r="AY655" s="265"/>
    </row>
    <row r="656" spans="2:51" ht="24.75" customHeight="1">
      <c r="B656" s="308"/>
      <c r="C656" s="309"/>
      <c r="D656" s="309"/>
      <c r="E656" s="309"/>
      <c r="F656" s="309"/>
      <c r="G656" s="310"/>
      <c r="H656" s="243"/>
      <c r="I656" s="244"/>
      <c r="J656" s="244"/>
      <c r="K656" s="244"/>
      <c r="L656" s="245"/>
      <c r="M656" s="246"/>
      <c r="N656" s="247"/>
      <c r="O656" s="247"/>
      <c r="P656" s="247"/>
      <c r="Q656" s="247"/>
      <c r="R656" s="247"/>
      <c r="S656" s="247"/>
      <c r="T656" s="247"/>
      <c r="U656" s="247"/>
      <c r="V656" s="247"/>
      <c r="W656" s="247"/>
      <c r="X656" s="247"/>
      <c r="Y656" s="248"/>
      <c r="Z656" s="249"/>
      <c r="AA656" s="250"/>
      <c r="AB656" s="250"/>
      <c r="AC656" s="251"/>
      <c r="AD656" s="243"/>
      <c r="AE656" s="244"/>
      <c r="AF656" s="244"/>
      <c r="AG656" s="244"/>
      <c r="AH656" s="245"/>
      <c r="AI656" s="246"/>
      <c r="AJ656" s="247"/>
      <c r="AK656" s="247"/>
      <c r="AL656" s="247"/>
      <c r="AM656" s="247"/>
      <c r="AN656" s="247"/>
      <c r="AO656" s="247"/>
      <c r="AP656" s="247"/>
      <c r="AQ656" s="247"/>
      <c r="AR656" s="247"/>
      <c r="AS656" s="247"/>
      <c r="AT656" s="247"/>
      <c r="AU656" s="248"/>
      <c r="AV656" s="249"/>
      <c r="AW656" s="250"/>
      <c r="AX656" s="250"/>
      <c r="AY656" s="252"/>
    </row>
    <row r="657" spans="2:51" ht="24.75" customHeight="1">
      <c r="B657" s="308"/>
      <c r="C657" s="309"/>
      <c r="D657" s="309"/>
      <c r="E657" s="309"/>
      <c r="F657" s="309"/>
      <c r="G657" s="310"/>
      <c r="H657" s="233"/>
      <c r="I657" s="234"/>
      <c r="J657" s="234"/>
      <c r="K657" s="234"/>
      <c r="L657" s="235"/>
      <c r="M657" s="236"/>
      <c r="N657" s="237"/>
      <c r="O657" s="237"/>
      <c r="P657" s="237"/>
      <c r="Q657" s="237"/>
      <c r="R657" s="237"/>
      <c r="S657" s="237"/>
      <c r="T657" s="237"/>
      <c r="U657" s="237"/>
      <c r="V657" s="237"/>
      <c r="W657" s="237"/>
      <c r="X657" s="237"/>
      <c r="Y657" s="238"/>
      <c r="Z657" s="239"/>
      <c r="AA657" s="240"/>
      <c r="AB657" s="240"/>
      <c r="AC657" s="242"/>
      <c r="AD657" s="233"/>
      <c r="AE657" s="234"/>
      <c r="AF657" s="234"/>
      <c r="AG657" s="234"/>
      <c r="AH657" s="235"/>
      <c r="AI657" s="236"/>
      <c r="AJ657" s="237"/>
      <c r="AK657" s="237"/>
      <c r="AL657" s="237"/>
      <c r="AM657" s="237"/>
      <c r="AN657" s="237"/>
      <c r="AO657" s="237"/>
      <c r="AP657" s="237"/>
      <c r="AQ657" s="237"/>
      <c r="AR657" s="237"/>
      <c r="AS657" s="237"/>
      <c r="AT657" s="237"/>
      <c r="AU657" s="238"/>
      <c r="AV657" s="239"/>
      <c r="AW657" s="240"/>
      <c r="AX657" s="240"/>
      <c r="AY657" s="241"/>
    </row>
    <row r="658" spans="2:51" ht="24.75" customHeight="1">
      <c r="B658" s="308"/>
      <c r="C658" s="309"/>
      <c r="D658" s="309"/>
      <c r="E658" s="309"/>
      <c r="F658" s="309"/>
      <c r="G658" s="310"/>
      <c r="H658" s="233"/>
      <c r="I658" s="234"/>
      <c r="J658" s="234"/>
      <c r="K658" s="234"/>
      <c r="L658" s="235"/>
      <c r="M658" s="236"/>
      <c r="N658" s="237"/>
      <c r="O658" s="237"/>
      <c r="P658" s="237"/>
      <c r="Q658" s="237"/>
      <c r="R658" s="237"/>
      <c r="S658" s="237"/>
      <c r="T658" s="237"/>
      <c r="U658" s="237"/>
      <c r="V658" s="237"/>
      <c r="W658" s="237"/>
      <c r="X658" s="237"/>
      <c r="Y658" s="238"/>
      <c r="Z658" s="239"/>
      <c r="AA658" s="240"/>
      <c r="AB658" s="240"/>
      <c r="AC658" s="242"/>
      <c r="AD658" s="233"/>
      <c r="AE658" s="234"/>
      <c r="AF658" s="234"/>
      <c r="AG658" s="234"/>
      <c r="AH658" s="235"/>
      <c r="AI658" s="236"/>
      <c r="AJ658" s="237"/>
      <c r="AK658" s="237"/>
      <c r="AL658" s="237"/>
      <c r="AM658" s="237"/>
      <c r="AN658" s="237"/>
      <c r="AO658" s="237"/>
      <c r="AP658" s="237"/>
      <c r="AQ658" s="237"/>
      <c r="AR658" s="237"/>
      <c r="AS658" s="237"/>
      <c r="AT658" s="237"/>
      <c r="AU658" s="238"/>
      <c r="AV658" s="239"/>
      <c r="AW658" s="240"/>
      <c r="AX658" s="240"/>
      <c r="AY658" s="241"/>
    </row>
    <row r="659" spans="2:51" ht="24.75" customHeight="1">
      <c r="B659" s="308"/>
      <c r="C659" s="309"/>
      <c r="D659" s="309"/>
      <c r="E659" s="309"/>
      <c r="F659" s="309"/>
      <c r="G659" s="310"/>
      <c r="H659" s="233"/>
      <c r="I659" s="234"/>
      <c r="J659" s="234"/>
      <c r="K659" s="234"/>
      <c r="L659" s="235"/>
      <c r="M659" s="236"/>
      <c r="N659" s="237"/>
      <c r="O659" s="237"/>
      <c r="P659" s="237"/>
      <c r="Q659" s="237"/>
      <c r="R659" s="237"/>
      <c r="S659" s="237"/>
      <c r="T659" s="237"/>
      <c r="U659" s="237"/>
      <c r="V659" s="237"/>
      <c r="W659" s="237"/>
      <c r="X659" s="237"/>
      <c r="Y659" s="238"/>
      <c r="Z659" s="239"/>
      <c r="AA659" s="240"/>
      <c r="AB659" s="240"/>
      <c r="AC659" s="242"/>
      <c r="AD659" s="233"/>
      <c r="AE659" s="234"/>
      <c r="AF659" s="234"/>
      <c r="AG659" s="234"/>
      <c r="AH659" s="235"/>
      <c r="AI659" s="236"/>
      <c r="AJ659" s="237"/>
      <c r="AK659" s="237"/>
      <c r="AL659" s="237"/>
      <c r="AM659" s="237"/>
      <c r="AN659" s="237"/>
      <c r="AO659" s="237"/>
      <c r="AP659" s="237"/>
      <c r="AQ659" s="237"/>
      <c r="AR659" s="237"/>
      <c r="AS659" s="237"/>
      <c r="AT659" s="237"/>
      <c r="AU659" s="238"/>
      <c r="AV659" s="239"/>
      <c r="AW659" s="240"/>
      <c r="AX659" s="240"/>
      <c r="AY659" s="241"/>
    </row>
    <row r="660" spans="2:51" ht="24.75" customHeight="1">
      <c r="B660" s="308"/>
      <c r="C660" s="309"/>
      <c r="D660" s="309"/>
      <c r="E660" s="309"/>
      <c r="F660" s="309"/>
      <c r="G660" s="310"/>
      <c r="H660" s="233"/>
      <c r="I660" s="234"/>
      <c r="J660" s="234"/>
      <c r="K660" s="234"/>
      <c r="L660" s="235"/>
      <c r="M660" s="236"/>
      <c r="N660" s="237"/>
      <c r="O660" s="237"/>
      <c r="P660" s="237"/>
      <c r="Q660" s="237"/>
      <c r="R660" s="237"/>
      <c r="S660" s="237"/>
      <c r="T660" s="237"/>
      <c r="U660" s="237"/>
      <c r="V660" s="237"/>
      <c r="W660" s="237"/>
      <c r="X660" s="237"/>
      <c r="Y660" s="238"/>
      <c r="Z660" s="239"/>
      <c r="AA660" s="240"/>
      <c r="AB660" s="240"/>
      <c r="AC660" s="240"/>
      <c r="AD660" s="233"/>
      <c r="AE660" s="234"/>
      <c r="AF660" s="234"/>
      <c r="AG660" s="234"/>
      <c r="AH660" s="235"/>
      <c r="AI660" s="236"/>
      <c r="AJ660" s="237"/>
      <c r="AK660" s="237"/>
      <c r="AL660" s="237"/>
      <c r="AM660" s="237"/>
      <c r="AN660" s="237"/>
      <c r="AO660" s="237"/>
      <c r="AP660" s="237"/>
      <c r="AQ660" s="237"/>
      <c r="AR660" s="237"/>
      <c r="AS660" s="237"/>
      <c r="AT660" s="237"/>
      <c r="AU660" s="238"/>
      <c r="AV660" s="239"/>
      <c r="AW660" s="240"/>
      <c r="AX660" s="240"/>
      <c r="AY660" s="241"/>
    </row>
    <row r="661" spans="2:51" ht="24.75" customHeight="1">
      <c r="B661" s="308"/>
      <c r="C661" s="309"/>
      <c r="D661" s="309"/>
      <c r="E661" s="309"/>
      <c r="F661" s="309"/>
      <c r="G661" s="310"/>
      <c r="H661" s="233"/>
      <c r="I661" s="234"/>
      <c r="J661" s="234"/>
      <c r="K661" s="234"/>
      <c r="L661" s="235"/>
      <c r="M661" s="236"/>
      <c r="N661" s="237"/>
      <c r="O661" s="237"/>
      <c r="P661" s="237"/>
      <c r="Q661" s="237"/>
      <c r="R661" s="237"/>
      <c r="S661" s="237"/>
      <c r="T661" s="237"/>
      <c r="U661" s="237"/>
      <c r="V661" s="237"/>
      <c r="W661" s="237"/>
      <c r="X661" s="237"/>
      <c r="Y661" s="238"/>
      <c r="Z661" s="239"/>
      <c r="AA661" s="240"/>
      <c r="AB661" s="240"/>
      <c r="AC661" s="240"/>
      <c r="AD661" s="233"/>
      <c r="AE661" s="234"/>
      <c r="AF661" s="234"/>
      <c r="AG661" s="234"/>
      <c r="AH661" s="235"/>
      <c r="AI661" s="236"/>
      <c r="AJ661" s="237"/>
      <c r="AK661" s="237"/>
      <c r="AL661" s="237"/>
      <c r="AM661" s="237"/>
      <c r="AN661" s="237"/>
      <c r="AO661" s="237"/>
      <c r="AP661" s="237"/>
      <c r="AQ661" s="237"/>
      <c r="AR661" s="237"/>
      <c r="AS661" s="237"/>
      <c r="AT661" s="237"/>
      <c r="AU661" s="238"/>
      <c r="AV661" s="239"/>
      <c r="AW661" s="240"/>
      <c r="AX661" s="240"/>
      <c r="AY661" s="241"/>
    </row>
    <row r="662" spans="2:51" ht="24.75" customHeight="1">
      <c r="B662" s="308"/>
      <c r="C662" s="309"/>
      <c r="D662" s="309"/>
      <c r="E662" s="309"/>
      <c r="F662" s="309"/>
      <c r="G662" s="310"/>
      <c r="H662" s="233"/>
      <c r="I662" s="234"/>
      <c r="J662" s="234"/>
      <c r="K662" s="234"/>
      <c r="L662" s="235"/>
      <c r="M662" s="236"/>
      <c r="N662" s="237"/>
      <c r="O662" s="237"/>
      <c r="P662" s="237"/>
      <c r="Q662" s="237"/>
      <c r="R662" s="237"/>
      <c r="S662" s="237"/>
      <c r="T662" s="237"/>
      <c r="U662" s="237"/>
      <c r="V662" s="237"/>
      <c r="W662" s="237"/>
      <c r="X662" s="237"/>
      <c r="Y662" s="238"/>
      <c r="Z662" s="239"/>
      <c r="AA662" s="240"/>
      <c r="AB662" s="240"/>
      <c r="AC662" s="240"/>
      <c r="AD662" s="233"/>
      <c r="AE662" s="234"/>
      <c r="AF662" s="234"/>
      <c r="AG662" s="234"/>
      <c r="AH662" s="235"/>
      <c r="AI662" s="236"/>
      <c r="AJ662" s="237"/>
      <c r="AK662" s="237"/>
      <c r="AL662" s="237"/>
      <c r="AM662" s="237"/>
      <c r="AN662" s="237"/>
      <c r="AO662" s="237"/>
      <c r="AP662" s="237"/>
      <c r="AQ662" s="237"/>
      <c r="AR662" s="237"/>
      <c r="AS662" s="237"/>
      <c r="AT662" s="237"/>
      <c r="AU662" s="238"/>
      <c r="AV662" s="239"/>
      <c r="AW662" s="240"/>
      <c r="AX662" s="240"/>
      <c r="AY662" s="241"/>
    </row>
    <row r="663" spans="2:51" ht="24.75" customHeight="1">
      <c r="B663" s="308"/>
      <c r="C663" s="309"/>
      <c r="D663" s="309"/>
      <c r="E663" s="309"/>
      <c r="F663" s="309"/>
      <c r="G663" s="310"/>
      <c r="H663" s="224"/>
      <c r="I663" s="225"/>
      <c r="J663" s="225"/>
      <c r="K663" s="225"/>
      <c r="L663" s="226"/>
      <c r="M663" s="227"/>
      <c r="N663" s="228"/>
      <c r="O663" s="228"/>
      <c r="P663" s="228"/>
      <c r="Q663" s="228"/>
      <c r="R663" s="228"/>
      <c r="S663" s="228"/>
      <c r="T663" s="228"/>
      <c r="U663" s="228"/>
      <c r="V663" s="228"/>
      <c r="W663" s="228"/>
      <c r="X663" s="228"/>
      <c r="Y663" s="229"/>
      <c r="Z663" s="230"/>
      <c r="AA663" s="231"/>
      <c r="AB663" s="231"/>
      <c r="AC663" s="231"/>
      <c r="AD663" s="224"/>
      <c r="AE663" s="225"/>
      <c r="AF663" s="225"/>
      <c r="AG663" s="225"/>
      <c r="AH663" s="226"/>
      <c r="AI663" s="227"/>
      <c r="AJ663" s="228"/>
      <c r="AK663" s="228"/>
      <c r="AL663" s="228"/>
      <c r="AM663" s="228"/>
      <c r="AN663" s="228"/>
      <c r="AO663" s="228"/>
      <c r="AP663" s="228"/>
      <c r="AQ663" s="228"/>
      <c r="AR663" s="228"/>
      <c r="AS663" s="228"/>
      <c r="AT663" s="228"/>
      <c r="AU663" s="229"/>
      <c r="AV663" s="230"/>
      <c r="AW663" s="231"/>
      <c r="AX663" s="231"/>
      <c r="AY663" s="232"/>
    </row>
    <row r="664" spans="2:51" ht="24.75" customHeight="1">
      <c r="B664" s="308"/>
      <c r="C664" s="309"/>
      <c r="D664" s="309"/>
      <c r="E664" s="309"/>
      <c r="F664" s="309"/>
      <c r="G664" s="310"/>
      <c r="H664" s="266" t="s">
        <v>26</v>
      </c>
      <c r="I664" s="267"/>
      <c r="J664" s="267"/>
      <c r="K664" s="267"/>
      <c r="L664" s="267"/>
      <c r="M664" s="268"/>
      <c r="N664" s="269"/>
      <c r="O664" s="269"/>
      <c r="P664" s="269"/>
      <c r="Q664" s="269"/>
      <c r="R664" s="269"/>
      <c r="S664" s="269"/>
      <c r="T664" s="269"/>
      <c r="U664" s="269"/>
      <c r="V664" s="269"/>
      <c r="W664" s="269"/>
      <c r="X664" s="269"/>
      <c r="Y664" s="270"/>
      <c r="Z664" s="271">
        <f>SUM(Z656:AC663)</f>
        <v>0</v>
      </c>
      <c r="AA664" s="272"/>
      <c r="AB664" s="272"/>
      <c r="AC664" s="273"/>
      <c r="AD664" s="266" t="s">
        <v>26</v>
      </c>
      <c r="AE664" s="267"/>
      <c r="AF664" s="267"/>
      <c r="AG664" s="267"/>
      <c r="AH664" s="267"/>
      <c r="AI664" s="268"/>
      <c r="AJ664" s="269"/>
      <c r="AK664" s="269"/>
      <c r="AL664" s="269"/>
      <c r="AM664" s="269"/>
      <c r="AN664" s="269"/>
      <c r="AO664" s="269"/>
      <c r="AP664" s="269"/>
      <c r="AQ664" s="269"/>
      <c r="AR664" s="269"/>
      <c r="AS664" s="269"/>
      <c r="AT664" s="269"/>
      <c r="AU664" s="270"/>
      <c r="AV664" s="271">
        <f>SUM(AV656:AY663)</f>
        <v>0</v>
      </c>
      <c r="AW664" s="272"/>
      <c r="AX664" s="272"/>
      <c r="AY664" s="274"/>
    </row>
    <row r="665" spans="2:51" ht="24.75" customHeight="1">
      <c r="B665" s="308"/>
      <c r="C665" s="309"/>
      <c r="D665" s="309"/>
      <c r="E665" s="309"/>
      <c r="F665" s="309"/>
      <c r="G665" s="310"/>
      <c r="H665" s="253" t="s">
        <v>570</v>
      </c>
      <c r="I665" s="254"/>
      <c r="J665" s="254"/>
      <c r="K665" s="254"/>
      <c r="L665" s="254"/>
      <c r="M665" s="254"/>
      <c r="N665" s="254"/>
      <c r="O665" s="254"/>
      <c r="P665" s="254"/>
      <c r="Q665" s="254"/>
      <c r="R665" s="254"/>
      <c r="S665" s="254"/>
      <c r="T665" s="254"/>
      <c r="U665" s="254"/>
      <c r="V665" s="254"/>
      <c r="W665" s="254"/>
      <c r="X665" s="254"/>
      <c r="Y665" s="254"/>
      <c r="Z665" s="254"/>
      <c r="AA665" s="254"/>
      <c r="AB665" s="254"/>
      <c r="AC665" s="255"/>
      <c r="AD665" s="253" t="s">
        <v>571</v>
      </c>
      <c r="AE665" s="254"/>
      <c r="AF665" s="254"/>
      <c r="AG665" s="254"/>
      <c r="AH665" s="254"/>
      <c r="AI665" s="254"/>
      <c r="AJ665" s="254"/>
      <c r="AK665" s="254"/>
      <c r="AL665" s="254"/>
      <c r="AM665" s="254"/>
      <c r="AN665" s="254"/>
      <c r="AO665" s="254"/>
      <c r="AP665" s="254"/>
      <c r="AQ665" s="254"/>
      <c r="AR665" s="254"/>
      <c r="AS665" s="254"/>
      <c r="AT665" s="254"/>
      <c r="AU665" s="254"/>
      <c r="AV665" s="254"/>
      <c r="AW665" s="254"/>
      <c r="AX665" s="254"/>
      <c r="AY665" s="256"/>
    </row>
    <row r="666" spans="2:51" ht="24.75" customHeight="1">
      <c r="B666" s="308"/>
      <c r="C666" s="309"/>
      <c r="D666" s="309"/>
      <c r="E666" s="309"/>
      <c r="F666" s="309"/>
      <c r="G666" s="310"/>
      <c r="H666" s="257" t="s">
        <v>23</v>
      </c>
      <c r="I666" s="258"/>
      <c r="J666" s="258"/>
      <c r="K666" s="258"/>
      <c r="L666" s="258"/>
      <c r="M666" s="259" t="s">
        <v>24</v>
      </c>
      <c r="N666" s="260"/>
      <c r="O666" s="260"/>
      <c r="P666" s="260"/>
      <c r="Q666" s="260"/>
      <c r="R666" s="260"/>
      <c r="S666" s="260"/>
      <c r="T666" s="260"/>
      <c r="U666" s="260"/>
      <c r="V666" s="260"/>
      <c r="W666" s="260"/>
      <c r="X666" s="260"/>
      <c r="Y666" s="261"/>
      <c r="Z666" s="262" t="s">
        <v>25</v>
      </c>
      <c r="AA666" s="263"/>
      <c r="AB666" s="263"/>
      <c r="AC666" s="264"/>
      <c r="AD666" s="257" t="s">
        <v>23</v>
      </c>
      <c r="AE666" s="258"/>
      <c r="AF666" s="258"/>
      <c r="AG666" s="258"/>
      <c r="AH666" s="258"/>
      <c r="AI666" s="259" t="s">
        <v>24</v>
      </c>
      <c r="AJ666" s="260"/>
      <c r="AK666" s="260"/>
      <c r="AL666" s="260"/>
      <c r="AM666" s="260"/>
      <c r="AN666" s="260"/>
      <c r="AO666" s="260"/>
      <c r="AP666" s="260"/>
      <c r="AQ666" s="260"/>
      <c r="AR666" s="260"/>
      <c r="AS666" s="260"/>
      <c r="AT666" s="260"/>
      <c r="AU666" s="261"/>
      <c r="AV666" s="262" t="s">
        <v>25</v>
      </c>
      <c r="AW666" s="263"/>
      <c r="AX666" s="263"/>
      <c r="AY666" s="265"/>
    </row>
    <row r="667" spans="2:51" ht="24.75" customHeight="1">
      <c r="B667" s="308"/>
      <c r="C667" s="309"/>
      <c r="D667" s="309"/>
      <c r="E667" s="309"/>
      <c r="F667" s="309"/>
      <c r="G667" s="310"/>
      <c r="H667" s="243"/>
      <c r="I667" s="244"/>
      <c r="J667" s="244"/>
      <c r="K667" s="244"/>
      <c r="L667" s="245"/>
      <c r="M667" s="246"/>
      <c r="N667" s="247"/>
      <c r="O667" s="247"/>
      <c r="P667" s="247"/>
      <c r="Q667" s="247"/>
      <c r="R667" s="247"/>
      <c r="S667" s="247"/>
      <c r="T667" s="247"/>
      <c r="U667" s="247"/>
      <c r="V667" s="247"/>
      <c r="W667" s="247"/>
      <c r="X667" s="247"/>
      <c r="Y667" s="248"/>
      <c r="Z667" s="249"/>
      <c r="AA667" s="250"/>
      <c r="AB667" s="250"/>
      <c r="AC667" s="251"/>
      <c r="AD667" s="243"/>
      <c r="AE667" s="244"/>
      <c r="AF667" s="244"/>
      <c r="AG667" s="244"/>
      <c r="AH667" s="245"/>
      <c r="AI667" s="246"/>
      <c r="AJ667" s="247"/>
      <c r="AK667" s="247"/>
      <c r="AL667" s="247"/>
      <c r="AM667" s="247"/>
      <c r="AN667" s="247"/>
      <c r="AO667" s="247"/>
      <c r="AP667" s="247"/>
      <c r="AQ667" s="247"/>
      <c r="AR667" s="247"/>
      <c r="AS667" s="247"/>
      <c r="AT667" s="247"/>
      <c r="AU667" s="248"/>
      <c r="AV667" s="249"/>
      <c r="AW667" s="250"/>
      <c r="AX667" s="250"/>
      <c r="AY667" s="252"/>
    </row>
    <row r="668" spans="2:51" ht="24.75" customHeight="1">
      <c r="B668" s="308"/>
      <c r="C668" s="309"/>
      <c r="D668" s="309"/>
      <c r="E668" s="309"/>
      <c r="F668" s="309"/>
      <c r="G668" s="310"/>
      <c r="H668" s="233"/>
      <c r="I668" s="234"/>
      <c r="J668" s="234"/>
      <c r="K668" s="234"/>
      <c r="L668" s="235"/>
      <c r="M668" s="236"/>
      <c r="N668" s="237"/>
      <c r="O668" s="237"/>
      <c r="P668" s="237"/>
      <c r="Q668" s="237"/>
      <c r="R668" s="237"/>
      <c r="S668" s="237"/>
      <c r="T668" s="237"/>
      <c r="U668" s="237"/>
      <c r="V668" s="237"/>
      <c r="W668" s="237"/>
      <c r="X668" s="237"/>
      <c r="Y668" s="238"/>
      <c r="Z668" s="239"/>
      <c r="AA668" s="240"/>
      <c r="AB668" s="240"/>
      <c r="AC668" s="242"/>
      <c r="AD668" s="233"/>
      <c r="AE668" s="234"/>
      <c r="AF668" s="234"/>
      <c r="AG668" s="234"/>
      <c r="AH668" s="235"/>
      <c r="AI668" s="236"/>
      <c r="AJ668" s="237"/>
      <c r="AK668" s="237"/>
      <c r="AL668" s="237"/>
      <c r="AM668" s="237"/>
      <c r="AN668" s="237"/>
      <c r="AO668" s="237"/>
      <c r="AP668" s="237"/>
      <c r="AQ668" s="237"/>
      <c r="AR668" s="237"/>
      <c r="AS668" s="237"/>
      <c r="AT668" s="237"/>
      <c r="AU668" s="238"/>
      <c r="AV668" s="239"/>
      <c r="AW668" s="240"/>
      <c r="AX668" s="240"/>
      <c r="AY668" s="241"/>
    </row>
    <row r="669" spans="2:51" ht="24.75" customHeight="1">
      <c r="B669" s="308"/>
      <c r="C669" s="309"/>
      <c r="D669" s="309"/>
      <c r="E669" s="309"/>
      <c r="F669" s="309"/>
      <c r="G669" s="310"/>
      <c r="H669" s="233"/>
      <c r="I669" s="234"/>
      <c r="J669" s="234"/>
      <c r="K669" s="234"/>
      <c r="L669" s="235"/>
      <c r="M669" s="236"/>
      <c r="N669" s="237"/>
      <c r="O669" s="237"/>
      <c r="P669" s="237"/>
      <c r="Q669" s="237"/>
      <c r="R669" s="237"/>
      <c r="S669" s="237"/>
      <c r="T669" s="237"/>
      <c r="U669" s="237"/>
      <c r="V669" s="237"/>
      <c r="W669" s="237"/>
      <c r="X669" s="237"/>
      <c r="Y669" s="238"/>
      <c r="Z669" s="239"/>
      <c r="AA669" s="240"/>
      <c r="AB669" s="240"/>
      <c r="AC669" s="242"/>
      <c r="AD669" s="233"/>
      <c r="AE669" s="234"/>
      <c r="AF669" s="234"/>
      <c r="AG669" s="234"/>
      <c r="AH669" s="235"/>
      <c r="AI669" s="236"/>
      <c r="AJ669" s="237"/>
      <c r="AK669" s="237"/>
      <c r="AL669" s="237"/>
      <c r="AM669" s="237"/>
      <c r="AN669" s="237"/>
      <c r="AO669" s="237"/>
      <c r="AP669" s="237"/>
      <c r="AQ669" s="237"/>
      <c r="AR669" s="237"/>
      <c r="AS669" s="237"/>
      <c r="AT669" s="237"/>
      <c r="AU669" s="238"/>
      <c r="AV669" s="239"/>
      <c r="AW669" s="240"/>
      <c r="AX669" s="240"/>
      <c r="AY669" s="241"/>
    </row>
    <row r="670" spans="2:51" ht="24.75" customHeight="1">
      <c r="B670" s="308"/>
      <c r="C670" s="309"/>
      <c r="D670" s="309"/>
      <c r="E670" s="309"/>
      <c r="F670" s="309"/>
      <c r="G670" s="310"/>
      <c r="H670" s="233"/>
      <c r="I670" s="234"/>
      <c r="J670" s="234"/>
      <c r="K670" s="234"/>
      <c r="L670" s="235"/>
      <c r="M670" s="236"/>
      <c r="N670" s="237"/>
      <c r="O670" s="237"/>
      <c r="P670" s="237"/>
      <c r="Q670" s="237"/>
      <c r="R670" s="237"/>
      <c r="S670" s="237"/>
      <c r="T670" s="237"/>
      <c r="U670" s="237"/>
      <c r="V670" s="237"/>
      <c r="W670" s="237"/>
      <c r="X670" s="237"/>
      <c r="Y670" s="238"/>
      <c r="Z670" s="239"/>
      <c r="AA670" s="240"/>
      <c r="AB670" s="240"/>
      <c r="AC670" s="242"/>
      <c r="AD670" s="233"/>
      <c r="AE670" s="234"/>
      <c r="AF670" s="234"/>
      <c r="AG670" s="234"/>
      <c r="AH670" s="235"/>
      <c r="AI670" s="236"/>
      <c r="AJ670" s="237"/>
      <c r="AK670" s="237"/>
      <c r="AL670" s="237"/>
      <c r="AM670" s="237"/>
      <c r="AN670" s="237"/>
      <c r="AO670" s="237"/>
      <c r="AP670" s="237"/>
      <c r="AQ670" s="237"/>
      <c r="AR670" s="237"/>
      <c r="AS670" s="237"/>
      <c r="AT670" s="237"/>
      <c r="AU670" s="238"/>
      <c r="AV670" s="239"/>
      <c r="AW670" s="240"/>
      <c r="AX670" s="240"/>
      <c r="AY670" s="241"/>
    </row>
    <row r="671" spans="2:51" ht="24.75" customHeight="1">
      <c r="B671" s="308"/>
      <c r="C671" s="309"/>
      <c r="D671" s="309"/>
      <c r="E671" s="309"/>
      <c r="F671" s="309"/>
      <c r="G671" s="310"/>
      <c r="H671" s="233"/>
      <c r="I671" s="234"/>
      <c r="J671" s="234"/>
      <c r="K671" s="234"/>
      <c r="L671" s="235"/>
      <c r="M671" s="236"/>
      <c r="N671" s="237"/>
      <c r="O671" s="237"/>
      <c r="P671" s="237"/>
      <c r="Q671" s="237"/>
      <c r="R671" s="237"/>
      <c r="S671" s="237"/>
      <c r="T671" s="237"/>
      <c r="U671" s="237"/>
      <c r="V671" s="237"/>
      <c r="W671" s="237"/>
      <c r="X671" s="237"/>
      <c r="Y671" s="238"/>
      <c r="Z671" s="239"/>
      <c r="AA671" s="240"/>
      <c r="AB671" s="240"/>
      <c r="AC671" s="240"/>
      <c r="AD671" s="233"/>
      <c r="AE671" s="234"/>
      <c r="AF671" s="234"/>
      <c r="AG671" s="234"/>
      <c r="AH671" s="235"/>
      <c r="AI671" s="236"/>
      <c r="AJ671" s="237"/>
      <c r="AK671" s="237"/>
      <c r="AL671" s="237"/>
      <c r="AM671" s="237"/>
      <c r="AN671" s="237"/>
      <c r="AO671" s="237"/>
      <c r="AP671" s="237"/>
      <c r="AQ671" s="237"/>
      <c r="AR671" s="237"/>
      <c r="AS671" s="237"/>
      <c r="AT671" s="237"/>
      <c r="AU671" s="238"/>
      <c r="AV671" s="239"/>
      <c r="AW671" s="240"/>
      <c r="AX671" s="240"/>
      <c r="AY671" s="241"/>
    </row>
    <row r="672" spans="2:51" ht="24.75" customHeight="1">
      <c r="B672" s="308"/>
      <c r="C672" s="309"/>
      <c r="D672" s="309"/>
      <c r="E672" s="309"/>
      <c r="F672" s="309"/>
      <c r="G672" s="310"/>
      <c r="H672" s="233"/>
      <c r="I672" s="234"/>
      <c r="J672" s="234"/>
      <c r="K672" s="234"/>
      <c r="L672" s="235"/>
      <c r="M672" s="236"/>
      <c r="N672" s="237"/>
      <c r="O672" s="237"/>
      <c r="P672" s="237"/>
      <c r="Q672" s="237"/>
      <c r="R672" s="237"/>
      <c r="S672" s="237"/>
      <c r="T672" s="237"/>
      <c r="U672" s="237"/>
      <c r="V672" s="237"/>
      <c r="W672" s="237"/>
      <c r="X672" s="237"/>
      <c r="Y672" s="238"/>
      <c r="Z672" s="239"/>
      <c r="AA672" s="240"/>
      <c r="AB672" s="240"/>
      <c r="AC672" s="240"/>
      <c r="AD672" s="233"/>
      <c r="AE672" s="234"/>
      <c r="AF672" s="234"/>
      <c r="AG672" s="234"/>
      <c r="AH672" s="235"/>
      <c r="AI672" s="236"/>
      <c r="AJ672" s="237"/>
      <c r="AK672" s="237"/>
      <c r="AL672" s="237"/>
      <c r="AM672" s="237"/>
      <c r="AN672" s="237"/>
      <c r="AO672" s="237"/>
      <c r="AP672" s="237"/>
      <c r="AQ672" s="237"/>
      <c r="AR672" s="237"/>
      <c r="AS672" s="237"/>
      <c r="AT672" s="237"/>
      <c r="AU672" s="238"/>
      <c r="AV672" s="239"/>
      <c r="AW672" s="240"/>
      <c r="AX672" s="240"/>
      <c r="AY672" s="241"/>
    </row>
    <row r="673" spans="2:51" ht="24.75" customHeight="1">
      <c r="B673" s="308"/>
      <c r="C673" s="309"/>
      <c r="D673" s="309"/>
      <c r="E673" s="309"/>
      <c r="F673" s="309"/>
      <c r="G673" s="310"/>
      <c r="H673" s="233"/>
      <c r="I673" s="234"/>
      <c r="J673" s="234"/>
      <c r="K673" s="234"/>
      <c r="L673" s="235"/>
      <c r="M673" s="236"/>
      <c r="N673" s="237"/>
      <c r="O673" s="237"/>
      <c r="P673" s="237"/>
      <c r="Q673" s="237"/>
      <c r="R673" s="237"/>
      <c r="S673" s="237"/>
      <c r="T673" s="237"/>
      <c r="U673" s="237"/>
      <c r="V673" s="237"/>
      <c r="W673" s="237"/>
      <c r="X673" s="237"/>
      <c r="Y673" s="238"/>
      <c r="Z673" s="239"/>
      <c r="AA673" s="240"/>
      <c r="AB673" s="240"/>
      <c r="AC673" s="240"/>
      <c r="AD673" s="233"/>
      <c r="AE673" s="234"/>
      <c r="AF673" s="234"/>
      <c r="AG673" s="234"/>
      <c r="AH673" s="235"/>
      <c r="AI673" s="236"/>
      <c r="AJ673" s="237"/>
      <c r="AK673" s="237"/>
      <c r="AL673" s="237"/>
      <c r="AM673" s="237"/>
      <c r="AN673" s="237"/>
      <c r="AO673" s="237"/>
      <c r="AP673" s="237"/>
      <c r="AQ673" s="237"/>
      <c r="AR673" s="237"/>
      <c r="AS673" s="237"/>
      <c r="AT673" s="237"/>
      <c r="AU673" s="238"/>
      <c r="AV673" s="239"/>
      <c r="AW673" s="240"/>
      <c r="AX673" s="240"/>
      <c r="AY673" s="241"/>
    </row>
    <row r="674" spans="2:51" ht="24.75" customHeight="1">
      <c r="B674" s="308"/>
      <c r="C674" s="309"/>
      <c r="D674" s="309"/>
      <c r="E674" s="309"/>
      <c r="F674" s="309"/>
      <c r="G674" s="310"/>
      <c r="H674" s="224"/>
      <c r="I674" s="225"/>
      <c r="J674" s="225"/>
      <c r="K674" s="225"/>
      <c r="L674" s="226"/>
      <c r="M674" s="227"/>
      <c r="N674" s="228"/>
      <c r="O674" s="228"/>
      <c r="P674" s="228"/>
      <c r="Q674" s="228"/>
      <c r="R674" s="228"/>
      <c r="S674" s="228"/>
      <c r="T674" s="228"/>
      <c r="U674" s="228"/>
      <c r="V674" s="228"/>
      <c r="W674" s="228"/>
      <c r="X674" s="228"/>
      <c r="Y674" s="229"/>
      <c r="Z674" s="230"/>
      <c r="AA674" s="231"/>
      <c r="AB674" s="231"/>
      <c r="AC674" s="231"/>
      <c r="AD674" s="224"/>
      <c r="AE674" s="225"/>
      <c r="AF674" s="225"/>
      <c r="AG674" s="225"/>
      <c r="AH674" s="226"/>
      <c r="AI674" s="227"/>
      <c r="AJ674" s="228"/>
      <c r="AK674" s="228"/>
      <c r="AL674" s="228"/>
      <c r="AM674" s="228"/>
      <c r="AN674" s="228"/>
      <c r="AO674" s="228"/>
      <c r="AP674" s="228"/>
      <c r="AQ674" s="228"/>
      <c r="AR674" s="228"/>
      <c r="AS674" s="228"/>
      <c r="AT674" s="228"/>
      <c r="AU674" s="229"/>
      <c r="AV674" s="230"/>
      <c r="AW674" s="231"/>
      <c r="AX674" s="231"/>
      <c r="AY674" s="232"/>
    </row>
    <row r="675" spans="2:51" ht="24.75" customHeight="1" thickBot="1">
      <c r="B675" s="311"/>
      <c r="C675" s="312"/>
      <c r="D675" s="312"/>
      <c r="E675" s="312"/>
      <c r="F675" s="312"/>
      <c r="G675" s="313"/>
      <c r="H675" s="215" t="s">
        <v>26</v>
      </c>
      <c r="I675" s="216"/>
      <c r="J675" s="216"/>
      <c r="K675" s="216"/>
      <c r="L675" s="216"/>
      <c r="M675" s="217"/>
      <c r="N675" s="218"/>
      <c r="O675" s="218"/>
      <c r="P675" s="218"/>
      <c r="Q675" s="218"/>
      <c r="R675" s="218"/>
      <c r="S675" s="218"/>
      <c r="T675" s="218"/>
      <c r="U675" s="218"/>
      <c r="V675" s="218"/>
      <c r="W675" s="218"/>
      <c r="X675" s="218"/>
      <c r="Y675" s="219"/>
      <c r="Z675" s="220">
        <f>SUM(Z667:AC674)</f>
        <v>0</v>
      </c>
      <c r="AA675" s="221"/>
      <c r="AB675" s="221"/>
      <c r="AC675" s="222"/>
      <c r="AD675" s="215" t="s">
        <v>26</v>
      </c>
      <c r="AE675" s="216"/>
      <c r="AF675" s="216"/>
      <c r="AG675" s="216"/>
      <c r="AH675" s="216"/>
      <c r="AI675" s="217"/>
      <c r="AJ675" s="218"/>
      <c r="AK675" s="218"/>
      <c r="AL675" s="218"/>
      <c r="AM675" s="218"/>
      <c r="AN675" s="218"/>
      <c r="AO675" s="218"/>
      <c r="AP675" s="218"/>
      <c r="AQ675" s="218"/>
      <c r="AR675" s="218"/>
      <c r="AS675" s="218"/>
      <c r="AT675" s="218"/>
      <c r="AU675" s="219"/>
      <c r="AV675" s="220">
        <f>SUM(AV667:AY674)</f>
        <v>0</v>
      </c>
      <c r="AW675" s="221"/>
      <c r="AX675" s="221"/>
      <c r="AY675" s="223"/>
    </row>
    <row r="676" spans="2:51" ht="18" customHeight="1"/>
    <row r="677" spans="2:51" ht="23.25" customHeight="1">
      <c r="B677" s="28" t="s">
        <v>100</v>
      </c>
      <c r="C677" s="28"/>
      <c r="D677" s="28"/>
      <c r="E677" s="50"/>
      <c r="F677" s="50"/>
      <c r="G677" s="307" t="s">
        <v>178</v>
      </c>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c r="AJ677" s="307"/>
      <c r="AK677" s="307"/>
      <c r="AL677" s="307"/>
      <c r="AM677" s="307"/>
      <c r="AN677" s="307"/>
      <c r="AO677" s="307"/>
      <c r="AP677" s="307"/>
      <c r="AQ677" s="307"/>
      <c r="AR677" s="307"/>
      <c r="AS677" s="307"/>
      <c r="AT677" s="307"/>
      <c r="AU677" s="307"/>
      <c r="AV677" s="307"/>
      <c r="AW677" s="307"/>
      <c r="AX677" s="307"/>
      <c r="AY677" s="50"/>
    </row>
    <row r="678" spans="2:51" ht="14.25">
      <c r="C678" s="20" t="s">
        <v>572</v>
      </c>
    </row>
    <row r="679" spans="2:51">
      <c r="C679" t="s">
        <v>564</v>
      </c>
    </row>
    <row r="680" spans="2:51" ht="34.5" customHeight="1">
      <c r="B680" s="202"/>
      <c r="C680" s="202"/>
      <c r="D680" s="213" t="s">
        <v>573</v>
      </c>
      <c r="E680" s="213"/>
      <c r="F680" s="213"/>
      <c r="G680" s="213"/>
      <c r="H680" s="213"/>
      <c r="I680" s="213"/>
      <c r="J680" s="213"/>
      <c r="K680" s="213"/>
      <c r="L680" s="213"/>
      <c r="M680" s="213"/>
      <c r="N680" s="213" t="s">
        <v>574</v>
      </c>
      <c r="O680" s="213"/>
      <c r="P680" s="213"/>
      <c r="Q680" s="213"/>
      <c r="R680" s="213"/>
      <c r="S680" s="213"/>
      <c r="T680" s="213"/>
      <c r="U680" s="213"/>
      <c r="V680" s="213"/>
      <c r="W680" s="213"/>
      <c r="X680" s="213"/>
      <c r="Y680" s="213"/>
      <c r="Z680" s="213"/>
      <c r="AA680" s="213"/>
      <c r="AB680" s="213"/>
      <c r="AC680" s="213"/>
      <c r="AD680" s="213"/>
      <c r="AE680" s="213"/>
      <c r="AF680" s="213"/>
      <c r="AG680" s="213"/>
      <c r="AH680" s="213"/>
      <c r="AI680" s="213"/>
      <c r="AJ680" s="213"/>
      <c r="AK680" s="213"/>
      <c r="AL680" s="214" t="s">
        <v>575</v>
      </c>
      <c r="AM680" s="213"/>
      <c r="AN680" s="213"/>
      <c r="AO680" s="213"/>
      <c r="AP680" s="213"/>
      <c r="AQ680" s="213"/>
      <c r="AR680" s="213" t="s">
        <v>27</v>
      </c>
      <c r="AS680" s="213"/>
      <c r="AT680" s="213"/>
      <c r="AU680" s="213"/>
      <c r="AV680" s="213" t="s">
        <v>28</v>
      </c>
      <c r="AW680" s="213"/>
      <c r="AX680" s="213"/>
    </row>
    <row r="681" spans="2:51" ht="27.95" customHeight="1">
      <c r="B681" s="202">
        <v>1</v>
      </c>
      <c r="C681" s="202">
        <v>1</v>
      </c>
      <c r="D681" s="208" t="s">
        <v>181</v>
      </c>
      <c r="E681" s="208"/>
      <c r="F681" s="208"/>
      <c r="G681" s="208"/>
      <c r="H681" s="208"/>
      <c r="I681" s="208"/>
      <c r="J681" s="208"/>
      <c r="K681" s="208"/>
      <c r="L681" s="208"/>
      <c r="M681" s="208"/>
      <c r="N681" s="208" t="s">
        <v>182</v>
      </c>
      <c r="O681" s="208"/>
      <c r="P681" s="208"/>
      <c r="Q681" s="208"/>
      <c r="R681" s="208"/>
      <c r="S681" s="208"/>
      <c r="T681" s="208"/>
      <c r="U681" s="208"/>
      <c r="V681" s="208"/>
      <c r="W681" s="208"/>
      <c r="X681" s="208"/>
      <c r="Y681" s="208"/>
      <c r="Z681" s="208"/>
      <c r="AA681" s="208"/>
      <c r="AB681" s="208"/>
      <c r="AC681" s="208"/>
      <c r="AD681" s="208"/>
      <c r="AE681" s="208"/>
      <c r="AF681" s="208"/>
      <c r="AG681" s="208"/>
      <c r="AH681" s="208"/>
      <c r="AI681" s="208"/>
      <c r="AJ681" s="208"/>
      <c r="AK681" s="208"/>
      <c r="AL681" s="207">
        <v>1.9</v>
      </c>
      <c r="AM681" s="208"/>
      <c r="AN681" s="208"/>
      <c r="AO681" s="208"/>
      <c r="AP681" s="208"/>
      <c r="AQ681" s="208"/>
      <c r="AR681" s="209" t="s">
        <v>555</v>
      </c>
      <c r="AS681" s="209"/>
      <c r="AT681" s="209"/>
      <c r="AU681" s="209"/>
      <c r="AV681" s="209" t="s">
        <v>555</v>
      </c>
      <c r="AW681" s="209"/>
      <c r="AX681" s="209"/>
    </row>
    <row r="683" spans="2:51" ht="23.25" hidden="1" customHeight="1">
      <c r="B683" t="s">
        <v>43</v>
      </c>
    </row>
    <row r="684" spans="2:51" ht="36" hidden="1" customHeight="1">
      <c r="B684" s="213" t="s">
        <v>29</v>
      </c>
      <c r="C684" s="213"/>
      <c r="D684" s="213"/>
      <c r="E684" s="213"/>
      <c r="F684" s="213"/>
      <c r="G684" s="213"/>
      <c r="H684" s="213"/>
      <c r="I684" s="209"/>
      <c r="J684" s="209"/>
      <c r="K684" s="209"/>
      <c r="L684" s="209"/>
      <c r="M684" s="209"/>
      <c r="N684" s="209"/>
      <c r="O684" s="209"/>
      <c r="P684" s="209"/>
      <c r="Q684" s="209"/>
      <c r="R684" s="209"/>
      <c r="S684" s="209"/>
      <c r="T684" s="209"/>
      <c r="U684" s="209"/>
      <c r="V684" s="209"/>
      <c r="W684" s="209"/>
      <c r="X684" s="209"/>
      <c r="Y684" s="209"/>
    </row>
    <row r="685" spans="2:51" ht="36" hidden="1" customHeight="1">
      <c r="B685" s="485" t="s">
        <v>41</v>
      </c>
      <c r="C685" s="486"/>
      <c r="D685" s="486"/>
      <c r="E685" s="486"/>
      <c r="F685" s="486"/>
      <c r="G685" s="486"/>
      <c r="H685" s="487"/>
      <c r="I685" s="430" t="s">
        <v>578</v>
      </c>
      <c r="J685" s="267"/>
      <c r="K685" s="267"/>
      <c r="L685" s="267"/>
      <c r="M685" s="429"/>
      <c r="N685" s="491" t="s">
        <v>30</v>
      </c>
      <c r="O685" s="486"/>
      <c r="P685" s="486"/>
      <c r="Q685" s="486"/>
      <c r="R685" s="486"/>
      <c r="S685" s="486"/>
      <c r="T685" s="487"/>
      <c r="U685" s="430" t="s">
        <v>578</v>
      </c>
      <c r="V685" s="267"/>
      <c r="W685" s="267"/>
      <c r="X685" s="267"/>
      <c r="Y685" s="429"/>
      <c r="Z685" s="491" t="s">
        <v>31</v>
      </c>
      <c r="AA685" s="486"/>
      <c r="AB685" s="486"/>
      <c r="AC685" s="486"/>
      <c r="AD685" s="486"/>
      <c r="AE685" s="486"/>
      <c r="AF685" s="487"/>
      <c r="AG685" s="430" t="s">
        <v>578</v>
      </c>
      <c r="AH685" s="267"/>
      <c r="AI685" s="267"/>
      <c r="AJ685" s="267"/>
      <c r="AK685" s="429"/>
      <c r="AL685" s="491" t="s">
        <v>32</v>
      </c>
      <c r="AM685" s="486"/>
      <c r="AN685" s="486"/>
      <c r="AO685" s="486"/>
      <c r="AP685" s="486"/>
      <c r="AQ685" s="486"/>
      <c r="AR685" s="487"/>
      <c r="AS685" s="430" t="s">
        <v>578</v>
      </c>
      <c r="AT685" s="267"/>
      <c r="AU685" s="267"/>
      <c r="AV685" s="267"/>
      <c r="AW685" s="429"/>
    </row>
    <row r="686" spans="2:51" ht="36" hidden="1" customHeight="1">
      <c r="B686" s="491" t="s">
        <v>33</v>
      </c>
      <c r="C686" s="486"/>
      <c r="D686" s="486"/>
      <c r="E686" s="486"/>
      <c r="F686" s="486"/>
      <c r="G686" s="486"/>
      <c r="H686" s="487"/>
      <c r="I686" s="488"/>
      <c r="J686" s="489"/>
      <c r="K686" s="489"/>
      <c r="L686" s="489"/>
      <c r="M686" s="490"/>
      <c r="N686" s="491" t="s">
        <v>34</v>
      </c>
      <c r="O686" s="486"/>
      <c r="P686" s="486"/>
      <c r="Q686" s="486"/>
      <c r="R686" s="486"/>
      <c r="S686" s="486"/>
      <c r="T686" s="487"/>
      <c r="U686" s="488"/>
      <c r="V686" s="489"/>
      <c r="W686" s="489"/>
      <c r="X686" s="489"/>
      <c r="Y686" s="490"/>
      <c r="Z686" s="491" t="s">
        <v>35</v>
      </c>
      <c r="AA686" s="486"/>
      <c r="AB686" s="486"/>
      <c r="AC686" s="486"/>
      <c r="AD686" s="486"/>
      <c r="AE686" s="486"/>
      <c r="AF686" s="487"/>
      <c r="AG686" s="488"/>
      <c r="AH686" s="489"/>
      <c r="AI686" s="489"/>
      <c r="AJ686" s="489"/>
      <c r="AK686" s="490"/>
      <c r="AL686" s="485" t="s">
        <v>36</v>
      </c>
      <c r="AM686" s="486"/>
      <c r="AN686" s="486"/>
      <c r="AO686" s="486"/>
      <c r="AP686" s="486"/>
      <c r="AQ686" s="486"/>
      <c r="AR686" s="487"/>
      <c r="AS686" s="488"/>
      <c r="AT686" s="489"/>
      <c r="AU686" s="489"/>
      <c r="AV686" s="489"/>
      <c r="AW686" s="490"/>
    </row>
    <row r="687" spans="2:51">
      <c r="C687" t="s">
        <v>566</v>
      </c>
    </row>
    <row r="688" spans="2:51" ht="34.5" customHeight="1">
      <c r="B688" s="202"/>
      <c r="C688" s="202"/>
      <c r="D688" s="213" t="s">
        <v>573</v>
      </c>
      <c r="E688" s="213"/>
      <c r="F688" s="213"/>
      <c r="G688" s="213"/>
      <c r="H688" s="213"/>
      <c r="I688" s="213"/>
      <c r="J688" s="213"/>
      <c r="K688" s="213"/>
      <c r="L688" s="213"/>
      <c r="M688" s="213"/>
      <c r="N688" s="213" t="s">
        <v>574</v>
      </c>
      <c r="O688" s="213"/>
      <c r="P688" s="213"/>
      <c r="Q688" s="213"/>
      <c r="R688" s="213"/>
      <c r="S688" s="213"/>
      <c r="T688" s="213"/>
      <c r="U688" s="213"/>
      <c r="V688" s="213"/>
      <c r="W688" s="213"/>
      <c r="X688" s="213"/>
      <c r="Y688" s="213"/>
      <c r="Z688" s="213"/>
      <c r="AA688" s="213"/>
      <c r="AB688" s="213"/>
      <c r="AC688" s="213"/>
      <c r="AD688" s="213"/>
      <c r="AE688" s="213"/>
      <c r="AF688" s="213"/>
      <c r="AG688" s="213"/>
      <c r="AH688" s="213"/>
      <c r="AI688" s="213"/>
      <c r="AJ688" s="213"/>
      <c r="AK688" s="213"/>
      <c r="AL688" s="214" t="s">
        <v>575</v>
      </c>
      <c r="AM688" s="213"/>
      <c r="AN688" s="213"/>
      <c r="AO688" s="213"/>
      <c r="AP688" s="213"/>
      <c r="AQ688" s="213"/>
      <c r="AR688" s="213" t="s">
        <v>27</v>
      </c>
      <c r="AS688" s="213"/>
      <c r="AT688" s="213"/>
      <c r="AU688" s="213"/>
      <c r="AV688" s="213" t="s">
        <v>28</v>
      </c>
      <c r="AW688" s="213"/>
      <c r="AX688" s="213"/>
    </row>
    <row r="689" spans="2:50" ht="27.95" customHeight="1">
      <c r="B689" s="202">
        <v>1</v>
      </c>
      <c r="C689" s="202">
        <v>1</v>
      </c>
      <c r="D689" s="208" t="s">
        <v>183</v>
      </c>
      <c r="E689" s="208"/>
      <c r="F689" s="208"/>
      <c r="G689" s="208"/>
      <c r="H689" s="208"/>
      <c r="I689" s="208"/>
      <c r="J689" s="208"/>
      <c r="K689" s="208"/>
      <c r="L689" s="208"/>
      <c r="M689" s="208"/>
      <c r="N689" s="208" t="s">
        <v>184</v>
      </c>
      <c r="O689" s="208"/>
      <c r="P689" s="208"/>
      <c r="Q689" s="208"/>
      <c r="R689" s="208"/>
      <c r="S689" s="208"/>
      <c r="T689" s="208"/>
      <c r="U689" s="208"/>
      <c r="V689" s="208"/>
      <c r="W689" s="208"/>
      <c r="X689" s="208"/>
      <c r="Y689" s="208"/>
      <c r="Z689" s="208"/>
      <c r="AA689" s="208"/>
      <c r="AB689" s="208"/>
      <c r="AC689" s="208"/>
      <c r="AD689" s="208"/>
      <c r="AE689" s="208"/>
      <c r="AF689" s="208"/>
      <c r="AG689" s="208"/>
      <c r="AH689" s="208"/>
      <c r="AI689" s="208"/>
      <c r="AJ689" s="208"/>
      <c r="AK689" s="208"/>
      <c r="AL689" s="207">
        <v>0.4</v>
      </c>
      <c r="AM689" s="208"/>
      <c r="AN689" s="208"/>
      <c r="AO689" s="208"/>
      <c r="AP689" s="208"/>
      <c r="AQ689" s="208"/>
      <c r="AR689" s="430" t="s">
        <v>555</v>
      </c>
      <c r="AS689" s="267"/>
      <c r="AT689" s="267"/>
      <c r="AU689" s="429"/>
      <c r="AV689" s="430" t="s">
        <v>555</v>
      </c>
      <c r="AW689" s="267"/>
      <c r="AX689" s="429"/>
    </row>
    <row r="691" spans="2:50">
      <c r="C691" t="s">
        <v>568</v>
      </c>
    </row>
    <row r="692" spans="2:50" ht="34.5" customHeight="1">
      <c r="B692" s="202"/>
      <c r="C692" s="202"/>
      <c r="D692" s="213" t="s">
        <v>573</v>
      </c>
      <c r="E692" s="213"/>
      <c r="F692" s="213"/>
      <c r="G692" s="213"/>
      <c r="H692" s="213"/>
      <c r="I692" s="213"/>
      <c r="J692" s="213"/>
      <c r="K692" s="213"/>
      <c r="L692" s="213"/>
      <c r="M692" s="213"/>
      <c r="N692" s="213" t="s">
        <v>574</v>
      </c>
      <c r="O692" s="213"/>
      <c r="P692" s="213"/>
      <c r="Q692" s="213"/>
      <c r="R692" s="213"/>
      <c r="S692" s="213"/>
      <c r="T692" s="213"/>
      <c r="U692" s="213"/>
      <c r="V692" s="213"/>
      <c r="W692" s="213"/>
      <c r="X692" s="213"/>
      <c r="Y692" s="213"/>
      <c r="Z692" s="213"/>
      <c r="AA692" s="213"/>
      <c r="AB692" s="213"/>
      <c r="AC692" s="213"/>
      <c r="AD692" s="213"/>
      <c r="AE692" s="213"/>
      <c r="AF692" s="213"/>
      <c r="AG692" s="213"/>
      <c r="AH692" s="213"/>
      <c r="AI692" s="213"/>
      <c r="AJ692" s="213"/>
      <c r="AK692" s="213"/>
      <c r="AL692" s="214" t="s">
        <v>575</v>
      </c>
      <c r="AM692" s="213"/>
      <c r="AN692" s="213"/>
      <c r="AO692" s="213"/>
      <c r="AP692" s="213"/>
      <c r="AQ692" s="213"/>
      <c r="AR692" s="213" t="s">
        <v>27</v>
      </c>
      <c r="AS692" s="213"/>
      <c r="AT692" s="213"/>
      <c r="AU692" s="213"/>
      <c r="AV692" s="213" t="s">
        <v>28</v>
      </c>
      <c r="AW692" s="213"/>
      <c r="AX692" s="213"/>
    </row>
    <row r="693" spans="2:50" ht="27.95" customHeight="1">
      <c r="B693" s="202">
        <v>1</v>
      </c>
      <c r="C693" s="202">
        <v>1</v>
      </c>
      <c r="D693" s="207" t="s">
        <v>185</v>
      </c>
      <c r="E693" s="207"/>
      <c r="F693" s="207"/>
      <c r="G693" s="207"/>
      <c r="H693" s="207"/>
      <c r="I693" s="207"/>
      <c r="J693" s="207"/>
      <c r="K693" s="207"/>
      <c r="L693" s="207"/>
      <c r="M693" s="207"/>
      <c r="N693" s="208" t="s">
        <v>186</v>
      </c>
      <c r="O693" s="208"/>
      <c r="P693" s="208"/>
      <c r="Q693" s="208"/>
      <c r="R693" s="208"/>
      <c r="S693" s="208"/>
      <c r="T693" s="208"/>
      <c r="U693" s="208"/>
      <c r="V693" s="208"/>
      <c r="W693" s="208"/>
      <c r="X693" s="208"/>
      <c r="Y693" s="208"/>
      <c r="Z693" s="208"/>
      <c r="AA693" s="208"/>
      <c r="AB693" s="208"/>
      <c r="AC693" s="208"/>
      <c r="AD693" s="208"/>
      <c r="AE693" s="208"/>
      <c r="AF693" s="208"/>
      <c r="AG693" s="208"/>
      <c r="AH693" s="208"/>
      <c r="AI693" s="208"/>
      <c r="AJ693" s="208"/>
      <c r="AK693" s="208"/>
      <c r="AL693" s="207">
        <v>0.5</v>
      </c>
      <c r="AM693" s="208"/>
      <c r="AN693" s="208"/>
      <c r="AO693" s="208"/>
      <c r="AP693" s="208"/>
      <c r="AQ693" s="208"/>
      <c r="AR693" s="209" t="s">
        <v>555</v>
      </c>
      <c r="AS693" s="209"/>
      <c r="AT693" s="209"/>
      <c r="AU693" s="209"/>
      <c r="AV693" s="209" t="s">
        <v>555</v>
      </c>
      <c r="AW693" s="209"/>
      <c r="AX693" s="209"/>
    </row>
    <row r="694" spans="2:50" ht="27.95" customHeight="1">
      <c r="B694" s="202">
        <v>2</v>
      </c>
      <c r="C694" s="202">
        <v>1</v>
      </c>
      <c r="D694" s="207" t="s">
        <v>187</v>
      </c>
      <c r="E694" s="207"/>
      <c r="F694" s="207"/>
      <c r="G694" s="207"/>
      <c r="H694" s="207"/>
      <c r="I694" s="207"/>
      <c r="J694" s="207"/>
      <c r="K694" s="207"/>
      <c r="L694" s="207"/>
      <c r="M694" s="207"/>
      <c r="N694" s="208" t="s">
        <v>188</v>
      </c>
      <c r="O694" s="208"/>
      <c r="P694" s="208"/>
      <c r="Q694" s="208"/>
      <c r="R694" s="208"/>
      <c r="S694" s="208"/>
      <c r="T694" s="208"/>
      <c r="U694" s="208"/>
      <c r="V694" s="208"/>
      <c r="W694" s="208"/>
      <c r="X694" s="208"/>
      <c r="Y694" s="208"/>
      <c r="Z694" s="208"/>
      <c r="AA694" s="208"/>
      <c r="AB694" s="208"/>
      <c r="AC694" s="208"/>
      <c r="AD694" s="208"/>
      <c r="AE694" s="208"/>
      <c r="AF694" s="208"/>
      <c r="AG694" s="208"/>
      <c r="AH694" s="208"/>
      <c r="AI694" s="208"/>
      <c r="AJ694" s="208"/>
      <c r="AK694" s="208"/>
      <c r="AL694" s="207">
        <v>0.4</v>
      </c>
      <c r="AM694" s="208"/>
      <c r="AN694" s="208"/>
      <c r="AO694" s="208"/>
      <c r="AP694" s="208"/>
      <c r="AQ694" s="208"/>
      <c r="AR694" s="209" t="s">
        <v>555</v>
      </c>
      <c r="AS694" s="209"/>
      <c r="AT694" s="209"/>
      <c r="AU694" s="209"/>
      <c r="AV694" s="209" t="s">
        <v>555</v>
      </c>
      <c r="AW694" s="209"/>
      <c r="AX694" s="209"/>
    </row>
    <row r="695" spans="2:50" ht="27.95" customHeight="1">
      <c r="B695" s="202">
        <v>3</v>
      </c>
      <c r="C695" s="202">
        <v>1</v>
      </c>
      <c r="D695" s="207" t="s">
        <v>189</v>
      </c>
      <c r="E695" s="207"/>
      <c r="F695" s="207"/>
      <c r="G695" s="207"/>
      <c r="H695" s="207"/>
      <c r="I695" s="207"/>
      <c r="J695" s="207"/>
      <c r="K695" s="207"/>
      <c r="L695" s="207"/>
      <c r="M695" s="207"/>
      <c r="N695" s="208" t="s">
        <v>188</v>
      </c>
      <c r="O695" s="208"/>
      <c r="P695" s="208"/>
      <c r="Q695" s="208"/>
      <c r="R695" s="208"/>
      <c r="S695" s="208"/>
      <c r="T695" s="208"/>
      <c r="U695" s="208"/>
      <c r="V695" s="208"/>
      <c r="W695" s="208"/>
      <c r="X695" s="208"/>
      <c r="Y695" s="208"/>
      <c r="Z695" s="208"/>
      <c r="AA695" s="208"/>
      <c r="AB695" s="208"/>
      <c r="AC695" s="208"/>
      <c r="AD695" s="208"/>
      <c r="AE695" s="208"/>
      <c r="AF695" s="208"/>
      <c r="AG695" s="208"/>
      <c r="AH695" s="208"/>
      <c r="AI695" s="208"/>
      <c r="AJ695" s="208"/>
      <c r="AK695" s="208"/>
      <c r="AL695" s="207">
        <v>0.4</v>
      </c>
      <c r="AM695" s="208"/>
      <c r="AN695" s="208"/>
      <c r="AO695" s="208"/>
      <c r="AP695" s="208"/>
      <c r="AQ695" s="208"/>
      <c r="AR695" s="209" t="s">
        <v>555</v>
      </c>
      <c r="AS695" s="209"/>
      <c r="AT695" s="209"/>
      <c r="AU695" s="209"/>
      <c r="AV695" s="209" t="s">
        <v>555</v>
      </c>
      <c r="AW695" s="209"/>
      <c r="AX695" s="209"/>
    </row>
    <row r="696" spans="2:50" ht="27.95" customHeight="1">
      <c r="B696" s="202">
        <v>4</v>
      </c>
      <c r="C696" s="202">
        <v>1</v>
      </c>
      <c r="D696" s="207" t="s">
        <v>190</v>
      </c>
      <c r="E696" s="207"/>
      <c r="F696" s="207"/>
      <c r="G696" s="207"/>
      <c r="H696" s="207"/>
      <c r="I696" s="207"/>
      <c r="J696" s="207"/>
      <c r="K696" s="207"/>
      <c r="L696" s="207"/>
      <c r="M696" s="207"/>
      <c r="N696" s="208" t="s">
        <v>188</v>
      </c>
      <c r="O696" s="208"/>
      <c r="P696" s="208"/>
      <c r="Q696" s="208"/>
      <c r="R696" s="208"/>
      <c r="S696" s="208"/>
      <c r="T696" s="208"/>
      <c r="U696" s="208"/>
      <c r="V696" s="208"/>
      <c r="W696" s="208"/>
      <c r="X696" s="208"/>
      <c r="Y696" s="208"/>
      <c r="Z696" s="208"/>
      <c r="AA696" s="208"/>
      <c r="AB696" s="208"/>
      <c r="AC696" s="208"/>
      <c r="AD696" s="208"/>
      <c r="AE696" s="208"/>
      <c r="AF696" s="208"/>
      <c r="AG696" s="208"/>
      <c r="AH696" s="208"/>
      <c r="AI696" s="208"/>
      <c r="AJ696" s="208"/>
      <c r="AK696" s="208"/>
      <c r="AL696" s="207">
        <v>0.4</v>
      </c>
      <c r="AM696" s="208"/>
      <c r="AN696" s="208"/>
      <c r="AO696" s="208"/>
      <c r="AP696" s="208"/>
      <c r="AQ696" s="208"/>
      <c r="AR696" s="209" t="s">
        <v>555</v>
      </c>
      <c r="AS696" s="209"/>
      <c r="AT696" s="209"/>
      <c r="AU696" s="209"/>
      <c r="AV696" s="209" t="s">
        <v>555</v>
      </c>
      <c r="AW696" s="209"/>
      <c r="AX696" s="209"/>
    </row>
    <row r="697" spans="2:50" ht="27.95" customHeight="1">
      <c r="B697" s="202">
        <v>5</v>
      </c>
      <c r="C697" s="202">
        <v>1</v>
      </c>
      <c r="D697" s="207" t="s">
        <v>191</v>
      </c>
      <c r="E697" s="207"/>
      <c r="F697" s="207"/>
      <c r="G697" s="207"/>
      <c r="H697" s="207"/>
      <c r="I697" s="207"/>
      <c r="J697" s="207"/>
      <c r="K697" s="207"/>
      <c r="L697" s="207"/>
      <c r="M697" s="207"/>
      <c r="N697" s="208" t="s">
        <v>188</v>
      </c>
      <c r="O697" s="208"/>
      <c r="P697" s="208"/>
      <c r="Q697" s="208"/>
      <c r="R697" s="208"/>
      <c r="S697" s="208"/>
      <c r="T697" s="208"/>
      <c r="U697" s="208"/>
      <c r="V697" s="208"/>
      <c r="W697" s="208"/>
      <c r="X697" s="208"/>
      <c r="Y697" s="208"/>
      <c r="Z697" s="208"/>
      <c r="AA697" s="208"/>
      <c r="AB697" s="208"/>
      <c r="AC697" s="208"/>
      <c r="AD697" s="208"/>
      <c r="AE697" s="208"/>
      <c r="AF697" s="208"/>
      <c r="AG697" s="208"/>
      <c r="AH697" s="208"/>
      <c r="AI697" s="208"/>
      <c r="AJ697" s="208"/>
      <c r="AK697" s="208"/>
      <c r="AL697" s="207">
        <v>0.3</v>
      </c>
      <c r="AM697" s="208"/>
      <c r="AN697" s="208"/>
      <c r="AO697" s="208"/>
      <c r="AP697" s="208"/>
      <c r="AQ697" s="208"/>
      <c r="AR697" s="209" t="s">
        <v>555</v>
      </c>
      <c r="AS697" s="209"/>
      <c r="AT697" s="209"/>
      <c r="AU697" s="209"/>
      <c r="AV697" s="209" t="s">
        <v>555</v>
      </c>
      <c r="AW697" s="209"/>
      <c r="AX697" s="209"/>
    </row>
    <row r="698" spans="2:50" ht="27.95" customHeight="1">
      <c r="B698" s="202">
        <v>6</v>
      </c>
      <c r="C698" s="202">
        <v>1</v>
      </c>
      <c r="D698" s="207" t="s">
        <v>192</v>
      </c>
      <c r="E698" s="207"/>
      <c r="F698" s="207"/>
      <c r="G698" s="207"/>
      <c r="H698" s="207"/>
      <c r="I698" s="207"/>
      <c r="J698" s="207"/>
      <c r="K698" s="207"/>
      <c r="L698" s="207"/>
      <c r="M698" s="207"/>
      <c r="N698" s="208" t="s">
        <v>188</v>
      </c>
      <c r="O698" s="208"/>
      <c r="P698" s="208"/>
      <c r="Q698" s="208"/>
      <c r="R698" s="208"/>
      <c r="S698" s="208"/>
      <c r="T698" s="208"/>
      <c r="U698" s="208"/>
      <c r="V698" s="208"/>
      <c r="W698" s="208"/>
      <c r="X698" s="208"/>
      <c r="Y698" s="208"/>
      <c r="Z698" s="208"/>
      <c r="AA698" s="208"/>
      <c r="AB698" s="208"/>
      <c r="AC698" s="208"/>
      <c r="AD698" s="208"/>
      <c r="AE698" s="208"/>
      <c r="AF698" s="208"/>
      <c r="AG698" s="208"/>
      <c r="AH698" s="208"/>
      <c r="AI698" s="208"/>
      <c r="AJ698" s="208"/>
      <c r="AK698" s="208"/>
      <c r="AL698" s="207">
        <v>0.3</v>
      </c>
      <c r="AM698" s="208"/>
      <c r="AN698" s="208"/>
      <c r="AO698" s="208"/>
      <c r="AP698" s="208"/>
      <c r="AQ698" s="208"/>
      <c r="AR698" s="209" t="s">
        <v>555</v>
      </c>
      <c r="AS698" s="209"/>
      <c r="AT698" s="209"/>
      <c r="AU698" s="209"/>
      <c r="AV698" s="209" t="s">
        <v>555</v>
      </c>
      <c r="AW698" s="209"/>
      <c r="AX698" s="209"/>
    </row>
    <row r="699" spans="2:50" ht="27.95" customHeight="1">
      <c r="B699" s="202">
        <v>7</v>
      </c>
      <c r="C699" s="202">
        <v>1</v>
      </c>
      <c r="D699" s="207" t="s">
        <v>193</v>
      </c>
      <c r="E699" s="207"/>
      <c r="F699" s="207"/>
      <c r="G699" s="207"/>
      <c r="H699" s="207"/>
      <c r="I699" s="207"/>
      <c r="J699" s="207"/>
      <c r="K699" s="207"/>
      <c r="L699" s="207"/>
      <c r="M699" s="207"/>
      <c r="N699" s="208" t="s">
        <v>188</v>
      </c>
      <c r="O699" s="208"/>
      <c r="P699" s="208"/>
      <c r="Q699" s="208"/>
      <c r="R699" s="208"/>
      <c r="S699" s="208"/>
      <c r="T699" s="208"/>
      <c r="U699" s="208"/>
      <c r="V699" s="208"/>
      <c r="W699" s="208"/>
      <c r="X699" s="208"/>
      <c r="Y699" s="208"/>
      <c r="Z699" s="208"/>
      <c r="AA699" s="208"/>
      <c r="AB699" s="208"/>
      <c r="AC699" s="208"/>
      <c r="AD699" s="208"/>
      <c r="AE699" s="208"/>
      <c r="AF699" s="208"/>
      <c r="AG699" s="208"/>
      <c r="AH699" s="208"/>
      <c r="AI699" s="208"/>
      <c r="AJ699" s="208"/>
      <c r="AK699" s="208"/>
      <c r="AL699" s="207">
        <v>0.3</v>
      </c>
      <c r="AM699" s="208"/>
      <c r="AN699" s="208"/>
      <c r="AO699" s="208"/>
      <c r="AP699" s="208"/>
      <c r="AQ699" s="208"/>
      <c r="AR699" s="209" t="s">
        <v>555</v>
      </c>
      <c r="AS699" s="209"/>
      <c r="AT699" s="209"/>
      <c r="AU699" s="209"/>
      <c r="AV699" s="209" t="s">
        <v>555</v>
      </c>
      <c r="AW699" s="209"/>
      <c r="AX699" s="209"/>
    </row>
    <row r="700" spans="2:50" ht="27.95" customHeight="1">
      <c r="B700" s="202">
        <v>8</v>
      </c>
      <c r="C700" s="202">
        <v>1</v>
      </c>
      <c r="D700" s="207" t="s">
        <v>194</v>
      </c>
      <c r="E700" s="207"/>
      <c r="F700" s="207"/>
      <c r="G700" s="207"/>
      <c r="H700" s="207"/>
      <c r="I700" s="207"/>
      <c r="J700" s="207"/>
      <c r="K700" s="207"/>
      <c r="L700" s="207"/>
      <c r="M700" s="207"/>
      <c r="N700" s="208" t="s">
        <v>188</v>
      </c>
      <c r="O700" s="208"/>
      <c r="P700" s="208"/>
      <c r="Q700" s="208"/>
      <c r="R700" s="208"/>
      <c r="S700" s="208"/>
      <c r="T700" s="208"/>
      <c r="U700" s="208"/>
      <c r="V700" s="208"/>
      <c r="W700" s="208"/>
      <c r="X700" s="208"/>
      <c r="Y700" s="208"/>
      <c r="Z700" s="208"/>
      <c r="AA700" s="208"/>
      <c r="AB700" s="208"/>
      <c r="AC700" s="208"/>
      <c r="AD700" s="208"/>
      <c r="AE700" s="208"/>
      <c r="AF700" s="208"/>
      <c r="AG700" s="208"/>
      <c r="AH700" s="208"/>
      <c r="AI700" s="208"/>
      <c r="AJ700" s="208"/>
      <c r="AK700" s="208"/>
      <c r="AL700" s="207">
        <v>0.2</v>
      </c>
      <c r="AM700" s="208"/>
      <c r="AN700" s="208"/>
      <c r="AO700" s="208"/>
      <c r="AP700" s="208"/>
      <c r="AQ700" s="208"/>
      <c r="AR700" s="209" t="s">
        <v>555</v>
      </c>
      <c r="AS700" s="209"/>
      <c r="AT700" s="209"/>
      <c r="AU700" s="209"/>
      <c r="AV700" s="209" t="s">
        <v>555</v>
      </c>
      <c r="AW700" s="209"/>
      <c r="AX700" s="209"/>
    </row>
    <row r="701" spans="2:50" ht="27.95" customHeight="1">
      <c r="B701" s="202">
        <v>9</v>
      </c>
      <c r="C701" s="202">
        <v>1</v>
      </c>
      <c r="D701" s="207" t="s">
        <v>195</v>
      </c>
      <c r="E701" s="207"/>
      <c r="F701" s="207"/>
      <c r="G701" s="207"/>
      <c r="H701" s="207"/>
      <c r="I701" s="207"/>
      <c r="J701" s="207"/>
      <c r="K701" s="207"/>
      <c r="L701" s="207"/>
      <c r="M701" s="207"/>
      <c r="N701" s="208" t="s">
        <v>188</v>
      </c>
      <c r="O701" s="208"/>
      <c r="P701" s="208"/>
      <c r="Q701" s="208"/>
      <c r="R701" s="208"/>
      <c r="S701" s="208"/>
      <c r="T701" s="208"/>
      <c r="U701" s="208"/>
      <c r="V701" s="208"/>
      <c r="W701" s="208"/>
      <c r="X701" s="208"/>
      <c r="Y701" s="208"/>
      <c r="Z701" s="208"/>
      <c r="AA701" s="208"/>
      <c r="AB701" s="208"/>
      <c r="AC701" s="208"/>
      <c r="AD701" s="208"/>
      <c r="AE701" s="208"/>
      <c r="AF701" s="208"/>
      <c r="AG701" s="208"/>
      <c r="AH701" s="208"/>
      <c r="AI701" s="208"/>
      <c r="AJ701" s="208"/>
      <c r="AK701" s="208"/>
      <c r="AL701" s="207">
        <v>0.2</v>
      </c>
      <c r="AM701" s="208"/>
      <c r="AN701" s="208"/>
      <c r="AO701" s="208"/>
      <c r="AP701" s="208"/>
      <c r="AQ701" s="208"/>
      <c r="AR701" s="209" t="s">
        <v>555</v>
      </c>
      <c r="AS701" s="209"/>
      <c r="AT701" s="209"/>
      <c r="AU701" s="209"/>
      <c r="AV701" s="209" t="s">
        <v>555</v>
      </c>
      <c r="AW701" s="209"/>
      <c r="AX701" s="209"/>
    </row>
    <row r="702" spans="2:50" ht="27.95" customHeight="1">
      <c r="B702" s="202">
        <v>10</v>
      </c>
      <c r="C702" s="202">
        <v>1</v>
      </c>
      <c r="D702" s="207" t="s">
        <v>196</v>
      </c>
      <c r="E702" s="207"/>
      <c r="F702" s="207"/>
      <c r="G702" s="207"/>
      <c r="H702" s="207"/>
      <c r="I702" s="207"/>
      <c r="J702" s="207"/>
      <c r="K702" s="207"/>
      <c r="L702" s="207"/>
      <c r="M702" s="207"/>
      <c r="N702" s="208" t="s">
        <v>188</v>
      </c>
      <c r="O702" s="208"/>
      <c r="P702" s="208"/>
      <c r="Q702" s="208"/>
      <c r="R702" s="208"/>
      <c r="S702" s="208"/>
      <c r="T702" s="208"/>
      <c r="U702" s="208"/>
      <c r="V702" s="208"/>
      <c r="W702" s="208"/>
      <c r="X702" s="208"/>
      <c r="Y702" s="208"/>
      <c r="Z702" s="208"/>
      <c r="AA702" s="208"/>
      <c r="AB702" s="208"/>
      <c r="AC702" s="208"/>
      <c r="AD702" s="208"/>
      <c r="AE702" s="208"/>
      <c r="AF702" s="208"/>
      <c r="AG702" s="208"/>
      <c r="AH702" s="208"/>
      <c r="AI702" s="208"/>
      <c r="AJ702" s="208"/>
      <c r="AK702" s="208"/>
      <c r="AL702" s="207">
        <v>0.2</v>
      </c>
      <c r="AM702" s="208"/>
      <c r="AN702" s="208"/>
      <c r="AO702" s="208"/>
      <c r="AP702" s="208"/>
      <c r="AQ702" s="208"/>
      <c r="AR702" s="209" t="s">
        <v>555</v>
      </c>
      <c r="AS702" s="209"/>
      <c r="AT702" s="209"/>
      <c r="AU702" s="209"/>
      <c r="AV702" s="209" t="s">
        <v>555</v>
      </c>
      <c r="AW702" s="209"/>
      <c r="AX702" s="209"/>
    </row>
    <row r="704" spans="2:50">
      <c r="C704" t="s">
        <v>570</v>
      </c>
    </row>
    <row r="705" spans="2:51" ht="34.5" customHeight="1">
      <c r="B705" s="202"/>
      <c r="C705" s="202"/>
      <c r="D705" s="213" t="s">
        <v>573</v>
      </c>
      <c r="E705" s="213"/>
      <c r="F705" s="213"/>
      <c r="G705" s="213"/>
      <c r="H705" s="213"/>
      <c r="I705" s="213"/>
      <c r="J705" s="213"/>
      <c r="K705" s="213"/>
      <c r="L705" s="213"/>
      <c r="M705" s="213"/>
      <c r="N705" s="213" t="s">
        <v>574</v>
      </c>
      <c r="O705" s="213"/>
      <c r="P705" s="213"/>
      <c r="Q705" s="213"/>
      <c r="R705" s="213"/>
      <c r="S705" s="213"/>
      <c r="T705" s="213"/>
      <c r="U705" s="213"/>
      <c r="V705" s="213"/>
      <c r="W705" s="213"/>
      <c r="X705" s="213"/>
      <c r="Y705" s="213"/>
      <c r="Z705" s="213"/>
      <c r="AA705" s="213"/>
      <c r="AB705" s="213"/>
      <c r="AC705" s="213"/>
      <c r="AD705" s="213"/>
      <c r="AE705" s="213"/>
      <c r="AF705" s="213"/>
      <c r="AG705" s="213"/>
      <c r="AH705" s="213"/>
      <c r="AI705" s="213"/>
      <c r="AJ705" s="213"/>
      <c r="AK705" s="213"/>
      <c r="AL705" s="214" t="s">
        <v>575</v>
      </c>
      <c r="AM705" s="213"/>
      <c r="AN705" s="213"/>
      <c r="AO705" s="213"/>
      <c r="AP705" s="213"/>
      <c r="AQ705" s="213"/>
      <c r="AR705" s="213" t="s">
        <v>27</v>
      </c>
      <c r="AS705" s="213"/>
      <c r="AT705" s="213"/>
      <c r="AU705" s="213"/>
      <c r="AV705" s="213" t="s">
        <v>28</v>
      </c>
      <c r="AW705" s="213"/>
      <c r="AX705" s="213"/>
    </row>
    <row r="706" spans="2:51" ht="27.95" customHeight="1">
      <c r="B706" s="202">
        <v>1</v>
      </c>
      <c r="C706" s="202">
        <v>1</v>
      </c>
      <c r="D706" s="208" t="s">
        <v>197</v>
      </c>
      <c r="E706" s="208"/>
      <c r="F706" s="208"/>
      <c r="G706" s="208"/>
      <c r="H706" s="208"/>
      <c r="I706" s="208"/>
      <c r="J706" s="208"/>
      <c r="K706" s="208"/>
      <c r="L706" s="208"/>
      <c r="M706" s="208"/>
      <c r="N706" s="208" t="s">
        <v>198</v>
      </c>
      <c r="O706" s="208"/>
      <c r="P706" s="208"/>
      <c r="Q706" s="208"/>
      <c r="R706" s="208"/>
      <c r="S706" s="208"/>
      <c r="T706" s="208"/>
      <c r="U706" s="208"/>
      <c r="V706" s="208"/>
      <c r="W706" s="208"/>
      <c r="X706" s="208"/>
      <c r="Y706" s="208"/>
      <c r="Z706" s="208"/>
      <c r="AA706" s="208"/>
      <c r="AB706" s="208"/>
      <c r="AC706" s="208"/>
      <c r="AD706" s="208"/>
      <c r="AE706" s="208"/>
      <c r="AF706" s="208"/>
      <c r="AG706" s="208"/>
      <c r="AH706" s="208"/>
      <c r="AI706" s="208"/>
      <c r="AJ706" s="208"/>
      <c r="AK706" s="208"/>
      <c r="AL706" s="207">
        <v>0.03</v>
      </c>
      <c r="AM706" s="208"/>
      <c r="AN706" s="208"/>
      <c r="AO706" s="208"/>
      <c r="AP706" s="208"/>
      <c r="AQ706" s="208"/>
      <c r="AR706" s="209" t="s">
        <v>555</v>
      </c>
      <c r="AS706" s="209"/>
      <c r="AT706" s="209"/>
      <c r="AU706" s="209"/>
      <c r="AV706" s="209" t="s">
        <v>555</v>
      </c>
      <c r="AW706" s="209"/>
      <c r="AX706" s="209"/>
    </row>
    <row r="707" spans="2:51" ht="27.95" customHeight="1">
      <c r="B707" s="202">
        <v>2</v>
      </c>
      <c r="C707" s="202">
        <v>1</v>
      </c>
      <c r="D707" s="208" t="s">
        <v>199</v>
      </c>
      <c r="E707" s="208"/>
      <c r="F707" s="208"/>
      <c r="G707" s="208"/>
      <c r="H707" s="208"/>
      <c r="I707" s="208"/>
      <c r="J707" s="208"/>
      <c r="K707" s="208"/>
      <c r="L707" s="208"/>
      <c r="M707" s="208"/>
      <c r="N707" s="208" t="s">
        <v>198</v>
      </c>
      <c r="O707" s="208"/>
      <c r="P707" s="208"/>
      <c r="Q707" s="208"/>
      <c r="R707" s="208"/>
      <c r="S707" s="208"/>
      <c r="T707" s="208"/>
      <c r="U707" s="208"/>
      <c r="V707" s="208"/>
      <c r="W707" s="208"/>
      <c r="X707" s="208"/>
      <c r="Y707" s="208"/>
      <c r="Z707" s="208"/>
      <c r="AA707" s="208"/>
      <c r="AB707" s="208"/>
      <c r="AC707" s="208"/>
      <c r="AD707" s="208"/>
      <c r="AE707" s="208"/>
      <c r="AF707" s="208"/>
      <c r="AG707" s="208"/>
      <c r="AH707" s="208"/>
      <c r="AI707" s="208"/>
      <c r="AJ707" s="208"/>
      <c r="AK707" s="208"/>
      <c r="AL707" s="207">
        <v>0.01</v>
      </c>
      <c r="AM707" s="208"/>
      <c r="AN707" s="208"/>
      <c r="AO707" s="208"/>
      <c r="AP707" s="208"/>
      <c r="AQ707" s="208"/>
      <c r="AR707" s="209" t="s">
        <v>555</v>
      </c>
      <c r="AS707" s="209"/>
      <c r="AT707" s="209"/>
      <c r="AU707" s="209"/>
      <c r="AV707" s="209" t="s">
        <v>555</v>
      </c>
      <c r="AW707" s="209"/>
      <c r="AX707" s="209"/>
    </row>
    <row r="708" spans="2:51" ht="18" customHeight="1"/>
    <row r="709" spans="2:51" ht="21.75" customHeight="1" thickBot="1">
      <c r="AK709" s="466"/>
      <c r="AL709" s="466"/>
      <c r="AM709" s="466"/>
      <c r="AN709" s="466"/>
      <c r="AO709" s="466"/>
      <c r="AP709" s="466"/>
      <c r="AQ709" s="466"/>
      <c r="AR709" s="467" t="s">
        <v>112</v>
      </c>
      <c r="AS709" s="467"/>
      <c r="AT709" s="467"/>
      <c r="AU709" s="467"/>
      <c r="AV709" s="467"/>
      <c r="AW709" s="467"/>
      <c r="AX709" s="467"/>
      <c r="AY709" s="467"/>
    </row>
    <row r="710" spans="2:51" ht="21" customHeight="1">
      <c r="B710" s="468" t="s">
        <v>113</v>
      </c>
      <c r="C710" s="469"/>
      <c r="D710" s="469"/>
      <c r="E710" s="469"/>
      <c r="F710" s="469"/>
      <c r="G710" s="469"/>
      <c r="H710" s="1882" t="s">
        <v>144</v>
      </c>
      <c r="I710" s="1883"/>
      <c r="J710" s="1883"/>
      <c r="K710" s="1883"/>
      <c r="L710" s="1883"/>
      <c r="M710" s="1883"/>
      <c r="N710" s="1883"/>
      <c r="O710" s="1883"/>
      <c r="P710" s="1883"/>
      <c r="Q710" s="1883"/>
      <c r="R710" s="1883"/>
      <c r="S710" s="1883"/>
      <c r="T710" s="1883"/>
      <c r="U710" s="1883"/>
      <c r="V710" s="1883"/>
      <c r="W710" s="1883"/>
      <c r="X710" s="1883"/>
      <c r="Y710" s="1883"/>
      <c r="Z710" s="2628" t="s">
        <v>559</v>
      </c>
      <c r="AA710" s="1846"/>
      <c r="AB710" s="1846"/>
      <c r="AC710" s="1846"/>
      <c r="AD710" s="1846"/>
      <c r="AE710" s="1847"/>
      <c r="AF710" s="1846" t="s">
        <v>146</v>
      </c>
      <c r="AG710" s="1846"/>
      <c r="AH710" s="1846"/>
      <c r="AI710" s="1846"/>
      <c r="AJ710" s="1846"/>
      <c r="AK710" s="1846"/>
      <c r="AL710" s="1846"/>
      <c r="AM710" s="1846"/>
      <c r="AN710" s="1846"/>
      <c r="AO710" s="1846"/>
      <c r="AP710" s="1846"/>
      <c r="AQ710" s="1847"/>
      <c r="AR710" s="2629" t="s">
        <v>1</v>
      </c>
      <c r="AS710" s="1846"/>
      <c r="AT710" s="1846"/>
      <c r="AU710" s="1846"/>
      <c r="AV710" s="1846"/>
      <c r="AW710" s="1846"/>
      <c r="AX710" s="1846"/>
      <c r="AY710" s="2630"/>
    </row>
    <row r="711" spans="2:51" ht="28.15" customHeight="1">
      <c r="B711" s="442" t="s">
        <v>59</v>
      </c>
      <c r="C711" s="443"/>
      <c r="D711" s="443"/>
      <c r="E711" s="443"/>
      <c r="F711" s="443"/>
      <c r="G711" s="444"/>
      <c r="H711" s="1884"/>
      <c r="I711" s="1885"/>
      <c r="J711" s="1885"/>
      <c r="K711" s="1885"/>
      <c r="L711" s="1885"/>
      <c r="M711" s="1885"/>
      <c r="N711" s="1885"/>
      <c r="O711" s="1885"/>
      <c r="P711" s="1885"/>
      <c r="Q711" s="1885"/>
      <c r="R711" s="1885"/>
      <c r="S711" s="1885"/>
      <c r="T711" s="1885"/>
      <c r="U711" s="1885"/>
      <c r="V711" s="1885"/>
      <c r="W711" s="1886"/>
      <c r="X711" s="1886"/>
      <c r="Y711" s="1886"/>
      <c r="Z711" s="2624" t="s">
        <v>2</v>
      </c>
      <c r="AA711" s="1859"/>
      <c r="AB711" s="1859"/>
      <c r="AC711" s="1859"/>
      <c r="AD711" s="1859"/>
      <c r="AE711" s="1860"/>
      <c r="AF711" s="1859" t="s">
        <v>102</v>
      </c>
      <c r="AG711" s="1859"/>
      <c r="AH711" s="1859"/>
      <c r="AI711" s="1859"/>
      <c r="AJ711" s="1859"/>
      <c r="AK711" s="1859"/>
      <c r="AL711" s="1859"/>
      <c r="AM711" s="1859"/>
      <c r="AN711" s="1859"/>
      <c r="AO711" s="1859"/>
      <c r="AP711" s="1859"/>
      <c r="AQ711" s="1860"/>
      <c r="AR711" s="3015" t="s">
        <v>658</v>
      </c>
      <c r="AS711" s="3016"/>
      <c r="AT711" s="3016"/>
      <c r="AU711" s="3016"/>
      <c r="AV711" s="3016"/>
      <c r="AW711" s="3016"/>
      <c r="AX711" s="3016"/>
      <c r="AY711" s="3017"/>
    </row>
    <row r="712" spans="2:51" ht="30.75" customHeight="1">
      <c r="B712" s="454" t="s">
        <v>3</v>
      </c>
      <c r="C712" s="455"/>
      <c r="D712" s="455"/>
      <c r="E712" s="455"/>
      <c r="F712" s="455"/>
      <c r="G712" s="455"/>
      <c r="H712" s="1864" t="s">
        <v>103</v>
      </c>
      <c r="I712" s="1865"/>
      <c r="J712" s="1865"/>
      <c r="K712" s="1865"/>
      <c r="L712" s="1865"/>
      <c r="M712" s="1865"/>
      <c r="N712" s="1865"/>
      <c r="O712" s="1865"/>
      <c r="P712" s="1865"/>
      <c r="Q712" s="1865"/>
      <c r="R712" s="1865"/>
      <c r="S712" s="1865"/>
      <c r="T712" s="1865"/>
      <c r="U712" s="1865"/>
      <c r="V712" s="1865"/>
      <c r="W712" s="1865"/>
      <c r="X712" s="1865"/>
      <c r="Y712" s="1865"/>
      <c r="Z712" s="2625" t="s">
        <v>76</v>
      </c>
      <c r="AA712" s="2626"/>
      <c r="AB712" s="2626"/>
      <c r="AC712" s="2626"/>
      <c r="AD712" s="2626"/>
      <c r="AE712" s="2627"/>
      <c r="AF712" s="460" t="s">
        <v>147</v>
      </c>
      <c r="AG712" s="461"/>
      <c r="AH712" s="461"/>
      <c r="AI712" s="461"/>
      <c r="AJ712" s="461"/>
      <c r="AK712" s="461"/>
      <c r="AL712" s="461"/>
      <c r="AM712" s="461"/>
      <c r="AN712" s="461"/>
      <c r="AO712" s="461"/>
      <c r="AP712" s="461"/>
      <c r="AQ712" s="461"/>
      <c r="AR712" s="462"/>
      <c r="AS712" s="462"/>
      <c r="AT712" s="462"/>
      <c r="AU712" s="462"/>
      <c r="AV712" s="462"/>
      <c r="AW712" s="462"/>
      <c r="AX712" s="462"/>
      <c r="AY712" s="463"/>
    </row>
    <row r="713" spans="2:51" ht="18" customHeight="1">
      <c r="B713" s="418" t="s">
        <v>37</v>
      </c>
      <c r="C713" s="419"/>
      <c r="D713" s="419"/>
      <c r="E713" s="419"/>
      <c r="F713" s="419"/>
      <c r="G713" s="419"/>
      <c r="H713" s="1869" t="s">
        <v>148</v>
      </c>
      <c r="I713" s="1870"/>
      <c r="J713" s="1870"/>
      <c r="K713" s="1870"/>
      <c r="L713" s="1870"/>
      <c r="M713" s="1870"/>
      <c r="N713" s="1870"/>
      <c r="O713" s="1870"/>
      <c r="P713" s="1870"/>
      <c r="Q713" s="1870"/>
      <c r="R713" s="1870"/>
      <c r="S713" s="1870"/>
      <c r="T713" s="1870"/>
      <c r="U713" s="1870"/>
      <c r="V713" s="1870"/>
      <c r="W713" s="1871"/>
      <c r="X713" s="1871"/>
      <c r="Y713" s="1871"/>
      <c r="Z713" s="2622" t="s">
        <v>561</v>
      </c>
      <c r="AA713" s="1865"/>
      <c r="AB713" s="1865"/>
      <c r="AC713" s="1865"/>
      <c r="AD713" s="1865"/>
      <c r="AE713" s="1964"/>
      <c r="AF713" s="2623"/>
      <c r="AG713" s="1876"/>
      <c r="AH713" s="1876"/>
      <c r="AI713" s="1876"/>
      <c r="AJ713" s="1876"/>
      <c r="AK713" s="1876"/>
      <c r="AL713" s="1876"/>
      <c r="AM713" s="1876"/>
      <c r="AN713" s="1876"/>
      <c r="AO713" s="1876"/>
      <c r="AP713" s="1876"/>
      <c r="AQ713" s="1876"/>
      <c r="AR713" s="1876"/>
      <c r="AS713" s="1876"/>
      <c r="AT713" s="1876"/>
      <c r="AU713" s="1876"/>
      <c r="AV713" s="1876"/>
      <c r="AW713" s="1876"/>
      <c r="AX713" s="1876"/>
      <c r="AY713" s="1877"/>
    </row>
    <row r="714" spans="2:51" ht="24" customHeight="1">
      <c r="B714" s="420"/>
      <c r="C714" s="421"/>
      <c r="D714" s="421"/>
      <c r="E714" s="421"/>
      <c r="F714" s="421"/>
      <c r="G714" s="421"/>
      <c r="H714" s="1872"/>
      <c r="I714" s="1873"/>
      <c r="J714" s="1873"/>
      <c r="K714" s="1873"/>
      <c r="L714" s="1873"/>
      <c r="M714" s="1873"/>
      <c r="N714" s="1873"/>
      <c r="O714" s="1873"/>
      <c r="P714" s="1873"/>
      <c r="Q714" s="1873"/>
      <c r="R714" s="1873"/>
      <c r="S714" s="1873"/>
      <c r="T714" s="1873"/>
      <c r="U714" s="1873"/>
      <c r="V714" s="1873"/>
      <c r="W714" s="1874"/>
      <c r="X714" s="1874"/>
      <c r="Y714" s="1874"/>
      <c r="Z714" s="1963"/>
      <c r="AA714" s="1865"/>
      <c r="AB714" s="1865"/>
      <c r="AC714" s="1865"/>
      <c r="AD714" s="1865"/>
      <c r="AE714" s="1964"/>
      <c r="AF714" s="1878"/>
      <c r="AG714" s="1878"/>
      <c r="AH714" s="1878"/>
      <c r="AI714" s="1878"/>
      <c r="AJ714" s="1878"/>
      <c r="AK714" s="1878"/>
      <c r="AL714" s="1878"/>
      <c r="AM714" s="1878"/>
      <c r="AN714" s="1878"/>
      <c r="AO714" s="1878"/>
      <c r="AP714" s="1878"/>
      <c r="AQ714" s="1878"/>
      <c r="AR714" s="1878"/>
      <c r="AS714" s="1878"/>
      <c r="AT714" s="1878"/>
      <c r="AU714" s="1878"/>
      <c r="AV714" s="1878"/>
      <c r="AW714" s="1878"/>
      <c r="AX714" s="1878"/>
      <c r="AY714" s="1879"/>
    </row>
    <row r="715" spans="2:51" ht="29.25" customHeight="1">
      <c r="B715" s="436" t="s">
        <v>4</v>
      </c>
      <c r="C715" s="437"/>
      <c r="D715" s="437"/>
      <c r="E715" s="437"/>
      <c r="F715" s="437"/>
      <c r="G715" s="438"/>
      <c r="H715" s="439" t="s">
        <v>133</v>
      </c>
      <c r="I715" s="440"/>
      <c r="J715" s="440"/>
      <c r="K715" s="440"/>
      <c r="L715" s="440"/>
      <c r="M715" s="440"/>
      <c r="N715" s="440"/>
      <c r="O715" s="440"/>
      <c r="P715" s="440"/>
      <c r="Q715" s="440"/>
      <c r="R715" s="440"/>
      <c r="S715" s="440"/>
      <c r="T715" s="440"/>
      <c r="U715" s="440"/>
      <c r="V715" s="440"/>
      <c r="W715" s="440"/>
      <c r="X715" s="440"/>
      <c r="Y715" s="440"/>
      <c r="Z715" s="440"/>
      <c r="AA715" s="440"/>
      <c r="AB715" s="440"/>
      <c r="AC715" s="440"/>
      <c r="AD715" s="440"/>
      <c r="AE715" s="440"/>
      <c r="AF715" s="440"/>
      <c r="AG715" s="440"/>
      <c r="AH715" s="440"/>
      <c r="AI715" s="440"/>
      <c r="AJ715" s="440"/>
      <c r="AK715" s="440"/>
      <c r="AL715" s="440"/>
      <c r="AM715" s="440"/>
      <c r="AN715" s="440"/>
      <c r="AO715" s="440"/>
      <c r="AP715" s="440"/>
      <c r="AQ715" s="440"/>
      <c r="AR715" s="440"/>
      <c r="AS715" s="440"/>
      <c r="AT715" s="440"/>
      <c r="AU715" s="440"/>
      <c r="AV715" s="440"/>
      <c r="AW715" s="440"/>
      <c r="AX715" s="440"/>
      <c r="AY715" s="441"/>
    </row>
    <row r="716" spans="2:51" ht="21" customHeight="1">
      <c r="B716" s="405" t="s">
        <v>39</v>
      </c>
      <c r="C716" s="406"/>
      <c r="D716" s="406"/>
      <c r="E716" s="406"/>
      <c r="F716" s="406"/>
      <c r="G716" s="407"/>
      <c r="H716" s="411"/>
      <c r="I716" s="412"/>
      <c r="J716" s="412"/>
      <c r="K716" s="412"/>
      <c r="L716" s="412"/>
      <c r="M716" s="412"/>
      <c r="N716" s="412"/>
      <c r="O716" s="412"/>
      <c r="P716" s="412"/>
      <c r="Q716" s="370" t="s">
        <v>86</v>
      </c>
      <c r="R716" s="371"/>
      <c r="S716" s="371"/>
      <c r="T716" s="371"/>
      <c r="U716" s="371"/>
      <c r="V716" s="371"/>
      <c r="W716" s="413"/>
      <c r="X716" s="370" t="s">
        <v>87</v>
      </c>
      <c r="Y716" s="371"/>
      <c r="Z716" s="371"/>
      <c r="AA716" s="371"/>
      <c r="AB716" s="371"/>
      <c r="AC716" s="371"/>
      <c r="AD716" s="413"/>
      <c r="AE716" s="370" t="s">
        <v>88</v>
      </c>
      <c r="AF716" s="371"/>
      <c r="AG716" s="371"/>
      <c r="AH716" s="371"/>
      <c r="AI716" s="371"/>
      <c r="AJ716" s="371"/>
      <c r="AK716" s="413"/>
      <c r="AL716" s="370" t="s">
        <v>90</v>
      </c>
      <c r="AM716" s="371"/>
      <c r="AN716" s="371"/>
      <c r="AO716" s="371"/>
      <c r="AP716" s="371"/>
      <c r="AQ716" s="371"/>
      <c r="AR716" s="413"/>
      <c r="AS716" s="370" t="s">
        <v>91</v>
      </c>
      <c r="AT716" s="371"/>
      <c r="AU716" s="371"/>
      <c r="AV716" s="371"/>
      <c r="AW716" s="371"/>
      <c r="AX716" s="371"/>
      <c r="AY716" s="372"/>
    </row>
    <row r="717" spans="2:51" ht="21" customHeight="1">
      <c r="B717" s="291"/>
      <c r="C717" s="292"/>
      <c r="D717" s="292"/>
      <c r="E717" s="292"/>
      <c r="F717" s="292"/>
      <c r="G717" s="293"/>
      <c r="H717" s="373" t="s">
        <v>5</v>
      </c>
      <c r="I717" s="374"/>
      <c r="J717" s="379" t="s">
        <v>6</v>
      </c>
      <c r="K717" s="380"/>
      <c r="L717" s="380"/>
      <c r="M717" s="380"/>
      <c r="N717" s="380"/>
      <c r="O717" s="380"/>
      <c r="P717" s="381"/>
      <c r="Q717" s="1889">
        <v>11</v>
      </c>
      <c r="R717" s="1889"/>
      <c r="S717" s="1889"/>
      <c r="T717" s="1889"/>
      <c r="U717" s="1889"/>
      <c r="V717" s="1889"/>
      <c r="W717" s="1889"/>
      <c r="X717" s="1889">
        <v>9</v>
      </c>
      <c r="Y717" s="1889"/>
      <c r="Z717" s="1889"/>
      <c r="AA717" s="1889"/>
      <c r="AB717" s="1889"/>
      <c r="AC717" s="1889"/>
      <c r="AD717" s="1889"/>
      <c r="AE717" s="1889">
        <v>20</v>
      </c>
      <c r="AF717" s="1889"/>
      <c r="AG717" s="1889"/>
      <c r="AH717" s="1889"/>
      <c r="AI717" s="1889"/>
      <c r="AJ717" s="1889"/>
      <c r="AK717" s="1889"/>
      <c r="AL717" s="3202">
        <v>17</v>
      </c>
      <c r="AM717" s="3202"/>
      <c r="AN717" s="3202"/>
      <c r="AO717" s="3202"/>
      <c r="AP717" s="3202"/>
      <c r="AQ717" s="3202"/>
      <c r="AR717" s="3202"/>
      <c r="AS717" s="384">
        <v>16</v>
      </c>
      <c r="AT717" s="384"/>
      <c r="AU717" s="384"/>
      <c r="AV717" s="384"/>
      <c r="AW717" s="384"/>
      <c r="AX717" s="384"/>
      <c r="AY717" s="385"/>
    </row>
    <row r="718" spans="2:51" ht="21" customHeight="1">
      <c r="B718" s="291"/>
      <c r="C718" s="292"/>
      <c r="D718" s="292"/>
      <c r="E718" s="292"/>
      <c r="F718" s="292"/>
      <c r="G718" s="293"/>
      <c r="H718" s="375"/>
      <c r="I718" s="376"/>
      <c r="J718" s="386" t="s">
        <v>7</v>
      </c>
      <c r="K718" s="387"/>
      <c r="L718" s="387"/>
      <c r="M718" s="387"/>
      <c r="N718" s="387"/>
      <c r="O718" s="387"/>
      <c r="P718" s="388"/>
      <c r="Q718" s="414" t="s">
        <v>562</v>
      </c>
      <c r="R718" s="414"/>
      <c r="S718" s="414"/>
      <c r="T718" s="414"/>
      <c r="U718" s="414"/>
      <c r="V718" s="414"/>
      <c r="W718" s="414"/>
      <c r="X718" s="414" t="s">
        <v>562</v>
      </c>
      <c r="Y718" s="414"/>
      <c r="Z718" s="414"/>
      <c r="AA718" s="414"/>
      <c r="AB718" s="414"/>
      <c r="AC718" s="414"/>
      <c r="AD718" s="414"/>
      <c r="AE718" s="414" t="s">
        <v>562</v>
      </c>
      <c r="AF718" s="414"/>
      <c r="AG718" s="414"/>
      <c r="AH718" s="414"/>
      <c r="AI718" s="414"/>
      <c r="AJ718" s="414"/>
      <c r="AK718" s="414"/>
      <c r="AL718" s="933" t="s">
        <v>562</v>
      </c>
      <c r="AM718" s="934"/>
      <c r="AN718" s="934"/>
      <c r="AO718" s="934"/>
      <c r="AP718" s="934"/>
      <c r="AQ718" s="934"/>
      <c r="AR718" s="934"/>
      <c r="AS718" s="464"/>
      <c r="AT718" s="464"/>
      <c r="AU718" s="464"/>
      <c r="AV718" s="464"/>
      <c r="AW718" s="464"/>
      <c r="AX718" s="464"/>
      <c r="AY718" s="465"/>
    </row>
    <row r="719" spans="2:51" ht="24.75" customHeight="1">
      <c r="B719" s="291"/>
      <c r="C719" s="292"/>
      <c r="D719" s="292"/>
      <c r="E719" s="292"/>
      <c r="F719" s="292"/>
      <c r="G719" s="293"/>
      <c r="H719" s="375"/>
      <c r="I719" s="376"/>
      <c r="J719" s="386" t="s">
        <v>8</v>
      </c>
      <c r="K719" s="387"/>
      <c r="L719" s="387"/>
      <c r="M719" s="387"/>
      <c r="N719" s="387"/>
      <c r="O719" s="387"/>
      <c r="P719" s="388"/>
      <c r="Q719" s="414" t="s">
        <v>562</v>
      </c>
      <c r="R719" s="414"/>
      <c r="S719" s="414"/>
      <c r="T719" s="414"/>
      <c r="U719" s="414"/>
      <c r="V719" s="414"/>
      <c r="W719" s="414"/>
      <c r="X719" s="414" t="s">
        <v>562</v>
      </c>
      <c r="Y719" s="414"/>
      <c r="Z719" s="414"/>
      <c r="AA719" s="414"/>
      <c r="AB719" s="414"/>
      <c r="AC719" s="414"/>
      <c r="AD719" s="414"/>
      <c r="AE719" s="414" t="s">
        <v>562</v>
      </c>
      <c r="AF719" s="414"/>
      <c r="AG719" s="414"/>
      <c r="AH719" s="414"/>
      <c r="AI719" s="414"/>
      <c r="AJ719" s="414"/>
      <c r="AK719" s="414"/>
      <c r="AL719" s="933" t="s">
        <v>562</v>
      </c>
      <c r="AM719" s="934"/>
      <c r="AN719" s="934"/>
      <c r="AO719" s="934"/>
      <c r="AP719" s="934"/>
      <c r="AQ719" s="934"/>
      <c r="AR719" s="934"/>
      <c r="AS719" s="464"/>
      <c r="AT719" s="464"/>
      <c r="AU719" s="464"/>
      <c r="AV719" s="464"/>
      <c r="AW719" s="464"/>
      <c r="AX719" s="464"/>
      <c r="AY719" s="465"/>
    </row>
    <row r="720" spans="2:51" ht="24.75" customHeight="1">
      <c r="B720" s="291"/>
      <c r="C720" s="292"/>
      <c r="D720" s="292"/>
      <c r="E720" s="292"/>
      <c r="F720" s="292"/>
      <c r="G720" s="293"/>
      <c r="H720" s="377"/>
      <c r="I720" s="378"/>
      <c r="J720" s="415" t="s">
        <v>26</v>
      </c>
      <c r="K720" s="416"/>
      <c r="L720" s="416"/>
      <c r="M720" s="416"/>
      <c r="N720" s="416"/>
      <c r="O720" s="416"/>
      <c r="P720" s="417"/>
      <c r="Q720" s="1927">
        <v>11</v>
      </c>
      <c r="R720" s="1927"/>
      <c r="S720" s="1927"/>
      <c r="T720" s="1927"/>
      <c r="U720" s="1927"/>
      <c r="V720" s="1927"/>
      <c r="W720" s="1927"/>
      <c r="X720" s="1927">
        <v>9</v>
      </c>
      <c r="Y720" s="1927"/>
      <c r="Z720" s="1927"/>
      <c r="AA720" s="1927"/>
      <c r="AB720" s="1927"/>
      <c r="AC720" s="1927"/>
      <c r="AD720" s="1927"/>
      <c r="AE720" s="1927">
        <v>20</v>
      </c>
      <c r="AF720" s="1927"/>
      <c r="AG720" s="1927"/>
      <c r="AH720" s="1927"/>
      <c r="AI720" s="1927"/>
      <c r="AJ720" s="1927"/>
      <c r="AK720" s="1927"/>
      <c r="AL720" s="3203">
        <v>17</v>
      </c>
      <c r="AM720" s="3203"/>
      <c r="AN720" s="3203"/>
      <c r="AO720" s="3203"/>
      <c r="AP720" s="3203"/>
      <c r="AQ720" s="3203"/>
      <c r="AR720" s="3203"/>
      <c r="AS720" s="402">
        <v>16</v>
      </c>
      <c r="AT720" s="402"/>
      <c r="AU720" s="402"/>
      <c r="AV720" s="402"/>
      <c r="AW720" s="402"/>
      <c r="AX720" s="402"/>
      <c r="AY720" s="402"/>
    </row>
    <row r="721" spans="1:60" ht="24.75" customHeight="1">
      <c r="B721" s="291"/>
      <c r="C721" s="292"/>
      <c r="D721" s="292"/>
      <c r="E721" s="292"/>
      <c r="F721" s="292"/>
      <c r="G721" s="293"/>
      <c r="H721" s="392" t="s">
        <v>9</v>
      </c>
      <c r="I721" s="393"/>
      <c r="J721" s="393"/>
      <c r="K721" s="393"/>
      <c r="L721" s="393"/>
      <c r="M721" s="393"/>
      <c r="N721" s="393"/>
      <c r="O721" s="393"/>
      <c r="P721" s="393"/>
      <c r="Q721" s="1887">
        <v>10</v>
      </c>
      <c r="R721" s="1887"/>
      <c r="S721" s="1887"/>
      <c r="T721" s="1887"/>
      <c r="U721" s="1887"/>
      <c r="V721" s="1887"/>
      <c r="W721" s="1887"/>
      <c r="X721" s="1887">
        <v>10</v>
      </c>
      <c r="Y721" s="1887"/>
      <c r="Z721" s="1887"/>
      <c r="AA721" s="1887"/>
      <c r="AB721" s="1887"/>
      <c r="AC721" s="1887"/>
      <c r="AD721" s="1887"/>
      <c r="AE721" s="1887">
        <v>17</v>
      </c>
      <c r="AF721" s="1887"/>
      <c r="AG721" s="1887"/>
      <c r="AH721" s="1887"/>
      <c r="AI721" s="1887"/>
      <c r="AJ721" s="1887"/>
      <c r="AK721" s="1887"/>
      <c r="AL721" s="390"/>
      <c r="AM721" s="390"/>
      <c r="AN721" s="390"/>
      <c r="AO721" s="390"/>
      <c r="AP721" s="390"/>
      <c r="AQ721" s="390"/>
      <c r="AR721" s="390"/>
      <c r="AS721" s="390"/>
      <c r="AT721" s="390"/>
      <c r="AU721" s="390"/>
      <c r="AV721" s="390"/>
      <c r="AW721" s="390"/>
      <c r="AX721" s="390"/>
      <c r="AY721" s="391"/>
      <c r="BH721" s="29"/>
    </row>
    <row r="722" spans="1:60" ht="24.75" customHeight="1">
      <c r="B722" s="408"/>
      <c r="C722" s="409"/>
      <c r="D722" s="409"/>
      <c r="E722" s="409"/>
      <c r="F722" s="409"/>
      <c r="G722" s="410"/>
      <c r="H722" s="392" t="s">
        <v>10</v>
      </c>
      <c r="I722" s="393"/>
      <c r="J722" s="393"/>
      <c r="K722" s="393"/>
      <c r="L722" s="393"/>
      <c r="M722" s="393"/>
      <c r="N722" s="393"/>
      <c r="O722" s="393"/>
      <c r="P722" s="393"/>
      <c r="Q722" s="1887">
        <v>92.7</v>
      </c>
      <c r="R722" s="1887"/>
      <c r="S722" s="1887"/>
      <c r="T722" s="1887"/>
      <c r="U722" s="1887"/>
      <c r="V722" s="1887"/>
      <c r="W722" s="1887"/>
      <c r="X722" s="404">
        <v>106.3</v>
      </c>
      <c r="Y722" s="404"/>
      <c r="Z722" s="404"/>
      <c r="AA722" s="404"/>
      <c r="AB722" s="404"/>
      <c r="AC722" s="404"/>
      <c r="AD722" s="404"/>
      <c r="AE722" s="1887">
        <v>85.4</v>
      </c>
      <c r="AF722" s="1887"/>
      <c r="AG722" s="1887"/>
      <c r="AH722" s="1887"/>
      <c r="AI722" s="1887"/>
      <c r="AJ722" s="1887"/>
      <c r="AK722" s="1887"/>
      <c r="AL722" s="390"/>
      <c r="AM722" s="390"/>
      <c r="AN722" s="390"/>
      <c r="AO722" s="390"/>
      <c r="AP722" s="390"/>
      <c r="AQ722" s="390"/>
      <c r="AR722" s="390"/>
      <c r="AS722" s="390"/>
      <c r="AT722" s="390"/>
      <c r="AU722" s="390"/>
      <c r="AV722" s="390"/>
      <c r="AW722" s="390"/>
      <c r="AX722" s="390"/>
      <c r="AY722" s="391"/>
    </row>
    <row r="723" spans="1:60" ht="23.1" customHeight="1">
      <c r="B723" s="335" t="s">
        <v>99</v>
      </c>
      <c r="C723" s="336"/>
      <c r="D723" s="341" t="s">
        <v>23</v>
      </c>
      <c r="E723" s="342"/>
      <c r="F723" s="342"/>
      <c r="G723" s="342"/>
      <c r="H723" s="342"/>
      <c r="I723" s="342"/>
      <c r="J723" s="342"/>
      <c r="K723" s="342"/>
      <c r="L723" s="343"/>
      <c r="M723" s="344" t="s">
        <v>92</v>
      </c>
      <c r="N723" s="344"/>
      <c r="O723" s="344"/>
      <c r="P723" s="344"/>
      <c r="Q723" s="344"/>
      <c r="R723" s="344"/>
      <c r="S723" s="345" t="s">
        <v>91</v>
      </c>
      <c r="T723" s="345"/>
      <c r="U723" s="345"/>
      <c r="V723" s="345"/>
      <c r="W723" s="345"/>
      <c r="X723" s="345"/>
      <c r="Y723" s="346"/>
      <c r="Z723" s="342"/>
      <c r="AA723" s="342"/>
      <c r="AB723" s="342"/>
      <c r="AC723" s="342"/>
      <c r="AD723" s="342"/>
      <c r="AE723" s="342"/>
      <c r="AF723" s="342"/>
      <c r="AG723" s="342"/>
      <c r="AH723" s="342"/>
      <c r="AI723" s="342"/>
      <c r="AJ723" s="342"/>
      <c r="AK723" s="342"/>
      <c r="AL723" s="342"/>
      <c r="AM723" s="342"/>
      <c r="AN723" s="342"/>
      <c r="AO723" s="342"/>
      <c r="AP723" s="342"/>
      <c r="AQ723" s="342"/>
      <c r="AR723" s="342"/>
      <c r="AS723" s="342"/>
      <c r="AT723" s="342"/>
      <c r="AU723" s="342"/>
      <c r="AV723" s="342"/>
      <c r="AW723" s="342"/>
      <c r="AX723" s="342"/>
      <c r="AY723" s="347"/>
    </row>
    <row r="724" spans="1:60" ht="23.1" customHeight="1">
      <c r="B724" s="337"/>
      <c r="C724" s="338"/>
      <c r="D724" s="924" t="s">
        <v>135</v>
      </c>
      <c r="E724" s="925"/>
      <c r="F724" s="925"/>
      <c r="G724" s="925"/>
      <c r="H724" s="925"/>
      <c r="I724" s="925"/>
      <c r="J724" s="925"/>
      <c r="K724" s="925"/>
      <c r="L724" s="926"/>
      <c r="M724" s="354">
        <v>2.1</v>
      </c>
      <c r="N724" s="354"/>
      <c r="O724" s="354"/>
      <c r="P724" s="354"/>
      <c r="Q724" s="354"/>
      <c r="R724" s="354"/>
      <c r="S724" s="354">
        <v>2</v>
      </c>
      <c r="T724" s="354"/>
      <c r="U724" s="354"/>
      <c r="V724" s="354"/>
      <c r="W724" s="354"/>
      <c r="X724" s="354"/>
      <c r="Y724" s="355"/>
      <c r="Z724" s="356"/>
      <c r="AA724" s="356"/>
      <c r="AB724" s="356"/>
      <c r="AC724" s="356"/>
      <c r="AD724" s="356"/>
      <c r="AE724" s="356"/>
      <c r="AF724" s="356"/>
      <c r="AG724" s="356"/>
      <c r="AH724" s="356"/>
      <c r="AI724" s="356"/>
      <c r="AJ724" s="356"/>
      <c r="AK724" s="356"/>
      <c r="AL724" s="356"/>
      <c r="AM724" s="356"/>
      <c r="AN724" s="356"/>
      <c r="AO724" s="356"/>
      <c r="AP724" s="356"/>
      <c r="AQ724" s="356"/>
      <c r="AR724" s="356"/>
      <c r="AS724" s="356"/>
      <c r="AT724" s="356"/>
      <c r="AU724" s="356"/>
      <c r="AV724" s="356"/>
      <c r="AW724" s="356"/>
      <c r="AX724" s="356"/>
      <c r="AY724" s="357"/>
    </row>
    <row r="725" spans="1:60" ht="23.1" customHeight="1">
      <c r="B725" s="337"/>
      <c r="C725" s="338"/>
      <c r="D725" s="930" t="s">
        <v>149</v>
      </c>
      <c r="E725" s="322"/>
      <c r="F725" s="322"/>
      <c r="G725" s="322"/>
      <c r="H725" s="322"/>
      <c r="I725" s="322"/>
      <c r="J725" s="322"/>
      <c r="K725" s="322"/>
      <c r="L725" s="323"/>
      <c r="M725" s="324">
        <v>15.2</v>
      </c>
      <c r="N725" s="324"/>
      <c r="O725" s="324"/>
      <c r="P725" s="324"/>
      <c r="Q725" s="324"/>
      <c r="R725" s="324"/>
      <c r="S725" s="324">
        <v>14</v>
      </c>
      <c r="T725" s="324"/>
      <c r="U725" s="324"/>
      <c r="V725" s="324"/>
      <c r="W725" s="324"/>
      <c r="X725" s="324"/>
      <c r="Y725" s="325"/>
      <c r="Z725" s="326"/>
      <c r="AA725" s="326"/>
      <c r="AB725" s="326"/>
      <c r="AC725" s="326"/>
      <c r="AD725" s="326"/>
      <c r="AE725" s="326"/>
      <c r="AF725" s="326"/>
      <c r="AG725" s="326"/>
      <c r="AH725" s="326"/>
      <c r="AI725" s="326"/>
      <c r="AJ725" s="326"/>
      <c r="AK725" s="326"/>
      <c r="AL725" s="326"/>
      <c r="AM725" s="326"/>
      <c r="AN725" s="326"/>
      <c r="AO725" s="326"/>
      <c r="AP725" s="326"/>
      <c r="AQ725" s="326"/>
      <c r="AR725" s="326"/>
      <c r="AS725" s="326"/>
      <c r="AT725" s="326"/>
      <c r="AU725" s="326"/>
      <c r="AV725" s="326"/>
      <c r="AW725" s="326"/>
      <c r="AX725" s="326"/>
      <c r="AY725" s="327"/>
    </row>
    <row r="726" spans="1:60" ht="23.1" customHeight="1">
      <c r="B726" s="337"/>
      <c r="C726" s="338"/>
      <c r="D726" s="930"/>
      <c r="E726" s="322"/>
      <c r="F726" s="322"/>
      <c r="G726" s="322"/>
      <c r="H726" s="322"/>
      <c r="I726" s="322"/>
      <c r="J726" s="322"/>
      <c r="K726" s="322"/>
      <c r="L726" s="323"/>
      <c r="M726" s="324"/>
      <c r="N726" s="324"/>
      <c r="O726" s="324"/>
      <c r="P726" s="324"/>
      <c r="Q726" s="324"/>
      <c r="R726" s="324"/>
      <c r="S726" s="324"/>
      <c r="T726" s="324"/>
      <c r="U726" s="324"/>
      <c r="V726" s="324"/>
      <c r="W726" s="324"/>
      <c r="X726" s="324"/>
      <c r="Y726" s="325"/>
      <c r="Z726" s="326"/>
      <c r="AA726" s="326"/>
      <c r="AB726" s="326"/>
      <c r="AC726" s="326"/>
      <c r="AD726" s="326"/>
      <c r="AE726" s="326"/>
      <c r="AF726" s="326"/>
      <c r="AG726" s="326"/>
      <c r="AH726" s="326"/>
      <c r="AI726" s="326"/>
      <c r="AJ726" s="326"/>
      <c r="AK726" s="326"/>
      <c r="AL726" s="326"/>
      <c r="AM726" s="326"/>
      <c r="AN726" s="326"/>
      <c r="AO726" s="326"/>
      <c r="AP726" s="326"/>
      <c r="AQ726" s="326"/>
      <c r="AR726" s="326"/>
      <c r="AS726" s="326"/>
      <c r="AT726" s="326"/>
      <c r="AU726" s="326"/>
      <c r="AV726" s="326"/>
      <c r="AW726" s="326"/>
      <c r="AX726" s="326"/>
      <c r="AY726" s="327"/>
    </row>
    <row r="727" spans="1:60" ht="23.1" customHeight="1">
      <c r="B727" s="337"/>
      <c r="C727" s="338"/>
      <c r="D727" s="321"/>
      <c r="E727" s="322"/>
      <c r="F727" s="322"/>
      <c r="G727" s="322"/>
      <c r="H727" s="322"/>
      <c r="I727" s="322"/>
      <c r="J727" s="322"/>
      <c r="K727" s="322"/>
      <c r="L727" s="323"/>
      <c r="M727" s="324"/>
      <c r="N727" s="324"/>
      <c r="O727" s="324"/>
      <c r="P727" s="324"/>
      <c r="Q727" s="324"/>
      <c r="R727" s="324"/>
      <c r="S727" s="324"/>
      <c r="T727" s="324"/>
      <c r="U727" s="324"/>
      <c r="V727" s="324"/>
      <c r="W727" s="324"/>
      <c r="X727" s="324"/>
      <c r="Y727" s="325"/>
      <c r="Z727" s="326"/>
      <c r="AA727" s="326"/>
      <c r="AB727" s="326"/>
      <c r="AC727" s="326"/>
      <c r="AD727" s="326"/>
      <c r="AE727" s="326"/>
      <c r="AF727" s="326"/>
      <c r="AG727" s="326"/>
      <c r="AH727" s="326"/>
      <c r="AI727" s="326"/>
      <c r="AJ727" s="326"/>
      <c r="AK727" s="326"/>
      <c r="AL727" s="326"/>
      <c r="AM727" s="326"/>
      <c r="AN727" s="326"/>
      <c r="AO727" s="326"/>
      <c r="AP727" s="326"/>
      <c r="AQ727" s="326"/>
      <c r="AR727" s="326"/>
      <c r="AS727" s="326"/>
      <c r="AT727" s="326"/>
      <c r="AU727" s="326"/>
      <c r="AV727" s="326"/>
      <c r="AW727" s="326"/>
      <c r="AX727" s="326"/>
      <c r="AY727" s="327"/>
    </row>
    <row r="728" spans="1:60" ht="23.1" customHeight="1">
      <c r="B728" s="337"/>
      <c r="C728" s="338"/>
      <c r="D728" s="321"/>
      <c r="E728" s="322"/>
      <c r="F728" s="322"/>
      <c r="G728" s="322"/>
      <c r="H728" s="322"/>
      <c r="I728" s="322"/>
      <c r="J728" s="322"/>
      <c r="K728" s="322"/>
      <c r="L728" s="323"/>
      <c r="M728" s="324"/>
      <c r="N728" s="324"/>
      <c r="O728" s="324"/>
      <c r="P728" s="324"/>
      <c r="Q728" s="324"/>
      <c r="R728" s="324"/>
      <c r="S728" s="324"/>
      <c r="T728" s="324"/>
      <c r="U728" s="324"/>
      <c r="V728" s="324"/>
      <c r="W728" s="324"/>
      <c r="X728" s="324"/>
      <c r="Y728" s="325"/>
      <c r="Z728" s="326"/>
      <c r="AA728" s="326"/>
      <c r="AB728" s="326"/>
      <c r="AC728" s="326"/>
      <c r="AD728" s="326"/>
      <c r="AE728" s="326"/>
      <c r="AF728" s="326"/>
      <c r="AG728" s="326"/>
      <c r="AH728" s="326"/>
      <c r="AI728" s="326"/>
      <c r="AJ728" s="326"/>
      <c r="AK728" s="326"/>
      <c r="AL728" s="326"/>
      <c r="AM728" s="326"/>
      <c r="AN728" s="326"/>
      <c r="AO728" s="326"/>
      <c r="AP728" s="326"/>
      <c r="AQ728" s="326"/>
      <c r="AR728" s="326"/>
      <c r="AS728" s="326"/>
      <c r="AT728" s="326"/>
      <c r="AU728" s="326"/>
      <c r="AV728" s="326"/>
      <c r="AW728" s="326"/>
      <c r="AX728" s="326"/>
      <c r="AY728" s="327"/>
    </row>
    <row r="729" spans="1:60" ht="23.1" customHeight="1">
      <c r="B729" s="337"/>
      <c r="C729" s="338"/>
      <c r="D729" s="321"/>
      <c r="E729" s="322"/>
      <c r="F729" s="322"/>
      <c r="G729" s="322"/>
      <c r="H729" s="322"/>
      <c r="I729" s="322"/>
      <c r="J729" s="322"/>
      <c r="K729" s="322"/>
      <c r="L729" s="323"/>
      <c r="M729" s="324"/>
      <c r="N729" s="324"/>
      <c r="O729" s="324"/>
      <c r="P729" s="324"/>
      <c r="Q729" s="324"/>
      <c r="R729" s="324"/>
      <c r="S729" s="324"/>
      <c r="T729" s="324"/>
      <c r="U729" s="324"/>
      <c r="V729" s="324"/>
      <c r="W729" s="324"/>
      <c r="X729" s="324"/>
      <c r="Y729" s="325"/>
      <c r="Z729" s="326"/>
      <c r="AA729" s="326"/>
      <c r="AB729" s="326"/>
      <c r="AC729" s="326"/>
      <c r="AD729" s="326"/>
      <c r="AE729" s="326"/>
      <c r="AF729" s="326"/>
      <c r="AG729" s="326"/>
      <c r="AH729" s="326"/>
      <c r="AI729" s="326"/>
      <c r="AJ729" s="326"/>
      <c r="AK729" s="326"/>
      <c r="AL729" s="326"/>
      <c r="AM729" s="326"/>
      <c r="AN729" s="326"/>
      <c r="AO729" s="326"/>
      <c r="AP729" s="326"/>
      <c r="AQ729" s="326"/>
      <c r="AR729" s="326"/>
      <c r="AS729" s="326"/>
      <c r="AT729" s="326"/>
      <c r="AU729" s="326"/>
      <c r="AV729" s="326"/>
      <c r="AW729" s="326"/>
      <c r="AX729" s="326"/>
      <c r="AY729" s="327"/>
    </row>
    <row r="730" spans="1:60" ht="23.1" customHeight="1">
      <c r="B730" s="337"/>
      <c r="C730" s="338"/>
      <c r="D730" s="328"/>
      <c r="E730" s="329"/>
      <c r="F730" s="329"/>
      <c r="G730" s="329"/>
      <c r="H730" s="329"/>
      <c r="I730" s="329"/>
      <c r="J730" s="329"/>
      <c r="K730" s="329"/>
      <c r="L730" s="330"/>
      <c r="M730" s="331"/>
      <c r="N730" s="331"/>
      <c r="O730" s="331"/>
      <c r="P730" s="331"/>
      <c r="Q730" s="331"/>
      <c r="R730" s="331"/>
      <c r="S730" s="331"/>
      <c r="T730" s="331"/>
      <c r="U730" s="331"/>
      <c r="V730" s="331"/>
      <c r="W730" s="331"/>
      <c r="X730" s="331"/>
      <c r="Y730" s="325"/>
      <c r="Z730" s="326"/>
      <c r="AA730" s="326"/>
      <c r="AB730" s="326"/>
      <c r="AC730" s="326"/>
      <c r="AD730" s="326"/>
      <c r="AE730" s="326"/>
      <c r="AF730" s="326"/>
      <c r="AG730" s="326"/>
      <c r="AH730" s="326"/>
      <c r="AI730" s="326"/>
      <c r="AJ730" s="326"/>
      <c r="AK730" s="326"/>
      <c r="AL730" s="326"/>
      <c r="AM730" s="326"/>
      <c r="AN730" s="326"/>
      <c r="AO730" s="326"/>
      <c r="AP730" s="326"/>
      <c r="AQ730" s="326"/>
      <c r="AR730" s="326"/>
      <c r="AS730" s="326"/>
      <c r="AT730" s="326"/>
      <c r="AU730" s="326"/>
      <c r="AV730" s="326"/>
      <c r="AW730" s="326"/>
      <c r="AX730" s="326"/>
      <c r="AY730" s="327"/>
    </row>
    <row r="731" spans="1:60" ht="23.1" customHeight="1">
      <c r="B731" s="339"/>
      <c r="C731" s="340"/>
      <c r="D731" s="361" t="s">
        <v>26</v>
      </c>
      <c r="E731" s="362"/>
      <c r="F731" s="362"/>
      <c r="G731" s="362"/>
      <c r="H731" s="362"/>
      <c r="I731" s="362"/>
      <c r="J731" s="362"/>
      <c r="K731" s="362"/>
      <c r="L731" s="363"/>
      <c r="M731" s="923">
        <f>SUM(M724:R726)</f>
        <v>17.3</v>
      </c>
      <c r="N731" s="923"/>
      <c r="O731" s="923"/>
      <c r="P731" s="923"/>
      <c r="Q731" s="923"/>
      <c r="R731" s="923"/>
      <c r="S731" s="923">
        <v>16</v>
      </c>
      <c r="T731" s="923"/>
      <c r="U731" s="923"/>
      <c r="V731" s="923"/>
      <c r="W731" s="923"/>
      <c r="X731" s="923"/>
      <c r="Y731" s="367"/>
      <c r="Z731" s="368"/>
      <c r="AA731" s="368"/>
      <c r="AB731" s="368"/>
      <c r="AC731" s="368"/>
      <c r="AD731" s="368"/>
      <c r="AE731" s="368"/>
      <c r="AF731" s="368"/>
      <c r="AG731" s="368"/>
      <c r="AH731" s="368"/>
      <c r="AI731" s="368"/>
      <c r="AJ731" s="368"/>
      <c r="AK731" s="368"/>
      <c r="AL731" s="368"/>
      <c r="AM731" s="368"/>
      <c r="AN731" s="368"/>
      <c r="AO731" s="368"/>
      <c r="AP731" s="368"/>
      <c r="AQ731" s="368"/>
      <c r="AR731" s="368"/>
      <c r="AS731" s="368"/>
      <c r="AT731" s="368"/>
      <c r="AU731" s="368"/>
      <c r="AV731" s="368"/>
      <c r="AW731" s="368"/>
      <c r="AX731" s="368"/>
      <c r="AY731" s="369"/>
    </row>
    <row r="732" spans="1:60" ht="18" customHeight="1">
      <c r="B732" s="25"/>
      <c r="C732" s="25"/>
      <c r="D732" s="25"/>
      <c r="E732" s="25"/>
      <c r="F732" s="25"/>
      <c r="G732" s="25"/>
      <c r="H732" s="30"/>
      <c r="I732" s="30"/>
      <c r="J732" s="30"/>
      <c r="K732" s="30"/>
      <c r="L732" s="30"/>
      <c r="M732" s="30"/>
      <c r="N732" s="30"/>
      <c r="O732" s="30"/>
      <c r="P732" s="30"/>
      <c r="Q732" s="31"/>
      <c r="R732" s="31"/>
      <c r="S732" s="31"/>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row>
    <row r="733" spans="1:60" ht="23.25" customHeight="1" thickBot="1">
      <c r="A733" s="4"/>
      <c r="B733" s="319" t="s">
        <v>100</v>
      </c>
      <c r="C733" s="320"/>
      <c r="D733" s="320"/>
      <c r="E733" s="320"/>
      <c r="F733" s="320"/>
      <c r="G733" s="320"/>
      <c r="H733" s="320" t="s">
        <v>662</v>
      </c>
      <c r="I733" s="320"/>
      <c r="J733" s="320"/>
      <c r="K733" s="320"/>
      <c r="L733" s="320"/>
      <c r="M733" s="320"/>
      <c r="N733" s="320"/>
      <c r="O733" s="320"/>
      <c r="P733" s="320"/>
      <c r="Q733" s="320"/>
      <c r="R733" s="320"/>
      <c r="S733" s="320"/>
      <c r="T733" s="320"/>
      <c r="U733" s="320"/>
      <c r="V733" s="320"/>
      <c r="W733" s="320"/>
      <c r="X733" s="320"/>
      <c r="Y733" s="320"/>
      <c r="Z733" s="320"/>
      <c r="AA733" s="320"/>
      <c r="AB733" s="320"/>
      <c r="AC733" s="320"/>
      <c r="AD733" s="320"/>
      <c r="AE733" s="320"/>
      <c r="AF733" s="320"/>
      <c r="AG733" s="320"/>
      <c r="AH733" s="320"/>
      <c r="AI733" s="320"/>
      <c r="AJ733" s="320"/>
      <c r="AK733" s="320"/>
      <c r="AL733" s="320"/>
      <c r="AM733" s="320"/>
      <c r="AN733" s="320"/>
      <c r="AO733" s="320"/>
      <c r="AP733" s="320"/>
      <c r="AQ733" s="320"/>
      <c r="AR733" s="320"/>
      <c r="AS733" s="320"/>
      <c r="AT733" s="320"/>
      <c r="AU733" s="320"/>
      <c r="AV733" s="320"/>
      <c r="AW733" s="320"/>
      <c r="AX733" s="320"/>
      <c r="AY733" s="320"/>
    </row>
    <row r="734" spans="1:60" ht="385.5" customHeight="1">
      <c r="A734" s="5"/>
      <c r="B734" s="288" t="s">
        <v>40</v>
      </c>
      <c r="C734" s="289"/>
      <c r="D734" s="289"/>
      <c r="E734" s="289"/>
      <c r="F734" s="289"/>
      <c r="G734" s="290"/>
      <c r="H734" s="14" t="s">
        <v>97</v>
      </c>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15"/>
    </row>
    <row r="735" spans="1:60" ht="348.95" customHeight="1">
      <c r="B735" s="291"/>
      <c r="C735" s="292"/>
      <c r="D735" s="292"/>
      <c r="E735" s="292"/>
      <c r="F735" s="292"/>
      <c r="G735" s="293"/>
      <c r="H735" s="10"/>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2"/>
    </row>
    <row r="736" spans="1:60" ht="324" customHeight="1" thickBot="1">
      <c r="B736" s="294"/>
      <c r="C736" s="295"/>
      <c r="D736" s="295"/>
      <c r="E736" s="295"/>
      <c r="F736" s="295"/>
      <c r="G736" s="296"/>
      <c r="H736" s="26"/>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27"/>
    </row>
    <row r="737" spans="2:51" ht="15" customHeight="1">
      <c r="B737" s="25"/>
      <c r="C737" s="25"/>
      <c r="D737" s="25"/>
      <c r="E737" s="25"/>
      <c r="F737" s="25"/>
      <c r="G737" s="25"/>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c r="AH737" s="11"/>
      <c r="AI737" s="11"/>
      <c r="AJ737" s="11"/>
      <c r="AK737" s="11"/>
      <c r="AL737" s="11"/>
      <c r="AM737" s="11"/>
      <c r="AN737" s="11"/>
      <c r="AO737" s="11"/>
      <c r="AP737" s="11"/>
      <c r="AQ737" s="11"/>
      <c r="AR737" s="11"/>
      <c r="AS737" s="11"/>
      <c r="AT737" s="11"/>
      <c r="AU737" s="11"/>
      <c r="AV737" s="11"/>
      <c r="AW737" s="11"/>
      <c r="AX737" s="11"/>
      <c r="AY737" s="11"/>
    </row>
    <row r="738" spans="2:51" ht="30" customHeight="1" thickBot="1">
      <c r="B738" s="306" t="s">
        <v>100</v>
      </c>
      <c r="C738" s="306"/>
      <c r="D738" s="306"/>
      <c r="E738" s="306"/>
      <c r="F738" s="307"/>
      <c r="G738" s="307"/>
      <c r="H738" s="663" t="s">
        <v>662</v>
      </c>
      <c r="I738" s="663"/>
      <c r="J738" s="663"/>
      <c r="K738" s="663"/>
      <c r="L738" s="663"/>
      <c r="M738" s="663"/>
      <c r="N738" s="663"/>
      <c r="O738" s="663"/>
      <c r="P738" s="663"/>
      <c r="Q738" s="663"/>
      <c r="R738" s="663"/>
      <c r="S738" s="663"/>
      <c r="T738" s="663"/>
      <c r="U738" s="663"/>
      <c r="V738" s="663"/>
      <c r="W738" s="663"/>
      <c r="X738" s="663"/>
      <c r="Y738" s="663"/>
      <c r="Z738" s="663"/>
      <c r="AA738" s="663"/>
      <c r="AB738" s="663"/>
      <c r="AC738" s="663"/>
      <c r="AD738" s="663"/>
      <c r="AE738" s="663"/>
      <c r="AF738" s="663"/>
      <c r="AG738" s="663"/>
      <c r="AH738" s="663"/>
      <c r="AI738" s="663"/>
      <c r="AJ738" s="663"/>
      <c r="AK738" s="663"/>
      <c r="AL738" s="663"/>
      <c r="AM738" s="663"/>
      <c r="AN738" s="663"/>
      <c r="AO738" s="663"/>
      <c r="AP738" s="663"/>
      <c r="AQ738" s="663"/>
      <c r="AR738" s="663"/>
      <c r="AS738" s="663"/>
      <c r="AT738" s="663"/>
      <c r="AU738" s="663"/>
      <c r="AV738" s="663"/>
      <c r="AW738" s="663"/>
      <c r="AX738" s="663"/>
      <c r="AY738" s="663"/>
    </row>
    <row r="739" spans="2:51" ht="24.75" customHeight="1">
      <c r="B739" s="308" t="s">
        <v>75</v>
      </c>
      <c r="C739" s="309"/>
      <c r="D739" s="309"/>
      <c r="E739" s="309"/>
      <c r="F739" s="309"/>
      <c r="G739" s="310"/>
      <c r="H739" s="314" t="s">
        <v>564</v>
      </c>
      <c r="I739" s="315"/>
      <c r="J739" s="315"/>
      <c r="K739" s="315"/>
      <c r="L739" s="315"/>
      <c r="M739" s="315"/>
      <c r="N739" s="315"/>
      <c r="O739" s="315"/>
      <c r="P739" s="315"/>
      <c r="Q739" s="315"/>
      <c r="R739" s="315"/>
      <c r="S739" s="315"/>
      <c r="T739" s="315"/>
      <c r="U739" s="315"/>
      <c r="V739" s="315"/>
      <c r="W739" s="315"/>
      <c r="X739" s="315"/>
      <c r="Y739" s="315"/>
      <c r="Z739" s="315"/>
      <c r="AA739" s="315"/>
      <c r="AB739" s="315"/>
      <c r="AC739" s="316"/>
      <c r="AD739" s="314" t="s">
        <v>565</v>
      </c>
      <c r="AE739" s="315"/>
      <c r="AF739" s="315"/>
      <c r="AG739" s="315"/>
      <c r="AH739" s="315"/>
      <c r="AI739" s="315"/>
      <c r="AJ739" s="315"/>
      <c r="AK739" s="315"/>
      <c r="AL739" s="315"/>
      <c r="AM739" s="315"/>
      <c r="AN739" s="315"/>
      <c r="AO739" s="315"/>
      <c r="AP739" s="315"/>
      <c r="AQ739" s="315"/>
      <c r="AR739" s="315"/>
      <c r="AS739" s="315"/>
      <c r="AT739" s="315"/>
      <c r="AU739" s="315"/>
      <c r="AV739" s="315"/>
      <c r="AW739" s="315"/>
      <c r="AX739" s="315"/>
      <c r="AY739" s="317"/>
    </row>
    <row r="740" spans="2:51" ht="24.75" customHeight="1">
      <c r="B740" s="308"/>
      <c r="C740" s="309"/>
      <c r="D740" s="309"/>
      <c r="E740" s="309"/>
      <c r="F740" s="309"/>
      <c r="G740" s="310"/>
      <c r="H740" s="278" t="s">
        <v>23</v>
      </c>
      <c r="I740" s="279"/>
      <c r="J740" s="279"/>
      <c r="K740" s="279"/>
      <c r="L740" s="280"/>
      <c r="M740" s="259" t="s">
        <v>24</v>
      </c>
      <c r="N740" s="279"/>
      <c r="O740" s="279"/>
      <c r="P740" s="279"/>
      <c r="Q740" s="279"/>
      <c r="R740" s="279"/>
      <c r="S740" s="279"/>
      <c r="T740" s="279"/>
      <c r="U740" s="279"/>
      <c r="V740" s="279"/>
      <c r="W740" s="279"/>
      <c r="X740" s="279"/>
      <c r="Y740" s="280"/>
      <c r="Z740" s="262" t="s">
        <v>25</v>
      </c>
      <c r="AA740" s="281"/>
      <c r="AB740" s="281"/>
      <c r="AC740" s="318"/>
      <c r="AD740" s="278" t="s">
        <v>23</v>
      </c>
      <c r="AE740" s="279"/>
      <c r="AF740" s="279"/>
      <c r="AG740" s="279"/>
      <c r="AH740" s="280"/>
      <c r="AI740" s="259" t="s">
        <v>24</v>
      </c>
      <c r="AJ740" s="279"/>
      <c r="AK740" s="279"/>
      <c r="AL740" s="279"/>
      <c r="AM740" s="279"/>
      <c r="AN740" s="279"/>
      <c r="AO740" s="279"/>
      <c r="AP740" s="279"/>
      <c r="AQ740" s="279"/>
      <c r="AR740" s="279"/>
      <c r="AS740" s="279"/>
      <c r="AT740" s="279"/>
      <c r="AU740" s="280"/>
      <c r="AV740" s="262" t="s">
        <v>25</v>
      </c>
      <c r="AW740" s="281"/>
      <c r="AX740" s="281"/>
      <c r="AY740" s="282"/>
    </row>
    <row r="741" spans="2:51" ht="24.75" customHeight="1">
      <c r="B741" s="308"/>
      <c r="C741" s="309"/>
      <c r="D741" s="309"/>
      <c r="E741" s="309"/>
      <c r="F741" s="309"/>
      <c r="G741" s="310"/>
      <c r="H741" s="243" t="s">
        <v>150</v>
      </c>
      <c r="I741" s="244"/>
      <c r="J741" s="244"/>
      <c r="K741" s="244"/>
      <c r="L741" s="245"/>
      <c r="M741" s="246" t="s">
        <v>151</v>
      </c>
      <c r="N741" s="286"/>
      <c r="O741" s="286"/>
      <c r="P741" s="286"/>
      <c r="Q741" s="286"/>
      <c r="R741" s="286"/>
      <c r="S741" s="286"/>
      <c r="T741" s="286"/>
      <c r="U741" s="286"/>
      <c r="V741" s="286"/>
      <c r="W741" s="286"/>
      <c r="X741" s="286"/>
      <c r="Y741" s="287"/>
      <c r="Z741" s="249">
        <v>11.5</v>
      </c>
      <c r="AA741" s="250"/>
      <c r="AB741" s="250"/>
      <c r="AC741" s="527"/>
      <c r="AD741" s="243"/>
      <c r="AE741" s="244"/>
      <c r="AF741" s="244"/>
      <c r="AG741" s="244"/>
      <c r="AH741" s="245"/>
      <c r="AI741" s="246"/>
      <c r="AJ741" s="286"/>
      <c r="AK741" s="286"/>
      <c r="AL741" s="286"/>
      <c r="AM741" s="286"/>
      <c r="AN741" s="286"/>
      <c r="AO741" s="286"/>
      <c r="AP741" s="286"/>
      <c r="AQ741" s="286"/>
      <c r="AR741" s="286"/>
      <c r="AS741" s="286"/>
      <c r="AT741" s="286"/>
      <c r="AU741" s="287"/>
      <c r="AV741" s="249"/>
      <c r="AW741" s="250"/>
      <c r="AX741" s="250"/>
      <c r="AY741" s="252"/>
    </row>
    <row r="742" spans="2:51" ht="24.75" customHeight="1">
      <c r="B742" s="308"/>
      <c r="C742" s="309"/>
      <c r="D742" s="309"/>
      <c r="E742" s="309"/>
      <c r="F742" s="309"/>
      <c r="G742" s="310"/>
      <c r="H742" s="233"/>
      <c r="I742" s="234"/>
      <c r="J742" s="234"/>
      <c r="K742" s="234"/>
      <c r="L742" s="235"/>
      <c r="M742" s="236"/>
      <c r="N742" s="237"/>
      <c r="O742" s="237"/>
      <c r="P742" s="237"/>
      <c r="Q742" s="237"/>
      <c r="R742" s="237"/>
      <c r="S742" s="237"/>
      <c r="T742" s="237"/>
      <c r="U742" s="237"/>
      <c r="V742" s="237"/>
      <c r="W742" s="237"/>
      <c r="X742" s="237"/>
      <c r="Y742" s="238"/>
      <c r="Z742" s="239"/>
      <c r="AA742" s="240"/>
      <c r="AB742" s="240"/>
      <c r="AC742" s="242"/>
      <c r="AD742" s="233"/>
      <c r="AE742" s="234"/>
      <c r="AF742" s="234"/>
      <c r="AG742" s="234"/>
      <c r="AH742" s="235"/>
      <c r="AI742" s="236"/>
      <c r="AJ742" s="237"/>
      <c r="AK742" s="237"/>
      <c r="AL742" s="237"/>
      <c r="AM742" s="237"/>
      <c r="AN742" s="237"/>
      <c r="AO742" s="237"/>
      <c r="AP742" s="237"/>
      <c r="AQ742" s="237"/>
      <c r="AR742" s="237"/>
      <c r="AS742" s="237"/>
      <c r="AT742" s="237"/>
      <c r="AU742" s="238"/>
      <c r="AV742" s="239"/>
      <c r="AW742" s="240"/>
      <c r="AX742" s="240"/>
      <c r="AY742" s="241"/>
    </row>
    <row r="743" spans="2:51" ht="24.75" customHeight="1">
      <c r="B743" s="308"/>
      <c r="C743" s="309"/>
      <c r="D743" s="309"/>
      <c r="E743" s="309"/>
      <c r="F743" s="309"/>
      <c r="G743" s="310"/>
      <c r="H743" s="233"/>
      <c r="I743" s="234"/>
      <c r="J743" s="234"/>
      <c r="K743" s="234"/>
      <c r="L743" s="235"/>
      <c r="M743" s="236"/>
      <c r="N743" s="237"/>
      <c r="O743" s="237"/>
      <c r="P743" s="237"/>
      <c r="Q743" s="237"/>
      <c r="R743" s="237"/>
      <c r="S743" s="237"/>
      <c r="T743" s="237"/>
      <c r="U743" s="237"/>
      <c r="V743" s="237"/>
      <c r="W743" s="237"/>
      <c r="X743" s="237"/>
      <c r="Y743" s="238"/>
      <c r="Z743" s="239"/>
      <c r="AA743" s="240"/>
      <c r="AB743" s="240"/>
      <c r="AC743" s="242"/>
      <c r="AD743" s="233"/>
      <c r="AE743" s="234"/>
      <c r="AF743" s="234"/>
      <c r="AG743" s="234"/>
      <c r="AH743" s="235"/>
      <c r="AI743" s="236"/>
      <c r="AJ743" s="237"/>
      <c r="AK743" s="237"/>
      <c r="AL743" s="237"/>
      <c r="AM743" s="237"/>
      <c r="AN743" s="237"/>
      <c r="AO743" s="237"/>
      <c r="AP743" s="237"/>
      <c r="AQ743" s="237"/>
      <c r="AR743" s="237"/>
      <c r="AS743" s="237"/>
      <c r="AT743" s="237"/>
      <c r="AU743" s="238"/>
      <c r="AV743" s="239"/>
      <c r="AW743" s="240"/>
      <c r="AX743" s="240"/>
      <c r="AY743" s="241"/>
    </row>
    <row r="744" spans="2:51" ht="24.75" customHeight="1">
      <c r="B744" s="308"/>
      <c r="C744" s="309"/>
      <c r="D744" s="309"/>
      <c r="E744" s="309"/>
      <c r="F744" s="309"/>
      <c r="G744" s="310"/>
      <c r="H744" s="233"/>
      <c r="I744" s="234"/>
      <c r="J744" s="234"/>
      <c r="K744" s="234"/>
      <c r="L744" s="235"/>
      <c r="M744" s="236"/>
      <c r="N744" s="237"/>
      <c r="O744" s="237"/>
      <c r="P744" s="237"/>
      <c r="Q744" s="237"/>
      <c r="R744" s="237"/>
      <c r="S744" s="237"/>
      <c r="T744" s="237"/>
      <c r="U744" s="237"/>
      <c r="V744" s="237"/>
      <c r="W744" s="237"/>
      <c r="X744" s="237"/>
      <c r="Y744" s="238"/>
      <c r="Z744" s="239"/>
      <c r="AA744" s="240"/>
      <c r="AB744" s="240"/>
      <c r="AC744" s="242"/>
      <c r="AD744" s="233"/>
      <c r="AE744" s="234"/>
      <c r="AF744" s="234"/>
      <c r="AG744" s="234"/>
      <c r="AH744" s="235"/>
      <c r="AI744" s="236"/>
      <c r="AJ744" s="237"/>
      <c r="AK744" s="237"/>
      <c r="AL744" s="237"/>
      <c r="AM744" s="237"/>
      <c r="AN744" s="237"/>
      <c r="AO744" s="237"/>
      <c r="AP744" s="237"/>
      <c r="AQ744" s="237"/>
      <c r="AR744" s="237"/>
      <c r="AS744" s="237"/>
      <c r="AT744" s="237"/>
      <c r="AU744" s="238"/>
      <c r="AV744" s="239"/>
      <c r="AW744" s="240"/>
      <c r="AX744" s="240"/>
      <c r="AY744" s="241"/>
    </row>
    <row r="745" spans="2:51" ht="24.75" customHeight="1">
      <c r="B745" s="308"/>
      <c r="C745" s="309"/>
      <c r="D745" s="309"/>
      <c r="E745" s="309"/>
      <c r="F745" s="309"/>
      <c r="G745" s="310"/>
      <c r="H745" s="233"/>
      <c r="I745" s="234"/>
      <c r="J745" s="234"/>
      <c r="K745" s="234"/>
      <c r="L745" s="235"/>
      <c r="M745" s="236"/>
      <c r="N745" s="237"/>
      <c r="O745" s="237"/>
      <c r="P745" s="237"/>
      <c r="Q745" s="237"/>
      <c r="R745" s="237"/>
      <c r="S745" s="237"/>
      <c r="T745" s="237"/>
      <c r="U745" s="237"/>
      <c r="V745" s="237"/>
      <c r="W745" s="237"/>
      <c r="X745" s="237"/>
      <c r="Y745" s="238"/>
      <c r="Z745" s="239"/>
      <c r="AA745" s="240"/>
      <c r="AB745" s="240"/>
      <c r="AC745" s="240"/>
      <c r="AD745" s="233"/>
      <c r="AE745" s="234"/>
      <c r="AF745" s="234"/>
      <c r="AG745" s="234"/>
      <c r="AH745" s="235"/>
      <c r="AI745" s="236"/>
      <c r="AJ745" s="237"/>
      <c r="AK745" s="237"/>
      <c r="AL745" s="237"/>
      <c r="AM745" s="237"/>
      <c r="AN745" s="237"/>
      <c r="AO745" s="237"/>
      <c r="AP745" s="237"/>
      <c r="AQ745" s="237"/>
      <c r="AR745" s="237"/>
      <c r="AS745" s="237"/>
      <c r="AT745" s="237"/>
      <c r="AU745" s="238"/>
      <c r="AV745" s="239"/>
      <c r="AW745" s="240"/>
      <c r="AX745" s="240"/>
      <c r="AY745" s="241"/>
    </row>
    <row r="746" spans="2:51" ht="24.75" customHeight="1">
      <c r="B746" s="308"/>
      <c r="C746" s="309"/>
      <c r="D746" s="309"/>
      <c r="E746" s="309"/>
      <c r="F746" s="309"/>
      <c r="G746" s="310"/>
      <c r="H746" s="233"/>
      <c r="I746" s="234"/>
      <c r="J746" s="234"/>
      <c r="K746" s="234"/>
      <c r="L746" s="235"/>
      <c r="M746" s="236"/>
      <c r="N746" s="237"/>
      <c r="O746" s="237"/>
      <c r="P746" s="237"/>
      <c r="Q746" s="237"/>
      <c r="R746" s="237"/>
      <c r="S746" s="237"/>
      <c r="T746" s="237"/>
      <c r="U746" s="237"/>
      <c r="V746" s="237"/>
      <c r="W746" s="237"/>
      <c r="X746" s="237"/>
      <c r="Y746" s="238"/>
      <c r="Z746" s="239"/>
      <c r="AA746" s="240"/>
      <c r="AB746" s="240"/>
      <c r="AC746" s="240"/>
      <c r="AD746" s="233"/>
      <c r="AE746" s="234"/>
      <c r="AF746" s="234"/>
      <c r="AG746" s="234"/>
      <c r="AH746" s="235"/>
      <c r="AI746" s="236"/>
      <c r="AJ746" s="237"/>
      <c r="AK746" s="237"/>
      <c r="AL746" s="237"/>
      <c r="AM746" s="237"/>
      <c r="AN746" s="237"/>
      <c r="AO746" s="237"/>
      <c r="AP746" s="237"/>
      <c r="AQ746" s="237"/>
      <c r="AR746" s="237"/>
      <c r="AS746" s="237"/>
      <c r="AT746" s="237"/>
      <c r="AU746" s="238"/>
      <c r="AV746" s="239"/>
      <c r="AW746" s="240"/>
      <c r="AX746" s="240"/>
      <c r="AY746" s="241"/>
    </row>
    <row r="747" spans="2:51" ht="24.75" customHeight="1">
      <c r="B747" s="308"/>
      <c r="C747" s="309"/>
      <c r="D747" s="309"/>
      <c r="E747" s="309"/>
      <c r="F747" s="309"/>
      <c r="G747" s="310"/>
      <c r="H747" s="233"/>
      <c r="I747" s="234"/>
      <c r="J747" s="234"/>
      <c r="K747" s="234"/>
      <c r="L747" s="235"/>
      <c r="M747" s="236"/>
      <c r="N747" s="237"/>
      <c r="O747" s="237"/>
      <c r="P747" s="237"/>
      <c r="Q747" s="237"/>
      <c r="R747" s="237"/>
      <c r="S747" s="237"/>
      <c r="T747" s="237"/>
      <c r="U747" s="237"/>
      <c r="V747" s="237"/>
      <c r="W747" s="237"/>
      <c r="X747" s="237"/>
      <c r="Y747" s="238"/>
      <c r="Z747" s="239"/>
      <c r="AA747" s="240"/>
      <c r="AB747" s="240"/>
      <c r="AC747" s="240"/>
      <c r="AD747" s="233"/>
      <c r="AE747" s="234"/>
      <c r="AF747" s="234"/>
      <c r="AG747" s="234"/>
      <c r="AH747" s="235"/>
      <c r="AI747" s="236"/>
      <c r="AJ747" s="237"/>
      <c r="AK747" s="237"/>
      <c r="AL747" s="237"/>
      <c r="AM747" s="237"/>
      <c r="AN747" s="237"/>
      <c r="AO747" s="237"/>
      <c r="AP747" s="237"/>
      <c r="AQ747" s="237"/>
      <c r="AR747" s="237"/>
      <c r="AS747" s="237"/>
      <c r="AT747" s="237"/>
      <c r="AU747" s="238"/>
      <c r="AV747" s="239"/>
      <c r="AW747" s="240"/>
      <c r="AX747" s="240"/>
      <c r="AY747" s="241"/>
    </row>
    <row r="748" spans="2:51" ht="24.75" customHeight="1">
      <c r="B748" s="308"/>
      <c r="C748" s="309"/>
      <c r="D748" s="309"/>
      <c r="E748" s="309"/>
      <c r="F748" s="309"/>
      <c r="G748" s="310"/>
      <c r="H748" s="224"/>
      <c r="I748" s="225"/>
      <c r="J748" s="225"/>
      <c r="K748" s="225"/>
      <c r="L748" s="226"/>
      <c r="M748" s="227"/>
      <c r="N748" s="228"/>
      <c r="O748" s="228"/>
      <c r="P748" s="228"/>
      <c r="Q748" s="228"/>
      <c r="R748" s="228"/>
      <c r="S748" s="228"/>
      <c r="T748" s="228"/>
      <c r="U748" s="228"/>
      <c r="V748" s="228"/>
      <c r="W748" s="228"/>
      <c r="X748" s="228"/>
      <c r="Y748" s="229"/>
      <c r="Z748" s="230"/>
      <c r="AA748" s="231"/>
      <c r="AB748" s="231"/>
      <c r="AC748" s="231"/>
      <c r="AD748" s="224"/>
      <c r="AE748" s="225"/>
      <c r="AF748" s="225"/>
      <c r="AG748" s="225"/>
      <c r="AH748" s="226"/>
      <c r="AI748" s="227"/>
      <c r="AJ748" s="228"/>
      <c r="AK748" s="228"/>
      <c r="AL748" s="228"/>
      <c r="AM748" s="228"/>
      <c r="AN748" s="228"/>
      <c r="AO748" s="228"/>
      <c r="AP748" s="228"/>
      <c r="AQ748" s="228"/>
      <c r="AR748" s="228"/>
      <c r="AS748" s="228"/>
      <c r="AT748" s="228"/>
      <c r="AU748" s="229"/>
      <c r="AV748" s="230"/>
      <c r="AW748" s="231"/>
      <c r="AX748" s="231"/>
      <c r="AY748" s="232"/>
    </row>
    <row r="749" spans="2:51" ht="24.75" customHeight="1">
      <c r="B749" s="308"/>
      <c r="C749" s="309"/>
      <c r="D749" s="309"/>
      <c r="E749" s="309"/>
      <c r="F749" s="309"/>
      <c r="G749" s="310"/>
      <c r="H749" s="266" t="s">
        <v>26</v>
      </c>
      <c r="I749" s="267"/>
      <c r="J749" s="267"/>
      <c r="K749" s="267"/>
      <c r="L749" s="267"/>
      <c r="M749" s="268"/>
      <c r="N749" s="269"/>
      <c r="O749" s="269"/>
      <c r="P749" s="269"/>
      <c r="Q749" s="269"/>
      <c r="R749" s="269"/>
      <c r="S749" s="269"/>
      <c r="T749" s="269"/>
      <c r="U749" s="269"/>
      <c r="V749" s="269"/>
      <c r="W749" s="269"/>
      <c r="X749" s="269"/>
      <c r="Y749" s="270"/>
      <c r="Z749" s="271">
        <f>SUM(Z741:AC748)</f>
        <v>11.5</v>
      </c>
      <c r="AA749" s="272"/>
      <c r="AB749" s="272"/>
      <c r="AC749" s="273"/>
      <c r="AD749" s="266" t="s">
        <v>26</v>
      </c>
      <c r="AE749" s="267"/>
      <c r="AF749" s="267"/>
      <c r="AG749" s="267"/>
      <c r="AH749" s="267"/>
      <c r="AI749" s="268"/>
      <c r="AJ749" s="269"/>
      <c r="AK749" s="269"/>
      <c r="AL749" s="269"/>
      <c r="AM749" s="269"/>
      <c r="AN749" s="269"/>
      <c r="AO749" s="269"/>
      <c r="AP749" s="269"/>
      <c r="AQ749" s="269"/>
      <c r="AR749" s="269"/>
      <c r="AS749" s="269"/>
      <c r="AT749" s="269"/>
      <c r="AU749" s="270"/>
      <c r="AV749" s="271">
        <f>SUM(AV741:AY748)</f>
        <v>0</v>
      </c>
      <c r="AW749" s="272"/>
      <c r="AX749" s="272"/>
      <c r="AY749" s="274"/>
    </row>
    <row r="750" spans="2:51" ht="25.15" customHeight="1">
      <c r="B750" s="308"/>
      <c r="C750" s="309"/>
      <c r="D750" s="309"/>
      <c r="E750" s="309"/>
      <c r="F750" s="309"/>
      <c r="G750" s="310"/>
      <c r="H750" s="253" t="s">
        <v>566</v>
      </c>
      <c r="I750" s="254"/>
      <c r="J750" s="254"/>
      <c r="K750" s="254"/>
      <c r="L750" s="254"/>
      <c r="M750" s="254"/>
      <c r="N750" s="254"/>
      <c r="O750" s="254"/>
      <c r="P750" s="254"/>
      <c r="Q750" s="254"/>
      <c r="R750" s="254"/>
      <c r="S750" s="254"/>
      <c r="T750" s="254"/>
      <c r="U750" s="254"/>
      <c r="V750" s="254"/>
      <c r="W750" s="254"/>
      <c r="X750" s="254"/>
      <c r="Y750" s="254"/>
      <c r="Z750" s="254"/>
      <c r="AA750" s="254"/>
      <c r="AB750" s="254"/>
      <c r="AC750" s="255"/>
      <c r="AD750" s="253" t="s">
        <v>567</v>
      </c>
      <c r="AE750" s="254"/>
      <c r="AF750" s="254"/>
      <c r="AG750" s="254"/>
      <c r="AH750" s="254"/>
      <c r="AI750" s="254"/>
      <c r="AJ750" s="254"/>
      <c r="AK750" s="254"/>
      <c r="AL750" s="254"/>
      <c r="AM750" s="254"/>
      <c r="AN750" s="254"/>
      <c r="AO750" s="254"/>
      <c r="AP750" s="254"/>
      <c r="AQ750" s="254"/>
      <c r="AR750" s="254"/>
      <c r="AS750" s="254"/>
      <c r="AT750" s="254"/>
      <c r="AU750" s="254"/>
      <c r="AV750" s="254"/>
      <c r="AW750" s="254"/>
      <c r="AX750" s="254"/>
      <c r="AY750" s="256"/>
    </row>
    <row r="751" spans="2:51" ht="25.5" customHeight="1">
      <c r="B751" s="308"/>
      <c r="C751" s="309"/>
      <c r="D751" s="309"/>
      <c r="E751" s="309"/>
      <c r="F751" s="309"/>
      <c r="G751" s="310"/>
      <c r="H751" s="257" t="s">
        <v>23</v>
      </c>
      <c r="I751" s="258"/>
      <c r="J751" s="258"/>
      <c r="K751" s="258"/>
      <c r="L751" s="258"/>
      <c r="M751" s="259" t="s">
        <v>24</v>
      </c>
      <c r="N751" s="260"/>
      <c r="O751" s="260"/>
      <c r="P751" s="260"/>
      <c r="Q751" s="260"/>
      <c r="R751" s="260"/>
      <c r="S751" s="260"/>
      <c r="T751" s="260"/>
      <c r="U751" s="260"/>
      <c r="V751" s="260"/>
      <c r="W751" s="260"/>
      <c r="X751" s="260"/>
      <c r="Y751" s="261"/>
      <c r="Z751" s="262" t="s">
        <v>25</v>
      </c>
      <c r="AA751" s="263"/>
      <c r="AB751" s="263"/>
      <c r="AC751" s="264"/>
      <c r="AD751" s="257" t="s">
        <v>23</v>
      </c>
      <c r="AE751" s="258"/>
      <c r="AF751" s="258"/>
      <c r="AG751" s="258"/>
      <c r="AH751" s="258"/>
      <c r="AI751" s="259" t="s">
        <v>24</v>
      </c>
      <c r="AJ751" s="260"/>
      <c r="AK751" s="260"/>
      <c r="AL751" s="260"/>
      <c r="AM751" s="260"/>
      <c r="AN751" s="260"/>
      <c r="AO751" s="260"/>
      <c r="AP751" s="260"/>
      <c r="AQ751" s="260"/>
      <c r="AR751" s="260"/>
      <c r="AS751" s="260"/>
      <c r="AT751" s="260"/>
      <c r="AU751" s="261"/>
      <c r="AV751" s="262" t="s">
        <v>25</v>
      </c>
      <c r="AW751" s="263"/>
      <c r="AX751" s="263"/>
      <c r="AY751" s="265"/>
    </row>
    <row r="752" spans="2:51" ht="24.75" customHeight="1">
      <c r="B752" s="308"/>
      <c r="C752" s="309"/>
      <c r="D752" s="309"/>
      <c r="E752" s="309"/>
      <c r="F752" s="309"/>
      <c r="G752" s="310"/>
      <c r="H752" s="243" t="s">
        <v>135</v>
      </c>
      <c r="I752" s="244"/>
      <c r="J752" s="244"/>
      <c r="K752" s="244"/>
      <c r="L752" s="245"/>
      <c r="M752" s="246" t="s">
        <v>152</v>
      </c>
      <c r="N752" s="247"/>
      <c r="O752" s="247"/>
      <c r="P752" s="247"/>
      <c r="Q752" s="247"/>
      <c r="R752" s="247"/>
      <c r="S752" s="247"/>
      <c r="T752" s="247"/>
      <c r="U752" s="247"/>
      <c r="V752" s="247"/>
      <c r="W752" s="247"/>
      <c r="X752" s="247"/>
      <c r="Y752" s="248"/>
      <c r="Z752" s="249">
        <v>3.6</v>
      </c>
      <c r="AA752" s="250"/>
      <c r="AB752" s="250"/>
      <c r="AC752" s="251"/>
      <c r="AD752" s="243"/>
      <c r="AE752" s="244"/>
      <c r="AF752" s="244"/>
      <c r="AG752" s="244"/>
      <c r="AH752" s="245"/>
      <c r="AI752" s="246"/>
      <c r="AJ752" s="247"/>
      <c r="AK752" s="247"/>
      <c r="AL752" s="247"/>
      <c r="AM752" s="247"/>
      <c r="AN752" s="247"/>
      <c r="AO752" s="247"/>
      <c r="AP752" s="247"/>
      <c r="AQ752" s="247"/>
      <c r="AR752" s="247"/>
      <c r="AS752" s="247"/>
      <c r="AT752" s="247"/>
      <c r="AU752" s="248"/>
      <c r="AV752" s="249"/>
      <c r="AW752" s="250"/>
      <c r="AX752" s="250"/>
      <c r="AY752" s="252"/>
    </row>
    <row r="753" spans="2:51" ht="24.75" customHeight="1">
      <c r="B753" s="308"/>
      <c r="C753" s="309"/>
      <c r="D753" s="309"/>
      <c r="E753" s="309"/>
      <c r="F753" s="309"/>
      <c r="G753" s="310"/>
      <c r="H753" s="233"/>
      <c r="I753" s="234"/>
      <c r="J753" s="234"/>
      <c r="K753" s="234"/>
      <c r="L753" s="235"/>
      <c r="M753" s="236"/>
      <c r="N753" s="237"/>
      <c r="O753" s="237"/>
      <c r="P753" s="237"/>
      <c r="Q753" s="237"/>
      <c r="R753" s="237"/>
      <c r="S753" s="237"/>
      <c r="T753" s="237"/>
      <c r="U753" s="237"/>
      <c r="V753" s="237"/>
      <c r="W753" s="237"/>
      <c r="X753" s="237"/>
      <c r="Y753" s="238"/>
      <c r="Z753" s="239"/>
      <c r="AA753" s="240"/>
      <c r="AB753" s="240"/>
      <c r="AC753" s="242"/>
      <c r="AD753" s="233"/>
      <c r="AE753" s="234"/>
      <c r="AF753" s="234"/>
      <c r="AG753" s="234"/>
      <c r="AH753" s="235"/>
      <c r="AI753" s="236"/>
      <c r="AJ753" s="237"/>
      <c r="AK753" s="237"/>
      <c r="AL753" s="237"/>
      <c r="AM753" s="237"/>
      <c r="AN753" s="237"/>
      <c r="AO753" s="237"/>
      <c r="AP753" s="237"/>
      <c r="AQ753" s="237"/>
      <c r="AR753" s="237"/>
      <c r="AS753" s="237"/>
      <c r="AT753" s="237"/>
      <c r="AU753" s="238"/>
      <c r="AV753" s="239"/>
      <c r="AW753" s="240"/>
      <c r="AX753" s="240"/>
      <c r="AY753" s="241"/>
    </row>
    <row r="754" spans="2:51" ht="24.75" customHeight="1">
      <c r="B754" s="308"/>
      <c r="C754" s="309"/>
      <c r="D754" s="309"/>
      <c r="E754" s="309"/>
      <c r="F754" s="309"/>
      <c r="G754" s="310"/>
      <c r="H754" s="233"/>
      <c r="I754" s="234"/>
      <c r="J754" s="234"/>
      <c r="K754" s="234"/>
      <c r="L754" s="235"/>
      <c r="M754" s="236"/>
      <c r="N754" s="237"/>
      <c r="O754" s="237"/>
      <c r="P754" s="237"/>
      <c r="Q754" s="237"/>
      <c r="R754" s="237"/>
      <c r="S754" s="237"/>
      <c r="T754" s="237"/>
      <c r="U754" s="237"/>
      <c r="V754" s="237"/>
      <c r="W754" s="237"/>
      <c r="X754" s="237"/>
      <c r="Y754" s="238"/>
      <c r="Z754" s="239"/>
      <c r="AA754" s="240"/>
      <c r="AB754" s="240"/>
      <c r="AC754" s="242"/>
      <c r="AD754" s="233"/>
      <c r="AE754" s="234"/>
      <c r="AF754" s="234"/>
      <c r="AG754" s="234"/>
      <c r="AH754" s="235"/>
      <c r="AI754" s="236"/>
      <c r="AJ754" s="237"/>
      <c r="AK754" s="237"/>
      <c r="AL754" s="237"/>
      <c r="AM754" s="237"/>
      <c r="AN754" s="237"/>
      <c r="AO754" s="237"/>
      <c r="AP754" s="237"/>
      <c r="AQ754" s="237"/>
      <c r="AR754" s="237"/>
      <c r="AS754" s="237"/>
      <c r="AT754" s="237"/>
      <c r="AU754" s="238"/>
      <c r="AV754" s="239"/>
      <c r="AW754" s="240"/>
      <c r="AX754" s="240"/>
      <c r="AY754" s="241"/>
    </row>
    <row r="755" spans="2:51" ht="24.75" customHeight="1">
      <c r="B755" s="308"/>
      <c r="C755" s="309"/>
      <c r="D755" s="309"/>
      <c r="E755" s="309"/>
      <c r="F755" s="309"/>
      <c r="G755" s="310"/>
      <c r="H755" s="233"/>
      <c r="I755" s="234"/>
      <c r="J755" s="234"/>
      <c r="K755" s="234"/>
      <c r="L755" s="235"/>
      <c r="M755" s="236"/>
      <c r="N755" s="237"/>
      <c r="O755" s="237"/>
      <c r="P755" s="237"/>
      <c r="Q755" s="237"/>
      <c r="R755" s="237"/>
      <c r="S755" s="237"/>
      <c r="T755" s="237"/>
      <c r="U755" s="237"/>
      <c r="V755" s="237"/>
      <c r="W755" s="237"/>
      <c r="X755" s="237"/>
      <c r="Y755" s="238"/>
      <c r="Z755" s="239"/>
      <c r="AA755" s="240"/>
      <c r="AB755" s="240"/>
      <c r="AC755" s="242"/>
      <c r="AD755" s="233"/>
      <c r="AE755" s="234"/>
      <c r="AF755" s="234"/>
      <c r="AG755" s="234"/>
      <c r="AH755" s="235"/>
      <c r="AI755" s="236"/>
      <c r="AJ755" s="237"/>
      <c r="AK755" s="237"/>
      <c r="AL755" s="237"/>
      <c r="AM755" s="237"/>
      <c r="AN755" s="237"/>
      <c r="AO755" s="237"/>
      <c r="AP755" s="237"/>
      <c r="AQ755" s="237"/>
      <c r="AR755" s="237"/>
      <c r="AS755" s="237"/>
      <c r="AT755" s="237"/>
      <c r="AU755" s="238"/>
      <c r="AV755" s="239"/>
      <c r="AW755" s="240"/>
      <c r="AX755" s="240"/>
      <c r="AY755" s="241"/>
    </row>
    <row r="756" spans="2:51" ht="24.75" customHeight="1">
      <c r="B756" s="308"/>
      <c r="C756" s="309"/>
      <c r="D756" s="309"/>
      <c r="E756" s="309"/>
      <c r="F756" s="309"/>
      <c r="G756" s="310"/>
      <c r="H756" s="233"/>
      <c r="I756" s="234"/>
      <c r="J756" s="234"/>
      <c r="K756" s="234"/>
      <c r="L756" s="235"/>
      <c r="M756" s="236"/>
      <c r="N756" s="237"/>
      <c r="O756" s="237"/>
      <c r="P756" s="237"/>
      <c r="Q756" s="237"/>
      <c r="R756" s="237"/>
      <c r="S756" s="237"/>
      <c r="T756" s="237"/>
      <c r="U756" s="237"/>
      <c r="V756" s="237"/>
      <c r="W756" s="237"/>
      <c r="X756" s="237"/>
      <c r="Y756" s="238"/>
      <c r="Z756" s="239"/>
      <c r="AA756" s="240"/>
      <c r="AB756" s="240"/>
      <c r="AC756" s="240"/>
      <c r="AD756" s="233"/>
      <c r="AE756" s="234"/>
      <c r="AF756" s="234"/>
      <c r="AG756" s="234"/>
      <c r="AH756" s="235"/>
      <c r="AI756" s="236"/>
      <c r="AJ756" s="237"/>
      <c r="AK756" s="237"/>
      <c r="AL756" s="237"/>
      <c r="AM756" s="237"/>
      <c r="AN756" s="237"/>
      <c r="AO756" s="237"/>
      <c r="AP756" s="237"/>
      <c r="AQ756" s="237"/>
      <c r="AR756" s="237"/>
      <c r="AS756" s="237"/>
      <c r="AT756" s="237"/>
      <c r="AU756" s="238"/>
      <c r="AV756" s="239"/>
      <c r="AW756" s="240"/>
      <c r="AX756" s="240"/>
      <c r="AY756" s="241"/>
    </row>
    <row r="757" spans="2:51" ht="24.75" customHeight="1">
      <c r="B757" s="308"/>
      <c r="C757" s="309"/>
      <c r="D757" s="309"/>
      <c r="E757" s="309"/>
      <c r="F757" s="309"/>
      <c r="G757" s="310"/>
      <c r="H757" s="233"/>
      <c r="I757" s="234"/>
      <c r="J757" s="234"/>
      <c r="K757" s="234"/>
      <c r="L757" s="235"/>
      <c r="M757" s="236"/>
      <c r="N757" s="237"/>
      <c r="O757" s="237"/>
      <c r="P757" s="237"/>
      <c r="Q757" s="237"/>
      <c r="R757" s="237"/>
      <c r="S757" s="237"/>
      <c r="T757" s="237"/>
      <c r="U757" s="237"/>
      <c r="V757" s="237"/>
      <c r="W757" s="237"/>
      <c r="X757" s="237"/>
      <c r="Y757" s="238"/>
      <c r="Z757" s="239"/>
      <c r="AA757" s="240"/>
      <c r="AB757" s="240"/>
      <c r="AC757" s="240"/>
      <c r="AD757" s="233"/>
      <c r="AE757" s="234"/>
      <c r="AF757" s="234"/>
      <c r="AG757" s="234"/>
      <c r="AH757" s="235"/>
      <c r="AI757" s="236"/>
      <c r="AJ757" s="237"/>
      <c r="AK757" s="237"/>
      <c r="AL757" s="237"/>
      <c r="AM757" s="237"/>
      <c r="AN757" s="237"/>
      <c r="AO757" s="237"/>
      <c r="AP757" s="237"/>
      <c r="AQ757" s="237"/>
      <c r="AR757" s="237"/>
      <c r="AS757" s="237"/>
      <c r="AT757" s="237"/>
      <c r="AU757" s="238"/>
      <c r="AV757" s="239"/>
      <c r="AW757" s="240"/>
      <c r="AX757" s="240"/>
      <c r="AY757" s="241"/>
    </row>
    <row r="758" spans="2:51" ht="24.75" customHeight="1">
      <c r="B758" s="308"/>
      <c r="C758" s="309"/>
      <c r="D758" s="309"/>
      <c r="E758" s="309"/>
      <c r="F758" s="309"/>
      <c r="G758" s="310"/>
      <c r="H758" s="233"/>
      <c r="I758" s="234"/>
      <c r="J758" s="234"/>
      <c r="K758" s="234"/>
      <c r="L758" s="235"/>
      <c r="M758" s="236"/>
      <c r="N758" s="237"/>
      <c r="O758" s="237"/>
      <c r="P758" s="237"/>
      <c r="Q758" s="237"/>
      <c r="R758" s="237"/>
      <c r="S758" s="237"/>
      <c r="T758" s="237"/>
      <c r="U758" s="237"/>
      <c r="V758" s="237"/>
      <c r="W758" s="237"/>
      <c r="X758" s="237"/>
      <c r="Y758" s="238"/>
      <c r="Z758" s="239"/>
      <c r="AA758" s="240"/>
      <c r="AB758" s="240"/>
      <c r="AC758" s="240"/>
      <c r="AD758" s="233"/>
      <c r="AE758" s="234"/>
      <c r="AF758" s="234"/>
      <c r="AG758" s="234"/>
      <c r="AH758" s="235"/>
      <c r="AI758" s="236"/>
      <c r="AJ758" s="237"/>
      <c r="AK758" s="237"/>
      <c r="AL758" s="237"/>
      <c r="AM758" s="237"/>
      <c r="AN758" s="237"/>
      <c r="AO758" s="237"/>
      <c r="AP758" s="237"/>
      <c r="AQ758" s="237"/>
      <c r="AR758" s="237"/>
      <c r="AS758" s="237"/>
      <c r="AT758" s="237"/>
      <c r="AU758" s="238"/>
      <c r="AV758" s="239"/>
      <c r="AW758" s="240"/>
      <c r="AX758" s="240"/>
      <c r="AY758" s="241"/>
    </row>
    <row r="759" spans="2:51" ht="24.75" customHeight="1">
      <c r="B759" s="308"/>
      <c r="C759" s="309"/>
      <c r="D759" s="309"/>
      <c r="E759" s="309"/>
      <c r="F759" s="309"/>
      <c r="G759" s="310"/>
      <c r="H759" s="224"/>
      <c r="I759" s="225"/>
      <c r="J759" s="225"/>
      <c r="K759" s="225"/>
      <c r="L759" s="226"/>
      <c r="M759" s="227"/>
      <c r="N759" s="228"/>
      <c r="O759" s="228"/>
      <c r="P759" s="228"/>
      <c r="Q759" s="228"/>
      <c r="R759" s="228"/>
      <c r="S759" s="228"/>
      <c r="T759" s="228"/>
      <c r="U759" s="228"/>
      <c r="V759" s="228"/>
      <c r="W759" s="228"/>
      <c r="X759" s="228"/>
      <c r="Y759" s="229"/>
      <c r="Z759" s="230"/>
      <c r="AA759" s="231"/>
      <c r="AB759" s="231"/>
      <c r="AC759" s="231"/>
      <c r="AD759" s="224"/>
      <c r="AE759" s="225"/>
      <c r="AF759" s="225"/>
      <c r="AG759" s="225"/>
      <c r="AH759" s="226"/>
      <c r="AI759" s="227"/>
      <c r="AJ759" s="228"/>
      <c r="AK759" s="228"/>
      <c r="AL759" s="228"/>
      <c r="AM759" s="228"/>
      <c r="AN759" s="228"/>
      <c r="AO759" s="228"/>
      <c r="AP759" s="228"/>
      <c r="AQ759" s="228"/>
      <c r="AR759" s="228"/>
      <c r="AS759" s="228"/>
      <c r="AT759" s="228"/>
      <c r="AU759" s="229"/>
      <c r="AV759" s="230"/>
      <c r="AW759" s="231"/>
      <c r="AX759" s="231"/>
      <c r="AY759" s="232"/>
    </row>
    <row r="760" spans="2:51" ht="24.75" customHeight="1">
      <c r="B760" s="308"/>
      <c r="C760" s="309"/>
      <c r="D760" s="309"/>
      <c r="E760" s="309"/>
      <c r="F760" s="309"/>
      <c r="G760" s="310"/>
      <c r="H760" s="266" t="s">
        <v>26</v>
      </c>
      <c r="I760" s="267"/>
      <c r="J760" s="267"/>
      <c r="K760" s="267"/>
      <c r="L760" s="267"/>
      <c r="M760" s="268"/>
      <c r="N760" s="269"/>
      <c r="O760" s="269"/>
      <c r="P760" s="269"/>
      <c r="Q760" s="269"/>
      <c r="R760" s="269"/>
      <c r="S760" s="269"/>
      <c r="T760" s="269"/>
      <c r="U760" s="269"/>
      <c r="V760" s="269"/>
      <c r="W760" s="269"/>
      <c r="X760" s="269"/>
      <c r="Y760" s="270"/>
      <c r="Z760" s="271">
        <f>SUM(Z752:AC759)</f>
        <v>3.6</v>
      </c>
      <c r="AA760" s="272"/>
      <c r="AB760" s="272"/>
      <c r="AC760" s="273"/>
      <c r="AD760" s="266" t="s">
        <v>26</v>
      </c>
      <c r="AE760" s="267"/>
      <c r="AF760" s="267"/>
      <c r="AG760" s="267"/>
      <c r="AH760" s="267"/>
      <c r="AI760" s="268"/>
      <c r="AJ760" s="269"/>
      <c r="AK760" s="269"/>
      <c r="AL760" s="269"/>
      <c r="AM760" s="269"/>
      <c r="AN760" s="269"/>
      <c r="AO760" s="269"/>
      <c r="AP760" s="269"/>
      <c r="AQ760" s="269"/>
      <c r="AR760" s="269"/>
      <c r="AS760" s="269"/>
      <c r="AT760" s="269"/>
      <c r="AU760" s="270"/>
      <c r="AV760" s="271">
        <f>SUM(AV752:AY759)</f>
        <v>0</v>
      </c>
      <c r="AW760" s="272"/>
      <c r="AX760" s="272"/>
      <c r="AY760" s="274"/>
    </row>
    <row r="761" spans="2:51" ht="24.75" customHeight="1">
      <c r="B761" s="308"/>
      <c r="C761" s="309"/>
      <c r="D761" s="309"/>
      <c r="E761" s="309"/>
      <c r="F761" s="309"/>
      <c r="G761" s="310"/>
      <c r="H761" s="253" t="s">
        <v>568</v>
      </c>
      <c r="I761" s="254"/>
      <c r="J761" s="254"/>
      <c r="K761" s="254"/>
      <c r="L761" s="254"/>
      <c r="M761" s="254"/>
      <c r="N761" s="254"/>
      <c r="O761" s="254"/>
      <c r="P761" s="254"/>
      <c r="Q761" s="254"/>
      <c r="R761" s="254"/>
      <c r="S761" s="254"/>
      <c r="T761" s="254"/>
      <c r="U761" s="254"/>
      <c r="V761" s="254"/>
      <c r="W761" s="254"/>
      <c r="X761" s="254"/>
      <c r="Y761" s="254"/>
      <c r="Z761" s="254"/>
      <c r="AA761" s="254"/>
      <c r="AB761" s="254"/>
      <c r="AC761" s="255"/>
      <c r="AD761" s="253" t="s">
        <v>569</v>
      </c>
      <c r="AE761" s="254"/>
      <c r="AF761" s="254"/>
      <c r="AG761" s="254"/>
      <c r="AH761" s="254"/>
      <c r="AI761" s="254"/>
      <c r="AJ761" s="254"/>
      <c r="AK761" s="254"/>
      <c r="AL761" s="254"/>
      <c r="AM761" s="254"/>
      <c r="AN761" s="254"/>
      <c r="AO761" s="254"/>
      <c r="AP761" s="254"/>
      <c r="AQ761" s="254"/>
      <c r="AR761" s="254"/>
      <c r="AS761" s="254"/>
      <c r="AT761" s="254"/>
      <c r="AU761" s="254"/>
      <c r="AV761" s="254"/>
      <c r="AW761" s="254"/>
      <c r="AX761" s="254"/>
      <c r="AY761" s="256"/>
    </row>
    <row r="762" spans="2:51" ht="24.75" customHeight="1">
      <c r="B762" s="308"/>
      <c r="C762" s="309"/>
      <c r="D762" s="309"/>
      <c r="E762" s="309"/>
      <c r="F762" s="309"/>
      <c r="G762" s="310"/>
      <c r="H762" s="257" t="s">
        <v>23</v>
      </c>
      <c r="I762" s="258"/>
      <c r="J762" s="258"/>
      <c r="K762" s="258"/>
      <c r="L762" s="258"/>
      <c r="M762" s="259" t="s">
        <v>24</v>
      </c>
      <c r="N762" s="260"/>
      <c r="O762" s="260"/>
      <c r="P762" s="260"/>
      <c r="Q762" s="260"/>
      <c r="R762" s="260"/>
      <c r="S762" s="260"/>
      <c r="T762" s="260"/>
      <c r="U762" s="260"/>
      <c r="V762" s="260"/>
      <c r="W762" s="260"/>
      <c r="X762" s="260"/>
      <c r="Y762" s="261"/>
      <c r="Z762" s="262" t="s">
        <v>25</v>
      </c>
      <c r="AA762" s="263"/>
      <c r="AB762" s="263"/>
      <c r="AC762" s="264"/>
      <c r="AD762" s="257" t="s">
        <v>23</v>
      </c>
      <c r="AE762" s="258"/>
      <c r="AF762" s="258"/>
      <c r="AG762" s="258"/>
      <c r="AH762" s="258"/>
      <c r="AI762" s="259" t="s">
        <v>24</v>
      </c>
      <c r="AJ762" s="260"/>
      <c r="AK762" s="260"/>
      <c r="AL762" s="260"/>
      <c r="AM762" s="260"/>
      <c r="AN762" s="260"/>
      <c r="AO762" s="260"/>
      <c r="AP762" s="260"/>
      <c r="AQ762" s="260"/>
      <c r="AR762" s="260"/>
      <c r="AS762" s="260"/>
      <c r="AT762" s="260"/>
      <c r="AU762" s="261"/>
      <c r="AV762" s="262" t="s">
        <v>25</v>
      </c>
      <c r="AW762" s="263"/>
      <c r="AX762" s="263"/>
      <c r="AY762" s="265"/>
    </row>
    <row r="763" spans="2:51" ht="24.75" customHeight="1">
      <c r="B763" s="308"/>
      <c r="C763" s="309"/>
      <c r="D763" s="309"/>
      <c r="E763" s="309"/>
      <c r="F763" s="309"/>
      <c r="G763" s="310"/>
      <c r="H763" s="243" t="s">
        <v>135</v>
      </c>
      <c r="I763" s="244"/>
      <c r="J763" s="244"/>
      <c r="K763" s="244"/>
      <c r="L763" s="245"/>
      <c r="M763" s="246" t="s">
        <v>153</v>
      </c>
      <c r="N763" s="247"/>
      <c r="O763" s="247"/>
      <c r="P763" s="247"/>
      <c r="Q763" s="247"/>
      <c r="R763" s="247"/>
      <c r="S763" s="247"/>
      <c r="T763" s="247"/>
      <c r="U763" s="247"/>
      <c r="V763" s="247"/>
      <c r="W763" s="247"/>
      <c r="X763" s="247"/>
      <c r="Y763" s="248"/>
      <c r="Z763" s="249">
        <v>1.4</v>
      </c>
      <c r="AA763" s="250"/>
      <c r="AB763" s="250"/>
      <c r="AC763" s="251"/>
      <c r="AD763" s="243"/>
      <c r="AE763" s="244"/>
      <c r="AF763" s="244"/>
      <c r="AG763" s="244"/>
      <c r="AH763" s="245"/>
      <c r="AI763" s="246"/>
      <c r="AJ763" s="247"/>
      <c r="AK763" s="247"/>
      <c r="AL763" s="247"/>
      <c r="AM763" s="247"/>
      <c r="AN763" s="247"/>
      <c r="AO763" s="247"/>
      <c r="AP763" s="247"/>
      <c r="AQ763" s="247"/>
      <c r="AR763" s="247"/>
      <c r="AS763" s="247"/>
      <c r="AT763" s="247"/>
      <c r="AU763" s="248"/>
      <c r="AV763" s="249"/>
      <c r="AW763" s="250"/>
      <c r="AX763" s="250"/>
      <c r="AY763" s="252"/>
    </row>
    <row r="764" spans="2:51" ht="24.75" customHeight="1">
      <c r="B764" s="308"/>
      <c r="C764" s="309"/>
      <c r="D764" s="309"/>
      <c r="E764" s="309"/>
      <c r="F764" s="309"/>
      <c r="G764" s="310"/>
      <c r="H764" s="233"/>
      <c r="I764" s="234"/>
      <c r="J764" s="234"/>
      <c r="K764" s="234"/>
      <c r="L764" s="235"/>
      <c r="M764" s="236"/>
      <c r="N764" s="237"/>
      <c r="O764" s="237"/>
      <c r="P764" s="237"/>
      <c r="Q764" s="237"/>
      <c r="R764" s="237"/>
      <c r="S764" s="237"/>
      <c r="T764" s="237"/>
      <c r="U764" s="237"/>
      <c r="V764" s="237"/>
      <c r="W764" s="237"/>
      <c r="X764" s="237"/>
      <c r="Y764" s="238"/>
      <c r="Z764" s="239"/>
      <c r="AA764" s="240"/>
      <c r="AB764" s="240"/>
      <c r="AC764" s="242"/>
      <c r="AD764" s="233"/>
      <c r="AE764" s="234"/>
      <c r="AF764" s="234"/>
      <c r="AG764" s="234"/>
      <c r="AH764" s="235"/>
      <c r="AI764" s="236"/>
      <c r="AJ764" s="237"/>
      <c r="AK764" s="237"/>
      <c r="AL764" s="237"/>
      <c r="AM764" s="237"/>
      <c r="AN764" s="237"/>
      <c r="AO764" s="237"/>
      <c r="AP764" s="237"/>
      <c r="AQ764" s="237"/>
      <c r="AR764" s="237"/>
      <c r="AS764" s="237"/>
      <c r="AT764" s="237"/>
      <c r="AU764" s="238"/>
      <c r="AV764" s="239"/>
      <c r="AW764" s="240"/>
      <c r="AX764" s="240"/>
      <c r="AY764" s="241"/>
    </row>
    <row r="765" spans="2:51" ht="24.75" customHeight="1">
      <c r="B765" s="308"/>
      <c r="C765" s="309"/>
      <c r="D765" s="309"/>
      <c r="E765" s="309"/>
      <c r="F765" s="309"/>
      <c r="G765" s="310"/>
      <c r="H765" s="233"/>
      <c r="I765" s="234"/>
      <c r="J765" s="234"/>
      <c r="K765" s="234"/>
      <c r="L765" s="235"/>
      <c r="M765" s="236"/>
      <c r="N765" s="237"/>
      <c r="O765" s="237"/>
      <c r="P765" s="237"/>
      <c r="Q765" s="237"/>
      <c r="R765" s="237"/>
      <c r="S765" s="237"/>
      <c r="T765" s="237"/>
      <c r="U765" s="237"/>
      <c r="V765" s="237"/>
      <c r="W765" s="237"/>
      <c r="X765" s="237"/>
      <c r="Y765" s="238"/>
      <c r="Z765" s="239"/>
      <c r="AA765" s="240"/>
      <c r="AB765" s="240"/>
      <c r="AC765" s="242"/>
      <c r="AD765" s="233"/>
      <c r="AE765" s="234"/>
      <c r="AF765" s="234"/>
      <c r="AG765" s="234"/>
      <c r="AH765" s="235"/>
      <c r="AI765" s="236"/>
      <c r="AJ765" s="237"/>
      <c r="AK765" s="237"/>
      <c r="AL765" s="237"/>
      <c r="AM765" s="237"/>
      <c r="AN765" s="237"/>
      <c r="AO765" s="237"/>
      <c r="AP765" s="237"/>
      <c r="AQ765" s="237"/>
      <c r="AR765" s="237"/>
      <c r="AS765" s="237"/>
      <c r="AT765" s="237"/>
      <c r="AU765" s="238"/>
      <c r="AV765" s="239"/>
      <c r="AW765" s="240"/>
      <c r="AX765" s="240"/>
      <c r="AY765" s="241"/>
    </row>
    <row r="766" spans="2:51" ht="24.75" customHeight="1">
      <c r="B766" s="308"/>
      <c r="C766" s="309"/>
      <c r="D766" s="309"/>
      <c r="E766" s="309"/>
      <c r="F766" s="309"/>
      <c r="G766" s="310"/>
      <c r="H766" s="233"/>
      <c r="I766" s="234"/>
      <c r="J766" s="234"/>
      <c r="K766" s="234"/>
      <c r="L766" s="235"/>
      <c r="M766" s="236"/>
      <c r="N766" s="237"/>
      <c r="O766" s="237"/>
      <c r="P766" s="237"/>
      <c r="Q766" s="237"/>
      <c r="R766" s="237"/>
      <c r="S766" s="237"/>
      <c r="T766" s="237"/>
      <c r="U766" s="237"/>
      <c r="V766" s="237"/>
      <c r="W766" s="237"/>
      <c r="X766" s="237"/>
      <c r="Y766" s="238"/>
      <c r="Z766" s="239"/>
      <c r="AA766" s="240"/>
      <c r="AB766" s="240"/>
      <c r="AC766" s="242"/>
      <c r="AD766" s="233"/>
      <c r="AE766" s="234"/>
      <c r="AF766" s="234"/>
      <c r="AG766" s="234"/>
      <c r="AH766" s="235"/>
      <c r="AI766" s="236"/>
      <c r="AJ766" s="237"/>
      <c r="AK766" s="237"/>
      <c r="AL766" s="237"/>
      <c r="AM766" s="237"/>
      <c r="AN766" s="237"/>
      <c r="AO766" s="237"/>
      <c r="AP766" s="237"/>
      <c r="AQ766" s="237"/>
      <c r="AR766" s="237"/>
      <c r="AS766" s="237"/>
      <c r="AT766" s="237"/>
      <c r="AU766" s="238"/>
      <c r="AV766" s="239"/>
      <c r="AW766" s="240"/>
      <c r="AX766" s="240"/>
      <c r="AY766" s="241"/>
    </row>
    <row r="767" spans="2:51" ht="24.75" customHeight="1">
      <c r="B767" s="308"/>
      <c r="C767" s="309"/>
      <c r="D767" s="309"/>
      <c r="E767" s="309"/>
      <c r="F767" s="309"/>
      <c r="G767" s="310"/>
      <c r="H767" s="233"/>
      <c r="I767" s="234"/>
      <c r="J767" s="234"/>
      <c r="K767" s="234"/>
      <c r="L767" s="235"/>
      <c r="M767" s="236"/>
      <c r="N767" s="237"/>
      <c r="O767" s="237"/>
      <c r="P767" s="237"/>
      <c r="Q767" s="237"/>
      <c r="R767" s="237"/>
      <c r="S767" s="237"/>
      <c r="T767" s="237"/>
      <c r="U767" s="237"/>
      <c r="V767" s="237"/>
      <c r="W767" s="237"/>
      <c r="X767" s="237"/>
      <c r="Y767" s="238"/>
      <c r="Z767" s="239"/>
      <c r="AA767" s="240"/>
      <c r="AB767" s="240"/>
      <c r="AC767" s="240"/>
      <c r="AD767" s="233"/>
      <c r="AE767" s="234"/>
      <c r="AF767" s="234"/>
      <c r="AG767" s="234"/>
      <c r="AH767" s="235"/>
      <c r="AI767" s="236"/>
      <c r="AJ767" s="237"/>
      <c r="AK767" s="237"/>
      <c r="AL767" s="237"/>
      <c r="AM767" s="237"/>
      <c r="AN767" s="237"/>
      <c r="AO767" s="237"/>
      <c r="AP767" s="237"/>
      <c r="AQ767" s="237"/>
      <c r="AR767" s="237"/>
      <c r="AS767" s="237"/>
      <c r="AT767" s="237"/>
      <c r="AU767" s="238"/>
      <c r="AV767" s="239"/>
      <c r="AW767" s="240"/>
      <c r="AX767" s="240"/>
      <c r="AY767" s="241"/>
    </row>
    <row r="768" spans="2:51" ht="24.75" customHeight="1">
      <c r="B768" s="308"/>
      <c r="C768" s="309"/>
      <c r="D768" s="309"/>
      <c r="E768" s="309"/>
      <c r="F768" s="309"/>
      <c r="G768" s="310"/>
      <c r="H768" s="233"/>
      <c r="I768" s="234"/>
      <c r="J768" s="234"/>
      <c r="K768" s="234"/>
      <c r="L768" s="235"/>
      <c r="M768" s="236"/>
      <c r="N768" s="237"/>
      <c r="O768" s="237"/>
      <c r="P768" s="237"/>
      <c r="Q768" s="237"/>
      <c r="R768" s="237"/>
      <c r="S768" s="237"/>
      <c r="T768" s="237"/>
      <c r="U768" s="237"/>
      <c r="V768" s="237"/>
      <c r="W768" s="237"/>
      <c r="X768" s="237"/>
      <c r="Y768" s="238"/>
      <c r="Z768" s="239"/>
      <c r="AA768" s="240"/>
      <c r="AB768" s="240"/>
      <c r="AC768" s="240"/>
      <c r="AD768" s="233"/>
      <c r="AE768" s="234"/>
      <c r="AF768" s="234"/>
      <c r="AG768" s="234"/>
      <c r="AH768" s="235"/>
      <c r="AI768" s="236"/>
      <c r="AJ768" s="237"/>
      <c r="AK768" s="237"/>
      <c r="AL768" s="237"/>
      <c r="AM768" s="237"/>
      <c r="AN768" s="237"/>
      <c r="AO768" s="237"/>
      <c r="AP768" s="237"/>
      <c r="AQ768" s="237"/>
      <c r="AR768" s="237"/>
      <c r="AS768" s="237"/>
      <c r="AT768" s="237"/>
      <c r="AU768" s="238"/>
      <c r="AV768" s="239"/>
      <c r="AW768" s="240"/>
      <c r="AX768" s="240"/>
      <c r="AY768" s="241"/>
    </row>
    <row r="769" spans="2:51" ht="24.75" customHeight="1">
      <c r="B769" s="308"/>
      <c r="C769" s="309"/>
      <c r="D769" s="309"/>
      <c r="E769" s="309"/>
      <c r="F769" s="309"/>
      <c r="G769" s="310"/>
      <c r="H769" s="233"/>
      <c r="I769" s="234"/>
      <c r="J769" s="234"/>
      <c r="K769" s="234"/>
      <c r="L769" s="235"/>
      <c r="M769" s="236"/>
      <c r="N769" s="237"/>
      <c r="O769" s="237"/>
      <c r="P769" s="237"/>
      <c r="Q769" s="237"/>
      <c r="R769" s="237"/>
      <c r="S769" s="237"/>
      <c r="T769" s="237"/>
      <c r="U769" s="237"/>
      <c r="V769" s="237"/>
      <c r="W769" s="237"/>
      <c r="X769" s="237"/>
      <c r="Y769" s="238"/>
      <c r="Z769" s="239"/>
      <c r="AA769" s="240"/>
      <c r="AB769" s="240"/>
      <c r="AC769" s="240"/>
      <c r="AD769" s="233"/>
      <c r="AE769" s="234"/>
      <c r="AF769" s="234"/>
      <c r="AG769" s="234"/>
      <c r="AH769" s="235"/>
      <c r="AI769" s="236"/>
      <c r="AJ769" s="237"/>
      <c r="AK769" s="237"/>
      <c r="AL769" s="237"/>
      <c r="AM769" s="237"/>
      <c r="AN769" s="237"/>
      <c r="AO769" s="237"/>
      <c r="AP769" s="237"/>
      <c r="AQ769" s="237"/>
      <c r="AR769" s="237"/>
      <c r="AS769" s="237"/>
      <c r="AT769" s="237"/>
      <c r="AU769" s="238"/>
      <c r="AV769" s="239"/>
      <c r="AW769" s="240"/>
      <c r="AX769" s="240"/>
      <c r="AY769" s="241"/>
    </row>
    <row r="770" spans="2:51" ht="24.75" customHeight="1">
      <c r="B770" s="308"/>
      <c r="C770" s="309"/>
      <c r="D770" s="309"/>
      <c r="E770" s="309"/>
      <c r="F770" s="309"/>
      <c r="G770" s="310"/>
      <c r="H770" s="224"/>
      <c r="I770" s="225"/>
      <c r="J770" s="225"/>
      <c r="K770" s="225"/>
      <c r="L770" s="226"/>
      <c r="M770" s="227"/>
      <c r="N770" s="228"/>
      <c r="O770" s="228"/>
      <c r="P770" s="228"/>
      <c r="Q770" s="228"/>
      <c r="R770" s="228"/>
      <c r="S770" s="228"/>
      <c r="T770" s="228"/>
      <c r="U770" s="228"/>
      <c r="V770" s="228"/>
      <c r="W770" s="228"/>
      <c r="X770" s="228"/>
      <c r="Y770" s="229"/>
      <c r="Z770" s="230"/>
      <c r="AA770" s="231"/>
      <c r="AB770" s="231"/>
      <c r="AC770" s="231"/>
      <c r="AD770" s="224"/>
      <c r="AE770" s="225"/>
      <c r="AF770" s="225"/>
      <c r="AG770" s="225"/>
      <c r="AH770" s="226"/>
      <c r="AI770" s="227"/>
      <c r="AJ770" s="228"/>
      <c r="AK770" s="228"/>
      <c r="AL770" s="228"/>
      <c r="AM770" s="228"/>
      <c r="AN770" s="228"/>
      <c r="AO770" s="228"/>
      <c r="AP770" s="228"/>
      <c r="AQ770" s="228"/>
      <c r="AR770" s="228"/>
      <c r="AS770" s="228"/>
      <c r="AT770" s="228"/>
      <c r="AU770" s="229"/>
      <c r="AV770" s="230"/>
      <c r="AW770" s="231"/>
      <c r="AX770" s="231"/>
      <c r="AY770" s="232"/>
    </row>
    <row r="771" spans="2:51" ht="24.75" customHeight="1">
      <c r="B771" s="308"/>
      <c r="C771" s="309"/>
      <c r="D771" s="309"/>
      <c r="E771" s="309"/>
      <c r="F771" s="309"/>
      <c r="G771" s="310"/>
      <c r="H771" s="266" t="s">
        <v>26</v>
      </c>
      <c r="I771" s="267"/>
      <c r="J771" s="267"/>
      <c r="K771" s="267"/>
      <c r="L771" s="267"/>
      <c r="M771" s="268"/>
      <c r="N771" s="269"/>
      <c r="O771" s="269"/>
      <c r="P771" s="269"/>
      <c r="Q771" s="269"/>
      <c r="R771" s="269"/>
      <c r="S771" s="269"/>
      <c r="T771" s="269"/>
      <c r="U771" s="269"/>
      <c r="V771" s="269"/>
      <c r="W771" s="269"/>
      <c r="X771" s="269"/>
      <c r="Y771" s="270"/>
      <c r="Z771" s="271">
        <f>SUM(Z763:AC770)</f>
        <v>1.4</v>
      </c>
      <c r="AA771" s="272"/>
      <c r="AB771" s="272"/>
      <c r="AC771" s="273"/>
      <c r="AD771" s="266" t="s">
        <v>26</v>
      </c>
      <c r="AE771" s="267"/>
      <c r="AF771" s="267"/>
      <c r="AG771" s="267"/>
      <c r="AH771" s="267"/>
      <c r="AI771" s="268"/>
      <c r="AJ771" s="269"/>
      <c r="AK771" s="269"/>
      <c r="AL771" s="269"/>
      <c r="AM771" s="269"/>
      <c r="AN771" s="269"/>
      <c r="AO771" s="269"/>
      <c r="AP771" s="269"/>
      <c r="AQ771" s="269"/>
      <c r="AR771" s="269"/>
      <c r="AS771" s="269"/>
      <c r="AT771" s="269"/>
      <c r="AU771" s="270"/>
      <c r="AV771" s="271">
        <f>SUM(AV763:AY770)</f>
        <v>0</v>
      </c>
      <c r="AW771" s="272"/>
      <c r="AX771" s="272"/>
      <c r="AY771" s="274"/>
    </row>
    <row r="772" spans="2:51" ht="24.75" customHeight="1">
      <c r="B772" s="308"/>
      <c r="C772" s="309"/>
      <c r="D772" s="309"/>
      <c r="E772" s="309"/>
      <c r="F772" s="309"/>
      <c r="G772" s="310"/>
      <c r="H772" s="253" t="s">
        <v>570</v>
      </c>
      <c r="I772" s="254"/>
      <c r="J772" s="254"/>
      <c r="K772" s="254"/>
      <c r="L772" s="254"/>
      <c r="M772" s="254"/>
      <c r="N772" s="254"/>
      <c r="O772" s="254"/>
      <c r="P772" s="254"/>
      <c r="Q772" s="254"/>
      <c r="R772" s="254"/>
      <c r="S772" s="254"/>
      <c r="T772" s="254"/>
      <c r="U772" s="254"/>
      <c r="V772" s="254"/>
      <c r="W772" s="254"/>
      <c r="X772" s="254"/>
      <c r="Y772" s="254"/>
      <c r="Z772" s="254"/>
      <c r="AA772" s="254"/>
      <c r="AB772" s="254"/>
      <c r="AC772" s="255"/>
      <c r="AD772" s="253" t="s">
        <v>571</v>
      </c>
      <c r="AE772" s="254"/>
      <c r="AF772" s="254"/>
      <c r="AG772" s="254"/>
      <c r="AH772" s="254"/>
      <c r="AI772" s="254"/>
      <c r="AJ772" s="254"/>
      <c r="AK772" s="254"/>
      <c r="AL772" s="254"/>
      <c r="AM772" s="254"/>
      <c r="AN772" s="254"/>
      <c r="AO772" s="254"/>
      <c r="AP772" s="254"/>
      <c r="AQ772" s="254"/>
      <c r="AR772" s="254"/>
      <c r="AS772" s="254"/>
      <c r="AT772" s="254"/>
      <c r="AU772" s="254"/>
      <c r="AV772" s="254"/>
      <c r="AW772" s="254"/>
      <c r="AX772" s="254"/>
      <c r="AY772" s="256"/>
    </row>
    <row r="773" spans="2:51" ht="24.75" customHeight="1">
      <c r="B773" s="308"/>
      <c r="C773" s="309"/>
      <c r="D773" s="309"/>
      <c r="E773" s="309"/>
      <c r="F773" s="309"/>
      <c r="G773" s="310"/>
      <c r="H773" s="257" t="s">
        <v>23</v>
      </c>
      <c r="I773" s="258"/>
      <c r="J773" s="258"/>
      <c r="K773" s="258"/>
      <c r="L773" s="258"/>
      <c r="M773" s="259" t="s">
        <v>24</v>
      </c>
      <c r="N773" s="260"/>
      <c r="O773" s="260"/>
      <c r="P773" s="260"/>
      <c r="Q773" s="260"/>
      <c r="R773" s="260"/>
      <c r="S773" s="260"/>
      <c r="T773" s="260"/>
      <c r="U773" s="260"/>
      <c r="V773" s="260"/>
      <c r="W773" s="260"/>
      <c r="X773" s="260"/>
      <c r="Y773" s="261"/>
      <c r="Z773" s="262" t="s">
        <v>25</v>
      </c>
      <c r="AA773" s="263"/>
      <c r="AB773" s="263"/>
      <c r="AC773" s="264"/>
      <c r="AD773" s="257" t="s">
        <v>23</v>
      </c>
      <c r="AE773" s="258"/>
      <c r="AF773" s="258"/>
      <c r="AG773" s="258"/>
      <c r="AH773" s="258"/>
      <c r="AI773" s="259" t="s">
        <v>24</v>
      </c>
      <c r="AJ773" s="260"/>
      <c r="AK773" s="260"/>
      <c r="AL773" s="260"/>
      <c r="AM773" s="260"/>
      <c r="AN773" s="260"/>
      <c r="AO773" s="260"/>
      <c r="AP773" s="260"/>
      <c r="AQ773" s="260"/>
      <c r="AR773" s="260"/>
      <c r="AS773" s="260"/>
      <c r="AT773" s="260"/>
      <c r="AU773" s="261"/>
      <c r="AV773" s="262" t="s">
        <v>25</v>
      </c>
      <c r="AW773" s="263"/>
      <c r="AX773" s="263"/>
      <c r="AY773" s="265"/>
    </row>
    <row r="774" spans="2:51" ht="24.75" customHeight="1">
      <c r="B774" s="308"/>
      <c r="C774" s="309"/>
      <c r="D774" s="309"/>
      <c r="E774" s="309"/>
      <c r="F774" s="309"/>
      <c r="G774" s="310"/>
      <c r="H774" s="243"/>
      <c r="I774" s="244"/>
      <c r="J774" s="244"/>
      <c r="K774" s="244"/>
      <c r="L774" s="245"/>
      <c r="M774" s="246"/>
      <c r="N774" s="247"/>
      <c r="O774" s="247"/>
      <c r="P774" s="247"/>
      <c r="Q774" s="247"/>
      <c r="R774" s="247"/>
      <c r="S774" s="247"/>
      <c r="T774" s="247"/>
      <c r="U774" s="247"/>
      <c r="V774" s="247"/>
      <c r="W774" s="247"/>
      <c r="X774" s="247"/>
      <c r="Y774" s="248"/>
      <c r="Z774" s="249"/>
      <c r="AA774" s="250"/>
      <c r="AB774" s="250"/>
      <c r="AC774" s="251"/>
      <c r="AD774" s="243"/>
      <c r="AE774" s="244"/>
      <c r="AF774" s="244"/>
      <c r="AG774" s="244"/>
      <c r="AH774" s="245"/>
      <c r="AI774" s="246"/>
      <c r="AJ774" s="247"/>
      <c r="AK774" s="247"/>
      <c r="AL774" s="247"/>
      <c r="AM774" s="247"/>
      <c r="AN774" s="247"/>
      <c r="AO774" s="247"/>
      <c r="AP774" s="247"/>
      <c r="AQ774" s="247"/>
      <c r="AR774" s="247"/>
      <c r="AS774" s="247"/>
      <c r="AT774" s="247"/>
      <c r="AU774" s="248"/>
      <c r="AV774" s="249"/>
      <c r="AW774" s="250"/>
      <c r="AX774" s="250"/>
      <c r="AY774" s="252"/>
    </row>
    <row r="775" spans="2:51" ht="24.75" customHeight="1">
      <c r="B775" s="308"/>
      <c r="C775" s="309"/>
      <c r="D775" s="309"/>
      <c r="E775" s="309"/>
      <c r="F775" s="309"/>
      <c r="G775" s="310"/>
      <c r="H775" s="233"/>
      <c r="I775" s="234"/>
      <c r="J775" s="234"/>
      <c r="K775" s="234"/>
      <c r="L775" s="235"/>
      <c r="M775" s="236"/>
      <c r="N775" s="237"/>
      <c r="O775" s="237"/>
      <c r="P775" s="237"/>
      <c r="Q775" s="237"/>
      <c r="R775" s="237"/>
      <c r="S775" s="237"/>
      <c r="T775" s="237"/>
      <c r="U775" s="237"/>
      <c r="V775" s="237"/>
      <c r="W775" s="237"/>
      <c r="X775" s="237"/>
      <c r="Y775" s="238"/>
      <c r="Z775" s="239"/>
      <c r="AA775" s="240"/>
      <c r="AB775" s="240"/>
      <c r="AC775" s="242"/>
      <c r="AD775" s="233"/>
      <c r="AE775" s="234"/>
      <c r="AF775" s="234"/>
      <c r="AG775" s="234"/>
      <c r="AH775" s="235"/>
      <c r="AI775" s="236"/>
      <c r="AJ775" s="237"/>
      <c r="AK775" s="237"/>
      <c r="AL775" s="237"/>
      <c r="AM775" s="237"/>
      <c r="AN775" s="237"/>
      <c r="AO775" s="237"/>
      <c r="AP775" s="237"/>
      <c r="AQ775" s="237"/>
      <c r="AR775" s="237"/>
      <c r="AS775" s="237"/>
      <c r="AT775" s="237"/>
      <c r="AU775" s="238"/>
      <c r="AV775" s="239"/>
      <c r="AW775" s="240"/>
      <c r="AX775" s="240"/>
      <c r="AY775" s="241"/>
    </row>
    <row r="776" spans="2:51" ht="24.75" customHeight="1">
      <c r="B776" s="308"/>
      <c r="C776" s="309"/>
      <c r="D776" s="309"/>
      <c r="E776" s="309"/>
      <c r="F776" s="309"/>
      <c r="G776" s="310"/>
      <c r="H776" s="233"/>
      <c r="I776" s="234"/>
      <c r="J776" s="234"/>
      <c r="K776" s="234"/>
      <c r="L776" s="235"/>
      <c r="M776" s="236"/>
      <c r="N776" s="237"/>
      <c r="O776" s="237"/>
      <c r="P776" s="237"/>
      <c r="Q776" s="237"/>
      <c r="R776" s="237"/>
      <c r="S776" s="237"/>
      <c r="T776" s="237"/>
      <c r="U776" s="237"/>
      <c r="V776" s="237"/>
      <c r="W776" s="237"/>
      <c r="X776" s="237"/>
      <c r="Y776" s="238"/>
      <c r="Z776" s="239"/>
      <c r="AA776" s="240"/>
      <c r="AB776" s="240"/>
      <c r="AC776" s="242"/>
      <c r="AD776" s="233"/>
      <c r="AE776" s="234"/>
      <c r="AF776" s="234"/>
      <c r="AG776" s="234"/>
      <c r="AH776" s="235"/>
      <c r="AI776" s="236"/>
      <c r="AJ776" s="237"/>
      <c r="AK776" s="237"/>
      <c r="AL776" s="237"/>
      <c r="AM776" s="237"/>
      <c r="AN776" s="237"/>
      <c r="AO776" s="237"/>
      <c r="AP776" s="237"/>
      <c r="AQ776" s="237"/>
      <c r="AR776" s="237"/>
      <c r="AS776" s="237"/>
      <c r="AT776" s="237"/>
      <c r="AU776" s="238"/>
      <c r="AV776" s="239"/>
      <c r="AW776" s="240"/>
      <c r="AX776" s="240"/>
      <c r="AY776" s="241"/>
    </row>
    <row r="777" spans="2:51" ht="24.75" customHeight="1">
      <c r="B777" s="308"/>
      <c r="C777" s="309"/>
      <c r="D777" s="309"/>
      <c r="E777" s="309"/>
      <c r="F777" s="309"/>
      <c r="G777" s="310"/>
      <c r="H777" s="233"/>
      <c r="I777" s="234"/>
      <c r="J777" s="234"/>
      <c r="K777" s="234"/>
      <c r="L777" s="235"/>
      <c r="M777" s="236"/>
      <c r="N777" s="237"/>
      <c r="O777" s="237"/>
      <c r="P777" s="237"/>
      <c r="Q777" s="237"/>
      <c r="R777" s="237"/>
      <c r="S777" s="237"/>
      <c r="T777" s="237"/>
      <c r="U777" s="237"/>
      <c r="V777" s="237"/>
      <c r="W777" s="237"/>
      <c r="X777" s="237"/>
      <c r="Y777" s="238"/>
      <c r="Z777" s="239"/>
      <c r="AA777" s="240"/>
      <c r="AB777" s="240"/>
      <c r="AC777" s="242"/>
      <c r="AD777" s="233"/>
      <c r="AE777" s="234"/>
      <c r="AF777" s="234"/>
      <c r="AG777" s="234"/>
      <c r="AH777" s="235"/>
      <c r="AI777" s="236"/>
      <c r="AJ777" s="237"/>
      <c r="AK777" s="237"/>
      <c r="AL777" s="237"/>
      <c r="AM777" s="237"/>
      <c r="AN777" s="237"/>
      <c r="AO777" s="237"/>
      <c r="AP777" s="237"/>
      <c r="AQ777" s="237"/>
      <c r="AR777" s="237"/>
      <c r="AS777" s="237"/>
      <c r="AT777" s="237"/>
      <c r="AU777" s="238"/>
      <c r="AV777" s="239"/>
      <c r="AW777" s="240"/>
      <c r="AX777" s="240"/>
      <c r="AY777" s="241"/>
    </row>
    <row r="778" spans="2:51" ht="24.75" customHeight="1">
      <c r="B778" s="308"/>
      <c r="C778" s="309"/>
      <c r="D778" s="309"/>
      <c r="E778" s="309"/>
      <c r="F778" s="309"/>
      <c r="G778" s="310"/>
      <c r="H778" s="233"/>
      <c r="I778" s="234"/>
      <c r="J778" s="234"/>
      <c r="K778" s="234"/>
      <c r="L778" s="235"/>
      <c r="M778" s="236"/>
      <c r="N778" s="237"/>
      <c r="O778" s="237"/>
      <c r="P778" s="237"/>
      <c r="Q778" s="237"/>
      <c r="R778" s="237"/>
      <c r="S778" s="237"/>
      <c r="T778" s="237"/>
      <c r="U778" s="237"/>
      <c r="V778" s="237"/>
      <c r="W778" s="237"/>
      <c r="X778" s="237"/>
      <c r="Y778" s="238"/>
      <c r="Z778" s="239"/>
      <c r="AA778" s="240"/>
      <c r="AB778" s="240"/>
      <c r="AC778" s="240"/>
      <c r="AD778" s="233"/>
      <c r="AE778" s="234"/>
      <c r="AF778" s="234"/>
      <c r="AG778" s="234"/>
      <c r="AH778" s="235"/>
      <c r="AI778" s="236"/>
      <c r="AJ778" s="237"/>
      <c r="AK778" s="237"/>
      <c r="AL778" s="237"/>
      <c r="AM778" s="237"/>
      <c r="AN778" s="237"/>
      <c r="AO778" s="237"/>
      <c r="AP778" s="237"/>
      <c r="AQ778" s="237"/>
      <c r="AR778" s="237"/>
      <c r="AS778" s="237"/>
      <c r="AT778" s="237"/>
      <c r="AU778" s="238"/>
      <c r="AV778" s="239"/>
      <c r="AW778" s="240"/>
      <c r="AX778" s="240"/>
      <c r="AY778" s="241"/>
    </row>
    <row r="779" spans="2:51" ht="24.75" customHeight="1">
      <c r="B779" s="308"/>
      <c r="C779" s="309"/>
      <c r="D779" s="309"/>
      <c r="E779" s="309"/>
      <c r="F779" s="309"/>
      <c r="G779" s="310"/>
      <c r="H779" s="233"/>
      <c r="I779" s="234"/>
      <c r="J779" s="234"/>
      <c r="K779" s="234"/>
      <c r="L779" s="235"/>
      <c r="M779" s="236"/>
      <c r="N779" s="237"/>
      <c r="O779" s="237"/>
      <c r="P779" s="237"/>
      <c r="Q779" s="237"/>
      <c r="R779" s="237"/>
      <c r="S779" s="237"/>
      <c r="T779" s="237"/>
      <c r="U779" s="237"/>
      <c r="V779" s="237"/>
      <c r="W779" s="237"/>
      <c r="X779" s="237"/>
      <c r="Y779" s="238"/>
      <c r="Z779" s="239"/>
      <c r="AA779" s="240"/>
      <c r="AB779" s="240"/>
      <c r="AC779" s="240"/>
      <c r="AD779" s="233"/>
      <c r="AE779" s="234"/>
      <c r="AF779" s="234"/>
      <c r="AG779" s="234"/>
      <c r="AH779" s="235"/>
      <c r="AI779" s="236"/>
      <c r="AJ779" s="237"/>
      <c r="AK779" s="237"/>
      <c r="AL779" s="237"/>
      <c r="AM779" s="237"/>
      <c r="AN779" s="237"/>
      <c r="AO779" s="237"/>
      <c r="AP779" s="237"/>
      <c r="AQ779" s="237"/>
      <c r="AR779" s="237"/>
      <c r="AS779" s="237"/>
      <c r="AT779" s="237"/>
      <c r="AU779" s="238"/>
      <c r="AV779" s="239"/>
      <c r="AW779" s="240"/>
      <c r="AX779" s="240"/>
      <c r="AY779" s="241"/>
    </row>
    <row r="780" spans="2:51" ht="24.75" customHeight="1">
      <c r="B780" s="308"/>
      <c r="C780" s="309"/>
      <c r="D780" s="309"/>
      <c r="E780" s="309"/>
      <c r="F780" s="309"/>
      <c r="G780" s="310"/>
      <c r="H780" s="233"/>
      <c r="I780" s="234"/>
      <c r="J780" s="234"/>
      <c r="K780" s="234"/>
      <c r="L780" s="235"/>
      <c r="M780" s="236"/>
      <c r="N780" s="237"/>
      <c r="O780" s="237"/>
      <c r="P780" s="237"/>
      <c r="Q780" s="237"/>
      <c r="R780" s="237"/>
      <c r="S780" s="237"/>
      <c r="T780" s="237"/>
      <c r="U780" s="237"/>
      <c r="V780" s="237"/>
      <c r="W780" s="237"/>
      <c r="X780" s="237"/>
      <c r="Y780" s="238"/>
      <c r="Z780" s="239"/>
      <c r="AA780" s="240"/>
      <c r="AB780" s="240"/>
      <c r="AC780" s="240"/>
      <c r="AD780" s="233"/>
      <c r="AE780" s="234"/>
      <c r="AF780" s="234"/>
      <c r="AG780" s="234"/>
      <c r="AH780" s="235"/>
      <c r="AI780" s="236"/>
      <c r="AJ780" s="237"/>
      <c r="AK780" s="237"/>
      <c r="AL780" s="237"/>
      <c r="AM780" s="237"/>
      <c r="AN780" s="237"/>
      <c r="AO780" s="237"/>
      <c r="AP780" s="237"/>
      <c r="AQ780" s="237"/>
      <c r="AR780" s="237"/>
      <c r="AS780" s="237"/>
      <c r="AT780" s="237"/>
      <c r="AU780" s="238"/>
      <c r="AV780" s="239"/>
      <c r="AW780" s="240"/>
      <c r="AX780" s="240"/>
      <c r="AY780" s="241"/>
    </row>
    <row r="781" spans="2:51" ht="24.75" customHeight="1">
      <c r="B781" s="308"/>
      <c r="C781" s="309"/>
      <c r="D781" s="309"/>
      <c r="E781" s="309"/>
      <c r="F781" s="309"/>
      <c r="G781" s="310"/>
      <c r="H781" s="224"/>
      <c r="I781" s="225"/>
      <c r="J781" s="225"/>
      <c r="K781" s="225"/>
      <c r="L781" s="226"/>
      <c r="M781" s="227"/>
      <c r="N781" s="228"/>
      <c r="O781" s="228"/>
      <c r="P781" s="228"/>
      <c r="Q781" s="228"/>
      <c r="R781" s="228"/>
      <c r="S781" s="228"/>
      <c r="T781" s="228"/>
      <c r="U781" s="228"/>
      <c r="V781" s="228"/>
      <c r="W781" s="228"/>
      <c r="X781" s="228"/>
      <c r="Y781" s="229"/>
      <c r="Z781" s="230"/>
      <c r="AA781" s="231"/>
      <c r="AB781" s="231"/>
      <c r="AC781" s="231"/>
      <c r="AD781" s="224"/>
      <c r="AE781" s="225"/>
      <c r="AF781" s="225"/>
      <c r="AG781" s="225"/>
      <c r="AH781" s="226"/>
      <c r="AI781" s="227"/>
      <c r="AJ781" s="228"/>
      <c r="AK781" s="228"/>
      <c r="AL781" s="228"/>
      <c r="AM781" s="228"/>
      <c r="AN781" s="228"/>
      <c r="AO781" s="228"/>
      <c r="AP781" s="228"/>
      <c r="AQ781" s="228"/>
      <c r="AR781" s="228"/>
      <c r="AS781" s="228"/>
      <c r="AT781" s="228"/>
      <c r="AU781" s="229"/>
      <c r="AV781" s="230"/>
      <c r="AW781" s="231"/>
      <c r="AX781" s="231"/>
      <c r="AY781" s="232"/>
    </row>
    <row r="782" spans="2:51" ht="24.75" customHeight="1" thickBot="1">
      <c r="B782" s="311"/>
      <c r="C782" s="312"/>
      <c r="D782" s="312"/>
      <c r="E782" s="312"/>
      <c r="F782" s="312"/>
      <c r="G782" s="313"/>
      <c r="H782" s="215" t="s">
        <v>26</v>
      </c>
      <c r="I782" s="216"/>
      <c r="J782" s="216"/>
      <c r="K782" s="216"/>
      <c r="L782" s="216"/>
      <c r="M782" s="217"/>
      <c r="N782" s="218"/>
      <c r="O782" s="218"/>
      <c r="P782" s="218"/>
      <c r="Q782" s="218"/>
      <c r="R782" s="218"/>
      <c r="S782" s="218"/>
      <c r="T782" s="218"/>
      <c r="U782" s="218"/>
      <c r="V782" s="218"/>
      <c r="W782" s="218"/>
      <c r="X782" s="218"/>
      <c r="Y782" s="219"/>
      <c r="Z782" s="220">
        <f>SUM(Z774:AC781)</f>
        <v>0</v>
      </c>
      <c r="AA782" s="221"/>
      <c r="AB782" s="221"/>
      <c r="AC782" s="222"/>
      <c r="AD782" s="215" t="s">
        <v>26</v>
      </c>
      <c r="AE782" s="216"/>
      <c r="AF782" s="216"/>
      <c r="AG782" s="216"/>
      <c r="AH782" s="216"/>
      <c r="AI782" s="217"/>
      <c r="AJ782" s="218"/>
      <c r="AK782" s="218"/>
      <c r="AL782" s="218"/>
      <c r="AM782" s="218"/>
      <c r="AN782" s="218"/>
      <c r="AO782" s="218"/>
      <c r="AP782" s="218"/>
      <c r="AQ782" s="218"/>
      <c r="AR782" s="218"/>
      <c r="AS782" s="218"/>
      <c r="AT782" s="218"/>
      <c r="AU782" s="219"/>
      <c r="AV782" s="220">
        <f>SUM(AV774:AY781)</f>
        <v>0</v>
      </c>
      <c r="AW782" s="221"/>
      <c r="AX782" s="221"/>
      <c r="AY782" s="223"/>
    </row>
    <row r="783" spans="2:51" ht="17.25" customHeight="1"/>
    <row r="784" spans="2:51" ht="23.25" customHeight="1">
      <c r="B784" s="28" t="s">
        <v>100</v>
      </c>
      <c r="C784" s="28"/>
      <c r="D784" s="28"/>
      <c r="E784" s="50"/>
      <c r="F784" s="50"/>
      <c r="G784" s="307" t="s">
        <v>662</v>
      </c>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c r="AJ784" s="307"/>
      <c r="AK784" s="307"/>
      <c r="AL784" s="307"/>
      <c r="AM784" s="307"/>
      <c r="AN784" s="307"/>
      <c r="AO784" s="307"/>
      <c r="AP784" s="307"/>
      <c r="AQ784" s="307"/>
      <c r="AR784" s="307"/>
      <c r="AS784" s="307"/>
      <c r="AT784" s="307"/>
      <c r="AU784" s="307"/>
      <c r="AV784" s="307"/>
      <c r="AW784" s="307"/>
      <c r="AX784" s="307"/>
      <c r="AY784" s="50"/>
    </row>
    <row r="785" spans="2:50" ht="14.25">
      <c r="C785" s="20" t="s">
        <v>572</v>
      </c>
    </row>
    <row r="786" spans="2:50">
      <c r="C786" t="s">
        <v>564</v>
      </c>
    </row>
    <row r="787" spans="2:50" ht="34.5" customHeight="1">
      <c r="B787" s="202"/>
      <c r="C787" s="202"/>
      <c r="D787" s="213" t="s">
        <v>573</v>
      </c>
      <c r="E787" s="213"/>
      <c r="F787" s="213"/>
      <c r="G787" s="213"/>
      <c r="H787" s="213"/>
      <c r="I787" s="213"/>
      <c r="J787" s="213"/>
      <c r="K787" s="213"/>
      <c r="L787" s="213"/>
      <c r="M787" s="213"/>
      <c r="N787" s="213" t="s">
        <v>574</v>
      </c>
      <c r="O787" s="213"/>
      <c r="P787" s="213"/>
      <c r="Q787" s="213"/>
      <c r="R787" s="213"/>
      <c r="S787" s="213"/>
      <c r="T787" s="213"/>
      <c r="U787" s="213"/>
      <c r="V787" s="213"/>
      <c r="W787" s="213"/>
      <c r="X787" s="213"/>
      <c r="Y787" s="213"/>
      <c r="Z787" s="213"/>
      <c r="AA787" s="213"/>
      <c r="AB787" s="213"/>
      <c r="AC787" s="213"/>
      <c r="AD787" s="213"/>
      <c r="AE787" s="213"/>
      <c r="AF787" s="213"/>
      <c r="AG787" s="213"/>
      <c r="AH787" s="213"/>
      <c r="AI787" s="213"/>
      <c r="AJ787" s="213"/>
      <c r="AK787" s="213"/>
      <c r="AL787" s="214" t="s">
        <v>575</v>
      </c>
      <c r="AM787" s="213"/>
      <c r="AN787" s="213"/>
      <c r="AO787" s="213"/>
      <c r="AP787" s="213"/>
      <c r="AQ787" s="213"/>
      <c r="AR787" s="213" t="s">
        <v>27</v>
      </c>
      <c r="AS787" s="213"/>
      <c r="AT787" s="213"/>
      <c r="AU787" s="213"/>
      <c r="AV787" s="213" t="s">
        <v>28</v>
      </c>
      <c r="AW787" s="213"/>
      <c r="AX787" s="213"/>
    </row>
    <row r="788" spans="2:50" ht="24" customHeight="1">
      <c r="B788" s="202">
        <v>1</v>
      </c>
      <c r="C788" s="202">
        <v>1</v>
      </c>
      <c r="D788" s="3204" t="s">
        <v>154</v>
      </c>
      <c r="E788" s="3205"/>
      <c r="F788" s="3205"/>
      <c r="G788" s="3205"/>
      <c r="H788" s="3205"/>
      <c r="I788" s="3205"/>
      <c r="J788" s="3205"/>
      <c r="K788" s="3205"/>
      <c r="L788" s="3205"/>
      <c r="M788" s="3206"/>
      <c r="N788" s="3204" t="s">
        <v>111</v>
      </c>
      <c r="O788" s="3205"/>
      <c r="P788" s="3205"/>
      <c r="Q788" s="3205"/>
      <c r="R788" s="3205"/>
      <c r="S788" s="3205"/>
      <c r="T788" s="3205"/>
      <c r="U788" s="3205"/>
      <c r="V788" s="3205"/>
      <c r="W788" s="3205"/>
      <c r="X788" s="3205"/>
      <c r="Y788" s="3205"/>
      <c r="Z788" s="3205"/>
      <c r="AA788" s="3205"/>
      <c r="AB788" s="3205"/>
      <c r="AC788" s="3205"/>
      <c r="AD788" s="3205"/>
      <c r="AE788" s="3205"/>
      <c r="AF788" s="3205"/>
      <c r="AG788" s="3205"/>
      <c r="AH788" s="3205"/>
      <c r="AI788" s="3205"/>
      <c r="AJ788" s="3205"/>
      <c r="AK788" s="3206"/>
      <c r="AL788" s="3207">
        <v>0.7</v>
      </c>
      <c r="AM788" s="3208"/>
      <c r="AN788" s="3208"/>
      <c r="AO788" s="3208"/>
      <c r="AP788" s="3208"/>
      <c r="AQ788" s="3209"/>
      <c r="AR788" s="208"/>
      <c r="AS788" s="208"/>
      <c r="AT788" s="208"/>
      <c r="AU788" s="208"/>
      <c r="AV788" s="208"/>
      <c r="AW788" s="208"/>
      <c r="AX788" s="208"/>
    </row>
    <row r="789" spans="2:50" ht="24" customHeight="1">
      <c r="B789" s="202">
        <v>2</v>
      </c>
      <c r="C789" s="202">
        <v>1</v>
      </c>
      <c r="D789" s="3204" t="s">
        <v>155</v>
      </c>
      <c r="E789" s="3205"/>
      <c r="F789" s="3205"/>
      <c r="G789" s="3205"/>
      <c r="H789" s="3205"/>
      <c r="I789" s="3205"/>
      <c r="J789" s="3205"/>
      <c r="K789" s="3205"/>
      <c r="L789" s="3205"/>
      <c r="M789" s="3206"/>
      <c r="N789" s="3204" t="s">
        <v>111</v>
      </c>
      <c r="O789" s="3205"/>
      <c r="P789" s="3205"/>
      <c r="Q789" s="3205"/>
      <c r="R789" s="3205"/>
      <c r="S789" s="3205"/>
      <c r="T789" s="3205"/>
      <c r="U789" s="3205"/>
      <c r="V789" s="3205"/>
      <c r="W789" s="3205"/>
      <c r="X789" s="3205"/>
      <c r="Y789" s="3205"/>
      <c r="Z789" s="3205"/>
      <c r="AA789" s="3205"/>
      <c r="AB789" s="3205"/>
      <c r="AC789" s="3205"/>
      <c r="AD789" s="3205"/>
      <c r="AE789" s="3205"/>
      <c r="AF789" s="3205"/>
      <c r="AG789" s="3205"/>
      <c r="AH789" s="3205"/>
      <c r="AI789" s="3205"/>
      <c r="AJ789" s="3205"/>
      <c r="AK789" s="3206"/>
      <c r="AL789" s="3207">
        <v>0.4</v>
      </c>
      <c r="AM789" s="3208"/>
      <c r="AN789" s="3208"/>
      <c r="AO789" s="3208"/>
      <c r="AP789" s="3208"/>
      <c r="AQ789" s="3209"/>
      <c r="AR789" s="208"/>
      <c r="AS789" s="208"/>
      <c r="AT789" s="208"/>
      <c r="AU789" s="208"/>
      <c r="AV789" s="208"/>
      <c r="AW789" s="208"/>
      <c r="AX789" s="208"/>
    </row>
    <row r="790" spans="2:50" ht="24" customHeight="1">
      <c r="B790" s="202">
        <v>3</v>
      </c>
      <c r="C790" s="202">
        <v>1</v>
      </c>
      <c r="D790" s="208" t="s">
        <v>156</v>
      </c>
      <c r="E790" s="208"/>
      <c r="F790" s="208"/>
      <c r="G790" s="208"/>
      <c r="H790" s="208"/>
      <c r="I790" s="208"/>
      <c r="J790" s="208"/>
      <c r="K790" s="208"/>
      <c r="L790" s="208"/>
      <c r="M790" s="208"/>
      <c r="N790" s="488" t="s">
        <v>111</v>
      </c>
      <c r="O790" s="489"/>
      <c r="P790" s="489"/>
      <c r="Q790" s="489"/>
      <c r="R790" s="489"/>
      <c r="S790" s="489"/>
      <c r="T790" s="489"/>
      <c r="U790" s="489"/>
      <c r="V790" s="489"/>
      <c r="W790" s="489"/>
      <c r="X790" s="489"/>
      <c r="Y790" s="489"/>
      <c r="Z790" s="489"/>
      <c r="AA790" s="489"/>
      <c r="AB790" s="489"/>
      <c r="AC790" s="489"/>
      <c r="AD790" s="489"/>
      <c r="AE790" s="489"/>
      <c r="AF790" s="489"/>
      <c r="AG790" s="489"/>
      <c r="AH790" s="489"/>
      <c r="AI790" s="489"/>
      <c r="AJ790" s="489"/>
      <c r="AK790" s="490"/>
      <c r="AL790" s="207">
        <v>0.4</v>
      </c>
      <c r="AM790" s="208"/>
      <c r="AN790" s="208"/>
      <c r="AO790" s="208"/>
      <c r="AP790" s="208"/>
      <c r="AQ790" s="208"/>
      <c r="AR790" s="208"/>
      <c r="AS790" s="208"/>
      <c r="AT790" s="208"/>
      <c r="AU790" s="208"/>
      <c r="AV790" s="208"/>
      <c r="AW790" s="208"/>
      <c r="AX790" s="208"/>
    </row>
    <row r="791" spans="2:50" ht="24" customHeight="1">
      <c r="B791" s="202">
        <v>4</v>
      </c>
      <c r="C791" s="202">
        <v>1</v>
      </c>
      <c r="D791" s="208" t="s">
        <v>157</v>
      </c>
      <c r="E791" s="208"/>
      <c r="F791" s="208"/>
      <c r="G791" s="208"/>
      <c r="H791" s="208"/>
      <c r="I791" s="208"/>
      <c r="J791" s="208"/>
      <c r="K791" s="208"/>
      <c r="L791" s="208"/>
      <c r="M791" s="208"/>
      <c r="N791" s="488" t="s">
        <v>111</v>
      </c>
      <c r="O791" s="489"/>
      <c r="P791" s="489"/>
      <c r="Q791" s="489"/>
      <c r="R791" s="489"/>
      <c r="S791" s="489"/>
      <c r="T791" s="489"/>
      <c r="U791" s="489"/>
      <c r="V791" s="489"/>
      <c r="W791" s="489"/>
      <c r="X791" s="489"/>
      <c r="Y791" s="489"/>
      <c r="Z791" s="489"/>
      <c r="AA791" s="489"/>
      <c r="AB791" s="489"/>
      <c r="AC791" s="489"/>
      <c r="AD791" s="489"/>
      <c r="AE791" s="489"/>
      <c r="AF791" s="489"/>
      <c r="AG791" s="489"/>
      <c r="AH791" s="489"/>
      <c r="AI791" s="489"/>
      <c r="AJ791" s="489"/>
      <c r="AK791" s="490"/>
      <c r="AL791" s="207">
        <v>0.3</v>
      </c>
      <c r="AM791" s="208"/>
      <c r="AN791" s="208"/>
      <c r="AO791" s="208"/>
      <c r="AP791" s="208"/>
      <c r="AQ791" s="208"/>
      <c r="AR791" s="208"/>
      <c r="AS791" s="208"/>
      <c r="AT791" s="208"/>
      <c r="AU791" s="208"/>
      <c r="AV791" s="208"/>
      <c r="AW791" s="208"/>
      <c r="AX791" s="208"/>
    </row>
    <row r="792" spans="2:50" ht="24" customHeight="1">
      <c r="B792" s="202">
        <v>5</v>
      </c>
      <c r="C792" s="202">
        <v>1</v>
      </c>
      <c r="D792" s="208" t="s">
        <v>158</v>
      </c>
      <c r="E792" s="208"/>
      <c r="F792" s="208"/>
      <c r="G792" s="208"/>
      <c r="H792" s="208"/>
      <c r="I792" s="208"/>
      <c r="J792" s="208"/>
      <c r="K792" s="208"/>
      <c r="L792" s="208"/>
      <c r="M792" s="208"/>
      <c r="N792" s="488" t="s">
        <v>111</v>
      </c>
      <c r="O792" s="489"/>
      <c r="P792" s="489"/>
      <c r="Q792" s="489"/>
      <c r="R792" s="489"/>
      <c r="S792" s="489"/>
      <c r="T792" s="489"/>
      <c r="U792" s="489"/>
      <c r="V792" s="489"/>
      <c r="W792" s="489"/>
      <c r="X792" s="489"/>
      <c r="Y792" s="489"/>
      <c r="Z792" s="489"/>
      <c r="AA792" s="489"/>
      <c r="AB792" s="489"/>
      <c r="AC792" s="489"/>
      <c r="AD792" s="489"/>
      <c r="AE792" s="489"/>
      <c r="AF792" s="489"/>
      <c r="AG792" s="489"/>
      <c r="AH792" s="489"/>
      <c r="AI792" s="489"/>
      <c r="AJ792" s="489"/>
      <c r="AK792" s="490"/>
      <c r="AL792" s="207">
        <v>0.3</v>
      </c>
      <c r="AM792" s="208"/>
      <c r="AN792" s="208"/>
      <c r="AO792" s="208"/>
      <c r="AP792" s="208"/>
      <c r="AQ792" s="208"/>
      <c r="AR792" s="208"/>
      <c r="AS792" s="208"/>
      <c r="AT792" s="208"/>
      <c r="AU792" s="208"/>
      <c r="AV792" s="208"/>
      <c r="AW792" s="208"/>
      <c r="AX792" s="208"/>
    </row>
    <row r="793" spans="2:50" ht="24" customHeight="1">
      <c r="B793" s="202">
        <v>6</v>
      </c>
      <c r="C793" s="202">
        <v>1</v>
      </c>
      <c r="D793" s="208" t="s">
        <v>159</v>
      </c>
      <c r="E793" s="208"/>
      <c r="F793" s="208"/>
      <c r="G793" s="208"/>
      <c r="H793" s="208"/>
      <c r="I793" s="208"/>
      <c r="J793" s="208"/>
      <c r="K793" s="208"/>
      <c r="L793" s="208"/>
      <c r="M793" s="208"/>
      <c r="N793" s="488" t="s">
        <v>111</v>
      </c>
      <c r="O793" s="489"/>
      <c r="P793" s="489"/>
      <c r="Q793" s="489"/>
      <c r="R793" s="489"/>
      <c r="S793" s="489"/>
      <c r="T793" s="489"/>
      <c r="U793" s="489"/>
      <c r="V793" s="489"/>
      <c r="W793" s="489"/>
      <c r="X793" s="489"/>
      <c r="Y793" s="489"/>
      <c r="Z793" s="489"/>
      <c r="AA793" s="489"/>
      <c r="AB793" s="489"/>
      <c r="AC793" s="489"/>
      <c r="AD793" s="489"/>
      <c r="AE793" s="489"/>
      <c r="AF793" s="489"/>
      <c r="AG793" s="489"/>
      <c r="AH793" s="489"/>
      <c r="AI793" s="489"/>
      <c r="AJ793" s="489"/>
      <c r="AK793" s="490"/>
      <c r="AL793" s="207">
        <v>0.3</v>
      </c>
      <c r="AM793" s="208"/>
      <c r="AN793" s="208"/>
      <c r="AO793" s="208"/>
      <c r="AP793" s="208"/>
      <c r="AQ793" s="208"/>
      <c r="AR793" s="208"/>
      <c r="AS793" s="208"/>
      <c r="AT793" s="208"/>
      <c r="AU793" s="208"/>
      <c r="AV793" s="208"/>
      <c r="AW793" s="208"/>
      <c r="AX793" s="208"/>
    </row>
    <row r="794" spans="2:50" ht="24" customHeight="1">
      <c r="B794" s="202">
        <v>7</v>
      </c>
      <c r="C794" s="202">
        <v>1</v>
      </c>
      <c r="D794" s="208" t="s">
        <v>160</v>
      </c>
      <c r="E794" s="208"/>
      <c r="F794" s="208"/>
      <c r="G794" s="208"/>
      <c r="H794" s="208"/>
      <c r="I794" s="208"/>
      <c r="J794" s="208"/>
      <c r="K794" s="208"/>
      <c r="L794" s="208"/>
      <c r="M794" s="208"/>
      <c r="N794" s="488" t="s">
        <v>111</v>
      </c>
      <c r="O794" s="489"/>
      <c r="P794" s="489"/>
      <c r="Q794" s="489"/>
      <c r="R794" s="489"/>
      <c r="S794" s="489"/>
      <c r="T794" s="489"/>
      <c r="U794" s="489"/>
      <c r="V794" s="489"/>
      <c r="W794" s="489"/>
      <c r="X794" s="489"/>
      <c r="Y794" s="489"/>
      <c r="Z794" s="489"/>
      <c r="AA794" s="489"/>
      <c r="AB794" s="489"/>
      <c r="AC794" s="489"/>
      <c r="AD794" s="489"/>
      <c r="AE794" s="489"/>
      <c r="AF794" s="489"/>
      <c r="AG794" s="489"/>
      <c r="AH794" s="489"/>
      <c r="AI794" s="489"/>
      <c r="AJ794" s="489"/>
      <c r="AK794" s="490"/>
      <c r="AL794" s="207">
        <v>0.3</v>
      </c>
      <c r="AM794" s="208"/>
      <c r="AN794" s="208"/>
      <c r="AO794" s="208"/>
      <c r="AP794" s="208"/>
      <c r="AQ794" s="208"/>
      <c r="AR794" s="208"/>
      <c r="AS794" s="208"/>
      <c r="AT794" s="208"/>
      <c r="AU794" s="208"/>
      <c r="AV794" s="208"/>
      <c r="AW794" s="208"/>
      <c r="AX794" s="208"/>
    </row>
    <row r="795" spans="2:50" ht="24" customHeight="1">
      <c r="B795" s="202">
        <v>8</v>
      </c>
      <c r="C795" s="202">
        <v>1</v>
      </c>
      <c r="D795" s="208" t="s">
        <v>161</v>
      </c>
      <c r="E795" s="208"/>
      <c r="F795" s="208"/>
      <c r="G795" s="208"/>
      <c r="H795" s="208"/>
      <c r="I795" s="208"/>
      <c r="J795" s="208"/>
      <c r="K795" s="208"/>
      <c r="L795" s="208"/>
      <c r="M795" s="208"/>
      <c r="N795" s="488" t="s">
        <v>111</v>
      </c>
      <c r="O795" s="489"/>
      <c r="P795" s="489"/>
      <c r="Q795" s="489"/>
      <c r="R795" s="489"/>
      <c r="S795" s="489"/>
      <c r="T795" s="489"/>
      <c r="U795" s="489"/>
      <c r="V795" s="489"/>
      <c r="W795" s="489"/>
      <c r="X795" s="489"/>
      <c r="Y795" s="489"/>
      <c r="Z795" s="489"/>
      <c r="AA795" s="489"/>
      <c r="AB795" s="489"/>
      <c r="AC795" s="489"/>
      <c r="AD795" s="489"/>
      <c r="AE795" s="489"/>
      <c r="AF795" s="489"/>
      <c r="AG795" s="489"/>
      <c r="AH795" s="489"/>
      <c r="AI795" s="489"/>
      <c r="AJ795" s="489"/>
      <c r="AK795" s="490"/>
      <c r="AL795" s="207">
        <v>0.3</v>
      </c>
      <c r="AM795" s="208"/>
      <c r="AN795" s="208"/>
      <c r="AO795" s="208"/>
      <c r="AP795" s="208"/>
      <c r="AQ795" s="208"/>
      <c r="AR795" s="208"/>
      <c r="AS795" s="208"/>
      <c r="AT795" s="208"/>
      <c r="AU795" s="208"/>
      <c r="AV795" s="208"/>
      <c r="AW795" s="208"/>
      <c r="AX795" s="208"/>
    </row>
    <row r="796" spans="2:50" ht="24" customHeight="1">
      <c r="B796" s="202">
        <v>9</v>
      </c>
      <c r="C796" s="202">
        <v>1</v>
      </c>
      <c r="D796" s="208" t="s">
        <v>162</v>
      </c>
      <c r="E796" s="208"/>
      <c r="F796" s="208"/>
      <c r="G796" s="208"/>
      <c r="H796" s="208"/>
      <c r="I796" s="208"/>
      <c r="J796" s="208"/>
      <c r="K796" s="208"/>
      <c r="L796" s="208"/>
      <c r="M796" s="208"/>
      <c r="N796" s="488" t="s">
        <v>111</v>
      </c>
      <c r="O796" s="489"/>
      <c r="P796" s="489"/>
      <c r="Q796" s="489"/>
      <c r="R796" s="489"/>
      <c r="S796" s="489"/>
      <c r="T796" s="489"/>
      <c r="U796" s="489"/>
      <c r="V796" s="489"/>
      <c r="W796" s="489"/>
      <c r="X796" s="489"/>
      <c r="Y796" s="489"/>
      <c r="Z796" s="489"/>
      <c r="AA796" s="489"/>
      <c r="AB796" s="489"/>
      <c r="AC796" s="489"/>
      <c r="AD796" s="489"/>
      <c r="AE796" s="489"/>
      <c r="AF796" s="489"/>
      <c r="AG796" s="489"/>
      <c r="AH796" s="489"/>
      <c r="AI796" s="489"/>
      <c r="AJ796" s="489"/>
      <c r="AK796" s="490"/>
      <c r="AL796" s="207">
        <v>0.3</v>
      </c>
      <c r="AM796" s="208"/>
      <c r="AN796" s="208"/>
      <c r="AO796" s="208"/>
      <c r="AP796" s="208"/>
      <c r="AQ796" s="208"/>
      <c r="AR796" s="208"/>
      <c r="AS796" s="208"/>
      <c r="AT796" s="208"/>
      <c r="AU796" s="208"/>
      <c r="AV796" s="208"/>
      <c r="AW796" s="208"/>
      <c r="AX796" s="208"/>
    </row>
    <row r="797" spans="2:50" ht="24" customHeight="1">
      <c r="B797" s="202">
        <v>10</v>
      </c>
      <c r="C797" s="202">
        <v>1</v>
      </c>
      <c r="D797" s="208" t="s">
        <v>163</v>
      </c>
      <c r="E797" s="208"/>
      <c r="F797" s="208"/>
      <c r="G797" s="208"/>
      <c r="H797" s="208"/>
      <c r="I797" s="208"/>
      <c r="J797" s="208"/>
      <c r="K797" s="208"/>
      <c r="L797" s="208"/>
      <c r="M797" s="208"/>
      <c r="N797" s="488" t="s">
        <v>111</v>
      </c>
      <c r="O797" s="489"/>
      <c r="P797" s="489"/>
      <c r="Q797" s="489"/>
      <c r="R797" s="489"/>
      <c r="S797" s="489"/>
      <c r="T797" s="489"/>
      <c r="U797" s="489"/>
      <c r="V797" s="489"/>
      <c r="W797" s="489"/>
      <c r="X797" s="489"/>
      <c r="Y797" s="489"/>
      <c r="Z797" s="489"/>
      <c r="AA797" s="489"/>
      <c r="AB797" s="489"/>
      <c r="AC797" s="489"/>
      <c r="AD797" s="489"/>
      <c r="AE797" s="489"/>
      <c r="AF797" s="489"/>
      <c r="AG797" s="489"/>
      <c r="AH797" s="489"/>
      <c r="AI797" s="489"/>
      <c r="AJ797" s="489"/>
      <c r="AK797" s="490"/>
      <c r="AL797" s="207">
        <v>0.3</v>
      </c>
      <c r="AM797" s="208"/>
      <c r="AN797" s="208"/>
      <c r="AO797" s="208"/>
      <c r="AP797" s="208"/>
      <c r="AQ797" s="208"/>
      <c r="AR797" s="208"/>
      <c r="AS797" s="208"/>
      <c r="AT797" s="208"/>
      <c r="AU797" s="208"/>
      <c r="AV797" s="208"/>
      <c r="AW797" s="208"/>
      <c r="AX797" s="208"/>
    </row>
    <row r="799" spans="2:50" ht="23.25" hidden="1" customHeight="1">
      <c r="B799" t="s">
        <v>43</v>
      </c>
    </row>
    <row r="800" spans="2:50" ht="36" hidden="1" customHeight="1">
      <c r="B800" s="213" t="s">
        <v>29</v>
      </c>
      <c r="C800" s="213"/>
      <c r="D800" s="213"/>
      <c r="E800" s="213"/>
      <c r="F800" s="213"/>
      <c r="G800" s="213"/>
      <c r="H800" s="213"/>
      <c r="I800" s="209"/>
      <c r="J800" s="209"/>
      <c r="K800" s="209"/>
      <c r="L800" s="209"/>
      <c r="M800" s="209"/>
      <c r="N800" s="209"/>
      <c r="O800" s="209"/>
      <c r="P800" s="209"/>
      <c r="Q800" s="209"/>
      <c r="R800" s="209"/>
      <c r="S800" s="209"/>
      <c r="T800" s="209"/>
      <c r="U800" s="209"/>
      <c r="V800" s="209"/>
      <c r="W800" s="209"/>
      <c r="X800" s="209"/>
      <c r="Y800" s="209"/>
    </row>
    <row r="801" spans="2:50" ht="36" hidden="1" customHeight="1">
      <c r="B801" s="485" t="s">
        <v>41</v>
      </c>
      <c r="C801" s="486"/>
      <c r="D801" s="486"/>
      <c r="E801" s="486"/>
      <c r="F801" s="486"/>
      <c r="G801" s="486"/>
      <c r="H801" s="487"/>
      <c r="I801" s="430" t="s">
        <v>644</v>
      </c>
      <c r="J801" s="267"/>
      <c r="K801" s="267"/>
      <c r="L801" s="267"/>
      <c r="M801" s="429"/>
      <c r="N801" s="491" t="s">
        <v>30</v>
      </c>
      <c r="O801" s="486"/>
      <c r="P801" s="486"/>
      <c r="Q801" s="486"/>
      <c r="R801" s="486"/>
      <c r="S801" s="486"/>
      <c r="T801" s="487"/>
      <c r="U801" s="430" t="s">
        <v>644</v>
      </c>
      <c r="V801" s="267"/>
      <c r="W801" s="267"/>
      <c r="X801" s="267"/>
      <c r="Y801" s="429"/>
      <c r="Z801" s="491" t="s">
        <v>31</v>
      </c>
      <c r="AA801" s="486"/>
      <c r="AB801" s="486"/>
      <c r="AC801" s="486"/>
      <c r="AD801" s="486"/>
      <c r="AE801" s="486"/>
      <c r="AF801" s="487"/>
      <c r="AG801" s="430" t="s">
        <v>644</v>
      </c>
      <c r="AH801" s="267"/>
      <c r="AI801" s="267"/>
      <c r="AJ801" s="267"/>
      <c r="AK801" s="429"/>
      <c r="AL801" s="491" t="s">
        <v>32</v>
      </c>
      <c r="AM801" s="486"/>
      <c r="AN801" s="486"/>
      <c r="AO801" s="486"/>
      <c r="AP801" s="486"/>
      <c r="AQ801" s="486"/>
      <c r="AR801" s="487"/>
      <c r="AS801" s="430" t="s">
        <v>644</v>
      </c>
      <c r="AT801" s="267"/>
      <c r="AU801" s="267"/>
      <c r="AV801" s="267"/>
      <c r="AW801" s="429"/>
    </row>
    <row r="802" spans="2:50" ht="36" hidden="1" customHeight="1">
      <c r="B802" s="491" t="s">
        <v>33</v>
      </c>
      <c r="C802" s="486"/>
      <c r="D802" s="486"/>
      <c r="E802" s="486"/>
      <c r="F802" s="486"/>
      <c r="G802" s="486"/>
      <c r="H802" s="487"/>
      <c r="I802" s="488"/>
      <c r="J802" s="489"/>
      <c r="K802" s="489"/>
      <c r="L802" s="489"/>
      <c r="M802" s="490"/>
      <c r="N802" s="491" t="s">
        <v>34</v>
      </c>
      <c r="O802" s="486"/>
      <c r="P802" s="486"/>
      <c r="Q802" s="486"/>
      <c r="R802" s="486"/>
      <c r="S802" s="486"/>
      <c r="T802" s="487"/>
      <c r="U802" s="488"/>
      <c r="V802" s="489"/>
      <c r="W802" s="489"/>
      <c r="X802" s="489"/>
      <c r="Y802" s="490"/>
      <c r="Z802" s="491" t="s">
        <v>35</v>
      </c>
      <c r="AA802" s="486"/>
      <c r="AB802" s="486"/>
      <c r="AC802" s="486"/>
      <c r="AD802" s="486"/>
      <c r="AE802" s="486"/>
      <c r="AF802" s="487"/>
      <c r="AG802" s="488"/>
      <c r="AH802" s="489"/>
      <c r="AI802" s="489"/>
      <c r="AJ802" s="489"/>
      <c r="AK802" s="490"/>
      <c r="AL802" s="485" t="s">
        <v>36</v>
      </c>
      <c r="AM802" s="486"/>
      <c r="AN802" s="486"/>
      <c r="AO802" s="486"/>
      <c r="AP802" s="486"/>
      <c r="AQ802" s="486"/>
      <c r="AR802" s="487"/>
      <c r="AS802" s="488"/>
      <c r="AT802" s="489"/>
      <c r="AU802" s="489"/>
      <c r="AV802" s="489"/>
      <c r="AW802" s="490"/>
    </row>
    <row r="803" spans="2:50">
      <c r="C803" t="s">
        <v>640</v>
      </c>
    </row>
    <row r="804" spans="2:50" ht="34.5" customHeight="1">
      <c r="B804" s="202"/>
      <c r="C804" s="202"/>
      <c r="D804" s="213" t="s">
        <v>599</v>
      </c>
      <c r="E804" s="213"/>
      <c r="F804" s="213"/>
      <c r="G804" s="213"/>
      <c r="H804" s="213"/>
      <c r="I804" s="213"/>
      <c r="J804" s="213"/>
      <c r="K804" s="213"/>
      <c r="L804" s="213"/>
      <c r="M804" s="213"/>
      <c r="N804" s="213" t="s">
        <v>600</v>
      </c>
      <c r="O804" s="213"/>
      <c r="P804" s="213"/>
      <c r="Q804" s="213"/>
      <c r="R804" s="213"/>
      <c r="S804" s="213"/>
      <c r="T804" s="213"/>
      <c r="U804" s="213"/>
      <c r="V804" s="213"/>
      <c r="W804" s="213"/>
      <c r="X804" s="213"/>
      <c r="Y804" s="213"/>
      <c r="Z804" s="213"/>
      <c r="AA804" s="213"/>
      <c r="AB804" s="213"/>
      <c r="AC804" s="213"/>
      <c r="AD804" s="213"/>
      <c r="AE804" s="213"/>
      <c r="AF804" s="213"/>
      <c r="AG804" s="213"/>
      <c r="AH804" s="213"/>
      <c r="AI804" s="213"/>
      <c r="AJ804" s="213"/>
      <c r="AK804" s="213"/>
      <c r="AL804" s="214" t="s">
        <v>601</v>
      </c>
      <c r="AM804" s="213"/>
      <c r="AN804" s="213"/>
      <c r="AO804" s="213"/>
      <c r="AP804" s="213"/>
      <c r="AQ804" s="213"/>
      <c r="AR804" s="213" t="s">
        <v>27</v>
      </c>
      <c r="AS804" s="213"/>
      <c r="AT804" s="213"/>
      <c r="AU804" s="213"/>
      <c r="AV804" s="213" t="s">
        <v>28</v>
      </c>
      <c r="AW804" s="213"/>
      <c r="AX804" s="213"/>
    </row>
    <row r="805" spans="2:50" ht="24" customHeight="1">
      <c r="B805" s="202">
        <v>1</v>
      </c>
      <c r="C805" s="202">
        <v>1</v>
      </c>
      <c r="D805" s="208" t="s">
        <v>164</v>
      </c>
      <c r="E805" s="208"/>
      <c r="F805" s="208"/>
      <c r="G805" s="208"/>
      <c r="H805" s="208"/>
      <c r="I805" s="208"/>
      <c r="J805" s="208"/>
      <c r="K805" s="208"/>
      <c r="L805" s="208"/>
      <c r="M805" s="208"/>
      <c r="N805" s="208" t="s">
        <v>111</v>
      </c>
      <c r="O805" s="208"/>
      <c r="P805" s="208"/>
      <c r="Q805" s="208"/>
      <c r="R805" s="208"/>
      <c r="S805" s="208"/>
      <c r="T805" s="208"/>
      <c r="U805" s="208"/>
      <c r="V805" s="208"/>
      <c r="W805" s="208"/>
      <c r="X805" s="208"/>
      <c r="Y805" s="208"/>
      <c r="Z805" s="208"/>
      <c r="AA805" s="208"/>
      <c r="AB805" s="208"/>
      <c r="AC805" s="208"/>
      <c r="AD805" s="208"/>
      <c r="AE805" s="208"/>
      <c r="AF805" s="208"/>
      <c r="AG805" s="208"/>
      <c r="AH805" s="208"/>
      <c r="AI805" s="208"/>
      <c r="AJ805" s="208"/>
      <c r="AK805" s="208"/>
      <c r="AL805" s="207">
        <v>1.6</v>
      </c>
      <c r="AM805" s="208"/>
      <c r="AN805" s="208"/>
      <c r="AO805" s="208"/>
      <c r="AP805" s="208"/>
      <c r="AQ805" s="208"/>
      <c r="AR805" s="208"/>
      <c r="AS805" s="208"/>
      <c r="AT805" s="208"/>
      <c r="AU805" s="208"/>
      <c r="AV805" s="208"/>
      <c r="AW805" s="208"/>
      <c r="AX805" s="208"/>
    </row>
    <row r="806" spans="2:50" ht="24" customHeight="1">
      <c r="B806" s="202">
        <v>2</v>
      </c>
      <c r="C806" s="202">
        <v>1</v>
      </c>
      <c r="D806" s="208" t="s">
        <v>165</v>
      </c>
      <c r="E806" s="208"/>
      <c r="F806" s="208"/>
      <c r="G806" s="208"/>
      <c r="H806" s="208"/>
      <c r="I806" s="208"/>
      <c r="J806" s="208"/>
      <c r="K806" s="208"/>
      <c r="L806" s="208"/>
      <c r="M806" s="208"/>
      <c r="N806" s="208" t="s">
        <v>111</v>
      </c>
      <c r="O806" s="208"/>
      <c r="P806" s="208"/>
      <c r="Q806" s="208"/>
      <c r="R806" s="208"/>
      <c r="S806" s="208"/>
      <c r="T806" s="208"/>
      <c r="U806" s="208"/>
      <c r="V806" s="208"/>
      <c r="W806" s="208"/>
      <c r="X806" s="208"/>
      <c r="Y806" s="208"/>
      <c r="Z806" s="208"/>
      <c r="AA806" s="208"/>
      <c r="AB806" s="208"/>
      <c r="AC806" s="208"/>
      <c r="AD806" s="208"/>
      <c r="AE806" s="208"/>
      <c r="AF806" s="208"/>
      <c r="AG806" s="208"/>
      <c r="AH806" s="208"/>
      <c r="AI806" s="208"/>
      <c r="AJ806" s="208"/>
      <c r="AK806" s="208"/>
      <c r="AL806" s="207">
        <v>1</v>
      </c>
      <c r="AM806" s="208"/>
      <c r="AN806" s="208"/>
      <c r="AO806" s="208"/>
      <c r="AP806" s="208"/>
      <c r="AQ806" s="208"/>
      <c r="AR806" s="208"/>
      <c r="AS806" s="208"/>
      <c r="AT806" s="208"/>
      <c r="AU806" s="208"/>
      <c r="AV806" s="208"/>
      <c r="AW806" s="208"/>
      <c r="AX806" s="208"/>
    </row>
    <row r="807" spans="2:50" ht="24" customHeight="1">
      <c r="B807" s="202">
        <v>3</v>
      </c>
      <c r="C807" s="202">
        <v>1</v>
      </c>
      <c r="D807" s="488" t="s">
        <v>166</v>
      </c>
      <c r="E807" s="489"/>
      <c r="F807" s="489"/>
      <c r="G807" s="489"/>
      <c r="H807" s="489"/>
      <c r="I807" s="489"/>
      <c r="J807" s="489"/>
      <c r="K807" s="489"/>
      <c r="L807" s="489"/>
      <c r="M807" s="490"/>
      <c r="N807" s="488" t="s">
        <v>111</v>
      </c>
      <c r="O807" s="489"/>
      <c r="P807" s="489"/>
      <c r="Q807" s="489"/>
      <c r="R807" s="489"/>
      <c r="S807" s="489"/>
      <c r="T807" s="489"/>
      <c r="U807" s="489"/>
      <c r="V807" s="489"/>
      <c r="W807" s="489"/>
      <c r="X807" s="489"/>
      <c r="Y807" s="489"/>
      <c r="Z807" s="489"/>
      <c r="AA807" s="489"/>
      <c r="AB807" s="489"/>
      <c r="AC807" s="489"/>
      <c r="AD807" s="489"/>
      <c r="AE807" s="489"/>
      <c r="AF807" s="489"/>
      <c r="AG807" s="489"/>
      <c r="AH807" s="489"/>
      <c r="AI807" s="489"/>
      <c r="AJ807" s="489"/>
      <c r="AK807" s="490"/>
      <c r="AL807" s="480">
        <v>0.9</v>
      </c>
      <c r="AM807" s="481"/>
      <c r="AN807" s="481"/>
      <c r="AO807" s="481"/>
      <c r="AP807" s="481"/>
      <c r="AQ807" s="482"/>
      <c r="AR807" s="208"/>
      <c r="AS807" s="208"/>
      <c r="AT807" s="208"/>
      <c r="AU807" s="208"/>
      <c r="AV807" s="208"/>
      <c r="AW807" s="208"/>
      <c r="AX807" s="208"/>
    </row>
    <row r="808" spans="2:50" ht="24" customHeight="1">
      <c r="B808" s="202">
        <v>4</v>
      </c>
      <c r="C808" s="202">
        <v>1</v>
      </c>
      <c r="D808" s="208"/>
      <c r="E808" s="208"/>
      <c r="F808" s="208"/>
      <c r="G808" s="208"/>
      <c r="H808" s="208"/>
      <c r="I808" s="208"/>
      <c r="J808" s="208"/>
      <c r="K808" s="208"/>
      <c r="L808" s="208"/>
      <c r="M808" s="208"/>
      <c r="N808" s="208"/>
      <c r="O808" s="208"/>
      <c r="P808" s="208"/>
      <c r="Q808" s="208"/>
      <c r="R808" s="208"/>
      <c r="S808" s="208"/>
      <c r="T808" s="208"/>
      <c r="U808" s="208"/>
      <c r="V808" s="208"/>
      <c r="W808" s="208"/>
      <c r="X808" s="208"/>
      <c r="Y808" s="208"/>
      <c r="Z808" s="208"/>
      <c r="AA808" s="208"/>
      <c r="AB808" s="208"/>
      <c r="AC808" s="208"/>
      <c r="AD808" s="208"/>
      <c r="AE808" s="208"/>
      <c r="AF808" s="208"/>
      <c r="AG808" s="208"/>
      <c r="AH808" s="208"/>
      <c r="AI808" s="208"/>
      <c r="AJ808" s="208"/>
      <c r="AK808" s="208"/>
      <c r="AL808" s="207"/>
      <c r="AM808" s="208"/>
      <c r="AN808" s="208"/>
      <c r="AO808" s="208"/>
      <c r="AP808" s="208"/>
      <c r="AQ808" s="208"/>
      <c r="AR808" s="208"/>
      <c r="AS808" s="208"/>
      <c r="AT808" s="208"/>
      <c r="AU808" s="208"/>
      <c r="AV808" s="208"/>
      <c r="AW808" s="208"/>
      <c r="AX808" s="208"/>
    </row>
    <row r="809" spans="2:50" ht="24" customHeight="1">
      <c r="B809" s="202">
        <v>5</v>
      </c>
      <c r="C809" s="202">
        <v>1</v>
      </c>
      <c r="D809" s="208"/>
      <c r="E809" s="208"/>
      <c r="F809" s="208"/>
      <c r="G809" s="208"/>
      <c r="H809" s="208"/>
      <c r="I809" s="208"/>
      <c r="J809" s="208"/>
      <c r="K809" s="208"/>
      <c r="L809" s="208"/>
      <c r="M809" s="208"/>
      <c r="N809" s="208"/>
      <c r="O809" s="208"/>
      <c r="P809" s="208"/>
      <c r="Q809" s="208"/>
      <c r="R809" s="208"/>
      <c r="S809" s="208"/>
      <c r="T809" s="208"/>
      <c r="U809" s="208"/>
      <c r="V809" s="208"/>
      <c r="W809" s="208"/>
      <c r="X809" s="208"/>
      <c r="Y809" s="208"/>
      <c r="Z809" s="208"/>
      <c r="AA809" s="208"/>
      <c r="AB809" s="208"/>
      <c r="AC809" s="208"/>
      <c r="AD809" s="208"/>
      <c r="AE809" s="208"/>
      <c r="AF809" s="208"/>
      <c r="AG809" s="208"/>
      <c r="AH809" s="208"/>
      <c r="AI809" s="208"/>
      <c r="AJ809" s="208"/>
      <c r="AK809" s="208"/>
      <c r="AL809" s="207"/>
      <c r="AM809" s="208"/>
      <c r="AN809" s="208"/>
      <c r="AO809" s="208"/>
      <c r="AP809" s="208"/>
      <c r="AQ809" s="208"/>
      <c r="AR809" s="208"/>
      <c r="AS809" s="208"/>
      <c r="AT809" s="208"/>
      <c r="AU809" s="208"/>
      <c r="AV809" s="208"/>
      <c r="AW809" s="208"/>
      <c r="AX809" s="208"/>
    </row>
    <row r="810" spans="2:50" ht="24" customHeight="1">
      <c r="B810" s="202">
        <v>6</v>
      </c>
      <c r="C810" s="202">
        <v>1</v>
      </c>
      <c r="D810" s="208"/>
      <c r="E810" s="208"/>
      <c r="F810" s="208"/>
      <c r="G810" s="208"/>
      <c r="H810" s="208"/>
      <c r="I810" s="208"/>
      <c r="J810" s="208"/>
      <c r="K810" s="208"/>
      <c r="L810" s="208"/>
      <c r="M810" s="208"/>
      <c r="N810" s="208"/>
      <c r="O810" s="208"/>
      <c r="P810" s="208"/>
      <c r="Q810" s="208"/>
      <c r="R810" s="208"/>
      <c r="S810" s="208"/>
      <c r="T810" s="208"/>
      <c r="U810" s="208"/>
      <c r="V810" s="208"/>
      <c r="W810" s="208"/>
      <c r="X810" s="208"/>
      <c r="Y810" s="208"/>
      <c r="Z810" s="208"/>
      <c r="AA810" s="208"/>
      <c r="AB810" s="208"/>
      <c r="AC810" s="208"/>
      <c r="AD810" s="208"/>
      <c r="AE810" s="208"/>
      <c r="AF810" s="208"/>
      <c r="AG810" s="208"/>
      <c r="AH810" s="208"/>
      <c r="AI810" s="208"/>
      <c r="AJ810" s="208"/>
      <c r="AK810" s="208"/>
      <c r="AL810" s="207"/>
      <c r="AM810" s="208"/>
      <c r="AN810" s="208"/>
      <c r="AO810" s="208"/>
      <c r="AP810" s="208"/>
      <c r="AQ810" s="208"/>
      <c r="AR810" s="208"/>
      <c r="AS810" s="208"/>
      <c r="AT810" s="208"/>
      <c r="AU810" s="208"/>
      <c r="AV810" s="208"/>
      <c r="AW810" s="208"/>
      <c r="AX810" s="208"/>
    </row>
    <row r="811" spans="2:50" ht="24" customHeight="1">
      <c r="B811" s="202">
        <v>7</v>
      </c>
      <c r="C811" s="202">
        <v>1</v>
      </c>
      <c r="D811" s="208"/>
      <c r="E811" s="208"/>
      <c r="F811" s="208"/>
      <c r="G811" s="208"/>
      <c r="H811" s="208"/>
      <c r="I811" s="208"/>
      <c r="J811" s="208"/>
      <c r="K811" s="208"/>
      <c r="L811" s="208"/>
      <c r="M811" s="208"/>
      <c r="N811" s="208"/>
      <c r="O811" s="208"/>
      <c r="P811" s="208"/>
      <c r="Q811" s="208"/>
      <c r="R811" s="208"/>
      <c r="S811" s="208"/>
      <c r="T811" s="208"/>
      <c r="U811" s="208"/>
      <c r="V811" s="208"/>
      <c r="W811" s="208"/>
      <c r="X811" s="208"/>
      <c r="Y811" s="208"/>
      <c r="Z811" s="208"/>
      <c r="AA811" s="208"/>
      <c r="AB811" s="208"/>
      <c r="AC811" s="208"/>
      <c r="AD811" s="208"/>
      <c r="AE811" s="208"/>
      <c r="AF811" s="208"/>
      <c r="AG811" s="208"/>
      <c r="AH811" s="208"/>
      <c r="AI811" s="208"/>
      <c r="AJ811" s="208"/>
      <c r="AK811" s="208"/>
      <c r="AL811" s="207"/>
      <c r="AM811" s="208"/>
      <c r="AN811" s="208"/>
      <c r="AO811" s="208"/>
      <c r="AP811" s="208"/>
      <c r="AQ811" s="208"/>
      <c r="AR811" s="208"/>
      <c r="AS811" s="208"/>
      <c r="AT811" s="208"/>
      <c r="AU811" s="208"/>
      <c r="AV811" s="208"/>
      <c r="AW811" s="208"/>
      <c r="AX811" s="208"/>
    </row>
    <row r="812" spans="2:50" ht="24" customHeight="1">
      <c r="B812" s="202">
        <v>8</v>
      </c>
      <c r="C812" s="202">
        <v>1</v>
      </c>
      <c r="D812" s="208"/>
      <c r="E812" s="208"/>
      <c r="F812" s="208"/>
      <c r="G812" s="208"/>
      <c r="H812" s="208"/>
      <c r="I812" s="208"/>
      <c r="J812" s="208"/>
      <c r="K812" s="208"/>
      <c r="L812" s="208"/>
      <c r="M812" s="208"/>
      <c r="N812" s="208"/>
      <c r="O812" s="208"/>
      <c r="P812" s="208"/>
      <c r="Q812" s="208"/>
      <c r="R812" s="208"/>
      <c r="S812" s="208"/>
      <c r="T812" s="208"/>
      <c r="U812" s="208"/>
      <c r="V812" s="208"/>
      <c r="W812" s="208"/>
      <c r="X812" s="208"/>
      <c r="Y812" s="208"/>
      <c r="Z812" s="208"/>
      <c r="AA812" s="208"/>
      <c r="AB812" s="208"/>
      <c r="AC812" s="208"/>
      <c r="AD812" s="208"/>
      <c r="AE812" s="208"/>
      <c r="AF812" s="208"/>
      <c r="AG812" s="208"/>
      <c r="AH812" s="208"/>
      <c r="AI812" s="208"/>
      <c r="AJ812" s="208"/>
      <c r="AK812" s="208"/>
      <c r="AL812" s="207"/>
      <c r="AM812" s="208"/>
      <c r="AN812" s="208"/>
      <c r="AO812" s="208"/>
      <c r="AP812" s="208"/>
      <c r="AQ812" s="208"/>
      <c r="AR812" s="208"/>
      <c r="AS812" s="208"/>
      <c r="AT812" s="208"/>
      <c r="AU812" s="208"/>
      <c r="AV812" s="208"/>
      <c r="AW812" s="208"/>
      <c r="AX812" s="208"/>
    </row>
    <row r="813" spans="2:50" ht="24" customHeight="1">
      <c r="B813" s="202">
        <v>9</v>
      </c>
      <c r="C813" s="202">
        <v>1</v>
      </c>
      <c r="D813" s="208"/>
      <c r="E813" s="208"/>
      <c r="F813" s="208"/>
      <c r="G813" s="208"/>
      <c r="H813" s="208"/>
      <c r="I813" s="208"/>
      <c r="J813" s="208"/>
      <c r="K813" s="208"/>
      <c r="L813" s="208"/>
      <c r="M813" s="208"/>
      <c r="N813" s="208"/>
      <c r="O813" s="208"/>
      <c r="P813" s="208"/>
      <c r="Q813" s="208"/>
      <c r="R813" s="208"/>
      <c r="S813" s="208"/>
      <c r="T813" s="208"/>
      <c r="U813" s="208"/>
      <c r="V813" s="208"/>
      <c r="W813" s="208"/>
      <c r="X813" s="208"/>
      <c r="Y813" s="208"/>
      <c r="Z813" s="208"/>
      <c r="AA813" s="208"/>
      <c r="AB813" s="208"/>
      <c r="AC813" s="208"/>
      <c r="AD813" s="208"/>
      <c r="AE813" s="208"/>
      <c r="AF813" s="208"/>
      <c r="AG813" s="208"/>
      <c r="AH813" s="208"/>
      <c r="AI813" s="208"/>
      <c r="AJ813" s="208"/>
      <c r="AK813" s="208"/>
      <c r="AL813" s="207"/>
      <c r="AM813" s="208"/>
      <c r="AN813" s="208"/>
      <c r="AO813" s="208"/>
      <c r="AP813" s="208"/>
      <c r="AQ813" s="208"/>
      <c r="AR813" s="208"/>
      <c r="AS813" s="208"/>
      <c r="AT813" s="208"/>
      <c r="AU813" s="208"/>
      <c r="AV813" s="208"/>
      <c r="AW813" s="208"/>
      <c r="AX813" s="208"/>
    </row>
    <row r="814" spans="2:50" ht="24" customHeight="1">
      <c r="B814" s="202">
        <v>10</v>
      </c>
      <c r="C814" s="202">
        <v>1</v>
      </c>
      <c r="D814" s="208"/>
      <c r="E814" s="208"/>
      <c r="F814" s="208"/>
      <c r="G814" s="208"/>
      <c r="H814" s="208"/>
      <c r="I814" s="208"/>
      <c r="J814" s="208"/>
      <c r="K814" s="208"/>
      <c r="L814" s="208"/>
      <c r="M814" s="208"/>
      <c r="N814" s="208"/>
      <c r="O814" s="208"/>
      <c r="P814" s="208"/>
      <c r="Q814" s="208"/>
      <c r="R814" s="208"/>
      <c r="S814" s="208"/>
      <c r="T814" s="208"/>
      <c r="U814" s="208"/>
      <c r="V814" s="208"/>
      <c r="W814" s="208"/>
      <c r="X814" s="208"/>
      <c r="Y814" s="208"/>
      <c r="Z814" s="208"/>
      <c r="AA814" s="208"/>
      <c r="AB814" s="208"/>
      <c r="AC814" s="208"/>
      <c r="AD814" s="208"/>
      <c r="AE814" s="208"/>
      <c r="AF814" s="208"/>
      <c r="AG814" s="208"/>
      <c r="AH814" s="208"/>
      <c r="AI814" s="208"/>
      <c r="AJ814" s="208"/>
      <c r="AK814" s="208"/>
      <c r="AL814" s="207"/>
      <c r="AM814" s="208"/>
      <c r="AN814" s="208"/>
      <c r="AO814" s="208"/>
      <c r="AP814" s="208"/>
      <c r="AQ814" s="208"/>
      <c r="AR814" s="208"/>
      <c r="AS814" s="208"/>
      <c r="AT814" s="208"/>
      <c r="AU814" s="208"/>
      <c r="AV814" s="208"/>
      <c r="AW814" s="208"/>
      <c r="AX814" s="208"/>
    </row>
    <row r="816" spans="2:50">
      <c r="C816" t="s">
        <v>598</v>
      </c>
    </row>
    <row r="817" spans="2:51" ht="34.5" customHeight="1">
      <c r="B817" s="202"/>
      <c r="C817" s="202"/>
      <c r="D817" s="213" t="s">
        <v>599</v>
      </c>
      <c r="E817" s="213"/>
      <c r="F817" s="213"/>
      <c r="G817" s="213"/>
      <c r="H817" s="213"/>
      <c r="I817" s="213"/>
      <c r="J817" s="213"/>
      <c r="K817" s="213"/>
      <c r="L817" s="213"/>
      <c r="M817" s="213"/>
      <c r="N817" s="213" t="s">
        <v>600</v>
      </c>
      <c r="O817" s="213"/>
      <c r="P817" s="213"/>
      <c r="Q817" s="213"/>
      <c r="R817" s="213"/>
      <c r="S817" s="213"/>
      <c r="T817" s="213"/>
      <c r="U817" s="213"/>
      <c r="V817" s="213"/>
      <c r="W817" s="213"/>
      <c r="X817" s="213"/>
      <c r="Y817" s="213"/>
      <c r="Z817" s="213"/>
      <c r="AA817" s="213"/>
      <c r="AB817" s="213"/>
      <c r="AC817" s="213"/>
      <c r="AD817" s="213"/>
      <c r="AE817" s="213"/>
      <c r="AF817" s="213"/>
      <c r="AG817" s="213"/>
      <c r="AH817" s="213"/>
      <c r="AI817" s="213"/>
      <c r="AJ817" s="213"/>
      <c r="AK817" s="213"/>
      <c r="AL817" s="214" t="s">
        <v>601</v>
      </c>
      <c r="AM817" s="213"/>
      <c r="AN817" s="213"/>
      <c r="AO817" s="213"/>
      <c r="AP817" s="213"/>
      <c r="AQ817" s="213"/>
      <c r="AR817" s="213" t="s">
        <v>27</v>
      </c>
      <c r="AS817" s="213"/>
      <c r="AT817" s="213"/>
      <c r="AU817" s="213"/>
      <c r="AV817" s="213" t="s">
        <v>28</v>
      </c>
      <c r="AW817" s="213"/>
      <c r="AX817" s="213"/>
    </row>
    <row r="818" spans="2:51" ht="24" customHeight="1">
      <c r="B818" s="202">
        <v>1</v>
      </c>
      <c r="C818" s="202">
        <v>1</v>
      </c>
      <c r="D818" s="208" t="s">
        <v>167</v>
      </c>
      <c r="E818" s="208"/>
      <c r="F818" s="208"/>
      <c r="G818" s="208"/>
      <c r="H818" s="208"/>
      <c r="I818" s="208"/>
      <c r="J818" s="208"/>
      <c r="K818" s="208"/>
      <c r="L818" s="208"/>
      <c r="M818" s="208"/>
      <c r="N818" s="208" t="s">
        <v>168</v>
      </c>
      <c r="O818" s="208"/>
      <c r="P818" s="208"/>
      <c r="Q818" s="208"/>
      <c r="R818" s="208"/>
      <c r="S818" s="208"/>
      <c r="T818" s="208"/>
      <c r="U818" s="208"/>
      <c r="V818" s="208"/>
      <c r="W818" s="208"/>
      <c r="X818" s="208"/>
      <c r="Y818" s="208"/>
      <c r="Z818" s="208"/>
      <c r="AA818" s="208"/>
      <c r="AB818" s="208"/>
      <c r="AC818" s="208"/>
      <c r="AD818" s="208"/>
      <c r="AE818" s="208"/>
      <c r="AF818" s="208"/>
      <c r="AG818" s="208"/>
      <c r="AH818" s="208"/>
      <c r="AI818" s="208"/>
      <c r="AJ818" s="208"/>
      <c r="AK818" s="208"/>
      <c r="AL818" s="207">
        <v>1.5</v>
      </c>
      <c r="AM818" s="208"/>
      <c r="AN818" s="208"/>
      <c r="AO818" s="208"/>
      <c r="AP818" s="208"/>
      <c r="AQ818" s="208"/>
      <c r="AR818" s="208"/>
      <c r="AS818" s="208"/>
      <c r="AT818" s="208"/>
      <c r="AU818" s="208"/>
      <c r="AV818" s="208"/>
      <c r="AW818" s="208"/>
      <c r="AX818" s="208"/>
    </row>
    <row r="819" spans="2:51" ht="24" customHeight="1">
      <c r="B819" s="202">
        <v>2</v>
      </c>
      <c r="C819" s="202">
        <v>1</v>
      </c>
      <c r="D819" s="208"/>
      <c r="E819" s="208"/>
      <c r="F819" s="208"/>
      <c r="G819" s="208"/>
      <c r="H819" s="208"/>
      <c r="I819" s="208"/>
      <c r="J819" s="208"/>
      <c r="K819" s="208"/>
      <c r="L819" s="208"/>
      <c r="M819" s="208"/>
      <c r="N819" s="208"/>
      <c r="O819" s="208"/>
      <c r="P819" s="208"/>
      <c r="Q819" s="208"/>
      <c r="R819" s="208"/>
      <c r="S819" s="208"/>
      <c r="T819" s="208"/>
      <c r="U819" s="208"/>
      <c r="V819" s="208"/>
      <c r="W819" s="208"/>
      <c r="X819" s="208"/>
      <c r="Y819" s="208"/>
      <c r="Z819" s="208"/>
      <c r="AA819" s="208"/>
      <c r="AB819" s="208"/>
      <c r="AC819" s="208"/>
      <c r="AD819" s="208"/>
      <c r="AE819" s="208"/>
      <c r="AF819" s="208"/>
      <c r="AG819" s="208"/>
      <c r="AH819" s="208"/>
      <c r="AI819" s="208"/>
      <c r="AJ819" s="208"/>
      <c r="AK819" s="208"/>
      <c r="AL819" s="207"/>
      <c r="AM819" s="208"/>
      <c r="AN819" s="208"/>
      <c r="AO819" s="208"/>
      <c r="AP819" s="208"/>
      <c r="AQ819" s="208"/>
      <c r="AR819" s="208"/>
      <c r="AS819" s="208"/>
      <c r="AT819" s="208"/>
      <c r="AU819" s="208"/>
      <c r="AV819" s="208"/>
      <c r="AW819" s="208"/>
      <c r="AX819" s="208"/>
    </row>
    <row r="820" spans="2:51" ht="24" customHeight="1">
      <c r="B820" s="202">
        <v>3</v>
      </c>
      <c r="C820" s="202">
        <v>1</v>
      </c>
      <c r="D820" s="208"/>
      <c r="E820" s="208"/>
      <c r="F820" s="208"/>
      <c r="G820" s="208"/>
      <c r="H820" s="208"/>
      <c r="I820" s="208"/>
      <c r="J820" s="208"/>
      <c r="K820" s="208"/>
      <c r="L820" s="208"/>
      <c r="M820" s="208"/>
      <c r="N820" s="208"/>
      <c r="O820" s="208"/>
      <c r="P820" s="208"/>
      <c r="Q820" s="208"/>
      <c r="R820" s="208"/>
      <c r="S820" s="208"/>
      <c r="T820" s="208"/>
      <c r="U820" s="208"/>
      <c r="V820" s="208"/>
      <c r="W820" s="208"/>
      <c r="X820" s="208"/>
      <c r="Y820" s="208"/>
      <c r="Z820" s="208"/>
      <c r="AA820" s="208"/>
      <c r="AB820" s="208"/>
      <c r="AC820" s="208"/>
      <c r="AD820" s="208"/>
      <c r="AE820" s="208"/>
      <c r="AF820" s="208"/>
      <c r="AG820" s="208"/>
      <c r="AH820" s="208"/>
      <c r="AI820" s="208"/>
      <c r="AJ820" s="208"/>
      <c r="AK820" s="208"/>
      <c r="AL820" s="207"/>
      <c r="AM820" s="208"/>
      <c r="AN820" s="208"/>
      <c r="AO820" s="208"/>
      <c r="AP820" s="208"/>
      <c r="AQ820" s="208"/>
      <c r="AR820" s="208"/>
      <c r="AS820" s="208"/>
      <c r="AT820" s="208"/>
      <c r="AU820" s="208"/>
      <c r="AV820" s="208"/>
      <c r="AW820" s="208"/>
      <c r="AX820" s="208"/>
    </row>
    <row r="821" spans="2:51" ht="24" customHeight="1">
      <c r="B821" s="202">
        <v>4</v>
      </c>
      <c r="C821" s="202">
        <v>1</v>
      </c>
      <c r="D821" s="208"/>
      <c r="E821" s="208"/>
      <c r="F821" s="208"/>
      <c r="G821" s="208"/>
      <c r="H821" s="208"/>
      <c r="I821" s="208"/>
      <c r="J821" s="208"/>
      <c r="K821" s="208"/>
      <c r="L821" s="208"/>
      <c r="M821" s="208"/>
      <c r="N821" s="208"/>
      <c r="O821" s="208"/>
      <c r="P821" s="208"/>
      <c r="Q821" s="208"/>
      <c r="R821" s="208"/>
      <c r="S821" s="208"/>
      <c r="T821" s="208"/>
      <c r="U821" s="208"/>
      <c r="V821" s="208"/>
      <c r="W821" s="208"/>
      <c r="X821" s="208"/>
      <c r="Y821" s="208"/>
      <c r="Z821" s="208"/>
      <c r="AA821" s="208"/>
      <c r="AB821" s="208"/>
      <c r="AC821" s="208"/>
      <c r="AD821" s="208"/>
      <c r="AE821" s="208"/>
      <c r="AF821" s="208"/>
      <c r="AG821" s="208"/>
      <c r="AH821" s="208"/>
      <c r="AI821" s="208"/>
      <c r="AJ821" s="208"/>
      <c r="AK821" s="208"/>
      <c r="AL821" s="207"/>
      <c r="AM821" s="208"/>
      <c r="AN821" s="208"/>
      <c r="AO821" s="208"/>
      <c r="AP821" s="208"/>
      <c r="AQ821" s="208"/>
      <c r="AR821" s="208"/>
      <c r="AS821" s="208"/>
      <c r="AT821" s="208"/>
      <c r="AU821" s="208"/>
      <c r="AV821" s="208"/>
      <c r="AW821" s="208"/>
      <c r="AX821" s="208"/>
    </row>
    <row r="822" spans="2:51" ht="24" customHeight="1">
      <c r="B822" s="202">
        <v>5</v>
      </c>
      <c r="C822" s="202">
        <v>1</v>
      </c>
      <c r="D822" s="208"/>
      <c r="E822" s="208"/>
      <c r="F822" s="208"/>
      <c r="G822" s="208"/>
      <c r="H822" s="208"/>
      <c r="I822" s="208"/>
      <c r="J822" s="208"/>
      <c r="K822" s="208"/>
      <c r="L822" s="208"/>
      <c r="M822" s="208"/>
      <c r="N822" s="208"/>
      <c r="O822" s="208"/>
      <c r="P822" s="208"/>
      <c r="Q822" s="208"/>
      <c r="R822" s="208"/>
      <c r="S822" s="208"/>
      <c r="T822" s="208"/>
      <c r="U822" s="208"/>
      <c r="V822" s="208"/>
      <c r="W822" s="208"/>
      <c r="X822" s="208"/>
      <c r="Y822" s="208"/>
      <c r="Z822" s="208"/>
      <c r="AA822" s="208"/>
      <c r="AB822" s="208"/>
      <c r="AC822" s="208"/>
      <c r="AD822" s="208"/>
      <c r="AE822" s="208"/>
      <c r="AF822" s="208"/>
      <c r="AG822" s="208"/>
      <c r="AH822" s="208"/>
      <c r="AI822" s="208"/>
      <c r="AJ822" s="208"/>
      <c r="AK822" s="208"/>
      <c r="AL822" s="207"/>
      <c r="AM822" s="208"/>
      <c r="AN822" s="208"/>
      <c r="AO822" s="208"/>
      <c r="AP822" s="208"/>
      <c r="AQ822" s="208"/>
      <c r="AR822" s="208"/>
      <c r="AS822" s="208"/>
      <c r="AT822" s="208"/>
      <c r="AU822" s="208"/>
      <c r="AV822" s="208"/>
      <c r="AW822" s="208"/>
      <c r="AX822" s="208"/>
    </row>
    <row r="823" spans="2:51" ht="24" customHeight="1">
      <c r="B823" s="202">
        <v>6</v>
      </c>
      <c r="C823" s="202">
        <v>1</v>
      </c>
      <c r="D823" s="208"/>
      <c r="E823" s="208"/>
      <c r="F823" s="208"/>
      <c r="G823" s="208"/>
      <c r="H823" s="208"/>
      <c r="I823" s="208"/>
      <c r="J823" s="208"/>
      <c r="K823" s="208"/>
      <c r="L823" s="208"/>
      <c r="M823" s="208"/>
      <c r="N823" s="208"/>
      <c r="O823" s="208"/>
      <c r="P823" s="208"/>
      <c r="Q823" s="208"/>
      <c r="R823" s="208"/>
      <c r="S823" s="208"/>
      <c r="T823" s="208"/>
      <c r="U823" s="208"/>
      <c r="V823" s="208"/>
      <c r="W823" s="208"/>
      <c r="X823" s="208"/>
      <c r="Y823" s="208"/>
      <c r="Z823" s="208"/>
      <c r="AA823" s="208"/>
      <c r="AB823" s="208"/>
      <c r="AC823" s="208"/>
      <c r="AD823" s="208"/>
      <c r="AE823" s="208"/>
      <c r="AF823" s="208"/>
      <c r="AG823" s="208"/>
      <c r="AH823" s="208"/>
      <c r="AI823" s="208"/>
      <c r="AJ823" s="208"/>
      <c r="AK823" s="208"/>
      <c r="AL823" s="207"/>
      <c r="AM823" s="208"/>
      <c r="AN823" s="208"/>
      <c r="AO823" s="208"/>
      <c r="AP823" s="208"/>
      <c r="AQ823" s="208"/>
      <c r="AR823" s="208"/>
      <c r="AS823" s="208"/>
      <c r="AT823" s="208"/>
      <c r="AU823" s="208"/>
      <c r="AV823" s="208"/>
      <c r="AW823" s="208"/>
      <c r="AX823" s="208"/>
    </row>
    <row r="824" spans="2:51" ht="24" customHeight="1">
      <c r="B824" s="202">
        <v>7</v>
      </c>
      <c r="C824" s="202">
        <v>1</v>
      </c>
      <c r="D824" s="208"/>
      <c r="E824" s="208"/>
      <c r="F824" s="208"/>
      <c r="G824" s="208"/>
      <c r="H824" s="208"/>
      <c r="I824" s="208"/>
      <c r="J824" s="208"/>
      <c r="K824" s="208"/>
      <c r="L824" s="208"/>
      <c r="M824" s="208"/>
      <c r="N824" s="208"/>
      <c r="O824" s="208"/>
      <c r="P824" s="208"/>
      <c r="Q824" s="208"/>
      <c r="R824" s="208"/>
      <c r="S824" s="208"/>
      <c r="T824" s="208"/>
      <c r="U824" s="208"/>
      <c r="V824" s="208"/>
      <c r="W824" s="208"/>
      <c r="X824" s="208"/>
      <c r="Y824" s="208"/>
      <c r="Z824" s="208"/>
      <c r="AA824" s="208"/>
      <c r="AB824" s="208"/>
      <c r="AC824" s="208"/>
      <c r="AD824" s="208"/>
      <c r="AE824" s="208"/>
      <c r="AF824" s="208"/>
      <c r="AG824" s="208"/>
      <c r="AH824" s="208"/>
      <c r="AI824" s="208"/>
      <c r="AJ824" s="208"/>
      <c r="AK824" s="208"/>
      <c r="AL824" s="207"/>
      <c r="AM824" s="208"/>
      <c r="AN824" s="208"/>
      <c r="AO824" s="208"/>
      <c r="AP824" s="208"/>
      <c r="AQ824" s="208"/>
      <c r="AR824" s="208"/>
      <c r="AS824" s="208"/>
      <c r="AT824" s="208"/>
      <c r="AU824" s="208"/>
      <c r="AV824" s="208"/>
      <c r="AW824" s="208"/>
      <c r="AX824" s="208"/>
    </row>
    <row r="825" spans="2:51" ht="24" customHeight="1">
      <c r="B825" s="202">
        <v>8</v>
      </c>
      <c r="C825" s="202">
        <v>1</v>
      </c>
      <c r="D825" s="208"/>
      <c r="E825" s="208"/>
      <c r="F825" s="208"/>
      <c r="G825" s="208"/>
      <c r="H825" s="208"/>
      <c r="I825" s="208"/>
      <c r="J825" s="208"/>
      <c r="K825" s="208"/>
      <c r="L825" s="208"/>
      <c r="M825" s="208"/>
      <c r="N825" s="208"/>
      <c r="O825" s="208"/>
      <c r="P825" s="208"/>
      <c r="Q825" s="208"/>
      <c r="R825" s="208"/>
      <c r="S825" s="208"/>
      <c r="T825" s="208"/>
      <c r="U825" s="208"/>
      <c r="V825" s="208"/>
      <c r="W825" s="208"/>
      <c r="X825" s="208"/>
      <c r="Y825" s="208"/>
      <c r="Z825" s="208"/>
      <c r="AA825" s="208"/>
      <c r="AB825" s="208"/>
      <c r="AC825" s="208"/>
      <c r="AD825" s="208"/>
      <c r="AE825" s="208"/>
      <c r="AF825" s="208"/>
      <c r="AG825" s="208"/>
      <c r="AH825" s="208"/>
      <c r="AI825" s="208"/>
      <c r="AJ825" s="208"/>
      <c r="AK825" s="208"/>
      <c r="AL825" s="207"/>
      <c r="AM825" s="208"/>
      <c r="AN825" s="208"/>
      <c r="AO825" s="208"/>
      <c r="AP825" s="208"/>
      <c r="AQ825" s="208"/>
      <c r="AR825" s="208"/>
      <c r="AS825" s="208"/>
      <c r="AT825" s="208"/>
      <c r="AU825" s="208"/>
      <c r="AV825" s="208"/>
      <c r="AW825" s="208"/>
      <c r="AX825" s="208"/>
    </row>
    <row r="826" spans="2:51" ht="24" customHeight="1">
      <c r="B826" s="202">
        <v>9</v>
      </c>
      <c r="C826" s="202">
        <v>1</v>
      </c>
      <c r="D826" s="208"/>
      <c r="E826" s="208"/>
      <c r="F826" s="208"/>
      <c r="G826" s="208"/>
      <c r="H826" s="208"/>
      <c r="I826" s="208"/>
      <c r="J826" s="208"/>
      <c r="K826" s="208"/>
      <c r="L826" s="208"/>
      <c r="M826" s="208"/>
      <c r="N826" s="208"/>
      <c r="O826" s="208"/>
      <c r="P826" s="208"/>
      <c r="Q826" s="208"/>
      <c r="R826" s="208"/>
      <c r="S826" s="208"/>
      <c r="T826" s="208"/>
      <c r="U826" s="208"/>
      <c r="V826" s="208"/>
      <c r="W826" s="208"/>
      <c r="X826" s="208"/>
      <c r="Y826" s="208"/>
      <c r="Z826" s="208"/>
      <c r="AA826" s="208"/>
      <c r="AB826" s="208"/>
      <c r="AC826" s="208"/>
      <c r="AD826" s="208"/>
      <c r="AE826" s="208"/>
      <c r="AF826" s="208"/>
      <c r="AG826" s="208"/>
      <c r="AH826" s="208"/>
      <c r="AI826" s="208"/>
      <c r="AJ826" s="208"/>
      <c r="AK826" s="208"/>
      <c r="AL826" s="207"/>
      <c r="AM826" s="208"/>
      <c r="AN826" s="208"/>
      <c r="AO826" s="208"/>
      <c r="AP826" s="208"/>
      <c r="AQ826" s="208"/>
      <c r="AR826" s="208"/>
      <c r="AS826" s="208"/>
      <c r="AT826" s="208"/>
      <c r="AU826" s="208"/>
      <c r="AV826" s="208"/>
      <c r="AW826" s="208"/>
      <c r="AX826" s="208"/>
    </row>
    <row r="827" spans="2:51" ht="24" customHeight="1">
      <c r="B827" s="202">
        <v>10</v>
      </c>
      <c r="C827" s="202">
        <v>1</v>
      </c>
      <c r="D827" s="208"/>
      <c r="E827" s="208"/>
      <c r="F827" s="208"/>
      <c r="G827" s="208"/>
      <c r="H827" s="208"/>
      <c r="I827" s="208"/>
      <c r="J827" s="208"/>
      <c r="K827" s="208"/>
      <c r="L827" s="208"/>
      <c r="M827" s="208"/>
      <c r="N827" s="208"/>
      <c r="O827" s="208"/>
      <c r="P827" s="208"/>
      <c r="Q827" s="208"/>
      <c r="R827" s="208"/>
      <c r="S827" s="208"/>
      <c r="T827" s="208"/>
      <c r="U827" s="208"/>
      <c r="V827" s="208"/>
      <c r="W827" s="208"/>
      <c r="X827" s="208"/>
      <c r="Y827" s="208"/>
      <c r="Z827" s="208"/>
      <c r="AA827" s="208"/>
      <c r="AB827" s="208"/>
      <c r="AC827" s="208"/>
      <c r="AD827" s="208"/>
      <c r="AE827" s="208"/>
      <c r="AF827" s="208"/>
      <c r="AG827" s="208"/>
      <c r="AH827" s="208"/>
      <c r="AI827" s="208"/>
      <c r="AJ827" s="208"/>
      <c r="AK827" s="208"/>
      <c r="AL827" s="207"/>
      <c r="AM827" s="208"/>
      <c r="AN827" s="208"/>
      <c r="AO827" s="208"/>
      <c r="AP827" s="208"/>
      <c r="AQ827" s="208"/>
      <c r="AR827" s="208"/>
      <c r="AS827" s="208"/>
      <c r="AT827" s="208"/>
      <c r="AU827" s="208"/>
      <c r="AV827" s="208"/>
      <c r="AW827" s="208"/>
      <c r="AX827" s="208"/>
    </row>
    <row r="828" spans="2:51" ht="17.25" customHeight="1"/>
    <row r="829" spans="2:51" ht="21.75" customHeight="1" thickBot="1">
      <c r="AK829" s="466"/>
      <c r="AL829" s="466"/>
      <c r="AM829" s="466"/>
      <c r="AN829" s="466"/>
      <c r="AO829" s="466"/>
      <c r="AP829" s="466"/>
      <c r="AQ829" s="466"/>
      <c r="AR829" s="467" t="s">
        <v>112</v>
      </c>
      <c r="AS829" s="467"/>
      <c r="AT829" s="467"/>
      <c r="AU829" s="467"/>
      <c r="AV829" s="467"/>
      <c r="AW829" s="467"/>
      <c r="AX829" s="467"/>
      <c r="AY829" s="467"/>
    </row>
    <row r="830" spans="2:51" ht="21" customHeight="1">
      <c r="B830" s="468" t="s">
        <v>113</v>
      </c>
      <c r="C830" s="469"/>
      <c r="D830" s="469"/>
      <c r="E830" s="469"/>
      <c r="F830" s="469"/>
      <c r="G830" s="469"/>
      <c r="H830" s="916" t="s">
        <v>131</v>
      </c>
      <c r="I830" s="917"/>
      <c r="J830" s="917"/>
      <c r="K830" s="917"/>
      <c r="L830" s="917"/>
      <c r="M830" s="917"/>
      <c r="N830" s="917"/>
      <c r="O830" s="917"/>
      <c r="P830" s="917"/>
      <c r="Q830" s="917"/>
      <c r="R830" s="917"/>
      <c r="S830" s="917"/>
      <c r="T830" s="917"/>
      <c r="U830" s="917"/>
      <c r="V830" s="917"/>
      <c r="W830" s="917"/>
      <c r="X830" s="917"/>
      <c r="Y830" s="917"/>
      <c r="Z830" s="472" t="s">
        <v>634</v>
      </c>
      <c r="AA830" s="473"/>
      <c r="AB830" s="473"/>
      <c r="AC830" s="473"/>
      <c r="AD830" s="473"/>
      <c r="AE830" s="474"/>
      <c r="AF830" s="475" t="s">
        <v>132</v>
      </c>
      <c r="AG830" s="476"/>
      <c r="AH830" s="476"/>
      <c r="AI830" s="476"/>
      <c r="AJ830" s="476"/>
      <c r="AK830" s="476"/>
      <c r="AL830" s="476"/>
      <c r="AM830" s="476"/>
      <c r="AN830" s="476"/>
      <c r="AO830" s="476"/>
      <c r="AP830" s="476"/>
      <c r="AQ830" s="477"/>
      <c r="AR830" s="478" t="s">
        <v>1</v>
      </c>
      <c r="AS830" s="475"/>
      <c r="AT830" s="475"/>
      <c r="AU830" s="475"/>
      <c r="AV830" s="475"/>
      <c r="AW830" s="475"/>
      <c r="AX830" s="475"/>
      <c r="AY830" s="479"/>
    </row>
    <row r="831" spans="2:51" ht="28.15" customHeight="1">
      <c r="B831" s="442" t="s">
        <v>59</v>
      </c>
      <c r="C831" s="443"/>
      <c r="D831" s="443"/>
      <c r="E831" s="443"/>
      <c r="F831" s="443"/>
      <c r="G831" s="444"/>
      <c r="H831" s="445"/>
      <c r="I831" s="446"/>
      <c r="J831" s="446"/>
      <c r="K831" s="446"/>
      <c r="L831" s="446"/>
      <c r="M831" s="446"/>
      <c r="N831" s="446"/>
      <c r="O831" s="446"/>
      <c r="P831" s="446"/>
      <c r="Q831" s="446"/>
      <c r="R831" s="446"/>
      <c r="S831" s="446"/>
      <c r="T831" s="446"/>
      <c r="U831" s="446"/>
      <c r="V831" s="446"/>
      <c r="W831" s="447"/>
      <c r="X831" s="447"/>
      <c r="Y831" s="447"/>
      <c r="Z831" s="448" t="s">
        <v>2</v>
      </c>
      <c r="AA831" s="449"/>
      <c r="AB831" s="449"/>
      <c r="AC831" s="449"/>
      <c r="AD831" s="449"/>
      <c r="AE831" s="450"/>
      <c r="AF831" s="449" t="s">
        <v>102</v>
      </c>
      <c r="AG831" s="449"/>
      <c r="AH831" s="449"/>
      <c r="AI831" s="449"/>
      <c r="AJ831" s="449"/>
      <c r="AK831" s="449"/>
      <c r="AL831" s="449"/>
      <c r="AM831" s="449"/>
      <c r="AN831" s="449"/>
      <c r="AO831" s="449"/>
      <c r="AP831" s="449"/>
      <c r="AQ831" s="450"/>
      <c r="AR831" s="3015" t="s">
        <v>635</v>
      </c>
      <c r="AS831" s="3016"/>
      <c r="AT831" s="3016"/>
      <c r="AU831" s="3016"/>
      <c r="AV831" s="3016"/>
      <c r="AW831" s="3016"/>
      <c r="AX831" s="3016"/>
      <c r="AY831" s="3017"/>
    </row>
    <row r="832" spans="2:51" ht="30.75" customHeight="1">
      <c r="B832" s="454" t="s">
        <v>3</v>
      </c>
      <c r="C832" s="455"/>
      <c r="D832" s="455"/>
      <c r="E832" s="455"/>
      <c r="F832" s="455"/>
      <c r="G832" s="455"/>
      <c r="H832" s="456" t="s">
        <v>103</v>
      </c>
      <c r="I832" s="447"/>
      <c r="J832" s="447"/>
      <c r="K832" s="447"/>
      <c r="L832" s="447"/>
      <c r="M832" s="447"/>
      <c r="N832" s="447"/>
      <c r="O832" s="447"/>
      <c r="P832" s="447"/>
      <c r="Q832" s="447"/>
      <c r="R832" s="447"/>
      <c r="S832" s="447"/>
      <c r="T832" s="447"/>
      <c r="U832" s="447"/>
      <c r="V832" s="447"/>
      <c r="W832" s="447"/>
      <c r="X832" s="447"/>
      <c r="Y832" s="447"/>
      <c r="Z832" s="457" t="s">
        <v>76</v>
      </c>
      <c r="AA832" s="458"/>
      <c r="AB832" s="458"/>
      <c r="AC832" s="458"/>
      <c r="AD832" s="458"/>
      <c r="AE832" s="459"/>
      <c r="AF832" s="460" t="s">
        <v>108</v>
      </c>
      <c r="AG832" s="461"/>
      <c r="AH832" s="461"/>
      <c r="AI832" s="461"/>
      <c r="AJ832" s="461"/>
      <c r="AK832" s="461"/>
      <c r="AL832" s="461"/>
      <c r="AM832" s="461"/>
      <c r="AN832" s="461"/>
      <c r="AO832" s="461"/>
      <c r="AP832" s="461"/>
      <c r="AQ832" s="461"/>
      <c r="AR832" s="462"/>
      <c r="AS832" s="462"/>
      <c r="AT832" s="462"/>
      <c r="AU832" s="462"/>
      <c r="AV832" s="462"/>
      <c r="AW832" s="462"/>
      <c r="AX832" s="462"/>
      <c r="AY832" s="463"/>
    </row>
    <row r="833" spans="2:51" ht="18" customHeight="1">
      <c r="B833" s="418" t="s">
        <v>37</v>
      </c>
      <c r="C833" s="419"/>
      <c r="D833" s="419"/>
      <c r="E833" s="419"/>
      <c r="F833" s="419"/>
      <c r="G833" s="419"/>
      <c r="H833" s="935" t="s">
        <v>663</v>
      </c>
      <c r="I833" s="936"/>
      <c r="J833" s="936"/>
      <c r="K833" s="936"/>
      <c r="L833" s="936"/>
      <c r="M833" s="936"/>
      <c r="N833" s="936"/>
      <c r="O833" s="936"/>
      <c r="P833" s="936"/>
      <c r="Q833" s="936"/>
      <c r="R833" s="936"/>
      <c r="S833" s="936"/>
      <c r="T833" s="936"/>
      <c r="U833" s="936"/>
      <c r="V833" s="936"/>
      <c r="W833" s="3069"/>
      <c r="X833" s="3069"/>
      <c r="Y833" s="3210"/>
      <c r="Z833" s="428" t="s">
        <v>636</v>
      </c>
      <c r="AA833" s="267"/>
      <c r="AB833" s="267"/>
      <c r="AC833" s="267"/>
      <c r="AD833" s="267"/>
      <c r="AE833" s="429"/>
      <c r="AF833" s="431"/>
      <c r="AG833" s="432"/>
      <c r="AH833" s="432"/>
      <c r="AI833" s="432"/>
      <c r="AJ833" s="432"/>
      <c r="AK833" s="432"/>
      <c r="AL833" s="432"/>
      <c r="AM833" s="432"/>
      <c r="AN833" s="432"/>
      <c r="AO833" s="432"/>
      <c r="AP833" s="432"/>
      <c r="AQ833" s="432"/>
      <c r="AR833" s="432"/>
      <c r="AS833" s="432"/>
      <c r="AT833" s="432"/>
      <c r="AU833" s="432"/>
      <c r="AV833" s="432"/>
      <c r="AW833" s="432"/>
      <c r="AX833" s="432"/>
      <c r="AY833" s="433"/>
    </row>
    <row r="834" spans="2:51" ht="24" customHeight="1">
      <c r="B834" s="420"/>
      <c r="C834" s="421"/>
      <c r="D834" s="421"/>
      <c r="E834" s="421"/>
      <c r="F834" s="421"/>
      <c r="G834" s="421"/>
      <c r="H834" s="938"/>
      <c r="I834" s="939"/>
      <c r="J834" s="939"/>
      <c r="K834" s="939"/>
      <c r="L834" s="939"/>
      <c r="M834" s="939"/>
      <c r="N834" s="939"/>
      <c r="O834" s="939"/>
      <c r="P834" s="939"/>
      <c r="Q834" s="939"/>
      <c r="R834" s="939"/>
      <c r="S834" s="939"/>
      <c r="T834" s="939"/>
      <c r="U834" s="939"/>
      <c r="V834" s="939"/>
      <c r="W834" s="3070"/>
      <c r="X834" s="3070"/>
      <c r="Y834" s="3211"/>
      <c r="Z834" s="430"/>
      <c r="AA834" s="267"/>
      <c r="AB834" s="267"/>
      <c r="AC834" s="267"/>
      <c r="AD834" s="267"/>
      <c r="AE834" s="429"/>
      <c r="AF834" s="434"/>
      <c r="AG834" s="434"/>
      <c r="AH834" s="434"/>
      <c r="AI834" s="434"/>
      <c r="AJ834" s="434"/>
      <c r="AK834" s="434"/>
      <c r="AL834" s="434"/>
      <c r="AM834" s="434"/>
      <c r="AN834" s="434"/>
      <c r="AO834" s="434"/>
      <c r="AP834" s="434"/>
      <c r="AQ834" s="434"/>
      <c r="AR834" s="434"/>
      <c r="AS834" s="434"/>
      <c r="AT834" s="434"/>
      <c r="AU834" s="434"/>
      <c r="AV834" s="434"/>
      <c r="AW834" s="434"/>
      <c r="AX834" s="434"/>
      <c r="AY834" s="435"/>
    </row>
    <row r="835" spans="2:51" ht="29.25" customHeight="1">
      <c r="B835" s="436" t="s">
        <v>4</v>
      </c>
      <c r="C835" s="437"/>
      <c r="D835" s="437"/>
      <c r="E835" s="437"/>
      <c r="F835" s="437"/>
      <c r="G835" s="438"/>
      <c r="H835" s="439" t="s">
        <v>133</v>
      </c>
      <c r="I835" s="440"/>
      <c r="J835" s="440"/>
      <c r="K835" s="440"/>
      <c r="L835" s="440"/>
      <c r="M835" s="440"/>
      <c r="N835" s="440"/>
      <c r="O835" s="440"/>
      <c r="P835" s="440"/>
      <c r="Q835" s="440"/>
      <c r="R835" s="440"/>
      <c r="S835" s="440"/>
      <c r="T835" s="440"/>
      <c r="U835" s="440"/>
      <c r="V835" s="440"/>
      <c r="W835" s="440"/>
      <c r="X835" s="440"/>
      <c r="Y835" s="440"/>
      <c r="Z835" s="440"/>
      <c r="AA835" s="440"/>
      <c r="AB835" s="440"/>
      <c r="AC835" s="440"/>
      <c r="AD835" s="440"/>
      <c r="AE835" s="440"/>
      <c r="AF835" s="440"/>
      <c r="AG835" s="440"/>
      <c r="AH835" s="440"/>
      <c r="AI835" s="440"/>
      <c r="AJ835" s="440"/>
      <c r="AK835" s="440"/>
      <c r="AL835" s="440"/>
      <c r="AM835" s="440"/>
      <c r="AN835" s="440"/>
      <c r="AO835" s="440"/>
      <c r="AP835" s="440"/>
      <c r="AQ835" s="440"/>
      <c r="AR835" s="440"/>
      <c r="AS835" s="440"/>
      <c r="AT835" s="440"/>
      <c r="AU835" s="440"/>
      <c r="AV835" s="440"/>
      <c r="AW835" s="440"/>
      <c r="AX835" s="440"/>
      <c r="AY835" s="441"/>
    </row>
    <row r="836" spans="2:51" ht="21" customHeight="1">
      <c r="B836" s="405" t="s">
        <v>39</v>
      </c>
      <c r="C836" s="406"/>
      <c r="D836" s="406"/>
      <c r="E836" s="406"/>
      <c r="F836" s="406"/>
      <c r="G836" s="407"/>
      <c r="H836" s="411"/>
      <c r="I836" s="412"/>
      <c r="J836" s="412"/>
      <c r="K836" s="412"/>
      <c r="L836" s="412"/>
      <c r="M836" s="412"/>
      <c r="N836" s="412"/>
      <c r="O836" s="412"/>
      <c r="P836" s="412"/>
      <c r="Q836" s="370" t="s">
        <v>86</v>
      </c>
      <c r="R836" s="371"/>
      <c r="S836" s="371"/>
      <c r="T836" s="371"/>
      <c r="U836" s="371"/>
      <c r="V836" s="371"/>
      <c r="W836" s="413"/>
      <c r="X836" s="370" t="s">
        <v>87</v>
      </c>
      <c r="Y836" s="371"/>
      <c r="Z836" s="371"/>
      <c r="AA836" s="371"/>
      <c r="AB836" s="371"/>
      <c r="AC836" s="371"/>
      <c r="AD836" s="413"/>
      <c r="AE836" s="370" t="s">
        <v>88</v>
      </c>
      <c r="AF836" s="371"/>
      <c r="AG836" s="371"/>
      <c r="AH836" s="371"/>
      <c r="AI836" s="371"/>
      <c r="AJ836" s="371"/>
      <c r="AK836" s="413"/>
      <c r="AL836" s="370" t="s">
        <v>90</v>
      </c>
      <c r="AM836" s="371"/>
      <c r="AN836" s="371"/>
      <c r="AO836" s="371"/>
      <c r="AP836" s="371"/>
      <c r="AQ836" s="371"/>
      <c r="AR836" s="413"/>
      <c r="AS836" s="370" t="s">
        <v>91</v>
      </c>
      <c r="AT836" s="371"/>
      <c r="AU836" s="371"/>
      <c r="AV836" s="371"/>
      <c r="AW836" s="371"/>
      <c r="AX836" s="371"/>
      <c r="AY836" s="372"/>
    </row>
    <row r="837" spans="2:51" ht="21" customHeight="1">
      <c r="B837" s="291"/>
      <c r="C837" s="292"/>
      <c r="D837" s="292"/>
      <c r="E837" s="292"/>
      <c r="F837" s="292"/>
      <c r="G837" s="293"/>
      <c r="H837" s="373" t="s">
        <v>5</v>
      </c>
      <c r="I837" s="374"/>
      <c r="J837" s="379" t="s">
        <v>6</v>
      </c>
      <c r="K837" s="380"/>
      <c r="L837" s="380"/>
      <c r="M837" s="380"/>
      <c r="N837" s="380"/>
      <c r="O837" s="380"/>
      <c r="P837" s="381"/>
      <c r="Q837" s="384">
        <v>7</v>
      </c>
      <c r="R837" s="384"/>
      <c r="S837" s="384"/>
      <c r="T837" s="384"/>
      <c r="U837" s="384"/>
      <c r="V837" s="384"/>
      <c r="W837" s="384"/>
      <c r="X837" s="384">
        <v>6</v>
      </c>
      <c r="Y837" s="384"/>
      <c r="Z837" s="384"/>
      <c r="AA837" s="384"/>
      <c r="AB837" s="384"/>
      <c r="AC837" s="384"/>
      <c r="AD837" s="384"/>
      <c r="AE837" s="384">
        <v>10</v>
      </c>
      <c r="AF837" s="384"/>
      <c r="AG837" s="384"/>
      <c r="AH837" s="384"/>
      <c r="AI837" s="384"/>
      <c r="AJ837" s="384"/>
      <c r="AK837" s="384"/>
      <c r="AL837" s="383" t="s">
        <v>664</v>
      </c>
      <c r="AM837" s="384"/>
      <c r="AN837" s="384"/>
      <c r="AO837" s="384"/>
      <c r="AP837" s="384"/>
      <c r="AQ837" s="384"/>
      <c r="AR837" s="384"/>
      <c r="AS837" s="384"/>
      <c r="AT837" s="384"/>
      <c r="AU837" s="384"/>
      <c r="AV837" s="384"/>
      <c r="AW837" s="384"/>
      <c r="AX837" s="384"/>
      <c r="AY837" s="385"/>
    </row>
    <row r="838" spans="2:51" ht="21" customHeight="1">
      <c r="B838" s="291"/>
      <c r="C838" s="292"/>
      <c r="D838" s="292"/>
      <c r="E838" s="292"/>
      <c r="F838" s="292"/>
      <c r="G838" s="293"/>
      <c r="H838" s="375"/>
      <c r="I838" s="376"/>
      <c r="J838" s="386" t="s">
        <v>7</v>
      </c>
      <c r="K838" s="387"/>
      <c r="L838" s="387"/>
      <c r="M838" s="387"/>
      <c r="N838" s="387"/>
      <c r="O838" s="387"/>
      <c r="P838" s="388"/>
      <c r="Q838" s="933" t="s">
        <v>609</v>
      </c>
      <c r="R838" s="934"/>
      <c r="S838" s="934"/>
      <c r="T838" s="934"/>
      <c r="U838" s="934"/>
      <c r="V838" s="934"/>
      <c r="W838" s="934"/>
      <c r="X838" s="933" t="s">
        <v>609</v>
      </c>
      <c r="Y838" s="934"/>
      <c r="Z838" s="934"/>
      <c r="AA838" s="934"/>
      <c r="AB838" s="934"/>
      <c r="AC838" s="934"/>
      <c r="AD838" s="934"/>
      <c r="AE838" s="933" t="s">
        <v>609</v>
      </c>
      <c r="AF838" s="934"/>
      <c r="AG838" s="934"/>
      <c r="AH838" s="934"/>
      <c r="AI838" s="934"/>
      <c r="AJ838" s="934"/>
      <c r="AK838" s="934"/>
      <c r="AL838" s="933" t="s">
        <v>664</v>
      </c>
      <c r="AM838" s="934"/>
      <c r="AN838" s="934"/>
      <c r="AO838" s="934"/>
      <c r="AP838" s="934"/>
      <c r="AQ838" s="934"/>
      <c r="AR838" s="934"/>
      <c r="AS838" s="464"/>
      <c r="AT838" s="464"/>
      <c r="AU838" s="464"/>
      <c r="AV838" s="464"/>
      <c r="AW838" s="464"/>
      <c r="AX838" s="464"/>
      <c r="AY838" s="465"/>
    </row>
    <row r="839" spans="2:51" ht="24.75" customHeight="1">
      <c r="B839" s="291"/>
      <c r="C839" s="292"/>
      <c r="D839" s="292"/>
      <c r="E839" s="292"/>
      <c r="F839" s="292"/>
      <c r="G839" s="293"/>
      <c r="H839" s="375"/>
      <c r="I839" s="376"/>
      <c r="J839" s="386" t="s">
        <v>8</v>
      </c>
      <c r="K839" s="387"/>
      <c r="L839" s="387"/>
      <c r="M839" s="387"/>
      <c r="N839" s="387"/>
      <c r="O839" s="387"/>
      <c r="P839" s="388"/>
      <c r="Q839" s="933" t="s">
        <v>609</v>
      </c>
      <c r="R839" s="934"/>
      <c r="S839" s="934"/>
      <c r="T839" s="934"/>
      <c r="U839" s="934"/>
      <c r="V839" s="934"/>
      <c r="W839" s="934"/>
      <c r="X839" s="933" t="s">
        <v>609</v>
      </c>
      <c r="Y839" s="934"/>
      <c r="Z839" s="934"/>
      <c r="AA839" s="934"/>
      <c r="AB839" s="934"/>
      <c r="AC839" s="934"/>
      <c r="AD839" s="934"/>
      <c r="AE839" s="933" t="s">
        <v>609</v>
      </c>
      <c r="AF839" s="934"/>
      <c r="AG839" s="934"/>
      <c r="AH839" s="934"/>
      <c r="AI839" s="934"/>
      <c r="AJ839" s="934"/>
      <c r="AK839" s="934"/>
      <c r="AL839" s="933" t="s">
        <v>664</v>
      </c>
      <c r="AM839" s="934"/>
      <c r="AN839" s="934"/>
      <c r="AO839" s="934"/>
      <c r="AP839" s="934"/>
      <c r="AQ839" s="934"/>
      <c r="AR839" s="934"/>
      <c r="AS839" s="464"/>
      <c r="AT839" s="464"/>
      <c r="AU839" s="464"/>
      <c r="AV839" s="464"/>
      <c r="AW839" s="464"/>
      <c r="AX839" s="464"/>
      <c r="AY839" s="465"/>
    </row>
    <row r="840" spans="2:51" ht="24.75" customHeight="1">
      <c r="B840" s="291"/>
      <c r="C840" s="292"/>
      <c r="D840" s="292"/>
      <c r="E840" s="292"/>
      <c r="F840" s="292"/>
      <c r="G840" s="293"/>
      <c r="H840" s="377"/>
      <c r="I840" s="378"/>
      <c r="J840" s="415" t="s">
        <v>26</v>
      </c>
      <c r="K840" s="416"/>
      <c r="L840" s="416"/>
      <c r="M840" s="416"/>
      <c r="N840" s="416"/>
      <c r="O840" s="416"/>
      <c r="P840" s="417"/>
      <c r="Q840" s="402">
        <v>7</v>
      </c>
      <c r="R840" s="402"/>
      <c r="S840" s="402"/>
      <c r="T840" s="402"/>
      <c r="U840" s="402"/>
      <c r="V840" s="402"/>
      <c r="W840" s="402"/>
      <c r="X840" s="402">
        <v>6</v>
      </c>
      <c r="Y840" s="402"/>
      <c r="Z840" s="402"/>
      <c r="AA840" s="402"/>
      <c r="AB840" s="402"/>
      <c r="AC840" s="402"/>
      <c r="AD840" s="402"/>
      <c r="AE840" s="402">
        <v>9</v>
      </c>
      <c r="AF840" s="402"/>
      <c r="AG840" s="402"/>
      <c r="AH840" s="402"/>
      <c r="AI840" s="402"/>
      <c r="AJ840" s="402"/>
      <c r="AK840" s="402"/>
      <c r="AL840" s="402"/>
      <c r="AM840" s="402"/>
      <c r="AN840" s="402"/>
      <c r="AO840" s="402"/>
      <c r="AP840" s="402"/>
      <c r="AQ840" s="402"/>
      <c r="AR840" s="402"/>
      <c r="AS840" s="402"/>
      <c r="AT840" s="402"/>
      <c r="AU840" s="402"/>
      <c r="AV840" s="402"/>
      <c r="AW840" s="402"/>
      <c r="AX840" s="402"/>
      <c r="AY840" s="402"/>
    </row>
    <row r="841" spans="2:51" ht="24.75" customHeight="1">
      <c r="B841" s="291"/>
      <c r="C841" s="292"/>
      <c r="D841" s="292"/>
      <c r="E841" s="292"/>
      <c r="F841" s="292"/>
      <c r="G841" s="293"/>
      <c r="H841" s="392" t="s">
        <v>9</v>
      </c>
      <c r="I841" s="393"/>
      <c r="J841" s="393"/>
      <c r="K841" s="393"/>
      <c r="L841" s="393"/>
      <c r="M841" s="393"/>
      <c r="N841" s="393"/>
      <c r="O841" s="393"/>
      <c r="P841" s="393"/>
      <c r="Q841" s="931">
        <v>6</v>
      </c>
      <c r="R841" s="931"/>
      <c r="S841" s="931"/>
      <c r="T841" s="931"/>
      <c r="U841" s="931"/>
      <c r="V841" s="931"/>
      <c r="W841" s="931"/>
      <c r="X841" s="931">
        <v>8</v>
      </c>
      <c r="Y841" s="931"/>
      <c r="Z841" s="931"/>
      <c r="AA841" s="931"/>
      <c r="AB841" s="931"/>
      <c r="AC841" s="931"/>
      <c r="AD841" s="931"/>
      <c r="AE841" s="931">
        <v>9</v>
      </c>
      <c r="AF841" s="931"/>
      <c r="AG841" s="931"/>
      <c r="AH841" s="931"/>
      <c r="AI841" s="931"/>
      <c r="AJ841" s="931"/>
      <c r="AK841" s="931"/>
      <c r="AL841" s="390"/>
      <c r="AM841" s="390"/>
      <c r="AN841" s="390"/>
      <c r="AO841" s="390"/>
      <c r="AP841" s="390"/>
      <c r="AQ841" s="390"/>
      <c r="AR841" s="390"/>
      <c r="AS841" s="390"/>
      <c r="AT841" s="390"/>
      <c r="AU841" s="390"/>
      <c r="AV841" s="390"/>
      <c r="AW841" s="390"/>
      <c r="AX841" s="390"/>
      <c r="AY841" s="391"/>
    </row>
    <row r="842" spans="2:51" ht="24.75" customHeight="1">
      <c r="B842" s="408"/>
      <c r="C842" s="409"/>
      <c r="D842" s="409"/>
      <c r="E842" s="409"/>
      <c r="F842" s="409"/>
      <c r="G842" s="410"/>
      <c r="H842" s="392" t="s">
        <v>10</v>
      </c>
      <c r="I842" s="393"/>
      <c r="J842" s="393"/>
      <c r="K842" s="393"/>
      <c r="L842" s="393"/>
      <c r="M842" s="393"/>
      <c r="N842" s="393"/>
      <c r="O842" s="393"/>
      <c r="P842" s="393"/>
      <c r="Q842" s="2003">
        <v>94.6</v>
      </c>
      <c r="R842" s="931"/>
      <c r="S842" s="931"/>
      <c r="T842" s="931"/>
      <c r="U842" s="931"/>
      <c r="V842" s="931"/>
      <c r="W842" s="931"/>
      <c r="X842" s="931">
        <v>141</v>
      </c>
      <c r="Y842" s="931"/>
      <c r="Z842" s="931"/>
      <c r="AA842" s="931"/>
      <c r="AB842" s="931"/>
      <c r="AC842" s="931"/>
      <c r="AD842" s="931"/>
      <c r="AE842" s="931">
        <v>95</v>
      </c>
      <c r="AF842" s="931"/>
      <c r="AG842" s="931"/>
      <c r="AH842" s="931"/>
      <c r="AI842" s="931"/>
      <c r="AJ842" s="931"/>
      <c r="AK842" s="931"/>
      <c r="AL842" s="390"/>
      <c r="AM842" s="390"/>
      <c r="AN842" s="390"/>
      <c r="AO842" s="390"/>
      <c r="AP842" s="390"/>
      <c r="AQ842" s="390"/>
      <c r="AR842" s="390"/>
      <c r="AS842" s="390"/>
      <c r="AT842" s="390"/>
      <c r="AU842" s="390"/>
      <c r="AV842" s="390"/>
      <c r="AW842" s="390"/>
      <c r="AX842" s="390"/>
      <c r="AY842" s="391"/>
    </row>
    <row r="843" spans="2:51" ht="23.1" customHeight="1">
      <c r="B843" s="335" t="s">
        <v>99</v>
      </c>
      <c r="C843" s="336"/>
      <c r="D843" s="341" t="s">
        <v>23</v>
      </c>
      <c r="E843" s="342"/>
      <c r="F843" s="342"/>
      <c r="G843" s="342"/>
      <c r="H843" s="342"/>
      <c r="I843" s="342"/>
      <c r="J843" s="342"/>
      <c r="K843" s="342"/>
      <c r="L843" s="343"/>
      <c r="M843" s="344" t="s">
        <v>92</v>
      </c>
      <c r="N843" s="344"/>
      <c r="O843" s="344"/>
      <c r="P843" s="344"/>
      <c r="Q843" s="344"/>
      <c r="R843" s="344"/>
      <c r="S843" s="345" t="s">
        <v>91</v>
      </c>
      <c r="T843" s="345"/>
      <c r="U843" s="345"/>
      <c r="V843" s="345"/>
      <c r="W843" s="345"/>
      <c r="X843" s="345"/>
      <c r="Y843" s="346"/>
      <c r="Z843" s="342"/>
      <c r="AA843" s="342"/>
      <c r="AB843" s="342"/>
      <c r="AC843" s="342"/>
      <c r="AD843" s="342"/>
      <c r="AE843" s="342"/>
      <c r="AF843" s="342"/>
      <c r="AG843" s="342"/>
      <c r="AH843" s="342"/>
      <c r="AI843" s="342"/>
      <c r="AJ843" s="342"/>
      <c r="AK843" s="342"/>
      <c r="AL843" s="342"/>
      <c r="AM843" s="342"/>
      <c r="AN843" s="342"/>
      <c r="AO843" s="342"/>
      <c r="AP843" s="342"/>
      <c r="AQ843" s="342"/>
      <c r="AR843" s="342"/>
      <c r="AS843" s="342"/>
      <c r="AT843" s="342"/>
      <c r="AU843" s="342"/>
      <c r="AV843" s="342"/>
      <c r="AW843" s="342"/>
      <c r="AX843" s="342"/>
      <c r="AY843" s="347"/>
    </row>
    <row r="844" spans="2:51" ht="23.1" customHeight="1">
      <c r="B844" s="337"/>
      <c r="C844" s="338"/>
      <c r="D844" s="924" t="s">
        <v>664</v>
      </c>
      <c r="E844" s="925"/>
      <c r="F844" s="925"/>
      <c r="G844" s="925"/>
      <c r="H844" s="925"/>
      <c r="I844" s="925"/>
      <c r="J844" s="925"/>
      <c r="K844" s="925"/>
      <c r="L844" s="926"/>
      <c r="M844" s="927"/>
      <c r="N844" s="928"/>
      <c r="O844" s="928"/>
      <c r="P844" s="928"/>
      <c r="Q844" s="928"/>
      <c r="R844" s="929"/>
      <c r="S844" s="354"/>
      <c r="T844" s="354"/>
      <c r="U844" s="354"/>
      <c r="V844" s="354"/>
      <c r="W844" s="354"/>
      <c r="X844" s="354"/>
      <c r="Y844" s="3212" t="s">
        <v>134</v>
      </c>
      <c r="Z844" s="1761"/>
      <c r="AA844" s="1761"/>
      <c r="AB844" s="1761"/>
      <c r="AC844" s="1761"/>
      <c r="AD844" s="1761"/>
      <c r="AE844" s="1761"/>
      <c r="AF844" s="1761"/>
      <c r="AG844" s="1761"/>
      <c r="AH844" s="1761"/>
      <c r="AI844" s="1761"/>
      <c r="AJ844" s="1761"/>
      <c r="AK844" s="1761"/>
      <c r="AL844" s="1761"/>
      <c r="AM844" s="1761"/>
      <c r="AN844" s="1761"/>
      <c r="AO844" s="1761"/>
      <c r="AP844" s="1761"/>
      <c r="AQ844" s="1761"/>
      <c r="AR844" s="1761"/>
      <c r="AS844" s="1761"/>
      <c r="AT844" s="1761"/>
      <c r="AU844" s="1761"/>
      <c r="AV844" s="1761"/>
      <c r="AW844" s="1761"/>
      <c r="AX844" s="1761"/>
      <c r="AY844" s="1762"/>
    </row>
    <row r="845" spans="2:51" ht="23.1" customHeight="1">
      <c r="B845" s="337"/>
      <c r="C845" s="338"/>
      <c r="D845" s="321"/>
      <c r="E845" s="322"/>
      <c r="F845" s="322"/>
      <c r="G845" s="322"/>
      <c r="H845" s="322"/>
      <c r="I845" s="322"/>
      <c r="J845" s="322"/>
      <c r="K845" s="322"/>
      <c r="L845" s="323"/>
      <c r="M845" s="324"/>
      <c r="N845" s="324"/>
      <c r="O845" s="324"/>
      <c r="P845" s="324"/>
      <c r="Q845" s="324"/>
      <c r="R845" s="324"/>
      <c r="S845" s="324"/>
      <c r="T845" s="324"/>
      <c r="U845" s="324"/>
      <c r="V845" s="324"/>
      <c r="W845" s="324"/>
      <c r="X845" s="324"/>
      <c r="Y845" s="325"/>
      <c r="Z845" s="326"/>
      <c r="AA845" s="326"/>
      <c r="AB845" s="326"/>
      <c r="AC845" s="326"/>
      <c r="AD845" s="326"/>
      <c r="AE845" s="326"/>
      <c r="AF845" s="326"/>
      <c r="AG845" s="326"/>
      <c r="AH845" s="326"/>
      <c r="AI845" s="326"/>
      <c r="AJ845" s="326"/>
      <c r="AK845" s="326"/>
      <c r="AL845" s="326"/>
      <c r="AM845" s="326"/>
      <c r="AN845" s="326"/>
      <c r="AO845" s="326"/>
      <c r="AP845" s="326"/>
      <c r="AQ845" s="326"/>
      <c r="AR845" s="326"/>
      <c r="AS845" s="326"/>
      <c r="AT845" s="326"/>
      <c r="AU845" s="326"/>
      <c r="AV845" s="326"/>
      <c r="AW845" s="326"/>
      <c r="AX845" s="326"/>
      <c r="AY845" s="327"/>
    </row>
    <row r="846" spans="2:51" ht="23.1" customHeight="1">
      <c r="B846" s="337"/>
      <c r="C846" s="338"/>
      <c r="D846" s="321"/>
      <c r="E846" s="322"/>
      <c r="F846" s="322"/>
      <c r="G846" s="322"/>
      <c r="H846" s="322"/>
      <c r="I846" s="322"/>
      <c r="J846" s="322"/>
      <c r="K846" s="322"/>
      <c r="L846" s="323"/>
      <c r="M846" s="324"/>
      <c r="N846" s="324"/>
      <c r="O846" s="324"/>
      <c r="P846" s="324"/>
      <c r="Q846" s="324"/>
      <c r="R846" s="324"/>
      <c r="S846" s="324"/>
      <c r="T846" s="324"/>
      <c r="U846" s="324"/>
      <c r="V846" s="324"/>
      <c r="W846" s="324"/>
      <c r="X846" s="324"/>
      <c r="Y846" s="325"/>
      <c r="Z846" s="326"/>
      <c r="AA846" s="326"/>
      <c r="AB846" s="326"/>
      <c r="AC846" s="326"/>
      <c r="AD846" s="326"/>
      <c r="AE846" s="326"/>
      <c r="AF846" s="326"/>
      <c r="AG846" s="326"/>
      <c r="AH846" s="326"/>
      <c r="AI846" s="326"/>
      <c r="AJ846" s="326"/>
      <c r="AK846" s="326"/>
      <c r="AL846" s="326"/>
      <c r="AM846" s="326"/>
      <c r="AN846" s="326"/>
      <c r="AO846" s="326"/>
      <c r="AP846" s="326"/>
      <c r="AQ846" s="326"/>
      <c r="AR846" s="326"/>
      <c r="AS846" s="326"/>
      <c r="AT846" s="326"/>
      <c r="AU846" s="326"/>
      <c r="AV846" s="326"/>
      <c r="AW846" s="326"/>
      <c r="AX846" s="326"/>
      <c r="AY846" s="327"/>
    </row>
    <row r="847" spans="2:51" ht="23.1" customHeight="1">
      <c r="B847" s="337"/>
      <c r="C847" s="338"/>
      <c r="D847" s="321"/>
      <c r="E847" s="322"/>
      <c r="F847" s="322"/>
      <c r="G847" s="322"/>
      <c r="H847" s="322"/>
      <c r="I847" s="322"/>
      <c r="J847" s="322"/>
      <c r="K847" s="322"/>
      <c r="L847" s="323"/>
      <c r="M847" s="324"/>
      <c r="N847" s="324"/>
      <c r="O847" s="324"/>
      <c r="P847" s="324"/>
      <c r="Q847" s="324"/>
      <c r="R847" s="324"/>
      <c r="S847" s="324"/>
      <c r="T847" s="324"/>
      <c r="U847" s="324"/>
      <c r="V847" s="324"/>
      <c r="W847" s="324"/>
      <c r="X847" s="324"/>
      <c r="Y847" s="325"/>
      <c r="Z847" s="326"/>
      <c r="AA847" s="326"/>
      <c r="AB847" s="326"/>
      <c r="AC847" s="326"/>
      <c r="AD847" s="326"/>
      <c r="AE847" s="326"/>
      <c r="AF847" s="326"/>
      <c r="AG847" s="326"/>
      <c r="AH847" s="326"/>
      <c r="AI847" s="326"/>
      <c r="AJ847" s="326"/>
      <c r="AK847" s="326"/>
      <c r="AL847" s="326"/>
      <c r="AM847" s="326"/>
      <c r="AN847" s="326"/>
      <c r="AO847" s="326"/>
      <c r="AP847" s="326"/>
      <c r="AQ847" s="326"/>
      <c r="AR847" s="326"/>
      <c r="AS847" s="326"/>
      <c r="AT847" s="326"/>
      <c r="AU847" s="326"/>
      <c r="AV847" s="326"/>
      <c r="AW847" s="326"/>
      <c r="AX847" s="326"/>
      <c r="AY847" s="327"/>
    </row>
    <row r="848" spans="2:51" ht="23.1" customHeight="1">
      <c r="B848" s="337"/>
      <c r="C848" s="338"/>
      <c r="D848" s="321"/>
      <c r="E848" s="322"/>
      <c r="F848" s="322"/>
      <c r="G848" s="322"/>
      <c r="H848" s="322"/>
      <c r="I848" s="322"/>
      <c r="J848" s="322"/>
      <c r="K848" s="322"/>
      <c r="L848" s="323"/>
      <c r="M848" s="324"/>
      <c r="N848" s="324"/>
      <c r="O848" s="324"/>
      <c r="P848" s="324"/>
      <c r="Q848" s="324"/>
      <c r="R848" s="324"/>
      <c r="S848" s="324"/>
      <c r="T848" s="324"/>
      <c r="U848" s="324"/>
      <c r="V848" s="324"/>
      <c r="W848" s="324"/>
      <c r="X848" s="324"/>
      <c r="Y848" s="325"/>
      <c r="Z848" s="326"/>
      <c r="AA848" s="326"/>
      <c r="AB848" s="326"/>
      <c r="AC848" s="326"/>
      <c r="AD848" s="326"/>
      <c r="AE848" s="326"/>
      <c r="AF848" s="326"/>
      <c r="AG848" s="326"/>
      <c r="AH848" s="326"/>
      <c r="AI848" s="326"/>
      <c r="AJ848" s="326"/>
      <c r="AK848" s="326"/>
      <c r="AL848" s="326"/>
      <c r="AM848" s="326"/>
      <c r="AN848" s="326"/>
      <c r="AO848" s="326"/>
      <c r="AP848" s="326"/>
      <c r="AQ848" s="326"/>
      <c r="AR848" s="326"/>
      <c r="AS848" s="326"/>
      <c r="AT848" s="326"/>
      <c r="AU848" s="326"/>
      <c r="AV848" s="326"/>
      <c r="AW848" s="326"/>
      <c r="AX848" s="326"/>
      <c r="AY848" s="327"/>
    </row>
    <row r="849" spans="1:51" ht="23.1" customHeight="1">
      <c r="B849" s="337"/>
      <c r="C849" s="338"/>
      <c r="D849" s="321"/>
      <c r="E849" s="322"/>
      <c r="F849" s="322"/>
      <c r="G849" s="322"/>
      <c r="H849" s="322"/>
      <c r="I849" s="322"/>
      <c r="J849" s="322"/>
      <c r="K849" s="322"/>
      <c r="L849" s="323"/>
      <c r="M849" s="324"/>
      <c r="N849" s="324"/>
      <c r="O849" s="324"/>
      <c r="P849" s="324"/>
      <c r="Q849" s="324"/>
      <c r="R849" s="324"/>
      <c r="S849" s="324"/>
      <c r="T849" s="324"/>
      <c r="U849" s="324"/>
      <c r="V849" s="324"/>
      <c r="W849" s="324"/>
      <c r="X849" s="324"/>
      <c r="Y849" s="325"/>
      <c r="Z849" s="326"/>
      <c r="AA849" s="326"/>
      <c r="AB849" s="326"/>
      <c r="AC849" s="326"/>
      <c r="AD849" s="326"/>
      <c r="AE849" s="326"/>
      <c r="AF849" s="326"/>
      <c r="AG849" s="326"/>
      <c r="AH849" s="326"/>
      <c r="AI849" s="326"/>
      <c r="AJ849" s="326"/>
      <c r="AK849" s="326"/>
      <c r="AL849" s="326"/>
      <c r="AM849" s="326"/>
      <c r="AN849" s="326"/>
      <c r="AO849" s="326"/>
      <c r="AP849" s="326"/>
      <c r="AQ849" s="326"/>
      <c r="AR849" s="326"/>
      <c r="AS849" s="326"/>
      <c r="AT849" s="326"/>
      <c r="AU849" s="326"/>
      <c r="AV849" s="326"/>
      <c r="AW849" s="326"/>
      <c r="AX849" s="326"/>
      <c r="AY849" s="327"/>
    </row>
    <row r="850" spans="1:51" ht="23.1" customHeight="1">
      <c r="B850" s="337"/>
      <c r="C850" s="338"/>
      <c r="D850" s="328"/>
      <c r="E850" s="329"/>
      <c r="F850" s="329"/>
      <c r="G850" s="329"/>
      <c r="H850" s="329"/>
      <c r="I850" s="329"/>
      <c r="J850" s="329"/>
      <c r="K850" s="329"/>
      <c r="L850" s="330"/>
      <c r="M850" s="331"/>
      <c r="N850" s="331"/>
      <c r="O850" s="331"/>
      <c r="P850" s="331"/>
      <c r="Q850" s="331"/>
      <c r="R850" s="331"/>
      <c r="S850" s="331"/>
      <c r="T850" s="331"/>
      <c r="U850" s="331"/>
      <c r="V850" s="331"/>
      <c r="W850" s="331"/>
      <c r="X850" s="331"/>
      <c r="Y850" s="325"/>
      <c r="Z850" s="326"/>
      <c r="AA850" s="326"/>
      <c r="AB850" s="326"/>
      <c r="AC850" s="326"/>
      <c r="AD850" s="326"/>
      <c r="AE850" s="326"/>
      <c r="AF850" s="326"/>
      <c r="AG850" s="326"/>
      <c r="AH850" s="326"/>
      <c r="AI850" s="326"/>
      <c r="AJ850" s="326"/>
      <c r="AK850" s="326"/>
      <c r="AL850" s="326"/>
      <c r="AM850" s="326"/>
      <c r="AN850" s="326"/>
      <c r="AO850" s="326"/>
      <c r="AP850" s="326"/>
      <c r="AQ850" s="326"/>
      <c r="AR850" s="326"/>
      <c r="AS850" s="326"/>
      <c r="AT850" s="326"/>
      <c r="AU850" s="326"/>
      <c r="AV850" s="326"/>
      <c r="AW850" s="326"/>
      <c r="AX850" s="326"/>
      <c r="AY850" s="327"/>
    </row>
    <row r="851" spans="1:51" ht="23.1" customHeight="1">
      <c r="B851" s="339"/>
      <c r="C851" s="340"/>
      <c r="D851" s="361" t="s">
        <v>26</v>
      </c>
      <c r="E851" s="362"/>
      <c r="F851" s="362"/>
      <c r="G851" s="362"/>
      <c r="H851" s="362"/>
      <c r="I851" s="362"/>
      <c r="J851" s="362"/>
      <c r="K851" s="362"/>
      <c r="L851" s="363"/>
      <c r="M851" s="923"/>
      <c r="N851" s="923"/>
      <c r="O851" s="923"/>
      <c r="P851" s="923"/>
      <c r="Q851" s="923"/>
      <c r="R851" s="923"/>
      <c r="S851" s="923"/>
      <c r="T851" s="923"/>
      <c r="U851" s="923"/>
      <c r="V851" s="923"/>
      <c r="W851" s="923"/>
      <c r="X851" s="923"/>
      <c r="Y851" s="367"/>
      <c r="Z851" s="368"/>
      <c r="AA851" s="368"/>
      <c r="AB851" s="368"/>
      <c r="AC851" s="368"/>
      <c r="AD851" s="368"/>
      <c r="AE851" s="368"/>
      <c r="AF851" s="368"/>
      <c r="AG851" s="368"/>
      <c r="AH851" s="368"/>
      <c r="AI851" s="368"/>
      <c r="AJ851" s="368"/>
      <c r="AK851" s="368"/>
      <c r="AL851" s="368"/>
      <c r="AM851" s="368"/>
      <c r="AN851" s="368"/>
      <c r="AO851" s="368"/>
      <c r="AP851" s="368"/>
      <c r="AQ851" s="368"/>
      <c r="AR851" s="368"/>
      <c r="AS851" s="368"/>
      <c r="AT851" s="368"/>
      <c r="AU851" s="368"/>
      <c r="AV851" s="368"/>
      <c r="AW851" s="368"/>
      <c r="AX851" s="368"/>
      <c r="AY851" s="369"/>
    </row>
    <row r="852" spans="1:51" ht="18" customHeight="1">
      <c r="B852" s="25"/>
      <c r="C852" s="25"/>
      <c r="D852" s="25"/>
      <c r="E852" s="25"/>
      <c r="F852" s="25"/>
      <c r="G852" s="25"/>
      <c r="H852" s="30"/>
      <c r="I852" s="30"/>
      <c r="J852" s="30"/>
      <c r="K852" s="30"/>
      <c r="L852" s="30"/>
      <c r="M852" s="30"/>
      <c r="N852" s="30"/>
      <c r="O852" s="30"/>
      <c r="P852" s="30"/>
      <c r="Q852" s="31"/>
      <c r="R852" s="31"/>
      <c r="S852" s="31"/>
      <c r="T852" s="31"/>
      <c r="U852" s="31"/>
      <c r="V852" s="31"/>
      <c r="W852" s="31"/>
      <c r="X852" s="31"/>
      <c r="Y852" s="31"/>
      <c r="Z852" s="31"/>
      <c r="AA852" s="31"/>
      <c r="AB852" s="31"/>
      <c r="AC852" s="31"/>
      <c r="AD852" s="31"/>
      <c r="AE852" s="31"/>
      <c r="AF852" s="31"/>
      <c r="AG852" s="31"/>
      <c r="AH852" s="31"/>
      <c r="AI852" s="31"/>
      <c r="AJ852" s="31"/>
      <c r="AK852" s="31"/>
      <c r="AL852" s="31"/>
      <c r="AM852" s="31"/>
      <c r="AN852" s="31"/>
      <c r="AO852" s="31"/>
      <c r="AP852" s="31"/>
      <c r="AQ852" s="31"/>
      <c r="AR852" s="31"/>
      <c r="AS852" s="31"/>
      <c r="AT852" s="31"/>
      <c r="AU852" s="31"/>
      <c r="AV852" s="31"/>
      <c r="AW852" s="31"/>
      <c r="AX852" s="31"/>
      <c r="AY852" s="31"/>
    </row>
    <row r="853" spans="1:51" ht="23.25" customHeight="1" thickBot="1">
      <c r="A853" s="4"/>
      <c r="B853" s="319" t="s">
        <v>100</v>
      </c>
      <c r="C853" s="320"/>
      <c r="D853" s="320"/>
      <c r="E853" s="320"/>
      <c r="F853" s="320"/>
      <c r="G853" s="320"/>
      <c r="H853" s="320" t="s">
        <v>131</v>
      </c>
      <c r="I853" s="320"/>
      <c r="J853" s="320"/>
      <c r="K853" s="320"/>
      <c r="L853" s="320"/>
      <c r="M853" s="320"/>
      <c r="N853" s="320"/>
      <c r="O853" s="320"/>
      <c r="P853" s="320"/>
      <c r="Q853" s="320"/>
      <c r="R853" s="320"/>
      <c r="S853" s="320"/>
      <c r="T853" s="320"/>
      <c r="U853" s="320"/>
      <c r="V853" s="320"/>
      <c r="W853" s="320"/>
      <c r="X853" s="320"/>
      <c r="Y853" s="320"/>
      <c r="Z853" s="320"/>
      <c r="AA853" s="320"/>
      <c r="AB853" s="320"/>
      <c r="AC853" s="320"/>
      <c r="AD853" s="320"/>
      <c r="AE853" s="320"/>
      <c r="AF853" s="320"/>
      <c r="AG853" s="320"/>
      <c r="AH853" s="320"/>
      <c r="AI853" s="320"/>
      <c r="AJ853" s="320"/>
      <c r="AK853" s="320"/>
      <c r="AL853" s="320"/>
      <c r="AM853" s="320"/>
      <c r="AN853" s="320"/>
      <c r="AO853" s="320"/>
      <c r="AP853" s="320"/>
      <c r="AQ853" s="320"/>
      <c r="AR853" s="320"/>
      <c r="AS853" s="320"/>
      <c r="AT853" s="320"/>
      <c r="AU853" s="320"/>
      <c r="AV853" s="320"/>
      <c r="AW853" s="320"/>
      <c r="AX853" s="320"/>
      <c r="AY853" s="320"/>
    </row>
    <row r="854" spans="1:51" ht="385.5" customHeight="1">
      <c r="A854" s="5"/>
      <c r="B854" s="288" t="s">
        <v>40</v>
      </c>
      <c r="C854" s="289"/>
      <c r="D854" s="289"/>
      <c r="E854" s="289"/>
      <c r="F854" s="289"/>
      <c r="G854" s="290"/>
      <c r="H854" s="14" t="s">
        <v>97</v>
      </c>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15"/>
    </row>
    <row r="855" spans="1:51" ht="348.95" customHeight="1">
      <c r="B855" s="291"/>
      <c r="C855" s="292"/>
      <c r="D855" s="292"/>
      <c r="E855" s="292"/>
      <c r="F855" s="292"/>
      <c r="G855" s="293"/>
      <c r="H855" s="10"/>
      <c r="I855" s="11"/>
      <c r="J855" s="11"/>
      <c r="K855" s="11"/>
      <c r="L855" s="11"/>
      <c r="M855" s="11"/>
      <c r="N855" s="11"/>
      <c r="O855" s="11"/>
      <c r="P855" s="11"/>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c r="AN855" s="32"/>
      <c r="AO855" s="32"/>
      <c r="AP855" s="32"/>
      <c r="AQ855" s="32"/>
      <c r="AR855" s="32"/>
      <c r="AS855" s="32"/>
      <c r="AT855" s="32"/>
      <c r="AU855" s="32"/>
      <c r="AV855" s="11"/>
      <c r="AW855" s="11"/>
      <c r="AX855" s="11"/>
      <c r="AY855" s="12"/>
    </row>
    <row r="856" spans="1:51" ht="324" customHeight="1" thickBot="1">
      <c r="B856" s="294"/>
      <c r="C856" s="295"/>
      <c r="D856" s="295"/>
      <c r="E856" s="295"/>
      <c r="F856" s="295"/>
      <c r="G856" s="296"/>
      <c r="H856" s="26"/>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27"/>
    </row>
    <row r="857" spans="1:51" ht="15" customHeight="1">
      <c r="B857" s="25"/>
      <c r="C857" s="25"/>
      <c r="D857" s="25"/>
      <c r="E857" s="25"/>
      <c r="F857" s="25"/>
      <c r="G857" s="25"/>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1"/>
      <c r="AY857" s="11"/>
    </row>
    <row r="858" spans="1:51" ht="30" customHeight="1" thickBot="1">
      <c r="B858" s="306" t="s">
        <v>100</v>
      </c>
      <c r="C858" s="306"/>
      <c r="D858" s="306"/>
      <c r="E858" s="306"/>
      <c r="F858" s="307"/>
      <c r="G858" s="307"/>
      <c r="H858" s="663" t="s">
        <v>131</v>
      </c>
      <c r="I858" s="663"/>
      <c r="J858" s="663"/>
      <c r="K858" s="663"/>
      <c r="L858" s="663"/>
      <c r="M858" s="663"/>
      <c r="N858" s="663"/>
      <c r="O858" s="663"/>
      <c r="P858" s="663"/>
      <c r="Q858" s="663"/>
      <c r="R858" s="663"/>
      <c r="S858" s="663"/>
      <c r="T858" s="663"/>
      <c r="U858" s="663"/>
      <c r="V858" s="663"/>
      <c r="W858" s="663"/>
      <c r="X858" s="663"/>
      <c r="Y858" s="663"/>
      <c r="Z858" s="663"/>
      <c r="AA858" s="663"/>
      <c r="AB858" s="663"/>
      <c r="AC858" s="663"/>
      <c r="AD858" s="663"/>
      <c r="AE858" s="663"/>
      <c r="AF858" s="663"/>
      <c r="AG858" s="663"/>
      <c r="AH858" s="663"/>
      <c r="AI858" s="663"/>
      <c r="AJ858" s="663"/>
      <c r="AK858" s="663"/>
      <c r="AL858" s="663"/>
      <c r="AM858" s="663"/>
      <c r="AN858" s="663"/>
      <c r="AO858" s="663"/>
      <c r="AP858" s="663"/>
      <c r="AQ858" s="663"/>
      <c r="AR858" s="663"/>
      <c r="AS858" s="663"/>
      <c r="AT858" s="663"/>
      <c r="AU858" s="663"/>
      <c r="AV858" s="663"/>
      <c r="AW858" s="663"/>
      <c r="AX858" s="663"/>
      <c r="AY858" s="663"/>
    </row>
    <row r="859" spans="1:51" ht="24.75" customHeight="1">
      <c r="B859" s="308" t="s">
        <v>75</v>
      </c>
      <c r="C859" s="309"/>
      <c r="D859" s="309"/>
      <c r="E859" s="309"/>
      <c r="F859" s="309"/>
      <c r="G859" s="310"/>
      <c r="H859" s="314" t="s">
        <v>639</v>
      </c>
      <c r="I859" s="315"/>
      <c r="J859" s="315"/>
      <c r="K859" s="315"/>
      <c r="L859" s="315"/>
      <c r="M859" s="315"/>
      <c r="N859" s="315"/>
      <c r="O859" s="315"/>
      <c r="P859" s="315"/>
      <c r="Q859" s="315"/>
      <c r="R859" s="315"/>
      <c r="S859" s="315"/>
      <c r="T859" s="315"/>
      <c r="U859" s="315"/>
      <c r="V859" s="315"/>
      <c r="W859" s="315"/>
      <c r="X859" s="315"/>
      <c r="Y859" s="315"/>
      <c r="Z859" s="315"/>
      <c r="AA859" s="315"/>
      <c r="AB859" s="315"/>
      <c r="AC859" s="316"/>
      <c r="AD859" s="314" t="s">
        <v>605</v>
      </c>
      <c r="AE859" s="315"/>
      <c r="AF859" s="315"/>
      <c r="AG859" s="315"/>
      <c r="AH859" s="315"/>
      <c r="AI859" s="315"/>
      <c r="AJ859" s="315"/>
      <c r="AK859" s="315"/>
      <c r="AL859" s="315"/>
      <c r="AM859" s="315"/>
      <c r="AN859" s="315"/>
      <c r="AO859" s="315"/>
      <c r="AP859" s="315"/>
      <c r="AQ859" s="315"/>
      <c r="AR859" s="315"/>
      <c r="AS859" s="315"/>
      <c r="AT859" s="315"/>
      <c r="AU859" s="315"/>
      <c r="AV859" s="315"/>
      <c r="AW859" s="315"/>
      <c r="AX859" s="315"/>
      <c r="AY859" s="317"/>
    </row>
    <row r="860" spans="1:51" ht="24.75" customHeight="1">
      <c r="B860" s="308"/>
      <c r="C860" s="309"/>
      <c r="D860" s="309"/>
      <c r="E860" s="309"/>
      <c r="F860" s="309"/>
      <c r="G860" s="310"/>
      <c r="H860" s="278" t="s">
        <v>23</v>
      </c>
      <c r="I860" s="279"/>
      <c r="J860" s="279"/>
      <c r="K860" s="279"/>
      <c r="L860" s="280"/>
      <c r="M860" s="259" t="s">
        <v>24</v>
      </c>
      <c r="N860" s="279"/>
      <c r="O860" s="279"/>
      <c r="P860" s="279"/>
      <c r="Q860" s="279"/>
      <c r="R860" s="279"/>
      <c r="S860" s="279"/>
      <c r="T860" s="279"/>
      <c r="U860" s="279"/>
      <c r="V860" s="279"/>
      <c r="W860" s="279"/>
      <c r="X860" s="279"/>
      <c r="Y860" s="280"/>
      <c r="Z860" s="262" t="s">
        <v>25</v>
      </c>
      <c r="AA860" s="281"/>
      <c r="AB860" s="281"/>
      <c r="AC860" s="318"/>
      <c r="AD860" s="278" t="s">
        <v>23</v>
      </c>
      <c r="AE860" s="279"/>
      <c r="AF860" s="279"/>
      <c r="AG860" s="279"/>
      <c r="AH860" s="280"/>
      <c r="AI860" s="259" t="s">
        <v>24</v>
      </c>
      <c r="AJ860" s="279"/>
      <c r="AK860" s="279"/>
      <c r="AL860" s="279"/>
      <c r="AM860" s="279"/>
      <c r="AN860" s="279"/>
      <c r="AO860" s="279"/>
      <c r="AP860" s="279"/>
      <c r="AQ860" s="279"/>
      <c r="AR860" s="279"/>
      <c r="AS860" s="279"/>
      <c r="AT860" s="279"/>
      <c r="AU860" s="280"/>
      <c r="AV860" s="262" t="s">
        <v>25</v>
      </c>
      <c r="AW860" s="281"/>
      <c r="AX860" s="281"/>
      <c r="AY860" s="282"/>
    </row>
    <row r="861" spans="1:51" ht="24.75" customHeight="1">
      <c r="B861" s="308"/>
      <c r="C861" s="309"/>
      <c r="D861" s="309"/>
      <c r="E861" s="309"/>
      <c r="F861" s="309"/>
      <c r="G861" s="310"/>
      <c r="H861" s="3213" t="s">
        <v>135</v>
      </c>
      <c r="I861" s="3214"/>
      <c r="J861" s="3214"/>
      <c r="K861" s="3214"/>
      <c r="L861" s="3215"/>
      <c r="M861" s="3216" t="s">
        <v>136</v>
      </c>
      <c r="N861" s="3217"/>
      <c r="O861" s="3217"/>
      <c r="P861" s="3217"/>
      <c r="Q861" s="3217"/>
      <c r="R861" s="3217"/>
      <c r="S861" s="3217"/>
      <c r="T861" s="3217"/>
      <c r="U861" s="3217"/>
      <c r="V861" s="3217"/>
      <c r="W861" s="3217"/>
      <c r="X861" s="3217"/>
      <c r="Y861" s="3218"/>
      <c r="Z861" s="3219">
        <v>9.1</v>
      </c>
      <c r="AA861" s="3163"/>
      <c r="AB861" s="3163"/>
      <c r="AC861" s="3164"/>
      <c r="AD861" s="243"/>
      <c r="AE861" s="244"/>
      <c r="AF861" s="244"/>
      <c r="AG861" s="244"/>
      <c r="AH861" s="245"/>
      <c r="AI861" s="246"/>
      <c r="AJ861" s="286"/>
      <c r="AK861" s="286"/>
      <c r="AL861" s="286"/>
      <c r="AM861" s="286"/>
      <c r="AN861" s="286"/>
      <c r="AO861" s="286"/>
      <c r="AP861" s="286"/>
      <c r="AQ861" s="286"/>
      <c r="AR861" s="286"/>
      <c r="AS861" s="286"/>
      <c r="AT861" s="286"/>
      <c r="AU861" s="287"/>
      <c r="AV861" s="249"/>
      <c r="AW861" s="250"/>
      <c r="AX861" s="250"/>
      <c r="AY861" s="252"/>
    </row>
    <row r="862" spans="1:51" ht="24.75" customHeight="1">
      <c r="B862" s="308"/>
      <c r="C862" s="309"/>
      <c r="D862" s="309"/>
      <c r="E862" s="309"/>
      <c r="F862" s="309"/>
      <c r="G862" s="310"/>
      <c r="H862" s="233"/>
      <c r="I862" s="234"/>
      <c r="J862" s="234"/>
      <c r="K862" s="234"/>
      <c r="L862" s="235"/>
      <c r="M862" s="236"/>
      <c r="N862" s="237"/>
      <c r="O862" s="237"/>
      <c r="P862" s="237"/>
      <c r="Q862" s="237"/>
      <c r="R862" s="237"/>
      <c r="S862" s="237"/>
      <c r="T862" s="237"/>
      <c r="U862" s="237"/>
      <c r="V862" s="237"/>
      <c r="W862" s="237"/>
      <c r="X862" s="237"/>
      <c r="Y862" s="238"/>
      <c r="Z862" s="239"/>
      <c r="AA862" s="240"/>
      <c r="AB862" s="240"/>
      <c r="AC862" s="242"/>
      <c r="AD862" s="233"/>
      <c r="AE862" s="234"/>
      <c r="AF862" s="234"/>
      <c r="AG862" s="234"/>
      <c r="AH862" s="235"/>
      <c r="AI862" s="236"/>
      <c r="AJ862" s="237"/>
      <c r="AK862" s="237"/>
      <c r="AL862" s="237"/>
      <c r="AM862" s="237"/>
      <c r="AN862" s="237"/>
      <c r="AO862" s="237"/>
      <c r="AP862" s="237"/>
      <c r="AQ862" s="237"/>
      <c r="AR862" s="237"/>
      <c r="AS862" s="237"/>
      <c r="AT862" s="237"/>
      <c r="AU862" s="238"/>
      <c r="AV862" s="239"/>
      <c r="AW862" s="240"/>
      <c r="AX862" s="240"/>
      <c r="AY862" s="241"/>
    </row>
    <row r="863" spans="1:51" ht="24.75" customHeight="1">
      <c r="B863" s="308"/>
      <c r="C863" s="309"/>
      <c r="D863" s="309"/>
      <c r="E863" s="309"/>
      <c r="F863" s="309"/>
      <c r="G863" s="310"/>
      <c r="H863" s="233"/>
      <c r="I863" s="234"/>
      <c r="J863" s="234"/>
      <c r="K863" s="234"/>
      <c r="L863" s="235"/>
      <c r="M863" s="236"/>
      <c r="N863" s="237"/>
      <c r="O863" s="237"/>
      <c r="P863" s="237"/>
      <c r="Q863" s="237"/>
      <c r="R863" s="237"/>
      <c r="S863" s="237"/>
      <c r="T863" s="237"/>
      <c r="U863" s="237"/>
      <c r="V863" s="237"/>
      <c r="W863" s="237"/>
      <c r="X863" s="237"/>
      <c r="Y863" s="238"/>
      <c r="Z863" s="239"/>
      <c r="AA863" s="240"/>
      <c r="AB863" s="240"/>
      <c r="AC863" s="242"/>
      <c r="AD863" s="233"/>
      <c r="AE863" s="234"/>
      <c r="AF863" s="234"/>
      <c r="AG863" s="234"/>
      <c r="AH863" s="235"/>
      <c r="AI863" s="236"/>
      <c r="AJ863" s="237"/>
      <c r="AK863" s="237"/>
      <c r="AL863" s="237"/>
      <c r="AM863" s="237"/>
      <c r="AN863" s="237"/>
      <c r="AO863" s="237"/>
      <c r="AP863" s="237"/>
      <c r="AQ863" s="237"/>
      <c r="AR863" s="237"/>
      <c r="AS863" s="237"/>
      <c r="AT863" s="237"/>
      <c r="AU863" s="238"/>
      <c r="AV863" s="239"/>
      <c r="AW863" s="240"/>
      <c r="AX863" s="240"/>
      <c r="AY863" s="241"/>
    </row>
    <row r="864" spans="1:51" ht="24.75" customHeight="1">
      <c r="B864" s="308"/>
      <c r="C864" s="309"/>
      <c r="D864" s="309"/>
      <c r="E864" s="309"/>
      <c r="F864" s="309"/>
      <c r="G864" s="310"/>
      <c r="H864" s="233"/>
      <c r="I864" s="234"/>
      <c r="J864" s="234"/>
      <c r="K864" s="234"/>
      <c r="L864" s="235"/>
      <c r="M864" s="236"/>
      <c r="N864" s="237"/>
      <c r="O864" s="237"/>
      <c r="P864" s="237"/>
      <c r="Q864" s="237"/>
      <c r="R864" s="237"/>
      <c r="S864" s="237"/>
      <c r="T864" s="237"/>
      <c r="U864" s="237"/>
      <c r="V864" s="237"/>
      <c r="W864" s="237"/>
      <c r="X864" s="237"/>
      <c r="Y864" s="238"/>
      <c r="Z864" s="239"/>
      <c r="AA864" s="240"/>
      <c r="AB864" s="240"/>
      <c r="AC864" s="242"/>
      <c r="AD864" s="233"/>
      <c r="AE864" s="234"/>
      <c r="AF864" s="234"/>
      <c r="AG864" s="234"/>
      <c r="AH864" s="235"/>
      <c r="AI864" s="236"/>
      <c r="AJ864" s="237"/>
      <c r="AK864" s="237"/>
      <c r="AL864" s="237"/>
      <c r="AM864" s="237"/>
      <c r="AN864" s="237"/>
      <c r="AO864" s="237"/>
      <c r="AP864" s="237"/>
      <c r="AQ864" s="237"/>
      <c r="AR864" s="237"/>
      <c r="AS864" s="237"/>
      <c r="AT864" s="237"/>
      <c r="AU864" s="238"/>
      <c r="AV864" s="239"/>
      <c r="AW864" s="240"/>
      <c r="AX864" s="240"/>
      <c r="AY864" s="241"/>
    </row>
    <row r="865" spans="2:51" ht="24.75" customHeight="1">
      <c r="B865" s="308"/>
      <c r="C865" s="309"/>
      <c r="D865" s="309"/>
      <c r="E865" s="309"/>
      <c r="F865" s="309"/>
      <c r="G865" s="310"/>
      <c r="H865" s="233"/>
      <c r="I865" s="234"/>
      <c r="J865" s="234"/>
      <c r="K865" s="234"/>
      <c r="L865" s="235"/>
      <c r="M865" s="236"/>
      <c r="N865" s="237"/>
      <c r="O865" s="237"/>
      <c r="P865" s="237"/>
      <c r="Q865" s="237"/>
      <c r="R865" s="237"/>
      <c r="S865" s="237"/>
      <c r="T865" s="237"/>
      <c r="U865" s="237"/>
      <c r="V865" s="237"/>
      <c r="W865" s="237"/>
      <c r="X865" s="237"/>
      <c r="Y865" s="238"/>
      <c r="Z865" s="239"/>
      <c r="AA865" s="240"/>
      <c r="AB865" s="240"/>
      <c r="AC865" s="240"/>
      <c r="AD865" s="233"/>
      <c r="AE865" s="234"/>
      <c r="AF865" s="234"/>
      <c r="AG865" s="234"/>
      <c r="AH865" s="235"/>
      <c r="AI865" s="236"/>
      <c r="AJ865" s="237"/>
      <c r="AK865" s="237"/>
      <c r="AL865" s="237"/>
      <c r="AM865" s="237"/>
      <c r="AN865" s="237"/>
      <c r="AO865" s="237"/>
      <c r="AP865" s="237"/>
      <c r="AQ865" s="237"/>
      <c r="AR865" s="237"/>
      <c r="AS865" s="237"/>
      <c r="AT865" s="237"/>
      <c r="AU865" s="238"/>
      <c r="AV865" s="239"/>
      <c r="AW865" s="240"/>
      <c r="AX865" s="240"/>
      <c r="AY865" s="241"/>
    </row>
    <row r="866" spans="2:51" ht="24.75" customHeight="1">
      <c r="B866" s="308"/>
      <c r="C866" s="309"/>
      <c r="D866" s="309"/>
      <c r="E866" s="309"/>
      <c r="F866" s="309"/>
      <c r="G866" s="310"/>
      <c r="H866" s="233"/>
      <c r="I866" s="234"/>
      <c r="J866" s="234"/>
      <c r="K866" s="234"/>
      <c r="L866" s="235"/>
      <c r="M866" s="236"/>
      <c r="N866" s="237"/>
      <c r="O866" s="237"/>
      <c r="P866" s="237"/>
      <c r="Q866" s="237"/>
      <c r="R866" s="237"/>
      <c r="S866" s="237"/>
      <c r="T866" s="237"/>
      <c r="U866" s="237"/>
      <c r="V866" s="237"/>
      <c r="W866" s="237"/>
      <c r="X866" s="237"/>
      <c r="Y866" s="238"/>
      <c r="Z866" s="239"/>
      <c r="AA866" s="240"/>
      <c r="AB866" s="240"/>
      <c r="AC866" s="240"/>
      <c r="AD866" s="233"/>
      <c r="AE866" s="234"/>
      <c r="AF866" s="234"/>
      <c r="AG866" s="234"/>
      <c r="AH866" s="235"/>
      <c r="AI866" s="236"/>
      <c r="AJ866" s="237"/>
      <c r="AK866" s="237"/>
      <c r="AL866" s="237"/>
      <c r="AM866" s="237"/>
      <c r="AN866" s="237"/>
      <c r="AO866" s="237"/>
      <c r="AP866" s="237"/>
      <c r="AQ866" s="237"/>
      <c r="AR866" s="237"/>
      <c r="AS866" s="237"/>
      <c r="AT866" s="237"/>
      <c r="AU866" s="238"/>
      <c r="AV866" s="239"/>
      <c r="AW866" s="240"/>
      <c r="AX866" s="240"/>
      <c r="AY866" s="241"/>
    </row>
    <row r="867" spans="2:51" ht="24.75" customHeight="1">
      <c r="B867" s="308"/>
      <c r="C867" s="309"/>
      <c r="D867" s="309"/>
      <c r="E867" s="309"/>
      <c r="F867" s="309"/>
      <c r="G867" s="310"/>
      <c r="H867" s="233"/>
      <c r="I867" s="234"/>
      <c r="J867" s="234"/>
      <c r="K867" s="234"/>
      <c r="L867" s="235"/>
      <c r="M867" s="236"/>
      <c r="N867" s="237"/>
      <c r="O867" s="237"/>
      <c r="P867" s="237"/>
      <c r="Q867" s="237"/>
      <c r="R867" s="237"/>
      <c r="S867" s="237"/>
      <c r="T867" s="237"/>
      <c r="U867" s="237"/>
      <c r="V867" s="237"/>
      <c r="W867" s="237"/>
      <c r="X867" s="237"/>
      <c r="Y867" s="238"/>
      <c r="Z867" s="239"/>
      <c r="AA867" s="240"/>
      <c r="AB867" s="240"/>
      <c r="AC867" s="240"/>
      <c r="AD867" s="233"/>
      <c r="AE867" s="234"/>
      <c r="AF867" s="234"/>
      <c r="AG867" s="234"/>
      <c r="AH867" s="235"/>
      <c r="AI867" s="236"/>
      <c r="AJ867" s="237"/>
      <c r="AK867" s="237"/>
      <c r="AL867" s="237"/>
      <c r="AM867" s="237"/>
      <c r="AN867" s="237"/>
      <c r="AO867" s="237"/>
      <c r="AP867" s="237"/>
      <c r="AQ867" s="237"/>
      <c r="AR867" s="237"/>
      <c r="AS867" s="237"/>
      <c r="AT867" s="237"/>
      <c r="AU867" s="238"/>
      <c r="AV867" s="239"/>
      <c r="AW867" s="240"/>
      <c r="AX867" s="240"/>
      <c r="AY867" s="241"/>
    </row>
    <row r="868" spans="2:51" ht="24.75" customHeight="1">
      <c r="B868" s="308"/>
      <c r="C868" s="309"/>
      <c r="D868" s="309"/>
      <c r="E868" s="309"/>
      <c r="F868" s="309"/>
      <c r="G868" s="310"/>
      <c r="H868" s="224"/>
      <c r="I868" s="225"/>
      <c r="J868" s="225"/>
      <c r="K868" s="225"/>
      <c r="L868" s="226"/>
      <c r="M868" s="227"/>
      <c r="N868" s="228"/>
      <c r="O868" s="228"/>
      <c r="P868" s="228"/>
      <c r="Q868" s="228"/>
      <c r="R868" s="228"/>
      <c r="S868" s="228"/>
      <c r="T868" s="228"/>
      <c r="U868" s="228"/>
      <c r="V868" s="228"/>
      <c r="W868" s="228"/>
      <c r="X868" s="228"/>
      <c r="Y868" s="229"/>
      <c r="Z868" s="230"/>
      <c r="AA868" s="231"/>
      <c r="AB868" s="231"/>
      <c r="AC868" s="231"/>
      <c r="AD868" s="224"/>
      <c r="AE868" s="225"/>
      <c r="AF868" s="225"/>
      <c r="AG868" s="225"/>
      <c r="AH868" s="226"/>
      <c r="AI868" s="227"/>
      <c r="AJ868" s="228"/>
      <c r="AK868" s="228"/>
      <c r="AL868" s="228"/>
      <c r="AM868" s="228"/>
      <c r="AN868" s="228"/>
      <c r="AO868" s="228"/>
      <c r="AP868" s="228"/>
      <c r="AQ868" s="228"/>
      <c r="AR868" s="228"/>
      <c r="AS868" s="228"/>
      <c r="AT868" s="228"/>
      <c r="AU868" s="229"/>
      <c r="AV868" s="230"/>
      <c r="AW868" s="231"/>
      <c r="AX868" s="231"/>
      <c r="AY868" s="232"/>
    </row>
    <row r="869" spans="2:51" ht="24.75" customHeight="1">
      <c r="B869" s="308"/>
      <c r="C869" s="309"/>
      <c r="D869" s="309"/>
      <c r="E869" s="309"/>
      <c r="F869" s="309"/>
      <c r="G869" s="310"/>
      <c r="H869" s="266" t="s">
        <v>26</v>
      </c>
      <c r="I869" s="267"/>
      <c r="J869" s="267"/>
      <c r="K869" s="267"/>
      <c r="L869" s="267"/>
      <c r="M869" s="268"/>
      <c r="N869" s="269"/>
      <c r="O869" s="269"/>
      <c r="P869" s="269"/>
      <c r="Q869" s="269"/>
      <c r="R869" s="269"/>
      <c r="S869" s="269"/>
      <c r="T869" s="269"/>
      <c r="U869" s="269"/>
      <c r="V869" s="269"/>
      <c r="W869" s="269"/>
      <c r="X869" s="269"/>
      <c r="Y869" s="270"/>
      <c r="Z869" s="271">
        <f>SUM(Z861:AC868)</f>
        <v>9.1</v>
      </c>
      <c r="AA869" s="272"/>
      <c r="AB869" s="272"/>
      <c r="AC869" s="273"/>
      <c r="AD869" s="266" t="s">
        <v>26</v>
      </c>
      <c r="AE869" s="267"/>
      <c r="AF869" s="267"/>
      <c r="AG869" s="267"/>
      <c r="AH869" s="267"/>
      <c r="AI869" s="268"/>
      <c r="AJ869" s="269"/>
      <c r="AK869" s="269"/>
      <c r="AL869" s="269"/>
      <c r="AM869" s="269"/>
      <c r="AN869" s="269"/>
      <c r="AO869" s="269"/>
      <c r="AP869" s="269"/>
      <c r="AQ869" s="269"/>
      <c r="AR869" s="269"/>
      <c r="AS869" s="269"/>
      <c r="AT869" s="269"/>
      <c r="AU869" s="270"/>
      <c r="AV869" s="271">
        <f>SUM(AV861:AY868)</f>
        <v>0</v>
      </c>
      <c r="AW869" s="272"/>
      <c r="AX869" s="272"/>
      <c r="AY869" s="274"/>
    </row>
    <row r="870" spans="2:51" ht="25.15" customHeight="1">
      <c r="B870" s="308"/>
      <c r="C870" s="309"/>
      <c r="D870" s="309"/>
      <c r="E870" s="309"/>
      <c r="F870" s="309"/>
      <c r="G870" s="310"/>
      <c r="H870" s="253" t="s">
        <v>640</v>
      </c>
      <c r="I870" s="254"/>
      <c r="J870" s="254"/>
      <c r="K870" s="254"/>
      <c r="L870" s="254"/>
      <c r="M870" s="254"/>
      <c r="N870" s="254"/>
      <c r="O870" s="254"/>
      <c r="P870" s="254"/>
      <c r="Q870" s="254"/>
      <c r="R870" s="254"/>
      <c r="S870" s="254"/>
      <c r="T870" s="254"/>
      <c r="U870" s="254"/>
      <c r="V870" s="254"/>
      <c r="W870" s="254"/>
      <c r="X870" s="254"/>
      <c r="Y870" s="254"/>
      <c r="Z870" s="254"/>
      <c r="AA870" s="254"/>
      <c r="AB870" s="254"/>
      <c r="AC870" s="255"/>
      <c r="AD870" s="253" t="s">
        <v>606</v>
      </c>
      <c r="AE870" s="254"/>
      <c r="AF870" s="254"/>
      <c r="AG870" s="254"/>
      <c r="AH870" s="254"/>
      <c r="AI870" s="254"/>
      <c r="AJ870" s="254"/>
      <c r="AK870" s="254"/>
      <c r="AL870" s="254"/>
      <c r="AM870" s="254"/>
      <c r="AN870" s="254"/>
      <c r="AO870" s="254"/>
      <c r="AP870" s="254"/>
      <c r="AQ870" s="254"/>
      <c r="AR870" s="254"/>
      <c r="AS870" s="254"/>
      <c r="AT870" s="254"/>
      <c r="AU870" s="254"/>
      <c r="AV870" s="254"/>
      <c r="AW870" s="254"/>
      <c r="AX870" s="254"/>
      <c r="AY870" s="256"/>
    </row>
    <row r="871" spans="2:51" ht="25.5" customHeight="1">
      <c r="B871" s="308"/>
      <c r="C871" s="309"/>
      <c r="D871" s="309"/>
      <c r="E871" s="309"/>
      <c r="F871" s="309"/>
      <c r="G871" s="310"/>
      <c r="H871" s="257" t="s">
        <v>23</v>
      </c>
      <c r="I871" s="258"/>
      <c r="J871" s="258"/>
      <c r="K871" s="258"/>
      <c r="L871" s="258"/>
      <c r="M871" s="259" t="s">
        <v>24</v>
      </c>
      <c r="N871" s="260"/>
      <c r="O871" s="260"/>
      <c r="P871" s="260"/>
      <c r="Q871" s="260"/>
      <c r="R871" s="260"/>
      <c r="S871" s="260"/>
      <c r="T871" s="260"/>
      <c r="U871" s="260"/>
      <c r="V871" s="260"/>
      <c r="W871" s="260"/>
      <c r="X871" s="260"/>
      <c r="Y871" s="261"/>
      <c r="Z871" s="262" t="s">
        <v>25</v>
      </c>
      <c r="AA871" s="263"/>
      <c r="AB871" s="263"/>
      <c r="AC871" s="264"/>
      <c r="AD871" s="257" t="s">
        <v>23</v>
      </c>
      <c r="AE871" s="258"/>
      <c r="AF871" s="258"/>
      <c r="AG871" s="258"/>
      <c r="AH871" s="258"/>
      <c r="AI871" s="259" t="s">
        <v>24</v>
      </c>
      <c r="AJ871" s="260"/>
      <c r="AK871" s="260"/>
      <c r="AL871" s="260"/>
      <c r="AM871" s="260"/>
      <c r="AN871" s="260"/>
      <c r="AO871" s="260"/>
      <c r="AP871" s="260"/>
      <c r="AQ871" s="260"/>
      <c r="AR871" s="260"/>
      <c r="AS871" s="260"/>
      <c r="AT871" s="260"/>
      <c r="AU871" s="261"/>
      <c r="AV871" s="262" t="s">
        <v>25</v>
      </c>
      <c r="AW871" s="263"/>
      <c r="AX871" s="263"/>
      <c r="AY871" s="265"/>
    </row>
    <row r="872" spans="2:51" ht="24.75" customHeight="1">
      <c r="B872" s="308"/>
      <c r="C872" s="309"/>
      <c r="D872" s="309"/>
      <c r="E872" s="309"/>
      <c r="F872" s="309"/>
      <c r="G872" s="310"/>
      <c r="H872" s="243"/>
      <c r="I872" s="244"/>
      <c r="J872" s="244"/>
      <c r="K872" s="244"/>
      <c r="L872" s="245"/>
      <c r="M872" s="246"/>
      <c r="N872" s="247"/>
      <c r="O872" s="247"/>
      <c r="P872" s="247"/>
      <c r="Q872" s="247"/>
      <c r="R872" s="247"/>
      <c r="S872" s="247"/>
      <c r="T872" s="247"/>
      <c r="U872" s="247"/>
      <c r="V872" s="247"/>
      <c r="W872" s="247"/>
      <c r="X872" s="247"/>
      <c r="Y872" s="248"/>
      <c r="Z872" s="249"/>
      <c r="AA872" s="250"/>
      <c r="AB872" s="250"/>
      <c r="AC872" s="251"/>
      <c r="AD872" s="243"/>
      <c r="AE872" s="244"/>
      <c r="AF872" s="244"/>
      <c r="AG872" s="244"/>
      <c r="AH872" s="245"/>
      <c r="AI872" s="246"/>
      <c r="AJ872" s="247"/>
      <c r="AK872" s="247"/>
      <c r="AL872" s="247"/>
      <c r="AM872" s="247"/>
      <c r="AN872" s="247"/>
      <c r="AO872" s="247"/>
      <c r="AP872" s="247"/>
      <c r="AQ872" s="247"/>
      <c r="AR872" s="247"/>
      <c r="AS872" s="247"/>
      <c r="AT872" s="247"/>
      <c r="AU872" s="248"/>
      <c r="AV872" s="249"/>
      <c r="AW872" s="250"/>
      <c r="AX872" s="250"/>
      <c r="AY872" s="252"/>
    </row>
    <row r="873" spans="2:51" ht="24.75" customHeight="1">
      <c r="B873" s="308"/>
      <c r="C873" s="309"/>
      <c r="D873" s="309"/>
      <c r="E873" s="309"/>
      <c r="F873" s="309"/>
      <c r="G873" s="310"/>
      <c r="H873" s="233"/>
      <c r="I873" s="234"/>
      <c r="J873" s="234"/>
      <c r="K873" s="234"/>
      <c r="L873" s="235"/>
      <c r="M873" s="236"/>
      <c r="N873" s="237"/>
      <c r="O873" s="237"/>
      <c r="P873" s="237"/>
      <c r="Q873" s="237"/>
      <c r="R873" s="237"/>
      <c r="S873" s="237"/>
      <c r="T873" s="237"/>
      <c r="U873" s="237"/>
      <c r="V873" s="237"/>
      <c r="W873" s="237"/>
      <c r="X873" s="237"/>
      <c r="Y873" s="238"/>
      <c r="Z873" s="239"/>
      <c r="AA873" s="240"/>
      <c r="AB873" s="240"/>
      <c r="AC873" s="242"/>
      <c r="AD873" s="233"/>
      <c r="AE873" s="234"/>
      <c r="AF873" s="234"/>
      <c r="AG873" s="234"/>
      <c r="AH873" s="235"/>
      <c r="AI873" s="236"/>
      <c r="AJ873" s="237"/>
      <c r="AK873" s="237"/>
      <c r="AL873" s="237"/>
      <c r="AM873" s="237"/>
      <c r="AN873" s="237"/>
      <c r="AO873" s="237"/>
      <c r="AP873" s="237"/>
      <c r="AQ873" s="237"/>
      <c r="AR873" s="237"/>
      <c r="AS873" s="237"/>
      <c r="AT873" s="237"/>
      <c r="AU873" s="238"/>
      <c r="AV873" s="239"/>
      <c r="AW873" s="240"/>
      <c r="AX873" s="240"/>
      <c r="AY873" s="241"/>
    </row>
    <row r="874" spans="2:51" ht="24.75" customHeight="1">
      <c r="B874" s="308"/>
      <c r="C874" s="309"/>
      <c r="D874" s="309"/>
      <c r="E874" s="309"/>
      <c r="F874" s="309"/>
      <c r="G874" s="310"/>
      <c r="H874" s="233"/>
      <c r="I874" s="234"/>
      <c r="J874" s="234"/>
      <c r="K874" s="234"/>
      <c r="L874" s="235"/>
      <c r="M874" s="236"/>
      <c r="N874" s="237"/>
      <c r="O874" s="237"/>
      <c r="P874" s="237"/>
      <c r="Q874" s="237"/>
      <c r="R874" s="237"/>
      <c r="S874" s="237"/>
      <c r="T874" s="237"/>
      <c r="U874" s="237"/>
      <c r="V874" s="237"/>
      <c r="W874" s="237"/>
      <c r="X874" s="237"/>
      <c r="Y874" s="238"/>
      <c r="Z874" s="239"/>
      <c r="AA874" s="240"/>
      <c r="AB874" s="240"/>
      <c r="AC874" s="242"/>
      <c r="AD874" s="233"/>
      <c r="AE874" s="234"/>
      <c r="AF874" s="234"/>
      <c r="AG874" s="234"/>
      <c r="AH874" s="235"/>
      <c r="AI874" s="236"/>
      <c r="AJ874" s="237"/>
      <c r="AK874" s="237"/>
      <c r="AL874" s="237"/>
      <c r="AM874" s="237"/>
      <c r="AN874" s="237"/>
      <c r="AO874" s="237"/>
      <c r="AP874" s="237"/>
      <c r="AQ874" s="237"/>
      <c r="AR874" s="237"/>
      <c r="AS874" s="237"/>
      <c r="AT874" s="237"/>
      <c r="AU874" s="238"/>
      <c r="AV874" s="239"/>
      <c r="AW874" s="240"/>
      <c r="AX874" s="240"/>
      <c r="AY874" s="241"/>
    </row>
    <row r="875" spans="2:51" ht="24.75" customHeight="1">
      <c r="B875" s="308"/>
      <c r="C875" s="309"/>
      <c r="D875" s="309"/>
      <c r="E875" s="309"/>
      <c r="F875" s="309"/>
      <c r="G875" s="310"/>
      <c r="H875" s="233"/>
      <c r="I875" s="234"/>
      <c r="J875" s="234"/>
      <c r="K875" s="234"/>
      <c r="L875" s="235"/>
      <c r="M875" s="236"/>
      <c r="N875" s="237"/>
      <c r="O875" s="237"/>
      <c r="P875" s="237"/>
      <c r="Q875" s="237"/>
      <c r="R875" s="237"/>
      <c r="S875" s="237"/>
      <c r="T875" s="237"/>
      <c r="U875" s="237"/>
      <c r="V875" s="237"/>
      <c r="W875" s="237"/>
      <c r="X875" s="237"/>
      <c r="Y875" s="238"/>
      <c r="Z875" s="239"/>
      <c r="AA875" s="240"/>
      <c r="AB875" s="240"/>
      <c r="AC875" s="242"/>
      <c r="AD875" s="233"/>
      <c r="AE875" s="234"/>
      <c r="AF875" s="234"/>
      <c r="AG875" s="234"/>
      <c r="AH875" s="235"/>
      <c r="AI875" s="236"/>
      <c r="AJ875" s="237"/>
      <c r="AK875" s="237"/>
      <c r="AL875" s="237"/>
      <c r="AM875" s="237"/>
      <c r="AN875" s="237"/>
      <c r="AO875" s="237"/>
      <c r="AP875" s="237"/>
      <c r="AQ875" s="237"/>
      <c r="AR875" s="237"/>
      <c r="AS875" s="237"/>
      <c r="AT875" s="237"/>
      <c r="AU875" s="238"/>
      <c r="AV875" s="239"/>
      <c r="AW875" s="240"/>
      <c r="AX875" s="240"/>
      <c r="AY875" s="241"/>
    </row>
    <row r="876" spans="2:51" ht="24.75" customHeight="1">
      <c r="B876" s="308"/>
      <c r="C876" s="309"/>
      <c r="D876" s="309"/>
      <c r="E876" s="309"/>
      <c r="F876" s="309"/>
      <c r="G876" s="310"/>
      <c r="H876" s="233"/>
      <c r="I876" s="234"/>
      <c r="J876" s="234"/>
      <c r="K876" s="234"/>
      <c r="L876" s="235"/>
      <c r="M876" s="236"/>
      <c r="N876" s="237"/>
      <c r="O876" s="237"/>
      <c r="P876" s="237"/>
      <c r="Q876" s="237"/>
      <c r="R876" s="237"/>
      <c r="S876" s="237"/>
      <c r="T876" s="237"/>
      <c r="U876" s="237"/>
      <c r="V876" s="237"/>
      <c r="W876" s="237"/>
      <c r="X876" s="237"/>
      <c r="Y876" s="238"/>
      <c r="Z876" s="239"/>
      <c r="AA876" s="240"/>
      <c r="AB876" s="240"/>
      <c r="AC876" s="240"/>
      <c r="AD876" s="233"/>
      <c r="AE876" s="234"/>
      <c r="AF876" s="234"/>
      <c r="AG876" s="234"/>
      <c r="AH876" s="235"/>
      <c r="AI876" s="236"/>
      <c r="AJ876" s="237"/>
      <c r="AK876" s="237"/>
      <c r="AL876" s="237"/>
      <c r="AM876" s="237"/>
      <c r="AN876" s="237"/>
      <c r="AO876" s="237"/>
      <c r="AP876" s="237"/>
      <c r="AQ876" s="237"/>
      <c r="AR876" s="237"/>
      <c r="AS876" s="237"/>
      <c r="AT876" s="237"/>
      <c r="AU876" s="238"/>
      <c r="AV876" s="239"/>
      <c r="AW876" s="240"/>
      <c r="AX876" s="240"/>
      <c r="AY876" s="241"/>
    </row>
    <row r="877" spans="2:51" ht="24.75" customHeight="1">
      <c r="B877" s="308"/>
      <c r="C877" s="309"/>
      <c r="D877" s="309"/>
      <c r="E877" s="309"/>
      <c r="F877" s="309"/>
      <c r="G877" s="310"/>
      <c r="H877" s="233"/>
      <c r="I877" s="234"/>
      <c r="J877" s="234"/>
      <c r="K877" s="234"/>
      <c r="L877" s="235"/>
      <c r="M877" s="236"/>
      <c r="N877" s="237"/>
      <c r="O877" s="237"/>
      <c r="P877" s="237"/>
      <c r="Q877" s="237"/>
      <c r="R877" s="237"/>
      <c r="S877" s="237"/>
      <c r="T877" s="237"/>
      <c r="U877" s="237"/>
      <c r="V877" s="237"/>
      <c r="W877" s="237"/>
      <c r="X877" s="237"/>
      <c r="Y877" s="238"/>
      <c r="Z877" s="239"/>
      <c r="AA877" s="240"/>
      <c r="AB877" s="240"/>
      <c r="AC877" s="240"/>
      <c r="AD877" s="233"/>
      <c r="AE877" s="234"/>
      <c r="AF877" s="234"/>
      <c r="AG877" s="234"/>
      <c r="AH877" s="235"/>
      <c r="AI877" s="236"/>
      <c r="AJ877" s="237"/>
      <c r="AK877" s="237"/>
      <c r="AL877" s="237"/>
      <c r="AM877" s="237"/>
      <c r="AN877" s="237"/>
      <c r="AO877" s="237"/>
      <c r="AP877" s="237"/>
      <c r="AQ877" s="237"/>
      <c r="AR877" s="237"/>
      <c r="AS877" s="237"/>
      <c r="AT877" s="237"/>
      <c r="AU877" s="238"/>
      <c r="AV877" s="239"/>
      <c r="AW877" s="240"/>
      <c r="AX877" s="240"/>
      <c r="AY877" s="241"/>
    </row>
    <row r="878" spans="2:51" ht="24.75" customHeight="1">
      <c r="B878" s="308"/>
      <c r="C878" s="309"/>
      <c r="D878" s="309"/>
      <c r="E878" s="309"/>
      <c r="F878" s="309"/>
      <c r="G878" s="310"/>
      <c r="H878" s="233"/>
      <c r="I878" s="234"/>
      <c r="J878" s="234"/>
      <c r="K878" s="234"/>
      <c r="L878" s="235"/>
      <c r="M878" s="236"/>
      <c r="N878" s="237"/>
      <c r="O878" s="237"/>
      <c r="P878" s="237"/>
      <c r="Q878" s="237"/>
      <c r="R878" s="237"/>
      <c r="S878" s="237"/>
      <c r="T878" s="237"/>
      <c r="U878" s="237"/>
      <c r="V878" s="237"/>
      <c r="W878" s="237"/>
      <c r="X878" s="237"/>
      <c r="Y878" s="238"/>
      <c r="Z878" s="239"/>
      <c r="AA878" s="240"/>
      <c r="AB878" s="240"/>
      <c r="AC878" s="240"/>
      <c r="AD878" s="233"/>
      <c r="AE878" s="234"/>
      <c r="AF878" s="234"/>
      <c r="AG878" s="234"/>
      <c r="AH878" s="235"/>
      <c r="AI878" s="236"/>
      <c r="AJ878" s="237"/>
      <c r="AK878" s="237"/>
      <c r="AL878" s="237"/>
      <c r="AM878" s="237"/>
      <c r="AN878" s="237"/>
      <c r="AO878" s="237"/>
      <c r="AP878" s="237"/>
      <c r="AQ878" s="237"/>
      <c r="AR878" s="237"/>
      <c r="AS878" s="237"/>
      <c r="AT878" s="237"/>
      <c r="AU878" s="238"/>
      <c r="AV878" s="239"/>
      <c r="AW878" s="240"/>
      <c r="AX878" s="240"/>
      <c r="AY878" s="241"/>
    </row>
    <row r="879" spans="2:51" ht="24.75" customHeight="1">
      <c r="B879" s="308"/>
      <c r="C879" s="309"/>
      <c r="D879" s="309"/>
      <c r="E879" s="309"/>
      <c r="F879" s="309"/>
      <c r="G879" s="310"/>
      <c r="H879" s="224"/>
      <c r="I879" s="225"/>
      <c r="J879" s="225"/>
      <c r="K879" s="225"/>
      <c r="L879" s="226"/>
      <c r="M879" s="227"/>
      <c r="N879" s="228"/>
      <c r="O879" s="228"/>
      <c r="P879" s="228"/>
      <c r="Q879" s="228"/>
      <c r="R879" s="228"/>
      <c r="S879" s="228"/>
      <c r="T879" s="228"/>
      <c r="U879" s="228"/>
      <c r="V879" s="228"/>
      <c r="W879" s="228"/>
      <c r="X879" s="228"/>
      <c r="Y879" s="229"/>
      <c r="Z879" s="230"/>
      <c r="AA879" s="231"/>
      <c r="AB879" s="231"/>
      <c r="AC879" s="231"/>
      <c r="AD879" s="224"/>
      <c r="AE879" s="225"/>
      <c r="AF879" s="225"/>
      <c r="AG879" s="225"/>
      <c r="AH879" s="226"/>
      <c r="AI879" s="227"/>
      <c r="AJ879" s="228"/>
      <c r="AK879" s="228"/>
      <c r="AL879" s="228"/>
      <c r="AM879" s="228"/>
      <c r="AN879" s="228"/>
      <c r="AO879" s="228"/>
      <c r="AP879" s="228"/>
      <c r="AQ879" s="228"/>
      <c r="AR879" s="228"/>
      <c r="AS879" s="228"/>
      <c r="AT879" s="228"/>
      <c r="AU879" s="229"/>
      <c r="AV879" s="230"/>
      <c r="AW879" s="231"/>
      <c r="AX879" s="231"/>
      <c r="AY879" s="232"/>
    </row>
    <row r="880" spans="2:51" ht="24.75" customHeight="1">
      <c r="B880" s="308"/>
      <c r="C880" s="309"/>
      <c r="D880" s="309"/>
      <c r="E880" s="309"/>
      <c r="F880" s="309"/>
      <c r="G880" s="310"/>
      <c r="H880" s="266" t="s">
        <v>26</v>
      </c>
      <c r="I880" s="267"/>
      <c r="J880" s="267"/>
      <c r="K880" s="267"/>
      <c r="L880" s="267"/>
      <c r="M880" s="268"/>
      <c r="N880" s="269"/>
      <c r="O880" s="269"/>
      <c r="P880" s="269"/>
      <c r="Q880" s="269"/>
      <c r="R880" s="269"/>
      <c r="S880" s="269"/>
      <c r="T880" s="269"/>
      <c r="U880" s="269"/>
      <c r="V880" s="269"/>
      <c r="W880" s="269"/>
      <c r="X880" s="269"/>
      <c r="Y880" s="270"/>
      <c r="Z880" s="271">
        <f>SUM(Z872:AC879)</f>
        <v>0</v>
      </c>
      <c r="AA880" s="272"/>
      <c r="AB880" s="272"/>
      <c r="AC880" s="273"/>
      <c r="AD880" s="266" t="s">
        <v>26</v>
      </c>
      <c r="AE880" s="267"/>
      <c r="AF880" s="267"/>
      <c r="AG880" s="267"/>
      <c r="AH880" s="267"/>
      <c r="AI880" s="268"/>
      <c r="AJ880" s="269"/>
      <c r="AK880" s="269"/>
      <c r="AL880" s="269"/>
      <c r="AM880" s="269"/>
      <c r="AN880" s="269"/>
      <c r="AO880" s="269"/>
      <c r="AP880" s="269"/>
      <c r="AQ880" s="269"/>
      <c r="AR880" s="269"/>
      <c r="AS880" s="269"/>
      <c r="AT880" s="269"/>
      <c r="AU880" s="270"/>
      <c r="AV880" s="271">
        <f>SUM(AV872:AY879)</f>
        <v>0</v>
      </c>
      <c r="AW880" s="272"/>
      <c r="AX880" s="272"/>
      <c r="AY880" s="274"/>
    </row>
    <row r="881" spans="2:51" ht="24.75" customHeight="1">
      <c r="B881" s="308"/>
      <c r="C881" s="309"/>
      <c r="D881" s="309"/>
      <c r="E881" s="309"/>
      <c r="F881" s="309"/>
      <c r="G881" s="310"/>
      <c r="H881" s="253" t="s">
        <v>641</v>
      </c>
      <c r="I881" s="254"/>
      <c r="J881" s="254"/>
      <c r="K881" s="254"/>
      <c r="L881" s="254"/>
      <c r="M881" s="254"/>
      <c r="N881" s="254"/>
      <c r="O881" s="254"/>
      <c r="P881" s="254"/>
      <c r="Q881" s="254"/>
      <c r="R881" s="254"/>
      <c r="S881" s="254"/>
      <c r="T881" s="254"/>
      <c r="U881" s="254"/>
      <c r="V881" s="254"/>
      <c r="W881" s="254"/>
      <c r="X881" s="254"/>
      <c r="Y881" s="254"/>
      <c r="Z881" s="254"/>
      <c r="AA881" s="254"/>
      <c r="AB881" s="254"/>
      <c r="AC881" s="255"/>
      <c r="AD881" s="253" t="s">
        <v>607</v>
      </c>
      <c r="AE881" s="254"/>
      <c r="AF881" s="254"/>
      <c r="AG881" s="254"/>
      <c r="AH881" s="254"/>
      <c r="AI881" s="254"/>
      <c r="AJ881" s="254"/>
      <c r="AK881" s="254"/>
      <c r="AL881" s="254"/>
      <c r="AM881" s="254"/>
      <c r="AN881" s="254"/>
      <c r="AO881" s="254"/>
      <c r="AP881" s="254"/>
      <c r="AQ881" s="254"/>
      <c r="AR881" s="254"/>
      <c r="AS881" s="254"/>
      <c r="AT881" s="254"/>
      <c r="AU881" s="254"/>
      <c r="AV881" s="254"/>
      <c r="AW881" s="254"/>
      <c r="AX881" s="254"/>
      <c r="AY881" s="256"/>
    </row>
    <row r="882" spans="2:51" ht="24.75" customHeight="1">
      <c r="B882" s="308"/>
      <c r="C882" s="309"/>
      <c r="D882" s="309"/>
      <c r="E882" s="309"/>
      <c r="F882" s="309"/>
      <c r="G882" s="310"/>
      <c r="H882" s="257" t="s">
        <v>23</v>
      </c>
      <c r="I882" s="258"/>
      <c r="J882" s="258"/>
      <c r="K882" s="258"/>
      <c r="L882" s="258"/>
      <c r="M882" s="259" t="s">
        <v>24</v>
      </c>
      <c r="N882" s="260"/>
      <c r="O882" s="260"/>
      <c r="P882" s="260"/>
      <c r="Q882" s="260"/>
      <c r="R882" s="260"/>
      <c r="S882" s="260"/>
      <c r="T882" s="260"/>
      <c r="U882" s="260"/>
      <c r="V882" s="260"/>
      <c r="W882" s="260"/>
      <c r="X882" s="260"/>
      <c r="Y882" s="261"/>
      <c r="Z882" s="262" t="s">
        <v>25</v>
      </c>
      <c r="AA882" s="263"/>
      <c r="AB882" s="263"/>
      <c r="AC882" s="264"/>
      <c r="AD882" s="257" t="s">
        <v>23</v>
      </c>
      <c r="AE882" s="258"/>
      <c r="AF882" s="258"/>
      <c r="AG882" s="258"/>
      <c r="AH882" s="258"/>
      <c r="AI882" s="259" t="s">
        <v>24</v>
      </c>
      <c r="AJ882" s="260"/>
      <c r="AK882" s="260"/>
      <c r="AL882" s="260"/>
      <c r="AM882" s="260"/>
      <c r="AN882" s="260"/>
      <c r="AO882" s="260"/>
      <c r="AP882" s="260"/>
      <c r="AQ882" s="260"/>
      <c r="AR882" s="260"/>
      <c r="AS882" s="260"/>
      <c r="AT882" s="260"/>
      <c r="AU882" s="261"/>
      <c r="AV882" s="262" t="s">
        <v>25</v>
      </c>
      <c r="AW882" s="263"/>
      <c r="AX882" s="263"/>
      <c r="AY882" s="265"/>
    </row>
    <row r="883" spans="2:51" ht="24.75" customHeight="1">
      <c r="B883" s="308"/>
      <c r="C883" s="309"/>
      <c r="D883" s="309"/>
      <c r="E883" s="309"/>
      <c r="F883" s="309"/>
      <c r="G883" s="310"/>
      <c r="H883" s="243"/>
      <c r="I883" s="244"/>
      <c r="J883" s="244"/>
      <c r="K883" s="244"/>
      <c r="L883" s="245"/>
      <c r="M883" s="246"/>
      <c r="N883" s="247"/>
      <c r="O883" s="247"/>
      <c r="P883" s="247"/>
      <c r="Q883" s="247"/>
      <c r="R883" s="247"/>
      <c r="S883" s="247"/>
      <c r="T883" s="247"/>
      <c r="U883" s="247"/>
      <c r="V883" s="247"/>
      <c r="W883" s="247"/>
      <c r="X883" s="247"/>
      <c r="Y883" s="248"/>
      <c r="Z883" s="249"/>
      <c r="AA883" s="250"/>
      <c r="AB883" s="250"/>
      <c r="AC883" s="251"/>
      <c r="AD883" s="243"/>
      <c r="AE883" s="244"/>
      <c r="AF883" s="244"/>
      <c r="AG883" s="244"/>
      <c r="AH883" s="245"/>
      <c r="AI883" s="246"/>
      <c r="AJ883" s="247"/>
      <c r="AK883" s="247"/>
      <c r="AL883" s="247"/>
      <c r="AM883" s="247"/>
      <c r="AN883" s="247"/>
      <c r="AO883" s="247"/>
      <c r="AP883" s="247"/>
      <c r="AQ883" s="247"/>
      <c r="AR883" s="247"/>
      <c r="AS883" s="247"/>
      <c r="AT883" s="247"/>
      <c r="AU883" s="248"/>
      <c r="AV883" s="249"/>
      <c r="AW883" s="250"/>
      <c r="AX883" s="250"/>
      <c r="AY883" s="252"/>
    </row>
    <row r="884" spans="2:51" ht="24.75" customHeight="1">
      <c r="B884" s="308"/>
      <c r="C884" s="309"/>
      <c r="D884" s="309"/>
      <c r="E884" s="309"/>
      <c r="F884" s="309"/>
      <c r="G884" s="310"/>
      <c r="H884" s="233"/>
      <c r="I884" s="234"/>
      <c r="J884" s="234"/>
      <c r="K884" s="234"/>
      <c r="L884" s="235"/>
      <c r="M884" s="236"/>
      <c r="N884" s="237"/>
      <c r="O884" s="237"/>
      <c r="P884" s="237"/>
      <c r="Q884" s="237"/>
      <c r="R884" s="237"/>
      <c r="S884" s="237"/>
      <c r="T884" s="237"/>
      <c r="U884" s="237"/>
      <c r="V884" s="237"/>
      <c r="W884" s="237"/>
      <c r="X884" s="237"/>
      <c r="Y884" s="238"/>
      <c r="Z884" s="239"/>
      <c r="AA884" s="240"/>
      <c r="AB884" s="240"/>
      <c r="AC884" s="242"/>
      <c r="AD884" s="233"/>
      <c r="AE884" s="234"/>
      <c r="AF884" s="234"/>
      <c r="AG884" s="234"/>
      <c r="AH884" s="235"/>
      <c r="AI884" s="236"/>
      <c r="AJ884" s="237"/>
      <c r="AK884" s="237"/>
      <c r="AL884" s="237"/>
      <c r="AM884" s="237"/>
      <c r="AN884" s="237"/>
      <c r="AO884" s="237"/>
      <c r="AP884" s="237"/>
      <c r="AQ884" s="237"/>
      <c r="AR884" s="237"/>
      <c r="AS884" s="237"/>
      <c r="AT884" s="237"/>
      <c r="AU884" s="238"/>
      <c r="AV884" s="239"/>
      <c r="AW884" s="240"/>
      <c r="AX884" s="240"/>
      <c r="AY884" s="241"/>
    </row>
    <row r="885" spans="2:51" ht="24.75" customHeight="1">
      <c r="B885" s="308"/>
      <c r="C885" s="309"/>
      <c r="D885" s="309"/>
      <c r="E885" s="309"/>
      <c r="F885" s="309"/>
      <c r="G885" s="310"/>
      <c r="H885" s="233"/>
      <c r="I885" s="234"/>
      <c r="J885" s="234"/>
      <c r="K885" s="234"/>
      <c r="L885" s="235"/>
      <c r="M885" s="236"/>
      <c r="N885" s="237"/>
      <c r="O885" s="237"/>
      <c r="P885" s="237"/>
      <c r="Q885" s="237"/>
      <c r="R885" s="237"/>
      <c r="S885" s="237"/>
      <c r="T885" s="237"/>
      <c r="U885" s="237"/>
      <c r="V885" s="237"/>
      <c r="W885" s="237"/>
      <c r="X885" s="237"/>
      <c r="Y885" s="238"/>
      <c r="Z885" s="239"/>
      <c r="AA885" s="240"/>
      <c r="AB885" s="240"/>
      <c r="AC885" s="242"/>
      <c r="AD885" s="233"/>
      <c r="AE885" s="234"/>
      <c r="AF885" s="234"/>
      <c r="AG885" s="234"/>
      <c r="AH885" s="235"/>
      <c r="AI885" s="236"/>
      <c r="AJ885" s="237"/>
      <c r="AK885" s="237"/>
      <c r="AL885" s="237"/>
      <c r="AM885" s="237"/>
      <c r="AN885" s="237"/>
      <c r="AO885" s="237"/>
      <c r="AP885" s="237"/>
      <c r="AQ885" s="237"/>
      <c r="AR885" s="237"/>
      <c r="AS885" s="237"/>
      <c r="AT885" s="237"/>
      <c r="AU885" s="238"/>
      <c r="AV885" s="239"/>
      <c r="AW885" s="240"/>
      <c r="AX885" s="240"/>
      <c r="AY885" s="241"/>
    </row>
    <row r="886" spans="2:51" ht="24.75" customHeight="1">
      <c r="B886" s="308"/>
      <c r="C886" s="309"/>
      <c r="D886" s="309"/>
      <c r="E886" s="309"/>
      <c r="F886" s="309"/>
      <c r="G886" s="310"/>
      <c r="H886" s="233"/>
      <c r="I886" s="234"/>
      <c r="J886" s="234"/>
      <c r="K886" s="234"/>
      <c r="L886" s="235"/>
      <c r="M886" s="236"/>
      <c r="N886" s="237"/>
      <c r="O886" s="237"/>
      <c r="P886" s="237"/>
      <c r="Q886" s="237"/>
      <c r="R886" s="237"/>
      <c r="S886" s="237"/>
      <c r="T886" s="237"/>
      <c r="U886" s="237"/>
      <c r="V886" s="237"/>
      <c r="W886" s="237"/>
      <c r="X886" s="237"/>
      <c r="Y886" s="238"/>
      <c r="Z886" s="239"/>
      <c r="AA886" s="240"/>
      <c r="AB886" s="240"/>
      <c r="AC886" s="242"/>
      <c r="AD886" s="233"/>
      <c r="AE886" s="234"/>
      <c r="AF886" s="234"/>
      <c r="AG886" s="234"/>
      <c r="AH886" s="235"/>
      <c r="AI886" s="236"/>
      <c r="AJ886" s="237"/>
      <c r="AK886" s="237"/>
      <c r="AL886" s="237"/>
      <c r="AM886" s="237"/>
      <c r="AN886" s="237"/>
      <c r="AO886" s="237"/>
      <c r="AP886" s="237"/>
      <c r="AQ886" s="237"/>
      <c r="AR886" s="237"/>
      <c r="AS886" s="237"/>
      <c r="AT886" s="237"/>
      <c r="AU886" s="238"/>
      <c r="AV886" s="239"/>
      <c r="AW886" s="240"/>
      <c r="AX886" s="240"/>
      <c r="AY886" s="241"/>
    </row>
    <row r="887" spans="2:51" ht="24.75" customHeight="1">
      <c r="B887" s="308"/>
      <c r="C887" s="309"/>
      <c r="D887" s="309"/>
      <c r="E887" s="309"/>
      <c r="F887" s="309"/>
      <c r="G887" s="310"/>
      <c r="H887" s="233"/>
      <c r="I887" s="234"/>
      <c r="J887" s="234"/>
      <c r="K887" s="234"/>
      <c r="L887" s="235"/>
      <c r="M887" s="236"/>
      <c r="N887" s="237"/>
      <c r="O887" s="237"/>
      <c r="P887" s="237"/>
      <c r="Q887" s="237"/>
      <c r="R887" s="237"/>
      <c r="S887" s="237"/>
      <c r="T887" s="237"/>
      <c r="U887" s="237"/>
      <c r="V887" s="237"/>
      <c r="W887" s="237"/>
      <c r="X887" s="237"/>
      <c r="Y887" s="238"/>
      <c r="Z887" s="239"/>
      <c r="AA887" s="240"/>
      <c r="AB887" s="240"/>
      <c r="AC887" s="240"/>
      <c r="AD887" s="233"/>
      <c r="AE887" s="234"/>
      <c r="AF887" s="234"/>
      <c r="AG887" s="234"/>
      <c r="AH887" s="235"/>
      <c r="AI887" s="236"/>
      <c r="AJ887" s="237"/>
      <c r="AK887" s="237"/>
      <c r="AL887" s="237"/>
      <c r="AM887" s="237"/>
      <c r="AN887" s="237"/>
      <c r="AO887" s="237"/>
      <c r="AP887" s="237"/>
      <c r="AQ887" s="237"/>
      <c r="AR887" s="237"/>
      <c r="AS887" s="237"/>
      <c r="AT887" s="237"/>
      <c r="AU887" s="238"/>
      <c r="AV887" s="239"/>
      <c r="AW887" s="240"/>
      <c r="AX887" s="240"/>
      <c r="AY887" s="241"/>
    </row>
    <row r="888" spans="2:51" ht="24.75" customHeight="1">
      <c r="B888" s="308"/>
      <c r="C888" s="309"/>
      <c r="D888" s="309"/>
      <c r="E888" s="309"/>
      <c r="F888" s="309"/>
      <c r="G888" s="310"/>
      <c r="H888" s="233"/>
      <c r="I888" s="234"/>
      <c r="J888" s="234"/>
      <c r="K888" s="234"/>
      <c r="L888" s="235"/>
      <c r="M888" s="236"/>
      <c r="N888" s="237"/>
      <c r="O888" s="237"/>
      <c r="P888" s="237"/>
      <c r="Q888" s="237"/>
      <c r="R888" s="237"/>
      <c r="S888" s="237"/>
      <c r="T888" s="237"/>
      <c r="U888" s="237"/>
      <c r="V888" s="237"/>
      <c r="W888" s="237"/>
      <c r="X888" s="237"/>
      <c r="Y888" s="238"/>
      <c r="Z888" s="239"/>
      <c r="AA888" s="240"/>
      <c r="AB888" s="240"/>
      <c r="AC888" s="240"/>
      <c r="AD888" s="233"/>
      <c r="AE888" s="234"/>
      <c r="AF888" s="234"/>
      <c r="AG888" s="234"/>
      <c r="AH888" s="235"/>
      <c r="AI888" s="236"/>
      <c r="AJ888" s="237"/>
      <c r="AK888" s="237"/>
      <c r="AL888" s="237"/>
      <c r="AM888" s="237"/>
      <c r="AN888" s="237"/>
      <c r="AO888" s="237"/>
      <c r="AP888" s="237"/>
      <c r="AQ888" s="237"/>
      <c r="AR888" s="237"/>
      <c r="AS888" s="237"/>
      <c r="AT888" s="237"/>
      <c r="AU888" s="238"/>
      <c r="AV888" s="239"/>
      <c r="AW888" s="240"/>
      <c r="AX888" s="240"/>
      <c r="AY888" s="241"/>
    </row>
    <row r="889" spans="2:51" ht="24.75" customHeight="1">
      <c r="B889" s="308"/>
      <c r="C889" s="309"/>
      <c r="D889" s="309"/>
      <c r="E889" s="309"/>
      <c r="F889" s="309"/>
      <c r="G889" s="310"/>
      <c r="H889" s="233"/>
      <c r="I889" s="234"/>
      <c r="J889" s="234"/>
      <c r="K889" s="234"/>
      <c r="L889" s="235"/>
      <c r="M889" s="236"/>
      <c r="N889" s="237"/>
      <c r="O889" s="237"/>
      <c r="P889" s="237"/>
      <c r="Q889" s="237"/>
      <c r="R889" s="237"/>
      <c r="S889" s="237"/>
      <c r="T889" s="237"/>
      <c r="U889" s="237"/>
      <c r="V889" s="237"/>
      <c r="W889" s="237"/>
      <c r="X889" s="237"/>
      <c r="Y889" s="238"/>
      <c r="Z889" s="239"/>
      <c r="AA889" s="240"/>
      <c r="AB889" s="240"/>
      <c r="AC889" s="240"/>
      <c r="AD889" s="233"/>
      <c r="AE889" s="234"/>
      <c r="AF889" s="234"/>
      <c r="AG889" s="234"/>
      <c r="AH889" s="235"/>
      <c r="AI889" s="236"/>
      <c r="AJ889" s="237"/>
      <c r="AK889" s="237"/>
      <c r="AL889" s="237"/>
      <c r="AM889" s="237"/>
      <c r="AN889" s="237"/>
      <c r="AO889" s="237"/>
      <c r="AP889" s="237"/>
      <c r="AQ889" s="237"/>
      <c r="AR889" s="237"/>
      <c r="AS889" s="237"/>
      <c r="AT889" s="237"/>
      <c r="AU889" s="238"/>
      <c r="AV889" s="239"/>
      <c r="AW889" s="240"/>
      <c r="AX889" s="240"/>
      <c r="AY889" s="241"/>
    </row>
    <row r="890" spans="2:51" ht="24.75" customHeight="1">
      <c r="B890" s="308"/>
      <c r="C890" s="309"/>
      <c r="D890" s="309"/>
      <c r="E890" s="309"/>
      <c r="F890" s="309"/>
      <c r="G890" s="310"/>
      <c r="H890" s="224"/>
      <c r="I890" s="225"/>
      <c r="J890" s="225"/>
      <c r="K890" s="225"/>
      <c r="L890" s="226"/>
      <c r="M890" s="227"/>
      <c r="N890" s="228"/>
      <c r="O890" s="228"/>
      <c r="P890" s="228"/>
      <c r="Q890" s="228"/>
      <c r="R890" s="228"/>
      <c r="S890" s="228"/>
      <c r="T890" s="228"/>
      <c r="U890" s="228"/>
      <c r="V890" s="228"/>
      <c r="W890" s="228"/>
      <c r="X890" s="228"/>
      <c r="Y890" s="229"/>
      <c r="Z890" s="230"/>
      <c r="AA890" s="231"/>
      <c r="AB890" s="231"/>
      <c r="AC890" s="231"/>
      <c r="AD890" s="224"/>
      <c r="AE890" s="225"/>
      <c r="AF890" s="225"/>
      <c r="AG890" s="225"/>
      <c r="AH890" s="226"/>
      <c r="AI890" s="227"/>
      <c r="AJ890" s="228"/>
      <c r="AK890" s="228"/>
      <c r="AL890" s="228"/>
      <c r="AM890" s="228"/>
      <c r="AN890" s="228"/>
      <c r="AO890" s="228"/>
      <c r="AP890" s="228"/>
      <c r="AQ890" s="228"/>
      <c r="AR890" s="228"/>
      <c r="AS890" s="228"/>
      <c r="AT890" s="228"/>
      <c r="AU890" s="229"/>
      <c r="AV890" s="230"/>
      <c r="AW890" s="231"/>
      <c r="AX890" s="231"/>
      <c r="AY890" s="232"/>
    </row>
    <row r="891" spans="2:51" ht="24.75" customHeight="1">
      <c r="B891" s="308"/>
      <c r="C891" s="309"/>
      <c r="D891" s="309"/>
      <c r="E891" s="309"/>
      <c r="F891" s="309"/>
      <c r="G891" s="310"/>
      <c r="H891" s="266" t="s">
        <v>26</v>
      </c>
      <c r="I891" s="267"/>
      <c r="J891" s="267"/>
      <c r="K891" s="267"/>
      <c r="L891" s="267"/>
      <c r="M891" s="268"/>
      <c r="N891" s="269"/>
      <c r="O891" s="269"/>
      <c r="P891" s="269"/>
      <c r="Q891" s="269"/>
      <c r="R891" s="269"/>
      <c r="S891" s="269"/>
      <c r="T891" s="269"/>
      <c r="U891" s="269"/>
      <c r="V891" s="269"/>
      <c r="W891" s="269"/>
      <c r="X891" s="269"/>
      <c r="Y891" s="270"/>
      <c r="Z891" s="271">
        <f>SUM(Z883:AC890)</f>
        <v>0</v>
      </c>
      <c r="AA891" s="272"/>
      <c r="AB891" s="272"/>
      <c r="AC891" s="273"/>
      <c r="AD891" s="266" t="s">
        <v>26</v>
      </c>
      <c r="AE891" s="267"/>
      <c r="AF891" s="267"/>
      <c r="AG891" s="267"/>
      <c r="AH891" s="267"/>
      <c r="AI891" s="268"/>
      <c r="AJ891" s="269"/>
      <c r="AK891" s="269"/>
      <c r="AL891" s="269"/>
      <c r="AM891" s="269"/>
      <c r="AN891" s="269"/>
      <c r="AO891" s="269"/>
      <c r="AP891" s="269"/>
      <c r="AQ891" s="269"/>
      <c r="AR891" s="269"/>
      <c r="AS891" s="269"/>
      <c r="AT891" s="269"/>
      <c r="AU891" s="270"/>
      <c r="AV891" s="271">
        <f>SUM(AV883:AY890)</f>
        <v>0</v>
      </c>
      <c r="AW891" s="272"/>
      <c r="AX891" s="272"/>
      <c r="AY891" s="274"/>
    </row>
    <row r="892" spans="2:51" ht="24.75" customHeight="1">
      <c r="B892" s="308"/>
      <c r="C892" s="309"/>
      <c r="D892" s="309"/>
      <c r="E892" s="309"/>
      <c r="F892" s="309"/>
      <c r="G892" s="310"/>
      <c r="H892" s="253" t="s">
        <v>642</v>
      </c>
      <c r="I892" s="254"/>
      <c r="J892" s="254"/>
      <c r="K892" s="254"/>
      <c r="L892" s="254"/>
      <c r="M892" s="254"/>
      <c r="N892" s="254"/>
      <c r="O892" s="254"/>
      <c r="P892" s="254"/>
      <c r="Q892" s="254"/>
      <c r="R892" s="254"/>
      <c r="S892" s="254"/>
      <c r="T892" s="254"/>
      <c r="U892" s="254"/>
      <c r="V892" s="254"/>
      <c r="W892" s="254"/>
      <c r="X892" s="254"/>
      <c r="Y892" s="254"/>
      <c r="Z892" s="254"/>
      <c r="AA892" s="254"/>
      <c r="AB892" s="254"/>
      <c r="AC892" s="255"/>
      <c r="AD892" s="253" t="s">
        <v>608</v>
      </c>
      <c r="AE892" s="254"/>
      <c r="AF892" s="254"/>
      <c r="AG892" s="254"/>
      <c r="AH892" s="254"/>
      <c r="AI892" s="254"/>
      <c r="AJ892" s="254"/>
      <c r="AK892" s="254"/>
      <c r="AL892" s="254"/>
      <c r="AM892" s="254"/>
      <c r="AN892" s="254"/>
      <c r="AO892" s="254"/>
      <c r="AP892" s="254"/>
      <c r="AQ892" s="254"/>
      <c r="AR892" s="254"/>
      <c r="AS892" s="254"/>
      <c r="AT892" s="254"/>
      <c r="AU892" s="254"/>
      <c r="AV892" s="254"/>
      <c r="AW892" s="254"/>
      <c r="AX892" s="254"/>
      <c r="AY892" s="256"/>
    </row>
    <row r="893" spans="2:51" ht="24.75" customHeight="1">
      <c r="B893" s="308"/>
      <c r="C893" s="309"/>
      <c r="D893" s="309"/>
      <c r="E893" s="309"/>
      <c r="F893" s="309"/>
      <c r="G893" s="310"/>
      <c r="H893" s="257" t="s">
        <v>23</v>
      </c>
      <c r="I893" s="258"/>
      <c r="J893" s="258"/>
      <c r="K893" s="258"/>
      <c r="L893" s="258"/>
      <c r="M893" s="259" t="s">
        <v>24</v>
      </c>
      <c r="N893" s="260"/>
      <c r="O893" s="260"/>
      <c r="P893" s="260"/>
      <c r="Q893" s="260"/>
      <c r="R893" s="260"/>
      <c r="S893" s="260"/>
      <c r="T893" s="260"/>
      <c r="U893" s="260"/>
      <c r="V893" s="260"/>
      <c r="W893" s="260"/>
      <c r="X893" s="260"/>
      <c r="Y893" s="261"/>
      <c r="Z893" s="262" t="s">
        <v>25</v>
      </c>
      <c r="AA893" s="263"/>
      <c r="AB893" s="263"/>
      <c r="AC893" s="264"/>
      <c r="AD893" s="257" t="s">
        <v>23</v>
      </c>
      <c r="AE893" s="258"/>
      <c r="AF893" s="258"/>
      <c r="AG893" s="258"/>
      <c r="AH893" s="258"/>
      <c r="AI893" s="259" t="s">
        <v>24</v>
      </c>
      <c r="AJ893" s="260"/>
      <c r="AK893" s="260"/>
      <c r="AL893" s="260"/>
      <c r="AM893" s="260"/>
      <c r="AN893" s="260"/>
      <c r="AO893" s="260"/>
      <c r="AP893" s="260"/>
      <c r="AQ893" s="260"/>
      <c r="AR893" s="260"/>
      <c r="AS893" s="260"/>
      <c r="AT893" s="260"/>
      <c r="AU893" s="261"/>
      <c r="AV893" s="262" t="s">
        <v>25</v>
      </c>
      <c r="AW893" s="263"/>
      <c r="AX893" s="263"/>
      <c r="AY893" s="265"/>
    </row>
    <row r="894" spans="2:51" ht="24.75" customHeight="1">
      <c r="B894" s="308"/>
      <c r="C894" s="309"/>
      <c r="D894" s="309"/>
      <c r="E894" s="309"/>
      <c r="F894" s="309"/>
      <c r="G894" s="310"/>
      <c r="H894" s="243"/>
      <c r="I894" s="244"/>
      <c r="J894" s="244"/>
      <c r="K894" s="244"/>
      <c r="L894" s="245"/>
      <c r="M894" s="246"/>
      <c r="N894" s="247"/>
      <c r="O894" s="247"/>
      <c r="P894" s="247"/>
      <c r="Q894" s="247"/>
      <c r="R894" s="247"/>
      <c r="S894" s="247"/>
      <c r="T894" s="247"/>
      <c r="U894" s="247"/>
      <c r="V894" s="247"/>
      <c r="W894" s="247"/>
      <c r="X894" s="247"/>
      <c r="Y894" s="248"/>
      <c r="Z894" s="249"/>
      <c r="AA894" s="250"/>
      <c r="AB894" s="250"/>
      <c r="AC894" s="251"/>
      <c r="AD894" s="243"/>
      <c r="AE894" s="244"/>
      <c r="AF894" s="244"/>
      <c r="AG894" s="244"/>
      <c r="AH894" s="245"/>
      <c r="AI894" s="246"/>
      <c r="AJ894" s="247"/>
      <c r="AK894" s="247"/>
      <c r="AL894" s="247"/>
      <c r="AM894" s="247"/>
      <c r="AN894" s="247"/>
      <c r="AO894" s="247"/>
      <c r="AP894" s="247"/>
      <c r="AQ894" s="247"/>
      <c r="AR894" s="247"/>
      <c r="AS894" s="247"/>
      <c r="AT894" s="247"/>
      <c r="AU894" s="248"/>
      <c r="AV894" s="249"/>
      <c r="AW894" s="250"/>
      <c r="AX894" s="250"/>
      <c r="AY894" s="252"/>
    </row>
    <row r="895" spans="2:51" ht="24.75" customHeight="1">
      <c r="B895" s="308"/>
      <c r="C895" s="309"/>
      <c r="D895" s="309"/>
      <c r="E895" s="309"/>
      <c r="F895" s="309"/>
      <c r="G895" s="310"/>
      <c r="H895" s="233"/>
      <c r="I895" s="234"/>
      <c r="J895" s="234"/>
      <c r="K895" s="234"/>
      <c r="L895" s="235"/>
      <c r="M895" s="236"/>
      <c r="N895" s="237"/>
      <c r="O895" s="237"/>
      <c r="P895" s="237"/>
      <c r="Q895" s="237"/>
      <c r="R895" s="237"/>
      <c r="S895" s="237"/>
      <c r="T895" s="237"/>
      <c r="U895" s="237"/>
      <c r="V895" s="237"/>
      <c r="W895" s="237"/>
      <c r="X895" s="237"/>
      <c r="Y895" s="238"/>
      <c r="Z895" s="239"/>
      <c r="AA895" s="240"/>
      <c r="AB895" s="240"/>
      <c r="AC895" s="242"/>
      <c r="AD895" s="233"/>
      <c r="AE895" s="234"/>
      <c r="AF895" s="234"/>
      <c r="AG895" s="234"/>
      <c r="AH895" s="235"/>
      <c r="AI895" s="236"/>
      <c r="AJ895" s="237"/>
      <c r="AK895" s="237"/>
      <c r="AL895" s="237"/>
      <c r="AM895" s="237"/>
      <c r="AN895" s="237"/>
      <c r="AO895" s="237"/>
      <c r="AP895" s="237"/>
      <c r="AQ895" s="237"/>
      <c r="AR895" s="237"/>
      <c r="AS895" s="237"/>
      <c r="AT895" s="237"/>
      <c r="AU895" s="238"/>
      <c r="AV895" s="239"/>
      <c r="AW895" s="240"/>
      <c r="AX895" s="240"/>
      <c r="AY895" s="241"/>
    </row>
    <row r="896" spans="2:51" ht="24.75" customHeight="1">
      <c r="B896" s="308"/>
      <c r="C896" s="309"/>
      <c r="D896" s="309"/>
      <c r="E896" s="309"/>
      <c r="F896" s="309"/>
      <c r="G896" s="310"/>
      <c r="H896" s="233"/>
      <c r="I896" s="234"/>
      <c r="J896" s="234"/>
      <c r="K896" s="234"/>
      <c r="L896" s="235"/>
      <c r="M896" s="236"/>
      <c r="N896" s="237"/>
      <c r="O896" s="237"/>
      <c r="P896" s="237"/>
      <c r="Q896" s="237"/>
      <c r="R896" s="237"/>
      <c r="S896" s="237"/>
      <c r="T896" s="237"/>
      <c r="U896" s="237"/>
      <c r="V896" s="237"/>
      <c r="W896" s="237"/>
      <c r="X896" s="237"/>
      <c r="Y896" s="238"/>
      <c r="Z896" s="239"/>
      <c r="AA896" s="240"/>
      <c r="AB896" s="240"/>
      <c r="AC896" s="242"/>
      <c r="AD896" s="233"/>
      <c r="AE896" s="234"/>
      <c r="AF896" s="234"/>
      <c r="AG896" s="234"/>
      <c r="AH896" s="235"/>
      <c r="AI896" s="236"/>
      <c r="AJ896" s="237"/>
      <c r="AK896" s="237"/>
      <c r="AL896" s="237"/>
      <c r="AM896" s="237"/>
      <c r="AN896" s="237"/>
      <c r="AO896" s="237"/>
      <c r="AP896" s="237"/>
      <c r="AQ896" s="237"/>
      <c r="AR896" s="237"/>
      <c r="AS896" s="237"/>
      <c r="AT896" s="237"/>
      <c r="AU896" s="238"/>
      <c r="AV896" s="239"/>
      <c r="AW896" s="240"/>
      <c r="AX896" s="240"/>
      <c r="AY896" s="241"/>
    </row>
    <row r="897" spans="2:51" ht="24.75" customHeight="1">
      <c r="B897" s="308"/>
      <c r="C897" s="309"/>
      <c r="D897" s="309"/>
      <c r="E897" s="309"/>
      <c r="F897" s="309"/>
      <c r="G897" s="310"/>
      <c r="H897" s="233"/>
      <c r="I897" s="234"/>
      <c r="J897" s="234"/>
      <c r="K897" s="234"/>
      <c r="L897" s="235"/>
      <c r="M897" s="236"/>
      <c r="N897" s="237"/>
      <c r="O897" s="237"/>
      <c r="P897" s="237"/>
      <c r="Q897" s="237"/>
      <c r="R897" s="237"/>
      <c r="S897" s="237"/>
      <c r="T897" s="237"/>
      <c r="U897" s="237"/>
      <c r="V897" s="237"/>
      <c r="W897" s="237"/>
      <c r="X897" s="237"/>
      <c r="Y897" s="238"/>
      <c r="Z897" s="239"/>
      <c r="AA897" s="240"/>
      <c r="AB897" s="240"/>
      <c r="AC897" s="242"/>
      <c r="AD897" s="233"/>
      <c r="AE897" s="234"/>
      <c r="AF897" s="234"/>
      <c r="AG897" s="234"/>
      <c r="AH897" s="235"/>
      <c r="AI897" s="236"/>
      <c r="AJ897" s="237"/>
      <c r="AK897" s="237"/>
      <c r="AL897" s="237"/>
      <c r="AM897" s="237"/>
      <c r="AN897" s="237"/>
      <c r="AO897" s="237"/>
      <c r="AP897" s="237"/>
      <c r="AQ897" s="237"/>
      <c r="AR897" s="237"/>
      <c r="AS897" s="237"/>
      <c r="AT897" s="237"/>
      <c r="AU897" s="238"/>
      <c r="AV897" s="239"/>
      <c r="AW897" s="240"/>
      <c r="AX897" s="240"/>
      <c r="AY897" s="241"/>
    </row>
    <row r="898" spans="2:51" ht="24.75" customHeight="1">
      <c r="B898" s="308"/>
      <c r="C898" s="309"/>
      <c r="D898" s="309"/>
      <c r="E898" s="309"/>
      <c r="F898" s="309"/>
      <c r="G898" s="310"/>
      <c r="H898" s="233"/>
      <c r="I898" s="234"/>
      <c r="J898" s="234"/>
      <c r="K898" s="234"/>
      <c r="L898" s="235"/>
      <c r="M898" s="236"/>
      <c r="N898" s="237"/>
      <c r="O898" s="237"/>
      <c r="P898" s="237"/>
      <c r="Q898" s="237"/>
      <c r="R898" s="237"/>
      <c r="S898" s="237"/>
      <c r="T898" s="237"/>
      <c r="U898" s="237"/>
      <c r="V898" s="237"/>
      <c r="W898" s="237"/>
      <c r="X898" s="237"/>
      <c r="Y898" s="238"/>
      <c r="Z898" s="239"/>
      <c r="AA898" s="240"/>
      <c r="AB898" s="240"/>
      <c r="AC898" s="240"/>
      <c r="AD898" s="233"/>
      <c r="AE898" s="234"/>
      <c r="AF898" s="234"/>
      <c r="AG898" s="234"/>
      <c r="AH898" s="235"/>
      <c r="AI898" s="236"/>
      <c r="AJ898" s="237"/>
      <c r="AK898" s="237"/>
      <c r="AL898" s="237"/>
      <c r="AM898" s="237"/>
      <c r="AN898" s="237"/>
      <c r="AO898" s="237"/>
      <c r="AP898" s="237"/>
      <c r="AQ898" s="237"/>
      <c r="AR898" s="237"/>
      <c r="AS898" s="237"/>
      <c r="AT898" s="237"/>
      <c r="AU898" s="238"/>
      <c r="AV898" s="239"/>
      <c r="AW898" s="240"/>
      <c r="AX898" s="240"/>
      <c r="AY898" s="241"/>
    </row>
    <row r="899" spans="2:51" ht="24.75" customHeight="1">
      <c r="B899" s="308"/>
      <c r="C899" s="309"/>
      <c r="D899" s="309"/>
      <c r="E899" s="309"/>
      <c r="F899" s="309"/>
      <c r="G899" s="310"/>
      <c r="H899" s="233"/>
      <c r="I899" s="234"/>
      <c r="J899" s="234"/>
      <c r="K899" s="234"/>
      <c r="L899" s="235"/>
      <c r="M899" s="236"/>
      <c r="N899" s="237"/>
      <c r="O899" s="237"/>
      <c r="P899" s="237"/>
      <c r="Q899" s="237"/>
      <c r="R899" s="237"/>
      <c r="S899" s="237"/>
      <c r="T899" s="237"/>
      <c r="U899" s="237"/>
      <c r="V899" s="237"/>
      <c r="W899" s="237"/>
      <c r="X899" s="237"/>
      <c r="Y899" s="238"/>
      <c r="Z899" s="239"/>
      <c r="AA899" s="240"/>
      <c r="AB899" s="240"/>
      <c r="AC899" s="240"/>
      <c r="AD899" s="233"/>
      <c r="AE899" s="234"/>
      <c r="AF899" s="234"/>
      <c r="AG899" s="234"/>
      <c r="AH899" s="235"/>
      <c r="AI899" s="236"/>
      <c r="AJ899" s="237"/>
      <c r="AK899" s="237"/>
      <c r="AL899" s="237"/>
      <c r="AM899" s="237"/>
      <c r="AN899" s="237"/>
      <c r="AO899" s="237"/>
      <c r="AP899" s="237"/>
      <c r="AQ899" s="237"/>
      <c r="AR899" s="237"/>
      <c r="AS899" s="237"/>
      <c r="AT899" s="237"/>
      <c r="AU899" s="238"/>
      <c r="AV899" s="239"/>
      <c r="AW899" s="240"/>
      <c r="AX899" s="240"/>
      <c r="AY899" s="241"/>
    </row>
    <row r="900" spans="2:51" ht="24.75" customHeight="1">
      <c r="B900" s="308"/>
      <c r="C900" s="309"/>
      <c r="D900" s="309"/>
      <c r="E900" s="309"/>
      <c r="F900" s="309"/>
      <c r="G900" s="310"/>
      <c r="H900" s="233"/>
      <c r="I900" s="234"/>
      <c r="J900" s="234"/>
      <c r="K900" s="234"/>
      <c r="L900" s="235"/>
      <c r="M900" s="236"/>
      <c r="N900" s="237"/>
      <c r="O900" s="237"/>
      <c r="P900" s="237"/>
      <c r="Q900" s="237"/>
      <c r="R900" s="237"/>
      <c r="S900" s="237"/>
      <c r="T900" s="237"/>
      <c r="U900" s="237"/>
      <c r="V900" s="237"/>
      <c r="W900" s="237"/>
      <c r="X900" s="237"/>
      <c r="Y900" s="238"/>
      <c r="Z900" s="239"/>
      <c r="AA900" s="240"/>
      <c r="AB900" s="240"/>
      <c r="AC900" s="240"/>
      <c r="AD900" s="233"/>
      <c r="AE900" s="234"/>
      <c r="AF900" s="234"/>
      <c r="AG900" s="234"/>
      <c r="AH900" s="235"/>
      <c r="AI900" s="236"/>
      <c r="AJ900" s="237"/>
      <c r="AK900" s="237"/>
      <c r="AL900" s="237"/>
      <c r="AM900" s="237"/>
      <c r="AN900" s="237"/>
      <c r="AO900" s="237"/>
      <c r="AP900" s="237"/>
      <c r="AQ900" s="237"/>
      <c r="AR900" s="237"/>
      <c r="AS900" s="237"/>
      <c r="AT900" s="237"/>
      <c r="AU900" s="238"/>
      <c r="AV900" s="239"/>
      <c r="AW900" s="240"/>
      <c r="AX900" s="240"/>
      <c r="AY900" s="241"/>
    </row>
    <row r="901" spans="2:51" ht="24.75" customHeight="1">
      <c r="B901" s="308"/>
      <c r="C901" s="309"/>
      <c r="D901" s="309"/>
      <c r="E901" s="309"/>
      <c r="F901" s="309"/>
      <c r="G901" s="310"/>
      <c r="H901" s="224"/>
      <c r="I901" s="225"/>
      <c r="J901" s="225"/>
      <c r="K901" s="225"/>
      <c r="L901" s="226"/>
      <c r="M901" s="227"/>
      <c r="N901" s="228"/>
      <c r="O901" s="228"/>
      <c r="P901" s="228"/>
      <c r="Q901" s="228"/>
      <c r="R901" s="228"/>
      <c r="S901" s="228"/>
      <c r="T901" s="228"/>
      <c r="U901" s="228"/>
      <c r="V901" s="228"/>
      <c r="W901" s="228"/>
      <c r="X901" s="228"/>
      <c r="Y901" s="229"/>
      <c r="Z901" s="230"/>
      <c r="AA901" s="231"/>
      <c r="AB901" s="231"/>
      <c r="AC901" s="231"/>
      <c r="AD901" s="224"/>
      <c r="AE901" s="225"/>
      <c r="AF901" s="225"/>
      <c r="AG901" s="225"/>
      <c r="AH901" s="226"/>
      <c r="AI901" s="227"/>
      <c r="AJ901" s="228"/>
      <c r="AK901" s="228"/>
      <c r="AL901" s="228"/>
      <c r="AM901" s="228"/>
      <c r="AN901" s="228"/>
      <c r="AO901" s="228"/>
      <c r="AP901" s="228"/>
      <c r="AQ901" s="228"/>
      <c r="AR901" s="228"/>
      <c r="AS901" s="228"/>
      <c r="AT901" s="228"/>
      <c r="AU901" s="229"/>
      <c r="AV901" s="230"/>
      <c r="AW901" s="231"/>
      <c r="AX901" s="231"/>
      <c r="AY901" s="232"/>
    </row>
    <row r="902" spans="2:51" ht="24.75" customHeight="1" thickBot="1">
      <c r="B902" s="311"/>
      <c r="C902" s="312"/>
      <c r="D902" s="312"/>
      <c r="E902" s="312"/>
      <c r="F902" s="312"/>
      <c r="G902" s="313"/>
      <c r="H902" s="215" t="s">
        <v>26</v>
      </c>
      <c r="I902" s="216"/>
      <c r="J902" s="216"/>
      <c r="K902" s="216"/>
      <c r="L902" s="216"/>
      <c r="M902" s="217"/>
      <c r="N902" s="218"/>
      <c r="O902" s="218"/>
      <c r="P902" s="218"/>
      <c r="Q902" s="218"/>
      <c r="R902" s="218"/>
      <c r="S902" s="218"/>
      <c r="T902" s="218"/>
      <c r="U902" s="218"/>
      <c r="V902" s="218"/>
      <c r="W902" s="218"/>
      <c r="X902" s="218"/>
      <c r="Y902" s="219"/>
      <c r="Z902" s="220">
        <f>SUM(Z894:AC901)</f>
        <v>0</v>
      </c>
      <c r="AA902" s="221"/>
      <c r="AB902" s="221"/>
      <c r="AC902" s="222"/>
      <c r="AD902" s="215" t="s">
        <v>26</v>
      </c>
      <c r="AE902" s="216"/>
      <c r="AF902" s="216"/>
      <c r="AG902" s="216"/>
      <c r="AH902" s="216"/>
      <c r="AI902" s="217"/>
      <c r="AJ902" s="218"/>
      <c r="AK902" s="218"/>
      <c r="AL902" s="218"/>
      <c r="AM902" s="218"/>
      <c r="AN902" s="218"/>
      <c r="AO902" s="218"/>
      <c r="AP902" s="218"/>
      <c r="AQ902" s="218"/>
      <c r="AR902" s="218"/>
      <c r="AS902" s="218"/>
      <c r="AT902" s="218"/>
      <c r="AU902" s="219"/>
      <c r="AV902" s="220">
        <f>SUM(AV894:AY901)</f>
        <v>0</v>
      </c>
      <c r="AW902" s="221"/>
      <c r="AX902" s="221"/>
      <c r="AY902" s="223"/>
    </row>
    <row r="903" spans="2:51" ht="18" customHeight="1"/>
    <row r="904" spans="2:51" ht="23.25" customHeight="1">
      <c r="B904" s="28" t="s">
        <v>100</v>
      </c>
      <c r="C904" s="28"/>
      <c r="D904" s="28"/>
      <c r="E904" s="50"/>
      <c r="F904" s="50"/>
      <c r="G904" s="307" t="s">
        <v>131</v>
      </c>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c r="AJ904" s="307"/>
      <c r="AK904" s="307"/>
      <c r="AL904" s="307"/>
      <c r="AM904" s="307"/>
      <c r="AN904" s="307"/>
      <c r="AO904" s="307"/>
      <c r="AP904" s="307"/>
      <c r="AQ904" s="307"/>
      <c r="AR904" s="307"/>
      <c r="AS904" s="307"/>
      <c r="AT904" s="307"/>
      <c r="AU904" s="307"/>
      <c r="AV904" s="307"/>
      <c r="AW904" s="307"/>
      <c r="AX904" s="307"/>
      <c r="AY904" s="50"/>
    </row>
    <row r="905" spans="2:51" ht="14.25">
      <c r="C905" s="20" t="s">
        <v>643</v>
      </c>
    </row>
    <row r="906" spans="2:51">
      <c r="C906" t="s">
        <v>639</v>
      </c>
    </row>
    <row r="907" spans="2:51" ht="34.5" customHeight="1">
      <c r="B907" s="202"/>
      <c r="C907" s="202"/>
      <c r="D907" s="213" t="s">
        <v>599</v>
      </c>
      <c r="E907" s="213"/>
      <c r="F907" s="213"/>
      <c r="G907" s="213"/>
      <c r="H907" s="213"/>
      <c r="I907" s="213"/>
      <c r="J907" s="213"/>
      <c r="K907" s="213"/>
      <c r="L907" s="213"/>
      <c r="M907" s="213"/>
      <c r="N907" s="213" t="s">
        <v>600</v>
      </c>
      <c r="O907" s="213"/>
      <c r="P907" s="213"/>
      <c r="Q907" s="213"/>
      <c r="R907" s="213"/>
      <c r="S907" s="213"/>
      <c r="T907" s="213"/>
      <c r="U907" s="213"/>
      <c r="V907" s="213"/>
      <c r="W907" s="213"/>
      <c r="X907" s="213"/>
      <c r="Y907" s="213"/>
      <c r="Z907" s="213"/>
      <c r="AA907" s="213"/>
      <c r="AB907" s="213"/>
      <c r="AC907" s="213"/>
      <c r="AD907" s="213"/>
      <c r="AE907" s="213"/>
      <c r="AF907" s="213"/>
      <c r="AG907" s="213"/>
      <c r="AH907" s="213"/>
      <c r="AI907" s="213"/>
      <c r="AJ907" s="213"/>
      <c r="AK907" s="213"/>
      <c r="AL907" s="214" t="s">
        <v>601</v>
      </c>
      <c r="AM907" s="213"/>
      <c r="AN907" s="213"/>
      <c r="AO907" s="213"/>
      <c r="AP907" s="213"/>
      <c r="AQ907" s="213"/>
      <c r="AR907" s="213" t="s">
        <v>27</v>
      </c>
      <c r="AS907" s="213"/>
      <c r="AT907" s="213"/>
      <c r="AU907" s="213"/>
      <c r="AV907" s="213" t="s">
        <v>28</v>
      </c>
      <c r="AW907" s="213"/>
      <c r="AX907" s="213"/>
    </row>
    <row r="908" spans="2:51" ht="24" customHeight="1">
      <c r="B908" s="202">
        <v>1</v>
      </c>
      <c r="C908" s="202">
        <v>1</v>
      </c>
      <c r="D908" s="203" t="s">
        <v>137</v>
      </c>
      <c r="E908" s="203"/>
      <c r="F908" s="203"/>
      <c r="G908" s="203"/>
      <c r="H908" s="203"/>
      <c r="I908" s="203"/>
      <c r="J908" s="203"/>
      <c r="K908" s="203"/>
      <c r="L908" s="203"/>
      <c r="M908" s="203"/>
      <c r="N908" s="1912" t="s">
        <v>138</v>
      </c>
      <c r="O908" s="1913"/>
      <c r="P908" s="1913"/>
      <c r="Q908" s="1913"/>
      <c r="R908" s="1913"/>
      <c r="S908" s="1913"/>
      <c r="T908" s="1913"/>
      <c r="U908" s="1913"/>
      <c r="V908" s="1913"/>
      <c r="W908" s="1913"/>
      <c r="X908" s="1913"/>
      <c r="Y908" s="1913"/>
      <c r="Z908" s="1913"/>
      <c r="AA908" s="1913"/>
      <c r="AB908" s="1913"/>
      <c r="AC908" s="1913"/>
      <c r="AD908" s="1913"/>
      <c r="AE908" s="1913"/>
      <c r="AF908" s="1913"/>
      <c r="AG908" s="1913"/>
      <c r="AH908" s="1913"/>
      <c r="AI908" s="1913"/>
      <c r="AJ908" s="1913"/>
      <c r="AK908" s="1914"/>
      <c r="AL908" s="519">
        <v>1.9</v>
      </c>
      <c r="AM908" s="203"/>
      <c r="AN908" s="203"/>
      <c r="AO908" s="203"/>
      <c r="AP908" s="203"/>
      <c r="AQ908" s="203"/>
      <c r="AR908" s="208"/>
      <c r="AS908" s="208"/>
      <c r="AT908" s="208"/>
      <c r="AU908" s="208"/>
      <c r="AV908" s="208"/>
      <c r="AW908" s="208"/>
      <c r="AX908" s="208"/>
    </row>
    <row r="909" spans="2:51" ht="24" customHeight="1">
      <c r="B909" s="202">
        <v>2</v>
      </c>
      <c r="C909" s="202">
        <v>1</v>
      </c>
      <c r="D909" s="203" t="s">
        <v>139</v>
      </c>
      <c r="E909" s="203"/>
      <c r="F909" s="203"/>
      <c r="G909" s="203"/>
      <c r="H909" s="203"/>
      <c r="I909" s="203"/>
      <c r="J909" s="203"/>
      <c r="K909" s="203"/>
      <c r="L909" s="203"/>
      <c r="M909" s="203"/>
      <c r="N909" s="1912" t="s">
        <v>138</v>
      </c>
      <c r="O909" s="1913"/>
      <c r="P909" s="1913"/>
      <c r="Q909" s="1913"/>
      <c r="R909" s="1913"/>
      <c r="S909" s="1913"/>
      <c r="T909" s="1913"/>
      <c r="U909" s="1913"/>
      <c r="V909" s="1913"/>
      <c r="W909" s="1913"/>
      <c r="X909" s="1913"/>
      <c r="Y909" s="1913"/>
      <c r="Z909" s="1913"/>
      <c r="AA909" s="1913"/>
      <c r="AB909" s="1913"/>
      <c r="AC909" s="1913"/>
      <c r="AD909" s="1913"/>
      <c r="AE909" s="1913"/>
      <c r="AF909" s="1913"/>
      <c r="AG909" s="1913"/>
      <c r="AH909" s="1913"/>
      <c r="AI909" s="1913"/>
      <c r="AJ909" s="1913"/>
      <c r="AK909" s="1914"/>
      <c r="AL909" s="519">
        <v>1.8</v>
      </c>
      <c r="AM909" s="203"/>
      <c r="AN909" s="203"/>
      <c r="AO909" s="203"/>
      <c r="AP909" s="203"/>
      <c r="AQ909" s="203"/>
      <c r="AR909" s="208"/>
      <c r="AS909" s="208"/>
      <c r="AT909" s="208"/>
      <c r="AU909" s="208"/>
      <c r="AV909" s="208"/>
      <c r="AW909" s="208"/>
      <c r="AX909" s="208"/>
    </row>
    <row r="910" spans="2:51" ht="24" customHeight="1">
      <c r="B910" s="202">
        <v>3</v>
      </c>
      <c r="C910" s="202">
        <v>1</v>
      </c>
      <c r="D910" s="203" t="s">
        <v>140</v>
      </c>
      <c r="E910" s="203"/>
      <c r="F910" s="203"/>
      <c r="G910" s="203"/>
      <c r="H910" s="203"/>
      <c r="I910" s="203"/>
      <c r="J910" s="203"/>
      <c r="K910" s="203"/>
      <c r="L910" s="203"/>
      <c r="M910" s="203"/>
      <c r="N910" s="1912" t="s">
        <v>138</v>
      </c>
      <c r="O910" s="1913"/>
      <c r="P910" s="1913"/>
      <c r="Q910" s="1913"/>
      <c r="R910" s="1913"/>
      <c r="S910" s="1913"/>
      <c r="T910" s="1913"/>
      <c r="U910" s="1913"/>
      <c r="V910" s="1913"/>
      <c r="W910" s="1913"/>
      <c r="X910" s="1913"/>
      <c r="Y910" s="1913"/>
      <c r="Z910" s="1913"/>
      <c r="AA910" s="1913"/>
      <c r="AB910" s="1913"/>
      <c r="AC910" s="1913"/>
      <c r="AD910" s="1913"/>
      <c r="AE910" s="1913"/>
      <c r="AF910" s="1913"/>
      <c r="AG910" s="1913"/>
      <c r="AH910" s="1913"/>
      <c r="AI910" s="1913"/>
      <c r="AJ910" s="1913"/>
      <c r="AK910" s="1914"/>
      <c r="AL910" s="519">
        <v>1.8</v>
      </c>
      <c r="AM910" s="203"/>
      <c r="AN910" s="203"/>
      <c r="AO910" s="203"/>
      <c r="AP910" s="203"/>
      <c r="AQ910" s="203"/>
      <c r="AR910" s="208"/>
      <c r="AS910" s="208"/>
      <c r="AT910" s="208"/>
      <c r="AU910" s="208"/>
      <c r="AV910" s="208"/>
      <c r="AW910" s="208"/>
      <c r="AX910" s="208"/>
    </row>
    <row r="911" spans="2:51" ht="24" customHeight="1">
      <c r="B911" s="202">
        <v>4</v>
      </c>
      <c r="C911" s="202">
        <v>1</v>
      </c>
      <c r="D911" s="203" t="s">
        <v>141</v>
      </c>
      <c r="E911" s="203"/>
      <c r="F911" s="203"/>
      <c r="G911" s="203"/>
      <c r="H911" s="203"/>
      <c r="I911" s="203"/>
      <c r="J911" s="203"/>
      <c r="K911" s="203"/>
      <c r="L911" s="203"/>
      <c r="M911" s="203"/>
      <c r="N911" s="208" t="s">
        <v>142</v>
      </c>
      <c r="O911" s="208"/>
      <c r="P911" s="208"/>
      <c r="Q911" s="208"/>
      <c r="R911" s="208"/>
      <c r="S911" s="208"/>
      <c r="T911" s="208"/>
      <c r="U911" s="208"/>
      <c r="V911" s="208"/>
      <c r="W911" s="208"/>
      <c r="X911" s="208"/>
      <c r="Y911" s="208"/>
      <c r="Z911" s="208"/>
      <c r="AA911" s="208"/>
      <c r="AB911" s="208"/>
      <c r="AC911" s="208"/>
      <c r="AD911" s="208"/>
      <c r="AE911" s="208"/>
      <c r="AF911" s="208"/>
      <c r="AG911" s="208"/>
      <c r="AH911" s="208"/>
      <c r="AI911" s="208"/>
      <c r="AJ911" s="208"/>
      <c r="AK911" s="208"/>
      <c r="AL911" s="207">
        <v>1.8</v>
      </c>
      <c r="AM911" s="208"/>
      <c r="AN911" s="208"/>
      <c r="AO911" s="208"/>
      <c r="AP911" s="208"/>
      <c r="AQ911" s="208"/>
      <c r="AR911" s="208"/>
      <c r="AS911" s="208"/>
      <c r="AT911" s="208"/>
      <c r="AU911" s="208"/>
      <c r="AV911" s="208"/>
      <c r="AW911" s="208"/>
      <c r="AX911" s="208"/>
    </row>
    <row r="912" spans="2:51" ht="24" customHeight="1">
      <c r="B912" s="202">
        <v>5</v>
      </c>
      <c r="C912" s="202">
        <v>1</v>
      </c>
      <c r="D912" s="203" t="s">
        <v>143</v>
      </c>
      <c r="E912" s="203"/>
      <c r="F912" s="203"/>
      <c r="G912" s="203"/>
      <c r="H912" s="203"/>
      <c r="I912" s="203"/>
      <c r="J912" s="203"/>
      <c r="K912" s="203"/>
      <c r="L912" s="203"/>
      <c r="M912" s="203"/>
      <c r="N912" s="208" t="s">
        <v>142</v>
      </c>
      <c r="O912" s="208"/>
      <c r="P912" s="208"/>
      <c r="Q912" s="208"/>
      <c r="R912" s="208"/>
      <c r="S912" s="208"/>
      <c r="T912" s="208"/>
      <c r="U912" s="208"/>
      <c r="V912" s="208"/>
      <c r="W912" s="208"/>
      <c r="X912" s="208"/>
      <c r="Y912" s="208"/>
      <c r="Z912" s="208"/>
      <c r="AA912" s="208"/>
      <c r="AB912" s="208"/>
      <c r="AC912" s="208"/>
      <c r="AD912" s="208"/>
      <c r="AE912" s="208"/>
      <c r="AF912" s="208"/>
      <c r="AG912" s="208"/>
      <c r="AH912" s="208"/>
      <c r="AI912" s="208"/>
      <c r="AJ912" s="208"/>
      <c r="AK912" s="208"/>
      <c r="AL912" s="207">
        <v>1.8</v>
      </c>
      <c r="AM912" s="208"/>
      <c r="AN912" s="208"/>
      <c r="AO912" s="208"/>
      <c r="AP912" s="208"/>
      <c r="AQ912" s="208"/>
      <c r="AR912" s="208"/>
      <c r="AS912" s="208"/>
      <c r="AT912" s="208"/>
      <c r="AU912" s="208"/>
      <c r="AV912" s="208"/>
      <c r="AW912" s="208"/>
      <c r="AX912" s="208"/>
    </row>
    <row r="913" spans="2:50" ht="24" customHeight="1">
      <c r="B913" s="202">
        <v>6</v>
      </c>
      <c r="C913" s="202">
        <v>1</v>
      </c>
      <c r="D913" s="208"/>
      <c r="E913" s="208"/>
      <c r="F913" s="208"/>
      <c r="G913" s="208"/>
      <c r="H913" s="208"/>
      <c r="I913" s="208"/>
      <c r="J913" s="208"/>
      <c r="K913" s="208"/>
      <c r="L913" s="208"/>
      <c r="M913" s="208"/>
      <c r="N913" s="208"/>
      <c r="O913" s="208"/>
      <c r="P913" s="208"/>
      <c r="Q913" s="208"/>
      <c r="R913" s="208"/>
      <c r="S913" s="208"/>
      <c r="T913" s="208"/>
      <c r="U913" s="208"/>
      <c r="V913" s="208"/>
      <c r="W913" s="208"/>
      <c r="X913" s="208"/>
      <c r="Y913" s="208"/>
      <c r="Z913" s="208"/>
      <c r="AA913" s="208"/>
      <c r="AB913" s="208"/>
      <c r="AC913" s="208"/>
      <c r="AD913" s="208"/>
      <c r="AE913" s="208"/>
      <c r="AF913" s="208"/>
      <c r="AG913" s="208"/>
      <c r="AH913" s="208"/>
      <c r="AI913" s="208"/>
      <c r="AJ913" s="208"/>
      <c r="AK913" s="208"/>
      <c r="AL913" s="207"/>
      <c r="AM913" s="208"/>
      <c r="AN913" s="208"/>
      <c r="AO913" s="208"/>
      <c r="AP913" s="208"/>
      <c r="AQ913" s="208"/>
      <c r="AR913" s="208"/>
      <c r="AS913" s="208"/>
      <c r="AT913" s="208"/>
      <c r="AU913" s="208"/>
      <c r="AV913" s="208"/>
      <c r="AW913" s="208"/>
      <c r="AX913" s="208"/>
    </row>
    <row r="914" spans="2:50" ht="24" customHeight="1">
      <c r="B914" s="202">
        <v>7</v>
      </c>
      <c r="C914" s="202">
        <v>1</v>
      </c>
      <c r="D914" s="208"/>
      <c r="E914" s="208"/>
      <c r="F914" s="208"/>
      <c r="G914" s="208"/>
      <c r="H914" s="208"/>
      <c r="I914" s="208"/>
      <c r="J914" s="208"/>
      <c r="K914" s="208"/>
      <c r="L914" s="208"/>
      <c r="M914" s="208"/>
      <c r="N914" s="208"/>
      <c r="O914" s="208"/>
      <c r="P914" s="208"/>
      <c r="Q914" s="208"/>
      <c r="R914" s="208"/>
      <c r="S914" s="208"/>
      <c r="T914" s="208"/>
      <c r="U914" s="208"/>
      <c r="V914" s="208"/>
      <c r="W914" s="208"/>
      <c r="X914" s="208"/>
      <c r="Y914" s="208"/>
      <c r="Z914" s="208"/>
      <c r="AA914" s="208"/>
      <c r="AB914" s="208"/>
      <c r="AC914" s="208"/>
      <c r="AD914" s="208"/>
      <c r="AE914" s="208"/>
      <c r="AF914" s="208"/>
      <c r="AG914" s="208"/>
      <c r="AH914" s="208"/>
      <c r="AI914" s="208"/>
      <c r="AJ914" s="208"/>
      <c r="AK914" s="208"/>
      <c r="AL914" s="207"/>
      <c r="AM914" s="208"/>
      <c r="AN914" s="208"/>
      <c r="AO914" s="208"/>
      <c r="AP914" s="208"/>
      <c r="AQ914" s="208"/>
      <c r="AR914" s="208"/>
      <c r="AS914" s="208"/>
      <c r="AT914" s="208"/>
      <c r="AU914" s="208"/>
      <c r="AV914" s="208"/>
      <c r="AW914" s="208"/>
      <c r="AX914" s="208"/>
    </row>
    <row r="915" spans="2:50" ht="24" customHeight="1">
      <c r="B915" s="202">
        <v>8</v>
      </c>
      <c r="C915" s="202">
        <v>1</v>
      </c>
      <c r="D915" s="208"/>
      <c r="E915" s="208"/>
      <c r="F915" s="208"/>
      <c r="G915" s="208"/>
      <c r="H915" s="208"/>
      <c r="I915" s="208"/>
      <c r="J915" s="208"/>
      <c r="K915" s="208"/>
      <c r="L915" s="208"/>
      <c r="M915" s="208"/>
      <c r="N915" s="208"/>
      <c r="O915" s="208"/>
      <c r="P915" s="208"/>
      <c r="Q915" s="208"/>
      <c r="R915" s="208"/>
      <c r="S915" s="208"/>
      <c r="T915" s="208"/>
      <c r="U915" s="208"/>
      <c r="V915" s="208"/>
      <c r="W915" s="208"/>
      <c r="X915" s="208"/>
      <c r="Y915" s="208"/>
      <c r="Z915" s="208"/>
      <c r="AA915" s="208"/>
      <c r="AB915" s="208"/>
      <c r="AC915" s="208"/>
      <c r="AD915" s="208"/>
      <c r="AE915" s="208"/>
      <c r="AF915" s="208"/>
      <c r="AG915" s="208"/>
      <c r="AH915" s="208"/>
      <c r="AI915" s="208"/>
      <c r="AJ915" s="208"/>
      <c r="AK915" s="208"/>
      <c r="AL915" s="207"/>
      <c r="AM915" s="208"/>
      <c r="AN915" s="208"/>
      <c r="AO915" s="208"/>
      <c r="AP915" s="208"/>
      <c r="AQ915" s="208"/>
      <c r="AR915" s="208"/>
      <c r="AS915" s="208"/>
      <c r="AT915" s="208"/>
      <c r="AU915" s="208"/>
      <c r="AV915" s="208"/>
      <c r="AW915" s="208"/>
      <c r="AX915" s="208"/>
    </row>
    <row r="916" spans="2:50" ht="24" customHeight="1">
      <c r="B916" s="202">
        <v>9</v>
      </c>
      <c r="C916" s="202">
        <v>1</v>
      </c>
      <c r="D916" s="208"/>
      <c r="E916" s="208"/>
      <c r="F916" s="208"/>
      <c r="G916" s="208"/>
      <c r="H916" s="208"/>
      <c r="I916" s="208"/>
      <c r="J916" s="208"/>
      <c r="K916" s="208"/>
      <c r="L916" s="208"/>
      <c r="M916" s="208"/>
      <c r="N916" s="208"/>
      <c r="O916" s="208"/>
      <c r="P916" s="208"/>
      <c r="Q916" s="208"/>
      <c r="R916" s="208"/>
      <c r="S916" s="208"/>
      <c r="T916" s="208"/>
      <c r="U916" s="208"/>
      <c r="V916" s="208"/>
      <c r="W916" s="208"/>
      <c r="X916" s="208"/>
      <c r="Y916" s="208"/>
      <c r="Z916" s="208"/>
      <c r="AA916" s="208"/>
      <c r="AB916" s="208"/>
      <c r="AC916" s="208"/>
      <c r="AD916" s="208"/>
      <c r="AE916" s="208"/>
      <c r="AF916" s="208"/>
      <c r="AG916" s="208"/>
      <c r="AH916" s="208"/>
      <c r="AI916" s="208"/>
      <c r="AJ916" s="208"/>
      <c r="AK916" s="208"/>
      <c r="AL916" s="207"/>
      <c r="AM916" s="208"/>
      <c r="AN916" s="208"/>
      <c r="AO916" s="208"/>
      <c r="AP916" s="208"/>
      <c r="AQ916" s="208"/>
      <c r="AR916" s="208"/>
      <c r="AS916" s="208"/>
      <c r="AT916" s="208"/>
      <c r="AU916" s="208"/>
      <c r="AV916" s="208"/>
      <c r="AW916" s="208"/>
      <c r="AX916" s="208"/>
    </row>
    <row r="917" spans="2:50" ht="24" customHeight="1">
      <c r="B917" s="202">
        <v>10</v>
      </c>
      <c r="C917" s="202">
        <v>1</v>
      </c>
      <c r="D917" s="208"/>
      <c r="E917" s="208"/>
      <c r="F917" s="208"/>
      <c r="G917" s="208"/>
      <c r="H917" s="208"/>
      <c r="I917" s="208"/>
      <c r="J917" s="208"/>
      <c r="K917" s="208"/>
      <c r="L917" s="208"/>
      <c r="M917" s="208"/>
      <c r="N917" s="208"/>
      <c r="O917" s="208"/>
      <c r="P917" s="208"/>
      <c r="Q917" s="208"/>
      <c r="R917" s="208"/>
      <c r="S917" s="208"/>
      <c r="T917" s="208"/>
      <c r="U917" s="208"/>
      <c r="V917" s="208"/>
      <c r="W917" s="208"/>
      <c r="X917" s="208"/>
      <c r="Y917" s="208"/>
      <c r="Z917" s="208"/>
      <c r="AA917" s="208"/>
      <c r="AB917" s="208"/>
      <c r="AC917" s="208"/>
      <c r="AD917" s="208"/>
      <c r="AE917" s="208"/>
      <c r="AF917" s="208"/>
      <c r="AG917" s="208"/>
      <c r="AH917" s="208"/>
      <c r="AI917" s="208"/>
      <c r="AJ917" s="208"/>
      <c r="AK917" s="208"/>
      <c r="AL917" s="207"/>
      <c r="AM917" s="208"/>
      <c r="AN917" s="208"/>
      <c r="AO917" s="208"/>
      <c r="AP917" s="208"/>
      <c r="AQ917" s="208"/>
      <c r="AR917" s="208"/>
      <c r="AS917" s="208"/>
      <c r="AT917" s="208"/>
      <c r="AU917" s="208"/>
      <c r="AV917" s="208"/>
      <c r="AW917" s="208"/>
      <c r="AX917" s="208"/>
    </row>
    <row r="919" spans="2:50" ht="23.25" hidden="1" customHeight="1">
      <c r="B919" t="s">
        <v>43</v>
      </c>
    </row>
    <row r="920" spans="2:50" ht="36" hidden="1" customHeight="1">
      <c r="B920" s="213" t="s">
        <v>29</v>
      </c>
      <c r="C920" s="213"/>
      <c r="D920" s="213"/>
      <c r="E920" s="213"/>
      <c r="F920" s="213"/>
      <c r="G920" s="213"/>
      <c r="H920" s="213"/>
      <c r="I920" s="209"/>
      <c r="J920" s="209"/>
      <c r="K920" s="209"/>
      <c r="L920" s="209"/>
      <c r="M920" s="209"/>
      <c r="N920" s="209"/>
      <c r="O920" s="209"/>
      <c r="P920" s="209"/>
      <c r="Q920" s="209"/>
      <c r="R920" s="209"/>
      <c r="S920" s="209"/>
      <c r="T920" s="209"/>
      <c r="U920" s="209"/>
      <c r="V920" s="209"/>
      <c r="W920" s="209"/>
      <c r="X920" s="209"/>
      <c r="Y920" s="209"/>
    </row>
    <row r="921" spans="2:50" ht="36" hidden="1" customHeight="1">
      <c r="B921" s="485" t="s">
        <v>41</v>
      </c>
      <c r="C921" s="486"/>
      <c r="D921" s="486"/>
      <c r="E921" s="486"/>
      <c r="F921" s="486"/>
      <c r="G921" s="486"/>
      <c r="H921" s="487"/>
      <c r="I921" s="430" t="s">
        <v>644</v>
      </c>
      <c r="J921" s="267"/>
      <c r="K921" s="267"/>
      <c r="L921" s="267"/>
      <c r="M921" s="429"/>
      <c r="N921" s="491" t="s">
        <v>30</v>
      </c>
      <c r="O921" s="486"/>
      <c r="P921" s="486"/>
      <c r="Q921" s="486"/>
      <c r="R921" s="486"/>
      <c r="S921" s="486"/>
      <c r="T921" s="487"/>
      <c r="U921" s="430" t="s">
        <v>644</v>
      </c>
      <c r="V921" s="267"/>
      <c r="W921" s="267"/>
      <c r="X921" s="267"/>
      <c r="Y921" s="429"/>
      <c r="Z921" s="491" t="s">
        <v>31</v>
      </c>
      <c r="AA921" s="486"/>
      <c r="AB921" s="486"/>
      <c r="AC921" s="486"/>
      <c r="AD921" s="486"/>
      <c r="AE921" s="486"/>
      <c r="AF921" s="487"/>
      <c r="AG921" s="430" t="s">
        <v>644</v>
      </c>
      <c r="AH921" s="267"/>
      <c r="AI921" s="267"/>
      <c r="AJ921" s="267"/>
      <c r="AK921" s="429"/>
      <c r="AL921" s="491" t="s">
        <v>32</v>
      </c>
      <c r="AM921" s="486"/>
      <c r="AN921" s="486"/>
      <c r="AO921" s="486"/>
      <c r="AP921" s="486"/>
      <c r="AQ921" s="486"/>
      <c r="AR921" s="487"/>
      <c r="AS921" s="430" t="s">
        <v>644</v>
      </c>
      <c r="AT921" s="267"/>
      <c r="AU921" s="267"/>
      <c r="AV921" s="267"/>
      <c r="AW921" s="429"/>
    </row>
    <row r="922" spans="2:50" ht="36" hidden="1" customHeight="1">
      <c r="B922" s="491" t="s">
        <v>33</v>
      </c>
      <c r="C922" s="486"/>
      <c r="D922" s="486"/>
      <c r="E922" s="486"/>
      <c r="F922" s="486"/>
      <c r="G922" s="486"/>
      <c r="H922" s="487"/>
      <c r="I922" s="488"/>
      <c r="J922" s="489"/>
      <c r="K922" s="489"/>
      <c r="L922" s="489"/>
      <c r="M922" s="490"/>
      <c r="N922" s="491" t="s">
        <v>34</v>
      </c>
      <c r="O922" s="486"/>
      <c r="P922" s="486"/>
      <c r="Q922" s="486"/>
      <c r="R922" s="486"/>
      <c r="S922" s="486"/>
      <c r="T922" s="487"/>
      <c r="U922" s="488"/>
      <c r="V922" s="489"/>
      <c r="W922" s="489"/>
      <c r="X922" s="489"/>
      <c r="Y922" s="490"/>
      <c r="Z922" s="491" t="s">
        <v>35</v>
      </c>
      <c r="AA922" s="486"/>
      <c r="AB922" s="486"/>
      <c r="AC922" s="486"/>
      <c r="AD922" s="486"/>
      <c r="AE922" s="486"/>
      <c r="AF922" s="487"/>
      <c r="AG922" s="488"/>
      <c r="AH922" s="489"/>
      <c r="AI922" s="489"/>
      <c r="AJ922" s="489"/>
      <c r="AK922" s="490"/>
      <c r="AL922" s="485" t="s">
        <v>36</v>
      </c>
      <c r="AM922" s="486"/>
      <c r="AN922" s="486"/>
      <c r="AO922" s="486"/>
      <c r="AP922" s="486"/>
      <c r="AQ922" s="486"/>
      <c r="AR922" s="487"/>
      <c r="AS922" s="488"/>
      <c r="AT922" s="489"/>
      <c r="AU922" s="489"/>
      <c r="AV922" s="489"/>
      <c r="AW922" s="490"/>
    </row>
    <row r="923" spans="2:50">
      <c r="C923" t="s">
        <v>640</v>
      </c>
    </row>
    <row r="924" spans="2:50" ht="34.5" customHeight="1">
      <c r="B924" s="202"/>
      <c r="C924" s="202"/>
      <c r="D924" s="213" t="s">
        <v>599</v>
      </c>
      <c r="E924" s="213"/>
      <c r="F924" s="213"/>
      <c r="G924" s="213"/>
      <c r="H924" s="213"/>
      <c r="I924" s="213"/>
      <c r="J924" s="213"/>
      <c r="K924" s="213"/>
      <c r="L924" s="213"/>
      <c r="M924" s="213"/>
      <c r="N924" s="213" t="s">
        <v>600</v>
      </c>
      <c r="O924" s="213"/>
      <c r="P924" s="213"/>
      <c r="Q924" s="213"/>
      <c r="R924" s="213"/>
      <c r="S924" s="213"/>
      <c r="T924" s="213"/>
      <c r="U924" s="213"/>
      <c r="V924" s="213"/>
      <c r="W924" s="213"/>
      <c r="X924" s="213"/>
      <c r="Y924" s="213"/>
      <c r="Z924" s="213"/>
      <c r="AA924" s="213"/>
      <c r="AB924" s="213"/>
      <c r="AC924" s="213"/>
      <c r="AD924" s="213"/>
      <c r="AE924" s="213"/>
      <c r="AF924" s="213"/>
      <c r="AG924" s="213"/>
      <c r="AH924" s="213"/>
      <c r="AI924" s="213"/>
      <c r="AJ924" s="213"/>
      <c r="AK924" s="213"/>
      <c r="AL924" s="214" t="s">
        <v>601</v>
      </c>
      <c r="AM924" s="213"/>
      <c r="AN924" s="213"/>
      <c r="AO924" s="213"/>
      <c r="AP924" s="213"/>
      <c r="AQ924" s="213"/>
      <c r="AR924" s="213" t="s">
        <v>27</v>
      </c>
      <c r="AS924" s="213"/>
      <c r="AT924" s="213"/>
      <c r="AU924" s="213"/>
      <c r="AV924" s="213" t="s">
        <v>28</v>
      </c>
      <c r="AW924" s="213"/>
      <c r="AX924" s="213"/>
    </row>
    <row r="925" spans="2:50" ht="24" customHeight="1">
      <c r="B925" s="202">
        <v>1</v>
      </c>
      <c r="C925" s="202">
        <v>1</v>
      </c>
      <c r="D925" s="208"/>
      <c r="E925" s="208"/>
      <c r="F925" s="208"/>
      <c r="G925" s="208"/>
      <c r="H925" s="208"/>
      <c r="I925" s="208"/>
      <c r="J925" s="208"/>
      <c r="K925" s="208"/>
      <c r="L925" s="208"/>
      <c r="M925" s="208"/>
      <c r="N925" s="208"/>
      <c r="O925" s="208"/>
      <c r="P925" s="208"/>
      <c r="Q925" s="208"/>
      <c r="R925" s="208"/>
      <c r="S925" s="208"/>
      <c r="T925" s="208"/>
      <c r="U925" s="208"/>
      <c r="V925" s="208"/>
      <c r="W925" s="208"/>
      <c r="X925" s="208"/>
      <c r="Y925" s="208"/>
      <c r="Z925" s="208"/>
      <c r="AA925" s="208"/>
      <c r="AB925" s="208"/>
      <c r="AC925" s="208"/>
      <c r="AD925" s="208"/>
      <c r="AE925" s="208"/>
      <c r="AF925" s="208"/>
      <c r="AG925" s="208"/>
      <c r="AH925" s="208"/>
      <c r="AI925" s="208"/>
      <c r="AJ925" s="208"/>
      <c r="AK925" s="208"/>
      <c r="AL925" s="207"/>
      <c r="AM925" s="208"/>
      <c r="AN925" s="208"/>
      <c r="AO925" s="208"/>
      <c r="AP925" s="208"/>
      <c r="AQ925" s="208"/>
      <c r="AR925" s="208"/>
      <c r="AS925" s="208"/>
      <c r="AT925" s="208"/>
      <c r="AU925" s="208"/>
      <c r="AV925" s="208"/>
      <c r="AW925" s="208"/>
      <c r="AX925" s="208"/>
    </row>
    <row r="926" spans="2:50" ht="24" customHeight="1">
      <c r="B926" s="202">
        <v>2</v>
      </c>
      <c r="C926" s="202">
        <v>1</v>
      </c>
      <c r="D926" s="208"/>
      <c r="E926" s="208"/>
      <c r="F926" s="208"/>
      <c r="G926" s="208"/>
      <c r="H926" s="208"/>
      <c r="I926" s="208"/>
      <c r="J926" s="208"/>
      <c r="K926" s="208"/>
      <c r="L926" s="208"/>
      <c r="M926" s="208"/>
      <c r="N926" s="208"/>
      <c r="O926" s="208"/>
      <c r="P926" s="208"/>
      <c r="Q926" s="208"/>
      <c r="R926" s="208"/>
      <c r="S926" s="208"/>
      <c r="T926" s="208"/>
      <c r="U926" s="208"/>
      <c r="V926" s="208"/>
      <c r="W926" s="208"/>
      <c r="X926" s="208"/>
      <c r="Y926" s="208"/>
      <c r="Z926" s="208"/>
      <c r="AA926" s="208"/>
      <c r="AB926" s="208"/>
      <c r="AC926" s="208"/>
      <c r="AD926" s="208"/>
      <c r="AE926" s="208"/>
      <c r="AF926" s="208"/>
      <c r="AG926" s="208"/>
      <c r="AH926" s="208"/>
      <c r="AI926" s="208"/>
      <c r="AJ926" s="208"/>
      <c r="AK926" s="208"/>
      <c r="AL926" s="207"/>
      <c r="AM926" s="208"/>
      <c r="AN926" s="208"/>
      <c r="AO926" s="208"/>
      <c r="AP926" s="208"/>
      <c r="AQ926" s="208"/>
      <c r="AR926" s="208"/>
      <c r="AS926" s="208"/>
      <c r="AT926" s="208"/>
      <c r="AU926" s="208"/>
      <c r="AV926" s="208"/>
      <c r="AW926" s="208"/>
      <c r="AX926" s="208"/>
    </row>
    <row r="927" spans="2:50" ht="24" customHeight="1">
      <c r="B927" s="202">
        <v>3</v>
      </c>
      <c r="C927" s="202">
        <v>1</v>
      </c>
      <c r="D927" s="208"/>
      <c r="E927" s="208"/>
      <c r="F927" s="208"/>
      <c r="G927" s="208"/>
      <c r="H927" s="208"/>
      <c r="I927" s="208"/>
      <c r="J927" s="208"/>
      <c r="K927" s="208"/>
      <c r="L927" s="208"/>
      <c r="M927" s="208"/>
      <c r="N927" s="208"/>
      <c r="O927" s="208"/>
      <c r="P927" s="208"/>
      <c r="Q927" s="208"/>
      <c r="R927" s="208"/>
      <c r="S927" s="208"/>
      <c r="T927" s="208"/>
      <c r="U927" s="208"/>
      <c r="V927" s="208"/>
      <c r="W927" s="208"/>
      <c r="X927" s="208"/>
      <c r="Y927" s="208"/>
      <c r="Z927" s="208"/>
      <c r="AA927" s="208"/>
      <c r="AB927" s="208"/>
      <c r="AC927" s="208"/>
      <c r="AD927" s="208"/>
      <c r="AE927" s="208"/>
      <c r="AF927" s="208"/>
      <c r="AG927" s="208"/>
      <c r="AH927" s="208"/>
      <c r="AI927" s="208"/>
      <c r="AJ927" s="208"/>
      <c r="AK927" s="208"/>
      <c r="AL927" s="207"/>
      <c r="AM927" s="208"/>
      <c r="AN927" s="208"/>
      <c r="AO927" s="208"/>
      <c r="AP927" s="208"/>
      <c r="AQ927" s="208"/>
      <c r="AR927" s="208"/>
      <c r="AS927" s="208"/>
      <c r="AT927" s="208"/>
      <c r="AU927" s="208"/>
      <c r="AV927" s="208"/>
      <c r="AW927" s="208"/>
      <c r="AX927" s="208"/>
    </row>
    <row r="928" spans="2:50" ht="24" customHeight="1">
      <c r="B928" s="202">
        <v>4</v>
      </c>
      <c r="C928" s="202">
        <v>1</v>
      </c>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c r="AA928" s="208"/>
      <c r="AB928" s="208"/>
      <c r="AC928" s="208"/>
      <c r="AD928" s="208"/>
      <c r="AE928" s="208"/>
      <c r="AF928" s="208"/>
      <c r="AG928" s="208"/>
      <c r="AH928" s="208"/>
      <c r="AI928" s="208"/>
      <c r="AJ928" s="208"/>
      <c r="AK928" s="208"/>
      <c r="AL928" s="207"/>
      <c r="AM928" s="208"/>
      <c r="AN928" s="208"/>
      <c r="AO928" s="208"/>
      <c r="AP928" s="208"/>
      <c r="AQ928" s="208"/>
      <c r="AR928" s="208"/>
      <c r="AS928" s="208"/>
      <c r="AT928" s="208"/>
      <c r="AU928" s="208"/>
      <c r="AV928" s="208"/>
      <c r="AW928" s="208"/>
      <c r="AX928" s="208"/>
    </row>
    <row r="929" spans="2:51" ht="24" customHeight="1">
      <c r="B929" s="202">
        <v>5</v>
      </c>
      <c r="C929" s="202">
        <v>1</v>
      </c>
      <c r="D929" s="208"/>
      <c r="E929" s="208"/>
      <c r="F929" s="208"/>
      <c r="G929" s="208"/>
      <c r="H929" s="208"/>
      <c r="I929" s="208"/>
      <c r="J929" s="208"/>
      <c r="K929" s="208"/>
      <c r="L929" s="208"/>
      <c r="M929" s="208"/>
      <c r="N929" s="208"/>
      <c r="O929" s="208"/>
      <c r="P929" s="208"/>
      <c r="Q929" s="208"/>
      <c r="R929" s="208"/>
      <c r="S929" s="208"/>
      <c r="T929" s="208"/>
      <c r="U929" s="208"/>
      <c r="V929" s="208"/>
      <c r="W929" s="208"/>
      <c r="X929" s="208"/>
      <c r="Y929" s="208"/>
      <c r="Z929" s="208"/>
      <c r="AA929" s="208"/>
      <c r="AB929" s="208"/>
      <c r="AC929" s="208"/>
      <c r="AD929" s="208"/>
      <c r="AE929" s="208"/>
      <c r="AF929" s="208"/>
      <c r="AG929" s="208"/>
      <c r="AH929" s="208"/>
      <c r="AI929" s="208"/>
      <c r="AJ929" s="208"/>
      <c r="AK929" s="208"/>
      <c r="AL929" s="207"/>
      <c r="AM929" s="208"/>
      <c r="AN929" s="208"/>
      <c r="AO929" s="208"/>
      <c r="AP929" s="208"/>
      <c r="AQ929" s="208"/>
      <c r="AR929" s="208"/>
      <c r="AS929" s="208"/>
      <c r="AT929" s="208"/>
      <c r="AU929" s="208"/>
      <c r="AV929" s="208"/>
      <c r="AW929" s="208"/>
      <c r="AX929" s="208"/>
    </row>
    <row r="930" spans="2:51" ht="24" customHeight="1">
      <c r="B930" s="202">
        <v>6</v>
      </c>
      <c r="C930" s="202">
        <v>1</v>
      </c>
      <c r="D930" s="208"/>
      <c r="E930" s="208"/>
      <c r="F930" s="208"/>
      <c r="G930" s="208"/>
      <c r="H930" s="208"/>
      <c r="I930" s="208"/>
      <c r="J930" s="208"/>
      <c r="K930" s="208"/>
      <c r="L930" s="208"/>
      <c r="M930" s="208"/>
      <c r="N930" s="208"/>
      <c r="O930" s="208"/>
      <c r="P930" s="208"/>
      <c r="Q930" s="208"/>
      <c r="R930" s="208"/>
      <c r="S930" s="208"/>
      <c r="T930" s="208"/>
      <c r="U930" s="208"/>
      <c r="V930" s="208"/>
      <c r="W930" s="208"/>
      <c r="X930" s="208"/>
      <c r="Y930" s="208"/>
      <c r="Z930" s="208"/>
      <c r="AA930" s="208"/>
      <c r="AB930" s="208"/>
      <c r="AC930" s="208"/>
      <c r="AD930" s="208"/>
      <c r="AE930" s="208"/>
      <c r="AF930" s="208"/>
      <c r="AG930" s="208"/>
      <c r="AH930" s="208"/>
      <c r="AI930" s="208"/>
      <c r="AJ930" s="208"/>
      <c r="AK930" s="208"/>
      <c r="AL930" s="207"/>
      <c r="AM930" s="208"/>
      <c r="AN930" s="208"/>
      <c r="AO930" s="208"/>
      <c r="AP930" s="208"/>
      <c r="AQ930" s="208"/>
      <c r="AR930" s="208"/>
      <c r="AS930" s="208"/>
      <c r="AT930" s="208"/>
      <c r="AU930" s="208"/>
      <c r="AV930" s="208"/>
      <c r="AW930" s="208"/>
      <c r="AX930" s="208"/>
    </row>
    <row r="931" spans="2:51" ht="24" customHeight="1">
      <c r="B931" s="202">
        <v>7</v>
      </c>
      <c r="C931" s="202">
        <v>1</v>
      </c>
      <c r="D931" s="208"/>
      <c r="E931" s="208"/>
      <c r="F931" s="208"/>
      <c r="G931" s="208"/>
      <c r="H931" s="208"/>
      <c r="I931" s="208"/>
      <c r="J931" s="208"/>
      <c r="K931" s="208"/>
      <c r="L931" s="208"/>
      <c r="M931" s="208"/>
      <c r="N931" s="208"/>
      <c r="O931" s="208"/>
      <c r="P931" s="208"/>
      <c r="Q931" s="208"/>
      <c r="R931" s="208"/>
      <c r="S931" s="208"/>
      <c r="T931" s="208"/>
      <c r="U931" s="208"/>
      <c r="V931" s="208"/>
      <c r="W931" s="208"/>
      <c r="X931" s="208"/>
      <c r="Y931" s="208"/>
      <c r="Z931" s="208"/>
      <c r="AA931" s="208"/>
      <c r="AB931" s="208"/>
      <c r="AC931" s="208"/>
      <c r="AD931" s="208"/>
      <c r="AE931" s="208"/>
      <c r="AF931" s="208"/>
      <c r="AG931" s="208"/>
      <c r="AH931" s="208"/>
      <c r="AI931" s="208"/>
      <c r="AJ931" s="208"/>
      <c r="AK931" s="208"/>
      <c r="AL931" s="207"/>
      <c r="AM931" s="208"/>
      <c r="AN931" s="208"/>
      <c r="AO931" s="208"/>
      <c r="AP931" s="208"/>
      <c r="AQ931" s="208"/>
      <c r="AR931" s="208"/>
      <c r="AS931" s="208"/>
      <c r="AT931" s="208"/>
      <c r="AU931" s="208"/>
      <c r="AV931" s="208"/>
      <c r="AW931" s="208"/>
      <c r="AX931" s="208"/>
    </row>
    <row r="932" spans="2:51" ht="24" customHeight="1">
      <c r="B932" s="202">
        <v>8</v>
      </c>
      <c r="C932" s="202">
        <v>1</v>
      </c>
      <c r="D932" s="208"/>
      <c r="E932" s="208"/>
      <c r="F932" s="208"/>
      <c r="G932" s="208"/>
      <c r="H932" s="208"/>
      <c r="I932" s="208"/>
      <c r="J932" s="208"/>
      <c r="K932" s="208"/>
      <c r="L932" s="208"/>
      <c r="M932" s="208"/>
      <c r="N932" s="208"/>
      <c r="O932" s="208"/>
      <c r="P932" s="208"/>
      <c r="Q932" s="208"/>
      <c r="R932" s="208"/>
      <c r="S932" s="208"/>
      <c r="T932" s="208"/>
      <c r="U932" s="208"/>
      <c r="V932" s="208"/>
      <c r="W932" s="208"/>
      <c r="X932" s="208"/>
      <c r="Y932" s="208"/>
      <c r="Z932" s="208"/>
      <c r="AA932" s="208"/>
      <c r="AB932" s="208"/>
      <c r="AC932" s="208"/>
      <c r="AD932" s="208"/>
      <c r="AE932" s="208"/>
      <c r="AF932" s="208"/>
      <c r="AG932" s="208"/>
      <c r="AH932" s="208"/>
      <c r="AI932" s="208"/>
      <c r="AJ932" s="208"/>
      <c r="AK932" s="208"/>
      <c r="AL932" s="207"/>
      <c r="AM932" s="208"/>
      <c r="AN932" s="208"/>
      <c r="AO932" s="208"/>
      <c r="AP932" s="208"/>
      <c r="AQ932" s="208"/>
      <c r="AR932" s="208"/>
      <c r="AS932" s="208"/>
      <c r="AT932" s="208"/>
      <c r="AU932" s="208"/>
      <c r="AV932" s="208"/>
      <c r="AW932" s="208"/>
      <c r="AX932" s="208"/>
    </row>
    <row r="933" spans="2:51" ht="24" customHeight="1">
      <c r="B933" s="202">
        <v>9</v>
      </c>
      <c r="C933" s="202">
        <v>1</v>
      </c>
      <c r="D933" s="208"/>
      <c r="E933" s="208"/>
      <c r="F933" s="208"/>
      <c r="G933" s="208"/>
      <c r="H933" s="208"/>
      <c r="I933" s="208"/>
      <c r="J933" s="208"/>
      <c r="K933" s="208"/>
      <c r="L933" s="208"/>
      <c r="M933" s="208"/>
      <c r="N933" s="208"/>
      <c r="O933" s="208"/>
      <c r="P933" s="208"/>
      <c r="Q933" s="208"/>
      <c r="R933" s="208"/>
      <c r="S933" s="208"/>
      <c r="T933" s="208"/>
      <c r="U933" s="208"/>
      <c r="V933" s="208"/>
      <c r="W933" s="208"/>
      <c r="X933" s="208"/>
      <c r="Y933" s="208"/>
      <c r="Z933" s="208"/>
      <c r="AA933" s="208"/>
      <c r="AB933" s="208"/>
      <c r="AC933" s="208"/>
      <c r="AD933" s="208"/>
      <c r="AE933" s="208"/>
      <c r="AF933" s="208"/>
      <c r="AG933" s="208"/>
      <c r="AH933" s="208"/>
      <c r="AI933" s="208"/>
      <c r="AJ933" s="208"/>
      <c r="AK933" s="208"/>
      <c r="AL933" s="207"/>
      <c r="AM933" s="208"/>
      <c r="AN933" s="208"/>
      <c r="AO933" s="208"/>
      <c r="AP933" s="208"/>
      <c r="AQ933" s="208"/>
      <c r="AR933" s="208"/>
      <c r="AS933" s="208"/>
      <c r="AT933" s="208"/>
      <c r="AU933" s="208"/>
      <c r="AV933" s="208"/>
      <c r="AW933" s="208"/>
      <c r="AX933" s="208"/>
    </row>
    <row r="934" spans="2:51" ht="24" customHeight="1">
      <c r="B934" s="202">
        <v>10</v>
      </c>
      <c r="C934" s="202">
        <v>1</v>
      </c>
      <c r="D934" s="208"/>
      <c r="E934" s="208"/>
      <c r="F934" s="208"/>
      <c r="G934" s="208"/>
      <c r="H934" s="208"/>
      <c r="I934" s="208"/>
      <c r="J934" s="208"/>
      <c r="K934" s="208"/>
      <c r="L934" s="208"/>
      <c r="M934" s="208"/>
      <c r="N934" s="208"/>
      <c r="O934" s="208"/>
      <c r="P934" s="208"/>
      <c r="Q934" s="208"/>
      <c r="R934" s="208"/>
      <c r="S934" s="208"/>
      <c r="T934" s="208"/>
      <c r="U934" s="208"/>
      <c r="V934" s="208"/>
      <c r="W934" s="208"/>
      <c r="X934" s="208"/>
      <c r="Y934" s="208"/>
      <c r="Z934" s="208"/>
      <c r="AA934" s="208"/>
      <c r="AB934" s="208"/>
      <c r="AC934" s="208"/>
      <c r="AD934" s="208"/>
      <c r="AE934" s="208"/>
      <c r="AF934" s="208"/>
      <c r="AG934" s="208"/>
      <c r="AH934" s="208"/>
      <c r="AI934" s="208"/>
      <c r="AJ934" s="208"/>
      <c r="AK934" s="208"/>
      <c r="AL934" s="207"/>
      <c r="AM934" s="208"/>
      <c r="AN934" s="208"/>
      <c r="AO934" s="208"/>
      <c r="AP934" s="208"/>
      <c r="AQ934" s="208"/>
      <c r="AR934" s="208"/>
      <c r="AS934" s="208"/>
      <c r="AT934" s="208"/>
      <c r="AU934" s="208"/>
      <c r="AV934" s="208"/>
      <c r="AW934" s="208"/>
      <c r="AX934" s="208"/>
    </row>
    <row r="935" spans="2:51" ht="18" customHeight="1"/>
    <row r="936" spans="2:51" ht="21.75" customHeight="1" thickBot="1">
      <c r="AK936" s="466"/>
      <c r="AL936" s="466"/>
      <c r="AM936" s="466"/>
      <c r="AN936" s="466"/>
      <c r="AO936" s="466"/>
      <c r="AP936" s="466"/>
      <c r="AQ936" s="466"/>
      <c r="AR936" s="467" t="s">
        <v>112</v>
      </c>
      <c r="AS936" s="467"/>
      <c r="AT936" s="467"/>
      <c r="AU936" s="467"/>
      <c r="AV936" s="467"/>
      <c r="AW936" s="467"/>
      <c r="AX936" s="467"/>
      <c r="AY936" s="467"/>
    </row>
    <row r="937" spans="2:51" ht="21" customHeight="1">
      <c r="B937" s="468" t="s">
        <v>113</v>
      </c>
      <c r="C937" s="469"/>
      <c r="D937" s="469"/>
      <c r="E937" s="469"/>
      <c r="F937" s="469"/>
      <c r="G937" s="469"/>
      <c r="H937" s="1882" t="s">
        <v>115</v>
      </c>
      <c r="I937" s="1883"/>
      <c r="J937" s="1883"/>
      <c r="K937" s="1883"/>
      <c r="L937" s="1883"/>
      <c r="M937" s="1883"/>
      <c r="N937" s="1883"/>
      <c r="O937" s="1883"/>
      <c r="P937" s="1883"/>
      <c r="Q937" s="1883"/>
      <c r="R937" s="1883"/>
      <c r="S937" s="1883"/>
      <c r="T937" s="1883"/>
      <c r="U937" s="1883"/>
      <c r="V937" s="1883"/>
      <c r="W937" s="1883"/>
      <c r="X937" s="1883"/>
      <c r="Y937" s="1883"/>
      <c r="Z937" s="472" t="s">
        <v>634</v>
      </c>
      <c r="AA937" s="473"/>
      <c r="AB937" s="473"/>
      <c r="AC937" s="473"/>
      <c r="AD937" s="473"/>
      <c r="AE937" s="474"/>
      <c r="AF937" s="1846" t="s">
        <v>101</v>
      </c>
      <c r="AG937" s="1846"/>
      <c r="AH937" s="1846"/>
      <c r="AI937" s="1846"/>
      <c r="AJ937" s="1846"/>
      <c r="AK937" s="1846"/>
      <c r="AL937" s="1846"/>
      <c r="AM937" s="1846"/>
      <c r="AN937" s="1846"/>
      <c r="AO937" s="1846"/>
      <c r="AP937" s="1846"/>
      <c r="AQ937" s="1847"/>
      <c r="AR937" s="478" t="s">
        <v>1</v>
      </c>
      <c r="AS937" s="475"/>
      <c r="AT937" s="475"/>
      <c r="AU937" s="475"/>
      <c r="AV937" s="475"/>
      <c r="AW937" s="475"/>
      <c r="AX937" s="475"/>
      <c r="AY937" s="479"/>
    </row>
    <row r="938" spans="2:51" ht="28.15" customHeight="1">
      <c r="B938" s="442" t="s">
        <v>59</v>
      </c>
      <c r="C938" s="443"/>
      <c r="D938" s="443"/>
      <c r="E938" s="443"/>
      <c r="F938" s="443"/>
      <c r="G938" s="444"/>
      <c r="H938" s="3064" t="s">
        <v>116</v>
      </c>
      <c r="I938" s="3065"/>
      <c r="J938" s="3065"/>
      <c r="K938" s="3065"/>
      <c r="L938" s="3065"/>
      <c r="M938" s="3065"/>
      <c r="N938" s="3065"/>
      <c r="O938" s="3065"/>
      <c r="P938" s="3065"/>
      <c r="Q938" s="3065"/>
      <c r="R938" s="3065"/>
      <c r="S938" s="3065"/>
      <c r="T938" s="3065"/>
      <c r="U938" s="3065"/>
      <c r="V938" s="3065"/>
      <c r="W938" s="1865"/>
      <c r="X938" s="1865"/>
      <c r="Y938" s="1865"/>
      <c r="Z938" s="448" t="s">
        <v>2</v>
      </c>
      <c r="AA938" s="449"/>
      <c r="AB938" s="449"/>
      <c r="AC938" s="449"/>
      <c r="AD938" s="449"/>
      <c r="AE938" s="450"/>
      <c r="AF938" s="1859" t="s">
        <v>102</v>
      </c>
      <c r="AG938" s="1859"/>
      <c r="AH938" s="1859"/>
      <c r="AI938" s="1859"/>
      <c r="AJ938" s="1859"/>
      <c r="AK938" s="1859"/>
      <c r="AL938" s="1859"/>
      <c r="AM938" s="1859"/>
      <c r="AN938" s="1859"/>
      <c r="AO938" s="1859"/>
      <c r="AP938" s="1859"/>
      <c r="AQ938" s="1860"/>
      <c r="AR938" s="3015" t="s">
        <v>635</v>
      </c>
      <c r="AS938" s="3016"/>
      <c r="AT938" s="3016"/>
      <c r="AU938" s="3016"/>
      <c r="AV938" s="3016"/>
      <c r="AW938" s="3016"/>
      <c r="AX938" s="3016"/>
      <c r="AY938" s="3017"/>
    </row>
    <row r="939" spans="2:51" ht="30.75" customHeight="1">
      <c r="B939" s="454" t="s">
        <v>3</v>
      </c>
      <c r="C939" s="455"/>
      <c r="D939" s="455"/>
      <c r="E939" s="455"/>
      <c r="F939" s="455"/>
      <c r="G939" s="455"/>
      <c r="H939" s="1864" t="s">
        <v>103</v>
      </c>
      <c r="I939" s="1865"/>
      <c r="J939" s="1865"/>
      <c r="K939" s="1865"/>
      <c r="L939" s="1865"/>
      <c r="M939" s="1865"/>
      <c r="N939" s="1865"/>
      <c r="O939" s="1865"/>
      <c r="P939" s="1865"/>
      <c r="Q939" s="1865"/>
      <c r="R939" s="1865"/>
      <c r="S939" s="1865"/>
      <c r="T939" s="1865"/>
      <c r="U939" s="1865"/>
      <c r="V939" s="1865"/>
      <c r="W939" s="1865"/>
      <c r="X939" s="1865"/>
      <c r="Y939" s="1865"/>
      <c r="Z939" s="457" t="s">
        <v>76</v>
      </c>
      <c r="AA939" s="458"/>
      <c r="AB939" s="458"/>
      <c r="AC939" s="458"/>
      <c r="AD939" s="458"/>
      <c r="AE939" s="459"/>
      <c r="AF939" s="1866" t="s">
        <v>117</v>
      </c>
      <c r="AG939" s="1866"/>
      <c r="AH939" s="1866"/>
      <c r="AI939" s="1866"/>
      <c r="AJ939" s="1866"/>
      <c r="AK939" s="1866"/>
      <c r="AL939" s="1866"/>
      <c r="AM939" s="1866"/>
      <c r="AN939" s="1866"/>
      <c r="AO939" s="1866"/>
      <c r="AP939" s="1866"/>
      <c r="AQ939" s="1866"/>
      <c r="AR939" s="1865"/>
      <c r="AS939" s="1865"/>
      <c r="AT939" s="1865"/>
      <c r="AU939" s="1865"/>
      <c r="AV939" s="1865"/>
      <c r="AW939" s="1865"/>
      <c r="AX939" s="1865"/>
      <c r="AY939" s="1867"/>
    </row>
    <row r="940" spans="2:51" ht="18" customHeight="1">
      <c r="B940" s="418" t="s">
        <v>37</v>
      </c>
      <c r="C940" s="419"/>
      <c r="D940" s="419"/>
      <c r="E940" s="419"/>
      <c r="F940" s="419"/>
      <c r="G940" s="419"/>
      <c r="H940" s="1869" t="s">
        <v>645</v>
      </c>
      <c r="I940" s="1870"/>
      <c r="J940" s="1870"/>
      <c r="K940" s="1870"/>
      <c r="L940" s="1870"/>
      <c r="M940" s="1870"/>
      <c r="N940" s="1870"/>
      <c r="O940" s="1870"/>
      <c r="P940" s="1870"/>
      <c r="Q940" s="1870"/>
      <c r="R940" s="1870"/>
      <c r="S940" s="1870"/>
      <c r="T940" s="1870"/>
      <c r="U940" s="1870"/>
      <c r="V940" s="1870"/>
      <c r="W940" s="1871"/>
      <c r="X940" s="1871"/>
      <c r="Y940" s="1871"/>
      <c r="Z940" s="428" t="s">
        <v>636</v>
      </c>
      <c r="AA940" s="267"/>
      <c r="AB940" s="267"/>
      <c r="AC940" s="267"/>
      <c r="AD940" s="267"/>
      <c r="AE940" s="429"/>
      <c r="AF940" s="2623" t="s">
        <v>665</v>
      </c>
      <c r="AG940" s="1876"/>
      <c r="AH940" s="1876"/>
      <c r="AI940" s="1876"/>
      <c r="AJ940" s="1876"/>
      <c r="AK940" s="1876"/>
      <c r="AL940" s="1876"/>
      <c r="AM940" s="1876"/>
      <c r="AN940" s="1876"/>
      <c r="AO940" s="1876"/>
      <c r="AP940" s="1876"/>
      <c r="AQ940" s="1876"/>
      <c r="AR940" s="1876"/>
      <c r="AS940" s="1876"/>
      <c r="AT940" s="1876"/>
      <c r="AU940" s="1876"/>
      <c r="AV940" s="1876"/>
      <c r="AW940" s="1876"/>
      <c r="AX940" s="1876"/>
      <c r="AY940" s="1877"/>
    </row>
    <row r="941" spans="2:51" ht="24" customHeight="1">
      <c r="B941" s="420"/>
      <c r="C941" s="421"/>
      <c r="D941" s="421"/>
      <c r="E941" s="421"/>
      <c r="F941" s="421"/>
      <c r="G941" s="421"/>
      <c r="H941" s="1872"/>
      <c r="I941" s="1873"/>
      <c r="J941" s="1873"/>
      <c r="K941" s="1873"/>
      <c r="L941" s="1873"/>
      <c r="M941" s="1873"/>
      <c r="N941" s="1873"/>
      <c r="O941" s="1873"/>
      <c r="P941" s="1873"/>
      <c r="Q941" s="1873"/>
      <c r="R941" s="1873"/>
      <c r="S941" s="1873"/>
      <c r="T941" s="1873"/>
      <c r="U941" s="1873"/>
      <c r="V941" s="1873"/>
      <c r="W941" s="1874"/>
      <c r="X941" s="1874"/>
      <c r="Y941" s="1874"/>
      <c r="Z941" s="430"/>
      <c r="AA941" s="267"/>
      <c r="AB941" s="267"/>
      <c r="AC941" s="267"/>
      <c r="AD941" s="267"/>
      <c r="AE941" s="429"/>
      <c r="AF941" s="1878"/>
      <c r="AG941" s="1878"/>
      <c r="AH941" s="1878"/>
      <c r="AI941" s="1878"/>
      <c r="AJ941" s="1878"/>
      <c r="AK941" s="1878"/>
      <c r="AL941" s="1878"/>
      <c r="AM941" s="1878"/>
      <c r="AN941" s="1878"/>
      <c r="AO941" s="1878"/>
      <c r="AP941" s="1878"/>
      <c r="AQ941" s="1878"/>
      <c r="AR941" s="1878"/>
      <c r="AS941" s="1878"/>
      <c r="AT941" s="1878"/>
      <c r="AU941" s="1878"/>
      <c r="AV941" s="1878"/>
      <c r="AW941" s="1878"/>
      <c r="AX941" s="1878"/>
      <c r="AY941" s="1879"/>
    </row>
    <row r="942" spans="2:51" ht="29.25" customHeight="1">
      <c r="B942" s="436" t="s">
        <v>4</v>
      </c>
      <c r="C942" s="437"/>
      <c r="D942" s="437"/>
      <c r="E942" s="437"/>
      <c r="F942" s="437"/>
      <c r="G942" s="438"/>
      <c r="H942" s="3103" t="s">
        <v>118</v>
      </c>
      <c r="I942" s="3104"/>
      <c r="J942" s="3104"/>
      <c r="K942" s="3104"/>
      <c r="L942" s="3104"/>
      <c r="M942" s="3104"/>
      <c r="N942" s="3104"/>
      <c r="O942" s="3104"/>
      <c r="P942" s="3104"/>
      <c r="Q942" s="3104"/>
      <c r="R942" s="3104"/>
      <c r="S942" s="3104"/>
      <c r="T942" s="3104"/>
      <c r="U942" s="3104"/>
      <c r="V942" s="3104"/>
      <c r="W942" s="3104"/>
      <c r="X942" s="3104"/>
      <c r="Y942" s="3104"/>
      <c r="Z942" s="3104"/>
      <c r="AA942" s="3104"/>
      <c r="AB942" s="3104"/>
      <c r="AC942" s="3104"/>
      <c r="AD942" s="3104"/>
      <c r="AE942" s="3104"/>
      <c r="AF942" s="3104"/>
      <c r="AG942" s="3104"/>
      <c r="AH942" s="3104"/>
      <c r="AI942" s="3104"/>
      <c r="AJ942" s="3104"/>
      <c r="AK942" s="3104"/>
      <c r="AL942" s="3104"/>
      <c r="AM942" s="3104"/>
      <c r="AN942" s="3104"/>
      <c r="AO942" s="3104"/>
      <c r="AP942" s="3104"/>
      <c r="AQ942" s="3104"/>
      <c r="AR942" s="3104"/>
      <c r="AS942" s="3104"/>
      <c r="AT942" s="3104"/>
      <c r="AU942" s="3104"/>
      <c r="AV942" s="3104"/>
      <c r="AW942" s="3104"/>
      <c r="AX942" s="3104"/>
      <c r="AY942" s="3105"/>
    </row>
    <row r="943" spans="2:51" ht="21" customHeight="1">
      <c r="B943" s="405" t="s">
        <v>39</v>
      </c>
      <c r="C943" s="406"/>
      <c r="D943" s="406"/>
      <c r="E943" s="406"/>
      <c r="F943" s="406"/>
      <c r="G943" s="407"/>
      <c r="H943" s="411"/>
      <c r="I943" s="412"/>
      <c r="J943" s="412"/>
      <c r="K943" s="412"/>
      <c r="L943" s="412"/>
      <c r="M943" s="412"/>
      <c r="N943" s="412"/>
      <c r="O943" s="412"/>
      <c r="P943" s="412"/>
      <c r="Q943" s="370" t="s">
        <v>86</v>
      </c>
      <c r="R943" s="371"/>
      <c r="S943" s="371"/>
      <c r="T943" s="371"/>
      <c r="U943" s="371"/>
      <c r="V943" s="371"/>
      <c r="W943" s="413"/>
      <c r="X943" s="370" t="s">
        <v>87</v>
      </c>
      <c r="Y943" s="371"/>
      <c r="Z943" s="371"/>
      <c r="AA943" s="371"/>
      <c r="AB943" s="371"/>
      <c r="AC943" s="371"/>
      <c r="AD943" s="413"/>
      <c r="AE943" s="370" t="s">
        <v>88</v>
      </c>
      <c r="AF943" s="371"/>
      <c r="AG943" s="371"/>
      <c r="AH943" s="371"/>
      <c r="AI943" s="371"/>
      <c r="AJ943" s="371"/>
      <c r="AK943" s="413"/>
      <c r="AL943" s="370" t="s">
        <v>90</v>
      </c>
      <c r="AM943" s="371"/>
      <c r="AN943" s="371"/>
      <c r="AO943" s="371"/>
      <c r="AP943" s="371"/>
      <c r="AQ943" s="371"/>
      <c r="AR943" s="413"/>
      <c r="AS943" s="370" t="s">
        <v>91</v>
      </c>
      <c r="AT943" s="371"/>
      <c r="AU943" s="371"/>
      <c r="AV943" s="371"/>
      <c r="AW943" s="371"/>
      <c r="AX943" s="371"/>
      <c r="AY943" s="372"/>
    </row>
    <row r="944" spans="2:51" ht="21" customHeight="1">
      <c r="B944" s="291"/>
      <c r="C944" s="292"/>
      <c r="D944" s="292"/>
      <c r="E944" s="292"/>
      <c r="F944" s="292"/>
      <c r="G944" s="293"/>
      <c r="H944" s="373" t="s">
        <v>5</v>
      </c>
      <c r="I944" s="374"/>
      <c r="J944" s="379" t="s">
        <v>6</v>
      </c>
      <c r="K944" s="380"/>
      <c r="L944" s="380"/>
      <c r="M944" s="380"/>
      <c r="N944" s="380"/>
      <c r="O944" s="380"/>
      <c r="P944" s="381"/>
      <c r="Q944" s="1889">
        <v>3</v>
      </c>
      <c r="R944" s="1889"/>
      <c r="S944" s="1889"/>
      <c r="T944" s="1889"/>
      <c r="U944" s="1889"/>
      <c r="V944" s="1889"/>
      <c r="W944" s="1889"/>
      <c r="X944" s="1889">
        <v>3</v>
      </c>
      <c r="Y944" s="1889"/>
      <c r="Z944" s="1889"/>
      <c r="AA944" s="1889"/>
      <c r="AB944" s="1889"/>
      <c r="AC944" s="1889"/>
      <c r="AD944" s="1889"/>
      <c r="AE944" s="1889">
        <v>3</v>
      </c>
      <c r="AF944" s="1889"/>
      <c r="AG944" s="1889"/>
      <c r="AH944" s="1889"/>
      <c r="AI944" s="1889"/>
      <c r="AJ944" s="1889"/>
      <c r="AK944" s="1889"/>
      <c r="AL944" s="384">
        <v>3</v>
      </c>
      <c r="AM944" s="384"/>
      <c r="AN944" s="384"/>
      <c r="AO944" s="384"/>
      <c r="AP944" s="384"/>
      <c r="AQ944" s="384"/>
      <c r="AR944" s="384"/>
      <c r="AS944" s="384">
        <v>3</v>
      </c>
      <c r="AT944" s="384"/>
      <c r="AU944" s="384"/>
      <c r="AV944" s="384"/>
      <c r="AW944" s="384"/>
      <c r="AX944" s="384"/>
      <c r="AY944" s="385"/>
    </row>
    <row r="945" spans="1:60" ht="21" customHeight="1">
      <c r="B945" s="291"/>
      <c r="C945" s="292"/>
      <c r="D945" s="292"/>
      <c r="E945" s="292"/>
      <c r="F945" s="292"/>
      <c r="G945" s="293"/>
      <c r="H945" s="375"/>
      <c r="I945" s="376"/>
      <c r="J945" s="386" t="s">
        <v>7</v>
      </c>
      <c r="K945" s="387"/>
      <c r="L945" s="387"/>
      <c r="M945" s="387"/>
      <c r="N945" s="387"/>
      <c r="O945" s="387"/>
      <c r="P945" s="388"/>
      <c r="Q945" s="414" t="s">
        <v>637</v>
      </c>
      <c r="R945" s="414"/>
      <c r="S945" s="414"/>
      <c r="T945" s="414"/>
      <c r="U945" s="414"/>
      <c r="V945" s="414"/>
      <c r="W945" s="414"/>
      <c r="X945" s="414" t="s">
        <v>637</v>
      </c>
      <c r="Y945" s="414"/>
      <c r="Z945" s="414"/>
      <c r="AA945" s="414"/>
      <c r="AB945" s="414"/>
      <c r="AC945" s="414"/>
      <c r="AD945" s="414"/>
      <c r="AE945" s="414" t="s">
        <v>637</v>
      </c>
      <c r="AF945" s="414"/>
      <c r="AG945" s="414"/>
      <c r="AH945" s="414"/>
      <c r="AI945" s="414"/>
      <c r="AJ945" s="414"/>
      <c r="AK945" s="414"/>
      <c r="AL945" s="933" t="s">
        <v>637</v>
      </c>
      <c r="AM945" s="934"/>
      <c r="AN945" s="934"/>
      <c r="AO945" s="934"/>
      <c r="AP945" s="934"/>
      <c r="AQ945" s="934"/>
      <c r="AR945" s="934"/>
      <c r="AS945" s="464"/>
      <c r="AT945" s="464"/>
      <c r="AU945" s="464"/>
      <c r="AV945" s="464"/>
      <c r="AW945" s="464"/>
      <c r="AX945" s="464"/>
      <c r="AY945" s="465"/>
    </row>
    <row r="946" spans="1:60" ht="24.75" customHeight="1">
      <c r="B946" s="291"/>
      <c r="C946" s="292"/>
      <c r="D946" s="292"/>
      <c r="E946" s="292"/>
      <c r="F946" s="292"/>
      <c r="G946" s="293"/>
      <c r="H946" s="375"/>
      <c r="I946" s="376"/>
      <c r="J946" s="386" t="s">
        <v>8</v>
      </c>
      <c r="K946" s="387"/>
      <c r="L946" s="387"/>
      <c r="M946" s="387"/>
      <c r="N946" s="387"/>
      <c r="O946" s="387"/>
      <c r="P946" s="388"/>
      <c r="Q946" s="414" t="s">
        <v>637</v>
      </c>
      <c r="R946" s="414"/>
      <c r="S946" s="414"/>
      <c r="T946" s="414"/>
      <c r="U946" s="414"/>
      <c r="V946" s="414"/>
      <c r="W946" s="414"/>
      <c r="X946" s="414" t="s">
        <v>637</v>
      </c>
      <c r="Y946" s="414"/>
      <c r="Z946" s="414"/>
      <c r="AA946" s="414"/>
      <c r="AB946" s="414"/>
      <c r="AC946" s="414"/>
      <c r="AD946" s="414"/>
      <c r="AE946" s="414" t="s">
        <v>637</v>
      </c>
      <c r="AF946" s="414"/>
      <c r="AG946" s="414"/>
      <c r="AH946" s="414"/>
      <c r="AI946" s="414"/>
      <c r="AJ946" s="414"/>
      <c r="AK946" s="414"/>
      <c r="AL946" s="933" t="s">
        <v>637</v>
      </c>
      <c r="AM946" s="934"/>
      <c r="AN946" s="934"/>
      <c r="AO946" s="934"/>
      <c r="AP946" s="934"/>
      <c r="AQ946" s="934"/>
      <c r="AR946" s="934"/>
      <c r="AS946" s="464"/>
      <c r="AT946" s="464"/>
      <c r="AU946" s="464"/>
      <c r="AV946" s="464"/>
      <c r="AW946" s="464"/>
      <c r="AX946" s="464"/>
      <c r="AY946" s="465"/>
    </row>
    <row r="947" spans="1:60" ht="24.75" customHeight="1">
      <c r="B947" s="291"/>
      <c r="C947" s="292"/>
      <c r="D947" s="292"/>
      <c r="E947" s="292"/>
      <c r="F947" s="292"/>
      <c r="G947" s="293"/>
      <c r="H947" s="377"/>
      <c r="I947" s="378"/>
      <c r="J947" s="415" t="s">
        <v>26</v>
      </c>
      <c r="K947" s="416"/>
      <c r="L947" s="416"/>
      <c r="M947" s="416"/>
      <c r="N947" s="416"/>
      <c r="O947" s="416"/>
      <c r="P947" s="417"/>
      <c r="Q947" s="1927">
        <v>3</v>
      </c>
      <c r="R947" s="1927"/>
      <c r="S947" s="1927"/>
      <c r="T947" s="1927"/>
      <c r="U947" s="1927"/>
      <c r="V947" s="1927"/>
      <c r="W947" s="1927"/>
      <c r="X947" s="1927">
        <v>3</v>
      </c>
      <c r="Y947" s="1927"/>
      <c r="Z947" s="1927"/>
      <c r="AA947" s="1927"/>
      <c r="AB947" s="1927"/>
      <c r="AC947" s="1927"/>
      <c r="AD947" s="1927"/>
      <c r="AE947" s="1927">
        <v>3</v>
      </c>
      <c r="AF947" s="1927"/>
      <c r="AG947" s="1927"/>
      <c r="AH947" s="1927"/>
      <c r="AI947" s="1927"/>
      <c r="AJ947" s="1927"/>
      <c r="AK947" s="1927"/>
      <c r="AL947" s="402">
        <v>3</v>
      </c>
      <c r="AM947" s="402"/>
      <c r="AN947" s="402"/>
      <c r="AO947" s="402"/>
      <c r="AP947" s="402"/>
      <c r="AQ947" s="402"/>
      <c r="AR947" s="402"/>
      <c r="AS947" s="402">
        <v>3</v>
      </c>
      <c r="AT947" s="402"/>
      <c r="AU947" s="402"/>
      <c r="AV947" s="402"/>
      <c r="AW947" s="402"/>
      <c r="AX947" s="402"/>
      <c r="AY947" s="402"/>
    </row>
    <row r="948" spans="1:60" ht="24.75" customHeight="1">
      <c r="B948" s="291"/>
      <c r="C948" s="292"/>
      <c r="D948" s="292"/>
      <c r="E948" s="292"/>
      <c r="F948" s="292"/>
      <c r="G948" s="293"/>
      <c r="H948" s="392" t="s">
        <v>9</v>
      </c>
      <c r="I948" s="393"/>
      <c r="J948" s="393"/>
      <c r="K948" s="393"/>
      <c r="L948" s="393"/>
      <c r="M948" s="393"/>
      <c r="N948" s="393"/>
      <c r="O948" s="393"/>
      <c r="P948" s="393"/>
      <c r="Q948" s="1887">
        <v>3</v>
      </c>
      <c r="R948" s="1887"/>
      <c r="S948" s="1887"/>
      <c r="T948" s="1887"/>
      <c r="U948" s="1887"/>
      <c r="V948" s="1887"/>
      <c r="W948" s="1887"/>
      <c r="X948" s="1887">
        <v>2</v>
      </c>
      <c r="Y948" s="1887"/>
      <c r="Z948" s="1887"/>
      <c r="AA948" s="1887"/>
      <c r="AB948" s="1887"/>
      <c r="AC948" s="1887"/>
      <c r="AD948" s="1887"/>
      <c r="AE948" s="3221">
        <v>2</v>
      </c>
      <c r="AF948" s="3220"/>
      <c r="AG948" s="3220"/>
      <c r="AH948" s="3220"/>
      <c r="AI948" s="3220"/>
      <c r="AJ948" s="3220"/>
      <c r="AK948" s="3220"/>
      <c r="AL948" s="390"/>
      <c r="AM948" s="390"/>
      <c r="AN948" s="390"/>
      <c r="AO948" s="390"/>
      <c r="AP948" s="390"/>
      <c r="AQ948" s="390"/>
      <c r="AR948" s="390"/>
      <c r="AS948" s="390"/>
      <c r="AT948" s="390"/>
      <c r="AU948" s="390"/>
      <c r="AV948" s="390"/>
      <c r="AW948" s="390"/>
      <c r="AX948" s="390"/>
      <c r="AY948" s="391"/>
      <c r="BH948" s="29"/>
    </row>
    <row r="949" spans="1:60" ht="24.75" customHeight="1">
      <c r="B949" s="408"/>
      <c r="C949" s="409"/>
      <c r="D949" s="409"/>
      <c r="E949" s="409"/>
      <c r="F949" s="409"/>
      <c r="G949" s="410"/>
      <c r="H949" s="392" t="s">
        <v>10</v>
      </c>
      <c r="I949" s="393"/>
      <c r="J949" s="393"/>
      <c r="K949" s="393"/>
      <c r="L949" s="393"/>
      <c r="M949" s="393"/>
      <c r="N949" s="393"/>
      <c r="O949" s="393"/>
      <c r="P949" s="393"/>
      <c r="Q949" s="1887">
        <v>99.4</v>
      </c>
      <c r="R949" s="1887"/>
      <c r="S949" s="1887"/>
      <c r="T949" s="1887"/>
      <c r="U949" s="1887"/>
      <c r="V949" s="1887"/>
      <c r="W949" s="1887"/>
      <c r="X949" s="1887">
        <v>65.400000000000006</v>
      </c>
      <c r="Y949" s="1887"/>
      <c r="Z949" s="1887"/>
      <c r="AA949" s="1887"/>
      <c r="AB949" s="1887"/>
      <c r="AC949" s="1887"/>
      <c r="AD949" s="1887"/>
      <c r="AE949" s="3220">
        <v>62.8</v>
      </c>
      <c r="AF949" s="3220"/>
      <c r="AG949" s="3220"/>
      <c r="AH949" s="3220"/>
      <c r="AI949" s="3220"/>
      <c r="AJ949" s="3220"/>
      <c r="AK949" s="3220"/>
      <c r="AL949" s="390"/>
      <c r="AM949" s="390"/>
      <c r="AN949" s="390"/>
      <c r="AO949" s="390"/>
      <c r="AP949" s="390"/>
      <c r="AQ949" s="390"/>
      <c r="AR949" s="390"/>
      <c r="AS949" s="390"/>
      <c r="AT949" s="390"/>
      <c r="AU949" s="390"/>
      <c r="AV949" s="390"/>
      <c r="AW949" s="390"/>
      <c r="AX949" s="390"/>
      <c r="AY949" s="391"/>
    </row>
    <row r="950" spans="1:60" ht="23.1" customHeight="1">
      <c r="B950" s="335" t="s">
        <v>99</v>
      </c>
      <c r="C950" s="336"/>
      <c r="D950" s="341" t="s">
        <v>23</v>
      </c>
      <c r="E950" s="342"/>
      <c r="F950" s="342"/>
      <c r="G950" s="342"/>
      <c r="H950" s="342"/>
      <c r="I950" s="342"/>
      <c r="J950" s="342"/>
      <c r="K950" s="342"/>
      <c r="L950" s="343"/>
      <c r="M950" s="344" t="s">
        <v>92</v>
      </c>
      <c r="N950" s="344"/>
      <c r="O950" s="344"/>
      <c r="P950" s="344"/>
      <c r="Q950" s="344"/>
      <c r="R950" s="344"/>
      <c r="S950" s="345" t="s">
        <v>91</v>
      </c>
      <c r="T950" s="345"/>
      <c r="U950" s="345"/>
      <c r="V950" s="345"/>
      <c r="W950" s="345"/>
      <c r="X950" s="345"/>
      <c r="Y950" s="346"/>
      <c r="Z950" s="342"/>
      <c r="AA950" s="342"/>
      <c r="AB950" s="342"/>
      <c r="AC950" s="342"/>
      <c r="AD950" s="342"/>
      <c r="AE950" s="342"/>
      <c r="AF950" s="342"/>
      <c r="AG950" s="342"/>
      <c r="AH950" s="342"/>
      <c r="AI950" s="342"/>
      <c r="AJ950" s="342"/>
      <c r="AK950" s="342"/>
      <c r="AL950" s="342"/>
      <c r="AM950" s="342"/>
      <c r="AN950" s="342"/>
      <c r="AO950" s="342"/>
      <c r="AP950" s="342"/>
      <c r="AQ950" s="342"/>
      <c r="AR950" s="342"/>
      <c r="AS950" s="342"/>
      <c r="AT950" s="342"/>
      <c r="AU950" s="342"/>
      <c r="AV950" s="342"/>
      <c r="AW950" s="342"/>
      <c r="AX950" s="342"/>
      <c r="AY950" s="347"/>
    </row>
    <row r="951" spans="1:60" ht="23.1" customHeight="1">
      <c r="B951" s="337"/>
      <c r="C951" s="338"/>
      <c r="D951" s="3107" t="s">
        <v>120</v>
      </c>
      <c r="E951" s="3108"/>
      <c r="F951" s="3108"/>
      <c r="G951" s="3108"/>
      <c r="H951" s="3108"/>
      <c r="I951" s="3108"/>
      <c r="J951" s="3108"/>
      <c r="K951" s="3108"/>
      <c r="L951" s="3109"/>
      <c r="M951" s="2621">
        <v>2</v>
      </c>
      <c r="N951" s="349"/>
      <c r="O951" s="349"/>
      <c r="P951" s="349"/>
      <c r="Q951" s="349"/>
      <c r="R951" s="350"/>
      <c r="S951" s="354">
        <v>2</v>
      </c>
      <c r="T951" s="354"/>
      <c r="U951" s="354"/>
      <c r="V951" s="354"/>
      <c r="W951" s="354"/>
      <c r="X951" s="354"/>
      <c r="Y951" s="355"/>
      <c r="Z951" s="356"/>
      <c r="AA951" s="356"/>
      <c r="AB951" s="356"/>
      <c r="AC951" s="356"/>
      <c r="AD951" s="356"/>
      <c r="AE951" s="356"/>
      <c r="AF951" s="356"/>
      <c r="AG951" s="356"/>
      <c r="AH951" s="356"/>
      <c r="AI951" s="356"/>
      <c r="AJ951" s="356"/>
      <c r="AK951" s="356"/>
      <c r="AL951" s="356"/>
      <c r="AM951" s="356"/>
      <c r="AN951" s="356"/>
      <c r="AO951" s="356"/>
      <c r="AP951" s="356"/>
      <c r="AQ951" s="356"/>
      <c r="AR951" s="356"/>
      <c r="AS951" s="356"/>
      <c r="AT951" s="356"/>
      <c r="AU951" s="356"/>
      <c r="AV951" s="356"/>
      <c r="AW951" s="356"/>
      <c r="AX951" s="356"/>
      <c r="AY951" s="357"/>
    </row>
    <row r="952" spans="1:60" ht="23.1" customHeight="1">
      <c r="B952" s="337"/>
      <c r="C952" s="338"/>
      <c r="D952" s="3222" t="s">
        <v>110</v>
      </c>
      <c r="E952" s="3223"/>
      <c r="F952" s="3223"/>
      <c r="G952" s="3223"/>
      <c r="H952" s="3223"/>
      <c r="I952" s="3223"/>
      <c r="J952" s="3223"/>
      <c r="K952" s="3223"/>
      <c r="L952" s="3224"/>
      <c r="M952" s="1868">
        <v>1</v>
      </c>
      <c r="N952" s="359"/>
      <c r="O952" s="359"/>
      <c r="P952" s="359"/>
      <c r="Q952" s="359"/>
      <c r="R952" s="360"/>
      <c r="S952" s="324">
        <v>1</v>
      </c>
      <c r="T952" s="324"/>
      <c r="U952" s="324"/>
      <c r="V952" s="324"/>
      <c r="W952" s="324"/>
      <c r="X952" s="324"/>
      <c r="Y952" s="325"/>
      <c r="Z952" s="326"/>
      <c r="AA952" s="326"/>
      <c r="AB952" s="326"/>
      <c r="AC952" s="326"/>
      <c r="AD952" s="326"/>
      <c r="AE952" s="326"/>
      <c r="AF952" s="326"/>
      <c r="AG952" s="326"/>
      <c r="AH952" s="326"/>
      <c r="AI952" s="326"/>
      <c r="AJ952" s="326"/>
      <c r="AK952" s="326"/>
      <c r="AL952" s="326"/>
      <c r="AM952" s="326"/>
      <c r="AN952" s="326"/>
      <c r="AO952" s="326"/>
      <c r="AP952" s="326"/>
      <c r="AQ952" s="326"/>
      <c r="AR952" s="326"/>
      <c r="AS952" s="326"/>
      <c r="AT952" s="326"/>
      <c r="AU952" s="326"/>
      <c r="AV952" s="326"/>
      <c r="AW952" s="326"/>
      <c r="AX952" s="326"/>
      <c r="AY952" s="327"/>
    </row>
    <row r="953" spans="1:60" ht="23.1" customHeight="1">
      <c r="B953" s="337"/>
      <c r="C953" s="338"/>
      <c r="D953" s="321"/>
      <c r="E953" s="322"/>
      <c r="F953" s="322"/>
      <c r="G953" s="322"/>
      <c r="H953" s="322"/>
      <c r="I953" s="322"/>
      <c r="J953" s="322"/>
      <c r="K953" s="322"/>
      <c r="L953" s="323"/>
      <c r="M953" s="324"/>
      <c r="N953" s="324"/>
      <c r="O953" s="324"/>
      <c r="P953" s="324"/>
      <c r="Q953" s="324"/>
      <c r="R953" s="324"/>
      <c r="S953" s="324"/>
      <c r="T953" s="324"/>
      <c r="U953" s="324"/>
      <c r="V953" s="324"/>
      <c r="W953" s="324"/>
      <c r="X953" s="324"/>
      <c r="Y953" s="325"/>
      <c r="Z953" s="326"/>
      <c r="AA953" s="326"/>
      <c r="AB953" s="326"/>
      <c r="AC953" s="326"/>
      <c r="AD953" s="326"/>
      <c r="AE953" s="326"/>
      <c r="AF953" s="326"/>
      <c r="AG953" s="326"/>
      <c r="AH953" s="326"/>
      <c r="AI953" s="326"/>
      <c r="AJ953" s="326"/>
      <c r="AK953" s="326"/>
      <c r="AL953" s="326"/>
      <c r="AM953" s="326"/>
      <c r="AN953" s="326"/>
      <c r="AO953" s="326"/>
      <c r="AP953" s="326"/>
      <c r="AQ953" s="326"/>
      <c r="AR953" s="326"/>
      <c r="AS953" s="326"/>
      <c r="AT953" s="326"/>
      <c r="AU953" s="326"/>
      <c r="AV953" s="326"/>
      <c r="AW953" s="326"/>
      <c r="AX953" s="326"/>
      <c r="AY953" s="327"/>
    </row>
    <row r="954" spans="1:60" ht="23.1" customHeight="1">
      <c r="B954" s="337"/>
      <c r="C954" s="338"/>
      <c r="D954" s="321"/>
      <c r="E954" s="322"/>
      <c r="F954" s="322"/>
      <c r="G954" s="322"/>
      <c r="H954" s="322"/>
      <c r="I954" s="322"/>
      <c r="J954" s="322"/>
      <c r="K954" s="322"/>
      <c r="L954" s="323"/>
      <c r="M954" s="324"/>
      <c r="N954" s="324"/>
      <c r="O954" s="324"/>
      <c r="P954" s="324"/>
      <c r="Q954" s="324"/>
      <c r="R954" s="324"/>
      <c r="S954" s="324"/>
      <c r="T954" s="324"/>
      <c r="U954" s="324"/>
      <c r="V954" s="324"/>
      <c r="W954" s="324"/>
      <c r="X954" s="324"/>
      <c r="Y954" s="325"/>
      <c r="Z954" s="326"/>
      <c r="AA954" s="326"/>
      <c r="AB954" s="326"/>
      <c r="AC954" s="326"/>
      <c r="AD954" s="326"/>
      <c r="AE954" s="326"/>
      <c r="AF954" s="326"/>
      <c r="AG954" s="326"/>
      <c r="AH954" s="326"/>
      <c r="AI954" s="326"/>
      <c r="AJ954" s="326"/>
      <c r="AK954" s="326"/>
      <c r="AL954" s="326"/>
      <c r="AM954" s="326"/>
      <c r="AN954" s="326"/>
      <c r="AO954" s="326"/>
      <c r="AP954" s="326"/>
      <c r="AQ954" s="326"/>
      <c r="AR954" s="326"/>
      <c r="AS954" s="326"/>
      <c r="AT954" s="326"/>
      <c r="AU954" s="326"/>
      <c r="AV954" s="326"/>
      <c r="AW954" s="326"/>
      <c r="AX954" s="326"/>
      <c r="AY954" s="327"/>
    </row>
    <row r="955" spans="1:60" ht="23.1" customHeight="1">
      <c r="B955" s="337"/>
      <c r="C955" s="338"/>
      <c r="D955" s="321"/>
      <c r="E955" s="322"/>
      <c r="F955" s="322"/>
      <c r="G955" s="322"/>
      <c r="H955" s="322"/>
      <c r="I955" s="322"/>
      <c r="J955" s="322"/>
      <c r="K955" s="322"/>
      <c r="L955" s="323"/>
      <c r="M955" s="324"/>
      <c r="N955" s="324"/>
      <c r="O955" s="324"/>
      <c r="P955" s="324"/>
      <c r="Q955" s="324"/>
      <c r="R955" s="324"/>
      <c r="S955" s="324"/>
      <c r="T955" s="324"/>
      <c r="U955" s="324"/>
      <c r="V955" s="324"/>
      <c r="W955" s="324"/>
      <c r="X955" s="324"/>
      <c r="Y955" s="325"/>
      <c r="Z955" s="326"/>
      <c r="AA955" s="326"/>
      <c r="AB955" s="326"/>
      <c r="AC955" s="326"/>
      <c r="AD955" s="326"/>
      <c r="AE955" s="326"/>
      <c r="AF955" s="326"/>
      <c r="AG955" s="326"/>
      <c r="AH955" s="326"/>
      <c r="AI955" s="326"/>
      <c r="AJ955" s="326"/>
      <c r="AK955" s="326"/>
      <c r="AL955" s="326"/>
      <c r="AM955" s="326"/>
      <c r="AN955" s="326"/>
      <c r="AO955" s="326"/>
      <c r="AP955" s="326"/>
      <c r="AQ955" s="326"/>
      <c r="AR955" s="326"/>
      <c r="AS955" s="326"/>
      <c r="AT955" s="326"/>
      <c r="AU955" s="326"/>
      <c r="AV955" s="326"/>
      <c r="AW955" s="326"/>
      <c r="AX955" s="326"/>
      <c r="AY955" s="327"/>
    </row>
    <row r="956" spans="1:60" ht="23.1" customHeight="1">
      <c r="B956" s="337"/>
      <c r="C956" s="338"/>
      <c r="D956" s="321"/>
      <c r="E956" s="322"/>
      <c r="F956" s="322"/>
      <c r="G956" s="322"/>
      <c r="H956" s="322"/>
      <c r="I956" s="322"/>
      <c r="J956" s="322"/>
      <c r="K956" s="322"/>
      <c r="L956" s="323"/>
      <c r="M956" s="324"/>
      <c r="N956" s="324"/>
      <c r="O956" s="324"/>
      <c r="P956" s="324"/>
      <c r="Q956" s="324"/>
      <c r="R956" s="324"/>
      <c r="S956" s="324"/>
      <c r="T956" s="324"/>
      <c r="U956" s="324"/>
      <c r="V956" s="324"/>
      <c r="W956" s="324"/>
      <c r="X956" s="324"/>
      <c r="Y956" s="325"/>
      <c r="Z956" s="326"/>
      <c r="AA956" s="326"/>
      <c r="AB956" s="326"/>
      <c r="AC956" s="326"/>
      <c r="AD956" s="326"/>
      <c r="AE956" s="326"/>
      <c r="AF956" s="326"/>
      <c r="AG956" s="326"/>
      <c r="AH956" s="326"/>
      <c r="AI956" s="326"/>
      <c r="AJ956" s="326"/>
      <c r="AK956" s="326"/>
      <c r="AL956" s="326"/>
      <c r="AM956" s="326"/>
      <c r="AN956" s="326"/>
      <c r="AO956" s="326"/>
      <c r="AP956" s="326"/>
      <c r="AQ956" s="326"/>
      <c r="AR956" s="326"/>
      <c r="AS956" s="326"/>
      <c r="AT956" s="326"/>
      <c r="AU956" s="326"/>
      <c r="AV956" s="326"/>
      <c r="AW956" s="326"/>
      <c r="AX956" s="326"/>
      <c r="AY956" s="327"/>
    </row>
    <row r="957" spans="1:60" ht="23.1" customHeight="1">
      <c r="B957" s="337"/>
      <c r="C957" s="338"/>
      <c r="D957" s="328"/>
      <c r="E957" s="329"/>
      <c r="F957" s="329"/>
      <c r="G957" s="329"/>
      <c r="H957" s="329"/>
      <c r="I957" s="329"/>
      <c r="J957" s="329"/>
      <c r="K957" s="329"/>
      <c r="L957" s="330"/>
      <c r="M957" s="331"/>
      <c r="N957" s="331"/>
      <c r="O957" s="331"/>
      <c r="P957" s="331"/>
      <c r="Q957" s="331"/>
      <c r="R957" s="331"/>
      <c r="S957" s="331"/>
      <c r="T957" s="331"/>
      <c r="U957" s="331"/>
      <c r="V957" s="331"/>
      <c r="W957" s="331"/>
      <c r="X957" s="331"/>
      <c r="Y957" s="325"/>
      <c r="Z957" s="326"/>
      <c r="AA957" s="326"/>
      <c r="AB957" s="326"/>
      <c r="AC957" s="326"/>
      <c r="AD957" s="326"/>
      <c r="AE957" s="326"/>
      <c r="AF957" s="326"/>
      <c r="AG957" s="326"/>
      <c r="AH957" s="326"/>
      <c r="AI957" s="326"/>
      <c r="AJ957" s="326"/>
      <c r="AK957" s="326"/>
      <c r="AL957" s="326"/>
      <c r="AM957" s="326"/>
      <c r="AN957" s="326"/>
      <c r="AO957" s="326"/>
      <c r="AP957" s="326"/>
      <c r="AQ957" s="326"/>
      <c r="AR957" s="326"/>
      <c r="AS957" s="326"/>
      <c r="AT957" s="326"/>
      <c r="AU957" s="326"/>
      <c r="AV957" s="326"/>
      <c r="AW957" s="326"/>
      <c r="AX957" s="326"/>
      <c r="AY957" s="327"/>
    </row>
    <row r="958" spans="1:60" ht="23.1" customHeight="1">
      <c r="B958" s="339"/>
      <c r="C958" s="340"/>
      <c r="D958" s="361" t="s">
        <v>26</v>
      </c>
      <c r="E958" s="362"/>
      <c r="F958" s="362"/>
      <c r="G958" s="362"/>
      <c r="H958" s="362"/>
      <c r="I958" s="362"/>
      <c r="J958" s="362"/>
      <c r="K958" s="362"/>
      <c r="L958" s="363"/>
      <c r="M958" s="3225">
        <v>3</v>
      </c>
      <c r="N958" s="1978"/>
      <c r="O958" s="1978"/>
      <c r="P958" s="1978"/>
      <c r="Q958" s="1978"/>
      <c r="R958" s="1979"/>
      <c r="S958" s="923">
        <v>3</v>
      </c>
      <c r="T958" s="923"/>
      <c r="U958" s="923"/>
      <c r="V958" s="923"/>
      <c r="W958" s="923"/>
      <c r="X958" s="923"/>
      <c r="Y958" s="367"/>
      <c r="Z958" s="368"/>
      <c r="AA958" s="368"/>
      <c r="AB958" s="368"/>
      <c r="AC958" s="368"/>
      <c r="AD958" s="368"/>
      <c r="AE958" s="368"/>
      <c r="AF958" s="368"/>
      <c r="AG958" s="368"/>
      <c r="AH958" s="368"/>
      <c r="AI958" s="368"/>
      <c r="AJ958" s="368"/>
      <c r="AK958" s="368"/>
      <c r="AL958" s="368"/>
      <c r="AM958" s="368"/>
      <c r="AN958" s="368"/>
      <c r="AO958" s="368"/>
      <c r="AP958" s="368"/>
      <c r="AQ958" s="368"/>
      <c r="AR958" s="368"/>
      <c r="AS958" s="368"/>
      <c r="AT958" s="368"/>
      <c r="AU958" s="368"/>
      <c r="AV958" s="368"/>
      <c r="AW958" s="368"/>
      <c r="AX958" s="368"/>
      <c r="AY958" s="369"/>
    </row>
    <row r="959" spans="1:60" ht="18" customHeight="1">
      <c r="B959" s="25"/>
      <c r="C959" s="25"/>
      <c r="D959" s="25"/>
      <c r="E959" s="25"/>
      <c r="F959" s="25"/>
      <c r="G959" s="25"/>
      <c r="H959" s="30"/>
      <c r="I959" s="30"/>
      <c r="J959" s="30"/>
      <c r="K959" s="30"/>
      <c r="L959" s="30"/>
      <c r="M959" s="30"/>
      <c r="N959" s="30"/>
      <c r="O959" s="30"/>
      <c r="P959" s="30"/>
      <c r="Q959" s="31"/>
      <c r="R959" s="31"/>
      <c r="S959" s="31"/>
      <c r="T959" s="31"/>
      <c r="U959" s="31"/>
      <c r="V959" s="31"/>
      <c r="W959" s="31"/>
      <c r="X959" s="31"/>
      <c r="Y959" s="31"/>
      <c r="Z959" s="31"/>
      <c r="AA959" s="31"/>
      <c r="AB959" s="31"/>
      <c r="AC959" s="31"/>
      <c r="AD959" s="31"/>
      <c r="AE959" s="31"/>
      <c r="AF959" s="31"/>
      <c r="AG959" s="31"/>
      <c r="AH959" s="31"/>
      <c r="AI959" s="31"/>
      <c r="AJ959" s="31"/>
      <c r="AK959" s="31"/>
      <c r="AL959" s="31"/>
      <c r="AM959" s="31"/>
      <c r="AN959" s="31"/>
      <c r="AO959" s="31"/>
      <c r="AP959" s="31"/>
      <c r="AQ959" s="31"/>
      <c r="AR959" s="31"/>
      <c r="AS959" s="31"/>
      <c r="AT959" s="31"/>
      <c r="AU959" s="31"/>
      <c r="AV959" s="31"/>
      <c r="AW959" s="31"/>
      <c r="AX959" s="31"/>
      <c r="AY959" s="31"/>
    </row>
    <row r="960" spans="1:60" ht="23.25" customHeight="1" thickBot="1">
      <c r="A960" s="4"/>
      <c r="B960" s="319" t="s">
        <v>100</v>
      </c>
      <c r="C960" s="320"/>
      <c r="D960" s="320"/>
      <c r="E960" s="320"/>
      <c r="F960" s="320"/>
      <c r="G960" s="320"/>
      <c r="H960" s="320" t="s">
        <v>115</v>
      </c>
      <c r="I960" s="320"/>
      <c r="J960" s="320"/>
      <c r="K960" s="320"/>
      <c r="L960" s="320"/>
      <c r="M960" s="320"/>
      <c r="N960" s="320"/>
      <c r="O960" s="320"/>
      <c r="P960" s="320"/>
      <c r="Q960" s="320"/>
      <c r="R960" s="320"/>
      <c r="S960" s="320"/>
      <c r="T960" s="320"/>
      <c r="U960" s="320"/>
      <c r="V960" s="320"/>
      <c r="W960" s="320"/>
      <c r="X960" s="320"/>
      <c r="Y960" s="320"/>
      <c r="Z960" s="320"/>
      <c r="AA960" s="320"/>
      <c r="AB960" s="320"/>
      <c r="AC960" s="320"/>
      <c r="AD960" s="320"/>
      <c r="AE960" s="320"/>
      <c r="AF960" s="320"/>
      <c r="AG960" s="320"/>
      <c r="AH960" s="320"/>
      <c r="AI960" s="320"/>
      <c r="AJ960" s="320"/>
      <c r="AK960" s="320"/>
      <c r="AL960" s="320"/>
      <c r="AM960" s="320"/>
      <c r="AN960" s="320"/>
      <c r="AO960" s="320"/>
      <c r="AP960" s="320"/>
      <c r="AQ960" s="320"/>
      <c r="AR960" s="320"/>
      <c r="AS960" s="320"/>
      <c r="AT960" s="320"/>
      <c r="AU960" s="320"/>
      <c r="AV960" s="320"/>
      <c r="AW960" s="320"/>
      <c r="AX960" s="320"/>
      <c r="AY960" s="320"/>
    </row>
    <row r="961" spans="1:51" ht="385.5" customHeight="1">
      <c r="A961" s="5"/>
      <c r="B961" s="288" t="s">
        <v>40</v>
      </c>
      <c r="C961" s="289"/>
      <c r="D961" s="289"/>
      <c r="E961" s="289"/>
      <c r="F961" s="289"/>
      <c r="G961" s="290"/>
      <c r="H961" s="41"/>
      <c r="I961" s="42"/>
      <c r="J961" s="42"/>
      <c r="K961" s="42"/>
      <c r="L961" s="42"/>
      <c r="M961" s="42"/>
      <c r="N961" s="42"/>
      <c r="O961" s="42"/>
      <c r="P961" s="42"/>
      <c r="Q961" s="42"/>
      <c r="R961" s="42"/>
      <c r="S961" s="42"/>
      <c r="T961" s="42"/>
      <c r="U961" s="42"/>
      <c r="V961" s="42"/>
      <c r="W961" s="42"/>
      <c r="X961" s="42"/>
      <c r="Y961" s="42"/>
      <c r="Z961" s="42"/>
      <c r="AA961" s="42"/>
      <c r="AB961" s="42"/>
      <c r="AC961" s="42"/>
      <c r="AD961" s="42"/>
      <c r="AE961" s="42"/>
      <c r="AF961" s="42"/>
      <c r="AG961" s="42"/>
      <c r="AH961" s="42"/>
      <c r="AI961" s="42"/>
      <c r="AJ961" s="42"/>
      <c r="AK961" s="42"/>
      <c r="AL961" s="42"/>
      <c r="AM961" s="42"/>
      <c r="AN961" s="42"/>
      <c r="AO961" s="42"/>
      <c r="AP961" s="42"/>
      <c r="AQ961" s="42"/>
      <c r="AR961" s="42"/>
      <c r="AS961" s="42"/>
      <c r="AT961" s="42"/>
      <c r="AU961" s="42"/>
      <c r="AV961" s="42"/>
      <c r="AW961" s="42"/>
      <c r="AX961" s="42"/>
      <c r="AY961" s="43"/>
    </row>
    <row r="962" spans="1:51" ht="348.95" customHeight="1">
      <c r="B962" s="291"/>
      <c r="C962" s="292"/>
      <c r="D962" s="292"/>
      <c r="E962" s="292"/>
      <c r="F962" s="292"/>
      <c r="G962" s="293"/>
      <c r="H962" s="44"/>
      <c r="I962" s="45"/>
      <c r="J962" s="45"/>
      <c r="K962" s="45"/>
      <c r="L962" s="45"/>
      <c r="M962" s="45"/>
      <c r="N962" s="45"/>
      <c r="O962" s="45"/>
      <c r="P962" s="45"/>
      <c r="Q962" s="45"/>
      <c r="R962" s="45"/>
      <c r="S962" s="45"/>
      <c r="T962" s="45"/>
      <c r="U962" s="45"/>
      <c r="V962" s="45"/>
      <c r="W962" s="45"/>
      <c r="X962" s="45"/>
      <c r="Y962" s="45"/>
      <c r="Z962" s="45"/>
      <c r="AA962" s="45"/>
      <c r="AB962" s="45"/>
      <c r="AC962" s="45"/>
      <c r="AD962" s="45"/>
      <c r="AE962" s="45"/>
      <c r="AF962" s="45"/>
      <c r="AG962" s="45"/>
      <c r="AH962" s="45"/>
      <c r="AI962" s="45"/>
      <c r="AJ962" s="45"/>
      <c r="AK962" s="45"/>
      <c r="AL962" s="45"/>
      <c r="AM962" s="45"/>
      <c r="AN962" s="45"/>
      <c r="AO962" s="45"/>
      <c r="AP962" s="45"/>
      <c r="AQ962" s="45"/>
      <c r="AR962" s="45"/>
      <c r="AS962" s="45"/>
      <c r="AT962" s="45"/>
      <c r="AU962" s="45"/>
      <c r="AV962" s="45"/>
      <c r="AW962" s="45"/>
      <c r="AX962" s="45"/>
      <c r="AY962" s="46"/>
    </row>
    <row r="963" spans="1:51" ht="324" customHeight="1" thickBot="1">
      <c r="B963" s="294"/>
      <c r="C963" s="295"/>
      <c r="D963" s="295"/>
      <c r="E963" s="295"/>
      <c r="F963" s="295"/>
      <c r="G963" s="296"/>
      <c r="H963" s="47"/>
      <c r="I963" s="48"/>
      <c r="J963" s="48"/>
      <c r="K963" s="48"/>
      <c r="L963" s="48"/>
      <c r="M963" s="48"/>
      <c r="N963" s="48"/>
      <c r="O963" s="48"/>
      <c r="P963" s="48"/>
      <c r="Q963" s="48"/>
      <c r="R963" s="48"/>
      <c r="S963" s="48"/>
      <c r="T963" s="48"/>
      <c r="U963" s="48"/>
      <c r="V963" s="48"/>
      <c r="W963" s="48"/>
      <c r="X963" s="48"/>
      <c r="Y963" s="48"/>
      <c r="Z963" s="48"/>
      <c r="AA963" s="48"/>
      <c r="AB963" s="48"/>
      <c r="AC963" s="48"/>
      <c r="AD963" s="48"/>
      <c r="AE963" s="48"/>
      <c r="AF963" s="48"/>
      <c r="AG963" s="48"/>
      <c r="AH963" s="48"/>
      <c r="AI963" s="48"/>
      <c r="AJ963" s="48"/>
      <c r="AK963" s="48"/>
      <c r="AL963" s="48"/>
      <c r="AM963" s="48"/>
      <c r="AN963" s="48"/>
      <c r="AO963" s="48"/>
      <c r="AP963" s="48"/>
      <c r="AQ963" s="48"/>
      <c r="AR963" s="48"/>
      <c r="AS963" s="48"/>
      <c r="AT963" s="48"/>
      <c r="AU963" s="48"/>
      <c r="AV963" s="48"/>
      <c r="AW963" s="48"/>
      <c r="AX963" s="48"/>
      <c r="AY963" s="49"/>
    </row>
    <row r="964" spans="1:51" ht="18" customHeight="1">
      <c r="B964" s="25"/>
      <c r="C964" s="25"/>
      <c r="D964" s="25"/>
      <c r="E964" s="25"/>
      <c r="F964" s="25"/>
      <c r="G964" s="25"/>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row>
    <row r="965" spans="1:51" ht="30" customHeight="1" thickBot="1">
      <c r="B965" s="306" t="s">
        <v>100</v>
      </c>
      <c r="C965" s="306"/>
      <c r="D965" s="306"/>
      <c r="E965" s="306"/>
      <c r="F965" s="307"/>
      <c r="G965" s="307"/>
      <c r="H965" s="663" t="s">
        <v>115</v>
      </c>
      <c r="I965" s="663"/>
      <c r="J965" s="663"/>
      <c r="K965" s="663"/>
      <c r="L965" s="663"/>
      <c r="M965" s="663"/>
      <c r="N965" s="663"/>
      <c r="O965" s="663"/>
      <c r="P965" s="663"/>
      <c r="Q965" s="663"/>
      <c r="R965" s="663"/>
      <c r="S965" s="663"/>
      <c r="T965" s="663"/>
      <c r="U965" s="663"/>
      <c r="V965" s="663"/>
      <c r="W965" s="663"/>
      <c r="X965" s="663"/>
      <c r="Y965" s="663"/>
      <c r="Z965" s="663"/>
      <c r="AA965" s="663"/>
      <c r="AB965" s="663"/>
      <c r="AC965" s="663"/>
      <c r="AD965" s="663"/>
      <c r="AE965" s="663"/>
      <c r="AF965" s="663"/>
      <c r="AG965" s="663"/>
      <c r="AH965" s="663"/>
      <c r="AI965" s="663"/>
      <c r="AJ965" s="663"/>
      <c r="AK965" s="663"/>
      <c r="AL965" s="663"/>
      <c r="AM965" s="663"/>
      <c r="AN965" s="663"/>
      <c r="AO965" s="663"/>
      <c r="AP965" s="663"/>
      <c r="AQ965" s="663"/>
      <c r="AR965" s="663"/>
      <c r="AS965" s="663"/>
      <c r="AT965" s="663"/>
      <c r="AU965" s="663"/>
      <c r="AV965" s="663"/>
      <c r="AW965" s="663"/>
      <c r="AX965" s="663"/>
      <c r="AY965" s="663"/>
    </row>
    <row r="966" spans="1:51" ht="24.75" customHeight="1">
      <c r="B966" s="308" t="s">
        <v>75</v>
      </c>
      <c r="C966" s="309"/>
      <c r="D966" s="309"/>
      <c r="E966" s="309"/>
      <c r="F966" s="309"/>
      <c r="G966" s="310"/>
      <c r="H966" s="314" t="s">
        <v>639</v>
      </c>
      <c r="I966" s="315"/>
      <c r="J966" s="315"/>
      <c r="K966" s="315"/>
      <c r="L966" s="315"/>
      <c r="M966" s="315"/>
      <c r="N966" s="315"/>
      <c r="O966" s="315"/>
      <c r="P966" s="315"/>
      <c r="Q966" s="315"/>
      <c r="R966" s="315"/>
      <c r="S966" s="315"/>
      <c r="T966" s="315"/>
      <c r="U966" s="315"/>
      <c r="V966" s="315"/>
      <c r="W966" s="315"/>
      <c r="X966" s="315"/>
      <c r="Y966" s="315"/>
      <c r="Z966" s="315"/>
      <c r="AA966" s="315"/>
      <c r="AB966" s="315"/>
      <c r="AC966" s="316"/>
      <c r="AD966" s="314" t="s">
        <v>605</v>
      </c>
      <c r="AE966" s="315"/>
      <c r="AF966" s="315"/>
      <c r="AG966" s="315"/>
      <c r="AH966" s="315"/>
      <c r="AI966" s="315"/>
      <c r="AJ966" s="315"/>
      <c r="AK966" s="315"/>
      <c r="AL966" s="315"/>
      <c r="AM966" s="315"/>
      <c r="AN966" s="315"/>
      <c r="AO966" s="315"/>
      <c r="AP966" s="315"/>
      <c r="AQ966" s="315"/>
      <c r="AR966" s="315"/>
      <c r="AS966" s="315"/>
      <c r="AT966" s="315"/>
      <c r="AU966" s="315"/>
      <c r="AV966" s="315"/>
      <c r="AW966" s="315"/>
      <c r="AX966" s="315"/>
      <c r="AY966" s="317"/>
    </row>
    <row r="967" spans="1:51" ht="24.75" customHeight="1">
      <c r="B967" s="308"/>
      <c r="C967" s="309"/>
      <c r="D967" s="309"/>
      <c r="E967" s="309"/>
      <c r="F967" s="309"/>
      <c r="G967" s="310"/>
      <c r="H967" s="278" t="s">
        <v>23</v>
      </c>
      <c r="I967" s="279"/>
      <c r="J967" s="279"/>
      <c r="K967" s="279"/>
      <c r="L967" s="280"/>
      <c r="M967" s="259" t="s">
        <v>24</v>
      </c>
      <c r="N967" s="279"/>
      <c r="O967" s="279"/>
      <c r="P967" s="279"/>
      <c r="Q967" s="279"/>
      <c r="R967" s="279"/>
      <c r="S967" s="279"/>
      <c r="T967" s="279"/>
      <c r="U967" s="279"/>
      <c r="V967" s="279"/>
      <c r="W967" s="279"/>
      <c r="X967" s="279"/>
      <c r="Y967" s="280"/>
      <c r="Z967" s="262" t="s">
        <v>25</v>
      </c>
      <c r="AA967" s="281"/>
      <c r="AB967" s="281"/>
      <c r="AC967" s="318"/>
      <c r="AD967" s="278" t="s">
        <v>23</v>
      </c>
      <c r="AE967" s="279"/>
      <c r="AF967" s="279"/>
      <c r="AG967" s="279"/>
      <c r="AH967" s="280"/>
      <c r="AI967" s="259" t="s">
        <v>24</v>
      </c>
      <c r="AJ967" s="279"/>
      <c r="AK967" s="279"/>
      <c r="AL967" s="279"/>
      <c r="AM967" s="279"/>
      <c r="AN967" s="279"/>
      <c r="AO967" s="279"/>
      <c r="AP967" s="279"/>
      <c r="AQ967" s="279"/>
      <c r="AR967" s="279"/>
      <c r="AS967" s="279"/>
      <c r="AT967" s="279"/>
      <c r="AU967" s="280"/>
      <c r="AV967" s="262" t="s">
        <v>25</v>
      </c>
      <c r="AW967" s="281"/>
      <c r="AX967" s="281"/>
      <c r="AY967" s="282"/>
    </row>
    <row r="968" spans="1:51" ht="24.75" customHeight="1">
      <c r="B968" s="308"/>
      <c r="C968" s="309"/>
      <c r="D968" s="309"/>
      <c r="E968" s="309"/>
      <c r="F968" s="309"/>
      <c r="G968" s="310"/>
      <c r="H968" s="1760" t="s">
        <v>121</v>
      </c>
      <c r="I968" s="349"/>
      <c r="J968" s="349"/>
      <c r="K968" s="349"/>
      <c r="L968" s="350"/>
      <c r="M968" s="1904" t="s">
        <v>122</v>
      </c>
      <c r="N968" s="1905"/>
      <c r="O968" s="1905"/>
      <c r="P968" s="1905"/>
      <c r="Q968" s="1905"/>
      <c r="R968" s="1905"/>
      <c r="S968" s="1905"/>
      <c r="T968" s="1905"/>
      <c r="U968" s="1905"/>
      <c r="V968" s="1905"/>
      <c r="W968" s="1905"/>
      <c r="X968" s="1905"/>
      <c r="Y968" s="1906"/>
      <c r="Z968" s="1907">
        <v>1.9</v>
      </c>
      <c r="AA968" s="1908"/>
      <c r="AB968" s="1908"/>
      <c r="AC968" s="1909"/>
      <c r="AD968" s="243"/>
      <c r="AE968" s="244"/>
      <c r="AF968" s="244"/>
      <c r="AG968" s="244"/>
      <c r="AH968" s="245"/>
      <c r="AI968" s="246"/>
      <c r="AJ968" s="286"/>
      <c r="AK968" s="286"/>
      <c r="AL968" s="286"/>
      <c r="AM968" s="286"/>
      <c r="AN968" s="286"/>
      <c r="AO968" s="286"/>
      <c r="AP968" s="286"/>
      <c r="AQ968" s="286"/>
      <c r="AR968" s="286"/>
      <c r="AS968" s="286"/>
      <c r="AT968" s="286"/>
      <c r="AU968" s="287"/>
      <c r="AV968" s="249"/>
      <c r="AW968" s="250"/>
      <c r="AX968" s="250"/>
      <c r="AY968" s="252"/>
    </row>
    <row r="969" spans="1:51" ht="24.75" customHeight="1">
      <c r="B969" s="308"/>
      <c r="C969" s="309"/>
      <c r="D969" s="309"/>
      <c r="E969" s="309"/>
      <c r="F969" s="309"/>
      <c r="G969" s="310"/>
      <c r="H969" s="1741" t="s">
        <v>121</v>
      </c>
      <c r="I969" s="359"/>
      <c r="J969" s="359"/>
      <c r="K969" s="359"/>
      <c r="L969" s="360"/>
      <c r="M969" s="2926" t="s">
        <v>123</v>
      </c>
      <c r="N969" s="2927"/>
      <c r="O969" s="2927"/>
      <c r="P969" s="2927"/>
      <c r="Q969" s="2927"/>
      <c r="R969" s="2927"/>
      <c r="S969" s="2927"/>
      <c r="T969" s="2927"/>
      <c r="U969" s="2927"/>
      <c r="V969" s="2927"/>
      <c r="W969" s="2927"/>
      <c r="X969" s="2927"/>
      <c r="Y969" s="2928"/>
      <c r="Z969" s="1948">
        <v>0.03</v>
      </c>
      <c r="AA969" s="1949"/>
      <c r="AB969" s="1949"/>
      <c r="AC969" s="1950"/>
      <c r="AD969" s="233"/>
      <c r="AE969" s="234"/>
      <c r="AF969" s="234"/>
      <c r="AG969" s="234"/>
      <c r="AH969" s="235"/>
      <c r="AI969" s="236"/>
      <c r="AJ969" s="237"/>
      <c r="AK969" s="237"/>
      <c r="AL969" s="237"/>
      <c r="AM969" s="237"/>
      <c r="AN969" s="237"/>
      <c r="AO969" s="237"/>
      <c r="AP969" s="237"/>
      <c r="AQ969" s="237"/>
      <c r="AR969" s="237"/>
      <c r="AS969" s="237"/>
      <c r="AT969" s="237"/>
      <c r="AU969" s="238"/>
      <c r="AV969" s="239"/>
      <c r="AW969" s="240"/>
      <c r="AX969" s="240"/>
      <c r="AY969" s="241"/>
    </row>
    <row r="970" spans="1:51" ht="24.75" customHeight="1">
      <c r="B970" s="308"/>
      <c r="C970" s="309"/>
      <c r="D970" s="309"/>
      <c r="E970" s="309"/>
      <c r="F970" s="309"/>
      <c r="G970" s="310"/>
      <c r="H970" s="1741" t="s">
        <v>121</v>
      </c>
      <c r="I970" s="359"/>
      <c r="J970" s="359"/>
      <c r="K970" s="359"/>
      <c r="L970" s="360"/>
      <c r="M970" s="2926" t="s">
        <v>124</v>
      </c>
      <c r="N970" s="2927"/>
      <c r="O970" s="2927"/>
      <c r="P970" s="2927"/>
      <c r="Q970" s="2927"/>
      <c r="R970" s="2927"/>
      <c r="S970" s="2927"/>
      <c r="T970" s="2927"/>
      <c r="U970" s="2927"/>
      <c r="V970" s="2927"/>
      <c r="W970" s="2927"/>
      <c r="X970" s="2927"/>
      <c r="Y970" s="2928"/>
      <c r="Z970" s="1948">
        <v>0.04</v>
      </c>
      <c r="AA970" s="1949"/>
      <c r="AB970" s="1949"/>
      <c r="AC970" s="1950"/>
      <c r="AD970" s="233"/>
      <c r="AE970" s="234"/>
      <c r="AF970" s="234"/>
      <c r="AG970" s="234"/>
      <c r="AH970" s="235"/>
      <c r="AI970" s="236"/>
      <c r="AJ970" s="237"/>
      <c r="AK970" s="237"/>
      <c r="AL970" s="237"/>
      <c r="AM970" s="237"/>
      <c r="AN970" s="237"/>
      <c r="AO970" s="237"/>
      <c r="AP970" s="237"/>
      <c r="AQ970" s="237"/>
      <c r="AR970" s="237"/>
      <c r="AS970" s="237"/>
      <c r="AT970" s="237"/>
      <c r="AU970" s="238"/>
      <c r="AV970" s="239"/>
      <c r="AW970" s="240"/>
      <c r="AX970" s="240"/>
      <c r="AY970" s="241"/>
    </row>
    <row r="971" spans="1:51" ht="24.75" customHeight="1">
      <c r="B971" s="308"/>
      <c r="C971" s="309"/>
      <c r="D971" s="309"/>
      <c r="E971" s="309"/>
      <c r="F971" s="309"/>
      <c r="G971" s="310"/>
      <c r="H971" s="233"/>
      <c r="I971" s="234"/>
      <c r="J971" s="234"/>
      <c r="K971" s="234"/>
      <c r="L971" s="235"/>
      <c r="M971" s="236"/>
      <c r="N971" s="237"/>
      <c r="O971" s="237"/>
      <c r="P971" s="237"/>
      <c r="Q971" s="237"/>
      <c r="R971" s="237"/>
      <c r="S971" s="237"/>
      <c r="T971" s="237"/>
      <c r="U971" s="237"/>
      <c r="V971" s="237"/>
      <c r="W971" s="237"/>
      <c r="X971" s="237"/>
      <c r="Y971" s="238"/>
      <c r="Z971" s="239"/>
      <c r="AA971" s="240"/>
      <c r="AB971" s="240"/>
      <c r="AC971" s="242"/>
      <c r="AD971" s="233"/>
      <c r="AE971" s="234"/>
      <c r="AF971" s="234"/>
      <c r="AG971" s="234"/>
      <c r="AH971" s="235"/>
      <c r="AI971" s="236"/>
      <c r="AJ971" s="237"/>
      <c r="AK971" s="237"/>
      <c r="AL971" s="237"/>
      <c r="AM971" s="237"/>
      <c r="AN971" s="237"/>
      <c r="AO971" s="237"/>
      <c r="AP971" s="237"/>
      <c r="AQ971" s="237"/>
      <c r="AR971" s="237"/>
      <c r="AS971" s="237"/>
      <c r="AT971" s="237"/>
      <c r="AU971" s="238"/>
      <c r="AV971" s="239"/>
      <c r="AW971" s="240"/>
      <c r="AX971" s="240"/>
      <c r="AY971" s="241"/>
    </row>
    <row r="972" spans="1:51" ht="24.75" customHeight="1">
      <c r="B972" s="308"/>
      <c r="C972" s="309"/>
      <c r="D972" s="309"/>
      <c r="E972" s="309"/>
      <c r="F972" s="309"/>
      <c r="G972" s="310"/>
      <c r="H972" s="233"/>
      <c r="I972" s="234"/>
      <c r="J972" s="234"/>
      <c r="K972" s="234"/>
      <c r="L972" s="235"/>
      <c r="M972" s="236"/>
      <c r="N972" s="237"/>
      <c r="O972" s="237"/>
      <c r="P972" s="237"/>
      <c r="Q972" s="237"/>
      <c r="R972" s="237"/>
      <c r="S972" s="237"/>
      <c r="T972" s="237"/>
      <c r="U972" s="237"/>
      <c r="V972" s="237"/>
      <c r="W972" s="237"/>
      <c r="X972" s="237"/>
      <c r="Y972" s="238"/>
      <c r="Z972" s="239"/>
      <c r="AA972" s="240"/>
      <c r="AB972" s="240"/>
      <c r="AC972" s="240"/>
      <c r="AD972" s="233"/>
      <c r="AE972" s="234"/>
      <c r="AF972" s="234"/>
      <c r="AG972" s="234"/>
      <c r="AH972" s="235"/>
      <c r="AI972" s="236"/>
      <c r="AJ972" s="237"/>
      <c r="AK972" s="237"/>
      <c r="AL972" s="237"/>
      <c r="AM972" s="237"/>
      <c r="AN972" s="237"/>
      <c r="AO972" s="237"/>
      <c r="AP972" s="237"/>
      <c r="AQ972" s="237"/>
      <c r="AR972" s="237"/>
      <c r="AS972" s="237"/>
      <c r="AT972" s="237"/>
      <c r="AU972" s="238"/>
      <c r="AV972" s="239"/>
      <c r="AW972" s="240"/>
      <c r="AX972" s="240"/>
      <c r="AY972" s="241"/>
    </row>
    <row r="973" spans="1:51" ht="24.75" customHeight="1">
      <c r="B973" s="308"/>
      <c r="C973" s="309"/>
      <c r="D973" s="309"/>
      <c r="E973" s="309"/>
      <c r="F973" s="309"/>
      <c r="G973" s="310"/>
      <c r="H973" s="233"/>
      <c r="I973" s="234"/>
      <c r="J973" s="234"/>
      <c r="K973" s="234"/>
      <c r="L973" s="235"/>
      <c r="M973" s="236"/>
      <c r="N973" s="237"/>
      <c r="O973" s="237"/>
      <c r="P973" s="237"/>
      <c r="Q973" s="237"/>
      <c r="R973" s="237"/>
      <c r="S973" s="237"/>
      <c r="T973" s="237"/>
      <c r="U973" s="237"/>
      <c r="V973" s="237"/>
      <c r="W973" s="237"/>
      <c r="X973" s="237"/>
      <c r="Y973" s="238"/>
      <c r="Z973" s="239"/>
      <c r="AA973" s="240"/>
      <c r="AB973" s="240"/>
      <c r="AC973" s="240"/>
      <c r="AD973" s="233"/>
      <c r="AE973" s="234"/>
      <c r="AF973" s="234"/>
      <c r="AG973" s="234"/>
      <c r="AH973" s="235"/>
      <c r="AI973" s="236"/>
      <c r="AJ973" s="237"/>
      <c r="AK973" s="237"/>
      <c r="AL973" s="237"/>
      <c r="AM973" s="237"/>
      <c r="AN973" s="237"/>
      <c r="AO973" s="237"/>
      <c r="AP973" s="237"/>
      <c r="AQ973" s="237"/>
      <c r="AR973" s="237"/>
      <c r="AS973" s="237"/>
      <c r="AT973" s="237"/>
      <c r="AU973" s="238"/>
      <c r="AV973" s="239"/>
      <c r="AW973" s="240"/>
      <c r="AX973" s="240"/>
      <c r="AY973" s="241"/>
    </row>
    <row r="974" spans="1:51" ht="24.75" customHeight="1">
      <c r="B974" s="308"/>
      <c r="C974" s="309"/>
      <c r="D974" s="309"/>
      <c r="E974" s="309"/>
      <c r="F974" s="309"/>
      <c r="G974" s="310"/>
      <c r="H974" s="233"/>
      <c r="I974" s="234"/>
      <c r="J974" s="234"/>
      <c r="K974" s="234"/>
      <c r="L974" s="235"/>
      <c r="M974" s="236"/>
      <c r="N974" s="237"/>
      <c r="O974" s="237"/>
      <c r="P974" s="237"/>
      <c r="Q974" s="237"/>
      <c r="R974" s="237"/>
      <c r="S974" s="237"/>
      <c r="T974" s="237"/>
      <c r="U974" s="237"/>
      <c r="V974" s="237"/>
      <c r="W974" s="237"/>
      <c r="X974" s="237"/>
      <c r="Y974" s="238"/>
      <c r="Z974" s="239"/>
      <c r="AA974" s="240"/>
      <c r="AB974" s="240"/>
      <c r="AC974" s="240"/>
      <c r="AD974" s="233"/>
      <c r="AE974" s="234"/>
      <c r="AF974" s="234"/>
      <c r="AG974" s="234"/>
      <c r="AH974" s="235"/>
      <c r="AI974" s="236"/>
      <c r="AJ974" s="237"/>
      <c r="AK974" s="237"/>
      <c r="AL974" s="237"/>
      <c r="AM974" s="237"/>
      <c r="AN974" s="237"/>
      <c r="AO974" s="237"/>
      <c r="AP974" s="237"/>
      <c r="AQ974" s="237"/>
      <c r="AR974" s="237"/>
      <c r="AS974" s="237"/>
      <c r="AT974" s="237"/>
      <c r="AU974" s="238"/>
      <c r="AV974" s="239"/>
      <c r="AW974" s="240"/>
      <c r="AX974" s="240"/>
      <c r="AY974" s="241"/>
    </row>
    <row r="975" spans="1:51" ht="24.75" customHeight="1">
      <c r="B975" s="308"/>
      <c r="C975" s="309"/>
      <c r="D975" s="309"/>
      <c r="E975" s="309"/>
      <c r="F975" s="309"/>
      <c r="G975" s="310"/>
      <c r="H975" s="224"/>
      <c r="I975" s="225"/>
      <c r="J975" s="225"/>
      <c r="K975" s="225"/>
      <c r="L975" s="226"/>
      <c r="M975" s="227"/>
      <c r="N975" s="228"/>
      <c r="O975" s="228"/>
      <c r="P975" s="228"/>
      <c r="Q975" s="228"/>
      <c r="R975" s="228"/>
      <c r="S975" s="228"/>
      <c r="T975" s="228"/>
      <c r="U975" s="228"/>
      <c r="V975" s="228"/>
      <c r="W975" s="228"/>
      <c r="X975" s="228"/>
      <c r="Y975" s="229"/>
      <c r="Z975" s="230"/>
      <c r="AA975" s="231"/>
      <c r="AB975" s="231"/>
      <c r="AC975" s="231"/>
      <c r="AD975" s="224"/>
      <c r="AE975" s="225"/>
      <c r="AF975" s="225"/>
      <c r="AG975" s="225"/>
      <c r="AH975" s="226"/>
      <c r="AI975" s="227"/>
      <c r="AJ975" s="228"/>
      <c r="AK975" s="228"/>
      <c r="AL975" s="228"/>
      <c r="AM975" s="228"/>
      <c r="AN975" s="228"/>
      <c r="AO975" s="228"/>
      <c r="AP975" s="228"/>
      <c r="AQ975" s="228"/>
      <c r="AR975" s="228"/>
      <c r="AS975" s="228"/>
      <c r="AT975" s="228"/>
      <c r="AU975" s="229"/>
      <c r="AV975" s="230"/>
      <c r="AW975" s="231"/>
      <c r="AX975" s="231"/>
      <c r="AY975" s="232"/>
    </row>
    <row r="976" spans="1:51" ht="24.75" customHeight="1">
      <c r="B976" s="308"/>
      <c r="C976" s="309"/>
      <c r="D976" s="309"/>
      <c r="E976" s="309"/>
      <c r="F976" s="309"/>
      <c r="G976" s="310"/>
      <c r="H976" s="266" t="s">
        <v>26</v>
      </c>
      <c r="I976" s="267"/>
      <c r="J976" s="267"/>
      <c r="K976" s="267"/>
      <c r="L976" s="267"/>
      <c r="M976" s="268"/>
      <c r="N976" s="269"/>
      <c r="O976" s="269"/>
      <c r="P976" s="269"/>
      <c r="Q976" s="269"/>
      <c r="R976" s="269"/>
      <c r="S976" s="269"/>
      <c r="T976" s="269"/>
      <c r="U976" s="269"/>
      <c r="V976" s="269"/>
      <c r="W976" s="269"/>
      <c r="X976" s="269"/>
      <c r="Y976" s="270"/>
      <c r="Z976" s="271">
        <f>SUM(Z968:AC975)</f>
        <v>1.97</v>
      </c>
      <c r="AA976" s="272"/>
      <c r="AB976" s="272"/>
      <c r="AC976" s="273"/>
      <c r="AD976" s="266" t="s">
        <v>26</v>
      </c>
      <c r="AE976" s="267"/>
      <c r="AF976" s="267"/>
      <c r="AG976" s="267"/>
      <c r="AH976" s="267"/>
      <c r="AI976" s="268"/>
      <c r="AJ976" s="269"/>
      <c r="AK976" s="269"/>
      <c r="AL976" s="269"/>
      <c r="AM976" s="269"/>
      <c r="AN976" s="269"/>
      <c r="AO976" s="269"/>
      <c r="AP976" s="269"/>
      <c r="AQ976" s="269"/>
      <c r="AR976" s="269"/>
      <c r="AS976" s="269"/>
      <c r="AT976" s="269"/>
      <c r="AU976" s="270"/>
      <c r="AV976" s="271">
        <f>SUM(AV968:AY975)</f>
        <v>0</v>
      </c>
      <c r="AW976" s="272"/>
      <c r="AX976" s="272"/>
      <c r="AY976" s="274"/>
    </row>
    <row r="977" spans="2:51" ht="25.15" customHeight="1">
      <c r="B977" s="308"/>
      <c r="C977" s="309"/>
      <c r="D977" s="309"/>
      <c r="E977" s="309"/>
      <c r="F977" s="309"/>
      <c r="G977" s="310"/>
      <c r="H977" s="253" t="s">
        <v>640</v>
      </c>
      <c r="I977" s="254"/>
      <c r="J977" s="254"/>
      <c r="K977" s="254"/>
      <c r="L977" s="254"/>
      <c r="M977" s="254"/>
      <c r="N977" s="254"/>
      <c r="O977" s="254"/>
      <c r="P977" s="254"/>
      <c r="Q977" s="254"/>
      <c r="R977" s="254"/>
      <c r="S977" s="254"/>
      <c r="T977" s="254"/>
      <c r="U977" s="254"/>
      <c r="V977" s="254"/>
      <c r="W977" s="254"/>
      <c r="X977" s="254"/>
      <c r="Y977" s="254"/>
      <c r="Z977" s="254"/>
      <c r="AA977" s="254"/>
      <c r="AB977" s="254"/>
      <c r="AC977" s="255"/>
      <c r="AD977" s="253" t="s">
        <v>606</v>
      </c>
      <c r="AE977" s="254"/>
      <c r="AF977" s="254"/>
      <c r="AG977" s="254"/>
      <c r="AH977" s="254"/>
      <c r="AI977" s="254"/>
      <c r="AJ977" s="254"/>
      <c r="AK977" s="254"/>
      <c r="AL977" s="254"/>
      <c r="AM977" s="254"/>
      <c r="AN977" s="254"/>
      <c r="AO977" s="254"/>
      <c r="AP977" s="254"/>
      <c r="AQ977" s="254"/>
      <c r="AR977" s="254"/>
      <c r="AS977" s="254"/>
      <c r="AT977" s="254"/>
      <c r="AU977" s="254"/>
      <c r="AV977" s="254"/>
      <c r="AW977" s="254"/>
      <c r="AX977" s="254"/>
      <c r="AY977" s="256"/>
    </row>
    <row r="978" spans="2:51" ht="25.5" customHeight="1">
      <c r="B978" s="308"/>
      <c r="C978" s="309"/>
      <c r="D978" s="309"/>
      <c r="E978" s="309"/>
      <c r="F978" s="309"/>
      <c r="G978" s="310"/>
      <c r="H978" s="257" t="s">
        <v>23</v>
      </c>
      <c r="I978" s="258"/>
      <c r="J978" s="258"/>
      <c r="K978" s="258"/>
      <c r="L978" s="258"/>
      <c r="M978" s="259" t="s">
        <v>24</v>
      </c>
      <c r="N978" s="260"/>
      <c r="O978" s="260"/>
      <c r="P978" s="260"/>
      <c r="Q978" s="260"/>
      <c r="R978" s="260"/>
      <c r="S978" s="260"/>
      <c r="T978" s="260"/>
      <c r="U978" s="260"/>
      <c r="V978" s="260"/>
      <c r="W978" s="260"/>
      <c r="X978" s="260"/>
      <c r="Y978" s="261"/>
      <c r="Z978" s="262" t="s">
        <v>25</v>
      </c>
      <c r="AA978" s="263"/>
      <c r="AB978" s="263"/>
      <c r="AC978" s="264"/>
      <c r="AD978" s="257" t="s">
        <v>23</v>
      </c>
      <c r="AE978" s="258"/>
      <c r="AF978" s="258"/>
      <c r="AG978" s="258"/>
      <c r="AH978" s="258"/>
      <c r="AI978" s="259" t="s">
        <v>24</v>
      </c>
      <c r="AJ978" s="260"/>
      <c r="AK978" s="260"/>
      <c r="AL978" s="260"/>
      <c r="AM978" s="260"/>
      <c r="AN978" s="260"/>
      <c r="AO978" s="260"/>
      <c r="AP978" s="260"/>
      <c r="AQ978" s="260"/>
      <c r="AR978" s="260"/>
      <c r="AS978" s="260"/>
      <c r="AT978" s="260"/>
      <c r="AU978" s="261"/>
      <c r="AV978" s="262" t="s">
        <v>25</v>
      </c>
      <c r="AW978" s="263"/>
      <c r="AX978" s="263"/>
      <c r="AY978" s="265"/>
    </row>
    <row r="979" spans="2:51" ht="24.75" customHeight="1">
      <c r="B979" s="308"/>
      <c r="C979" s="309"/>
      <c r="D979" s="309"/>
      <c r="E979" s="309"/>
      <c r="F979" s="309"/>
      <c r="G979" s="310"/>
      <c r="H979" s="243"/>
      <c r="I979" s="244"/>
      <c r="J979" s="244"/>
      <c r="K979" s="244"/>
      <c r="L979" s="245"/>
      <c r="M979" s="246"/>
      <c r="N979" s="247"/>
      <c r="O979" s="247"/>
      <c r="P979" s="247"/>
      <c r="Q979" s="247"/>
      <c r="R979" s="247"/>
      <c r="S979" s="247"/>
      <c r="T979" s="247"/>
      <c r="U979" s="247"/>
      <c r="V979" s="247"/>
      <c r="W979" s="247"/>
      <c r="X979" s="247"/>
      <c r="Y979" s="248"/>
      <c r="Z979" s="249"/>
      <c r="AA979" s="250"/>
      <c r="AB979" s="250"/>
      <c r="AC979" s="251"/>
      <c r="AD979" s="243"/>
      <c r="AE979" s="244"/>
      <c r="AF979" s="244"/>
      <c r="AG979" s="244"/>
      <c r="AH979" s="245"/>
      <c r="AI979" s="246"/>
      <c r="AJ979" s="247"/>
      <c r="AK979" s="247"/>
      <c r="AL979" s="247"/>
      <c r="AM979" s="247"/>
      <c r="AN979" s="247"/>
      <c r="AO979" s="247"/>
      <c r="AP979" s="247"/>
      <c r="AQ979" s="247"/>
      <c r="AR979" s="247"/>
      <c r="AS979" s="247"/>
      <c r="AT979" s="247"/>
      <c r="AU979" s="248"/>
      <c r="AV979" s="249"/>
      <c r="AW979" s="250"/>
      <c r="AX979" s="250"/>
      <c r="AY979" s="252"/>
    </row>
    <row r="980" spans="2:51" ht="24.75" customHeight="1">
      <c r="B980" s="308"/>
      <c r="C980" s="309"/>
      <c r="D980" s="309"/>
      <c r="E980" s="309"/>
      <c r="F980" s="309"/>
      <c r="G980" s="310"/>
      <c r="H980" s="233"/>
      <c r="I980" s="234"/>
      <c r="J980" s="234"/>
      <c r="K980" s="234"/>
      <c r="L980" s="235"/>
      <c r="M980" s="236"/>
      <c r="N980" s="237"/>
      <c r="O980" s="237"/>
      <c r="P980" s="237"/>
      <c r="Q980" s="237"/>
      <c r="R980" s="237"/>
      <c r="S980" s="237"/>
      <c r="T980" s="237"/>
      <c r="U980" s="237"/>
      <c r="V980" s="237"/>
      <c r="W980" s="237"/>
      <c r="X980" s="237"/>
      <c r="Y980" s="238"/>
      <c r="Z980" s="239"/>
      <c r="AA980" s="240"/>
      <c r="AB980" s="240"/>
      <c r="AC980" s="242"/>
      <c r="AD980" s="233"/>
      <c r="AE980" s="234"/>
      <c r="AF980" s="234"/>
      <c r="AG980" s="234"/>
      <c r="AH980" s="235"/>
      <c r="AI980" s="236"/>
      <c r="AJ980" s="237"/>
      <c r="AK980" s="237"/>
      <c r="AL980" s="237"/>
      <c r="AM980" s="237"/>
      <c r="AN980" s="237"/>
      <c r="AO980" s="237"/>
      <c r="AP980" s="237"/>
      <c r="AQ980" s="237"/>
      <c r="AR980" s="237"/>
      <c r="AS980" s="237"/>
      <c r="AT980" s="237"/>
      <c r="AU980" s="238"/>
      <c r="AV980" s="239"/>
      <c r="AW980" s="240"/>
      <c r="AX980" s="240"/>
      <c r="AY980" s="241"/>
    </row>
    <row r="981" spans="2:51" ht="24.75" customHeight="1">
      <c r="B981" s="308"/>
      <c r="C981" s="309"/>
      <c r="D981" s="309"/>
      <c r="E981" s="309"/>
      <c r="F981" s="309"/>
      <c r="G981" s="310"/>
      <c r="H981" s="233"/>
      <c r="I981" s="234"/>
      <c r="J981" s="234"/>
      <c r="K981" s="234"/>
      <c r="L981" s="235"/>
      <c r="M981" s="236"/>
      <c r="N981" s="237"/>
      <c r="O981" s="237"/>
      <c r="P981" s="237"/>
      <c r="Q981" s="237"/>
      <c r="R981" s="237"/>
      <c r="S981" s="237"/>
      <c r="T981" s="237"/>
      <c r="U981" s="237"/>
      <c r="V981" s="237"/>
      <c r="W981" s="237"/>
      <c r="X981" s="237"/>
      <c r="Y981" s="238"/>
      <c r="Z981" s="239"/>
      <c r="AA981" s="240"/>
      <c r="AB981" s="240"/>
      <c r="AC981" s="242"/>
      <c r="AD981" s="233"/>
      <c r="AE981" s="234"/>
      <c r="AF981" s="234"/>
      <c r="AG981" s="234"/>
      <c r="AH981" s="235"/>
      <c r="AI981" s="236"/>
      <c r="AJ981" s="237"/>
      <c r="AK981" s="237"/>
      <c r="AL981" s="237"/>
      <c r="AM981" s="237"/>
      <c r="AN981" s="237"/>
      <c r="AO981" s="237"/>
      <c r="AP981" s="237"/>
      <c r="AQ981" s="237"/>
      <c r="AR981" s="237"/>
      <c r="AS981" s="237"/>
      <c r="AT981" s="237"/>
      <c r="AU981" s="238"/>
      <c r="AV981" s="239"/>
      <c r="AW981" s="240"/>
      <c r="AX981" s="240"/>
      <c r="AY981" s="241"/>
    </row>
    <row r="982" spans="2:51" ht="24.75" customHeight="1">
      <c r="B982" s="308"/>
      <c r="C982" s="309"/>
      <c r="D982" s="309"/>
      <c r="E982" s="309"/>
      <c r="F982" s="309"/>
      <c r="G982" s="310"/>
      <c r="H982" s="233"/>
      <c r="I982" s="234"/>
      <c r="J982" s="234"/>
      <c r="K982" s="234"/>
      <c r="L982" s="235"/>
      <c r="M982" s="236"/>
      <c r="N982" s="237"/>
      <c r="O982" s="237"/>
      <c r="P982" s="237"/>
      <c r="Q982" s="237"/>
      <c r="R982" s="237"/>
      <c r="S982" s="237"/>
      <c r="T982" s="237"/>
      <c r="U982" s="237"/>
      <c r="V982" s="237"/>
      <c r="W982" s="237"/>
      <c r="X982" s="237"/>
      <c r="Y982" s="238"/>
      <c r="Z982" s="239"/>
      <c r="AA982" s="240"/>
      <c r="AB982" s="240"/>
      <c r="AC982" s="242"/>
      <c r="AD982" s="233"/>
      <c r="AE982" s="234"/>
      <c r="AF982" s="234"/>
      <c r="AG982" s="234"/>
      <c r="AH982" s="235"/>
      <c r="AI982" s="236"/>
      <c r="AJ982" s="237"/>
      <c r="AK982" s="237"/>
      <c r="AL982" s="237"/>
      <c r="AM982" s="237"/>
      <c r="AN982" s="237"/>
      <c r="AO982" s="237"/>
      <c r="AP982" s="237"/>
      <c r="AQ982" s="237"/>
      <c r="AR982" s="237"/>
      <c r="AS982" s="237"/>
      <c r="AT982" s="237"/>
      <c r="AU982" s="238"/>
      <c r="AV982" s="239"/>
      <c r="AW982" s="240"/>
      <c r="AX982" s="240"/>
      <c r="AY982" s="241"/>
    </row>
    <row r="983" spans="2:51" ht="24.75" customHeight="1">
      <c r="B983" s="308"/>
      <c r="C983" s="309"/>
      <c r="D983" s="309"/>
      <c r="E983" s="309"/>
      <c r="F983" s="309"/>
      <c r="G983" s="310"/>
      <c r="H983" s="233"/>
      <c r="I983" s="234"/>
      <c r="J983" s="234"/>
      <c r="K983" s="234"/>
      <c r="L983" s="235"/>
      <c r="M983" s="236"/>
      <c r="N983" s="237"/>
      <c r="O983" s="237"/>
      <c r="P983" s="237"/>
      <c r="Q983" s="237"/>
      <c r="R983" s="237"/>
      <c r="S983" s="237"/>
      <c r="T983" s="237"/>
      <c r="U983" s="237"/>
      <c r="V983" s="237"/>
      <c r="W983" s="237"/>
      <c r="X983" s="237"/>
      <c r="Y983" s="238"/>
      <c r="Z983" s="239"/>
      <c r="AA983" s="240"/>
      <c r="AB983" s="240"/>
      <c r="AC983" s="240"/>
      <c r="AD983" s="233"/>
      <c r="AE983" s="234"/>
      <c r="AF983" s="234"/>
      <c r="AG983" s="234"/>
      <c r="AH983" s="235"/>
      <c r="AI983" s="236"/>
      <c r="AJ983" s="237"/>
      <c r="AK983" s="237"/>
      <c r="AL983" s="237"/>
      <c r="AM983" s="237"/>
      <c r="AN983" s="237"/>
      <c r="AO983" s="237"/>
      <c r="AP983" s="237"/>
      <c r="AQ983" s="237"/>
      <c r="AR983" s="237"/>
      <c r="AS983" s="237"/>
      <c r="AT983" s="237"/>
      <c r="AU983" s="238"/>
      <c r="AV983" s="239"/>
      <c r="AW983" s="240"/>
      <c r="AX983" s="240"/>
      <c r="AY983" s="241"/>
    </row>
    <row r="984" spans="2:51" ht="24.75" customHeight="1">
      <c r="B984" s="308"/>
      <c r="C984" s="309"/>
      <c r="D984" s="309"/>
      <c r="E984" s="309"/>
      <c r="F984" s="309"/>
      <c r="G984" s="310"/>
      <c r="H984" s="233"/>
      <c r="I984" s="234"/>
      <c r="J984" s="234"/>
      <c r="K984" s="234"/>
      <c r="L984" s="235"/>
      <c r="M984" s="236"/>
      <c r="N984" s="237"/>
      <c r="O984" s="237"/>
      <c r="P984" s="237"/>
      <c r="Q984" s="237"/>
      <c r="R984" s="237"/>
      <c r="S984" s="237"/>
      <c r="T984" s="237"/>
      <c r="U984" s="237"/>
      <c r="V984" s="237"/>
      <c r="W984" s="237"/>
      <c r="X984" s="237"/>
      <c r="Y984" s="238"/>
      <c r="Z984" s="239"/>
      <c r="AA984" s="240"/>
      <c r="AB984" s="240"/>
      <c r="AC984" s="240"/>
      <c r="AD984" s="233"/>
      <c r="AE984" s="234"/>
      <c r="AF984" s="234"/>
      <c r="AG984" s="234"/>
      <c r="AH984" s="235"/>
      <c r="AI984" s="236"/>
      <c r="AJ984" s="237"/>
      <c r="AK984" s="237"/>
      <c r="AL984" s="237"/>
      <c r="AM984" s="237"/>
      <c r="AN984" s="237"/>
      <c r="AO984" s="237"/>
      <c r="AP984" s="237"/>
      <c r="AQ984" s="237"/>
      <c r="AR984" s="237"/>
      <c r="AS984" s="237"/>
      <c r="AT984" s="237"/>
      <c r="AU984" s="238"/>
      <c r="AV984" s="239"/>
      <c r="AW984" s="240"/>
      <c r="AX984" s="240"/>
      <c r="AY984" s="241"/>
    </row>
    <row r="985" spans="2:51" ht="24.75" customHeight="1">
      <c r="B985" s="308"/>
      <c r="C985" s="309"/>
      <c r="D985" s="309"/>
      <c r="E985" s="309"/>
      <c r="F985" s="309"/>
      <c r="G985" s="310"/>
      <c r="H985" s="233"/>
      <c r="I985" s="234"/>
      <c r="J985" s="234"/>
      <c r="K985" s="234"/>
      <c r="L985" s="235"/>
      <c r="M985" s="236"/>
      <c r="N985" s="237"/>
      <c r="O985" s="237"/>
      <c r="P985" s="237"/>
      <c r="Q985" s="237"/>
      <c r="R985" s="237"/>
      <c r="S985" s="237"/>
      <c r="T985" s="237"/>
      <c r="U985" s="237"/>
      <c r="V985" s="237"/>
      <c r="W985" s="237"/>
      <c r="X985" s="237"/>
      <c r="Y985" s="238"/>
      <c r="Z985" s="239"/>
      <c r="AA985" s="240"/>
      <c r="AB985" s="240"/>
      <c r="AC985" s="240"/>
      <c r="AD985" s="233"/>
      <c r="AE985" s="234"/>
      <c r="AF985" s="234"/>
      <c r="AG985" s="234"/>
      <c r="AH985" s="235"/>
      <c r="AI985" s="236"/>
      <c r="AJ985" s="237"/>
      <c r="AK985" s="237"/>
      <c r="AL985" s="237"/>
      <c r="AM985" s="237"/>
      <c r="AN985" s="237"/>
      <c r="AO985" s="237"/>
      <c r="AP985" s="237"/>
      <c r="AQ985" s="237"/>
      <c r="AR985" s="237"/>
      <c r="AS985" s="237"/>
      <c r="AT985" s="237"/>
      <c r="AU985" s="238"/>
      <c r="AV985" s="239"/>
      <c r="AW985" s="240"/>
      <c r="AX985" s="240"/>
      <c r="AY985" s="241"/>
    </row>
    <row r="986" spans="2:51" ht="24.75" customHeight="1">
      <c r="B986" s="308"/>
      <c r="C986" s="309"/>
      <c r="D986" s="309"/>
      <c r="E986" s="309"/>
      <c r="F986" s="309"/>
      <c r="G986" s="310"/>
      <c r="H986" s="224"/>
      <c r="I986" s="225"/>
      <c r="J986" s="225"/>
      <c r="K986" s="225"/>
      <c r="L986" s="226"/>
      <c r="M986" s="227"/>
      <c r="N986" s="228"/>
      <c r="O986" s="228"/>
      <c r="P986" s="228"/>
      <c r="Q986" s="228"/>
      <c r="R986" s="228"/>
      <c r="S986" s="228"/>
      <c r="T986" s="228"/>
      <c r="U986" s="228"/>
      <c r="V986" s="228"/>
      <c r="W986" s="228"/>
      <c r="X986" s="228"/>
      <c r="Y986" s="229"/>
      <c r="Z986" s="230"/>
      <c r="AA986" s="231"/>
      <c r="AB986" s="231"/>
      <c r="AC986" s="231"/>
      <c r="AD986" s="224"/>
      <c r="AE986" s="225"/>
      <c r="AF986" s="225"/>
      <c r="AG986" s="225"/>
      <c r="AH986" s="226"/>
      <c r="AI986" s="227"/>
      <c r="AJ986" s="228"/>
      <c r="AK986" s="228"/>
      <c r="AL986" s="228"/>
      <c r="AM986" s="228"/>
      <c r="AN986" s="228"/>
      <c r="AO986" s="228"/>
      <c r="AP986" s="228"/>
      <c r="AQ986" s="228"/>
      <c r="AR986" s="228"/>
      <c r="AS986" s="228"/>
      <c r="AT986" s="228"/>
      <c r="AU986" s="229"/>
      <c r="AV986" s="230"/>
      <c r="AW986" s="231"/>
      <c r="AX986" s="231"/>
      <c r="AY986" s="232"/>
    </row>
    <row r="987" spans="2:51" ht="24.75" customHeight="1">
      <c r="B987" s="308"/>
      <c r="C987" s="309"/>
      <c r="D987" s="309"/>
      <c r="E987" s="309"/>
      <c r="F987" s="309"/>
      <c r="G987" s="310"/>
      <c r="H987" s="266" t="s">
        <v>26</v>
      </c>
      <c r="I987" s="267"/>
      <c r="J987" s="267"/>
      <c r="K987" s="267"/>
      <c r="L987" s="267"/>
      <c r="M987" s="268"/>
      <c r="N987" s="269"/>
      <c r="O987" s="269"/>
      <c r="P987" s="269"/>
      <c r="Q987" s="269"/>
      <c r="R987" s="269"/>
      <c r="S987" s="269"/>
      <c r="T987" s="269"/>
      <c r="U987" s="269"/>
      <c r="V987" s="269"/>
      <c r="W987" s="269"/>
      <c r="X987" s="269"/>
      <c r="Y987" s="270"/>
      <c r="Z987" s="271">
        <f>SUM(Z979:AC986)</f>
        <v>0</v>
      </c>
      <c r="AA987" s="272"/>
      <c r="AB987" s="272"/>
      <c r="AC987" s="273"/>
      <c r="AD987" s="266" t="s">
        <v>26</v>
      </c>
      <c r="AE987" s="267"/>
      <c r="AF987" s="267"/>
      <c r="AG987" s="267"/>
      <c r="AH987" s="267"/>
      <c r="AI987" s="268"/>
      <c r="AJ987" s="269"/>
      <c r="AK987" s="269"/>
      <c r="AL987" s="269"/>
      <c r="AM987" s="269"/>
      <c r="AN987" s="269"/>
      <c r="AO987" s="269"/>
      <c r="AP987" s="269"/>
      <c r="AQ987" s="269"/>
      <c r="AR987" s="269"/>
      <c r="AS987" s="269"/>
      <c r="AT987" s="269"/>
      <c r="AU987" s="270"/>
      <c r="AV987" s="271">
        <f>SUM(AV979:AY986)</f>
        <v>0</v>
      </c>
      <c r="AW987" s="272"/>
      <c r="AX987" s="272"/>
      <c r="AY987" s="274"/>
    </row>
    <row r="988" spans="2:51" ht="24.75" customHeight="1">
      <c r="B988" s="308"/>
      <c r="C988" s="309"/>
      <c r="D988" s="309"/>
      <c r="E988" s="309"/>
      <c r="F988" s="309"/>
      <c r="G988" s="310"/>
      <c r="H988" s="253" t="s">
        <v>641</v>
      </c>
      <c r="I988" s="254"/>
      <c r="J988" s="254"/>
      <c r="K988" s="254"/>
      <c r="L988" s="254"/>
      <c r="M988" s="254"/>
      <c r="N988" s="254"/>
      <c r="O988" s="254"/>
      <c r="P988" s="254"/>
      <c r="Q988" s="254"/>
      <c r="R988" s="254"/>
      <c r="S988" s="254"/>
      <c r="T988" s="254"/>
      <c r="U988" s="254"/>
      <c r="V988" s="254"/>
      <c r="W988" s="254"/>
      <c r="X988" s="254"/>
      <c r="Y988" s="254"/>
      <c r="Z988" s="254"/>
      <c r="AA988" s="254"/>
      <c r="AB988" s="254"/>
      <c r="AC988" s="255"/>
      <c r="AD988" s="253" t="s">
        <v>607</v>
      </c>
      <c r="AE988" s="254"/>
      <c r="AF988" s="254"/>
      <c r="AG988" s="254"/>
      <c r="AH988" s="254"/>
      <c r="AI988" s="254"/>
      <c r="AJ988" s="254"/>
      <c r="AK988" s="254"/>
      <c r="AL988" s="254"/>
      <c r="AM988" s="254"/>
      <c r="AN988" s="254"/>
      <c r="AO988" s="254"/>
      <c r="AP988" s="254"/>
      <c r="AQ988" s="254"/>
      <c r="AR988" s="254"/>
      <c r="AS988" s="254"/>
      <c r="AT988" s="254"/>
      <c r="AU988" s="254"/>
      <c r="AV988" s="254"/>
      <c r="AW988" s="254"/>
      <c r="AX988" s="254"/>
      <c r="AY988" s="256"/>
    </row>
    <row r="989" spans="2:51" ht="24.75" customHeight="1">
      <c r="B989" s="308"/>
      <c r="C989" s="309"/>
      <c r="D989" s="309"/>
      <c r="E989" s="309"/>
      <c r="F989" s="309"/>
      <c r="G989" s="310"/>
      <c r="H989" s="257" t="s">
        <v>23</v>
      </c>
      <c r="I989" s="258"/>
      <c r="J989" s="258"/>
      <c r="K989" s="258"/>
      <c r="L989" s="258"/>
      <c r="M989" s="259" t="s">
        <v>24</v>
      </c>
      <c r="N989" s="260"/>
      <c r="O989" s="260"/>
      <c r="P989" s="260"/>
      <c r="Q989" s="260"/>
      <c r="R989" s="260"/>
      <c r="S989" s="260"/>
      <c r="T989" s="260"/>
      <c r="U989" s="260"/>
      <c r="V989" s="260"/>
      <c r="W989" s="260"/>
      <c r="X989" s="260"/>
      <c r="Y989" s="261"/>
      <c r="Z989" s="262" t="s">
        <v>25</v>
      </c>
      <c r="AA989" s="263"/>
      <c r="AB989" s="263"/>
      <c r="AC989" s="264"/>
      <c r="AD989" s="257" t="s">
        <v>23</v>
      </c>
      <c r="AE989" s="258"/>
      <c r="AF989" s="258"/>
      <c r="AG989" s="258"/>
      <c r="AH989" s="258"/>
      <c r="AI989" s="259" t="s">
        <v>24</v>
      </c>
      <c r="AJ989" s="260"/>
      <c r="AK989" s="260"/>
      <c r="AL989" s="260"/>
      <c r="AM989" s="260"/>
      <c r="AN989" s="260"/>
      <c r="AO989" s="260"/>
      <c r="AP989" s="260"/>
      <c r="AQ989" s="260"/>
      <c r="AR989" s="260"/>
      <c r="AS989" s="260"/>
      <c r="AT989" s="260"/>
      <c r="AU989" s="261"/>
      <c r="AV989" s="262" t="s">
        <v>25</v>
      </c>
      <c r="AW989" s="263"/>
      <c r="AX989" s="263"/>
      <c r="AY989" s="265"/>
    </row>
    <row r="990" spans="2:51" ht="24.75" customHeight="1">
      <c r="B990" s="308"/>
      <c r="C990" s="309"/>
      <c r="D990" s="309"/>
      <c r="E990" s="309"/>
      <c r="F990" s="309"/>
      <c r="G990" s="310"/>
      <c r="H990" s="243"/>
      <c r="I990" s="244"/>
      <c r="J990" s="244"/>
      <c r="K990" s="244"/>
      <c r="L990" s="245"/>
      <c r="M990" s="246"/>
      <c r="N990" s="247"/>
      <c r="O990" s="247"/>
      <c r="P990" s="247"/>
      <c r="Q990" s="247"/>
      <c r="R990" s="247"/>
      <c r="S990" s="247"/>
      <c r="T990" s="247"/>
      <c r="U990" s="247"/>
      <c r="V990" s="247"/>
      <c r="W990" s="247"/>
      <c r="X990" s="247"/>
      <c r="Y990" s="248"/>
      <c r="Z990" s="249"/>
      <c r="AA990" s="250"/>
      <c r="AB990" s="250"/>
      <c r="AC990" s="251"/>
      <c r="AD990" s="243"/>
      <c r="AE990" s="244"/>
      <c r="AF990" s="244"/>
      <c r="AG990" s="244"/>
      <c r="AH990" s="245"/>
      <c r="AI990" s="246"/>
      <c r="AJ990" s="247"/>
      <c r="AK990" s="247"/>
      <c r="AL990" s="247"/>
      <c r="AM990" s="247"/>
      <c r="AN990" s="247"/>
      <c r="AO990" s="247"/>
      <c r="AP990" s="247"/>
      <c r="AQ990" s="247"/>
      <c r="AR990" s="247"/>
      <c r="AS990" s="247"/>
      <c r="AT990" s="247"/>
      <c r="AU990" s="248"/>
      <c r="AV990" s="249"/>
      <c r="AW990" s="250"/>
      <c r="AX990" s="250"/>
      <c r="AY990" s="252"/>
    </row>
    <row r="991" spans="2:51" ht="24.75" customHeight="1">
      <c r="B991" s="308"/>
      <c r="C991" s="309"/>
      <c r="D991" s="309"/>
      <c r="E991" s="309"/>
      <c r="F991" s="309"/>
      <c r="G991" s="310"/>
      <c r="H991" s="233"/>
      <c r="I991" s="234"/>
      <c r="J991" s="234"/>
      <c r="K991" s="234"/>
      <c r="L991" s="235"/>
      <c r="M991" s="236"/>
      <c r="N991" s="237"/>
      <c r="O991" s="237"/>
      <c r="P991" s="237"/>
      <c r="Q991" s="237"/>
      <c r="R991" s="237"/>
      <c r="S991" s="237"/>
      <c r="T991" s="237"/>
      <c r="U991" s="237"/>
      <c r="V991" s="237"/>
      <c r="W991" s="237"/>
      <c r="X991" s="237"/>
      <c r="Y991" s="238"/>
      <c r="Z991" s="239"/>
      <c r="AA991" s="240"/>
      <c r="AB991" s="240"/>
      <c r="AC991" s="242"/>
      <c r="AD991" s="233"/>
      <c r="AE991" s="234"/>
      <c r="AF991" s="234"/>
      <c r="AG991" s="234"/>
      <c r="AH991" s="235"/>
      <c r="AI991" s="236"/>
      <c r="AJ991" s="237"/>
      <c r="AK991" s="237"/>
      <c r="AL991" s="237"/>
      <c r="AM991" s="237"/>
      <c r="AN991" s="237"/>
      <c r="AO991" s="237"/>
      <c r="AP991" s="237"/>
      <c r="AQ991" s="237"/>
      <c r="AR991" s="237"/>
      <c r="AS991" s="237"/>
      <c r="AT991" s="237"/>
      <c r="AU991" s="238"/>
      <c r="AV991" s="239"/>
      <c r="AW991" s="240"/>
      <c r="AX991" s="240"/>
      <c r="AY991" s="241"/>
    </row>
    <row r="992" spans="2:51" ht="24.75" customHeight="1">
      <c r="B992" s="308"/>
      <c r="C992" s="309"/>
      <c r="D992" s="309"/>
      <c r="E992" s="309"/>
      <c r="F992" s="309"/>
      <c r="G992" s="310"/>
      <c r="H992" s="233"/>
      <c r="I992" s="234"/>
      <c r="J992" s="234"/>
      <c r="K992" s="234"/>
      <c r="L992" s="235"/>
      <c r="M992" s="236"/>
      <c r="N992" s="237"/>
      <c r="O992" s="237"/>
      <c r="P992" s="237"/>
      <c r="Q992" s="237"/>
      <c r="R992" s="237"/>
      <c r="S992" s="237"/>
      <c r="T992" s="237"/>
      <c r="U992" s="237"/>
      <c r="V992" s="237"/>
      <c r="W992" s="237"/>
      <c r="X992" s="237"/>
      <c r="Y992" s="238"/>
      <c r="Z992" s="239"/>
      <c r="AA992" s="240"/>
      <c r="AB992" s="240"/>
      <c r="AC992" s="242"/>
      <c r="AD992" s="233"/>
      <c r="AE992" s="234"/>
      <c r="AF992" s="234"/>
      <c r="AG992" s="234"/>
      <c r="AH992" s="235"/>
      <c r="AI992" s="236"/>
      <c r="AJ992" s="237"/>
      <c r="AK992" s="237"/>
      <c r="AL992" s="237"/>
      <c r="AM992" s="237"/>
      <c r="AN992" s="237"/>
      <c r="AO992" s="237"/>
      <c r="AP992" s="237"/>
      <c r="AQ992" s="237"/>
      <c r="AR992" s="237"/>
      <c r="AS992" s="237"/>
      <c r="AT992" s="237"/>
      <c r="AU992" s="238"/>
      <c r="AV992" s="239"/>
      <c r="AW992" s="240"/>
      <c r="AX992" s="240"/>
      <c r="AY992" s="241"/>
    </row>
    <row r="993" spans="2:51" ht="24.75" customHeight="1">
      <c r="B993" s="308"/>
      <c r="C993" s="309"/>
      <c r="D993" s="309"/>
      <c r="E993" s="309"/>
      <c r="F993" s="309"/>
      <c r="G993" s="310"/>
      <c r="H993" s="233"/>
      <c r="I993" s="234"/>
      <c r="J993" s="234"/>
      <c r="K993" s="234"/>
      <c r="L993" s="235"/>
      <c r="M993" s="236"/>
      <c r="N993" s="237"/>
      <c r="O993" s="237"/>
      <c r="P993" s="237"/>
      <c r="Q993" s="237"/>
      <c r="R993" s="237"/>
      <c r="S993" s="237"/>
      <c r="T993" s="237"/>
      <c r="U993" s="237"/>
      <c r="V993" s="237"/>
      <c r="W993" s="237"/>
      <c r="X993" s="237"/>
      <c r="Y993" s="238"/>
      <c r="Z993" s="239"/>
      <c r="AA993" s="240"/>
      <c r="AB993" s="240"/>
      <c r="AC993" s="242"/>
      <c r="AD993" s="233"/>
      <c r="AE993" s="234"/>
      <c r="AF993" s="234"/>
      <c r="AG993" s="234"/>
      <c r="AH993" s="235"/>
      <c r="AI993" s="236"/>
      <c r="AJ993" s="237"/>
      <c r="AK993" s="237"/>
      <c r="AL993" s="237"/>
      <c r="AM993" s="237"/>
      <c r="AN993" s="237"/>
      <c r="AO993" s="237"/>
      <c r="AP993" s="237"/>
      <c r="AQ993" s="237"/>
      <c r="AR993" s="237"/>
      <c r="AS993" s="237"/>
      <c r="AT993" s="237"/>
      <c r="AU993" s="238"/>
      <c r="AV993" s="239"/>
      <c r="AW993" s="240"/>
      <c r="AX993" s="240"/>
      <c r="AY993" s="241"/>
    </row>
    <row r="994" spans="2:51" ht="24.75" customHeight="1">
      <c r="B994" s="308"/>
      <c r="C994" s="309"/>
      <c r="D994" s="309"/>
      <c r="E994" s="309"/>
      <c r="F994" s="309"/>
      <c r="G994" s="310"/>
      <c r="H994" s="233"/>
      <c r="I994" s="234"/>
      <c r="J994" s="234"/>
      <c r="K994" s="234"/>
      <c r="L994" s="235"/>
      <c r="M994" s="236"/>
      <c r="N994" s="237"/>
      <c r="O994" s="237"/>
      <c r="P994" s="237"/>
      <c r="Q994" s="237"/>
      <c r="R994" s="237"/>
      <c r="S994" s="237"/>
      <c r="T994" s="237"/>
      <c r="U994" s="237"/>
      <c r="V994" s="237"/>
      <c r="W994" s="237"/>
      <c r="X994" s="237"/>
      <c r="Y994" s="238"/>
      <c r="Z994" s="239"/>
      <c r="AA994" s="240"/>
      <c r="AB994" s="240"/>
      <c r="AC994" s="240"/>
      <c r="AD994" s="233"/>
      <c r="AE994" s="234"/>
      <c r="AF994" s="234"/>
      <c r="AG994" s="234"/>
      <c r="AH994" s="235"/>
      <c r="AI994" s="236"/>
      <c r="AJ994" s="237"/>
      <c r="AK994" s="237"/>
      <c r="AL994" s="237"/>
      <c r="AM994" s="237"/>
      <c r="AN994" s="237"/>
      <c r="AO994" s="237"/>
      <c r="AP994" s="237"/>
      <c r="AQ994" s="237"/>
      <c r="AR994" s="237"/>
      <c r="AS994" s="237"/>
      <c r="AT994" s="237"/>
      <c r="AU994" s="238"/>
      <c r="AV994" s="239"/>
      <c r="AW994" s="240"/>
      <c r="AX994" s="240"/>
      <c r="AY994" s="241"/>
    </row>
    <row r="995" spans="2:51" ht="24.75" customHeight="1">
      <c r="B995" s="308"/>
      <c r="C995" s="309"/>
      <c r="D995" s="309"/>
      <c r="E995" s="309"/>
      <c r="F995" s="309"/>
      <c r="G995" s="310"/>
      <c r="H995" s="233"/>
      <c r="I995" s="234"/>
      <c r="J995" s="234"/>
      <c r="K995" s="234"/>
      <c r="L995" s="235"/>
      <c r="M995" s="236"/>
      <c r="N995" s="237"/>
      <c r="O995" s="237"/>
      <c r="P995" s="237"/>
      <c r="Q995" s="237"/>
      <c r="R995" s="237"/>
      <c r="S995" s="237"/>
      <c r="T995" s="237"/>
      <c r="U995" s="237"/>
      <c r="V995" s="237"/>
      <c r="W995" s="237"/>
      <c r="X995" s="237"/>
      <c r="Y995" s="238"/>
      <c r="Z995" s="239"/>
      <c r="AA995" s="240"/>
      <c r="AB995" s="240"/>
      <c r="AC995" s="240"/>
      <c r="AD995" s="233"/>
      <c r="AE995" s="234"/>
      <c r="AF995" s="234"/>
      <c r="AG995" s="234"/>
      <c r="AH995" s="235"/>
      <c r="AI995" s="236"/>
      <c r="AJ995" s="237"/>
      <c r="AK995" s="237"/>
      <c r="AL995" s="237"/>
      <c r="AM995" s="237"/>
      <c r="AN995" s="237"/>
      <c r="AO995" s="237"/>
      <c r="AP995" s="237"/>
      <c r="AQ995" s="237"/>
      <c r="AR995" s="237"/>
      <c r="AS995" s="237"/>
      <c r="AT995" s="237"/>
      <c r="AU995" s="238"/>
      <c r="AV995" s="239"/>
      <c r="AW995" s="240"/>
      <c r="AX995" s="240"/>
      <c r="AY995" s="241"/>
    </row>
    <row r="996" spans="2:51" ht="24.75" customHeight="1">
      <c r="B996" s="308"/>
      <c r="C996" s="309"/>
      <c r="D996" s="309"/>
      <c r="E996" s="309"/>
      <c r="F996" s="309"/>
      <c r="G996" s="310"/>
      <c r="H996" s="233"/>
      <c r="I996" s="234"/>
      <c r="J996" s="234"/>
      <c r="K996" s="234"/>
      <c r="L996" s="235"/>
      <c r="M996" s="236"/>
      <c r="N996" s="237"/>
      <c r="O996" s="237"/>
      <c r="P996" s="237"/>
      <c r="Q996" s="237"/>
      <c r="R996" s="237"/>
      <c r="S996" s="237"/>
      <c r="T996" s="237"/>
      <c r="U996" s="237"/>
      <c r="V996" s="237"/>
      <c r="W996" s="237"/>
      <c r="X996" s="237"/>
      <c r="Y996" s="238"/>
      <c r="Z996" s="239"/>
      <c r="AA996" s="240"/>
      <c r="AB996" s="240"/>
      <c r="AC996" s="240"/>
      <c r="AD996" s="233"/>
      <c r="AE996" s="234"/>
      <c r="AF996" s="234"/>
      <c r="AG996" s="234"/>
      <c r="AH996" s="235"/>
      <c r="AI996" s="236"/>
      <c r="AJ996" s="237"/>
      <c r="AK996" s="237"/>
      <c r="AL996" s="237"/>
      <c r="AM996" s="237"/>
      <c r="AN996" s="237"/>
      <c r="AO996" s="237"/>
      <c r="AP996" s="237"/>
      <c r="AQ996" s="237"/>
      <c r="AR996" s="237"/>
      <c r="AS996" s="237"/>
      <c r="AT996" s="237"/>
      <c r="AU996" s="238"/>
      <c r="AV996" s="239"/>
      <c r="AW996" s="240"/>
      <c r="AX996" s="240"/>
      <c r="AY996" s="241"/>
    </row>
    <row r="997" spans="2:51" ht="24.75" customHeight="1">
      <c r="B997" s="308"/>
      <c r="C997" s="309"/>
      <c r="D997" s="309"/>
      <c r="E997" s="309"/>
      <c r="F997" s="309"/>
      <c r="G997" s="310"/>
      <c r="H997" s="224"/>
      <c r="I997" s="225"/>
      <c r="J997" s="225"/>
      <c r="K997" s="225"/>
      <c r="L997" s="226"/>
      <c r="M997" s="227"/>
      <c r="N997" s="228"/>
      <c r="O997" s="228"/>
      <c r="P997" s="228"/>
      <c r="Q997" s="228"/>
      <c r="R997" s="228"/>
      <c r="S997" s="228"/>
      <c r="T997" s="228"/>
      <c r="U997" s="228"/>
      <c r="V997" s="228"/>
      <c r="W997" s="228"/>
      <c r="X997" s="228"/>
      <c r="Y997" s="229"/>
      <c r="Z997" s="230"/>
      <c r="AA997" s="231"/>
      <c r="AB997" s="231"/>
      <c r="AC997" s="231"/>
      <c r="AD997" s="224"/>
      <c r="AE997" s="225"/>
      <c r="AF997" s="225"/>
      <c r="AG997" s="225"/>
      <c r="AH997" s="226"/>
      <c r="AI997" s="227"/>
      <c r="AJ997" s="228"/>
      <c r="AK997" s="228"/>
      <c r="AL997" s="228"/>
      <c r="AM997" s="228"/>
      <c r="AN997" s="228"/>
      <c r="AO997" s="228"/>
      <c r="AP997" s="228"/>
      <c r="AQ997" s="228"/>
      <c r="AR997" s="228"/>
      <c r="AS997" s="228"/>
      <c r="AT997" s="228"/>
      <c r="AU997" s="229"/>
      <c r="AV997" s="230"/>
      <c r="AW997" s="231"/>
      <c r="AX997" s="231"/>
      <c r="AY997" s="232"/>
    </row>
    <row r="998" spans="2:51" ht="24.75" customHeight="1">
      <c r="B998" s="308"/>
      <c r="C998" s="309"/>
      <c r="D998" s="309"/>
      <c r="E998" s="309"/>
      <c r="F998" s="309"/>
      <c r="G998" s="310"/>
      <c r="H998" s="266" t="s">
        <v>26</v>
      </c>
      <c r="I998" s="267"/>
      <c r="J998" s="267"/>
      <c r="K998" s="267"/>
      <c r="L998" s="267"/>
      <c r="M998" s="268"/>
      <c r="N998" s="269"/>
      <c r="O998" s="269"/>
      <c r="P998" s="269"/>
      <c r="Q998" s="269"/>
      <c r="R998" s="269"/>
      <c r="S998" s="269"/>
      <c r="T998" s="269"/>
      <c r="U998" s="269"/>
      <c r="V998" s="269"/>
      <c r="W998" s="269"/>
      <c r="X998" s="269"/>
      <c r="Y998" s="270"/>
      <c r="Z998" s="271">
        <f>SUM(Z990:AC997)</f>
        <v>0</v>
      </c>
      <c r="AA998" s="272"/>
      <c r="AB998" s="272"/>
      <c r="AC998" s="273"/>
      <c r="AD998" s="266" t="s">
        <v>26</v>
      </c>
      <c r="AE998" s="267"/>
      <c r="AF998" s="267"/>
      <c r="AG998" s="267"/>
      <c r="AH998" s="267"/>
      <c r="AI998" s="268"/>
      <c r="AJ998" s="269"/>
      <c r="AK998" s="269"/>
      <c r="AL998" s="269"/>
      <c r="AM998" s="269"/>
      <c r="AN998" s="269"/>
      <c r="AO998" s="269"/>
      <c r="AP998" s="269"/>
      <c r="AQ998" s="269"/>
      <c r="AR998" s="269"/>
      <c r="AS998" s="269"/>
      <c r="AT998" s="269"/>
      <c r="AU998" s="270"/>
      <c r="AV998" s="271">
        <f>SUM(AV990:AY997)</f>
        <v>0</v>
      </c>
      <c r="AW998" s="272"/>
      <c r="AX998" s="272"/>
      <c r="AY998" s="274"/>
    </row>
    <row r="999" spans="2:51" ht="24.75" customHeight="1">
      <c r="B999" s="308"/>
      <c r="C999" s="309"/>
      <c r="D999" s="309"/>
      <c r="E999" s="309"/>
      <c r="F999" s="309"/>
      <c r="G999" s="310"/>
      <c r="H999" s="253" t="s">
        <v>642</v>
      </c>
      <c r="I999" s="254"/>
      <c r="J999" s="254"/>
      <c r="K999" s="254"/>
      <c r="L999" s="254"/>
      <c r="M999" s="254"/>
      <c r="N999" s="254"/>
      <c r="O999" s="254"/>
      <c r="P999" s="254"/>
      <c r="Q999" s="254"/>
      <c r="R999" s="254"/>
      <c r="S999" s="254"/>
      <c r="T999" s="254"/>
      <c r="U999" s="254"/>
      <c r="V999" s="254"/>
      <c r="W999" s="254"/>
      <c r="X999" s="254"/>
      <c r="Y999" s="254"/>
      <c r="Z999" s="254"/>
      <c r="AA999" s="254"/>
      <c r="AB999" s="254"/>
      <c r="AC999" s="255"/>
      <c r="AD999" s="253" t="s">
        <v>608</v>
      </c>
      <c r="AE999" s="254"/>
      <c r="AF999" s="254"/>
      <c r="AG999" s="254"/>
      <c r="AH999" s="254"/>
      <c r="AI999" s="254"/>
      <c r="AJ999" s="254"/>
      <c r="AK999" s="254"/>
      <c r="AL999" s="254"/>
      <c r="AM999" s="254"/>
      <c r="AN999" s="254"/>
      <c r="AO999" s="254"/>
      <c r="AP999" s="254"/>
      <c r="AQ999" s="254"/>
      <c r="AR999" s="254"/>
      <c r="AS999" s="254"/>
      <c r="AT999" s="254"/>
      <c r="AU999" s="254"/>
      <c r="AV999" s="254"/>
      <c r="AW999" s="254"/>
      <c r="AX999" s="254"/>
      <c r="AY999" s="256"/>
    </row>
    <row r="1000" spans="2:51" ht="24.75" customHeight="1">
      <c r="B1000" s="308"/>
      <c r="C1000" s="309"/>
      <c r="D1000" s="309"/>
      <c r="E1000" s="309"/>
      <c r="F1000" s="309"/>
      <c r="G1000" s="310"/>
      <c r="H1000" s="257" t="s">
        <v>23</v>
      </c>
      <c r="I1000" s="258"/>
      <c r="J1000" s="258"/>
      <c r="K1000" s="258"/>
      <c r="L1000" s="258"/>
      <c r="M1000" s="259" t="s">
        <v>24</v>
      </c>
      <c r="N1000" s="260"/>
      <c r="O1000" s="260"/>
      <c r="P1000" s="260"/>
      <c r="Q1000" s="260"/>
      <c r="R1000" s="260"/>
      <c r="S1000" s="260"/>
      <c r="T1000" s="260"/>
      <c r="U1000" s="260"/>
      <c r="V1000" s="260"/>
      <c r="W1000" s="260"/>
      <c r="X1000" s="260"/>
      <c r="Y1000" s="261"/>
      <c r="Z1000" s="262" t="s">
        <v>25</v>
      </c>
      <c r="AA1000" s="263"/>
      <c r="AB1000" s="263"/>
      <c r="AC1000" s="264"/>
      <c r="AD1000" s="257" t="s">
        <v>23</v>
      </c>
      <c r="AE1000" s="258"/>
      <c r="AF1000" s="258"/>
      <c r="AG1000" s="258"/>
      <c r="AH1000" s="258"/>
      <c r="AI1000" s="259" t="s">
        <v>24</v>
      </c>
      <c r="AJ1000" s="260"/>
      <c r="AK1000" s="260"/>
      <c r="AL1000" s="260"/>
      <c r="AM1000" s="260"/>
      <c r="AN1000" s="260"/>
      <c r="AO1000" s="260"/>
      <c r="AP1000" s="260"/>
      <c r="AQ1000" s="260"/>
      <c r="AR1000" s="260"/>
      <c r="AS1000" s="260"/>
      <c r="AT1000" s="260"/>
      <c r="AU1000" s="261"/>
      <c r="AV1000" s="262" t="s">
        <v>25</v>
      </c>
      <c r="AW1000" s="263"/>
      <c r="AX1000" s="263"/>
      <c r="AY1000" s="265"/>
    </row>
    <row r="1001" spans="2:51" ht="24.75" customHeight="1">
      <c r="B1001" s="308"/>
      <c r="C1001" s="309"/>
      <c r="D1001" s="309"/>
      <c r="E1001" s="309"/>
      <c r="F1001" s="309"/>
      <c r="G1001" s="310"/>
      <c r="H1001" s="243"/>
      <c r="I1001" s="244"/>
      <c r="J1001" s="244"/>
      <c r="K1001" s="244"/>
      <c r="L1001" s="245"/>
      <c r="M1001" s="246"/>
      <c r="N1001" s="247"/>
      <c r="O1001" s="247"/>
      <c r="P1001" s="247"/>
      <c r="Q1001" s="247"/>
      <c r="R1001" s="247"/>
      <c r="S1001" s="247"/>
      <c r="T1001" s="247"/>
      <c r="U1001" s="247"/>
      <c r="V1001" s="247"/>
      <c r="W1001" s="247"/>
      <c r="X1001" s="247"/>
      <c r="Y1001" s="248"/>
      <c r="Z1001" s="249"/>
      <c r="AA1001" s="250"/>
      <c r="AB1001" s="250"/>
      <c r="AC1001" s="251"/>
      <c r="AD1001" s="243"/>
      <c r="AE1001" s="244"/>
      <c r="AF1001" s="244"/>
      <c r="AG1001" s="244"/>
      <c r="AH1001" s="245"/>
      <c r="AI1001" s="246"/>
      <c r="AJ1001" s="247"/>
      <c r="AK1001" s="247"/>
      <c r="AL1001" s="247"/>
      <c r="AM1001" s="247"/>
      <c r="AN1001" s="247"/>
      <c r="AO1001" s="247"/>
      <c r="AP1001" s="247"/>
      <c r="AQ1001" s="247"/>
      <c r="AR1001" s="247"/>
      <c r="AS1001" s="247"/>
      <c r="AT1001" s="247"/>
      <c r="AU1001" s="248"/>
      <c r="AV1001" s="249"/>
      <c r="AW1001" s="250"/>
      <c r="AX1001" s="250"/>
      <c r="AY1001" s="252"/>
    </row>
    <row r="1002" spans="2:51" ht="24.75" customHeight="1">
      <c r="B1002" s="308"/>
      <c r="C1002" s="309"/>
      <c r="D1002" s="309"/>
      <c r="E1002" s="309"/>
      <c r="F1002" s="309"/>
      <c r="G1002" s="310"/>
      <c r="H1002" s="233"/>
      <c r="I1002" s="234"/>
      <c r="J1002" s="234"/>
      <c r="K1002" s="234"/>
      <c r="L1002" s="235"/>
      <c r="M1002" s="236"/>
      <c r="N1002" s="237"/>
      <c r="O1002" s="237"/>
      <c r="P1002" s="237"/>
      <c r="Q1002" s="237"/>
      <c r="R1002" s="237"/>
      <c r="S1002" s="237"/>
      <c r="T1002" s="237"/>
      <c r="U1002" s="237"/>
      <c r="V1002" s="237"/>
      <c r="W1002" s="237"/>
      <c r="X1002" s="237"/>
      <c r="Y1002" s="238"/>
      <c r="Z1002" s="239"/>
      <c r="AA1002" s="240"/>
      <c r="AB1002" s="240"/>
      <c r="AC1002" s="242"/>
      <c r="AD1002" s="233"/>
      <c r="AE1002" s="234"/>
      <c r="AF1002" s="234"/>
      <c r="AG1002" s="234"/>
      <c r="AH1002" s="235"/>
      <c r="AI1002" s="236"/>
      <c r="AJ1002" s="237"/>
      <c r="AK1002" s="237"/>
      <c r="AL1002" s="237"/>
      <c r="AM1002" s="237"/>
      <c r="AN1002" s="237"/>
      <c r="AO1002" s="237"/>
      <c r="AP1002" s="237"/>
      <c r="AQ1002" s="237"/>
      <c r="AR1002" s="237"/>
      <c r="AS1002" s="237"/>
      <c r="AT1002" s="237"/>
      <c r="AU1002" s="238"/>
      <c r="AV1002" s="239"/>
      <c r="AW1002" s="240"/>
      <c r="AX1002" s="240"/>
      <c r="AY1002" s="241"/>
    </row>
    <row r="1003" spans="2:51" ht="24.75" customHeight="1">
      <c r="B1003" s="308"/>
      <c r="C1003" s="309"/>
      <c r="D1003" s="309"/>
      <c r="E1003" s="309"/>
      <c r="F1003" s="309"/>
      <c r="G1003" s="310"/>
      <c r="H1003" s="233"/>
      <c r="I1003" s="234"/>
      <c r="J1003" s="234"/>
      <c r="K1003" s="234"/>
      <c r="L1003" s="235"/>
      <c r="M1003" s="236"/>
      <c r="N1003" s="237"/>
      <c r="O1003" s="237"/>
      <c r="P1003" s="237"/>
      <c r="Q1003" s="237"/>
      <c r="R1003" s="237"/>
      <c r="S1003" s="237"/>
      <c r="T1003" s="237"/>
      <c r="U1003" s="237"/>
      <c r="V1003" s="237"/>
      <c r="W1003" s="237"/>
      <c r="X1003" s="237"/>
      <c r="Y1003" s="238"/>
      <c r="Z1003" s="239"/>
      <c r="AA1003" s="240"/>
      <c r="AB1003" s="240"/>
      <c r="AC1003" s="242"/>
      <c r="AD1003" s="233"/>
      <c r="AE1003" s="234"/>
      <c r="AF1003" s="234"/>
      <c r="AG1003" s="234"/>
      <c r="AH1003" s="235"/>
      <c r="AI1003" s="236"/>
      <c r="AJ1003" s="237"/>
      <c r="AK1003" s="237"/>
      <c r="AL1003" s="237"/>
      <c r="AM1003" s="237"/>
      <c r="AN1003" s="237"/>
      <c r="AO1003" s="237"/>
      <c r="AP1003" s="237"/>
      <c r="AQ1003" s="237"/>
      <c r="AR1003" s="237"/>
      <c r="AS1003" s="237"/>
      <c r="AT1003" s="237"/>
      <c r="AU1003" s="238"/>
      <c r="AV1003" s="239"/>
      <c r="AW1003" s="240"/>
      <c r="AX1003" s="240"/>
      <c r="AY1003" s="241"/>
    </row>
    <row r="1004" spans="2:51" ht="24.75" customHeight="1">
      <c r="B1004" s="308"/>
      <c r="C1004" s="309"/>
      <c r="D1004" s="309"/>
      <c r="E1004" s="309"/>
      <c r="F1004" s="309"/>
      <c r="G1004" s="310"/>
      <c r="H1004" s="233"/>
      <c r="I1004" s="234"/>
      <c r="J1004" s="234"/>
      <c r="K1004" s="234"/>
      <c r="L1004" s="235"/>
      <c r="M1004" s="236"/>
      <c r="N1004" s="237"/>
      <c r="O1004" s="237"/>
      <c r="P1004" s="237"/>
      <c r="Q1004" s="237"/>
      <c r="R1004" s="237"/>
      <c r="S1004" s="237"/>
      <c r="T1004" s="237"/>
      <c r="U1004" s="237"/>
      <c r="V1004" s="237"/>
      <c r="W1004" s="237"/>
      <c r="X1004" s="237"/>
      <c r="Y1004" s="238"/>
      <c r="Z1004" s="239"/>
      <c r="AA1004" s="240"/>
      <c r="AB1004" s="240"/>
      <c r="AC1004" s="242"/>
      <c r="AD1004" s="233"/>
      <c r="AE1004" s="234"/>
      <c r="AF1004" s="234"/>
      <c r="AG1004" s="234"/>
      <c r="AH1004" s="235"/>
      <c r="AI1004" s="236"/>
      <c r="AJ1004" s="237"/>
      <c r="AK1004" s="237"/>
      <c r="AL1004" s="237"/>
      <c r="AM1004" s="237"/>
      <c r="AN1004" s="237"/>
      <c r="AO1004" s="237"/>
      <c r="AP1004" s="237"/>
      <c r="AQ1004" s="237"/>
      <c r="AR1004" s="237"/>
      <c r="AS1004" s="237"/>
      <c r="AT1004" s="237"/>
      <c r="AU1004" s="238"/>
      <c r="AV1004" s="239"/>
      <c r="AW1004" s="240"/>
      <c r="AX1004" s="240"/>
      <c r="AY1004" s="241"/>
    </row>
    <row r="1005" spans="2:51" ht="24.75" customHeight="1">
      <c r="B1005" s="308"/>
      <c r="C1005" s="309"/>
      <c r="D1005" s="309"/>
      <c r="E1005" s="309"/>
      <c r="F1005" s="309"/>
      <c r="G1005" s="310"/>
      <c r="H1005" s="233"/>
      <c r="I1005" s="234"/>
      <c r="J1005" s="234"/>
      <c r="K1005" s="234"/>
      <c r="L1005" s="235"/>
      <c r="M1005" s="236"/>
      <c r="N1005" s="237"/>
      <c r="O1005" s="237"/>
      <c r="P1005" s="237"/>
      <c r="Q1005" s="237"/>
      <c r="R1005" s="237"/>
      <c r="S1005" s="237"/>
      <c r="T1005" s="237"/>
      <c r="U1005" s="237"/>
      <c r="V1005" s="237"/>
      <c r="W1005" s="237"/>
      <c r="X1005" s="237"/>
      <c r="Y1005" s="238"/>
      <c r="Z1005" s="239"/>
      <c r="AA1005" s="240"/>
      <c r="AB1005" s="240"/>
      <c r="AC1005" s="240"/>
      <c r="AD1005" s="233"/>
      <c r="AE1005" s="234"/>
      <c r="AF1005" s="234"/>
      <c r="AG1005" s="234"/>
      <c r="AH1005" s="235"/>
      <c r="AI1005" s="236"/>
      <c r="AJ1005" s="237"/>
      <c r="AK1005" s="237"/>
      <c r="AL1005" s="237"/>
      <c r="AM1005" s="237"/>
      <c r="AN1005" s="237"/>
      <c r="AO1005" s="237"/>
      <c r="AP1005" s="237"/>
      <c r="AQ1005" s="237"/>
      <c r="AR1005" s="237"/>
      <c r="AS1005" s="237"/>
      <c r="AT1005" s="237"/>
      <c r="AU1005" s="238"/>
      <c r="AV1005" s="239"/>
      <c r="AW1005" s="240"/>
      <c r="AX1005" s="240"/>
      <c r="AY1005" s="241"/>
    </row>
    <row r="1006" spans="2:51" ht="24.75" customHeight="1">
      <c r="B1006" s="308"/>
      <c r="C1006" s="309"/>
      <c r="D1006" s="309"/>
      <c r="E1006" s="309"/>
      <c r="F1006" s="309"/>
      <c r="G1006" s="310"/>
      <c r="H1006" s="233"/>
      <c r="I1006" s="234"/>
      <c r="J1006" s="234"/>
      <c r="K1006" s="234"/>
      <c r="L1006" s="235"/>
      <c r="M1006" s="236"/>
      <c r="N1006" s="237"/>
      <c r="O1006" s="237"/>
      <c r="P1006" s="237"/>
      <c r="Q1006" s="237"/>
      <c r="R1006" s="237"/>
      <c r="S1006" s="237"/>
      <c r="T1006" s="237"/>
      <c r="U1006" s="237"/>
      <c r="V1006" s="237"/>
      <c r="W1006" s="237"/>
      <c r="X1006" s="237"/>
      <c r="Y1006" s="238"/>
      <c r="Z1006" s="239"/>
      <c r="AA1006" s="240"/>
      <c r="AB1006" s="240"/>
      <c r="AC1006" s="240"/>
      <c r="AD1006" s="233"/>
      <c r="AE1006" s="234"/>
      <c r="AF1006" s="234"/>
      <c r="AG1006" s="234"/>
      <c r="AH1006" s="235"/>
      <c r="AI1006" s="236"/>
      <c r="AJ1006" s="237"/>
      <c r="AK1006" s="237"/>
      <c r="AL1006" s="237"/>
      <c r="AM1006" s="237"/>
      <c r="AN1006" s="237"/>
      <c r="AO1006" s="237"/>
      <c r="AP1006" s="237"/>
      <c r="AQ1006" s="237"/>
      <c r="AR1006" s="237"/>
      <c r="AS1006" s="237"/>
      <c r="AT1006" s="237"/>
      <c r="AU1006" s="238"/>
      <c r="AV1006" s="239"/>
      <c r="AW1006" s="240"/>
      <c r="AX1006" s="240"/>
      <c r="AY1006" s="241"/>
    </row>
    <row r="1007" spans="2:51" ht="24.75" customHeight="1">
      <c r="B1007" s="308"/>
      <c r="C1007" s="309"/>
      <c r="D1007" s="309"/>
      <c r="E1007" s="309"/>
      <c r="F1007" s="309"/>
      <c r="G1007" s="310"/>
      <c r="H1007" s="233"/>
      <c r="I1007" s="234"/>
      <c r="J1007" s="234"/>
      <c r="K1007" s="234"/>
      <c r="L1007" s="235"/>
      <c r="M1007" s="236"/>
      <c r="N1007" s="237"/>
      <c r="O1007" s="237"/>
      <c r="P1007" s="237"/>
      <c r="Q1007" s="237"/>
      <c r="R1007" s="237"/>
      <c r="S1007" s="237"/>
      <c r="T1007" s="237"/>
      <c r="U1007" s="237"/>
      <c r="V1007" s="237"/>
      <c r="W1007" s="237"/>
      <c r="X1007" s="237"/>
      <c r="Y1007" s="238"/>
      <c r="Z1007" s="239"/>
      <c r="AA1007" s="240"/>
      <c r="AB1007" s="240"/>
      <c r="AC1007" s="240"/>
      <c r="AD1007" s="233"/>
      <c r="AE1007" s="234"/>
      <c r="AF1007" s="234"/>
      <c r="AG1007" s="234"/>
      <c r="AH1007" s="235"/>
      <c r="AI1007" s="236"/>
      <c r="AJ1007" s="237"/>
      <c r="AK1007" s="237"/>
      <c r="AL1007" s="237"/>
      <c r="AM1007" s="237"/>
      <c r="AN1007" s="237"/>
      <c r="AO1007" s="237"/>
      <c r="AP1007" s="237"/>
      <c r="AQ1007" s="237"/>
      <c r="AR1007" s="237"/>
      <c r="AS1007" s="237"/>
      <c r="AT1007" s="237"/>
      <c r="AU1007" s="238"/>
      <c r="AV1007" s="239"/>
      <c r="AW1007" s="240"/>
      <c r="AX1007" s="240"/>
      <c r="AY1007" s="241"/>
    </row>
    <row r="1008" spans="2:51" ht="24.75" customHeight="1">
      <c r="B1008" s="308"/>
      <c r="C1008" s="309"/>
      <c r="D1008" s="309"/>
      <c r="E1008" s="309"/>
      <c r="F1008" s="309"/>
      <c r="G1008" s="310"/>
      <c r="H1008" s="224"/>
      <c r="I1008" s="225"/>
      <c r="J1008" s="225"/>
      <c r="K1008" s="225"/>
      <c r="L1008" s="226"/>
      <c r="M1008" s="227"/>
      <c r="N1008" s="228"/>
      <c r="O1008" s="228"/>
      <c r="P1008" s="228"/>
      <c r="Q1008" s="228"/>
      <c r="R1008" s="228"/>
      <c r="S1008" s="228"/>
      <c r="T1008" s="228"/>
      <c r="U1008" s="228"/>
      <c r="V1008" s="228"/>
      <c r="W1008" s="228"/>
      <c r="X1008" s="228"/>
      <c r="Y1008" s="229"/>
      <c r="Z1008" s="230"/>
      <c r="AA1008" s="231"/>
      <c r="AB1008" s="231"/>
      <c r="AC1008" s="231"/>
      <c r="AD1008" s="224"/>
      <c r="AE1008" s="225"/>
      <c r="AF1008" s="225"/>
      <c r="AG1008" s="225"/>
      <c r="AH1008" s="226"/>
      <c r="AI1008" s="227"/>
      <c r="AJ1008" s="228"/>
      <c r="AK1008" s="228"/>
      <c r="AL1008" s="228"/>
      <c r="AM1008" s="228"/>
      <c r="AN1008" s="228"/>
      <c r="AO1008" s="228"/>
      <c r="AP1008" s="228"/>
      <c r="AQ1008" s="228"/>
      <c r="AR1008" s="228"/>
      <c r="AS1008" s="228"/>
      <c r="AT1008" s="228"/>
      <c r="AU1008" s="229"/>
      <c r="AV1008" s="230"/>
      <c r="AW1008" s="231"/>
      <c r="AX1008" s="231"/>
      <c r="AY1008" s="232"/>
    </row>
    <row r="1009" spans="2:51" ht="24.75" customHeight="1" thickBot="1">
      <c r="B1009" s="311"/>
      <c r="C1009" s="312"/>
      <c r="D1009" s="312"/>
      <c r="E1009" s="312"/>
      <c r="F1009" s="312"/>
      <c r="G1009" s="313"/>
      <c r="H1009" s="215" t="s">
        <v>26</v>
      </c>
      <c r="I1009" s="216"/>
      <c r="J1009" s="216"/>
      <c r="K1009" s="216"/>
      <c r="L1009" s="216"/>
      <c r="M1009" s="217"/>
      <c r="N1009" s="218"/>
      <c r="O1009" s="218"/>
      <c r="P1009" s="218"/>
      <c r="Q1009" s="218"/>
      <c r="R1009" s="218"/>
      <c r="S1009" s="218"/>
      <c r="T1009" s="218"/>
      <c r="U1009" s="218"/>
      <c r="V1009" s="218"/>
      <c r="W1009" s="218"/>
      <c r="X1009" s="218"/>
      <c r="Y1009" s="219"/>
      <c r="Z1009" s="220">
        <f>SUM(Z1001:AC1008)</f>
        <v>0</v>
      </c>
      <c r="AA1009" s="221"/>
      <c r="AB1009" s="221"/>
      <c r="AC1009" s="222"/>
      <c r="AD1009" s="215" t="s">
        <v>26</v>
      </c>
      <c r="AE1009" s="216"/>
      <c r="AF1009" s="216"/>
      <c r="AG1009" s="216"/>
      <c r="AH1009" s="216"/>
      <c r="AI1009" s="217"/>
      <c r="AJ1009" s="218"/>
      <c r="AK1009" s="218"/>
      <c r="AL1009" s="218"/>
      <c r="AM1009" s="218"/>
      <c r="AN1009" s="218"/>
      <c r="AO1009" s="218"/>
      <c r="AP1009" s="218"/>
      <c r="AQ1009" s="218"/>
      <c r="AR1009" s="218"/>
      <c r="AS1009" s="218"/>
      <c r="AT1009" s="218"/>
      <c r="AU1009" s="219"/>
      <c r="AV1009" s="220">
        <f>SUM(AV1001:AY1008)</f>
        <v>0</v>
      </c>
      <c r="AW1009" s="221"/>
      <c r="AX1009" s="221"/>
      <c r="AY1009" s="223"/>
    </row>
    <row r="1010" spans="2:51" ht="17.25" customHeight="1"/>
    <row r="1011" spans="2:51" ht="23.25" customHeight="1">
      <c r="B1011" s="28" t="s">
        <v>100</v>
      </c>
      <c r="C1011" s="28"/>
      <c r="D1011" s="28"/>
      <c r="E1011" s="50"/>
      <c r="F1011" s="50"/>
      <c r="G1011" s="307" t="s">
        <v>115</v>
      </c>
      <c r="H1011" s="307"/>
      <c r="I1011" s="307"/>
      <c r="J1011" s="307"/>
      <c r="K1011" s="307"/>
      <c r="L1011" s="307"/>
      <c r="M1011" s="307"/>
      <c r="N1011" s="307"/>
      <c r="O1011" s="307"/>
      <c r="P1011" s="307"/>
      <c r="Q1011" s="307"/>
      <c r="R1011" s="307"/>
      <c r="S1011" s="307"/>
      <c r="T1011" s="307"/>
      <c r="U1011" s="307"/>
      <c r="V1011" s="307"/>
      <c r="W1011" s="307"/>
      <c r="X1011" s="307"/>
      <c r="Y1011" s="307"/>
      <c r="Z1011" s="307"/>
      <c r="AA1011" s="307"/>
      <c r="AB1011" s="307"/>
      <c r="AC1011" s="307"/>
      <c r="AD1011" s="307"/>
      <c r="AE1011" s="307"/>
      <c r="AF1011" s="307"/>
      <c r="AG1011" s="307"/>
      <c r="AH1011" s="307"/>
      <c r="AI1011" s="307"/>
      <c r="AJ1011" s="307"/>
      <c r="AK1011" s="307"/>
      <c r="AL1011" s="307"/>
      <c r="AM1011" s="307"/>
      <c r="AN1011" s="307"/>
      <c r="AO1011" s="307"/>
      <c r="AP1011" s="307"/>
      <c r="AQ1011" s="307"/>
      <c r="AR1011" s="307"/>
      <c r="AS1011" s="307"/>
      <c r="AT1011" s="307"/>
      <c r="AU1011" s="307"/>
      <c r="AV1011" s="307"/>
      <c r="AW1011" s="307"/>
      <c r="AX1011" s="307"/>
      <c r="AY1011" s="50"/>
    </row>
    <row r="1012" spans="2:51" ht="14.25">
      <c r="C1012" s="20" t="s">
        <v>643</v>
      </c>
    </row>
    <row r="1013" spans="2:51">
      <c r="C1013" t="s">
        <v>639</v>
      </c>
    </row>
    <row r="1014" spans="2:51" ht="34.5" customHeight="1">
      <c r="B1014" s="202"/>
      <c r="C1014" s="202"/>
      <c r="D1014" s="213" t="s">
        <v>599</v>
      </c>
      <c r="E1014" s="213"/>
      <c r="F1014" s="213"/>
      <c r="G1014" s="213"/>
      <c r="H1014" s="213"/>
      <c r="I1014" s="213"/>
      <c r="J1014" s="213"/>
      <c r="K1014" s="213"/>
      <c r="L1014" s="213"/>
      <c r="M1014" s="213"/>
      <c r="N1014" s="213" t="s">
        <v>600</v>
      </c>
      <c r="O1014" s="213"/>
      <c r="P1014" s="213"/>
      <c r="Q1014" s="213"/>
      <c r="R1014" s="213"/>
      <c r="S1014" s="213"/>
      <c r="T1014" s="213"/>
      <c r="U1014" s="213"/>
      <c r="V1014" s="213"/>
      <c r="W1014" s="213"/>
      <c r="X1014" s="213"/>
      <c r="Y1014" s="213"/>
      <c r="Z1014" s="213"/>
      <c r="AA1014" s="213"/>
      <c r="AB1014" s="213"/>
      <c r="AC1014" s="213"/>
      <c r="AD1014" s="213"/>
      <c r="AE1014" s="213"/>
      <c r="AF1014" s="213"/>
      <c r="AG1014" s="213"/>
      <c r="AH1014" s="213"/>
      <c r="AI1014" s="213"/>
      <c r="AJ1014" s="213"/>
      <c r="AK1014" s="213"/>
      <c r="AL1014" s="214" t="s">
        <v>601</v>
      </c>
      <c r="AM1014" s="213"/>
      <c r="AN1014" s="213"/>
      <c r="AO1014" s="213"/>
      <c r="AP1014" s="213"/>
      <c r="AQ1014" s="213"/>
      <c r="AR1014" s="213" t="s">
        <v>27</v>
      </c>
      <c r="AS1014" s="213"/>
      <c r="AT1014" s="213"/>
      <c r="AU1014" s="213"/>
      <c r="AV1014" s="213" t="s">
        <v>28</v>
      </c>
      <c r="AW1014" s="213"/>
      <c r="AX1014" s="213"/>
    </row>
    <row r="1015" spans="2:51" ht="24" customHeight="1">
      <c r="B1015" s="202">
        <v>1</v>
      </c>
      <c r="C1015" s="202">
        <v>1</v>
      </c>
      <c r="D1015" s="208" t="s">
        <v>125</v>
      </c>
      <c r="E1015" s="208"/>
      <c r="F1015" s="208"/>
      <c r="G1015" s="208"/>
      <c r="H1015" s="208"/>
      <c r="I1015" s="208"/>
      <c r="J1015" s="208"/>
      <c r="K1015" s="208"/>
      <c r="L1015" s="208"/>
      <c r="M1015" s="208"/>
      <c r="N1015" s="208" t="s">
        <v>126</v>
      </c>
      <c r="O1015" s="208"/>
      <c r="P1015" s="208"/>
      <c r="Q1015" s="208"/>
      <c r="R1015" s="208"/>
      <c r="S1015" s="208"/>
      <c r="T1015" s="208"/>
      <c r="U1015" s="208"/>
      <c r="V1015" s="208"/>
      <c r="W1015" s="208"/>
      <c r="X1015" s="208"/>
      <c r="Y1015" s="208"/>
      <c r="Z1015" s="208"/>
      <c r="AA1015" s="208"/>
      <c r="AB1015" s="208"/>
      <c r="AC1015" s="208"/>
      <c r="AD1015" s="208"/>
      <c r="AE1015" s="208"/>
      <c r="AF1015" s="208"/>
      <c r="AG1015" s="208"/>
      <c r="AH1015" s="208"/>
      <c r="AI1015" s="208"/>
      <c r="AJ1015" s="208"/>
      <c r="AK1015" s="208"/>
      <c r="AL1015" s="207">
        <v>2</v>
      </c>
      <c r="AM1015" s="208"/>
      <c r="AN1015" s="208"/>
      <c r="AO1015" s="208"/>
      <c r="AP1015" s="208"/>
      <c r="AQ1015" s="208"/>
      <c r="AR1015" s="208"/>
      <c r="AS1015" s="208"/>
      <c r="AT1015" s="208"/>
      <c r="AU1015" s="208"/>
      <c r="AV1015" s="208"/>
      <c r="AW1015" s="208"/>
      <c r="AX1015" s="208"/>
    </row>
    <row r="1016" spans="2:51" ht="24" customHeight="1">
      <c r="B1016" s="202">
        <v>2</v>
      </c>
      <c r="C1016" s="202">
        <v>1</v>
      </c>
      <c r="D1016" s="208" t="s">
        <v>127</v>
      </c>
      <c r="E1016" s="208"/>
      <c r="F1016" s="208"/>
      <c r="G1016" s="208"/>
      <c r="H1016" s="208"/>
      <c r="I1016" s="208"/>
      <c r="J1016" s="208"/>
      <c r="K1016" s="208"/>
      <c r="L1016" s="208"/>
      <c r="M1016" s="208"/>
      <c r="N1016" s="208" t="s">
        <v>128</v>
      </c>
      <c r="O1016" s="208"/>
      <c r="P1016" s="208"/>
      <c r="Q1016" s="208"/>
      <c r="R1016" s="208"/>
      <c r="S1016" s="208"/>
      <c r="T1016" s="208"/>
      <c r="U1016" s="208"/>
      <c r="V1016" s="208"/>
      <c r="W1016" s="208"/>
      <c r="X1016" s="208"/>
      <c r="Y1016" s="208"/>
      <c r="Z1016" s="208"/>
      <c r="AA1016" s="208"/>
      <c r="AB1016" s="208"/>
      <c r="AC1016" s="208"/>
      <c r="AD1016" s="208"/>
      <c r="AE1016" s="208"/>
      <c r="AF1016" s="208"/>
      <c r="AG1016" s="208"/>
      <c r="AH1016" s="208"/>
      <c r="AI1016" s="208"/>
      <c r="AJ1016" s="208"/>
      <c r="AK1016" s="208"/>
      <c r="AL1016" s="207">
        <v>0</v>
      </c>
      <c r="AM1016" s="208"/>
      <c r="AN1016" s="208"/>
      <c r="AO1016" s="208"/>
      <c r="AP1016" s="208"/>
      <c r="AQ1016" s="208"/>
      <c r="AR1016" s="208"/>
      <c r="AS1016" s="208"/>
      <c r="AT1016" s="208"/>
      <c r="AU1016" s="208"/>
      <c r="AV1016" s="208"/>
      <c r="AW1016" s="208"/>
      <c r="AX1016" s="208"/>
    </row>
    <row r="1017" spans="2:51" ht="24" customHeight="1">
      <c r="B1017" s="202">
        <v>3</v>
      </c>
      <c r="C1017" s="202">
        <v>1</v>
      </c>
      <c r="D1017" s="208" t="s">
        <v>129</v>
      </c>
      <c r="E1017" s="208"/>
      <c r="F1017" s="208"/>
      <c r="G1017" s="208"/>
      <c r="H1017" s="208"/>
      <c r="I1017" s="208"/>
      <c r="J1017" s="208"/>
      <c r="K1017" s="208"/>
      <c r="L1017" s="208"/>
      <c r="M1017" s="208"/>
      <c r="N1017" s="208" t="s">
        <v>130</v>
      </c>
      <c r="O1017" s="208"/>
      <c r="P1017" s="208"/>
      <c r="Q1017" s="208"/>
      <c r="R1017" s="208"/>
      <c r="S1017" s="208"/>
      <c r="T1017" s="208"/>
      <c r="U1017" s="208"/>
      <c r="V1017" s="208"/>
      <c r="W1017" s="208"/>
      <c r="X1017" s="208"/>
      <c r="Y1017" s="208"/>
      <c r="Z1017" s="208"/>
      <c r="AA1017" s="208"/>
      <c r="AB1017" s="208"/>
      <c r="AC1017" s="208"/>
      <c r="AD1017" s="208"/>
      <c r="AE1017" s="208"/>
      <c r="AF1017" s="208"/>
      <c r="AG1017" s="208"/>
      <c r="AH1017" s="208"/>
      <c r="AI1017" s="208"/>
      <c r="AJ1017" s="208"/>
      <c r="AK1017" s="208"/>
      <c r="AL1017" s="207">
        <v>0</v>
      </c>
      <c r="AM1017" s="208"/>
      <c r="AN1017" s="208"/>
      <c r="AO1017" s="208"/>
      <c r="AP1017" s="208"/>
      <c r="AQ1017" s="208"/>
      <c r="AR1017" s="208"/>
      <c r="AS1017" s="208"/>
      <c r="AT1017" s="208"/>
      <c r="AU1017" s="208"/>
      <c r="AV1017" s="208"/>
      <c r="AW1017" s="208"/>
      <c r="AX1017" s="208"/>
    </row>
    <row r="1018" spans="2:51" ht="24" customHeight="1">
      <c r="B1018" s="202">
        <v>4</v>
      </c>
      <c r="C1018" s="202">
        <v>1</v>
      </c>
      <c r="D1018" s="208"/>
      <c r="E1018" s="208"/>
      <c r="F1018" s="208"/>
      <c r="G1018" s="208"/>
      <c r="H1018" s="208"/>
      <c r="I1018" s="208"/>
      <c r="J1018" s="208"/>
      <c r="K1018" s="208"/>
      <c r="L1018" s="208"/>
      <c r="M1018" s="208"/>
      <c r="N1018" s="208"/>
      <c r="O1018" s="208"/>
      <c r="P1018" s="208"/>
      <c r="Q1018" s="208"/>
      <c r="R1018" s="208"/>
      <c r="S1018" s="208"/>
      <c r="T1018" s="208"/>
      <c r="U1018" s="208"/>
      <c r="V1018" s="208"/>
      <c r="W1018" s="208"/>
      <c r="X1018" s="208"/>
      <c r="Y1018" s="208"/>
      <c r="Z1018" s="208"/>
      <c r="AA1018" s="208"/>
      <c r="AB1018" s="208"/>
      <c r="AC1018" s="208"/>
      <c r="AD1018" s="208"/>
      <c r="AE1018" s="208"/>
      <c r="AF1018" s="208"/>
      <c r="AG1018" s="208"/>
      <c r="AH1018" s="208"/>
      <c r="AI1018" s="208"/>
      <c r="AJ1018" s="208"/>
      <c r="AK1018" s="208"/>
      <c r="AL1018" s="207"/>
      <c r="AM1018" s="208"/>
      <c r="AN1018" s="208"/>
      <c r="AO1018" s="208"/>
      <c r="AP1018" s="208"/>
      <c r="AQ1018" s="208"/>
      <c r="AR1018" s="208"/>
      <c r="AS1018" s="208"/>
      <c r="AT1018" s="208"/>
      <c r="AU1018" s="208"/>
      <c r="AV1018" s="208"/>
      <c r="AW1018" s="208"/>
      <c r="AX1018" s="208"/>
    </row>
    <row r="1019" spans="2:51" ht="24" customHeight="1">
      <c r="B1019" s="202">
        <v>5</v>
      </c>
      <c r="C1019" s="202">
        <v>1</v>
      </c>
      <c r="D1019" s="208"/>
      <c r="E1019" s="208"/>
      <c r="F1019" s="208"/>
      <c r="G1019" s="208"/>
      <c r="H1019" s="208"/>
      <c r="I1019" s="208"/>
      <c r="J1019" s="208"/>
      <c r="K1019" s="208"/>
      <c r="L1019" s="208"/>
      <c r="M1019" s="208"/>
      <c r="N1019" s="208"/>
      <c r="O1019" s="208"/>
      <c r="P1019" s="208"/>
      <c r="Q1019" s="208"/>
      <c r="R1019" s="208"/>
      <c r="S1019" s="208"/>
      <c r="T1019" s="208"/>
      <c r="U1019" s="208"/>
      <c r="V1019" s="208"/>
      <c r="W1019" s="208"/>
      <c r="X1019" s="208"/>
      <c r="Y1019" s="208"/>
      <c r="Z1019" s="208"/>
      <c r="AA1019" s="208"/>
      <c r="AB1019" s="208"/>
      <c r="AC1019" s="208"/>
      <c r="AD1019" s="208"/>
      <c r="AE1019" s="208"/>
      <c r="AF1019" s="208"/>
      <c r="AG1019" s="208"/>
      <c r="AH1019" s="208"/>
      <c r="AI1019" s="208"/>
      <c r="AJ1019" s="208"/>
      <c r="AK1019" s="208"/>
      <c r="AL1019" s="207"/>
      <c r="AM1019" s="208"/>
      <c r="AN1019" s="208"/>
      <c r="AO1019" s="208"/>
      <c r="AP1019" s="208"/>
      <c r="AQ1019" s="208"/>
      <c r="AR1019" s="208"/>
      <c r="AS1019" s="208"/>
      <c r="AT1019" s="208"/>
      <c r="AU1019" s="208"/>
      <c r="AV1019" s="208"/>
      <c r="AW1019" s="208"/>
      <c r="AX1019" s="208"/>
    </row>
    <row r="1020" spans="2:51" ht="24" customHeight="1">
      <c r="B1020" s="202">
        <v>6</v>
      </c>
      <c r="C1020" s="202">
        <v>1</v>
      </c>
      <c r="D1020" s="208"/>
      <c r="E1020" s="208"/>
      <c r="F1020" s="208"/>
      <c r="G1020" s="208"/>
      <c r="H1020" s="208"/>
      <c r="I1020" s="208"/>
      <c r="J1020" s="208"/>
      <c r="K1020" s="208"/>
      <c r="L1020" s="208"/>
      <c r="M1020" s="208"/>
      <c r="N1020" s="208"/>
      <c r="O1020" s="208"/>
      <c r="P1020" s="208"/>
      <c r="Q1020" s="208"/>
      <c r="R1020" s="208"/>
      <c r="S1020" s="208"/>
      <c r="T1020" s="208"/>
      <c r="U1020" s="208"/>
      <c r="V1020" s="208"/>
      <c r="W1020" s="208"/>
      <c r="X1020" s="208"/>
      <c r="Y1020" s="208"/>
      <c r="Z1020" s="208"/>
      <c r="AA1020" s="208"/>
      <c r="AB1020" s="208"/>
      <c r="AC1020" s="208"/>
      <c r="AD1020" s="208"/>
      <c r="AE1020" s="208"/>
      <c r="AF1020" s="208"/>
      <c r="AG1020" s="208"/>
      <c r="AH1020" s="208"/>
      <c r="AI1020" s="208"/>
      <c r="AJ1020" s="208"/>
      <c r="AK1020" s="208"/>
      <c r="AL1020" s="207"/>
      <c r="AM1020" s="208"/>
      <c r="AN1020" s="208"/>
      <c r="AO1020" s="208"/>
      <c r="AP1020" s="208"/>
      <c r="AQ1020" s="208"/>
      <c r="AR1020" s="208"/>
      <c r="AS1020" s="208"/>
      <c r="AT1020" s="208"/>
      <c r="AU1020" s="208"/>
      <c r="AV1020" s="208"/>
      <c r="AW1020" s="208"/>
      <c r="AX1020" s="208"/>
    </row>
    <row r="1021" spans="2:51" ht="24" customHeight="1">
      <c r="B1021" s="202">
        <v>7</v>
      </c>
      <c r="C1021" s="202">
        <v>1</v>
      </c>
      <c r="D1021" s="208"/>
      <c r="E1021" s="208"/>
      <c r="F1021" s="208"/>
      <c r="G1021" s="208"/>
      <c r="H1021" s="208"/>
      <c r="I1021" s="208"/>
      <c r="J1021" s="208"/>
      <c r="K1021" s="208"/>
      <c r="L1021" s="208"/>
      <c r="M1021" s="208"/>
      <c r="N1021" s="208"/>
      <c r="O1021" s="208"/>
      <c r="P1021" s="208"/>
      <c r="Q1021" s="208"/>
      <c r="R1021" s="208"/>
      <c r="S1021" s="208"/>
      <c r="T1021" s="208"/>
      <c r="U1021" s="208"/>
      <c r="V1021" s="208"/>
      <c r="W1021" s="208"/>
      <c r="X1021" s="208"/>
      <c r="Y1021" s="208"/>
      <c r="Z1021" s="208"/>
      <c r="AA1021" s="208"/>
      <c r="AB1021" s="208"/>
      <c r="AC1021" s="208"/>
      <c r="AD1021" s="208"/>
      <c r="AE1021" s="208"/>
      <c r="AF1021" s="208"/>
      <c r="AG1021" s="208"/>
      <c r="AH1021" s="208"/>
      <c r="AI1021" s="208"/>
      <c r="AJ1021" s="208"/>
      <c r="AK1021" s="208"/>
      <c r="AL1021" s="207"/>
      <c r="AM1021" s="208"/>
      <c r="AN1021" s="208"/>
      <c r="AO1021" s="208"/>
      <c r="AP1021" s="208"/>
      <c r="AQ1021" s="208"/>
      <c r="AR1021" s="208"/>
      <c r="AS1021" s="208"/>
      <c r="AT1021" s="208"/>
      <c r="AU1021" s="208"/>
      <c r="AV1021" s="208"/>
      <c r="AW1021" s="208"/>
      <c r="AX1021" s="208"/>
    </row>
    <row r="1022" spans="2:51" ht="24" customHeight="1">
      <c r="B1022" s="202">
        <v>8</v>
      </c>
      <c r="C1022" s="202">
        <v>1</v>
      </c>
      <c r="D1022" s="208"/>
      <c r="E1022" s="208"/>
      <c r="F1022" s="208"/>
      <c r="G1022" s="208"/>
      <c r="H1022" s="208"/>
      <c r="I1022" s="208"/>
      <c r="J1022" s="208"/>
      <c r="K1022" s="208"/>
      <c r="L1022" s="208"/>
      <c r="M1022" s="208"/>
      <c r="N1022" s="208"/>
      <c r="O1022" s="208"/>
      <c r="P1022" s="208"/>
      <c r="Q1022" s="208"/>
      <c r="R1022" s="208"/>
      <c r="S1022" s="208"/>
      <c r="T1022" s="208"/>
      <c r="U1022" s="208"/>
      <c r="V1022" s="208"/>
      <c r="W1022" s="208"/>
      <c r="X1022" s="208"/>
      <c r="Y1022" s="208"/>
      <c r="Z1022" s="208"/>
      <c r="AA1022" s="208"/>
      <c r="AB1022" s="208"/>
      <c r="AC1022" s="208"/>
      <c r="AD1022" s="208"/>
      <c r="AE1022" s="208"/>
      <c r="AF1022" s="208"/>
      <c r="AG1022" s="208"/>
      <c r="AH1022" s="208"/>
      <c r="AI1022" s="208"/>
      <c r="AJ1022" s="208"/>
      <c r="AK1022" s="208"/>
      <c r="AL1022" s="207"/>
      <c r="AM1022" s="208"/>
      <c r="AN1022" s="208"/>
      <c r="AO1022" s="208"/>
      <c r="AP1022" s="208"/>
      <c r="AQ1022" s="208"/>
      <c r="AR1022" s="208"/>
      <c r="AS1022" s="208"/>
      <c r="AT1022" s="208"/>
      <c r="AU1022" s="208"/>
      <c r="AV1022" s="208"/>
      <c r="AW1022" s="208"/>
      <c r="AX1022" s="208"/>
    </row>
    <row r="1023" spans="2:51" ht="24" customHeight="1">
      <c r="B1023" s="202">
        <v>9</v>
      </c>
      <c r="C1023" s="202">
        <v>1</v>
      </c>
      <c r="D1023" s="208"/>
      <c r="E1023" s="208"/>
      <c r="F1023" s="208"/>
      <c r="G1023" s="208"/>
      <c r="H1023" s="208"/>
      <c r="I1023" s="208"/>
      <c r="J1023" s="208"/>
      <c r="K1023" s="208"/>
      <c r="L1023" s="208"/>
      <c r="M1023" s="208"/>
      <c r="N1023" s="208"/>
      <c r="O1023" s="208"/>
      <c r="P1023" s="208"/>
      <c r="Q1023" s="208"/>
      <c r="R1023" s="208"/>
      <c r="S1023" s="208"/>
      <c r="T1023" s="208"/>
      <c r="U1023" s="208"/>
      <c r="V1023" s="208"/>
      <c r="W1023" s="208"/>
      <c r="X1023" s="208"/>
      <c r="Y1023" s="208"/>
      <c r="Z1023" s="208"/>
      <c r="AA1023" s="208"/>
      <c r="AB1023" s="208"/>
      <c r="AC1023" s="208"/>
      <c r="AD1023" s="208"/>
      <c r="AE1023" s="208"/>
      <c r="AF1023" s="208"/>
      <c r="AG1023" s="208"/>
      <c r="AH1023" s="208"/>
      <c r="AI1023" s="208"/>
      <c r="AJ1023" s="208"/>
      <c r="AK1023" s="208"/>
      <c r="AL1023" s="207"/>
      <c r="AM1023" s="208"/>
      <c r="AN1023" s="208"/>
      <c r="AO1023" s="208"/>
      <c r="AP1023" s="208"/>
      <c r="AQ1023" s="208"/>
      <c r="AR1023" s="208"/>
      <c r="AS1023" s="208"/>
      <c r="AT1023" s="208"/>
      <c r="AU1023" s="208"/>
      <c r="AV1023" s="208"/>
      <c r="AW1023" s="208"/>
      <c r="AX1023" s="208"/>
    </row>
    <row r="1024" spans="2:51" ht="24" customHeight="1">
      <c r="B1024" s="202">
        <v>10</v>
      </c>
      <c r="C1024" s="202">
        <v>1</v>
      </c>
      <c r="D1024" s="208"/>
      <c r="E1024" s="208"/>
      <c r="F1024" s="208"/>
      <c r="G1024" s="208"/>
      <c r="H1024" s="208"/>
      <c r="I1024" s="208"/>
      <c r="J1024" s="208"/>
      <c r="K1024" s="208"/>
      <c r="L1024" s="208"/>
      <c r="M1024" s="208"/>
      <c r="N1024" s="208"/>
      <c r="O1024" s="208"/>
      <c r="P1024" s="208"/>
      <c r="Q1024" s="208"/>
      <c r="R1024" s="208"/>
      <c r="S1024" s="208"/>
      <c r="T1024" s="208"/>
      <c r="U1024" s="208"/>
      <c r="V1024" s="208"/>
      <c r="W1024" s="208"/>
      <c r="X1024" s="208"/>
      <c r="Y1024" s="208"/>
      <c r="Z1024" s="208"/>
      <c r="AA1024" s="208"/>
      <c r="AB1024" s="208"/>
      <c r="AC1024" s="208"/>
      <c r="AD1024" s="208"/>
      <c r="AE1024" s="208"/>
      <c r="AF1024" s="208"/>
      <c r="AG1024" s="208"/>
      <c r="AH1024" s="208"/>
      <c r="AI1024" s="208"/>
      <c r="AJ1024" s="208"/>
      <c r="AK1024" s="208"/>
      <c r="AL1024" s="207"/>
      <c r="AM1024" s="208"/>
      <c r="AN1024" s="208"/>
      <c r="AO1024" s="208"/>
      <c r="AP1024" s="208"/>
      <c r="AQ1024" s="208"/>
      <c r="AR1024" s="208"/>
      <c r="AS1024" s="208"/>
      <c r="AT1024" s="208"/>
      <c r="AU1024" s="208"/>
      <c r="AV1024" s="208"/>
      <c r="AW1024" s="208"/>
      <c r="AX1024" s="208"/>
    </row>
    <row r="1026" spans="2:50" ht="23.25" hidden="1" customHeight="1">
      <c r="B1026" t="s">
        <v>43</v>
      </c>
    </row>
    <row r="1027" spans="2:50" ht="36" hidden="1" customHeight="1">
      <c r="B1027" s="213" t="s">
        <v>29</v>
      </c>
      <c r="C1027" s="213"/>
      <c r="D1027" s="213"/>
      <c r="E1027" s="213"/>
      <c r="F1027" s="213"/>
      <c r="G1027" s="213"/>
      <c r="H1027" s="213"/>
      <c r="I1027" s="209"/>
      <c r="J1027" s="209"/>
      <c r="K1027" s="209"/>
      <c r="L1027" s="209"/>
      <c r="M1027" s="209"/>
      <c r="N1027" s="209"/>
      <c r="O1027" s="209"/>
      <c r="P1027" s="209"/>
      <c r="Q1027" s="209"/>
      <c r="R1027" s="209"/>
      <c r="S1027" s="209"/>
      <c r="T1027" s="209"/>
      <c r="U1027" s="209"/>
      <c r="V1027" s="209"/>
      <c r="W1027" s="209"/>
      <c r="X1027" s="209"/>
      <c r="Y1027" s="209"/>
    </row>
    <row r="1028" spans="2:50" ht="36" hidden="1" customHeight="1">
      <c r="B1028" s="485" t="s">
        <v>41</v>
      </c>
      <c r="C1028" s="486"/>
      <c r="D1028" s="486"/>
      <c r="E1028" s="486"/>
      <c r="F1028" s="486"/>
      <c r="G1028" s="486"/>
      <c r="H1028" s="487"/>
      <c r="I1028" s="430" t="s">
        <v>644</v>
      </c>
      <c r="J1028" s="267"/>
      <c r="K1028" s="267"/>
      <c r="L1028" s="267"/>
      <c r="M1028" s="429"/>
      <c r="N1028" s="491" t="s">
        <v>30</v>
      </c>
      <c r="O1028" s="486"/>
      <c r="P1028" s="486"/>
      <c r="Q1028" s="486"/>
      <c r="R1028" s="486"/>
      <c r="S1028" s="486"/>
      <c r="T1028" s="487"/>
      <c r="U1028" s="430" t="s">
        <v>644</v>
      </c>
      <c r="V1028" s="267"/>
      <c r="W1028" s="267"/>
      <c r="X1028" s="267"/>
      <c r="Y1028" s="429"/>
      <c r="Z1028" s="491" t="s">
        <v>31</v>
      </c>
      <c r="AA1028" s="486"/>
      <c r="AB1028" s="486"/>
      <c r="AC1028" s="486"/>
      <c r="AD1028" s="486"/>
      <c r="AE1028" s="486"/>
      <c r="AF1028" s="487"/>
      <c r="AG1028" s="430" t="s">
        <v>644</v>
      </c>
      <c r="AH1028" s="267"/>
      <c r="AI1028" s="267"/>
      <c r="AJ1028" s="267"/>
      <c r="AK1028" s="429"/>
      <c r="AL1028" s="491" t="s">
        <v>32</v>
      </c>
      <c r="AM1028" s="486"/>
      <c r="AN1028" s="486"/>
      <c r="AO1028" s="486"/>
      <c r="AP1028" s="486"/>
      <c r="AQ1028" s="486"/>
      <c r="AR1028" s="487"/>
      <c r="AS1028" s="430" t="s">
        <v>644</v>
      </c>
      <c r="AT1028" s="267"/>
      <c r="AU1028" s="267"/>
      <c r="AV1028" s="267"/>
      <c r="AW1028" s="429"/>
    </row>
    <row r="1029" spans="2:50" ht="36" hidden="1" customHeight="1">
      <c r="B1029" s="491" t="s">
        <v>33</v>
      </c>
      <c r="C1029" s="486"/>
      <c r="D1029" s="486"/>
      <c r="E1029" s="486"/>
      <c r="F1029" s="486"/>
      <c r="G1029" s="486"/>
      <c r="H1029" s="487"/>
      <c r="I1029" s="488"/>
      <c r="J1029" s="489"/>
      <c r="K1029" s="489"/>
      <c r="L1029" s="489"/>
      <c r="M1029" s="490"/>
      <c r="N1029" s="491" t="s">
        <v>34</v>
      </c>
      <c r="O1029" s="486"/>
      <c r="P1029" s="486"/>
      <c r="Q1029" s="486"/>
      <c r="R1029" s="486"/>
      <c r="S1029" s="486"/>
      <c r="T1029" s="487"/>
      <c r="U1029" s="488"/>
      <c r="V1029" s="489"/>
      <c r="W1029" s="489"/>
      <c r="X1029" s="489"/>
      <c r="Y1029" s="490"/>
      <c r="Z1029" s="491" t="s">
        <v>35</v>
      </c>
      <c r="AA1029" s="486"/>
      <c r="AB1029" s="486"/>
      <c r="AC1029" s="486"/>
      <c r="AD1029" s="486"/>
      <c r="AE1029" s="486"/>
      <c r="AF1029" s="487"/>
      <c r="AG1029" s="488"/>
      <c r="AH1029" s="489"/>
      <c r="AI1029" s="489"/>
      <c r="AJ1029" s="489"/>
      <c r="AK1029" s="490"/>
      <c r="AL1029" s="485" t="s">
        <v>36</v>
      </c>
      <c r="AM1029" s="486"/>
      <c r="AN1029" s="486"/>
      <c r="AO1029" s="486"/>
      <c r="AP1029" s="486"/>
      <c r="AQ1029" s="486"/>
      <c r="AR1029" s="487"/>
      <c r="AS1029" s="488"/>
      <c r="AT1029" s="489"/>
      <c r="AU1029" s="489"/>
      <c r="AV1029" s="489"/>
      <c r="AW1029" s="490"/>
    </row>
    <row r="1030" spans="2:50">
      <c r="C1030" t="s">
        <v>640</v>
      </c>
    </row>
    <row r="1031" spans="2:50" ht="34.5" customHeight="1">
      <c r="B1031" s="202"/>
      <c r="C1031" s="202"/>
      <c r="D1031" s="213" t="s">
        <v>599</v>
      </c>
      <c r="E1031" s="213"/>
      <c r="F1031" s="213"/>
      <c r="G1031" s="213"/>
      <c r="H1031" s="213"/>
      <c r="I1031" s="213"/>
      <c r="J1031" s="213"/>
      <c r="K1031" s="213"/>
      <c r="L1031" s="213"/>
      <c r="M1031" s="213"/>
      <c r="N1031" s="213" t="s">
        <v>600</v>
      </c>
      <c r="O1031" s="213"/>
      <c r="P1031" s="213"/>
      <c r="Q1031" s="213"/>
      <c r="R1031" s="213"/>
      <c r="S1031" s="213"/>
      <c r="T1031" s="213"/>
      <c r="U1031" s="213"/>
      <c r="V1031" s="213"/>
      <c r="W1031" s="213"/>
      <c r="X1031" s="213"/>
      <c r="Y1031" s="213"/>
      <c r="Z1031" s="213"/>
      <c r="AA1031" s="213"/>
      <c r="AB1031" s="213"/>
      <c r="AC1031" s="213"/>
      <c r="AD1031" s="213"/>
      <c r="AE1031" s="213"/>
      <c r="AF1031" s="213"/>
      <c r="AG1031" s="213"/>
      <c r="AH1031" s="213"/>
      <c r="AI1031" s="213"/>
      <c r="AJ1031" s="213"/>
      <c r="AK1031" s="213"/>
      <c r="AL1031" s="214" t="s">
        <v>601</v>
      </c>
      <c r="AM1031" s="213"/>
      <c r="AN1031" s="213"/>
      <c r="AO1031" s="213"/>
      <c r="AP1031" s="213"/>
      <c r="AQ1031" s="213"/>
      <c r="AR1031" s="213" t="s">
        <v>27</v>
      </c>
      <c r="AS1031" s="213"/>
      <c r="AT1031" s="213"/>
      <c r="AU1031" s="213"/>
      <c r="AV1031" s="213" t="s">
        <v>28</v>
      </c>
      <c r="AW1031" s="213"/>
      <c r="AX1031" s="213"/>
    </row>
    <row r="1032" spans="2:50" ht="24" customHeight="1">
      <c r="B1032" s="202">
        <v>1</v>
      </c>
      <c r="C1032" s="202">
        <v>1</v>
      </c>
      <c r="D1032" s="208"/>
      <c r="E1032" s="208"/>
      <c r="F1032" s="208"/>
      <c r="G1032" s="208"/>
      <c r="H1032" s="208"/>
      <c r="I1032" s="208"/>
      <c r="J1032" s="208"/>
      <c r="K1032" s="208"/>
      <c r="L1032" s="208"/>
      <c r="M1032" s="208"/>
      <c r="N1032" s="208"/>
      <c r="O1032" s="208"/>
      <c r="P1032" s="208"/>
      <c r="Q1032" s="208"/>
      <c r="R1032" s="208"/>
      <c r="S1032" s="208"/>
      <c r="T1032" s="208"/>
      <c r="U1032" s="208"/>
      <c r="V1032" s="208"/>
      <c r="W1032" s="208"/>
      <c r="X1032" s="208"/>
      <c r="Y1032" s="208"/>
      <c r="Z1032" s="208"/>
      <c r="AA1032" s="208"/>
      <c r="AB1032" s="208"/>
      <c r="AC1032" s="208"/>
      <c r="AD1032" s="208"/>
      <c r="AE1032" s="208"/>
      <c r="AF1032" s="208"/>
      <c r="AG1032" s="208"/>
      <c r="AH1032" s="208"/>
      <c r="AI1032" s="208"/>
      <c r="AJ1032" s="208"/>
      <c r="AK1032" s="208"/>
      <c r="AL1032" s="207"/>
      <c r="AM1032" s="208"/>
      <c r="AN1032" s="208"/>
      <c r="AO1032" s="208"/>
      <c r="AP1032" s="208"/>
      <c r="AQ1032" s="208"/>
      <c r="AR1032" s="208"/>
      <c r="AS1032" s="208"/>
      <c r="AT1032" s="208"/>
      <c r="AU1032" s="208"/>
      <c r="AV1032" s="208"/>
      <c r="AW1032" s="208"/>
      <c r="AX1032" s="208"/>
    </row>
    <row r="1033" spans="2:50" ht="24" customHeight="1">
      <c r="B1033" s="202">
        <v>2</v>
      </c>
      <c r="C1033" s="202">
        <v>1</v>
      </c>
      <c r="D1033" s="208"/>
      <c r="E1033" s="208"/>
      <c r="F1033" s="208"/>
      <c r="G1033" s="208"/>
      <c r="H1033" s="208"/>
      <c r="I1033" s="208"/>
      <c r="J1033" s="208"/>
      <c r="K1033" s="208"/>
      <c r="L1033" s="208"/>
      <c r="M1033" s="208"/>
      <c r="N1033" s="208"/>
      <c r="O1033" s="208"/>
      <c r="P1033" s="208"/>
      <c r="Q1033" s="208"/>
      <c r="R1033" s="208"/>
      <c r="S1033" s="208"/>
      <c r="T1033" s="208"/>
      <c r="U1033" s="208"/>
      <c r="V1033" s="208"/>
      <c r="W1033" s="208"/>
      <c r="X1033" s="208"/>
      <c r="Y1033" s="208"/>
      <c r="Z1033" s="208"/>
      <c r="AA1033" s="208"/>
      <c r="AB1033" s="208"/>
      <c r="AC1033" s="208"/>
      <c r="AD1033" s="208"/>
      <c r="AE1033" s="208"/>
      <c r="AF1033" s="208"/>
      <c r="AG1033" s="208"/>
      <c r="AH1033" s="208"/>
      <c r="AI1033" s="208"/>
      <c r="AJ1033" s="208"/>
      <c r="AK1033" s="208"/>
      <c r="AL1033" s="207"/>
      <c r="AM1033" s="208"/>
      <c r="AN1033" s="208"/>
      <c r="AO1033" s="208"/>
      <c r="AP1033" s="208"/>
      <c r="AQ1033" s="208"/>
      <c r="AR1033" s="208"/>
      <c r="AS1033" s="208"/>
      <c r="AT1033" s="208"/>
      <c r="AU1033" s="208"/>
      <c r="AV1033" s="208"/>
      <c r="AW1033" s="208"/>
      <c r="AX1033" s="208"/>
    </row>
    <row r="1034" spans="2:50" ht="24" customHeight="1">
      <c r="B1034" s="202">
        <v>3</v>
      </c>
      <c r="C1034" s="202">
        <v>1</v>
      </c>
      <c r="D1034" s="208"/>
      <c r="E1034" s="208"/>
      <c r="F1034" s="208"/>
      <c r="G1034" s="208"/>
      <c r="H1034" s="208"/>
      <c r="I1034" s="208"/>
      <c r="J1034" s="208"/>
      <c r="K1034" s="208"/>
      <c r="L1034" s="208"/>
      <c r="M1034" s="208"/>
      <c r="N1034" s="208"/>
      <c r="O1034" s="208"/>
      <c r="P1034" s="208"/>
      <c r="Q1034" s="208"/>
      <c r="R1034" s="208"/>
      <c r="S1034" s="208"/>
      <c r="T1034" s="208"/>
      <c r="U1034" s="208"/>
      <c r="V1034" s="208"/>
      <c r="W1034" s="208"/>
      <c r="X1034" s="208"/>
      <c r="Y1034" s="208"/>
      <c r="Z1034" s="208"/>
      <c r="AA1034" s="208"/>
      <c r="AB1034" s="208"/>
      <c r="AC1034" s="208"/>
      <c r="AD1034" s="208"/>
      <c r="AE1034" s="208"/>
      <c r="AF1034" s="208"/>
      <c r="AG1034" s="208"/>
      <c r="AH1034" s="208"/>
      <c r="AI1034" s="208"/>
      <c r="AJ1034" s="208"/>
      <c r="AK1034" s="208"/>
      <c r="AL1034" s="207"/>
      <c r="AM1034" s="208"/>
      <c r="AN1034" s="208"/>
      <c r="AO1034" s="208"/>
      <c r="AP1034" s="208"/>
      <c r="AQ1034" s="208"/>
      <c r="AR1034" s="208"/>
      <c r="AS1034" s="208"/>
      <c r="AT1034" s="208"/>
      <c r="AU1034" s="208"/>
      <c r="AV1034" s="208"/>
      <c r="AW1034" s="208"/>
      <c r="AX1034" s="208"/>
    </row>
    <row r="1035" spans="2:50" ht="24" customHeight="1">
      <c r="B1035" s="202">
        <v>4</v>
      </c>
      <c r="C1035" s="202">
        <v>1</v>
      </c>
      <c r="D1035" s="208"/>
      <c r="E1035" s="208"/>
      <c r="F1035" s="208"/>
      <c r="G1035" s="208"/>
      <c r="H1035" s="208"/>
      <c r="I1035" s="208"/>
      <c r="J1035" s="208"/>
      <c r="K1035" s="208"/>
      <c r="L1035" s="208"/>
      <c r="M1035" s="208"/>
      <c r="N1035" s="208"/>
      <c r="O1035" s="208"/>
      <c r="P1035" s="208"/>
      <c r="Q1035" s="208"/>
      <c r="R1035" s="208"/>
      <c r="S1035" s="208"/>
      <c r="T1035" s="208"/>
      <c r="U1035" s="208"/>
      <c r="V1035" s="208"/>
      <c r="W1035" s="208"/>
      <c r="X1035" s="208"/>
      <c r="Y1035" s="208"/>
      <c r="Z1035" s="208"/>
      <c r="AA1035" s="208"/>
      <c r="AB1035" s="208"/>
      <c r="AC1035" s="208"/>
      <c r="AD1035" s="208"/>
      <c r="AE1035" s="208"/>
      <c r="AF1035" s="208"/>
      <c r="AG1035" s="208"/>
      <c r="AH1035" s="208"/>
      <c r="AI1035" s="208"/>
      <c r="AJ1035" s="208"/>
      <c r="AK1035" s="208"/>
      <c r="AL1035" s="207"/>
      <c r="AM1035" s="208"/>
      <c r="AN1035" s="208"/>
      <c r="AO1035" s="208"/>
      <c r="AP1035" s="208"/>
      <c r="AQ1035" s="208"/>
      <c r="AR1035" s="208"/>
      <c r="AS1035" s="208"/>
      <c r="AT1035" s="208"/>
      <c r="AU1035" s="208"/>
      <c r="AV1035" s="208"/>
      <c r="AW1035" s="208"/>
      <c r="AX1035" s="208"/>
    </row>
    <row r="1036" spans="2:50" ht="24" customHeight="1">
      <c r="B1036" s="202">
        <v>5</v>
      </c>
      <c r="C1036" s="202">
        <v>1</v>
      </c>
      <c r="D1036" s="208"/>
      <c r="E1036" s="208"/>
      <c r="F1036" s="208"/>
      <c r="G1036" s="208"/>
      <c r="H1036" s="208"/>
      <c r="I1036" s="208"/>
      <c r="J1036" s="208"/>
      <c r="K1036" s="208"/>
      <c r="L1036" s="208"/>
      <c r="M1036" s="208"/>
      <c r="N1036" s="208"/>
      <c r="O1036" s="208"/>
      <c r="P1036" s="208"/>
      <c r="Q1036" s="208"/>
      <c r="R1036" s="208"/>
      <c r="S1036" s="208"/>
      <c r="T1036" s="208"/>
      <c r="U1036" s="208"/>
      <c r="V1036" s="208"/>
      <c r="W1036" s="208"/>
      <c r="X1036" s="208"/>
      <c r="Y1036" s="208"/>
      <c r="Z1036" s="208"/>
      <c r="AA1036" s="208"/>
      <c r="AB1036" s="208"/>
      <c r="AC1036" s="208"/>
      <c r="AD1036" s="208"/>
      <c r="AE1036" s="208"/>
      <c r="AF1036" s="208"/>
      <c r="AG1036" s="208"/>
      <c r="AH1036" s="208"/>
      <c r="AI1036" s="208"/>
      <c r="AJ1036" s="208"/>
      <c r="AK1036" s="208"/>
      <c r="AL1036" s="207"/>
      <c r="AM1036" s="208"/>
      <c r="AN1036" s="208"/>
      <c r="AO1036" s="208"/>
      <c r="AP1036" s="208"/>
      <c r="AQ1036" s="208"/>
      <c r="AR1036" s="208"/>
      <c r="AS1036" s="208"/>
      <c r="AT1036" s="208"/>
      <c r="AU1036" s="208"/>
      <c r="AV1036" s="208"/>
      <c r="AW1036" s="208"/>
      <c r="AX1036" s="208"/>
    </row>
    <row r="1037" spans="2:50" ht="24" customHeight="1">
      <c r="B1037" s="202">
        <v>6</v>
      </c>
      <c r="C1037" s="202">
        <v>1</v>
      </c>
      <c r="D1037" s="208"/>
      <c r="E1037" s="208"/>
      <c r="F1037" s="208"/>
      <c r="G1037" s="208"/>
      <c r="H1037" s="208"/>
      <c r="I1037" s="208"/>
      <c r="J1037" s="208"/>
      <c r="K1037" s="208"/>
      <c r="L1037" s="208"/>
      <c r="M1037" s="208"/>
      <c r="N1037" s="208"/>
      <c r="O1037" s="208"/>
      <c r="P1037" s="208"/>
      <c r="Q1037" s="208"/>
      <c r="R1037" s="208"/>
      <c r="S1037" s="208"/>
      <c r="T1037" s="208"/>
      <c r="U1037" s="208"/>
      <c r="V1037" s="208"/>
      <c r="W1037" s="208"/>
      <c r="X1037" s="208"/>
      <c r="Y1037" s="208"/>
      <c r="Z1037" s="208"/>
      <c r="AA1037" s="208"/>
      <c r="AB1037" s="208"/>
      <c r="AC1037" s="208"/>
      <c r="AD1037" s="208"/>
      <c r="AE1037" s="208"/>
      <c r="AF1037" s="208"/>
      <c r="AG1037" s="208"/>
      <c r="AH1037" s="208"/>
      <c r="AI1037" s="208"/>
      <c r="AJ1037" s="208"/>
      <c r="AK1037" s="208"/>
      <c r="AL1037" s="207"/>
      <c r="AM1037" s="208"/>
      <c r="AN1037" s="208"/>
      <c r="AO1037" s="208"/>
      <c r="AP1037" s="208"/>
      <c r="AQ1037" s="208"/>
      <c r="AR1037" s="208"/>
      <c r="AS1037" s="208"/>
      <c r="AT1037" s="208"/>
      <c r="AU1037" s="208"/>
      <c r="AV1037" s="208"/>
      <c r="AW1037" s="208"/>
      <c r="AX1037" s="208"/>
    </row>
    <row r="1038" spans="2:50" ht="24" customHeight="1">
      <c r="B1038" s="202">
        <v>7</v>
      </c>
      <c r="C1038" s="202">
        <v>1</v>
      </c>
      <c r="D1038" s="208"/>
      <c r="E1038" s="208"/>
      <c r="F1038" s="208"/>
      <c r="G1038" s="208"/>
      <c r="H1038" s="208"/>
      <c r="I1038" s="208"/>
      <c r="J1038" s="208"/>
      <c r="K1038" s="208"/>
      <c r="L1038" s="208"/>
      <c r="M1038" s="208"/>
      <c r="N1038" s="208"/>
      <c r="O1038" s="208"/>
      <c r="P1038" s="208"/>
      <c r="Q1038" s="208"/>
      <c r="R1038" s="208"/>
      <c r="S1038" s="208"/>
      <c r="T1038" s="208"/>
      <c r="U1038" s="208"/>
      <c r="V1038" s="208"/>
      <c r="W1038" s="208"/>
      <c r="X1038" s="208"/>
      <c r="Y1038" s="208"/>
      <c r="Z1038" s="208"/>
      <c r="AA1038" s="208"/>
      <c r="AB1038" s="208"/>
      <c r="AC1038" s="208"/>
      <c r="AD1038" s="208"/>
      <c r="AE1038" s="208"/>
      <c r="AF1038" s="208"/>
      <c r="AG1038" s="208"/>
      <c r="AH1038" s="208"/>
      <c r="AI1038" s="208"/>
      <c r="AJ1038" s="208"/>
      <c r="AK1038" s="208"/>
      <c r="AL1038" s="207"/>
      <c r="AM1038" s="208"/>
      <c r="AN1038" s="208"/>
      <c r="AO1038" s="208"/>
      <c r="AP1038" s="208"/>
      <c r="AQ1038" s="208"/>
      <c r="AR1038" s="208"/>
      <c r="AS1038" s="208"/>
      <c r="AT1038" s="208"/>
      <c r="AU1038" s="208"/>
      <c r="AV1038" s="208"/>
      <c r="AW1038" s="208"/>
      <c r="AX1038" s="208"/>
    </row>
    <row r="1039" spans="2:50" ht="24" customHeight="1">
      <c r="B1039" s="202">
        <v>8</v>
      </c>
      <c r="C1039" s="202">
        <v>1</v>
      </c>
      <c r="D1039" s="208"/>
      <c r="E1039" s="208"/>
      <c r="F1039" s="208"/>
      <c r="G1039" s="208"/>
      <c r="H1039" s="208"/>
      <c r="I1039" s="208"/>
      <c r="J1039" s="208"/>
      <c r="K1039" s="208"/>
      <c r="L1039" s="208"/>
      <c r="M1039" s="208"/>
      <c r="N1039" s="208"/>
      <c r="O1039" s="208"/>
      <c r="P1039" s="208"/>
      <c r="Q1039" s="208"/>
      <c r="R1039" s="208"/>
      <c r="S1039" s="208"/>
      <c r="T1039" s="208"/>
      <c r="U1039" s="208"/>
      <c r="V1039" s="208"/>
      <c r="W1039" s="208"/>
      <c r="X1039" s="208"/>
      <c r="Y1039" s="208"/>
      <c r="Z1039" s="208"/>
      <c r="AA1039" s="208"/>
      <c r="AB1039" s="208"/>
      <c r="AC1039" s="208"/>
      <c r="AD1039" s="208"/>
      <c r="AE1039" s="208"/>
      <c r="AF1039" s="208"/>
      <c r="AG1039" s="208"/>
      <c r="AH1039" s="208"/>
      <c r="AI1039" s="208"/>
      <c r="AJ1039" s="208"/>
      <c r="AK1039" s="208"/>
      <c r="AL1039" s="207"/>
      <c r="AM1039" s="208"/>
      <c r="AN1039" s="208"/>
      <c r="AO1039" s="208"/>
      <c r="AP1039" s="208"/>
      <c r="AQ1039" s="208"/>
      <c r="AR1039" s="208"/>
      <c r="AS1039" s="208"/>
      <c r="AT1039" s="208"/>
      <c r="AU1039" s="208"/>
      <c r="AV1039" s="208"/>
      <c r="AW1039" s="208"/>
      <c r="AX1039" s="208"/>
    </row>
    <row r="1040" spans="2:50" ht="24" customHeight="1">
      <c r="B1040" s="202">
        <v>9</v>
      </c>
      <c r="C1040" s="202">
        <v>1</v>
      </c>
      <c r="D1040" s="208"/>
      <c r="E1040" s="208"/>
      <c r="F1040" s="208"/>
      <c r="G1040" s="208"/>
      <c r="H1040" s="208"/>
      <c r="I1040" s="208"/>
      <c r="J1040" s="208"/>
      <c r="K1040" s="208"/>
      <c r="L1040" s="208"/>
      <c r="M1040" s="208"/>
      <c r="N1040" s="208"/>
      <c r="O1040" s="208"/>
      <c r="P1040" s="208"/>
      <c r="Q1040" s="208"/>
      <c r="R1040" s="208"/>
      <c r="S1040" s="208"/>
      <c r="T1040" s="208"/>
      <c r="U1040" s="208"/>
      <c r="V1040" s="208"/>
      <c r="W1040" s="208"/>
      <c r="X1040" s="208"/>
      <c r="Y1040" s="208"/>
      <c r="Z1040" s="208"/>
      <c r="AA1040" s="208"/>
      <c r="AB1040" s="208"/>
      <c r="AC1040" s="208"/>
      <c r="AD1040" s="208"/>
      <c r="AE1040" s="208"/>
      <c r="AF1040" s="208"/>
      <c r="AG1040" s="208"/>
      <c r="AH1040" s="208"/>
      <c r="AI1040" s="208"/>
      <c r="AJ1040" s="208"/>
      <c r="AK1040" s="208"/>
      <c r="AL1040" s="207"/>
      <c r="AM1040" s="208"/>
      <c r="AN1040" s="208"/>
      <c r="AO1040" s="208"/>
      <c r="AP1040" s="208"/>
      <c r="AQ1040" s="208"/>
      <c r="AR1040" s="208"/>
      <c r="AS1040" s="208"/>
      <c r="AT1040" s="208"/>
      <c r="AU1040" s="208"/>
      <c r="AV1040" s="208"/>
      <c r="AW1040" s="208"/>
      <c r="AX1040" s="208"/>
    </row>
    <row r="1041" spans="2:50" ht="24" customHeight="1">
      <c r="B1041" s="202">
        <v>10</v>
      </c>
      <c r="C1041" s="202">
        <v>1</v>
      </c>
      <c r="D1041" s="208"/>
      <c r="E1041" s="208"/>
      <c r="F1041" s="208"/>
      <c r="G1041" s="208"/>
      <c r="H1041" s="208"/>
      <c r="I1041" s="208"/>
      <c r="J1041" s="208"/>
      <c r="K1041" s="208"/>
      <c r="L1041" s="208"/>
      <c r="M1041" s="208"/>
      <c r="N1041" s="208"/>
      <c r="O1041" s="208"/>
      <c r="P1041" s="208"/>
      <c r="Q1041" s="208"/>
      <c r="R1041" s="208"/>
      <c r="S1041" s="208"/>
      <c r="T1041" s="208"/>
      <c r="U1041" s="208"/>
      <c r="V1041" s="208"/>
      <c r="W1041" s="208"/>
      <c r="X1041" s="208"/>
      <c r="Y1041" s="208"/>
      <c r="Z1041" s="208"/>
      <c r="AA1041" s="208"/>
      <c r="AB1041" s="208"/>
      <c r="AC1041" s="208"/>
      <c r="AD1041" s="208"/>
      <c r="AE1041" s="208"/>
      <c r="AF1041" s="208"/>
      <c r="AG1041" s="208"/>
      <c r="AH1041" s="208"/>
      <c r="AI1041" s="208"/>
      <c r="AJ1041" s="208"/>
      <c r="AK1041" s="208"/>
      <c r="AL1041" s="207"/>
      <c r="AM1041" s="208"/>
      <c r="AN1041" s="208"/>
      <c r="AO1041" s="208"/>
      <c r="AP1041" s="208"/>
      <c r="AQ1041" s="208"/>
      <c r="AR1041" s="208"/>
      <c r="AS1041" s="208"/>
      <c r="AT1041" s="208"/>
      <c r="AU1041" s="208"/>
      <c r="AV1041" s="208"/>
      <c r="AW1041" s="208"/>
      <c r="AX1041" s="208"/>
    </row>
    <row r="1042" spans="2:50" ht="18" customHeight="1"/>
  </sheetData>
  <mergeCells count="4827">
    <mergeCell ref="B1041:C1041"/>
    <mergeCell ref="D1041:M1041"/>
    <mergeCell ref="N1041:AK1041"/>
    <mergeCell ref="AL1041:AQ1041"/>
    <mergeCell ref="AR1041:AU1041"/>
    <mergeCell ref="AV1041:AX1041"/>
    <mergeCell ref="B1040:C1040"/>
    <mergeCell ref="D1040:M1040"/>
    <mergeCell ref="N1040:AK1040"/>
    <mergeCell ref="AL1040:AQ1040"/>
    <mergeCell ref="AR1040:AU1040"/>
    <mergeCell ref="AV1040:AX1040"/>
    <mergeCell ref="B1039:C1039"/>
    <mergeCell ref="D1039:M1039"/>
    <mergeCell ref="N1039:AK1039"/>
    <mergeCell ref="AL1039:AQ1039"/>
    <mergeCell ref="AR1039:AU1039"/>
    <mergeCell ref="AV1039:AX1039"/>
    <mergeCell ref="B1038:C1038"/>
    <mergeCell ref="D1038:M1038"/>
    <mergeCell ref="N1038:AK1038"/>
    <mergeCell ref="AL1038:AQ1038"/>
    <mergeCell ref="AR1038:AU1038"/>
    <mergeCell ref="AV1038:AX1038"/>
    <mergeCell ref="B1037:C1037"/>
    <mergeCell ref="D1037:M1037"/>
    <mergeCell ref="N1037:AK1037"/>
    <mergeCell ref="AL1037:AQ1037"/>
    <mergeCell ref="AR1037:AU1037"/>
    <mergeCell ref="AV1037:AX1037"/>
    <mergeCell ref="B1036:C1036"/>
    <mergeCell ref="D1036:M1036"/>
    <mergeCell ref="N1036:AK1036"/>
    <mergeCell ref="AL1036:AQ1036"/>
    <mergeCell ref="AR1036:AU1036"/>
    <mergeCell ref="AV1036:AX1036"/>
    <mergeCell ref="B1035:C1035"/>
    <mergeCell ref="D1035:M1035"/>
    <mergeCell ref="N1035:AK1035"/>
    <mergeCell ref="AL1035:AQ1035"/>
    <mergeCell ref="AR1035:AU1035"/>
    <mergeCell ref="AV1035:AX1035"/>
    <mergeCell ref="B1034:C1034"/>
    <mergeCell ref="D1034:M1034"/>
    <mergeCell ref="N1034:AK1034"/>
    <mergeCell ref="AL1034:AQ1034"/>
    <mergeCell ref="AR1034:AU1034"/>
    <mergeCell ref="AV1034:AX1034"/>
    <mergeCell ref="B1033:C1033"/>
    <mergeCell ref="D1033:M1033"/>
    <mergeCell ref="N1033:AK1033"/>
    <mergeCell ref="AL1033:AQ1033"/>
    <mergeCell ref="AR1033:AU1033"/>
    <mergeCell ref="AV1033:AX1033"/>
    <mergeCell ref="B1032:C1032"/>
    <mergeCell ref="D1032:M1032"/>
    <mergeCell ref="N1032:AK1032"/>
    <mergeCell ref="AL1032:AQ1032"/>
    <mergeCell ref="AR1032:AU1032"/>
    <mergeCell ref="AV1032:AX1032"/>
    <mergeCell ref="AL1029:AR1029"/>
    <mergeCell ref="AS1029:AW1029"/>
    <mergeCell ref="B1031:C1031"/>
    <mergeCell ref="D1031:M1031"/>
    <mergeCell ref="N1031:AK1031"/>
    <mergeCell ref="AL1031:AQ1031"/>
    <mergeCell ref="AR1031:AU1031"/>
    <mergeCell ref="AV1031:AX1031"/>
    <mergeCell ref="Z1028:AF1028"/>
    <mergeCell ref="AG1028:AK1028"/>
    <mergeCell ref="AL1028:AR1028"/>
    <mergeCell ref="AS1028:AW1028"/>
    <mergeCell ref="B1029:H1029"/>
    <mergeCell ref="I1029:M1029"/>
    <mergeCell ref="N1029:T1029"/>
    <mergeCell ref="U1029:Y1029"/>
    <mergeCell ref="Z1029:AF1029"/>
    <mergeCell ref="AG1029:AK1029"/>
    <mergeCell ref="B1027:H1027"/>
    <mergeCell ref="I1027:Y1027"/>
    <mergeCell ref="B1028:H1028"/>
    <mergeCell ref="I1028:M1028"/>
    <mergeCell ref="N1028:T1028"/>
    <mergeCell ref="U1028:Y1028"/>
    <mergeCell ref="B1024:C1024"/>
    <mergeCell ref="D1024:M1024"/>
    <mergeCell ref="N1024:AK1024"/>
    <mergeCell ref="AL1024:AQ1024"/>
    <mergeCell ref="AR1024:AU1024"/>
    <mergeCell ref="AV1024:AX1024"/>
    <mergeCell ref="B1023:C1023"/>
    <mergeCell ref="D1023:M1023"/>
    <mergeCell ref="N1023:AK1023"/>
    <mergeCell ref="AL1023:AQ1023"/>
    <mergeCell ref="AR1023:AU1023"/>
    <mergeCell ref="AV1023:AX1023"/>
    <mergeCell ref="B1022:C1022"/>
    <mergeCell ref="D1022:M1022"/>
    <mergeCell ref="N1022:AK1022"/>
    <mergeCell ref="AL1022:AQ1022"/>
    <mergeCell ref="AR1022:AU1022"/>
    <mergeCell ref="AV1022:AX1022"/>
    <mergeCell ref="B1021:C1021"/>
    <mergeCell ref="D1021:M1021"/>
    <mergeCell ref="N1021:AK1021"/>
    <mergeCell ref="AL1021:AQ1021"/>
    <mergeCell ref="AR1021:AU1021"/>
    <mergeCell ref="AV1021:AX1021"/>
    <mergeCell ref="B1020:C1020"/>
    <mergeCell ref="D1020:M1020"/>
    <mergeCell ref="N1020:AK1020"/>
    <mergeCell ref="AL1020:AQ1020"/>
    <mergeCell ref="AR1020:AU1020"/>
    <mergeCell ref="AV1020:AX1020"/>
    <mergeCell ref="B1019:C1019"/>
    <mergeCell ref="D1019:M1019"/>
    <mergeCell ref="N1019:AK1019"/>
    <mergeCell ref="AL1019:AQ1019"/>
    <mergeCell ref="AR1019:AU1019"/>
    <mergeCell ref="AV1019:AX1019"/>
    <mergeCell ref="B1018:C1018"/>
    <mergeCell ref="D1018:M1018"/>
    <mergeCell ref="N1018:AK1018"/>
    <mergeCell ref="AL1018:AQ1018"/>
    <mergeCell ref="AR1018:AU1018"/>
    <mergeCell ref="AV1018:AX1018"/>
    <mergeCell ref="B1017:C1017"/>
    <mergeCell ref="D1017:M1017"/>
    <mergeCell ref="N1017:AK1017"/>
    <mergeCell ref="AL1017:AQ1017"/>
    <mergeCell ref="AR1017:AU1017"/>
    <mergeCell ref="AV1017:AX1017"/>
    <mergeCell ref="B1016:C1016"/>
    <mergeCell ref="D1016:M1016"/>
    <mergeCell ref="N1016:AK1016"/>
    <mergeCell ref="AL1016:AQ1016"/>
    <mergeCell ref="AR1016:AU1016"/>
    <mergeCell ref="AV1016:AX1016"/>
    <mergeCell ref="B1015:C1015"/>
    <mergeCell ref="D1015:M1015"/>
    <mergeCell ref="N1015:AK1015"/>
    <mergeCell ref="AL1015:AQ1015"/>
    <mergeCell ref="AR1015:AU1015"/>
    <mergeCell ref="AV1015:AX1015"/>
    <mergeCell ref="G1011:AX1011"/>
    <mergeCell ref="B1014:C1014"/>
    <mergeCell ref="D1014:M1014"/>
    <mergeCell ref="N1014:AK1014"/>
    <mergeCell ref="AL1014:AQ1014"/>
    <mergeCell ref="AR1014:AU1014"/>
    <mergeCell ref="AV1014:AX1014"/>
    <mergeCell ref="H1009:L1009"/>
    <mergeCell ref="M1009:Y1009"/>
    <mergeCell ref="Z1009:AC1009"/>
    <mergeCell ref="AD1009:AH1009"/>
    <mergeCell ref="AI1009:AU1009"/>
    <mergeCell ref="AV1009:AY1009"/>
    <mergeCell ref="H1008:L1008"/>
    <mergeCell ref="M1008:Y1008"/>
    <mergeCell ref="Z1008:AC1008"/>
    <mergeCell ref="AD1008:AH1008"/>
    <mergeCell ref="AI1008:AU1008"/>
    <mergeCell ref="AV1008:AY1008"/>
    <mergeCell ref="H1007:L1007"/>
    <mergeCell ref="M1007:Y1007"/>
    <mergeCell ref="Z1007:AC1007"/>
    <mergeCell ref="AD1007:AH1007"/>
    <mergeCell ref="AI1007:AU1007"/>
    <mergeCell ref="AV1007:AY1007"/>
    <mergeCell ref="H1006:L1006"/>
    <mergeCell ref="M1006:Y1006"/>
    <mergeCell ref="Z1006:AC1006"/>
    <mergeCell ref="AD1006:AH1006"/>
    <mergeCell ref="AI1006:AU1006"/>
    <mergeCell ref="AV1006:AY1006"/>
    <mergeCell ref="H1005:L1005"/>
    <mergeCell ref="M1005:Y1005"/>
    <mergeCell ref="Z1005:AC1005"/>
    <mergeCell ref="AD1005:AH1005"/>
    <mergeCell ref="AI1005:AU1005"/>
    <mergeCell ref="AV1005:AY1005"/>
    <mergeCell ref="H1004:L1004"/>
    <mergeCell ref="M1004:Y1004"/>
    <mergeCell ref="Z1004:AC1004"/>
    <mergeCell ref="AD1004:AH1004"/>
    <mergeCell ref="AI1004:AU1004"/>
    <mergeCell ref="AV1004:AY1004"/>
    <mergeCell ref="H1003:L1003"/>
    <mergeCell ref="M1003:Y1003"/>
    <mergeCell ref="Z1003:AC1003"/>
    <mergeCell ref="AD1003:AH1003"/>
    <mergeCell ref="AI1003:AU1003"/>
    <mergeCell ref="AV1003:AY1003"/>
    <mergeCell ref="H1002:L1002"/>
    <mergeCell ref="M1002:Y1002"/>
    <mergeCell ref="Z1002:AC1002"/>
    <mergeCell ref="AD1002:AH1002"/>
    <mergeCell ref="AI1002:AU1002"/>
    <mergeCell ref="AV1002:AY1002"/>
    <mergeCell ref="H1001:L1001"/>
    <mergeCell ref="M1001:Y1001"/>
    <mergeCell ref="Z1001:AC1001"/>
    <mergeCell ref="AD1001:AH1001"/>
    <mergeCell ref="AI1001:AU1001"/>
    <mergeCell ref="AV1001:AY1001"/>
    <mergeCell ref="H999:AC999"/>
    <mergeCell ref="AD999:AY999"/>
    <mergeCell ref="H1000:L1000"/>
    <mergeCell ref="M1000:Y1000"/>
    <mergeCell ref="Z1000:AC1000"/>
    <mergeCell ref="AD1000:AH1000"/>
    <mergeCell ref="AI1000:AU1000"/>
    <mergeCell ref="AV1000:AY1000"/>
    <mergeCell ref="H998:L998"/>
    <mergeCell ref="M998:Y998"/>
    <mergeCell ref="Z998:AC998"/>
    <mergeCell ref="AD998:AH998"/>
    <mergeCell ref="AI998:AU998"/>
    <mergeCell ref="AV998:AY998"/>
    <mergeCell ref="H997:L997"/>
    <mergeCell ref="M997:Y997"/>
    <mergeCell ref="Z997:AC997"/>
    <mergeCell ref="AD997:AH997"/>
    <mergeCell ref="AI997:AU997"/>
    <mergeCell ref="AV997:AY997"/>
    <mergeCell ref="H996:L996"/>
    <mergeCell ref="M996:Y996"/>
    <mergeCell ref="Z996:AC996"/>
    <mergeCell ref="AD996:AH996"/>
    <mergeCell ref="AI996:AU996"/>
    <mergeCell ref="AV996:AY996"/>
    <mergeCell ref="H995:L995"/>
    <mergeCell ref="M995:Y995"/>
    <mergeCell ref="Z995:AC995"/>
    <mergeCell ref="AD995:AH995"/>
    <mergeCell ref="AI995:AU995"/>
    <mergeCell ref="AV995:AY995"/>
    <mergeCell ref="H994:L994"/>
    <mergeCell ref="M994:Y994"/>
    <mergeCell ref="Z994:AC994"/>
    <mergeCell ref="AD994:AH994"/>
    <mergeCell ref="AI994:AU994"/>
    <mergeCell ref="AV994:AY994"/>
    <mergeCell ref="H993:L993"/>
    <mergeCell ref="M993:Y993"/>
    <mergeCell ref="Z993:AC993"/>
    <mergeCell ref="AD993:AH993"/>
    <mergeCell ref="AI993:AU993"/>
    <mergeCell ref="AV993:AY993"/>
    <mergeCell ref="H992:L992"/>
    <mergeCell ref="M992:Y992"/>
    <mergeCell ref="Z992:AC992"/>
    <mergeCell ref="AD992:AH992"/>
    <mergeCell ref="AI992:AU992"/>
    <mergeCell ref="AV992:AY992"/>
    <mergeCell ref="H991:L991"/>
    <mergeCell ref="M991:Y991"/>
    <mergeCell ref="Z991:AC991"/>
    <mergeCell ref="AD991:AH991"/>
    <mergeCell ref="AI991:AU991"/>
    <mergeCell ref="AV991:AY991"/>
    <mergeCell ref="H990:L990"/>
    <mergeCell ref="M990:Y990"/>
    <mergeCell ref="Z990:AC990"/>
    <mergeCell ref="AD990:AH990"/>
    <mergeCell ref="AI990:AU990"/>
    <mergeCell ref="AV990:AY990"/>
    <mergeCell ref="H988:AC988"/>
    <mergeCell ref="AD988:AY988"/>
    <mergeCell ref="H989:L989"/>
    <mergeCell ref="M989:Y989"/>
    <mergeCell ref="Z989:AC989"/>
    <mergeCell ref="AD989:AH989"/>
    <mergeCell ref="AI989:AU989"/>
    <mergeCell ref="AV989:AY989"/>
    <mergeCell ref="H987:L987"/>
    <mergeCell ref="M987:Y987"/>
    <mergeCell ref="Z987:AC987"/>
    <mergeCell ref="AD987:AH987"/>
    <mergeCell ref="AI987:AU987"/>
    <mergeCell ref="AV987:AY987"/>
    <mergeCell ref="H986:L986"/>
    <mergeCell ref="M986:Y986"/>
    <mergeCell ref="Z986:AC986"/>
    <mergeCell ref="AD986:AH986"/>
    <mergeCell ref="AI986:AU986"/>
    <mergeCell ref="AV986:AY986"/>
    <mergeCell ref="H985:L985"/>
    <mergeCell ref="M985:Y985"/>
    <mergeCell ref="Z985:AC985"/>
    <mergeCell ref="AD985:AH985"/>
    <mergeCell ref="AI985:AU985"/>
    <mergeCell ref="AV985:AY985"/>
    <mergeCell ref="H984:L984"/>
    <mergeCell ref="M984:Y984"/>
    <mergeCell ref="Z984:AC984"/>
    <mergeCell ref="AD984:AH984"/>
    <mergeCell ref="AI984:AU984"/>
    <mergeCell ref="AV984:AY984"/>
    <mergeCell ref="H983:L983"/>
    <mergeCell ref="M983:Y983"/>
    <mergeCell ref="Z983:AC983"/>
    <mergeCell ref="AD983:AH983"/>
    <mergeCell ref="AI983:AU983"/>
    <mergeCell ref="AV983:AY983"/>
    <mergeCell ref="H982:L982"/>
    <mergeCell ref="M982:Y982"/>
    <mergeCell ref="Z982:AC982"/>
    <mergeCell ref="AD982:AH982"/>
    <mergeCell ref="AI982:AU982"/>
    <mergeCell ref="AV982:AY982"/>
    <mergeCell ref="H981:L981"/>
    <mergeCell ref="M981:Y981"/>
    <mergeCell ref="Z981:AC981"/>
    <mergeCell ref="AD981:AH981"/>
    <mergeCell ref="AI981:AU981"/>
    <mergeCell ref="AV981:AY981"/>
    <mergeCell ref="H980:L980"/>
    <mergeCell ref="M980:Y980"/>
    <mergeCell ref="Z980:AC980"/>
    <mergeCell ref="AD980:AH980"/>
    <mergeCell ref="AI980:AU980"/>
    <mergeCell ref="AV980:AY980"/>
    <mergeCell ref="H979:L979"/>
    <mergeCell ref="M979:Y979"/>
    <mergeCell ref="Z979:AC979"/>
    <mergeCell ref="AD979:AH979"/>
    <mergeCell ref="AI979:AU979"/>
    <mergeCell ref="AV979:AY979"/>
    <mergeCell ref="H977:AC977"/>
    <mergeCell ref="AD977:AY977"/>
    <mergeCell ref="H978:L978"/>
    <mergeCell ref="M978:Y978"/>
    <mergeCell ref="Z978:AC978"/>
    <mergeCell ref="AD978:AH978"/>
    <mergeCell ref="AI978:AU978"/>
    <mergeCell ref="AV978:AY978"/>
    <mergeCell ref="H976:L976"/>
    <mergeCell ref="M976:Y976"/>
    <mergeCell ref="Z976:AC976"/>
    <mergeCell ref="AD976:AH976"/>
    <mergeCell ref="AI976:AU976"/>
    <mergeCell ref="AV976:AY976"/>
    <mergeCell ref="H975:L975"/>
    <mergeCell ref="M975:Y975"/>
    <mergeCell ref="Z975:AC975"/>
    <mergeCell ref="AD975:AH975"/>
    <mergeCell ref="AI975:AU975"/>
    <mergeCell ref="AV975:AY975"/>
    <mergeCell ref="H974:L974"/>
    <mergeCell ref="M974:Y974"/>
    <mergeCell ref="Z974:AC974"/>
    <mergeCell ref="AD974:AH974"/>
    <mergeCell ref="AI974:AU974"/>
    <mergeCell ref="AV974:AY974"/>
    <mergeCell ref="Z969:AC969"/>
    <mergeCell ref="AD969:AH969"/>
    <mergeCell ref="AI969:AU969"/>
    <mergeCell ref="AV969:AY969"/>
    <mergeCell ref="AI967:AU967"/>
    <mergeCell ref="AV967:AY967"/>
    <mergeCell ref="H968:L968"/>
    <mergeCell ref="M968:Y968"/>
    <mergeCell ref="Z968:AC968"/>
    <mergeCell ref="AD968:AH968"/>
    <mergeCell ref="AI968:AU968"/>
    <mergeCell ref="AV968:AY968"/>
    <mergeCell ref="H973:L973"/>
    <mergeCell ref="M973:Y973"/>
    <mergeCell ref="Z973:AC973"/>
    <mergeCell ref="AD973:AH973"/>
    <mergeCell ref="AI973:AU973"/>
    <mergeCell ref="AV973:AY973"/>
    <mergeCell ref="H972:L972"/>
    <mergeCell ref="M972:Y972"/>
    <mergeCell ref="Z972:AC972"/>
    <mergeCell ref="AD972:AH972"/>
    <mergeCell ref="AI972:AU972"/>
    <mergeCell ref="AV972:AY972"/>
    <mergeCell ref="H971:L971"/>
    <mergeCell ref="M971:Y971"/>
    <mergeCell ref="Z971:AC971"/>
    <mergeCell ref="AD971:AH971"/>
    <mergeCell ref="AI971:AU971"/>
    <mergeCell ref="AV971:AY971"/>
    <mergeCell ref="B961:G963"/>
    <mergeCell ref="B965:G965"/>
    <mergeCell ref="H965:AY965"/>
    <mergeCell ref="B966:G1009"/>
    <mergeCell ref="H966:AC966"/>
    <mergeCell ref="AD966:AY966"/>
    <mergeCell ref="H967:L967"/>
    <mergeCell ref="M967:Y967"/>
    <mergeCell ref="Z967:AC967"/>
    <mergeCell ref="AD967:AH967"/>
    <mergeCell ref="D958:L958"/>
    <mergeCell ref="M958:R958"/>
    <mergeCell ref="S958:X958"/>
    <mergeCell ref="Y958:AY958"/>
    <mergeCell ref="B960:G960"/>
    <mergeCell ref="H960:AY960"/>
    <mergeCell ref="D956:L956"/>
    <mergeCell ref="M956:R956"/>
    <mergeCell ref="S956:X956"/>
    <mergeCell ref="Y956:AY956"/>
    <mergeCell ref="D957:L957"/>
    <mergeCell ref="M957:R957"/>
    <mergeCell ref="S957:X957"/>
    <mergeCell ref="Y957:AY957"/>
    <mergeCell ref="H970:L970"/>
    <mergeCell ref="M970:Y970"/>
    <mergeCell ref="Z970:AC970"/>
    <mergeCell ref="AD970:AH970"/>
    <mergeCell ref="AI970:AU970"/>
    <mergeCell ref="AV970:AY970"/>
    <mergeCell ref="H969:L969"/>
    <mergeCell ref="M969:Y969"/>
    <mergeCell ref="D954:L954"/>
    <mergeCell ref="M954:R954"/>
    <mergeCell ref="S954:X954"/>
    <mergeCell ref="Y954:AY954"/>
    <mergeCell ref="D955:L955"/>
    <mergeCell ref="M955:R955"/>
    <mergeCell ref="S955:X955"/>
    <mergeCell ref="Y955:AY955"/>
    <mergeCell ref="M952:R952"/>
    <mergeCell ref="S952:X952"/>
    <mergeCell ref="Y952:AY952"/>
    <mergeCell ref="D953:L953"/>
    <mergeCell ref="M953:R953"/>
    <mergeCell ref="S953:X953"/>
    <mergeCell ref="Y953:AY953"/>
    <mergeCell ref="B950:C958"/>
    <mergeCell ref="D950:L950"/>
    <mergeCell ref="M950:R950"/>
    <mergeCell ref="S950:X950"/>
    <mergeCell ref="Y950:AY950"/>
    <mergeCell ref="D951:L951"/>
    <mergeCell ref="M951:R951"/>
    <mergeCell ref="S951:X951"/>
    <mergeCell ref="Y951:AY951"/>
    <mergeCell ref="D952:L952"/>
    <mergeCell ref="AS943:AY943"/>
    <mergeCell ref="H944:I947"/>
    <mergeCell ref="J944:P944"/>
    <mergeCell ref="Q944:W944"/>
    <mergeCell ref="X944:AD944"/>
    <mergeCell ref="AE944:AK944"/>
    <mergeCell ref="AL944:AR944"/>
    <mergeCell ref="AS944:AY944"/>
    <mergeCell ref="J945:P945"/>
    <mergeCell ref="Q945:W945"/>
    <mergeCell ref="AS948:AY948"/>
    <mergeCell ref="H949:P949"/>
    <mergeCell ref="Q949:W949"/>
    <mergeCell ref="X949:AD949"/>
    <mergeCell ref="AE949:AK949"/>
    <mergeCell ref="AL949:AR949"/>
    <mergeCell ref="AS949:AY949"/>
    <mergeCell ref="Q947:W947"/>
    <mergeCell ref="X947:AD947"/>
    <mergeCell ref="AE947:AK947"/>
    <mergeCell ref="AL947:AR947"/>
    <mergeCell ref="AS947:AY947"/>
    <mergeCell ref="H948:P948"/>
    <mergeCell ref="Q948:W948"/>
    <mergeCell ref="X948:AD948"/>
    <mergeCell ref="AE948:AK948"/>
    <mergeCell ref="AL948:AR948"/>
    <mergeCell ref="B943:G949"/>
    <mergeCell ref="H943:P943"/>
    <mergeCell ref="Q943:W943"/>
    <mergeCell ref="X943:AD943"/>
    <mergeCell ref="AE943:AK943"/>
    <mergeCell ref="AL943:AR943"/>
    <mergeCell ref="X945:AD945"/>
    <mergeCell ref="AE945:AK945"/>
    <mergeCell ref="AL945:AR945"/>
    <mergeCell ref="J947:P947"/>
    <mergeCell ref="B940:G941"/>
    <mergeCell ref="H940:Y941"/>
    <mergeCell ref="Z940:AE941"/>
    <mergeCell ref="AF940:AY941"/>
    <mergeCell ref="B942:G942"/>
    <mergeCell ref="H942:AY942"/>
    <mergeCell ref="B938:G938"/>
    <mergeCell ref="H938:Y938"/>
    <mergeCell ref="Z938:AE938"/>
    <mergeCell ref="AF938:AQ938"/>
    <mergeCell ref="AR938:AY938"/>
    <mergeCell ref="B939:G939"/>
    <mergeCell ref="H939:Y939"/>
    <mergeCell ref="Z939:AE939"/>
    <mergeCell ref="AF939:AY939"/>
    <mergeCell ref="AS945:AY945"/>
    <mergeCell ref="J946:P946"/>
    <mergeCell ref="Q946:W946"/>
    <mergeCell ref="X946:AD946"/>
    <mergeCell ref="AE946:AK946"/>
    <mergeCell ref="AL946:AR946"/>
    <mergeCell ref="AS946:AY946"/>
    <mergeCell ref="AK936:AQ936"/>
    <mergeCell ref="AR936:AY936"/>
    <mergeCell ref="B937:G937"/>
    <mergeCell ref="H937:Y937"/>
    <mergeCell ref="Z937:AE937"/>
    <mergeCell ref="AF937:AQ937"/>
    <mergeCell ref="AR937:AY937"/>
    <mergeCell ref="B934:C934"/>
    <mergeCell ref="D934:M934"/>
    <mergeCell ref="N934:AK934"/>
    <mergeCell ref="AL934:AQ934"/>
    <mergeCell ref="AR934:AU934"/>
    <mergeCell ref="AV934:AX934"/>
    <mergeCell ref="B933:C933"/>
    <mergeCell ref="D933:M933"/>
    <mergeCell ref="N933:AK933"/>
    <mergeCell ref="AL933:AQ933"/>
    <mergeCell ref="AR933:AU933"/>
    <mergeCell ref="AV933:AX933"/>
    <mergeCell ref="B932:C932"/>
    <mergeCell ref="D932:M932"/>
    <mergeCell ref="N932:AK932"/>
    <mergeCell ref="AL932:AQ932"/>
    <mergeCell ref="AR932:AU932"/>
    <mergeCell ref="AV932:AX932"/>
    <mergeCell ref="B931:C931"/>
    <mergeCell ref="D931:M931"/>
    <mergeCell ref="N931:AK931"/>
    <mergeCell ref="AL931:AQ931"/>
    <mergeCell ref="AR931:AU931"/>
    <mergeCell ref="AV931:AX931"/>
    <mergeCell ref="B930:C930"/>
    <mergeCell ref="D930:M930"/>
    <mergeCell ref="N930:AK930"/>
    <mergeCell ref="AL930:AQ930"/>
    <mergeCell ref="AR930:AU930"/>
    <mergeCell ref="AV930:AX930"/>
    <mergeCell ref="B929:C929"/>
    <mergeCell ref="D929:M929"/>
    <mergeCell ref="N929:AK929"/>
    <mergeCell ref="AL929:AQ929"/>
    <mergeCell ref="AR929:AU929"/>
    <mergeCell ref="AV929:AX929"/>
    <mergeCell ref="B928:C928"/>
    <mergeCell ref="D928:M928"/>
    <mergeCell ref="N928:AK928"/>
    <mergeCell ref="AL928:AQ928"/>
    <mergeCell ref="AR928:AU928"/>
    <mergeCell ref="AV928:AX928"/>
    <mergeCell ref="B927:C927"/>
    <mergeCell ref="D927:M927"/>
    <mergeCell ref="N927:AK927"/>
    <mergeCell ref="AL927:AQ927"/>
    <mergeCell ref="AR927:AU927"/>
    <mergeCell ref="AV927:AX927"/>
    <mergeCell ref="B926:C926"/>
    <mergeCell ref="D926:M926"/>
    <mergeCell ref="N926:AK926"/>
    <mergeCell ref="AL926:AQ926"/>
    <mergeCell ref="AR926:AU926"/>
    <mergeCell ref="AV926:AX926"/>
    <mergeCell ref="B925:C925"/>
    <mergeCell ref="D925:M925"/>
    <mergeCell ref="N925:AK925"/>
    <mergeCell ref="AL925:AQ925"/>
    <mergeCell ref="AR925:AU925"/>
    <mergeCell ref="AV925:AX925"/>
    <mergeCell ref="AL922:AR922"/>
    <mergeCell ref="AS922:AW922"/>
    <mergeCell ref="B924:C924"/>
    <mergeCell ref="D924:M924"/>
    <mergeCell ref="N924:AK924"/>
    <mergeCell ref="AL924:AQ924"/>
    <mergeCell ref="AR924:AU924"/>
    <mergeCell ref="AV924:AX924"/>
    <mergeCell ref="Z921:AF921"/>
    <mergeCell ref="AG921:AK921"/>
    <mergeCell ref="AL921:AR921"/>
    <mergeCell ref="AS921:AW921"/>
    <mergeCell ref="B922:H922"/>
    <mergeCell ref="I922:M922"/>
    <mergeCell ref="N922:T922"/>
    <mergeCell ref="U922:Y922"/>
    <mergeCell ref="Z922:AF922"/>
    <mergeCell ref="AG922:AK922"/>
    <mergeCell ref="B920:H920"/>
    <mergeCell ref="I920:Y920"/>
    <mergeCell ref="B921:H921"/>
    <mergeCell ref="I921:M921"/>
    <mergeCell ref="N921:T921"/>
    <mergeCell ref="U921:Y921"/>
    <mergeCell ref="B917:C917"/>
    <mergeCell ref="D917:M917"/>
    <mergeCell ref="N917:AK917"/>
    <mergeCell ref="AL917:AQ917"/>
    <mergeCell ref="AR917:AU917"/>
    <mergeCell ref="AV917:AX917"/>
    <mergeCell ref="B916:C916"/>
    <mergeCell ref="D916:M916"/>
    <mergeCell ref="N916:AK916"/>
    <mergeCell ref="AL916:AQ916"/>
    <mergeCell ref="AR916:AU916"/>
    <mergeCell ref="AV916:AX916"/>
    <mergeCell ref="B915:C915"/>
    <mergeCell ref="D915:M915"/>
    <mergeCell ref="N915:AK915"/>
    <mergeCell ref="AL915:AQ915"/>
    <mergeCell ref="AR915:AU915"/>
    <mergeCell ref="AV915:AX915"/>
    <mergeCell ref="B914:C914"/>
    <mergeCell ref="D914:M914"/>
    <mergeCell ref="N914:AK914"/>
    <mergeCell ref="AL914:AQ914"/>
    <mergeCell ref="AR914:AU914"/>
    <mergeCell ref="AV914:AX914"/>
    <mergeCell ref="B913:C913"/>
    <mergeCell ref="D913:M913"/>
    <mergeCell ref="N913:AK913"/>
    <mergeCell ref="AL913:AQ913"/>
    <mergeCell ref="AR913:AU913"/>
    <mergeCell ref="AV913:AX913"/>
    <mergeCell ref="B912:C912"/>
    <mergeCell ref="D912:M912"/>
    <mergeCell ref="N912:AK912"/>
    <mergeCell ref="AL912:AQ912"/>
    <mergeCell ref="AR912:AU912"/>
    <mergeCell ref="AV912:AX912"/>
    <mergeCell ref="B911:C911"/>
    <mergeCell ref="D911:M911"/>
    <mergeCell ref="N911:AK911"/>
    <mergeCell ref="AL911:AQ911"/>
    <mergeCell ref="AR911:AU911"/>
    <mergeCell ref="AV911:AX911"/>
    <mergeCell ref="B910:C910"/>
    <mergeCell ref="D910:M910"/>
    <mergeCell ref="N910:AK910"/>
    <mergeCell ref="AL910:AQ910"/>
    <mergeCell ref="AR910:AU910"/>
    <mergeCell ref="AV910:AX910"/>
    <mergeCell ref="B909:C909"/>
    <mergeCell ref="D909:M909"/>
    <mergeCell ref="N909:AK909"/>
    <mergeCell ref="AL909:AQ909"/>
    <mergeCell ref="AR909:AU909"/>
    <mergeCell ref="AV909:AX909"/>
    <mergeCell ref="B908:C908"/>
    <mergeCell ref="D908:M908"/>
    <mergeCell ref="N908:AK908"/>
    <mergeCell ref="AL908:AQ908"/>
    <mergeCell ref="AR908:AU908"/>
    <mergeCell ref="AV908:AX908"/>
    <mergeCell ref="G904:AX904"/>
    <mergeCell ref="B907:C907"/>
    <mergeCell ref="D907:M907"/>
    <mergeCell ref="N907:AK907"/>
    <mergeCell ref="AL907:AQ907"/>
    <mergeCell ref="AR907:AU907"/>
    <mergeCell ref="AV907:AX907"/>
    <mergeCell ref="H902:L902"/>
    <mergeCell ref="M902:Y902"/>
    <mergeCell ref="Z902:AC902"/>
    <mergeCell ref="AD902:AH902"/>
    <mergeCell ref="AI902:AU902"/>
    <mergeCell ref="AV902:AY902"/>
    <mergeCell ref="H901:L901"/>
    <mergeCell ref="M901:Y901"/>
    <mergeCell ref="Z901:AC901"/>
    <mergeCell ref="AD901:AH901"/>
    <mergeCell ref="AI901:AU901"/>
    <mergeCell ref="AV901:AY901"/>
    <mergeCell ref="H900:L900"/>
    <mergeCell ref="M900:Y900"/>
    <mergeCell ref="Z900:AC900"/>
    <mergeCell ref="AD900:AH900"/>
    <mergeCell ref="AI900:AU900"/>
    <mergeCell ref="AV900:AY900"/>
    <mergeCell ref="H899:L899"/>
    <mergeCell ref="M899:Y899"/>
    <mergeCell ref="Z899:AC899"/>
    <mergeCell ref="AD899:AH899"/>
    <mergeCell ref="AI899:AU899"/>
    <mergeCell ref="AV899:AY899"/>
    <mergeCell ref="H898:L898"/>
    <mergeCell ref="M898:Y898"/>
    <mergeCell ref="Z898:AC898"/>
    <mergeCell ref="AD898:AH898"/>
    <mergeCell ref="AI898:AU898"/>
    <mergeCell ref="AV898:AY898"/>
    <mergeCell ref="H897:L897"/>
    <mergeCell ref="M897:Y897"/>
    <mergeCell ref="Z897:AC897"/>
    <mergeCell ref="AD897:AH897"/>
    <mergeCell ref="AI897:AU897"/>
    <mergeCell ref="AV897:AY897"/>
    <mergeCell ref="H896:L896"/>
    <mergeCell ref="M896:Y896"/>
    <mergeCell ref="Z896:AC896"/>
    <mergeCell ref="AD896:AH896"/>
    <mergeCell ref="AI896:AU896"/>
    <mergeCell ref="AV896:AY896"/>
    <mergeCell ref="H895:L895"/>
    <mergeCell ref="M895:Y895"/>
    <mergeCell ref="Z895:AC895"/>
    <mergeCell ref="AD895:AH895"/>
    <mergeCell ref="AI895:AU895"/>
    <mergeCell ref="AV895:AY895"/>
    <mergeCell ref="H894:L894"/>
    <mergeCell ref="M894:Y894"/>
    <mergeCell ref="Z894:AC894"/>
    <mergeCell ref="AD894:AH894"/>
    <mergeCell ref="AI894:AU894"/>
    <mergeCell ref="AV894:AY894"/>
    <mergeCell ref="H892:AC892"/>
    <mergeCell ref="AD892:AY892"/>
    <mergeCell ref="H893:L893"/>
    <mergeCell ref="M893:Y893"/>
    <mergeCell ref="Z893:AC893"/>
    <mergeCell ref="AD893:AH893"/>
    <mergeCell ref="AI893:AU893"/>
    <mergeCell ref="AV893:AY893"/>
    <mergeCell ref="H891:L891"/>
    <mergeCell ref="M891:Y891"/>
    <mergeCell ref="Z891:AC891"/>
    <mergeCell ref="AD891:AH891"/>
    <mergeCell ref="AI891:AU891"/>
    <mergeCell ref="AV891:AY891"/>
    <mergeCell ref="H890:L890"/>
    <mergeCell ref="M890:Y890"/>
    <mergeCell ref="Z890:AC890"/>
    <mergeCell ref="AD890:AH890"/>
    <mergeCell ref="AI890:AU890"/>
    <mergeCell ref="AV890:AY890"/>
    <mergeCell ref="H889:L889"/>
    <mergeCell ref="M889:Y889"/>
    <mergeCell ref="Z889:AC889"/>
    <mergeCell ref="AD889:AH889"/>
    <mergeCell ref="AI889:AU889"/>
    <mergeCell ref="AV889:AY889"/>
    <mergeCell ref="H888:L888"/>
    <mergeCell ref="M888:Y888"/>
    <mergeCell ref="Z888:AC888"/>
    <mergeCell ref="AD888:AH888"/>
    <mergeCell ref="AI888:AU888"/>
    <mergeCell ref="AV888:AY888"/>
    <mergeCell ref="H887:L887"/>
    <mergeCell ref="M887:Y887"/>
    <mergeCell ref="Z887:AC887"/>
    <mergeCell ref="AD887:AH887"/>
    <mergeCell ref="AI887:AU887"/>
    <mergeCell ref="AV887:AY887"/>
    <mergeCell ref="H886:L886"/>
    <mergeCell ref="M886:Y886"/>
    <mergeCell ref="Z886:AC886"/>
    <mergeCell ref="AD886:AH886"/>
    <mergeCell ref="AI886:AU886"/>
    <mergeCell ref="AV886:AY886"/>
    <mergeCell ref="H885:L885"/>
    <mergeCell ref="M885:Y885"/>
    <mergeCell ref="Z885:AC885"/>
    <mergeCell ref="AD885:AH885"/>
    <mergeCell ref="AI885:AU885"/>
    <mergeCell ref="AV885:AY885"/>
    <mergeCell ref="H884:L884"/>
    <mergeCell ref="M884:Y884"/>
    <mergeCell ref="Z884:AC884"/>
    <mergeCell ref="AD884:AH884"/>
    <mergeCell ref="AI884:AU884"/>
    <mergeCell ref="AV884:AY884"/>
    <mergeCell ref="H883:L883"/>
    <mergeCell ref="M883:Y883"/>
    <mergeCell ref="Z883:AC883"/>
    <mergeCell ref="AD883:AH883"/>
    <mergeCell ref="AI883:AU883"/>
    <mergeCell ref="AV883:AY883"/>
    <mergeCell ref="H881:AC881"/>
    <mergeCell ref="AD881:AY881"/>
    <mergeCell ref="H882:L882"/>
    <mergeCell ref="M882:Y882"/>
    <mergeCell ref="Z882:AC882"/>
    <mergeCell ref="AD882:AH882"/>
    <mergeCell ref="AI882:AU882"/>
    <mergeCell ref="AV882:AY882"/>
    <mergeCell ref="H880:L880"/>
    <mergeCell ref="M880:Y880"/>
    <mergeCell ref="Z880:AC880"/>
    <mergeCell ref="AD880:AH880"/>
    <mergeCell ref="AI880:AU880"/>
    <mergeCell ref="AV880:AY880"/>
    <mergeCell ref="H879:L879"/>
    <mergeCell ref="M879:Y879"/>
    <mergeCell ref="Z879:AC879"/>
    <mergeCell ref="AD879:AH879"/>
    <mergeCell ref="AI879:AU879"/>
    <mergeCell ref="AV879:AY879"/>
    <mergeCell ref="H878:L878"/>
    <mergeCell ref="M878:Y878"/>
    <mergeCell ref="Z878:AC878"/>
    <mergeCell ref="AD878:AH878"/>
    <mergeCell ref="AI878:AU878"/>
    <mergeCell ref="AV878:AY878"/>
    <mergeCell ref="H877:L877"/>
    <mergeCell ref="M877:Y877"/>
    <mergeCell ref="Z877:AC877"/>
    <mergeCell ref="AD877:AH877"/>
    <mergeCell ref="AI877:AU877"/>
    <mergeCell ref="AV877:AY877"/>
    <mergeCell ref="H876:L876"/>
    <mergeCell ref="M876:Y876"/>
    <mergeCell ref="Z876:AC876"/>
    <mergeCell ref="AD876:AH876"/>
    <mergeCell ref="AI876:AU876"/>
    <mergeCell ref="AV876:AY876"/>
    <mergeCell ref="H875:L875"/>
    <mergeCell ref="M875:Y875"/>
    <mergeCell ref="Z875:AC875"/>
    <mergeCell ref="AD875:AH875"/>
    <mergeCell ref="AI875:AU875"/>
    <mergeCell ref="AV875:AY875"/>
    <mergeCell ref="H874:L874"/>
    <mergeCell ref="M874:Y874"/>
    <mergeCell ref="Z874:AC874"/>
    <mergeCell ref="AD874:AH874"/>
    <mergeCell ref="AI874:AU874"/>
    <mergeCell ref="AV874:AY874"/>
    <mergeCell ref="H873:L873"/>
    <mergeCell ref="M873:Y873"/>
    <mergeCell ref="Z873:AC873"/>
    <mergeCell ref="AD873:AH873"/>
    <mergeCell ref="AI873:AU873"/>
    <mergeCell ref="AV873:AY873"/>
    <mergeCell ref="H872:L872"/>
    <mergeCell ref="M872:Y872"/>
    <mergeCell ref="Z872:AC872"/>
    <mergeCell ref="AD872:AH872"/>
    <mergeCell ref="AI872:AU872"/>
    <mergeCell ref="AV872:AY872"/>
    <mergeCell ref="H870:AC870"/>
    <mergeCell ref="AD870:AY870"/>
    <mergeCell ref="H871:L871"/>
    <mergeCell ref="M871:Y871"/>
    <mergeCell ref="Z871:AC871"/>
    <mergeCell ref="AD871:AH871"/>
    <mergeCell ref="AI871:AU871"/>
    <mergeCell ref="AV871:AY871"/>
    <mergeCell ref="H869:L869"/>
    <mergeCell ref="M869:Y869"/>
    <mergeCell ref="Z869:AC869"/>
    <mergeCell ref="AD869:AH869"/>
    <mergeCell ref="AI869:AU869"/>
    <mergeCell ref="AV869:AY869"/>
    <mergeCell ref="H868:L868"/>
    <mergeCell ref="M868:Y868"/>
    <mergeCell ref="Z868:AC868"/>
    <mergeCell ref="AD868:AH868"/>
    <mergeCell ref="AI868:AU868"/>
    <mergeCell ref="AV868:AY868"/>
    <mergeCell ref="Z862:AC862"/>
    <mergeCell ref="AD862:AH862"/>
    <mergeCell ref="AI862:AU862"/>
    <mergeCell ref="AV862:AY862"/>
    <mergeCell ref="H867:L867"/>
    <mergeCell ref="M867:Y867"/>
    <mergeCell ref="Z867:AC867"/>
    <mergeCell ref="AD867:AH867"/>
    <mergeCell ref="AI867:AU867"/>
    <mergeCell ref="AV867:AY867"/>
    <mergeCell ref="H866:L866"/>
    <mergeCell ref="M866:Y866"/>
    <mergeCell ref="Z866:AC866"/>
    <mergeCell ref="AD866:AH866"/>
    <mergeCell ref="AI866:AU866"/>
    <mergeCell ref="AV866:AY866"/>
    <mergeCell ref="H865:L865"/>
    <mergeCell ref="M865:Y865"/>
    <mergeCell ref="Z865:AC865"/>
    <mergeCell ref="AD865:AH865"/>
    <mergeCell ref="AI865:AU865"/>
    <mergeCell ref="AV865:AY865"/>
    <mergeCell ref="AI860:AU860"/>
    <mergeCell ref="AV860:AY860"/>
    <mergeCell ref="H861:L861"/>
    <mergeCell ref="M861:Y861"/>
    <mergeCell ref="Z861:AC861"/>
    <mergeCell ref="AD861:AH861"/>
    <mergeCell ref="AI861:AU861"/>
    <mergeCell ref="AV861:AY861"/>
    <mergeCell ref="B854:G856"/>
    <mergeCell ref="B858:G858"/>
    <mergeCell ref="H858:AY858"/>
    <mergeCell ref="B859:G902"/>
    <mergeCell ref="H859:AC859"/>
    <mergeCell ref="AD859:AY859"/>
    <mergeCell ref="H860:L860"/>
    <mergeCell ref="M860:Y860"/>
    <mergeCell ref="Z860:AC860"/>
    <mergeCell ref="AD860:AH860"/>
    <mergeCell ref="H864:L864"/>
    <mergeCell ref="M864:Y864"/>
    <mergeCell ref="Z864:AC864"/>
    <mergeCell ref="AD864:AH864"/>
    <mergeCell ref="AI864:AU864"/>
    <mergeCell ref="AV864:AY864"/>
    <mergeCell ref="H863:L863"/>
    <mergeCell ref="M863:Y863"/>
    <mergeCell ref="Z863:AC863"/>
    <mergeCell ref="AD863:AH863"/>
    <mergeCell ref="AI863:AU863"/>
    <mergeCell ref="AV863:AY863"/>
    <mergeCell ref="H862:L862"/>
    <mergeCell ref="M862:Y862"/>
    <mergeCell ref="B853:G853"/>
    <mergeCell ref="H853:AY853"/>
    <mergeCell ref="D849:L849"/>
    <mergeCell ref="M849:R849"/>
    <mergeCell ref="S849:X849"/>
    <mergeCell ref="Y849:AY849"/>
    <mergeCell ref="D850:L850"/>
    <mergeCell ref="M850:R850"/>
    <mergeCell ref="S850:X850"/>
    <mergeCell ref="Y850:AY850"/>
    <mergeCell ref="D847:L847"/>
    <mergeCell ref="M847:R847"/>
    <mergeCell ref="S847:X847"/>
    <mergeCell ref="Y847:AY847"/>
    <mergeCell ref="D848:L848"/>
    <mergeCell ref="M848:R848"/>
    <mergeCell ref="S848:X848"/>
    <mergeCell ref="Y848:AY848"/>
    <mergeCell ref="M845:R845"/>
    <mergeCell ref="S845:X845"/>
    <mergeCell ref="Y845:AY845"/>
    <mergeCell ref="D846:L846"/>
    <mergeCell ref="M846:R846"/>
    <mergeCell ref="S846:X846"/>
    <mergeCell ref="Y846:AY846"/>
    <mergeCell ref="B843:C851"/>
    <mergeCell ref="D843:L843"/>
    <mergeCell ref="M843:R843"/>
    <mergeCell ref="S843:X843"/>
    <mergeCell ref="Y843:AY843"/>
    <mergeCell ref="D844:L844"/>
    <mergeCell ref="M844:R844"/>
    <mergeCell ref="S844:X844"/>
    <mergeCell ref="Y844:AY844"/>
    <mergeCell ref="D845:L845"/>
    <mergeCell ref="D851:L851"/>
    <mergeCell ref="M851:R851"/>
    <mergeCell ref="S851:X851"/>
    <mergeCell ref="Y851:AY851"/>
    <mergeCell ref="AS836:AY836"/>
    <mergeCell ref="H837:I840"/>
    <mergeCell ref="J837:P837"/>
    <mergeCell ref="Q837:W837"/>
    <mergeCell ref="X837:AD837"/>
    <mergeCell ref="AE837:AK837"/>
    <mergeCell ref="AL837:AR837"/>
    <mergeCell ref="AS837:AY837"/>
    <mergeCell ref="J838:P838"/>
    <mergeCell ref="Q838:W838"/>
    <mergeCell ref="AS841:AY841"/>
    <mergeCell ref="H842:P842"/>
    <mergeCell ref="Q842:W842"/>
    <mergeCell ref="X842:AD842"/>
    <mergeCell ref="AE842:AK842"/>
    <mergeCell ref="AL842:AR842"/>
    <mergeCell ref="AS842:AY842"/>
    <mergeCell ref="Q840:W840"/>
    <mergeCell ref="X840:AD840"/>
    <mergeCell ref="AE840:AK840"/>
    <mergeCell ref="AL840:AR840"/>
    <mergeCell ref="AS840:AY840"/>
    <mergeCell ref="H841:P841"/>
    <mergeCell ref="Q841:W841"/>
    <mergeCell ref="X841:AD841"/>
    <mergeCell ref="AE841:AK841"/>
    <mergeCell ref="AL841:AR841"/>
    <mergeCell ref="B836:G842"/>
    <mergeCell ref="H836:P836"/>
    <mergeCell ref="Q836:W836"/>
    <mergeCell ref="X836:AD836"/>
    <mergeCell ref="AE836:AK836"/>
    <mergeCell ref="AL836:AR836"/>
    <mergeCell ref="X838:AD838"/>
    <mergeCell ref="AE838:AK838"/>
    <mergeCell ref="AL838:AR838"/>
    <mergeCell ref="J840:P840"/>
    <mergeCell ref="B833:G834"/>
    <mergeCell ref="H833:Y834"/>
    <mergeCell ref="Z833:AE834"/>
    <mergeCell ref="AF833:AY834"/>
    <mergeCell ref="B835:G835"/>
    <mergeCell ref="H835:AY835"/>
    <mergeCell ref="B831:G831"/>
    <mergeCell ref="H831:Y831"/>
    <mergeCell ref="Z831:AE831"/>
    <mergeCell ref="AF831:AQ831"/>
    <mergeCell ref="AR831:AY831"/>
    <mergeCell ref="B832:G832"/>
    <mergeCell ref="H832:Y832"/>
    <mergeCell ref="Z832:AE832"/>
    <mergeCell ref="AF832:AY832"/>
    <mergeCell ref="AS838:AY838"/>
    <mergeCell ref="J839:P839"/>
    <mergeCell ref="Q839:W839"/>
    <mergeCell ref="X839:AD839"/>
    <mergeCell ref="AE839:AK839"/>
    <mergeCell ref="AL839:AR839"/>
    <mergeCell ref="AS839:AY839"/>
    <mergeCell ref="AK829:AQ829"/>
    <mergeCell ref="AR829:AY829"/>
    <mergeCell ref="B830:G830"/>
    <mergeCell ref="H830:Y830"/>
    <mergeCell ref="Z830:AE830"/>
    <mergeCell ref="AF830:AQ830"/>
    <mergeCell ref="AR830:AY830"/>
    <mergeCell ref="B827:C827"/>
    <mergeCell ref="D827:M827"/>
    <mergeCell ref="N827:AK827"/>
    <mergeCell ref="AL827:AQ827"/>
    <mergeCell ref="AR827:AU827"/>
    <mergeCell ref="AV827:AX827"/>
    <mergeCell ref="B826:C826"/>
    <mergeCell ref="D826:M826"/>
    <mergeCell ref="N826:AK826"/>
    <mergeCell ref="AL826:AQ826"/>
    <mergeCell ref="AR826:AU826"/>
    <mergeCell ref="AV826:AX826"/>
    <mergeCell ref="B825:C825"/>
    <mergeCell ref="D825:M825"/>
    <mergeCell ref="N825:AK825"/>
    <mergeCell ref="AL825:AQ825"/>
    <mergeCell ref="AR825:AU825"/>
    <mergeCell ref="AV825:AX825"/>
    <mergeCell ref="B824:C824"/>
    <mergeCell ref="D824:M824"/>
    <mergeCell ref="N824:AK824"/>
    <mergeCell ref="AL824:AQ824"/>
    <mergeCell ref="AR824:AU824"/>
    <mergeCell ref="AV824:AX824"/>
    <mergeCell ref="B823:C823"/>
    <mergeCell ref="D823:M823"/>
    <mergeCell ref="N823:AK823"/>
    <mergeCell ref="AL823:AQ823"/>
    <mergeCell ref="AR823:AU823"/>
    <mergeCell ref="AV823:AX823"/>
    <mergeCell ref="B822:C822"/>
    <mergeCell ref="D822:M822"/>
    <mergeCell ref="N822:AK822"/>
    <mergeCell ref="AL822:AQ822"/>
    <mergeCell ref="AR822:AU822"/>
    <mergeCell ref="AV822:AX822"/>
    <mergeCell ref="B821:C821"/>
    <mergeCell ref="D821:M821"/>
    <mergeCell ref="N821:AK821"/>
    <mergeCell ref="AL821:AQ821"/>
    <mergeCell ref="AR821:AU821"/>
    <mergeCell ref="AV821:AX821"/>
    <mergeCell ref="B820:C820"/>
    <mergeCell ref="D820:M820"/>
    <mergeCell ref="N820:AK820"/>
    <mergeCell ref="AL820:AQ820"/>
    <mergeCell ref="AR820:AU820"/>
    <mergeCell ref="AV820:AX820"/>
    <mergeCell ref="B819:C819"/>
    <mergeCell ref="D819:M819"/>
    <mergeCell ref="N819:AK819"/>
    <mergeCell ref="AL819:AQ819"/>
    <mergeCell ref="AR819:AU819"/>
    <mergeCell ref="AV819:AX819"/>
    <mergeCell ref="B818:C818"/>
    <mergeCell ref="D818:M818"/>
    <mergeCell ref="N818:AK818"/>
    <mergeCell ref="AL818:AQ818"/>
    <mergeCell ref="AR818:AU818"/>
    <mergeCell ref="AV818:AX818"/>
    <mergeCell ref="B817:C817"/>
    <mergeCell ref="D817:M817"/>
    <mergeCell ref="N817:AK817"/>
    <mergeCell ref="AL817:AQ817"/>
    <mergeCell ref="AR817:AU817"/>
    <mergeCell ref="AV817:AX817"/>
    <mergeCell ref="B814:C814"/>
    <mergeCell ref="D814:M814"/>
    <mergeCell ref="N814:AK814"/>
    <mergeCell ref="AL814:AQ814"/>
    <mergeCell ref="AR814:AU814"/>
    <mergeCell ref="AV814:AX814"/>
    <mergeCell ref="B813:C813"/>
    <mergeCell ref="D813:M813"/>
    <mergeCell ref="N813:AK813"/>
    <mergeCell ref="AL813:AQ813"/>
    <mergeCell ref="AR813:AU813"/>
    <mergeCell ref="AV813:AX813"/>
    <mergeCell ref="B812:C812"/>
    <mergeCell ref="D812:M812"/>
    <mergeCell ref="N812:AK812"/>
    <mergeCell ref="AL812:AQ812"/>
    <mergeCell ref="AR812:AU812"/>
    <mergeCell ref="AV812:AX812"/>
    <mergeCell ref="B811:C811"/>
    <mergeCell ref="D811:M811"/>
    <mergeCell ref="N811:AK811"/>
    <mergeCell ref="AL811:AQ811"/>
    <mergeCell ref="AR811:AU811"/>
    <mergeCell ref="AV811:AX811"/>
    <mergeCell ref="B810:C810"/>
    <mergeCell ref="D810:M810"/>
    <mergeCell ref="N810:AK810"/>
    <mergeCell ref="AL810:AQ810"/>
    <mergeCell ref="AR810:AU810"/>
    <mergeCell ref="AV810:AX810"/>
    <mergeCell ref="B809:C809"/>
    <mergeCell ref="D809:M809"/>
    <mergeCell ref="N809:AK809"/>
    <mergeCell ref="AL809:AQ809"/>
    <mergeCell ref="AR809:AU809"/>
    <mergeCell ref="AV809:AX809"/>
    <mergeCell ref="B808:C808"/>
    <mergeCell ref="D808:M808"/>
    <mergeCell ref="N808:AK808"/>
    <mergeCell ref="AL808:AQ808"/>
    <mergeCell ref="AR808:AU808"/>
    <mergeCell ref="AV808:AX808"/>
    <mergeCell ref="B807:C807"/>
    <mergeCell ref="D807:M807"/>
    <mergeCell ref="N807:AK807"/>
    <mergeCell ref="AL807:AQ807"/>
    <mergeCell ref="AR807:AU807"/>
    <mergeCell ref="AV807:AX807"/>
    <mergeCell ref="B806:C806"/>
    <mergeCell ref="D806:M806"/>
    <mergeCell ref="N806:AK806"/>
    <mergeCell ref="AL806:AQ806"/>
    <mergeCell ref="AR806:AU806"/>
    <mergeCell ref="AV806:AX806"/>
    <mergeCell ref="B805:C805"/>
    <mergeCell ref="D805:M805"/>
    <mergeCell ref="N805:AK805"/>
    <mergeCell ref="AL805:AQ805"/>
    <mergeCell ref="AR805:AU805"/>
    <mergeCell ref="AV805:AX805"/>
    <mergeCell ref="AL802:AR802"/>
    <mergeCell ref="AS802:AW802"/>
    <mergeCell ref="B804:C804"/>
    <mergeCell ref="D804:M804"/>
    <mergeCell ref="N804:AK804"/>
    <mergeCell ref="AL804:AQ804"/>
    <mergeCell ref="AR804:AU804"/>
    <mergeCell ref="AV804:AX804"/>
    <mergeCell ref="Z801:AF801"/>
    <mergeCell ref="AG801:AK801"/>
    <mergeCell ref="AL801:AR801"/>
    <mergeCell ref="AS801:AW801"/>
    <mergeCell ref="B802:H802"/>
    <mergeCell ref="I802:M802"/>
    <mergeCell ref="N802:T802"/>
    <mergeCell ref="U802:Y802"/>
    <mergeCell ref="Z802:AF802"/>
    <mergeCell ref="AG802:AK802"/>
    <mergeCell ref="B800:H800"/>
    <mergeCell ref="I800:Y800"/>
    <mergeCell ref="B801:H801"/>
    <mergeCell ref="I801:M801"/>
    <mergeCell ref="N801:T801"/>
    <mergeCell ref="U801:Y801"/>
    <mergeCell ref="B797:C797"/>
    <mergeCell ref="D797:M797"/>
    <mergeCell ref="N797:AK797"/>
    <mergeCell ref="AL797:AQ797"/>
    <mergeCell ref="AR797:AU797"/>
    <mergeCell ref="AV797:AX797"/>
    <mergeCell ref="B796:C796"/>
    <mergeCell ref="D796:M796"/>
    <mergeCell ref="N796:AK796"/>
    <mergeCell ref="AL796:AQ796"/>
    <mergeCell ref="AR796:AU796"/>
    <mergeCell ref="AV796:AX796"/>
    <mergeCell ref="B795:C795"/>
    <mergeCell ref="D795:M795"/>
    <mergeCell ref="N795:AK795"/>
    <mergeCell ref="AL795:AQ795"/>
    <mergeCell ref="AR795:AU795"/>
    <mergeCell ref="AV795:AX795"/>
    <mergeCell ref="B794:C794"/>
    <mergeCell ref="D794:M794"/>
    <mergeCell ref="N794:AK794"/>
    <mergeCell ref="AL794:AQ794"/>
    <mergeCell ref="AR794:AU794"/>
    <mergeCell ref="AV794:AX794"/>
    <mergeCell ref="B793:C793"/>
    <mergeCell ref="D793:M793"/>
    <mergeCell ref="N793:AK793"/>
    <mergeCell ref="AL793:AQ793"/>
    <mergeCell ref="AR793:AU793"/>
    <mergeCell ref="AV793:AX793"/>
    <mergeCell ref="B792:C792"/>
    <mergeCell ref="D792:M792"/>
    <mergeCell ref="N792:AK792"/>
    <mergeCell ref="AL792:AQ792"/>
    <mergeCell ref="AR792:AU792"/>
    <mergeCell ref="AV792:AX792"/>
    <mergeCell ref="B791:C791"/>
    <mergeCell ref="D791:M791"/>
    <mergeCell ref="N791:AK791"/>
    <mergeCell ref="AL791:AQ791"/>
    <mergeCell ref="AR791:AU791"/>
    <mergeCell ref="AV791:AX791"/>
    <mergeCell ref="B790:C790"/>
    <mergeCell ref="D790:M790"/>
    <mergeCell ref="N790:AK790"/>
    <mergeCell ref="AL790:AQ790"/>
    <mergeCell ref="AR790:AU790"/>
    <mergeCell ref="AV790:AX790"/>
    <mergeCell ref="B789:C789"/>
    <mergeCell ref="D789:M789"/>
    <mergeCell ref="N789:AK789"/>
    <mergeCell ref="AL789:AQ789"/>
    <mergeCell ref="AR789:AU789"/>
    <mergeCell ref="AV789:AX789"/>
    <mergeCell ref="B788:C788"/>
    <mergeCell ref="D788:M788"/>
    <mergeCell ref="N788:AK788"/>
    <mergeCell ref="AL788:AQ788"/>
    <mergeCell ref="AR788:AU788"/>
    <mergeCell ref="AV788:AX788"/>
    <mergeCell ref="G784:AX784"/>
    <mergeCell ref="B787:C787"/>
    <mergeCell ref="D787:M787"/>
    <mergeCell ref="N787:AK787"/>
    <mergeCell ref="AL787:AQ787"/>
    <mergeCell ref="AR787:AU787"/>
    <mergeCell ref="AV787:AX787"/>
    <mergeCell ref="H782:L782"/>
    <mergeCell ref="M782:Y782"/>
    <mergeCell ref="Z782:AC782"/>
    <mergeCell ref="AD782:AH782"/>
    <mergeCell ref="AI782:AU782"/>
    <mergeCell ref="AV782:AY782"/>
    <mergeCell ref="H781:L781"/>
    <mergeCell ref="M781:Y781"/>
    <mergeCell ref="Z781:AC781"/>
    <mergeCell ref="AD781:AH781"/>
    <mergeCell ref="AI781:AU781"/>
    <mergeCell ref="AV781:AY781"/>
    <mergeCell ref="H780:L780"/>
    <mergeCell ref="M780:Y780"/>
    <mergeCell ref="Z780:AC780"/>
    <mergeCell ref="AD780:AH780"/>
    <mergeCell ref="AI780:AU780"/>
    <mergeCell ref="AV780:AY780"/>
    <mergeCell ref="H779:L779"/>
    <mergeCell ref="M779:Y779"/>
    <mergeCell ref="Z779:AC779"/>
    <mergeCell ref="AD779:AH779"/>
    <mergeCell ref="AI779:AU779"/>
    <mergeCell ref="AV779:AY779"/>
    <mergeCell ref="H778:L778"/>
    <mergeCell ref="M778:Y778"/>
    <mergeCell ref="Z778:AC778"/>
    <mergeCell ref="AD778:AH778"/>
    <mergeCell ref="AI778:AU778"/>
    <mergeCell ref="AV778:AY778"/>
    <mergeCell ref="H777:L777"/>
    <mergeCell ref="M777:Y777"/>
    <mergeCell ref="Z777:AC777"/>
    <mergeCell ref="AD777:AH777"/>
    <mergeCell ref="AI777:AU777"/>
    <mergeCell ref="AV777:AY777"/>
    <mergeCell ref="H776:L776"/>
    <mergeCell ref="M776:Y776"/>
    <mergeCell ref="Z776:AC776"/>
    <mergeCell ref="AD776:AH776"/>
    <mergeCell ref="AI776:AU776"/>
    <mergeCell ref="AV776:AY776"/>
    <mergeCell ref="H775:L775"/>
    <mergeCell ref="M775:Y775"/>
    <mergeCell ref="Z775:AC775"/>
    <mergeCell ref="AD775:AH775"/>
    <mergeCell ref="AI775:AU775"/>
    <mergeCell ref="AV775:AY775"/>
    <mergeCell ref="H774:L774"/>
    <mergeCell ref="M774:Y774"/>
    <mergeCell ref="Z774:AC774"/>
    <mergeCell ref="AD774:AH774"/>
    <mergeCell ref="AI774:AU774"/>
    <mergeCell ref="AV774:AY774"/>
    <mergeCell ref="H772:AC772"/>
    <mergeCell ref="AD772:AY772"/>
    <mergeCell ref="H773:L773"/>
    <mergeCell ref="M773:Y773"/>
    <mergeCell ref="Z773:AC773"/>
    <mergeCell ref="AD773:AH773"/>
    <mergeCell ref="AI773:AU773"/>
    <mergeCell ref="AV773:AY773"/>
    <mergeCell ref="H771:L771"/>
    <mergeCell ref="M771:Y771"/>
    <mergeCell ref="Z771:AC771"/>
    <mergeCell ref="AD771:AH771"/>
    <mergeCell ref="AI771:AU771"/>
    <mergeCell ref="AV771:AY771"/>
    <mergeCell ref="H770:L770"/>
    <mergeCell ref="M770:Y770"/>
    <mergeCell ref="Z770:AC770"/>
    <mergeCell ref="AD770:AH770"/>
    <mergeCell ref="AI770:AU770"/>
    <mergeCell ref="AV770:AY770"/>
    <mergeCell ref="H769:L769"/>
    <mergeCell ref="M769:Y769"/>
    <mergeCell ref="Z769:AC769"/>
    <mergeCell ref="AD769:AH769"/>
    <mergeCell ref="AI769:AU769"/>
    <mergeCell ref="AV769:AY769"/>
    <mergeCell ref="H768:L768"/>
    <mergeCell ref="M768:Y768"/>
    <mergeCell ref="Z768:AC768"/>
    <mergeCell ref="AD768:AH768"/>
    <mergeCell ref="AI768:AU768"/>
    <mergeCell ref="AV768:AY768"/>
    <mergeCell ref="H767:L767"/>
    <mergeCell ref="M767:Y767"/>
    <mergeCell ref="Z767:AC767"/>
    <mergeCell ref="AD767:AH767"/>
    <mergeCell ref="AI767:AU767"/>
    <mergeCell ref="AV767:AY767"/>
    <mergeCell ref="H766:L766"/>
    <mergeCell ref="M766:Y766"/>
    <mergeCell ref="Z766:AC766"/>
    <mergeCell ref="AD766:AH766"/>
    <mergeCell ref="AI766:AU766"/>
    <mergeCell ref="AV766:AY766"/>
    <mergeCell ref="H765:L765"/>
    <mergeCell ref="M765:Y765"/>
    <mergeCell ref="Z765:AC765"/>
    <mergeCell ref="AD765:AH765"/>
    <mergeCell ref="AI765:AU765"/>
    <mergeCell ref="AV765:AY765"/>
    <mergeCell ref="H764:L764"/>
    <mergeCell ref="M764:Y764"/>
    <mergeCell ref="Z764:AC764"/>
    <mergeCell ref="AD764:AH764"/>
    <mergeCell ref="AI764:AU764"/>
    <mergeCell ref="AV764:AY764"/>
    <mergeCell ref="H763:L763"/>
    <mergeCell ref="M763:Y763"/>
    <mergeCell ref="Z763:AC763"/>
    <mergeCell ref="AD763:AH763"/>
    <mergeCell ref="AI763:AU763"/>
    <mergeCell ref="AV763:AY763"/>
    <mergeCell ref="H761:AC761"/>
    <mergeCell ref="AD761:AY761"/>
    <mergeCell ref="H762:L762"/>
    <mergeCell ref="M762:Y762"/>
    <mergeCell ref="Z762:AC762"/>
    <mergeCell ref="AD762:AH762"/>
    <mergeCell ref="AI762:AU762"/>
    <mergeCell ref="AV762:AY762"/>
    <mergeCell ref="H760:L760"/>
    <mergeCell ref="M760:Y760"/>
    <mergeCell ref="Z760:AC760"/>
    <mergeCell ref="AD760:AH760"/>
    <mergeCell ref="AI760:AU760"/>
    <mergeCell ref="AV760:AY760"/>
    <mergeCell ref="H759:L759"/>
    <mergeCell ref="M759:Y759"/>
    <mergeCell ref="Z759:AC759"/>
    <mergeCell ref="AD759:AH759"/>
    <mergeCell ref="AI759:AU759"/>
    <mergeCell ref="AV759:AY759"/>
    <mergeCell ref="H758:L758"/>
    <mergeCell ref="M758:Y758"/>
    <mergeCell ref="Z758:AC758"/>
    <mergeCell ref="AD758:AH758"/>
    <mergeCell ref="AI758:AU758"/>
    <mergeCell ref="AV758:AY758"/>
    <mergeCell ref="H757:L757"/>
    <mergeCell ref="M757:Y757"/>
    <mergeCell ref="Z757:AC757"/>
    <mergeCell ref="AD757:AH757"/>
    <mergeCell ref="AI757:AU757"/>
    <mergeCell ref="AV757:AY757"/>
    <mergeCell ref="H756:L756"/>
    <mergeCell ref="M756:Y756"/>
    <mergeCell ref="Z756:AC756"/>
    <mergeCell ref="AD756:AH756"/>
    <mergeCell ref="AI756:AU756"/>
    <mergeCell ref="AV756:AY756"/>
    <mergeCell ref="H755:L755"/>
    <mergeCell ref="M755:Y755"/>
    <mergeCell ref="Z755:AC755"/>
    <mergeCell ref="AD755:AH755"/>
    <mergeCell ref="AI755:AU755"/>
    <mergeCell ref="AV755:AY755"/>
    <mergeCell ref="H754:L754"/>
    <mergeCell ref="M754:Y754"/>
    <mergeCell ref="Z754:AC754"/>
    <mergeCell ref="AD754:AH754"/>
    <mergeCell ref="AI754:AU754"/>
    <mergeCell ref="AV754:AY754"/>
    <mergeCell ref="H753:L753"/>
    <mergeCell ref="M753:Y753"/>
    <mergeCell ref="Z753:AC753"/>
    <mergeCell ref="AD753:AH753"/>
    <mergeCell ref="AI753:AU753"/>
    <mergeCell ref="AV753:AY753"/>
    <mergeCell ref="H752:L752"/>
    <mergeCell ref="M752:Y752"/>
    <mergeCell ref="Z752:AC752"/>
    <mergeCell ref="AD752:AH752"/>
    <mergeCell ref="AI752:AU752"/>
    <mergeCell ref="AV752:AY752"/>
    <mergeCell ref="H750:AC750"/>
    <mergeCell ref="AD750:AY750"/>
    <mergeCell ref="H751:L751"/>
    <mergeCell ref="M751:Y751"/>
    <mergeCell ref="Z751:AC751"/>
    <mergeCell ref="AD751:AH751"/>
    <mergeCell ref="AI751:AU751"/>
    <mergeCell ref="AV751:AY751"/>
    <mergeCell ref="H749:L749"/>
    <mergeCell ref="M749:Y749"/>
    <mergeCell ref="Z749:AC749"/>
    <mergeCell ref="AD749:AH749"/>
    <mergeCell ref="AI749:AU749"/>
    <mergeCell ref="AV749:AY749"/>
    <mergeCell ref="H748:L748"/>
    <mergeCell ref="M748:Y748"/>
    <mergeCell ref="Z748:AC748"/>
    <mergeCell ref="AD748:AH748"/>
    <mergeCell ref="AI748:AU748"/>
    <mergeCell ref="AV748:AY748"/>
    <mergeCell ref="H747:L747"/>
    <mergeCell ref="M747:Y747"/>
    <mergeCell ref="Z747:AC747"/>
    <mergeCell ref="AD747:AH747"/>
    <mergeCell ref="AI747:AU747"/>
    <mergeCell ref="AV747:AY747"/>
    <mergeCell ref="Z742:AC742"/>
    <mergeCell ref="AD742:AH742"/>
    <mergeCell ref="AI742:AU742"/>
    <mergeCell ref="AV742:AY742"/>
    <mergeCell ref="AI740:AU740"/>
    <mergeCell ref="AV740:AY740"/>
    <mergeCell ref="H741:L741"/>
    <mergeCell ref="M741:Y741"/>
    <mergeCell ref="Z741:AC741"/>
    <mergeCell ref="AD741:AH741"/>
    <mergeCell ref="AI741:AU741"/>
    <mergeCell ref="AV741:AY741"/>
    <mergeCell ref="H746:L746"/>
    <mergeCell ref="M746:Y746"/>
    <mergeCell ref="Z746:AC746"/>
    <mergeCell ref="AD746:AH746"/>
    <mergeCell ref="AI746:AU746"/>
    <mergeCell ref="AV746:AY746"/>
    <mergeCell ref="H745:L745"/>
    <mergeCell ref="M745:Y745"/>
    <mergeCell ref="Z745:AC745"/>
    <mergeCell ref="AD745:AH745"/>
    <mergeCell ref="AI745:AU745"/>
    <mergeCell ref="AV745:AY745"/>
    <mergeCell ref="H744:L744"/>
    <mergeCell ref="M744:Y744"/>
    <mergeCell ref="Z744:AC744"/>
    <mergeCell ref="AD744:AH744"/>
    <mergeCell ref="AI744:AU744"/>
    <mergeCell ref="AV744:AY744"/>
    <mergeCell ref="B734:G736"/>
    <mergeCell ref="B738:G738"/>
    <mergeCell ref="H738:AY738"/>
    <mergeCell ref="B739:G782"/>
    <mergeCell ref="H739:AC739"/>
    <mergeCell ref="AD739:AY739"/>
    <mergeCell ref="H740:L740"/>
    <mergeCell ref="M740:Y740"/>
    <mergeCell ref="Z740:AC740"/>
    <mergeCell ref="AD740:AH740"/>
    <mergeCell ref="D731:L731"/>
    <mergeCell ref="M731:R731"/>
    <mergeCell ref="S731:X731"/>
    <mergeCell ref="Y731:AY731"/>
    <mergeCell ref="B733:G733"/>
    <mergeCell ref="H733:AY733"/>
    <mergeCell ref="D729:L729"/>
    <mergeCell ref="M729:R729"/>
    <mergeCell ref="S729:X729"/>
    <mergeCell ref="Y729:AY729"/>
    <mergeCell ref="D730:L730"/>
    <mergeCell ref="M730:R730"/>
    <mergeCell ref="S730:X730"/>
    <mergeCell ref="Y730:AY730"/>
    <mergeCell ref="H743:L743"/>
    <mergeCell ref="M743:Y743"/>
    <mergeCell ref="Z743:AC743"/>
    <mergeCell ref="AD743:AH743"/>
    <mergeCell ref="AI743:AU743"/>
    <mergeCell ref="AV743:AY743"/>
    <mergeCell ref="H742:L742"/>
    <mergeCell ref="M742:Y742"/>
    <mergeCell ref="D727:L727"/>
    <mergeCell ref="M727:R727"/>
    <mergeCell ref="S727:X727"/>
    <mergeCell ref="Y727:AY727"/>
    <mergeCell ref="D728:L728"/>
    <mergeCell ref="M728:R728"/>
    <mergeCell ref="S728:X728"/>
    <mergeCell ref="Y728:AY728"/>
    <mergeCell ref="M725:R725"/>
    <mergeCell ref="S725:X725"/>
    <mergeCell ref="Y725:AY725"/>
    <mergeCell ref="D726:L726"/>
    <mergeCell ref="M726:R726"/>
    <mergeCell ref="S726:X726"/>
    <mergeCell ref="Y726:AY726"/>
    <mergeCell ref="B723:C731"/>
    <mergeCell ref="D723:L723"/>
    <mergeCell ref="M723:R723"/>
    <mergeCell ref="S723:X723"/>
    <mergeCell ref="Y723:AY723"/>
    <mergeCell ref="D724:L724"/>
    <mergeCell ref="M724:R724"/>
    <mergeCell ref="S724:X724"/>
    <mergeCell ref="Y724:AY724"/>
    <mergeCell ref="D725:L725"/>
    <mergeCell ref="AS716:AY716"/>
    <mergeCell ref="H717:I720"/>
    <mergeCell ref="J717:P717"/>
    <mergeCell ref="Q717:W717"/>
    <mergeCell ref="X717:AD717"/>
    <mergeCell ref="AE717:AK717"/>
    <mergeCell ref="AL717:AR717"/>
    <mergeCell ref="AS717:AY717"/>
    <mergeCell ref="J718:P718"/>
    <mergeCell ref="Q718:W718"/>
    <mergeCell ref="AS721:AY721"/>
    <mergeCell ref="H722:P722"/>
    <mergeCell ref="Q722:W722"/>
    <mergeCell ref="X722:AD722"/>
    <mergeCell ref="AE722:AK722"/>
    <mergeCell ref="AL722:AR722"/>
    <mergeCell ref="AS722:AY722"/>
    <mergeCell ref="Q720:W720"/>
    <mergeCell ref="X720:AD720"/>
    <mergeCell ref="AE720:AK720"/>
    <mergeCell ref="AL720:AR720"/>
    <mergeCell ref="AS720:AY720"/>
    <mergeCell ref="H721:P721"/>
    <mergeCell ref="Q721:W721"/>
    <mergeCell ref="X721:AD721"/>
    <mergeCell ref="AE721:AK721"/>
    <mergeCell ref="AL721:AR721"/>
    <mergeCell ref="B716:G722"/>
    <mergeCell ref="H716:P716"/>
    <mergeCell ref="Q716:W716"/>
    <mergeCell ref="X716:AD716"/>
    <mergeCell ref="AE716:AK716"/>
    <mergeCell ref="AL716:AR716"/>
    <mergeCell ref="X718:AD718"/>
    <mergeCell ref="AE718:AK718"/>
    <mergeCell ref="AL718:AR718"/>
    <mergeCell ref="J720:P720"/>
    <mergeCell ref="B713:G714"/>
    <mergeCell ref="H713:Y714"/>
    <mergeCell ref="Z713:AE714"/>
    <mergeCell ref="AF713:AY714"/>
    <mergeCell ref="B715:G715"/>
    <mergeCell ref="H715:AY715"/>
    <mergeCell ref="B711:G711"/>
    <mergeCell ref="H711:Y711"/>
    <mergeCell ref="Z711:AE711"/>
    <mergeCell ref="AF711:AQ711"/>
    <mergeCell ref="AR711:AY711"/>
    <mergeCell ref="B712:G712"/>
    <mergeCell ref="H712:Y712"/>
    <mergeCell ref="Z712:AE712"/>
    <mergeCell ref="AF712:AY712"/>
    <mergeCell ref="AS718:AY718"/>
    <mergeCell ref="J719:P719"/>
    <mergeCell ref="Q719:W719"/>
    <mergeCell ref="X719:AD719"/>
    <mergeCell ref="AE719:AK719"/>
    <mergeCell ref="AL719:AR719"/>
    <mergeCell ref="AS719:AY719"/>
    <mergeCell ref="AK709:AQ709"/>
    <mergeCell ref="AR709:AY709"/>
    <mergeCell ref="B710:G710"/>
    <mergeCell ref="H710:Y710"/>
    <mergeCell ref="Z710:AE710"/>
    <mergeCell ref="AF710:AQ710"/>
    <mergeCell ref="AR710:AY710"/>
    <mergeCell ref="B707:C707"/>
    <mergeCell ref="D707:M707"/>
    <mergeCell ref="N707:AK707"/>
    <mergeCell ref="AL707:AQ707"/>
    <mergeCell ref="AR707:AU707"/>
    <mergeCell ref="AV707:AX707"/>
    <mergeCell ref="B706:C706"/>
    <mergeCell ref="D706:M706"/>
    <mergeCell ref="N706:AK706"/>
    <mergeCell ref="AL706:AQ706"/>
    <mergeCell ref="AR706:AU706"/>
    <mergeCell ref="AV706:AX706"/>
    <mergeCell ref="B705:C705"/>
    <mergeCell ref="D705:M705"/>
    <mergeCell ref="N705:AK705"/>
    <mergeCell ref="AL705:AQ705"/>
    <mergeCell ref="AR705:AU705"/>
    <mergeCell ref="AV705:AX705"/>
    <mergeCell ref="B702:C702"/>
    <mergeCell ref="D702:M702"/>
    <mergeCell ref="N702:AK702"/>
    <mergeCell ref="AL702:AQ702"/>
    <mergeCell ref="AR702:AU702"/>
    <mergeCell ref="AV702:AX702"/>
    <mergeCell ref="B701:C701"/>
    <mergeCell ref="D701:M701"/>
    <mergeCell ref="N701:AK701"/>
    <mergeCell ref="AL701:AQ701"/>
    <mergeCell ref="AR701:AU701"/>
    <mergeCell ref="AV701:AX701"/>
    <mergeCell ref="B700:C700"/>
    <mergeCell ref="D700:M700"/>
    <mergeCell ref="N700:AK700"/>
    <mergeCell ref="AL700:AQ700"/>
    <mergeCell ref="AR700:AU700"/>
    <mergeCell ref="AV700:AX700"/>
    <mergeCell ref="B699:C699"/>
    <mergeCell ref="D699:M699"/>
    <mergeCell ref="N699:AK699"/>
    <mergeCell ref="AL699:AQ699"/>
    <mergeCell ref="AR699:AU699"/>
    <mergeCell ref="AV699:AX699"/>
    <mergeCell ref="B698:C698"/>
    <mergeCell ref="D698:M698"/>
    <mergeCell ref="N698:AK698"/>
    <mergeCell ref="AL698:AQ698"/>
    <mergeCell ref="AR698:AU698"/>
    <mergeCell ref="AV698:AX698"/>
    <mergeCell ref="B697:C697"/>
    <mergeCell ref="D697:M697"/>
    <mergeCell ref="N697:AK697"/>
    <mergeCell ref="AL697:AQ697"/>
    <mergeCell ref="AR697:AU697"/>
    <mergeCell ref="AV697:AX697"/>
    <mergeCell ref="B696:C696"/>
    <mergeCell ref="D696:M696"/>
    <mergeCell ref="N696:AK696"/>
    <mergeCell ref="AL696:AQ696"/>
    <mergeCell ref="AR696:AU696"/>
    <mergeCell ref="AV696:AX696"/>
    <mergeCell ref="B695:C695"/>
    <mergeCell ref="D695:M695"/>
    <mergeCell ref="N695:AK695"/>
    <mergeCell ref="AL695:AQ695"/>
    <mergeCell ref="AR695:AU695"/>
    <mergeCell ref="AV695:AX695"/>
    <mergeCell ref="B694:C694"/>
    <mergeCell ref="D694:M694"/>
    <mergeCell ref="N694:AK694"/>
    <mergeCell ref="AL694:AQ694"/>
    <mergeCell ref="AR694:AU694"/>
    <mergeCell ref="AV694:AX694"/>
    <mergeCell ref="B693:C693"/>
    <mergeCell ref="D693:M693"/>
    <mergeCell ref="N693:AK693"/>
    <mergeCell ref="AL693:AQ693"/>
    <mergeCell ref="AR693:AU693"/>
    <mergeCell ref="AV693:AX693"/>
    <mergeCell ref="B692:C692"/>
    <mergeCell ref="D692:M692"/>
    <mergeCell ref="N692:AK692"/>
    <mergeCell ref="AL692:AQ692"/>
    <mergeCell ref="AR692:AU692"/>
    <mergeCell ref="AV692:AX692"/>
    <mergeCell ref="B689:C689"/>
    <mergeCell ref="D689:M689"/>
    <mergeCell ref="N689:AK689"/>
    <mergeCell ref="AL689:AQ689"/>
    <mergeCell ref="AR689:AU689"/>
    <mergeCell ref="AV689:AX689"/>
    <mergeCell ref="AL686:AR686"/>
    <mergeCell ref="AS686:AW686"/>
    <mergeCell ref="B688:C688"/>
    <mergeCell ref="D688:M688"/>
    <mergeCell ref="N688:AK688"/>
    <mergeCell ref="AL688:AQ688"/>
    <mergeCell ref="AR688:AU688"/>
    <mergeCell ref="AV688:AX688"/>
    <mergeCell ref="Z685:AF685"/>
    <mergeCell ref="AG685:AK685"/>
    <mergeCell ref="AL685:AR685"/>
    <mergeCell ref="AS685:AW685"/>
    <mergeCell ref="B686:H686"/>
    <mergeCell ref="I686:M686"/>
    <mergeCell ref="N686:T686"/>
    <mergeCell ref="U686:Y686"/>
    <mergeCell ref="Z686:AF686"/>
    <mergeCell ref="AG686:AK686"/>
    <mergeCell ref="B684:H684"/>
    <mergeCell ref="I684:Y684"/>
    <mergeCell ref="B685:H685"/>
    <mergeCell ref="I685:M685"/>
    <mergeCell ref="N685:T685"/>
    <mergeCell ref="U685:Y685"/>
    <mergeCell ref="B681:C681"/>
    <mergeCell ref="D681:M681"/>
    <mergeCell ref="N681:AK681"/>
    <mergeCell ref="AL681:AQ681"/>
    <mergeCell ref="AR681:AU681"/>
    <mergeCell ref="AV681:AX681"/>
    <mergeCell ref="G677:AX677"/>
    <mergeCell ref="B680:C680"/>
    <mergeCell ref="D680:M680"/>
    <mergeCell ref="N680:AK680"/>
    <mergeCell ref="AL680:AQ680"/>
    <mergeCell ref="AR680:AU680"/>
    <mergeCell ref="AV680:AX680"/>
    <mergeCell ref="H675:L675"/>
    <mergeCell ref="M675:Y675"/>
    <mergeCell ref="Z675:AC675"/>
    <mergeCell ref="AD675:AH675"/>
    <mergeCell ref="AI675:AU675"/>
    <mergeCell ref="AV675:AY675"/>
    <mergeCell ref="H674:L674"/>
    <mergeCell ref="M674:Y674"/>
    <mergeCell ref="Z674:AC674"/>
    <mergeCell ref="AD674:AH674"/>
    <mergeCell ref="AI674:AU674"/>
    <mergeCell ref="AV674:AY674"/>
    <mergeCell ref="H673:L673"/>
    <mergeCell ref="M673:Y673"/>
    <mergeCell ref="Z673:AC673"/>
    <mergeCell ref="AD673:AH673"/>
    <mergeCell ref="AI673:AU673"/>
    <mergeCell ref="AV673:AY673"/>
    <mergeCell ref="H672:L672"/>
    <mergeCell ref="M672:Y672"/>
    <mergeCell ref="Z672:AC672"/>
    <mergeCell ref="AD672:AH672"/>
    <mergeCell ref="AI672:AU672"/>
    <mergeCell ref="AV672:AY672"/>
    <mergeCell ref="H671:L671"/>
    <mergeCell ref="M671:Y671"/>
    <mergeCell ref="Z671:AC671"/>
    <mergeCell ref="AD671:AH671"/>
    <mergeCell ref="AI671:AU671"/>
    <mergeCell ref="AV671:AY671"/>
    <mergeCell ref="H670:L670"/>
    <mergeCell ref="M670:Y670"/>
    <mergeCell ref="Z670:AC670"/>
    <mergeCell ref="AD670:AH670"/>
    <mergeCell ref="AI670:AU670"/>
    <mergeCell ref="AV670:AY670"/>
    <mergeCell ref="H669:L669"/>
    <mergeCell ref="M669:Y669"/>
    <mergeCell ref="Z669:AC669"/>
    <mergeCell ref="AD669:AH669"/>
    <mergeCell ref="AI669:AU669"/>
    <mergeCell ref="AV669:AY669"/>
    <mergeCell ref="H668:L668"/>
    <mergeCell ref="M668:Y668"/>
    <mergeCell ref="Z668:AC668"/>
    <mergeCell ref="AD668:AH668"/>
    <mergeCell ref="AI668:AU668"/>
    <mergeCell ref="AV668:AY668"/>
    <mergeCell ref="H667:L667"/>
    <mergeCell ref="M667:Y667"/>
    <mergeCell ref="Z667:AC667"/>
    <mergeCell ref="AD667:AH667"/>
    <mergeCell ref="AI667:AU667"/>
    <mergeCell ref="AV667:AY667"/>
    <mergeCell ref="H665:AC665"/>
    <mergeCell ref="AD665:AY665"/>
    <mergeCell ref="H666:L666"/>
    <mergeCell ref="M666:Y666"/>
    <mergeCell ref="Z666:AC666"/>
    <mergeCell ref="AD666:AH666"/>
    <mergeCell ref="AI666:AU666"/>
    <mergeCell ref="AV666:AY666"/>
    <mergeCell ref="H664:L664"/>
    <mergeCell ref="M664:Y664"/>
    <mergeCell ref="Z664:AC664"/>
    <mergeCell ref="AD664:AH664"/>
    <mergeCell ref="AI664:AU664"/>
    <mergeCell ref="AV664:AY664"/>
    <mergeCell ref="H663:L663"/>
    <mergeCell ref="M663:Y663"/>
    <mergeCell ref="Z663:AC663"/>
    <mergeCell ref="AD663:AH663"/>
    <mergeCell ref="AI663:AU663"/>
    <mergeCell ref="AV663:AY663"/>
    <mergeCell ref="H662:L662"/>
    <mergeCell ref="M662:Y662"/>
    <mergeCell ref="Z662:AC662"/>
    <mergeCell ref="AD662:AH662"/>
    <mergeCell ref="AI662:AU662"/>
    <mergeCell ref="AV662:AY662"/>
    <mergeCell ref="H661:L661"/>
    <mergeCell ref="M661:Y661"/>
    <mergeCell ref="Z661:AC661"/>
    <mergeCell ref="AD661:AH661"/>
    <mergeCell ref="AI661:AU661"/>
    <mergeCell ref="AV661:AY661"/>
    <mergeCell ref="H660:L660"/>
    <mergeCell ref="M660:Y660"/>
    <mergeCell ref="Z660:AC660"/>
    <mergeCell ref="AD660:AH660"/>
    <mergeCell ref="AI660:AU660"/>
    <mergeCell ref="AV660:AY660"/>
    <mergeCell ref="H659:L659"/>
    <mergeCell ref="M659:Y659"/>
    <mergeCell ref="Z659:AC659"/>
    <mergeCell ref="AD659:AH659"/>
    <mergeCell ref="AI659:AU659"/>
    <mergeCell ref="AV659:AY659"/>
    <mergeCell ref="H658:L658"/>
    <mergeCell ref="M658:Y658"/>
    <mergeCell ref="Z658:AC658"/>
    <mergeCell ref="AD658:AH658"/>
    <mergeCell ref="AI658:AU658"/>
    <mergeCell ref="AV658:AY658"/>
    <mergeCell ref="H657:L657"/>
    <mergeCell ref="M657:Y657"/>
    <mergeCell ref="Z657:AC657"/>
    <mergeCell ref="AD657:AH657"/>
    <mergeCell ref="AI657:AU657"/>
    <mergeCell ref="AV657:AY657"/>
    <mergeCell ref="H656:L656"/>
    <mergeCell ref="M656:Y656"/>
    <mergeCell ref="Z656:AC656"/>
    <mergeCell ref="AD656:AH656"/>
    <mergeCell ref="AI656:AU656"/>
    <mergeCell ref="AV656:AY656"/>
    <mergeCell ref="H654:AC654"/>
    <mergeCell ref="AD654:AY654"/>
    <mergeCell ref="H655:L655"/>
    <mergeCell ref="M655:Y655"/>
    <mergeCell ref="Z655:AC655"/>
    <mergeCell ref="AD655:AH655"/>
    <mergeCell ref="AI655:AU655"/>
    <mergeCell ref="AV655:AY655"/>
    <mergeCell ref="H653:L653"/>
    <mergeCell ref="M653:Y653"/>
    <mergeCell ref="Z653:AC653"/>
    <mergeCell ref="AD653:AH653"/>
    <mergeCell ref="AI653:AU653"/>
    <mergeCell ref="AV653:AY653"/>
    <mergeCell ref="H652:L652"/>
    <mergeCell ref="M652:Y652"/>
    <mergeCell ref="Z652:AC652"/>
    <mergeCell ref="AD652:AH652"/>
    <mergeCell ref="AI652:AU652"/>
    <mergeCell ref="AV652:AY652"/>
    <mergeCell ref="H651:L651"/>
    <mergeCell ref="M651:Y651"/>
    <mergeCell ref="Z651:AC651"/>
    <mergeCell ref="AD651:AH651"/>
    <mergeCell ref="AI651:AU651"/>
    <mergeCell ref="AV651:AY651"/>
    <mergeCell ref="H650:L650"/>
    <mergeCell ref="M650:Y650"/>
    <mergeCell ref="Z650:AC650"/>
    <mergeCell ref="AD650:AH650"/>
    <mergeCell ref="AI650:AU650"/>
    <mergeCell ref="AV650:AY650"/>
    <mergeCell ref="H649:L649"/>
    <mergeCell ref="M649:Y649"/>
    <mergeCell ref="Z649:AC649"/>
    <mergeCell ref="AD649:AH649"/>
    <mergeCell ref="AI649:AU649"/>
    <mergeCell ref="AV649:AY649"/>
    <mergeCell ref="H648:L648"/>
    <mergeCell ref="M648:Y648"/>
    <mergeCell ref="Z648:AC648"/>
    <mergeCell ref="AD648:AH648"/>
    <mergeCell ref="AI648:AU648"/>
    <mergeCell ref="AV648:AY648"/>
    <mergeCell ref="H647:L647"/>
    <mergeCell ref="M647:Y647"/>
    <mergeCell ref="Z647:AC647"/>
    <mergeCell ref="AD647:AH647"/>
    <mergeCell ref="AI647:AU647"/>
    <mergeCell ref="AV647:AY647"/>
    <mergeCell ref="H646:L646"/>
    <mergeCell ref="M646:Y646"/>
    <mergeCell ref="Z646:AC646"/>
    <mergeCell ref="AD646:AH646"/>
    <mergeCell ref="AI646:AU646"/>
    <mergeCell ref="AV646:AY646"/>
    <mergeCell ref="H645:L645"/>
    <mergeCell ref="M645:Y645"/>
    <mergeCell ref="Z645:AC645"/>
    <mergeCell ref="AD645:AH645"/>
    <mergeCell ref="AI645:AU645"/>
    <mergeCell ref="AV645:AY645"/>
    <mergeCell ref="H643:AC643"/>
    <mergeCell ref="AD643:AY643"/>
    <mergeCell ref="H644:L644"/>
    <mergeCell ref="M644:Y644"/>
    <mergeCell ref="Z644:AC644"/>
    <mergeCell ref="AD644:AH644"/>
    <mergeCell ref="AI644:AU644"/>
    <mergeCell ref="AV644:AY644"/>
    <mergeCell ref="H642:L642"/>
    <mergeCell ref="M642:Y642"/>
    <mergeCell ref="Z642:AC642"/>
    <mergeCell ref="AD642:AH642"/>
    <mergeCell ref="AI642:AU642"/>
    <mergeCell ref="AV642:AY642"/>
    <mergeCell ref="H641:L641"/>
    <mergeCell ref="M641:Y641"/>
    <mergeCell ref="Z641:AC641"/>
    <mergeCell ref="AD641:AH641"/>
    <mergeCell ref="AI641:AU641"/>
    <mergeCell ref="AV641:AY641"/>
    <mergeCell ref="H640:L640"/>
    <mergeCell ref="M640:Y640"/>
    <mergeCell ref="Z640:AC640"/>
    <mergeCell ref="AD640:AH640"/>
    <mergeCell ref="AI640:AU640"/>
    <mergeCell ref="AV640:AY640"/>
    <mergeCell ref="Z635:AC635"/>
    <mergeCell ref="AD635:AH635"/>
    <mergeCell ref="AI635:AU635"/>
    <mergeCell ref="AV635:AY635"/>
    <mergeCell ref="AD633:AH633"/>
    <mergeCell ref="AI633:AU633"/>
    <mergeCell ref="AV633:AY633"/>
    <mergeCell ref="H634:L634"/>
    <mergeCell ref="M634:Y634"/>
    <mergeCell ref="Z634:AC634"/>
    <mergeCell ref="AD634:AH634"/>
    <mergeCell ref="AI634:AU634"/>
    <mergeCell ref="AV634:AY634"/>
    <mergeCell ref="H639:L639"/>
    <mergeCell ref="M639:Y639"/>
    <mergeCell ref="Z639:AC639"/>
    <mergeCell ref="AD639:AH639"/>
    <mergeCell ref="AI639:AU639"/>
    <mergeCell ref="AV639:AY639"/>
    <mergeCell ref="H638:L638"/>
    <mergeCell ref="M638:Y638"/>
    <mergeCell ref="Z638:AC638"/>
    <mergeCell ref="AD638:AH638"/>
    <mergeCell ref="AI638:AU638"/>
    <mergeCell ref="AV638:AY638"/>
    <mergeCell ref="H637:L637"/>
    <mergeCell ref="M637:Y637"/>
    <mergeCell ref="Z637:AC637"/>
    <mergeCell ref="AD637:AH637"/>
    <mergeCell ref="AI637:AU637"/>
    <mergeCell ref="AV637:AY637"/>
    <mergeCell ref="B627:G629"/>
    <mergeCell ref="H627:AY629"/>
    <mergeCell ref="B631:G631"/>
    <mergeCell ref="H631:AY631"/>
    <mergeCell ref="B632:G675"/>
    <mergeCell ref="H632:AC632"/>
    <mergeCell ref="AD632:AY632"/>
    <mergeCell ref="H633:L633"/>
    <mergeCell ref="M633:Y633"/>
    <mergeCell ref="Z633:AC633"/>
    <mergeCell ref="D624:L624"/>
    <mergeCell ref="M624:R624"/>
    <mergeCell ref="S624:X624"/>
    <mergeCell ref="Y624:AY624"/>
    <mergeCell ref="B626:G626"/>
    <mergeCell ref="H626:AY626"/>
    <mergeCell ref="D622:L622"/>
    <mergeCell ref="M622:R622"/>
    <mergeCell ref="S622:X622"/>
    <mergeCell ref="Y622:AY622"/>
    <mergeCell ref="D623:L623"/>
    <mergeCell ref="M623:R623"/>
    <mergeCell ref="S623:X623"/>
    <mergeCell ref="Y623:AY623"/>
    <mergeCell ref="H636:L636"/>
    <mergeCell ref="M636:Y636"/>
    <mergeCell ref="Z636:AC636"/>
    <mergeCell ref="AD636:AH636"/>
    <mergeCell ref="AI636:AU636"/>
    <mergeCell ref="AV636:AY636"/>
    <mergeCell ref="H635:L635"/>
    <mergeCell ref="M635:Y635"/>
    <mergeCell ref="D620:L620"/>
    <mergeCell ref="M620:R620"/>
    <mergeCell ref="S620:X620"/>
    <mergeCell ref="Y620:AY620"/>
    <mergeCell ref="D621:L621"/>
    <mergeCell ref="M621:R621"/>
    <mergeCell ref="S621:X621"/>
    <mergeCell ref="Y621:AY621"/>
    <mergeCell ref="M618:R618"/>
    <mergeCell ref="S618:X618"/>
    <mergeCell ref="Y618:AY618"/>
    <mergeCell ref="D619:L619"/>
    <mergeCell ref="M619:R619"/>
    <mergeCell ref="S619:X619"/>
    <mergeCell ref="Y619:AY619"/>
    <mergeCell ref="B616:C624"/>
    <mergeCell ref="D616:L616"/>
    <mergeCell ref="M616:R616"/>
    <mergeCell ref="S616:X616"/>
    <mergeCell ref="Y616:AY616"/>
    <mergeCell ref="D617:L617"/>
    <mergeCell ref="M617:R617"/>
    <mergeCell ref="S617:X617"/>
    <mergeCell ref="Y617:AY617"/>
    <mergeCell ref="D618:L618"/>
    <mergeCell ref="AS609:AY609"/>
    <mergeCell ref="H610:I613"/>
    <mergeCell ref="J610:P610"/>
    <mergeCell ref="Q610:W610"/>
    <mergeCell ref="X610:AD610"/>
    <mergeCell ref="AE610:AK610"/>
    <mergeCell ref="AL610:AR610"/>
    <mergeCell ref="AS610:AY610"/>
    <mergeCell ref="J611:P611"/>
    <mergeCell ref="Q611:W611"/>
    <mergeCell ref="AS614:AY614"/>
    <mergeCell ref="H615:P615"/>
    <mergeCell ref="Q615:W615"/>
    <mergeCell ref="X615:AD615"/>
    <mergeCell ref="AE615:AK615"/>
    <mergeCell ref="AL615:AR615"/>
    <mergeCell ref="AS615:AY615"/>
    <mergeCell ref="Q613:W613"/>
    <mergeCell ref="X613:AD613"/>
    <mergeCell ref="AE613:AK613"/>
    <mergeCell ref="AL613:AR613"/>
    <mergeCell ref="AS613:AY613"/>
    <mergeCell ref="H614:P614"/>
    <mergeCell ref="Q614:W614"/>
    <mergeCell ref="X614:AD614"/>
    <mergeCell ref="AE614:AK614"/>
    <mergeCell ref="AL614:AR614"/>
    <mergeCell ref="B609:G615"/>
    <mergeCell ref="H609:P609"/>
    <mergeCell ref="Q609:W609"/>
    <mergeCell ref="X609:AD609"/>
    <mergeCell ref="AE609:AK609"/>
    <mergeCell ref="AL609:AR609"/>
    <mergeCell ref="X611:AD611"/>
    <mergeCell ref="AE611:AK611"/>
    <mergeCell ref="AL611:AR611"/>
    <mergeCell ref="J613:P613"/>
    <mergeCell ref="B606:G607"/>
    <mergeCell ref="H606:Y607"/>
    <mergeCell ref="Z606:AE607"/>
    <mergeCell ref="AF606:AY607"/>
    <mergeCell ref="B608:G608"/>
    <mergeCell ref="H608:AY608"/>
    <mergeCell ref="B604:G604"/>
    <mergeCell ref="H604:Y604"/>
    <mergeCell ref="Z604:AE604"/>
    <mergeCell ref="AF604:AQ604"/>
    <mergeCell ref="AR604:AY604"/>
    <mergeCell ref="B605:G605"/>
    <mergeCell ref="H605:Y605"/>
    <mergeCell ref="Z605:AE605"/>
    <mergeCell ref="AF605:AY605"/>
    <mergeCell ref="AS611:AY611"/>
    <mergeCell ref="J612:P612"/>
    <mergeCell ref="Q612:W612"/>
    <mergeCell ref="X612:AD612"/>
    <mergeCell ref="AE612:AK612"/>
    <mergeCell ref="AL612:AR612"/>
    <mergeCell ref="AS612:AY612"/>
    <mergeCell ref="AK602:AQ602"/>
    <mergeCell ref="AR602:AY602"/>
    <mergeCell ref="B603:G603"/>
    <mergeCell ref="H603:Y603"/>
    <mergeCell ref="Z603:AE603"/>
    <mergeCell ref="AF603:AQ603"/>
    <mergeCell ref="AR603:AY603"/>
    <mergeCell ref="B600:C600"/>
    <mergeCell ref="D600:M600"/>
    <mergeCell ref="N600:AK600"/>
    <mergeCell ref="AL600:AQ600"/>
    <mergeCell ref="AR600:AU600"/>
    <mergeCell ref="AV600:AX600"/>
    <mergeCell ref="B599:C599"/>
    <mergeCell ref="D599:M599"/>
    <mergeCell ref="N599:AK599"/>
    <mergeCell ref="AL599:AQ599"/>
    <mergeCell ref="AR599:AU599"/>
    <mergeCell ref="AV599:AX599"/>
    <mergeCell ref="B598:C598"/>
    <mergeCell ref="D598:M598"/>
    <mergeCell ref="N598:AK598"/>
    <mergeCell ref="AL598:AQ598"/>
    <mergeCell ref="AR598:AU598"/>
    <mergeCell ref="AV598:AX598"/>
    <mergeCell ref="B597:C597"/>
    <mergeCell ref="D597:M597"/>
    <mergeCell ref="N597:AK597"/>
    <mergeCell ref="AL597:AQ597"/>
    <mergeCell ref="AR597:AU597"/>
    <mergeCell ref="AV597:AX597"/>
    <mergeCell ref="B596:C596"/>
    <mergeCell ref="D596:M596"/>
    <mergeCell ref="N596:AK596"/>
    <mergeCell ref="AL596:AQ596"/>
    <mergeCell ref="AR596:AU596"/>
    <mergeCell ref="AV596:AX596"/>
    <mergeCell ref="B595:C595"/>
    <mergeCell ref="D595:M595"/>
    <mergeCell ref="N595:AK595"/>
    <mergeCell ref="AL595:AQ595"/>
    <mergeCell ref="AR595:AU595"/>
    <mergeCell ref="AV595:AX595"/>
    <mergeCell ref="B594:C594"/>
    <mergeCell ref="D594:M594"/>
    <mergeCell ref="N594:AK594"/>
    <mergeCell ref="AL594:AQ594"/>
    <mergeCell ref="AR594:AU594"/>
    <mergeCell ref="AV594:AX594"/>
    <mergeCell ref="B593:C593"/>
    <mergeCell ref="D593:M593"/>
    <mergeCell ref="N593:AK593"/>
    <mergeCell ref="AL593:AQ593"/>
    <mergeCell ref="AR593:AU593"/>
    <mergeCell ref="AV593:AX593"/>
    <mergeCell ref="B592:C592"/>
    <mergeCell ref="D592:M592"/>
    <mergeCell ref="N592:AK592"/>
    <mergeCell ref="AL592:AQ592"/>
    <mergeCell ref="AR592:AU592"/>
    <mergeCell ref="AV592:AX592"/>
    <mergeCell ref="B591:C591"/>
    <mergeCell ref="D591:M591"/>
    <mergeCell ref="N591:AK591"/>
    <mergeCell ref="AL591:AQ591"/>
    <mergeCell ref="AR591:AU591"/>
    <mergeCell ref="AV591:AX591"/>
    <mergeCell ref="AL588:AR588"/>
    <mergeCell ref="AS588:AW588"/>
    <mergeCell ref="B590:C590"/>
    <mergeCell ref="D590:M590"/>
    <mergeCell ref="N590:AK590"/>
    <mergeCell ref="AL590:AQ590"/>
    <mergeCell ref="AR590:AU590"/>
    <mergeCell ref="AV590:AX590"/>
    <mergeCell ref="Z587:AF587"/>
    <mergeCell ref="AG587:AK587"/>
    <mergeCell ref="AL587:AR587"/>
    <mergeCell ref="AS587:AW587"/>
    <mergeCell ref="B588:H588"/>
    <mergeCell ref="I588:M588"/>
    <mergeCell ref="N588:T588"/>
    <mergeCell ref="U588:Y588"/>
    <mergeCell ref="Z588:AF588"/>
    <mergeCell ref="AG588:AK588"/>
    <mergeCell ref="B586:H586"/>
    <mergeCell ref="I586:Y586"/>
    <mergeCell ref="B587:H587"/>
    <mergeCell ref="I587:M587"/>
    <mergeCell ref="N587:T587"/>
    <mergeCell ref="U587:Y587"/>
    <mergeCell ref="B583:C583"/>
    <mergeCell ref="D583:M583"/>
    <mergeCell ref="N583:AK583"/>
    <mergeCell ref="AL583:AQ583"/>
    <mergeCell ref="AR583:AU583"/>
    <mergeCell ref="AV583:AX583"/>
    <mergeCell ref="B582:C582"/>
    <mergeCell ref="D582:M582"/>
    <mergeCell ref="N582:AK582"/>
    <mergeCell ref="AL582:AQ582"/>
    <mergeCell ref="AR582:AU582"/>
    <mergeCell ref="AV582:AX582"/>
    <mergeCell ref="B581:C581"/>
    <mergeCell ref="D581:M581"/>
    <mergeCell ref="N581:AK581"/>
    <mergeCell ref="AL581:AQ581"/>
    <mergeCell ref="AR581:AU581"/>
    <mergeCell ref="AV581:AX581"/>
    <mergeCell ref="B580:C580"/>
    <mergeCell ref="D580:M580"/>
    <mergeCell ref="N580:AK580"/>
    <mergeCell ref="AL580:AQ580"/>
    <mergeCell ref="AR580:AU580"/>
    <mergeCell ref="AV580:AX580"/>
    <mergeCell ref="B579:C579"/>
    <mergeCell ref="D579:M579"/>
    <mergeCell ref="N579:AK579"/>
    <mergeCell ref="AL579:AQ579"/>
    <mergeCell ref="AR579:AU579"/>
    <mergeCell ref="AV579:AX579"/>
    <mergeCell ref="B578:C578"/>
    <mergeCell ref="D578:M578"/>
    <mergeCell ref="N578:AK578"/>
    <mergeCell ref="AL578:AQ578"/>
    <mergeCell ref="AR578:AU578"/>
    <mergeCell ref="AV578:AX578"/>
    <mergeCell ref="B577:C577"/>
    <mergeCell ref="D577:M577"/>
    <mergeCell ref="N577:AK577"/>
    <mergeCell ref="AL577:AQ577"/>
    <mergeCell ref="AR577:AU577"/>
    <mergeCell ref="AV577:AX577"/>
    <mergeCell ref="B576:C576"/>
    <mergeCell ref="D576:M576"/>
    <mergeCell ref="N576:AK576"/>
    <mergeCell ref="AL576:AQ576"/>
    <mergeCell ref="AR576:AU576"/>
    <mergeCell ref="AV576:AX576"/>
    <mergeCell ref="B575:C575"/>
    <mergeCell ref="D575:M575"/>
    <mergeCell ref="N575:AK575"/>
    <mergeCell ref="AL575:AQ575"/>
    <mergeCell ref="AR575:AU575"/>
    <mergeCell ref="AV575:AX575"/>
    <mergeCell ref="B574:C574"/>
    <mergeCell ref="D574:M574"/>
    <mergeCell ref="N574:AK574"/>
    <mergeCell ref="AL574:AQ574"/>
    <mergeCell ref="AR574:AU574"/>
    <mergeCell ref="AV574:AX574"/>
    <mergeCell ref="G570:AX570"/>
    <mergeCell ref="B573:C573"/>
    <mergeCell ref="D573:M573"/>
    <mergeCell ref="N573:AK573"/>
    <mergeCell ref="AL573:AQ573"/>
    <mergeCell ref="AR573:AU573"/>
    <mergeCell ref="AV573:AX573"/>
    <mergeCell ref="H568:L568"/>
    <mergeCell ref="M568:Y568"/>
    <mergeCell ref="Z568:AC568"/>
    <mergeCell ref="AD568:AH568"/>
    <mergeCell ref="AI568:AU568"/>
    <mergeCell ref="AV568:AY568"/>
    <mergeCell ref="H567:L567"/>
    <mergeCell ref="M567:Y567"/>
    <mergeCell ref="Z567:AC567"/>
    <mergeCell ref="AD567:AH567"/>
    <mergeCell ref="AI567:AU567"/>
    <mergeCell ref="AV567:AY567"/>
    <mergeCell ref="H566:L566"/>
    <mergeCell ref="M566:Y566"/>
    <mergeCell ref="Z566:AC566"/>
    <mergeCell ref="AD566:AH566"/>
    <mergeCell ref="AI566:AU566"/>
    <mergeCell ref="AV566:AY566"/>
    <mergeCell ref="H565:L565"/>
    <mergeCell ref="M565:Y565"/>
    <mergeCell ref="Z565:AC565"/>
    <mergeCell ref="AD565:AH565"/>
    <mergeCell ref="AI565:AU565"/>
    <mergeCell ref="AV565:AY565"/>
    <mergeCell ref="H564:L564"/>
    <mergeCell ref="M564:Y564"/>
    <mergeCell ref="Z564:AC564"/>
    <mergeCell ref="AD564:AH564"/>
    <mergeCell ref="AI564:AU564"/>
    <mergeCell ref="AV564:AY564"/>
    <mergeCell ref="H563:L563"/>
    <mergeCell ref="M563:Y563"/>
    <mergeCell ref="Z563:AC563"/>
    <mergeCell ref="AD563:AH563"/>
    <mergeCell ref="AI563:AU563"/>
    <mergeCell ref="AV563:AY563"/>
    <mergeCell ref="H562:L562"/>
    <mergeCell ref="M562:Y562"/>
    <mergeCell ref="Z562:AC562"/>
    <mergeCell ref="AD562:AH562"/>
    <mergeCell ref="AI562:AU562"/>
    <mergeCell ref="AV562:AY562"/>
    <mergeCell ref="H561:L561"/>
    <mergeCell ref="M561:Y561"/>
    <mergeCell ref="Z561:AC561"/>
    <mergeCell ref="AD561:AH561"/>
    <mergeCell ref="AI561:AU561"/>
    <mergeCell ref="AV561:AY561"/>
    <mergeCell ref="H560:L560"/>
    <mergeCell ref="M560:Y560"/>
    <mergeCell ref="Z560:AC560"/>
    <mergeCell ref="AD560:AH560"/>
    <mergeCell ref="AI560:AU560"/>
    <mergeCell ref="AV560:AY560"/>
    <mergeCell ref="H558:AC558"/>
    <mergeCell ref="AD558:AY558"/>
    <mergeCell ref="H559:L559"/>
    <mergeCell ref="M559:Y559"/>
    <mergeCell ref="Z559:AC559"/>
    <mergeCell ref="AD559:AH559"/>
    <mergeCell ref="AI559:AU559"/>
    <mergeCell ref="AV559:AY559"/>
    <mergeCell ref="H557:L557"/>
    <mergeCell ref="M557:Y557"/>
    <mergeCell ref="Z557:AC557"/>
    <mergeCell ref="AD557:AH557"/>
    <mergeCell ref="AI557:AU557"/>
    <mergeCell ref="AV557:AY557"/>
    <mergeCell ref="H556:L556"/>
    <mergeCell ref="M556:Y556"/>
    <mergeCell ref="Z556:AC556"/>
    <mergeCell ref="AD556:AH556"/>
    <mergeCell ref="AI556:AU556"/>
    <mergeCell ref="AV556:AY556"/>
    <mergeCell ref="H555:L555"/>
    <mergeCell ref="M555:Y555"/>
    <mergeCell ref="Z555:AC555"/>
    <mergeCell ref="AD555:AH555"/>
    <mergeCell ref="AI555:AU555"/>
    <mergeCell ref="AV555:AY555"/>
    <mergeCell ref="H554:L554"/>
    <mergeCell ref="M554:Y554"/>
    <mergeCell ref="Z554:AC554"/>
    <mergeCell ref="AD554:AH554"/>
    <mergeCell ref="AI554:AU554"/>
    <mergeCell ref="AV554:AY554"/>
    <mergeCell ref="H553:L553"/>
    <mergeCell ref="M553:Y553"/>
    <mergeCell ref="Z553:AC553"/>
    <mergeCell ref="AD553:AH553"/>
    <mergeCell ref="AI553:AU553"/>
    <mergeCell ref="AV553:AY553"/>
    <mergeCell ref="H552:L552"/>
    <mergeCell ref="M552:Y552"/>
    <mergeCell ref="Z552:AC552"/>
    <mergeCell ref="AD552:AH552"/>
    <mergeCell ref="AI552:AU552"/>
    <mergeCell ref="AV552:AY552"/>
    <mergeCell ref="H551:L551"/>
    <mergeCell ref="M551:Y551"/>
    <mergeCell ref="Z551:AC551"/>
    <mergeCell ref="AD551:AH551"/>
    <mergeCell ref="AI551:AU551"/>
    <mergeCell ref="AV551:AY551"/>
    <mergeCell ref="H550:L550"/>
    <mergeCell ref="M550:Y550"/>
    <mergeCell ref="Z550:AC550"/>
    <mergeCell ref="AD550:AH550"/>
    <mergeCell ref="AI550:AU550"/>
    <mergeCell ref="AV550:AY550"/>
    <mergeCell ref="H549:L549"/>
    <mergeCell ref="M549:Y549"/>
    <mergeCell ref="Z549:AC549"/>
    <mergeCell ref="AD549:AH549"/>
    <mergeCell ref="AI549:AU549"/>
    <mergeCell ref="AV549:AY549"/>
    <mergeCell ref="H547:AC547"/>
    <mergeCell ref="AD547:AY547"/>
    <mergeCell ref="H548:L548"/>
    <mergeCell ref="M548:Y548"/>
    <mergeCell ref="Z548:AC548"/>
    <mergeCell ref="AD548:AH548"/>
    <mergeCell ref="AI548:AU548"/>
    <mergeCell ref="AV548:AY548"/>
    <mergeCell ref="H546:L546"/>
    <mergeCell ref="M546:Y546"/>
    <mergeCell ref="Z546:AC546"/>
    <mergeCell ref="AD546:AH546"/>
    <mergeCell ref="AI546:AU546"/>
    <mergeCell ref="AV546:AY546"/>
    <mergeCell ref="H545:L545"/>
    <mergeCell ref="M545:Y545"/>
    <mergeCell ref="Z545:AC545"/>
    <mergeCell ref="AD545:AH545"/>
    <mergeCell ref="AI545:AU545"/>
    <mergeCell ref="AV545:AY545"/>
    <mergeCell ref="H544:L544"/>
    <mergeCell ref="M544:Y544"/>
    <mergeCell ref="Z544:AC544"/>
    <mergeCell ref="AD544:AH544"/>
    <mergeCell ref="AI544:AU544"/>
    <mergeCell ref="AV544:AY544"/>
    <mergeCell ref="H543:L543"/>
    <mergeCell ref="M543:Y543"/>
    <mergeCell ref="Z543:AC543"/>
    <mergeCell ref="AD543:AH543"/>
    <mergeCell ref="AI543:AU543"/>
    <mergeCell ref="AV543:AY543"/>
    <mergeCell ref="H542:L542"/>
    <mergeCell ref="M542:Y542"/>
    <mergeCell ref="Z542:AC542"/>
    <mergeCell ref="AD542:AH542"/>
    <mergeCell ref="AI542:AU542"/>
    <mergeCell ref="AV542:AY542"/>
    <mergeCell ref="H541:L541"/>
    <mergeCell ref="M541:Y541"/>
    <mergeCell ref="Z541:AC541"/>
    <mergeCell ref="AD541:AH541"/>
    <mergeCell ref="AI541:AU541"/>
    <mergeCell ref="AV541:AY541"/>
    <mergeCell ref="H540:L540"/>
    <mergeCell ref="M540:Y540"/>
    <mergeCell ref="Z540:AC540"/>
    <mergeCell ref="AD540:AH540"/>
    <mergeCell ref="AI540:AU540"/>
    <mergeCell ref="AV540:AY540"/>
    <mergeCell ref="H539:L539"/>
    <mergeCell ref="M539:Y539"/>
    <mergeCell ref="Z539:AC539"/>
    <mergeCell ref="AD539:AH539"/>
    <mergeCell ref="AI539:AU539"/>
    <mergeCell ref="AV539:AY539"/>
    <mergeCell ref="H538:L538"/>
    <mergeCell ref="M538:Y538"/>
    <mergeCell ref="Z538:AC538"/>
    <mergeCell ref="AD538:AH538"/>
    <mergeCell ref="AI538:AU538"/>
    <mergeCell ref="AV538:AY538"/>
    <mergeCell ref="H536:AC536"/>
    <mergeCell ref="AD536:AY536"/>
    <mergeCell ref="H537:L537"/>
    <mergeCell ref="M537:Y537"/>
    <mergeCell ref="Z537:AC537"/>
    <mergeCell ref="AD537:AH537"/>
    <mergeCell ref="AI537:AU537"/>
    <mergeCell ref="AV537:AY537"/>
    <mergeCell ref="H535:L535"/>
    <mergeCell ref="M535:Y535"/>
    <mergeCell ref="Z535:AC535"/>
    <mergeCell ref="AD535:AH535"/>
    <mergeCell ref="AI535:AU535"/>
    <mergeCell ref="AV535:AY535"/>
    <mergeCell ref="H534:L534"/>
    <mergeCell ref="M534:Y534"/>
    <mergeCell ref="Z534:AC534"/>
    <mergeCell ref="AD534:AH534"/>
    <mergeCell ref="AI534:AU534"/>
    <mergeCell ref="AV534:AY534"/>
    <mergeCell ref="Z528:AC528"/>
    <mergeCell ref="AD528:AH528"/>
    <mergeCell ref="AI528:AU528"/>
    <mergeCell ref="AV528:AY528"/>
    <mergeCell ref="H533:L533"/>
    <mergeCell ref="M533:Y533"/>
    <mergeCell ref="Z533:AC533"/>
    <mergeCell ref="AD533:AH533"/>
    <mergeCell ref="AI533:AU533"/>
    <mergeCell ref="AV533:AY533"/>
    <mergeCell ref="H532:L532"/>
    <mergeCell ref="M532:Y532"/>
    <mergeCell ref="Z532:AC532"/>
    <mergeCell ref="AD532:AH532"/>
    <mergeCell ref="AI532:AU532"/>
    <mergeCell ref="AV532:AY532"/>
    <mergeCell ref="H531:L531"/>
    <mergeCell ref="M531:Y531"/>
    <mergeCell ref="Z531:AC531"/>
    <mergeCell ref="AD531:AH531"/>
    <mergeCell ref="AI531:AU531"/>
    <mergeCell ref="AV531:AY531"/>
    <mergeCell ref="AI526:AU526"/>
    <mergeCell ref="AV526:AY526"/>
    <mergeCell ref="H527:L527"/>
    <mergeCell ref="M527:Y527"/>
    <mergeCell ref="Z527:AC527"/>
    <mergeCell ref="AD527:AH527"/>
    <mergeCell ref="AI527:AU527"/>
    <mergeCell ref="AV527:AY527"/>
    <mergeCell ref="B520:G522"/>
    <mergeCell ref="B524:G524"/>
    <mergeCell ref="H524:AY524"/>
    <mergeCell ref="B525:G568"/>
    <mergeCell ref="H525:AC525"/>
    <mergeCell ref="AD525:AY525"/>
    <mergeCell ref="H526:L526"/>
    <mergeCell ref="M526:Y526"/>
    <mergeCell ref="Z526:AC526"/>
    <mergeCell ref="AD526:AH526"/>
    <mergeCell ref="H530:L530"/>
    <mergeCell ref="M530:Y530"/>
    <mergeCell ref="Z530:AC530"/>
    <mergeCell ref="AD530:AH530"/>
    <mergeCell ref="AI530:AU530"/>
    <mergeCell ref="AV530:AY530"/>
    <mergeCell ref="H529:L529"/>
    <mergeCell ref="M529:Y529"/>
    <mergeCell ref="Z529:AC529"/>
    <mergeCell ref="AD529:AH529"/>
    <mergeCell ref="AI529:AU529"/>
    <mergeCell ref="AV529:AY529"/>
    <mergeCell ref="H528:L528"/>
    <mergeCell ref="M528:Y528"/>
    <mergeCell ref="B519:G519"/>
    <mergeCell ref="H519:AY519"/>
    <mergeCell ref="D515:L515"/>
    <mergeCell ref="M515:R515"/>
    <mergeCell ref="S515:X515"/>
    <mergeCell ref="Y515:AY515"/>
    <mergeCell ref="D516:L516"/>
    <mergeCell ref="M516:R516"/>
    <mergeCell ref="S516:X516"/>
    <mergeCell ref="Y516:AY516"/>
    <mergeCell ref="D513:L513"/>
    <mergeCell ref="M513:R513"/>
    <mergeCell ref="S513:X513"/>
    <mergeCell ref="Y513:AY513"/>
    <mergeCell ref="D514:L514"/>
    <mergeCell ref="M514:R514"/>
    <mergeCell ref="S514:X514"/>
    <mergeCell ref="Y514:AY514"/>
    <mergeCell ref="M511:R511"/>
    <mergeCell ref="S511:X511"/>
    <mergeCell ref="Y511:AY511"/>
    <mergeCell ref="D512:L512"/>
    <mergeCell ref="M512:R512"/>
    <mergeCell ref="S512:X512"/>
    <mergeCell ref="Y512:AY512"/>
    <mergeCell ref="B509:C517"/>
    <mergeCell ref="D509:L509"/>
    <mergeCell ref="M509:R509"/>
    <mergeCell ref="S509:X509"/>
    <mergeCell ref="Y509:AY509"/>
    <mergeCell ref="D510:L510"/>
    <mergeCell ref="M510:R510"/>
    <mergeCell ref="S510:X510"/>
    <mergeCell ref="Y510:AY510"/>
    <mergeCell ref="D511:L511"/>
    <mergeCell ref="D517:L517"/>
    <mergeCell ref="M517:R517"/>
    <mergeCell ref="S517:X517"/>
    <mergeCell ref="Y517:AY517"/>
    <mergeCell ref="AS502:AY502"/>
    <mergeCell ref="H503:I506"/>
    <mergeCell ref="J503:P503"/>
    <mergeCell ref="Q503:W503"/>
    <mergeCell ref="X503:AD503"/>
    <mergeCell ref="AE503:AK503"/>
    <mergeCell ref="AL503:AR503"/>
    <mergeCell ref="AS503:AY503"/>
    <mergeCell ref="J504:P504"/>
    <mergeCell ref="Q504:W504"/>
    <mergeCell ref="AS507:AY507"/>
    <mergeCell ref="H508:P508"/>
    <mergeCell ref="Q508:W508"/>
    <mergeCell ref="X508:AD508"/>
    <mergeCell ref="AE508:AK508"/>
    <mergeCell ref="AL508:AR508"/>
    <mergeCell ref="AS508:AY508"/>
    <mergeCell ref="Q506:W506"/>
    <mergeCell ref="X506:AD506"/>
    <mergeCell ref="AE506:AK506"/>
    <mergeCell ref="AL506:AR506"/>
    <mergeCell ref="AS506:AY506"/>
    <mergeCell ref="H507:P507"/>
    <mergeCell ref="Q507:W507"/>
    <mergeCell ref="X507:AD507"/>
    <mergeCell ref="AE507:AK507"/>
    <mergeCell ref="AL507:AR507"/>
    <mergeCell ref="B502:G508"/>
    <mergeCell ref="H502:P502"/>
    <mergeCell ref="Q502:W502"/>
    <mergeCell ref="X502:AD502"/>
    <mergeCell ref="AE502:AK502"/>
    <mergeCell ref="AL502:AR502"/>
    <mergeCell ref="X504:AD504"/>
    <mergeCell ref="AE504:AK504"/>
    <mergeCell ref="AL504:AR504"/>
    <mergeCell ref="J506:P506"/>
    <mergeCell ref="B499:G500"/>
    <mergeCell ref="H499:Y500"/>
    <mergeCell ref="Z499:AE500"/>
    <mergeCell ref="AF499:AY500"/>
    <mergeCell ref="B501:G501"/>
    <mergeCell ref="H501:AY501"/>
    <mergeCell ref="B497:G497"/>
    <mergeCell ref="H497:Y497"/>
    <mergeCell ref="Z497:AE497"/>
    <mergeCell ref="AF497:AQ497"/>
    <mergeCell ref="AR497:AY497"/>
    <mergeCell ref="B498:G498"/>
    <mergeCell ref="H498:Y498"/>
    <mergeCell ref="Z498:AE498"/>
    <mergeCell ref="AF498:AY498"/>
    <mergeCell ref="AS504:AY504"/>
    <mergeCell ref="J505:P505"/>
    <mergeCell ref="Q505:W505"/>
    <mergeCell ref="X505:AD505"/>
    <mergeCell ref="AE505:AK505"/>
    <mergeCell ref="AL505:AR505"/>
    <mergeCell ref="AS505:AY505"/>
    <mergeCell ref="AK495:AQ495"/>
    <mergeCell ref="AR495:AY495"/>
    <mergeCell ref="B496:G496"/>
    <mergeCell ref="H496:Y496"/>
    <mergeCell ref="Z496:AE496"/>
    <mergeCell ref="AF496:AQ496"/>
    <mergeCell ref="AR496:AY496"/>
    <mergeCell ref="B493:C493"/>
    <mergeCell ref="D493:M493"/>
    <mergeCell ref="N493:AK493"/>
    <mergeCell ref="AL493:AQ493"/>
    <mergeCell ref="AR493:AU493"/>
    <mergeCell ref="AV493:AX493"/>
    <mergeCell ref="B492:C492"/>
    <mergeCell ref="D492:M492"/>
    <mergeCell ref="N492:AK492"/>
    <mergeCell ref="AL492:AQ492"/>
    <mergeCell ref="AR492:AU492"/>
    <mergeCell ref="AV492:AX492"/>
    <mergeCell ref="B491:C491"/>
    <mergeCell ref="D491:M491"/>
    <mergeCell ref="N491:AK491"/>
    <mergeCell ref="AL491:AQ491"/>
    <mergeCell ref="AR491:AU491"/>
    <mergeCell ref="AV491:AX491"/>
    <mergeCell ref="B490:C490"/>
    <mergeCell ref="D490:M490"/>
    <mergeCell ref="N490:AK490"/>
    <mergeCell ref="AL490:AQ490"/>
    <mergeCell ref="AR490:AU490"/>
    <mergeCell ref="AV490:AX490"/>
    <mergeCell ref="B487:C487"/>
    <mergeCell ref="D487:M487"/>
    <mergeCell ref="N487:AK487"/>
    <mergeCell ref="AL487:AQ487"/>
    <mergeCell ref="AR487:AU487"/>
    <mergeCell ref="AV487:AX487"/>
    <mergeCell ref="B486:C486"/>
    <mergeCell ref="D486:M486"/>
    <mergeCell ref="N486:AK486"/>
    <mergeCell ref="AL486:AQ486"/>
    <mergeCell ref="AR486:AU486"/>
    <mergeCell ref="AV486:AX486"/>
    <mergeCell ref="B485:C485"/>
    <mergeCell ref="D485:M485"/>
    <mergeCell ref="N485:AK485"/>
    <mergeCell ref="AL485:AQ485"/>
    <mergeCell ref="AR485:AU485"/>
    <mergeCell ref="AV485:AX485"/>
    <mergeCell ref="B484:C484"/>
    <mergeCell ref="D484:M484"/>
    <mergeCell ref="N484:AK484"/>
    <mergeCell ref="AL484:AQ484"/>
    <mergeCell ref="AR484:AU484"/>
    <mergeCell ref="AV484:AX484"/>
    <mergeCell ref="B481:C481"/>
    <mergeCell ref="D481:M481"/>
    <mergeCell ref="N481:AK481"/>
    <mergeCell ref="AL481:AQ481"/>
    <mergeCell ref="AR481:AU481"/>
    <mergeCell ref="AV481:AX481"/>
    <mergeCell ref="B480:C480"/>
    <mergeCell ref="D480:M480"/>
    <mergeCell ref="N480:AK480"/>
    <mergeCell ref="AL480:AQ480"/>
    <mergeCell ref="AR480:AU480"/>
    <mergeCell ref="AV480:AX480"/>
    <mergeCell ref="B479:C479"/>
    <mergeCell ref="D479:M479"/>
    <mergeCell ref="N479:AK479"/>
    <mergeCell ref="AL479:AQ479"/>
    <mergeCell ref="AR479:AU479"/>
    <mergeCell ref="AV479:AX479"/>
    <mergeCell ref="B478:C478"/>
    <mergeCell ref="D478:M478"/>
    <mergeCell ref="N478:AK478"/>
    <mergeCell ref="AL478:AQ478"/>
    <mergeCell ref="AR478:AU478"/>
    <mergeCell ref="AV478:AX478"/>
    <mergeCell ref="B477:C477"/>
    <mergeCell ref="D477:M477"/>
    <mergeCell ref="N477:AK477"/>
    <mergeCell ref="AL477:AQ477"/>
    <mergeCell ref="AR477:AU477"/>
    <mergeCell ref="AV477:AX477"/>
    <mergeCell ref="B476:C476"/>
    <mergeCell ref="D476:M476"/>
    <mergeCell ref="N476:AK476"/>
    <mergeCell ref="AL476:AQ476"/>
    <mergeCell ref="AR476:AU476"/>
    <mergeCell ref="AV476:AX476"/>
    <mergeCell ref="B475:C475"/>
    <mergeCell ref="D475:M475"/>
    <mergeCell ref="N475:AK475"/>
    <mergeCell ref="AL475:AQ475"/>
    <mergeCell ref="AR475:AU475"/>
    <mergeCell ref="AV475:AX475"/>
    <mergeCell ref="B474:C474"/>
    <mergeCell ref="D474:M474"/>
    <mergeCell ref="N474:AK474"/>
    <mergeCell ref="AL474:AQ474"/>
    <mergeCell ref="AR474:AU474"/>
    <mergeCell ref="AV474:AX474"/>
    <mergeCell ref="B470:C470"/>
    <mergeCell ref="D470:M470"/>
    <mergeCell ref="N470:AK470"/>
    <mergeCell ref="AL470:AQ470"/>
    <mergeCell ref="AR470:AU470"/>
    <mergeCell ref="AV470:AX470"/>
    <mergeCell ref="B469:C469"/>
    <mergeCell ref="D469:M469"/>
    <mergeCell ref="N469:AK469"/>
    <mergeCell ref="AL469:AQ469"/>
    <mergeCell ref="AR469:AU469"/>
    <mergeCell ref="AV469:AX469"/>
    <mergeCell ref="B468:C468"/>
    <mergeCell ref="D468:M468"/>
    <mergeCell ref="N468:AK468"/>
    <mergeCell ref="AL468:AQ468"/>
    <mergeCell ref="AR468:AU468"/>
    <mergeCell ref="AV468:AX468"/>
    <mergeCell ref="B467:C467"/>
    <mergeCell ref="D467:M467"/>
    <mergeCell ref="N467:AK467"/>
    <mergeCell ref="AL467:AQ467"/>
    <mergeCell ref="AR467:AU467"/>
    <mergeCell ref="AV467:AX467"/>
    <mergeCell ref="B466:C466"/>
    <mergeCell ref="D466:M466"/>
    <mergeCell ref="N466:AK466"/>
    <mergeCell ref="AL466:AQ466"/>
    <mergeCell ref="AR466:AU466"/>
    <mergeCell ref="AV466:AX466"/>
    <mergeCell ref="B465:C465"/>
    <mergeCell ref="D465:M465"/>
    <mergeCell ref="N465:AK465"/>
    <mergeCell ref="AL465:AQ465"/>
    <mergeCell ref="AR465:AU465"/>
    <mergeCell ref="AV465:AX465"/>
    <mergeCell ref="B464:C464"/>
    <mergeCell ref="D464:M464"/>
    <mergeCell ref="N464:AK464"/>
    <mergeCell ref="AL464:AQ464"/>
    <mergeCell ref="AR464:AU464"/>
    <mergeCell ref="AV464:AX464"/>
    <mergeCell ref="B463:C463"/>
    <mergeCell ref="D463:M463"/>
    <mergeCell ref="N463:AK463"/>
    <mergeCell ref="AL463:AQ463"/>
    <mergeCell ref="AR463:AU463"/>
    <mergeCell ref="AV463:AX463"/>
    <mergeCell ref="B462:C462"/>
    <mergeCell ref="D462:M462"/>
    <mergeCell ref="N462:AK462"/>
    <mergeCell ref="AL462:AQ462"/>
    <mergeCell ref="AR462:AU462"/>
    <mergeCell ref="AV462:AX462"/>
    <mergeCell ref="B461:C461"/>
    <mergeCell ref="D461:M461"/>
    <mergeCell ref="N461:AK461"/>
    <mergeCell ref="AL461:AQ461"/>
    <mergeCell ref="AR461:AU461"/>
    <mergeCell ref="AV461:AX461"/>
    <mergeCell ref="AL458:AR458"/>
    <mergeCell ref="AS458:AW458"/>
    <mergeCell ref="B460:C460"/>
    <mergeCell ref="D460:M460"/>
    <mergeCell ref="N460:AK460"/>
    <mergeCell ref="AL460:AQ460"/>
    <mergeCell ref="AR460:AU460"/>
    <mergeCell ref="AV460:AX460"/>
    <mergeCell ref="Z457:AF457"/>
    <mergeCell ref="AG457:AK457"/>
    <mergeCell ref="AL457:AR457"/>
    <mergeCell ref="AS457:AW457"/>
    <mergeCell ref="B458:H458"/>
    <mergeCell ref="I458:M458"/>
    <mergeCell ref="N458:T458"/>
    <mergeCell ref="U458:Y458"/>
    <mergeCell ref="Z458:AF458"/>
    <mergeCell ref="AG458:AK458"/>
    <mergeCell ref="B456:H456"/>
    <mergeCell ref="I456:Y456"/>
    <mergeCell ref="B457:H457"/>
    <mergeCell ref="I457:M457"/>
    <mergeCell ref="N457:T457"/>
    <mergeCell ref="U457:Y457"/>
    <mergeCell ref="B453:C453"/>
    <mergeCell ref="D453:M453"/>
    <mergeCell ref="N453:AK453"/>
    <mergeCell ref="AL453:AQ453"/>
    <mergeCell ref="AR453:AU453"/>
    <mergeCell ref="AV453:AX453"/>
    <mergeCell ref="B452:C452"/>
    <mergeCell ref="D452:M452"/>
    <mergeCell ref="N452:AK452"/>
    <mergeCell ref="AL452:AQ452"/>
    <mergeCell ref="AR452:AU452"/>
    <mergeCell ref="AV452:AX452"/>
    <mergeCell ref="B451:C451"/>
    <mergeCell ref="D451:M451"/>
    <mergeCell ref="N451:AK451"/>
    <mergeCell ref="AL451:AQ451"/>
    <mergeCell ref="AR451:AU451"/>
    <mergeCell ref="AV451:AX451"/>
    <mergeCell ref="B450:C450"/>
    <mergeCell ref="D450:M450"/>
    <mergeCell ref="N450:AK450"/>
    <mergeCell ref="AL450:AQ450"/>
    <mergeCell ref="AR450:AU450"/>
    <mergeCell ref="AV450:AX450"/>
    <mergeCell ref="B449:C449"/>
    <mergeCell ref="D449:M449"/>
    <mergeCell ref="N449:AK449"/>
    <mergeCell ref="AL449:AQ449"/>
    <mergeCell ref="AR449:AU449"/>
    <mergeCell ref="AV449:AX449"/>
    <mergeCell ref="B448:C448"/>
    <mergeCell ref="D448:M448"/>
    <mergeCell ref="N448:AK448"/>
    <mergeCell ref="AL448:AQ448"/>
    <mergeCell ref="AR448:AU448"/>
    <mergeCell ref="AV448:AX448"/>
    <mergeCell ref="B447:C447"/>
    <mergeCell ref="D447:M447"/>
    <mergeCell ref="N447:AK447"/>
    <mergeCell ref="AL447:AQ447"/>
    <mergeCell ref="AR447:AU447"/>
    <mergeCell ref="AV447:AX447"/>
    <mergeCell ref="B446:C446"/>
    <mergeCell ref="D446:M446"/>
    <mergeCell ref="N446:AK446"/>
    <mergeCell ref="AL446:AQ446"/>
    <mergeCell ref="AR446:AU446"/>
    <mergeCell ref="AV446:AX446"/>
    <mergeCell ref="B445:C445"/>
    <mergeCell ref="D445:M445"/>
    <mergeCell ref="N445:AK445"/>
    <mergeCell ref="AL445:AQ445"/>
    <mergeCell ref="AR445:AU445"/>
    <mergeCell ref="AV445:AX445"/>
    <mergeCell ref="B444:C444"/>
    <mergeCell ref="D444:M444"/>
    <mergeCell ref="N444:AK444"/>
    <mergeCell ref="AL444:AQ444"/>
    <mergeCell ref="AR444:AU444"/>
    <mergeCell ref="AV444:AX444"/>
    <mergeCell ref="G440:AX440"/>
    <mergeCell ref="B443:C443"/>
    <mergeCell ref="D443:M443"/>
    <mergeCell ref="N443:AK443"/>
    <mergeCell ref="AL443:AQ443"/>
    <mergeCell ref="AR443:AU443"/>
    <mergeCell ref="AV443:AX443"/>
    <mergeCell ref="H438:L438"/>
    <mergeCell ref="M438:Y438"/>
    <mergeCell ref="Z438:AC438"/>
    <mergeCell ref="AD438:AH438"/>
    <mergeCell ref="AI438:AU438"/>
    <mergeCell ref="AV438:AY438"/>
    <mergeCell ref="H437:L437"/>
    <mergeCell ref="M437:Y437"/>
    <mergeCell ref="Z437:AC437"/>
    <mergeCell ref="AD437:AH437"/>
    <mergeCell ref="AI437:AU437"/>
    <mergeCell ref="AV437:AY437"/>
    <mergeCell ref="H436:L436"/>
    <mergeCell ref="M436:Y436"/>
    <mergeCell ref="Z436:AC436"/>
    <mergeCell ref="AD436:AH436"/>
    <mergeCell ref="AI436:AU436"/>
    <mergeCell ref="AV436:AY436"/>
    <mergeCell ref="H435:L435"/>
    <mergeCell ref="M435:Y435"/>
    <mergeCell ref="Z435:AC435"/>
    <mergeCell ref="AD435:AH435"/>
    <mergeCell ref="AI435:AU435"/>
    <mergeCell ref="AV435:AY435"/>
    <mergeCell ref="H434:L434"/>
    <mergeCell ref="M434:Y434"/>
    <mergeCell ref="Z434:AC434"/>
    <mergeCell ref="AD434:AH434"/>
    <mergeCell ref="AI434:AU434"/>
    <mergeCell ref="AV434:AY434"/>
    <mergeCell ref="H433:L433"/>
    <mergeCell ref="M433:Y433"/>
    <mergeCell ref="Z433:AC433"/>
    <mergeCell ref="AD433:AH433"/>
    <mergeCell ref="AI433:AU433"/>
    <mergeCell ref="AV433:AY433"/>
    <mergeCell ref="H432:L432"/>
    <mergeCell ref="M432:Y432"/>
    <mergeCell ref="Z432:AC432"/>
    <mergeCell ref="AD432:AH432"/>
    <mergeCell ref="AI432:AU432"/>
    <mergeCell ref="AV432:AY432"/>
    <mergeCell ref="H431:L431"/>
    <mergeCell ref="M431:Y431"/>
    <mergeCell ref="Z431:AC431"/>
    <mergeCell ref="AD431:AH431"/>
    <mergeCell ref="AI431:AU431"/>
    <mergeCell ref="AV431:AY431"/>
    <mergeCell ref="H430:L430"/>
    <mergeCell ref="M430:Y430"/>
    <mergeCell ref="Z430:AC430"/>
    <mergeCell ref="AD430:AH430"/>
    <mergeCell ref="AI430:AU430"/>
    <mergeCell ref="AV430:AY430"/>
    <mergeCell ref="H428:AC428"/>
    <mergeCell ref="AD428:AY428"/>
    <mergeCell ref="H429:L429"/>
    <mergeCell ref="M429:Y429"/>
    <mergeCell ref="Z429:AC429"/>
    <mergeCell ref="AD429:AH429"/>
    <mergeCell ref="AI429:AU429"/>
    <mergeCell ref="AV429:AY429"/>
    <mergeCell ref="H427:L427"/>
    <mergeCell ref="M427:Y427"/>
    <mergeCell ref="Z427:AC427"/>
    <mergeCell ref="AD427:AH427"/>
    <mergeCell ref="AI427:AU427"/>
    <mergeCell ref="AV427:AY427"/>
    <mergeCell ref="H426:L426"/>
    <mergeCell ref="M426:Y426"/>
    <mergeCell ref="Z426:AC426"/>
    <mergeCell ref="AD426:AH426"/>
    <mergeCell ref="AI426:AU426"/>
    <mergeCell ref="AV426:AY426"/>
    <mergeCell ref="H425:L425"/>
    <mergeCell ref="M425:Y425"/>
    <mergeCell ref="Z425:AC425"/>
    <mergeCell ref="AD425:AH425"/>
    <mergeCell ref="AI425:AU425"/>
    <mergeCell ref="AV425:AY425"/>
    <mergeCell ref="H424:L424"/>
    <mergeCell ref="M424:Y424"/>
    <mergeCell ref="Z424:AC424"/>
    <mergeCell ref="AD424:AH424"/>
    <mergeCell ref="AI424:AU424"/>
    <mergeCell ref="AV424:AY424"/>
    <mergeCell ref="H423:L423"/>
    <mergeCell ref="M423:Y423"/>
    <mergeCell ref="Z423:AC423"/>
    <mergeCell ref="AD423:AH423"/>
    <mergeCell ref="AI423:AU423"/>
    <mergeCell ref="AV423:AY423"/>
    <mergeCell ref="H422:L422"/>
    <mergeCell ref="M422:Y422"/>
    <mergeCell ref="Z422:AC422"/>
    <mergeCell ref="AD422:AH422"/>
    <mergeCell ref="AI422:AU422"/>
    <mergeCell ref="AV422:AY422"/>
    <mergeCell ref="H421:L421"/>
    <mergeCell ref="M421:Y421"/>
    <mergeCell ref="Z421:AC421"/>
    <mergeCell ref="AD421:AH421"/>
    <mergeCell ref="AI421:AU421"/>
    <mergeCell ref="AV421:AY421"/>
    <mergeCell ref="H420:L420"/>
    <mergeCell ref="M420:Y420"/>
    <mergeCell ref="Z420:AC420"/>
    <mergeCell ref="AD420:AH420"/>
    <mergeCell ref="AI420:AU420"/>
    <mergeCell ref="AV420:AY420"/>
    <mergeCell ref="H419:L419"/>
    <mergeCell ref="M419:Y419"/>
    <mergeCell ref="Z419:AC419"/>
    <mergeCell ref="AD419:AH419"/>
    <mergeCell ref="AI419:AU419"/>
    <mergeCell ref="AV419:AY419"/>
    <mergeCell ref="H417:AC417"/>
    <mergeCell ref="AD417:AY417"/>
    <mergeCell ref="H418:L418"/>
    <mergeCell ref="M418:Y418"/>
    <mergeCell ref="Z418:AC418"/>
    <mergeCell ref="AD418:AH418"/>
    <mergeCell ref="AI418:AU418"/>
    <mergeCell ref="AV418:AY418"/>
    <mergeCell ref="H416:L416"/>
    <mergeCell ref="M416:Y416"/>
    <mergeCell ref="Z416:AC416"/>
    <mergeCell ref="AD416:AH416"/>
    <mergeCell ref="AI416:AU416"/>
    <mergeCell ref="AV416:AY416"/>
    <mergeCell ref="H415:L415"/>
    <mergeCell ref="M415:Y415"/>
    <mergeCell ref="Z415:AC415"/>
    <mergeCell ref="AD415:AH415"/>
    <mergeCell ref="AI415:AU415"/>
    <mergeCell ref="AV415:AY415"/>
    <mergeCell ref="H414:L414"/>
    <mergeCell ref="M414:Y414"/>
    <mergeCell ref="Z414:AC414"/>
    <mergeCell ref="AD414:AH414"/>
    <mergeCell ref="AI414:AU414"/>
    <mergeCell ref="AV414:AY414"/>
    <mergeCell ref="H413:L413"/>
    <mergeCell ref="M413:Y413"/>
    <mergeCell ref="Z413:AC413"/>
    <mergeCell ref="AD413:AH413"/>
    <mergeCell ref="AI413:AU413"/>
    <mergeCell ref="AV413:AY413"/>
    <mergeCell ref="H412:L412"/>
    <mergeCell ref="M412:Y412"/>
    <mergeCell ref="Z412:AC412"/>
    <mergeCell ref="AD412:AH412"/>
    <mergeCell ref="AI412:AU412"/>
    <mergeCell ref="AV412:AY412"/>
    <mergeCell ref="H411:L411"/>
    <mergeCell ref="M411:Y411"/>
    <mergeCell ref="Z411:AC411"/>
    <mergeCell ref="AD411:AH411"/>
    <mergeCell ref="AI411:AU411"/>
    <mergeCell ref="AV411:AY411"/>
    <mergeCell ref="H410:L410"/>
    <mergeCell ref="M410:Y410"/>
    <mergeCell ref="Z410:AC410"/>
    <mergeCell ref="AD410:AH410"/>
    <mergeCell ref="AI410:AU410"/>
    <mergeCell ref="AV410:AY410"/>
    <mergeCell ref="H409:L409"/>
    <mergeCell ref="M409:Y409"/>
    <mergeCell ref="Z409:AC409"/>
    <mergeCell ref="AD409:AH409"/>
    <mergeCell ref="AI409:AU409"/>
    <mergeCell ref="AV409:AY409"/>
    <mergeCell ref="H408:L408"/>
    <mergeCell ref="M408:Y408"/>
    <mergeCell ref="Z408:AC408"/>
    <mergeCell ref="AD408:AH408"/>
    <mergeCell ref="AI408:AU408"/>
    <mergeCell ref="AV408:AY408"/>
    <mergeCell ref="H406:AC406"/>
    <mergeCell ref="AD406:AY406"/>
    <mergeCell ref="H407:L407"/>
    <mergeCell ref="M407:Y407"/>
    <mergeCell ref="Z407:AC407"/>
    <mergeCell ref="AD407:AH407"/>
    <mergeCell ref="AI407:AU407"/>
    <mergeCell ref="AV407:AY407"/>
    <mergeCell ref="H405:L405"/>
    <mergeCell ref="M405:Y405"/>
    <mergeCell ref="Z405:AC405"/>
    <mergeCell ref="AD405:AH405"/>
    <mergeCell ref="AI405:AU405"/>
    <mergeCell ref="AV405:AY405"/>
    <mergeCell ref="H404:L404"/>
    <mergeCell ref="M404:Y404"/>
    <mergeCell ref="Z404:AC404"/>
    <mergeCell ref="AD404:AH404"/>
    <mergeCell ref="AI404:AU404"/>
    <mergeCell ref="AV404:AY404"/>
    <mergeCell ref="H403:L403"/>
    <mergeCell ref="M403:Y403"/>
    <mergeCell ref="Z403:AC403"/>
    <mergeCell ref="AD403:AH403"/>
    <mergeCell ref="AI403:AU403"/>
    <mergeCell ref="AV403:AY403"/>
    <mergeCell ref="AI396:AU396"/>
    <mergeCell ref="AV396:AY396"/>
    <mergeCell ref="H397:L397"/>
    <mergeCell ref="M397:Y397"/>
    <mergeCell ref="Z397:AC397"/>
    <mergeCell ref="AD397:AH397"/>
    <mergeCell ref="AI397:AU397"/>
    <mergeCell ref="AV397:AY397"/>
    <mergeCell ref="H402:L402"/>
    <mergeCell ref="M402:Y402"/>
    <mergeCell ref="Z402:AC402"/>
    <mergeCell ref="AD402:AH402"/>
    <mergeCell ref="AI402:AU402"/>
    <mergeCell ref="AV402:AY402"/>
    <mergeCell ref="H401:L401"/>
    <mergeCell ref="M401:Y401"/>
    <mergeCell ref="Z401:AC401"/>
    <mergeCell ref="AD401:AH401"/>
    <mergeCell ref="AI401:AU401"/>
    <mergeCell ref="AV401:AY401"/>
    <mergeCell ref="H400:L400"/>
    <mergeCell ref="M400:Y400"/>
    <mergeCell ref="Z400:AC400"/>
    <mergeCell ref="AD400:AH400"/>
    <mergeCell ref="AI400:AU400"/>
    <mergeCell ref="AV400:AY400"/>
    <mergeCell ref="B390:G392"/>
    <mergeCell ref="B394:G394"/>
    <mergeCell ref="H394:AY394"/>
    <mergeCell ref="B395:G438"/>
    <mergeCell ref="H395:AC395"/>
    <mergeCell ref="AD395:AY395"/>
    <mergeCell ref="H396:L396"/>
    <mergeCell ref="M396:Y396"/>
    <mergeCell ref="D386:L386"/>
    <mergeCell ref="M386:R386"/>
    <mergeCell ref="S386:X386"/>
    <mergeCell ref="Y386:AY386"/>
    <mergeCell ref="BD386:BI386"/>
    <mergeCell ref="D387:L387"/>
    <mergeCell ref="M387:R387"/>
    <mergeCell ref="S387:X387"/>
    <mergeCell ref="Y387:AY387"/>
    <mergeCell ref="BD387:BI387"/>
    <mergeCell ref="H399:L399"/>
    <mergeCell ref="M399:Y399"/>
    <mergeCell ref="Z399:AC399"/>
    <mergeCell ref="AD399:AH399"/>
    <mergeCell ref="AI399:AU399"/>
    <mergeCell ref="AV399:AY399"/>
    <mergeCell ref="H398:L398"/>
    <mergeCell ref="M398:Y398"/>
    <mergeCell ref="Z398:AC398"/>
    <mergeCell ref="AD398:AH398"/>
    <mergeCell ref="AI398:AU398"/>
    <mergeCell ref="AV398:AY398"/>
    <mergeCell ref="Z396:AC396"/>
    <mergeCell ref="AD396:AH396"/>
    <mergeCell ref="BD384:BI384"/>
    <mergeCell ref="D385:L385"/>
    <mergeCell ref="M385:R385"/>
    <mergeCell ref="S385:X385"/>
    <mergeCell ref="Y385:AY385"/>
    <mergeCell ref="BD385:BI385"/>
    <mergeCell ref="M382:R382"/>
    <mergeCell ref="S382:X382"/>
    <mergeCell ref="Y382:AY382"/>
    <mergeCell ref="BD382:BI382"/>
    <mergeCell ref="D383:L383"/>
    <mergeCell ref="M383:R383"/>
    <mergeCell ref="S383:X383"/>
    <mergeCell ref="Y383:AY383"/>
    <mergeCell ref="BD383:BI383"/>
    <mergeCell ref="B389:G389"/>
    <mergeCell ref="H389:AY389"/>
    <mergeCell ref="Q375:W375"/>
    <mergeCell ref="X375:AD375"/>
    <mergeCell ref="AE375:AK375"/>
    <mergeCell ref="AL375:AR375"/>
    <mergeCell ref="AS375:AY375"/>
    <mergeCell ref="BD380:BI380"/>
    <mergeCell ref="D381:L381"/>
    <mergeCell ref="M381:R381"/>
    <mergeCell ref="S381:X381"/>
    <mergeCell ref="Y381:AY381"/>
    <mergeCell ref="BD381:BI381"/>
    <mergeCell ref="B379:C387"/>
    <mergeCell ref="D379:L379"/>
    <mergeCell ref="M379:R379"/>
    <mergeCell ref="S379:X379"/>
    <mergeCell ref="Y379:AY379"/>
    <mergeCell ref="D380:L380"/>
    <mergeCell ref="M380:R380"/>
    <mergeCell ref="S380:X380"/>
    <mergeCell ref="Y380:AY380"/>
    <mergeCell ref="D382:L382"/>
    <mergeCell ref="AS377:AY377"/>
    <mergeCell ref="H378:P378"/>
    <mergeCell ref="Q378:W378"/>
    <mergeCell ref="X378:AD378"/>
    <mergeCell ref="AE378:AK378"/>
    <mergeCell ref="AL378:AR378"/>
    <mergeCell ref="AS378:AY378"/>
    <mergeCell ref="D384:L384"/>
    <mergeCell ref="M384:R384"/>
    <mergeCell ref="S384:X384"/>
    <mergeCell ref="Y384:AY384"/>
    <mergeCell ref="AS372:AY372"/>
    <mergeCell ref="H373:I376"/>
    <mergeCell ref="J373:P373"/>
    <mergeCell ref="Q373:W373"/>
    <mergeCell ref="X373:AD373"/>
    <mergeCell ref="AE373:AK373"/>
    <mergeCell ref="AL373:AR373"/>
    <mergeCell ref="AS373:AY373"/>
    <mergeCell ref="J374:P374"/>
    <mergeCell ref="Q374:W374"/>
    <mergeCell ref="B372:G378"/>
    <mergeCell ref="H372:P372"/>
    <mergeCell ref="Q372:W372"/>
    <mergeCell ref="X372:AD372"/>
    <mergeCell ref="AE372:AK372"/>
    <mergeCell ref="AL372:AR372"/>
    <mergeCell ref="X374:AD374"/>
    <mergeCell ref="AE374:AK374"/>
    <mergeCell ref="AL374:AR374"/>
    <mergeCell ref="J376:P376"/>
    <mergeCell ref="Q376:W376"/>
    <mergeCell ref="X376:AD376"/>
    <mergeCell ref="AE376:AK376"/>
    <mergeCell ref="AL376:AR376"/>
    <mergeCell ref="AS376:AY376"/>
    <mergeCell ref="H377:P377"/>
    <mergeCell ref="Q377:W377"/>
    <mergeCell ref="X377:AD377"/>
    <mergeCell ref="AE377:AK377"/>
    <mergeCell ref="AL377:AR377"/>
    <mergeCell ref="AS374:AY374"/>
    <mergeCell ref="J375:P375"/>
    <mergeCell ref="B369:G370"/>
    <mergeCell ref="H369:Y370"/>
    <mergeCell ref="Z369:AE370"/>
    <mergeCell ref="AF369:AY370"/>
    <mergeCell ref="B371:G371"/>
    <mergeCell ref="H371:AY371"/>
    <mergeCell ref="B367:G367"/>
    <mergeCell ref="H367:Y367"/>
    <mergeCell ref="Z367:AE367"/>
    <mergeCell ref="AF367:AQ367"/>
    <mergeCell ref="AR367:AY367"/>
    <mergeCell ref="B368:G368"/>
    <mergeCell ref="H368:Y368"/>
    <mergeCell ref="Z368:AE368"/>
    <mergeCell ref="AF368:AY368"/>
    <mergeCell ref="AK365:AQ365"/>
    <mergeCell ref="AR365:AY365"/>
    <mergeCell ref="B366:G366"/>
    <mergeCell ref="H366:Y366"/>
    <mergeCell ref="Z366:AE366"/>
    <mergeCell ref="AF366:AQ366"/>
    <mergeCell ref="AR366:AY366"/>
    <mergeCell ref="B363:C363"/>
    <mergeCell ref="D363:M363"/>
    <mergeCell ref="N363:AK363"/>
    <mergeCell ref="AL363:AQ363"/>
    <mergeCell ref="AR363:AU363"/>
    <mergeCell ref="AV363:AX363"/>
    <mergeCell ref="B362:C362"/>
    <mergeCell ref="D362:M362"/>
    <mergeCell ref="N362:AK362"/>
    <mergeCell ref="AL362:AQ362"/>
    <mergeCell ref="AR362:AU362"/>
    <mergeCell ref="AV362:AX362"/>
    <mergeCell ref="B361:C361"/>
    <mergeCell ref="D361:M361"/>
    <mergeCell ref="N361:AK361"/>
    <mergeCell ref="AL361:AQ361"/>
    <mergeCell ref="AR361:AU361"/>
    <mergeCell ref="AV361:AX361"/>
    <mergeCell ref="B360:C360"/>
    <mergeCell ref="D360:M360"/>
    <mergeCell ref="N360:AK360"/>
    <mergeCell ref="AL360:AQ360"/>
    <mergeCell ref="AR360:AU360"/>
    <mergeCell ref="AV360:AX360"/>
    <mergeCell ref="B359:C359"/>
    <mergeCell ref="D359:M359"/>
    <mergeCell ref="N359:AK359"/>
    <mergeCell ref="AL359:AQ359"/>
    <mergeCell ref="AR359:AU359"/>
    <mergeCell ref="AV359:AX359"/>
    <mergeCell ref="B358:C358"/>
    <mergeCell ref="D358:M358"/>
    <mergeCell ref="N358:AK358"/>
    <mergeCell ref="AL358:AQ358"/>
    <mergeCell ref="AR358:AU358"/>
    <mergeCell ref="AV358:AX358"/>
    <mergeCell ref="B357:C357"/>
    <mergeCell ref="D357:M357"/>
    <mergeCell ref="N357:AK357"/>
    <mergeCell ref="AL357:AQ357"/>
    <mergeCell ref="AR357:AU357"/>
    <mergeCell ref="AV357:AX357"/>
    <mergeCell ref="B356:C356"/>
    <mergeCell ref="D356:M356"/>
    <mergeCell ref="N356:AK356"/>
    <mergeCell ref="AL356:AQ356"/>
    <mergeCell ref="AR356:AU356"/>
    <mergeCell ref="AV356:AX356"/>
    <mergeCell ref="B355:C355"/>
    <mergeCell ref="D355:M355"/>
    <mergeCell ref="N355:AK355"/>
    <mergeCell ref="AL355:AQ355"/>
    <mergeCell ref="AR355:AU355"/>
    <mergeCell ref="AV355:AX355"/>
    <mergeCell ref="B354:C354"/>
    <mergeCell ref="D354:M354"/>
    <mergeCell ref="N354:AK354"/>
    <mergeCell ref="AL354:AQ354"/>
    <mergeCell ref="AR354:AU354"/>
    <mergeCell ref="AV354:AX354"/>
    <mergeCell ref="B353:C353"/>
    <mergeCell ref="D353:M353"/>
    <mergeCell ref="N353:AK353"/>
    <mergeCell ref="AL353:AQ353"/>
    <mergeCell ref="AR353:AU353"/>
    <mergeCell ref="AV353:AX353"/>
    <mergeCell ref="B350:C350"/>
    <mergeCell ref="D350:M350"/>
    <mergeCell ref="N350:AK350"/>
    <mergeCell ref="AL350:AQ350"/>
    <mergeCell ref="AR350:AU350"/>
    <mergeCell ref="AV350:AX350"/>
    <mergeCell ref="B349:C349"/>
    <mergeCell ref="D349:M349"/>
    <mergeCell ref="N349:AK349"/>
    <mergeCell ref="AL349:AQ349"/>
    <mergeCell ref="AR349:AU349"/>
    <mergeCell ref="AV349:AX349"/>
    <mergeCell ref="B348:C348"/>
    <mergeCell ref="D348:M348"/>
    <mergeCell ref="N348:AK348"/>
    <mergeCell ref="AL348:AQ348"/>
    <mergeCell ref="AR348:AU348"/>
    <mergeCell ref="AV348:AX348"/>
    <mergeCell ref="B347:C347"/>
    <mergeCell ref="D347:M347"/>
    <mergeCell ref="N347:AK347"/>
    <mergeCell ref="AL347:AQ347"/>
    <mergeCell ref="AR347:AU347"/>
    <mergeCell ref="AV347:AX347"/>
    <mergeCell ref="B346:C346"/>
    <mergeCell ref="D346:M346"/>
    <mergeCell ref="N346:AK346"/>
    <mergeCell ref="AL346:AQ346"/>
    <mergeCell ref="AR346:AU346"/>
    <mergeCell ref="AV346:AX346"/>
    <mergeCell ref="B345:C345"/>
    <mergeCell ref="D345:M345"/>
    <mergeCell ref="N345:AK345"/>
    <mergeCell ref="AL345:AQ345"/>
    <mergeCell ref="AR345:AU345"/>
    <mergeCell ref="AV345:AX345"/>
    <mergeCell ref="B344:C344"/>
    <mergeCell ref="D344:M344"/>
    <mergeCell ref="N344:AK344"/>
    <mergeCell ref="AL344:AQ344"/>
    <mergeCell ref="AR344:AU344"/>
    <mergeCell ref="AV344:AX344"/>
    <mergeCell ref="B343:C343"/>
    <mergeCell ref="D343:M343"/>
    <mergeCell ref="N343:AK343"/>
    <mergeCell ref="AL343:AQ343"/>
    <mergeCell ref="AR343:AU343"/>
    <mergeCell ref="AV343:AX343"/>
    <mergeCell ref="B342:C342"/>
    <mergeCell ref="D342:M342"/>
    <mergeCell ref="N342:AK342"/>
    <mergeCell ref="AL342:AQ342"/>
    <mergeCell ref="AR342:AU342"/>
    <mergeCell ref="AV342:AX342"/>
    <mergeCell ref="B341:C341"/>
    <mergeCell ref="D341:M341"/>
    <mergeCell ref="N341:AK341"/>
    <mergeCell ref="AL341:AQ341"/>
    <mergeCell ref="AR341:AU341"/>
    <mergeCell ref="AV341:AX341"/>
    <mergeCell ref="B340:C340"/>
    <mergeCell ref="D340:M340"/>
    <mergeCell ref="N340:AK340"/>
    <mergeCell ref="AL340:AQ340"/>
    <mergeCell ref="AR340:AU340"/>
    <mergeCell ref="AV340:AX340"/>
    <mergeCell ref="B337:C337"/>
    <mergeCell ref="D337:M337"/>
    <mergeCell ref="N337:AK337"/>
    <mergeCell ref="AL337:AQ337"/>
    <mergeCell ref="AR337:AU337"/>
    <mergeCell ref="AV337:AX337"/>
    <mergeCell ref="B336:C336"/>
    <mergeCell ref="D336:M336"/>
    <mergeCell ref="N336:AK336"/>
    <mergeCell ref="AL336:AQ336"/>
    <mergeCell ref="AR336:AU336"/>
    <mergeCell ref="AV336:AX336"/>
    <mergeCell ref="B335:C335"/>
    <mergeCell ref="D335:M335"/>
    <mergeCell ref="N335:AK335"/>
    <mergeCell ref="AL335:AQ335"/>
    <mergeCell ref="AR335:AU335"/>
    <mergeCell ref="AV335:AX335"/>
    <mergeCell ref="B334:C334"/>
    <mergeCell ref="D334:M334"/>
    <mergeCell ref="N334:AK334"/>
    <mergeCell ref="AL334:AQ334"/>
    <mergeCell ref="AR334:AU334"/>
    <mergeCell ref="AV334:AX334"/>
    <mergeCell ref="B333:C333"/>
    <mergeCell ref="D333:M333"/>
    <mergeCell ref="N333:AK333"/>
    <mergeCell ref="AL333:AQ333"/>
    <mergeCell ref="AR333:AU333"/>
    <mergeCell ref="AV333:AX333"/>
    <mergeCell ref="B332:C332"/>
    <mergeCell ref="D332:M332"/>
    <mergeCell ref="N332:AK332"/>
    <mergeCell ref="AL332:AQ332"/>
    <mergeCell ref="AR332:AU332"/>
    <mergeCell ref="AV332:AX332"/>
    <mergeCell ref="B331:C331"/>
    <mergeCell ref="D331:M331"/>
    <mergeCell ref="N331:AK331"/>
    <mergeCell ref="AL331:AQ331"/>
    <mergeCell ref="AR331:AU331"/>
    <mergeCell ref="AV331:AX331"/>
    <mergeCell ref="B330:C330"/>
    <mergeCell ref="D330:M330"/>
    <mergeCell ref="N330:AK330"/>
    <mergeCell ref="AL330:AQ330"/>
    <mergeCell ref="AR330:AU330"/>
    <mergeCell ref="AV330:AX330"/>
    <mergeCell ref="B329:C329"/>
    <mergeCell ref="D329:M329"/>
    <mergeCell ref="N329:AK329"/>
    <mergeCell ref="AL329:AQ329"/>
    <mergeCell ref="AR329:AU329"/>
    <mergeCell ref="AV329:AX329"/>
    <mergeCell ref="B328:C328"/>
    <mergeCell ref="D328:M328"/>
    <mergeCell ref="N328:AK328"/>
    <mergeCell ref="AL328:AQ328"/>
    <mergeCell ref="AR328:AU328"/>
    <mergeCell ref="AV328:AX328"/>
    <mergeCell ref="B327:C327"/>
    <mergeCell ref="D327:M327"/>
    <mergeCell ref="N327:AK327"/>
    <mergeCell ref="AL327:AQ327"/>
    <mergeCell ref="AR327:AU327"/>
    <mergeCell ref="AV327:AX327"/>
    <mergeCell ref="B324:C324"/>
    <mergeCell ref="D324:M324"/>
    <mergeCell ref="N324:AK324"/>
    <mergeCell ref="AL324:AQ324"/>
    <mergeCell ref="AR324:AU324"/>
    <mergeCell ref="AV324:AX324"/>
    <mergeCell ref="B323:C323"/>
    <mergeCell ref="D323:M323"/>
    <mergeCell ref="N323:AK323"/>
    <mergeCell ref="AL323:AQ323"/>
    <mergeCell ref="AR323:AU323"/>
    <mergeCell ref="AV323:AX323"/>
    <mergeCell ref="B322:C322"/>
    <mergeCell ref="D322:M322"/>
    <mergeCell ref="N322:AK322"/>
    <mergeCell ref="AL322:AQ322"/>
    <mergeCell ref="AR322:AU322"/>
    <mergeCell ref="AV322:AX322"/>
    <mergeCell ref="B321:C321"/>
    <mergeCell ref="D321:M321"/>
    <mergeCell ref="N321:AK321"/>
    <mergeCell ref="AL321:AQ321"/>
    <mergeCell ref="AR321:AU321"/>
    <mergeCell ref="AV321:AX321"/>
    <mergeCell ref="B320:C320"/>
    <mergeCell ref="D320:M320"/>
    <mergeCell ref="N320:AK320"/>
    <mergeCell ref="AL320:AQ320"/>
    <mergeCell ref="AR320:AU320"/>
    <mergeCell ref="AV320:AX320"/>
    <mergeCell ref="B319:C319"/>
    <mergeCell ref="D319:M319"/>
    <mergeCell ref="N319:AK319"/>
    <mergeCell ref="AL319:AQ319"/>
    <mergeCell ref="AR319:AU319"/>
    <mergeCell ref="AV319:AX319"/>
    <mergeCell ref="B318:C318"/>
    <mergeCell ref="D318:M318"/>
    <mergeCell ref="N318:AK318"/>
    <mergeCell ref="AL318:AQ318"/>
    <mergeCell ref="AR318:AU318"/>
    <mergeCell ref="AV318:AX318"/>
    <mergeCell ref="B317:C317"/>
    <mergeCell ref="D317:M317"/>
    <mergeCell ref="N317:AK317"/>
    <mergeCell ref="AL317:AQ317"/>
    <mergeCell ref="AR317:AU317"/>
    <mergeCell ref="AV317:AX317"/>
    <mergeCell ref="B316:C316"/>
    <mergeCell ref="D316:M316"/>
    <mergeCell ref="N316:AK316"/>
    <mergeCell ref="AL316:AQ316"/>
    <mergeCell ref="AR316:AU316"/>
    <mergeCell ref="AV316:AX316"/>
    <mergeCell ref="B315:C315"/>
    <mergeCell ref="D315:M315"/>
    <mergeCell ref="N315:AK315"/>
    <mergeCell ref="AL315:AQ315"/>
    <mergeCell ref="AR315:AU315"/>
    <mergeCell ref="AV315:AX315"/>
    <mergeCell ref="B314:C314"/>
    <mergeCell ref="D314:M314"/>
    <mergeCell ref="N314:AK314"/>
    <mergeCell ref="AL314:AQ314"/>
    <mergeCell ref="AR314:AU314"/>
    <mergeCell ref="AV314:AX314"/>
    <mergeCell ref="B311:C311"/>
    <mergeCell ref="D311:M311"/>
    <mergeCell ref="N311:AK311"/>
    <mergeCell ref="AL311:AQ311"/>
    <mergeCell ref="AR311:AU311"/>
    <mergeCell ref="AV311:AX311"/>
    <mergeCell ref="B310:C310"/>
    <mergeCell ref="D310:M310"/>
    <mergeCell ref="N310:AK310"/>
    <mergeCell ref="AL310:AQ310"/>
    <mergeCell ref="AR310:AU310"/>
    <mergeCell ref="AV310:AX310"/>
    <mergeCell ref="B309:C309"/>
    <mergeCell ref="D309:M309"/>
    <mergeCell ref="N309:AK309"/>
    <mergeCell ref="AL309:AQ309"/>
    <mergeCell ref="AR309:AU309"/>
    <mergeCell ref="AV309:AX309"/>
    <mergeCell ref="B308:C308"/>
    <mergeCell ref="D308:M308"/>
    <mergeCell ref="N308:AK308"/>
    <mergeCell ref="AL308:AQ308"/>
    <mergeCell ref="AR308:AU308"/>
    <mergeCell ref="AV308:AX308"/>
    <mergeCell ref="B307:C307"/>
    <mergeCell ref="D307:M307"/>
    <mergeCell ref="N307:AK307"/>
    <mergeCell ref="AL307:AQ307"/>
    <mergeCell ref="AR307:AU307"/>
    <mergeCell ref="AV307:AX307"/>
    <mergeCell ref="B306:C306"/>
    <mergeCell ref="D306:M306"/>
    <mergeCell ref="N306:AK306"/>
    <mergeCell ref="AL306:AQ306"/>
    <mergeCell ref="AR306:AU306"/>
    <mergeCell ref="AV306:AX306"/>
    <mergeCell ref="B305:C305"/>
    <mergeCell ref="D305:M305"/>
    <mergeCell ref="N305:AK305"/>
    <mergeCell ref="AL305:AQ305"/>
    <mergeCell ref="AR305:AU305"/>
    <mergeCell ref="AV305:AX305"/>
    <mergeCell ref="B304:C304"/>
    <mergeCell ref="D304:M304"/>
    <mergeCell ref="N304:AK304"/>
    <mergeCell ref="AL304:AQ304"/>
    <mergeCell ref="AR304:AU304"/>
    <mergeCell ref="AV304:AX304"/>
    <mergeCell ref="B303:C303"/>
    <mergeCell ref="D303:M303"/>
    <mergeCell ref="N303:AK303"/>
    <mergeCell ref="AL303:AQ303"/>
    <mergeCell ref="AR303:AU303"/>
    <mergeCell ref="AV303:AX303"/>
    <mergeCell ref="B302:C302"/>
    <mergeCell ref="D302:M302"/>
    <mergeCell ref="N302:AK302"/>
    <mergeCell ref="AL302:AQ302"/>
    <mergeCell ref="AR302:AU302"/>
    <mergeCell ref="AV302:AX302"/>
    <mergeCell ref="B301:C301"/>
    <mergeCell ref="D301:M301"/>
    <mergeCell ref="N301:AK301"/>
    <mergeCell ref="AL301:AQ301"/>
    <mergeCell ref="AR301:AU301"/>
    <mergeCell ref="AV301:AX301"/>
    <mergeCell ref="B298:C298"/>
    <mergeCell ref="D298:M298"/>
    <mergeCell ref="N298:AK298"/>
    <mergeCell ref="AL298:AQ298"/>
    <mergeCell ref="AR298:AU298"/>
    <mergeCell ref="AV298:AX298"/>
    <mergeCell ref="B297:C297"/>
    <mergeCell ref="D297:M297"/>
    <mergeCell ref="N297:AK297"/>
    <mergeCell ref="AL297:AQ297"/>
    <mergeCell ref="AR297:AU297"/>
    <mergeCell ref="AV297:AX297"/>
    <mergeCell ref="B296:C296"/>
    <mergeCell ref="D296:M296"/>
    <mergeCell ref="N296:AK296"/>
    <mergeCell ref="AL296:AQ296"/>
    <mergeCell ref="AR296:AU296"/>
    <mergeCell ref="AV296:AX296"/>
    <mergeCell ref="B295:C295"/>
    <mergeCell ref="D295:M295"/>
    <mergeCell ref="N295:AK295"/>
    <mergeCell ref="AL295:AQ295"/>
    <mergeCell ref="AR295:AU295"/>
    <mergeCell ref="AV295:AX295"/>
    <mergeCell ref="B294:C294"/>
    <mergeCell ref="D294:M294"/>
    <mergeCell ref="N294:AK294"/>
    <mergeCell ref="AL294:AQ294"/>
    <mergeCell ref="AR294:AU294"/>
    <mergeCell ref="AV294:AX294"/>
    <mergeCell ref="B293:C293"/>
    <mergeCell ref="D293:M293"/>
    <mergeCell ref="N293:AK293"/>
    <mergeCell ref="AL293:AQ293"/>
    <mergeCell ref="AR293:AU293"/>
    <mergeCell ref="AV293:AX293"/>
    <mergeCell ref="B292:C292"/>
    <mergeCell ref="D292:M292"/>
    <mergeCell ref="N292:AK292"/>
    <mergeCell ref="AL292:AQ292"/>
    <mergeCell ref="AR292:AU292"/>
    <mergeCell ref="AV292:AX292"/>
    <mergeCell ref="B291:C291"/>
    <mergeCell ref="D291:M291"/>
    <mergeCell ref="N291:AK291"/>
    <mergeCell ref="AL291:AQ291"/>
    <mergeCell ref="AR291:AU291"/>
    <mergeCell ref="AV291:AX291"/>
    <mergeCell ref="B290:C290"/>
    <mergeCell ref="D290:M290"/>
    <mergeCell ref="N290:AK290"/>
    <mergeCell ref="AL290:AQ290"/>
    <mergeCell ref="AR290:AU290"/>
    <mergeCell ref="AV290:AX290"/>
    <mergeCell ref="B289:C289"/>
    <mergeCell ref="D289:M289"/>
    <mergeCell ref="N289:AK289"/>
    <mergeCell ref="AL289:AQ289"/>
    <mergeCell ref="AR289:AU289"/>
    <mergeCell ref="AV289:AX289"/>
    <mergeCell ref="B288:C288"/>
    <mergeCell ref="D288:M288"/>
    <mergeCell ref="N288:AK288"/>
    <mergeCell ref="AL288:AQ288"/>
    <mergeCell ref="AR288:AU288"/>
    <mergeCell ref="AV288:AX288"/>
    <mergeCell ref="B285:C285"/>
    <mergeCell ref="D285:M285"/>
    <mergeCell ref="N285:AK285"/>
    <mergeCell ref="AL285:AQ285"/>
    <mergeCell ref="AR285:AU285"/>
    <mergeCell ref="AV285:AX285"/>
    <mergeCell ref="B284:C284"/>
    <mergeCell ref="D284:M284"/>
    <mergeCell ref="N284:AK284"/>
    <mergeCell ref="AL284:AQ284"/>
    <mergeCell ref="AR284:AU284"/>
    <mergeCell ref="AV284:AX284"/>
    <mergeCell ref="B283:C283"/>
    <mergeCell ref="D283:M283"/>
    <mergeCell ref="N283:AK283"/>
    <mergeCell ref="AL283:AQ283"/>
    <mergeCell ref="AR283:AU283"/>
    <mergeCell ref="AV283:AX283"/>
    <mergeCell ref="B282:C282"/>
    <mergeCell ref="D282:M282"/>
    <mergeCell ref="N282:AK282"/>
    <mergeCell ref="AL282:AQ282"/>
    <mergeCell ref="AR282:AU282"/>
    <mergeCell ref="AV282:AX282"/>
    <mergeCell ref="B281:C281"/>
    <mergeCell ref="D281:M281"/>
    <mergeCell ref="N281:AK281"/>
    <mergeCell ref="AL281:AQ281"/>
    <mergeCell ref="AR281:AU281"/>
    <mergeCell ref="AV281:AX281"/>
    <mergeCell ref="B280:C280"/>
    <mergeCell ref="D280:M280"/>
    <mergeCell ref="N280:AK280"/>
    <mergeCell ref="AL280:AQ280"/>
    <mergeCell ref="AR280:AU280"/>
    <mergeCell ref="AV280:AX280"/>
    <mergeCell ref="B279:C279"/>
    <mergeCell ref="D279:M279"/>
    <mergeCell ref="N279:AK279"/>
    <mergeCell ref="AL279:AQ279"/>
    <mergeCell ref="AR279:AU279"/>
    <mergeCell ref="AV279:AX279"/>
    <mergeCell ref="B278:C278"/>
    <mergeCell ref="D278:M278"/>
    <mergeCell ref="N278:AK278"/>
    <mergeCell ref="AL278:AQ278"/>
    <mergeCell ref="AR278:AU278"/>
    <mergeCell ref="AV278:AX278"/>
    <mergeCell ref="B277:C277"/>
    <mergeCell ref="D277:M277"/>
    <mergeCell ref="N277:AK277"/>
    <mergeCell ref="AL277:AQ277"/>
    <mergeCell ref="AR277:AU277"/>
    <mergeCell ref="AV277:AX277"/>
    <mergeCell ref="B276:C276"/>
    <mergeCell ref="D276:M276"/>
    <mergeCell ref="N276:AK276"/>
    <mergeCell ref="AL276:AQ276"/>
    <mergeCell ref="AR276:AU276"/>
    <mergeCell ref="AV276:AX276"/>
    <mergeCell ref="AL273:AR273"/>
    <mergeCell ref="AS273:AW273"/>
    <mergeCell ref="B275:C275"/>
    <mergeCell ref="D275:M275"/>
    <mergeCell ref="N275:AK275"/>
    <mergeCell ref="AL275:AQ275"/>
    <mergeCell ref="AR275:AU275"/>
    <mergeCell ref="AV275:AX275"/>
    <mergeCell ref="Z272:AF272"/>
    <mergeCell ref="AG272:AK272"/>
    <mergeCell ref="AL272:AR272"/>
    <mergeCell ref="AS272:AW272"/>
    <mergeCell ref="B273:H273"/>
    <mergeCell ref="I273:M273"/>
    <mergeCell ref="N273:T273"/>
    <mergeCell ref="U273:Y273"/>
    <mergeCell ref="Z273:AF273"/>
    <mergeCell ref="AG273:AK273"/>
    <mergeCell ref="B271:H271"/>
    <mergeCell ref="I271:Y271"/>
    <mergeCell ref="B272:H272"/>
    <mergeCell ref="I272:M272"/>
    <mergeCell ref="N272:T272"/>
    <mergeCell ref="U272:Y272"/>
    <mergeCell ref="B268:C268"/>
    <mergeCell ref="D268:M268"/>
    <mergeCell ref="N268:AK268"/>
    <mergeCell ref="AL268:AQ268"/>
    <mergeCell ref="AR268:AU268"/>
    <mergeCell ref="AV268:AX268"/>
    <mergeCell ref="B267:C267"/>
    <mergeCell ref="D267:M267"/>
    <mergeCell ref="N267:AK267"/>
    <mergeCell ref="AL267:AQ267"/>
    <mergeCell ref="AR267:AU267"/>
    <mergeCell ref="AV267:AX267"/>
    <mergeCell ref="B266:C266"/>
    <mergeCell ref="D266:M266"/>
    <mergeCell ref="N266:AK266"/>
    <mergeCell ref="AL266:AQ266"/>
    <mergeCell ref="AR266:AU266"/>
    <mergeCell ref="AV266:AX266"/>
    <mergeCell ref="B265:C265"/>
    <mergeCell ref="D265:M265"/>
    <mergeCell ref="N265:AK265"/>
    <mergeCell ref="AL265:AQ265"/>
    <mergeCell ref="AR265:AU265"/>
    <mergeCell ref="AV265:AX265"/>
    <mergeCell ref="B264:C264"/>
    <mergeCell ref="D264:M264"/>
    <mergeCell ref="N264:AK264"/>
    <mergeCell ref="AL264:AQ264"/>
    <mergeCell ref="AR264:AU264"/>
    <mergeCell ref="AV264:AX264"/>
    <mergeCell ref="B263:C263"/>
    <mergeCell ref="D263:M263"/>
    <mergeCell ref="N263:AK263"/>
    <mergeCell ref="AL263:AQ263"/>
    <mergeCell ref="AR263:AU263"/>
    <mergeCell ref="AV263:AX263"/>
    <mergeCell ref="B262:C262"/>
    <mergeCell ref="D262:M262"/>
    <mergeCell ref="N262:AK262"/>
    <mergeCell ref="AL262:AQ262"/>
    <mergeCell ref="AR262:AU262"/>
    <mergeCell ref="AV262:AX262"/>
    <mergeCell ref="B261:C261"/>
    <mergeCell ref="D261:M261"/>
    <mergeCell ref="N261:AK261"/>
    <mergeCell ref="AL261:AQ261"/>
    <mergeCell ref="AR261:AU261"/>
    <mergeCell ref="AV261:AX261"/>
    <mergeCell ref="B260:C260"/>
    <mergeCell ref="D260:M260"/>
    <mergeCell ref="N260:AK260"/>
    <mergeCell ref="AL260:AQ260"/>
    <mergeCell ref="AR260:AU260"/>
    <mergeCell ref="AV260:AX260"/>
    <mergeCell ref="B259:C259"/>
    <mergeCell ref="D259:M259"/>
    <mergeCell ref="N259:AK259"/>
    <mergeCell ref="AL259:AQ259"/>
    <mergeCell ref="AR259:AU259"/>
    <mergeCell ref="AV259:AX259"/>
    <mergeCell ref="G255:AX255"/>
    <mergeCell ref="B258:C258"/>
    <mergeCell ref="D258:M258"/>
    <mergeCell ref="N258:AK258"/>
    <mergeCell ref="AL258:AQ258"/>
    <mergeCell ref="AR258:AU258"/>
    <mergeCell ref="AV258:AX258"/>
    <mergeCell ref="H253:L253"/>
    <mergeCell ref="M253:Y253"/>
    <mergeCell ref="Z253:AC253"/>
    <mergeCell ref="AD253:AH253"/>
    <mergeCell ref="AI253:AU253"/>
    <mergeCell ref="AV253:AY253"/>
    <mergeCell ref="H252:L252"/>
    <mergeCell ref="M252:Y252"/>
    <mergeCell ref="Z252:AC252"/>
    <mergeCell ref="AD252:AH252"/>
    <mergeCell ref="AI252:AU252"/>
    <mergeCell ref="AV252:AY252"/>
    <mergeCell ref="H251:L251"/>
    <mergeCell ref="M251:Y251"/>
    <mergeCell ref="Z251:AC251"/>
    <mergeCell ref="AD251:AH251"/>
    <mergeCell ref="AI251:AU251"/>
    <mergeCell ref="AV251:AY251"/>
    <mergeCell ref="H250:L250"/>
    <mergeCell ref="M250:Y250"/>
    <mergeCell ref="Z250:AC250"/>
    <mergeCell ref="AD250:AH250"/>
    <mergeCell ref="AI250:AU250"/>
    <mergeCell ref="AV250:AY250"/>
    <mergeCell ref="H249:L249"/>
    <mergeCell ref="M249:Y249"/>
    <mergeCell ref="Z249:AC249"/>
    <mergeCell ref="AD249:AH249"/>
    <mergeCell ref="AI249:AU249"/>
    <mergeCell ref="AV249:AY249"/>
    <mergeCell ref="H248:L248"/>
    <mergeCell ref="M248:Y248"/>
    <mergeCell ref="Z248:AC248"/>
    <mergeCell ref="AD248:AH248"/>
    <mergeCell ref="AI248:AU248"/>
    <mergeCell ref="AV248:AY248"/>
    <mergeCell ref="H247:L247"/>
    <mergeCell ref="M247:Y247"/>
    <mergeCell ref="Z247:AC247"/>
    <mergeCell ref="AD247:AH247"/>
    <mergeCell ref="AI247:AU247"/>
    <mergeCell ref="AV247:AY247"/>
    <mergeCell ref="H246:L246"/>
    <mergeCell ref="M246:Y246"/>
    <mergeCell ref="Z246:AC246"/>
    <mergeCell ref="AD246:AH246"/>
    <mergeCell ref="AI246:AU246"/>
    <mergeCell ref="AV246:AY246"/>
    <mergeCell ref="H245:L245"/>
    <mergeCell ref="M245:Y245"/>
    <mergeCell ref="Z245:AC245"/>
    <mergeCell ref="AD245:AH245"/>
    <mergeCell ref="AI245:AU245"/>
    <mergeCell ref="AV245:AY245"/>
    <mergeCell ref="H243:AC243"/>
    <mergeCell ref="AD243:AY243"/>
    <mergeCell ref="H244:L244"/>
    <mergeCell ref="M244:Y244"/>
    <mergeCell ref="Z244:AC244"/>
    <mergeCell ref="AD244:AH244"/>
    <mergeCell ref="AI244:AU244"/>
    <mergeCell ref="AV244:AY244"/>
    <mergeCell ref="H242:L242"/>
    <mergeCell ref="M242:Y242"/>
    <mergeCell ref="Z242:AC242"/>
    <mergeCell ref="AD242:AH242"/>
    <mergeCell ref="AI242:AU242"/>
    <mergeCell ref="AV242:AY242"/>
    <mergeCell ref="H241:L241"/>
    <mergeCell ref="M241:Y241"/>
    <mergeCell ref="Z241:AC241"/>
    <mergeCell ref="AD241:AH241"/>
    <mergeCell ref="AI241:AU241"/>
    <mergeCell ref="AV241:AY241"/>
    <mergeCell ref="H240:L240"/>
    <mergeCell ref="M240:Y240"/>
    <mergeCell ref="Z240:AC240"/>
    <mergeCell ref="AD240:AH240"/>
    <mergeCell ref="AI240:AU240"/>
    <mergeCell ref="AV240:AY240"/>
    <mergeCell ref="H239:L239"/>
    <mergeCell ref="M239:Y239"/>
    <mergeCell ref="Z239:AC239"/>
    <mergeCell ref="AD239:AH239"/>
    <mergeCell ref="AI239:AU239"/>
    <mergeCell ref="AV239:AY239"/>
    <mergeCell ref="H238:L238"/>
    <mergeCell ref="M238:Y238"/>
    <mergeCell ref="Z238:AC238"/>
    <mergeCell ref="AD238:AH238"/>
    <mergeCell ref="AI238:AU238"/>
    <mergeCell ref="AV238:AY238"/>
    <mergeCell ref="H237:L237"/>
    <mergeCell ref="M237:Y237"/>
    <mergeCell ref="Z237:AC237"/>
    <mergeCell ref="AD237:AH237"/>
    <mergeCell ref="AI237:AU237"/>
    <mergeCell ref="AV237:AY237"/>
    <mergeCell ref="H236:L236"/>
    <mergeCell ref="M236:Y236"/>
    <mergeCell ref="Z236:AC236"/>
    <mergeCell ref="AD236:AH236"/>
    <mergeCell ref="AI236:AU236"/>
    <mergeCell ref="AV236:AY236"/>
    <mergeCell ref="H235:L235"/>
    <mergeCell ref="M235:Y235"/>
    <mergeCell ref="Z235:AC235"/>
    <mergeCell ref="AD235:AH235"/>
    <mergeCell ref="AI235:AU235"/>
    <mergeCell ref="AV235:AY235"/>
    <mergeCell ref="H234:L234"/>
    <mergeCell ref="M234:Y234"/>
    <mergeCell ref="Z234:AC234"/>
    <mergeCell ref="AD234:AH234"/>
    <mergeCell ref="AI234:AU234"/>
    <mergeCell ref="AV234:AY234"/>
    <mergeCell ref="H232:AC232"/>
    <mergeCell ref="AD232:AY232"/>
    <mergeCell ref="H233:L233"/>
    <mergeCell ref="M233:Y233"/>
    <mergeCell ref="Z233:AC233"/>
    <mergeCell ref="AD233:AH233"/>
    <mergeCell ref="AI233:AU233"/>
    <mergeCell ref="AV233:AY233"/>
    <mergeCell ref="H231:L231"/>
    <mergeCell ref="M231:Y231"/>
    <mergeCell ref="Z231:AC231"/>
    <mergeCell ref="AD231:AH231"/>
    <mergeCell ref="AI231:AU231"/>
    <mergeCell ref="AV231:AY231"/>
    <mergeCell ref="H230:L230"/>
    <mergeCell ref="M230:Y230"/>
    <mergeCell ref="Z230:AC230"/>
    <mergeCell ref="AD230:AH230"/>
    <mergeCell ref="AI230:AU230"/>
    <mergeCell ref="AV230:AY230"/>
    <mergeCell ref="H229:L229"/>
    <mergeCell ref="M229:Y229"/>
    <mergeCell ref="Z229:AC229"/>
    <mergeCell ref="AD229:AH229"/>
    <mergeCell ref="AI229:AU229"/>
    <mergeCell ref="AV229:AY229"/>
    <mergeCell ref="H228:L228"/>
    <mergeCell ref="M228:Y228"/>
    <mergeCell ref="Z228:AC228"/>
    <mergeCell ref="AD228:AH228"/>
    <mergeCell ref="AI228:AU228"/>
    <mergeCell ref="AV228:AY228"/>
    <mergeCell ref="H227:L227"/>
    <mergeCell ref="M227:Y227"/>
    <mergeCell ref="Z227:AC227"/>
    <mergeCell ref="AD227:AH227"/>
    <mergeCell ref="AI227:AU227"/>
    <mergeCell ref="AV227:AY227"/>
    <mergeCell ref="H226:L226"/>
    <mergeCell ref="M226:Y226"/>
    <mergeCell ref="Z226:AC226"/>
    <mergeCell ref="AD226:AH226"/>
    <mergeCell ref="AI226:AU226"/>
    <mergeCell ref="AV226:AY226"/>
    <mergeCell ref="H225:L225"/>
    <mergeCell ref="M225:Y225"/>
    <mergeCell ref="Z225:AC225"/>
    <mergeCell ref="AD225:AH225"/>
    <mergeCell ref="AI225:AU225"/>
    <mergeCell ref="AV225:AY225"/>
    <mergeCell ref="H224:L224"/>
    <mergeCell ref="M224:Y224"/>
    <mergeCell ref="Z224:AC224"/>
    <mergeCell ref="AD224:AH224"/>
    <mergeCell ref="AI224:AU224"/>
    <mergeCell ref="AV224:AY224"/>
    <mergeCell ref="H223:L223"/>
    <mergeCell ref="M223:Y223"/>
    <mergeCell ref="Z223:AC223"/>
    <mergeCell ref="AD223:AH223"/>
    <mergeCell ref="AI223:AU223"/>
    <mergeCell ref="AV223:AY223"/>
    <mergeCell ref="H221:AC221"/>
    <mergeCell ref="AD221:AY221"/>
    <mergeCell ref="H222:L222"/>
    <mergeCell ref="M222:Y222"/>
    <mergeCell ref="Z222:AC222"/>
    <mergeCell ref="AD222:AH222"/>
    <mergeCell ref="AI222:AU222"/>
    <mergeCell ref="AV222:AY222"/>
    <mergeCell ref="H220:L220"/>
    <mergeCell ref="M220:Y220"/>
    <mergeCell ref="Z220:AC220"/>
    <mergeCell ref="AD220:AH220"/>
    <mergeCell ref="AI220:AU220"/>
    <mergeCell ref="AV220:AY220"/>
    <mergeCell ref="H219:L219"/>
    <mergeCell ref="M219:Y219"/>
    <mergeCell ref="Z219:AC219"/>
    <mergeCell ref="AD219:AH219"/>
    <mergeCell ref="AI219:AU219"/>
    <mergeCell ref="AV219:AY219"/>
    <mergeCell ref="H218:L218"/>
    <mergeCell ref="M218:Y218"/>
    <mergeCell ref="Z218:AC218"/>
    <mergeCell ref="AD218:AH218"/>
    <mergeCell ref="AI218:AU218"/>
    <mergeCell ref="AV218:AY218"/>
    <mergeCell ref="Z213:AC213"/>
    <mergeCell ref="AD213:AH213"/>
    <mergeCell ref="AI213:AU213"/>
    <mergeCell ref="AV213:AY213"/>
    <mergeCell ref="AD211:AH211"/>
    <mergeCell ref="AI211:AU211"/>
    <mergeCell ref="AV211:AY211"/>
    <mergeCell ref="H212:L212"/>
    <mergeCell ref="M212:Y212"/>
    <mergeCell ref="Z212:AC212"/>
    <mergeCell ref="AD212:AH212"/>
    <mergeCell ref="AI212:AU212"/>
    <mergeCell ref="AV212:AY212"/>
    <mergeCell ref="H217:L217"/>
    <mergeCell ref="M217:Y217"/>
    <mergeCell ref="Z217:AC217"/>
    <mergeCell ref="AD217:AH217"/>
    <mergeCell ref="AI217:AU217"/>
    <mergeCell ref="AV217:AY217"/>
    <mergeCell ref="H216:L216"/>
    <mergeCell ref="M216:Y216"/>
    <mergeCell ref="Z216:AC216"/>
    <mergeCell ref="AD216:AH216"/>
    <mergeCell ref="AI216:AU216"/>
    <mergeCell ref="AV216:AY216"/>
    <mergeCell ref="H215:L215"/>
    <mergeCell ref="M215:Y215"/>
    <mergeCell ref="Z215:AC215"/>
    <mergeCell ref="AD215:AH215"/>
    <mergeCell ref="AI215:AU215"/>
    <mergeCell ref="AV215:AY215"/>
    <mergeCell ref="B205:G207"/>
    <mergeCell ref="H205:AY207"/>
    <mergeCell ref="B209:G209"/>
    <mergeCell ref="H209:AY209"/>
    <mergeCell ref="B210:G253"/>
    <mergeCell ref="H210:AC210"/>
    <mergeCell ref="AD210:AY210"/>
    <mergeCell ref="H211:L211"/>
    <mergeCell ref="M211:Y211"/>
    <mergeCell ref="Z211:AC211"/>
    <mergeCell ref="D202:L202"/>
    <mergeCell ref="M202:R202"/>
    <mergeCell ref="S202:X202"/>
    <mergeCell ref="Y202:AY202"/>
    <mergeCell ref="B204:G204"/>
    <mergeCell ref="H204:AY204"/>
    <mergeCell ref="D200:L200"/>
    <mergeCell ref="M200:R200"/>
    <mergeCell ref="S200:X200"/>
    <mergeCell ref="Y200:AY200"/>
    <mergeCell ref="D201:L201"/>
    <mergeCell ref="M201:R201"/>
    <mergeCell ref="S201:X201"/>
    <mergeCell ref="Y201:AY201"/>
    <mergeCell ref="H214:L214"/>
    <mergeCell ref="M214:Y214"/>
    <mergeCell ref="Z214:AC214"/>
    <mergeCell ref="AD214:AH214"/>
    <mergeCell ref="AI214:AU214"/>
    <mergeCell ref="AV214:AY214"/>
    <mergeCell ref="H213:L213"/>
    <mergeCell ref="M213:Y213"/>
    <mergeCell ref="D198:L198"/>
    <mergeCell ref="M198:R198"/>
    <mergeCell ref="S198:X198"/>
    <mergeCell ref="Y198:AY198"/>
    <mergeCell ref="D199:L199"/>
    <mergeCell ref="M199:R199"/>
    <mergeCell ref="S199:X199"/>
    <mergeCell ref="Y199:AY199"/>
    <mergeCell ref="M196:R196"/>
    <mergeCell ref="S196:X196"/>
    <mergeCell ref="Y196:AY196"/>
    <mergeCell ref="D197:L197"/>
    <mergeCell ref="M197:R197"/>
    <mergeCell ref="S197:X197"/>
    <mergeCell ref="Y197:AY197"/>
    <mergeCell ref="B194:C202"/>
    <mergeCell ref="D194:L194"/>
    <mergeCell ref="M194:R194"/>
    <mergeCell ref="S194:X194"/>
    <mergeCell ref="Y194:AY194"/>
    <mergeCell ref="D195:L195"/>
    <mergeCell ref="M195:R195"/>
    <mergeCell ref="S195:X195"/>
    <mergeCell ref="Y195:AY195"/>
    <mergeCell ref="D196:L196"/>
    <mergeCell ref="X188:AD188"/>
    <mergeCell ref="AE188:AK188"/>
    <mergeCell ref="AL188:AR188"/>
    <mergeCell ref="AS188:AY188"/>
    <mergeCell ref="H193:P193"/>
    <mergeCell ref="Q193:W193"/>
    <mergeCell ref="X193:AD193"/>
    <mergeCell ref="AE193:AK193"/>
    <mergeCell ref="AL193:AR193"/>
    <mergeCell ref="AS193:AY193"/>
    <mergeCell ref="H192:P192"/>
    <mergeCell ref="Q192:W192"/>
    <mergeCell ref="X192:AD192"/>
    <mergeCell ref="AE192:AK192"/>
    <mergeCell ref="AL192:AR192"/>
    <mergeCell ref="AS192:AY192"/>
    <mergeCell ref="J191:P191"/>
    <mergeCell ref="Q191:W191"/>
    <mergeCell ref="X191:AD191"/>
    <mergeCell ref="AE191:AK191"/>
    <mergeCell ref="AL191:AR191"/>
    <mergeCell ref="AS191:AY191"/>
    <mergeCell ref="B186:G186"/>
    <mergeCell ref="H186:AY186"/>
    <mergeCell ref="B187:G193"/>
    <mergeCell ref="H187:P187"/>
    <mergeCell ref="Q187:W187"/>
    <mergeCell ref="X187:AD187"/>
    <mergeCell ref="AE187:AK187"/>
    <mergeCell ref="AL187:AR187"/>
    <mergeCell ref="AS187:AY187"/>
    <mergeCell ref="H188:I191"/>
    <mergeCell ref="B183:G183"/>
    <mergeCell ref="H183:Y183"/>
    <mergeCell ref="Z183:AE183"/>
    <mergeCell ref="AF183:AY183"/>
    <mergeCell ref="B184:G185"/>
    <mergeCell ref="H184:Y185"/>
    <mergeCell ref="Z184:AE185"/>
    <mergeCell ref="AF184:AY185"/>
    <mergeCell ref="J190:P190"/>
    <mergeCell ref="Q190:W190"/>
    <mergeCell ref="X190:AD190"/>
    <mergeCell ref="AE190:AK190"/>
    <mergeCell ref="AL190:AR190"/>
    <mergeCell ref="AS190:AY190"/>
    <mergeCell ref="J189:P189"/>
    <mergeCell ref="Q189:W189"/>
    <mergeCell ref="X189:AD189"/>
    <mergeCell ref="AE189:AK189"/>
    <mergeCell ref="AL189:AR189"/>
    <mergeCell ref="AS189:AY189"/>
    <mergeCell ref="J188:P188"/>
    <mergeCell ref="Q188:W188"/>
    <mergeCell ref="B181:G181"/>
    <mergeCell ref="H181:Y181"/>
    <mergeCell ref="Z181:AE181"/>
    <mergeCell ref="AF181:AQ181"/>
    <mergeCell ref="AR181:AY181"/>
    <mergeCell ref="B182:G182"/>
    <mergeCell ref="H182:Y182"/>
    <mergeCell ref="Z182:AE182"/>
    <mergeCell ref="AF182:AQ182"/>
    <mergeCell ref="AR182:AY182"/>
    <mergeCell ref="B177:C177"/>
    <mergeCell ref="D177:M177"/>
    <mergeCell ref="N177:AK177"/>
    <mergeCell ref="AL177:AQ177"/>
    <mergeCell ref="AR177:AU177"/>
    <mergeCell ref="AV177:AX177"/>
    <mergeCell ref="B176:C176"/>
    <mergeCell ref="D176:M176"/>
    <mergeCell ref="N176:AK176"/>
    <mergeCell ref="AL176:AQ176"/>
    <mergeCell ref="AR176:AU176"/>
    <mergeCell ref="AV176:AX176"/>
    <mergeCell ref="B175:C175"/>
    <mergeCell ref="D175:M175"/>
    <mergeCell ref="N175:AK175"/>
    <mergeCell ref="AL175:AQ175"/>
    <mergeCell ref="AR175:AU175"/>
    <mergeCell ref="AV175:AX175"/>
    <mergeCell ref="B174:C174"/>
    <mergeCell ref="D174:M174"/>
    <mergeCell ref="N174:AK174"/>
    <mergeCell ref="AL174:AQ174"/>
    <mergeCell ref="AR174:AU174"/>
    <mergeCell ref="AV174:AX174"/>
    <mergeCell ref="B173:C173"/>
    <mergeCell ref="D173:M173"/>
    <mergeCell ref="N173:AK173"/>
    <mergeCell ref="AL173:AQ173"/>
    <mergeCell ref="AR173:AU173"/>
    <mergeCell ref="AV173:AX173"/>
    <mergeCell ref="B172:C172"/>
    <mergeCell ref="D172:M172"/>
    <mergeCell ref="N172:AK172"/>
    <mergeCell ref="AL172:AQ172"/>
    <mergeCell ref="AR172:AU172"/>
    <mergeCell ref="AV172:AX172"/>
    <mergeCell ref="B171:C171"/>
    <mergeCell ref="D171:M171"/>
    <mergeCell ref="N171:AK171"/>
    <mergeCell ref="AL171:AQ171"/>
    <mergeCell ref="AR171:AU171"/>
    <mergeCell ref="AV171:AX171"/>
    <mergeCell ref="B170:C170"/>
    <mergeCell ref="D170:M170"/>
    <mergeCell ref="N170:AK170"/>
    <mergeCell ref="AL170:AQ170"/>
    <mergeCell ref="AR170:AU170"/>
    <mergeCell ref="AV170:AX170"/>
    <mergeCell ref="B169:C169"/>
    <mergeCell ref="D169:M169"/>
    <mergeCell ref="N169:AK169"/>
    <mergeCell ref="AL169:AQ169"/>
    <mergeCell ref="AR169:AU169"/>
    <mergeCell ref="AV169:AX169"/>
    <mergeCell ref="B168:C168"/>
    <mergeCell ref="D168:M168"/>
    <mergeCell ref="N168:AK168"/>
    <mergeCell ref="AL168:AQ168"/>
    <mergeCell ref="AR168:AU168"/>
    <mergeCell ref="AV168:AX168"/>
    <mergeCell ref="AL165:AR165"/>
    <mergeCell ref="AS165:AW165"/>
    <mergeCell ref="B167:C167"/>
    <mergeCell ref="D167:M167"/>
    <mergeCell ref="N167:AK167"/>
    <mergeCell ref="AL167:AQ167"/>
    <mergeCell ref="AR167:AU167"/>
    <mergeCell ref="AV167:AX167"/>
    <mergeCell ref="Z164:AF164"/>
    <mergeCell ref="AG164:AK164"/>
    <mergeCell ref="AL164:AR164"/>
    <mergeCell ref="AS164:AW164"/>
    <mergeCell ref="B165:H165"/>
    <mergeCell ref="I165:M165"/>
    <mergeCell ref="N165:T165"/>
    <mergeCell ref="U165:Y165"/>
    <mergeCell ref="Z165:AF165"/>
    <mergeCell ref="AG165:AK165"/>
    <mergeCell ref="B163:H163"/>
    <mergeCell ref="I163:Y163"/>
    <mergeCell ref="B164:H164"/>
    <mergeCell ref="I164:M164"/>
    <mergeCell ref="N164:T164"/>
    <mergeCell ref="U164:Y164"/>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B157:C157"/>
    <mergeCell ref="D157:M157"/>
    <mergeCell ref="N157:AK157"/>
    <mergeCell ref="AL157:AQ157"/>
    <mergeCell ref="AR157:AU157"/>
    <mergeCell ref="AV157:AX157"/>
    <mergeCell ref="B156:C156"/>
    <mergeCell ref="D156:M156"/>
    <mergeCell ref="N156:AK156"/>
    <mergeCell ref="AL156:AQ156"/>
    <mergeCell ref="AR156:AU156"/>
    <mergeCell ref="AV156:AX156"/>
    <mergeCell ref="B155:C155"/>
    <mergeCell ref="D155:M155"/>
    <mergeCell ref="N155:AK155"/>
    <mergeCell ref="AL155:AQ155"/>
    <mergeCell ref="AR155:AU155"/>
    <mergeCell ref="AV155:AX155"/>
    <mergeCell ref="B154:C154"/>
    <mergeCell ref="D154:M154"/>
    <mergeCell ref="N154:AK154"/>
    <mergeCell ref="AL154:AQ154"/>
    <mergeCell ref="AR154:AU154"/>
    <mergeCell ref="AV154:AX154"/>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G147:AX147"/>
    <mergeCell ref="B150:C150"/>
    <mergeCell ref="D150:M150"/>
    <mergeCell ref="N150:AK150"/>
    <mergeCell ref="AL150:AQ150"/>
    <mergeCell ref="AR150:AU150"/>
    <mergeCell ref="AV150:AX150"/>
    <mergeCell ref="H145:L145"/>
    <mergeCell ref="M145:Y145"/>
    <mergeCell ref="Z145:AC145"/>
    <mergeCell ref="AD145:AH145"/>
    <mergeCell ref="AI145:AU145"/>
    <mergeCell ref="AV145:AY145"/>
    <mergeCell ref="H144:L144"/>
    <mergeCell ref="M144:Y144"/>
    <mergeCell ref="Z144:AC144"/>
    <mergeCell ref="AD144:AH144"/>
    <mergeCell ref="AI144:AU144"/>
    <mergeCell ref="AV144:AY144"/>
    <mergeCell ref="H143:L143"/>
    <mergeCell ref="M143:Y143"/>
    <mergeCell ref="Z143:AC143"/>
    <mergeCell ref="AD143:AH143"/>
    <mergeCell ref="AI143:AU143"/>
    <mergeCell ref="AV143:AY143"/>
    <mergeCell ref="H142:L142"/>
    <mergeCell ref="M142:Y142"/>
    <mergeCell ref="Z142:AC142"/>
    <mergeCell ref="AD142:AH142"/>
    <mergeCell ref="AI142:AU142"/>
    <mergeCell ref="AV142:AY142"/>
    <mergeCell ref="H141:L141"/>
    <mergeCell ref="M141:Y141"/>
    <mergeCell ref="Z141:AC141"/>
    <mergeCell ref="AD141:AH141"/>
    <mergeCell ref="AI141:AU141"/>
    <mergeCell ref="AV141:AY141"/>
    <mergeCell ref="H140:L140"/>
    <mergeCell ref="M140:Y140"/>
    <mergeCell ref="Z140:AC140"/>
    <mergeCell ref="AD140:AH140"/>
    <mergeCell ref="AI140:AU140"/>
    <mergeCell ref="AV140:AY140"/>
    <mergeCell ref="H139:L139"/>
    <mergeCell ref="M139:Y139"/>
    <mergeCell ref="Z139:AC139"/>
    <mergeCell ref="AD139:AH139"/>
    <mergeCell ref="AI139:AU139"/>
    <mergeCell ref="AV139:AY139"/>
    <mergeCell ref="H138:L138"/>
    <mergeCell ref="M138:Y138"/>
    <mergeCell ref="Z138:AC138"/>
    <mergeCell ref="AD138:AH138"/>
    <mergeCell ref="AI138:AU138"/>
    <mergeCell ref="AV138:AY138"/>
    <mergeCell ref="H137:L137"/>
    <mergeCell ref="M137:Y137"/>
    <mergeCell ref="Z137:AC137"/>
    <mergeCell ref="AD137:AH137"/>
    <mergeCell ref="AI137:AU137"/>
    <mergeCell ref="AV137:AY137"/>
    <mergeCell ref="H135:AC135"/>
    <mergeCell ref="AD135:AY135"/>
    <mergeCell ref="H136:L136"/>
    <mergeCell ref="M136:Y136"/>
    <mergeCell ref="Z136:AC136"/>
    <mergeCell ref="AD136:AH136"/>
    <mergeCell ref="AI136:AU136"/>
    <mergeCell ref="AV136:AY136"/>
    <mergeCell ref="H134:L134"/>
    <mergeCell ref="M134:Y134"/>
    <mergeCell ref="Z134:AC134"/>
    <mergeCell ref="AD134:AH134"/>
    <mergeCell ref="AI134:AU134"/>
    <mergeCell ref="AV134:AY134"/>
    <mergeCell ref="H133:L133"/>
    <mergeCell ref="M133:Y133"/>
    <mergeCell ref="Z133:AC133"/>
    <mergeCell ref="AD133:AH133"/>
    <mergeCell ref="AI133:AU133"/>
    <mergeCell ref="AV133:AY133"/>
    <mergeCell ref="H132:L132"/>
    <mergeCell ref="M132:Y132"/>
    <mergeCell ref="Z132:AC132"/>
    <mergeCell ref="AD132:AH132"/>
    <mergeCell ref="AI132:AU132"/>
    <mergeCell ref="AV132:AY132"/>
    <mergeCell ref="H131:L131"/>
    <mergeCell ref="M131:Y131"/>
    <mergeCell ref="Z131:AC131"/>
    <mergeCell ref="AD131:AH131"/>
    <mergeCell ref="AI131:AU131"/>
    <mergeCell ref="AV131:AY131"/>
    <mergeCell ref="H130:L130"/>
    <mergeCell ref="M130:Y130"/>
    <mergeCell ref="Z130:AC130"/>
    <mergeCell ref="AD130:AH130"/>
    <mergeCell ref="AI130:AU130"/>
    <mergeCell ref="AV130:AY130"/>
    <mergeCell ref="H129:L129"/>
    <mergeCell ref="M129:Y129"/>
    <mergeCell ref="Z129:AC129"/>
    <mergeCell ref="AD129:AH129"/>
    <mergeCell ref="AI129:AU129"/>
    <mergeCell ref="AV129:AY129"/>
    <mergeCell ref="H128:L128"/>
    <mergeCell ref="M128:Y128"/>
    <mergeCell ref="Z128:AC128"/>
    <mergeCell ref="AD128:AH128"/>
    <mergeCell ref="AI128:AU128"/>
    <mergeCell ref="AV128:AY128"/>
    <mergeCell ref="H127:L127"/>
    <mergeCell ref="M127:Y127"/>
    <mergeCell ref="Z127:AC127"/>
    <mergeCell ref="AD127:AH127"/>
    <mergeCell ref="AI127:AU127"/>
    <mergeCell ref="AV127:AY127"/>
    <mergeCell ref="H126:L126"/>
    <mergeCell ref="M126:Y126"/>
    <mergeCell ref="Z126:AC126"/>
    <mergeCell ref="AD126:AH126"/>
    <mergeCell ref="AI126:AU126"/>
    <mergeCell ref="AV126:AY126"/>
    <mergeCell ref="H124:AC124"/>
    <mergeCell ref="AD124:AY124"/>
    <mergeCell ref="H125:L125"/>
    <mergeCell ref="M125:Y125"/>
    <mergeCell ref="Z125:AC125"/>
    <mergeCell ref="AD125:AH125"/>
    <mergeCell ref="AI125:AU125"/>
    <mergeCell ref="AV125:AY125"/>
    <mergeCell ref="H123:L123"/>
    <mergeCell ref="M123:Y123"/>
    <mergeCell ref="Z123:AC123"/>
    <mergeCell ref="AD123:AH123"/>
    <mergeCell ref="AI123:AU123"/>
    <mergeCell ref="AV123:AY123"/>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3:AC113"/>
    <mergeCell ref="AD113:AY113"/>
    <mergeCell ref="H114:L114"/>
    <mergeCell ref="M114:Y114"/>
    <mergeCell ref="Z114:AC114"/>
    <mergeCell ref="AD114:AH114"/>
    <mergeCell ref="AI114:AU114"/>
    <mergeCell ref="AV114:AY114"/>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M105:Y105"/>
    <mergeCell ref="Z105:AC105"/>
    <mergeCell ref="AD105:AH105"/>
    <mergeCell ref="AI105:AU105"/>
    <mergeCell ref="AV105:AY105"/>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AD103:AH103"/>
    <mergeCell ref="AI103:AU103"/>
    <mergeCell ref="AV103:AY103"/>
    <mergeCell ref="H104:L104"/>
    <mergeCell ref="M104:Y104"/>
    <mergeCell ref="Z104:AC104"/>
    <mergeCell ref="AD104:AH104"/>
    <mergeCell ref="AI104:AU104"/>
    <mergeCell ref="AV104:AY104"/>
    <mergeCell ref="B97:G99"/>
    <mergeCell ref="H97:AY99"/>
    <mergeCell ref="B101:G101"/>
    <mergeCell ref="H101:AY101"/>
    <mergeCell ref="B102:G145"/>
    <mergeCell ref="H102:AC102"/>
    <mergeCell ref="AD102:AY102"/>
    <mergeCell ref="H103:L103"/>
    <mergeCell ref="M103:Y103"/>
    <mergeCell ref="Z103:AC103"/>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B96:G96"/>
    <mergeCell ref="H96:AY96"/>
    <mergeCell ref="D92:L92"/>
    <mergeCell ref="M92:R92"/>
    <mergeCell ref="S92:X92"/>
    <mergeCell ref="Y92:AY92"/>
    <mergeCell ref="D93:L93"/>
    <mergeCell ref="M93:R93"/>
    <mergeCell ref="S93:X93"/>
    <mergeCell ref="Y93:AY93"/>
    <mergeCell ref="D90:L90"/>
    <mergeCell ref="M90:R90"/>
    <mergeCell ref="S90:X90"/>
    <mergeCell ref="Y90:AY90"/>
    <mergeCell ref="D91:L91"/>
    <mergeCell ref="M91:R91"/>
    <mergeCell ref="S91:X91"/>
    <mergeCell ref="Y91:AY91"/>
    <mergeCell ref="M88:R88"/>
    <mergeCell ref="S88:X88"/>
    <mergeCell ref="Y88:AY88"/>
    <mergeCell ref="D89:L89"/>
    <mergeCell ref="M89:R89"/>
    <mergeCell ref="S89:X89"/>
    <mergeCell ref="Y89:AY89"/>
    <mergeCell ref="B86:C94"/>
    <mergeCell ref="D86:L86"/>
    <mergeCell ref="M86:R86"/>
    <mergeCell ref="S86:X86"/>
    <mergeCell ref="Y86:AY86"/>
    <mergeCell ref="D87:L87"/>
    <mergeCell ref="M87:R87"/>
    <mergeCell ref="S87:X87"/>
    <mergeCell ref="Y87:AY87"/>
    <mergeCell ref="D88:L88"/>
    <mergeCell ref="D94:L94"/>
    <mergeCell ref="M94:R94"/>
    <mergeCell ref="S94:X94"/>
    <mergeCell ref="Y94:AY94"/>
    <mergeCell ref="X80:AD80"/>
    <mergeCell ref="AE80:AK80"/>
    <mergeCell ref="AL80:AR80"/>
    <mergeCell ref="AS80:AY80"/>
    <mergeCell ref="H85:P85"/>
    <mergeCell ref="Q85:W85"/>
    <mergeCell ref="X85:AD85"/>
    <mergeCell ref="AE85:AK85"/>
    <mergeCell ref="AL85:AR85"/>
    <mergeCell ref="AS85:AY85"/>
    <mergeCell ref="H84:P84"/>
    <mergeCell ref="Q84:W84"/>
    <mergeCell ref="X84:AD84"/>
    <mergeCell ref="AE84:AK84"/>
    <mergeCell ref="AL84:AR84"/>
    <mergeCell ref="AS84:AY84"/>
    <mergeCell ref="J83:P83"/>
    <mergeCell ref="Q83:W83"/>
    <mergeCell ref="X83:AD83"/>
    <mergeCell ref="AE83:AK83"/>
    <mergeCell ref="AL83:AR83"/>
    <mergeCell ref="AS83:AY83"/>
    <mergeCell ref="B78:G78"/>
    <mergeCell ref="H78:AY78"/>
    <mergeCell ref="B79:G85"/>
    <mergeCell ref="H79:P79"/>
    <mergeCell ref="Q79:W79"/>
    <mergeCell ref="X79:AD79"/>
    <mergeCell ref="AE79:AK79"/>
    <mergeCell ref="AL79:AR79"/>
    <mergeCell ref="AS79:AY79"/>
    <mergeCell ref="H80:I83"/>
    <mergeCell ref="B75:G75"/>
    <mergeCell ref="H75:Y75"/>
    <mergeCell ref="Z75:AE75"/>
    <mergeCell ref="AF75:AY75"/>
    <mergeCell ref="B76:G77"/>
    <mergeCell ref="H76:Y77"/>
    <mergeCell ref="Z76:AE77"/>
    <mergeCell ref="AF76:AY77"/>
    <mergeCell ref="J82:P82"/>
    <mergeCell ref="Q82:W82"/>
    <mergeCell ref="X82:AD82"/>
    <mergeCell ref="AE82:AK82"/>
    <mergeCell ref="AL82:AR82"/>
    <mergeCell ref="AS82:AY82"/>
    <mergeCell ref="J81:P81"/>
    <mergeCell ref="Q81:W81"/>
    <mergeCell ref="X81:AD81"/>
    <mergeCell ref="AE81:AK81"/>
    <mergeCell ref="AL81:AR81"/>
    <mergeCell ref="AS81:AY81"/>
    <mergeCell ref="J80:P80"/>
    <mergeCell ref="Q80:W80"/>
    <mergeCell ref="D51:G51"/>
    <mergeCell ref="B73:G73"/>
    <mergeCell ref="H73:Y73"/>
    <mergeCell ref="Z73:AE73"/>
    <mergeCell ref="AF73:AQ73"/>
    <mergeCell ref="AR73:AY73"/>
    <mergeCell ref="B74:G74"/>
    <mergeCell ref="H74:Y74"/>
    <mergeCell ref="Z74:AE74"/>
    <mergeCell ref="AF74:AQ74"/>
    <mergeCell ref="AR74:AY74"/>
    <mergeCell ref="B68:AY68"/>
    <mergeCell ref="B69:AY69"/>
    <mergeCell ref="M70:AA70"/>
    <mergeCell ref="AL70:AY70"/>
    <mergeCell ref="AK72:AQ72"/>
    <mergeCell ref="AR72:AY72"/>
    <mergeCell ref="B64:F64"/>
    <mergeCell ref="G64:AY64"/>
    <mergeCell ref="B65:AY65"/>
    <mergeCell ref="B66:F66"/>
    <mergeCell ref="G66:AY66"/>
    <mergeCell ref="B67:AY67"/>
    <mergeCell ref="D40:AY40"/>
    <mergeCell ref="B59:C59"/>
    <mergeCell ref="D59:AY59"/>
    <mergeCell ref="D60:AY60"/>
    <mergeCell ref="D61:AY61"/>
    <mergeCell ref="D62:AY62"/>
    <mergeCell ref="B63:AY63"/>
    <mergeCell ref="D56:G56"/>
    <mergeCell ref="H56:AG56"/>
    <mergeCell ref="D57:G57"/>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Y32:AY32"/>
    <mergeCell ref="D29:L29"/>
    <mergeCell ref="M29:R29"/>
    <mergeCell ref="S29:X29"/>
    <mergeCell ref="Y29:AY29"/>
    <mergeCell ref="D30:L30"/>
    <mergeCell ref="M30:R30"/>
    <mergeCell ref="S30:X30"/>
    <mergeCell ref="Y30:AY30"/>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5:L35"/>
    <mergeCell ref="M35:R35"/>
    <mergeCell ref="S35:X35"/>
    <mergeCell ref="Y35:AY35"/>
    <mergeCell ref="B37:C40"/>
    <mergeCell ref="D37:AY37"/>
    <mergeCell ref="D38:AY38"/>
    <mergeCell ref="D39:AY39"/>
    <mergeCell ref="M27:R27"/>
    <mergeCell ref="S27:X27"/>
    <mergeCell ref="Y27:AY27"/>
    <mergeCell ref="D28:L28"/>
    <mergeCell ref="M28:R28"/>
    <mergeCell ref="S28:X28"/>
    <mergeCell ref="Y28:AY28"/>
    <mergeCell ref="B25:G25"/>
    <mergeCell ref="H25:Y25"/>
    <mergeCell ref="Z25:AB25"/>
    <mergeCell ref="AC25:AY25"/>
    <mergeCell ref="B26:C35"/>
    <mergeCell ref="D26:L26"/>
    <mergeCell ref="M26:R26"/>
    <mergeCell ref="S26:X26"/>
    <mergeCell ref="Y26:AY26"/>
    <mergeCell ref="D27:L27"/>
    <mergeCell ref="D33:L33"/>
    <mergeCell ref="M33:R33"/>
    <mergeCell ref="S33:X33"/>
    <mergeCell ref="Y33:AY33"/>
    <mergeCell ref="D34:L34"/>
    <mergeCell ref="M34:R34"/>
    <mergeCell ref="S34:X34"/>
    <mergeCell ref="Y34:AY34"/>
    <mergeCell ref="D31:L31"/>
    <mergeCell ref="M31:R31"/>
    <mergeCell ref="S31:X31"/>
    <mergeCell ref="Y31:AY31"/>
    <mergeCell ref="D32:L32"/>
    <mergeCell ref="M32:R32"/>
    <mergeCell ref="S32:X32"/>
    <mergeCell ref="AU23:AY23"/>
    <mergeCell ref="AC24:AE24"/>
    <mergeCell ref="AF24:AJ24"/>
    <mergeCell ref="AK24:AO24"/>
    <mergeCell ref="AP24:AT24"/>
    <mergeCell ref="AU24:AY24"/>
    <mergeCell ref="H23:Y24"/>
    <mergeCell ref="Z23:AB24"/>
    <mergeCell ref="AC23:AE23"/>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Z6:AE6"/>
    <mergeCell ref="AF6:AY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AQ1:AW1"/>
    <mergeCell ref="AK2:AQ2"/>
    <mergeCell ref="AR2:AY2"/>
    <mergeCell ref="B3:AY3"/>
    <mergeCell ref="B4:G4"/>
    <mergeCell ref="H4:Y4"/>
    <mergeCell ref="Z4:AE4"/>
    <mergeCell ref="AF4:AQ4"/>
    <mergeCell ref="AR4:AY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s>
  <phoneticPr fontId="4"/>
  <pageMargins left="0.51" right="0.39370078740157483" top="0.51181102362204722" bottom="0.15748031496062992" header="0.39370078740157483" footer="0.51181102362204722"/>
  <pageSetup paperSize="9" scale="68" fitToHeight="5" orientation="portrait" r:id="rId1"/>
  <headerFooter differentFirst="1" alignWithMargins="0"/>
  <rowBreaks count="35" manualBreakCount="35">
    <brk id="35" max="50" man="1"/>
    <brk id="71" max="50" man="1"/>
    <brk id="95" max="50" man="1"/>
    <brk id="100" max="50" man="1"/>
    <brk id="146" max="50" man="1"/>
    <brk id="179" max="50" man="1"/>
    <brk id="203" max="50" man="1"/>
    <brk id="208" max="50" man="1"/>
    <brk id="254" max="50" man="1"/>
    <brk id="312" max="50" man="1"/>
    <brk id="364" max="50" man="1"/>
    <brk id="388" max="50" man="1"/>
    <brk id="393" max="50" man="1"/>
    <brk id="439" max="50" man="1"/>
    <brk id="494" max="50" man="1"/>
    <brk id="518" max="50" man="1"/>
    <brk id="523" max="50" man="1"/>
    <brk id="569" max="50" man="1"/>
    <brk id="601" max="50" man="1"/>
    <brk id="625" max="50" man="1"/>
    <brk id="630" max="50" man="1"/>
    <brk id="676" max="50" man="1"/>
    <brk id="708" max="50" man="1"/>
    <brk id="732" max="50" man="1"/>
    <brk id="737" max="50" man="1"/>
    <brk id="783" max="50" man="1"/>
    <brk id="828" max="50" man="1"/>
    <brk id="852" max="50" man="1"/>
    <brk id="857" max="50" man="1"/>
    <brk id="903" max="50" man="1"/>
    <brk id="935" max="50" man="1"/>
    <brk id="959" max="50" man="1"/>
    <brk id="964" max="50" man="1"/>
    <brk id="1010" max="50" man="1"/>
    <brk id="1042" max="50" man="1"/>
  </rowBreaks>
  <drawing r:id="rId2"/>
</worksheet>
</file>

<file path=xl/worksheets/sheet7.xml><?xml version="1.0" encoding="utf-8"?>
<worksheet xmlns="http://schemas.openxmlformats.org/spreadsheetml/2006/main" xmlns:r="http://schemas.openxmlformats.org/officeDocument/2006/relationships">
  <sheetPr>
    <tabColor rgb="FFFFCC00"/>
  </sheetPr>
  <dimension ref="A1:BI169"/>
  <sheetViews>
    <sheetView view="pageBreakPreview" topLeftCell="A9" zoomScale="75" zoomScaleNormal="75" zoomScaleSheetLayoutView="75" zoomScalePageLayoutView="30" workbookViewId="0">
      <selection activeCell="BE29" sqref="BE29"/>
    </sheetView>
  </sheetViews>
  <sheetFormatPr defaultRowHeight="13.5"/>
  <cols>
    <col min="1" max="2" width="2.25" customWidth="1"/>
    <col min="3" max="3" width="3.625" customWidth="1"/>
    <col min="4" max="6" width="2.25" customWidth="1"/>
    <col min="7" max="7" width="1.625" customWidth="1"/>
    <col min="8" max="25" width="2.25" customWidth="1"/>
    <col min="26" max="28" width="2.75" customWidth="1"/>
    <col min="29" max="34" width="2.25" customWidth="1"/>
    <col min="35" max="35" width="2.625" customWidth="1"/>
    <col min="36" max="36" width="3.5" customWidth="1"/>
    <col min="37" max="46" width="2.625" customWidth="1"/>
    <col min="47" max="47" width="3.5" customWidth="1"/>
    <col min="48" max="58" width="2.25" customWidth="1"/>
    <col min="59" max="59" width="8" customWidth="1"/>
    <col min="257" max="258" width="2.25" customWidth="1"/>
    <col min="259" max="259" width="3.625" customWidth="1"/>
    <col min="260" max="262" width="2.25" customWidth="1"/>
    <col min="263" max="263" width="1.625" customWidth="1"/>
    <col min="264" max="281" width="2.25" customWidth="1"/>
    <col min="282" max="284" width="2.75" customWidth="1"/>
    <col min="285" max="290" width="2.25" customWidth="1"/>
    <col min="291" max="291" width="2.625" customWidth="1"/>
    <col min="292" max="292" width="3.5" customWidth="1"/>
    <col min="293" max="302" width="2.625" customWidth="1"/>
    <col min="303" max="303" width="3.5" customWidth="1"/>
    <col min="304" max="314" width="2.25" customWidth="1"/>
    <col min="315" max="315" width="8" customWidth="1"/>
    <col min="513" max="514" width="2.25" customWidth="1"/>
    <col min="515" max="515" width="3.625" customWidth="1"/>
    <col min="516" max="518" width="2.25" customWidth="1"/>
    <col min="519" max="519" width="1.625" customWidth="1"/>
    <col min="520" max="537" width="2.25" customWidth="1"/>
    <col min="538" max="540" width="2.75" customWidth="1"/>
    <col min="541" max="546" width="2.25" customWidth="1"/>
    <col min="547" max="547" width="2.625" customWidth="1"/>
    <col min="548" max="548" width="3.5" customWidth="1"/>
    <col min="549" max="558" width="2.625" customWidth="1"/>
    <col min="559" max="559" width="3.5" customWidth="1"/>
    <col min="560" max="570" width="2.25" customWidth="1"/>
    <col min="571" max="571" width="8" customWidth="1"/>
    <col min="769" max="770" width="2.25" customWidth="1"/>
    <col min="771" max="771" width="3.625" customWidth="1"/>
    <col min="772" max="774" width="2.25" customWidth="1"/>
    <col min="775" max="775" width="1.625" customWidth="1"/>
    <col min="776" max="793" width="2.25" customWidth="1"/>
    <col min="794" max="796" width="2.75" customWidth="1"/>
    <col min="797" max="802" width="2.25" customWidth="1"/>
    <col min="803" max="803" width="2.625" customWidth="1"/>
    <col min="804" max="804" width="3.5" customWidth="1"/>
    <col min="805" max="814" width="2.625" customWidth="1"/>
    <col min="815" max="815" width="3.5" customWidth="1"/>
    <col min="816" max="826" width="2.25" customWidth="1"/>
    <col min="827" max="827" width="8" customWidth="1"/>
    <col min="1025" max="1026" width="2.25" customWidth="1"/>
    <col min="1027" max="1027" width="3.625" customWidth="1"/>
    <col min="1028" max="1030" width="2.25" customWidth="1"/>
    <col min="1031" max="1031" width="1.625" customWidth="1"/>
    <col min="1032" max="1049" width="2.25" customWidth="1"/>
    <col min="1050" max="1052" width="2.75" customWidth="1"/>
    <col min="1053" max="1058" width="2.25" customWidth="1"/>
    <col min="1059" max="1059" width="2.625" customWidth="1"/>
    <col min="1060" max="1060" width="3.5" customWidth="1"/>
    <col min="1061" max="1070" width="2.625" customWidth="1"/>
    <col min="1071" max="1071" width="3.5" customWidth="1"/>
    <col min="1072" max="1082" width="2.25" customWidth="1"/>
    <col min="1083" max="1083" width="8" customWidth="1"/>
    <col min="1281" max="1282" width="2.25" customWidth="1"/>
    <col min="1283" max="1283" width="3.625" customWidth="1"/>
    <col min="1284" max="1286" width="2.25" customWidth="1"/>
    <col min="1287" max="1287" width="1.625" customWidth="1"/>
    <col min="1288" max="1305" width="2.25" customWidth="1"/>
    <col min="1306" max="1308" width="2.75" customWidth="1"/>
    <col min="1309" max="1314" width="2.25" customWidth="1"/>
    <col min="1315" max="1315" width="2.625" customWidth="1"/>
    <col min="1316" max="1316" width="3.5" customWidth="1"/>
    <col min="1317" max="1326" width="2.625" customWidth="1"/>
    <col min="1327" max="1327" width="3.5" customWidth="1"/>
    <col min="1328" max="1338" width="2.25" customWidth="1"/>
    <col min="1339" max="1339" width="8" customWidth="1"/>
    <col min="1537" max="1538" width="2.25" customWidth="1"/>
    <col min="1539" max="1539" width="3.625" customWidth="1"/>
    <col min="1540" max="1542" width="2.25" customWidth="1"/>
    <col min="1543" max="1543" width="1.625" customWidth="1"/>
    <col min="1544" max="1561" width="2.25" customWidth="1"/>
    <col min="1562" max="1564" width="2.75" customWidth="1"/>
    <col min="1565" max="1570" width="2.25" customWidth="1"/>
    <col min="1571" max="1571" width="2.625" customWidth="1"/>
    <col min="1572" max="1572" width="3.5" customWidth="1"/>
    <col min="1573" max="1582" width="2.625" customWidth="1"/>
    <col min="1583" max="1583" width="3.5" customWidth="1"/>
    <col min="1584" max="1594" width="2.25" customWidth="1"/>
    <col min="1595" max="1595" width="8" customWidth="1"/>
    <col min="1793" max="1794" width="2.25" customWidth="1"/>
    <col min="1795" max="1795" width="3.625" customWidth="1"/>
    <col min="1796" max="1798" width="2.25" customWidth="1"/>
    <col min="1799" max="1799" width="1.625" customWidth="1"/>
    <col min="1800" max="1817" width="2.25" customWidth="1"/>
    <col min="1818" max="1820" width="2.75" customWidth="1"/>
    <col min="1821" max="1826" width="2.25" customWidth="1"/>
    <col min="1827" max="1827" width="2.625" customWidth="1"/>
    <col min="1828" max="1828" width="3.5" customWidth="1"/>
    <col min="1829" max="1838" width="2.625" customWidth="1"/>
    <col min="1839" max="1839" width="3.5" customWidth="1"/>
    <col min="1840" max="1850" width="2.25" customWidth="1"/>
    <col min="1851" max="1851" width="8" customWidth="1"/>
    <col min="2049" max="2050" width="2.25" customWidth="1"/>
    <col min="2051" max="2051" width="3.625" customWidth="1"/>
    <col min="2052" max="2054" width="2.25" customWidth="1"/>
    <col min="2055" max="2055" width="1.625" customWidth="1"/>
    <col min="2056" max="2073" width="2.25" customWidth="1"/>
    <col min="2074" max="2076" width="2.75" customWidth="1"/>
    <col min="2077" max="2082" width="2.25" customWidth="1"/>
    <col min="2083" max="2083" width="2.625" customWidth="1"/>
    <col min="2084" max="2084" width="3.5" customWidth="1"/>
    <col min="2085" max="2094" width="2.625" customWidth="1"/>
    <col min="2095" max="2095" width="3.5" customWidth="1"/>
    <col min="2096" max="2106" width="2.25" customWidth="1"/>
    <col min="2107" max="2107" width="8" customWidth="1"/>
    <col min="2305" max="2306" width="2.25" customWidth="1"/>
    <col min="2307" max="2307" width="3.625" customWidth="1"/>
    <col min="2308" max="2310" width="2.25" customWidth="1"/>
    <col min="2311" max="2311" width="1.625" customWidth="1"/>
    <col min="2312" max="2329" width="2.25" customWidth="1"/>
    <col min="2330" max="2332" width="2.75" customWidth="1"/>
    <col min="2333" max="2338" width="2.25" customWidth="1"/>
    <col min="2339" max="2339" width="2.625" customWidth="1"/>
    <col min="2340" max="2340" width="3.5" customWidth="1"/>
    <col min="2341" max="2350" width="2.625" customWidth="1"/>
    <col min="2351" max="2351" width="3.5" customWidth="1"/>
    <col min="2352" max="2362" width="2.25" customWidth="1"/>
    <col min="2363" max="2363" width="8" customWidth="1"/>
    <col min="2561" max="2562" width="2.25" customWidth="1"/>
    <col min="2563" max="2563" width="3.625" customWidth="1"/>
    <col min="2564" max="2566" width="2.25" customWidth="1"/>
    <col min="2567" max="2567" width="1.625" customWidth="1"/>
    <col min="2568" max="2585" width="2.25" customWidth="1"/>
    <col min="2586" max="2588" width="2.75" customWidth="1"/>
    <col min="2589" max="2594" width="2.25" customWidth="1"/>
    <col min="2595" max="2595" width="2.625" customWidth="1"/>
    <col min="2596" max="2596" width="3.5" customWidth="1"/>
    <col min="2597" max="2606" width="2.625" customWidth="1"/>
    <col min="2607" max="2607" width="3.5" customWidth="1"/>
    <col min="2608" max="2618" width="2.25" customWidth="1"/>
    <col min="2619" max="2619" width="8" customWidth="1"/>
    <col min="2817" max="2818" width="2.25" customWidth="1"/>
    <col min="2819" max="2819" width="3.625" customWidth="1"/>
    <col min="2820" max="2822" width="2.25" customWidth="1"/>
    <col min="2823" max="2823" width="1.625" customWidth="1"/>
    <col min="2824" max="2841" width="2.25" customWidth="1"/>
    <col min="2842" max="2844" width="2.75" customWidth="1"/>
    <col min="2845" max="2850" width="2.25" customWidth="1"/>
    <col min="2851" max="2851" width="2.625" customWidth="1"/>
    <col min="2852" max="2852" width="3.5" customWidth="1"/>
    <col min="2853" max="2862" width="2.625" customWidth="1"/>
    <col min="2863" max="2863" width="3.5" customWidth="1"/>
    <col min="2864" max="2874" width="2.25" customWidth="1"/>
    <col min="2875" max="2875" width="8" customWidth="1"/>
    <col min="3073" max="3074" width="2.25" customWidth="1"/>
    <col min="3075" max="3075" width="3.625" customWidth="1"/>
    <col min="3076" max="3078" width="2.25" customWidth="1"/>
    <col min="3079" max="3079" width="1.625" customWidth="1"/>
    <col min="3080" max="3097" width="2.25" customWidth="1"/>
    <col min="3098" max="3100" width="2.75" customWidth="1"/>
    <col min="3101" max="3106" width="2.25" customWidth="1"/>
    <col min="3107" max="3107" width="2.625" customWidth="1"/>
    <col min="3108" max="3108" width="3.5" customWidth="1"/>
    <col min="3109" max="3118" width="2.625" customWidth="1"/>
    <col min="3119" max="3119" width="3.5" customWidth="1"/>
    <col min="3120" max="3130" width="2.25" customWidth="1"/>
    <col min="3131" max="3131" width="8" customWidth="1"/>
    <col min="3329" max="3330" width="2.25" customWidth="1"/>
    <col min="3331" max="3331" width="3.625" customWidth="1"/>
    <col min="3332" max="3334" width="2.25" customWidth="1"/>
    <col min="3335" max="3335" width="1.625" customWidth="1"/>
    <col min="3336" max="3353" width="2.25" customWidth="1"/>
    <col min="3354" max="3356" width="2.75" customWidth="1"/>
    <col min="3357" max="3362" width="2.25" customWidth="1"/>
    <col min="3363" max="3363" width="2.625" customWidth="1"/>
    <col min="3364" max="3364" width="3.5" customWidth="1"/>
    <col min="3365" max="3374" width="2.625" customWidth="1"/>
    <col min="3375" max="3375" width="3.5" customWidth="1"/>
    <col min="3376" max="3386" width="2.25" customWidth="1"/>
    <col min="3387" max="3387" width="8" customWidth="1"/>
    <col min="3585" max="3586" width="2.25" customWidth="1"/>
    <col min="3587" max="3587" width="3.625" customWidth="1"/>
    <col min="3588" max="3590" width="2.25" customWidth="1"/>
    <col min="3591" max="3591" width="1.625" customWidth="1"/>
    <col min="3592" max="3609" width="2.25" customWidth="1"/>
    <col min="3610" max="3612" width="2.75" customWidth="1"/>
    <col min="3613" max="3618" width="2.25" customWidth="1"/>
    <col min="3619" max="3619" width="2.625" customWidth="1"/>
    <col min="3620" max="3620" width="3.5" customWidth="1"/>
    <col min="3621" max="3630" width="2.625" customWidth="1"/>
    <col min="3631" max="3631" width="3.5" customWidth="1"/>
    <col min="3632" max="3642" width="2.25" customWidth="1"/>
    <col min="3643" max="3643" width="8" customWidth="1"/>
    <col min="3841" max="3842" width="2.25" customWidth="1"/>
    <col min="3843" max="3843" width="3.625" customWidth="1"/>
    <col min="3844" max="3846" width="2.25" customWidth="1"/>
    <col min="3847" max="3847" width="1.625" customWidth="1"/>
    <col min="3848" max="3865" width="2.25" customWidth="1"/>
    <col min="3866" max="3868" width="2.75" customWidth="1"/>
    <col min="3869" max="3874" width="2.25" customWidth="1"/>
    <col min="3875" max="3875" width="2.625" customWidth="1"/>
    <col min="3876" max="3876" width="3.5" customWidth="1"/>
    <col min="3877" max="3886" width="2.625" customWidth="1"/>
    <col min="3887" max="3887" width="3.5" customWidth="1"/>
    <col min="3888" max="3898" width="2.25" customWidth="1"/>
    <col min="3899" max="3899" width="8" customWidth="1"/>
    <col min="4097" max="4098" width="2.25" customWidth="1"/>
    <col min="4099" max="4099" width="3.625" customWidth="1"/>
    <col min="4100" max="4102" width="2.25" customWidth="1"/>
    <col min="4103" max="4103" width="1.625" customWidth="1"/>
    <col min="4104" max="4121" width="2.25" customWidth="1"/>
    <col min="4122" max="4124" width="2.75" customWidth="1"/>
    <col min="4125" max="4130" width="2.25" customWidth="1"/>
    <col min="4131" max="4131" width="2.625" customWidth="1"/>
    <col min="4132" max="4132" width="3.5" customWidth="1"/>
    <col min="4133" max="4142" width="2.625" customWidth="1"/>
    <col min="4143" max="4143" width="3.5" customWidth="1"/>
    <col min="4144" max="4154" width="2.25" customWidth="1"/>
    <col min="4155" max="4155" width="8" customWidth="1"/>
    <col min="4353" max="4354" width="2.25" customWidth="1"/>
    <col min="4355" max="4355" width="3.625" customWidth="1"/>
    <col min="4356" max="4358" width="2.25" customWidth="1"/>
    <col min="4359" max="4359" width="1.625" customWidth="1"/>
    <col min="4360" max="4377" width="2.25" customWidth="1"/>
    <col min="4378" max="4380" width="2.75" customWidth="1"/>
    <col min="4381" max="4386" width="2.25" customWidth="1"/>
    <col min="4387" max="4387" width="2.625" customWidth="1"/>
    <col min="4388" max="4388" width="3.5" customWidth="1"/>
    <col min="4389" max="4398" width="2.625" customWidth="1"/>
    <col min="4399" max="4399" width="3.5" customWidth="1"/>
    <col min="4400" max="4410" width="2.25" customWidth="1"/>
    <col min="4411" max="4411" width="8" customWidth="1"/>
    <col min="4609" max="4610" width="2.25" customWidth="1"/>
    <col min="4611" max="4611" width="3.625" customWidth="1"/>
    <col min="4612" max="4614" width="2.25" customWidth="1"/>
    <col min="4615" max="4615" width="1.625" customWidth="1"/>
    <col min="4616" max="4633" width="2.25" customWidth="1"/>
    <col min="4634" max="4636" width="2.75" customWidth="1"/>
    <col min="4637" max="4642" width="2.25" customWidth="1"/>
    <col min="4643" max="4643" width="2.625" customWidth="1"/>
    <col min="4644" max="4644" width="3.5" customWidth="1"/>
    <col min="4645" max="4654" width="2.625" customWidth="1"/>
    <col min="4655" max="4655" width="3.5" customWidth="1"/>
    <col min="4656" max="4666" width="2.25" customWidth="1"/>
    <col min="4667" max="4667" width="8" customWidth="1"/>
    <col min="4865" max="4866" width="2.25" customWidth="1"/>
    <col min="4867" max="4867" width="3.625" customWidth="1"/>
    <col min="4868" max="4870" width="2.25" customWidth="1"/>
    <col min="4871" max="4871" width="1.625" customWidth="1"/>
    <col min="4872" max="4889" width="2.25" customWidth="1"/>
    <col min="4890" max="4892" width="2.75" customWidth="1"/>
    <col min="4893" max="4898" width="2.25" customWidth="1"/>
    <col min="4899" max="4899" width="2.625" customWidth="1"/>
    <col min="4900" max="4900" width="3.5" customWidth="1"/>
    <col min="4901" max="4910" width="2.625" customWidth="1"/>
    <col min="4911" max="4911" width="3.5" customWidth="1"/>
    <col min="4912" max="4922" width="2.25" customWidth="1"/>
    <col min="4923" max="4923" width="8" customWidth="1"/>
    <col min="5121" max="5122" width="2.25" customWidth="1"/>
    <col min="5123" max="5123" width="3.625" customWidth="1"/>
    <col min="5124" max="5126" width="2.25" customWidth="1"/>
    <col min="5127" max="5127" width="1.625" customWidth="1"/>
    <col min="5128" max="5145" width="2.25" customWidth="1"/>
    <col min="5146" max="5148" width="2.75" customWidth="1"/>
    <col min="5149" max="5154" width="2.25" customWidth="1"/>
    <col min="5155" max="5155" width="2.625" customWidth="1"/>
    <col min="5156" max="5156" width="3.5" customWidth="1"/>
    <col min="5157" max="5166" width="2.625" customWidth="1"/>
    <col min="5167" max="5167" width="3.5" customWidth="1"/>
    <col min="5168" max="5178" width="2.25" customWidth="1"/>
    <col min="5179" max="5179" width="8" customWidth="1"/>
    <col min="5377" max="5378" width="2.25" customWidth="1"/>
    <col min="5379" max="5379" width="3.625" customWidth="1"/>
    <col min="5380" max="5382" width="2.25" customWidth="1"/>
    <col min="5383" max="5383" width="1.625" customWidth="1"/>
    <col min="5384" max="5401" width="2.25" customWidth="1"/>
    <col min="5402" max="5404" width="2.75" customWidth="1"/>
    <col min="5405" max="5410" width="2.25" customWidth="1"/>
    <col min="5411" max="5411" width="2.625" customWidth="1"/>
    <col min="5412" max="5412" width="3.5" customWidth="1"/>
    <col min="5413" max="5422" width="2.625" customWidth="1"/>
    <col min="5423" max="5423" width="3.5" customWidth="1"/>
    <col min="5424" max="5434" width="2.25" customWidth="1"/>
    <col min="5435" max="5435" width="8" customWidth="1"/>
    <col min="5633" max="5634" width="2.25" customWidth="1"/>
    <col min="5635" max="5635" width="3.625" customWidth="1"/>
    <col min="5636" max="5638" width="2.25" customWidth="1"/>
    <col min="5639" max="5639" width="1.625" customWidth="1"/>
    <col min="5640" max="5657" width="2.25" customWidth="1"/>
    <col min="5658" max="5660" width="2.75" customWidth="1"/>
    <col min="5661" max="5666" width="2.25" customWidth="1"/>
    <col min="5667" max="5667" width="2.625" customWidth="1"/>
    <col min="5668" max="5668" width="3.5" customWidth="1"/>
    <col min="5669" max="5678" width="2.625" customWidth="1"/>
    <col min="5679" max="5679" width="3.5" customWidth="1"/>
    <col min="5680" max="5690" width="2.25" customWidth="1"/>
    <col min="5691" max="5691" width="8" customWidth="1"/>
    <col min="5889" max="5890" width="2.25" customWidth="1"/>
    <col min="5891" max="5891" width="3.625" customWidth="1"/>
    <col min="5892" max="5894" width="2.25" customWidth="1"/>
    <col min="5895" max="5895" width="1.625" customWidth="1"/>
    <col min="5896" max="5913" width="2.25" customWidth="1"/>
    <col min="5914" max="5916" width="2.75" customWidth="1"/>
    <col min="5917" max="5922" width="2.25" customWidth="1"/>
    <col min="5923" max="5923" width="2.625" customWidth="1"/>
    <col min="5924" max="5924" width="3.5" customWidth="1"/>
    <col min="5925" max="5934" width="2.625" customWidth="1"/>
    <col min="5935" max="5935" width="3.5" customWidth="1"/>
    <col min="5936" max="5946" width="2.25" customWidth="1"/>
    <col min="5947" max="5947" width="8" customWidth="1"/>
    <col min="6145" max="6146" width="2.25" customWidth="1"/>
    <col min="6147" max="6147" width="3.625" customWidth="1"/>
    <col min="6148" max="6150" width="2.25" customWidth="1"/>
    <col min="6151" max="6151" width="1.625" customWidth="1"/>
    <col min="6152" max="6169" width="2.25" customWidth="1"/>
    <col min="6170" max="6172" width="2.75" customWidth="1"/>
    <col min="6173" max="6178" width="2.25" customWidth="1"/>
    <col min="6179" max="6179" width="2.625" customWidth="1"/>
    <col min="6180" max="6180" width="3.5" customWidth="1"/>
    <col min="6181" max="6190" width="2.625" customWidth="1"/>
    <col min="6191" max="6191" width="3.5" customWidth="1"/>
    <col min="6192" max="6202" width="2.25" customWidth="1"/>
    <col min="6203" max="6203" width="8" customWidth="1"/>
    <col min="6401" max="6402" width="2.25" customWidth="1"/>
    <col min="6403" max="6403" width="3.625" customWidth="1"/>
    <col min="6404" max="6406" width="2.25" customWidth="1"/>
    <col min="6407" max="6407" width="1.625" customWidth="1"/>
    <col min="6408" max="6425" width="2.25" customWidth="1"/>
    <col min="6426" max="6428" width="2.75" customWidth="1"/>
    <col min="6429" max="6434" width="2.25" customWidth="1"/>
    <col min="6435" max="6435" width="2.625" customWidth="1"/>
    <col min="6436" max="6436" width="3.5" customWidth="1"/>
    <col min="6437" max="6446" width="2.625" customWidth="1"/>
    <col min="6447" max="6447" width="3.5" customWidth="1"/>
    <col min="6448" max="6458" width="2.25" customWidth="1"/>
    <col min="6459" max="6459" width="8" customWidth="1"/>
    <col min="6657" max="6658" width="2.25" customWidth="1"/>
    <col min="6659" max="6659" width="3.625" customWidth="1"/>
    <col min="6660" max="6662" width="2.25" customWidth="1"/>
    <col min="6663" max="6663" width="1.625" customWidth="1"/>
    <col min="6664" max="6681" width="2.25" customWidth="1"/>
    <col min="6682" max="6684" width="2.75" customWidth="1"/>
    <col min="6685" max="6690" width="2.25" customWidth="1"/>
    <col min="6691" max="6691" width="2.625" customWidth="1"/>
    <col min="6692" max="6692" width="3.5" customWidth="1"/>
    <col min="6693" max="6702" width="2.625" customWidth="1"/>
    <col min="6703" max="6703" width="3.5" customWidth="1"/>
    <col min="6704" max="6714" width="2.25" customWidth="1"/>
    <col min="6715" max="6715" width="8" customWidth="1"/>
    <col min="6913" max="6914" width="2.25" customWidth="1"/>
    <col min="6915" max="6915" width="3.625" customWidth="1"/>
    <col min="6916" max="6918" width="2.25" customWidth="1"/>
    <col min="6919" max="6919" width="1.625" customWidth="1"/>
    <col min="6920" max="6937" width="2.25" customWidth="1"/>
    <col min="6938" max="6940" width="2.75" customWidth="1"/>
    <col min="6941" max="6946" width="2.25" customWidth="1"/>
    <col min="6947" max="6947" width="2.625" customWidth="1"/>
    <col min="6948" max="6948" width="3.5" customWidth="1"/>
    <col min="6949" max="6958" width="2.625" customWidth="1"/>
    <col min="6959" max="6959" width="3.5" customWidth="1"/>
    <col min="6960" max="6970" width="2.25" customWidth="1"/>
    <col min="6971" max="6971" width="8" customWidth="1"/>
    <col min="7169" max="7170" width="2.25" customWidth="1"/>
    <col min="7171" max="7171" width="3.625" customWidth="1"/>
    <col min="7172" max="7174" width="2.25" customWidth="1"/>
    <col min="7175" max="7175" width="1.625" customWidth="1"/>
    <col min="7176" max="7193" width="2.25" customWidth="1"/>
    <col min="7194" max="7196" width="2.75" customWidth="1"/>
    <col min="7197" max="7202" width="2.25" customWidth="1"/>
    <col min="7203" max="7203" width="2.625" customWidth="1"/>
    <col min="7204" max="7204" width="3.5" customWidth="1"/>
    <col min="7205" max="7214" width="2.625" customWidth="1"/>
    <col min="7215" max="7215" width="3.5" customWidth="1"/>
    <col min="7216" max="7226" width="2.25" customWidth="1"/>
    <col min="7227" max="7227" width="8" customWidth="1"/>
    <col min="7425" max="7426" width="2.25" customWidth="1"/>
    <col min="7427" max="7427" width="3.625" customWidth="1"/>
    <col min="7428" max="7430" width="2.25" customWidth="1"/>
    <col min="7431" max="7431" width="1.625" customWidth="1"/>
    <col min="7432" max="7449" width="2.25" customWidth="1"/>
    <col min="7450" max="7452" width="2.75" customWidth="1"/>
    <col min="7453" max="7458" width="2.25" customWidth="1"/>
    <col min="7459" max="7459" width="2.625" customWidth="1"/>
    <col min="7460" max="7460" width="3.5" customWidth="1"/>
    <col min="7461" max="7470" width="2.625" customWidth="1"/>
    <col min="7471" max="7471" width="3.5" customWidth="1"/>
    <col min="7472" max="7482" width="2.25" customWidth="1"/>
    <col min="7483" max="7483" width="8" customWidth="1"/>
    <col min="7681" max="7682" width="2.25" customWidth="1"/>
    <col min="7683" max="7683" width="3.625" customWidth="1"/>
    <col min="7684" max="7686" width="2.25" customWidth="1"/>
    <col min="7687" max="7687" width="1.625" customWidth="1"/>
    <col min="7688" max="7705" width="2.25" customWidth="1"/>
    <col min="7706" max="7708" width="2.75" customWidth="1"/>
    <col min="7709" max="7714" width="2.25" customWidth="1"/>
    <col min="7715" max="7715" width="2.625" customWidth="1"/>
    <col min="7716" max="7716" width="3.5" customWidth="1"/>
    <col min="7717" max="7726" width="2.625" customWidth="1"/>
    <col min="7727" max="7727" width="3.5" customWidth="1"/>
    <col min="7728" max="7738" width="2.25" customWidth="1"/>
    <col min="7739" max="7739" width="8" customWidth="1"/>
    <col min="7937" max="7938" width="2.25" customWidth="1"/>
    <col min="7939" max="7939" width="3.625" customWidth="1"/>
    <col min="7940" max="7942" width="2.25" customWidth="1"/>
    <col min="7943" max="7943" width="1.625" customWidth="1"/>
    <col min="7944" max="7961" width="2.25" customWidth="1"/>
    <col min="7962" max="7964" width="2.75" customWidth="1"/>
    <col min="7965" max="7970" width="2.25" customWidth="1"/>
    <col min="7971" max="7971" width="2.625" customWidth="1"/>
    <col min="7972" max="7972" width="3.5" customWidth="1"/>
    <col min="7973" max="7982" width="2.625" customWidth="1"/>
    <col min="7983" max="7983" width="3.5" customWidth="1"/>
    <col min="7984" max="7994" width="2.25" customWidth="1"/>
    <col min="7995" max="7995" width="8" customWidth="1"/>
    <col min="8193" max="8194" width="2.25" customWidth="1"/>
    <col min="8195" max="8195" width="3.625" customWidth="1"/>
    <col min="8196" max="8198" width="2.25" customWidth="1"/>
    <col min="8199" max="8199" width="1.625" customWidth="1"/>
    <col min="8200" max="8217" width="2.25" customWidth="1"/>
    <col min="8218" max="8220" width="2.75" customWidth="1"/>
    <col min="8221" max="8226" width="2.25" customWidth="1"/>
    <col min="8227" max="8227" width="2.625" customWidth="1"/>
    <col min="8228" max="8228" width="3.5" customWidth="1"/>
    <col min="8229" max="8238" width="2.625" customWidth="1"/>
    <col min="8239" max="8239" width="3.5" customWidth="1"/>
    <col min="8240" max="8250" width="2.25" customWidth="1"/>
    <col min="8251" max="8251" width="8" customWidth="1"/>
    <col min="8449" max="8450" width="2.25" customWidth="1"/>
    <col min="8451" max="8451" width="3.625" customWidth="1"/>
    <col min="8452" max="8454" width="2.25" customWidth="1"/>
    <col min="8455" max="8455" width="1.625" customWidth="1"/>
    <col min="8456" max="8473" width="2.25" customWidth="1"/>
    <col min="8474" max="8476" width="2.75" customWidth="1"/>
    <col min="8477" max="8482" width="2.25" customWidth="1"/>
    <col min="8483" max="8483" width="2.625" customWidth="1"/>
    <col min="8484" max="8484" width="3.5" customWidth="1"/>
    <col min="8485" max="8494" width="2.625" customWidth="1"/>
    <col min="8495" max="8495" width="3.5" customWidth="1"/>
    <col min="8496" max="8506" width="2.25" customWidth="1"/>
    <col min="8507" max="8507" width="8" customWidth="1"/>
    <col min="8705" max="8706" width="2.25" customWidth="1"/>
    <col min="8707" max="8707" width="3.625" customWidth="1"/>
    <col min="8708" max="8710" width="2.25" customWidth="1"/>
    <col min="8711" max="8711" width="1.625" customWidth="1"/>
    <col min="8712" max="8729" width="2.25" customWidth="1"/>
    <col min="8730" max="8732" width="2.75" customWidth="1"/>
    <col min="8733" max="8738" width="2.25" customWidth="1"/>
    <col min="8739" max="8739" width="2.625" customWidth="1"/>
    <col min="8740" max="8740" width="3.5" customWidth="1"/>
    <col min="8741" max="8750" width="2.625" customWidth="1"/>
    <col min="8751" max="8751" width="3.5" customWidth="1"/>
    <col min="8752" max="8762" width="2.25" customWidth="1"/>
    <col min="8763" max="8763" width="8" customWidth="1"/>
    <col min="8961" max="8962" width="2.25" customWidth="1"/>
    <col min="8963" max="8963" width="3.625" customWidth="1"/>
    <col min="8964" max="8966" width="2.25" customWidth="1"/>
    <col min="8967" max="8967" width="1.625" customWidth="1"/>
    <col min="8968" max="8985" width="2.25" customWidth="1"/>
    <col min="8986" max="8988" width="2.75" customWidth="1"/>
    <col min="8989" max="8994" width="2.25" customWidth="1"/>
    <col min="8995" max="8995" width="2.625" customWidth="1"/>
    <col min="8996" max="8996" width="3.5" customWidth="1"/>
    <col min="8997" max="9006" width="2.625" customWidth="1"/>
    <col min="9007" max="9007" width="3.5" customWidth="1"/>
    <col min="9008" max="9018" width="2.25" customWidth="1"/>
    <col min="9019" max="9019" width="8" customWidth="1"/>
    <col min="9217" max="9218" width="2.25" customWidth="1"/>
    <col min="9219" max="9219" width="3.625" customWidth="1"/>
    <col min="9220" max="9222" width="2.25" customWidth="1"/>
    <col min="9223" max="9223" width="1.625" customWidth="1"/>
    <col min="9224" max="9241" width="2.25" customWidth="1"/>
    <col min="9242" max="9244" width="2.75" customWidth="1"/>
    <col min="9245" max="9250" width="2.25" customWidth="1"/>
    <col min="9251" max="9251" width="2.625" customWidth="1"/>
    <col min="9252" max="9252" width="3.5" customWidth="1"/>
    <col min="9253" max="9262" width="2.625" customWidth="1"/>
    <col min="9263" max="9263" width="3.5" customWidth="1"/>
    <col min="9264" max="9274" width="2.25" customWidth="1"/>
    <col min="9275" max="9275" width="8" customWidth="1"/>
    <col min="9473" max="9474" width="2.25" customWidth="1"/>
    <col min="9475" max="9475" width="3.625" customWidth="1"/>
    <col min="9476" max="9478" width="2.25" customWidth="1"/>
    <col min="9479" max="9479" width="1.625" customWidth="1"/>
    <col min="9480" max="9497" width="2.25" customWidth="1"/>
    <col min="9498" max="9500" width="2.75" customWidth="1"/>
    <col min="9501" max="9506" width="2.25" customWidth="1"/>
    <col min="9507" max="9507" width="2.625" customWidth="1"/>
    <col min="9508" max="9508" width="3.5" customWidth="1"/>
    <col min="9509" max="9518" width="2.625" customWidth="1"/>
    <col min="9519" max="9519" width="3.5" customWidth="1"/>
    <col min="9520" max="9530" width="2.25" customWidth="1"/>
    <col min="9531" max="9531" width="8" customWidth="1"/>
    <col min="9729" max="9730" width="2.25" customWidth="1"/>
    <col min="9731" max="9731" width="3.625" customWidth="1"/>
    <col min="9732" max="9734" width="2.25" customWidth="1"/>
    <col min="9735" max="9735" width="1.625" customWidth="1"/>
    <col min="9736" max="9753" width="2.25" customWidth="1"/>
    <col min="9754" max="9756" width="2.75" customWidth="1"/>
    <col min="9757" max="9762" width="2.25" customWidth="1"/>
    <col min="9763" max="9763" width="2.625" customWidth="1"/>
    <col min="9764" max="9764" width="3.5" customWidth="1"/>
    <col min="9765" max="9774" width="2.625" customWidth="1"/>
    <col min="9775" max="9775" width="3.5" customWidth="1"/>
    <col min="9776" max="9786" width="2.25" customWidth="1"/>
    <col min="9787" max="9787" width="8" customWidth="1"/>
    <col min="9985" max="9986" width="2.25" customWidth="1"/>
    <col min="9987" max="9987" width="3.625" customWidth="1"/>
    <col min="9988" max="9990" width="2.25" customWidth="1"/>
    <col min="9991" max="9991" width="1.625" customWidth="1"/>
    <col min="9992" max="10009" width="2.25" customWidth="1"/>
    <col min="10010" max="10012" width="2.75" customWidth="1"/>
    <col min="10013" max="10018" width="2.25" customWidth="1"/>
    <col min="10019" max="10019" width="2.625" customWidth="1"/>
    <col min="10020" max="10020" width="3.5" customWidth="1"/>
    <col min="10021" max="10030" width="2.625" customWidth="1"/>
    <col min="10031" max="10031" width="3.5" customWidth="1"/>
    <col min="10032" max="10042" width="2.25" customWidth="1"/>
    <col min="10043" max="10043" width="8" customWidth="1"/>
    <col min="10241" max="10242" width="2.25" customWidth="1"/>
    <col min="10243" max="10243" width="3.625" customWidth="1"/>
    <col min="10244" max="10246" width="2.25" customWidth="1"/>
    <col min="10247" max="10247" width="1.625" customWidth="1"/>
    <col min="10248" max="10265" width="2.25" customWidth="1"/>
    <col min="10266" max="10268" width="2.75" customWidth="1"/>
    <col min="10269" max="10274" width="2.25" customWidth="1"/>
    <col min="10275" max="10275" width="2.625" customWidth="1"/>
    <col min="10276" max="10276" width="3.5" customWidth="1"/>
    <col min="10277" max="10286" width="2.625" customWidth="1"/>
    <col min="10287" max="10287" width="3.5" customWidth="1"/>
    <col min="10288" max="10298" width="2.25" customWidth="1"/>
    <col min="10299" max="10299" width="8" customWidth="1"/>
    <col min="10497" max="10498" width="2.25" customWidth="1"/>
    <col min="10499" max="10499" width="3.625" customWidth="1"/>
    <col min="10500" max="10502" width="2.25" customWidth="1"/>
    <col min="10503" max="10503" width="1.625" customWidth="1"/>
    <col min="10504" max="10521" width="2.25" customWidth="1"/>
    <col min="10522" max="10524" width="2.75" customWidth="1"/>
    <col min="10525" max="10530" width="2.25" customWidth="1"/>
    <col min="10531" max="10531" width="2.625" customWidth="1"/>
    <col min="10532" max="10532" width="3.5" customWidth="1"/>
    <col min="10533" max="10542" width="2.625" customWidth="1"/>
    <col min="10543" max="10543" width="3.5" customWidth="1"/>
    <col min="10544" max="10554" width="2.25" customWidth="1"/>
    <col min="10555" max="10555" width="8" customWidth="1"/>
    <col min="10753" max="10754" width="2.25" customWidth="1"/>
    <col min="10755" max="10755" width="3.625" customWidth="1"/>
    <col min="10756" max="10758" width="2.25" customWidth="1"/>
    <col min="10759" max="10759" width="1.625" customWidth="1"/>
    <col min="10760" max="10777" width="2.25" customWidth="1"/>
    <col min="10778" max="10780" width="2.75" customWidth="1"/>
    <col min="10781" max="10786" width="2.25" customWidth="1"/>
    <col min="10787" max="10787" width="2.625" customWidth="1"/>
    <col min="10788" max="10788" width="3.5" customWidth="1"/>
    <col min="10789" max="10798" width="2.625" customWidth="1"/>
    <col min="10799" max="10799" width="3.5" customWidth="1"/>
    <col min="10800" max="10810" width="2.25" customWidth="1"/>
    <col min="10811" max="10811" width="8" customWidth="1"/>
    <col min="11009" max="11010" width="2.25" customWidth="1"/>
    <col min="11011" max="11011" width="3.625" customWidth="1"/>
    <col min="11012" max="11014" width="2.25" customWidth="1"/>
    <col min="11015" max="11015" width="1.625" customWidth="1"/>
    <col min="11016" max="11033" width="2.25" customWidth="1"/>
    <col min="11034" max="11036" width="2.75" customWidth="1"/>
    <col min="11037" max="11042" width="2.25" customWidth="1"/>
    <col min="11043" max="11043" width="2.625" customWidth="1"/>
    <col min="11044" max="11044" width="3.5" customWidth="1"/>
    <col min="11045" max="11054" width="2.625" customWidth="1"/>
    <col min="11055" max="11055" width="3.5" customWidth="1"/>
    <col min="11056" max="11066" width="2.25" customWidth="1"/>
    <col min="11067" max="11067" width="8" customWidth="1"/>
    <col min="11265" max="11266" width="2.25" customWidth="1"/>
    <col min="11267" max="11267" width="3.625" customWidth="1"/>
    <col min="11268" max="11270" width="2.25" customWidth="1"/>
    <col min="11271" max="11271" width="1.625" customWidth="1"/>
    <col min="11272" max="11289" width="2.25" customWidth="1"/>
    <col min="11290" max="11292" width="2.75" customWidth="1"/>
    <col min="11293" max="11298" width="2.25" customWidth="1"/>
    <col min="11299" max="11299" width="2.625" customWidth="1"/>
    <col min="11300" max="11300" width="3.5" customWidth="1"/>
    <col min="11301" max="11310" width="2.625" customWidth="1"/>
    <col min="11311" max="11311" width="3.5" customWidth="1"/>
    <col min="11312" max="11322" width="2.25" customWidth="1"/>
    <col min="11323" max="11323" width="8" customWidth="1"/>
    <col min="11521" max="11522" width="2.25" customWidth="1"/>
    <col min="11523" max="11523" width="3.625" customWidth="1"/>
    <col min="11524" max="11526" width="2.25" customWidth="1"/>
    <col min="11527" max="11527" width="1.625" customWidth="1"/>
    <col min="11528" max="11545" width="2.25" customWidth="1"/>
    <col min="11546" max="11548" width="2.75" customWidth="1"/>
    <col min="11549" max="11554" width="2.25" customWidth="1"/>
    <col min="11555" max="11555" width="2.625" customWidth="1"/>
    <col min="11556" max="11556" width="3.5" customWidth="1"/>
    <col min="11557" max="11566" width="2.625" customWidth="1"/>
    <col min="11567" max="11567" width="3.5" customWidth="1"/>
    <col min="11568" max="11578" width="2.25" customWidth="1"/>
    <col min="11579" max="11579" width="8" customWidth="1"/>
    <col min="11777" max="11778" width="2.25" customWidth="1"/>
    <col min="11779" max="11779" width="3.625" customWidth="1"/>
    <col min="11780" max="11782" width="2.25" customWidth="1"/>
    <col min="11783" max="11783" width="1.625" customWidth="1"/>
    <col min="11784" max="11801" width="2.25" customWidth="1"/>
    <col min="11802" max="11804" width="2.75" customWidth="1"/>
    <col min="11805" max="11810" width="2.25" customWidth="1"/>
    <col min="11811" max="11811" width="2.625" customWidth="1"/>
    <col min="11812" max="11812" width="3.5" customWidth="1"/>
    <col min="11813" max="11822" width="2.625" customWidth="1"/>
    <col min="11823" max="11823" width="3.5" customWidth="1"/>
    <col min="11824" max="11834" width="2.25" customWidth="1"/>
    <col min="11835" max="11835" width="8" customWidth="1"/>
    <col min="12033" max="12034" width="2.25" customWidth="1"/>
    <col min="12035" max="12035" width="3.625" customWidth="1"/>
    <col min="12036" max="12038" width="2.25" customWidth="1"/>
    <col min="12039" max="12039" width="1.625" customWidth="1"/>
    <col min="12040" max="12057" width="2.25" customWidth="1"/>
    <col min="12058" max="12060" width="2.75" customWidth="1"/>
    <col min="12061" max="12066" width="2.25" customWidth="1"/>
    <col min="12067" max="12067" width="2.625" customWidth="1"/>
    <col min="12068" max="12068" width="3.5" customWidth="1"/>
    <col min="12069" max="12078" width="2.625" customWidth="1"/>
    <col min="12079" max="12079" width="3.5" customWidth="1"/>
    <col min="12080" max="12090" width="2.25" customWidth="1"/>
    <col min="12091" max="12091" width="8" customWidth="1"/>
    <col min="12289" max="12290" width="2.25" customWidth="1"/>
    <col min="12291" max="12291" width="3.625" customWidth="1"/>
    <col min="12292" max="12294" width="2.25" customWidth="1"/>
    <col min="12295" max="12295" width="1.625" customWidth="1"/>
    <col min="12296" max="12313" width="2.25" customWidth="1"/>
    <col min="12314" max="12316" width="2.75" customWidth="1"/>
    <col min="12317" max="12322" width="2.25" customWidth="1"/>
    <col min="12323" max="12323" width="2.625" customWidth="1"/>
    <col min="12324" max="12324" width="3.5" customWidth="1"/>
    <col min="12325" max="12334" width="2.625" customWidth="1"/>
    <col min="12335" max="12335" width="3.5" customWidth="1"/>
    <col min="12336" max="12346" width="2.25" customWidth="1"/>
    <col min="12347" max="12347" width="8" customWidth="1"/>
    <col min="12545" max="12546" width="2.25" customWidth="1"/>
    <col min="12547" max="12547" width="3.625" customWidth="1"/>
    <col min="12548" max="12550" width="2.25" customWidth="1"/>
    <col min="12551" max="12551" width="1.625" customWidth="1"/>
    <col min="12552" max="12569" width="2.25" customWidth="1"/>
    <col min="12570" max="12572" width="2.75" customWidth="1"/>
    <col min="12573" max="12578" width="2.25" customWidth="1"/>
    <col min="12579" max="12579" width="2.625" customWidth="1"/>
    <col min="12580" max="12580" width="3.5" customWidth="1"/>
    <col min="12581" max="12590" width="2.625" customWidth="1"/>
    <col min="12591" max="12591" width="3.5" customWidth="1"/>
    <col min="12592" max="12602" width="2.25" customWidth="1"/>
    <col min="12603" max="12603" width="8" customWidth="1"/>
    <col min="12801" max="12802" width="2.25" customWidth="1"/>
    <col min="12803" max="12803" width="3.625" customWidth="1"/>
    <col min="12804" max="12806" width="2.25" customWidth="1"/>
    <col min="12807" max="12807" width="1.625" customWidth="1"/>
    <col min="12808" max="12825" width="2.25" customWidth="1"/>
    <col min="12826" max="12828" width="2.75" customWidth="1"/>
    <col min="12829" max="12834" width="2.25" customWidth="1"/>
    <col min="12835" max="12835" width="2.625" customWidth="1"/>
    <col min="12836" max="12836" width="3.5" customWidth="1"/>
    <col min="12837" max="12846" width="2.625" customWidth="1"/>
    <col min="12847" max="12847" width="3.5" customWidth="1"/>
    <col min="12848" max="12858" width="2.25" customWidth="1"/>
    <col min="12859" max="12859" width="8" customWidth="1"/>
    <col min="13057" max="13058" width="2.25" customWidth="1"/>
    <col min="13059" max="13059" width="3.625" customWidth="1"/>
    <col min="13060" max="13062" width="2.25" customWidth="1"/>
    <col min="13063" max="13063" width="1.625" customWidth="1"/>
    <col min="13064" max="13081" width="2.25" customWidth="1"/>
    <col min="13082" max="13084" width="2.75" customWidth="1"/>
    <col min="13085" max="13090" width="2.25" customWidth="1"/>
    <col min="13091" max="13091" width="2.625" customWidth="1"/>
    <col min="13092" max="13092" width="3.5" customWidth="1"/>
    <col min="13093" max="13102" width="2.625" customWidth="1"/>
    <col min="13103" max="13103" width="3.5" customWidth="1"/>
    <col min="13104" max="13114" width="2.25" customWidth="1"/>
    <col min="13115" max="13115" width="8" customWidth="1"/>
    <col min="13313" max="13314" width="2.25" customWidth="1"/>
    <col min="13315" max="13315" width="3.625" customWidth="1"/>
    <col min="13316" max="13318" width="2.25" customWidth="1"/>
    <col min="13319" max="13319" width="1.625" customWidth="1"/>
    <col min="13320" max="13337" width="2.25" customWidth="1"/>
    <col min="13338" max="13340" width="2.75" customWidth="1"/>
    <col min="13341" max="13346" width="2.25" customWidth="1"/>
    <col min="13347" max="13347" width="2.625" customWidth="1"/>
    <col min="13348" max="13348" width="3.5" customWidth="1"/>
    <col min="13349" max="13358" width="2.625" customWidth="1"/>
    <col min="13359" max="13359" width="3.5" customWidth="1"/>
    <col min="13360" max="13370" width="2.25" customWidth="1"/>
    <col min="13371" max="13371" width="8" customWidth="1"/>
    <col min="13569" max="13570" width="2.25" customWidth="1"/>
    <col min="13571" max="13571" width="3.625" customWidth="1"/>
    <col min="13572" max="13574" width="2.25" customWidth="1"/>
    <col min="13575" max="13575" width="1.625" customWidth="1"/>
    <col min="13576" max="13593" width="2.25" customWidth="1"/>
    <col min="13594" max="13596" width="2.75" customWidth="1"/>
    <col min="13597" max="13602" width="2.25" customWidth="1"/>
    <col min="13603" max="13603" width="2.625" customWidth="1"/>
    <col min="13604" max="13604" width="3.5" customWidth="1"/>
    <col min="13605" max="13614" width="2.625" customWidth="1"/>
    <col min="13615" max="13615" width="3.5" customWidth="1"/>
    <col min="13616" max="13626" width="2.25" customWidth="1"/>
    <col min="13627" max="13627" width="8" customWidth="1"/>
    <col min="13825" max="13826" width="2.25" customWidth="1"/>
    <col min="13827" max="13827" width="3.625" customWidth="1"/>
    <col min="13828" max="13830" width="2.25" customWidth="1"/>
    <col min="13831" max="13831" width="1.625" customWidth="1"/>
    <col min="13832" max="13849" width="2.25" customWidth="1"/>
    <col min="13850" max="13852" width="2.75" customWidth="1"/>
    <col min="13853" max="13858" width="2.25" customWidth="1"/>
    <col min="13859" max="13859" width="2.625" customWidth="1"/>
    <col min="13860" max="13860" width="3.5" customWidth="1"/>
    <col min="13861" max="13870" width="2.625" customWidth="1"/>
    <col min="13871" max="13871" width="3.5" customWidth="1"/>
    <col min="13872" max="13882" width="2.25" customWidth="1"/>
    <col min="13883" max="13883" width="8" customWidth="1"/>
    <col min="14081" max="14082" width="2.25" customWidth="1"/>
    <col min="14083" max="14083" width="3.625" customWidth="1"/>
    <col min="14084" max="14086" width="2.25" customWidth="1"/>
    <col min="14087" max="14087" width="1.625" customWidth="1"/>
    <col min="14088" max="14105" width="2.25" customWidth="1"/>
    <col min="14106" max="14108" width="2.75" customWidth="1"/>
    <col min="14109" max="14114" width="2.25" customWidth="1"/>
    <col min="14115" max="14115" width="2.625" customWidth="1"/>
    <col min="14116" max="14116" width="3.5" customWidth="1"/>
    <col min="14117" max="14126" width="2.625" customWidth="1"/>
    <col min="14127" max="14127" width="3.5" customWidth="1"/>
    <col min="14128" max="14138" width="2.25" customWidth="1"/>
    <col min="14139" max="14139" width="8" customWidth="1"/>
    <col min="14337" max="14338" width="2.25" customWidth="1"/>
    <col min="14339" max="14339" width="3.625" customWidth="1"/>
    <col min="14340" max="14342" width="2.25" customWidth="1"/>
    <col min="14343" max="14343" width="1.625" customWidth="1"/>
    <col min="14344" max="14361" width="2.25" customWidth="1"/>
    <col min="14362" max="14364" width="2.75" customWidth="1"/>
    <col min="14365" max="14370" width="2.25" customWidth="1"/>
    <col min="14371" max="14371" width="2.625" customWidth="1"/>
    <col min="14372" max="14372" width="3.5" customWidth="1"/>
    <col min="14373" max="14382" width="2.625" customWidth="1"/>
    <col min="14383" max="14383" width="3.5" customWidth="1"/>
    <col min="14384" max="14394" width="2.25" customWidth="1"/>
    <col min="14395" max="14395" width="8" customWidth="1"/>
    <col min="14593" max="14594" width="2.25" customWidth="1"/>
    <col min="14595" max="14595" width="3.625" customWidth="1"/>
    <col min="14596" max="14598" width="2.25" customWidth="1"/>
    <col min="14599" max="14599" width="1.625" customWidth="1"/>
    <col min="14600" max="14617" width="2.25" customWidth="1"/>
    <col min="14618" max="14620" width="2.75" customWidth="1"/>
    <col min="14621" max="14626" width="2.25" customWidth="1"/>
    <col min="14627" max="14627" width="2.625" customWidth="1"/>
    <col min="14628" max="14628" width="3.5" customWidth="1"/>
    <col min="14629" max="14638" width="2.625" customWidth="1"/>
    <col min="14639" max="14639" width="3.5" customWidth="1"/>
    <col min="14640" max="14650" width="2.25" customWidth="1"/>
    <col min="14651" max="14651" width="8" customWidth="1"/>
    <col min="14849" max="14850" width="2.25" customWidth="1"/>
    <col min="14851" max="14851" width="3.625" customWidth="1"/>
    <col min="14852" max="14854" width="2.25" customWidth="1"/>
    <col min="14855" max="14855" width="1.625" customWidth="1"/>
    <col min="14856" max="14873" width="2.25" customWidth="1"/>
    <col min="14874" max="14876" width="2.75" customWidth="1"/>
    <col min="14877" max="14882" width="2.25" customWidth="1"/>
    <col min="14883" max="14883" width="2.625" customWidth="1"/>
    <col min="14884" max="14884" width="3.5" customWidth="1"/>
    <col min="14885" max="14894" width="2.625" customWidth="1"/>
    <col min="14895" max="14895" width="3.5" customWidth="1"/>
    <col min="14896" max="14906" width="2.25" customWidth="1"/>
    <col min="14907" max="14907" width="8" customWidth="1"/>
    <col min="15105" max="15106" width="2.25" customWidth="1"/>
    <col min="15107" max="15107" width="3.625" customWidth="1"/>
    <col min="15108" max="15110" width="2.25" customWidth="1"/>
    <col min="15111" max="15111" width="1.625" customWidth="1"/>
    <col min="15112" max="15129" width="2.25" customWidth="1"/>
    <col min="15130" max="15132" width="2.75" customWidth="1"/>
    <col min="15133" max="15138" width="2.25" customWidth="1"/>
    <col min="15139" max="15139" width="2.625" customWidth="1"/>
    <col min="15140" max="15140" width="3.5" customWidth="1"/>
    <col min="15141" max="15150" width="2.625" customWidth="1"/>
    <col min="15151" max="15151" width="3.5" customWidth="1"/>
    <col min="15152" max="15162" width="2.25" customWidth="1"/>
    <col min="15163" max="15163" width="8" customWidth="1"/>
    <col min="15361" max="15362" width="2.25" customWidth="1"/>
    <col min="15363" max="15363" width="3.625" customWidth="1"/>
    <col min="15364" max="15366" width="2.25" customWidth="1"/>
    <col min="15367" max="15367" width="1.625" customWidth="1"/>
    <col min="15368" max="15385" width="2.25" customWidth="1"/>
    <col min="15386" max="15388" width="2.75" customWidth="1"/>
    <col min="15389" max="15394" width="2.25" customWidth="1"/>
    <col min="15395" max="15395" width="2.625" customWidth="1"/>
    <col min="15396" max="15396" width="3.5" customWidth="1"/>
    <col min="15397" max="15406" width="2.625" customWidth="1"/>
    <col min="15407" max="15407" width="3.5" customWidth="1"/>
    <col min="15408" max="15418" width="2.25" customWidth="1"/>
    <col min="15419" max="15419" width="8" customWidth="1"/>
    <col min="15617" max="15618" width="2.25" customWidth="1"/>
    <col min="15619" max="15619" width="3.625" customWidth="1"/>
    <col min="15620" max="15622" width="2.25" customWidth="1"/>
    <col min="15623" max="15623" width="1.625" customWidth="1"/>
    <col min="15624" max="15641" width="2.25" customWidth="1"/>
    <col min="15642" max="15644" width="2.75" customWidth="1"/>
    <col min="15645" max="15650" width="2.25" customWidth="1"/>
    <col min="15651" max="15651" width="2.625" customWidth="1"/>
    <col min="15652" max="15652" width="3.5" customWidth="1"/>
    <col min="15653" max="15662" width="2.625" customWidth="1"/>
    <col min="15663" max="15663" width="3.5" customWidth="1"/>
    <col min="15664" max="15674" width="2.25" customWidth="1"/>
    <col min="15675" max="15675" width="8" customWidth="1"/>
    <col min="15873" max="15874" width="2.25" customWidth="1"/>
    <col min="15875" max="15875" width="3.625" customWidth="1"/>
    <col min="15876" max="15878" width="2.25" customWidth="1"/>
    <col min="15879" max="15879" width="1.625" customWidth="1"/>
    <col min="15880" max="15897" width="2.25" customWidth="1"/>
    <col min="15898" max="15900" width="2.75" customWidth="1"/>
    <col min="15901" max="15906" width="2.25" customWidth="1"/>
    <col min="15907" max="15907" width="2.625" customWidth="1"/>
    <col min="15908" max="15908" width="3.5" customWidth="1"/>
    <col min="15909" max="15918" width="2.625" customWidth="1"/>
    <col min="15919" max="15919" width="3.5" customWidth="1"/>
    <col min="15920" max="15930" width="2.25" customWidth="1"/>
    <col min="15931" max="15931" width="8" customWidth="1"/>
    <col min="16129" max="16130" width="2.25" customWidth="1"/>
    <col min="16131" max="16131" width="3.625" customWidth="1"/>
    <col min="16132" max="16134" width="2.25" customWidth="1"/>
    <col min="16135" max="16135" width="1.625" customWidth="1"/>
    <col min="16136" max="16153" width="2.25" customWidth="1"/>
    <col min="16154" max="16156" width="2.75" customWidth="1"/>
    <col min="16157" max="16162" width="2.25" customWidth="1"/>
    <col min="16163" max="16163" width="2.625" customWidth="1"/>
    <col min="16164" max="16164" width="3.5" customWidth="1"/>
    <col min="16165" max="16174" width="2.625" customWidth="1"/>
    <col min="16175" max="16175" width="3.5" customWidth="1"/>
    <col min="16176" max="16186" width="2.25" customWidth="1"/>
    <col min="16187" max="16187" width="8" customWidth="1"/>
  </cols>
  <sheetData>
    <row r="1" spans="2:61" ht="23.25" customHeight="1">
      <c r="AQ1" s="912"/>
      <c r="AR1" s="912"/>
      <c r="AS1" s="912"/>
      <c r="AT1" s="912"/>
      <c r="AU1" s="912"/>
      <c r="AV1" s="912"/>
      <c r="AW1" s="912"/>
      <c r="AX1" s="24"/>
    </row>
    <row r="2" spans="2:61" ht="21.75" customHeight="1" thickBot="1">
      <c r="AK2" s="466" t="s">
        <v>0</v>
      </c>
      <c r="AL2" s="466"/>
      <c r="AM2" s="466"/>
      <c r="AN2" s="466"/>
      <c r="AO2" s="466"/>
      <c r="AP2" s="466"/>
      <c r="AQ2" s="466"/>
      <c r="AR2" s="466">
        <v>296</v>
      </c>
      <c r="AS2" s="466"/>
      <c r="AT2" s="466"/>
      <c r="AU2" s="466"/>
      <c r="AV2" s="466"/>
      <c r="AW2" s="466"/>
      <c r="AX2" s="466"/>
      <c r="AY2" s="466"/>
    </row>
    <row r="3" spans="2:61" ht="19.5" thickBot="1">
      <c r="B3" s="913" t="s">
        <v>98</v>
      </c>
      <c r="C3" s="914"/>
      <c r="D3" s="914"/>
      <c r="E3" s="914"/>
      <c r="F3" s="914"/>
      <c r="G3" s="914"/>
      <c r="H3" s="914"/>
      <c r="I3" s="914"/>
      <c r="J3" s="914"/>
      <c r="K3" s="914"/>
      <c r="L3" s="914"/>
      <c r="M3" s="914"/>
      <c r="N3" s="914"/>
      <c r="O3" s="914"/>
      <c r="P3" s="914"/>
      <c r="Q3" s="914"/>
      <c r="R3" s="914"/>
      <c r="S3" s="914"/>
      <c r="T3" s="914"/>
      <c r="U3" s="914"/>
      <c r="V3" s="914"/>
      <c r="W3" s="914"/>
      <c r="X3" s="914"/>
      <c r="Y3" s="914"/>
      <c r="Z3" s="914"/>
      <c r="AA3" s="914"/>
      <c r="AB3" s="914"/>
      <c r="AC3" s="914"/>
      <c r="AD3" s="914"/>
      <c r="AE3" s="914"/>
      <c r="AF3" s="914"/>
      <c r="AG3" s="914"/>
      <c r="AH3" s="914"/>
      <c r="AI3" s="914"/>
      <c r="AJ3" s="914"/>
      <c r="AK3" s="914"/>
      <c r="AL3" s="914"/>
      <c r="AM3" s="914"/>
      <c r="AN3" s="914"/>
      <c r="AO3" s="914"/>
      <c r="AP3" s="914"/>
      <c r="AQ3" s="914"/>
      <c r="AR3" s="914"/>
      <c r="AS3" s="914"/>
      <c r="AT3" s="914"/>
      <c r="AU3" s="914"/>
      <c r="AV3" s="914"/>
      <c r="AW3" s="914"/>
      <c r="AX3" s="914"/>
      <c r="AY3" s="915"/>
    </row>
    <row r="4" spans="2:61" ht="21" customHeight="1">
      <c r="B4" s="468" t="s">
        <v>49</v>
      </c>
      <c r="C4" s="469"/>
      <c r="D4" s="469"/>
      <c r="E4" s="469"/>
      <c r="F4" s="469"/>
      <c r="G4" s="469"/>
      <c r="H4" s="916" t="s">
        <v>415</v>
      </c>
      <c r="I4" s="917"/>
      <c r="J4" s="917"/>
      <c r="K4" s="917"/>
      <c r="L4" s="917"/>
      <c r="M4" s="917"/>
      <c r="N4" s="917"/>
      <c r="O4" s="917"/>
      <c r="P4" s="917"/>
      <c r="Q4" s="917"/>
      <c r="R4" s="917"/>
      <c r="S4" s="917"/>
      <c r="T4" s="917"/>
      <c r="U4" s="917"/>
      <c r="V4" s="917"/>
      <c r="W4" s="917"/>
      <c r="X4" s="917"/>
      <c r="Y4" s="917"/>
      <c r="Z4" s="472" t="s">
        <v>540</v>
      </c>
      <c r="AA4" s="473"/>
      <c r="AB4" s="473"/>
      <c r="AC4" s="473"/>
      <c r="AD4" s="473"/>
      <c r="AE4" s="474"/>
      <c r="AF4" s="475" t="s">
        <v>101</v>
      </c>
      <c r="AG4" s="476"/>
      <c r="AH4" s="476"/>
      <c r="AI4" s="476"/>
      <c r="AJ4" s="476"/>
      <c r="AK4" s="476"/>
      <c r="AL4" s="476"/>
      <c r="AM4" s="476"/>
      <c r="AN4" s="476"/>
      <c r="AO4" s="476"/>
      <c r="AP4" s="476"/>
      <c r="AQ4" s="477"/>
      <c r="AR4" s="478" t="s">
        <v>1</v>
      </c>
      <c r="AS4" s="475"/>
      <c r="AT4" s="475"/>
      <c r="AU4" s="475"/>
      <c r="AV4" s="475"/>
      <c r="AW4" s="475"/>
      <c r="AX4" s="475"/>
      <c r="AY4" s="479"/>
    </row>
    <row r="5" spans="2:61" ht="28.15" customHeight="1">
      <c r="B5" s="442" t="s">
        <v>59</v>
      </c>
      <c r="C5" s="443"/>
      <c r="D5" s="443"/>
      <c r="E5" s="443"/>
      <c r="F5" s="443"/>
      <c r="G5" s="444"/>
      <c r="H5" s="445" t="s">
        <v>416</v>
      </c>
      <c r="I5" s="446"/>
      <c r="J5" s="446"/>
      <c r="K5" s="446"/>
      <c r="L5" s="446"/>
      <c r="M5" s="446"/>
      <c r="N5" s="446"/>
      <c r="O5" s="446"/>
      <c r="P5" s="446"/>
      <c r="Q5" s="446"/>
      <c r="R5" s="446"/>
      <c r="S5" s="446"/>
      <c r="T5" s="446"/>
      <c r="U5" s="446"/>
      <c r="V5" s="446"/>
      <c r="W5" s="447"/>
      <c r="X5" s="447"/>
      <c r="Y5" s="447"/>
      <c r="Z5" s="448" t="s">
        <v>2</v>
      </c>
      <c r="AA5" s="449"/>
      <c r="AB5" s="449"/>
      <c r="AC5" s="449"/>
      <c r="AD5" s="449"/>
      <c r="AE5" s="450"/>
      <c r="AF5" s="449" t="s">
        <v>102</v>
      </c>
      <c r="AG5" s="449"/>
      <c r="AH5" s="449"/>
      <c r="AI5" s="449"/>
      <c r="AJ5" s="449"/>
      <c r="AK5" s="449"/>
      <c r="AL5" s="449"/>
      <c r="AM5" s="449"/>
      <c r="AN5" s="449"/>
      <c r="AO5" s="449"/>
      <c r="AP5" s="449"/>
      <c r="AQ5" s="450"/>
      <c r="AR5" s="451" t="s">
        <v>525</v>
      </c>
      <c r="AS5" s="452"/>
      <c r="AT5" s="452"/>
      <c r="AU5" s="452"/>
      <c r="AV5" s="452"/>
      <c r="AW5" s="452"/>
      <c r="AX5" s="452"/>
      <c r="AY5" s="453"/>
    </row>
    <row r="6" spans="2:61" ht="30.75" customHeight="1">
      <c r="B6" s="454" t="s">
        <v>3</v>
      </c>
      <c r="C6" s="455"/>
      <c r="D6" s="455"/>
      <c r="E6" s="455"/>
      <c r="F6" s="455"/>
      <c r="G6" s="455"/>
      <c r="H6" s="456" t="s">
        <v>103</v>
      </c>
      <c r="I6" s="447"/>
      <c r="J6" s="447"/>
      <c r="K6" s="447"/>
      <c r="L6" s="447"/>
      <c r="M6" s="447"/>
      <c r="N6" s="447"/>
      <c r="O6" s="447"/>
      <c r="P6" s="447"/>
      <c r="Q6" s="447"/>
      <c r="R6" s="447"/>
      <c r="S6" s="447"/>
      <c r="T6" s="447"/>
      <c r="U6" s="447"/>
      <c r="V6" s="447"/>
      <c r="W6" s="447"/>
      <c r="X6" s="447"/>
      <c r="Y6" s="447"/>
      <c r="Z6" s="457" t="s">
        <v>76</v>
      </c>
      <c r="AA6" s="458"/>
      <c r="AB6" s="458"/>
      <c r="AC6" s="458"/>
      <c r="AD6" s="458"/>
      <c r="AE6" s="459"/>
      <c r="AF6" s="941" t="s">
        <v>417</v>
      </c>
      <c r="AG6" s="941"/>
      <c r="AH6" s="941"/>
      <c r="AI6" s="941"/>
      <c r="AJ6" s="941"/>
      <c r="AK6" s="941"/>
      <c r="AL6" s="941"/>
      <c r="AM6" s="941"/>
      <c r="AN6" s="941"/>
      <c r="AO6" s="941"/>
      <c r="AP6" s="941"/>
      <c r="AQ6" s="941"/>
      <c r="AR6" s="260"/>
      <c r="AS6" s="260"/>
      <c r="AT6" s="260"/>
      <c r="AU6" s="260"/>
      <c r="AV6" s="260"/>
      <c r="AW6" s="260"/>
      <c r="AX6" s="260"/>
      <c r="AY6" s="956"/>
    </row>
    <row r="7" spans="2:61" ht="18" customHeight="1">
      <c r="B7" s="418" t="s">
        <v>37</v>
      </c>
      <c r="C7" s="419"/>
      <c r="D7" s="419"/>
      <c r="E7" s="419"/>
      <c r="F7" s="419"/>
      <c r="G7" s="419"/>
      <c r="H7" s="935" t="s">
        <v>666</v>
      </c>
      <c r="I7" s="936"/>
      <c r="J7" s="936"/>
      <c r="K7" s="936"/>
      <c r="L7" s="936"/>
      <c r="M7" s="936"/>
      <c r="N7" s="936"/>
      <c r="O7" s="936"/>
      <c r="P7" s="936"/>
      <c r="Q7" s="936"/>
      <c r="R7" s="936"/>
      <c r="S7" s="936"/>
      <c r="T7" s="936"/>
      <c r="U7" s="936"/>
      <c r="V7" s="936"/>
      <c r="W7" s="3069"/>
      <c r="X7" s="3069"/>
      <c r="Y7" s="3069"/>
      <c r="Z7" s="428" t="s">
        <v>543</v>
      </c>
      <c r="AA7" s="267"/>
      <c r="AB7" s="267"/>
      <c r="AC7" s="267"/>
      <c r="AD7" s="267"/>
      <c r="AE7" s="429"/>
      <c r="AF7" s="431"/>
      <c r="AG7" s="432"/>
      <c r="AH7" s="432"/>
      <c r="AI7" s="432"/>
      <c r="AJ7" s="432"/>
      <c r="AK7" s="432"/>
      <c r="AL7" s="432"/>
      <c r="AM7" s="432"/>
      <c r="AN7" s="432"/>
      <c r="AO7" s="432"/>
      <c r="AP7" s="432"/>
      <c r="AQ7" s="432"/>
      <c r="AR7" s="432"/>
      <c r="AS7" s="432"/>
      <c r="AT7" s="432"/>
      <c r="AU7" s="432"/>
      <c r="AV7" s="432"/>
      <c r="AW7" s="432"/>
      <c r="AX7" s="432"/>
      <c r="AY7" s="433"/>
    </row>
    <row r="8" spans="2:61" ht="24" customHeight="1">
      <c r="B8" s="420"/>
      <c r="C8" s="421"/>
      <c r="D8" s="421"/>
      <c r="E8" s="421"/>
      <c r="F8" s="421"/>
      <c r="G8" s="421"/>
      <c r="H8" s="938"/>
      <c r="I8" s="939"/>
      <c r="J8" s="939"/>
      <c r="K8" s="939"/>
      <c r="L8" s="939"/>
      <c r="M8" s="939"/>
      <c r="N8" s="939"/>
      <c r="O8" s="939"/>
      <c r="P8" s="939"/>
      <c r="Q8" s="939"/>
      <c r="R8" s="939"/>
      <c r="S8" s="939"/>
      <c r="T8" s="939"/>
      <c r="U8" s="939"/>
      <c r="V8" s="939"/>
      <c r="W8" s="3070"/>
      <c r="X8" s="3070"/>
      <c r="Y8" s="3070"/>
      <c r="Z8" s="430"/>
      <c r="AA8" s="267"/>
      <c r="AB8" s="267"/>
      <c r="AC8" s="267"/>
      <c r="AD8" s="267"/>
      <c r="AE8" s="429"/>
      <c r="AF8" s="434"/>
      <c r="AG8" s="434"/>
      <c r="AH8" s="434"/>
      <c r="AI8" s="434"/>
      <c r="AJ8" s="434"/>
      <c r="AK8" s="434"/>
      <c r="AL8" s="434"/>
      <c r="AM8" s="434"/>
      <c r="AN8" s="434"/>
      <c r="AO8" s="434"/>
      <c r="AP8" s="434"/>
      <c r="AQ8" s="434"/>
      <c r="AR8" s="434"/>
      <c r="AS8" s="434"/>
      <c r="AT8" s="434"/>
      <c r="AU8" s="434"/>
      <c r="AV8" s="434"/>
      <c r="AW8" s="434"/>
      <c r="AX8" s="434"/>
      <c r="AY8" s="435"/>
    </row>
    <row r="9" spans="2:61" ht="103.7" customHeight="1">
      <c r="B9" s="436" t="s">
        <v>38</v>
      </c>
      <c r="C9" s="437"/>
      <c r="D9" s="437"/>
      <c r="E9" s="437"/>
      <c r="F9" s="437"/>
      <c r="G9" s="437"/>
      <c r="H9" s="3286" t="s">
        <v>667</v>
      </c>
      <c r="I9" s="3287"/>
      <c r="J9" s="3287"/>
      <c r="K9" s="3287"/>
      <c r="L9" s="3287"/>
      <c r="M9" s="3287"/>
      <c r="N9" s="3287"/>
      <c r="O9" s="3287"/>
      <c r="P9" s="3287"/>
      <c r="Q9" s="3287"/>
      <c r="R9" s="3287"/>
      <c r="S9" s="3287"/>
      <c r="T9" s="3287"/>
      <c r="U9" s="3287"/>
      <c r="V9" s="3287"/>
      <c r="W9" s="3287"/>
      <c r="X9" s="3287"/>
      <c r="Y9" s="3287"/>
      <c r="Z9" s="3287"/>
      <c r="AA9" s="3287"/>
      <c r="AB9" s="3287"/>
      <c r="AC9" s="3287"/>
      <c r="AD9" s="3287"/>
      <c r="AE9" s="3287"/>
      <c r="AF9" s="3287"/>
      <c r="AG9" s="3287"/>
      <c r="AH9" s="3287"/>
      <c r="AI9" s="3287"/>
      <c r="AJ9" s="3287"/>
      <c r="AK9" s="3287"/>
      <c r="AL9" s="3287"/>
      <c r="AM9" s="3287"/>
      <c r="AN9" s="3287"/>
      <c r="AO9" s="3287"/>
      <c r="AP9" s="3287"/>
      <c r="AQ9" s="3287"/>
      <c r="AR9" s="3287"/>
      <c r="AS9" s="3287"/>
      <c r="AT9" s="3287"/>
      <c r="AU9" s="3287"/>
      <c r="AV9" s="3287"/>
      <c r="AW9" s="3287"/>
      <c r="AX9" s="3287"/>
      <c r="AY9" s="3288"/>
    </row>
    <row r="10" spans="2:61" ht="137.25" customHeight="1">
      <c r="B10" s="436" t="s">
        <v>78</v>
      </c>
      <c r="C10" s="437"/>
      <c r="D10" s="437"/>
      <c r="E10" s="437"/>
      <c r="F10" s="437"/>
      <c r="G10" s="437"/>
      <c r="H10" s="3283" t="s">
        <v>668</v>
      </c>
      <c r="I10" s="3284"/>
      <c r="J10" s="3284"/>
      <c r="K10" s="3284"/>
      <c r="L10" s="3284"/>
      <c r="M10" s="3284"/>
      <c r="N10" s="3284"/>
      <c r="O10" s="3284"/>
      <c r="P10" s="3284"/>
      <c r="Q10" s="3284"/>
      <c r="R10" s="3284"/>
      <c r="S10" s="3284"/>
      <c r="T10" s="3284"/>
      <c r="U10" s="3284"/>
      <c r="V10" s="3284"/>
      <c r="W10" s="3284"/>
      <c r="X10" s="3284"/>
      <c r="Y10" s="3284"/>
      <c r="Z10" s="3284"/>
      <c r="AA10" s="3284"/>
      <c r="AB10" s="3284"/>
      <c r="AC10" s="3284"/>
      <c r="AD10" s="3284"/>
      <c r="AE10" s="3284"/>
      <c r="AF10" s="3284"/>
      <c r="AG10" s="3284"/>
      <c r="AH10" s="3284"/>
      <c r="AI10" s="3284"/>
      <c r="AJ10" s="3284"/>
      <c r="AK10" s="3284"/>
      <c r="AL10" s="3284"/>
      <c r="AM10" s="3284"/>
      <c r="AN10" s="3284"/>
      <c r="AO10" s="3284"/>
      <c r="AP10" s="3284"/>
      <c r="AQ10" s="3284"/>
      <c r="AR10" s="3284"/>
      <c r="AS10" s="3284"/>
      <c r="AT10" s="3284"/>
      <c r="AU10" s="3284"/>
      <c r="AV10" s="3284"/>
      <c r="AW10" s="3284"/>
      <c r="AX10" s="3284"/>
      <c r="AY10" s="3285"/>
    </row>
    <row r="11" spans="2:61" ht="29.25" customHeight="1">
      <c r="B11" s="436" t="s">
        <v>4</v>
      </c>
      <c r="C11" s="437"/>
      <c r="D11" s="437"/>
      <c r="E11" s="437"/>
      <c r="F11" s="437"/>
      <c r="G11" s="438"/>
      <c r="H11" s="439" t="s">
        <v>133</v>
      </c>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40"/>
      <c r="AO11" s="440"/>
      <c r="AP11" s="440"/>
      <c r="AQ11" s="440"/>
      <c r="AR11" s="440"/>
      <c r="AS11" s="440"/>
      <c r="AT11" s="440"/>
      <c r="AU11" s="440"/>
      <c r="AV11" s="440"/>
      <c r="AW11" s="440"/>
      <c r="AX11" s="440"/>
      <c r="AY11" s="441"/>
      <c r="BI11" t="s">
        <v>669</v>
      </c>
    </row>
    <row r="12" spans="2:61" ht="21" customHeight="1">
      <c r="B12" s="405" t="s">
        <v>39</v>
      </c>
      <c r="C12" s="406"/>
      <c r="D12" s="406"/>
      <c r="E12" s="406"/>
      <c r="F12" s="406"/>
      <c r="G12" s="407"/>
      <c r="H12" s="411"/>
      <c r="I12" s="412"/>
      <c r="J12" s="412"/>
      <c r="K12" s="412"/>
      <c r="L12" s="412"/>
      <c r="M12" s="412"/>
      <c r="N12" s="412"/>
      <c r="O12" s="412"/>
      <c r="P12" s="412"/>
      <c r="Q12" s="370" t="s">
        <v>86</v>
      </c>
      <c r="R12" s="371"/>
      <c r="S12" s="371"/>
      <c r="T12" s="371"/>
      <c r="U12" s="371"/>
      <c r="V12" s="371"/>
      <c r="W12" s="413"/>
      <c r="X12" s="370" t="s">
        <v>87</v>
      </c>
      <c r="Y12" s="371"/>
      <c r="Z12" s="371"/>
      <c r="AA12" s="371"/>
      <c r="AB12" s="371"/>
      <c r="AC12" s="371"/>
      <c r="AD12" s="413"/>
      <c r="AE12" s="370" t="s">
        <v>88</v>
      </c>
      <c r="AF12" s="371"/>
      <c r="AG12" s="371"/>
      <c r="AH12" s="371"/>
      <c r="AI12" s="371"/>
      <c r="AJ12" s="371"/>
      <c r="AK12" s="413"/>
      <c r="AL12" s="370" t="s">
        <v>90</v>
      </c>
      <c r="AM12" s="371"/>
      <c r="AN12" s="371"/>
      <c r="AO12" s="371"/>
      <c r="AP12" s="371"/>
      <c r="AQ12" s="371"/>
      <c r="AR12" s="413"/>
      <c r="AS12" s="370" t="s">
        <v>91</v>
      </c>
      <c r="AT12" s="371"/>
      <c r="AU12" s="371"/>
      <c r="AV12" s="371"/>
      <c r="AW12" s="371"/>
      <c r="AX12" s="371"/>
      <c r="AY12" s="372"/>
    </row>
    <row r="13" spans="2:61" ht="21" customHeight="1">
      <c r="B13" s="291"/>
      <c r="C13" s="292"/>
      <c r="D13" s="292"/>
      <c r="E13" s="292"/>
      <c r="F13" s="292"/>
      <c r="G13" s="293"/>
      <c r="H13" s="373" t="s">
        <v>5</v>
      </c>
      <c r="I13" s="374"/>
      <c r="J13" s="379" t="s">
        <v>6</v>
      </c>
      <c r="K13" s="380"/>
      <c r="L13" s="380"/>
      <c r="M13" s="380"/>
      <c r="N13" s="380"/>
      <c r="O13" s="380"/>
      <c r="P13" s="381"/>
      <c r="Q13" s="384">
        <v>213</v>
      </c>
      <c r="R13" s="384"/>
      <c r="S13" s="384"/>
      <c r="T13" s="384"/>
      <c r="U13" s="384"/>
      <c r="V13" s="384"/>
      <c r="W13" s="384"/>
      <c r="X13" s="384">
        <v>199</v>
      </c>
      <c r="Y13" s="384"/>
      <c r="Z13" s="384"/>
      <c r="AA13" s="384"/>
      <c r="AB13" s="384"/>
      <c r="AC13" s="384"/>
      <c r="AD13" s="384"/>
      <c r="AE13" s="384">
        <v>177</v>
      </c>
      <c r="AF13" s="384"/>
      <c r="AG13" s="384"/>
      <c r="AH13" s="384"/>
      <c r="AI13" s="384"/>
      <c r="AJ13" s="384"/>
      <c r="AK13" s="384"/>
      <c r="AL13" s="384">
        <v>130</v>
      </c>
      <c r="AM13" s="384"/>
      <c r="AN13" s="384"/>
      <c r="AO13" s="384"/>
      <c r="AP13" s="384"/>
      <c r="AQ13" s="384"/>
      <c r="AR13" s="384"/>
      <c r="AS13" s="384">
        <v>0</v>
      </c>
      <c r="AT13" s="384"/>
      <c r="AU13" s="384"/>
      <c r="AV13" s="384"/>
      <c r="AW13" s="384"/>
      <c r="AX13" s="384"/>
      <c r="AY13" s="385"/>
    </row>
    <row r="14" spans="2:61" ht="21" customHeight="1">
      <c r="B14" s="291"/>
      <c r="C14" s="292"/>
      <c r="D14" s="292"/>
      <c r="E14" s="292"/>
      <c r="F14" s="292"/>
      <c r="G14" s="293"/>
      <c r="H14" s="375"/>
      <c r="I14" s="376"/>
      <c r="J14" s="386" t="s">
        <v>7</v>
      </c>
      <c r="K14" s="387"/>
      <c r="L14" s="387"/>
      <c r="M14" s="387"/>
      <c r="N14" s="387"/>
      <c r="O14" s="387"/>
      <c r="P14" s="388"/>
      <c r="Q14" s="3282" t="s">
        <v>670</v>
      </c>
      <c r="R14" s="3282"/>
      <c r="S14" s="3282"/>
      <c r="T14" s="3282"/>
      <c r="U14" s="3282"/>
      <c r="V14" s="3282"/>
      <c r="W14" s="3282"/>
      <c r="X14" s="3282" t="s">
        <v>670</v>
      </c>
      <c r="Y14" s="3282"/>
      <c r="Z14" s="3282"/>
      <c r="AA14" s="3282"/>
      <c r="AB14" s="3282"/>
      <c r="AC14" s="3282"/>
      <c r="AD14" s="3282"/>
      <c r="AE14" s="3282" t="s">
        <v>670</v>
      </c>
      <c r="AF14" s="3282"/>
      <c r="AG14" s="3282"/>
      <c r="AH14" s="3282"/>
      <c r="AI14" s="3282"/>
      <c r="AJ14" s="3282"/>
      <c r="AK14" s="3282"/>
      <c r="AL14" s="3282" t="s">
        <v>670</v>
      </c>
      <c r="AM14" s="3282"/>
      <c r="AN14" s="3282"/>
      <c r="AO14" s="3282"/>
      <c r="AP14" s="3282"/>
      <c r="AQ14" s="3282"/>
      <c r="AR14" s="3282"/>
      <c r="AS14" s="464"/>
      <c r="AT14" s="464"/>
      <c r="AU14" s="464"/>
      <c r="AV14" s="464"/>
      <c r="AW14" s="464"/>
      <c r="AX14" s="464"/>
      <c r="AY14" s="465"/>
    </row>
    <row r="15" spans="2:61" ht="24.75" customHeight="1">
      <c r="B15" s="291"/>
      <c r="C15" s="292"/>
      <c r="D15" s="292"/>
      <c r="E15" s="292"/>
      <c r="F15" s="292"/>
      <c r="G15" s="293"/>
      <c r="H15" s="375"/>
      <c r="I15" s="376"/>
      <c r="J15" s="386" t="s">
        <v>8</v>
      </c>
      <c r="K15" s="387"/>
      <c r="L15" s="387"/>
      <c r="M15" s="387"/>
      <c r="N15" s="387"/>
      <c r="O15" s="387"/>
      <c r="P15" s="388"/>
      <c r="Q15" s="3282" t="s">
        <v>670</v>
      </c>
      <c r="R15" s="3282"/>
      <c r="S15" s="3282"/>
      <c r="T15" s="3282"/>
      <c r="U15" s="3282"/>
      <c r="V15" s="3282"/>
      <c r="W15" s="3282"/>
      <c r="X15" s="3282" t="s">
        <v>670</v>
      </c>
      <c r="Y15" s="3282"/>
      <c r="Z15" s="3282"/>
      <c r="AA15" s="3282"/>
      <c r="AB15" s="3282"/>
      <c r="AC15" s="3282"/>
      <c r="AD15" s="3282"/>
      <c r="AE15" s="3282" t="s">
        <v>670</v>
      </c>
      <c r="AF15" s="3282"/>
      <c r="AG15" s="3282"/>
      <c r="AH15" s="3282"/>
      <c r="AI15" s="3282"/>
      <c r="AJ15" s="3282"/>
      <c r="AK15" s="3282"/>
      <c r="AL15" s="3282" t="s">
        <v>670</v>
      </c>
      <c r="AM15" s="3282"/>
      <c r="AN15" s="3282"/>
      <c r="AO15" s="3282"/>
      <c r="AP15" s="3282"/>
      <c r="AQ15" s="3282"/>
      <c r="AR15" s="3282"/>
      <c r="AS15" s="464"/>
      <c r="AT15" s="464"/>
      <c r="AU15" s="464"/>
      <c r="AV15" s="464"/>
      <c r="AW15" s="464"/>
      <c r="AX15" s="464"/>
      <c r="AY15" s="465"/>
    </row>
    <row r="16" spans="2:61" ht="24.75" customHeight="1">
      <c r="B16" s="291"/>
      <c r="C16" s="292"/>
      <c r="D16" s="292"/>
      <c r="E16" s="292"/>
      <c r="F16" s="292"/>
      <c r="G16" s="293"/>
      <c r="H16" s="377"/>
      <c r="I16" s="378"/>
      <c r="J16" s="415" t="s">
        <v>26</v>
      </c>
      <c r="K16" s="416"/>
      <c r="L16" s="416"/>
      <c r="M16" s="416"/>
      <c r="N16" s="416"/>
      <c r="O16" s="416"/>
      <c r="P16" s="417"/>
      <c r="Q16" s="402">
        <v>213</v>
      </c>
      <c r="R16" s="402"/>
      <c r="S16" s="402"/>
      <c r="T16" s="402"/>
      <c r="U16" s="402"/>
      <c r="V16" s="402"/>
      <c r="W16" s="402"/>
      <c r="X16" s="402">
        <v>199</v>
      </c>
      <c r="Y16" s="402"/>
      <c r="Z16" s="402"/>
      <c r="AA16" s="402"/>
      <c r="AB16" s="402"/>
      <c r="AC16" s="402"/>
      <c r="AD16" s="402"/>
      <c r="AE16" s="402">
        <v>177</v>
      </c>
      <c r="AF16" s="402"/>
      <c r="AG16" s="402"/>
      <c r="AH16" s="402"/>
      <c r="AI16" s="402"/>
      <c r="AJ16" s="402"/>
      <c r="AK16" s="402"/>
      <c r="AL16" s="402">
        <v>130</v>
      </c>
      <c r="AM16" s="402"/>
      <c r="AN16" s="402"/>
      <c r="AO16" s="402"/>
      <c r="AP16" s="402"/>
      <c r="AQ16" s="402"/>
      <c r="AR16" s="402"/>
      <c r="AS16" s="402">
        <v>0</v>
      </c>
      <c r="AT16" s="402"/>
      <c r="AU16" s="402"/>
      <c r="AV16" s="402"/>
      <c r="AW16" s="402"/>
      <c r="AX16" s="402"/>
      <c r="AY16" s="402"/>
    </row>
    <row r="17" spans="2:51" ht="24.75" customHeight="1">
      <c r="B17" s="291"/>
      <c r="C17" s="292"/>
      <c r="D17" s="292"/>
      <c r="E17" s="292"/>
      <c r="F17" s="292"/>
      <c r="G17" s="293"/>
      <c r="H17" s="392" t="s">
        <v>9</v>
      </c>
      <c r="I17" s="393"/>
      <c r="J17" s="393"/>
      <c r="K17" s="393"/>
      <c r="L17" s="393"/>
      <c r="M17" s="393"/>
      <c r="N17" s="393"/>
      <c r="O17" s="393"/>
      <c r="P17" s="393"/>
      <c r="Q17" s="931">
        <v>197</v>
      </c>
      <c r="R17" s="931"/>
      <c r="S17" s="931"/>
      <c r="T17" s="931"/>
      <c r="U17" s="931"/>
      <c r="V17" s="931"/>
      <c r="W17" s="931"/>
      <c r="X17" s="931">
        <v>190</v>
      </c>
      <c r="Y17" s="931"/>
      <c r="Z17" s="931"/>
      <c r="AA17" s="931"/>
      <c r="AB17" s="931"/>
      <c r="AC17" s="931"/>
      <c r="AD17" s="931"/>
      <c r="AE17" s="931">
        <v>172</v>
      </c>
      <c r="AF17" s="931"/>
      <c r="AG17" s="931"/>
      <c r="AH17" s="931"/>
      <c r="AI17" s="931"/>
      <c r="AJ17" s="931"/>
      <c r="AK17" s="931"/>
      <c r="AL17" s="390"/>
      <c r="AM17" s="390"/>
      <c r="AN17" s="390"/>
      <c r="AO17" s="390"/>
      <c r="AP17" s="390"/>
      <c r="AQ17" s="390"/>
      <c r="AR17" s="390"/>
      <c r="AS17" s="390"/>
      <c r="AT17" s="390"/>
      <c r="AU17" s="390"/>
      <c r="AV17" s="390"/>
      <c r="AW17" s="390"/>
      <c r="AX17" s="390"/>
      <c r="AY17" s="391"/>
    </row>
    <row r="18" spans="2:51" ht="24.75" customHeight="1">
      <c r="B18" s="408"/>
      <c r="C18" s="409"/>
      <c r="D18" s="409"/>
      <c r="E18" s="409"/>
      <c r="F18" s="409"/>
      <c r="G18" s="410"/>
      <c r="H18" s="392" t="s">
        <v>10</v>
      </c>
      <c r="I18" s="393"/>
      <c r="J18" s="393"/>
      <c r="K18" s="393"/>
      <c r="L18" s="393"/>
      <c r="M18" s="393"/>
      <c r="N18" s="393"/>
      <c r="O18" s="393"/>
      <c r="P18" s="393"/>
      <c r="Q18" s="3281">
        <v>0.92110000000000003</v>
      </c>
      <c r="R18" s="3281"/>
      <c r="S18" s="3281"/>
      <c r="T18" s="3281"/>
      <c r="U18" s="3281"/>
      <c r="V18" s="3281"/>
      <c r="W18" s="3281"/>
      <c r="X18" s="3281">
        <v>0.95309999999999995</v>
      </c>
      <c r="Y18" s="3281"/>
      <c r="Z18" s="3281"/>
      <c r="AA18" s="3281"/>
      <c r="AB18" s="3281"/>
      <c r="AC18" s="3281"/>
      <c r="AD18" s="3281"/>
      <c r="AE18" s="3281">
        <v>0.97019999999999995</v>
      </c>
      <c r="AF18" s="3281"/>
      <c r="AG18" s="3281"/>
      <c r="AH18" s="3281"/>
      <c r="AI18" s="3281"/>
      <c r="AJ18" s="3281"/>
      <c r="AK18" s="3281"/>
      <c r="AL18" s="390"/>
      <c r="AM18" s="390"/>
      <c r="AN18" s="390"/>
      <c r="AO18" s="390"/>
      <c r="AP18" s="390"/>
      <c r="AQ18" s="390"/>
      <c r="AR18" s="390"/>
      <c r="AS18" s="390"/>
      <c r="AT18" s="390"/>
      <c r="AU18" s="390"/>
      <c r="AV18" s="390"/>
      <c r="AW18" s="390"/>
      <c r="AX18" s="390"/>
      <c r="AY18" s="391"/>
    </row>
    <row r="19" spans="2:51" ht="31.7" customHeight="1">
      <c r="B19" s="904" t="s">
        <v>12</v>
      </c>
      <c r="C19" s="905"/>
      <c r="D19" s="905"/>
      <c r="E19" s="905"/>
      <c r="F19" s="905"/>
      <c r="G19" s="906"/>
      <c r="H19" s="876" t="s">
        <v>85</v>
      </c>
      <c r="I19" s="877"/>
      <c r="J19" s="877"/>
      <c r="K19" s="877"/>
      <c r="L19" s="877"/>
      <c r="M19" s="877"/>
      <c r="N19" s="877"/>
      <c r="O19" s="877"/>
      <c r="P19" s="877"/>
      <c r="Q19" s="877"/>
      <c r="R19" s="877"/>
      <c r="S19" s="877"/>
      <c r="T19" s="877"/>
      <c r="U19" s="877"/>
      <c r="V19" s="877"/>
      <c r="W19" s="877"/>
      <c r="X19" s="877"/>
      <c r="Y19" s="878"/>
      <c r="Z19" s="879"/>
      <c r="AA19" s="880"/>
      <c r="AB19" s="881"/>
      <c r="AC19" s="882" t="s">
        <v>11</v>
      </c>
      <c r="AD19" s="877"/>
      <c r="AE19" s="878"/>
      <c r="AF19" s="883" t="s">
        <v>86</v>
      </c>
      <c r="AG19" s="883"/>
      <c r="AH19" s="883"/>
      <c r="AI19" s="883"/>
      <c r="AJ19" s="883"/>
      <c r="AK19" s="883" t="s">
        <v>87</v>
      </c>
      <c r="AL19" s="883"/>
      <c r="AM19" s="883"/>
      <c r="AN19" s="883"/>
      <c r="AO19" s="883"/>
      <c r="AP19" s="883" t="s">
        <v>88</v>
      </c>
      <c r="AQ19" s="883"/>
      <c r="AR19" s="883"/>
      <c r="AS19" s="883"/>
      <c r="AT19" s="883"/>
      <c r="AU19" s="214" t="s">
        <v>418</v>
      </c>
      <c r="AV19" s="883"/>
      <c r="AW19" s="883"/>
      <c r="AX19" s="883"/>
      <c r="AY19" s="888"/>
    </row>
    <row r="20" spans="2:51" ht="32.25" customHeight="1">
      <c r="B20" s="907"/>
      <c r="C20" s="905"/>
      <c r="D20" s="905"/>
      <c r="E20" s="905"/>
      <c r="F20" s="905"/>
      <c r="G20" s="906"/>
      <c r="H20" s="646" t="s">
        <v>419</v>
      </c>
      <c r="I20" s="258"/>
      <c r="J20" s="258"/>
      <c r="K20" s="258"/>
      <c r="L20" s="258"/>
      <c r="M20" s="258"/>
      <c r="N20" s="258"/>
      <c r="O20" s="258"/>
      <c r="P20" s="258"/>
      <c r="Q20" s="258"/>
      <c r="R20" s="258"/>
      <c r="S20" s="258"/>
      <c r="T20" s="258"/>
      <c r="U20" s="258"/>
      <c r="V20" s="258"/>
      <c r="W20" s="258"/>
      <c r="X20" s="258"/>
      <c r="Y20" s="3277"/>
      <c r="Z20" s="895" t="s">
        <v>14</v>
      </c>
      <c r="AA20" s="896"/>
      <c r="AB20" s="897"/>
      <c r="AC20" s="898" t="s">
        <v>420</v>
      </c>
      <c r="AD20" s="899"/>
      <c r="AE20" s="899"/>
      <c r="AF20" s="3280">
        <v>116521</v>
      </c>
      <c r="AG20" s="902"/>
      <c r="AH20" s="902"/>
      <c r="AI20" s="902"/>
      <c r="AJ20" s="902"/>
      <c r="AK20" s="3280">
        <v>120155</v>
      </c>
      <c r="AL20" s="902"/>
      <c r="AM20" s="902"/>
      <c r="AN20" s="902"/>
      <c r="AO20" s="902"/>
      <c r="AP20" s="3280">
        <v>117307</v>
      </c>
      <c r="AQ20" s="902"/>
      <c r="AR20" s="902"/>
      <c r="AS20" s="902"/>
      <c r="AT20" s="902"/>
      <c r="AU20" s="3280">
        <v>145000</v>
      </c>
      <c r="AV20" s="902"/>
      <c r="AW20" s="902"/>
      <c r="AX20" s="902"/>
      <c r="AY20" s="903"/>
    </row>
    <row r="21" spans="2:51" ht="32.25" customHeight="1">
      <c r="B21" s="908"/>
      <c r="C21" s="909"/>
      <c r="D21" s="909"/>
      <c r="E21" s="909"/>
      <c r="F21" s="909"/>
      <c r="G21" s="910"/>
      <c r="H21" s="3278"/>
      <c r="I21" s="961"/>
      <c r="J21" s="961"/>
      <c r="K21" s="961"/>
      <c r="L21" s="961"/>
      <c r="M21" s="961"/>
      <c r="N21" s="961"/>
      <c r="O21" s="961"/>
      <c r="P21" s="961"/>
      <c r="Q21" s="961"/>
      <c r="R21" s="961"/>
      <c r="S21" s="961"/>
      <c r="T21" s="961"/>
      <c r="U21" s="961"/>
      <c r="V21" s="961"/>
      <c r="W21" s="961"/>
      <c r="X21" s="961"/>
      <c r="Y21" s="962"/>
      <c r="Z21" s="882" t="s">
        <v>15</v>
      </c>
      <c r="AA21" s="877"/>
      <c r="AB21" s="878"/>
      <c r="AC21" s="911" t="s">
        <v>617</v>
      </c>
      <c r="AD21" s="911"/>
      <c r="AE21" s="911"/>
      <c r="AF21" s="980">
        <v>0.80359999999999998</v>
      </c>
      <c r="AG21" s="870"/>
      <c r="AH21" s="870"/>
      <c r="AI21" s="870"/>
      <c r="AJ21" s="870"/>
      <c r="AK21" s="980">
        <v>0.82869999999999999</v>
      </c>
      <c r="AL21" s="870"/>
      <c r="AM21" s="870"/>
      <c r="AN21" s="870"/>
      <c r="AO21" s="870"/>
      <c r="AP21" s="980">
        <v>0.80900000000000005</v>
      </c>
      <c r="AQ21" s="870"/>
      <c r="AR21" s="870"/>
      <c r="AS21" s="870"/>
      <c r="AT21" s="870"/>
      <c r="AU21" s="871"/>
      <c r="AV21" s="871"/>
      <c r="AW21" s="871"/>
      <c r="AX21" s="871"/>
      <c r="AY21" s="872"/>
    </row>
    <row r="22" spans="2:51" ht="31.7" customHeight="1">
      <c r="B22" s="842" t="s">
        <v>74</v>
      </c>
      <c r="C22" s="873"/>
      <c r="D22" s="873"/>
      <c r="E22" s="873"/>
      <c r="F22" s="873"/>
      <c r="G22" s="874"/>
      <c r="H22" s="876" t="s">
        <v>79</v>
      </c>
      <c r="I22" s="877"/>
      <c r="J22" s="877"/>
      <c r="K22" s="877"/>
      <c r="L22" s="877"/>
      <c r="M22" s="877"/>
      <c r="N22" s="877"/>
      <c r="O22" s="877"/>
      <c r="P22" s="877"/>
      <c r="Q22" s="877"/>
      <c r="R22" s="877"/>
      <c r="S22" s="877"/>
      <c r="T22" s="877"/>
      <c r="U22" s="877"/>
      <c r="V22" s="877"/>
      <c r="W22" s="877"/>
      <c r="X22" s="877"/>
      <c r="Y22" s="878"/>
      <c r="Z22" s="879"/>
      <c r="AA22" s="880"/>
      <c r="AB22" s="881"/>
      <c r="AC22" s="882" t="s">
        <v>11</v>
      </c>
      <c r="AD22" s="877"/>
      <c r="AE22" s="878"/>
      <c r="AF22" s="883" t="s">
        <v>86</v>
      </c>
      <c r="AG22" s="883"/>
      <c r="AH22" s="883"/>
      <c r="AI22" s="883"/>
      <c r="AJ22" s="883"/>
      <c r="AK22" s="883" t="s">
        <v>87</v>
      </c>
      <c r="AL22" s="883"/>
      <c r="AM22" s="883"/>
      <c r="AN22" s="883"/>
      <c r="AO22" s="883"/>
      <c r="AP22" s="883" t="s">
        <v>88</v>
      </c>
      <c r="AQ22" s="883"/>
      <c r="AR22" s="883"/>
      <c r="AS22" s="883"/>
      <c r="AT22" s="883"/>
      <c r="AU22" s="884" t="s">
        <v>89</v>
      </c>
      <c r="AV22" s="885"/>
      <c r="AW22" s="885"/>
      <c r="AX22" s="885"/>
      <c r="AY22" s="886"/>
    </row>
    <row r="23" spans="2:51" ht="39.950000000000003" customHeight="1">
      <c r="B23" s="308"/>
      <c r="C23" s="309"/>
      <c r="D23" s="309"/>
      <c r="E23" s="309"/>
      <c r="F23" s="309"/>
      <c r="G23" s="310"/>
      <c r="H23" s="646" t="s">
        <v>421</v>
      </c>
      <c r="I23" s="258"/>
      <c r="J23" s="258"/>
      <c r="K23" s="258"/>
      <c r="L23" s="258"/>
      <c r="M23" s="258"/>
      <c r="N23" s="258"/>
      <c r="O23" s="258"/>
      <c r="P23" s="258"/>
      <c r="Q23" s="258"/>
      <c r="R23" s="258"/>
      <c r="S23" s="258"/>
      <c r="T23" s="258"/>
      <c r="U23" s="258"/>
      <c r="V23" s="258"/>
      <c r="W23" s="258"/>
      <c r="X23" s="258"/>
      <c r="Y23" s="3277"/>
      <c r="Z23" s="859" t="s">
        <v>80</v>
      </c>
      <c r="AA23" s="860"/>
      <c r="AB23" s="861"/>
      <c r="AC23" s="865" t="s">
        <v>422</v>
      </c>
      <c r="AD23" s="432"/>
      <c r="AE23" s="866"/>
      <c r="AF23" s="911">
        <v>450</v>
      </c>
      <c r="AG23" s="911"/>
      <c r="AH23" s="911"/>
      <c r="AI23" s="911"/>
      <c r="AJ23" s="911"/>
      <c r="AK23" s="911">
        <v>409</v>
      </c>
      <c r="AL23" s="911"/>
      <c r="AM23" s="911"/>
      <c r="AN23" s="911"/>
      <c r="AO23" s="911"/>
      <c r="AP23" s="911">
        <v>409</v>
      </c>
      <c r="AQ23" s="911"/>
      <c r="AR23" s="911"/>
      <c r="AS23" s="911"/>
      <c r="AT23" s="911"/>
      <c r="AU23" s="834" t="s">
        <v>618</v>
      </c>
      <c r="AV23" s="258"/>
      <c r="AW23" s="258"/>
      <c r="AX23" s="258"/>
      <c r="AY23" s="835"/>
    </row>
    <row r="24" spans="2:51" ht="26.85" customHeight="1">
      <c r="B24" s="724"/>
      <c r="C24" s="716"/>
      <c r="D24" s="716"/>
      <c r="E24" s="716"/>
      <c r="F24" s="716"/>
      <c r="G24" s="875"/>
      <c r="H24" s="3278"/>
      <c r="I24" s="961"/>
      <c r="J24" s="961"/>
      <c r="K24" s="961"/>
      <c r="L24" s="961"/>
      <c r="M24" s="961"/>
      <c r="N24" s="961"/>
      <c r="O24" s="961"/>
      <c r="P24" s="961"/>
      <c r="Q24" s="961"/>
      <c r="R24" s="961"/>
      <c r="S24" s="961"/>
      <c r="T24" s="961"/>
      <c r="U24" s="961"/>
      <c r="V24" s="961"/>
      <c r="W24" s="961"/>
      <c r="X24" s="961"/>
      <c r="Y24" s="962"/>
      <c r="Z24" s="862"/>
      <c r="AA24" s="863"/>
      <c r="AB24" s="864"/>
      <c r="AC24" s="867"/>
      <c r="AD24" s="434"/>
      <c r="AE24" s="868"/>
      <c r="AF24" s="1821"/>
      <c r="AG24" s="961"/>
      <c r="AH24" s="961"/>
      <c r="AI24" s="961"/>
      <c r="AJ24" s="962"/>
      <c r="AK24" s="3279" t="s">
        <v>671</v>
      </c>
      <c r="AL24" s="961"/>
      <c r="AM24" s="961"/>
      <c r="AN24" s="961"/>
      <c r="AO24" s="962"/>
      <c r="AP24" s="3279" t="s">
        <v>672</v>
      </c>
      <c r="AQ24" s="961"/>
      <c r="AR24" s="961"/>
      <c r="AS24" s="961"/>
      <c r="AT24" s="962"/>
      <c r="AU24" s="3279" t="s">
        <v>673</v>
      </c>
      <c r="AV24" s="961"/>
      <c r="AW24" s="961"/>
      <c r="AX24" s="961"/>
      <c r="AY24" s="964"/>
    </row>
    <row r="25" spans="2:51" ht="88.5" customHeight="1">
      <c r="B25" s="842" t="s">
        <v>16</v>
      </c>
      <c r="C25" s="843"/>
      <c r="D25" s="843"/>
      <c r="E25" s="843"/>
      <c r="F25" s="843"/>
      <c r="G25" s="843"/>
      <c r="H25" s="844" t="s">
        <v>674</v>
      </c>
      <c r="I25" s="845"/>
      <c r="J25" s="845"/>
      <c r="K25" s="845"/>
      <c r="L25" s="845"/>
      <c r="M25" s="845"/>
      <c r="N25" s="845"/>
      <c r="O25" s="845"/>
      <c r="P25" s="845"/>
      <c r="Q25" s="845"/>
      <c r="R25" s="845"/>
      <c r="S25" s="845"/>
      <c r="T25" s="845"/>
      <c r="U25" s="845"/>
      <c r="V25" s="845"/>
      <c r="W25" s="845"/>
      <c r="X25" s="845"/>
      <c r="Y25" s="846"/>
      <c r="Z25" s="847" t="s">
        <v>17</v>
      </c>
      <c r="AA25" s="848"/>
      <c r="AB25" s="849"/>
      <c r="AC25" s="2279" t="s">
        <v>423</v>
      </c>
      <c r="AD25" s="3205"/>
      <c r="AE25" s="3205"/>
      <c r="AF25" s="3205"/>
      <c r="AG25" s="3205"/>
      <c r="AH25" s="3205"/>
      <c r="AI25" s="3205"/>
      <c r="AJ25" s="3205"/>
      <c r="AK25" s="3205"/>
      <c r="AL25" s="3205"/>
      <c r="AM25" s="3205"/>
      <c r="AN25" s="3205"/>
      <c r="AO25" s="3205"/>
      <c r="AP25" s="3205"/>
      <c r="AQ25" s="3205"/>
      <c r="AR25" s="3205"/>
      <c r="AS25" s="3205"/>
      <c r="AT25" s="3205"/>
      <c r="AU25" s="3205"/>
      <c r="AV25" s="3205"/>
      <c r="AW25" s="3205"/>
      <c r="AX25" s="3205"/>
      <c r="AY25" s="3276"/>
    </row>
    <row r="26" spans="2:51" ht="23.1" customHeight="1">
      <c r="B26" s="335" t="s">
        <v>99</v>
      </c>
      <c r="C26" s="336"/>
      <c r="D26" s="341" t="s">
        <v>23</v>
      </c>
      <c r="E26" s="342"/>
      <c r="F26" s="342"/>
      <c r="G26" s="342"/>
      <c r="H26" s="342"/>
      <c r="I26" s="342"/>
      <c r="J26" s="342"/>
      <c r="K26" s="342"/>
      <c r="L26" s="343"/>
      <c r="M26" s="344" t="s">
        <v>92</v>
      </c>
      <c r="N26" s="344"/>
      <c r="O26" s="344"/>
      <c r="P26" s="344"/>
      <c r="Q26" s="344"/>
      <c r="R26" s="344"/>
      <c r="S26" s="345" t="s">
        <v>91</v>
      </c>
      <c r="T26" s="345"/>
      <c r="U26" s="345"/>
      <c r="V26" s="345"/>
      <c r="W26" s="345"/>
      <c r="X26" s="345"/>
      <c r="Y26" s="346" t="s">
        <v>42</v>
      </c>
      <c r="Z26" s="342"/>
      <c r="AA26" s="342"/>
      <c r="AB26" s="342"/>
      <c r="AC26" s="342"/>
      <c r="AD26" s="342"/>
      <c r="AE26" s="342"/>
      <c r="AF26" s="342"/>
      <c r="AG26" s="342"/>
      <c r="AH26" s="342"/>
      <c r="AI26" s="342"/>
      <c r="AJ26" s="342"/>
      <c r="AK26" s="342"/>
      <c r="AL26" s="342"/>
      <c r="AM26" s="342"/>
      <c r="AN26" s="342"/>
      <c r="AO26" s="342"/>
      <c r="AP26" s="342"/>
      <c r="AQ26" s="342"/>
      <c r="AR26" s="342"/>
      <c r="AS26" s="342"/>
      <c r="AT26" s="342"/>
      <c r="AU26" s="342"/>
      <c r="AV26" s="342"/>
      <c r="AW26" s="342"/>
      <c r="AX26" s="342"/>
      <c r="AY26" s="347"/>
    </row>
    <row r="27" spans="2:51" ht="23.1" customHeight="1">
      <c r="B27" s="337"/>
      <c r="C27" s="338"/>
      <c r="D27" s="2293" t="s">
        <v>214</v>
      </c>
      <c r="E27" s="2294"/>
      <c r="F27" s="2294"/>
      <c r="G27" s="2294"/>
      <c r="H27" s="2294"/>
      <c r="I27" s="2294"/>
      <c r="J27" s="2294"/>
      <c r="K27" s="2294"/>
      <c r="L27" s="2295"/>
      <c r="M27" s="354">
        <v>39</v>
      </c>
      <c r="N27" s="354"/>
      <c r="O27" s="354"/>
      <c r="P27" s="354"/>
      <c r="Q27" s="354"/>
      <c r="R27" s="354"/>
      <c r="S27" s="354">
        <v>0</v>
      </c>
      <c r="T27" s="354"/>
      <c r="U27" s="354"/>
      <c r="V27" s="354"/>
      <c r="W27" s="354"/>
      <c r="X27" s="354"/>
      <c r="Y27" s="1995" t="s">
        <v>1997</v>
      </c>
      <c r="Z27" s="1930"/>
      <c r="AA27" s="1930"/>
      <c r="AB27" s="1930"/>
      <c r="AC27" s="1930"/>
      <c r="AD27" s="1930"/>
      <c r="AE27" s="1930"/>
      <c r="AF27" s="1930"/>
      <c r="AG27" s="1930"/>
      <c r="AH27" s="1930"/>
      <c r="AI27" s="1930"/>
      <c r="AJ27" s="1930"/>
      <c r="AK27" s="1930"/>
      <c r="AL27" s="1930"/>
      <c r="AM27" s="1930"/>
      <c r="AN27" s="1930"/>
      <c r="AO27" s="1930"/>
      <c r="AP27" s="1930"/>
      <c r="AQ27" s="1930"/>
      <c r="AR27" s="1930"/>
      <c r="AS27" s="1930"/>
      <c r="AT27" s="1930"/>
      <c r="AU27" s="1930"/>
      <c r="AV27" s="1930"/>
      <c r="AW27" s="1930"/>
      <c r="AX27" s="1930"/>
      <c r="AY27" s="1931"/>
    </row>
    <row r="28" spans="2:51" ht="23.1" customHeight="1">
      <c r="B28" s="337"/>
      <c r="C28" s="338"/>
      <c r="D28" s="687" t="s">
        <v>149</v>
      </c>
      <c r="E28" s="688"/>
      <c r="F28" s="688"/>
      <c r="G28" s="688"/>
      <c r="H28" s="688"/>
      <c r="I28" s="688"/>
      <c r="J28" s="688"/>
      <c r="K28" s="688"/>
      <c r="L28" s="689"/>
      <c r="M28" s="324">
        <v>33</v>
      </c>
      <c r="N28" s="324"/>
      <c r="O28" s="324"/>
      <c r="P28" s="324"/>
      <c r="Q28" s="324"/>
      <c r="R28" s="324"/>
      <c r="S28" s="324">
        <v>0</v>
      </c>
      <c r="T28" s="324"/>
      <c r="U28" s="324"/>
      <c r="V28" s="324"/>
      <c r="W28" s="324"/>
      <c r="X28" s="324"/>
      <c r="Y28" s="3270"/>
      <c r="Z28" s="3271"/>
      <c r="AA28" s="3271"/>
      <c r="AB28" s="3271"/>
      <c r="AC28" s="3271"/>
      <c r="AD28" s="3271"/>
      <c r="AE28" s="3271"/>
      <c r="AF28" s="3271"/>
      <c r="AG28" s="3271"/>
      <c r="AH28" s="3271"/>
      <c r="AI28" s="3271"/>
      <c r="AJ28" s="3271"/>
      <c r="AK28" s="3271"/>
      <c r="AL28" s="3271"/>
      <c r="AM28" s="3271"/>
      <c r="AN28" s="3271"/>
      <c r="AO28" s="3271"/>
      <c r="AP28" s="3271"/>
      <c r="AQ28" s="3271"/>
      <c r="AR28" s="3271"/>
      <c r="AS28" s="3271"/>
      <c r="AT28" s="3271"/>
      <c r="AU28" s="3271"/>
      <c r="AV28" s="3271"/>
      <c r="AW28" s="3271"/>
      <c r="AX28" s="3271"/>
      <c r="AY28" s="3272"/>
    </row>
    <row r="29" spans="2:51" ht="23.1" customHeight="1">
      <c r="B29" s="337"/>
      <c r="C29" s="338"/>
      <c r="D29" s="687" t="s">
        <v>121</v>
      </c>
      <c r="E29" s="688"/>
      <c r="F29" s="688"/>
      <c r="G29" s="688"/>
      <c r="H29" s="688"/>
      <c r="I29" s="688"/>
      <c r="J29" s="688"/>
      <c r="K29" s="688"/>
      <c r="L29" s="689"/>
      <c r="M29" s="324">
        <v>58</v>
      </c>
      <c r="N29" s="324"/>
      <c r="O29" s="324"/>
      <c r="P29" s="324"/>
      <c r="Q29" s="324"/>
      <c r="R29" s="324"/>
      <c r="S29" s="324">
        <v>0</v>
      </c>
      <c r="T29" s="324"/>
      <c r="U29" s="324"/>
      <c r="V29" s="324"/>
      <c r="W29" s="324"/>
      <c r="X29" s="324"/>
      <c r="Y29" s="3270"/>
      <c r="Z29" s="3271"/>
      <c r="AA29" s="3271"/>
      <c r="AB29" s="3271"/>
      <c r="AC29" s="3271"/>
      <c r="AD29" s="3271"/>
      <c r="AE29" s="3271"/>
      <c r="AF29" s="3271"/>
      <c r="AG29" s="3271"/>
      <c r="AH29" s="3271"/>
      <c r="AI29" s="3271"/>
      <c r="AJ29" s="3271"/>
      <c r="AK29" s="3271"/>
      <c r="AL29" s="3271"/>
      <c r="AM29" s="3271"/>
      <c r="AN29" s="3271"/>
      <c r="AO29" s="3271"/>
      <c r="AP29" s="3271"/>
      <c r="AQ29" s="3271"/>
      <c r="AR29" s="3271"/>
      <c r="AS29" s="3271"/>
      <c r="AT29" s="3271"/>
      <c r="AU29" s="3271"/>
      <c r="AV29" s="3271"/>
      <c r="AW29" s="3271"/>
      <c r="AX29" s="3271"/>
      <c r="AY29" s="3272"/>
    </row>
    <row r="30" spans="2:51" ht="23.1" customHeight="1">
      <c r="B30" s="337"/>
      <c r="C30" s="338"/>
      <c r="D30" s="321"/>
      <c r="E30" s="322"/>
      <c r="F30" s="322"/>
      <c r="G30" s="322"/>
      <c r="H30" s="322"/>
      <c r="I30" s="322"/>
      <c r="J30" s="322"/>
      <c r="K30" s="322"/>
      <c r="L30" s="323"/>
      <c r="M30" s="324"/>
      <c r="N30" s="324"/>
      <c r="O30" s="324"/>
      <c r="P30" s="324"/>
      <c r="Q30" s="324"/>
      <c r="R30" s="324"/>
      <c r="S30" s="324"/>
      <c r="T30" s="324"/>
      <c r="U30" s="324"/>
      <c r="V30" s="324"/>
      <c r="W30" s="324"/>
      <c r="X30" s="324"/>
      <c r="Y30" s="3270"/>
      <c r="Z30" s="3271"/>
      <c r="AA30" s="3271"/>
      <c r="AB30" s="3271"/>
      <c r="AC30" s="3271"/>
      <c r="AD30" s="3271"/>
      <c r="AE30" s="3271"/>
      <c r="AF30" s="3271"/>
      <c r="AG30" s="3271"/>
      <c r="AH30" s="3271"/>
      <c r="AI30" s="3271"/>
      <c r="AJ30" s="3271"/>
      <c r="AK30" s="3271"/>
      <c r="AL30" s="3271"/>
      <c r="AM30" s="3271"/>
      <c r="AN30" s="3271"/>
      <c r="AO30" s="3271"/>
      <c r="AP30" s="3271"/>
      <c r="AQ30" s="3271"/>
      <c r="AR30" s="3271"/>
      <c r="AS30" s="3271"/>
      <c r="AT30" s="3271"/>
      <c r="AU30" s="3271"/>
      <c r="AV30" s="3271"/>
      <c r="AW30" s="3271"/>
      <c r="AX30" s="3271"/>
      <c r="AY30" s="3272"/>
    </row>
    <row r="31" spans="2:51" ht="23.1" customHeight="1">
      <c r="B31" s="337"/>
      <c r="C31" s="338"/>
      <c r="D31" s="321"/>
      <c r="E31" s="322"/>
      <c r="F31" s="322"/>
      <c r="G31" s="322"/>
      <c r="H31" s="322"/>
      <c r="I31" s="322"/>
      <c r="J31" s="322"/>
      <c r="K31" s="322"/>
      <c r="L31" s="323"/>
      <c r="M31" s="324"/>
      <c r="N31" s="324"/>
      <c r="O31" s="324"/>
      <c r="P31" s="324"/>
      <c r="Q31" s="324"/>
      <c r="R31" s="324"/>
      <c r="S31" s="324"/>
      <c r="T31" s="324"/>
      <c r="U31" s="324"/>
      <c r="V31" s="324"/>
      <c r="W31" s="324"/>
      <c r="X31" s="324"/>
      <c r="Y31" s="3270"/>
      <c r="Z31" s="3271"/>
      <c r="AA31" s="3271"/>
      <c r="AB31" s="3271"/>
      <c r="AC31" s="3271"/>
      <c r="AD31" s="3271"/>
      <c r="AE31" s="3271"/>
      <c r="AF31" s="3271"/>
      <c r="AG31" s="3271"/>
      <c r="AH31" s="3271"/>
      <c r="AI31" s="3271"/>
      <c r="AJ31" s="3271"/>
      <c r="AK31" s="3271"/>
      <c r="AL31" s="3271"/>
      <c r="AM31" s="3271"/>
      <c r="AN31" s="3271"/>
      <c r="AO31" s="3271"/>
      <c r="AP31" s="3271"/>
      <c r="AQ31" s="3271"/>
      <c r="AR31" s="3271"/>
      <c r="AS31" s="3271"/>
      <c r="AT31" s="3271"/>
      <c r="AU31" s="3271"/>
      <c r="AV31" s="3271"/>
      <c r="AW31" s="3271"/>
      <c r="AX31" s="3271"/>
      <c r="AY31" s="3272"/>
    </row>
    <row r="32" spans="2:51" ht="23.1" customHeight="1">
      <c r="B32" s="337"/>
      <c r="C32" s="338"/>
      <c r="D32" s="321"/>
      <c r="E32" s="322"/>
      <c r="F32" s="322"/>
      <c r="G32" s="322"/>
      <c r="H32" s="322"/>
      <c r="I32" s="322"/>
      <c r="J32" s="322"/>
      <c r="K32" s="322"/>
      <c r="L32" s="323"/>
      <c r="M32" s="324"/>
      <c r="N32" s="324"/>
      <c r="O32" s="324"/>
      <c r="P32" s="324"/>
      <c r="Q32" s="324"/>
      <c r="R32" s="324"/>
      <c r="S32" s="324"/>
      <c r="T32" s="324"/>
      <c r="U32" s="324"/>
      <c r="V32" s="324"/>
      <c r="W32" s="324"/>
      <c r="X32" s="324"/>
      <c r="Y32" s="3270"/>
      <c r="Z32" s="3271"/>
      <c r="AA32" s="3271"/>
      <c r="AB32" s="3271"/>
      <c r="AC32" s="3271"/>
      <c r="AD32" s="3271"/>
      <c r="AE32" s="3271"/>
      <c r="AF32" s="3271"/>
      <c r="AG32" s="3271"/>
      <c r="AH32" s="3271"/>
      <c r="AI32" s="3271"/>
      <c r="AJ32" s="3271"/>
      <c r="AK32" s="3271"/>
      <c r="AL32" s="3271"/>
      <c r="AM32" s="3271"/>
      <c r="AN32" s="3271"/>
      <c r="AO32" s="3271"/>
      <c r="AP32" s="3271"/>
      <c r="AQ32" s="3271"/>
      <c r="AR32" s="3271"/>
      <c r="AS32" s="3271"/>
      <c r="AT32" s="3271"/>
      <c r="AU32" s="3271"/>
      <c r="AV32" s="3271"/>
      <c r="AW32" s="3271"/>
      <c r="AX32" s="3271"/>
      <c r="AY32" s="3272"/>
    </row>
    <row r="33" spans="1:51" ht="23.1" customHeight="1">
      <c r="B33" s="337"/>
      <c r="C33" s="338"/>
      <c r="D33" s="328"/>
      <c r="E33" s="329"/>
      <c r="F33" s="329"/>
      <c r="G33" s="329"/>
      <c r="H33" s="329"/>
      <c r="I33" s="329"/>
      <c r="J33" s="329"/>
      <c r="K33" s="329"/>
      <c r="L33" s="330"/>
      <c r="M33" s="331"/>
      <c r="N33" s="331"/>
      <c r="O33" s="331"/>
      <c r="P33" s="331"/>
      <c r="Q33" s="331"/>
      <c r="R33" s="331"/>
      <c r="S33" s="331"/>
      <c r="T33" s="331"/>
      <c r="U33" s="331"/>
      <c r="V33" s="331"/>
      <c r="W33" s="331"/>
      <c r="X33" s="331"/>
      <c r="Y33" s="3270"/>
      <c r="Z33" s="3271"/>
      <c r="AA33" s="3271"/>
      <c r="AB33" s="3271"/>
      <c r="AC33" s="3271"/>
      <c r="AD33" s="3271"/>
      <c r="AE33" s="3271"/>
      <c r="AF33" s="3271"/>
      <c r="AG33" s="3271"/>
      <c r="AH33" s="3271"/>
      <c r="AI33" s="3271"/>
      <c r="AJ33" s="3271"/>
      <c r="AK33" s="3271"/>
      <c r="AL33" s="3271"/>
      <c r="AM33" s="3271"/>
      <c r="AN33" s="3271"/>
      <c r="AO33" s="3271"/>
      <c r="AP33" s="3271"/>
      <c r="AQ33" s="3271"/>
      <c r="AR33" s="3271"/>
      <c r="AS33" s="3271"/>
      <c r="AT33" s="3271"/>
      <c r="AU33" s="3271"/>
      <c r="AV33" s="3271"/>
      <c r="AW33" s="3271"/>
      <c r="AX33" s="3271"/>
      <c r="AY33" s="3272"/>
    </row>
    <row r="34" spans="1:51" ht="23.1" customHeight="1">
      <c r="B34" s="339"/>
      <c r="C34" s="340"/>
      <c r="D34" s="361" t="s">
        <v>26</v>
      </c>
      <c r="E34" s="362"/>
      <c r="F34" s="362"/>
      <c r="G34" s="362"/>
      <c r="H34" s="362"/>
      <c r="I34" s="362"/>
      <c r="J34" s="362"/>
      <c r="K34" s="362"/>
      <c r="L34" s="363"/>
      <c r="M34" s="923">
        <v>130</v>
      </c>
      <c r="N34" s="923"/>
      <c r="O34" s="923"/>
      <c r="P34" s="923"/>
      <c r="Q34" s="923"/>
      <c r="R34" s="923"/>
      <c r="S34" s="923">
        <f>SUM(S27:X33)</f>
        <v>0</v>
      </c>
      <c r="T34" s="923"/>
      <c r="U34" s="923"/>
      <c r="V34" s="923"/>
      <c r="W34" s="923"/>
      <c r="X34" s="923"/>
      <c r="Y34" s="3273"/>
      <c r="Z34" s="3274"/>
      <c r="AA34" s="3274"/>
      <c r="AB34" s="3274"/>
      <c r="AC34" s="3274"/>
      <c r="AD34" s="3274"/>
      <c r="AE34" s="3274"/>
      <c r="AF34" s="3274"/>
      <c r="AG34" s="3274"/>
      <c r="AH34" s="3274"/>
      <c r="AI34" s="3274"/>
      <c r="AJ34" s="3274"/>
      <c r="AK34" s="3274"/>
      <c r="AL34" s="3274"/>
      <c r="AM34" s="3274"/>
      <c r="AN34" s="3274"/>
      <c r="AO34" s="3274"/>
      <c r="AP34" s="3274"/>
      <c r="AQ34" s="3274"/>
      <c r="AR34" s="3274"/>
      <c r="AS34" s="3274"/>
      <c r="AT34" s="3274"/>
      <c r="AU34" s="3274"/>
      <c r="AV34" s="3274"/>
      <c r="AW34" s="3274"/>
      <c r="AX34" s="3274"/>
      <c r="AY34" s="3275"/>
    </row>
    <row r="35" spans="1:51" ht="18" customHeight="1">
      <c r="A35" s="1"/>
      <c r="B35" s="6"/>
      <c r="C35" s="6"/>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row>
    <row r="36" spans="1:51" ht="18" customHeight="1" thickBot="1">
      <c r="A36" s="1"/>
      <c r="B36" s="2"/>
      <c r="C36" s="2"/>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21" hidden="1" customHeight="1">
      <c r="B37" s="806" t="s">
        <v>18</v>
      </c>
      <c r="C37" s="807"/>
      <c r="D37" s="715" t="s">
        <v>19</v>
      </c>
      <c r="E37" s="716"/>
      <c r="F37" s="716"/>
      <c r="G37" s="716"/>
      <c r="H37" s="716"/>
      <c r="I37" s="716"/>
      <c r="J37" s="716"/>
      <c r="K37" s="716"/>
      <c r="L37" s="716"/>
      <c r="M37" s="716"/>
      <c r="N37" s="716"/>
      <c r="O37" s="716"/>
      <c r="P37" s="716"/>
      <c r="Q37" s="716"/>
      <c r="R37" s="716"/>
      <c r="S37" s="716"/>
      <c r="T37" s="716"/>
      <c r="U37" s="716"/>
      <c r="V37" s="716"/>
      <c r="W37" s="716"/>
      <c r="X37" s="716"/>
      <c r="Y37" s="716"/>
      <c r="Z37" s="716"/>
      <c r="AA37" s="716"/>
      <c r="AB37" s="716"/>
      <c r="AC37" s="716"/>
      <c r="AD37" s="716"/>
      <c r="AE37" s="716"/>
      <c r="AF37" s="716"/>
      <c r="AG37" s="716"/>
      <c r="AH37" s="716"/>
      <c r="AI37" s="716"/>
      <c r="AJ37" s="716"/>
      <c r="AK37" s="716"/>
      <c r="AL37" s="716"/>
      <c r="AM37" s="716"/>
      <c r="AN37" s="716"/>
      <c r="AO37" s="716"/>
      <c r="AP37" s="716"/>
      <c r="AQ37" s="716"/>
      <c r="AR37" s="716"/>
      <c r="AS37" s="716"/>
      <c r="AT37" s="716"/>
      <c r="AU37" s="716"/>
      <c r="AV37" s="716"/>
      <c r="AW37" s="716"/>
      <c r="AX37" s="716"/>
      <c r="AY37" s="717"/>
    </row>
    <row r="38" spans="1:51" ht="203.25" hidden="1" customHeight="1">
      <c r="B38" s="806"/>
      <c r="C38" s="807"/>
      <c r="D38" s="810" t="s">
        <v>20</v>
      </c>
      <c r="E38" s="811"/>
      <c r="F38" s="811"/>
      <c r="G38" s="811"/>
      <c r="H38" s="811"/>
      <c r="I38" s="811"/>
      <c r="J38" s="811"/>
      <c r="K38" s="811"/>
      <c r="L38" s="811"/>
      <c r="M38" s="811"/>
      <c r="N38" s="811"/>
      <c r="O38" s="811"/>
      <c r="P38" s="811"/>
      <c r="Q38" s="811"/>
      <c r="R38" s="811"/>
      <c r="S38" s="811"/>
      <c r="T38" s="811"/>
      <c r="U38" s="811"/>
      <c r="V38" s="811"/>
      <c r="W38" s="811"/>
      <c r="X38" s="811"/>
      <c r="Y38" s="811"/>
      <c r="Z38" s="811"/>
      <c r="AA38" s="811"/>
      <c r="AB38" s="811"/>
      <c r="AC38" s="811"/>
      <c r="AD38" s="811"/>
      <c r="AE38" s="811"/>
      <c r="AF38" s="811"/>
      <c r="AG38" s="811"/>
      <c r="AH38" s="811"/>
      <c r="AI38" s="811"/>
      <c r="AJ38" s="811"/>
      <c r="AK38" s="811"/>
      <c r="AL38" s="811"/>
      <c r="AM38" s="811"/>
      <c r="AN38" s="811"/>
      <c r="AO38" s="811"/>
      <c r="AP38" s="811"/>
      <c r="AQ38" s="811"/>
      <c r="AR38" s="811"/>
      <c r="AS38" s="811"/>
      <c r="AT38" s="811"/>
      <c r="AU38" s="811"/>
      <c r="AV38" s="811"/>
      <c r="AW38" s="811"/>
      <c r="AX38" s="811"/>
      <c r="AY38" s="812"/>
    </row>
    <row r="39" spans="1:51" ht="20.25" hidden="1" customHeight="1">
      <c r="B39" s="806"/>
      <c r="C39" s="807"/>
      <c r="D39" s="813" t="s">
        <v>21</v>
      </c>
      <c r="E39" s="814"/>
      <c r="F39" s="814"/>
      <c r="G39" s="814"/>
      <c r="H39" s="814"/>
      <c r="I39" s="814"/>
      <c r="J39" s="814"/>
      <c r="K39" s="814"/>
      <c r="L39" s="814"/>
      <c r="M39" s="814"/>
      <c r="N39" s="814"/>
      <c r="O39" s="814"/>
      <c r="P39" s="814"/>
      <c r="Q39" s="814"/>
      <c r="R39" s="814"/>
      <c r="S39" s="814"/>
      <c r="T39" s="814"/>
      <c r="U39" s="814"/>
      <c r="V39" s="814"/>
      <c r="W39" s="814"/>
      <c r="X39" s="814"/>
      <c r="Y39" s="814"/>
      <c r="Z39" s="814"/>
      <c r="AA39" s="814"/>
      <c r="AB39" s="814"/>
      <c r="AC39" s="814"/>
      <c r="AD39" s="814"/>
      <c r="AE39" s="814"/>
      <c r="AF39" s="814"/>
      <c r="AG39" s="814"/>
      <c r="AH39" s="814"/>
      <c r="AI39" s="814"/>
      <c r="AJ39" s="814"/>
      <c r="AK39" s="814"/>
      <c r="AL39" s="814"/>
      <c r="AM39" s="814"/>
      <c r="AN39" s="814"/>
      <c r="AO39" s="814"/>
      <c r="AP39" s="814"/>
      <c r="AQ39" s="814"/>
      <c r="AR39" s="814"/>
      <c r="AS39" s="814"/>
      <c r="AT39" s="814"/>
      <c r="AU39" s="814"/>
      <c r="AV39" s="814"/>
      <c r="AW39" s="814"/>
      <c r="AX39" s="814"/>
      <c r="AY39" s="815"/>
    </row>
    <row r="40" spans="1:51" ht="100.5" hidden="1" customHeight="1" thickBot="1">
      <c r="B40" s="808"/>
      <c r="C40" s="809"/>
      <c r="D40" s="816"/>
      <c r="E40" s="817"/>
      <c r="F40" s="817"/>
      <c r="G40" s="817"/>
      <c r="H40" s="817"/>
      <c r="I40" s="817"/>
      <c r="J40" s="817"/>
      <c r="K40" s="817"/>
      <c r="L40" s="817"/>
      <c r="M40" s="817"/>
      <c r="N40" s="817"/>
      <c r="O40" s="817"/>
      <c r="P40" s="817"/>
      <c r="Q40" s="817"/>
      <c r="R40" s="817"/>
      <c r="S40" s="817"/>
      <c r="T40" s="817"/>
      <c r="U40" s="817"/>
      <c r="V40" s="817"/>
      <c r="W40" s="817"/>
      <c r="X40" s="817"/>
      <c r="Y40" s="817"/>
      <c r="Z40" s="817"/>
      <c r="AA40" s="817"/>
      <c r="AB40" s="817"/>
      <c r="AC40" s="817"/>
      <c r="AD40" s="817"/>
      <c r="AE40" s="817"/>
      <c r="AF40" s="817"/>
      <c r="AG40" s="817"/>
      <c r="AH40" s="817"/>
      <c r="AI40" s="817"/>
      <c r="AJ40" s="817"/>
      <c r="AK40" s="817"/>
      <c r="AL40" s="817"/>
      <c r="AM40" s="817"/>
      <c r="AN40" s="817"/>
      <c r="AO40" s="817"/>
      <c r="AP40" s="817"/>
      <c r="AQ40" s="817"/>
      <c r="AR40" s="817"/>
      <c r="AS40" s="817"/>
      <c r="AT40" s="817"/>
      <c r="AU40" s="817"/>
      <c r="AV40" s="817"/>
      <c r="AW40" s="817"/>
      <c r="AX40" s="817"/>
      <c r="AY40" s="818"/>
    </row>
    <row r="41" spans="1:51" ht="21" hidden="1" customHeight="1">
      <c r="A41" s="4"/>
      <c r="B41" s="16"/>
      <c r="C41" s="17"/>
      <c r="D41" s="819" t="s">
        <v>22</v>
      </c>
      <c r="E41" s="820"/>
      <c r="F41" s="820"/>
      <c r="G41" s="820"/>
      <c r="H41" s="820"/>
      <c r="I41" s="820"/>
      <c r="J41" s="820"/>
      <c r="K41" s="820"/>
      <c r="L41" s="820"/>
      <c r="M41" s="820"/>
      <c r="N41" s="820"/>
      <c r="O41" s="820"/>
      <c r="P41" s="820"/>
      <c r="Q41" s="820"/>
      <c r="R41" s="820"/>
      <c r="S41" s="820"/>
      <c r="T41" s="820"/>
      <c r="U41" s="820"/>
      <c r="V41" s="820"/>
      <c r="W41" s="820"/>
      <c r="X41" s="820"/>
      <c r="Y41" s="820"/>
      <c r="Z41" s="820"/>
      <c r="AA41" s="820"/>
      <c r="AB41" s="820"/>
      <c r="AC41" s="820"/>
      <c r="AD41" s="820"/>
      <c r="AE41" s="820"/>
      <c r="AF41" s="820"/>
      <c r="AG41" s="820"/>
      <c r="AH41" s="820"/>
      <c r="AI41" s="820"/>
      <c r="AJ41" s="820"/>
      <c r="AK41" s="820"/>
      <c r="AL41" s="820"/>
      <c r="AM41" s="820"/>
      <c r="AN41" s="820"/>
      <c r="AO41" s="820"/>
      <c r="AP41" s="820"/>
      <c r="AQ41" s="820"/>
      <c r="AR41" s="820"/>
      <c r="AS41" s="820"/>
      <c r="AT41" s="820"/>
      <c r="AU41" s="820"/>
      <c r="AV41" s="820"/>
      <c r="AW41" s="820"/>
      <c r="AX41" s="820"/>
      <c r="AY41" s="821"/>
    </row>
    <row r="42" spans="1:51" ht="135.94999999999999" hidden="1" customHeight="1">
      <c r="A42" s="4"/>
      <c r="B42" s="18"/>
      <c r="C42" s="19"/>
      <c r="D42" s="784"/>
      <c r="E42" s="785"/>
      <c r="F42" s="785"/>
      <c r="G42" s="785"/>
      <c r="H42" s="785"/>
      <c r="I42" s="785"/>
      <c r="J42" s="785"/>
      <c r="K42" s="785"/>
      <c r="L42" s="785"/>
      <c r="M42" s="785"/>
      <c r="N42" s="785"/>
      <c r="O42" s="785"/>
      <c r="P42" s="785"/>
      <c r="Q42" s="785"/>
      <c r="R42" s="785"/>
      <c r="S42" s="785"/>
      <c r="T42" s="785"/>
      <c r="U42" s="785"/>
      <c r="V42" s="785"/>
      <c r="W42" s="785"/>
      <c r="X42" s="785"/>
      <c r="Y42" s="785"/>
      <c r="Z42" s="785"/>
      <c r="AA42" s="785"/>
      <c r="AB42" s="785"/>
      <c r="AC42" s="785"/>
      <c r="AD42" s="785"/>
      <c r="AE42" s="785"/>
      <c r="AF42" s="785"/>
      <c r="AG42" s="785"/>
      <c r="AH42" s="785"/>
      <c r="AI42" s="785"/>
      <c r="AJ42" s="785"/>
      <c r="AK42" s="785"/>
      <c r="AL42" s="785"/>
      <c r="AM42" s="785"/>
      <c r="AN42" s="785"/>
      <c r="AO42" s="785"/>
      <c r="AP42" s="785"/>
      <c r="AQ42" s="785"/>
      <c r="AR42" s="785"/>
      <c r="AS42" s="785"/>
      <c r="AT42" s="785"/>
      <c r="AU42" s="785"/>
      <c r="AV42" s="785"/>
      <c r="AW42" s="785"/>
      <c r="AX42" s="785"/>
      <c r="AY42" s="786"/>
    </row>
    <row r="43" spans="1:51" ht="21" customHeight="1">
      <c r="A43" s="4"/>
      <c r="B43" s="787" t="s">
        <v>64</v>
      </c>
      <c r="C43" s="788"/>
      <c r="D43" s="788"/>
      <c r="E43" s="788"/>
      <c r="F43" s="788"/>
      <c r="G43" s="788"/>
      <c r="H43" s="788"/>
      <c r="I43" s="788"/>
      <c r="J43" s="788"/>
      <c r="K43" s="788"/>
      <c r="L43" s="788"/>
      <c r="M43" s="788"/>
      <c r="N43" s="788"/>
      <c r="O43" s="788"/>
      <c r="P43" s="788"/>
      <c r="Q43" s="788"/>
      <c r="R43" s="788"/>
      <c r="S43" s="788"/>
      <c r="T43" s="788"/>
      <c r="U43" s="788"/>
      <c r="V43" s="788"/>
      <c r="W43" s="788"/>
      <c r="X43" s="788"/>
      <c r="Y43" s="788"/>
      <c r="Z43" s="788"/>
      <c r="AA43" s="788"/>
      <c r="AB43" s="788"/>
      <c r="AC43" s="788"/>
      <c r="AD43" s="788"/>
      <c r="AE43" s="788"/>
      <c r="AF43" s="788"/>
      <c r="AG43" s="788"/>
      <c r="AH43" s="788"/>
      <c r="AI43" s="788"/>
      <c r="AJ43" s="788"/>
      <c r="AK43" s="788"/>
      <c r="AL43" s="788"/>
      <c r="AM43" s="788"/>
      <c r="AN43" s="788"/>
      <c r="AO43" s="788"/>
      <c r="AP43" s="788"/>
      <c r="AQ43" s="788"/>
      <c r="AR43" s="788"/>
      <c r="AS43" s="788"/>
      <c r="AT43" s="788"/>
      <c r="AU43" s="788"/>
      <c r="AV43" s="788"/>
      <c r="AW43" s="788"/>
      <c r="AX43" s="788"/>
      <c r="AY43" s="789"/>
    </row>
    <row r="44" spans="1:51" ht="21" customHeight="1">
      <c r="A44" s="4"/>
      <c r="B44" s="18"/>
      <c r="C44" s="19"/>
      <c r="D44" s="790" t="s">
        <v>70</v>
      </c>
      <c r="E44" s="791"/>
      <c r="F44" s="791"/>
      <c r="G44" s="791"/>
      <c r="H44" s="792" t="s">
        <v>69</v>
      </c>
      <c r="I44" s="791"/>
      <c r="J44" s="791"/>
      <c r="K44" s="791"/>
      <c r="L44" s="791"/>
      <c r="M44" s="791"/>
      <c r="N44" s="791"/>
      <c r="O44" s="791"/>
      <c r="P44" s="791"/>
      <c r="Q44" s="791"/>
      <c r="R44" s="791"/>
      <c r="S44" s="791"/>
      <c r="T44" s="791"/>
      <c r="U44" s="791"/>
      <c r="V44" s="791"/>
      <c r="W44" s="791"/>
      <c r="X44" s="791"/>
      <c r="Y44" s="791"/>
      <c r="Z44" s="791"/>
      <c r="AA44" s="791"/>
      <c r="AB44" s="791"/>
      <c r="AC44" s="791"/>
      <c r="AD44" s="791"/>
      <c r="AE44" s="791"/>
      <c r="AF44" s="791"/>
      <c r="AG44" s="793"/>
      <c r="AH44" s="792" t="s">
        <v>93</v>
      </c>
      <c r="AI44" s="791"/>
      <c r="AJ44" s="791"/>
      <c r="AK44" s="791"/>
      <c r="AL44" s="791"/>
      <c r="AM44" s="791"/>
      <c r="AN44" s="791"/>
      <c r="AO44" s="791"/>
      <c r="AP44" s="791"/>
      <c r="AQ44" s="791"/>
      <c r="AR44" s="791"/>
      <c r="AS44" s="791"/>
      <c r="AT44" s="791"/>
      <c r="AU44" s="791"/>
      <c r="AV44" s="791"/>
      <c r="AW44" s="791"/>
      <c r="AX44" s="791"/>
      <c r="AY44" s="794"/>
    </row>
    <row r="45" spans="1:51" ht="26.25" customHeight="1">
      <c r="A45" s="4"/>
      <c r="B45" s="746" t="s">
        <v>52</v>
      </c>
      <c r="C45" s="747"/>
      <c r="D45" s="795" t="s">
        <v>622</v>
      </c>
      <c r="E45" s="244"/>
      <c r="F45" s="244"/>
      <c r="G45" s="245"/>
      <c r="H45" s="753" t="s">
        <v>63</v>
      </c>
      <c r="I45" s="571"/>
      <c r="J45" s="571"/>
      <c r="K45" s="571"/>
      <c r="L45" s="571"/>
      <c r="M45" s="571"/>
      <c r="N45" s="571"/>
      <c r="O45" s="571"/>
      <c r="P45" s="571"/>
      <c r="Q45" s="571"/>
      <c r="R45" s="571"/>
      <c r="S45" s="571"/>
      <c r="T45" s="571"/>
      <c r="U45" s="571"/>
      <c r="V45" s="571"/>
      <c r="W45" s="571"/>
      <c r="X45" s="571"/>
      <c r="Y45" s="571"/>
      <c r="Z45" s="571"/>
      <c r="AA45" s="571"/>
      <c r="AB45" s="571"/>
      <c r="AC45" s="571"/>
      <c r="AD45" s="571"/>
      <c r="AE45" s="571"/>
      <c r="AF45" s="571"/>
      <c r="AG45" s="572"/>
      <c r="AH45" s="1006" t="s">
        <v>424</v>
      </c>
      <c r="AI45" s="3268"/>
      <c r="AJ45" s="3268"/>
      <c r="AK45" s="3268"/>
      <c r="AL45" s="3268"/>
      <c r="AM45" s="3268"/>
      <c r="AN45" s="3268"/>
      <c r="AO45" s="3268"/>
      <c r="AP45" s="3268"/>
      <c r="AQ45" s="3268"/>
      <c r="AR45" s="3268"/>
      <c r="AS45" s="3268"/>
      <c r="AT45" s="3268"/>
      <c r="AU45" s="3268"/>
      <c r="AV45" s="3268"/>
      <c r="AW45" s="3268"/>
      <c r="AX45" s="3268"/>
      <c r="AY45" s="3269"/>
    </row>
    <row r="46" spans="1:51" ht="33.4" customHeight="1">
      <c r="A46" s="4"/>
      <c r="B46" s="748"/>
      <c r="C46" s="749"/>
      <c r="D46" s="805" t="s">
        <v>622</v>
      </c>
      <c r="E46" s="234"/>
      <c r="F46" s="234"/>
      <c r="G46" s="235"/>
      <c r="H46" s="781" t="s">
        <v>94</v>
      </c>
      <c r="I46" s="782"/>
      <c r="J46" s="782"/>
      <c r="K46" s="782"/>
      <c r="L46" s="782"/>
      <c r="M46" s="782"/>
      <c r="N46" s="782"/>
      <c r="O46" s="782"/>
      <c r="P46" s="782"/>
      <c r="Q46" s="782"/>
      <c r="R46" s="782"/>
      <c r="S46" s="782"/>
      <c r="T46" s="782"/>
      <c r="U46" s="782"/>
      <c r="V46" s="782"/>
      <c r="W46" s="782"/>
      <c r="X46" s="782"/>
      <c r="Y46" s="782"/>
      <c r="Z46" s="782"/>
      <c r="AA46" s="782"/>
      <c r="AB46" s="782"/>
      <c r="AC46" s="782"/>
      <c r="AD46" s="782"/>
      <c r="AE46" s="782"/>
      <c r="AF46" s="782"/>
      <c r="AG46" s="783"/>
      <c r="AH46" s="1901" t="s">
        <v>675</v>
      </c>
      <c r="AI46" s="1010"/>
      <c r="AJ46" s="1010"/>
      <c r="AK46" s="1010"/>
      <c r="AL46" s="1010"/>
      <c r="AM46" s="1010"/>
      <c r="AN46" s="1010"/>
      <c r="AO46" s="1010"/>
      <c r="AP46" s="1010"/>
      <c r="AQ46" s="1010"/>
      <c r="AR46" s="1010"/>
      <c r="AS46" s="1010"/>
      <c r="AT46" s="1010"/>
      <c r="AU46" s="1010"/>
      <c r="AV46" s="1010"/>
      <c r="AW46" s="1010"/>
      <c r="AX46" s="1010"/>
      <c r="AY46" s="1011"/>
    </row>
    <row r="47" spans="1:51" ht="26.25" customHeight="1">
      <c r="A47" s="4"/>
      <c r="B47" s="750"/>
      <c r="C47" s="751"/>
      <c r="D47" s="737" t="s">
        <v>676</v>
      </c>
      <c r="E47" s="225"/>
      <c r="F47" s="225"/>
      <c r="G47" s="226"/>
      <c r="H47" s="738" t="s">
        <v>677</v>
      </c>
      <c r="I47" s="739"/>
      <c r="J47" s="739"/>
      <c r="K47" s="739"/>
      <c r="L47" s="739"/>
      <c r="M47" s="739"/>
      <c r="N47" s="739"/>
      <c r="O47" s="739"/>
      <c r="P47" s="739"/>
      <c r="Q47" s="739"/>
      <c r="R47" s="739"/>
      <c r="S47" s="739"/>
      <c r="T47" s="739"/>
      <c r="U47" s="739"/>
      <c r="V47" s="739"/>
      <c r="W47" s="739"/>
      <c r="X47" s="739"/>
      <c r="Y47" s="739"/>
      <c r="Z47" s="739"/>
      <c r="AA47" s="739"/>
      <c r="AB47" s="739"/>
      <c r="AC47" s="739"/>
      <c r="AD47" s="739"/>
      <c r="AE47" s="739"/>
      <c r="AF47" s="739"/>
      <c r="AG47" s="740"/>
      <c r="AH47" s="1012"/>
      <c r="AI47" s="1013"/>
      <c r="AJ47" s="1013"/>
      <c r="AK47" s="1013"/>
      <c r="AL47" s="1013"/>
      <c r="AM47" s="1013"/>
      <c r="AN47" s="1013"/>
      <c r="AO47" s="1013"/>
      <c r="AP47" s="1013"/>
      <c r="AQ47" s="1013"/>
      <c r="AR47" s="1013"/>
      <c r="AS47" s="1013"/>
      <c r="AT47" s="1013"/>
      <c r="AU47" s="1013"/>
      <c r="AV47" s="1013"/>
      <c r="AW47" s="1013"/>
      <c r="AX47" s="1013"/>
      <c r="AY47" s="1014"/>
    </row>
    <row r="48" spans="1:51" ht="26.25" customHeight="1">
      <c r="A48" s="4"/>
      <c r="B48" s="748" t="s">
        <v>55</v>
      </c>
      <c r="C48" s="749"/>
      <c r="D48" s="752" t="s">
        <v>622</v>
      </c>
      <c r="E48" s="244"/>
      <c r="F48" s="244"/>
      <c r="G48" s="245"/>
      <c r="H48" s="753" t="s">
        <v>57</v>
      </c>
      <c r="I48" s="571"/>
      <c r="J48" s="571"/>
      <c r="K48" s="571"/>
      <c r="L48" s="571"/>
      <c r="M48" s="571"/>
      <c r="N48" s="571"/>
      <c r="O48" s="571"/>
      <c r="P48" s="571"/>
      <c r="Q48" s="571"/>
      <c r="R48" s="571"/>
      <c r="S48" s="571"/>
      <c r="T48" s="571"/>
      <c r="U48" s="571"/>
      <c r="V48" s="571"/>
      <c r="W48" s="571"/>
      <c r="X48" s="571"/>
      <c r="Y48" s="571"/>
      <c r="Z48" s="571"/>
      <c r="AA48" s="571"/>
      <c r="AB48" s="571"/>
      <c r="AC48" s="571"/>
      <c r="AD48" s="571"/>
      <c r="AE48" s="571"/>
      <c r="AF48" s="571"/>
      <c r="AG48" s="572"/>
      <c r="AH48" s="3212" t="s">
        <v>425</v>
      </c>
      <c r="AI48" s="1761"/>
      <c r="AJ48" s="1761"/>
      <c r="AK48" s="1761"/>
      <c r="AL48" s="1761"/>
      <c r="AM48" s="1761"/>
      <c r="AN48" s="1761"/>
      <c r="AO48" s="1761"/>
      <c r="AP48" s="1761"/>
      <c r="AQ48" s="1761"/>
      <c r="AR48" s="1761"/>
      <c r="AS48" s="1761"/>
      <c r="AT48" s="1761"/>
      <c r="AU48" s="1761"/>
      <c r="AV48" s="1761"/>
      <c r="AW48" s="1761"/>
      <c r="AX48" s="1761"/>
      <c r="AY48" s="1762"/>
    </row>
    <row r="49" spans="1:51" ht="26.25" customHeight="1">
      <c r="A49" s="4"/>
      <c r="B49" s="748"/>
      <c r="C49" s="749"/>
      <c r="D49" s="763" t="s">
        <v>622</v>
      </c>
      <c r="E49" s="234"/>
      <c r="F49" s="234"/>
      <c r="G49" s="235"/>
      <c r="H49" s="764" t="s">
        <v>678</v>
      </c>
      <c r="I49" s="765"/>
      <c r="J49" s="765"/>
      <c r="K49" s="765"/>
      <c r="L49" s="765"/>
      <c r="M49" s="765"/>
      <c r="N49" s="765"/>
      <c r="O49" s="765"/>
      <c r="P49" s="765"/>
      <c r="Q49" s="765"/>
      <c r="R49" s="765"/>
      <c r="S49" s="765"/>
      <c r="T49" s="765"/>
      <c r="U49" s="765"/>
      <c r="V49" s="765"/>
      <c r="W49" s="765"/>
      <c r="X49" s="765"/>
      <c r="Y49" s="765"/>
      <c r="Z49" s="765"/>
      <c r="AA49" s="765"/>
      <c r="AB49" s="765"/>
      <c r="AC49" s="765"/>
      <c r="AD49" s="765"/>
      <c r="AE49" s="765"/>
      <c r="AF49" s="765"/>
      <c r="AG49" s="766"/>
      <c r="AH49" s="3265" t="s">
        <v>426</v>
      </c>
      <c r="AI49" s="1764"/>
      <c r="AJ49" s="1764"/>
      <c r="AK49" s="1764"/>
      <c r="AL49" s="1764"/>
      <c r="AM49" s="1764"/>
      <c r="AN49" s="1764"/>
      <c r="AO49" s="1764"/>
      <c r="AP49" s="1764"/>
      <c r="AQ49" s="1764"/>
      <c r="AR49" s="1764"/>
      <c r="AS49" s="1764"/>
      <c r="AT49" s="1764"/>
      <c r="AU49" s="1764"/>
      <c r="AV49" s="1764"/>
      <c r="AW49" s="1764"/>
      <c r="AX49" s="1764"/>
      <c r="AY49" s="1765"/>
    </row>
    <row r="50" spans="1:51" ht="31.5" customHeight="1">
      <c r="A50" s="4"/>
      <c r="B50" s="748"/>
      <c r="C50" s="749"/>
      <c r="D50" s="763" t="s">
        <v>622</v>
      </c>
      <c r="E50" s="234"/>
      <c r="F50" s="234"/>
      <c r="G50" s="235"/>
      <c r="H50" s="764" t="s">
        <v>58</v>
      </c>
      <c r="I50" s="765"/>
      <c r="J50" s="765"/>
      <c r="K50" s="765"/>
      <c r="L50" s="765"/>
      <c r="M50" s="765"/>
      <c r="N50" s="765"/>
      <c r="O50" s="765"/>
      <c r="P50" s="765"/>
      <c r="Q50" s="765"/>
      <c r="R50" s="765"/>
      <c r="S50" s="765"/>
      <c r="T50" s="765"/>
      <c r="U50" s="765"/>
      <c r="V50" s="765"/>
      <c r="W50" s="765"/>
      <c r="X50" s="765"/>
      <c r="Y50" s="765"/>
      <c r="Z50" s="765"/>
      <c r="AA50" s="765"/>
      <c r="AB50" s="765"/>
      <c r="AC50" s="765"/>
      <c r="AD50" s="765"/>
      <c r="AE50" s="765"/>
      <c r="AF50" s="765"/>
      <c r="AG50" s="766"/>
      <c r="AH50" s="1901" t="s">
        <v>427</v>
      </c>
      <c r="AI50" s="1010"/>
      <c r="AJ50" s="1010"/>
      <c r="AK50" s="1010"/>
      <c r="AL50" s="1010"/>
      <c r="AM50" s="1010"/>
      <c r="AN50" s="1010"/>
      <c r="AO50" s="1010"/>
      <c r="AP50" s="1010"/>
      <c r="AQ50" s="1010"/>
      <c r="AR50" s="1010"/>
      <c r="AS50" s="1010"/>
      <c r="AT50" s="1010"/>
      <c r="AU50" s="1010"/>
      <c r="AV50" s="1010"/>
      <c r="AW50" s="1010"/>
      <c r="AX50" s="1010"/>
      <c r="AY50" s="1011"/>
    </row>
    <row r="51" spans="1:51" ht="26.25" customHeight="1">
      <c r="A51" s="4"/>
      <c r="B51" s="748"/>
      <c r="C51" s="749"/>
      <c r="D51" s="763" t="s">
        <v>622</v>
      </c>
      <c r="E51" s="234"/>
      <c r="F51" s="234"/>
      <c r="G51" s="235"/>
      <c r="H51" s="764" t="s">
        <v>65</v>
      </c>
      <c r="I51" s="765"/>
      <c r="J51" s="765"/>
      <c r="K51" s="765"/>
      <c r="L51" s="765"/>
      <c r="M51" s="765"/>
      <c r="N51" s="765"/>
      <c r="O51" s="765"/>
      <c r="P51" s="765"/>
      <c r="Q51" s="765"/>
      <c r="R51" s="765"/>
      <c r="S51" s="765"/>
      <c r="T51" s="765"/>
      <c r="U51" s="765"/>
      <c r="V51" s="765"/>
      <c r="W51" s="765"/>
      <c r="X51" s="765"/>
      <c r="Y51" s="765"/>
      <c r="Z51" s="765"/>
      <c r="AA51" s="765"/>
      <c r="AB51" s="765"/>
      <c r="AC51" s="765"/>
      <c r="AD51" s="765"/>
      <c r="AE51" s="765"/>
      <c r="AF51" s="765"/>
      <c r="AG51" s="766"/>
      <c r="AH51" s="3265" t="s">
        <v>428</v>
      </c>
      <c r="AI51" s="1764"/>
      <c r="AJ51" s="1764"/>
      <c r="AK51" s="1764"/>
      <c r="AL51" s="1764"/>
      <c r="AM51" s="1764"/>
      <c r="AN51" s="1764"/>
      <c r="AO51" s="1764"/>
      <c r="AP51" s="1764"/>
      <c r="AQ51" s="1764"/>
      <c r="AR51" s="1764"/>
      <c r="AS51" s="1764"/>
      <c r="AT51" s="1764"/>
      <c r="AU51" s="1764"/>
      <c r="AV51" s="1764"/>
      <c r="AW51" s="1764"/>
      <c r="AX51" s="1764"/>
      <c r="AY51" s="1765"/>
    </row>
    <row r="52" spans="1:51" ht="26.25" customHeight="1">
      <c r="A52" s="4"/>
      <c r="B52" s="750"/>
      <c r="C52" s="751"/>
      <c r="D52" s="737" t="s">
        <v>622</v>
      </c>
      <c r="E52" s="225"/>
      <c r="F52" s="225"/>
      <c r="G52" s="226"/>
      <c r="H52" s="738" t="s">
        <v>66</v>
      </c>
      <c r="I52" s="739"/>
      <c r="J52" s="739"/>
      <c r="K52" s="739"/>
      <c r="L52" s="739"/>
      <c r="M52" s="739"/>
      <c r="N52" s="739"/>
      <c r="O52" s="739"/>
      <c r="P52" s="739"/>
      <c r="Q52" s="739"/>
      <c r="R52" s="739"/>
      <c r="S52" s="739"/>
      <c r="T52" s="739"/>
      <c r="U52" s="739"/>
      <c r="V52" s="739"/>
      <c r="W52" s="739"/>
      <c r="X52" s="739"/>
      <c r="Y52" s="739"/>
      <c r="Z52" s="739"/>
      <c r="AA52" s="739"/>
      <c r="AB52" s="739"/>
      <c r="AC52" s="739"/>
      <c r="AD52" s="739"/>
      <c r="AE52" s="739"/>
      <c r="AF52" s="739"/>
      <c r="AG52" s="740"/>
      <c r="AH52" s="3267" t="s">
        <v>429</v>
      </c>
      <c r="AI52" s="1767"/>
      <c r="AJ52" s="1767"/>
      <c r="AK52" s="1767"/>
      <c r="AL52" s="1767"/>
      <c r="AM52" s="1767"/>
      <c r="AN52" s="1767"/>
      <c r="AO52" s="1767"/>
      <c r="AP52" s="1767"/>
      <c r="AQ52" s="1767"/>
      <c r="AR52" s="1767"/>
      <c r="AS52" s="1767"/>
      <c r="AT52" s="1767"/>
      <c r="AU52" s="1767"/>
      <c r="AV52" s="1767"/>
      <c r="AW52" s="1767"/>
      <c r="AX52" s="1767"/>
      <c r="AY52" s="1768"/>
    </row>
    <row r="53" spans="1:51" ht="26.25" customHeight="1">
      <c r="A53" s="4"/>
      <c r="B53" s="746" t="s">
        <v>51</v>
      </c>
      <c r="C53" s="747"/>
      <c r="D53" s="3266" t="s">
        <v>622</v>
      </c>
      <c r="E53" s="731"/>
      <c r="F53" s="731"/>
      <c r="G53" s="732"/>
      <c r="H53" s="753" t="s">
        <v>53</v>
      </c>
      <c r="I53" s="571"/>
      <c r="J53" s="571"/>
      <c r="K53" s="571"/>
      <c r="L53" s="571"/>
      <c r="M53" s="571"/>
      <c r="N53" s="571"/>
      <c r="O53" s="571"/>
      <c r="P53" s="571"/>
      <c r="Q53" s="571"/>
      <c r="R53" s="571"/>
      <c r="S53" s="571"/>
      <c r="T53" s="571"/>
      <c r="U53" s="571"/>
      <c r="V53" s="571"/>
      <c r="W53" s="571"/>
      <c r="X53" s="571"/>
      <c r="Y53" s="571"/>
      <c r="Z53" s="571"/>
      <c r="AA53" s="571"/>
      <c r="AB53" s="571"/>
      <c r="AC53" s="571"/>
      <c r="AD53" s="571"/>
      <c r="AE53" s="571"/>
      <c r="AF53" s="571"/>
      <c r="AG53" s="572"/>
      <c r="AH53" s="3212" t="s">
        <v>430</v>
      </c>
      <c r="AI53" s="1761"/>
      <c r="AJ53" s="1761"/>
      <c r="AK53" s="1761"/>
      <c r="AL53" s="1761"/>
      <c r="AM53" s="1761"/>
      <c r="AN53" s="1761"/>
      <c r="AO53" s="1761"/>
      <c r="AP53" s="1761"/>
      <c r="AQ53" s="1761"/>
      <c r="AR53" s="1761"/>
      <c r="AS53" s="1761"/>
      <c r="AT53" s="1761"/>
      <c r="AU53" s="1761"/>
      <c r="AV53" s="1761"/>
      <c r="AW53" s="1761"/>
      <c r="AX53" s="1761"/>
      <c r="AY53" s="1762"/>
    </row>
    <row r="54" spans="1:51" ht="26.25" customHeight="1">
      <c r="A54" s="4"/>
      <c r="B54" s="748"/>
      <c r="C54" s="749"/>
      <c r="D54" s="763" t="s">
        <v>679</v>
      </c>
      <c r="E54" s="234"/>
      <c r="F54" s="234"/>
      <c r="G54" s="235"/>
      <c r="H54" s="764" t="s">
        <v>67</v>
      </c>
      <c r="I54" s="765"/>
      <c r="J54" s="765"/>
      <c r="K54" s="765"/>
      <c r="L54" s="765"/>
      <c r="M54" s="765"/>
      <c r="N54" s="765"/>
      <c r="O54" s="765"/>
      <c r="P54" s="765"/>
      <c r="Q54" s="765"/>
      <c r="R54" s="765"/>
      <c r="S54" s="765"/>
      <c r="T54" s="765"/>
      <c r="U54" s="765"/>
      <c r="V54" s="765"/>
      <c r="W54" s="765"/>
      <c r="X54" s="765"/>
      <c r="Y54" s="765"/>
      <c r="Z54" s="765"/>
      <c r="AA54" s="765"/>
      <c r="AB54" s="765"/>
      <c r="AC54" s="765"/>
      <c r="AD54" s="765"/>
      <c r="AE54" s="765"/>
      <c r="AF54" s="765"/>
      <c r="AG54" s="766"/>
      <c r="AH54" s="1901" t="s">
        <v>431</v>
      </c>
      <c r="AI54" s="1010"/>
      <c r="AJ54" s="1010"/>
      <c r="AK54" s="1010"/>
      <c r="AL54" s="1010"/>
      <c r="AM54" s="1010"/>
      <c r="AN54" s="1010"/>
      <c r="AO54" s="1010"/>
      <c r="AP54" s="1010"/>
      <c r="AQ54" s="1010"/>
      <c r="AR54" s="1010"/>
      <c r="AS54" s="1010"/>
      <c r="AT54" s="1010"/>
      <c r="AU54" s="1010"/>
      <c r="AV54" s="1010"/>
      <c r="AW54" s="1010"/>
      <c r="AX54" s="1010"/>
      <c r="AY54" s="1011"/>
    </row>
    <row r="55" spans="1:51" ht="26.25" customHeight="1">
      <c r="A55" s="4"/>
      <c r="B55" s="748"/>
      <c r="C55" s="749"/>
      <c r="D55" s="763" t="s">
        <v>622</v>
      </c>
      <c r="E55" s="234"/>
      <c r="F55" s="234"/>
      <c r="G55" s="235"/>
      <c r="H55" s="764" t="s">
        <v>680</v>
      </c>
      <c r="I55" s="765"/>
      <c r="J55" s="765"/>
      <c r="K55" s="765"/>
      <c r="L55" s="765"/>
      <c r="M55" s="765"/>
      <c r="N55" s="765"/>
      <c r="O55" s="765"/>
      <c r="P55" s="765"/>
      <c r="Q55" s="765"/>
      <c r="R55" s="765"/>
      <c r="S55" s="765"/>
      <c r="T55" s="765"/>
      <c r="U55" s="765"/>
      <c r="V55" s="765"/>
      <c r="W55" s="765"/>
      <c r="X55" s="765"/>
      <c r="Y55" s="765"/>
      <c r="Z55" s="765"/>
      <c r="AA55" s="765"/>
      <c r="AB55" s="765"/>
      <c r="AC55" s="765"/>
      <c r="AD55" s="765"/>
      <c r="AE55" s="765"/>
      <c r="AF55" s="765"/>
      <c r="AG55" s="766"/>
      <c r="AH55" s="3265" t="s">
        <v>432</v>
      </c>
      <c r="AI55" s="1764"/>
      <c r="AJ55" s="1764"/>
      <c r="AK55" s="1764"/>
      <c r="AL55" s="1764"/>
      <c r="AM55" s="1764"/>
      <c r="AN55" s="1764"/>
      <c r="AO55" s="1764"/>
      <c r="AP55" s="1764"/>
      <c r="AQ55" s="1764"/>
      <c r="AR55" s="1764"/>
      <c r="AS55" s="1764"/>
      <c r="AT55" s="1764"/>
      <c r="AU55" s="1764"/>
      <c r="AV55" s="1764"/>
      <c r="AW55" s="1764"/>
      <c r="AX55" s="1764"/>
      <c r="AY55" s="1765"/>
    </row>
    <row r="56" spans="1:51" ht="26.25" customHeight="1">
      <c r="A56" s="4"/>
      <c r="B56" s="748"/>
      <c r="C56" s="749"/>
      <c r="D56" s="767" t="s">
        <v>622</v>
      </c>
      <c r="E56" s="768"/>
      <c r="F56" s="768"/>
      <c r="G56" s="769"/>
      <c r="H56" s="770" t="s">
        <v>95</v>
      </c>
      <c r="I56" s="771"/>
      <c r="J56" s="771"/>
      <c r="K56" s="771"/>
      <c r="L56" s="771"/>
      <c r="M56" s="771"/>
      <c r="N56" s="771"/>
      <c r="O56" s="771"/>
      <c r="P56" s="771"/>
      <c r="Q56" s="771"/>
      <c r="R56" s="771"/>
      <c r="S56" s="771"/>
      <c r="T56" s="771"/>
      <c r="U56" s="771"/>
      <c r="V56" s="771"/>
      <c r="W56" s="771"/>
      <c r="X56" s="771"/>
      <c r="Y56" s="771"/>
      <c r="Z56" s="771"/>
      <c r="AA56" s="771"/>
      <c r="AB56" s="771"/>
      <c r="AC56" s="771"/>
      <c r="AD56" s="771"/>
      <c r="AE56" s="771"/>
      <c r="AF56" s="771"/>
      <c r="AG56" s="772"/>
      <c r="AH56" s="3265" t="s">
        <v>433</v>
      </c>
      <c r="AI56" s="1764"/>
      <c r="AJ56" s="1764"/>
      <c r="AK56" s="1764"/>
      <c r="AL56" s="1764"/>
      <c r="AM56" s="1764"/>
      <c r="AN56" s="1764"/>
      <c r="AO56" s="1764"/>
      <c r="AP56" s="1764"/>
      <c r="AQ56" s="1764"/>
      <c r="AR56" s="1764"/>
      <c r="AS56" s="1764"/>
      <c r="AT56" s="1764"/>
      <c r="AU56" s="1764"/>
      <c r="AV56" s="1764"/>
      <c r="AW56" s="1764"/>
      <c r="AX56" s="1764"/>
      <c r="AY56" s="1765"/>
    </row>
    <row r="57" spans="1:51" ht="26.25" customHeight="1">
      <c r="A57" s="4"/>
      <c r="B57" s="748"/>
      <c r="C57" s="749"/>
      <c r="D57" s="3266" t="s">
        <v>676</v>
      </c>
      <c r="E57" s="731"/>
      <c r="F57" s="731"/>
      <c r="G57" s="732"/>
      <c r="H57" s="733" t="s">
        <v>84</v>
      </c>
      <c r="I57" s="734"/>
      <c r="J57" s="734"/>
      <c r="K57" s="734"/>
      <c r="L57" s="734"/>
      <c r="M57" s="734"/>
      <c r="N57" s="734"/>
      <c r="O57" s="734"/>
      <c r="P57" s="734"/>
      <c r="Q57" s="734"/>
      <c r="R57" s="734"/>
      <c r="S57" s="734"/>
      <c r="T57" s="734"/>
      <c r="U57" s="734"/>
      <c r="V57" s="735"/>
      <c r="W57" s="735"/>
      <c r="X57" s="735"/>
      <c r="Y57" s="735"/>
      <c r="Z57" s="735"/>
      <c r="AA57" s="735"/>
      <c r="AB57" s="735"/>
      <c r="AC57" s="735"/>
      <c r="AD57" s="735"/>
      <c r="AE57" s="735"/>
      <c r="AF57" s="735"/>
      <c r="AG57" s="736"/>
      <c r="AH57" s="1763"/>
      <c r="AI57" s="1764"/>
      <c r="AJ57" s="1764"/>
      <c r="AK57" s="1764"/>
      <c r="AL57" s="1764"/>
      <c r="AM57" s="1764"/>
      <c r="AN57" s="1764"/>
      <c r="AO57" s="1764"/>
      <c r="AP57" s="1764"/>
      <c r="AQ57" s="1764"/>
      <c r="AR57" s="1764"/>
      <c r="AS57" s="1764"/>
      <c r="AT57" s="1764"/>
      <c r="AU57" s="1764"/>
      <c r="AV57" s="1764"/>
      <c r="AW57" s="1764"/>
      <c r="AX57" s="1764"/>
      <c r="AY57" s="1765"/>
    </row>
    <row r="58" spans="1:51" ht="26.25" customHeight="1">
      <c r="A58" s="4"/>
      <c r="B58" s="750"/>
      <c r="C58" s="751"/>
      <c r="D58" s="737" t="s">
        <v>676</v>
      </c>
      <c r="E58" s="225"/>
      <c r="F58" s="225"/>
      <c r="G58" s="226"/>
      <c r="H58" s="738" t="s">
        <v>68</v>
      </c>
      <c r="I58" s="739"/>
      <c r="J58" s="739"/>
      <c r="K58" s="739"/>
      <c r="L58" s="739"/>
      <c r="M58" s="739"/>
      <c r="N58" s="739"/>
      <c r="O58" s="739"/>
      <c r="P58" s="739"/>
      <c r="Q58" s="739"/>
      <c r="R58" s="739"/>
      <c r="S58" s="739"/>
      <c r="T58" s="739"/>
      <c r="U58" s="739"/>
      <c r="V58" s="739"/>
      <c r="W58" s="739"/>
      <c r="X58" s="739"/>
      <c r="Y58" s="739"/>
      <c r="Z58" s="739"/>
      <c r="AA58" s="739"/>
      <c r="AB58" s="739"/>
      <c r="AC58" s="739"/>
      <c r="AD58" s="739"/>
      <c r="AE58" s="739"/>
      <c r="AF58" s="739"/>
      <c r="AG58" s="740"/>
      <c r="AH58" s="3259"/>
      <c r="AI58" s="3260"/>
      <c r="AJ58" s="3260"/>
      <c r="AK58" s="3260"/>
      <c r="AL58" s="3260"/>
      <c r="AM58" s="3260"/>
      <c r="AN58" s="3260"/>
      <c r="AO58" s="3260"/>
      <c r="AP58" s="3260"/>
      <c r="AQ58" s="3260"/>
      <c r="AR58" s="3260"/>
      <c r="AS58" s="3260"/>
      <c r="AT58" s="3260"/>
      <c r="AU58" s="3260"/>
      <c r="AV58" s="3260"/>
      <c r="AW58" s="3260"/>
      <c r="AX58" s="3260"/>
      <c r="AY58" s="3261"/>
    </row>
    <row r="59" spans="1:51" ht="101.25" customHeight="1" thickBot="1">
      <c r="A59" s="4"/>
      <c r="B59" s="741" t="s">
        <v>50</v>
      </c>
      <c r="C59" s="742"/>
      <c r="D59" s="3262" t="s">
        <v>710</v>
      </c>
      <c r="E59" s="3263"/>
      <c r="F59" s="3263"/>
      <c r="G59" s="3263"/>
      <c r="H59" s="3263"/>
      <c r="I59" s="3263"/>
      <c r="J59" s="3263"/>
      <c r="K59" s="3263"/>
      <c r="L59" s="3263"/>
      <c r="M59" s="3263"/>
      <c r="N59" s="3263"/>
      <c r="O59" s="3263"/>
      <c r="P59" s="3263"/>
      <c r="Q59" s="3263"/>
      <c r="R59" s="3263"/>
      <c r="S59" s="3263"/>
      <c r="T59" s="3263"/>
      <c r="U59" s="3263"/>
      <c r="V59" s="3263"/>
      <c r="W59" s="3263"/>
      <c r="X59" s="3263"/>
      <c r="Y59" s="3263"/>
      <c r="Z59" s="3263"/>
      <c r="AA59" s="3263"/>
      <c r="AB59" s="3263"/>
      <c r="AC59" s="3263"/>
      <c r="AD59" s="3263"/>
      <c r="AE59" s="3263"/>
      <c r="AF59" s="3263"/>
      <c r="AG59" s="3263"/>
      <c r="AH59" s="3263"/>
      <c r="AI59" s="3263"/>
      <c r="AJ59" s="3263"/>
      <c r="AK59" s="3263"/>
      <c r="AL59" s="3263"/>
      <c r="AM59" s="3263"/>
      <c r="AN59" s="3263"/>
      <c r="AO59" s="3263"/>
      <c r="AP59" s="3263"/>
      <c r="AQ59" s="3263"/>
      <c r="AR59" s="3263"/>
      <c r="AS59" s="3263"/>
      <c r="AT59" s="3263"/>
      <c r="AU59" s="3263"/>
      <c r="AV59" s="3263"/>
      <c r="AW59" s="3263"/>
      <c r="AX59" s="3263"/>
      <c r="AY59" s="3264"/>
    </row>
    <row r="60" spans="1:51" ht="21" hidden="1" customHeight="1">
      <c r="A60" s="4"/>
      <c r="B60" s="18"/>
      <c r="C60" s="19"/>
      <c r="D60" s="715" t="s">
        <v>45</v>
      </c>
      <c r="E60" s="716"/>
      <c r="F60" s="716"/>
      <c r="G60" s="716"/>
      <c r="H60" s="716"/>
      <c r="I60" s="716"/>
      <c r="J60" s="716"/>
      <c r="K60" s="716"/>
      <c r="L60" s="716"/>
      <c r="M60" s="716"/>
      <c r="N60" s="716"/>
      <c r="O60" s="716"/>
      <c r="P60" s="716"/>
      <c r="Q60" s="716"/>
      <c r="R60" s="716"/>
      <c r="S60" s="716"/>
      <c r="T60" s="716"/>
      <c r="U60" s="716"/>
      <c r="V60" s="716"/>
      <c r="W60" s="716"/>
      <c r="X60" s="716"/>
      <c r="Y60" s="716"/>
      <c r="Z60" s="716"/>
      <c r="AA60" s="716"/>
      <c r="AB60" s="716"/>
      <c r="AC60" s="716"/>
      <c r="AD60" s="716"/>
      <c r="AE60" s="716"/>
      <c r="AF60" s="716"/>
      <c r="AG60" s="716"/>
      <c r="AH60" s="716"/>
      <c r="AI60" s="716"/>
      <c r="AJ60" s="716"/>
      <c r="AK60" s="716"/>
      <c r="AL60" s="716"/>
      <c r="AM60" s="716"/>
      <c r="AN60" s="716"/>
      <c r="AO60" s="716"/>
      <c r="AP60" s="716"/>
      <c r="AQ60" s="716"/>
      <c r="AR60" s="716"/>
      <c r="AS60" s="716"/>
      <c r="AT60" s="716"/>
      <c r="AU60" s="716"/>
      <c r="AV60" s="716"/>
      <c r="AW60" s="716"/>
      <c r="AX60" s="716"/>
      <c r="AY60" s="717"/>
    </row>
    <row r="61" spans="1:51" ht="97.5" hidden="1" customHeight="1">
      <c r="A61" s="4"/>
      <c r="B61" s="18"/>
      <c r="C61" s="19"/>
      <c r="D61" s="718" t="s">
        <v>47</v>
      </c>
      <c r="E61" s="719"/>
      <c r="F61" s="719"/>
      <c r="G61" s="719"/>
      <c r="H61" s="719"/>
      <c r="I61" s="719"/>
      <c r="J61" s="719"/>
      <c r="K61" s="719"/>
      <c r="L61" s="719"/>
      <c r="M61" s="719"/>
      <c r="N61" s="719"/>
      <c r="O61" s="719"/>
      <c r="P61" s="719"/>
      <c r="Q61" s="719"/>
      <c r="R61" s="719"/>
      <c r="S61" s="719"/>
      <c r="T61" s="719"/>
      <c r="U61" s="719"/>
      <c r="V61" s="719"/>
      <c r="W61" s="719"/>
      <c r="X61" s="719"/>
      <c r="Y61" s="719"/>
      <c r="Z61" s="719"/>
      <c r="AA61" s="719"/>
      <c r="AB61" s="719"/>
      <c r="AC61" s="719"/>
      <c r="AD61" s="719"/>
      <c r="AE61" s="719"/>
      <c r="AF61" s="719"/>
      <c r="AG61" s="719"/>
      <c r="AH61" s="719"/>
      <c r="AI61" s="719"/>
      <c r="AJ61" s="719"/>
      <c r="AK61" s="719"/>
      <c r="AL61" s="719"/>
      <c r="AM61" s="719"/>
      <c r="AN61" s="719"/>
      <c r="AO61" s="719"/>
      <c r="AP61" s="719"/>
      <c r="AQ61" s="719"/>
      <c r="AR61" s="719"/>
      <c r="AS61" s="719"/>
      <c r="AT61" s="719"/>
      <c r="AU61" s="719"/>
      <c r="AV61" s="719"/>
      <c r="AW61" s="719"/>
      <c r="AX61" s="719"/>
      <c r="AY61" s="720"/>
    </row>
    <row r="62" spans="1:51" ht="119.85" hidden="1" customHeight="1">
      <c r="A62" s="4"/>
      <c r="B62" s="18"/>
      <c r="C62" s="19"/>
      <c r="D62" s="721" t="s">
        <v>46</v>
      </c>
      <c r="E62" s="722"/>
      <c r="F62" s="722"/>
      <c r="G62" s="722"/>
      <c r="H62" s="722"/>
      <c r="I62" s="722"/>
      <c r="J62" s="722"/>
      <c r="K62" s="722"/>
      <c r="L62" s="722"/>
      <c r="M62" s="722"/>
      <c r="N62" s="722"/>
      <c r="O62" s="722"/>
      <c r="P62" s="722"/>
      <c r="Q62" s="722"/>
      <c r="R62" s="722"/>
      <c r="S62" s="722"/>
      <c r="T62" s="722"/>
      <c r="U62" s="722"/>
      <c r="V62" s="722"/>
      <c r="W62" s="722"/>
      <c r="X62" s="722"/>
      <c r="Y62" s="722"/>
      <c r="Z62" s="722"/>
      <c r="AA62" s="722"/>
      <c r="AB62" s="722"/>
      <c r="AC62" s="722"/>
      <c r="AD62" s="722"/>
      <c r="AE62" s="722"/>
      <c r="AF62" s="722"/>
      <c r="AG62" s="722"/>
      <c r="AH62" s="722"/>
      <c r="AI62" s="722"/>
      <c r="AJ62" s="722"/>
      <c r="AK62" s="722"/>
      <c r="AL62" s="722"/>
      <c r="AM62" s="722"/>
      <c r="AN62" s="722"/>
      <c r="AO62" s="722"/>
      <c r="AP62" s="722"/>
      <c r="AQ62" s="722"/>
      <c r="AR62" s="722"/>
      <c r="AS62" s="722"/>
      <c r="AT62" s="722"/>
      <c r="AU62" s="722"/>
      <c r="AV62" s="722"/>
      <c r="AW62" s="722"/>
      <c r="AX62" s="722"/>
      <c r="AY62" s="723"/>
    </row>
    <row r="63" spans="1:51" ht="21" customHeight="1">
      <c r="A63" s="4"/>
      <c r="B63" s="724" t="s">
        <v>44</v>
      </c>
      <c r="C63" s="716"/>
      <c r="D63" s="716"/>
      <c r="E63" s="716"/>
      <c r="F63" s="716"/>
      <c r="G63" s="716"/>
      <c r="H63" s="716"/>
      <c r="I63" s="716"/>
      <c r="J63" s="716"/>
      <c r="K63" s="716"/>
      <c r="L63" s="716"/>
      <c r="M63" s="716"/>
      <c r="N63" s="716"/>
      <c r="O63" s="716"/>
      <c r="P63" s="716"/>
      <c r="Q63" s="716"/>
      <c r="R63" s="716"/>
      <c r="S63" s="716"/>
      <c r="T63" s="716"/>
      <c r="U63" s="716"/>
      <c r="V63" s="716"/>
      <c r="W63" s="716"/>
      <c r="X63" s="716"/>
      <c r="Y63" s="716"/>
      <c r="Z63" s="716"/>
      <c r="AA63" s="716"/>
      <c r="AB63" s="716"/>
      <c r="AC63" s="716"/>
      <c r="AD63" s="716"/>
      <c r="AE63" s="716"/>
      <c r="AF63" s="716"/>
      <c r="AG63" s="716"/>
      <c r="AH63" s="716"/>
      <c r="AI63" s="716"/>
      <c r="AJ63" s="716"/>
      <c r="AK63" s="716"/>
      <c r="AL63" s="716"/>
      <c r="AM63" s="716"/>
      <c r="AN63" s="716"/>
      <c r="AO63" s="716"/>
      <c r="AP63" s="716"/>
      <c r="AQ63" s="716"/>
      <c r="AR63" s="716"/>
      <c r="AS63" s="716"/>
      <c r="AT63" s="716"/>
      <c r="AU63" s="716"/>
      <c r="AV63" s="716"/>
      <c r="AW63" s="716"/>
      <c r="AX63" s="716"/>
      <c r="AY63" s="717"/>
    </row>
    <row r="64" spans="1:51" ht="98.25" customHeight="1">
      <c r="A64" s="5"/>
      <c r="B64" s="725" t="s">
        <v>681</v>
      </c>
      <c r="C64" s="489"/>
      <c r="D64" s="489"/>
      <c r="E64" s="489"/>
      <c r="F64" s="726"/>
      <c r="G64" s="3256" t="s">
        <v>682</v>
      </c>
      <c r="H64" s="3257"/>
      <c r="I64" s="3257"/>
      <c r="J64" s="3257"/>
      <c r="K64" s="3257"/>
      <c r="L64" s="3257"/>
      <c r="M64" s="3257"/>
      <c r="N64" s="3257"/>
      <c r="O64" s="3257"/>
      <c r="P64" s="3257"/>
      <c r="Q64" s="3257"/>
      <c r="R64" s="3257"/>
      <c r="S64" s="3257"/>
      <c r="T64" s="3257"/>
      <c r="U64" s="3257"/>
      <c r="V64" s="3257"/>
      <c r="W64" s="3257"/>
      <c r="X64" s="3257"/>
      <c r="Y64" s="3257"/>
      <c r="Z64" s="3257"/>
      <c r="AA64" s="3257"/>
      <c r="AB64" s="3257"/>
      <c r="AC64" s="3257"/>
      <c r="AD64" s="3257"/>
      <c r="AE64" s="3257"/>
      <c r="AF64" s="3257"/>
      <c r="AG64" s="3257"/>
      <c r="AH64" s="3257"/>
      <c r="AI64" s="3257"/>
      <c r="AJ64" s="3257"/>
      <c r="AK64" s="3257"/>
      <c r="AL64" s="3257"/>
      <c r="AM64" s="3257"/>
      <c r="AN64" s="3257"/>
      <c r="AO64" s="3257"/>
      <c r="AP64" s="3257"/>
      <c r="AQ64" s="3257"/>
      <c r="AR64" s="3257"/>
      <c r="AS64" s="3257"/>
      <c r="AT64" s="3257"/>
      <c r="AU64" s="3257"/>
      <c r="AV64" s="3257"/>
      <c r="AW64" s="3257"/>
      <c r="AX64" s="3257"/>
      <c r="AY64" s="3258"/>
    </row>
    <row r="65" spans="1:51" ht="18.399999999999999" customHeight="1">
      <c r="A65" s="5"/>
      <c r="B65" s="698" t="s">
        <v>62</v>
      </c>
      <c r="C65" s="699"/>
      <c r="D65" s="699"/>
      <c r="E65" s="699"/>
      <c r="F65" s="699"/>
      <c r="G65" s="699"/>
      <c r="H65" s="699"/>
      <c r="I65" s="699"/>
      <c r="J65" s="699"/>
      <c r="K65" s="699"/>
      <c r="L65" s="699"/>
      <c r="M65" s="699"/>
      <c r="N65" s="699"/>
      <c r="O65" s="699"/>
      <c r="P65" s="699"/>
      <c r="Q65" s="699"/>
      <c r="R65" s="699"/>
      <c r="S65" s="699"/>
      <c r="T65" s="699"/>
      <c r="U65" s="699"/>
      <c r="V65" s="699"/>
      <c r="W65" s="699"/>
      <c r="X65" s="699"/>
      <c r="Y65" s="699"/>
      <c r="Z65" s="699"/>
      <c r="AA65" s="699"/>
      <c r="AB65" s="699"/>
      <c r="AC65" s="699"/>
      <c r="AD65" s="699"/>
      <c r="AE65" s="699"/>
      <c r="AF65" s="699"/>
      <c r="AG65" s="699"/>
      <c r="AH65" s="699"/>
      <c r="AI65" s="699"/>
      <c r="AJ65" s="699"/>
      <c r="AK65" s="699"/>
      <c r="AL65" s="699"/>
      <c r="AM65" s="699"/>
      <c r="AN65" s="699"/>
      <c r="AO65" s="699"/>
      <c r="AP65" s="699"/>
      <c r="AQ65" s="699"/>
      <c r="AR65" s="699"/>
      <c r="AS65" s="699"/>
      <c r="AT65" s="699"/>
      <c r="AU65" s="699"/>
      <c r="AV65" s="699"/>
      <c r="AW65" s="699"/>
      <c r="AX65" s="699"/>
      <c r="AY65" s="700"/>
    </row>
    <row r="66" spans="1:51" ht="147" customHeight="1" thickBot="1">
      <c r="A66" s="5"/>
      <c r="B66" s="701" t="s">
        <v>683</v>
      </c>
      <c r="C66" s="702"/>
      <c r="D66" s="702"/>
      <c r="E66" s="702"/>
      <c r="F66" s="703"/>
      <c r="G66" s="3251" t="s">
        <v>711</v>
      </c>
      <c r="H66" s="3252"/>
      <c r="I66" s="3252"/>
      <c r="J66" s="3252"/>
      <c r="K66" s="3252"/>
      <c r="L66" s="3252"/>
      <c r="M66" s="3252"/>
      <c r="N66" s="3252"/>
      <c r="O66" s="3252"/>
      <c r="P66" s="3252"/>
      <c r="Q66" s="3252"/>
      <c r="R66" s="3252"/>
      <c r="S66" s="3252"/>
      <c r="T66" s="3252"/>
      <c r="U66" s="3252"/>
      <c r="V66" s="3252"/>
      <c r="W66" s="3252"/>
      <c r="X66" s="3252"/>
      <c r="Y66" s="3252"/>
      <c r="Z66" s="3252"/>
      <c r="AA66" s="3252"/>
      <c r="AB66" s="3252"/>
      <c r="AC66" s="3252"/>
      <c r="AD66" s="3252"/>
      <c r="AE66" s="3252"/>
      <c r="AF66" s="3252"/>
      <c r="AG66" s="3252"/>
      <c r="AH66" s="3252"/>
      <c r="AI66" s="3252"/>
      <c r="AJ66" s="3252"/>
      <c r="AK66" s="3252"/>
      <c r="AL66" s="3252"/>
      <c r="AM66" s="3252"/>
      <c r="AN66" s="3252"/>
      <c r="AO66" s="3252"/>
      <c r="AP66" s="3252"/>
      <c r="AQ66" s="3252"/>
      <c r="AR66" s="3252"/>
      <c r="AS66" s="3252"/>
      <c r="AT66" s="3252"/>
      <c r="AU66" s="3252"/>
      <c r="AV66" s="3252"/>
      <c r="AW66" s="3252"/>
      <c r="AX66" s="3252"/>
      <c r="AY66" s="3253"/>
    </row>
    <row r="67" spans="1:51" ht="19.7" customHeight="1">
      <c r="A67" s="5"/>
      <c r="B67" s="706" t="s">
        <v>96</v>
      </c>
      <c r="C67" s="707"/>
      <c r="D67" s="707"/>
      <c r="E67" s="707"/>
      <c r="F67" s="707"/>
      <c r="G67" s="707"/>
      <c r="H67" s="707"/>
      <c r="I67" s="707"/>
      <c r="J67" s="707"/>
      <c r="K67" s="707"/>
      <c r="L67" s="707"/>
      <c r="M67" s="707"/>
      <c r="N67" s="707"/>
      <c r="O67" s="707"/>
      <c r="P67" s="707"/>
      <c r="Q67" s="707"/>
      <c r="R67" s="707"/>
      <c r="S67" s="707"/>
      <c r="T67" s="707"/>
      <c r="U67" s="707"/>
      <c r="V67" s="707"/>
      <c r="W67" s="707"/>
      <c r="X67" s="707"/>
      <c r="Y67" s="707"/>
      <c r="Z67" s="707"/>
      <c r="AA67" s="707"/>
      <c r="AB67" s="707"/>
      <c r="AC67" s="707"/>
      <c r="AD67" s="707"/>
      <c r="AE67" s="707"/>
      <c r="AF67" s="707"/>
      <c r="AG67" s="707"/>
      <c r="AH67" s="707"/>
      <c r="AI67" s="707"/>
      <c r="AJ67" s="707"/>
      <c r="AK67" s="707"/>
      <c r="AL67" s="707"/>
      <c r="AM67" s="707"/>
      <c r="AN67" s="707"/>
      <c r="AO67" s="707"/>
      <c r="AP67" s="707"/>
      <c r="AQ67" s="707"/>
      <c r="AR67" s="707"/>
      <c r="AS67" s="707"/>
      <c r="AT67" s="707"/>
      <c r="AU67" s="707"/>
      <c r="AV67" s="707"/>
      <c r="AW67" s="707"/>
      <c r="AX67" s="707"/>
      <c r="AY67" s="708"/>
    </row>
    <row r="68" spans="1:51" ht="270" customHeight="1" thickBot="1">
      <c r="A68" s="5"/>
      <c r="B68" s="709" t="s">
        <v>684</v>
      </c>
      <c r="C68" s="3254"/>
      <c r="D68" s="3254"/>
      <c r="E68" s="3254"/>
      <c r="F68" s="3254"/>
      <c r="G68" s="3254"/>
      <c r="H68" s="3254"/>
      <c r="I68" s="3254"/>
      <c r="J68" s="3254"/>
      <c r="K68" s="3254"/>
      <c r="L68" s="3254"/>
      <c r="M68" s="3254"/>
      <c r="N68" s="3254"/>
      <c r="O68" s="3254"/>
      <c r="P68" s="3254"/>
      <c r="Q68" s="3254"/>
      <c r="R68" s="3254"/>
      <c r="S68" s="3254"/>
      <c r="T68" s="3254"/>
      <c r="U68" s="3254"/>
      <c r="V68" s="3254"/>
      <c r="W68" s="3254"/>
      <c r="X68" s="3254"/>
      <c r="Y68" s="3254"/>
      <c r="Z68" s="3254"/>
      <c r="AA68" s="3254"/>
      <c r="AB68" s="3254"/>
      <c r="AC68" s="3254"/>
      <c r="AD68" s="3254"/>
      <c r="AE68" s="3254"/>
      <c r="AF68" s="3254"/>
      <c r="AG68" s="3254"/>
      <c r="AH68" s="3254"/>
      <c r="AI68" s="3254"/>
      <c r="AJ68" s="3254"/>
      <c r="AK68" s="3254"/>
      <c r="AL68" s="3254"/>
      <c r="AM68" s="3254"/>
      <c r="AN68" s="3254"/>
      <c r="AO68" s="3254"/>
      <c r="AP68" s="3254"/>
      <c r="AQ68" s="3254"/>
      <c r="AR68" s="3254"/>
      <c r="AS68" s="3254"/>
      <c r="AT68" s="3254"/>
      <c r="AU68" s="3254"/>
      <c r="AV68" s="3254"/>
      <c r="AW68" s="3254"/>
      <c r="AX68" s="3254"/>
      <c r="AY68" s="3255"/>
    </row>
    <row r="69" spans="1:51" ht="19.7" customHeight="1">
      <c r="A69" s="5"/>
      <c r="B69" s="712" t="s">
        <v>81</v>
      </c>
      <c r="C69" s="713"/>
      <c r="D69" s="713"/>
      <c r="E69" s="713"/>
      <c r="F69" s="713"/>
      <c r="G69" s="713"/>
      <c r="H69" s="713"/>
      <c r="I69" s="713"/>
      <c r="J69" s="713"/>
      <c r="K69" s="713"/>
      <c r="L69" s="713"/>
      <c r="M69" s="713"/>
      <c r="N69" s="713"/>
      <c r="O69" s="713"/>
      <c r="P69" s="713"/>
      <c r="Q69" s="713"/>
      <c r="R69" s="713"/>
      <c r="S69" s="713"/>
      <c r="T69" s="713"/>
      <c r="U69" s="713"/>
      <c r="V69" s="713"/>
      <c r="W69" s="713"/>
      <c r="X69" s="713"/>
      <c r="Y69" s="713"/>
      <c r="Z69" s="713"/>
      <c r="AA69" s="713"/>
      <c r="AB69" s="713"/>
      <c r="AC69" s="713"/>
      <c r="AD69" s="713"/>
      <c r="AE69" s="713"/>
      <c r="AF69" s="713"/>
      <c r="AG69" s="713"/>
      <c r="AH69" s="713"/>
      <c r="AI69" s="713"/>
      <c r="AJ69" s="713"/>
      <c r="AK69" s="713"/>
      <c r="AL69" s="713"/>
      <c r="AM69" s="713"/>
      <c r="AN69" s="713"/>
      <c r="AO69" s="713"/>
      <c r="AP69" s="713"/>
      <c r="AQ69" s="713"/>
      <c r="AR69" s="713"/>
      <c r="AS69" s="713"/>
      <c r="AT69" s="713"/>
      <c r="AU69" s="713"/>
      <c r="AV69" s="713"/>
      <c r="AW69" s="713"/>
      <c r="AX69" s="713"/>
      <c r="AY69" s="714"/>
    </row>
    <row r="70" spans="1:51" ht="19.899999999999999" customHeight="1">
      <c r="A70" s="5"/>
      <c r="B70" s="23" t="s">
        <v>82</v>
      </c>
      <c r="C70" s="21"/>
      <c r="D70" s="21"/>
      <c r="E70" s="21"/>
      <c r="F70" s="21"/>
      <c r="G70" s="21"/>
      <c r="H70" s="21"/>
      <c r="I70" s="21"/>
      <c r="J70" s="21"/>
      <c r="K70" s="21"/>
      <c r="L70" s="22"/>
      <c r="M70" s="1740">
        <v>638</v>
      </c>
      <c r="N70" s="1017"/>
      <c r="O70" s="1017"/>
      <c r="P70" s="1017"/>
      <c r="Q70" s="1017"/>
      <c r="R70" s="1017"/>
      <c r="S70" s="1017"/>
      <c r="T70" s="1017"/>
      <c r="U70" s="1017"/>
      <c r="V70" s="1017"/>
      <c r="W70" s="1017"/>
      <c r="X70" s="1017"/>
      <c r="Y70" s="1017"/>
      <c r="Z70" s="1017"/>
      <c r="AA70" s="1018"/>
      <c r="AB70" s="21" t="s">
        <v>83</v>
      </c>
      <c r="AC70" s="21"/>
      <c r="AD70" s="21"/>
      <c r="AE70" s="21"/>
      <c r="AF70" s="21"/>
      <c r="AG70" s="21"/>
      <c r="AH70" s="21"/>
      <c r="AI70" s="21"/>
      <c r="AJ70" s="21"/>
      <c r="AK70" s="22"/>
      <c r="AL70" s="2965">
        <v>619</v>
      </c>
      <c r="AM70" s="1017"/>
      <c r="AN70" s="1017"/>
      <c r="AO70" s="1017"/>
      <c r="AP70" s="1017"/>
      <c r="AQ70" s="1017"/>
      <c r="AR70" s="1017"/>
      <c r="AS70" s="1017"/>
      <c r="AT70" s="1017"/>
      <c r="AU70" s="1017"/>
      <c r="AV70" s="1017"/>
      <c r="AW70" s="1017"/>
      <c r="AX70" s="1017"/>
      <c r="AY70" s="1019"/>
    </row>
    <row r="71" spans="1:51" ht="18" customHeight="1">
      <c r="A71" s="4"/>
      <c r="B71" s="6"/>
      <c r="C71" s="6"/>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ht="23.25" customHeight="1" thickBot="1">
      <c r="A72" s="4"/>
      <c r="B72" s="319" t="s">
        <v>100</v>
      </c>
      <c r="C72" s="320"/>
      <c r="D72" s="320"/>
      <c r="E72" s="320"/>
      <c r="F72" s="320"/>
      <c r="G72" s="320"/>
      <c r="H72" s="212" t="s">
        <v>415</v>
      </c>
      <c r="I72" s="3249"/>
      <c r="J72" s="3249"/>
      <c r="K72" s="3249"/>
      <c r="L72" s="3249"/>
      <c r="M72" s="3249"/>
      <c r="N72" s="3249"/>
      <c r="O72" s="3249"/>
      <c r="P72" s="3249"/>
      <c r="Q72" s="3249"/>
      <c r="R72" s="3249"/>
      <c r="S72" s="3249"/>
      <c r="T72" s="3249"/>
      <c r="U72" s="3249"/>
      <c r="V72" s="3249"/>
      <c r="W72" s="3249"/>
      <c r="X72" s="3249"/>
      <c r="Y72" s="3249"/>
      <c r="Z72" s="3249"/>
      <c r="AA72" s="3249"/>
      <c r="AB72" s="3249"/>
      <c r="AC72" s="3249"/>
      <c r="AD72" s="3249"/>
      <c r="AE72" s="3249"/>
      <c r="AF72" s="3249"/>
      <c r="AG72" s="3249"/>
      <c r="AH72" s="3249"/>
      <c r="AI72" s="3249"/>
      <c r="AJ72" s="3249"/>
      <c r="AK72" s="3249"/>
      <c r="AL72" s="3249"/>
      <c r="AM72" s="3249"/>
      <c r="AN72" s="3249"/>
      <c r="AO72" s="3249"/>
      <c r="AP72" s="3249"/>
      <c r="AQ72" s="3249"/>
      <c r="AR72" s="3249"/>
      <c r="AS72" s="3249"/>
      <c r="AT72" s="3249"/>
      <c r="AU72" s="3249"/>
      <c r="AV72" s="3249"/>
      <c r="AW72" s="3249"/>
      <c r="AX72" s="3249"/>
      <c r="AY72" s="3249"/>
    </row>
    <row r="73" spans="1:51" ht="385.5" customHeight="1">
      <c r="A73" s="5"/>
      <c r="B73" s="288" t="s">
        <v>40</v>
      </c>
      <c r="C73" s="289"/>
      <c r="D73" s="289"/>
      <c r="E73" s="289"/>
      <c r="F73" s="289"/>
      <c r="G73" s="290"/>
      <c r="H73" s="14"/>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15"/>
    </row>
    <row r="74" spans="1:51" ht="348.95" customHeight="1">
      <c r="B74" s="291"/>
      <c r="C74" s="292"/>
      <c r="D74" s="292"/>
      <c r="E74" s="292"/>
      <c r="F74" s="292"/>
      <c r="G74" s="293"/>
      <c r="H74" s="10"/>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2"/>
    </row>
    <row r="75" spans="1:51" ht="324" customHeight="1" thickBot="1">
      <c r="B75" s="294"/>
      <c r="C75" s="295"/>
      <c r="D75" s="295"/>
      <c r="E75" s="295"/>
      <c r="F75" s="295"/>
      <c r="G75" s="296"/>
      <c r="H75" s="26"/>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27"/>
    </row>
    <row r="76" spans="1:51" ht="18" customHeight="1">
      <c r="B76" s="25"/>
      <c r="C76" s="25"/>
      <c r="D76" s="25"/>
      <c r="E76" s="25"/>
      <c r="F76" s="25"/>
      <c r="G76" s="25"/>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row>
    <row r="77" spans="1:51" ht="30" customHeight="1" thickBot="1">
      <c r="B77" s="306" t="s">
        <v>100</v>
      </c>
      <c r="C77" s="306"/>
      <c r="D77" s="306"/>
      <c r="E77" s="306"/>
      <c r="F77" s="307"/>
      <c r="G77" s="307"/>
      <c r="H77" s="3250" t="s">
        <v>415</v>
      </c>
      <c r="I77" s="3250"/>
      <c r="J77" s="3250"/>
      <c r="K77" s="3250"/>
      <c r="L77" s="3250"/>
      <c r="M77" s="3250"/>
      <c r="N77" s="3250"/>
      <c r="O77" s="3250"/>
      <c r="P77" s="3250"/>
      <c r="Q77" s="3250"/>
      <c r="R77" s="3250"/>
      <c r="S77" s="3250"/>
      <c r="T77" s="3250"/>
      <c r="U77" s="3250"/>
      <c r="V77" s="3250"/>
      <c r="W77" s="3250"/>
      <c r="X77" s="3250"/>
      <c r="Y77" s="3250"/>
      <c r="Z77" s="3250"/>
      <c r="AA77" s="3250"/>
      <c r="AB77" s="3250"/>
      <c r="AC77" s="3250"/>
      <c r="AD77" s="3250"/>
      <c r="AE77" s="3250"/>
      <c r="AF77" s="3250"/>
      <c r="AG77" s="3250"/>
      <c r="AH77" s="3250"/>
      <c r="AI77" s="3250"/>
      <c r="AJ77" s="3250"/>
      <c r="AK77" s="3250"/>
      <c r="AL77" s="3250"/>
      <c r="AM77" s="3250"/>
      <c r="AN77" s="3250"/>
      <c r="AO77" s="3250"/>
      <c r="AP77" s="3250"/>
      <c r="AQ77" s="3250"/>
      <c r="AR77" s="3250"/>
      <c r="AS77" s="3250"/>
      <c r="AT77" s="3250"/>
      <c r="AU77" s="3250"/>
      <c r="AV77" s="3250"/>
      <c r="AW77" s="3250"/>
      <c r="AX77" s="3250"/>
      <c r="AY77" s="3250"/>
    </row>
    <row r="78" spans="1:51" ht="24.75" customHeight="1">
      <c r="B78" s="308" t="s">
        <v>75</v>
      </c>
      <c r="C78" s="309"/>
      <c r="D78" s="309"/>
      <c r="E78" s="309"/>
      <c r="F78" s="309"/>
      <c r="G78" s="310"/>
      <c r="H78" s="314" t="s">
        <v>685</v>
      </c>
      <c r="I78" s="315"/>
      <c r="J78" s="315"/>
      <c r="K78" s="315"/>
      <c r="L78" s="315"/>
      <c r="M78" s="315"/>
      <c r="N78" s="315"/>
      <c r="O78" s="315"/>
      <c r="P78" s="315"/>
      <c r="Q78" s="315"/>
      <c r="R78" s="315"/>
      <c r="S78" s="315"/>
      <c r="T78" s="315"/>
      <c r="U78" s="315"/>
      <c r="V78" s="315"/>
      <c r="W78" s="315"/>
      <c r="X78" s="315"/>
      <c r="Y78" s="315"/>
      <c r="Z78" s="315"/>
      <c r="AA78" s="315"/>
      <c r="AB78" s="315"/>
      <c r="AC78" s="316"/>
      <c r="AD78" s="314" t="s">
        <v>686</v>
      </c>
      <c r="AE78" s="315"/>
      <c r="AF78" s="315"/>
      <c r="AG78" s="315"/>
      <c r="AH78" s="315"/>
      <c r="AI78" s="315"/>
      <c r="AJ78" s="315"/>
      <c r="AK78" s="315"/>
      <c r="AL78" s="315"/>
      <c r="AM78" s="315"/>
      <c r="AN78" s="315"/>
      <c r="AO78" s="315"/>
      <c r="AP78" s="315"/>
      <c r="AQ78" s="315"/>
      <c r="AR78" s="315"/>
      <c r="AS78" s="315"/>
      <c r="AT78" s="315"/>
      <c r="AU78" s="315"/>
      <c r="AV78" s="315"/>
      <c r="AW78" s="315"/>
      <c r="AX78" s="315"/>
      <c r="AY78" s="317"/>
    </row>
    <row r="79" spans="1:51" ht="24.75" customHeight="1">
      <c r="B79" s="308"/>
      <c r="C79" s="309"/>
      <c r="D79" s="309"/>
      <c r="E79" s="309"/>
      <c r="F79" s="309"/>
      <c r="G79" s="310"/>
      <c r="H79" s="278" t="s">
        <v>23</v>
      </c>
      <c r="I79" s="279"/>
      <c r="J79" s="279"/>
      <c r="K79" s="279"/>
      <c r="L79" s="280"/>
      <c r="M79" s="259" t="s">
        <v>24</v>
      </c>
      <c r="N79" s="279"/>
      <c r="O79" s="279"/>
      <c r="P79" s="279"/>
      <c r="Q79" s="279"/>
      <c r="R79" s="279"/>
      <c r="S79" s="279"/>
      <c r="T79" s="279"/>
      <c r="U79" s="279"/>
      <c r="V79" s="279"/>
      <c r="W79" s="279"/>
      <c r="X79" s="279"/>
      <c r="Y79" s="280"/>
      <c r="Z79" s="262" t="s">
        <v>25</v>
      </c>
      <c r="AA79" s="281"/>
      <c r="AB79" s="281"/>
      <c r="AC79" s="318"/>
      <c r="AD79" s="278" t="s">
        <v>23</v>
      </c>
      <c r="AE79" s="279"/>
      <c r="AF79" s="279"/>
      <c r="AG79" s="279"/>
      <c r="AH79" s="280"/>
      <c r="AI79" s="259" t="s">
        <v>24</v>
      </c>
      <c r="AJ79" s="279"/>
      <c r="AK79" s="279"/>
      <c r="AL79" s="279"/>
      <c r="AM79" s="279"/>
      <c r="AN79" s="279"/>
      <c r="AO79" s="279"/>
      <c r="AP79" s="279"/>
      <c r="AQ79" s="279"/>
      <c r="AR79" s="279"/>
      <c r="AS79" s="279"/>
      <c r="AT79" s="279"/>
      <c r="AU79" s="280"/>
      <c r="AV79" s="262" t="s">
        <v>25</v>
      </c>
      <c r="AW79" s="281"/>
      <c r="AX79" s="281"/>
      <c r="AY79" s="282"/>
    </row>
    <row r="80" spans="1:51" ht="24.75" customHeight="1">
      <c r="B80" s="308"/>
      <c r="C80" s="309"/>
      <c r="D80" s="309"/>
      <c r="E80" s="309"/>
      <c r="F80" s="309"/>
      <c r="G80" s="310"/>
      <c r="H80" s="243" t="s">
        <v>214</v>
      </c>
      <c r="I80" s="244"/>
      <c r="J80" s="244"/>
      <c r="K80" s="244"/>
      <c r="L80" s="245"/>
      <c r="M80" s="246" t="s">
        <v>434</v>
      </c>
      <c r="N80" s="286"/>
      <c r="O80" s="286"/>
      <c r="P80" s="286"/>
      <c r="Q80" s="286"/>
      <c r="R80" s="286"/>
      <c r="S80" s="286"/>
      <c r="T80" s="286"/>
      <c r="U80" s="286"/>
      <c r="V80" s="286"/>
      <c r="W80" s="286"/>
      <c r="X80" s="286"/>
      <c r="Y80" s="287"/>
      <c r="Z80" s="3248" t="s">
        <v>687</v>
      </c>
      <c r="AA80" s="250"/>
      <c r="AB80" s="250"/>
      <c r="AC80" s="527"/>
      <c r="AD80" s="243"/>
      <c r="AE80" s="244"/>
      <c r="AF80" s="244"/>
      <c r="AG80" s="244"/>
      <c r="AH80" s="245"/>
      <c r="AI80" s="246"/>
      <c r="AJ80" s="286"/>
      <c r="AK80" s="286"/>
      <c r="AL80" s="286"/>
      <c r="AM80" s="286"/>
      <c r="AN80" s="286"/>
      <c r="AO80" s="286"/>
      <c r="AP80" s="286"/>
      <c r="AQ80" s="286"/>
      <c r="AR80" s="286"/>
      <c r="AS80" s="286"/>
      <c r="AT80" s="286"/>
      <c r="AU80" s="287"/>
      <c r="AV80" s="249"/>
      <c r="AW80" s="250"/>
      <c r="AX80" s="250"/>
      <c r="AY80" s="252"/>
    </row>
    <row r="81" spans="2:51" ht="24.75" customHeight="1">
      <c r="B81" s="308"/>
      <c r="C81" s="309"/>
      <c r="D81" s="309"/>
      <c r="E81" s="309"/>
      <c r="F81" s="309"/>
      <c r="G81" s="310"/>
      <c r="H81" s="233"/>
      <c r="I81" s="234"/>
      <c r="J81" s="234"/>
      <c r="K81" s="234"/>
      <c r="L81" s="235"/>
      <c r="M81" s="236"/>
      <c r="N81" s="237"/>
      <c r="O81" s="237"/>
      <c r="P81" s="237"/>
      <c r="Q81" s="237"/>
      <c r="R81" s="237"/>
      <c r="S81" s="237"/>
      <c r="T81" s="237"/>
      <c r="U81" s="237"/>
      <c r="V81" s="237"/>
      <c r="W81" s="237"/>
      <c r="X81" s="237"/>
      <c r="Y81" s="238"/>
      <c r="Z81" s="239"/>
      <c r="AA81" s="240"/>
      <c r="AB81" s="240"/>
      <c r="AC81" s="242"/>
      <c r="AD81" s="233"/>
      <c r="AE81" s="234"/>
      <c r="AF81" s="234"/>
      <c r="AG81" s="234"/>
      <c r="AH81" s="235"/>
      <c r="AI81" s="236"/>
      <c r="AJ81" s="237"/>
      <c r="AK81" s="237"/>
      <c r="AL81" s="237"/>
      <c r="AM81" s="237"/>
      <c r="AN81" s="237"/>
      <c r="AO81" s="237"/>
      <c r="AP81" s="237"/>
      <c r="AQ81" s="237"/>
      <c r="AR81" s="237"/>
      <c r="AS81" s="237"/>
      <c r="AT81" s="237"/>
      <c r="AU81" s="238"/>
      <c r="AV81" s="239"/>
      <c r="AW81" s="240"/>
      <c r="AX81" s="240"/>
      <c r="AY81" s="241"/>
    </row>
    <row r="82" spans="2:51" ht="24.75" customHeight="1">
      <c r="B82" s="308"/>
      <c r="C82" s="309"/>
      <c r="D82" s="309"/>
      <c r="E82" s="309"/>
      <c r="F82" s="309"/>
      <c r="G82" s="310"/>
      <c r="H82" s="233"/>
      <c r="I82" s="234"/>
      <c r="J82" s="234"/>
      <c r="K82" s="234"/>
      <c r="L82" s="235"/>
      <c r="M82" s="236"/>
      <c r="N82" s="237"/>
      <c r="O82" s="237"/>
      <c r="P82" s="237"/>
      <c r="Q82" s="237"/>
      <c r="R82" s="237"/>
      <c r="S82" s="237"/>
      <c r="T82" s="237"/>
      <c r="U82" s="237"/>
      <c r="V82" s="237"/>
      <c r="W82" s="237"/>
      <c r="X82" s="237"/>
      <c r="Y82" s="238"/>
      <c r="Z82" s="239"/>
      <c r="AA82" s="240"/>
      <c r="AB82" s="240"/>
      <c r="AC82" s="242"/>
      <c r="AD82" s="233"/>
      <c r="AE82" s="234"/>
      <c r="AF82" s="234"/>
      <c r="AG82" s="234"/>
      <c r="AH82" s="235"/>
      <c r="AI82" s="236"/>
      <c r="AJ82" s="237"/>
      <c r="AK82" s="237"/>
      <c r="AL82" s="237"/>
      <c r="AM82" s="237"/>
      <c r="AN82" s="237"/>
      <c r="AO82" s="237"/>
      <c r="AP82" s="237"/>
      <c r="AQ82" s="237"/>
      <c r="AR82" s="237"/>
      <c r="AS82" s="237"/>
      <c r="AT82" s="237"/>
      <c r="AU82" s="238"/>
      <c r="AV82" s="239"/>
      <c r="AW82" s="240"/>
      <c r="AX82" s="240"/>
      <c r="AY82" s="241"/>
    </row>
    <row r="83" spans="2:51" ht="24.75" customHeight="1">
      <c r="B83" s="308"/>
      <c r="C83" s="309"/>
      <c r="D83" s="309"/>
      <c r="E83" s="309"/>
      <c r="F83" s="309"/>
      <c r="G83" s="310"/>
      <c r="H83" s="233"/>
      <c r="I83" s="234"/>
      <c r="J83" s="234"/>
      <c r="K83" s="234"/>
      <c r="L83" s="235"/>
      <c r="M83" s="236"/>
      <c r="N83" s="237"/>
      <c r="O83" s="237"/>
      <c r="P83" s="237"/>
      <c r="Q83" s="237"/>
      <c r="R83" s="237"/>
      <c r="S83" s="237"/>
      <c r="T83" s="237"/>
      <c r="U83" s="237"/>
      <c r="V83" s="237"/>
      <c r="W83" s="237"/>
      <c r="X83" s="237"/>
      <c r="Y83" s="238"/>
      <c r="Z83" s="239"/>
      <c r="AA83" s="240"/>
      <c r="AB83" s="240"/>
      <c r="AC83" s="242"/>
      <c r="AD83" s="233"/>
      <c r="AE83" s="234"/>
      <c r="AF83" s="234"/>
      <c r="AG83" s="234"/>
      <c r="AH83" s="235"/>
      <c r="AI83" s="236"/>
      <c r="AJ83" s="237"/>
      <c r="AK83" s="237"/>
      <c r="AL83" s="237"/>
      <c r="AM83" s="237"/>
      <c r="AN83" s="237"/>
      <c r="AO83" s="237"/>
      <c r="AP83" s="237"/>
      <c r="AQ83" s="237"/>
      <c r="AR83" s="237"/>
      <c r="AS83" s="237"/>
      <c r="AT83" s="237"/>
      <c r="AU83" s="238"/>
      <c r="AV83" s="239"/>
      <c r="AW83" s="240"/>
      <c r="AX83" s="240"/>
      <c r="AY83" s="241"/>
    </row>
    <row r="84" spans="2:51" ht="24.75" customHeight="1">
      <c r="B84" s="308"/>
      <c r="C84" s="309"/>
      <c r="D84" s="309"/>
      <c r="E84" s="309"/>
      <c r="F84" s="309"/>
      <c r="G84" s="310"/>
      <c r="H84" s="233"/>
      <c r="I84" s="234"/>
      <c r="J84" s="234"/>
      <c r="K84" s="234"/>
      <c r="L84" s="235"/>
      <c r="M84" s="236"/>
      <c r="N84" s="237"/>
      <c r="O84" s="237"/>
      <c r="P84" s="237"/>
      <c r="Q84" s="237"/>
      <c r="R84" s="237"/>
      <c r="S84" s="237"/>
      <c r="T84" s="237"/>
      <c r="U84" s="237"/>
      <c r="V84" s="237"/>
      <c r="W84" s="237"/>
      <c r="X84" s="237"/>
      <c r="Y84" s="238"/>
      <c r="Z84" s="239"/>
      <c r="AA84" s="240"/>
      <c r="AB84" s="240"/>
      <c r="AC84" s="240"/>
      <c r="AD84" s="233"/>
      <c r="AE84" s="234"/>
      <c r="AF84" s="234"/>
      <c r="AG84" s="234"/>
      <c r="AH84" s="235"/>
      <c r="AI84" s="236"/>
      <c r="AJ84" s="237"/>
      <c r="AK84" s="237"/>
      <c r="AL84" s="237"/>
      <c r="AM84" s="237"/>
      <c r="AN84" s="237"/>
      <c r="AO84" s="237"/>
      <c r="AP84" s="237"/>
      <c r="AQ84" s="237"/>
      <c r="AR84" s="237"/>
      <c r="AS84" s="237"/>
      <c r="AT84" s="237"/>
      <c r="AU84" s="238"/>
      <c r="AV84" s="239"/>
      <c r="AW84" s="240"/>
      <c r="AX84" s="240"/>
      <c r="AY84" s="241"/>
    </row>
    <row r="85" spans="2:51" ht="24.75" customHeight="1">
      <c r="B85" s="308"/>
      <c r="C85" s="309"/>
      <c r="D85" s="309"/>
      <c r="E85" s="309"/>
      <c r="F85" s="309"/>
      <c r="G85" s="310"/>
      <c r="H85" s="233"/>
      <c r="I85" s="234"/>
      <c r="J85" s="234"/>
      <c r="K85" s="234"/>
      <c r="L85" s="235"/>
      <c r="M85" s="236"/>
      <c r="N85" s="237"/>
      <c r="O85" s="237"/>
      <c r="P85" s="237"/>
      <c r="Q85" s="237"/>
      <c r="R85" s="237"/>
      <c r="S85" s="237"/>
      <c r="T85" s="237"/>
      <c r="U85" s="237"/>
      <c r="V85" s="237"/>
      <c r="W85" s="237"/>
      <c r="X85" s="237"/>
      <c r="Y85" s="238"/>
      <c r="Z85" s="239"/>
      <c r="AA85" s="240"/>
      <c r="AB85" s="240"/>
      <c r="AC85" s="240"/>
      <c r="AD85" s="233"/>
      <c r="AE85" s="234"/>
      <c r="AF85" s="234"/>
      <c r="AG85" s="234"/>
      <c r="AH85" s="235"/>
      <c r="AI85" s="236"/>
      <c r="AJ85" s="237"/>
      <c r="AK85" s="237"/>
      <c r="AL85" s="237"/>
      <c r="AM85" s="237"/>
      <c r="AN85" s="237"/>
      <c r="AO85" s="237"/>
      <c r="AP85" s="237"/>
      <c r="AQ85" s="237"/>
      <c r="AR85" s="237"/>
      <c r="AS85" s="237"/>
      <c r="AT85" s="237"/>
      <c r="AU85" s="238"/>
      <c r="AV85" s="239"/>
      <c r="AW85" s="240"/>
      <c r="AX85" s="240"/>
      <c r="AY85" s="241"/>
    </row>
    <row r="86" spans="2:51" ht="24.75" customHeight="1">
      <c r="B86" s="308"/>
      <c r="C86" s="309"/>
      <c r="D86" s="309"/>
      <c r="E86" s="309"/>
      <c r="F86" s="309"/>
      <c r="G86" s="310"/>
      <c r="H86" s="233"/>
      <c r="I86" s="234"/>
      <c r="J86" s="234"/>
      <c r="K86" s="234"/>
      <c r="L86" s="235"/>
      <c r="M86" s="236"/>
      <c r="N86" s="237"/>
      <c r="O86" s="237"/>
      <c r="P86" s="237"/>
      <c r="Q86" s="237"/>
      <c r="R86" s="237"/>
      <c r="S86" s="237"/>
      <c r="T86" s="237"/>
      <c r="U86" s="237"/>
      <c r="V86" s="237"/>
      <c r="W86" s="237"/>
      <c r="X86" s="237"/>
      <c r="Y86" s="238"/>
      <c r="Z86" s="239"/>
      <c r="AA86" s="240"/>
      <c r="AB86" s="240"/>
      <c r="AC86" s="240"/>
      <c r="AD86" s="233"/>
      <c r="AE86" s="234"/>
      <c r="AF86" s="234"/>
      <c r="AG86" s="234"/>
      <c r="AH86" s="235"/>
      <c r="AI86" s="236"/>
      <c r="AJ86" s="237"/>
      <c r="AK86" s="237"/>
      <c r="AL86" s="237"/>
      <c r="AM86" s="237"/>
      <c r="AN86" s="237"/>
      <c r="AO86" s="237"/>
      <c r="AP86" s="237"/>
      <c r="AQ86" s="237"/>
      <c r="AR86" s="237"/>
      <c r="AS86" s="237"/>
      <c r="AT86" s="237"/>
      <c r="AU86" s="238"/>
      <c r="AV86" s="239"/>
      <c r="AW86" s="240"/>
      <c r="AX86" s="240"/>
      <c r="AY86" s="241"/>
    </row>
    <row r="87" spans="2:51" ht="24.75" customHeight="1">
      <c r="B87" s="308"/>
      <c r="C87" s="309"/>
      <c r="D87" s="309"/>
      <c r="E87" s="309"/>
      <c r="F87" s="309"/>
      <c r="G87" s="310"/>
      <c r="H87" s="224"/>
      <c r="I87" s="225"/>
      <c r="J87" s="225"/>
      <c r="K87" s="225"/>
      <c r="L87" s="226"/>
      <c r="M87" s="227"/>
      <c r="N87" s="228"/>
      <c r="O87" s="228"/>
      <c r="P87" s="228"/>
      <c r="Q87" s="228"/>
      <c r="R87" s="228"/>
      <c r="S87" s="228"/>
      <c r="T87" s="228"/>
      <c r="U87" s="228"/>
      <c r="V87" s="228"/>
      <c r="W87" s="228"/>
      <c r="X87" s="228"/>
      <c r="Y87" s="229"/>
      <c r="Z87" s="230"/>
      <c r="AA87" s="231"/>
      <c r="AB87" s="231"/>
      <c r="AC87" s="231"/>
      <c r="AD87" s="224"/>
      <c r="AE87" s="225"/>
      <c r="AF87" s="225"/>
      <c r="AG87" s="225"/>
      <c r="AH87" s="226"/>
      <c r="AI87" s="227"/>
      <c r="AJ87" s="228"/>
      <c r="AK87" s="228"/>
      <c r="AL87" s="228"/>
      <c r="AM87" s="228"/>
      <c r="AN87" s="228"/>
      <c r="AO87" s="228"/>
      <c r="AP87" s="228"/>
      <c r="AQ87" s="228"/>
      <c r="AR87" s="228"/>
      <c r="AS87" s="228"/>
      <c r="AT87" s="228"/>
      <c r="AU87" s="229"/>
      <c r="AV87" s="230"/>
      <c r="AW87" s="231"/>
      <c r="AX87" s="231"/>
      <c r="AY87" s="232"/>
    </row>
    <row r="88" spans="2:51" ht="24.75" customHeight="1">
      <c r="B88" s="308"/>
      <c r="C88" s="309"/>
      <c r="D88" s="309"/>
      <c r="E88" s="309"/>
      <c r="F88" s="309"/>
      <c r="G88" s="310"/>
      <c r="H88" s="266" t="s">
        <v>26</v>
      </c>
      <c r="I88" s="267"/>
      <c r="J88" s="267"/>
      <c r="K88" s="267"/>
      <c r="L88" s="267"/>
      <c r="M88" s="268"/>
      <c r="N88" s="269"/>
      <c r="O88" s="269"/>
      <c r="P88" s="269"/>
      <c r="Q88" s="269"/>
      <c r="R88" s="269"/>
      <c r="S88" s="269"/>
      <c r="T88" s="269"/>
      <c r="U88" s="269"/>
      <c r="V88" s="269"/>
      <c r="W88" s="269"/>
      <c r="X88" s="269"/>
      <c r="Y88" s="270"/>
      <c r="Z88" s="3247" t="s">
        <v>687</v>
      </c>
      <c r="AA88" s="272"/>
      <c r="AB88" s="272"/>
      <c r="AC88" s="273"/>
      <c r="AD88" s="266" t="s">
        <v>26</v>
      </c>
      <c r="AE88" s="267"/>
      <c r="AF88" s="267"/>
      <c r="AG88" s="267"/>
      <c r="AH88" s="267"/>
      <c r="AI88" s="268"/>
      <c r="AJ88" s="269"/>
      <c r="AK88" s="269"/>
      <c r="AL88" s="269"/>
      <c r="AM88" s="269"/>
      <c r="AN88" s="269"/>
      <c r="AO88" s="269"/>
      <c r="AP88" s="269"/>
      <c r="AQ88" s="269"/>
      <c r="AR88" s="269"/>
      <c r="AS88" s="269"/>
      <c r="AT88" s="269"/>
      <c r="AU88" s="270"/>
      <c r="AV88" s="271">
        <f>SUM(AV80:AY87)</f>
        <v>0</v>
      </c>
      <c r="AW88" s="272"/>
      <c r="AX88" s="272"/>
      <c r="AY88" s="274"/>
    </row>
    <row r="89" spans="2:51" ht="25.15" customHeight="1">
      <c r="B89" s="308"/>
      <c r="C89" s="309"/>
      <c r="D89" s="309"/>
      <c r="E89" s="309"/>
      <c r="F89" s="309"/>
      <c r="G89" s="310"/>
      <c r="H89" s="253" t="s">
        <v>688</v>
      </c>
      <c r="I89" s="254"/>
      <c r="J89" s="254"/>
      <c r="K89" s="254"/>
      <c r="L89" s="254"/>
      <c r="M89" s="254"/>
      <c r="N89" s="254"/>
      <c r="O89" s="254"/>
      <c r="P89" s="254"/>
      <c r="Q89" s="254"/>
      <c r="R89" s="254"/>
      <c r="S89" s="254"/>
      <c r="T89" s="254"/>
      <c r="U89" s="254"/>
      <c r="V89" s="254"/>
      <c r="W89" s="254"/>
      <c r="X89" s="254"/>
      <c r="Y89" s="254"/>
      <c r="Z89" s="254"/>
      <c r="AA89" s="254"/>
      <c r="AB89" s="254"/>
      <c r="AC89" s="255"/>
      <c r="AD89" s="253" t="s">
        <v>689</v>
      </c>
      <c r="AE89" s="254"/>
      <c r="AF89" s="254"/>
      <c r="AG89" s="254"/>
      <c r="AH89" s="254"/>
      <c r="AI89" s="254"/>
      <c r="AJ89" s="254"/>
      <c r="AK89" s="254"/>
      <c r="AL89" s="254"/>
      <c r="AM89" s="254"/>
      <c r="AN89" s="254"/>
      <c r="AO89" s="254"/>
      <c r="AP89" s="254"/>
      <c r="AQ89" s="254"/>
      <c r="AR89" s="254"/>
      <c r="AS89" s="254"/>
      <c r="AT89" s="254"/>
      <c r="AU89" s="254"/>
      <c r="AV89" s="254"/>
      <c r="AW89" s="254"/>
      <c r="AX89" s="254"/>
      <c r="AY89" s="256"/>
    </row>
    <row r="90" spans="2:51" ht="25.5" customHeight="1">
      <c r="B90" s="308"/>
      <c r="C90" s="309"/>
      <c r="D90" s="309"/>
      <c r="E90" s="309"/>
      <c r="F90" s="309"/>
      <c r="G90" s="310"/>
      <c r="H90" s="257" t="s">
        <v>23</v>
      </c>
      <c r="I90" s="258"/>
      <c r="J90" s="258"/>
      <c r="K90" s="258"/>
      <c r="L90" s="258"/>
      <c r="M90" s="259" t="s">
        <v>24</v>
      </c>
      <c r="N90" s="260"/>
      <c r="O90" s="260"/>
      <c r="P90" s="260"/>
      <c r="Q90" s="260"/>
      <c r="R90" s="260"/>
      <c r="S90" s="260"/>
      <c r="T90" s="260"/>
      <c r="U90" s="260"/>
      <c r="V90" s="260"/>
      <c r="W90" s="260"/>
      <c r="X90" s="260"/>
      <c r="Y90" s="261"/>
      <c r="Z90" s="262" t="s">
        <v>25</v>
      </c>
      <c r="AA90" s="263"/>
      <c r="AB90" s="263"/>
      <c r="AC90" s="264"/>
      <c r="AD90" s="257" t="s">
        <v>23</v>
      </c>
      <c r="AE90" s="258"/>
      <c r="AF90" s="258"/>
      <c r="AG90" s="258"/>
      <c r="AH90" s="258"/>
      <c r="AI90" s="259" t="s">
        <v>24</v>
      </c>
      <c r="AJ90" s="260"/>
      <c r="AK90" s="260"/>
      <c r="AL90" s="260"/>
      <c r="AM90" s="260"/>
      <c r="AN90" s="260"/>
      <c r="AO90" s="260"/>
      <c r="AP90" s="260"/>
      <c r="AQ90" s="260"/>
      <c r="AR90" s="260"/>
      <c r="AS90" s="260"/>
      <c r="AT90" s="260"/>
      <c r="AU90" s="261"/>
      <c r="AV90" s="262" t="s">
        <v>25</v>
      </c>
      <c r="AW90" s="263"/>
      <c r="AX90" s="263"/>
      <c r="AY90" s="265"/>
    </row>
    <row r="91" spans="2:51" ht="24.75" customHeight="1">
      <c r="B91" s="308"/>
      <c r="C91" s="309"/>
      <c r="D91" s="309"/>
      <c r="E91" s="309"/>
      <c r="F91" s="309"/>
      <c r="G91" s="310"/>
      <c r="H91" s="243" t="s">
        <v>149</v>
      </c>
      <c r="I91" s="244"/>
      <c r="J91" s="244"/>
      <c r="K91" s="244"/>
      <c r="L91" s="245"/>
      <c r="M91" s="246" t="s">
        <v>435</v>
      </c>
      <c r="N91" s="247"/>
      <c r="O91" s="247"/>
      <c r="P91" s="247"/>
      <c r="Q91" s="247"/>
      <c r="R91" s="247"/>
      <c r="S91" s="247"/>
      <c r="T91" s="247"/>
      <c r="U91" s="247"/>
      <c r="V91" s="247"/>
      <c r="W91" s="247"/>
      <c r="X91" s="247"/>
      <c r="Y91" s="248"/>
      <c r="Z91" s="3248" t="s">
        <v>690</v>
      </c>
      <c r="AA91" s="250"/>
      <c r="AB91" s="250"/>
      <c r="AC91" s="251"/>
      <c r="AD91" s="243"/>
      <c r="AE91" s="244"/>
      <c r="AF91" s="244"/>
      <c r="AG91" s="244"/>
      <c r="AH91" s="245"/>
      <c r="AI91" s="246"/>
      <c r="AJ91" s="247"/>
      <c r="AK91" s="247"/>
      <c r="AL91" s="247"/>
      <c r="AM91" s="247"/>
      <c r="AN91" s="247"/>
      <c r="AO91" s="247"/>
      <c r="AP91" s="247"/>
      <c r="AQ91" s="247"/>
      <c r="AR91" s="247"/>
      <c r="AS91" s="247"/>
      <c r="AT91" s="247"/>
      <c r="AU91" s="248"/>
      <c r="AV91" s="249"/>
      <c r="AW91" s="250"/>
      <c r="AX91" s="250"/>
      <c r="AY91" s="252"/>
    </row>
    <row r="92" spans="2:51" ht="24.75" customHeight="1">
      <c r="B92" s="308"/>
      <c r="C92" s="309"/>
      <c r="D92" s="309"/>
      <c r="E92" s="309"/>
      <c r="F92" s="309"/>
      <c r="G92" s="310"/>
      <c r="H92" s="233"/>
      <c r="I92" s="234"/>
      <c r="J92" s="234"/>
      <c r="K92" s="234"/>
      <c r="L92" s="235"/>
      <c r="M92" s="236"/>
      <c r="N92" s="237"/>
      <c r="O92" s="237"/>
      <c r="P92" s="237"/>
      <c r="Q92" s="237"/>
      <c r="R92" s="237"/>
      <c r="S92" s="237"/>
      <c r="T92" s="237"/>
      <c r="U92" s="237"/>
      <c r="V92" s="237"/>
      <c r="W92" s="237"/>
      <c r="X92" s="237"/>
      <c r="Y92" s="238"/>
      <c r="Z92" s="239"/>
      <c r="AA92" s="240"/>
      <c r="AB92" s="240"/>
      <c r="AC92" s="242"/>
      <c r="AD92" s="233"/>
      <c r="AE92" s="234"/>
      <c r="AF92" s="234"/>
      <c r="AG92" s="234"/>
      <c r="AH92" s="235"/>
      <c r="AI92" s="236"/>
      <c r="AJ92" s="237"/>
      <c r="AK92" s="237"/>
      <c r="AL92" s="237"/>
      <c r="AM92" s="237"/>
      <c r="AN92" s="237"/>
      <c r="AO92" s="237"/>
      <c r="AP92" s="237"/>
      <c r="AQ92" s="237"/>
      <c r="AR92" s="237"/>
      <c r="AS92" s="237"/>
      <c r="AT92" s="237"/>
      <c r="AU92" s="238"/>
      <c r="AV92" s="239"/>
      <c r="AW92" s="240"/>
      <c r="AX92" s="240"/>
      <c r="AY92" s="241"/>
    </row>
    <row r="93" spans="2:51" ht="24.75" customHeight="1">
      <c r="B93" s="308"/>
      <c r="C93" s="309"/>
      <c r="D93" s="309"/>
      <c r="E93" s="309"/>
      <c r="F93" s="309"/>
      <c r="G93" s="310"/>
      <c r="H93" s="233"/>
      <c r="I93" s="234"/>
      <c r="J93" s="234"/>
      <c r="K93" s="234"/>
      <c r="L93" s="235"/>
      <c r="M93" s="236"/>
      <c r="N93" s="237"/>
      <c r="O93" s="237"/>
      <c r="P93" s="237"/>
      <c r="Q93" s="237"/>
      <c r="R93" s="237"/>
      <c r="S93" s="237"/>
      <c r="T93" s="237"/>
      <c r="U93" s="237"/>
      <c r="V93" s="237"/>
      <c r="W93" s="237"/>
      <c r="X93" s="237"/>
      <c r="Y93" s="238"/>
      <c r="Z93" s="239"/>
      <c r="AA93" s="240"/>
      <c r="AB93" s="240"/>
      <c r="AC93" s="242"/>
      <c r="AD93" s="233"/>
      <c r="AE93" s="234"/>
      <c r="AF93" s="234"/>
      <c r="AG93" s="234"/>
      <c r="AH93" s="235"/>
      <c r="AI93" s="236"/>
      <c r="AJ93" s="237"/>
      <c r="AK93" s="237"/>
      <c r="AL93" s="237"/>
      <c r="AM93" s="237"/>
      <c r="AN93" s="237"/>
      <c r="AO93" s="237"/>
      <c r="AP93" s="237"/>
      <c r="AQ93" s="237"/>
      <c r="AR93" s="237"/>
      <c r="AS93" s="237"/>
      <c r="AT93" s="237"/>
      <c r="AU93" s="238"/>
      <c r="AV93" s="239"/>
      <c r="AW93" s="240"/>
      <c r="AX93" s="240"/>
      <c r="AY93" s="241"/>
    </row>
    <row r="94" spans="2:51" ht="24.75" customHeight="1">
      <c r="B94" s="308"/>
      <c r="C94" s="309"/>
      <c r="D94" s="309"/>
      <c r="E94" s="309"/>
      <c r="F94" s="309"/>
      <c r="G94" s="310"/>
      <c r="H94" s="233"/>
      <c r="I94" s="234"/>
      <c r="J94" s="234"/>
      <c r="K94" s="234"/>
      <c r="L94" s="235"/>
      <c r="M94" s="236"/>
      <c r="N94" s="237"/>
      <c r="O94" s="237"/>
      <c r="P94" s="237"/>
      <c r="Q94" s="237"/>
      <c r="R94" s="237"/>
      <c r="S94" s="237"/>
      <c r="T94" s="237"/>
      <c r="U94" s="237"/>
      <c r="V94" s="237"/>
      <c r="W94" s="237"/>
      <c r="X94" s="237"/>
      <c r="Y94" s="238"/>
      <c r="Z94" s="239"/>
      <c r="AA94" s="240"/>
      <c r="AB94" s="240"/>
      <c r="AC94" s="242"/>
      <c r="AD94" s="233"/>
      <c r="AE94" s="234"/>
      <c r="AF94" s="234"/>
      <c r="AG94" s="234"/>
      <c r="AH94" s="235"/>
      <c r="AI94" s="236"/>
      <c r="AJ94" s="237"/>
      <c r="AK94" s="237"/>
      <c r="AL94" s="237"/>
      <c r="AM94" s="237"/>
      <c r="AN94" s="237"/>
      <c r="AO94" s="237"/>
      <c r="AP94" s="237"/>
      <c r="AQ94" s="237"/>
      <c r="AR94" s="237"/>
      <c r="AS94" s="237"/>
      <c r="AT94" s="237"/>
      <c r="AU94" s="238"/>
      <c r="AV94" s="239"/>
      <c r="AW94" s="240"/>
      <c r="AX94" s="240"/>
      <c r="AY94" s="241"/>
    </row>
    <row r="95" spans="2:51" ht="24.75" customHeight="1">
      <c r="B95" s="308"/>
      <c r="C95" s="309"/>
      <c r="D95" s="309"/>
      <c r="E95" s="309"/>
      <c r="F95" s="309"/>
      <c r="G95" s="310"/>
      <c r="H95" s="233"/>
      <c r="I95" s="234"/>
      <c r="J95" s="234"/>
      <c r="K95" s="234"/>
      <c r="L95" s="235"/>
      <c r="M95" s="236"/>
      <c r="N95" s="237"/>
      <c r="O95" s="237"/>
      <c r="P95" s="237"/>
      <c r="Q95" s="237"/>
      <c r="R95" s="237"/>
      <c r="S95" s="237"/>
      <c r="T95" s="237"/>
      <c r="U95" s="237"/>
      <c r="V95" s="237"/>
      <c r="W95" s="237"/>
      <c r="X95" s="237"/>
      <c r="Y95" s="238"/>
      <c r="Z95" s="239"/>
      <c r="AA95" s="240"/>
      <c r="AB95" s="240"/>
      <c r="AC95" s="240"/>
      <c r="AD95" s="233"/>
      <c r="AE95" s="234"/>
      <c r="AF95" s="234"/>
      <c r="AG95" s="234"/>
      <c r="AH95" s="235"/>
      <c r="AI95" s="236"/>
      <c r="AJ95" s="237"/>
      <c r="AK95" s="237"/>
      <c r="AL95" s="237"/>
      <c r="AM95" s="237"/>
      <c r="AN95" s="237"/>
      <c r="AO95" s="237"/>
      <c r="AP95" s="237"/>
      <c r="AQ95" s="237"/>
      <c r="AR95" s="237"/>
      <c r="AS95" s="237"/>
      <c r="AT95" s="237"/>
      <c r="AU95" s="238"/>
      <c r="AV95" s="239"/>
      <c r="AW95" s="240"/>
      <c r="AX95" s="240"/>
      <c r="AY95" s="241"/>
    </row>
    <row r="96" spans="2:51" ht="24.75" customHeight="1">
      <c r="B96" s="308"/>
      <c r="C96" s="309"/>
      <c r="D96" s="309"/>
      <c r="E96" s="309"/>
      <c r="F96" s="309"/>
      <c r="G96" s="310"/>
      <c r="H96" s="233"/>
      <c r="I96" s="234"/>
      <c r="J96" s="234"/>
      <c r="K96" s="234"/>
      <c r="L96" s="235"/>
      <c r="M96" s="236"/>
      <c r="N96" s="237"/>
      <c r="O96" s="237"/>
      <c r="P96" s="237"/>
      <c r="Q96" s="237"/>
      <c r="R96" s="237"/>
      <c r="S96" s="237"/>
      <c r="T96" s="237"/>
      <c r="U96" s="237"/>
      <c r="V96" s="237"/>
      <c r="W96" s="237"/>
      <c r="X96" s="237"/>
      <c r="Y96" s="238"/>
      <c r="Z96" s="239"/>
      <c r="AA96" s="240"/>
      <c r="AB96" s="240"/>
      <c r="AC96" s="240"/>
      <c r="AD96" s="233"/>
      <c r="AE96" s="234"/>
      <c r="AF96" s="234"/>
      <c r="AG96" s="234"/>
      <c r="AH96" s="235"/>
      <c r="AI96" s="236"/>
      <c r="AJ96" s="237"/>
      <c r="AK96" s="237"/>
      <c r="AL96" s="237"/>
      <c r="AM96" s="237"/>
      <c r="AN96" s="237"/>
      <c r="AO96" s="237"/>
      <c r="AP96" s="237"/>
      <c r="AQ96" s="237"/>
      <c r="AR96" s="237"/>
      <c r="AS96" s="237"/>
      <c r="AT96" s="237"/>
      <c r="AU96" s="238"/>
      <c r="AV96" s="239"/>
      <c r="AW96" s="240"/>
      <c r="AX96" s="240"/>
      <c r="AY96" s="241"/>
    </row>
    <row r="97" spans="2:51" ht="24.75" customHeight="1">
      <c r="B97" s="308"/>
      <c r="C97" s="309"/>
      <c r="D97" s="309"/>
      <c r="E97" s="309"/>
      <c r="F97" s="309"/>
      <c r="G97" s="310"/>
      <c r="H97" s="233"/>
      <c r="I97" s="234"/>
      <c r="J97" s="234"/>
      <c r="K97" s="234"/>
      <c r="L97" s="235"/>
      <c r="M97" s="236"/>
      <c r="N97" s="237"/>
      <c r="O97" s="237"/>
      <c r="P97" s="237"/>
      <c r="Q97" s="237"/>
      <c r="R97" s="237"/>
      <c r="S97" s="237"/>
      <c r="T97" s="237"/>
      <c r="U97" s="237"/>
      <c r="V97" s="237"/>
      <c r="W97" s="237"/>
      <c r="X97" s="237"/>
      <c r="Y97" s="238"/>
      <c r="Z97" s="239"/>
      <c r="AA97" s="240"/>
      <c r="AB97" s="240"/>
      <c r="AC97" s="240"/>
      <c r="AD97" s="233"/>
      <c r="AE97" s="234"/>
      <c r="AF97" s="234"/>
      <c r="AG97" s="234"/>
      <c r="AH97" s="235"/>
      <c r="AI97" s="236"/>
      <c r="AJ97" s="237"/>
      <c r="AK97" s="237"/>
      <c r="AL97" s="237"/>
      <c r="AM97" s="237"/>
      <c r="AN97" s="237"/>
      <c r="AO97" s="237"/>
      <c r="AP97" s="237"/>
      <c r="AQ97" s="237"/>
      <c r="AR97" s="237"/>
      <c r="AS97" s="237"/>
      <c r="AT97" s="237"/>
      <c r="AU97" s="238"/>
      <c r="AV97" s="239"/>
      <c r="AW97" s="240"/>
      <c r="AX97" s="240"/>
      <c r="AY97" s="241"/>
    </row>
    <row r="98" spans="2:51" ht="24.75" customHeight="1">
      <c r="B98" s="308"/>
      <c r="C98" s="309"/>
      <c r="D98" s="309"/>
      <c r="E98" s="309"/>
      <c r="F98" s="309"/>
      <c r="G98" s="310"/>
      <c r="H98" s="224"/>
      <c r="I98" s="225"/>
      <c r="J98" s="225"/>
      <c r="K98" s="225"/>
      <c r="L98" s="226"/>
      <c r="M98" s="227"/>
      <c r="N98" s="228"/>
      <c r="O98" s="228"/>
      <c r="P98" s="228"/>
      <c r="Q98" s="228"/>
      <c r="R98" s="228"/>
      <c r="S98" s="228"/>
      <c r="T98" s="228"/>
      <c r="U98" s="228"/>
      <c r="V98" s="228"/>
      <c r="W98" s="228"/>
      <c r="X98" s="228"/>
      <c r="Y98" s="229"/>
      <c r="Z98" s="230"/>
      <c r="AA98" s="231"/>
      <c r="AB98" s="231"/>
      <c r="AC98" s="231"/>
      <c r="AD98" s="224"/>
      <c r="AE98" s="225"/>
      <c r="AF98" s="225"/>
      <c r="AG98" s="225"/>
      <c r="AH98" s="226"/>
      <c r="AI98" s="227"/>
      <c r="AJ98" s="228"/>
      <c r="AK98" s="228"/>
      <c r="AL98" s="228"/>
      <c r="AM98" s="228"/>
      <c r="AN98" s="228"/>
      <c r="AO98" s="228"/>
      <c r="AP98" s="228"/>
      <c r="AQ98" s="228"/>
      <c r="AR98" s="228"/>
      <c r="AS98" s="228"/>
      <c r="AT98" s="228"/>
      <c r="AU98" s="229"/>
      <c r="AV98" s="230"/>
      <c r="AW98" s="231"/>
      <c r="AX98" s="231"/>
      <c r="AY98" s="232"/>
    </row>
    <row r="99" spans="2:51" ht="24.75" customHeight="1">
      <c r="B99" s="308"/>
      <c r="C99" s="309"/>
      <c r="D99" s="309"/>
      <c r="E99" s="309"/>
      <c r="F99" s="309"/>
      <c r="G99" s="310"/>
      <c r="H99" s="266" t="s">
        <v>26</v>
      </c>
      <c r="I99" s="267"/>
      <c r="J99" s="267"/>
      <c r="K99" s="267"/>
      <c r="L99" s="267"/>
      <c r="M99" s="268"/>
      <c r="N99" s="269"/>
      <c r="O99" s="269"/>
      <c r="P99" s="269"/>
      <c r="Q99" s="269"/>
      <c r="R99" s="269"/>
      <c r="S99" s="269"/>
      <c r="T99" s="269"/>
      <c r="U99" s="269"/>
      <c r="V99" s="269"/>
      <c r="W99" s="269"/>
      <c r="X99" s="269"/>
      <c r="Y99" s="270"/>
      <c r="Z99" s="3247" t="s">
        <v>690</v>
      </c>
      <c r="AA99" s="272"/>
      <c r="AB99" s="272"/>
      <c r="AC99" s="273"/>
      <c r="AD99" s="266" t="s">
        <v>26</v>
      </c>
      <c r="AE99" s="267"/>
      <c r="AF99" s="267"/>
      <c r="AG99" s="267"/>
      <c r="AH99" s="267"/>
      <c r="AI99" s="268"/>
      <c r="AJ99" s="269"/>
      <c r="AK99" s="269"/>
      <c r="AL99" s="269"/>
      <c r="AM99" s="269"/>
      <c r="AN99" s="269"/>
      <c r="AO99" s="269"/>
      <c r="AP99" s="269"/>
      <c r="AQ99" s="269"/>
      <c r="AR99" s="269"/>
      <c r="AS99" s="269"/>
      <c r="AT99" s="269"/>
      <c r="AU99" s="270"/>
      <c r="AV99" s="271">
        <f>SUM(AV91:AY98)</f>
        <v>0</v>
      </c>
      <c r="AW99" s="272"/>
      <c r="AX99" s="272"/>
      <c r="AY99" s="274"/>
    </row>
    <row r="100" spans="2:51" ht="24.75" customHeight="1">
      <c r="B100" s="308"/>
      <c r="C100" s="309"/>
      <c r="D100" s="309"/>
      <c r="E100" s="309"/>
      <c r="F100" s="309"/>
      <c r="G100" s="310"/>
      <c r="H100" s="253" t="s">
        <v>568</v>
      </c>
      <c r="I100" s="254"/>
      <c r="J100" s="254"/>
      <c r="K100" s="254"/>
      <c r="L100" s="254"/>
      <c r="M100" s="254"/>
      <c r="N100" s="254"/>
      <c r="O100" s="254"/>
      <c r="P100" s="254"/>
      <c r="Q100" s="254"/>
      <c r="R100" s="254"/>
      <c r="S100" s="254"/>
      <c r="T100" s="254"/>
      <c r="U100" s="254"/>
      <c r="V100" s="254"/>
      <c r="W100" s="254"/>
      <c r="X100" s="254"/>
      <c r="Y100" s="254"/>
      <c r="Z100" s="254"/>
      <c r="AA100" s="254"/>
      <c r="AB100" s="254"/>
      <c r="AC100" s="255"/>
      <c r="AD100" s="253" t="s">
        <v>569</v>
      </c>
      <c r="AE100" s="254"/>
      <c r="AF100" s="254"/>
      <c r="AG100" s="254"/>
      <c r="AH100" s="254"/>
      <c r="AI100" s="254"/>
      <c r="AJ100" s="254"/>
      <c r="AK100" s="254"/>
      <c r="AL100" s="254"/>
      <c r="AM100" s="254"/>
      <c r="AN100" s="254"/>
      <c r="AO100" s="254"/>
      <c r="AP100" s="254"/>
      <c r="AQ100" s="254"/>
      <c r="AR100" s="254"/>
      <c r="AS100" s="254"/>
      <c r="AT100" s="254"/>
      <c r="AU100" s="254"/>
      <c r="AV100" s="254"/>
      <c r="AW100" s="254"/>
      <c r="AX100" s="254"/>
      <c r="AY100" s="256"/>
    </row>
    <row r="101" spans="2:51" ht="24.75" customHeight="1">
      <c r="B101" s="308"/>
      <c r="C101" s="309"/>
      <c r="D101" s="309"/>
      <c r="E101" s="309"/>
      <c r="F101" s="309"/>
      <c r="G101" s="310"/>
      <c r="H101" s="257" t="s">
        <v>23</v>
      </c>
      <c r="I101" s="258"/>
      <c r="J101" s="258"/>
      <c r="K101" s="258"/>
      <c r="L101" s="258"/>
      <c r="M101" s="259" t="s">
        <v>24</v>
      </c>
      <c r="N101" s="260"/>
      <c r="O101" s="260"/>
      <c r="P101" s="260"/>
      <c r="Q101" s="260"/>
      <c r="R101" s="260"/>
      <c r="S101" s="260"/>
      <c r="T101" s="260"/>
      <c r="U101" s="260"/>
      <c r="V101" s="260"/>
      <c r="W101" s="260"/>
      <c r="X101" s="260"/>
      <c r="Y101" s="261"/>
      <c r="Z101" s="262" t="s">
        <v>25</v>
      </c>
      <c r="AA101" s="263"/>
      <c r="AB101" s="263"/>
      <c r="AC101" s="264"/>
      <c r="AD101" s="257" t="s">
        <v>23</v>
      </c>
      <c r="AE101" s="258"/>
      <c r="AF101" s="258"/>
      <c r="AG101" s="258"/>
      <c r="AH101" s="258"/>
      <c r="AI101" s="259" t="s">
        <v>24</v>
      </c>
      <c r="AJ101" s="260"/>
      <c r="AK101" s="260"/>
      <c r="AL101" s="260"/>
      <c r="AM101" s="260"/>
      <c r="AN101" s="260"/>
      <c r="AO101" s="260"/>
      <c r="AP101" s="260"/>
      <c r="AQ101" s="260"/>
      <c r="AR101" s="260"/>
      <c r="AS101" s="260"/>
      <c r="AT101" s="260"/>
      <c r="AU101" s="261"/>
      <c r="AV101" s="262" t="s">
        <v>25</v>
      </c>
      <c r="AW101" s="263"/>
      <c r="AX101" s="263"/>
      <c r="AY101" s="265"/>
    </row>
    <row r="102" spans="2:51" ht="24.75" customHeight="1">
      <c r="B102" s="308"/>
      <c r="C102" s="309"/>
      <c r="D102" s="309"/>
      <c r="E102" s="309"/>
      <c r="F102" s="309"/>
      <c r="G102" s="310"/>
      <c r="H102" s="243" t="s">
        <v>121</v>
      </c>
      <c r="I102" s="244"/>
      <c r="J102" s="244"/>
      <c r="K102" s="244"/>
      <c r="L102" s="245"/>
      <c r="M102" s="246" t="s">
        <v>436</v>
      </c>
      <c r="N102" s="247"/>
      <c r="O102" s="247"/>
      <c r="P102" s="247"/>
      <c r="Q102" s="247"/>
      <c r="R102" s="247"/>
      <c r="S102" s="247"/>
      <c r="T102" s="247"/>
      <c r="U102" s="247"/>
      <c r="V102" s="247"/>
      <c r="W102" s="247"/>
      <c r="X102" s="247"/>
      <c r="Y102" s="248"/>
      <c r="Z102" s="3248" t="s">
        <v>691</v>
      </c>
      <c r="AA102" s="250"/>
      <c r="AB102" s="250"/>
      <c r="AC102" s="251"/>
      <c r="AD102" s="243"/>
      <c r="AE102" s="244"/>
      <c r="AF102" s="244"/>
      <c r="AG102" s="244"/>
      <c r="AH102" s="245"/>
      <c r="AI102" s="246"/>
      <c r="AJ102" s="247"/>
      <c r="AK102" s="247"/>
      <c r="AL102" s="247"/>
      <c r="AM102" s="247"/>
      <c r="AN102" s="247"/>
      <c r="AO102" s="247"/>
      <c r="AP102" s="247"/>
      <c r="AQ102" s="247"/>
      <c r="AR102" s="247"/>
      <c r="AS102" s="247"/>
      <c r="AT102" s="247"/>
      <c r="AU102" s="248"/>
      <c r="AV102" s="249"/>
      <c r="AW102" s="250"/>
      <c r="AX102" s="250"/>
      <c r="AY102" s="252"/>
    </row>
    <row r="103" spans="2:51" ht="24.75" customHeight="1">
      <c r="B103" s="308"/>
      <c r="C103" s="309"/>
      <c r="D103" s="309"/>
      <c r="E103" s="309"/>
      <c r="F103" s="309"/>
      <c r="G103" s="310"/>
      <c r="H103" s="233"/>
      <c r="I103" s="234"/>
      <c r="J103" s="234"/>
      <c r="K103" s="234"/>
      <c r="L103" s="235"/>
      <c r="M103" s="236"/>
      <c r="N103" s="237"/>
      <c r="O103" s="237"/>
      <c r="P103" s="237"/>
      <c r="Q103" s="237"/>
      <c r="R103" s="237"/>
      <c r="S103" s="237"/>
      <c r="T103" s="237"/>
      <c r="U103" s="237"/>
      <c r="V103" s="237"/>
      <c r="W103" s="237"/>
      <c r="X103" s="237"/>
      <c r="Y103" s="238"/>
      <c r="Z103" s="239"/>
      <c r="AA103" s="240"/>
      <c r="AB103" s="240"/>
      <c r="AC103" s="242"/>
      <c r="AD103" s="233"/>
      <c r="AE103" s="234"/>
      <c r="AF103" s="234"/>
      <c r="AG103" s="234"/>
      <c r="AH103" s="235"/>
      <c r="AI103" s="236"/>
      <c r="AJ103" s="237"/>
      <c r="AK103" s="237"/>
      <c r="AL103" s="237"/>
      <c r="AM103" s="237"/>
      <c r="AN103" s="237"/>
      <c r="AO103" s="237"/>
      <c r="AP103" s="237"/>
      <c r="AQ103" s="237"/>
      <c r="AR103" s="237"/>
      <c r="AS103" s="237"/>
      <c r="AT103" s="237"/>
      <c r="AU103" s="238"/>
      <c r="AV103" s="239"/>
      <c r="AW103" s="240"/>
      <c r="AX103" s="240"/>
      <c r="AY103" s="241"/>
    </row>
    <row r="104" spans="2:51" ht="24.75" customHeight="1">
      <c r="B104" s="308"/>
      <c r="C104" s="309"/>
      <c r="D104" s="309"/>
      <c r="E104" s="309"/>
      <c r="F104" s="309"/>
      <c r="G104" s="310"/>
      <c r="H104" s="233"/>
      <c r="I104" s="234"/>
      <c r="J104" s="234"/>
      <c r="K104" s="234"/>
      <c r="L104" s="235"/>
      <c r="M104" s="236"/>
      <c r="N104" s="237"/>
      <c r="O104" s="237"/>
      <c r="P104" s="237"/>
      <c r="Q104" s="237"/>
      <c r="R104" s="237"/>
      <c r="S104" s="237"/>
      <c r="T104" s="237"/>
      <c r="U104" s="237"/>
      <c r="V104" s="237"/>
      <c r="W104" s="237"/>
      <c r="X104" s="237"/>
      <c r="Y104" s="238"/>
      <c r="Z104" s="239"/>
      <c r="AA104" s="240"/>
      <c r="AB104" s="240"/>
      <c r="AC104" s="242"/>
      <c r="AD104" s="233"/>
      <c r="AE104" s="234"/>
      <c r="AF104" s="234"/>
      <c r="AG104" s="234"/>
      <c r="AH104" s="235"/>
      <c r="AI104" s="236"/>
      <c r="AJ104" s="237"/>
      <c r="AK104" s="237"/>
      <c r="AL104" s="237"/>
      <c r="AM104" s="237"/>
      <c r="AN104" s="237"/>
      <c r="AO104" s="237"/>
      <c r="AP104" s="237"/>
      <c r="AQ104" s="237"/>
      <c r="AR104" s="237"/>
      <c r="AS104" s="237"/>
      <c r="AT104" s="237"/>
      <c r="AU104" s="238"/>
      <c r="AV104" s="239"/>
      <c r="AW104" s="240"/>
      <c r="AX104" s="240"/>
      <c r="AY104" s="241"/>
    </row>
    <row r="105" spans="2:51" ht="24.75" customHeight="1">
      <c r="B105" s="308"/>
      <c r="C105" s="309"/>
      <c r="D105" s="309"/>
      <c r="E105" s="309"/>
      <c r="F105" s="309"/>
      <c r="G105" s="310"/>
      <c r="H105" s="233"/>
      <c r="I105" s="234"/>
      <c r="J105" s="234"/>
      <c r="K105" s="234"/>
      <c r="L105" s="235"/>
      <c r="M105" s="236"/>
      <c r="N105" s="237"/>
      <c r="O105" s="237"/>
      <c r="P105" s="237"/>
      <c r="Q105" s="237"/>
      <c r="R105" s="237"/>
      <c r="S105" s="237"/>
      <c r="T105" s="237"/>
      <c r="U105" s="237"/>
      <c r="V105" s="237"/>
      <c r="W105" s="237"/>
      <c r="X105" s="237"/>
      <c r="Y105" s="238"/>
      <c r="Z105" s="239"/>
      <c r="AA105" s="240"/>
      <c r="AB105" s="240"/>
      <c r="AC105" s="242"/>
      <c r="AD105" s="233"/>
      <c r="AE105" s="234"/>
      <c r="AF105" s="234"/>
      <c r="AG105" s="234"/>
      <c r="AH105" s="235"/>
      <c r="AI105" s="236"/>
      <c r="AJ105" s="237"/>
      <c r="AK105" s="237"/>
      <c r="AL105" s="237"/>
      <c r="AM105" s="237"/>
      <c r="AN105" s="237"/>
      <c r="AO105" s="237"/>
      <c r="AP105" s="237"/>
      <c r="AQ105" s="237"/>
      <c r="AR105" s="237"/>
      <c r="AS105" s="237"/>
      <c r="AT105" s="237"/>
      <c r="AU105" s="238"/>
      <c r="AV105" s="239"/>
      <c r="AW105" s="240"/>
      <c r="AX105" s="240"/>
      <c r="AY105" s="241"/>
    </row>
    <row r="106" spans="2:51" ht="24.75" customHeight="1">
      <c r="B106" s="308"/>
      <c r="C106" s="309"/>
      <c r="D106" s="309"/>
      <c r="E106" s="309"/>
      <c r="F106" s="309"/>
      <c r="G106" s="310"/>
      <c r="H106" s="233"/>
      <c r="I106" s="234"/>
      <c r="J106" s="234"/>
      <c r="K106" s="234"/>
      <c r="L106" s="235"/>
      <c r="M106" s="236"/>
      <c r="N106" s="237"/>
      <c r="O106" s="237"/>
      <c r="P106" s="237"/>
      <c r="Q106" s="237"/>
      <c r="R106" s="237"/>
      <c r="S106" s="237"/>
      <c r="T106" s="237"/>
      <c r="U106" s="237"/>
      <c r="V106" s="237"/>
      <c r="W106" s="237"/>
      <c r="X106" s="237"/>
      <c r="Y106" s="238"/>
      <c r="Z106" s="239"/>
      <c r="AA106" s="240"/>
      <c r="AB106" s="240"/>
      <c r="AC106" s="240"/>
      <c r="AD106" s="233"/>
      <c r="AE106" s="234"/>
      <c r="AF106" s="234"/>
      <c r="AG106" s="234"/>
      <c r="AH106" s="235"/>
      <c r="AI106" s="236"/>
      <c r="AJ106" s="237"/>
      <c r="AK106" s="237"/>
      <c r="AL106" s="237"/>
      <c r="AM106" s="237"/>
      <c r="AN106" s="237"/>
      <c r="AO106" s="237"/>
      <c r="AP106" s="237"/>
      <c r="AQ106" s="237"/>
      <c r="AR106" s="237"/>
      <c r="AS106" s="237"/>
      <c r="AT106" s="237"/>
      <c r="AU106" s="238"/>
      <c r="AV106" s="239"/>
      <c r="AW106" s="240"/>
      <c r="AX106" s="240"/>
      <c r="AY106" s="241"/>
    </row>
    <row r="107" spans="2:51" ht="24.75" customHeight="1">
      <c r="B107" s="308"/>
      <c r="C107" s="309"/>
      <c r="D107" s="309"/>
      <c r="E107" s="309"/>
      <c r="F107" s="309"/>
      <c r="G107" s="310"/>
      <c r="H107" s="233"/>
      <c r="I107" s="234"/>
      <c r="J107" s="234"/>
      <c r="K107" s="234"/>
      <c r="L107" s="235"/>
      <c r="M107" s="236"/>
      <c r="N107" s="237"/>
      <c r="O107" s="237"/>
      <c r="P107" s="237"/>
      <c r="Q107" s="237"/>
      <c r="R107" s="237"/>
      <c r="S107" s="237"/>
      <c r="T107" s="237"/>
      <c r="U107" s="237"/>
      <c r="V107" s="237"/>
      <c r="W107" s="237"/>
      <c r="X107" s="237"/>
      <c r="Y107" s="238"/>
      <c r="Z107" s="239"/>
      <c r="AA107" s="240"/>
      <c r="AB107" s="240"/>
      <c r="AC107" s="240"/>
      <c r="AD107" s="233"/>
      <c r="AE107" s="234"/>
      <c r="AF107" s="234"/>
      <c r="AG107" s="234"/>
      <c r="AH107" s="235"/>
      <c r="AI107" s="236"/>
      <c r="AJ107" s="237"/>
      <c r="AK107" s="237"/>
      <c r="AL107" s="237"/>
      <c r="AM107" s="237"/>
      <c r="AN107" s="237"/>
      <c r="AO107" s="237"/>
      <c r="AP107" s="237"/>
      <c r="AQ107" s="237"/>
      <c r="AR107" s="237"/>
      <c r="AS107" s="237"/>
      <c r="AT107" s="237"/>
      <c r="AU107" s="238"/>
      <c r="AV107" s="239"/>
      <c r="AW107" s="240"/>
      <c r="AX107" s="240"/>
      <c r="AY107" s="241"/>
    </row>
    <row r="108" spans="2:51" ht="24.75" customHeight="1">
      <c r="B108" s="308"/>
      <c r="C108" s="309"/>
      <c r="D108" s="309"/>
      <c r="E108" s="309"/>
      <c r="F108" s="309"/>
      <c r="G108" s="310"/>
      <c r="H108" s="233"/>
      <c r="I108" s="234"/>
      <c r="J108" s="234"/>
      <c r="K108" s="234"/>
      <c r="L108" s="235"/>
      <c r="M108" s="236"/>
      <c r="N108" s="237"/>
      <c r="O108" s="237"/>
      <c r="P108" s="237"/>
      <c r="Q108" s="237"/>
      <c r="R108" s="237"/>
      <c r="S108" s="237"/>
      <c r="T108" s="237"/>
      <c r="U108" s="237"/>
      <c r="V108" s="237"/>
      <c r="W108" s="237"/>
      <c r="X108" s="237"/>
      <c r="Y108" s="238"/>
      <c r="Z108" s="239"/>
      <c r="AA108" s="240"/>
      <c r="AB108" s="240"/>
      <c r="AC108" s="240"/>
      <c r="AD108" s="233"/>
      <c r="AE108" s="234"/>
      <c r="AF108" s="234"/>
      <c r="AG108" s="234"/>
      <c r="AH108" s="235"/>
      <c r="AI108" s="236"/>
      <c r="AJ108" s="237"/>
      <c r="AK108" s="237"/>
      <c r="AL108" s="237"/>
      <c r="AM108" s="237"/>
      <c r="AN108" s="237"/>
      <c r="AO108" s="237"/>
      <c r="AP108" s="237"/>
      <c r="AQ108" s="237"/>
      <c r="AR108" s="237"/>
      <c r="AS108" s="237"/>
      <c r="AT108" s="237"/>
      <c r="AU108" s="238"/>
      <c r="AV108" s="239"/>
      <c r="AW108" s="240"/>
      <c r="AX108" s="240"/>
      <c r="AY108" s="241"/>
    </row>
    <row r="109" spans="2:51" ht="24.75" customHeight="1">
      <c r="B109" s="308"/>
      <c r="C109" s="309"/>
      <c r="D109" s="309"/>
      <c r="E109" s="309"/>
      <c r="F109" s="309"/>
      <c r="G109" s="310"/>
      <c r="H109" s="224"/>
      <c r="I109" s="225"/>
      <c r="J109" s="225"/>
      <c r="K109" s="225"/>
      <c r="L109" s="226"/>
      <c r="M109" s="227"/>
      <c r="N109" s="228"/>
      <c r="O109" s="228"/>
      <c r="P109" s="228"/>
      <c r="Q109" s="228"/>
      <c r="R109" s="228"/>
      <c r="S109" s="228"/>
      <c r="T109" s="228"/>
      <c r="U109" s="228"/>
      <c r="V109" s="228"/>
      <c r="W109" s="228"/>
      <c r="X109" s="228"/>
      <c r="Y109" s="229"/>
      <c r="Z109" s="230"/>
      <c r="AA109" s="231"/>
      <c r="AB109" s="231"/>
      <c r="AC109" s="231"/>
      <c r="AD109" s="224"/>
      <c r="AE109" s="225"/>
      <c r="AF109" s="225"/>
      <c r="AG109" s="225"/>
      <c r="AH109" s="226"/>
      <c r="AI109" s="227"/>
      <c r="AJ109" s="228"/>
      <c r="AK109" s="228"/>
      <c r="AL109" s="228"/>
      <c r="AM109" s="228"/>
      <c r="AN109" s="228"/>
      <c r="AO109" s="228"/>
      <c r="AP109" s="228"/>
      <c r="AQ109" s="228"/>
      <c r="AR109" s="228"/>
      <c r="AS109" s="228"/>
      <c r="AT109" s="228"/>
      <c r="AU109" s="229"/>
      <c r="AV109" s="230"/>
      <c r="AW109" s="231"/>
      <c r="AX109" s="231"/>
      <c r="AY109" s="232"/>
    </row>
    <row r="110" spans="2:51" ht="24.75" customHeight="1">
      <c r="B110" s="308"/>
      <c r="C110" s="309"/>
      <c r="D110" s="309"/>
      <c r="E110" s="309"/>
      <c r="F110" s="309"/>
      <c r="G110" s="310"/>
      <c r="H110" s="266" t="s">
        <v>26</v>
      </c>
      <c r="I110" s="267"/>
      <c r="J110" s="267"/>
      <c r="K110" s="267"/>
      <c r="L110" s="267"/>
      <c r="M110" s="268"/>
      <c r="N110" s="269"/>
      <c r="O110" s="269"/>
      <c r="P110" s="269"/>
      <c r="Q110" s="269"/>
      <c r="R110" s="269"/>
      <c r="S110" s="269"/>
      <c r="T110" s="269"/>
      <c r="U110" s="269"/>
      <c r="V110" s="269"/>
      <c r="W110" s="269"/>
      <c r="X110" s="269"/>
      <c r="Y110" s="270"/>
      <c r="Z110" s="3247" t="s">
        <v>691</v>
      </c>
      <c r="AA110" s="272"/>
      <c r="AB110" s="272"/>
      <c r="AC110" s="273"/>
      <c r="AD110" s="266" t="s">
        <v>26</v>
      </c>
      <c r="AE110" s="267"/>
      <c r="AF110" s="267"/>
      <c r="AG110" s="267"/>
      <c r="AH110" s="267"/>
      <c r="AI110" s="268"/>
      <c r="AJ110" s="269"/>
      <c r="AK110" s="269"/>
      <c r="AL110" s="269"/>
      <c r="AM110" s="269"/>
      <c r="AN110" s="269"/>
      <c r="AO110" s="269"/>
      <c r="AP110" s="269"/>
      <c r="AQ110" s="269"/>
      <c r="AR110" s="269"/>
      <c r="AS110" s="269"/>
      <c r="AT110" s="269"/>
      <c r="AU110" s="270"/>
      <c r="AV110" s="271">
        <f>SUM(AV102:AY109)</f>
        <v>0</v>
      </c>
      <c r="AW110" s="272"/>
      <c r="AX110" s="272"/>
      <c r="AY110" s="274"/>
    </row>
    <row r="111" spans="2:51" ht="24.75" customHeight="1">
      <c r="B111" s="308"/>
      <c r="C111" s="309"/>
      <c r="D111" s="309"/>
      <c r="E111" s="309"/>
      <c r="F111" s="309"/>
      <c r="G111" s="310"/>
      <c r="H111" s="253" t="s">
        <v>570</v>
      </c>
      <c r="I111" s="254"/>
      <c r="J111" s="254"/>
      <c r="K111" s="254"/>
      <c r="L111" s="254"/>
      <c r="M111" s="254"/>
      <c r="N111" s="254"/>
      <c r="O111" s="254"/>
      <c r="P111" s="254"/>
      <c r="Q111" s="254"/>
      <c r="R111" s="254"/>
      <c r="S111" s="254"/>
      <c r="T111" s="254"/>
      <c r="U111" s="254"/>
      <c r="V111" s="254"/>
      <c r="W111" s="254"/>
      <c r="X111" s="254"/>
      <c r="Y111" s="254"/>
      <c r="Z111" s="254"/>
      <c r="AA111" s="254"/>
      <c r="AB111" s="254"/>
      <c r="AC111" s="255"/>
      <c r="AD111" s="253" t="s">
        <v>571</v>
      </c>
      <c r="AE111" s="254"/>
      <c r="AF111" s="254"/>
      <c r="AG111" s="254"/>
      <c r="AH111" s="254"/>
      <c r="AI111" s="254"/>
      <c r="AJ111" s="254"/>
      <c r="AK111" s="254"/>
      <c r="AL111" s="254"/>
      <c r="AM111" s="254"/>
      <c r="AN111" s="254"/>
      <c r="AO111" s="254"/>
      <c r="AP111" s="254"/>
      <c r="AQ111" s="254"/>
      <c r="AR111" s="254"/>
      <c r="AS111" s="254"/>
      <c r="AT111" s="254"/>
      <c r="AU111" s="254"/>
      <c r="AV111" s="254"/>
      <c r="AW111" s="254"/>
      <c r="AX111" s="254"/>
      <c r="AY111" s="256"/>
    </row>
    <row r="112" spans="2:51" ht="24.75" customHeight="1">
      <c r="B112" s="308"/>
      <c r="C112" s="309"/>
      <c r="D112" s="309"/>
      <c r="E112" s="309"/>
      <c r="F112" s="309"/>
      <c r="G112" s="310"/>
      <c r="H112" s="257" t="s">
        <v>23</v>
      </c>
      <c r="I112" s="258"/>
      <c r="J112" s="258"/>
      <c r="K112" s="258"/>
      <c r="L112" s="258"/>
      <c r="M112" s="259" t="s">
        <v>24</v>
      </c>
      <c r="N112" s="260"/>
      <c r="O112" s="260"/>
      <c r="P112" s="260"/>
      <c r="Q112" s="260"/>
      <c r="R112" s="260"/>
      <c r="S112" s="260"/>
      <c r="T112" s="260"/>
      <c r="U112" s="260"/>
      <c r="V112" s="260"/>
      <c r="W112" s="260"/>
      <c r="X112" s="260"/>
      <c r="Y112" s="261"/>
      <c r="Z112" s="262" t="s">
        <v>25</v>
      </c>
      <c r="AA112" s="263"/>
      <c r="AB112" s="263"/>
      <c r="AC112" s="264"/>
      <c r="AD112" s="257" t="s">
        <v>23</v>
      </c>
      <c r="AE112" s="258"/>
      <c r="AF112" s="258"/>
      <c r="AG112" s="258"/>
      <c r="AH112" s="258"/>
      <c r="AI112" s="259" t="s">
        <v>24</v>
      </c>
      <c r="AJ112" s="260"/>
      <c r="AK112" s="260"/>
      <c r="AL112" s="260"/>
      <c r="AM112" s="260"/>
      <c r="AN112" s="260"/>
      <c r="AO112" s="260"/>
      <c r="AP112" s="260"/>
      <c r="AQ112" s="260"/>
      <c r="AR112" s="260"/>
      <c r="AS112" s="260"/>
      <c r="AT112" s="260"/>
      <c r="AU112" s="261"/>
      <c r="AV112" s="262" t="s">
        <v>25</v>
      </c>
      <c r="AW112" s="263"/>
      <c r="AX112" s="263"/>
      <c r="AY112" s="265"/>
    </row>
    <row r="113" spans="2:51" ht="24.75" customHeight="1">
      <c r="B113" s="308"/>
      <c r="C113" s="309"/>
      <c r="D113" s="309"/>
      <c r="E113" s="309"/>
      <c r="F113" s="309"/>
      <c r="G113" s="310"/>
      <c r="H113" s="243"/>
      <c r="I113" s="244"/>
      <c r="J113" s="244"/>
      <c r="K113" s="244"/>
      <c r="L113" s="245"/>
      <c r="M113" s="246"/>
      <c r="N113" s="247"/>
      <c r="O113" s="247"/>
      <c r="P113" s="247"/>
      <c r="Q113" s="247"/>
      <c r="R113" s="247"/>
      <c r="S113" s="247"/>
      <c r="T113" s="247"/>
      <c r="U113" s="247"/>
      <c r="V113" s="247"/>
      <c r="W113" s="247"/>
      <c r="X113" s="247"/>
      <c r="Y113" s="248"/>
      <c r="Z113" s="249"/>
      <c r="AA113" s="250"/>
      <c r="AB113" s="250"/>
      <c r="AC113" s="251"/>
      <c r="AD113" s="243"/>
      <c r="AE113" s="244"/>
      <c r="AF113" s="244"/>
      <c r="AG113" s="244"/>
      <c r="AH113" s="245"/>
      <c r="AI113" s="246"/>
      <c r="AJ113" s="247"/>
      <c r="AK113" s="247"/>
      <c r="AL113" s="247"/>
      <c r="AM113" s="247"/>
      <c r="AN113" s="247"/>
      <c r="AO113" s="247"/>
      <c r="AP113" s="247"/>
      <c r="AQ113" s="247"/>
      <c r="AR113" s="247"/>
      <c r="AS113" s="247"/>
      <c r="AT113" s="247"/>
      <c r="AU113" s="248"/>
      <c r="AV113" s="249"/>
      <c r="AW113" s="250"/>
      <c r="AX113" s="250"/>
      <c r="AY113" s="252"/>
    </row>
    <row r="114" spans="2:51" ht="24.75" customHeight="1">
      <c r="B114" s="308"/>
      <c r="C114" s="309"/>
      <c r="D114" s="309"/>
      <c r="E114" s="309"/>
      <c r="F114" s="309"/>
      <c r="G114" s="310"/>
      <c r="H114" s="233"/>
      <c r="I114" s="234"/>
      <c r="J114" s="234"/>
      <c r="K114" s="234"/>
      <c r="L114" s="235"/>
      <c r="M114" s="236"/>
      <c r="N114" s="237"/>
      <c r="O114" s="237"/>
      <c r="P114" s="237"/>
      <c r="Q114" s="237"/>
      <c r="R114" s="237"/>
      <c r="S114" s="237"/>
      <c r="T114" s="237"/>
      <c r="U114" s="237"/>
      <c r="V114" s="237"/>
      <c r="W114" s="237"/>
      <c r="X114" s="237"/>
      <c r="Y114" s="238"/>
      <c r="Z114" s="239"/>
      <c r="AA114" s="240"/>
      <c r="AB114" s="240"/>
      <c r="AC114" s="242"/>
      <c r="AD114" s="233"/>
      <c r="AE114" s="234"/>
      <c r="AF114" s="234"/>
      <c r="AG114" s="234"/>
      <c r="AH114" s="235"/>
      <c r="AI114" s="236"/>
      <c r="AJ114" s="237"/>
      <c r="AK114" s="237"/>
      <c r="AL114" s="237"/>
      <c r="AM114" s="237"/>
      <c r="AN114" s="237"/>
      <c r="AO114" s="237"/>
      <c r="AP114" s="237"/>
      <c r="AQ114" s="237"/>
      <c r="AR114" s="237"/>
      <c r="AS114" s="237"/>
      <c r="AT114" s="237"/>
      <c r="AU114" s="238"/>
      <c r="AV114" s="239"/>
      <c r="AW114" s="240"/>
      <c r="AX114" s="240"/>
      <c r="AY114" s="241"/>
    </row>
    <row r="115" spans="2:51" ht="24.75" customHeight="1">
      <c r="B115" s="308"/>
      <c r="C115" s="309"/>
      <c r="D115" s="309"/>
      <c r="E115" s="309"/>
      <c r="F115" s="309"/>
      <c r="G115" s="310"/>
      <c r="H115" s="233"/>
      <c r="I115" s="234"/>
      <c r="J115" s="234"/>
      <c r="K115" s="234"/>
      <c r="L115" s="235"/>
      <c r="M115" s="236"/>
      <c r="N115" s="237"/>
      <c r="O115" s="237"/>
      <c r="P115" s="237"/>
      <c r="Q115" s="237"/>
      <c r="R115" s="237"/>
      <c r="S115" s="237"/>
      <c r="T115" s="237"/>
      <c r="U115" s="237"/>
      <c r="V115" s="237"/>
      <c r="W115" s="237"/>
      <c r="X115" s="237"/>
      <c r="Y115" s="238"/>
      <c r="Z115" s="239"/>
      <c r="AA115" s="240"/>
      <c r="AB115" s="240"/>
      <c r="AC115" s="242"/>
      <c r="AD115" s="233"/>
      <c r="AE115" s="234"/>
      <c r="AF115" s="234"/>
      <c r="AG115" s="234"/>
      <c r="AH115" s="235"/>
      <c r="AI115" s="236"/>
      <c r="AJ115" s="237"/>
      <c r="AK115" s="237"/>
      <c r="AL115" s="237"/>
      <c r="AM115" s="237"/>
      <c r="AN115" s="237"/>
      <c r="AO115" s="237"/>
      <c r="AP115" s="237"/>
      <c r="AQ115" s="237"/>
      <c r="AR115" s="237"/>
      <c r="AS115" s="237"/>
      <c r="AT115" s="237"/>
      <c r="AU115" s="238"/>
      <c r="AV115" s="239"/>
      <c r="AW115" s="240"/>
      <c r="AX115" s="240"/>
      <c r="AY115" s="241"/>
    </row>
    <row r="116" spans="2:51" ht="24.75" customHeight="1">
      <c r="B116" s="308"/>
      <c r="C116" s="309"/>
      <c r="D116" s="309"/>
      <c r="E116" s="309"/>
      <c r="F116" s="309"/>
      <c r="G116" s="310"/>
      <c r="H116" s="233"/>
      <c r="I116" s="234"/>
      <c r="J116" s="234"/>
      <c r="K116" s="234"/>
      <c r="L116" s="235"/>
      <c r="M116" s="236"/>
      <c r="N116" s="237"/>
      <c r="O116" s="237"/>
      <c r="P116" s="237"/>
      <c r="Q116" s="237"/>
      <c r="R116" s="237"/>
      <c r="S116" s="237"/>
      <c r="T116" s="237"/>
      <c r="U116" s="237"/>
      <c r="V116" s="237"/>
      <c r="W116" s="237"/>
      <c r="X116" s="237"/>
      <c r="Y116" s="238"/>
      <c r="Z116" s="239"/>
      <c r="AA116" s="240"/>
      <c r="AB116" s="240"/>
      <c r="AC116" s="242"/>
      <c r="AD116" s="233"/>
      <c r="AE116" s="234"/>
      <c r="AF116" s="234"/>
      <c r="AG116" s="234"/>
      <c r="AH116" s="235"/>
      <c r="AI116" s="236"/>
      <c r="AJ116" s="237"/>
      <c r="AK116" s="237"/>
      <c r="AL116" s="237"/>
      <c r="AM116" s="237"/>
      <c r="AN116" s="237"/>
      <c r="AO116" s="237"/>
      <c r="AP116" s="237"/>
      <c r="AQ116" s="237"/>
      <c r="AR116" s="237"/>
      <c r="AS116" s="237"/>
      <c r="AT116" s="237"/>
      <c r="AU116" s="238"/>
      <c r="AV116" s="239"/>
      <c r="AW116" s="240"/>
      <c r="AX116" s="240"/>
      <c r="AY116" s="241"/>
    </row>
    <row r="117" spans="2:51" ht="24.75" customHeight="1">
      <c r="B117" s="308"/>
      <c r="C117" s="309"/>
      <c r="D117" s="309"/>
      <c r="E117" s="309"/>
      <c r="F117" s="309"/>
      <c r="G117" s="310"/>
      <c r="H117" s="233"/>
      <c r="I117" s="234"/>
      <c r="J117" s="234"/>
      <c r="K117" s="234"/>
      <c r="L117" s="235"/>
      <c r="M117" s="236"/>
      <c r="N117" s="237"/>
      <c r="O117" s="237"/>
      <c r="P117" s="237"/>
      <c r="Q117" s="237"/>
      <c r="R117" s="237"/>
      <c r="S117" s="237"/>
      <c r="T117" s="237"/>
      <c r="U117" s="237"/>
      <c r="V117" s="237"/>
      <c r="W117" s="237"/>
      <c r="X117" s="237"/>
      <c r="Y117" s="238"/>
      <c r="Z117" s="239"/>
      <c r="AA117" s="240"/>
      <c r="AB117" s="240"/>
      <c r="AC117" s="240"/>
      <c r="AD117" s="233"/>
      <c r="AE117" s="234"/>
      <c r="AF117" s="234"/>
      <c r="AG117" s="234"/>
      <c r="AH117" s="235"/>
      <c r="AI117" s="236"/>
      <c r="AJ117" s="237"/>
      <c r="AK117" s="237"/>
      <c r="AL117" s="237"/>
      <c r="AM117" s="237"/>
      <c r="AN117" s="237"/>
      <c r="AO117" s="237"/>
      <c r="AP117" s="237"/>
      <c r="AQ117" s="237"/>
      <c r="AR117" s="237"/>
      <c r="AS117" s="237"/>
      <c r="AT117" s="237"/>
      <c r="AU117" s="238"/>
      <c r="AV117" s="239"/>
      <c r="AW117" s="240"/>
      <c r="AX117" s="240"/>
      <c r="AY117" s="241"/>
    </row>
    <row r="118" spans="2:51" ht="24.75" customHeight="1">
      <c r="B118" s="308"/>
      <c r="C118" s="309"/>
      <c r="D118" s="309"/>
      <c r="E118" s="309"/>
      <c r="F118" s="309"/>
      <c r="G118" s="310"/>
      <c r="H118" s="233"/>
      <c r="I118" s="234"/>
      <c r="J118" s="234"/>
      <c r="K118" s="234"/>
      <c r="L118" s="235"/>
      <c r="M118" s="236"/>
      <c r="N118" s="237"/>
      <c r="O118" s="237"/>
      <c r="P118" s="237"/>
      <c r="Q118" s="237"/>
      <c r="R118" s="237"/>
      <c r="S118" s="237"/>
      <c r="T118" s="237"/>
      <c r="U118" s="237"/>
      <c r="V118" s="237"/>
      <c r="W118" s="237"/>
      <c r="X118" s="237"/>
      <c r="Y118" s="238"/>
      <c r="Z118" s="239"/>
      <c r="AA118" s="240"/>
      <c r="AB118" s="240"/>
      <c r="AC118" s="240"/>
      <c r="AD118" s="233"/>
      <c r="AE118" s="234"/>
      <c r="AF118" s="234"/>
      <c r="AG118" s="234"/>
      <c r="AH118" s="235"/>
      <c r="AI118" s="236"/>
      <c r="AJ118" s="237"/>
      <c r="AK118" s="237"/>
      <c r="AL118" s="237"/>
      <c r="AM118" s="237"/>
      <c r="AN118" s="237"/>
      <c r="AO118" s="237"/>
      <c r="AP118" s="237"/>
      <c r="AQ118" s="237"/>
      <c r="AR118" s="237"/>
      <c r="AS118" s="237"/>
      <c r="AT118" s="237"/>
      <c r="AU118" s="238"/>
      <c r="AV118" s="239"/>
      <c r="AW118" s="240"/>
      <c r="AX118" s="240"/>
      <c r="AY118" s="241"/>
    </row>
    <row r="119" spans="2:51" ht="24.75" customHeight="1">
      <c r="B119" s="308"/>
      <c r="C119" s="309"/>
      <c r="D119" s="309"/>
      <c r="E119" s="309"/>
      <c r="F119" s="309"/>
      <c r="G119" s="310"/>
      <c r="H119" s="233"/>
      <c r="I119" s="234"/>
      <c r="J119" s="234"/>
      <c r="K119" s="234"/>
      <c r="L119" s="235"/>
      <c r="M119" s="236"/>
      <c r="N119" s="237"/>
      <c r="O119" s="237"/>
      <c r="P119" s="237"/>
      <c r="Q119" s="237"/>
      <c r="R119" s="237"/>
      <c r="S119" s="237"/>
      <c r="T119" s="237"/>
      <c r="U119" s="237"/>
      <c r="V119" s="237"/>
      <c r="W119" s="237"/>
      <c r="X119" s="237"/>
      <c r="Y119" s="238"/>
      <c r="Z119" s="239"/>
      <c r="AA119" s="240"/>
      <c r="AB119" s="240"/>
      <c r="AC119" s="240"/>
      <c r="AD119" s="233"/>
      <c r="AE119" s="234"/>
      <c r="AF119" s="234"/>
      <c r="AG119" s="234"/>
      <c r="AH119" s="235"/>
      <c r="AI119" s="236"/>
      <c r="AJ119" s="237"/>
      <c r="AK119" s="237"/>
      <c r="AL119" s="237"/>
      <c r="AM119" s="237"/>
      <c r="AN119" s="237"/>
      <c r="AO119" s="237"/>
      <c r="AP119" s="237"/>
      <c r="AQ119" s="237"/>
      <c r="AR119" s="237"/>
      <c r="AS119" s="237"/>
      <c r="AT119" s="237"/>
      <c r="AU119" s="238"/>
      <c r="AV119" s="239"/>
      <c r="AW119" s="240"/>
      <c r="AX119" s="240"/>
      <c r="AY119" s="241"/>
    </row>
    <row r="120" spans="2:51" ht="24.75" customHeight="1">
      <c r="B120" s="308"/>
      <c r="C120" s="309"/>
      <c r="D120" s="309"/>
      <c r="E120" s="309"/>
      <c r="F120" s="309"/>
      <c r="G120" s="310"/>
      <c r="H120" s="224"/>
      <c r="I120" s="225"/>
      <c r="J120" s="225"/>
      <c r="K120" s="225"/>
      <c r="L120" s="226"/>
      <c r="M120" s="227"/>
      <c r="N120" s="228"/>
      <c r="O120" s="228"/>
      <c r="P120" s="228"/>
      <c r="Q120" s="228"/>
      <c r="R120" s="228"/>
      <c r="S120" s="228"/>
      <c r="T120" s="228"/>
      <c r="U120" s="228"/>
      <c r="V120" s="228"/>
      <c r="W120" s="228"/>
      <c r="X120" s="228"/>
      <c r="Y120" s="229"/>
      <c r="Z120" s="230"/>
      <c r="AA120" s="231"/>
      <c r="AB120" s="231"/>
      <c r="AC120" s="231"/>
      <c r="AD120" s="224"/>
      <c r="AE120" s="225"/>
      <c r="AF120" s="225"/>
      <c r="AG120" s="225"/>
      <c r="AH120" s="226"/>
      <c r="AI120" s="227"/>
      <c r="AJ120" s="228"/>
      <c r="AK120" s="228"/>
      <c r="AL120" s="228"/>
      <c r="AM120" s="228"/>
      <c r="AN120" s="228"/>
      <c r="AO120" s="228"/>
      <c r="AP120" s="228"/>
      <c r="AQ120" s="228"/>
      <c r="AR120" s="228"/>
      <c r="AS120" s="228"/>
      <c r="AT120" s="228"/>
      <c r="AU120" s="229"/>
      <c r="AV120" s="230"/>
      <c r="AW120" s="231"/>
      <c r="AX120" s="231"/>
      <c r="AY120" s="232"/>
    </row>
    <row r="121" spans="2:51" ht="24.75" customHeight="1" thickBot="1">
      <c r="B121" s="311"/>
      <c r="C121" s="312"/>
      <c r="D121" s="312"/>
      <c r="E121" s="312"/>
      <c r="F121" s="312"/>
      <c r="G121" s="313"/>
      <c r="H121" s="215" t="s">
        <v>26</v>
      </c>
      <c r="I121" s="216"/>
      <c r="J121" s="216"/>
      <c r="K121" s="216"/>
      <c r="L121" s="216"/>
      <c r="M121" s="217"/>
      <c r="N121" s="218"/>
      <c r="O121" s="218"/>
      <c r="P121" s="218"/>
      <c r="Q121" s="218"/>
      <c r="R121" s="218"/>
      <c r="S121" s="218"/>
      <c r="T121" s="218"/>
      <c r="U121" s="218"/>
      <c r="V121" s="218"/>
      <c r="W121" s="218"/>
      <c r="X121" s="218"/>
      <c r="Y121" s="219"/>
      <c r="Z121" s="220">
        <f>SUM(Z113:AC120)</f>
        <v>0</v>
      </c>
      <c r="AA121" s="221"/>
      <c r="AB121" s="221"/>
      <c r="AC121" s="222"/>
      <c r="AD121" s="215" t="s">
        <v>26</v>
      </c>
      <c r="AE121" s="216"/>
      <c r="AF121" s="216"/>
      <c r="AG121" s="216"/>
      <c r="AH121" s="216"/>
      <c r="AI121" s="217"/>
      <c r="AJ121" s="218"/>
      <c r="AK121" s="218"/>
      <c r="AL121" s="218"/>
      <c r="AM121" s="218"/>
      <c r="AN121" s="218"/>
      <c r="AO121" s="218"/>
      <c r="AP121" s="218"/>
      <c r="AQ121" s="218"/>
      <c r="AR121" s="218"/>
      <c r="AS121" s="218"/>
      <c r="AT121" s="218"/>
      <c r="AU121" s="219"/>
      <c r="AV121" s="220">
        <f>SUM(AV113:AY120)</f>
        <v>0</v>
      </c>
      <c r="AW121" s="221"/>
      <c r="AX121" s="221"/>
      <c r="AY121" s="223"/>
    </row>
    <row r="122" spans="2:51" ht="17.25" customHeight="1"/>
    <row r="123" spans="2:51" ht="23.25" customHeight="1">
      <c r="B123" s="28" t="s">
        <v>100</v>
      </c>
      <c r="C123" s="28"/>
      <c r="D123" s="28"/>
      <c r="E123" s="50"/>
      <c r="F123" s="50"/>
      <c r="G123" s="494" t="s">
        <v>415</v>
      </c>
      <c r="H123" s="3246"/>
      <c r="I123" s="3246"/>
      <c r="J123" s="3246"/>
      <c r="K123" s="3246"/>
      <c r="L123" s="3246"/>
      <c r="M123" s="3246"/>
      <c r="N123" s="3246"/>
      <c r="O123" s="3246"/>
      <c r="P123" s="3246"/>
      <c r="Q123" s="3246"/>
      <c r="R123" s="3246"/>
      <c r="S123" s="3246"/>
      <c r="T123" s="3246"/>
      <c r="U123" s="3246"/>
      <c r="V123" s="3246"/>
      <c r="W123" s="3246"/>
      <c r="X123" s="3246"/>
      <c r="Y123" s="3246"/>
      <c r="Z123" s="3246"/>
      <c r="AA123" s="3246"/>
      <c r="AB123" s="3246"/>
      <c r="AC123" s="3246"/>
      <c r="AD123" s="3246"/>
      <c r="AE123" s="3246"/>
      <c r="AF123" s="3246"/>
      <c r="AG123" s="3246"/>
      <c r="AH123" s="3246"/>
      <c r="AI123" s="3246"/>
      <c r="AJ123" s="3246"/>
      <c r="AK123" s="3246"/>
      <c r="AL123" s="3246"/>
      <c r="AM123" s="3246"/>
      <c r="AN123" s="3246"/>
      <c r="AO123" s="3246"/>
      <c r="AP123" s="3246"/>
      <c r="AQ123" s="3246"/>
      <c r="AR123" s="3246"/>
      <c r="AS123" s="3246"/>
      <c r="AT123" s="3246"/>
      <c r="AU123" s="3246"/>
      <c r="AV123" s="3246"/>
      <c r="AW123" s="3246"/>
      <c r="AX123" s="3246"/>
      <c r="AY123" s="50"/>
    </row>
    <row r="124" spans="2:51" s="35" customFormat="1"/>
    <row r="125" spans="2:51" s="35" customFormat="1" ht="14.25">
      <c r="C125" s="38" t="s">
        <v>572</v>
      </c>
    </row>
    <row r="126" spans="2:51" s="35" customFormat="1">
      <c r="C126" s="35" t="s">
        <v>564</v>
      </c>
    </row>
    <row r="127" spans="2:51" s="35" customFormat="1" ht="34.5" customHeight="1">
      <c r="B127" s="1962"/>
      <c r="C127" s="1962"/>
      <c r="D127" s="1968" t="s">
        <v>573</v>
      </c>
      <c r="E127" s="1968"/>
      <c r="F127" s="1968"/>
      <c r="G127" s="1968"/>
      <c r="H127" s="1968"/>
      <c r="I127" s="1968"/>
      <c r="J127" s="1968"/>
      <c r="K127" s="1968"/>
      <c r="L127" s="1968"/>
      <c r="M127" s="1968"/>
      <c r="N127" s="1968" t="s">
        <v>574</v>
      </c>
      <c r="O127" s="1968"/>
      <c r="P127" s="1968"/>
      <c r="Q127" s="1968"/>
      <c r="R127" s="1968"/>
      <c r="S127" s="1968"/>
      <c r="T127" s="1968"/>
      <c r="U127" s="1968"/>
      <c r="V127" s="1968"/>
      <c r="W127" s="1968"/>
      <c r="X127" s="1968"/>
      <c r="Y127" s="1968"/>
      <c r="Z127" s="1968"/>
      <c r="AA127" s="1968"/>
      <c r="AB127" s="1968"/>
      <c r="AC127" s="1968"/>
      <c r="AD127" s="1968"/>
      <c r="AE127" s="1968"/>
      <c r="AF127" s="1968"/>
      <c r="AG127" s="1968"/>
      <c r="AH127" s="1968"/>
      <c r="AI127" s="1968"/>
      <c r="AJ127" s="1968"/>
      <c r="AK127" s="1968"/>
      <c r="AL127" s="1969" t="s">
        <v>575</v>
      </c>
      <c r="AM127" s="1968"/>
      <c r="AN127" s="1968"/>
      <c r="AO127" s="1968"/>
      <c r="AP127" s="1968"/>
      <c r="AQ127" s="1968"/>
      <c r="AR127" s="1968" t="s">
        <v>27</v>
      </c>
      <c r="AS127" s="1968"/>
      <c r="AT127" s="1968"/>
      <c r="AU127" s="1968"/>
      <c r="AV127" s="1968" t="s">
        <v>28</v>
      </c>
      <c r="AW127" s="1968"/>
      <c r="AX127" s="1968"/>
    </row>
    <row r="128" spans="2:51" s="35" customFormat="1" ht="24" customHeight="1">
      <c r="B128" s="1962">
        <v>1</v>
      </c>
      <c r="C128" s="1962">
        <v>1</v>
      </c>
      <c r="D128" s="1912" t="s">
        <v>437</v>
      </c>
      <c r="E128" s="1913"/>
      <c r="F128" s="1913"/>
      <c r="G128" s="1913"/>
      <c r="H128" s="1913"/>
      <c r="I128" s="1913"/>
      <c r="J128" s="1913"/>
      <c r="K128" s="1913"/>
      <c r="L128" s="1913"/>
      <c r="M128" s="1914"/>
      <c r="N128" s="203" t="s">
        <v>692</v>
      </c>
      <c r="O128" s="203"/>
      <c r="P128" s="203"/>
      <c r="Q128" s="203"/>
      <c r="R128" s="203"/>
      <c r="S128" s="203"/>
      <c r="T128" s="203"/>
      <c r="U128" s="203"/>
      <c r="V128" s="203"/>
      <c r="W128" s="203"/>
      <c r="X128" s="203"/>
      <c r="Y128" s="203"/>
      <c r="Z128" s="203"/>
      <c r="AA128" s="203"/>
      <c r="AB128" s="203"/>
      <c r="AC128" s="203"/>
      <c r="AD128" s="203"/>
      <c r="AE128" s="203"/>
      <c r="AF128" s="203"/>
      <c r="AG128" s="203"/>
      <c r="AH128" s="203"/>
      <c r="AI128" s="203"/>
      <c r="AJ128" s="203"/>
      <c r="AK128" s="203"/>
      <c r="AL128" s="3229">
        <v>3.5</v>
      </c>
      <c r="AM128" s="3240"/>
      <c r="AN128" s="3240"/>
      <c r="AO128" s="3240"/>
      <c r="AP128" s="3240"/>
      <c r="AQ128" s="3241"/>
      <c r="AR128" s="1887" t="s">
        <v>555</v>
      </c>
      <c r="AS128" s="1887"/>
      <c r="AT128" s="1887"/>
      <c r="AU128" s="1887"/>
      <c r="AV128" s="1887" t="s">
        <v>555</v>
      </c>
      <c r="AW128" s="1887"/>
      <c r="AX128" s="1887"/>
    </row>
    <row r="129" spans="2:50" s="35" customFormat="1" ht="24" customHeight="1">
      <c r="B129" s="1962">
        <v>2</v>
      </c>
      <c r="C129" s="1962">
        <v>1</v>
      </c>
      <c r="D129" s="1912" t="s">
        <v>438</v>
      </c>
      <c r="E129" s="1913"/>
      <c r="F129" s="1913"/>
      <c r="G129" s="1913"/>
      <c r="H129" s="1913"/>
      <c r="I129" s="1913"/>
      <c r="J129" s="1913"/>
      <c r="K129" s="1913"/>
      <c r="L129" s="1913"/>
      <c r="M129" s="1914"/>
      <c r="N129" s="203" t="s">
        <v>693</v>
      </c>
      <c r="O129" s="203"/>
      <c r="P129" s="203"/>
      <c r="Q129" s="203"/>
      <c r="R129" s="203"/>
      <c r="S129" s="203"/>
      <c r="T129" s="203"/>
      <c r="U129" s="203"/>
      <c r="V129" s="203"/>
      <c r="W129" s="203"/>
      <c r="X129" s="203"/>
      <c r="Y129" s="203"/>
      <c r="Z129" s="203"/>
      <c r="AA129" s="203"/>
      <c r="AB129" s="203"/>
      <c r="AC129" s="203"/>
      <c r="AD129" s="203"/>
      <c r="AE129" s="203"/>
      <c r="AF129" s="203"/>
      <c r="AG129" s="203"/>
      <c r="AH129" s="203"/>
      <c r="AI129" s="203"/>
      <c r="AJ129" s="203"/>
      <c r="AK129" s="203"/>
      <c r="AL129" s="519">
        <v>3.5</v>
      </c>
      <c r="AM129" s="203"/>
      <c r="AN129" s="203"/>
      <c r="AO129" s="203"/>
      <c r="AP129" s="203"/>
      <c r="AQ129" s="203"/>
      <c r="AR129" s="1887" t="s">
        <v>555</v>
      </c>
      <c r="AS129" s="1887"/>
      <c r="AT129" s="1887"/>
      <c r="AU129" s="1887"/>
      <c r="AV129" s="1887" t="s">
        <v>555</v>
      </c>
      <c r="AW129" s="1887"/>
      <c r="AX129" s="1887"/>
    </row>
    <row r="130" spans="2:50" s="35" customFormat="1" ht="24" customHeight="1">
      <c r="B130" s="1962">
        <v>3</v>
      </c>
      <c r="C130" s="1962">
        <v>1</v>
      </c>
      <c r="D130" s="637" t="s">
        <v>439</v>
      </c>
      <c r="E130" s="638"/>
      <c r="F130" s="638"/>
      <c r="G130" s="638"/>
      <c r="H130" s="638"/>
      <c r="I130" s="638"/>
      <c r="J130" s="638"/>
      <c r="K130" s="638"/>
      <c r="L130" s="638"/>
      <c r="M130" s="639"/>
      <c r="N130" s="203" t="s">
        <v>694</v>
      </c>
      <c r="O130" s="203"/>
      <c r="P130" s="203"/>
      <c r="Q130" s="203"/>
      <c r="R130" s="203"/>
      <c r="S130" s="203"/>
      <c r="T130" s="203"/>
      <c r="U130" s="203"/>
      <c r="V130" s="203"/>
      <c r="W130" s="203"/>
      <c r="X130" s="203"/>
      <c r="Y130" s="203"/>
      <c r="Z130" s="203"/>
      <c r="AA130" s="203"/>
      <c r="AB130" s="203"/>
      <c r="AC130" s="203"/>
      <c r="AD130" s="203"/>
      <c r="AE130" s="203"/>
      <c r="AF130" s="203"/>
      <c r="AG130" s="203"/>
      <c r="AH130" s="203"/>
      <c r="AI130" s="203"/>
      <c r="AJ130" s="203"/>
      <c r="AK130" s="203"/>
      <c r="AL130" s="3229">
        <v>2.7</v>
      </c>
      <c r="AM130" s="3240"/>
      <c r="AN130" s="3240"/>
      <c r="AO130" s="3240"/>
      <c r="AP130" s="3240"/>
      <c r="AQ130" s="3241"/>
      <c r="AR130" s="1887" t="s">
        <v>224</v>
      </c>
      <c r="AS130" s="1887"/>
      <c r="AT130" s="1887"/>
      <c r="AU130" s="1887"/>
      <c r="AV130" s="1887" t="s">
        <v>555</v>
      </c>
      <c r="AW130" s="1887"/>
      <c r="AX130" s="1887"/>
    </row>
    <row r="131" spans="2:50" s="35" customFormat="1" ht="24" customHeight="1">
      <c r="B131" s="1962">
        <v>4</v>
      </c>
      <c r="C131" s="1962">
        <v>1</v>
      </c>
      <c r="D131" s="203" t="s">
        <v>440</v>
      </c>
      <c r="E131" s="203"/>
      <c r="F131" s="203"/>
      <c r="G131" s="203"/>
      <c r="H131" s="203"/>
      <c r="I131" s="203"/>
      <c r="J131" s="203"/>
      <c r="K131" s="203"/>
      <c r="L131" s="203"/>
      <c r="M131" s="203"/>
      <c r="N131" s="203" t="s">
        <v>695</v>
      </c>
      <c r="O131" s="203"/>
      <c r="P131" s="203"/>
      <c r="Q131" s="203"/>
      <c r="R131" s="203"/>
      <c r="S131" s="203"/>
      <c r="T131" s="203"/>
      <c r="U131" s="203"/>
      <c r="V131" s="203"/>
      <c r="W131" s="203"/>
      <c r="X131" s="203"/>
      <c r="Y131" s="203"/>
      <c r="Z131" s="203"/>
      <c r="AA131" s="203"/>
      <c r="AB131" s="203"/>
      <c r="AC131" s="203"/>
      <c r="AD131" s="203"/>
      <c r="AE131" s="203"/>
      <c r="AF131" s="203"/>
      <c r="AG131" s="203"/>
      <c r="AH131" s="203"/>
      <c r="AI131" s="203"/>
      <c r="AJ131" s="203"/>
      <c r="AK131" s="203"/>
      <c r="AL131" s="3229">
        <v>2.6</v>
      </c>
      <c r="AM131" s="3240"/>
      <c r="AN131" s="3240"/>
      <c r="AO131" s="3240"/>
      <c r="AP131" s="3240"/>
      <c r="AQ131" s="3241"/>
      <c r="AR131" s="1887" t="s">
        <v>555</v>
      </c>
      <c r="AS131" s="1887"/>
      <c r="AT131" s="1887"/>
      <c r="AU131" s="1887"/>
      <c r="AV131" s="1887" t="s">
        <v>555</v>
      </c>
      <c r="AW131" s="1887"/>
      <c r="AX131" s="1887"/>
    </row>
    <row r="132" spans="2:50" s="35" customFormat="1" ht="24" customHeight="1">
      <c r="B132" s="1962">
        <v>5</v>
      </c>
      <c r="C132" s="1962">
        <v>1</v>
      </c>
      <c r="D132" s="3244" t="s">
        <v>441</v>
      </c>
      <c r="E132" s="3245"/>
      <c r="F132" s="3245"/>
      <c r="G132" s="3245"/>
      <c r="H132" s="3245"/>
      <c r="I132" s="3245"/>
      <c r="J132" s="3245"/>
      <c r="K132" s="3245"/>
      <c r="L132" s="3245"/>
      <c r="M132" s="3245"/>
      <c r="N132" s="203" t="s">
        <v>694</v>
      </c>
      <c r="O132" s="203"/>
      <c r="P132" s="203"/>
      <c r="Q132" s="203"/>
      <c r="R132" s="203"/>
      <c r="S132" s="203"/>
      <c r="T132" s="203"/>
      <c r="U132" s="203"/>
      <c r="V132" s="203"/>
      <c r="W132" s="203"/>
      <c r="X132" s="203"/>
      <c r="Y132" s="203"/>
      <c r="Z132" s="203"/>
      <c r="AA132" s="203"/>
      <c r="AB132" s="203"/>
      <c r="AC132" s="203"/>
      <c r="AD132" s="203"/>
      <c r="AE132" s="203"/>
      <c r="AF132" s="203"/>
      <c r="AG132" s="203"/>
      <c r="AH132" s="203"/>
      <c r="AI132" s="203"/>
      <c r="AJ132" s="203"/>
      <c r="AK132" s="203"/>
      <c r="AL132" s="3229">
        <v>2.6</v>
      </c>
      <c r="AM132" s="3240"/>
      <c r="AN132" s="3240"/>
      <c r="AO132" s="3240"/>
      <c r="AP132" s="3240"/>
      <c r="AQ132" s="3241"/>
      <c r="AR132" s="1887" t="s">
        <v>224</v>
      </c>
      <c r="AS132" s="1887"/>
      <c r="AT132" s="1887"/>
      <c r="AU132" s="1887"/>
      <c r="AV132" s="1887" t="s">
        <v>555</v>
      </c>
      <c r="AW132" s="1887"/>
      <c r="AX132" s="1887"/>
    </row>
    <row r="133" spans="2:50" s="35" customFormat="1" ht="24" customHeight="1">
      <c r="B133" s="1962">
        <v>6</v>
      </c>
      <c r="C133" s="1962">
        <v>1</v>
      </c>
      <c r="D133" s="3243" t="s">
        <v>442</v>
      </c>
      <c r="E133" s="638"/>
      <c r="F133" s="638"/>
      <c r="G133" s="638"/>
      <c r="H133" s="638"/>
      <c r="I133" s="638"/>
      <c r="J133" s="638"/>
      <c r="K133" s="638"/>
      <c r="L133" s="638"/>
      <c r="M133" s="639"/>
      <c r="N133" s="203" t="s">
        <v>458</v>
      </c>
      <c r="O133" s="203"/>
      <c r="P133" s="203"/>
      <c r="Q133" s="203"/>
      <c r="R133" s="203"/>
      <c r="S133" s="203"/>
      <c r="T133" s="203"/>
      <c r="U133" s="203"/>
      <c r="V133" s="203"/>
      <c r="W133" s="203"/>
      <c r="X133" s="203"/>
      <c r="Y133" s="203"/>
      <c r="Z133" s="203"/>
      <c r="AA133" s="203"/>
      <c r="AB133" s="203"/>
      <c r="AC133" s="203"/>
      <c r="AD133" s="203"/>
      <c r="AE133" s="203"/>
      <c r="AF133" s="203"/>
      <c r="AG133" s="203"/>
      <c r="AH133" s="203"/>
      <c r="AI133" s="203"/>
      <c r="AJ133" s="203"/>
      <c r="AK133" s="203"/>
      <c r="AL133" s="3229">
        <v>2.2999999999999998</v>
      </c>
      <c r="AM133" s="3240"/>
      <c r="AN133" s="3240"/>
      <c r="AO133" s="3240"/>
      <c r="AP133" s="3240"/>
      <c r="AQ133" s="3241"/>
      <c r="AR133" s="1887" t="s">
        <v>555</v>
      </c>
      <c r="AS133" s="1887"/>
      <c r="AT133" s="1887"/>
      <c r="AU133" s="1887"/>
      <c r="AV133" s="1887" t="s">
        <v>555</v>
      </c>
      <c r="AW133" s="1887"/>
      <c r="AX133" s="1887"/>
    </row>
    <row r="134" spans="2:50" s="35" customFormat="1" ht="24" customHeight="1">
      <c r="B134" s="1962">
        <v>7</v>
      </c>
      <c r="C134" s="1962">
        <v>1</v>
      </c>
      <c r="D134" s="3243" t="s">
        <v>443</v>
      </c>
      <c r="E134" s="638"/>
      <c r="F134" s="638"/>
      <c r="G134" s="638"/>
      <c r="H134" s="638"/>
      <c r="I134" s="638"/>
      <c r="J134" s="638"/>
      <c r="K134" s="638"/>
      <c r="L134" s="638"/>
      <c r="M134" s="639"/>
      <c r="N134" s="1912" t="s">
        <v>696</v>
      </c>
      <c r="O134" s="1913"/>
      <c r="P134" s="1913"/>
      <c r="Q134" s="1913"/>
      <c r="R134" s="1913"/>
      <c r="S134" s="1913"/>
      <c r="T134" s="1913"/>
      <c r="U134" s="1913"/>
      <c r="V134" s="1913"/>
      <c r="W134" s="1913"/>
      <c r="X134" s="1913"/>
      <c r="Y134" s="1913"/>
      <c r="Z134" s="1913"/>
      <c r="AA134" s="1913"/>
      <c r="AB134" s="1913"/>
      <c r="AC134" s="1913"/>
      <c r="AD134" s="1913"/>
      <c r="AE134" s="1913"/>
      <c r="AF134" s="1913"/>
      <c r="AG134" s="1913"/>
      <c r="AH134" s="1913"/>
      <c r="AI134" s="1913"/>
      <c r="AJ134" s="1913"/>
      <c r="AK134" s="1914"/>
      <c r="AL134" s="3229">
        <v>2.1</v>
      </c>
      <c r="AM134" s="3240"/>
      <c r="AN134" s="3240"/>
      <c r="AO134" s="3240"/>
      <c r="AP134" s="3240"/>
      <c r="AQ134" s="3241"/>
      <c r="AR134" s="1887" t="s">
        <v>224</v>
      </c>
      <c r="AS134" s="1887"/>
      <c r="AT134" s="1887"/>
      <c r="AU134" s="1887"/>
      <c r="AV134" s="1887" t="s">
        <v>555</v>
      </c>
      <c r="AW134" s="1887"/>
      <c r="AX134" s="1887"/>
    </row>
    <row r="135" spans="2:50" s="35" customFormat="1" ht="24" customHeight="1">
      <c r="B135" s="1962">
        <v>8</v>
      </c>
      <c r="C135" s="1962">
        <v>1</v>
      </c>
      <c r="D135" s="3243" t="s">
        <v>444</v>
      </c>
      <c r="E135" s="638"/>
      <c r="F135" s="638"/>
      <c r="G135" s="638"/>
      <c r="H135" s="638"/>
      <c r="I135" s="638"/>
      <c r="J135" s="638"/>
      <c r="K135" s="638"/>
      <c r="L135" s="638"/>
      <c r="M135" s="639"/>
      <c r="N135" s="203" t="s">
        <v>697</v>
      </c>
      <c r="O135" s="203"/>
      <c r="P135" s="203"/>
      <c r="Q135" s="203"/>
      <c r="R135" s="203"/>
      <c r="S135" s="203"/>
      <c r="T135" s="203"/>
      <c r="U135" s="203"/>
      <c r="V135" s="203"/>
      <c r="W135" s="203"/>
      <c r="X135" s="203"/>
      <c r="Y135" s="203"/>
      <c r="Z135" s="203"/>
      <c r="AA135" s="203"/>
      <c r="AB135" s="203"/>
      <c r="AC135" s="203"/>
      <c r="AD135" s="203"/>
      <c r="AE135" s="203"/>
      <c r="AF135" s="203"/>
      <c r="AG135" s="203"/>
      <c r="AH135" s="203"/>
      <c r="AI135" s="203"/>
      <c r="AJ135" s="203"/>
      <c r="AK135" s="203"/>
      <c r="AL135" s="3229">
        <v>2.1</v>
      </c>
      <c r="AM135" s="3240"/>
      <c r="AN135" s="3240"/>
      <c r="AO135" s="3240"/>
      <c r="AP135" s="3240"/>
      <c r="AQ135" s="3241"/>
      <c r="AR135" s="1887" t="s">
        <v>224</v>
      </c>
      <c r="AS135" s="1887"/>
      <c r="AT135" s="1887"/>
      <c r="AU135" s="1887"/>
      <c r="AV135" s="1887" t="s">
        <v>555</v>
      </c>
      <c r="AW135" s="1887"/>
      <c r="AX135" s="1887"/>
    </row>
    <row r="136" spans="2:50" s="35" customFormat="1" ht="24" customHeight="1">
      <c r="B136" s="1962">
        <v>9</v>
      </c>
      <c r="C136" s="1962">
        <v>1</v>
      </c>
      <c r="D136" s="3243" t="s">
        <v>445</v>
      </c>
      <c r="E136" s="638"/>
      <c r="F136" s="638"/>
      <c r="G136" s="638"/>
      <c r="H136" s="638"/>
      <c r="I136" s="638"/>
      <c r="J136" s="638"/>
      <c r="K136" s="638"/>
      <c r="L136" s="638"/>
      <c r="M136" s="639"/>
      <c r="N136" s="203" t="s">
        <v>692</v>
      </c>
      <c r="O136" s="203"/>
      <c r="P136" s="203"/>
      <c r="Q136" s="203"/>
      <c r="R136" s="203"/>
      <c r="S136" s="203"/>
      <c r="T136" s="203"/>
      <c r="U136" s="203"/>
      <c r="V136" s="203"/>
      <c r="W136" s="203"/>
      <c r="X136" s="203"/>
      <c r="Y136" s="203"/>
      <c r="Z136" s="203"/>
      <c r="AA136" s="203"/>
      <c r="AB136" s="203"/>
      <c r="AC136" s="203"/>
      <c r="AD136" s="203"/>
      <c r="AE136" s="203"/>
      <c r="AF136" s="203"/>
      <c r="AG136" s="203"/>
      <c r="AH136" s="203"/>
      <c r="AI136" s="203"/>
      <c r="AJ136" s="203"/>
      <c r="AK136" s="203"/>
      <c r="AL136" s="3229" t="s">
        <v>698</v>
      </c>
      <c r="AM136" s="3240"/>
      <c r="AN136" s="3240"/>
      <c r="AO136" s="3240"/>
      <c r="AP136" s="3240"/>
      <c r="AQ136" s="3241"/>
      <c r="AR136" s="1887" t="s">
        <v>555</v>
      </c>
      <c r="AS136" s="1887"/>
      <c r="AT136" s="1887"/>
      <c r="AU136" s="1887"/>
      <c r="AV136" s="1887" t="s">
        <v>555</v>
      </c>
      <c r="AW136" s="1887"/>
      <c r="AX136" s="1887"/>
    </row>
    <row r="137" spans="2:50" s="35" customFormat="1" ht="24" customHeight="1">
      <c r="B137" s="1962">
        <v>10</v>
      </c>
      <c r="C137" s="1962">
        <v>1</v>
      </c>
      <c r="D137" s="3243" t="s">
        <v>446</v>
      </c>
      <c r="E137" s="638"/>
      <c r="F137" s="638"/>
      <c r="G137" s="638"/>
      <c r="H137" s="638"/>
      <c r="I137" s="638"/>
      <c r="J137" s="638"/>
      <c r="K137" s="638"/>
      <c r="L137" s="638"/>
      <c r="M137" s="639"/>
      <c r="N137" s="203" t="s">
        <v>697</v>
      </c>
      <c r="O137" s="203"/>
      <c r="P137" s="203"/>
      <c r="Q137" s="203"/>
      <c r="R137" s="203"/>
      <c r="S137" s="203"/>
      <c r="T137" s="203"/>
      <c r="U137" s="203"/>
      <c r="V137" s="203"/>
      <c r="W137" s="203"/>
      <c r="X137" s="203"/>
      <c r="Y137" s="203"/>
      <c r="Z137" s="203"/>
      <c r="AA137" s="203"/>
      <c r="AB137" s="203"/>
      <c r="AC137" s="203"/>
      <c r="AD137" s="203"/>
      <c r="AE137" s="203"/>
      <c r="AF137" s="203"/>
      <c r="AG137" s="203"/>
      <c r="AH137" s="203"/>
      <c r="AI137" s="203"/>
      <c r="AJ137" s="203"/>
      <c r="AK137" s="203"/>
      <c r="AL137" s="3229">
        <v>1.9</v>
      </c>
      <c r="AM137" s="3240"/>
      <c r="AN137" s="3240"/>
      <c r="AO137" s="3240"/>
      <c r="AP137" s="3240"/>
      <c r="AQ137" s="3241"/>
      <c r="AR137" s="1887" t="s">
        <v>224</v>
      </c>
      <c r="AS137" s="1887"/>
      <c r="AT137" s="1887"/>
      <c r="AU137" s="1887"/>
      <c r="AV137" s="1887" t="s">
        <v>555</v>
      </c>
      <c r="AW137" s="1887"/>
      <c r="AX137" s="1887"/>
    </row>
    <row r="138" spans="2:50" s="35" customFormat="1"/>
    <row r="139" spans="2:50" s="35" customFormat="1" ht="23.25" hidden="1" customHeight="1">
      <c r="B139" s="35" t="s">
        <v>43</v>
      </c>
    </row>
    <row r="140" spans="2:50" s="35" customFormat="1" ht="36" hidden="1" customHeight="1">
      <c r="B140" s="1968" t="s">
        <v>29</v>
      </c>
      <c r="C140" s="1968"/>
      <c r="D140" s="1968"/>
      <c r="E140" s="1968"/>
      <c r="F140" s="1968"/>
      <c r="G140" s="1968"/>
      <c r="H140" s="1968"/>
      <c r="I140" s="3242"/>
      <c r="J140" s="3242"/>
      <c r="K140" s="3242"/>
      <c r="L140" s="3242"/>
      <c r="M140" s="3242"/>
      <c r="N140" s="3242"/>
      <c r="O140" s="3242"/>
      <c r="P140" s="3242"/>
      <c r="Q140" s="3242"/>
      <c r="R140" s="3242"/>
      <c r="S140" s="3242"/>
      <c r="T140" s="3242"/>
      <c r="U140" s="3242"/>
      <c r="V140" s="3242"/>
      <c r="W140" s="3242"/>
      <c r="X140" s="3242"/>
      <c r="Y140" s="3242"/>
    </row>
    <row r="141" spans="2:50" s="35" customFormat="1" ht="36" hidden="1" customHeight="1">
      <c r="B141" s="1976" t="s">
        <v>41</v>
      </c>
      <c r="C141" s="1966"/>
      <c r="D141" s="1966"/>
      <c r="E141" s="1966"/>
      <c r="F141" s="1966"/>
      <c r="G141" s="1966"/>
      <c r="H141" s="1967"/>
      <c r="I141" s="1963" t="s">
        <v>578</v>
      </c>
      <c r="J141" s="1865"/>
      <c r="K141" s="1865"/>
      <c r="L141" s="1865"/>
      <c r="M141" s="1964"/>
      <c r="N141" s="1965" t="s">
        <v>30</v>
      </c>
      <c r="O141" s="1966"/>
      <c r="P141" s="1966"/>
      <c r="Q141" s="1966"/>
      <c r="R141" s="1966"/>
      <c r="S141" s="1966"/>
      <c r="T141" s="1967"/>
      <c r="U141" s="1963" t="s">
        <v>578</v>
      </c>
      <c r="V141" s="1865"/>
      <c r="W141" s="1865"/>
      <c r="X141" s="1865"/>
      <c r="Y141" s="1964"/>
      <c r="Z141" s="1965" t="s">
        <v>31</v>
      </c>
      <c r="AA141" s="1966"/>
      <c r="AB141" s="1966"/>
      <c r="AC141" s="1966"/>
      <c r="AD141" s="1966"/>
      <c r="AE141" s="1966"/>
      <c r="AF141" s="1967"/>
      <c r="AG141" s="1963" t="s">
        <v>578</v>
      </c>
      <c r="AH141" s="1865"/>
      <c r="AI141" s="1865"/>
      <c r="AJ141" s="1865"/>
      <c r="AK141" s="1964"/>
      <c r="AL141" s="1965" t="s">
        <v>32</v>
      </c>
      <c r="AM141" s="1966"/>
      <c r="AN141" s="1966"/>
      <c r="AO141" s="1966"/>
      <c r="AP141" s="1966"/>
      <c r="AQ141" s="1966"/>
      <c r="AR141" s="1967"/>
      <c r="AS141" s="1963" t="s">
        <v>578</v>
      </c>
      <c r="AT141" s="1865"/>
      <c r="AU141" s="1865"/>
      <c r="AV141" s="1865"/>
      <c r="AW141" s="1964"/>
    </row>
    <row r="142" spans="2:50" s="35" customFormat="1" ht="36" hidden="1" customHeight="1">
      <c r="B142" s="1965" t="s">
        <v>33</v>
      </c>
      <c r="C142" s="1966"/>
      <c r="D142" s="1966"/>
      <c r="E142" s="1966"/>
      <c r="F142" s="1966"/>
      <c r="G142" s="1966"/>
      <c r="H142" s="1967"/>
      <c r="I142" s="1973"/>
      <c r="J142" s="1974"/>
      <c r="K142" s="1974"/>
      <c r="L142" s="1974"/>
      <c r="M142" s="1975"/>
      <c r="N142" s="1965" t="s">
        <v>34</v>
      </c>
      <c r="O142" s="1966"/>
      <c r="P142" s="1966"/>
      <c r="Q142" s="1966"/>
      <c r="R142" s="1966"/>
      <c r="S142" s="1966"/>
      <c r="T142" s="1967"/>
      <c r="U142" s="1973"/>
      <c r="V142" s="1974"/>
      <c r="W142" s="1974"/>
      <c r="X142" s="1974"/>
      <c r="Y142" s="1975"/>
      <c r="Z142" s="1965" t="s">
        <v>35</v>
      </c>
      <c r="AA142" s="1966"/>
      <c r="AB142" s="1966"/>
      <c r="AC142" s="1966"/>
      <c r="AD142" s="1966"/>
      <c r="AE142" s="1966"/>
      <c r="AF142" s="1967"/>
      <c r="AG142" s="1973"/>
      <c r="AH142" s="1974"/>
      <c r="AI142" s="1974"/>
      <c r="AJ142" s="1974"/>
      <c r="AK142" s="1975"/>
      <c r="AL142" s="1976" t="s">
        <v>36</v>
      </c>
      <c r="AM142" s="1966"/>
      <c r="AN142" s="1966"/>
      <c r="AO142" s="1966"/>
      <c r="AP142" s="1966"/>
      <c r="AQ142" s="1966"/>
      <c r="AR142" s="1967"/>
      <c r="AS142" s="1973"/>
      <c r="AT142" s="1974"/>
      <c r="AU142" s="1974"/>
      <c r="AV142" s="1974"/>
      <c r="AW142" s="1975"/>
    </row>
    <row r="143" spans="2:50" s="35" customFormat="1">
      <c r="C143" s="35" t="s">
        <v>699</v>
      </c>
    </row>
    <row r="144" spans="2:50" s="35" customFormat="1" ht="34.5" customHeight="1">
      <c r="B144" s="1962"/>
      <c r="C144" s="1962"/>
      <c r="D144" s="1968" t="s">
        <v>573</v>
      </c>
      <c r="E144" s="1968"/>
      <c r="F144" s="1968"/>
      <c r="G144" s="1968"/>
      <c r="H144" s="1968"/>
      <c r="I144" s="1968"/>
      <c r="J144" s="1968"/>
      <c r="K144" s="1968"/>
      <c r="L144" s="1968"/>
      <c r="M144" s="1968"/>
      <c r="N144" s="1968" t="s">
        <v>574</v>
      </c>
      <c r="O144" s="1968"/>
      <c r="P144" s="1968"/>
      <c r="Q144" s="1968"/>
      <c r="R144" s="1968"/>
      <c r="S144" s="1968"/>
      <c r="T144" s="1968"/>
      <c r="U144" s="1968"/>
      <c r="V144" s="1968"/>
      <c r="W144" s="1968"/>
      <c r="X144" s="1968"/>
      <c r="Y144" s="1968"/>
      <c r="Z144" s="1968"/>
      <c r="AA144" s="1968"/>
      <c r="AB144" s="1968"/>
      <c r="AC144" s="1968"/>
      <c r="AD144" s="1968"/>
      <c r="AE144" s="1968"/>
      <c r="AF144" s="1968"/>
      <c r="AG144" s="1968"/>
      <c r="AH144" s="1968"/>
      <c r="AI144" s="1968"/>
      <c r="AJ144" s="1968"/>
      <c r="AK144" s="1968"/>
      <c r="AL144" s="1969" t="s">
        <v>575</v>
      </c>
      <c r="AM144" s="1968"/>
      <c r="AN144" s="1968"/>
      <c r="AO144" s="1968"/>
      <c r="AP144" s="1968"/>
      <c r="AQ144" s="1968"/>
      <c r="AR144" s="1968" t="s">
        <v>27</v>
      </c>
      <c r="AS144" s="1968"/>
      <c r="AT144" s="1968"/>
      <c r="AU144" s="1968"/>
      <c r="AV144" s="1968" t="s">
        <v>28</v>
      </c>
      <c r="AW144" s="1968"/>
      <c r="AX144" s="1968"/>
    </row>
    <row r="145" spans="2:50" s="35" customFormat="1" ht="24" customHeight="1">
      <c r="B145" s="1962">
        <v>1</v>
      </c>
      <c r="C145" s="1962">
        <v>1</v>
      </c>
      <c r="D145" s="203" t="s">
        <v>443</v>
      </c>
      <c r="E145" s="203"/>
      <c r="F145" s="203"/>
      <c r="G145" s="203"/>
      <c r="H145" s="203"/>
      <c r="I145" s="203"/>
      <c r="J145" s="203"/>
      <c r="K145" s="203"/>
      <c r="L145" s="203"/>
      <c r="M145" s="203"/>
      <c r="N145" s="203" t="s">
        <v>700</v>
      </c>
      <c r="O145" s="203"/>
      <c r="P145" s="203"/>
      <c r="Q145" s="203"/>
      <c r="R145" s="203"/>
      <c r="S145" s="203"/>
      <c r="T145" s="203"/>
      <c r="U145" s="203"/>
      <c r="V145" s="203"/>
      <c r="W145" s="203"/>
      <c r="X145" s="203"/>
      <c r="Y145" s="203"/>
      <c r="Z145" s="203"/>
      <c r="AA145" s="203"/>
      <c r="AB145" s="203"/>
      <c r="AC145" s="203"/>
      <c r="AD145" s="203"/>
      <c r="AE145" s="203"/>
      <c r="AF145" s="203"/>
      <c r="AG145" s="203"/>
      <c r="AH145" s="203"/>
      <c r="AI145" s="203"/>
      <c r="AJ145" s="203"/>
      <c r="AK145" s="203"/>
      <c r="AL145" s="519">
        <v>2.5</v>
      </c>
      <c r="AM145" s="203"/>
      <c r="AN145" s="203"/>
      <c r="AO145" s="203"/>
      <c r="AP145" s="203"/>
      <c r="AQ145" s="203"/>
      <c r="AR145" s="1887" t="s">
        <v>555</v>
      </c>
      <c r="AS145" s="1887"/>
      <c r="AT145" s="1887"/>
      <c r="AU145" s="1887"/>
      <c r="AV145" s="1887" t="s">
        <v>555</v>
      </c>
      <c r="AW145" s="1887"/>
      <c r="AX145" s="1887"/>
    </row>
    <row r="146" spans="2:50" s="35" customFormat="1" ht="24" customHeight="1">
      <c r="B146" s="1962">
        <v>2</v>
      </c>
      <c r="C146" s="1962">
        <v>1</v>
      </c>
      <c r="D146" s="203" t="s">
        <v>437</v>
      </c>
      <c r="E146" s="203"/>
      <c r="F146" s="203"/>
      <c r="G146" s="203"/>
      <c r="H146" s="203"/>
      <c r="I146" s="203"/>
      <c r="J146" s="203"/>
      <c r="K146" s="203"/>
      <c r="L146" s="203"/>
      <c r="M146" s="203"/>
      <c r="N146" s="203" t="s">
        <v>701</v>
      </c>
      <c r="O146" s="203"/>
      <c r="P146" s="203"/>
      <c r="Q146" s="203"/>
      <c r="R146" s="203"/>
      <c r="S146" s="203"/>
      <c r="T146" s="203"/>
      <c r="U146" s="203"/>
      <c r="V146" s="203"/>
      <c r="W146" s="203"/>
      <c r="X146" s="203"/>
      <c r="Y146" s="203"/>
      <c r="Z146" s="203"/>
      <c r="AA146" s="203"/>
      <c r="AB146" s="203"/>
      <c r="AC146" s="203"/>
      <c r="AD146" s="203"/>
      <c r="AE146" s="203"/>
      <c r="AF146" s="203"/>
      <c r="AG146" s="203"/>
      <c r="AH146" s="203"/>
      <c r="AI146" s="203"/>
      <c r="AJ146" s="203"/>
      <c r="AK146" s="203"/>
      <c r="AL146" s="519">
        <v>2.2999999999999998</v>
      </c>
      <c r="AM146" s="203"/>
      <c r="AN146" s="203"/>
      <c r="AO146" s="203"/>
      <c r="AP146" s="203"/>
      <c r="AQ146" s="203"/>
      <c r="AR146" s="1887" t="s">
        <v>555</v>
      </c>
      <c r="AS146" s="1887"/>
      <c r="AT146" s="1887"/>
      <c r="AU146" s="1887"/>
      <c r="AV146" s="1887" t="s">
        <v>555</v>
      </c>
      <c r="AW146" s="1887"/>
      <c r="AX146" s="1887"/>
    </row>
    <row r="147" spans="2:50" s="35" customFormat="1" ht="24" customHeight="1">
      <c r="B147" s="1962">
        <v>3</v>
      </c>
      <c r="C147" s="1962">
        <v>1</v>
      </c>
      <c r="D147" s="203" t="s">
        <v>447</v>
      </c>
      <c r="E147" s="203"/>
      <c r="F147" s="203"/>
      <c r="G147" s="203"/>
      <c r="H147" s="203"/>
      <c r="I147" s="203"/>
      <c r="J147" s="203"/>
      <c r="K147" s="203"/>
      <c r="L147" s="203"/>
      <c r="M147" s="203"/>
      <c r="N147" s="203" t="s">
        <v>702</v>
      </c>
      <c r="O147" s="203"/>
      <c r="P147" s="203"/>
      <c r="Q147" s="203"/>
      <c r="R147" s="203"/>
      <c r="S147" s="203"/>
      <c r="T147" s="203"/>
      <c r="U147" s="203"/>
      <c r="V147" s="203"/>
      <c r="W147" s="203"/>
      <c r="X147" s="203"/>
      <c r="Y147" s="203"/>
      <c r="Z147" s="203"/>
      <c r="AA147" s="203"/>
      <c r="AB147" s="203"/>
      <c r="AC147" s="203"/>
      <c r="AD147" s="203"/>
      <c r="AE147" s="203"/>
      <c r="AF147" s="203"/>
      <c r="AG147" s="203"/>
      <c r="AH147" s="203"/>
      <c r="AI147" s="203"/>
      <c r="AJ147" s="203"/>
      <c r="AK147" s="203"/>
      <c r="AL147" s="519">
        <v>1.3</v>
      </c>
      <c r="AM147" s="203"/>
      <c r="AN147" s="203"/>
      <c r="AO147" s="203"/>
      <c r="AP147" s="203"/>
      <c r="AQ147" s="203"/>
      <c r="AR147" s="1887" t="s">
        <v>555</v>
      </c>
      <c r="AS147" s="1887"/>
      <c r="AT147" s="1887"/>
      <c r="AU147" s="1887"/>
      <c r="AV147" s="1887" t="s">
        <v>555</v>
      </c>
      <c r="AW147" s="1887"/>
      <c r="AX147" s="1887"/>
    </row>
    <row r="148" spans="2:50" s="35" customFormat="1" ht="24" customHeight="1">
      <c r="B148" s="1962">
        <v>4</v>
      </c>
      <c r="C148" s="1962">
        <v>1</v>
      </c>
      <c r="D148" s="203" t="s">
        <v>448</v>
      </c>
      <c r="E148" s="203"/>
      <c r="F148" s="203"/>
      <c r="G148" s="203"/>
      <c r="H148" s="203"/>
      <c r="I148" s="203"/>
      <c r="J148" s="203"/>
      <c r="K148" s="203"/>
      <c r="L148" s="203"/>
      <c r="M148" s="203"/>
      <c r="N148" s="203" t="s">
        <v>702</v>
      </c>
      <c r="O148" s="203"/>
      <c r="P148" s="203"/>
      <c r="Q148" s="203"/>
      <c r="R148" s="203"/>
      <c r="S148" s="203"/>
      <c r="T148" s="203"/>
      <c r="U148" s="203"/>
      <c r="V148" s="203"/>
      <c r="W148" s="203"/>
      <c r="X148" s="203"/>
      <c r="Y148" s="203"/>
      <c r="Z148" s="203"/>
      <c r="AA148" s="203"/>
      <c r="AB148" s="203"/>
      <c r="AC148" s="203"/>
      <c r="AD148" s="203"/>
      <c r="AE148" s="203"/>
      <c r="AF148" s="203"/>
      <c r="AG148" s="203"/>
      <c r="AH148" s="203"/>
      <c r="AI148" s="203"/>
      <c r="AJ148" s="203"/>
      <c r="AK148" s="203"/>
      <c r="AL148" s="519">
        <v>1.2</v>
      </c>
      <c r="AM148" s="203"/>
      <c r="AN148" s="203"/>
      <c r="AO148" s="203"/>
      <c r="AP148" s="203"/>
      <c r="AQ148" s="203"/>
      <c r="AR148" s="1887" t="s">
        <v>555</v>
      </c>
      <c r="AS148" s="1887"/>
      <c r="AT148" s="1887"/>
      <c r="AU148" s="1887"/>
      <c r="AV148" s="1887" t="s">
        <v>555</v>
      </c>
      <c r="AW148" s="1887"/>
      <c r="AX148" s="1887"/>
    </row>
    <row r="149" spans="2:50" s="35" customFormat="1" ht="24" customHeight="1">
      <c r="B149" s="1962">
        <v>5</v>
      </c>
      <c r="C149" s="1962">
        <v>1</v>
      </c>
      <c r="D149" s="203" t="s">
        <v>449</v>
      </c>
      <c r="E149" s="203"/>
      <c r="F149" s="203"/>
      <c r="G149" s="203"/>
      <c r="H149" s="203"/>
      <c r="I149" s="203"/>
      <c r="J149" s="203"/>
      <c r="K149" s="203"/>
      <c r="L149" s="203"/>
      <c r="M149" s="203"/>
      <c r="N149" s="203" t="s">
        <v>703</v>
      </c>
      <c r="O149" s="203"/>
      <c r="P149" s="203"/>
      <c r="Q149" s="203"/>
      <c r="R149" s="203"/>
      <c r="S149" s="203"/>
      <c r="T149" s="203"/>
      <c r="U149" s="203"/>
      <c r="V149" s="203"/>
      <c r="W149" s="203"/>
      <c r="X149" s="203"/>
      <c r="Y149" s="203"/>
      <c r="Z149" s="203"/>
      <c r="AA149" s="203"/>
      <c r="AB149" s="203"/>
      <c r="AC149" s="203"/>
      <c r="AD149" s="203"/>
      <c r="AE149" s="203"/>
      <c r="AF149" s="203"/>
      <c r="AG149" s="203"/>
      <c r="AH149" s="203"/>
      <c r="AI149" s="203"/>
      <c r="AJ149" s="203"/>
      <c r="AK149" s="203"/>
      <c r="AL149" s="3229" t="s">
        <v>704</v>
      </c>
      <c r="AM149" s="3240"/>
      <c r="AN149" s="3240"/>
      <c r="AO149" s="3240"/>
      <c r="AP149" s="3240"/>
      <c r="AQ149" s="3241"/>
      <c r="AR149" s="1887" t="s">
        <v>555</v>
      </c>
      <c r="AS149" s="1887"/>
      <c r="AT149" s="1887"/>
      <c r="AU149" s="1887"/>
      <c r="AV149" s="1887" t="s">
        <v>555</v>
      </c>
      <c r="AW149" s="1887"/>
      <c r="AX149" s="1887"/>
    </row>
    <row r="150" spans="2:50" s="35" customFormat="1" ht="24" customHeight="1">
      <c r="B150" s="1962">
        <v>6</v>
      </c>
      <c r="C150" s="1962">
        <v>1</v>
      </c>
      <c r="D150" s="203" t="s">
        <v>440</v>
      </c>
      <c r="E150" s="203"/>
      <c r="F150" s="203"/>
      <c r="G150" s="203"/>
      <c r="H150" s="203"/>
      <c r="I150" s="203"/>
      <c r="J150" s="203"/>
      <c r="K150" s="203"/>
      <c r="L150" s="203"/>
      <c r="M150" s="203"/>
      <c r="N150" s="203" t="s">
        <v>705</v>
      </c>
      <c r="O150" s="203"/>
      <c r="P150" s="203"/>
      <c r="Q150" s="203"/>
      <c r="R150" s="203"/>
      <c r="S150" s="203"/>
      <c r="T150" s="203"/>
      <c r="U150" s="203"/>
      <c r="V150" s="203"/>
      <c r="W150" s="203"/>
      <c r="X150" s="203"/>
      <c r="Y150" s="203"/>
      <c r="Z150" s="203"/>
      <c r="AA150" s="203"/>
      <c r="AB150" s="203"/>
      <c r="AC150" s="203"/>
      <c r="AD150" s="203"/>
      <c r="AE150" s="203"/>
      <c r="AF150" s="203"/>
      <c r="AG150" s="203"/>
      <c r="AH150" s="203"/>
      <c r="AI150" s="203"/>
      <c r="AJ150" s="203"/>
      <c r="AK150" s="203"/>
      <c r="AL150" s="519">
        <v>0.9</v>
      </c>
      <c r="AM150" s="203"/>
      <c r="AN150" s="203"/>
      <c r="AO150" s="203"/>
      <c r="AP150" s="203"/>
      <c r="AQ150" s="203"/>
      <c r="AR150" s="1887" t="s">
        <v>555</v>
      </c>
      <c r="AS150" s="1887"/>
      <c r="AT150" s="1887"/>
      <c r="AU150" s="1887"/>
      <c r="AV150" s="1887" t="s">
        <v>555</v>
      </c>
      <c r="AW150" s="1887"/>
      <c r="AX150" s="1887"/>
    </row>
    <row r="151" spans="2:50" s="35" customFormat="1" ht="24" customHeight="1">
      <c r="B151" s="1962">
        <v>7</v>
      </c>
      <c r="C151" s="1962">
        <v>1</v>
      </c>
      <c r="D151" s="203" t="s">
        <v>450</v>
      </c>
      <c r="E151" s="203"/>
      <c r="F151" s="203"/>
      <c r="G151" s="203"/>
      <c r="H151" s="203"/>
      <c r="I151" s="203"/>
      <c r="J151" s="203"/>
      <c r="K151" s="203"/>
      <c r="L151" s="203"/>
      <c r="M151" s="203"/>
      <c r="N151" s="203" t="s">
        <v>706</v>
      </c>
      <c r="O151" s="203"/>
      <c r="P151" s="203"/>
      <c r="Q151" s="203"/>
      <c r="R151" s="203"/>
      <c r="S151" s="203"/>
      <c r="T151" s="203"/>
      <c r="U151" s="203"/>
      <c r="V151" s="203"/>
      <c r="W151" s="203"/>
      <c r="X151" s="203"/>
      <c r="Y151" s="203"/>
      <c r="Z151" s="203"/>
      <c r="AA151" s="203"/>
      <c r="AB151" s="203"/>
      <c r="AC151" s="203"/>
      <c r="AD151" s="203"/>
      <c r="AE151" s="203"/>
      <c r="AF151" s="203"/>
      <c r="AG151" s="203"/>
      <c r="AH151" s="203"/>
      <c r="AI151" s="203"/>
      <c r="AJ151" s="203"/>
      <c r="AK151" s="203"/>
      <c r="AL151" s="3229">
        <v>0.9</v>
      </c>
      <c r="AM151" s="3240"/>
      <c r="AN151" s="3240"/>
      <c r="AO151" s="3240"/>
      <c r="AP151" s="3240"/>
      <c r="AQ151" s="3241"/>
      <c r="AR151" s="1887" t="s">
        <v>555</v>
      </c>
      <c r="AS151" s="1887"/>
      <c r="AT151" s="1887"/>
      <c r="AU151" s="1887"/>
      <c r="AV151" s="1887" t="s">
        <v>555</v>
      </c>
      <c r="AW151" s="1887"/>
      <c r="AX151" s="1887"/>
    </row>
    <row r="152" spans="2:50" s="35" customFormat="1" ht="24" customHeight="1">
      <c r="B152" s="1962">
        <v>8</v>
      </c>
      <c r="C152" s="1962">
        <v>1</v>
      </c>
      <c r="D152" s="203" t="s">
        <v>451</v>
      </c>
      <c r="E152" s="203"/>
      <c r="F152" s="203"/>
      <c r="G152" s="203"/>
      <c r="H152" s="203"/>
      <c r="I152" s="203"/>
      <c r="J152" s="203"/>
      <c r="K152" s="203"/>
      <c r="L152" s="203"/>
      <c r="M152" s="203"/>
      <c r="N152" s="203" t="s">
        <v>707</v>
      </c>
      <c r="O152" s="203"/>
      <c r="P152" s="203"/>
      <c r="Q152" s="203"/>
      <c r="R152" s="203"/>
      <c r="S152" s="203"/>
      <c r="T152" s="203"/>
      <c r="U152" s="203"/>
      <c r="V152" s="203"/>
      <c r="W152" s="203"/>
      <c r="X152" s="203"/>
      <c r="Y152" s="203"/>
      <c r="Z152" s="203"/>
      <c r="AA152" s="203"/>
      <c r="AB152" s="203"/>
      <c r="AC152" s="203"/>
      <c r="AD152" s="203"/>
      <c r="AE152" s="203"/>
      <c r="AF152" s="203"/>
      <c r="AG152" s="203"/>
      <c r="AH152" s="203"/>
      <c r="AI152" s="203"/>
      <c r="AJ152" s="203"/>
      <c r="AK152" s="203"/>
      <c r="AL152" s="3229">
        <v>0.9</v>
      </c>
      <c r="AM152" s="3240"/>
      <c r="AN152" s="3240"/>
      <c r="AO152" s="3240"/>
      <c r="AP152" s="3240"/>
      <c r="AQ152" s="3241"/>
      <c r="AR152" s="1887" t="s">
        <v>555</v>
      </c>
      <c r="AS152" s="1887"/>
      <c r="AT152" s="1887"/>
      <c r="AU152" s="1887"/>
      <c r="AV152" s="1887" t="s">
        <v>555</v>
      </c>
      <c r="AW152" s="1887"/>
      <c r="AX152" s="1887"/>
    </row>
    <row r="153" spans="2:50" s="35" customFormat="1" ht="24" customHeight="1">
      <c r="B153" s="1962">
        <v>9</v>
      </c>
      <c r="C153" s="1962">
        <v>1</v>
      </c>
      <c r="D153" s="203" t="s">
        <v>452</v>
      </c>
      <c r="E153" s="203"/>
      <c r="F153" s="203"/>
      <c r="G153" s="203"/>
      <c r="H153" s="203"/>
      <c r="I153" s="203"/>
      <c r="J153" s="203"/>
      <c r="K153" s="203"/>
      <c r="L153" s="203"/>
      <c r="M153" s="203"/>
      <c r="N153" s="203" t="s">
        <v>708</v>
      </c>
      <c r="O153" s="203"/>
      <c r="P153" s="203"/>
      <c r="Q153" s="203"/>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519">
        <v>0.9</v>
      </c>
      <c r="AM153" s="203"/>
      <c r="AN153" s="203"/>
      <c r="AO153" s="203"/>
      <c r="AP153" s="203"/>
      <c r="AQ153" s="203"/>
      <c r="AR153" s="1887" t="s">
        <v>555</v>
      </c>
      <c r="AS153" s="1887"/>
      <c r="AT153" s="1887"/>
      <c r="AU153" s="1887"/>
      <c r="AV153" s="1887" t="s">
        <v>555</v>
      </c>
      <c r="AW153" s="1887"/>
      <c r="AX153" s="1887"/>
    </row>
    <row r="154" spans="2:50" s="35" customFormat="1" ht="24" customHeight="1">
      <c r="B154" s="1962">
        <v>10</v>
      </c>
      <c r="C154" s="1962">
        <v>1</v>
      </c>
      <c r="D154" s="203" t="s">
        <v>453</v>
      </c>
      <c r="E154" s="203"/>
      <c r="F154" s="203"/>
      <c r="G154" s="203"/>
      <c r="H154" s="203"/>
      <c r="I154" s="203"/>
      <c r="J154" s="203"/>
      <c r="K154" s="203"/>
      <c r="L154" s="203"/>
      <c r="M154" s="203"/>
      <c r="N154" s="203" t="s">
        <v>702</v>
      </c>
      <c r="O154" s="203"/>
      <c r="P154" s="203"/>
      <c r="Q154" s="203"/>
      <c r="R154" s="203"/>
      <c r="S154" s="203"/>
      <c r="T154" s="203"/>
      <c r="U154" s="203"/>
      <c r="V154" s="203"/>
      <c r="W154" s="203"/>
      <c r="X154" s="203"/>
      <c r="Y154" s="203"/>
      <c r="Z154" s="203"/>
      <c r="AA154" s="203"/>
      <c r="AB154" s="203"/>
      <c r="AC154" s="203"/>
      <c r="AD154" s="203"/>
      <c r="AE154" s="203"/>
      <c r="AF154" s="203"/>
      <c r="AG154" s="203"/>
      <c r="AH154" s="203"/>
      <c r="AI154" s="203"/>
      <c r="AJ154" s="203"/>
      <c r="AK154" s="203"/>
      <c r="AL154" s="3229">
        <v>0.9</v>
      </c>
      <c r="AM154" s="3240"/>
      <c r="AN154" s="3240"/>
      <c r="AO154" s="3240"/>
      <c r="AP154" s="3240"/>
      <c r="AQ154" s="3241"/>
      <c r="AR154" s="1887" t="s">
        <v>555</v>
      </c>
      <c r="AS154" s="1887"/>
      <c r="AT154" s="1887"/>
      <c r="AU154" s="1887"/>
      <c r="AV154" s="1887" t="s">
        <v>555</v>
      </c>
      <c r="AW154" s="1887"/>
      <c r="AX154" s="1887"/>
    </row>
    <row r="155" spans="2:50" s="35" customFormat="1"/>
    <row r="156" spans="2:50" s="35" customFormat="1">
      <c r="C156" s="35" t="s">
        <v>581</v>
      </c>
    </row>
    <row r="157" spans="2:50" s="35" customFormat="1" ht="34.5" customHeight="1">
      <c r="B157" s="1962"/>
      <c r="C157" s="1962"/>
      <c r="D157" s="1968" t="s">
        <v>573</v>
      </c>
      <c r="E157" s="1968"/>
      <c r="F157" s="1968"/>
      <c r="G157" s="1968"/>
      <c r="H157" s="1968"/>
      <c r="I157" s="1968"/>
      <c r="J157" s="1968"/>
      <c r="K157" s="1968"/>
      <c r="L157" s="1968"/>
      <c r="M157" s="1968"/>
      <c r="N157" s="1968" t="s">
        <v>574</v>
      </c>
      <c r="O157" s="1968"/>
      <c r="P157" s="1968"/>
      <c r="Q157" s="1968"/>
      <c r="R157" s="1968"/>
      <c r="S157" s="1968"/>
      <c r="T157" s="1968"/>
      <c r="U157" s="1968"/>
      <c r="V157" s="1968"/>
      <c r="W157" s="1968"/>
      <c r="X157" s="1968"/>
      <c r="Y157" s="1968"/>
      <c r="Z157" s="1968"/>
      <c r="AA157" s="1968"/>
      <c r="AB157" s="1968"/>
      <c r="AC157" s="1968"/>
      <c r="AD157" s="1968"/>
      <c r="AE157" s="1968"/>
      <c r="AF157" s="1968"/>
      <c r="AG157" s="1968"/>
      <c r="AH157" s="1968"/>
      <c r="AI157" s="1968"/>
      <c r="AJ157" s="1968"/>
      <c r="AK157" s="1968"/>
      <c r="AL157" s="1969" t="s">
        <v>575</v>
      </c>
      <c r="AM157" s="1968"/>
      <c r="AN157" s="1968"/>
      <c r="AO157" s="1968"/>
      <c r="AP157" s="1968"/>
      <c r="AQ157" s="1968"/>
      <c r="AR157" s="1968" t="s">
        <v>27</v>
      </c>
      <c r="AS157" s="1968"/>
      <c r="AT157" s="1968"/>
      <c r="AU157" s="1968"/>
      <c r="AV157" s="1968" t="s">
        <v>28</v>
      </c>
      <c r="AW157" s="1968"/>
      <c r="AX157" s="1968"/>
    </row>
    <row r="158" spans="2:50" s="35" customFormat="1" ht="24" customHeight="1">
      <c r="B158" s="1962">
        <v>1</v>
      </c>
      <c r="C158" s="1962">
        <v>1</v>
      </c>
      <c r="D158" s="3239" t="s">
        <v>454</v>
      </c>
      <c r="E158" s="636"/>
      <c r="F158" s="636"/>
      <c r="G158" s="636"/>
      <c r="H158" s="636"/>
      <c r="I158" s="636"/>
      <c r="J158" s="636"/>
      <c r="K158" s="636"/>
      <c r="L158" s="636"/>
      <c r="M158" s="636"/>
      <c r="N158" s="203" t="s">
        <v>455</v>
      </c>
      <c r="O158" s="203"/>
      <c r="P158" s="203"/>
      <c r="Q158" s="203"/>
      <c r="R158" s="203"/>
      <c r="S158" s="203"/>
      <c r="T158" s="203"/>
      <c r="U158" s="203"/>
      <c r="V158" s="203"/>
      <c r="W158" s="203"/>
      <c r="X158" s="203"/>
      <c r="Y158" s="203"/>
      <c r="Z158" s="203"/>
      <c r="AA158" s="203"/>
      <c r="AB158" s="203"/>
      <c r="AC158" s="203"/>
      <c r="AD158" s="203"/>
      <c r="AE158" s="203"/>
      <c r="AF158" s="203"/>
      <c r="AG158" s="203"/>
      <c r="AH158" s="203"/>
      <c r="AI158" s="203"/>
      <c r="AJ158" s="203"/>
      <c r="AK158" s="203"/>
      <c r="AL158" s="519">
        <v>1.7</v>
      </c>
      <c r="AM158" s="203"/>
      <c r="AN158" s="203"/>
      <c r="AO158" s="203"/>
      <c r="AP158" s="203"/>
      <c r="AQ158" s="203"/>
      <c r="AR158" s="1887" t="s">
        <v>224</v>
      </c>
      <c r="AS158" s="1887"/>
      <c r="AT158" s="1887"/>
      <c r="AU158" s="1887"/>
      <c r="AV158" s="1887" t="s">
        <v>597</v>
      </c>
      <c r="AW158" s="1887"/>
      <c r="AX158" s="1887"/>
    </row>
    <row r="159" spans="2:50" s="35" customFormat="1" ht="24" customHeight="1">
      <c r="B159" s="1962">
        <v>2</v>
      </c>
      <c r="C159" s="1962">
        <v>1</v>
      </c>
      <c r="D159" s="3226" t="s">
        <v>456</v>
      </c>
      <c r="E159" s="3227"/>
      <c r="F159" s="3227"/>
      <c r="G159" s="3227"/>
      <c r="H159" s="3227"/>
      <c r="I159" s="3227"/>
      <c r="J159" s="3227"/>
      <c r="K159" s="3227"/>
      <c r="L159" s="3227"/>
      <c r="M159" s="3228"/>
      <c r="N159" s="203" t="s">
        <v>455</v>
      </c>
      <c r="O159" s="203"/>
      <c r="P159" s="203"/>
      <c r="Q159" s="203"/>
      <c r="R159" s="203"/>
      <c r="S159" s="203"/>
      <c r="T159" s="203"/>
      <c r="U159" s="203"/>
      <c r="V159" s="203"/>
      <c r="W159" s="203"/>
      <c r="X159" s="203"/>
      <c r="Y159" s="203"/>
      <c r="Z159" s="203"/>
      <c r="AA159" s="203"/>
      <c r="AB159" s="203"/>
      <c r="AC159" s="203"/>
      <c r="AD159" s="203"/>
      <c r="AE159" s="203"/>
      <c r="AF159" s="203"/>
      <c r="AG159" s="203"/>
      <c r="AH159" s="203"/>
      <c r="AI159" s="203"/>
      <c r="AJ159" s="203"/>
      <c r="AK159" s="203"/>
      <c r="AL159" s="3229">
        <v>1.3</v>
      </c>
      <c r="AM159" s="3240"/>
      <c r="AN159" s="3240"/>
      <c r="AO159" s="3240"/>
      <c r="AP159" s="3240"/>
      <c r="AQ159" s="3241"/>
      <c r="AR159" s="1887" t="s">
        <v>224</v>
      </c>
      <c r="AS159" s="1887"/>
      <c r="AT159" s="1887"/>
      <c r="AU159" s="1887"/>
      <c r="AV159" s="1887" t="s">
        <v>597</v>
      </c>
      <c r="AW159" s="1887"/>
      <c r="AX159" s="1887"/>
    </row>
    <row r="160" spans="2:50" s="35" customFormat="1" ht="24" customHeight="1">
      <c r="B160" s="1962">
        <v>3</v>
      </c>
      <c r="C160" s="1962">
        <v>1</v>
      </c>
      <c r="D160" s="3239" t="s">
        <v>457</v>
      </c>
      <c r="E160" s="636"/>
      <c r="F160" s="636"/>
      <c r="G160" s="636"/>
      <c r="H160" s="636"/>
      <c r="I160" s="636"/>
      <c r="J160" s="636"/>
      <c r="K160" s="636"/>
      <c r="L160" s="636"/>
      <c r="M160" s="636"/>
      <c r="N160" s="203" t="s">
        <v>458</v>
      </c>
      <c r="O160" s="203"/>
      <c r="P160" s="203"/>
      <c r="Q160" s="203"/>
      <c r="R160" s="203"/>
      <c r="S160" s="203"/>
      <c r="T160" s="203"/>
      <c r="U160" s="203"/>
      <c r="V160" s="203"/>
      <c r="W160" s="203"/>
      <c r="X160" s="203"/>
      <c r="Y160" s="203"/>
      <c r="Z160" s="203"/>
      <c r="AA160" s="203"/>
      <c r="AB160" s="203"/>
      <c r="AC160" s="203"/>
      <c r="AD160" s="203"/>
      <c r="AE160" s="203"/>
      <c r="AF160" s="203"/>
      <c r="AG160" s="203"/>
      <c r="AH160" s="203"/>
      <c r="AI160" s="203"/>
      <c r="AJ160" s="203"/>
      <c r="AK160" s="203"/>
      <c r="AL160" s="519">
        <v>1.2</v>
      </c>
      <c r="AM160" s="203"/>
      <c r="AN160" s="203"/>
      <c r="AO160" s="203"/>
      <c r="AP160" s="203"/>
      <c r="AQ160" s="203"/>
      <c r="AR160" s="1887" t="s">
        <v>637</v>
      </c>
      <c r="AS160" s="1887"/>
      <c r="AT160" s="1887"/>
      <c r="AU160" s="1887"/>
      <c r="AV160" s="1887" t="s">
        <v>597</v>
      </c>
      <c r="AW160" s="1887"/>
      <c r="AX160" s="1887"/>
    </row>
    <row r="161" spans="2:50" s="35" customFormat="1" ht="24" customHeight="1">
      <c r="B161" s="1962">
        <v>4</v>
      </c>
      <c r="C161" s="1962">
        <v>1</v>
      </c>
      <c r="D161" s="3226" t="s">
        <v>459</v>
      </c>
      <c r="E161" s="3237"/>
      <c r="F161" s="3237"/>
      <c r="G161" s="3237"/>
      <c r="H161" s="3237"/>
      <c r="I161" s="3237"/>
      <c r="J161" s="3237"/>
      <c r="K161" s="3237"/>
      <c r="L161" s="3237"/>
      <c r="M161" s="3238"/>
      <c r="N161" s="203" t="s">
        <v>455</v>
      </c>
      <c r="O161" s="203"/>
      <c r="P161" s="203"/>
      <c r="Q161" s="203"/>
      <c r="R161" s="203"/>
      <c r="S161" s="203"/>
      <c r="T161" s="203"/>
      <c r="U161" s="203"/>
      <c r="V161" s="203"/>
      <c r="W161" s="203"/>
      <c r="X161" s="203"/>
      <c r="Y161" s="203"/>
      <c r="Z161" s="203"/>
      <c r="AA161" s="203"/>
      <c r="AB161" s="203"/>
      <c r="AC161" s="203"/>
      <c r="AD161" s="203"/>
      <c r="AE161" s="203"/>
      <c r="AF161" s="203"/>
      <c r="AG161" s="203"/>
      <c r="AH161" s="203"/>
      <c r="AI161" s="203"/>
      <c r="AJ161" s="203"/>
      <c r="AK161" s="203"/>
      <c r="AL161" s="3229">
        <v>1.1000000000000001</v>
      </c>
      <c r="AM161" s="3232"/>
      <c r="AN161" s="3232"/>
      <c r="AO161" s="3232"/>
      <c r="AP161" s="3232"/>
      <c r="AQ161" s="3233"/>
      <c r="AR161" s="1887" t="s">
        <v>224</v>
      </c>
      <c r="AS161" s="1887"/>
      <c r="AT161" s="1887"/>
      <c r="AU161" s="1887"/>
      <c r="AV161" s="1887" t="s">
        <v>597</v>
      </c>
      <c r="AW161" s="1887"/>
      <c r="AX161" s="1887"/>
    </row>
    <row r="162" spans="2:50" s="35" customFormat="1" ht="24" customHeight="1">
      <c r="B162" s="1962">
        <v>5</v>
      </c>
      <c r="C162" s="1962">
        <v>1</v>
      </c>
      <c r="D162" s="3226" t="s">
        <v>460</v>
      </c>
      <c r="E162" s="3227"/>
      <c r="F162" s="3227"/>
      <c r="G162" s="3227"/>
      <c r="H162" s="3227"/>
      <c r="I162" s="3227"/>
      <c r="J162" s="3227"/>
      <c r="K162" s="3227"/>
      <c r="L162" s="3227"/>
      <c r="M162" s="3228"/>
      <c r="N162" s="203" t="s">
        <v>455</v>
      </c>
      <c r="O162" s="203"/>
      <c r="P162" s="203"/>
      <c r="Q162" s="203"/>
      <c r="R162" s="203"/>
      <c r="S162" s="203"/>
      <c r="T162" s="203"/>
      <c r="U162" s="203"/>
      <c r="V162" s="203"/>
      <c r="W162" s="203"/>
      <c r="X162" s="203"/>
      <c r="Y162" s="203"/>
      <c r="Z162" s="203"/>
      <c r="AA162" s="203"/>
      <c r="AB162" s="203"/>
      <c r="AC162" s="203"/>
      <c r="AD162" s="203"/>
      <c r="AE162" s="203"/>
      <c r="AF162" s="203"/>
      <c r="AG162" s="203"/>
      <c r="AH162" s="203"/>
      <c r="AI162" s="203"/>
      <c r="AJ162" s="203"/>
      <c r="AK162" s="203"/>
      <c r="AL162" s="3234">
        <v>1</v>
      </c>
      <c r="AM162" s="3235"/>
      <c r="AN162" s="3235"/>
      <c r="AO162" s="3235"/>
      <c r="AP162" s="3235"/>
      <c r="AQ162" s="3236"/>
      <c r="AR162" s="1887" t="s">
        <v>224</v>
      </c>
      <c r="AS162" s="1887"/>
      <c r="AT162" s="1887"/>
      <c r="AU162" s="1887"/>
      <c r="AV162" s="1887" t="s">
        <v>597</v>
      </c>
      <c r="AW162" s="1887"/>
      <c r="AX162" s="1887"/>
    </row>
    <row r="163" spans="2:50" s="35" customFormat="1" ht="24" customHeight="1">
      <c r="B163" s="1962">
        <v>6</v>
      </c>
      <c r="C163" s="1962">
        <v>1</v>
      </c>
      <c r="D163" s="3226" t="s">
        <v>461</v>
      </c>
      <c r="E163" s="3227"/>
      <c r="F163" s="3227"/>
      <c r="G163" s="3227"/>
      <c r="H163" s="3227"/>
      <c r="I163" s="3227"/>
      <c r="J163" s="3227"/>
      <c r="K163" s="3227"/>
      <c r="L163" s="3227"/>
      <c r="M163" s="3228"/>
      <c r="N163" s="203" t="s">
        <v>455</v>
      </c>
      <c r="O163" s="203"/>
      <c r="P163" s="203"/>
      <c r="Q163" s="203"/>
      <c r="R163" s="203"/>
      <c r="S163" s="203"/>
      <c r="T163" s="203"/>
      <c r="U163" s="203"/>
      <c r="V163" s="203"/>
      <c r="W163" s="203"/>
      <c r="X163" s="203"/>
      <c r="Y163" s="203"/>
      <c r="Z163" s="203"/>
      <c r="AA163" s="203"/>
      <c r="AB163" s="203"/>
      <c r="AC163" s="203"/>
      <c r="AD163" s="203"/>
      <c r="AE163" s="203"/>
      <c r="AF163" s="203"/>
      <c r="AG163" s="203"/>
      <c r="AH163" s="203"/>
      <c r="AI163" s="203"/>
      <c r="AJ163" s="203"/>
      <c r="AK163" s="203"/>
      <c r="AL163" s="3229">
        <v>0.9</v>
      </c>
      <c r="AM163" s="3232"/>
      <c r="AN163" s="3232"/>
      <c r="AO163" s="3232"/>
      <c r="AP163" s="3232"/>
      <c r="AQ163" s="3233"/>
      <c r="AR163" s="1887" t="s">
        <v>224</v>
      </c>
      <c r="AS163" s="1887"/>
      <c r="AT163" s="1887"/>
      <c r="AU163" s="1887"/>
      <c r="AV163" s="1887" t="s">
        <v>597</v>
      </c>
      <c r="AW163" s="1887"/>
      <c r="AX163" s="1887"/>
    </row>
    <row r="164" spans="2:50" s="35" customFormat="1" ht="24" customHeight="1">
      <c r="B164" s="1962">
        <v>7</v>
      </c>
      <c r="C164" s="1962">
        <v>1</v>
      </c>
      <c r="D164" s="3226" t="s">
        <v>462</v>
      </c>
      <c r="E164" s="3227"/>
      <c r="F164" s="3227"/>
      <c r="G164" s="3227"/>
      <c r="H164" s="3227"/>
      <c r="I164" s="3227"/>
      <c r="J164" s="3227"/>
      <c r="K164" s="3227"/>
      <c r="L164" s="3227"/>
      <c r="M164" s="3228"/>
      <c r="N164" s="203" t="s">
        <v>455</v>
      </c>
      <c r="O164" s="203"/>
      <c r="P164" s="203"/>
      <c r="Q164" s="203"/>
      <c r="R164" s="203"/>
      <c r="S164" s="203"/>
      <c r="T164" s="203"/>
      <c r="U164" s="203"/>
      <c r="V164" s="203"/>
      <c r="W164" s="203"/>
      <c r="X164" s="203"/>
      <c r="Y164" s="203"/>
      <c r="Z164" s="203"/>
      <c r="AA164" s="203"/>
      <c r="AB164" s="203"/>
      <c r="AC164" s="203"/>
      <c r="AD164" s="203"/>
      <c r="AE164" s="203"/>
      <c r="AF164" s="203"/>
      <c r="AG164" s="203"/>
      <c r="AH164" s="203"/>
      <c r="AI164" s="203"/>
      <c r="AJ164" s="203"/>
      <c r="AK164" s="203"/>
      <c r="AL164" s="3229">
        <v>0.9</v>
      </c>
      <c r="AM164" s="3232"/>
      <c r="AN164" s="3232"/>
      <c r="AO164" s="3232"/>
      <c r="AP164" s="3232"/>
      <c r="AQ164" s="3233"/>
      <c r="AR164" s="1887" t="s">
        <v>224</v>
      </c>
      <c r="AS164" s="1887"/>
      <c r="AT164" s="1887"/>
      <c r="AU164" s="1887"/>
      <c r="AV164" s="1887" t="s">
        <v>597</v>
      </c>
      <c r="AW164" s="1887"/>
      <c r="AX164" s="1887"/>
    </row>
    <row r="165" spans="2:50" s="35" customFormat="1" ht="24" customHeight="1">
      <c r="B165" s="1962">
        <v>8</v>
      </c>
      <c r="C165" s="1962">
        <v>1</v>
      </c>
      <c r="D165" s="3226" t="s">
        <v>463</v>
      </c>
      <c r="E165" s="3227"/>
      <c r="F165" s="3227"/>
      <c r="G165" s="3227"/>
      <c r="H165" s="3227"/>
      <c r="I165" s="3227"/>
      <c r="J165" s="3227"/>
      <c r="K165" s="3227"/>
      <c r="L165" s="3227"/>
      <c r="M165" s="3228"/>
      <c r="N165" s="203" t="s">
        <v>455</v>
      </c>
      <c r="O165" s="203"/>
      <c r="P165" s="203"/>
      <c r="Q165" s="203"/>
      <c r="R165" s="203"/>
      <c r="S165" s="203"/>
      <c r="T165" s="203"/>
      <c r="U165" s="203"/>
      <c r="V165" s="203"/>
      <c r="W165" s="203"/>
      <c r="X165" s="203"/>
      <c r="Y165" s="203"/>
      <c r="Z165" s="203"/>
      <c r="AA165" s="203"/>
      <c r="AB165" s="203"/>
      <c r="AC165" s="203"/>
      <c r="AD165" s="203"/>
      <c r="AE165" s="203"/>
      <c r="AF165" s="203"/>
      <c r="AG165" s="203"/>
      <c r="AH165" s="203"/>
      <c r="AI165" s="203"/>
      <c r="AJ165" s="203"/>
      <c r="AK165" s="203"/>
      <c r="AL165" s="3229">
        <v>0.8</v>
      </c>
      <c r="AM165" s="3232"/>
      <c r="AN165" s="3232"/>
      <c r="AO165" s="3232"/>
      <c r="AP165" s="3232"/>
      <c r="AQ165" s="3233"/>
      <c r="AR165" s="1887" t="s">
        <v>224</v>
      </c>
      <c r="AS165" s="1887"/>
      <c r="AT165" s="1887"/>
      <c r="AU165" s="1887"/>
      <c r="AV165" s="1887" t="s">
        <v>597</v>
      </c>
      <c r="AW165" s="1887"/>
      <c r="AX165" s="1887"/>
    </row>
    <row r="166" spans="2:50" s="35" customFormat="1" ht="24" customHeight="1">
      <c r="B166" s="1962">
        <v>9</v>
      </c>
      <c r="C166" s="1962">
        <v>1</v>
      </c>
      <c r="D166" s="3226" t="s">
        <v>464</v>
      </c>
      <c r="E166" s="3227"/>
      <c r="F166" s="3227"/>
      <c r="G166" s="3227"/>
      <c r="H166" s="3227"/>
      <c r="I166" s="3227"/>
      <c r="J166" s="3227"/>
      <c r="K166" s="3227"/>
      <c r="L166" s="3227"/>
      <c r="M166" s="3228"/>
      <c r="N166" s="203" t="s">
        <v>455</v>
      </c>
      <c r="O166" s="203"/>
      <c r="P166" s="203"/>
      <c r="Q166" s="203"/>
      <c r="R166" s="203"/>
      <c r="S166" s="203"/>
      <c r="T166" s="203"/>
      <c r="U166" s="203"/>
      <c r="V166" s="203"/>
      <c r="W166" s="203"/>
      <c r="X166" s="203"/>
      <c r="Y166" s="203"/>
      <c r="Z166" s="203"/>
      <c r="AA166" s="203"/>
      <c r="AB166" s="203"/>
      <c r="AC166" s="203"/>
      <c r="AD166" s="203"/>
      <c r="AE166" s="203"/>
      <c r="AF166" s="203"/>
      <c r="AG166" s="203"/>
      <c r="AH166" s="203"/>
      <c r="AI166" s="203"/>
      <c r="AJ166" s="203"/>
      <c r="AK166" s="203"/>
      <c r="AL166" s="3229">
        <v>0.7</v>
      </c>
      <c r="AM166" s="3230"/>
      <c r="AN166" s="3230"/>
      <c r="AO166" s="3230"/>
      <c r="AP166" s="3230"/>
      <c r="AQ166" s="3231"/>
      <c r="AR166" s="1887" t="s">
        <v>224</v>
      </c>
      <c r="AS166" s="1887"/>
      <c r="AT166" s="1887"/>
      <c r="AU166" s="1887"/>
      <c r="AV166" s="1887" t="s">
        <v>597</v>
      </c>
      <c r="AW166" s="1887"/>
      <c r="AX166" s="1887"/>
    </row>
    <row r="167" spans="2:50" s="35" customFormat="1" ht="24" customHeight="1">
      <c r="B167" s="1962">
        <v>10</v>
      </c>
      <c r="C167" s="1962">
        <v>1</v>
      </c>
      <c r="D167" s="3226" t="s">
        <v>465</v>
      </c>
      <c r="E167" s="3227"/>
      <c r="F167" s="3227"/>
      <c r="G167" s="3227"/>
      <c r="H167" s="3227"/>
      <c r="I167" s="3227"/>
      <c r="J167" s="3227"/>
      <c r="K167" s="3227"/>
      <c r="L167" s="3227"/>
      <c r="M167" s="3228"/>
      <c r="N167" s="203" t="s">
        <v>455</v>
      </c>
      <c r="O167" s="203"/>
      <c r="P167" s="203"/>
      <c r="Q167" s="203"/>
      <c r="R167" s="203"/>
      <c r="S167" s="203"/>
      <c r="T167" s="203"/>
      <c r="U167" s="203"/>
      <c r="V167" s="203"/>
      <c r="W167" s="203"/>
      <c r="X167" s="203"/>
      <c r="Y167" s="203"/>
      <c r="Z167" s="203"/>
      <c r="AA167" s="203"/>
      <c r="AB167" s="203"/>
      <c r="AC167" s="203"/>
      <c r="AD167" s="203"/>
      <c r="AE167" s="203"/>
      <c r="AF167" s="203"/>
      <c r="AG167" s="203"/>
      <c r="AH167" s="203"/>
      <c r="AI167" s="203"/>
      <c r="AJ167" s="203"/>
      <c r="AK167" s="203"/>
      <c r="AL167" s="3229">
        <v>0.7</v>
      </c>
      <c r="AM167" s="3230"/>
      <c r="AN167" s="3230"/>
      <c r="AO167" s="3230"/>
      <c r="AP167" s="3230"/>
      <c r="AQ167" s="3231"/>
      <c r="AR167" s="1887" t="s">
        <v>224</v>
      </c>
      <c r="AS167" s="1887"/>
      <c r="AT167" s="1887"/>
      <c r="AU167" s="1887"/>
      <c r="AV167" s="1887" t="s">
        <v>597</v>
      </c>
      <c r="AW167" s="1887"/>
      <c r="AX167" s="1887"/>
    </row>
    <row r="168" spans="2:50" s="35" customFormat="1" ht="17.25" customHeight="1"/>
    <row r="169" spans="2:50" s="35" customFormat="1"/>
  </sheetData>
  <mergeCells count="689">
    <mergeCell ref="AQ1:AW1"/>
    <mergeCell ref="AK2:AQ2"/>
    <mergeCell ref="AR2:AY2"/>
    <mergeCell ref="B3:AY3"/>
    <mergeCell ref="B4:G4"/>
    <mergeCell ref="H4:Y4"/>
    <mergeCell ref="Z4:AE4"/>
    <mergeCell ref="AF4:AQ4"/>
    <mergeCell ref="AR4:AY4"/>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H17:P17"/>
    <mergeCell ref="Q17:W17"/>
    <mergeCell ref="X17:AD17"/>
    <mergeCell ref="AE17:AK17"/>
    <mergeCell ref="AL17:AR17"/>
    <mergeCell ref="AS17:AY17"/>
    <mergeCell ref="AL16:AR16"/>
    <mergeCell ref="AS16:AY16"/>
    <mergeCell ref="X14:AD14"/>
    <mergeCell ref="AE14:AK14"/>
    <mergeCell ref="AL14:AR14"/>
    <mergeCell ref="AS14:AY14"/>
    <mergeCell ref="J15:P15"/>
    <mergeCell ref="Q15:W15"/>
    <mergeCell ref="X15:AD15"/>
    <mergeCell ref="AE15:AK15"/>
    <mergeCell ref="AL15:AR15"/>
    <mergeCell ref="AS15:AY15"/>
    <mergeCell ref="AK21:AO21"/>
    <mergeCell ref="AP21:AT21"/>
    <mergeCell ref="AU21:AY21"/>
    <mergeCell ref="H18:P18"/>
    <mergeCell ref="Q18:W18"/>
    <mergeCell ref="X18:AD18"/>
    <mergeCell ref="AE18:AK18"/>
    <mergeCell ref="AL18:AR18"/>
    <mergeCell ref="AS18:AY18"/>
    <mergeCell ref="AU22:AY22"/>
    <mergeCell ref="B19:G21"/>
    <mergeCell ref="AU23:AY23"/>
    <mergeCell ref="AF24:AJ24"/>
    <mergeCell ref="AK24:AO24"/>
    <mergeCell ref="AP24:AT24"/>
    <mergeCell ref="AU24:AY24"/>
    <mergeCell ref="AP19:AT19"/>
    <mergeCell ref="AU19:AY19"/>
    <mergeCell ref="H20:Y21"/>
    <mergeCell ref="Z20:AB20"/>
    <mergeCell ref="AC20:AE20"/>
    <mergeCell ref="AF20:AJ20"/>
    <mergeCell ref="AK20:AO20"/>
    <mergeCell ref="AP20:AT20"/>
    <mergeCell ref="AU20:AY20"/>
    <mergeCell ref="Z21:AB21"/>
    <mergeCell ref="H19:Y19"/>
    <mergeCell ref="Z19:AB19"/>
    <mergeCell ref="AC19:AE19"/>
    <mergeCell ref="AF19:AJ19"/>
    <mergeCell ref="AK19:AO19"/>
    <mergeCell ref="AC21:AE21"/>
    <mergeCell ref="AF21:AJ21"/>
    <mergeCell ref="H23:Y24"/>
    <mergeCell ref="Z23:AB24"/>
    <mergeCell ref="AC23:AE24"/>
    <mergeCell ref="AF23:AJ23"/>
    <mergeCell ref="AK23:AO23"/>
    <mergeCell ref="AP23:AT23"/>
    <mergeCell ref="B22:G24"/>
    <mergeCell ref="H22:Y22"/>
    <mergeCell ref="Z22:AB22"/>
    <mergeCell ref="AC22:AE22"/>
    <mergeCell ref="AF22:AJ22"/>
    <mergeCell ref="AK22:AO22"/>
    <mergeCell ref="AP22:AT22"/>
    <mergeCell ref="Y27:AY34"/>
    <mergeCell ref="M28:R28"/>
    <mergeCell ref="S28:X28"/>
    <mergeCell ref="D29:L29"/>
    <mergeCell ref="M29:R29"/>
    <mergeCell ref="S29:X29"/>
    <mergeCell ref="D26:L26"/>
    <mergeCell ref="B25:G25"/>
    <mergeCell ref="H25:Y25"/>
    <mergeCell ref="Z25:AB25"/>
    <mergeCell ref="AC25:AY25"/>
    <mergeCell ref="S32:X32"/>
    <mergeCell ref="D33:L33"/>
    <mergeCell ref="M33:R33"/>
    <mergeCell ref="S33:X33"/>
    <mergeCell ref="D30:L30"/>
    <mergeCell ref="M30:R30"/>
    <mergeCell ref="S30:X30"/>
    <mergeCell ref="D31:L31"/>
    <mergeCell ref="M31:R31"/>
    <mergeCell ref="S31:X31"/>
    <mergeCell ref="D41:AY41"/>
    <mergeCell ref="D42:AY42"/>
    <mergeCell ref="B43:AY43"/>
    <mergeCell ref="D44:G44"/>
    <mergeCell ref="H44:AG44"/>
    <mergeCell ref="AH44:AY44"/>
    <mergeCell ref="D34:L34"/>
    <mergeCell ref="M34:R34"/>
    <mergeCell ref="S34:X34"/>
    <mergeCell ref="B37:C40"/>
    <mergeCell ref="D37:AY37"/>
    <mergeCell ref="D38:AY38"/>
    <mergeCell ref="D39:AY39"/>
    <mergeCell ref="D40:AY40"/>
    <mergeCell ref="B26:C34"/>
    <mergeCell ref="M26:R26"/>
    <mergeCell ref="S26:X26"/>
    <mergeCell ref="Y26:AY26"/>
    <mergeCell ref="D27:L27"/>
    <mergeCell ref="M27:R27"/>
    <mergeCell ref="S27:X27"/>
    <mergeCell ref="D28:L28"/>
    <mergeCell ref="D32:L32"/>
    <mergeCell ref="M32:R32"/>
    <mergeCell ref="B45:C47"/>
    <mergeCell ref="D45:G45"/>
    <mergeCell ref="H45:AG45"/>
    <mergeCell ref="AH45:AY45"/>
    <mergeCell ref="D46:G46"/>
    <mergeCell ref="H46:AG46"/>
    <mergeCell ref="AH46:AY46"/>
    <mergeCell ref="D47:G47"/>
    <mergeCell ref="H47:AG47"/>
    <mergeCell ref="AH47:AY47"/>
    <mergeCell ref="D51:G51"/>
    <mergeCell ref="H51:AG51"/>
    <mergeCell ref="AH51:AY51"/>
    <mergeCell ref="D52:G52"/>
    <mergeCell ref="H52:AG52"/>
    <mergeCell ref="AH52:AY52"/>
    <mergeCell ref="B48:C52"/>
    <mergeCell ref="D48:G48"/>
    <mergeCell ref="H48:AG48"/>
    <mergeCell ref="AH48:AY48"/>
    <mergeCell ref="D49:G49"/>
    <mergeCell ref="H49:AG49"/>
    <mergeCell ref="AH49:AY49"/>
    <mergeCell ref="D50:G50"/>
    <mergeCell ref="H50:AG50"/>
    <mergeCell ref="AH50:AY50"/>
    <mergeCell ref="D58:G58"/>
    <mergeCell ref="H58:AG58"/>
    <mergeCell ref="AH58:AY58"/>
    <mergeCell ref="B59:C59"/>
    <mergeCell ref="D59:AY59"/>
    <mergeCell ref="D60:AY60"/>
    <mergeCell ref="D56:G56"/>
    <mergeCell ref="H56:AG56"/>
    <mergeCell ref="AH56:AY57"/>
    <mergeCell ref="D57:G57"/>
    <mergeCell ref="H57:U57"/>
    <mergeCell ref="V57:AG57"/>
    <mergeCell ref="B53:C58"/>
    <mergeCell ref="D53:G53"/>
    <mergeCell ref="H53:AG53"/>
    <mergeCell ref="AH53:AY53"/>
    <mergeCell ref="D54:G54"/>
    <mergeCell ref="H54:AG54"/>
    <mergeCell ref="AH54:AY54"/>
    <mergeCell ref="D55:G55"/>
    <mergeCell ref="H55:AG55"/>
    <mergeCell ref="AH55:AY55"/>
    <mergeCell ref="B66:F66"/>
    <mergeCell ref="G66:AY66"/>
    <mergeCell ref="B67:AY67"/>
    <mergeCell ref="B68:AY68"/>
    <mergeCell ref="B69:AY69"/>
    <mergeCell ref="M70:AA70"/>
    <mergeCell ref="AL70:AY70"/>
    <mergeCell ref="D61:AY61"/>
    <mergeCell ref="D62:AY62"/>
    <mergeCell ref="B63:AY63"/>
    <mergeCell ref="B64:F64"/>
    <mergeCell ref="G64:AY64"/>
    <mergeCell ref="B65:AY65"/>
    <mergeCell ref="B72:G72"/>
    <mergeCell ref="H72:AY72"/>
    <mergeCell ref="B73:G75"/>
    <mergeCell ref="B77:G77"/>
    <mergeCell ref="H77:AY77"/>
    <mergeCell ref="B78:G121"/>
    <mergeCell ref="H78:AC78"/>
    <mergeCell ref="AD78:AY78"/>
    <mergeCell ref="H79:L79"/>
    <mergeCell ref="M79:Y79"/>
    <mergeCell ref="H81:L81"/>
    <mergeCell ref="M81:Y81"/>
    <mergeCell ref="Z81:AC81"/>
    <mergeCell ref="AD81:AH81"/>
    <mergeCell ref="AI81:AU81"/>
    <mergeCell ref="AV81:AY81"/>
    <mergeCell ref="Z79:AC79"/>
    <mergeCell ref="AD79:AH79"/>
    <mergeCell ref="AI79:AU79"/>
    <mergeCell ref="AV79:AY79"/>
    <mergeCell ref="H80:L80"/>
    <mergeCell ref="M80:Y80"/>
    <mergeCell ref="Z80:AC80"/>
    <mergeCell ref="AD80:AH80"/>
    <mergeCell ref="AI80:AU80"/>
    <mergeCell ref="AV80:AY80"/>
    <mergeCell ref="H83:L83"/>
    <mergeCell ref="M83:Y83"/>
    <mergeCell ref="Z83:AC83"/>
    <mergeCell ref="AD83:AH83"/>
    <mergeCell ref="AI83:AU83"/>
    <mergeCell ref="AV83:AY83"/>
    <mergeCell ref="H82:L82"/>
    <mergeCell ref="M82:Y82"/>
    <mergeCell ref="Z82:AC82"/>
    <mergeCell ref="AD82:AH82"/>
    <mergeCell ref="AI82:AU82"/>
    <mergeCell ref="AV82:AY82"/>
    <mergeCell ref="H85:L85"/>
    <mergeCell ref="M85:Y85"/>
    <mergeCell ref="Z85:AC85"/>
    <mergeCell ref="AD85:AH85"/>
    <mergeCell ref="AI85:AU85"/>
    <mergeCell ref="AV85:AY85"/>
    <mergeCell ref="H84:L84"/>
    <mergeCell ref="M84:Y84"/>
    <mergeCell ref="Z84:AC84"/>
    <mergeCell ref="AD84:AH84"/>
    <mergeCell ref="AI84:AU84"/>
    <mergeCell ref="AV84:AY84"/>
    <mergeCell ref="H87:L87"/>
    <mergeCell ref="M87:Y87"/>
    <mergeCell ref="Z87:AC87"/>
    <mergeCell ref="AD87:AH87"/>
    <mergeCell ref="AI87:AU87"/>
    <mergeCell ref="AV87:AY87"/>
    <mergeCell ref="H86:L86"/>
    <mergeCell ref="M86:Y86"/>
    <mergeCell ref="Z86:AC86"/>
    <mergeCell ref="AD86:AH86"/>
    <mergeCell ref="AI86:AU86"/>
    <mergeCell ref="AV86:AY86"/>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92:L92"/>
    <mergeCell ref="M92:Y92"/>
    <mergeCell ref="Z92:AC92"/>
    <mergeCell ref="AD92:AH92"/>
    <mergeCell ref="AI92:AU92"/>
    <mergeCell ref="AV92:AY92"/>
    <mergeCell ref="H91:L91"/>
    <mergeCell ref="M91:Y91"/>
    <mergeCell ref="Z91:AC91"/>
    <mergeCell ref="AD91:AH91"/>
    <mergeCell ref="AI91:AU91"/>
    <mergeCell ref="AV91:AY91"/>
    <mergeCell ref="H94:L94"/>
    <mergeCell ref="M94:Y94"/>
    <mergeCell ref="Z94:AC94"/>
    <mergeCell ref="AD94:AH94"/>
    <mergeCell ref="AI94:AU94"/>
    <mergeCell ref="AV94:AY94"/>
    <mergeCell ref="H93:L93"/>
    <mergeCell ref="M93:Y93"/>
    <mergeCell ref="Z93:AC93"/>
    <mergeCell ref="AD93:AH93"/>
    <mergeCell ref="AI93:AU93"/>
    <mergeCell ref="AV93:AY93"/>
    <mergeCell ref="H96:L96"/>
    <mergeCell ref="M96:Y96"/>
    <mergeCell ref="Z96:AC96"/>
    <mergeCell ref="AD96:AH96"/>
    <mergeCell ref="AI96:AU96"/>
    <mergeCell ref="AV96:AY96"/>
    <mergeCell ref="H95:L95"/>
    <mergeCell ref="M95:Y95"/>
    <mergeCell ref="Z95:AC95"/>
    <mergeCell ref="AD95:AH95"/>
    <mergeCell ref="AI95:AU95"/>
    <mergeCell ref="AV95:AY95"/>
    <mergeCell ref="H98:L98"/>
    <mergeCell ref="M98:Y98"/>
    <mergeCell ref="Z98:AC98"/>
    <mergeCell ref="AD98:AH98"/>
    <mergeCell ref="AI98:AU98"/>
    <mergeCell ref="AV98:AY98"/>
    <mergeCell ref="H97:L97"/>
    <mergeCell ref="M97:Y97"/>
    <mergeCell ref="Z97:AC97"/>
    <mergeCell ref="AD97:AH97"/>
    <mergeCell ref="AI97:AU97"/>
    <mergeCell ref="AV97:AY97"/>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G123:AX123"/>
    <mergeCell ref="B127:C127"/>
    <mergeCell ref="D127:M127"/>
    <mergeCell ref="N127:AK127"/>
    <mergeCell ref="AL127:AQ127"/>
    <mergeCell ref="AR127:AU127"/>
    <mergeCell ref="AV127:AX127"/>
    <mergeCell ref="H121:L121"/>
    <mergeCell ref="M121:Y121"/>
    <mergeCell ref="Z121:AC121"/>
    <mergeCell ref="AD121:AH121"/>
    <mergeCell ref="AI121:AU121"/>
    <mergeCell ref="AV121:AY121"/>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AL137:AQ137"/>
    <mergeCell ref="AR137:AU137"/>
    <mergeCell ref="AV137:AX137"/>
    <mergeCell ref="B136:C136"/>
    <mergeCell ref="D136:M136"/>
    <mergeCell ref="N136:AK136"/>
    <mergeCell ref="AL136:AQ136"/>
    <mergeCell ref="AR136:AU136"/>
    <mergeCell ref="AV136:AX136"/>
    <mergeCell ref="B140:H140"/>
    <mergeCell ref="I140:Y140"/>
    <mergeCell ref="B141:H141"/>
    <mergeCell ref="I141:M141"/>
    <mergeCell ref="N141:T141"/>
    <mergeCell ref="U141:Y141"/>
    <mergeCell ref="B137:C137"/>
    <mergeCell ref="D137:M137"/>
    <mergeCell ref="N137:AK137"/>
    <mergeCell ref="Z141:AF141"/>
    <mergeCell ref="AG141:AK141"/>
    <mergeCell ref="AL141:AR141"/>
    <mergeCell ref="AS141:AW141"/>
    <mergeCell ref="B142:H142"/>
    <mergeCell ref="I142:M142"/>
    <mergeCell ref="N142:T142"/>
    <mergeCell ref="U142:Y142"/>
    <mergeCell ref="Z142:AF142"/>
    <mergeCell ref="AG142:AK142"/>
    <mergeCell ref="B145:C145"/>
    <mergeCell ref="D145:M145"/>
    <mergeCell ref="N145:AK145"/>
    <mergeCell ref="AL145:AQ145"/>
    <mergeCell ref="AR145:AU145"/>
    <mergeCell ref="AV145:AX145"/>
    <mergeCell ref="AL142:AR142"/>
    <mergeCell ref="AS142:AW142"/>
    <mergeCell ref="B144:C144"/>
    <mergeCell ref="D144:M144"/>
    <mergeCell ref="N144:AK144"/>
    <mergeCell ref="AL144:AQ144"/>
    <mergeCell ref="AR144:AU144"/>
    <mergeCell ref="AV144:AX144"/>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7:C157"/>
    <mergeCell ref="D157:M157"/>
    <mergeCell ref="N157:AK157"/>
    <mergeCell ref="AL157:AQ157"/>
    <mergeCell ref="AR157:AU157"/>
    <mergeCell ref="AV157:AX157"/>
    <mergeCell ref="B154:C154"/>
    <mergeCell ref="D154:M154"/>
    <mergeCell ref="N154:AK154"/>
    <mergeCell ref="AL154:AQ154"/>
    <mergeCell ref="AR154:AU154"/>
    <mergeCell ref="AV154:AX154"/>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67:C167"/>
    <mergeCell ref="D167:M167"/>
    <mergeCell ref="N167:AK167"/>
    <mergeCell ref="AL167:AQ167"/>
    <mergeCell ref="AR167:AU167"/>
    <mergeCell ref="AV167:AX167"/>
    <mergeCell ref="B166:C166"/>
    <mergeCell ref="D166:M166"/>
    <mergeCell ref="N166:AK166"/>
    <mergeCell ref="AL166:AQ166"/>
    <mergeCell ref="AR166:AU166"/>
    <mergeCell ref="AV166:AX166"/>
  </mergeCells>
  <phoneticPr fontId="4"/>
  <pageMargins left="0.51" right="0.39370078740157483" top="0.51181102362204722" bottom="0.15748031496062992" header="0.39370078740157483" footer="0.51181102362204722"/>
  <pageSetup paperSize="9" scale="73" fitToHeight="5" orientation="portrait" r:id="rId1"/>
  <headerFooter differentFirst="1" alignWithMargins="0"/>
  <rowBreaks count="4" manualBreakCount="4">
    <brk id="35" max="50" man="1"/>
    <brk id="71" max="50" man="1"/>
    <brk id="76" max="50" man="1"/>
    <brk id="122" max="50" man="1"/>
  </rowBreaks>
  <drawing r:id="rId2"/>
</worksheet>
</file>

<file path=xl/worksheets/sheet8.xml><?xml version="1.0" encoding="utf-8"?>
<worksheet xmlns="http://schemas.openxmlformats.org/spreadsheetml/2006/main" xmlns:r="http://schemas.openxmlformats.org/officeDocument/2006/relationships">
  <sheetPr>
    <tabColor rgb="FFFFFF00"/>
  </sheetPr>
  <dimension ref="A1:BG443"/>
  <sheetViews>
    <sheetView view="pageBreakPreview" topLeftCell="A61" zoomScale="75" zoomScaleNormal="75" zoomScaleSheetLayoutView="75" zoomScalePageLayoutView="30" workbookViewId="0"/>
  </sheetViews>
  <sheetFormatPr defaultRowHeight="13.5"/>
  <cols>
    <col min="1" max="2" width="2.25" style="120" customWidth="1"/>
    <col min="3" max="3" width="3.625" style="120" customWidth="1"/>
    <col min="4" max="6" width="2.25" style="120" customWidth="1"/>
    <col min="7" max="7" width="1.625" style="120" customWidth="1"/>
    <col min="8" max="25" width="2.25" style="120" customWidth="1"/>
    <col min="26" max="28" width="2.75" style="120" customWidth="1"/>
    <col min="29" max="34" width="2.25" style="120" customWidth="1"/>
    <col min="35" max="35" width="2.625" style="120" customWidth="1"/>
    <col min="36" max="36" width="3.5" style="120" customWidth="1"/>
    <col min="37" max="46" width="2.625" style="120" customWidth="1"/>
    <col min="47" max="47" width="3.5" style="120" customWidth="1"/>
    <col min="48" max="51" width="2.25" style="120" customWidth="1"/>
    <col min="52" max="55" width="2.25" customWidth="1"/>
    <col min="56" max="58" width="2.25" hidden="1" customWidth="1"/>
    <col min="59" max="59" width="8" hidden="1" customWidth="1"/>
    <col min="60" max="62" width="0" hidden="1" customWidth="1"/>
  </cols>
  <sheetData>
    <row r="1" spans="2:51" ht="21.75" customHeight="1" thickBot="1">
      <c r="AK1" s="1258" t="s">
        <v>0</v>
      </c>
      <c r="AL1" s="1258"/>
      <c r="AM1" s="1258"/>
      <c r="AN1" s="1258"/>
      <c r="AO1" s="1258"/>
      <c r="AP1" s="1258"/>
      <c r="AQ1" s="1258"/>
      <c r="AR1" s="1258">
        <v>297</v>
      </c>
      <c r="AS1" s="1258"/>
      <c r="AT1" s="1258"/>
      <c r="AU1" s="1258"/>
      <c r="AV1" s="1258"/>
      <c r="AW1" s="1258"/>
      <c r="AX1" s="1258"/>
      <c r="AY1" s="1258"/>
    </row>
    <row r="2" spans="2:51" ht="19.5" thickBot="1">
      <c r="B2" s="1723" t="s">
        <v>98</v>
      </c>
      <c r="C2" s="1724"/>
      <c r="D2" s="1724"/>
      <c r="E2" s="1724"/>
      <c r="F2" s="1724"/>
      <c r="G2" s="1724"/>
      <c r="H2" s="1724"/>
      <c r="I2" s="1724"/>
      <c r="J2" s="1724"/>
      <c r="K2" s="1724"/>
      <c r="L2" s="1724"/>
      <c r="M2" s="1724"/>
      <c r="N2" s="1724"/>
      <c r="O2" s="1724"/>
      <c r="P2" s="1724"/>
      <c r="Q2" s="1724"/>
      <c r="R2" s="1724"/>
      <c r="S2" s="1724"/>
      <c r="T2" s="1724"/>
      <c r="U2" s="1724"/>
      <c r="V2" s="1724"/>
      <c r="W2" s="1724"/>
      <c r="X2" s="1724"/>
      <c r="Y2" s="1724"/>
      <c r="Z2" s="1724"/>
      <c r="AA2" s="1724"/>
      <c r="AB2" s="1724"/>
      <c r="AC2" s="1724"/>
      <c r="AD2" s="1724"/>
      <c r="AE2" s="1724"/>
      <c r="AF2" s="1724"/>
      <c r="AG2" s="1724"/>
      <c r="AH2" s="1724"/>
      <c r="AI2" s="1724"/>
      <c r="AJ2" s="1724"/>
      <c r="AK2" s="1724"/>
      <c r="AL2" s="1724"/>
      <c r="AM2" s="1724"/>
      <c r="AN2" s="1724"/>
      <c r="AO2" s="1724"/>
      <c r="AP2" s="1724"/>
      <c r="AQ2" s="1724"/>
      <c r="AR2" s="1724"/>
      <c r="AS2" s="1724"/>
      <c r="AT2" s="1724"/>
      <c r="AU2" s="1724"/>
      <c r="AV2" s="1724"/>
      <c r="AW2" s="1724"/>
      <c r="AX2" s="1724"/>
      <c r="AY2" s="1725"/>
    </row>
    <row r="3" spans="2:51" ht="21" customHeight="1">
      <c r="B3" s="1260" t="s">
        <v>49</v>
      </c>
      <c r="C3" s="1261"/>
      <c r="D3" s="1261"/>
      <c r="E3" s="1261"/>
      <c r="F3" s="1261"/>
      <c r="G3" s="1261"/>
      <c r="H3" s="3592" t="s">
        <v>1577</v>
      </c>
      <c r="I3" s="3593"/>
      <c r="J3" s="3593"/>
      <c r="K3" s="3593"/>
      <c r="L3" s="3593"/>
      <c r="M3" s="3593"/>
      <c r="N3" s="3593"/>
      <c r="O3" s="3593"/>
      <c r="P3" s="3593"/>
      <c r="Q3" s="3593"/>
      <c r="R3" s="3593"/>
      <c r="S3" s="3593"/>
      <c r="T3" s="3593"/>
      <c r="U3" s="3593"/>
      <c r="V3" s="3593"/>
      <c r="W3" s="3593"/>
      <c r="X3" s="3593"/>
      <c r="Y3" s="3594"/>
      <c r="Z3" s="1265" t="s">
        <v>1578</v>
      </c>
      <c r="AA3" s="3595"/>
      <c r="AB3" s="3595"/>
      <c r="AC3" s="3595"/>
      <c r="AD3" s="3595"/>
      <c r="AE3" s="3596"/>
      <c r="AF3" s="3597" t="s">
        <v>101</v>
      </c>
      <c r="AG3" s="1266"/>
      <c r="AH3" s="1266"/>
      <c r="AI3" s="1266"/>
      <c r="AJ3" s="1266"/>
      <c r="AK3" s="1266"/>
      <c r="AL3" s="1266"/>
      <c r="AM3" s="1266"/>
      <c r="AN3" s="1266"/>
      <c r="AO3" s="1266"/>
      <c r="AP3" s="1266"/>
      <c r="AQ3" s="1267"/>
      <c r="AR3" s="1268" t="s">
        <v>1</v>
      </c>
      <c r="AS3" s="3598"/>
      <c r="AT3" s="3598"/>
      <c r="AU3" s="3598"/>
      <c r="AV3" s="3598"/>
      <c r="AW3" s="3598"/>
      <c r="AX3" s="3598"/>
      <c r="AY3" s="3599"/>
    </row>
    <row r="4" spans="2:51" ht="28.15" customHeight="1">
      <c r="B4" s="1235" t="s">
        <v>59</v>
      </c>
      <c r="C4" s="1236"/>
      <c r="D4" s="1236"/>
      <c r="E4" s="1236"/>
      <c r="F4" s="1236"/>
      <c r="G4" s="1237"/>
      <c r="H4" s="3585" t="s">
        <v>1579</v>
      </c>
      <c r="I4" s="3586"/>
      <c r="J4" s="3586"/>
      <c r="K4" s="3586"/>
      <c r="L4" s="3586"/>
      <c r="M4" s="3586"/>
      <c r="N4" s="3586"/>
      <c r="O4" s="3586"/>
      <c r="P4" s="3586"/>
      <c r="Q4" s="3586"/>
      <c r="R4" s="3586"/>
      <c r="S4" s="3586"/>
      <c r="T4" s="3586"/>
      <c r="U4" s="3586"/>
      <c r="V4" s="3586"/>
      <c r="W4" s="3586"/>
      <c r="X4" s="3586"/>
      <c r="Y4" s="3587"/>
      <c r="Z4" s="1241" t="s">
        <v>2</v>
      </c>
      <c r="AA4" s="3588"/>
      <c r="AB4" s="3588"/>
      <c r="AC4" s="3588"/>
      <c r="AD4" s="3588"/>
      <c r="AE4" s="3589"/>
      <c r="AF4" s="1695" t="s">
        <v>1290</v>
      </c>
      <c r="AG4" s="1242"/>
      <c r="AH4" s="1242"/>
      <c r="AI4" s="1242"/>
      <c r="AJ4" s="1242"/>
      <c r="AK4" s="1242"/>
      <c r="AL4" s="1242"/>
      <c r="AM4" s="1242"/>
      <c r="AN4" s="1242"/>
      <c r="AO4" s="1242"/>
      <c r="AP4" s="1242"/>
      <c r="AQ4" s="1243"/>
      <c r="AR4" s="1244" t="s">
        <v>1363</v>
      </c>
      <c r="AS4" s="1245"/>
      <c r="AT4" s="1245"/>
      <c r="AU4" s="1245"/>
      <c r="AV4" s="1245"/>
      <c r="AW4" s="1245"/>
      <c r="AX4" s="1245"/>
      <c r="AY4" s="1246"/>
    </row>
    <row r="5" spans="2:51" ht="30.75" customHeight="1">
      <c r="B5" s="1247" t="s">
        <v>3</v>
      </c>
      <c r="C5" s="1248"/>
      <c r="D5" s="1248"/>
      <c r="E5" s="1248"/>
      <c r="F5" s="1248"/>
      <c r="G5" s="1248"/>
      <c r="H5" s="1283" t="s">
        <v>103</v>
      </c>
      <c r="I5" s="3590"/>
      <c r="J5" s="3590"/>
      <c r="K5" s="3590"/>
      <c r="L5" s="3590"/>
      <c r="M5" s="3590"/>
      <c r="N5" s="3590"/>
      <c r="O5" s="3590"/>
      <c r="P5" s="3590"/>
      <c r="Q5" s="3590"/>
      <c r="R5" s="3590"/>
      <c r="S5" s="3590"/>
      <c r="T5" s="3590"/>
      <c r="U5" s="3590"/>
      <c r="V5" s="3590"/>
      <c r="W5" s="3590"/>
      <c r="X5" s="3590"/>
      <c r="Y5" s="3591"/>
      <c r="Z5" s="1251" t="s">
        <v>76</v>
      </c>
      <c r="AA5" s="1252"/>
      <c r="AB5" s="1252"/>
      <c r="AC5" s="1252"/>
      <c r="AD5" s="1252"/>
      <c r="AE5" s="1253"/>
      <c r="AF5" s="1327" t="s">
        <v>1580</v>
      </c>
      <c r="AG5" s="1327"/>
      <c r="AH5" s="1327"/>
      <c r="AI5" s="1327"/>
      <c r="AJ5" s="1327"/>
      <c r="AK5" s="1327"/>
      <c r="AL5" s="1327"/>
      <c r="AM5" s="1327"/>
      <c r="AN5" s="1327"/>
      <c r="AO5" s="1327"/>
      <c r="AP5" s="1327"/>
      <c r="AQ5" s="1327"/>
      <c r="AR5" s="1250"/>
      <c r="AS5" s="1250"/>
      <c r="AT5" s="1250"/>
      <c r="AU5" s="1250"/>
      <c r="AV5" s="1250"/>
      <c r="AW5" s="1250"/>
      <c r="AX5" s="1250"/>
      <c r="AY5" s="1328"/>
    </row>
    <row r="6" spans="2:51" ht="18" customHeight="1">
      <c r="B6" s="1212" t="s">
        <v>1291</v>
      </c>
      <c r="C6" s="1213"/>
      <c r="D6" s="1213"/>
      <c r="E6" s="1213"/>
      <c r="F6" s="1213"/>
      <c r="G6" s="1213"/>
      <c r="H6" s="1729" t="s">
        <v>1581</v>
      </c>
      <c r="I6" s="1730"/>
      <c r="J6" s="1730"/>
      <c r="K6" s="1730"/>
      <c r="L6" s="1730"/>
      <c r="M6" s="1730"/>
      <c r="N6" s="1730"/>
      <c r="O6" s="1730"/>
      <c r="P6" s="1730"/>
      <c r="Q6" s="1730"/>
      <c r="R6" s="1730"/>
      <c r="S6" s="1730"/>
      <c r="T6" s="1730"/>
      <c r="U6" s="1730"/>
      <c r="V6" s="1730"/>
      <c r="W6" s="1730"/>
      <c r="X6" s="1730"/>
      <c r="Y6" s="3572"/>
      <c r="Z6" s="3574" t="s">
        <v>1582</v>
      </c>
      <c r="AA6" s="3575"/>
      <c r="AB6" s="3575"/>
      <c r="AC6" s="3575"/>
      <c r="AD6" s="3575"/>
      <c r="AE6" s="3576"/>
      <c r="AF6" s="1275" t="s">
        <v>1583</v>
      </c>
      <c r="AG6" s="3580"/>
      <c r="AH6" s="3580"/>
      <c r="AI6" s="3580"/>
      <c r="AJ6" s="3580"/>
      <c r="AK6" s="3580"/>
      <c r="AL6" s="3580"/>
      <c r="AM6" s="3580"/>
      <c r="AN6" s="3580"/>
      <c r="AO6" s="3580"/>
      <c r="AP6" s="3580"/>
      <c r="AQ6" s="3580"/>
      <c r="AR6" s="3580"/>
      <c r="AS6" s="3580"/>
      <c r="AT6" s="3580"/>
      <c r="AU6" s="3580"/>
      <c r="AV6" s="3580"/>
      <c r="AW6" s="3580"/>
      <c r="AX6" s="3580"/>
      <c r="AY6" s="3581"/>
    </row>
    <row r="7" spans="2:51" ht="24" customHeight="1">
      <c r="B7" s="1214"/>
      <c r="C7" s="1215"/>
      <c r="D7" s="1215"/>
      <c r="E7" s="1215"/>
      <c r="F7" s="1215"/>
      <c r="G7" s="1215"/>
      <c r="H7" s="1731"/>
      <c r="I7" s="1732"/>
      <c r="J7" s="1732"/>
      <c r="K7" s="1732"/>
      <c r="L7" s="1732"/>
      <c r="M7" s="1732"/>
      <c r="N7" s="1732"/>
      <c r="O7" s="1732"/>
      <c r="P7" s="1732"/>
      <c r="Q7" s="1732"/>
      <c r="R7" s="1732"/>
      <c r="S7" s="1732"/>
      <c r="T7" s="1732"/>
      <c r="U7" s="1732"/>
      <c r="V7" s="1732"/>
      <c r="W7" s="1732"/>
      <c r="X7" s="1732"/>
      <c r="Y7" s="3573"/>
      <c r="Z7" s="3577"/>
      <c r="AA7" s="3578"/>
      <c r="AB7" s="3578"/>
      <c r="AC7" s="3578"/>
      <c r="AD7" s="3578"/>
      <c r="AE7" s="3579"/>
      <c r="AF7" s="3582"/>
      <c r="AG7" s="3583"/>
      <c r="AH7" s="3583"/>
      <c r="AI7" s="3583"/>
      <c r="AJ7" s="3583"/>
      <c r="AK7" s="3583"/>
      <c r="AL7" s="3583"/>
      <c r="AM7" s="3583"/>
      <c r="AN7" s="3583"/>
      <c r="AO7" s="3583"/>
      <c r="AP7" s="3583"/>
      <c r="AQ7" s="3583"/>
      <c r="AR7" s="3583"/>
      <c r="AS7" s="3583"/>
      <c r="AT7" s="3583"/>
      <c r="AU7" s="3583"/>
      <c r="AV7" s="3583"/>
      <c r="AW7" s="3583"/>
      <c r="AX7" s="3583"/>
      <c r="AY7" s="3584"/>
    </row>
    <row r="8" spans="2:51" ht="103.7" customHeight="1">
      <c r="B8" s="1229" t="s">
        <v>1584</v>
      </c>
      <c r="C8" s="1230"/>
      <c r="D8" s="1230"/>
      <c r="E8" s="1230"/>
      <c r="F8" s="1230"/>
      <c r="G8" s="1230"/>
      <c r="H8" s="1733" t="s">
        <v>1585</v>
      </c>
      <c r="I8" s="1734"/>
      <c r="J8" s="1734"/>
      <c r="K8" s="1734"/>
      <c r="L8" s="1734"/>
      <c r="M8" s="1734"/>
      <c r="N8" s="1734"/>
      <c r="O8" s="1734"/>
      <c r="P8" s="1734"/>
      <c r="Q8" s="1734"/>
      <c r="R8" s="1734"/>
      <c r="S8" s="1734"/>
      <c r="T8" s="1734"/>
      <c r="U8" s="1734"/>
      <c r="V8" s="1734"/>
      <c r="W8" s="1734"/>
      <c r="X8" s="1734"/>
      <c r="Y8" s="1734"/>
      <c r="Z8" s="1734"/>
      <c r="AA8" s="1734"/>
      <c r="AB8" s="1734"/>
      <c r="AC8" s="1734"/>
      <c r="AD8" s="1734"/>
      <c r="AE8" s="1734"/>
      <c r="AF8" s="1734"/>
      <c r="AG8" s="1734"/>
      <c r="AH8" s="1734"/>
      <c r="AI8" s="1734"/>
      <c r="AJ8" s="1734"/>
      <c r="AK8" s="1734"/>
      <c r="AL8" s="1734"/>
      <c r="AM8" s="1734"/>
      <c r="AN8" s="1734"/>
      <c r="AO8" s="1734"/>
      <c r="AP8" s="1734"/>
      <c r="AQ8" s="1734"/>
      <c r="AR8" s="1734"/>
      <c r="AS8" s="1734"/>
      <c r="AT8" s="1734"/>
      <c r="AU8" s="1734"/>
      <c r="AV8" s="1734"/>
      <c r="AW8" s="1734"/>
      <c r="AX8" s="1734"/>
      <c r="AY8" s="1735"/>
    </row>
    <row r="9" spans="2:51" ht="137.25" customHeight="1">
      <c r="B9" s="1229" t="s">
        <v>1297</v>
      </c>
      <c r="C9" s="1230"/>
      <c r="D9" s="1230"/>
      <c r="E9" s="1230"/>
      <c r="F9" s="1230"/>
      <c r="G9" s="1230"/>
      <c r="H9" s="3568" t="s">
        <v>1586</v>
      </c>
      <c r="I9" s="3569"/>
      <c r="J9" s="3569"/>
      <c r="K9" s="3569"/>
      <c r="L9" s="3569"/>
      <c r="M9" s="3569"/>
      <c r="N9" s="3569"/>
      <c r="O9" s="3569"/>
      <c r="P9" s="3569"/>
      <c r="Q9" s="3569"/>
      <c r="R9" s="3569"/>
      <c r="S9" s="3569"/>
      <c r="T9" s="3569"/>
      <c r="U9" s="3569"/>
      <c r="V9" s="3569"/>
      <c r="W9" s="3569"/>
      <c r="X9" s="3569"/>
      <c r="Y9" s="3569"/>
      <c r="Z9" s="3569"/>
      <c r="AA9" s="3569"/>
      <c r="AB9" s="3569"/>
      <c r="AC9" s="3569"/>
      <c r="AD9" s="3569"/>
      <c r="AE9" s="3569"/>
      <c r="AF9" s="3569"/>
      <c r="AG9" s="3569"/>
      <c r="AH9" s="3569"/>
      <c r="AI9" s="3569"/>
      <c r="AJ9" s="3569"/>
      <c r="AK9" s="3569"/>
      <c r="AL9" s="3569"/>
      <c r="AM9" s="3569"/>
      <c r="AN9" s="3569"/>
      <c r="AO9" s="3569"/>
      <c r="AP9" s="3569"/>
      <c r="AQ9" s="3569"/>
      <c r="AR9" s="3569"/>
      <c r="AS9" s="3569"/>
      <c r="AT9" s="3569"/>
      <c r="AU9" s="3569"/>
      <c r="AV9" s="3569"/>
      <c r="AW9" s="3569"/>
      <c r="AX9" s="3569"/>
      <c r="AY9" s="3570"/>
    </row>
    <row r="10" spans="2:51" ht="29.25" customHeight="1">
      <c r="B10" s="1229" t="s">
        <v>4</v>
      </c>
      <c r="C10" s="1230"/>
      <c r="D10" s="1230"/>
      <c r="E10" s="1230"/>
      <c r="F10" s="1230"/>
      <c r="G10" s="1231"/>
      <c r="H10" s="1232" t="s">
        <v>109</v>
      </c>
      <c r="I10" s="1233"/>
      <c r="J10" s="1233"/>
      <c r="K10" s="1233"/>
      <c r="L10" s="1233"/>
      <c r="M10" s="1233"/>
      <c r="N10" s="1233"/>
      <c r="O10" s="1233"/>
      <c r="P10" s="1233"/>
      <c r="Q10" s="1233"/>
      <c r="R10" s="1233"/>
      <c r="S10" s="1233"/>
      <c r="T10" s="1233"/>
      <c r="U10" s="1233"/>
      <c r="V10" s="1233"/>
      <c r="W10" s="1233"/>
      <c r="X10" s="1233"/>
      <c r="Y10" s="1233"/>
      <c r="Z10" s="1233"/>
      <c r="AA10" s="1233"/>
      <c r="AB10" s="1233"/>
      <c r="AC10" s="1233"/>
      <c r="AD10" s="1233"/>
      <c r="AE10" s="1233"/>
      <c r="AF10" s="1233"/>
      <c r="AG10" s="1233"/>
      <c r="AH10" s="1233"/>
      <c r="AI10" s="1233"/>
      <c r="AJ10" s="1233"/>
      <c r="AK10" s="1233"/>
      <c r="AL10" s="1233"/>
      <c r="AM10" s="1233"/>
      <c r="AN10" s="1233"/>
      <c r="AO10" s="1233"/>
      <c r="AP10" s="1233"/>
      <c r="AQ10" s="1233"/>
      <c r="AR10" s="1233"/>
      <c r="AS10" s="1233"/>
      <c r="AT10" s="1233"/>
      <c r="AU10" s="1233"/>
      <c r="AV10" s="1233"/>
      <c r="AW10" s="1233"/>
      <c r="AX10" s="1233"/>
      <c r="AY10" s="1234"/>
    </row>
    <row r="11" spans="2:51" ht="21" customHeight="1">
      <c r="B11" s="1199" t="s">
        <v>1366</v>
      </c>
      <c r="C11" s="1200"/>
      <c r="D11" s="1200"/>
      <c r="E11" s="1200"/>
      <c r="F11" s="1200"/>
      <c r="G11" s="1201"/>
      <c r="H11" s="1205"/>
      <c r="I11" s="1206"/>
      <c r="J11" s="1206"/>
      <c r="K11" s="1206"/>
      <c r="L11" s="1206"/>
      <c r="M11" s="1206"/>
      <c r="N11" s="1206"/>
      <c r="O11" s="1206"/>
      <c r="P11" s="1206"/>
      <c r="Q11" s="1171" t="s">
        <v>1300</v>
      </c>
      <c r="R11" s="1172"/>
      <c r="S11" s="1172"/>
      <c r="T11" s="1172"/>
      <c r="U11" s="1172"/>
      <c r="V11" s="1172"/>
      <c r="W11" s="1207"/>
      <c r="X11" s="1171" t="s">
        <v>1301</v>
      </c>
      <c r="Y11" s="1172"/>
      <c r="Z11" s="1172"/>
      <c r="AA11" s="1172"/>
      <c r="AB11" s="1172"/>
      <c r="AC11" s="1172"/>
      <c r="AD11" s="1207"/>
      <c r="AE11" s="1171" t="s">
        <v>1302</v>
      </c>
      <c r="AF11" s="1172"/>
      <c r="AG11" s="1172"/>
      <c r="AH11" s="1172"/>
      <c r="AI11" s="1172"/>
      <c r="AJ11" s="1172"/>
      <c r="AK11" s="1207"/>
      <c r="AL11" s="1171" t="s">
        <v>1303</v>
      </c>
      <c r="AM11" s="1172"/>
      <c r="AN11" s="1172"/>
      <c r="AO11" s="1172"/>
      <c r="AP11" s="1172"/>
      <c r="AQ11" s="1172"/>
      <c r="AR11" s="1207"/>
      <c r="AS11" s="1171" t="s">
        <v>513</v>
      </c>
      <c r="AT11" s="1172"/>
      <c r="AU11" s="1172"/>
      <c r="AV11" s="1172"/>
      <c r="AW11" s="1172"/>
      <c r="AX11" s="1172"/>
      <c r="AY11" s="1173"/>
    </row>
    <row r="12" spans="2:51" ht="21" customHeight="1">
      <c r="B12" s="1107"/>
      <c r="C12" s="1108"/>
      <c r="D12" s="1108"/>
      <c r="E12" s="1108"/>
      <c r="F12" s="1108"/>
      <c r="G12" s="1109"/>
      <c r="H12" s="1174" t="s">
        <v>5</v>
      </c>
      <c r="I12" s="1175"/>
      <c r="J12" s="1180" t="s">
        <v>6</v>
      </c>
      <c r="K12" s="1181"/>
      <c r="L12" s="1181"/>
      <c r="M12" s="1181"/>
      <c r="N12" s="1181"/>
      <c r="O12" s="1181"/>
      <c r="P12" s="1182"/>
      <c r="Q12" s="3567">
        <v>8</v>
      </c>
      <c r="R12" s="3567"/>
      <c r="S12" s="3567"/>
      <c r="T12" s="3567"/>
      <c r="U12" s="3567"/>
      <c r="V12" s="3567"/>
      <c r="W12" s="3567"/>
      <c r="X12" s="3567">
        <v>7</v>
      </c>
      <c r="Y12" s="3567"/>
      <c r="Z12" s="3567"/>
      <c r="AA12" s="3567"/>
      <c r="AB12" s="3567"/>
      <c r="AC12" s="3567"/>
      <c r="AD12" s="3567"/>
      <c r="AE12" s="3567">
        <v>7</v>
      </c>
      <c r="AF12" s="3567"/>
      <c r="AG12" s="3567"/>
      <c r="AH12" s="3567"/>
      <c r="AI12" s="3567"/>
      <c r="AJ12" s="3567"/>
      <c r="AK12" s="3567"/>
      <c r="AL12" s="3567">
        <v>7</v>
      </c>
      <c r="AM12" s="3567"/>
      <c r="AN12" s="3567"/>
      <c r="AO12" s="3567"/>
      <c r="AP12" s="3567"/>
      <c r="AQ12" s="3567"/>
      <c r="AR12" s="3567"/>
      <c r="AS12" s="1184">
        <v>15</v>
      </c>
      <c r="AT12" s="1184"/>
      <c r="AU12" s="1184"/>
      <c r="AV12" s="1184"/>
      <c r="AW12" s="1184"/>
      <c r="AX12" s="1184"/>
      <c r="AY12" s="1185"/>
    </row>
    <row r="13" spans="2:51" ht="21" customHeight="1">
      <c r="B13" s="1107"/>
      <c r="C13" s="1108"/>
      <c r="D13" s="1108"/>
      <c r="E13" s="1108"/>
      <c r="F13" s="1108"/>
      <c r="G13" s="1109"/>
      <c r="H13" s="1176"/>
      <c r="I13" s="1177"/>
      <c r="J13" s="1186" t="s">
        <v>7</v>
      </c>
      <c r="K13" s="1187"/>
      <c r="L13" s="1187"/>
      <c r="M13" s="1187"/>
      <c r="N13" s="1187"/>
      <c r="O13" s="1187"/>
      <c r="P13" s="1188"/>
      <c r="Q13" s="3553" t="s">
        <v>1587</v>
      </c>
      <c r="R13" s="3553"/>
      <c r="S13" s="3553"/>
      <c r="T13" s="3553"/>
      <c r="U13" s="3553"/>
      <c r="V13" s="3553"/>
      <c r="W13" s="3553"/>
      <c r="X13" s="3553" t="s">
        <v>1587</v>
      </c>
      <c r="Y13" s="3553"/>
      <c r="Z13" s="3553"/>
      <c r="AA13" s="3553"/>
      <c r="AB13" s="3553"/>
      <c r="AC13" s="3553"/>
      <c r="AD13" s="3553"/>
      <c r="AE13" s="3553" t="s">
        <v>1587</v>
      </c>
      <c r="AF13" s="3553"/>
      <c r="AG13" s="3553"/>
      <c r="AH13" s="3553"/>
      <c r="AI13" s="3553"/>
      <c r="AJ13" s="3553"/>
      <c r="AK13" s="3553"/>
      <c r="AL13" s="3553"/>
      <c r="AM13" s="3553"/>
      <c r="AN13" s="3553"/>
      <c r="AO13" s="3553"/>
      <c r="AP13" s="3553"/>
      <c r="AQ13" s="3553"/>
      <c r="AR13" s="3553"/>
      <c r="AS13" s="1256"/>
      <c r="AT13" s="1256"/>
      <c r="AU13" s="1256"/>
      <c r="AV13" s="1256"/>
      <c r="AW13" s="1256"/>
      <c r="AX13" s="1256"/>
      <c r="AY13" s="1257"/>
    </row>
    <row r="14" spans="2:51" ht="24.75" customHeight="1">
      <c r="B14" s="1107"/>
      <c r="C14" s="1108"/>
      <c r="D14" s="1108"/>
      <c r="E14" s="1108"/>
      <c r="F14" s="1108"/>
      <c r="G14" s="1109"/>
      <c r="H14" s="1176"/>
      <c r="I14" s="1177"/>
      <c r="J14" s="1186" t="s">
        <v>8</v>
      </c>
      <c r="K14" s="1187"/>
      <c r="L14" s="1187"/>
      <c r="M14" s="1187"/>
      <c r="N14" s="1187"/>
      <c r="O14" s="1187"/>
      <c r="P14" s="1188"/>
      <c r="Q14" s="3553" t="s">
        <v>1587</v>
      </c>
      <c r="R14" s="3553"/>
      <c r="S14" s="3553"/>
      <c r="T14" s="3553"/>
      <c r="U14" s="3553"/>
      <c r="V14" s="3553"/>
      <c r="W14" s="3553"/>
      <c r="X14" s="3553" t="s">
        <v>1587</v>
      </c>
      <c r="Y14" s="3553"/>
      <c r="Z14" s="3553"/>
      <c r="AA14" s="3553"/>
      <c r="AB14" s="3553"/>
      <c r="AC14" s="3553"/>
      <c r="AD14" s="3553"/>
      <c r="AE14" s="3553" t="s">
        <v>119</v>
      </c>
      <c r="AF14" s="3553"/>
      <c r="AG14" s="3553"/>
      <c r="AH14" s="3553"/>
      <c r="AI14" s="3553"/>
      <c r="AJ14" s="3553"/>
      <c r="AK14" s="3553"/>
      <c r="AL14" s="3553"/>
      <c r="AM14" s="3553"/>
      <c r="AN14" s="3553"/>
      <c r="AO14" s="3553"/>
      <c r="AP14" s="3553"/>
      <c r="AQ14" s="3553"/>
      <c r="AR14" s="3553"/>
      <c r="AS14" s="1256"/>
      <c r="AT14" s="1256"/>
      <c r="AU14" s="1256"/>
      <c r="AV14" s="1256"/>
      <c r="AW14" s="1256"/>
      <c r="AX14" s="1256"/>
      <c r="AY14" s="1257"/>
    </row>
    <row r="15" spans="2:51" ht="24.75" customHeight="1">
      <c r="B15" s="1107"/>
      <c r="C15" s="1108"/>
      <c r="D15" s="1108"/>
      <c r="E15" s="1108"/>
      <c r="F15" s="1108"/>
      <c r="G15" s="1109"/>
      <c r="H15" s="1178"/>
      <c r="I15" s="1179"/>
      <c r="J15" s="1209" t="s">
        <v>26</v>
      </c>
      <c r="K15" s="1210"/>
      <c r="L15" s="1210"/>
      <c r="M15" s="1210"/>
      <c r="N15" s="1210"/>
      <c r="O15" s="1210"/>
      <c r="P15" s="1211"/>
      <c r="Q15" s="3571">
        <v>8</v>
      </c>
      <c r="R15" s="3571"/>
      <c r="S15" s="3571"/>
      <c r="T15" s="3571"/>
      <c r="U15" s="3571"/>
      <c r="V15" s="3571"/>
      <c r="W15" s="3571"/>
      <c r="X15" s="3571">
        <v>7</v>
      </c>
      <c r="Y15" s="3571"/>
      <c r="Z15" s="3571"/>
      <c r="AA15" s="3571"/>
      <c r="AB15" s="3571"/>
      <c r="AC15" s="3571"/>
      <c r="AD15" s="3571"/>
      <c r="AE15" s="3571">
        <v>7</v>
      </c>
      <c r="AF15" s="3571"/>
      <c r="AG15" s="3571"/>
      <c r="AH15" s="3571"/>
      <c r="AI15" s="3571"/>
      <c r="AJ15" s="3571"/>
      <c r="AK15" s="3571"/>
      <c r="AL15" s="3571">
        <v>7</v>
      </c>
      <c r="AM15" s="3571"/>
      <c r="AN15" s="3571"/>
      <c r="AO15" s="3571"/>
      <c r="AP15" s="3571"/>
      <c r="AQ15" s="3571"/>
      <c r="AR15" s="3571"/>
      <c r="AS15" s="1196">
        <v>15</v>
      </c>
      <c r="AT15" s="1196"/>
      <c r="AU15" s="1196"/>
      <c r="AV15" s="1196"/>
      <c r="AW15" s="1196"/>
      <c r="AX15" s="1196"/>
      <c r="AY15" s="1197"/>
    </row>
    <row r="16" spans="2:51" ht="24.75" customHeight="1">
      <c r="B16" s="1107"/>
      <c r="C16" s="1108"/>
      <c r="D16" s="1108"/>
      <c r="E16" s="1108"/>
      <c r="F16" s="1108"/>
      <c r="G16" s="1109"/>
      <c r="H16" s="1192" t="s">
        <v>9</v>
      </c>
      <c r="I16" s="1193"/>
      <c r="J16" s="1193"/>
      <c r="K16" s="1193"/>
      <c r="L16" s="1193"/>
      <c r="M16" s="1193"/>
      <c r="N16" s="1193"/>
      <c r="O16" s="1193"/>
      <c r="P16" s="1193"/>
      <c r="Q16" s="3561">
        <v>6</v>
      </c>
      <c r="R16" s="3561"/>
      <c r="S16" s="3561"/>
      <c r="T16" s="3561"/>
      <c r="U16" s="3561"/>
      <c r="V16" s="3561"/>
      <c r="W16" s="3561"/>
      <c r="X16" s="3561">
        <v>5</v>
      </c>
      <c r="Y16" s="3561"/>
      <c r="Z16" s="3561"/>
      <c r="AA16" s="3561"/>
      <c r="AB16" s="3561"/>
      <c r="AC16" s="3561"/>
      <c r="AD16" s="3561"/>
      <c r="AE16" s="1198">
        <v>5</v>
      </c>
      <c r="AF16" s="1198"/>
      <c r="AG16" s="1198"/>
      <c r="AH16" s="1198"/>
      <c r="AI16" s="1198"/>
      <c r="AJ16" s="1198"/>
      <c r="AK16" s="1198"/>
      <c r="AL16" s="3562"/>
      <c r="AM16" s="3562"/>
      <c r="AN16" s="3562"/>
      <c r="AO16" s="3562"/>
      <c r="AP16" s="3562"/>
      <c r="AQ16" s="3562"/>
      <c r="AR16" s="3562"/>
      <c r="AS16" s="1190"/>
      <c r="AT16" s="1190"/>
      <c r="AU16" s="1190"/>
      <c r="AV16" s="1190"/>
      <c r="AW16" s="1190"/>
      <c r="AX16" s="1190"/>
      <c r="AY16" s="1191"/>
    </row>
    <row r="17" spans="2:51" ht="24.75" customHeight="1">
      <c r="B17" s="1202"/>
      <c r="C17" s="1203"/>
      <c r="D17" s="1203"/>
      <c r="E17" s="1203"/>
      <c r="F17" s="1203"/>
      <c r="G17" s="1204"/>
      <c r="H17" s="1192" t="s">
        <v>10</v>
      </c>
      <c r="I17" s="1193"/>
      <c r="J17" s="1193"/>
      <c r="K17" s="1193"/>
      <c r="L17" s="1193"/>
      <c r="M17" s="1193"/>
      <c r="N17" s="1193"/>
      <c r="O17" s="1193"/>
      <c r="P17" s="1193"/>
      <c r="Q17" s="3344">
        <v>77.3</v>
      </c>
      <c r="R17" s="3344"/>
      <c r="S17" s="3344"/>
      <c r="T17" s="3344"/>
      <c r="U17" s="3344"/>
      <c r="V17" s="3344"/>
      <c r="W17" s="3344"/>
      <c r="X17" s="3344">
        <v>84.8</v>
      </c>
      <c r="Y17" s="3344"/>
      <c r="Z17" s="3344"/>
      <c r="AA17" s="3344"/>
      <c r="AB17" s="3344"/>
      <c r="AC17" s="3344"/>
      <c r="AD17" s="3344"/>
      <c r="AE17" s="1194">
        <f>(3237+1980+343)/7672*100</f>
        <v>72.471324296141816</v>
      </c>
      <c r="AF17" s="1194"/>
      <c r="AG17" s="1194"/>
      <c r="AH17" s="1194"/>
      <c r="AI17" s="1194"/>
      <c r="AJ17" s="1194"/>
      <c r="AK17" s="1194"/>
      <c r="AL17" s="1190"/>
      <c r="AM17" s="1190"/>
      <c r="AN17" s="1190"/>
      <c r="AO17" s="1190"/>
      <c r="AP17" s="1190"/>
      <c r="AQ17" s="1190"/>
      <c r="AR17" s="1190"/>
      <c r="AS17" s="1190"/>
      <c r="AT17" s="1190"/>
      <c r="AU17" s="1190"/>
      <c r="AV17" s="1190"/>
      <c r="AW17" s="1190"/>
      <c r="AX17" s="1190"/>
      <c r="AY17" s="1191"/>
    </row>
    <row r="18" spans="2:51" ht="24.75" customHeight="1">
      <c r="B18" s="1637" t="s">
        <v>12</v>
      </c>
      <c r="C18" s="1638"/>
      <c r="D18" s="1638"/>
      <c r="E18" s="1638"/>
      <c r="F18" s="1638"/>
      <c r="G18" s="1639"/>
      <c r="H18" s="3554" t="s">
        <v>85</v>
      </c>
      <c r="I18" s="3530"/>
      <c r="J18" s="3530"/>
      <c r="K18" s="3530"/>
      <c r="L18" s="3530"/>
      <c r="M18" s="3530"/>
      <c r="N18" s="3530"/>
      <c r="O18" s="3530"/>
      <c r="P18" s="3530"/>
      <c r="Q18" s="3530"/>
      <c r="R18" s="3530"/>
      <c r="S18" s="3530"/>
      <c r="T18" s="3530"/>
      <c r="U18" s="3530"/>
      <c r="V18" s="3530"/>
      <c r="W18" s="3530"/>
      <c r="X18" s="3530"/>
      <c r="Y18" s="3531"/>
      <c r="Z18" s="3555"/>
      <c r="AA18" s="3556"/>
      <c r="AB18" s="3557"/>
      <c r="AC18" s="3529" t="s">
        <v>11</v>
      </c>
      <c r="AD18" s="3530"/>
      <c r="AE18" s="3531"/>
      <c r="AF18" s="3529" t="s">
        <v>1300</v>
      </c>
      <c r="AG18" s="3530"/>
      <c r="AH18" s="3530"/>
      <c r="AI18" s="3530"/>
      <c r="AJ18" s="3531"/>
      <c r="AK18" s="3529" t="s">
        <v>1301</v>
      </c>
      <c r="AL18" s="3530"/>
      <c r="AM18" s="3530"/>
      <c r="AN18" s="3530"/>
      <c r="AO18" s="3531"/>
      <c r="AP18" s="3529" t="s">
        <v>1302</v>
      </c>
      <c r="AQ18" s="3530"/>
      <c r="AR18" s="3530"/>
      <c r="AS18" s="3530"/>
      <c r="AT18" s="3531"/>
      <c r="AU18" s="3532" t="s">
        <v>13</v>
      </c>
      <c r="AV18" s="3533"/>
      <c r="AW18" s="3533"/>
      <c r="AX18" s="3533"/>
      <c r="AY18" s="3534"/>
    </row>
    <row r="19" spans="2:51" ht="43.5" customHeight="1">
      <c r="B19" s="1118"/>
      <c r="C19" s="1119"/>
      <c r="D19" s="1119"/>
      <c r="E19" s="1119"/>
      <c r="F19" s="1119"/>
      <c r="G19" s="1120"/>
      <c r="H19" s="3535" t="s">
        <v>1588</v>
      </c>
      <c r="I19" s="3536"/>
      <c r="J19" s="3536"/>
      <c r="K19" s="3536"/>
      <c r="L19" s="3536"/>
      <c r="M19" s="3536"/>
      <c r="N19" s="3536"/>
      <c r="O19" s="3536"/>
      <c r="P19" s="3536"/>
      <c r="Q19" s="3536"/>
      <c r="R19" s="3536"/>
      <c r="S19" s="3536"/>
      <c r="T19" s="3536"/>
      <c r="U19" s="3536"/>
      <c r="V19" s="3536"/>
      <c r="W19" s="3536"/>
      <c r="X19" s="3536"/>
      <c r="Y19" s="3537"/>
      <c r="Z19" s="1618" t="s">
        <v>14</v>
      </c>
      <c r="AA19" s="1619"/>
      <c r="AB19" s="1620"/>
      <c r="AC19" s="1695"/>
      <c r="AD19" s="1242"/>
      <c r="AE19" s="1243"/>
      <c r="AF19" s="3541" t="s">
        <v>1589</v>
      </c>
      <c r="AG19" s="1339"/>
      <c r="AH19" s="1339"/>
      <c r="AI19" s="1339"/>
      <c r="AJ19" s="1339"/>
      <c r="AK19" s="3542" t="s">
        <v>1590</v>
      </c>
      <c r="AL19" s="1339"/>
      <c r="AM19" s="1339"/>
      <c r="AN19" s="1339"/>
      <c r="AO19" s="1339"/>
      <c r="AP19" s="3543" t="s">
        <v>1591</v>
      </c>
      <c r="AQ19" s="3544"/>
      <c r="AR19" s="3544"/>
      <c r="AS19" s="3544"/>
      <c r="AT19" s="3545"/>
      <c r="AU19" s="1223"/>
      <c r="AV19" s="1080"/>
      <c r="AW19" s="1080"/>
      <c r="AX19" s="1080"/>
      <c r="AY19" s="1255"/>
    </row>
    <row r="20" spans="2:51" ht="51.75" customHeight="1">
      <c r="B20" s="1118"/>
      <c r="C20" s="1119"/>
      <c r="D20" s="1119"/>
      <c r="E20" s="1119"/>
      <c r="F20" s="1119"/>
      <c r="G20" s="1120"/>
      <c r="H20" s="3538"/>
      <c r="I20" s="3539"/>
      <c r="J20" s="3539"/>
      <c r="K20" s="3539"/>
      <c r="L20" s="3539"/>
      <c r="M20" s="3539"/>
      <c r="N20" s="3539"/>
      <c r="O20" s="3539"/>
      <c r="P20" s="3539"/>
      <c r="Q20" s="3539"/>
      <c r="R20" s="3539"/>
      <c r="S20" s="3539"/>
      <c r="T20" s="3539"/>
      <c r="U20" s="3539"/>
      <c r="V20" s="3539"/>
      <c r="W20" s="3539"/>
      <c r="X20" s="3539"/>
      <c r="Y20" s="3540"/>
      <c r="Z20" s="1171" t="s">
        <v>15</v>
      </c>
      <c r="AA20" s="1172"/>
      <c r="AB20" s="1207"/>
      <c r="AC20" s="1223" t="s">
        <v>523</v>
      </c>
      <c r="AD20" s="1080"/>
      <c r="AE20" s="1081"/>
      <c r="AF20" s="3558" t="s">
        <v>1592</v>
      </c>
      <c r="AG20" s="3559"/>
      <c r="AH20" s="3559"/>
      <c r="AI20" s="3559"/>
      <c r="AJ20" s="3560"/>
      <c r="AK20" s="3558" t="s">
        <v>1593</v>
      </c>
      <c r="AL20" s="3559"/>
      <c r="AM20" s="3559"/>
      <c r="AN20" s="3559"/>
      <c r="AO20" s="3560"/>
      <c r="AP20" s="1286" t="s">
        <v>60</v>
      </c>
      <c r="AQ20" s="1286"/>
      <c r="AR20" s="1286"/>
      <c r="AS20" s="1286"/>
      <c r="AT20" s="1286"/>
      <c r="AU20" s="1088"/>
      <c r="AV20" s="1088"/>
      <c r="AW20" s="1088"/>
      <c r="AX20" s="1088"/>
      <c r="AY20" s="3547"/>
    </row>
    <row r="21" spans="2:51" ht="32.25" customHeight="1">
      <c r="B21" s="1118"/>
      <c r="C21" s="1119"/>
      <c r="D21" s="1119"/>
      <c r="E21" s="1119"/>
      <c r="F21" s="1119"/>
      <c r="G21" s="1120"/>
      <c r="H21" s="3563" t="s">
        <v>1594</v>
      </c>
      <c r="I21" s="3503"/>
      <c r="J21" s="3503"/>
      <c r="K21" s="3503"/>
      <c r="L21" s="3503"/>
      <c r="M21" s="3503"/>
      <c r="N21" s="3503"/>
      <c r="O21" s="3503"/>
      <c r="P21" s="3503"/>
      <c r="Q21" s="3503"/>
      <c r="R21" s="3503"/>
      <c r="S21" s="3503"/>
      <c r="T21" s="3503"/>
      <c r="U21" s="3503"/>
      <c r="V21" s="3503"/>
      <c r="W21" s="3503"/>
      <c r="X21" s="3503"/>
      <c r="Y21" s="3504"/>
      <c r="Z21" s="1618" t="s">
        <v>14</v>
      </c>
      <c r="AA21" s="1619"/>
      <c r="AB21" s="1620"/>
      <c r="AC21" s="1706"/>
      <c r="AD21" s="1706"/>
      <c r="AE21" s="1706"/>
      <c r="AF21" s="3526" t="s">
        <v>1595</v>
      </c>
      <c r="AG21" s="3527"/>
      <c r="AH21" s="3527"/>
      <c r="AI21" s="3527"/>
      <c r="AJ21" s="3528"/>
      <c r="AK21" s="3526" t="s">
        <v>1596</v>
      </c>
      <c r="AL21" s="3527"/>
      <c r="AM21" s="3527"/>
      <c r="AN21" s="3527"/>
      <c r="AO21" s="3528"/>
      <c r="AP21" s="3526" t="s">
        <v>1597</v>
      </c>
      <c r="AQ21" s="3527"/>
      <c r="AR21" s="3527"/>
      <c r="AS21" s="3527"/>
      <c r="AT21" s="3528"/>
      <c r="AU21" s="1286"/>
      <c r="AV21" s="1286"/>
      <c r="AW21" s="1286"/>
      <c r="AX21" s="1286"/>
      <c r="AY21" s="1709"/>
    </row>
    <row r="22" spans="2:51" ht="32.25" customHeight="1">
      <c r="B22" s="1118"/>
      <c r="C22" s="1119"/>
      <c r="D22" s="1119"/>
      <c r="E22" s="1119"/>
      <c r="F22" s="1119"/>
      <c r="G22" s="1120"/>
      <c r="H22" s="3564"/>
      <c r="I22" s="3565"/>
      <c r="J22" s="3565"/>
      <c r="K22" s="3565"/>
      <c r="L22" s="3565"/>
      <c r="M22" s="3565"/>
      <c r="N22" s="3565"/>
      <c r="O22" s="3565"/>
      <c r="P22" s="3565"/>
      <c r="Q22" s="3565"/>
      <c r="R22" s="3565"/>
      <c r="S22" s="3565"/>
      <c r="T22" s="3565"/>
      <c r="U22" s="3565"/>
      <c r="V22" s="3565"/>
      <c r="W22" s="3565"/>
      <c r="X22" s="3565"/>
      <c r="Y22" s="3566"/>
      <c r="Z22" s="1171" t="s">
        <v>15</v>
      </c>
      <c r="AA22" s="1172"/>
      <c r="AB22" s="1207"/>
      <c r="AC22" s="1658" t="s">
        <v>523</v>
      </c>
      <c r="AD22" s="1658"/>
      <c r="AE22" s="1658"/>
      <c r="AF22" s="3548">
        <v>1</v>
      </c>
      <c r="AG22" s="3548"/>
      <c r="AH22" s="3548"/>
      <c r="AI22" s="3548"/>
      <c r="AJ22" s="3548"/>
      <c r="AK22" s="3548">
        <v>1</v>
      </c>
      <c r="AL22" s="3548"/>
      <c r="AM22" s="3548"/>
      <c r="AN22" s="3548"/>
      <c r="AO22" s="3548"/>
      <c r="AP22" s="3548">
        <v>1</v>
      </c>
      <c r="AQ22" s="3548"/>
      <c r="AR22" s="3548"/>
      <c r="AS22" s="3548"/>
      <c r="AT22" s="3548"/>
      <c r="AU22" s="1715"/>
      <c r="AV22" s="1715"/>
      <c r="AW22" s="1715"/>
      <c r="AX22" s="1715"/>
      <c r="AY22" s="1716"/>
    </row>
    <row r="23" spans="2:51" ht="32.25" customHeight="1">
      <c r="B23" s="1118"/>
      <c r="C23" s="1119"/>
      <c r="D23" s="1119"/>
      <c r="E23" s="1119"/>
      <c r="F23" s="1119"/>
      <c r="G23" s="1120"/>
      <c r="H23" s="3480" t="s">
        <v>1598</v>
      </c>
      <c r="I23" s="3481"/>
      <c r="J23" s="3481"/>
      <c r="K23" s="3481"/>
      <c r="L23" s="3481"/>
      <c r="M23" s="3481"/>
      <c r="N23" s="3481"/>
      <c r="O23" s="3481"/>
      <c r="P23" s="3481"/>
      <c r="Q23" s="3481"/>
      <c r="R23" s="3481"/>
      <c r="S23" s="3481"/>
      <c r="T23" s="3481"/>
      <c r="U23" s="3481"/>
      <c r="V23" s="3481"/>
      <c r="W23" s="3481"/>
      <c r="X23" s="3481"/>
      <c r="Y23" s="3482"/>
      <c r="Z23" s="1618" t="s">
        <v>14</v>
      </c>
      <c r="AA23" s="1619"/>
      <c r="AB23" s="1620"/>
      <c r="AC23" s="1695"/>
      <c r="AD23" s="1242"/>
      <c r="AE23" s="1243"/>
      <c r="AF23" s="3549">
        <v>91778</v>
      </c>
      <c r="AG23" s="1339"/>
      <c r="AH23" s="1339"/>
      <c r="AI23" s="1339"/>
      <c r="AJ23" s="1339"/>
      <c r="AK23" s="3549">
        <v>78488</v>
      </c>
      <c r="AL23" s="1339"/>
      <c r="AM23" s="1339"/>
      <c r="AN23" s="1339"/>
      <c r="AO23" s="1339"/>
      <c r="AP23" s="3550">
        <v>67065</v>
      </c>
      <c r="AQ23" s="3551"/>
      <c r="AR23" s="3551"/>
      <c r="AS23" s="3551"/>
      <c r="AT23" s="3552"/>
      <c r="AU23" s="1223"/>
      <c r="AV23" s="1080"/>
      <c r="AW23" s="1080"/>
      <c r="AX23" s="1080"/>
      <c r="AY23" s="1255"/>
    </row>
    <row r="24" spans="2:51" ht="32.25" customHeight="1">
      <c r="B24" s="1682"/>
      <c r="C24" s="1504"/>
      <c r="D24" s="1504"/>
      <c r="E24" s="1504"/>
      <c r="F24" s="1504"/>
      <c r="G24" s="1683"/>
      <c r="H24" s="3483"/>
      <c r="I24" s="3484"/>
      <c r="J24" s="3484"/>
      <c r="K24" s="3484"/>
      <c r="L24" s="3484"/>
      <c r="M24" s="3484"/>
      <c r="N24" s="3484"/>
      <c r="O24" s="3484"/>
      <c r="P24" s="3484"/>
      <c r="Q24" s="3484"/>
      <c r="R24" s="3484"/>
      <c r="S24" s="3484"/>
      <c r="T24" s="3484"/>
      <c r="U24" s="3484"/>
      <c r="V24" s="3484"/>
      <c r="W24" s="3484"/>
      <c r="X24" s="3484"/>
      <c r="Y24" s="3485"/>
      <c r="Z24" s="1171" t="s">
        <v>15</v>
      </c>
      <c r="AA24" s="1172"/>
      <c r="AB24" s="1207"/>
      <c r="AC24" s="1223" t="s">
        <v>523</v>
      </c>
      <c r="AD24" s="1080"/>
      <c r="AE24" s="1081"/>
      <c r="AF24" s="3546" t="s">
        <v>1599</v>
      </c>
      <c r="AG24" s="3491"/>
      <c r="AH24" s="3491"/>
      <c r="AI24" s="3491"/>
      <c r="AJ24" s="3491"/>
      <c r="AK24" s="3546" t="s">
        <v>1600</v>
      </c>
      <c r="AL24" s="3491"/>
      <c r="AM24" s="3491"/>
      <c r="AN24" s="3491"/>
      <c r="AO24" s="3491"/>
      <c r="AP24" s="3546" t="s">
        <v>1600</v>
      </c>
      <c r="AQ24" s="3491"/>
      <c r="AR24" s="3491"/>
      <c r="AS24" s="3491"/>
      <c r="AT24" s="3491"/>
      <c r="AU24" s="1667"/>
      <c r="AV24" s="1088"/>
      <c r="AW24" s="1088"/>
      <c r="AX24" s="1088"/>
      <c r="AY24" s="3547"/>
    </row>
    <row r="25" spans="2:51" ht="24.75" customHeight="1">
      <c r="B25" s="1637" t="s">
        <v>74</v>
      </c>
      <c r="C25" s="1638"/>
      <c r="D25" s="1638"/>
      <c r="E25" s="1638"/>
      <c r="F25" s="1638"/>
      <c r="G25" s="1639"/>
      <c r="H25" s="1666" t="s">
        <v>79</v>
      </c>
      <c r="I25" s="1172"/>
      <c r="J25" s="1172"/>
      <c r="K25" s="1172"/>
      <c r="L25" s="1172"/>
      <c r="M25" s="1172"/>
      <c r="N25" s="1172"/>
      <c r="O25" s="1172"/>
      <c r="P25" s="1172"/>
      <c r="Q25" s="1172"/>
      <c r="R25" s="1172"/>
      <c r="S25" s="1172"/>
      <c r="T25" s="1172"/>
      <c r="U25" s="1172"/>
      <c r="V25" s="1172"/>
      <c r="W25" s="1172"/>
      <c r="X25" s="1172"/>
      <c r="Y25" s="1207"/>
      <c r="Z25" s="1667"/>
      <c r="AA25" s="1088"/>
      <c r="AB25" s="1089"/>
      <c r="AC25" s="1171" t="s">
        <v>11</v>
      </c>
      <c r="AD25" s="1172"/>
      <c r="AE25" s="1207"/>
      <c r="AF25" s="1171" t="s">
        <v>1300</v>
      </c>
      <c r="AG25" s="1172"/>
      <c r="AH25" s="1172"/>
      <c r="AI25" s="1172"/>
      <c r="AJ25" s="1207"/>
      <c r="AK25" s="1171" t="s">
        <v>1301</v>
      </c>
      <c r="AL25" s="1172"/>
      <c r="AM25" s="1172"/>
      <c r="AN25" s="1172"/>
      <c r="AO25" s="1207"/>
      <c r="AP25" s="1171" t="s">
        <v>1302</v>
      </c>
      <c r="AQ25" s="1172"/>
      <c r="AR25" s="1172"/>
      <c r="AS25" s="1172"/>
      <c r="AT25" s="1207"/>
      <c r="AU25" s="1659" t="s">
        <v>89</v>
      </c>
      <c r="AV25" s="1660"/>
      <c r="AW25" s="1660"/>
      <c r="AX25" s="1660"/>
      <c r="AY25" s="1661"/>
    </row>
    <row r="26" spans="2:51" ht="40.5" customHeight="1">
      <c r="B26" s="1118"/>
      <c r="C26" s="1119"/>
      <c r="D26" s="1119"/>
      <c r="E26" s="1119"/>
      <c r="F26" s="1119"/>
      <c r="G26" s="1120"/>
      <c r="H26" s="3505" t="s">
        <v>1601</v>
      </c>
      <c r="I26" s="3506"/>
      <c r="J26" s="3506"/>
      <c r="K26" s="3506"/>
      <c r="L26" s="3506"/>
      <c r="M26" s="3506"/>
      <c r="N26" s="3506"/>
      <c r="O26" s="3506"/>
      <c r="P26" s="3506"/>
      <c r="Q26" s="3506"/>
      <c r="R26" s="3506"/>
      <c r="S26" s="3506"/>
      <c r="T26" s="3506"/>
      <c r="U26" s="3506"/>
      <c r="V26" s="3506"/>
      <c r="W26" s="3506"/>
      <c r="X26" s="3506"/>
      <c r="Y26" s="3507"/>
      <c r="Z26" s="1649" t="s">
        <v>80</v>
      </c>
      <c r="AA26" s="3486"/>
      <c r="AB26" s="3487"/>
      <c r="AC26" s="1673"/>
      <c r="AD26" s="1225"/>
      <c r="AE26" s="1674"/>
      <c r="AF26" s="3511" t="s">
        <v>1602</v>
      </c>
      <c r="AG26" s="3512"/>
      <c r="AH26" s="3512"/>
      <c r="AI26" s="3512"/>
      <c r="AJ26" s="3513"/>
      <c r="AK26" s="3517" t="s">
        <v>1603</v>
      </c>
      <c r="AL26" s="3518"/>
      <c r="AM26" s="3518"/>
      <c r="AN26" s="3518"/>
      <c r="AO26" s="3519"/>
      <c r="AP26" s="3520" t="s">
        <v>1604</v>
      </c>
      <c r="AQ26" s="3521"/>
      <c r="AR26" s="3521"/>
      <c r="AS26" s="3521"/>
      <c r="AT26" s="3521"/>
      <c r="AU26" s="1658" t="s">
        <v>60</v>
      </c>
      <c r="AV26" s="1658"/>
      <c r="AW26" s="1658"/>
      <c r="AX26" s="1658"/>
      <c r="AY26" s="3522"/>
    </row>
    <row r="27" spans="2:51" ht="43.5" customHeight="1">
      <c r="B27" s="1118"/>
      <c r="C27" s="1119"/>
      <c r="D27" s="1119"/>
      <c r="E27" s="1119"/>
      <c r="F27" s="1119"/>
      <c r="G27" s="1120"/>
      <c r="H27" s="3508"/>
      <c r="I27" s="3509"/>
      <c r="J27" s="3509"/>
      <c r="K27" s="3509"/>
      <c r="L27" s="3509"/>
      <c r="M27" s="3509"/>
      <c r="N27" s="3509"/>
      <c r="O27" s="3509"/>
      <c r="P27" s="3509"/>
      <c r="Q27" s="3509"/>
      <c r="R27" s="3509"/>
      <c r="S27" s="3509"/>
      <c r="T27" s="3509"/>
      <c r="U27" s="3509"/>
      <c r="V27" s="3509"/>
      <c r="W27" s="3509"/>
      <c r="X27" s="3509"/>
      <c r="Y27" s="3510"/>
      <c r="Z27" s="3488"/>
      <c r="AA27" s="3489"/>
      <c r="AB27" s="3490"/>
      <c r="AC27" s="1675"/>
      <c r="AD27" s="1227"/>
      <c r="AE27" s="1676"/>
      <c r="AF27" s="3514"/>
      <c r="AG27" s="3515"/>
      <c r="AH27" s="3515"/>
      <c r="AI27" s="3515"/>
      <c r="AJ27" s="3516"/>
      <c r="AK27" s="3523" t="s">
        <v>1605</v>
      </c>
      <c r="AL27" s="3524"/>
      <c r="AM27" s="3524"/>
      <c r="AN27" s="3524"/>
      <c r="AO27" s="3525"/>
      <c r="AP27" s="3493" t="s">
        <v>1606</v>
      </c>
      <c r="AQ27" s="3493"/>
      <c r="AR27" s="3493"/>
      <c r="AS27" s="3493"/>
      <c r="AT27" s="3493"/>
      <c r="AU27" s="3494" t="s">
        <v>61</v>
      </c>
      <c r="AV27" s="3494"/>
      <c r="AW27" s="3494"/>
      <c r="AX27" s="3494"/>
      <c r="AY27" s="3495"/>
    </row>
    <row r="28" spans="2:51" ht="39.950000000000003" customHeight="1">
      <c r="B28" s="1118"/>
      <c r="C28" s="1119"/>
      <c r="D28" s="1119"/>
      <c r="E28" s="1119"/>
      <c r="F28" s="1119"/>
      <c r="G28" s="1120"/>
      <c r="H28" s="3496" t="s">
        <v>1607</v>
      </c>
      <c r="I28" s="3497"/>
      <c r="J28" s="3497"/>
      <c r="K28" s="3497"/>
      <c r="L28" s="3497"/>
      <c r="M28" s="3497"/>
      <c r="N28" s="3497"/>
      <c r="O28" s="3497"/>
      <c r="P28" s="3497"/>
      <c r="Q28" s="3497"/>
      <c r="R28" s="3497"/>
      <c r="S28" s="3497"/>
      <c r="T28" s="3497"/>
      <c r="U28" s="3497"/>
      <c r="V28" s="3497"/>
      <c r="W28" s="3497"/>
      <c r="X28" s="3497"/>
      <c r="Y28" s="3498"/>
      <c r="Z28" s="1649" t="s">
        <v>80</v>
      </c>
      <c r="AA28" s="1650"/>
      <c r="AB28" s="1651"/>
      <c r="AC28" s="1673"/>
      <c r="AD28" s="1225"/>
      <c r="AE28" s="1674"/>
      <c r="AF28" s="3502" t="s">
        <v>1608</v>
      </c>
      <c r="AG28" s="3503"/>
      <c r="AH28" s="3503"/>
      <c r="AI28" s="3503"/>
      <c r="AJ28" s="3504"/>
      <c r="AK28" s="3502" t="s">
        <v>1609</v>
      </c>
      <c r="AL28" s="3503"/>
      <c r="AM28" s="3503"/>
      <c r="AN28" s="3503"/>
      <c r="AO28" s="3504"/>
      <c r="AP28" s="3502" t="s">
        <v>1610</v>
      </c>
      <c r="AQ28" s="3503"/>
      <c r="AR28" s="3503"/>
      <c r="AS28" s="3503"/>
      <c r="AT28" s="3504"/>
      <c r="AU28" s="1078" t="s">
        <v>60</v>
      </c>
      <c r="AV28" s="1078"/>
      <c r="AW28" s="1078"/>
      <c r="AX28" s="1078"/>
      <c r="AY28" s="1632"/>
    </row>
    <row r="29" spans="2:51" ht="26.85" customHeight="1">
      <c r="B29" s="1118"/>
      <c r="C29" s="1119"/>
      <c r="D29" s="1119"/>
      <c r="E29" s="1119"/>
      <c r="F29" s="1119"/>
      <c r="G29" s="1120"/>
      <c r="H29" s="3499"/>
      <c r="I29" s="3500"/>
      <c r="J29" s="3500"/>
      <c r="K29" s="3500"/>
      <c r="L29" s="3500"/>
      <c r="M29" s="3500"/>
      <c r="N29" s="3500"/>
      <c r="O29" s="3500"/>
      <c r="P29" s="3500"/>
      <c r="Q29" s="3500"/>
      <c r="R29" s="3500"/>
      <c r="S29" s="3500"/>
      <c r="T29" s="3500"/>
      <c r="U29" s="3500"/>
      <c r="V29" s="3500"/>
      <c r="W29" s="3500"/>
      <c r="X29" s="3500"/>
      <c r="Y29" s="3501"/>
      <c r="Z29" s="1652"/>
      <c r="AA29" s="1653"/>
      <c r="AB29" s="1654"/>
      <c r="AC29" s="1675"/>
      <c r="AD29" s="1227"/>
      <c r="AE29" s="1676"/>
      <c r="AF29" s="1662"/>
      <c r="AG29" s="1663"/>
      <c r="AH29" s="1663"/>
      <c r="AI29" s="1663"/>
      <c r="AJ29" s="1664"/>
      <c r="AK29" s="1662" t="s">
        <v>546</v>
      </c>
      <c r="AL29" s="1663"/>
      <c r="AM29" s="1663"/>
      <c r="AN29" s="1663"/>
      <c r="AO29" s="1664"/>
      <c r="AP29" s="1662" t="s">
        <v>546</v>
      </c>
      <c r="AQ29" s="1663"/>
      <c r="AR29" s="1663"/>
      <c r="AS29" s="1663"/>
      <c r="AT29" s="1664"/>
      <c r="AU29" s="1662" t="s">
        <v>61</v>
      </c>
      <c r="AV29" s="1663"/>
      <c r="AW29" s="1663"/>
      <c r="AX29" s="1663"/>
      <c r="AY29" s="1665"/>
    </row>
    <row r="30" spans="2:51" ht="39.950000000000003" customHeight="1">
      <c r="B30" s="1118"/>
      <c r="C30" s="1119"/>
      <c r="D30" s="1119"/>
      <c r="E30" s="1119"/>
      <c r="F30" s="1119"/>
      <c r="G30" s="1120"/>
      <c r="H30" s="3480" t="s">
        <v>1611</v>
      </c>
      <c r="I30" s="3481"/>
      <c r="J30" s="3481"/>
      <c r="K30" s="3481"/>
      <c r="L30" s="3481"/>
      <c r="M30" s="3481"/>
      <c r="N30" s="3481"/>
      <c r="O30" s="3481"/>
      <c r="P30" s="3481"/>
      <c r="Q30" s="3481"/>
      <c r="R30" s="3481"/>
      <c r="S30" s="3481"/>
      <c r="T30" s="3481"/>
      <c r="U30" s="3481"/>
      <c r="V30" s="3481"/>
      <c r="W30" s="3481"/>
      <c r="X30" s="3481"/>
      <c r="Y30" s="3482"/>
      <c r="Z30" s="1649" t="s">
        <v>80</v>
      </c>
      <c r="AA30" s="3486"/>
      <c r="AB30" s="3487"/>
      <c r="AC30" s="1673" t="s">
        <v>1612</v>
      </c>
      <c r="AD30" s="1225"/>
      <c r="AE30" s="1674"/>
      <c r="AF30" s="3491" t="s">
        <v>1613</v>
      </c>
      <c r="AG30" s="3491"/>
      <c r="AH30" s="3491"/>
      <c r="AI30" s="3491"/>
      <c r="AJ30" s="3491"/>
      <c r="AK30" s="3492" t="s">
        <v>1614</v>
      </c>
      <c r="AL30" s="3491"/>
      <c r="AM30" s="3491"/>
      <c r="AN30" s="3491"/>
      <c r="AO30" s="3491"/>
      <c r="AP30" s="3492" t="s">
        <v>1615</v>
      </c>
      <c r="AQ30" s="3491"/>
      <c r="AR30" s="3491"/>
      <c r="AS30" s="3491"/>
      <c r="AT30" s="3491"/>
      <c r="AU30" s="1078" t="s">
        <v>60</v>
      </c>
      <c r="AV30" s="1078"/>
      <c r="AW30" s="1078"/>
      <c r="AX30" s="1078"/>
      <c r="AY30" s="1632"/>
    </row>
    <row r="31" spans="2:51" ht="26.85" customHeight="1">
      <c r="B31" s="1682"/>
      <c r="C31" s="1504"/>
      <c r="D31" s="1504"/>
      <c r="E31" s="1504"/>
      <c r="F31" s="1504"/>
      <c r="G31" s="1683"/>
      <c r="H31" s="3483"/>
      <c r="I31" s="3484"/>
      <c r="J31" s="3484"/>
      <c r="K31" s="3484"/>
      <c r="L31" s="3484"/>
      <c r="M31" s="3484"/>
      <c r="N31" s="3484"/>
      <c r="O31" s="3484"/>
      <c r="P31" s="3484"/>
      <c r="Q31" s="3484"/>
      <c r="R31" s="3484"/>
      <c r="S31" s="3484"/>
      <c r="T31" s="3484"/>
      <c r="U31" s="3484"/>
      <c r="V31" s="3484"/>
      <c r="W31" s="3484"/>
      <c r="X31" s="3484"/>
      <c r="Y31" s="3485"/>
      <c r="Z31" s="3488"/>
      <c r="AA31" s="3489"/>
      <c r="AB31" s="3490"/>
      <c r="AC31" s="1675"/>
      <c r="AD31" s="1227"/>
      <c r="AE31" s="1676"/>
      <c r="AF31" s="3466" t="s">
        <v>1616</v>
      </c>
      <c r="AG31" s="3467"/>
      <c r="AH31" s="3467"/>
      <c r="AI31" s="3467"/>
      <c r="AJ31" s="3468"/>
      <c r="AK31" s="3466" t="s">
        <v>1616</v>
      </c>
      <c r="AL31" s="3467"/>
      <c r="AM31" s="3467"/>
      <c r="AN31" s="3467"/>
      <c r="AO31" s="3468"/>
      <c r="AP31" s="3466" t="s">
        <v>1616</v>
      </c>
      <c r="AQ31" s="3467"/>
      <c r="AR31" s="3467"/>
      <c r="AS31" s="3467"/>
      <c r="AT31" s="3468"/>
      <c r="AU31" s="1663" t="s">
        <v>61</v>
      </c>
      <c r="AV31" s="1663"/>
      <c r="AW31" s="1663"/>
      <c r="AX31" s="1663"/>
      <c r="AY31" s="1665"/>
    </row>
    <row r="32" spans="2:51" ht="88.5" customHeight="1">
      <c r="B32" s="1637" t="s">
        <v>16</v>
      </c>
      <c r="C32" s="1638"/>
      <c r="D32" s="1638"/>
      <c r="E32" s="1638"/>
      <c r="F32" s="1638"/>
      <c r="G32" s="1639"/>
      <c r="H32" s="3469" t="s">
        <v>1617</v>
      </c>
      <c r="I32" s="3470"/>
      <c r="J32" s="3470"/>
      <c r="K32" s="3470"/>
      <c r="L32" s="3470"/>
      <c r="M32" s="3470"/>
      <c r="N32" s="3470"/>
      <c r="O32" s="3470"/>
      <c r="P32" s="3470"/>
      <c r="Q32" s="3470"/>
      <c r="R32" s="3470"/>
      <c r="S32" s="3470"/>
      <c r="T32" s="3470"/>
      <c r="U32" s="3470"/>
      <c r="V32" s="3470"/>
      <c r="W32" s="3470"/>
      <c r="X32" s="3470"/>
      <c r="Y32" s="3471"/>
      <c r="Z32" s="1618" t="s">
        <v>17</v>
      </c>
      <c r="AA32" s="1619"/>
      <c r="AB32" s="1620"/>
      <c r="AC32" s="3472" t="s">
        <v>1618</v>
      </c>
      <c r="AD32" s="3473"/>
      <c r="AE32" s="3473"/>
      <c r="AF32" s="3473"/>
      <c r="AG32" s="3473"/>
      <c r="AH32" s="3473"/>
      <c r="AI32" s="3473"/>
      <c r="AJ32" s="3473"/>
      <c r="AK32" s="3473"/>
      <c r="AL32" s="3473"/>
      <c r="AM32" s="3473"/>
      <c r="AN32" s="3473"/>
      <c r="AO32" s="3473"/>
      <c r="AP32" s="3473"/>
      <c r="AQ32" s="3473"/>
      <c r="AR32" s="3473"/>
      <c r="AS32" s="3473"/>
      <c r="AT32" s="3473"/>
      <c r="AU32" s="3473"/>
      <c r="AV32" s="3473"/>
      <c r="AW32" s="3473"/>
      <c r="AX32" s="3473"/>
      <c r="AY32" s="3474"/>
    </row>
    <row r="33" spans="1:51" ht="88.5" customHeight="1">
      <c r="B33" s="1118"/>
      <c r="C33" s="1119"/>
      <c r="D33" s="1119"/>
      <c r="E33" s="1119"/>
      <c r="F33" s="1119"/>
      <c r="G33" s="1120"/>
      <c r="H33" s="3475" t="s">
        <v>1619</v>
      </c>
      <c r="I33" s="3476"/>
      <c r="J33" s="3476"/>
      <c r="K33" s="3476"/>
      <c r="L33" s="3476"/>
      <c r="M33" s="3476"/>
      <c r="N33" s="3476"/>
      <c r="O33" s="3476"/>
      <c r="P33" s="3476"/>
      <c r="Q33" s="3476"/>
      <c r="R33" s="3476"/>
      <c r="S33" s="3476"/>
      <c r="T33" s="3476"/>
      <c r="U33" s="3476"/>
      <c r="V33" s="3476"/>
      <c r="W33" s="3476"/>
      <c r="X33" s="3476"/>
      <c r="Y33" s="3477"/>
      <c r="Z33" s="1618" t="s">
        <v>17</v>
      </c>
      <c r="AA33" s="1619"/>
      <c r="AB33" s="1620"/>
      <c r="AC33" s="1627" t="s">
        <v>1620</v>
      </c>
      <c r="AD33" s="3478"/>
      <c r="AE33" s="3478"/>
      <c r="AF33" s="3478"/>
      <c r="AG33" s="3478"/>
      <c r="AH33" s="3478"/>
      <c r="AI33" s="3478"/>
      <c r="AJ33" s="3478"/>
      <c r="AK33" s="3478"/>
      <c r="AL33" s="3478"/>
      <c r="AM33" s="3478"/>
      <c r="AN33" s="3478"/>
      <c r="AO33" s="3478"/>
      <c r="AP33" s="3478"/>
      <c r="AQ33" s="3478"/>
      <c r="AR33" s="3478"/>
      <c r="AS33" s="3478"/>
      <c r="AT33" s="3478"/>
      <c r="AU33" s="3478"/>
      <c r="AV33" s="3478"/>
      <c r="AW33" s="3478"/>
      <c r="AX33" s="3478"/>
      <c r="AY33" s="3479"/>
    </row>
    <row r="34" spans="1:51" ht="88.5" customHeight="1">
      <c r="B34" s="1682"/>
      <c r="C34" s="1504"/>
      <c r="D34" s="1504"/>
      <c r="E34" s="1504"/>
      <c r="F34" s="1504"/>
      <c r="G34" s="1683"/>
      <c r="H34" s="3469" t="s">
        <v>1621</v>
      </c>
      <c r="I34" s="3470"/>
      <c r="J34" s="3470"/>
      <c r="K34" s="3470"/>
      <c r="L34" s="3470"/>
      <c r="M34" s="3470"/>
      <c r="N34" s="3470"/>
      <c r="O34" s="3470"/>
      <c r="P34" s="3470"/>
      <c r="Q34" s="3470"/>
      <c r="R34" s="3470"/>
      <c r="S34" s="3470"/>
      <c r="T34" s="3470"/>
      <c r="U34" s="3470"/>
      <c r="V34" s="3470"/>
      <c r="W34" s="3470"/>
      <c r="X34" s="3470"/>
      <c r="Y34" s="3471"/>
      <c r="Z34" s="3456" t="s">
        <v>17</v>
      </c>
      <c r="AA34" s="3457"/>
      <c r="AB34" s="3458"/>
      <c r="AC34" s="3459" t="s">
        <v>1622</v>
      </c>
      <c r="AD34" s="3460"/>
      <c r="AE34" s="3460"/>
      <c r="AF34" s="3460"/>
      <c r="AG34" s="3460"/>
      <c r="AH34" s="3460"/>
      <c r="AI34" s="3460"/>
      <c r="AJ34" s="3460"/>
      <c r="AK34" s="3460"/>
      <c r="AL34" s="3460"/>
      <c r="AM34" s="3460"/>
      <c r="AN34" s="3460"/>
      <c r="AO34" s="3460"/>
      <c r="AP34" s="3460"/>
      <c r="AQ34" s="3460"/>
      <c r="AR34" s="3460"/>
      <c r="AS34" s="3460"/>
      <c r="AT34" s="3460"/>
      <c r="AU34" s="3460"/>
      <c r="AV34" s="3460"/>
      <c r="AW34" s="3460"/>
      <c r="AX34" s="3460"/>
      <c r="AY34" s="3461"/>
    </row>
    <row r="35" spans="1:51" ht="23.1" customHeight="1">
      <c r="B35" s="1145" t="s">
        <v>99</v>
      </c>
      <c r="C35" s="1146"/>
      <c r="D35" s="1151" t="s">
        <v>23</v>
      </c>
      <c r="E35" s="1152"/>
      <c r="F35" s="1152"/>
      <c r="G35" s="1152"/>
      <c r="H35" s="1152"/>
      <c r="I35" s="1152"/>
      <c r="J35" s="1152"/>
      <c r="K35" s="1152"/>
      <c r="L35" s="1153"/>
      <c r="M35" s="1154" t="s">
        <v>92</v>
      </c>
      <c r="N35" s="1154"/>
      <c r="O35" s="1154"/>
      <c r="P35" s="1154"/>
      <c r="Q35" s="1154"/>
      <c r="R35" s="1154"/>
      <c r="S35" s="1155" t="s">
        <v>513</v>
      </c>
      <c r="T35" s="1155"/>
      <c r="U35" s="1155"/>
      <c r="V35" s="1155"/>
      <c r="W35" s="1155"/>
      <c r="X35" s="1155"/>
      <c r="Y35" s="1156" t="s">
        <v>42</v>
      </c>
      <c r="Z35" s="1152"/>
      <c r="AA35" s="1152"/>
      <c r="AB35" s="1152"/>
      <c r="AC35" s="1152"/>
      <c r="AD35" s="1152"/>
      <c r="AE35" s="1152"/>
      <c r="AF35" s="1152"/>
      <c r="AG35" s="1152"/>
      <c r="AH35" s="1152"/>
      <c r="AI35" s="1152"/>
      <c r="AJ35" s="1152"/>
      <c r="AK35" s="1152"/>
      <c r="AL35" s="1152"/>
      <c r="AM35" s="1152"/>
      <c r="AN35" s="1152"/>
      <c r="AO35" s="1152"/>
      <c r="AP35" s="1152"/>
      <c r="AQ35" s="1152"/>
      <c r="AR35" s="1152"/>
      <c r="AS35" s="1152"/>
      <c r="AT35" s="1152"/>
      <c r="AU35" s="1152"/>
      <c r="AV35" s="1152"/>
      <c r="AW35" s="1152"/>
      <c r="AX35" s="1152"/>
      <c r="AY35" s="1157"/>
    </row>
    <row r="36" spans="1:51" ht="50.1" customHeight="1">
      <c r="B36" s="1147"/>
      <c r="C36" s="1148"/>
      <c r="D36" s="3462" t="s">
        <v>1623</v>
      </c>
      <c r="E36" s="3463"/>
      <c r="F36" s="3463"/>
      <c r="G36" s="3463"/>
      <c r="H36" s="3463"/>
      <c r="I36" s="3463"/>
      <c r="J36" s="3463"/>
      <c r="K36" s="3463"/>
      <c r="L36" s="3464"/>
      <c r="M36" s="3465">
        <v>5</v>
      </c>
      <c r="N36" s="3465"/>
      <c r="O36" s="3465"/>
      <c r="P36" s="3465"/>
      <c r="Q36" s="3465"/>
      <c r="R36" s="3465"/>
      <c r="S36" s="1161">
        <v>15</v>
      </c>
      <c r="T36" s="1161"/>
      <c r="U36" s="1161"/>
      <c r="V36" s="1161"/>
      <c r="W36" s="1161"/>
      <c r="X36" s="1161"/>
      <c r="Y36" s="3442" t="s">
        <v>1624</v>
      </c>
      <c r="Z36" s="3443"/>
      <c r="AA36" s="3443"/>
      <c r="AB36" s="3443"/>
      <c r="AC36" s="3443"/>
      <c r="AD36" s="3443"/>
      <c r="AE36" s="3443"/>
      <c r="AF36" s="3443"/>
      <c r="AG36" s="3443"/>
      <c r="AH36" s="3443"/>
      <c r="AI36" s="3443"/>
      <c r="AJ36" s="3443"/>
      <c r="AK36" s="3443"/>
      <c r="AL36" s="3443"/>
      <c r="AM36" s="3443"/>
      <c r="AN36" s="3443"/>
      <c r="AO36" s="3443"/>
      <c r="AP36" s="3443"/>
      <c r="AQ36" s="3443"/>
      <c r="AR36" s="3443"/>
      <c r="AS36" s="3443"/>
      <c r="AT36" s="3443"/>
      <c r="AU36" s="3443"/>
      <c r="AV36" s="3443"/>
      <c r="AW36" s="3443"/>
      <c r="AX36" s="3443"/>
      <c r="AY36" s="3444"/>
    </row>
    <row r="37" spans="1:51" ht="50.1" customHeight="1">
      <c r="B37" s="1147"/>
      <c r="C37" s="1148"/>
      <c r="D37" s="3451" t="s">
        <v>1625</v>
      </c>
      <c r="E37" s="3452"/>
      <c r="F37" s="3452"/>
      <c r="G37" s="3452"/>
      <c r="H37" s="3452"/>
      <c r="I37" s="3452"/>
      <c r="J37" s="3452"/>
      <c r="K37" s="3452"/>
      <c r="L37" s="3453"/>
      <c r="M37" s="3454">
        <v>2</v>
      </c>
      <c r="N37" s="3454"/>
      <c r="O37" s="3454"/>
      <c r="P37" s="3454"/>
      <c r="Q37" s="3454"/>
      <c r="R37" s="3454"/>
      <c r="S37" s="1136" t="s">
        <v>881</v>
      </c>
      <c r="T37" s="1136"/>
      <c r="U37" s="1136"/>
      <c r="V37" s="1136"/>
      <c r="W37" s="1136"/>
      <c r="X37" s="1136"/>
      <c r="Y37" s="3445"/>
      <c r="Z37" s="3446"/>
      <c r="AA37" s="3446"/>
      <c r="AB37" s="3446"/>
      <c r="AC37" s="3446"/>
      <c r="AD37" s="3446"/>
      <c r="AE37" s="3446"/>
      <c r="AF37" s="3446"/>
      <c r="AG37" s="3446"/>
      <c r="AH37" s="3446"/>
      <c r="AI37" s="3446"/>
      <c r="AJ37" s="3446"/>
      <c r="AK37" s="3446"/>
      <c r="AL37" s="3446"/>
      <c r="AM37" s="3446"/>
      <c r="AN37" s="3446"/>
      <c r="AO37" s="3446"/>
      <c r="AP37" s="3446"/>
      <c r="AQ37" s="3446"/>
      <c r="AR37" s="3446"/>
      <c r="AS37" s="3446"/>
      <c r="AT37" s="3446"/>
      <c r="AU37" s="3446"/>
      <c r="AV37" s="3446"/>
      <c r="AW37" s="3446"/>
      <c r="AX37" s="3446"/>
      <c r="AY37" s="3447"/>
    </row>
    <row r="38" spans="1:51" ht="50.1" customHeight="1">
      <c r="B38" s="1147"/>
      <c r="C38" s="1148"/>
      <c r="D38" s="3451" t="s">
        <v>1626</v>
      </c>
      <c r="E38" s="3452"/>
      <c r="F38" s="3452"/>
      <c r="G38" s="3452"/>
      <c r="H38" s="3452"/>
      <c r="I38" s="3452"/>
      <c r="J38" s="3452"/>
      <c r="K38" s="3452"/>
      <c r="L38" s="3453"/>
      <c r="M38" s="3454">
        <v>0.2</v>
      </c>
      <c r="N38" s="3454"/>
      <c r="O38" s="3454"/>
      <c r="P38" s="3454"/>
      <c r="Q38" s="3454"/>
      <c r="R38" s="3454"/>
      <c r="S38" s="1136" t="s">
        <v>881</v>
      </c>
      <c r="T38" s="1136"/>
      <c r="U38" s="1136"/>
      <c r="V38" s="1136"/>
      <c r="W38" s="1136"/>
      <c r="X38" s="1136"/>
      <c r="Y38" s="3445"/>
      <c r="Z38" s="3446"/>
      <c r="AA38" s="3446"/>
      <c r="AB38" s="3446"/>
      <c r="AC38" s="3446"/>
      <c r="AD38" s="3446"/>
      <c r="AE38" s="3446"/>
      <c r="AF38" s="3446"/>
      <c r="AG38" s="3446"/>
      <c r="AH38" s="3446"/>
      <c r="AI38" s="3446"/>
      <c r="AJ38" s="3446"/>
      <c r="AK38" s="3446"/>
      <c r="AL38" s="3446"/>
      <c r="AM38" s="3446"/>
      <c r="AN38" s="3446"/>
      <c r="AO38" s="3446"/>
      <c r="AP38" s="3446"/>
      <c r="AQ38" s="3446"/>
      <c r="AR38" s="3446"/>
      <c r="AS38" s="3446"/>
      <c r="AT38" s="3446"/>
      <c r="AU38" s="3446"/>
      <c r="AV38" s="3446"/>
      <c r="AW38" s="3446"/>
      <c r="AX38" s="3446"/>
      <c r="AY38" s="3447"/>
    </row>
    <row r="39" spans="1:51" ht="23.1" customHeight="1">
      <c r="B39" s="1149"/>
      <c r="C39" s="1150"/>
      <c r="D39" s="1165" t="s">
        <v>26</v>
      </c>
      <c r="E39" s="1094"/>
      <c r="F39" s="1094"/>
      <c r="G39" s="1094"/>
      <c r="H39" s="1094"/>
      <c r="I39" s="1094"/>
      <c r="J39" s="1094"/>
      <c r="K39" s="1094"/>
      <c r="L39" s="1095"/>
      <c r="M39" s="3455">
        <f>SUM(M36:R38)</f>
        <v>7.2</v>
      </c>
      <c r="N39" s="3455"/>
      <c r="O39" s="3455"/>
      <c r="P39" s="3455"/>
      <c r="Q39" s="3455"/>
      <c r="R39" s="3455"/>
      <c r="S39" s="1167">
        <f>SUM(S36:X38)</f>
        <v>15</v>
      </c>
      <c r="T39" s="1167"/>
      <c r="U39" s="1167"/>
      <c r="V39" s="1167"/>
      <c r="W39" s="1167"/>
      <c r="X39" s="1167"/>
      <c r="Y39" s="3448"/>
      <c r="Z39" s="3449"/>
      <c r="AA39" s="3449"/>
      <c r="AB39" s="3449"/>
      <c r="AC39" s="3449"/>
      <c r="AD39" s="3449"/>
      <c r="AE39" s="3449"/>
      <c r="AF39" s="3449"/>
      <c r="AG39" s="3449"/>
      <c r="AH39" s="3449"/>
      <c r="AI39" s="3449"/>
      <c r="AJ39" s="3449"/>
      <c r="AK39" s="3449"/>
      <c r="AL39" s="3449"/>
      <c r="AM39" s="3449"/>
      <c r="AN39" s="3449"/>
      <c r="AO39" s="3449"/>
      <c r="AP39" s="3449"/>
      <c r="AQ39" s="3449"/>
      <c r="AR39" s="3449"/>
      <c r="AS39" s="3449"/>
      <c r="AT39" s="3449"/>
      <c r="AU39" s="3449"/>
      <c r="AV39" s="3449"/>
      <c r="AW39" s="3449"/>
      <c r="AX39" s="3449"/>
      <c r="AY39" s="3450"/>
    </row>
    <row r="40" spans="1:51" ht="3" customHeight="1">
      <c r="A40" s="125"/>
      <c r="B40" s="126"/>
      <c r="C40" s="126"/>
      <c r="D40" s="127"/>
      <c r="E40" s="127"/>
      <c r="F40" s="127"/>
      <c r="G40" s="127"/>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row>
    <row r="41" spans="1:51" ht="3" customHeight="1" thickBot="1">
      <c r="A41" s="125"/>
      <c r="B41" s="128"/>
      <c r="C41" s="128"/>
      <c r="D41" s="129"/>
      <c r="E41" s="129"/>
      <c r="F41" s="129"/>
      <c r="G41" s="129"/>
      <c r="H41" s="129"/>
      <c r="I41" s="129"/>
      <c r="J41" s="129"/>
      <c r="K41" s="129"/>
      <c r="L41" s="129"/>
      <c r="M41" s="129"/>
      <c r="N41" s="129"/>
      <c r="O41" s="129"/>
      <c r="P41" s="129"/>
      <c r="Q41" s="129"/>
      <c r="R41" s="129"/>
      <c r="S41" s="129"/>
      <c r="T41" s="129"/>
      <c r="U41" s="129"/>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row>
    <row r="42" spans="1:51" ht="21" hidden="1" customHeight="1">
      <c r="B42" s="1595" t="s">
        <v>18</v>
      </c>
      <c r="C42" s="1596"/>
      <c r="D42" s="1503" t="s">
        <v>19</v>
      </c>
      <c r="E42" s="1504"/>
      <c r="F42" s="1504"/>
      <c r="G42" s="1504"/>
      <c r="H42" s="1504"/>
      <c r="I42" s="1504"/>
      <c r="J42" s="1504"/>
      <c r="K42" s="1504"/>
      <c r="L42" s="1504"/>
      <c r="M42" s="1504"/>
      <c r="N42" s="1504"/>
      <c r="O42" s="1504"/>
      <c r="P42" s="1504"/>
      <c r="Q42" s="1504"/>
      <c r="R42" s="1504"/>
      <c r="S42" s="1504"/>
      <c r="T42" s="1504"/>
      <c r="U42" s="1504"/>
      <c r="V42" s="1504"/>
      <c r="W42" s="1504"/>
      <c r="X42" s="1504"/>
      <c r="Y42" s="1504"/>
      <c r="Z42" s="1504"/>
      <c r="AA42" s="1504"/>
      <c r="AB42" s="1504"/>
      <c r="AC42" s="1504"/>
      <c r="AD42" s="1504"/>
      <c r="AE42" s="1504"/>
      <c r="AF42" s="1504"/>
      <c r="AG42" s="1504"/>
      <c r="AH42" s="1504"/>
      <c r="AI42" s="1504"/>
      <c r="AJ42" s="1504"/>
      <c r="AK42" s="1504"/>
      <c r="AL42" s="1504"/>
      <c r="AM42" s="1504"/>
      <c r="AN42" s="1504"/>
      <c r="AO42" s="1504"/>
      <c r="AP42" s="1504"/>
      <c r="AQ42" s="1504"/>
      <c r="AR42" s="1504"/>
      <c r="AS42" s="1504"/>
      <c r="AT42" s="1504"/>
      <c r="AU42" s="1504"/>
      <c r="AV42" s="1504"/>
      <c r="AW42" s="1504"/>
      <c r="AX42" s="1504"/>
      <c r="AY42" s="1505"/>
    </row>
    <row r="43" spans="1:51" ht="203.25" hidden="1" customHeight="1">
      <c r="B43" s="1595"/>
      <c r="C43" s="1596"/>
      <c r="D43" s="1599" t="s">
        <v>20</v>
      </c>
      <c r="E43" s="1600"/>
      <c r="F43" s="1600"/>
      <c r="G43" s="1600"/>
      <c r="H43" s="1600"/>
      <c r="I43" s="1600"/>
      <c r="J43" s="1600"/>
      <c r="K43" s="1600"/>
      <c r="L43" s="1600"/>
      <c r="M43" s="1600"/>
      <c r="N43" s="1600"/>
      <c r="O43" s="1600"/>
      <c r="P43" s="1600"/>
      <c r="Q43" s="1600"/>
      <c r="R43" s="1600"/>
      <c r="S43" s="1600"/>
      <c r="T43" s="1600"/>
      <c r="U43" s="1600"/>
      <c r="V43" s="1600"/>
      <c r="W43" s="1600"/>
      <c r="X43" s="1600"/>
      <c r="Y43" s="1600"/>
      <c r="Z43" s="1600"/>
      <c r="AA43" s="1600"/>
      <c r="AB43" s="1600"/>
      <c r="AC43" s="1600"/>
      <c r="AD43" s="1600"/>
      <c r="AE43" s="1600"/>
      <c r="AF43" s="1600"/>
      <c r="AG43" s="1600"/>
      <c r="AH43" s="1600"/>
      <c r="AI43" s="1600"/>
      <c r="AJ43" s="1600"/>
      <c r="AK43" s="1600"/>
      <c r="AL43" s="1600"/>
      <c r="AM43" s="1600"/>
      <c r="AN43" s="1600"/>
      <c r="AO43" s="1600"/>
      <c r="AP43" s="1600"/>
      <c r="AQ43" s="1600"/>
      <c r="AR43" s="1600"/>
      <c r="AS43" s="1600"/>
      <c r="AT43" s="1600"/>
      <c r="AU43" s="1600"/>
      <c r="AV43" s="1600"/>
      <c r="AW43" s="1600"/>
      <c r="AX43" s="1600"/>
      <c r="AY43" s="1601"/>
    </row>
    <row r="44" spans="1:51" ht="20.25" hidden="1" customHeight="1">
      <c r="B44" s="1595"/>
      <c r="C44" s="1596"/>
      <c r="D44" s="1602" t="s">
        <v>21</v>
      </c>
      <c r="E44" s="1603"/>
      <c r="F44" s="1603"/>
      <c r="G44" s="1603"/>
      <c r="H44" s="1603"/>
      <c r="I44" s="1603"/>
      <c r="J44" s="1603"/>
      <c r="K44" s="1603"/>
      <c r="L44" s="1603"/>
      <c r="M44" s="1603"/>
      <c r="N44" s="1603"/>
      <c r="O44" s="1603"/>
      <c r="P44" s="1603"/>
      <c r="Q44" s="1603"/>
      <c r="R44" s="1603"/>
      <c r="S44" s="1603"/>
      <c r="T44" s="1603"/>
      <c r="U44" s="1603"/>
      <c r="V44" s="1603"/>
      <c r="W44" s="1603"/>
      <c r="X44" s="1603"/>
      <c r="Y44" s="1603"/>
      <c r="Z44" s="1603"/>
      <c r="AA44" s="1603"/>
      <c r="AB44" s="1603"/>
      <c r="AC44" s="1603"/>
      <c r="AD44" s="1603"/>
      <c r="AE44" s="1603"/>
      <c r="AF44" s="1603"/>
      <c r="AG44" s="1603"/>
      <c r="AH44" s="1603"/>
      <c r="AI44" s="1603"/>
      <c r="AJ44" s="1603"/>
      <c r="AK44" s="1603"/>
      <c r="AL44" s="1603"/>
      <c r="AM44" s="1603"/>
      <c r="AN44" s="1603"/>
      <c r="AO44" s="1603"/>
      <c r="AP44" s="1603"/>
      <c r="AQ44" s="1603"/>
      <c r="AR44" s="1603"/>
      <c r="AS44" s="1603"/>
      <c r="AT44" s="1603"/>
      <c r="AU44" s="1603"/>
      <c r="AV44" s="1603"/>
      <c r="AW44" s="1603"/>
      <c r="AX44" s="1603"/>
      <c r="AY44" s="1604"/>
    </row>
    <row r="45" spans="1:51" ht="100.5" hidden="1" customHeight="1" thickBot="1">
      <c r="B45" s="1597"/>
      <c r="C45" s="1598"/>
      <c r="D45" s="1605"/>
      <c r="E45" s="1606"/>
      <c r="F45" s="1606"/>
      <c r="G45" s="1606"/>
      <c r="H45" s="1606"/>
      <c r="I45" s="1606"/>
      <c r="J45" s="1606"/>
      <c r="K45" s="1606"/>
      <c r="L45" s="1606"/>
      <c r="M45" s="1606"/>
      <c r="N45" s="1606"/>
      <c r="O45" s="1606"/>
      <c r="P45" s="1606"/>
      <c r="Q45" s="1606"/>
      <c r="R45" s="1606"/>
      <c r="S45" s="1606"/>
      <c r="T45" s="1606"/>
      <c r="U45" s="1606"/>
      <c r="V45" s="1606"/>
      <c r="W45" s="1606"/>
      <c r="X45" s="1606"/>
      <c r="Y45" s="1606"/>
      <c r="Z45" s="1606"/>
      <c r="AA45" s="1606"/>
      <c r="AB45" s="1606"/>
      <c r="AC45" s="1606"/>
      <c r="AD45" s="1606"/>
      <c r="AE45" s="1606"/>
      <c r="AF45" s="1606"/>
      <c r="AG45" s="1606"/>
      <c r="AH45" s="1606"/>
      <c r="AI45" s="1606"/>
      <c r="AJ45" s="1606"/>
      <c r="AK45" s="1606"/>
      <c r="AL45" s="1606"/>
      <c r="AM45" s="1606"/>
      <c r="AN45" s="1606"/>
      <c r="AO45" s="1606"/>
      <c r="AP45" s="1606"/>
      <c r="AQ45" s="1606"/>
      <c r="AR45" s="1606"/>
      <c r="AS45" s="1606"/>
      <c r="AT45" s="1606"/>
      <c r="AU45" s="1606"/>
      <c r="AV45" s="1606"/>
      <c r="AW45" s="1606"/>
      <c r="AX45" s="1606"/>
      <c r="AY45" s="1607"/>
    </row>
    <row r="46" spans="1:51" ht="21" hidden="1" customHeight="1">
      <c r="A46" s="130"/>
      <c r="B46" s="131"/>
      <c r="C46" s="132"/>
      <c r="D46" s="1608" t="s">
        <v>22</v>
      </c>
      <c r="E46" s="1609"/>
      <c r="F46" s="1609"/>
      <c r="G46" s="1609"/>
      <c r="H46" s="1609"/>
      <c r="I46" s="1609"/>
      <c r="J46" s="1609"/>
      <c r="K46" s="1609"/>
      <c r="L46" s="1609"/>
      <c r="M46" s="1609"/>
      <c r="N46" s="1609"/>
      <c r="O46" s="1609"/>
      <c r="P46" s="1609"/>
      <c r="Q46" s="1609"/>
      <c r="R46" s="1609"/>
      <c r="S46" s="1609"/>
      <c r="T46" s="1609"/>
      <c r="U46" s="1609"/>
      <c r="V46" s="1609"/>
      <c r="W46" s="1609"/>
      <c r="X46" s="1609"/>
      <c r="Y46" s="1609"/>
      <c r="Z46" s="1609"/>
      <c r="AA46" s="1609"/>
      <c r="AB46" s="1609"/>
      <c r="AC46" s="1609"/>
      <c r="AD46" s="1609"/>
      <c r="AE46" s="1609"/>
      <c r="AF46" s="1609"/>
      <c r="AG46" s="1609"/>
      <c r="AH46" s="1609"/>
      <c r="AI46" s="1609"/>
      <c r="AJ46" s="1609"/>
      <c r="AK46" s="1609"/>
      <c r="AL46" s="1609"/>
      <c r="AM46" s="1609"/>
      <c r="AN46" s="1609"/>
      <c r="AO46" s="1609"/>
      <c r="AP46" s="1609"/>
      <c r="AQ46" s="1609"/>
      <c r="AR46" s="1609"/>
      <c r="AS46" s="1609"/>
      <c r="AT46" s="1609"/>
      <c r="AU46" s="1609"/>
      <c r="AV46" s="1609"/>
      <c r="AW46" s="1609"/>
      <c r="AX46" s="1609"/>
      <c r="AY46" s="1610"/>
    </row>
    <row r="47" spans="1:51" ht="135.94999999999999" hidden="1" customHeight="1">
      <c r="A47" s="130"/>
      <c r="B47" s="133"/>
      <c r="C47" s="134"/>
      <c r="D47" s="1640"/>
      <c r="E47" s="1641"/>
      <c r="F47" s="1641"/>
      <c r="G47" s="1641"/>
      <c r="H47" s="1641"/>
      <c r="I47" s="1641"/>
      <c r="J47" s="1641"/>
      <c r="K47" s="1641"/>
      <c r="L47" s="1641"/>
      <c r="M47" s="1641"/>
      <c r="N47" s="1641"/>
      <c r="O47" s="1641"/>
      <c r="P47" s="1641"/>
      <c r="Q47" s="1641"/>
      <c r="R47" s="1641"/>
      <c r="S47" s="1641"/>
      <c r="T47" s="1641"/>
      <c r="U47" s="1641"/>
      <c r="V47" s="1641"/>
      <c r="W47" s="1641"/>
      <c r="X47" s="1641"/>
      <c r="Y47" s="1641"/>
      <c r="Z47" s="1641"/>
      <c r="AA47" s="1641"/>
      <c r="AB47" s="1641"/>
      <c r="AC47" s="1641"/>
      <c r="AD47" s="1641"/>
      <c r="AE47" s="1641"/>
      <c r="AF47" s="1641"/>
      <c r="AG47" s="1641"/>
      <c r="AH47" s="1641"/>
      <c r="AI47" s="1641"/>
      <c r="AJ47" s="1641"/>
      <c r="AK47" s="1641"/>
      <c r="AL47" s="1641"/>
      <c r="AM47" s="1641"/>
      <c r="AN47" s="1641"/>
      <c r="AO47" s="1641"/>
      <c r="AP47" s="1641"/>
      <c r="AQ47" s="1641"/>
      <c r="AR47" s="1641"/>
      <c r="AS47" s="1641"/>
      <c r="AT47" s="1641"/>
      <c r="AU47" s="1641"/>
      <c r="AV47" s="1641"/>
      <c r="AW47" s="1641"/>
      <c r="AX47" s="1641"/>
      <c r="AY47" s="3424"/>
    </row>
    <row r="48" spans="1:51" ht="21" customHeight="1">
      <c r="A48" s="130"/>
      <c r="B48" s="3425" t="s">
        <v>64</v>
      </c>
      <c r="C48" s="3426"/>
      <c r="D48" s="3426"/>
      <c r="E48" s="3426"/>
      <c r="F48" s="3426"/>
      <c r="G48" s="3426"/>
      <c r="H48" s="3426"/>
      <c r="I48" s="3426"/>
      <c r="J48" s="3426"/>
      <c r="K48" s="3426"/>
      <c r="L48" s="3426"/>
      <c r="M48" s="3426"/>
      <c r="N48" s="3426"/>
      <c r="O48" s="3426"/>
      <c r="P48" s="3426"/>
      <c r="Q48" s="3426"/>
      <c r="R48" s="3426"/>
      <c r="S48" s="3426"/>
      <c r="T48" s="3426"/>
      <c r="U48" s="3426"/>
      <c r="V48" s="3426"/>
      <c r="W48" s="3426"/>
      <c r="X48" s="3426"/>
      <c r="Y48" s="3426"/>
      <c r="Z48" s="3426"/>
      <c r="AA48" s="3426"/>
      <c r="AB48" s="3426"/>
      <c r="AC48" s="3426"/>
      <c r="AD48" s="3426"/>
      <c r="AE48" s="3426"/>
      <c r="AF48" s="3426"/>
      <c r="AG48" s="3426"/>
      <c r="AH48" s="3426"/>
      <c r="AI48" s="3426"/>
      <c r="AJ48" s="3426"/>
      <c r="AK48" s="3426"/>
      <c r="AL48" s="3426"/>
      <c r="AM48" s="3426"/>
      <c r="AN48" s="3426"/>
      <c r="AO48" s="3426"/>
      <c r="AP48" s="3426"/>
      <c r="AQ48" s="3426"/>
      <c r="AR48" s="3426"/>
      <c r="AS48" s="3426"/>
      <c r="AT48" s="3426"/>
      <c r="AU48" s="3426"/>
      <c r="AV48" s="3426"/>
      <c r="AW48" s="3426"/>
      <c r="AX48" s="3426"/>
      <c r="AY48" s="3427"/>
    </row>
    <row r="49" spans="1:51" ht="21" customHeight="1">
      <c r="A49" s="130"/>
      <c r="B49" s="133"/>
      <c r="C49" s="134"/>
      <c r="D49" s="1578" t="s">
        <v>70</v>
      </c>
      <c r="E49" s="1579"/>
      <c r="F49" s="1579"/>
      <c r="G49" s="1579"/>
      <c r="H49" s="1580" t="s">
        <v>69</v>
      </c>
      <c r="I49" s="1579"/>
      <c r="J49" s="1579"/>
      <c r="K49" s="1579"/>
      <c r="L49" s="1579"/>
      <c r="M49" s="1579"/>
      <c r="N49" s="1579"/>
      <c r="O49" s="1579"/>
      <c r="P49" s="1579"/>
      <c r="Q49" s="1579"/>
      <c r="R49" s="1579"/>
      <c r="S49" s="1579"/>
      <c r="T49" s="1579"/>
      <c r="U49" s="1579"/>
      <c r="V49" s="1579"/>
      <c r="W49" s="1579"/>
      <c r="X49" s="1579"/>
      <c r="Y49" s="1579"/>
      <c r="Z49" s="1579"/>
      <c r="AA49" s="1579"/>
      <c r="AB49" s="1579"/>
      <c r="AC49" s="1579"/>
      <c r="AD49" s="1579"/>
      <c r="AE49" s="1579"/>
      <c r="AF49" s="1579"/>
      <c r="AG49" s="1581"/>
      <c r="AH49" s="1580" t="s">
        <v>93</v>
      </c>
      <c r="AI49" s="1579"/>
      <c r="AJ49" s="1579"/>
      <c r="AK49" s="1579"/>
      <c r="AL49" s="1579"/>
      <c r="AM49" s="1579"/>
      <c r="AN49" s="1579"/>
      <c r="AO49" s="1579"/>
      <c r="AP49" s="1579"/>
      <c r="AQ49" s="1579"/>
      <c r="AR49" s="1579"/>
      <c r="AS49" s="1579"/>
      <c r="AT49" s="1579"/>
      <c r="AU49" s="1579"/>
      <c r="AV49" s="1579"/>
      <c r="AW49" s="1579"/>
      <c r="AX49" s="1579"/>
      <c r="AY49" s="1582"/>
    </row>
    <row r="50" spans="1:51" ht="26.25" customHeight="1">
      <c r="A50" s="130"/>
      <c r="B50" s="1537" t="s">
        <v>52</v>
      </c>
      <c r="C50" s="1538"/>
      <c r="D50" s="3331" t="s">
        <v>1348</v>
      </c>
      <c r="E50" s="3428"/>
      <c r="F50" s="3428"/>
      <c r="G50" s="3429"/>
      <c r="H50" s="1544" t="s">
        <v>63</v>
      </c>
      <c r="I50" s="1545"/>
      <c r="J50" s="1545"/>
      <c r="K50" s="1545"/>
      <c r="L50" s="1545"/>
      <c r="M50" s="1545"/>
      <c r="N50" s="1545"/>
      <c r="O50" s="1545"/>
      <c r="P50" s="1545"/>
      <c r="Q50" s="1545"/>
      <c r="R50" s="1545"/>
      <c r="S50" s="1545"/>
      <c r="T50" s="1545"/>
      <c r="U50" s="1545"/>
      <c r="V50" s="1545"/>
      <c r="W50" s="1545"/>
      <c r="X50" s="1545"/>
      <c r="Y50" s="1545"/>
      <c r="Z50" s="1545"/>
      <c r="AA50" s="1545"/>
      <c r="AB50" s="1545"/>
      <c r="AC50" s="1545"/>
      <c r="AD50" s="1545"/>
      <c r="AE50" s="1545"/>
      <c r="AF50" s="1545"/>
      <c r="AG50" s="1546"/>
      <c r="AH50" s="3430" t="s">
        <v>1627</v>
      </c>
      <c r="AI50" s="3431"/>
      <c r="AJ50" s="3431"/>
      <c r="AK50" s="3431"/>
      <c r="AL50" s="3431"/>
      <c r="AM50" s="3431"/>
      <c r="AN50" s="3431"/>
      <c r="AO50" s="3431"/>
      <c r="AP50" s="3431"/>
      <c r="AQ50" s="3431"/>
      <c r="AR50" s="3431"/>
      <c r="AS50" s="3431"/>
      <c r="AT50" s="3431"/>
      <c r="AU50" s="3431"/>
      <c r="AV50" s="3431"/>
      <c r="AW50" s="3431"/>
      <c r="AX50" s="3431"/>
      <c r="AY50" s="3432"/>
    </row>
    <row r="51" spans="1:51" ht="79.5" customHeight="1">
      <c r="A51" s="130"/>
      <c r="B51" s="1539"/>
      <c r="C51" s="1540"/>
      <c r="D51" s="3439" t="s">
        <v>1348</v>
      </c>
      <c r="E51" s="3440"/>
      <c r="F51" s="3440"/>
      <c r="G51" s="3441"/>
      <c r="H51" s="1569" t="s">
        <v>1350</v>
      </c>
      <c r="I51" s="1570"/>
      <c r="J51" s="1570"/>
      <c r="K51" s="1570"/>
      <c r="L51" s="1570"/>
      <c r="M51" s="1570"/>
      <c r="N51" s="1570"/>
      <c r="O51" s="1570"/>
      <c r="P51" s="1570"/>
      <c r="Q51" s="1570"/>
      <c r="R51" s="1570"/>
      <c r="S51" s="1570"/>
      <c r="T51" s="1570"/>
      <c r="U51" s="1570"/>
      <c r="V51" s="1570"/>
      <c r="W51" s="1570"/>
      <c r="X51" s="1570"/>
      <c r="Y51" s="1570"/>
      <c r="Z51" s="1570"/>
      <c r="AA51" s="1570"/>
      <c r="AB51" s="1570"/>
      <c r="AC51" s="1570"/>
      <c r="AD51" s="1570"/>
      <c r="AE51" s="1570"/>
      <c r="AF51" s="1570"/>
      <c r="AG51" s="1571"/>
      <c r="AH51" s="3433"/>
      <c r="AI51" s="3434"/>
      <c r="AJ51" s="3434"/>
      <c r="AK51" s="3434"/>
      <c r="AL51" s="3434"/>
      <c r="AM51" s="3434"/>
      <c r="AN51" s="3434"/>
      <c r="AO51" s="3434"/>
      <c r="AP51" s="3434"/>
      <c r="AQ51" s="3434"/>
      <c r="AR51" s="3434"/>
      <c r="AS51" s="3434"/>
      <c r="AT51" s="3434"/>
      <c r="AU51" s="3434"/>
      <c r="AV51" s="3434"/>
      <c r="AW51" s="3434"/>
      <c r="AX51" s="3434"/>
      <c r="AY51" s="3435"/>
    </row>
    <row r="52" spans="1:51" ht="26.25" customHeight="1">
      <c r="A52" s="130"/>
      <c r="B52" s="1541"/>
      <c r="C52" s="1542"/>
      <c r="D52" s="3421" t="s">
        <v>1348</v>
      </c>
      <c r="E52" s="3422"/>
      <c r="F52" s="3422"/>
      <c r="G52" s="3423"/>
      <c r="H52" s="1529" t="s">
        <v>1351</v>
      </c>
      <c r="I52" s="1530"/>
      <c r="J52" s="1530"/>
      <c r="K52" s="1530"/>
      <c r="L52" s="1530"/>
      <c r="M52" s="1530"/>
      <c r="N52" s="1530"/>
      <c r="O52" s="1530"/>
      <c r="P52" s="1530"/>
      <c r="Q52" s="1530"/>
      <c r="R52" s="1530"/>
      <c r="S52" s="1530"/>
      <c r="T52" s="1530"/>
      <c r="U52" s="1530"/>
      <c r="V52" s="1530"/>
      <c r="W52" s="1530"/>
      <c r="X52" s="1530"/>
      <c r="Y52" s="1530"/>
      <c r="Z52" s="1530"/>
      <c r="AA52" s="1530"/>
      <c r="AB52" s="1530"/>
      <c r="AC52" s="1530"/>
      <c r="AD52" s="1530"/>
      <c r="AE52" s="1530"/>
      <c r="AF52" s="1530"/>
      <c r="AG52" s="1531"/>
      <c r="AH52" s="3436"/>
      <c r="AI52" s="3437"/>
      <c r="AJ52" s="3437"/>
      <c r="AK52" s="3437"/>
      <c r="AL52" s="3437"/>
      <c r="AM52" s="3437"/>
      <c r="AN52" s="3437"/>
      <c r="AO52" s="3437"/>
      <c r="AP52" s="3437"/>
      <c r="AQ52" s="3437"/>
      <c r="AR52" s="3437"/>
      <c r="AS52" s="3437"/>
      <c r="AT52" s="3437"/>
      <c r="AU52" s="3437"/>
      <c r="AV52" s="3437"/>
      <c r="AW52" s="3437"/>
      <c r="AX52" s="3437"/>
      <c r="AY52" s="3438"/>
    </row>
    <row r="53" spans="1:51" ht="26.25" customHeight="1">
      <c r="A53" s="130"/>
      <c r="B53" s="1539" t="s">
        <v>55</v>
      </c>
      <c r="C53" s="1540"/>
      <c r="D53" s="3411" t="s">
        <v>1348</v>
      </c>
      <c r="E53" s="1159"/>
      <c r="F53" s="1159"/>
      <c r="G53" s="1160"/>
      <c r="H53" s="1544" t="s">
        <v>57</v>
      </c>
      <c r="I53" s="1545"/>
      <c r="J53" s="1545"/>
      <c r="K53" s="1545"/>
      <c r="L53" s="1545"/>
      <c r="M53" s="1545"/>
      <c r="N53" s="1545"/>
      <c r="O53" s="1545"/>
      <c r="P53" s="1545"/>
      <c r="Q53" s="1545"/>
      <c r="R53" s="1545"/>
      <c r="S53" s="1545"/>
      <c r="T53" s="1545"/>
      <c r="U53" s="1545"/>
      <c r="V53" s="1545"/>
      <c r="W53" s="1545"/>
      <c r="X53" s="1545"/>
      <c r="Y53" s="1545"/>
      <c r="Z53" s="1545"/>
      <c r="AA53" s="1545"/>
      <c r="AB53" s="1545"/>
      <c r="AC53" s="1545"/>
      <c r="AD53" s="1545"/>
      <c r="AE53" s="1545"/>
      <c r="AF53" s="1545"/>
      <c r="AG53" s="1546"/>
      <c r="AH53" s="3412" t="s">
        <v>1628</v>
      </c>
      <c r="AI53" s="3413"/>
      <c r="AJ53" s="3413"/>
      <c r="AK53" s="3413"/>
      <c r="AL53" s="3413"/>
      <c r="AM53" s="3413"/>
      <c r="AN53" s="3413"/>
      <c r="AO53" s="3413"/>
      <c r="AP53" s="3413"/>
      <c r="AQ53" s="3413"/>
      <c r="AR53" s="3413"/>
      <c r="AS53" s="3413"/>
      <c r="AT53" s="3413"/>
      <c r="AU53" s="3413"/>
      <c r="AV53" s="3413"/>
      <c r="AW53" s="3413"/>
      <c r="AX53" s="3413"/>
      <c r="AY53" s="3414"/>
    </row>
    <row r="54" spans="1:51" ht="26.25" customHeight="1">
      <c r="A54" s="130"/>
      <c r="B54" s="1539"/>
      <c r="C54" s="1540"/>
      <c r="D54" s="3407" t="s">
        <v>1348</v>
      </c>
      <c r="E54" s="1301"/>
      <c r="F54" s="1301"/>
      <c r="G54" s="1302"/>
      <c r="H54" s="1557" t="s">
        <v>1353</v>
      </c>
      <c r="I54" s="1558"/>
      <c r="J54" s="1558"/>
      <c r="K54" s="1558"/>
      <c r="L54" s="1558"/>
      <c r="M54" s="1558"/>
      <c r="N54" s="1558"/>
      <c r="O54" s="1558"/>
      <c r="P54" s="1558"/>
      <c r="Q54" s="1558"/>
      <c r="R54" s="1558"/>
      <c r="S54" s="1558"/>
      <c r="T54" s="1558"/>
      <c r="U54" s="1558"/>
      <c r="V54" s="1558"/>
      <c r="W54" s="1558"/>
      <c r="X54" s="1558"/>
      <c r="Y54" s="1558"/>
      <c r="Z54" s="1558"/>
      <c r="AA54" s="1558"/>
      <c r="AB54" s="1558"/>
      <c r="AC54" s="1558"/>
      <c r="AD54" s="1558"/>
      <c r="AE54" s="1558"/>
      <c r="AF54" s="1558"/>
      <c r="AG54" s="1559"/>
      <c r="AH54" s="3415"/>
      <c r="AI54" s="3416"/>
      <c r="AJ54" s="3416"/>
      <c r="AK54" s="3416"/>
      <c r="AL54" s="3416"/>
      <c r="AM54" s="3416"/>
      <c r="AN54" s="3416"/>
      <c r="AO54" s="3416"/>
      <c r="AP54" s="3416"/>
      <c r="AQ54" s="3416"/>
      <c r="AR54" s="3416"/>
      <c r="AS54" s="3416"/>
      <c r="AT54" s="3416"/>
      <c r="AU54" s="3416"/>
      <c r="AV54" s="3416"/>
      <c r="AW54" s="3416"/>
      <c r="AX54" s="3416"/>
      <c r="AY54" s="3417"/>
    </row>
    <row r="55" spans="1:51" ht="26.25" customHeight="1">
      <c r="A55" s="130"/>
      <c r="B55" s="1539"/>
      <c r="C55" s="1540"/>
      <c r="D55" s="3407" t="s">
        <v>1348</v>
      </c>
      <c r="E55" s="1301"/>
      <c r="F55" s="1301"/>
      <c r="G55" s="1302"/>
      <c r="H55" s="1557" t="s">
        <v>58</v>
      </c>
      <c r="I55" s="1558"/>
      <c r="J55" s="1558"/>
      <c r="K55" s="1558"/>
      <c r="L55" s="1558"/>
      <c r="M55" s="1558"/>
      <c r="N55" s="1558"/>
      <c r="O55" s="1558"/>
      <c r="P55" s="1558"/>
      <c r="Q55" s="1558"/>
      <c r="R55" s="1558"/>
      <c r="S55" s="1558"/>
      <c r="T55" s="1558"/>
      <c r="U55" s="1558"/>
      <c r="V55" s="1558"/>
      <c r="W55" s="1558"/>
      <c r="X55" s="1558"/>
      <c r="Y55" s="1558"/>
      <c r="Z55" s="1558"/>
      <c r="AA55" s="1558"/>
      <c r="AB55" s="1558"/>
      <c r="AC55" s="1558"/>
      <c r="AD55" s="1558"/>
      <c r="AE55" s="1558"/>
      <c r="AF55" s="1558"/>
      <c r="AG55" s="1559"/>
      <c r="AH55" s="3415"/>
      <c r="AI55" s="3416"/>
      <c r="AJ55" s="3416"/>
      <c r="AK55" s="3416"/>
      <c r="AL55" s="3416"/>
      <c r="AM55" s="3416"/>
      <c r="AN55" s="3416"/>
      <c r="AO55" s="3416"/>
      <c r="AP55" s="3416"/>
      <c r="AQ55" s="3416"/>
      <c r="AR55" s="3416"/>
      <c r="AS55" s="3416"/>
      <c r="AT55" s="3416"/>
      <c r="AU55" s="3416"/>
      <c r="AV55" s="3416"/>
      <c r="AW55" s="3416"/>
      <c r="AX55" s="3416"/>
      <c r="AY55" s="3417"/>
    </row>
    <row r="56" spans="1:51" ht="26.25" customHeight="1">
      <c r="A56" s="130"/>
      <c r="B56" s="1539"/>
      <c r="C56" s="1540"/>
      <c r="D56" s="3407" t="s">
        <v>1348</v>
      </c>
      <c r="E56" s="1301"/>
      <c r="F56" s="1301"/>
      <c r="G56" s="1302"/>
      <c r="H56" s="1557" t="s">
        <v>65</v>
      </c>
      <c r="I56" s="1558"/>
      <c r="J56" s="1558"/>
      <c r="K56" s="1558"/>
      <c r="L56" s="1558"/>
      <c r="M56" s="1558"/>
      <c r="N56" s="1558"/>
      <c r="O56" s="1558"/>
      <c r="P56" s="1558"/>
      <c r="Q56" s="1558"/>
      <c r="R56" s="1558"/>
      <c r="S56" s="1558"/>
      <c r="T56" s="1558"/>
      <c r="U56" s="1558"/>
      <c r="V56" s="1558"/>
      <c r="W56" s="1558"/>
      <c r="X56" s="1558"/>
      <c r="Y56" s="1558"/>
      <c r="Z56" s="1558"/>
      <c r="AA56" s="1558"/>
      <c r="AB56" s="1558"/>
      <c r="AC56" s="1558"/>
      <c r="AD56" s="1558"/>
      <c r="AE56" s="1558"/>
      <c r="AF56" s="1558"/>
      <c r="AG56" s="1559"/>
      <c r="AH56" s="3415"/>
      <c r="AI56" s="3416"/>
      <c r="AJ56" s="3416"/>
      <c r="AK56" s="3416"/>
      <c r="AL56" s="3416"/>
      <c r="AM56" s="3416"/>
      <c r="AN56" s="3416"/>
      <c r="AO56" s="3416"/>
      <c r="AP56" s="3416"/>
      <c r="AQ56" s="3416"/>
      <c r="AR56" s="3416"/>
      <c r="AS56" s="3416"/>
      <c r="AT56" s="3416"/>
      <c r="AU56" s="3416"/>
      <c r="AV56" s="3416"/>
      <c r="AW56" s="3416"/>
      <c r="AX56" s="3416"/>
      <c r="AY56" s="3417"/>
    </row>
    <row r="57" spans="1:51" ht="26.25" customHeight="1">
      <c r="A57" s="130"/>
      <c r="B57" s="1541"/>
      <c r="C57" s="1542"/>
      <c r="D57" s="3421" t="s">
        <v>1348</v>
      </c>
      <c r="E57" s="3422"/>
      <c r="F57" s="3422"/>
      <c r="G57" s="3423"/>
      <c r="H57" s="1529" t="s">
        <v>66</v>
      </c>
      <c r="I57" s="1530"/>
      <c r="J57" s="1530"/>
      <c r="K57" s="1530"/>
      <c r="L57" s="1530"/>
      <c r="M57" s="1530"/>
      <c r="N57" s="1530"/>
      <c r="O57" s="1530"/>
      <c r="P57" s="1530"/>
      <c r="Q57" s="1530"/>
      <c r="R57" s="1530"/>
      <c r="S57" s="1530"/>
      <c r="T57" s="1530"/>
      <c r="U57" s="1530"/>
      <c r="V57" s="1530"/>
      <c r="W57" s="1530"/>
      <c r="X57" s="1530"/>
      <c r="Y57" s="1530"/>
      <c r="Z57" s="1530"/>
      <c r="AA57" s="1530"/>
      <c r="AB57" s="1530"/>
      <c r="AC57" s="1530"/>
      <c r="AD57" s="1530"/>
      <c r="AE57" s="1530"/>
      <c r="AF57" s="1530"/>
      <c r="AG57" s="1531"/>
      <c r="AH57" s="3418"/>
      <c r="AI57" s="3419"/>
      <c r="AJ57" s="3419"/>
      <c r="AK57" s="3419"/>
      <c r="AL57" s="3419"/>
      <c r="AM57" s="3419"/>
      <c r="AN57" s="3419"/>
      <c r="AO57" s="3419"/>
      <c r="AP57" s="3419"/>
      <c r="AQ57" s="3419"/>
      <c r="AR57" s="3419"/>
      <c r="AS57" s="3419"/>
      <c r="AT57" s="3419"/>
      <c r="AU57" s="3419"/>
      <c r="AV57" s="3419"/>
      <c r="AW57" s="3419"/>
      <c r="AX57" s="3419"/>
      <c r="AY57" s="3420"/>
    </row>
    <row r="58" spans="1:51" ht="26.25" customHeight="1">
      <c r="A58" s="130"/>
      <c r="B58" s="1537" t="s">
        <v>51</v>
      </c>
      <c r="C58" s="1538"/>
      <c r="D58" s="3411" t="s">
        <v>1348</v>
      </c>
      <c r="E58" s="1159"/>
      <c r="F58" s="1159"/>
      <c r="G58" s="1160"/>
      <c r="H58" s="1544" t="s">
        <v>53</v>
      </c>
      <c r="I58" s="1545"/>
      <c r="J58" s="1545"/>
      <c r="K58" s="1545"/>
      <c r="L58" s="1545"/>
      <c r="M58" s="1545"/>
      <c r="N58" s="1545"/>
      <c r="O58" s="1545"/>
      <c r="P58" s="1545"/>
      <c r="Q58" s="1545"/>
      <c r="R58" s="1545"/>
      <c r="S58" s="1545"/>
      <c r="T58" s="1545"/>
      <c r="U58" s="1545"/>
      <c r="V58" s="1545"/>
      <c r="W58" s="1545"/>
      <c r="X58" s="1545"/>
      <c r="Y58" s="1545"/>
      <c r="Z58" s="1545"/>
      <c r="AA58" s="1545"/>
      <c r="AB58" s="1545"/>
      <c r="AC58" s="1545"/>
      <c r="AD58" s="1545"/>
      <c r="AE58" s="1545"/>
      <c r="AF58" s="1545"/>
      <c r="AG58" s="1546"/>
      <c r="AH58" s="3412" t="s">
        <v>1629</v>
      </c>
      <c r="AI58" s="3413"/>
      <c r="AJ58" s="3413"/>
      <c r="AK58" s="3413"/>
      <c r="AL58" s="3413"/>
      <c r="AM58" s="3413"/>
      <c r="AN58" s="3413"/>
      <c r="AO58" s="3413"/>
      <c r="AP58" s="3413"/>
      <c r="AQ58" s="3413"/>
      <c r="AR58" s="3413"/>
      <c r="AS58" s="3413"/>
      <c r="AT58" s="3413"/>
      <c r="AU58" s="3413"/>
      <c r="AV58" s="3413"/>
      <c r="AW58" s="3413"/>
      <c r="AX58" s="3413"/>
      <c r="AY58" s="3414"/>
    </row>
    <row r="59" spans="1:51" ht="26.25" customHeight="1">
      <c r="A59" s="130"/>
      <c r="B59" s="1539"/>
      <c r="C59" s="1540"/>
      <c r="D59" s="3407" t="s">
        <v>1348</v>
      </c>
      <c r="E59" s="1301"/>
      <c r="F59" s="1301"/>
      <c r="G59" s="1302"/>
      <c r="H59" s="1557" t="s">
        <v>67</v>
      </c>
      <c r="I59" s="1558"/>
      <c r="J59" s="1558"/>
      <c r="K59" s="1558"/>
      <c r="L59" s="1558"/>
      <c r="M59" s="1558"/>
      <c r="N59" s="1558"/>
      <c r="O59" s="1558"/>
      <c r="P59" s="1558"/>
      <c r="Q59" s="1558"/>
      <c r="R59" s="1558"/>
      <c r="S59" s="1558"/>
      <c r="T59" s="1558"/>
      <c r="U59" s="1558"/>
      <c r="V59" s="1558"/>
      <c r="W59" s="1558"/>
      <c r="X59" s="1558"/>
      <c r="Y59" s="1558"/>
      <c r="Z59" s="1558"/>
      <c r="AA59" s="1558"/>
      <c r="AB59" s="1558"/>
      <c r="AC59" s="1558"/>
      <c r="AD59" s="1558"/>
      <c r="AE59" s="1558"/>
      <c r="AF59" s="1558"/>
      <c r="AG59" s="1559"/>
      <c r="AH59" s="3415"/>
      <c r="AI59" s="3416"/>
      <c r="AJ59" s="3416"/>
      <c r="AK59" s="3416"/>
      <c r="AL59" s="3416"/>
      <c r="AM59" s="3416"/>
      <c r="AN59" s="3416"/>
      <c r="AO59" s="3416"/>
      <c r="AP59" s="3416"/>
      <c r="AQ59" s="3416"/>
      <c r="AR59" s="3416"/>
      <c r="AS59" s="3416"/>
      <c r="AT59" s="3416"/>
      <c r="AU59" s="3416"/>
      <c r="AV59" s="3416"/>
      <c r="AW59" s="3416"/>
      <c r="AX59" s="3416"/>
      <c r="AY59" s="3417"/>
    </row>
    <row r="60" spans="1:51" ht="26.25" customHeight="1">
      <c r="A60" s="130"/>
      <c r="B60" s="1539"/>
      <c r="C60" s="1540"/>
      <c r="D60" s="3407" t="s">
        <v>1348</v>
      </c>
      <c r="E60" s="1301"/>
      <c r="F60" s="1301"/>
      <c r="G60" s="1302"/>
      <c r="H60" s="1557" t="s">
        <v>1355</v>
      </c>
      <c r="I60" s="1558"/>
      <c r="J60" s="1558"/>
      <c r="K60" s="1558"/>
      <c r="L60" s="1558"/>
      <c r="M60" s="1558"/>
      <c r="N60" s="1558"/>
      <c r="O60" s="1558"/>
      <c r="P60" s="1558"/>
      <c r="Q60" s="1558"/>
      <c r="R60" s="1558"/>
      <c r="S60" s="1558"/>
      <c r="T60" s="1558"/>
      <c r="U60" s="1558"/>
      <c r="V60" s="1558"/>
      <c r="W60" s="1558"/>
      <c r="X60" s="1558"/>
      <c r="Y60" s="1558"/>
      <c r="Z60" s="1558"/>
      <c r="AA60" s="1558"/>
      <c r="AB60" s="1558"/>
      <c r="AC60" s="1558"/>
      <c r="AD60" s="1558"/>
      <c r="AE60" s="1558"/>
      <c r="AF60" s="1558"/>
      <c r="AG60" s="1559"/>
      <c r="AH60" s="3415"/>
      <c r="AI60" s="3416"/>
      <c r="AJ60" s="3416"/>
      <c r="AK60" s="3416"/>
      <c r="AL60" s="3416"/>
      <c r="AM60" s="3416"/>
      <c r="AN60" s="3416"/>
      <c r="AO60" s="3416"/>
      <c r="AP60" s="3416"/>
      <c r="AQ60" s="3416"/>
      <c r="AR60" s="3416"/>
      <c r="AS60" s="3416"/>
      <c r="AT60" s="3416"/>
      <c r="AU60" s="3416"/>
      <c r="AV60" s="3416"/>
      <c r="AW60" s="3416"/>
      <c r="AX60" s="3416"/>
      <c r="AY60" s="3417"/>
    </row>
    <row r="61" spans="1:51" ht="26.25" customHeight="1">
      <c r="A61" s="130"/>
      <c r="B61" s="1539"/>
      <c r="C61" s="1540"/>
      <c r="D61" s="3407" t="s">
        <v>816</v>
      </c>
      <c r="E61" s="1301"/>
      <c r="F61" s="1301"/>
      <c r="G61" s="1302"/>
      <c r="H61" s="1566" t="s">
        <v>95</v>
      </c>
      <c r="I61" s="1567"/>
      <c r="J61" s="1567"/>
      <c r="K61" s="1567"/>
      <c r="L61" s="1567"/>
      <c r="M61" s="1567"/>
      <c r="N61" s="1567"/>
      <c r="O61" s="1567"/>
      <c r="P61" s="1567"/>
      <c r="Q61" s="1567"/>
      <c r="R61" s="1567"/>
      <c r="S61" s="1567"/>
      <c r="T61" s="1567"/>
      <c r="U61" s="1567"/>
      <c r="V61" s="1567"/>
      <c r="W61" s="1567"/>
      <c r="X61" s="1567"/>
      <c r="Y61" s="1567"/>
      <c r="Z61" s="1567"/>
      <c r="AA61" s="1567"/>
      <c r="AB61" s="1567"/>
      <c r="AC61" s="1567"/>
      <c r="AD61" s="1567"/>
      <c r="AE61" s="1567"/>
      <c r="AF61" s="1567"/>
      <c r="AG61" s="1568"/>
      <c r="AH61" s="3415"/>
      <c r="AI61" s="3416"/>
      <c r="AJ61" s="3416"/>
      <c r="AK61" s="3416"/>
      <c r="AL61" s="3416"/>
      <c r="AM61" s="3416"/>
      <c r="AN61" s="3416"/>
      <c r="AO61" s="3416"/>
      <c r="AP61" s="3416"/>
      <c r="AQ61" s="3416"/>
      <c r="AR61" s="3416"/>
      <c r="AS61" s="3416"/>
      <c r="AT61" s="3416"/>
      <c r="AU61" s="3416"/>
      <c r="AV61" s="3416"/>
      <c r="AW61" s="3416"/>
      <c r="AX61" s="3416"/>
      <c r="AY61" s="3417"/>
    </row>
    <row r="62" spans="1:51" ht="26.25" customHeight="1">
      <c r="A62" s="130"/>
      <c r="B62" s="1539"/>
      <c r="C62" s="1540"/>
      <c r="D62" s="1521"/>
      <c r="E62" s="3405"/>
      <c r="F62" s="3405"/>
      <c r="G62" s="3406"/>
      <c r="H62" s="1524" t="s">
        <v>84</v>
      </c>
      <c r="I62" s="1525"/>
      <c r="J62" s="1525"/>
      <c r="K62" s="1525"/>
      <c r="L62" s="1525"/>
      <c r="M62" s="1525"/>
      <c r="N62" s="1525"/>
      <c r="O62" s="1525"/>
      <c r="P62" s="1525"/>
      <c r="Q62" s="1525"/>
      <c r="R62" s="1525"/>
      <c r="S62" s="1525"/>
      <c r="T62" s="1525"/>
      <c r="U62" s="1525"/>
      <c r="V62" s="1526"/>
      <c r="W62" s="1526"/>
      <c r="X62" s="1526"/>
      <c r="Y62" s="1526"/>
      <c r="Z62" s="1526"/>
      <c r="AA62" s="1526"/>
      <c r="AB62" s="1526"/>
      <c r="AC62" s="1526"/>
      <c r="AD62" s="1526"/>
      <c r="AE62" s="1526"/>
      <c r="AF62" s="1526"/>
      <c r="AG62" s="1527"/>
      <c r="AH62" s="3415"/>
      <c r="AI62" s="3416"/>
      <c r="AJ62" s="3416"/>
      <c r="AK62" s="3416"/>
      <c r="AL62" s="3416"/>
      <c r="AM62" s="3416"/>
      <c r="AN62" s="3416"/>
      <c r="AO62" s="3416"/>
      <c r="AP62" s="3416"/>
      <c r="AQ62" s="3416"/>
      <c r="AR62" s="3416"/>
      <c r="AS62" s="3416"/>
      <c r="AT62" s="3416"/>
      <c r="AU62" s="3416"/>
      <c r="AV62" s="3416"/>
      <c r="AW62" s="3416"/>
      <c r="AX62" s="3416"/>
      <c r="AY62" s="3417"/>
    </row>
    <row r="63" spans="1:51" ht="26.25" customHeight="1">
      <c r="A63" s="130"/>
      <c r="B63" s="1541"/>
      <c r="C63" s="1542"/>
      <c r="D63" s="3407" t="s">
        <v>1348</v>
      </c>
      <c r="E63" s="1301"/>
      <c r="F63" s="1301"/>
      <c r="G63" s="1302"/>
      <c r="H63" s="1529" t="s">
        <v>68</v>
      </c>
      <c r="I63" s="1530"/>
      <c r="J63" s="1530"/>
      <c r="K63" s="1530"/>
      <c r="L63" s="1530"/>
      <c r="M63" s="1530"/>
      <c r="N63" s="1530"/>
      <c r="O63" s="1530"/>
      <c r="P63" s="1530"/>
      <c r="Q63" s="1530"/>
      <c r="R63" s="1530"/>
      <c r="S63" s="1530"/>
      <c r="T63" s="1530"/>
      <c r="U63" s="1530"/>
      <c r="V63" s="1530"/>
      <c r="W63" s="1530"/>
      <c r="X63" s="1530"/>
      <c r="Y63" s="1530"/>
      <c r="Z63" s="1530"/>
      <c r="AA63" s="1530"/>
      <c r="AB63" s="1530"/>
      <c r="AC63" s="1530"/>
      <c r="AD63" s="1530"/>
      <c r="AE63" s="1530"/>
      <c r="AF63" s="1530"/>
      <c r="AG63" s="1531"/>
      <c r="AH63" s="3418"/>
      <c r="AI63" s="3419"/>
      <c r="AJ63" s="3419"/>
      <c r="AK63" s="3419"/>
      <c r="AL63" s="3419"/>
      <c r="AM63" s="3419"/>
      <c r="AN63" s="3419"/>
      <c r="AO63" s="3419"/>
      <c r="AP63" s="3419"/>
      <c r="AQ63" s="3419"/>
      <c r="AR63" s="3419"/>
      <c r="AS63" s="3419"/>
      <c r="AT63" s="3419"/>
      <c r="AU63" s="3419"/>
      <c r="AV63" s="3419"/>
      <c r="AW63" s="3419"/>
      <c r="AX63" s="3419"/>
      <c r="AY63" s="3420"/>
    </row>
    <row r="64" spans="1:51" ht="180" customHeight="1" thickBot="1">
      <c r="A64" s="130"/>
      <c r="B64" s="1532" t="s">
        <v>50</v>
      </c>
      <c r="C64" s="1533"/>
      <c r="D64" s="3408" t="s">
        <v>1630</v>
      </c>
      <c r="E64" s="3409"/>
      <c r="F64" s="3409"/>
      <c r="G64" s="3409"/>
      <c r="H64" s="3409"/>
      <c r="I64" s="3409"/>
      <c r="J64" s="3409"/>
      <c r="K64" s="3409"/>
      <c r="L64" s="3409"/>
      <c r="M64" s="3409"/>
      <c r="N64" s="3409"/>
      <c r="O64" s="3409"/>
      <c r="P64" s="3409"/>
      <c r="Q64" s="3409"/>
      <c r="R64" s="3409"/>
      <c r="S64" s="3409"/>
      <c r="T64" s="3409"/>
      <c r="U64" s="3409"/>
      <c r="V64" s="3409"/>
      <c r="W64" s="3409"/>
      <c r="X64" s="3409"/>
      <c r="Y64" s="3409"/>
      <c r="Z64" s="3409"/>
      <c r="AA64" s="3409"/>
      <c r="AB64" s="3409"/>
      <c r="AC64" s="3409"/>
      <c r="AD64" s="3409"/>
      <c r="AE64" s="3409"/>
      <c r="AF64" s="3409"/>
      <c r="AG64" s="3409"/>
      <c r="AH64" s="3409"/>
      <c r="AI64" s="3409"/>
      <c r="AJ64" s="3409"/>
      <c r="AK64" s="3409"/>
      <c r="AL64" s="3409"/>
      <c r="AM64" s="3409"/>
      <c r="AN64" s="3409"/>
      <c r="AO64" s="3409"/>
      <c r="AP64" s="3409"/>
      <c r="AQ64" s="3409"/>
      <c r="AR64" s="3409"/>
      <c r="AS64" s="3409"/>
      <c r="AT64" s="3409"/>
      <c r="AU64" s="3409"/>
      <c r="AV64" s="3409"/>
      <c r="AW64" s="3409"/>
      <c r="AX64" s="3409"/>
      <c r="AY64" s="3410"/>
    </row>
    <row r="65" spans="1:59" ht="21" hidden="1" customHeight="1">
      <c r="A65" s="130"/>
      <c r="B65" s="133"/>
      <c r="C65" s="134"/>
      <c r="D65" s="1503" t="s">
        <v>45</v>
      </c>
      <c r="E65" s="1504"/>
      <c r="F65" s="1504"/>
      <c r="G65" s="1504"/>
      <c r="H65" s="1504"/>
      <c r="I65" s="1504"/>
      <c r="J65" s="1504"/>
      <c r="K65" s="1504"/>
      <c r="L65" s="1504"/>
      <c r="M65" s="1504"/>
      <c r="N65" s="1504"/>
      <c r="O65" s="1504"/>
      <c r="P65" s="1504"/>
      <c r="Q65" s="1504"/>
      <c r="R65" s="1504"/>
      <c r="S65" s="1504"/>
      <c r="T65" s="1504"/>
      <c r="U65" s="1504"/>
      <c r="V65" s="1504"/>
      <c r="W65" s="1504"/>
      <c r="X65" s="1504"/>
      <c r="Y65" s="1504"/>
      <c r="Z65" s="1504"/>
      <c r="AA65" s="1504"/>
      <c r="AB65" s="1504"/>
      <c r="AC65" s="1504"/>
      <c r="AD65" s="1504"/>
      <c r="AE65" s="1504"/>
      <c r="AF65" s="1504"/>
      <c r="AG65" s="1504"/>
      <c r="AH65" s="1504"/>
      <c r="AI65" s="1504"/>
      <c r="AJ65" s="1504"/>
      <c r="AK65" s="1504"/>
      <c r="AL65" s="1504"/>
      <c r="AM65" s="1504"/>
      <c r="AN65" s="1504"/>
      <c r="AO65" s="1504"/>
      <c r="AP65" s="1504"/>
      <c r="AQ65" s="1504"/>
      <c r="AR65" s="1504"/>
      <c r="AS65" s="1504"/>
      <c r="AT65" s="1504"/>
      <c r="AU65" s="1504"/>
      <c r="AV65" s="1504"/>
      <c r="AW65" s="1504"/>
      <c r="AX65" s="1504"/>
      <c r="AY65" s="1505"/>
    </row>
    <row r="66" spans="1:59" ht="97.5" hidden="1" customHeight="1">
      <c r="A66" s="130"/>
      <c r="B66" s="133"/>
      <c r="C66" s="134"/>
      <c r="D66" s="1506" t="s">
        <v>47</v>
      </c>
      <c r="E66" s="1507"/>
      <c r="F66" s="1507"/>
      <c r="G66" s="1507"/>
      <c r="H66" s="1507"/>
      <c r="I66" s="1507"/>
      <c r="J66" s="1507"/>
      <c r="K66" s="1507"/>
      <c r="L66" s="1507"/>
      <c r="M66" s="1507"/>
      <c r="N66" s="1507"/>
      <c r="O66" s="1507"/>
      <c r="P66" s="1507"/>
      <c r="Q66" s="1507"/>
      <c r="R66" s="1507"/>
      <c r="S66" s="1507"/>
      <c r="T66" s="1507"/>
      <c r="U66" s="1507"/>
      <c r="V66" s="1507"/>
      <c r="W66" s="1507"/>
      <c r="X66" s="1507"/>
      <c r="Y66" s="1507"/>
      <c r="Z66" s="1507"/>
      <c r="AA66" s="1507"/>
      <c r="AB66" s="1507"/>
      <c r="AC66" s="1507"/>
      <c r="AD66" s="1507"/>
      <c r="AE66" s="1507"/>
      <c r="AF66" s="1507"/>
      <c r="AG66" s="1507"/>
      <c r="AH66" s="1507"/>
      <c r="AI66" s="1507"/>
      <c r="AJ66" s="1507"/>
      <c r="AK66" s="1507"/>
      <c r="AL66" s="1507"/>
      <c r="AM66" s="1507"/>
      <c r="AN66" s="1507"/>
      <c r="AO66" s="1507"/>
      <c r="AP66" s="1507"/>
      <c r="AQ66" s="1507"/>
      <c r="AR66" s="1507"/>
      <c r="AS66" s="1507"/>
      <c r="AT66" s="1507"/>
      <c r="AU66" s="1507"/>
      <c r="AV66" s="1507"/>
      <c r="AW66" s="1507"/>
      <c r="AX66" s="1507"/>
      <c r="AY66" s="1508"/>
    </row>
    <row r="67" spans="1:59" ht="119.85" hidden="1" customHeight="1">
      <c r="A67" s="130"/>
      <c r="B67" s="133"/>
      <c r="C67" s="134"/>
      <c r="D67" s="3399" t="s">
        <v>46</v>
      </c>
      <c r="E67" s="3400"/>
      <c r="F67" s="3400"/>
      <c r="G67" s="3400"/>
      <c r="H67" s="3400"/>
      <c r="I67" s="3400"/>
      <c r="J67" s="3400"/>
      <c r="K67" s="3400"/>
      <c r="L67" s="3400"/>
      <c r="M67" s="3400"/>
      <c r="N67" s="3400"/>
      <c r="O67" s="3400"/>
      <c r="P67" s="3400"/>
      <c r="Q67" s="3400"/>
      <c r="R67" s="3400"/>
      <c r="S67" s="3400"/>
      <c r="T67" s="3400"/>
      <c r="U67" s="3400"/>
      <c r="V67" s="3400"/>
      <c r="W67" s="3400"/>
      <c r="X67" s="3400"/>
      <c r="Y67" s="3400"/>
      <c r="Z67" s="3400"/>
      <c r="AA67" s="3400"/>
      <c r="AB67" s="3400"/>
      <c r="AC67" s="3400"/>
      <c r="AD67" s="3400"/>
      <c r="AE67" s="3400"/>
      <c r="AF67" s="3400"/>
      <c r="AG67" s="3400"/>
      <c r="AH67" s="3400"/>
      <c r="AI67" s="3400"/>
      <c r="AJ67" s="3400"/>
      <c r="AK67" s="3400"/>
      <c r="AL67" s="3400"/>
      <c r="AM67" s="3400"/>
      <c r="AN67" s="3400"/>
      <c r="AO67" s="3400"/>
      <c r="AP67" s="3400"/>
      <c r="AQ67" s="3400"/>
      <c r="AR67" s="3400"/>
      <c r="AS67" s="3400"/>
      <c r="AT67" s="3400"/>
      <c r="AU67" s="3400"/>
      <c r="AV67" s="3400"/>
      <c r="AW67" s="3400"/>
      <c r="AX67" s="3400"/>
      <c r="AY67" s="3401"/>
    </row>
    <row r="68" spans="1:59" ht="21" customHeight="1">
      <c r="A68" s="130"/>
      <c r="B68" s="1512" t="s">
        <v>44</v>
      </c>
      <c r="C68" s="1513"/>
      <c r="D68" s="1513"/>
      <c r="E68" s="1513"/>
      <c r="F68" s="1513"/>
      <c r="G68" s="1513"/>
      <c r="H68" s="1513"/>
      <c r="I68" s="1513"/>
      <c r="J68" s="1513"/>
      <c r="K68" s="1513"/>
      <c r="L68" s="1513"/>
      <c r="M68" s="1513"/>
      <c r="N68" s="1513"/>
      <c r="O68" s="1513"/>
      <c r="P68" s="1513"/>
      <c r="Q68" s="1513"/>
      <c r="R68" s="1513"/>
      <c r="S68" s="1513"/>
      <c r="T68" s="1513"/>
      <c r="U68" s="1513"/>
      <c r="V68" s="1513"/>
      <c r="W68" s="1513"/>
      <c r="X68" s="1513"/>
      <c r="Y68" s="1513"/>
      <c r="Z68" s="1513"/>
      <c r="AA68" s="1513"/>
      <c r="AB68" s="1513"/>
      <c r="AC68" s="1513"/>
      <c r="AD68" s="1513"/>
      <c r="AE68" s="1513"/>
      <c r="AF68" s="1513"/>
      <c r="AG68" s="1513"/>
      <c r="AH68" s="1513"/>
      <c r="AI68" s="1513"/>
      <c r="AJ68" s="1513"/>
      <c r="AK68" s="1513"/>
      <c r="AL68" s="1513"/>
      <c r="AM68" s="1513"/>
      <c r="AN68" s="1513"/>
      <c r="AO68" s="1513"/>
      <c r="AP68" s="1513"/>
      <c r="AQ68" s="1513"/>
      <c r="AR68" s="1513"/>
      <c r="AS68" s="1513"/>
      <c r="AT68" s="1513"/>
      <c r="AU68" s="1513"/>
      <c r="AV68" s="1513"/>
      <c r="AW68" s="1513"/>
      <c r="AX68" s="1513"/>
      <c r="AY68" s="1514"/>
    </row>
    <row r="69" spans="1:59" ht="122.45" customHeight="1">
      <c r="A69" s="135"/>
      <c r="B69" s="1515" t="s">
        <v>536</v>
      </c>
      <c r="C69" s="1516"/>
      <c r="D69" s="1516"/>
      <c r="E69" s="1516"/>
      <c r="F69" s="1517"/>
      <c r="G69" s="3402" t="s">
        <v>816</v>
      </c>
      <c r="H69" s="3403"/>
      <c r="I69" s="3403"/>
      <c r="J69" s="3403"/>
      <c r="K69" s="3403"/>
      <c r="L69" s="3403"/>
      <c r="M69" s="3403"/>
      <c r="N69" s="3403"/>
      <c r="O69" s="3403"/>
      <c r="P69" s="3403"/>
      <c r="Q69" s="3403"/>
      <c r="R69" s="3403"/>
      <c r="S69" s="3403"/>
      <c r="T69" s="3403"/>
      <c r="U69" s="3403"/>
      <c r="V69" s="3403"/>
      <c r="W69" s="3403"/>
      <c r="X69" s="3403"/>
      <c r="Y69" s="3403"/>
      <c r="Z69" s="3403"/>
      <c r="AA69" s="3403"/>
      <c r="AB69" s="3403"/>
      <c r="AC69" s="3403"/>
      <c r="AD69" s="3403"/>
      <c r="AE69" s="3403"/>
      <c r="AF69" s="3403"/>
      <c r="AG69" s="3403"/>
      <c r="AH69" s="3403"/>
      <c r="AI69" s="3403"/>
      <c r="AJ69" s="3403"/>
      <c r="AK69" s="3403"/>
      <c r="AL69" s="3403"/>
      <c r="AM69" s="3403"/>
      <c r="AN69" s="3403"/>
      <c r="AO69" s="3403"/>
      <c r="AP69" s="3403"/>
      <c r="AQ69" s="3403"/>
      <c r="AR69" s="3403"/>
      <c r="AS69" s="3403"/>
      <c r="AT69" s="3403"/>
      <c r="AU69" s="3403"/>
      <c r="AV69" s="3403"/>
      <c r="AW69" s="3403"/>
      <c r="AX69" s="3403"/>
      <c r="AY69" s="3404"/>
    </row>
    <row r="70" spans="1:59" ht="18.399999999999999" customHeight="1">
      <c r="A70" s="135"/>
      <c r="B70" s="1485" t="s">
        <v>62</v>
      </c>
      <c r="C70" s="1486"/>
      <c r="D70" s="1486"/>
      <c r="E70" s="1486"/>
      <c r="F70" s="1486"/>
      <c r="G70" s="1486"/>
      <c r="H70" s="1486"/>
      <c r="I70" s="1486"/>
      <c r="J70" s="1486"/>
      <c r="K70" s="1486"/>
      <c r="L70" s="1486"/>
      <c r="M70" s="1486"/>
      <c r="N70" s="1486"/>
      <c r="O70" s="1486"/>
      <c r="P70" s="1486"/>
      <c r="Q70" s="1486"/>
      <c r="R70" s="1486"/>
      <c r="S70" s="1486"/>
      <c r="T70" s="1486"/>
      <c r="U70" s="1486"/>
      <c r="V70" s="1486"/>
      <c r="W70" s="1486"/>
      <c r="X70" s="1486"/>
      <c r="Y70" s="1486"/>
      <c r="Z70" s="1486"/>
      <c r="AA70" s="1486"/>
      <c r="AB70" s="1486"/>
      <c r="AC70" s="1486"/>
      <c r="AD70" s="1486"/>
      <c r="AE70" s="1486"/>
      <c r="AF70" s="1486"/>
      <c r="AG70" s="1486"/>
      <c r="AH70" s="1486"/>
      <c r="AI70" s="1486"/>
      <c r="AJ70" s="1486"/>
      <c r="AK70" s="1486"/>
      <c r="AL70" s="1486"/>
      <c r="AM70" s="1486"/>
      <c r="AN70" s="1486"/>
      <c r="AO70" s="1486"/>
      <c r="AP70" s="1486"/>
      <c r="AQ70" s="1486"/>
      <c r="AR70" s="1486"/>
      <c r="AS70" s="1486"/>
      <c r="AT70" s="1486"/>
      <c r="AU70" s="1486"/>
      <c r="AV70" s="1486"/>
      <c r="AW70" s="1486"/>
      <c r="AX70" s="1486"/>
      <c r="AY70" s="1487"/>
    </row>
    <row r="71" spans="1:59" ht="119.1" customHeight="1" thickBot="1">
      <c r="A71" s="135"/>
      <c r="B71" s="1488" t="s">
        <v>536</v>
      </c>
      <c r="C71" s="1489"/>
      <c r="D71" s="1489"/>
      <c r="E71" s="1489"/>
      <c r="F71" s="1490"/>
      <c r="G71" s="3393" t="s">
        <v>816</v>
      </c>
      <c r="H71" s="3394"/>
      <c r="I71" s="3394"/>
      <c r="J71" s="3394"/>
      <c r="K71" s="3394"/>
      <c r="L71" s="3394"/>
      <c r="M71" s="3394"/>
      <c r="N71" s="3394"/>
      <c r="O71" s="3394"/>
      <c r="P71" s="3394"/>
      <c r="Q71" s="3394"/>
      <c r="R71" s="3394"/>
      <c r="S71" s="3394"/>
      <c r="T71" s="3394"/>
      <c r="U71" s="3394"/>
      <c r="V71" s="3394"/>
      <c r="W71" s="3394"/>
      <c r="X71" s="3394"/>
      <c r="Y71" s="3394"/>
      <c r="Z71" s="3394"/>
      <c r="AA71" s="3394"/>
      <c r="AB71" s="3394"/>
      <c r="AC71" s="3394"/>
      <c r="AD71" s="3394"/>
      <c r="AE71" s="3394"/>
      <c r="AF71" s="3394"/>
      <c r="AG71" s="3394"/>
      <c r="AH71" s="3394"/>
      <c r="AI71" s="3394"/>
      <c r="AJ71" s="3394"/>
      <c r="AK71" s="3394"/>
      <c r="AL71" s="3394"/>
      <c r="AM71" s="3394"/>
      <c r="AN71" s="3394"/>
      <c r="AO71" s="3394"/>
      <c r="AP71" s="3394"/>
      <c r="AQ71" s="3394"/>
      <c r="AR71" s="3394"/>
      <c r="AS71" s="3394"/>
      <c r="AT71" s="3394"/>
      <c r="AU71" s="3394"/>
      <c r="AV71" s="3394"/>
      <c r="AW71" s="3394"/>
      <c r="AX71" s="3394"/>
      <c r="AY71" s="3395"/>
    </row>
    <row r="72" spans="1:59" ht="19.7" customHeight="1">
      <c r="A72" s="135"/>
      <c r="B72" s="1494" t="s">
        <v>96</v>
      </c>
      <c r="C72" s="1495"/>
      <c r="D72" s="1495"/>
      <c r="E72" s="1495"/>
      <c r="F72" s="1495"/>
      <c r="G72" s="1495"/>
      <c r="H72" s="1495"/>
      <c r="I72" s="1495"/>
      <c r="J72" s="1495"/>
      <c r="K72" s="1495"/>
      <c r="L72" s="1495"/>
      <c r="M72" s="1495"/>
      <c r="N72" s="1495"/>
      <c r="O72" s="1495"/>
      <c r="P72" s="1495"/>
      <c r="Q72" s="1495"/>
      <c r="R72" s="1495"/>
      <c r="S72" s="1495"/>
      <c r="T72" s="1495"/>
      <c r="U72" s="1495"/>
      <c r="V72" s="1495"/>
      <c r="W72" s="1495"/>
      <c r="X72" s="1495"/>
      <c r="Y72" s="1495"/>
      <c r="Z72" s="1495"/>
      <c r="AA72" s="1495"/>
      <c r="AB72" s="1495"/>
      <c r="AC72" s="1495"/>
      <c r="AD72" s="1495"/>
      <c r="AE72" s="1495"/>
      <c r="AF72" s="1495"/>
      <c r="AG72" s="1495"/>
      <c r="AH72" s="1495"/>
      <c r="AI72" s="1495"/>
      <c r="AJ72" s="1495"/>
      <c r="AK72" s="1495"/>
      <c r="AL72" s="1495"/>
      <c r="AM72" s="1495"/>
      <c r="AN72" s="1495"/>
      <c r="AO72" s="1495"/>
      <c r="AP72" s="1495"/>
      <c r="AQ72" s="1495"/>
      <c r="AR72" s="1495"/>
      <c r="AS72" s="1495"/>
      <c r="AT72" s="1495"/>
      <c r="AU72" s="1495"/>
      <c r="AV72" s="1495"/>
      <c r="AW72" s="1495"/>
      <c r="AX72" s="1495"/>
      <c r="AY72" s="1496"/>
    </row>
    <row r="73" spans="1:59" ht="205.15" customHeight="1" thickBot="1">
      <c r="A73" s="135"/>
      <c r="B73" s="3396" t="s">
        <v>1631</v>
      </c>
      <c r="C73" s="3397"/>
      <c r="D73" s="3397"/>
      <c r="E73" s="3397"/>
      <c r="F73" s="3397"/>
      <c r="G73" s="3397"/>
      <c r="H73" s="3397"/>
      <c r="I73" s="3397"/>
      <c r="J73" s="3397"/>
      <c r="K73" s="3397"/>
      <c r="L73" s="3397"/>
      <c r="M73" s="3397"/>
      <c r="N73" s="3397"/>
      <c r="O73" s="3397"/>
      <c r="P73" s="3397"/>
      <c r="Q73" s="3397"/>
      <c r="R73" s="3397"/>
      <c r="S73" s="3397"/>
      <c r="T73" s="3397"/>
      <c r="U73" s="3397"/>
      <c r="V73" s="3397"/>
      <c r="W73" s="3397"/>
      <c r="X73" s="3397"/>
      <c r="Y73" s="3397"/>
      <c r="Z73" s="3397"/>
      <c r="AA73" s="3397"/>
      <c r="AB73" s="3397"/>
      <c r="AC73" s="3397"/>
      <c r="AD73" s="3397"/>
      <c r="AE73" s="3397"/>
      <c r="AF73" s="3397"/>
      <c r="AG73" s="3397"/>
      <c r="AH73" s="3397"/>
      <c r="AI73" s="3397"/>
      <c r="AJ73" s="3397"/>
      <c r="AK73" s="3397"/>
      <c r="AL73" s="3397"/>
      <c r="AM73" s="3397"/>
      <c r="AN73" s="3397"/>
      <c r="AO73" s="3397"/>
      <c r="AP73" s="3397"/>
      <c r="AQ73" s="3397"/>
      <c r="AR73" s="3397"/>
      <c r="AS73" s="3397"/>
      <c r="AT73" s="3397"/>
      <c r="AU73" s="3397"/>
      <c r="AV73" s="3397"/>
      <c r="AW73" s="3397"/>
      <c r="AX73" s="3397"/>
      <c r="AY73" s="3398"/>
    </row>
    <row r="74" spans="1:59" ht="19.7" customHeight="1">
      <c r="A74" s="135"/>
      <c r="B74" s="1500" t="s">
        <v>81</v>
      </c>
      <c r="C74" s="1501"/>
      <c r="D74" s="1501"/>
      <c r="E74" s="1501"/>
      <c r="F74" s="1501"/>
      <c r="G74" s="1501"/>
      <c r="H74" s="1501"/>
      <c r="I74" s="1501"/>
      <c r="J74" s="1501"/>
      <c r="K74" s="1501"/>
      <c r="L74" s="1501"/>
      <c r="M74" s="1501"/>
      <c r="N74" s="1501"/>
      <c r="O74" s="1501"/>
      <c r="P74" s="1501"/>
      <c r="Q74" s="1501"/>
      <c r="R74" s="1501"/>
      <c r="S74" s="1501"/>
      <c r="T74" s="1501"/>
      <c r="U74" s="1501"/>
      <c r="V74" s="1501"/>
      <c r="W74" s="1501"/>
      <c r="X74" s="1501"/>
      <c r="Y74" s="1501"/>
      <c r="Z74" s="1501"/>
      <c r="AA74" s="1501"/>
      <c r="AB74" s="1501"/>
      <c r="AC74" s="1501"/>
      <c r="AD74" s="1501"/>
      <c r="AE74" s="1501"/>
      <c r="AF74" s="1501"/>
      <c r="AG74" s="1501"/>
      <c r="AH74" s="1501"/>
      <c r="AI74" s="1501"/>
      <c r="AJ74" s="1501"/>
      <c r="AK74" s="1501"/>
      <c r="AL74" s="1501"/>
      <c r="AM74" s="1501"/>
      <c r="AN74" s="1501"/>
      <c r="AO74" s="1501"/>
      <c r="AP74" s="1501"/>
      <c r="AQ74" s="1501"/>
      <c r="AR74" s="1501"/>
      <c r="AS74" s="1501"/>
      <c r="AT74" s="1501"/>
      <c r="AU74" s="1501"/>
      <c r="AV74" s="1501"/>
      <c r="AW74" s="1501"/>
      <c r="AX74" s="1501"/>
      <c r="AY74" s="1502"/>
    </row>
    <row r="75" spans="1:59" ht="19.899999999999999" customHeight="1">
      <c r="A75" s="135"/>
      <c r="B75" s="137" t="s">
        <v>82</v>
      </c>
      <c r="C75" s="138"/>
      <c r="D75" s="138"/>
      <c r="E75" s="138"/>
      <c r="F75" s="138"/>
      <c r="G75" s="138"/>
      <c r="H75" s="138"/>
      <c r="I75" s="138"/>
      <c r="J75" s="138"/>
      <c r="K75" s="138"/>
      <c r="L75" s="139"/>
      <c r="M75" s="1481" t="s">
        <v>1632</v>
      </c>
      <c r="N75" s="1482"/>
      <c r="O75" s="1482"/>
      <c r="P75" s="1482"/>
      <c r="Q75" s="1482"/>
      <c r="R75" s="1482"/>
      <c r="S75" s="1482"/>
      <c r="T75" s="1482"/>
      <c r="U75" s="1482"/>
      <c r="V75" s="1482"/>
      <c r="W75" s="1482"/>
      <c r="X75" s="1482"/>
      <c r="Y75" s="1482"/>
      <c r="Z75" s="1482"/>
      <c r="AA75" s="1483"/>
      <c r="AB75" s="138" t="s">
        <v>83</v>
      </c>
      <c r="AC75" s="138"/>
      <c r="AD75" s="138"/>
      <c r="AE75" s="138"/>
      <c r="AF75" s="138"/>
      <c r="AG75" s="138"/>
      <c r="AH75" s="138"/>
      <c r="AI75" s="138"/>
      <c r="AJ75" s="138"/>
      <c r="AK75" s="139"/>
      <c r="AL75" s="1481" t="s">
        <v>1633</v>
      </c>
      <c r="AM75" s="1482"/>
      <c r="AN75" s="1482"/>
      <c r="AO75" s="1482"/>
      <c r="AP75" s="1482"/>
      <c r="AQ75" s="1482"/>
      <c r="AR75" s="1482"/>
      <c r="AS75" s="1482"/>
      <c r="AT75" s="1482"/>
      <c r="AU75" s="1482"/>
      <c r="AV75" s="1482"/>
      <c r="AW75" s="1482"/>
      <c r="AX75" s="1482"/>
      <c r="AY75" s="1484"/>
    </row>
    <row r="76" spans="1:59" ht="10.5" customHeight="1">
      <c r="A76" s="130"/>
      <c r="B76" s="126"/>
      <c r="C76" s="126"/>
      <c r="D76" s="140"/>
      <c r="E76" s="140"/>
      <c r="F76" s="140"/>
      <c r="G76" s="140"/>
      <c r="H76" s="140"/>
      <c r="I76" s="140"/>
      <c r="J76" s="140"/>
      <c r="K76" s="140"/>
      <c r="L76" s="140"/>
      <c r="M76" s="140"/>
      <c r="N76" s="140"/>
      <c r="O76" s="140"/>
      <c r="P76" s="140"/>
      <c r="Q76" s="140"/>
      <c r="R76" s="140"/>
      <c r="S76" s="140"/>
      <c r="T76" s="140"/>
      <c r="U76" s="140"/>
      <c r="V76" s="140"/>
      <c r="W76" s="140"/>
      <c r="X76" s="140"/>
      <c r="Y76" s="140"/>
      <c r="Z76" s="140"/>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row>
    <row r="78" spans="1:59" ht="21.75" customHeight="1" thickBot="1">
      <c r="AK78" s="1258"/>
      <c r="AL78" s="1258"/>
      <c r="AM78" s="1258"/>
      <c r="AN78" s="1258"/>
      <c r="AO78" s="1258"/>
      <c r="AP78" s="1258"/>
      <c r="AQ78" s="1258"/>
      <c r="AR78" s="1259" t="s">
        <v>112</v>
      </c>
      <c r="AS78" s="1259"/>
      <c r="AT78" s="1259"/>
      <c r="AU78" s="1259"/>
      <c r="AV78" s="1259"/>
      <c r="AW78" s="1259"/>
      <c r="AX78" s="1259"/>
      <c r="AY78" s="1259"/>
      <c r="BG78">
        <v>21.75</v>
      </c>
    </row>
    <row r="79" spans="1:59" ht="21" customHeight="1">
      <c r="B79" s="1260" t="s">
        <v>113</v>
      </c>
      <c r="C79" s="1261"/>
      <c r="D79" s="1261"/>
      <c r="E79" s="1261"/>
      <c r="F79" s="1261"/>
      <c r="G79" s="1261"/>
      <c r="H79" s="1284" t="s">
        <v>1634</v>
      </c>
      <c r="I79" s="1285"/>
      <c r="J79" s="1285"/>
      <c r="K79" s="1285"/>
      <c r="L79" s="1285"/>
      <c r="M79" s="1285"/>
      <c r="N79" s="1285"/>
      <c r="O79" s="1285"/>
      <c r="P79" s="1285"/>
      <c r="Q79" s="1285"/>
      <c r="R79" s="1285"/>
      <c r="S79" s="1285"/>
      <c r="T79" s="1285"/>
      <c r="U79" s="1285"/>
      <c r="V79" s="1285"/>
      <c r="W79" s="1285"/>
      <c r="X79" s="1285"/>
      <c r="Y79" s="1285"/>
      <c r="Z79" s="1265" t="s">
        <v>812</v>
      </c>
      <c r="AA79" s="1266"/>
      <c r="AB79" s="1266"/>
      <c r="AC79" s="1266"/>
      <c r="AD79" s="1266"/>
      <c r="AE79" s="1267"/>
      <c r="AF79" s="1266" t="s">
        <v>101</v>
      </c>
      <c r="AG79" s="1266"/>
      <c r="AH79" s="1266"/>
      <c r="AI79" s="1266"/>
      <c r="AJ79" s="1266"/>
      <c r="AK79" s="1266"/>
      <c r="AL79" s="1266"/>
      <c r="AM79" s="1266"/>
      <c r="AN79" s="1266"/>
      <c r="AO79" s="1266"/>
      <c r="AP79" s="1266"/>
      <c r="AQ79" s="1267"/>
      <c r="AR79" s="1268" t="s">
        <v>1</v>
      </c>
      <c r="AS79" s="1266"/>
      <c r="AT79" s="1266"/>
      <c r="AU79" s="1266"/>
      <c r="AV79" s="1266"/>
      <c r="AW79" s="1266"/>
      <c r="AX79" s="1266"/>
      <c r="AY79" s="1269"/>
      <c r="BG79">
        <v>21</v>
      </c>
    </row>
    <row r="80" spans="1:59" ht="28.35" customHeight="1">
      <c r="B80" s="1235" t="s">
        <v>59</v>
      </c>
      <c r="C80" s="1236"/>
      <c r="D80" s="1236"/>
      <c r="E80" s="1236"/>
      <c r="F80" s="1236"/>
      <c r="G80" s="1237"/>
      <c r="H80" s="1281" t="s">
        <v>1635</v>
      </c>
      <c r="I80" s="1282"/>
      <c r="J80" s="1282"/>
      <c r="K80" s="1282"/>
      <c r="L80" s="1282"/>
      <c r="M80" s="1282"/>
      <c r="N80" s="1282"/>
      <c r="O80" s="1282"/>
      <c r="P80" s="1282"/>
      <c r="Q80" s="1282"/>
      <c r="R80" s="1282"/>
      <c r="S80" s="1282"/>
      <c r="T80" s="1282"/>
      <c r="U80" s="1282"/>
      <c r="V80" s="1282"/>
      <c r="W80" s="1080"/>
      <c r="X80" s="1080"/>
      <c r="Y80" s="1080"/>
      <c r="Z80" s="1241" t="s">
        <v>2</v>
      </c>
      <c r="AA80" s="1242"/>
      <c r="AB80" s="1242"/>
      <c r="AC80" s="1242"/>
      <c r="AD80" s="1242"/>
      <c r="AE80" s="1243"/>
      <c r="AF80" s="1242" t="s">
        <v>1290</v>
      </c>
      <c r="AG80" s="1242"/>
      <c r="AH80" s="1242"/>
      <c r="AI80" s="1242"/>
      <c r="AJ80" s="1242"/>
      <c r="AK80" s="1242"/>
      <c r="AL80" s="1242"/>
      <c r="AM80" s="1242"/>
      <c r="AN80" s="1242"/>
      <c r="AO80" s="1242"/>
      <c r="AP80" s="1242"/>
      <c r="AQ80" s="1243"/>
      <c r="AR80" s="1244" t="s">
        <v>1363</v>
      </c>
      <c r="AS80" s="1245"/>
      <c r="AT80" s="1245"/>
      <c r="AU80" s="1245"/>
      <c r="AV80" s="1245"/>
      <c r="AW80" s="1245"/>
      <c r="AX80" s="1245"/>
      <c r="AY80" s="1246"/>
      <c r="BG80">
        <v>28.25</v>
      </c>
    </row>
    <row r="81" spans="2:59" ht="30.75" customHeight="1">
      <c r="B81" s="1247" t="s">
        <v>3</v>
      </c>
      <c r="C81" s="1248"/>
      <c r="D81" s="1248"/>
      <c r="E81" s="1248"/>
      <c r="F81" s="1248"/>
      <c r="G81" s="1248"/>
      <c r="H81" s="1283" t="s">
        <v>103</v>
      </c>
      <c r="I81" s="1080"/>
      <c r="J81" s="1080"/>
      <c r="K81" s="1080"/>
      <c r="L81" s="1080"/>
      <c r="M81" s="1080"/>
      <c r="N81" s="1080"/>
      <c r="O81" s="1080"/>
      <c r="P81" s="1080"/>
      <c r="Q81" s="1080"/>
      <c r="R81" s="1080"/>
      <c r="S81" s="1080"/>
      <c r="T81" s="1080"/>
      <c r="U81" s="1080"/>
      <c r="V81" s="1080"/>
      <c r="W81" s="1080"/>
      <c r="X81" s="1080"/>
      <c r="Y81" s="1080"/>
      <c r="Z81" s="1251" t="s">
        <v>76</v>
      </c>
      <c r="AA81" s="1252"/>
      <c r="AB81" s="1252"/>
      <c r="AC81" s="1252"/>
      <c r="AD81" s="1252"/>
      <c r="AE81" s="1253"/>
      <c r="AF81" s="1254" t="s">
        <v>318</v>
      </c>
      <c r="AG81" s="1254"/>
      <c r="AH81" s="1254"/>
      <c r="AI81" s="1254"/>
      <c r="AJ81" s="1254"/>
      <c r="AK81" s="1254"/>
      <c r="AL81" s="1254"/>
      <c r="AM81" s="1254"/>
      <c r="AN81" s="1254"/>
      <c r="AO81" s="1254"/>
      <c r="AP81" s="1254"/>
      <c r="AQ81" s="1254"/>
      <c r="AR81" s="1080"/>
      <c r="AS81" s="1080"/>
      <c r="AT81" s="1080"/>
      <c r="AU81" s="1080"/>
      <c r="AV81" s="1080"/>
      <c r="AW81" s="1080"/>
      <c r="AX81" s="1080"/>
      <c r="AY81" s="1255"/>
      <c r="BG81">
        <v>30.75</v>
      </c>
    </row>
    <row r="82" spans="2:59" ht="18" customHeight="1">
      <c r="B82" s="1212" t="s">
        <v>1291</v>
      </c>
      <c r="C82" s="1213"/>
      <c r="D82" s="1213"/>
      <c r="E82" s="1213"/>
      <c r="F82" s="1213"/>
      <c r="G82" s="1213"/>
      <c r="H82" s="1216" t="s">
        <v>1636</v>
      </c>
      <c r="I82" s="1217"/>
      <c r="J82" s="1217"/>
      <c r="K82" s="1217"/>
      <c r="L82" s="1217"/>
      <c r="M82" s="1217"/>
      <c r="N82" s="1217"/>
      <c r="O82" s="1217"/>
      <c r="P82" s="1217"/>
      <c r="Q82" s="1217"/>
      <c r="R82" s="1217"/>
      <c r="S82" s="1217"/>
      <c r="T82" s="1217"/>
      <c r="U82" s="1217"/>
      <c r="V82" s="1217"/>
      <c r="W82" s="1218"/>
      <c r="X82" s="1218"/>
      <c r="Y82" s="1218"/>
      <c r="Z82" s="1222" t="s">
        <v>815</v>
      </c>
      <c r="AA82" s="1080"/>
      <c r="AB82" s="1080"/>
      <c r="AC82" s="1080"/>
      <c r="AD82" s="1080"/>
      <c r="AE82" s="1081"/>
      <c r="AF82" s="1478" t="s">
        <v>1637</v>
      </c>
      <c r="AG82" s="1225"/>
      <c r="AH82" s="1225"/>
      <c r="AI82" s="1225"/>
      <c r="AJ82" s="1225"/>
      <c r="AK82" s="1225"/>
      <c r="AL82" s="1225"/>
      <c r="AM82" s="1225"/>
      <c r="AN82" s="1225"/>
      <c r="AO82" s="1225"/>
      <c r="AP82" s="1225"/>
      <c r="AQ82" s="1225"/>
      <c r="AR82" s="1225"/>
      <c r="AS82" s="1225"/>
      <c r="AT82" s="1225"/>
      <c r="AU82" s="1225"/>
      <c r="AV82" s="1225"/>
      <c r="AW82" s="1225"/>
      <c r="AX82" s="1225"/>
      <c r="AY82" s="1226"/>
      <c r="BG82">
        <v>18</v>
      </c>
    </row>
    <row r="83" spans="2:59" ht="24" customHeight="1">
      <c r="B83" s="1214"/>
      <c r="C83" s="1215"/>
      <c r="D83" s="1215"/>
      <c r="E83" s="1215"/>
      <c r="F83" s="1215"/>
      <c r="G83" s="1215"/>
      <c r="H83" s="1219"/>
      <c r="I83" s="1220"/>
      <c r="J83" s="1220"/>
      <c r="K83" s="1220"/>
      <c r="L83" s="1220"/>
      <c r="M83" s="1220"/>
      <c r="N83" s="1220"/>
      <c r="O83" s="1220"/>
      <c r="P83" s="1220"/>
      <c r="Q83" s="1220"/>
      <c r="R83" s="1220"/>
      <c r="S83" s="1220"/>
      <c r="T83" s="1220"/>
      <c r="U83" s="1220"/>
      <c r="V83" s="1220"/>
      <c r="W83" s="1221"/>
      <c r="X83" s="1221"/>
      <c r="Y83" s="1221"/>
      <c r="Z83" s="1223"/>
      <c r="AA83" s="1080"/>
      <c r="AB83" s="1080"/>
      <c r="AC83" s="1080"/>
      <c r="AD83" s="1080"/>
      <c r="AE83" s="1081"/>
      <c r="AF83" s="1227"/>
      <c r="AG83" s="1227"/>
      <c r="AH83" s="1227"/>
      <c r="AI83" s="1227"/>
      <c r="AJ83" s="1227"/>
      <c r="AK83" s="1227"/>
      <c r="AL83" s="1227"/>
      <c r="AM83" s="1227"/>
      <c r="AN83" s="1227"/>
      <c r="AO83" s="1227"/>
      <c r="AP83" s="1227"/>
      <c r="AQ83" s="1227"/>
      <c r="AR83" s="1227"/>
      <c r="AS83" s="1227"/>
      <c r="AT83" s="1227"/>
      <c r="AU83" s="1227"/>
      <c r="AV83" s="1227"/>
      <c r="AW83" s="1227"/>
      <c r="AX83" s="1227"/>
      <c r="AY83" s="1228"/>
      <c r="BG83">
        <v>24</v>
      </c>
    </row>
    <row r="84" spans="2:59" ht="29.25" customHeight="1">
      <c r="B84" s="1229" t="s">
        <v>4</v>
      </c>
      <c r="C84" s="1230"/>
      <c r="D84" s="1230"/>
      <c r="E84" s="1230"/>
      <c r="F84" s="1230"/>
      <c r="G84" s="1231"/>
      <c r="H84" s="1232" t="s">
        <v>109</v>
      </c>
      <c r="I84" s="1233"/>
      <c r="J84" s="1233"/>
      <c r="K84" s="1233"/>
      <c r="L84" s="1233"/>
      <c r="M84" s="1233"/>
      <c r="N84" s="1233"/>
      <c r="O84" s="1233"/>
      <c r="P84" s="1233"/>
      <c r="Q84" s="1233"/>
      <c r="R84" s="1233"/>
      <c r="S84" s="1233"/>
      <c r="T84" s="1233"/>
      <c r="U84" s="1233"/>
      <c r="V84" s="1233"/>
      <c r="W84" s="1233"/>
      <c r="X84" s="1233"/>
      <c r="Y84" s="1233"/>
      <c r="Z84" s="1233"/>
      <c r="AA84" s="1233"/>
      <c r="AB84" s="1233"/>
      <c r="AC84" s="1233"/>
      <c r="AD84" s="1233"/>
      <c r="AE84" s="1233"/>
      <c r="AF84" s="1233"/>
      <c r="AG84" s="1233"/>
      <c r="AH84" s="1233"/>
      <c r="AI84" s="1233"/>
      <c r="AJ84" s="1233"/>
      <c r="AK84" s="1233"/>
      <c r="AL84" s="1233"/>
      <c r="AM84" s="1233"/>
      <c r="AN84" s="1233"/>
      <c r="AO84" s="1233"/>
      <c r="AP84" s="1233"/>
      <c r="AQ84" s="1233"/>
      <c r="AR84" s="1233"/>
      <c r="AS84" s="1233"/>
      <c r="AT84" s="1233"/>
      <c r="AU84" s="1233"/>
      <c r="AV84" s="1233"/>
      <c r="AW84" s="1233"/>
      <c r="AX84" s="1233"/>
      <c r="AY84" s="1234"/>
      <c r="BG84">
        <v>29.25</v>
      </c>
    </row>
    <row r="85" spans="2:59" ht="21" customHeight="1">
      <c r="B85" s="1199" t="s">
        <v>1366</v>
      </c>
      <c r="C85" s="1200"/>
      <c r="D85" s="1200"/>
      <c r="E85" s="1200"/>
      <c r="F85" s="1200"/>
      <c r="G85" s="1201"/>
      <c r="H85" s="1205"/>
      <c r="I85" s="1206"/>
      <c r="J85" s="1206"/>
      <c r="K85" s="1206"/>
      <c r="L85" s="1206"/>
      <c r="M85" s="1206"/>
      <c r="N85" s="1206"/>
      <c r="O85" s="1206"/>
      <c r="P85" s="1206"/>
      <c r="Q85" s="1171" t="s">
        <v>1300</v>
      </c>
      <c r="R85" s="1172"/>
      <c r="S85" s="1172"/>
      <c r="T85" s="1172"/>
      <c r="U85" s="1172"/>
      <c r="V85" s="1172"/>
      <c r="W85" s="1207"/>
      <c r="X85" s="1171" t="s">
        <v>1301</v>
      </c>
      <c r="Y85" s="1172"/>
      <c r="Z85" s="1172"/>
      <c r="AA85" s="1172"/>
      <c r="AB85" s="1172"/>
      <c r="AC85" s="1172"/>
      <c r="AD85" s="1207"/>
      <c r="AE85" s="1171" t="s">
        <v>1302</v>
      </c>
      <c r="AF85" s="1172"/>
      <c r="AG85" s="1172"/>
      <c r="AH85" s="1172"/>
      <c r="AI85" s="1172"/>
      <c r="AJ85" s="1172"/>
      <c r="AK85" s="1207"/>
      <c r="AL85" s="1171" t="s">
        <v>1303</v>
      </c>
      <c r="AM85" s="1172"/>
      <c r="AN85" s="1172"/>
      <c r="AO85" s="1172"/>
      <c r="AP85" s="1172"/>
      <c r="AQ85" s="1172"/>
      <c r="AR85" s="1207"/>
      <c r="AS85" s="1171" t="s">
        <v>513</v>
      </c>
      <c r="AT85" s="1172"/>
      <c r="AU85" s="1172"/>
      <c r="AV85" s="1172"/>
      <c r="AW85" s="1172"/>
      <c r="AX85" s="1172"/>
      <c r="AY85" s="1173"/>
      <c r="BG85">
        <v>21</v>
      </c>
    </row>
    <row r="86" spans="2:59" ht="21" customHeight="1">
      <c r="B86" s="1107"/>
      <c r="C86" s="1108"/>
      <c r="D86" s="1108"/>
      <c r="E86" s="1108"/>
      <c r="F86" s="1108"/>
      <c r="G86" s="1109"/>
      <c r="H86" s="1174" t="s">
        <v>5</v>
      </c>
      <c r="I86" s="1175"/>
      <c r="J86" s="1180" t="s">
        <v>6</v>
      </c>
      <c r="K86" s="1181"/>
      <c r="L86" s="1181"/>
      <c r="M86" s="1181"/>
      <c r="N86" s="1181"/>
      <c r="O86" s="1181"/>
      <c r="P86" s="1182"/>
      <c r="Q86" s="3388">
        <f>5177000/1000000</f>
        <v>5.1769999999999996</v>
      </c>
      <c r="R86" s="3388"/>
      <c r="S86" s="3388"/>
      <c r="T86" s="3388"/>
      <c r="U86" s="3388"/>
      <c r="V86" s="3388"/>
      <c r="W86" s="3388"/>
      <c r="X86" s="3388">
        <f>4999000/1000000</f>
        <v>4.9989999999999997</v>
      </c>
      <c r="Y86" s="3388"/>
      <c r="Z86" s="3388"/>
      <c r="AA86" s="3388"/>
      <c r="AB86" s="3388"/>
      <c r="AC86" s="3388"/>
      <c r="AD86" s="3388"/>
      <c r="AE86" s="3388">
        <f>4973000/1000000</f>
        <v>4.9729999999999999</v>
      </c>
      <c r="AF86" s="3388"/>
      <c r="AG86" s="3388"/>
      <c r="AH86" s="3388"/>
      <c r="AI86" s="3388"/>
      <c r="AJ86" s="3388"/>
      <c r="AK86" s="3388"/>
      <c r="AL86" s="3388">
        <f>4586000/1000000</f>
        <v>4.5860000000000003</v>
      </c>
      <c r="AM86" s="3388"/>
      <c r="AN86" s="3388"/>
      <c r="AO86" s="3388"/>
      <c r="AP86" s="3388"/>
      <c r="AQ86" s="3388"/>
      <c r="AR86" s="3388"/>
      <c r="AS86" s="1184">
        <v>15</v>
      </c>
      <c r="AT86" s="1184"/>
      <c r="AU86" s="1184"/>
      <c r="AV86" s="1184"/>
      <c r="AW86" s="1184"/>
      <c r="AX86" s="1184"/>
      <c r="AY86" s="1185"/>
      <c r="BG86">
        <v>21</v>
      </c>
    </row>
    <row r="87" spans="2:59" ht="21" customHeight="1">
      <c r="B87" s="1107"/>
      <c r="C87" s="1108"/>
      <c r="D87" s="1108"/>
      <c r="E87" s="1108"/>
      <c r="F87" s="1108"/>
      <c r="G87" s="1109"/>
      <c r="H87" s="1176"/>
      <c r="I87" s="1177"/>
      <c r="J87" s="1186" t="s">
        <v>7</v>
      </c>
      <c r="K87" s="1187"/>
      <c r="L87" s="1187"/>
      <c r="M87" s="1187"/>
      <c r="N87" s="1187"/>
      <c r="O87" s="1187"/>
      <c r="P87" s="1188"/>
      <c r="Q87" s="3389" t="s">
        <v>816</v>
      </c>
      <c r="R87" s="3389"/>
      <c r="S87" s="3389"/>
      <c r="T87" s="3389"/>
      <c r="U87" s="3389"/>
      <c r="V87" s="3389"/>
      <c r="W87" s="3389"/>
      <c r="X87" s="3389" t="s">
        <v>816</v>
      </c>
      <c r="Y87" s="3389"/>
      <c r="Z87" s="3389"/>
      <c r="AA87" s="3389"/>
      <c r="AB87" s="3389"/>
      <c r="AC87" s="3389"/>
      <c r="AD87" s="3389"/>
      <c r="AE87" s="3389" t="s">
        <v>816</v>
      </c>
      <c r="AF87" s="3389"/>
      <c r="AG87" s="3389"/>
      <c r="AH87" s="3389"/>
      <c r="AI87" s="3389"/>
      <c r="AJ87" s="3389"/>
      <c r="AK87" s="3389"/>
      <c r="AL87" s="3389"/>
      <c r="AM87" s="3389"/>
      <c r="AN87" s="3389"/>
      <c r="AO87" s="3389"/>
      <c r="AP87" s="3389"/>
      <c r="AQ87" s="3389"/>
      <c r="AR87" s="3389"/>
      <c r="AS87" s="1256"/>
      <c r="AT87" s="1256"/>
      <c r="AU87" s="1256"/>
      <c r="AV87" s="1256"/>
      <c r="AW87" s="1256"/>
      <c r="AX87" s="1256"/>
      <c r="AY87" s="1257"/>
      <c r="BG87">
        <v>21</v>
      </c>
    </row>
    <row r="88" spans="2:59" ht="24.75" customHeight="1">
      <c r="B88" s="1107"/>
      <c r="C88" s="1108"/>
      <c r="D88" s="1108"/>
      <c r="E88" s="1108"/>
      <c r="F88" s="1108"/>
      <c r="G88" s="1109"/>
      <c r="H88" s="1176"/>
      <c r="I88" s="1177"/>
      <c r="J88" s="1186" t="s">
        <v>8</v>
      </c>
      <c r="K88" s="1187"/>
      <c r="L88" s="1187"/>
      <c r="M88" s="1187"/>
      <c r="N88" s="1187"/>
      <c r="O88" s="1187"/>
      <c r="P88" s="1188"/>
      <c r="Q88" s="3389" t="s">
        <v>816</v>
      </c>
      <c r="R88" s="3389"/>
      <c r="S88" s="3389"/>
      <c r="T88" s="3389"/>
      <c r="U88" s="3389"/>
      <c r="V88" s="3389"/>
      <c r="W88" s="3389"/>
      <c r="X88" s="3389" t="s">
        <v>816</v>
      </c>
      <c r="Y88" s="3389"/>
      <c r="Z88" s="3389"/>
      <c r="AA88" s="3389"/>
      <c r="AB88" s="3389"/>
      <c r="AC88" s="3389"/>
      <c r="AD88" s="3389"/>
      <c r="AE88" s="3389" t="s">
        <v>816</v>
      </c>
      <c r="AF88" s="3389"/>
      <c r="AG88" s="3389"/>
      <c r="AH88" s="3389"/>
      <c r="AI88" s="3389"/>
      <c r="AJ88" s="3389"/>
      <c r="AK88" s="3389"/>
      <c r="AL88" s="3389"/>
      <c r="AM88" s="3389"/>
      <c r="AN88" s="3389"/>
      <c r="AO88" s="3389"/>
      <c r="AP88" s="3389"/>
      <c r="AQ88" s="3389"/>
      <c r="AR88" s="3389"/>
      <c r="AS88" s="1256"/>
      <c r="AT88" s="1256"/>
      <c r="AU88" s="1256"/>
      <c r="AV88" s="1256"/>
      <c r="AW88" s="1256"/>
      <c r="AX88" s="1256"/>
      <c r="AY88" s="1257"/>
      <c r="BG88">
        <v>24.75</v>
      </c>
    </row>
    <row r="89" spans="2:59" ht="24.75" customHeight="1">
      <c r="B89" s="1107"/>
      <c r="C89" s="1108"/>
      <c r="D89" s="1108"/>
      <c r="E89" s="1108"/>
      <c r="F89" s="1108"/>
      <c r="G89" s="1109"/>
      <c r="H89" s="1178"/>
      <c r="I89" s="1179"/>
      <c r="J89" s="1209" t="s">
        <v>26</v>
      </c>
      <c r="K89" s="1210"/>
      <c r="L89" s="1210"/>
      <c r="M89" s="1210"/>
      <c r="N89" s="1210"/>
      <c r="O89" s="1210"/>
      <c r="P89" s="1211"/>
      <c r="Q89" s="3391">
        <f>SUM(Q86:W88)</f>
        <v>5.1769999999999996</v>
      </c>
      <c r="R89" s="3391"/>
      <c r="S89" s="3391"/>
      <c r="T89" s="3391"/>
      <c r="U89" s="3391"/>
      <c r="V89" s="3391"/>
      <c r="W89" s="3391"/>
      <c r="X89" s="3391">
        <f>SUM(X86:AD88)</f>
        <v>4.9989999999999997</v>
      </c>
      <c r="Y89" s="3391"/>
      <c r="Z89" s="3391"/>
      <c r="AA89" s="3391"/>
      <c r="AB89" s="3391"/>
      <c r="AC89" s="3391"/>
      <c r="AD89" s="3391"/>
      <c r="AE89" s="3391">
        <f>SUM(AE86:AK88)</f>
        <v>4.9729999999999999</v>
      </c>
      <c r="AF89" s="3391"/>
      <c r="AG89" s="3391"/>
      <c r="AH89" s="3391"/>
      <c r="AI89" s="3391"/>
      <c r="AJ89" s="3391"/>
      <c r="AK89" s="3391"/>
      <c r="AL89" s="1718">
        <f>SUM(AL86:AR88)</f>
        <v>4.5860000000000003</v>
      </c>
      <c r="AM89" s="1718"/>
      <c r="AN89" s="1718"/>
      <c r="AO89" s="1718"/>
      <c r="AP89" s="1718"/>
      <c r="AQ89" s="1718"/>
      <c r="AR89" s="1718"/>
      <c r="AS89" s="1196">
        <v>15</v>
      </c>
      <c r="AT89" s="1196"/>
      <c r="AU89" s="1196"/>
      <c r="AV89" s="1196"/>
      <c r="AW89" s="1196"/>
      <c r="AX89" s="1196"/>
      <c r="AY89" s="1197"/>
      <c r="BG89">
        <v>24.75</v>
      </c>
    </row>
    <row r="90" spans="2:59" ht="24.75" customHeight="1">
      <c r="B90" s="1107"/>
      <c r="C90" s="1108"/>
      <c r="D90" s="1108"/>
      <c r="E90" s="1108"/>
      <c r="F90" s="1108"/>
      <c r="G90" s="1109"/>
      <c r="H90" s="1192" t="s">
        <v>9</v>
      </c>
      <c r="I90" s="1193"/>
      <c r="J90" s="1193"/>
      <c r="K90" s="1193"/>
      <c r="L90" s="1193"/>
      <c r="M90" s="1193"/>
      <c r="N90" s="1193"/>
      <c r="O90" s="1193"/>
      <c r="P90" s="1193"/>
      <c r="Q90" s="3392">
        <f>4410057/1000000</f>
        <v>4.4100570000000001</v>
      </c>
      <c r="R90" s="3392"/>
      <c r="S90" s="3392"/>
      <c r="T90" s="3392"/>
      <c r="U90" s="3392"/>
      <c r="V90" s="3392"/>
      <c r="W90" s="3392"/>
      <c r="X90" s="3392">
        <f>2730651/1000000</f>
        <v>2.7306509999999999</v>
      </c>
      <c r="Y90" s="3392"/>
      <c r="Z90" s="3392"/>
      <c r="AA90" s="3392"/>
      <c r="AB90" s="3392"/>
      <c r="AC90" s="3392"/>
      <c r="AD90" s="3392"/>
      <c r="AE90" s="3392">
        <f>3236972/1000000</f>
        <v>3.2369720000000002</v>
      </c>
      <c r="AF90" s="3392"/>
      <c r="AG90" s="3392"/>
      <c r="AH90" s="3392"/>
      <c r="AI90" s="3392"/>
      <c r="AJ90" s="3392"/>
      <c r="AK90" s="3392"/>
      <c r="AL90" s="1190"/>
      <c r="AM90" s="1190"/>
      <c r="AN90" s="1190"/>
      <c r="AO90" s="1190"/>
      <c r="AP90" s="1190"/>
      <c r="AQ90" s="1190"/>
      <c r="AR90" s="1190"/>
      <c r="AS90" s="1190"/>
      <c r="AT90" s="1190"/>
      <c r="AU90" s="1190"/>
      <c r="AV90" s="1190"/>
      <c r="AW90" s="1190"/>
      <c r="AX90" s="1190"/>
      <c r="AY90" s="1191"/>
      <c r="BG90">
        <v>24.75</v>
      </c>
    </row>
    <row r="91" spans="2:59" ht="24.75" customHeight="1">
      <c r="B91" s="1202"/>
      <c r="C91" s="1203"/>
      <c r="D91" s="1203"/>
      <c r="E91" s="1203"/>
      <c r="F91" s="1203"/>
      <c r="G91" s="1204"/>
      <c r="H91" s="1192" t="s">
        <v>10</v>
      </c>
      <c r="I91" s="1193"/>
      <c r="J91" s="1193"/>
      <c r="K91" s="1193"/>
      <c r="L91" s="1193"/>
      <c r="M91" s="1193"/>
      <c r="N91" s="1193"/>
      <c r="O91" s="1193"/>
      <c r="P91" s="1193"/>
      <c r="Q91" s="3390">
        <f>Q90/Q89*100</f>
        <v>85.18557079389609</v>
      </c>
      <c r="R91" s="3390"/>
      <c r="S91" s="3390"/>
      <c r="T91" s="3390"/>
      <c r="U91" s="3390"/>
      <c r="V91" s="3390"/>
      <c r="W91" s="3390"/>
      <c r="X91" s="3390">
        <f>X90/X89*100</f>
        <v>54.623944788957793</v>
      </c>
      <c r="Y91" s="3390"/>
      <c r="Z91" s="3390"/>
      <c r="AA91" s="3390"/>
      <c r="AB91" s="3390"/>
      <c r="AC91" s="3390"/>
      <c r="AD91" s="3390"/>
      <c r="AE91" s="3390">
        <f>AE90/AE89*100</f>
        <v>65.090931027548777</v>
      </c>
      <c r="AF91" s="3390"/>
      <c r="AG91" s="3390"/>
      <c r="AH91" s="3390"/>
      <c r="AI91" s="3390"/>
      <c r="AJ91" s="3390"/>
      <c r="AK91" s="3390"/>
      <c r="AL91" s="1190"/>
      <c r="AM91" s="1190"/>
      <c r="AN91" s="1190"/>
      <c r="AO91" s="1190"/>
      <c r="AP91" s="1190"/>
      <c r="AQ91" s="1190"/>
      <c r="AR91" s="1190"/>
      <c r="AS91" s="1190"/>
      <c r="AT91" s="1190"/>
      <c r="AU91" s="1190"/>
      <c r="AV91" s="1190"/>
      <c r="AW91" s="1190"/>
      <c r="AX91" s="1190"/>
      <c r="AY91" s="1191"/>
      <c r="BG91">
        <v>24.75</v>
      </c>
    </row>
    <row r="92" spans="2:59" ht="23.1" customHeight="1">
      <c r="B92" s="1145" t="s">
        <v>99</v>
      </c>
      <c r="C92" s="1146"/>
      <c r="D92" s="1151" t="s">
        <v>23</v>
      </c>
      <c r="E92" s="1152"/>
      <c r="F92" s="1152"/>
      <c r="G92" s="1152"/>
      <c r="H92" s="1152"/>
      <c r="I92" s="1152"/>
      <c r="J92" s="1152"/>
      <c r="K92" s="1152"/>
      <c r="L92" s="1153"/>
      <c r="M92" s="1310" t="s">
        <v>92</v>
      </c>
      <c r="N92" s="1310"/>
      <c r="O92" s="1310"/>
      <c r="P92" s="1310"/>
      <c r="Q92" s="1310"/>
      <c r="R92" s="1310"/>
      <c r="S92" s="1155" t="s">
        <v>513</v>
      </c>
      <c r="T92" s="1155"/>
      <c r="U92" s="1155"/>
      <c r="V92" s="1155"/>
      <c r="W92" s="1155"/>
      <c r="X92" s="1155"/>
      <c r="Y92" s="1156"/>
      <c r="Z92" s="1152"/>
      <c r="AA92" s="1152"/>
      <c r="AB92" s="1152"/>
      <c r="AC92" s="1152"/>
      <c r="AD92" s="1152"/>
      <c r="AE92" s="1152"/>
      <c r="AF92" s="1152"/>
      <c r="AG92" s="1152"/>
      <c r="AH92" s="1152"/>
      <c r="AI92" s="1152"/>
      <c r="AJ92" s="1152"/>
      <c r="AK92" s="1152"/>
      <c r="AL92" s="1152"/>
      <c r="AM92" s="1152"/>
      <c r="AN92" s="1152"/>
      <c r="AO92" s="1152"/>
      <c r="AP92" s="1152"/>
      <c r="AQ92" s="1152"/>
      <c r="AR92" s="1152"/>
      <c r="AS92" s="1152"/>
      <c r="AT92" s="1152"/>
      <c r="AU92" s="1152"/>
      <c r="AV92" s="1152"/>
      <c r="AW92" s="1152"/>
      <c r="AX92" s="1152"/>
      <c r="AY92" s="1157"/>
      <c r="BG92">
        <v>23</v>
      </c>
    </row>
    <row r="93" spans="2:59" ht="23.1" customHeight="1">
      <c r="B93" s="1147"/>
      <c r="C93" s="1148"/>
      <c r="D93" s="1467" t="s">
        <v>1638</v>
      </c>
      <c r="E93" s="1468"/>
      <c r="F93" s="1468"/>
      <c r="G93" s="1468"/>
      <c r="H93" s="1468"/>
      <c r="I93" s="1468"/>
      <c r="J93" s="1468"/>
      <c r="K93" s="1468"/>
      <c r="L93" s="1469"/>
      <c r="M93" s="1470">
        <f>2565000/1000000</f>
        <v>2.5649999999999999</v>
      </c>
      <c r="N93" s="1471"/>
      <c r="O93" s="1471"/>
      <c r="P93" s="1471"/>
      <c r="Q93" s="1471"/>
      <c r="R93" s="1472"/>
      <c r="S93" s="1161">
        <v>3</v>
      </c>
      <c r="T93" s="1161"/>
      <c r="U93" s="1161"/>
      <c r="V93" s="1161"/>
      <c r="W93" s="1161"/>
      <c r="X93" s="1161"/>
      <c r="Y93" s="1162"/>
      <c r="Z93" s="1163"/>
      <c r="AA93" s="1163"/>
      <c r="AB93" s="1163"/>
      <c r="AC93" s="1163"/>
      <c r="AD93" s="1163"/>
      <c r="AE93" s="1163"/>
      <c r="AF93" s="1163"/>
      <c r="AG93" s="1163"/>
      <c r="AH93" s="1163"/>
      <c r="AI93" s="1163"/>
      <c r="AJ93" s="1163"/>
      <c r="AK93" s="1163"/>
      <c r="AL93" s="1163"/>
      <c r="AM93" s="1163"/>
      <c r="AN93" s="1163"/>
      <c r="AO93" s="1163"/>
      <c r="AP93" s="1163"/>
      <c r="AQ93" s="1163"/>
      <c r="AR93" s="1163"/>
      <c r="AS93" s="1163"/>
      <c r="AT93" s="1163"/>
      <c r="AU93" s="1163"/>
      <c r="AV93" s="1163"/>
      <c r="AW93" s="1163"/>
      <c r="AX93" s="1163"/>
      <c r="AY93" s="1164"/>
      <c r="BG93">
        <v>23</v>
      </c>
    </row>
    <row r="94" spans="2:59" ht="23.1" customHeight="1">
      <c r="B94" s="1147"/>
      <c r="C94" s="1148"/>
      <c r="D94" s="3385" t="s">
        <v>1639</v>
      </c>
      <c r="E94" s="3386"/>
      <c r="F94" s="3386"/>
      <c r="G94" s="3386"/>
      <c r="H94" s="3386"/>
      <c r="I94" s="3386"/>
      <c r="J94" s="3386"/>
      <c r="K94" s="3386"/>
      <c r="L94" s="3387"/>
      <c r="M94" s="1307">
        <f>1782000/1000000</f>
        <v>1.782</v>
      </c>
      <c r="N94" s="1308"/>
      <c r="O94" s="1308"/>
      <c r="P94" s="1308"/>
      <c r="Q94" s="1308"/>
      <c r="R94" s="1309"/>
      <c r="S94" s="1136">
        <v>1</v>
      </c>
      <c r="T94" s="1136"/>
      <c r="U94" s="1136"/>
      <c r="V94" s="1136"/>
      <c r="W94" s="1136"/>
      <c r="X94" s="1136"/>
      <c r="Y94" s="1137"/>
      <c r="Z94" s="1138"/>
      <c r="AA94" s="1138"/>
      <c r="AB94" s="1138"/>
      <c r="AC94" s="1138"/>
      <c r="AD94" s="1138"/>
      <c r="AE94" s="1138"/>
      <c r="AF94" s="1138"/>
      <c r="AG94" s="1138"/>
      <c r="AH94" s="1138"/>
      <c r="AI94" s="1138"/>
      <c r="AJ94" s="1138"/>
      <c r="AK94" s="1138"/>
      <c r="AL94" s="1138"/>
      <c r="AM94" s="1138"/>
      <c r="AN94" s="1138"/>
      <c r="AO94" s="1138"/>
      <c r="AP94" s="1138"/>
      <c r="AQ94" s="1138"/>
      <c r="AR94" s="1138"/>
      <c r="AS94" s="1138"/>
      <c r="AT94" s="1138"/>
      <c r="AU94" s="1138"/>
      <c r="AV94" s="1138"/>
      <c r="AW94" s="1138"/>
      <c r="AX94" s="1138"/>
      <c r="AY94" s="1139"/>
      <c r="BG94">
        <v>23</v>
      </c>
    </row>
    <row r="95" spans="2:59" ht="23.1" customHeight="1">
      <c r="B95" s="1147"/>
      <c r="C95" s="1148"/>
      <c r="D95" s="1464" t="s">
        <v>1640</v>
      </c>
      <c r="E95" s="1465"/>
      <c r="F95" s="1465"/>
      <c r="G95" s="1465"/>
      <c r="H95" s="1465"/>
      <c r="I95" s="1465"/>
      <c r="J95" s="1465"/>
      <c r="K95" s="1465"/>
      <c r="L95" s="1466"/>
      <c r="M95" s="3382">
        <v>0.2</v>
      </c>
      <c r="N95" s="3383"/>
      <c r="O95" s="3383"/>
      <c r="P95" s="3383"/>
      <c r="Q95" s="3383"/>
      <c r="R95" s="3384"/>
      <c r="S95" s="1303">
        <v>0.2</v>
      </c>
      <c r="T95" s="1303"/>
      <c r="U95" s="1303"/>
      <c r="V95" s="1303"/>
      <c r="W95" s="1303"/>
      <c r="X95" s="1303"/>
      <c r="Y95" s="1137"/>
      <c r="Z95" s="1138"/>
      <c r="AA95" s="1138"/>
      <c r="AB95" s="1138"/>
      <c r="AC95" s="1138"/>
      <c r="AD95" s="1138"/>
      <c r="AE95" s="1138"/>
      <c r="AF95" s="1138"/>
      <c r="AG95" s="1138"/>
      <c r="AH95" s="1138"/>
      <c r="AI95" s="1138"/>
      <c r="AJ95" s="1138"/>
      <c r="AK95" s="1138"/>
      <c r="AL95" s="1138"/>
      <c r="AM95" s="1138"/>
      <c r="AN95" s="1138"/>
      <c r="AO95" s="1138"/>
      <c r="AP95" s="1138"/>
      <c r="AQ95" s="1138"/>
      <c r="AR95" s="1138"/>
      <c r="AS95" s="1138"/>
      <c r="AT95" s="1138"/>
      <c r="AU95" s="1138"/>
      <c r="AV95" s="1138"/>
      <c r="AW95" s="1138"/>
      <c r="AX95" s="1138"/>
      <c r="AY95" s="1139"/>
      <c r="BG95">
        <v>23</v>
      </c>
    </row>
    <row r="96" spans="2:59" ht="23.1" customHeight="1">
      <c r="B96" s="1147"/>
      <c r="C96" s="1148"/>
      <c r="D96" s="3376" t="s">
        <v>1641</v>
      </c>
      <c r="E96" s="3377"/>
      <c r="F96" s="3377"/>
      <c r="G96" s="3377"/>
      <c r="H96" s="3377"/>
      <c r="I96" s="3377"/>
      <c r="J96" s="3377"/>
      <c r="K96" s="3377"/>
      <c r="L96" s="3378"/>
      <c r="M96" s="3379"/>
      <c r="N96" s="3380"/>
      <c r="O96" s="3380"/>
      <c r="P96" s="3380"/>
      <c r="Q96" s="3380"/>
      <c r="R96" s="3381"/>
      <c r="S96" s="1136">
        <v>11</v>
      </c>
      <c r="T96" s="1136"/>
      <c r="U96" s="1136"/>
      <c r="V96" s="1136"/>
      <c r="W96" s="1136"/>
      <c r="X96" s="1136"/>
      <c r="Y96" s="1137"/>
      <c r="Z96" s="1138"/>
      <c r="AA96" s="1138"/>
      <c r="AB96" s="1138"/>
      <c r="AC96" s="1138"/>
      <c r="AD96" s="1138"/>
      <c r="AE96" s="1138"/>
      <c r="AF96" s="1138"/>
      <c r="AG96" s="1138"/>
      <c r="AH96" s="1138"/>
      <c r="AI96" s="1138"/>
      <c r="AJ96" s="1138"/>
      <c r="AK96" s="1138"/>
      <c r="AL96" s="1138"/>
      <c r="AM96" s="1138"/>
      <c r="AN96" s="1138"/>
      <c r="AO96" s="1138"/>
      <c r="AP96" s="1138"/>
      <c r="AQ96" s="1138"/>
      <c r="AR96" s="1138"/>
      <c r="AS96" s="1138"/>
      <c r="AT96" s="1138"/>
      <c r="AU96" s="1138"/>
      <c r="AV96" s="1138"/>
      <c r="AW96" s="1138"/>
      <c r="AX96" s="1138"/>
      <c r="AY96" s="1139"/>
      <c r="BG96">
        <v>23</v>
      </c>
    </row>
    <row r="97" spans="1:59" ht="23.1" customHeight="1">
      <c r="B97" s="1147"/>
      <c r="C97" s="1148"/>
      <c r="D97" s="1464"/>
      <c r="E97" s="1465"/>
      <c r="F97" s="1465"/>
      <c r="G97" s="1465"/>
      <c r="H97" s="1465"/>
      <c r="I97" s="1465"/>
      <c r="J97" s="1465"/>
      <c r="K97" s="1465"/>
      <c r="L97" s="1466"/>
      <c r="M97" s="1135"/>
      <c r="N97" s="1135"/>
      <c r="O97" s="1135"/>
      <c r="P97" s="1135"/>
      <c r="Q97" s="1135"/>
      <c r="R97" s="1135"/>
      <c r="S97" s="1136"/>
      <c r="T97" s="1136"/>
      <c r="U97" s="1136"/>
      <c r="V97" s="1136"/>
      <c r="W97" s="1136"/>
      <c r="X97" s="1136"/>
      <c r="Y97" s="1137"/>
      <c r="Z97" s="1138"/>
      <c r="AA97" s="1138"/>
      <c r="AB97" s="1138"/>
      <c r="AC97" s="1138"/>
      <c r="AD97" s="1138"/>
      <c r="AE97" s="1138"/>
      <c r="AF97" s="1138"/>
      <c r="AG97" s="1138"/>
      <c r="AH97" s="1138"/>
      <c r="AI97" s="1138"/>
      <c r="AJ97" s="1138"/>
      <c r="AK97" s="1138"/>
      <c r="AL97" s="1138"/>
      <c r="AM97" s="1138"/>
      <c r="AN97" s="1138"/>
      <c r="AO97" s="1138"/>
      <c r="AP97" s="1138"/>
      <c r="AQ97" s="1138"/>
      <c r="AR97" s="1138"/>
      <c r="AS97" s="1138"/>
      <c r="AT97" s="1138"/>
      <c r="AU97" s="1138"/>
      <c r="AV97" s="1138"/>
      <c r="AW97" s="1138"/>
      <c r="AX97" s="1138"/>
      <c r="AY97" s="1139"/>
      <c r="BG97">
        <v>23</v>
      </c>
    </row>
    <row r="98" spans="1:59" ht="23.1" customHeight="1">
      <c r="B98" s="1147"/>
      <c r="C98" s="1148"/>
      <c r="D98" s="1464"/>
      <c r="E98" s="1465"/>
      <c r="F98" s="1465"/>
      <c r="G98" s="1465"/>
      <c r="H98" s="1465"/>
      <c r="I98" s="1465"/>
      <c r="J98" s="1465"/>
      <c r="K98" s="1465"/>
      <c r="L98" s="1466"/>
      <c r="M98" s="1135"/>
      <c r="N98" s="1135"/>
      <c r="O98" s="1135"/>
      <c r="P98" s="1135"/>
      <c r="Q98" s="1135"/>
      <c r="R98" s="1135"/>
      <c r="S98" s="1136"/>
      <c r="T98" s="1136"/>
      <c r="U98" s="1136"/>
      <c r="V98" s="1136"/>
      <c r="W98" s="1136"/>
      <c r="X98" s="1136"/>
      <c r="Y98" s="1137"/>
      <c r="Z98" s="1138"/>
      <c r="AA98" s="1138"/>
      <c r="AB98" s="1138"/>
      <c r="AC98" s="1138"/>
      <c r="AD98" s="1138"/>
      <c r="AE98" s="1138"/>
      <c r="AF98" s="1138"/>
      <c r="AG98" s="1138"/>
      <c r="AH98" s="1138"/>
      <c r="AI98" s="1138"/>
      <c r="AJ98" s="1138"/>
      <c r="AK98" s="1138"/>
      <c r="AL98" s="1138"/>
      <c r="AM98" s="1138"/>
      <c r="AN98" s="1138"/>
      <c r="AO98" s="1138"/>
      <c r="AP98" s="1138"/>
      <c r="AQ98" s="1138"/>
      <c r="AR98" s="1138"/>
      <c r="AS98" s="1138"/>
      <c r="AT98" s="1138"/>
      <c r="AU98" s="1138"/>
      <c r="AV98" s="1138"/>
      <c r="AW98" s="1138"/>
      <c r="AX98" s="1138"/>
      <c r="AY98" s="1139"/>
      <c r="BG98">
        <v>23</v>
      </c>
    </row>
    <row r="99" spans="1:59" ht="23.1" customHeight="1">
      <c r="B99" s="1147"/>
      <c r="C99" s="1148"/>
      <c r="D99" s="3373"/>
      <c r="E99" s="3374"/>
      <c r="F99" s="3374"/>
      <c r="G99" s="3374"/>
      <c r="H99" s="3374"/>
      <c r="I99" s="3374"/>
      <c r="J99" s="3374"/>
      <c r="K99" s="3374"/>
      <c r="L99" s="3375"/>
      <c r="M99" s="1143"/>
      <c r="N99" s="1143"/>
      <c r="O99" s="1143"/>
      <c r="P99" s="1143"/>
      <c r="Q99" s="1143"/>
      <c r="R99" s="1143"/>
      <c r="S99" s="1144"/>
      <c r="T99" s="1144"/>
      <c r="U99" s="1144"/>
      <c r="V99" s="1144"/>
      <c r="W99" s="1144"/>
      <c r="X99" s="1144"/>
      <c r="Y99" s="1137"/>
      <c r="Z99" s="1138"/>
      <c r="AA99" s="1138"/>
      <c r="AB99" s="1138"/>
      <c r="AC99" s="1138"/>
      <c r="AD99" s="1138"/>
      <c r="AE99" s="1138"/>
      <c r="AF99" s="1138"/>
      <c r="AG99" s="1138"/>
      <c r="AH99" s="1138"/>
      <c r="AI99" s="1138"/>
      <c r="AJ99" s="1138"/>
      <c r="AK99" s="1138"/>
      <c r="AL99" s="1138"/>
      <c r="AM99" s="1138"/>
      <c r="AN99" s="1138"/>
      <c r="AO99" s="1138"/>
      <c r="AP99" s="1138"/>
      <c r="AQ99" s="1138"/>
      <c r="AR99" s="1138"/>
      <c r="AS99" s="1138"/>
      <c r="AT99" s="1138"/>
      <c r="AU99" s="1138"/>
      <c r="AV99" s="1138"/>
      <c r="AW99" s="1138"/>
      <c r="AX99" s="1138"/>
      <c r="AY99" s="1139"/>
      <c r="BG99">
        <v>23</v>
      </c>
    </row>
    <row r="100" spans="1:59" ht="23.1" customHeight="1">
      <c r="B100" s="1149"/>
      <c r="C100" s="1150"/>
      <c r="D100" s="1165" t="s">
        <v>26</v>
      </c>
      <c r="E100" s="1094"/>
      <c r="F100" s="1094"/>
      <c r="G100" s="1094"/>
      <c r="H100" s="1094"/>
      <c r="I100" s="1094"/>
      <c r="J100" s="1094"/>
      <c r="K100" s="1094"/>
      <c r="L100" s="1095"/>
      <c r="M100" s="3297">
        <v>5.2</v>
      </c>
      <c r="N100" s="3297"/>
      <c r="O100" s="3297"/>
      <c r="P100" s="3297"/>
      <c r="Q100" s="3297"/>
      <c r="R100" s="3297"/>
      <c r="S100" s="1312">
        <f>SUM(S93:X99)</f>
        <v>15.2</v>
      </c>
      <c r="T100" s="1312"/>
      <c r="U100" s="1312"/>
      <c r="V100" s="1312"/>
      <c r="W100" s="1312"/>
      <c r="X100" s="1312"/>
      <c r="Y100" s="1168"/>
      <c r="Z100" s="1169"/>
      <c r="AA100" s="1169"/>
      <c r="AB100" s="1169"/>
      <c r="AC100" s="1169"/>
      <c r="AD100" s="1169"/>
      <c r="AE100" s="1169"/>
      <c r="AF100" s="1169"/>
      <c r="AG100" s="1169"/>
      <c r="AH100" s="1169"/>
      <c r="AI100" s="1169"/>
      <c r="AJ100" s="1169"/>
      <c r="AK100" s="1169"/>
      <c r="AL100" s="1169"/>
      <c r="AM100" s="1169"/>
      <c r="AN100" s="1169"/>
      <c r="AO100" s="1169"/>
      <c r="AP100" s="1169"/>
      <c r="AQ100" s="1169"/>
      <c r="AR100" s="1169"/>
      <c r="AS100" s="1169"/>
      <c r="AT100" s="1169"/>
      <c r="AU100" s="1169"/>
      <c r="AV100" s="1169"/>
      <c r="AW100" s="1169"/>
      <c r="AX100" s="1169"/>
      <c r="AY100" s="1170"/>
      <c r="BG100">
        <v>23</v>
      </c>
    </row>
    <row r="101" spans="1:59" ht="13.5" customHeight="1">
      <c r="B101" s="141"/>
      <c r="C101" s="141"/>
      <c r="D101" s="141"/>
      <c r="E101" s="141"/>
      <c r="F101" s="141"/>
      <c r="G101" s="141"/>
      <c r="H101" s="142"/>
      <c r="I101" s="142"/>
      <c r="J101" s="142"/>
      <c r="K101" s="142"/>
      <c r="L101" s="142"/>
      <c r="M101" s="142"/>
      <c r="N101" s="142"/>
      <c r="O101" s="142"/>
      <c r="P101" s="142"/>
      <c r="Q101" s="143"/>
      <c r="R101" s="143"/>
      <c r="S101" s="143"/>
      <c r="T101" s="143"/>
      <c r="U101" s="143"/>
      <c r="V101" s="143"/>
      <c r="W101" s="143"/>
      <c r="X101" s="143"/>
      <c r="Y101" s="143"/>
      <c r="Z101" s="143"/>
      <c r="AA101" s="143"/>
      <c r="AB101" s="143"/>
      <c r="AC101" s="143"/>
      <c r="AD101" s="143"/>
      <c r="AE101" s="143"/>
      <c r="AF101" s="143"/>
      <c r="AG101" s="143"/>
      <c r="AH101" s="143"/>
      <c r="AI101" s="143"/>
      <c r="AJ101" s="143"/>
      <c r="AK101" s="143"/>
      <c r="AL101" s="143"/>
      <c r="AM101" s="143"/>
      <c r="AN101" s="143"/>
      <c r="AO101" s="143"/>
      <c r="AP101" s="143"/>
      <c r="AQ101" s="143"/>
      <c r="AR101" s="143"/>
      <c r="AS101" s="143"/>
      <c r="AT101" s="143"/>
      <c r="AU101" s="143"/>
      <c r="AV101" s="143"/>
      <c r="AW101" s="143"/>
      <c r="AX101" s="143"/>
      <c r="AY101" s="143"/>
      <c r="BG101">
        <v>24.75</v>
      </c>
    </row>
    <row r="102" spans="1:59" ht="13.5" customHeight="1">
      <c r="B102" s="141"/>
      <c r="C102" s="141"/>
      <c r="D102" s="141"/>
      <c r="E102" s="141"/>
      <c r="F102" s="141"/>
      <c r="G102" s="141"/>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BG102">
        <v>21</v>
      </c>
    </row>
    <row r="103" spans="1:59" ht="23.25" customHeight="1" thickBot="1">
      <c r="A103" s="130"/>
      <c r="B103" s="1130" t="s">
        <v>100</v>
      </c>
      <c r="C103" s="1131"/>
      <c r="D103" s="1131"/>
      <c r="E103" s="1131"/>
      <c r="F103" s="1131"/>
      <c r="G103" s="1131"/>
      <c r="H103" s="1131" t="s">
        <v>1634</v>
      </c>
      <c r="I103" s="1131"/>
      <c r="J103" s="1131"/>
      <c r="K103" s="1131"/>
      <c r="L103" s="1131"/>
      <c r="M103" s="1131"/>
      <c r="N103" s="1131"/>
      <c r="O103" s="1131"/>
      <c r="P103" s="1131"/>
      <c r="Q103" s="1131"/>
      <c r="R103" s="1131"/>
      <c r="S103" s="1131"/>
      <c r="T103" s="1131"/>
      <c r="U103" s="1131"/>
      <c r="V103" s="1131"/>
      <c r="W103" s="1131"/>
      <c r="X103" s="1131"/>
      <c r="Y103" s="1131"/>
      <c r="Z103" s="1131"/>
      <c r="AA103" s="1131"/>
      <c r="AB103" s="1131"/>
      <c r="AC103" s="1131"/>
      <c r="AD103" s="1131"/>
      <c r="AE103" s="1131"/>
      <c r="AF103" s="1131"/>
      <c r="AG103" s="1131"/>
      <c r="AH103" s="1131"/>
      <c r="AI103" s="1131"/>
      <c r="AJ103" s="1131"/>
      <c r="AK103" s="1131"/>
      <c r="AL103" s="1131"/>
      <c r="AM103" s="1131"/>
      <c r="AN103" s="1131"/>
      <c r="AO103" s="1131"/>
      <c r="AP103" s="1131"/>
      <c r="AQ103" s="1131"/>
      <c r="AR103" s="1131"/>
      <c r="AS103" s="1131"/>
      <c r="AT103" s="1131"/>
      <c r="AU103" s="1131"/>
      <c r="AV103" s="1131"/>
      <c r="AW103" s="1131"/>
      <c r="AX103" s="1131"/>
      <c r="AY103" s="1131"/>
      <c r="BG103">
        <v>23.25</v>
      </c>
    </row>
    <row r="104" spans="1:59" ht="385.5" customHeight="1">
      <c r="A104" s="135"/>
      <c r="B104" s="1104" t="s">
        <v>1369</v>
      </c>
      <c r="C104" s="1105"/>
      <c r="D104" s="1105"/>
      <c r="E104" s="1105"/>
      <c r="F104" s="1105"/>
      <c r="G104" s="1106"/>
      <c r="H104" s="188"/>
      <c r="I104" s="188"/>
      <c r="J104" s="188"/>
      <c r="K104" s="188"/>
      <c r="L104" s="188"/>
      <c r="M104" s="188"/>
      <c r="N104" s="188"/>
      <c r="O104" s="188"/>
      <c r="P104" s="188"/>
      <c r="Q104" s="188"/>
      <c r="R104" s="188"/>
      <c r="S104" s="188"/>
      <c r="T104" s="188"/>
      <c r="U104" s="188"/>
      <c r="V104" s="188"/>
      <c r="W104" s="188"/>
      <c r="X104" s="188"/>
      <c r="Y104" s="188"/>
      <c r="Z104" s="188"/>
      <c r="AA104" s="188"/>
      <c r="AB104" s="188"/>
      <c r="AC104" s="188"/>
      <c r="AD104" s="188"/>
      <c r="AE104" s="188"/>
      <c r="AF104" s="188"/>
      <c r="AG104" s="188"/>
      <c r="AH104" s="188"/>
      <c r="AI104" s="188"/>
      <c r="AJ104" s="188"/>
      <c r="AK104" s="188"/>
      <c r="AL104" s="188"/>
      <c r="AM104" s="188"/>
      <c r="AN104" s="188"/>
      <c r="AO104" s="188"/>
      <c r="AP104" s="188"/>
      <c r="AQ104" s="188"/>
      <c r="AR104" s="188"/>
      <c r="AS104" s="188"/>
      <c r="AT104" s="188"/>
      <c r="AU104" s="188"/>
      <c r="AV104" s="188"/>
      <c r="AW104" s="188"/>
      <c r="AX104" s="188"/>
      <c r="AY104" s="189"/>
      <c r="BG104">
        <v>385.5</v>
      </c>
    </row>
    <row r="105" spans="1:59" ht="348.95" customHeight="1">
      <c r="B105" s="1107"/>
      <c r="C105" s="1108"/>
      <c r="D105" s="1108"/>
      <c r="E105" s="1108"/>
      <c r="F105" s="1108"/>
      <c r="G105" s="1109"/>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c r="AL105" s="190"/>
      <c r="AM105" s="190"/>
      <c r="AN105" s="190"/>
      <c r="AO105" s="190"/>
      <c r="AP105" s="190"/>
      <c r="AQ105" s="190"/>
      <c r="AR105" s="190"/>
      <c r="AS105" s="190"/>
      <c r="AT105" s="190"/>
      <c r="AU105" s="190"/>
      <c r="AV105" s="190"/>
      <c r="AW105" s="190"/>
      <c r="AX105" s="190"/>
      <c r="AY105" s="191"/>
      <c r="BG105">
        <v>349</v>
      </c>
    </row>
    <row r="106" spans="1:59" ht="324" customHeight="1" thickBot="1">
      <c r="B106" s="1110"/>
      <c r="C106" s="1111"/>
      <c r="D106" s="1111"/>
      <c r="E106" s="1111"/>
      <c r="F106" s="1111"/>
      <c r="G106" s="111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3"/>
      <c r="BG106">
        <v>324</v>
      </c>
    </row>
    <row r="107" spans="1:59" ht="24" customHeight="1">
      <c r="B107" s="141"/>
      <c r="C107" s="141"/>
      <c r="D107" s="141"/>
      <c r="E107" s="141"/>
      <c r="F107" s="141"/>
      <c r="G107" s="141"/>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BG107">
        <v>24</v>
      </c>
    </row>
    <row r="108" spans="1:59" ht="30" customHeight="1" thickBot="1">
      <c r="B108" s="1113" t="s">
        <v>100</v>
      </c>
      <c r="C108" s="1113"/>
      <c r="D108" s="1113"/>
      <c r="E108" s="1113"/>
      <c r="F108" s="1032"/>
      <c r="G108" s="1032"/>
      <c r="H108" s="1114" t="s">
        <v>1634</v>
      </c>
      <c r="I108" s="1114"/>
      <c r="J108" s="1114"/>
      <c r="K108" s="1114"/>
      <c r="L108" s="1114"/>
      <c r="M108" s="1114"/>
      <c r="N108" s="1114"/>
      <c r="O108" s="1114"/>
      <c r="P108" s="1114"/>
      <c r="Q108" s="1114"/>
      <c r="R108" s="1114"/>
      <c r="S108" s="1114"/>
      <c r="T108" s="1114"/>
      <c r="U108" s="1114"/>
      <c r="V108" s="1114"/>
      <c r="W108" s="1114"/>
      <c r="X108" s="1114"/>
      <c r="Y108" s="1114"/>
      <c r="Z108" s="1114"/>
      <c r="AA108" s="1114"/>
      <c r="AB108" s="1114"/>
      <c r="AC108" s="1114"/>
      <c r="AD108" s="1114"/>
      <c r="AE108" s="1114"/>
      <c r="AF108" s="1114"/>
      <c r="AG108" s="1114"/>
      <c r="AH108" s="1114"/>
      <c r="AI108" s="1114"/>
      <c r="AJ108" s="1114"/>
      <c r="AK108" s="1114"/>
      <c r="AL108" s="1114"/>
      <c r="AM108" s="1114"/>
      <c r="AN108" s="1114"/>
      <c r="AO108" s="1114"/>
      <c r="AP108" s="1114"/>
      <c r="AQ108" s="1114"/>
      <c r="AR108" s="1114"/>
      <c r="AS108" s="1114"/>
      <c r="AT108" s="1114"/>
      <c r="AU108" s="1114"/>
      <c r="AV108" s="1114"/>
      <c r="AW108" s="1114"/>
      <c r="AX108" s="1114"/>
      <c r="AY108" s="1114"/>
      <c r="BG108">
        <v>30</v>
      </c>
    </row>
    <row r="109" spans="1:59" ht="24.75" customHeight="1">
      <c r="B109" s="1115" t="s">
        <v>1401</v>
      </c>
      <c r="C109" s="1116"/>
      <c r="D109" s="1116"/>
      <c r="E109" s="1116"/>
      <c r="F109" s="1116"/>
      <c r="G109" s="1117"/>
      <c r="H109" s="1124" t="s">
        <v>1642</v>
      </c>
      <c r="I109" s="1125"/>
      <c r="J109" s="1125"/>
      <c r="K109" s="1125"/>
      <c r="L109" s="1125"/>
      <c r="M109" s="1125"/>
      <c r="N109" s="1125"/>
      <c r="O109" s="1125"/>
      <c r="P109" s="1125"/>
      <c r="Q109" s="1125"/>
      <c r="R109" s="1125"/>
      <c r="S109" s="1125"/>
      <c r="T109" s="1125"/>
      <c r="U109" s="1125"/>
      <c r="V109" s="1125"/>
      <c r="W109" s="1125"/>
      <c r="X109" s="1125"/>
      <c r="Y109" s="1125"/>
      <c r="Z109" s="1125"/>
      <c r="AA109" s="1125"/>
      <c r="AB109" s="1125"/>
      <c r="AC109" s="1126"/>
      <c r="AD109" s="1124" t="s">
        <v>821</v>
      </c>
      <c r="AE109" s="1125"/>
      <c r="AF109" s="1125"/>
      <c r="AG109" s="1125"/>
      <c r="AH109" s="1125"/>
      <c r="AI109" s="1125"/>
      <c r="AJ109" s="1125"/>
      <c r="AK109" s="1125"/>
      <c r="AL109" s="1125"/>
      <c r="AM109" s="1125"/>
      <c r="AN109" s="1125"/>
      <c r="AO109" s="1125"/>
      <c r="AP109" s="1125"/>
      <c r="AQ109" s="1125"/>
      <c r="AR109" s="1125"/>
      <c r="AS109" s="1125"/>
      <c r="AT109" s="1125"/>
      <c r="AU109" s="1125"/>
      <c r="AV109" s="1125"/>
      <c r="AW109" s="1125"/>
      <c r="AX109" s="1125"/>
      <c r="AY109" s="1127"/>
      <c r="BG109">
        <v>24.75</v>
      </c>
    </row>
    <row r="110" spans="1:59" ht="24.75" customHeight="1">
      <c r="B110" s="1118"/>
      <c r="C110" s="1119"/>
      <c r="D110" s="1119"/>
      <c r="E110" s="1119"/>
      <c r="F110" s="1119"/>
      <c r="G110" s="1120"/>
      <c r="H110" s="1128" t="s">
        <v>23</v>
      </c>
      <c r="I110" s="1094"/>
      <c r="J110" s="1094"/>
      <c r="K110" s="1094"/>
      <c r="L110" s="1095"/>
      <c r="M110" s="1079" t="s">
        <v>24</v>
      </c>
      <c r="N110" s="1094"/>
      <c r="O110" s="1094"/>
      <c r="P110" s="1094"/>
      <c r="Q110" s="1094"/>
      <c r="R110" s="1094"/>
      <c r="S110" s="1094"/>
      <c r="T110" s="1094"/>
      <c r="U110" s="1094"/>
      <c r="V110" s="1094"/>
      <c r="W110" s="1094"/>
      <c r="X110" s="1094"/>
      <c r="Y110" s="1095"/>
      <c r="Z110" s="1082" t="s">
        <v>25</v>
      </c>
      <c r="AA110" s="1096"/>
      <c r="AB110" s="1096"/>
      <c r="AC110" s="1129"/>
      <c r="AD110" s="1128" t="s">
        <v>23</v>
      </c>
      <c r="AE110" s="1094"/>
      <c r="AF110" s="1094"/>
      <c r="AG110" s="1094"/>
      <c r="AH110" s="1095"/>
      <c r="AI110" s="1079" t="s">
        <v>24</v>
      </c>
      <c r="AJ110" s="1094"/>
      <c r="AK110" s="1094"/>
      <c r="AL110" s="1094"/>
      <c r="AM110" s="1094"/>
      <c r="AN110" s="1094"/>
      <c r="AO110" s="1094"/>
      <c r="AP110" s="1094"/>
      <c r="AQ110" s="1094"/>
      <c r="AR110" s="1094"/>
      <c r="AS110" s="1094"/>
      <c r="AT110" s="1094"/>
      <c r="AU110" s="1095"/>
      <c r="AV110" s="1082" t="s">
        <v>25</v>
      </c>
      <c r="AW110" s="1096"/>
      <c r="AX110" s="1096"/>
      <c r="AY110" s="1097"/>
      <c r="BG110">
        <v>24.75</v>
      </c>
    </row>
    <row r="111" spans="1:59" ht="24.75" customHeight="1">
      <c r="B111" s="1118"/>
      <c r="C111" s="1119"/>
      <c r="D111" s="1119"/>
      <c r="E111" s="1119"/>
      <c r="F111" s="1119"/>
      <c r="G111" s="1120"/>
      <c r="H111" s="1063" t="s">
        <v>1407</v>
      </c>
      <c r="I111" s="1064"/>
      <c r="J111" s="1064"/>
      <c r="K111" s="1064"/>
      <c r="L111" s="1065"/>
      <c r="M111" s="1066" t="s">
        <v>1643</v>
      </c>
      <c r="N111" s="1101"/>
      <c r="O111" s="1101"/>
      <c r="P111" s="1101"/>
      <c r="Q111" s="1101"/>
      <c r="R111" s="1101"/>
      <c r="S111" s="1101"/>
      <c r="T111" s="1101"/>
      <c r="U111" s="1101"/>
      <c r="V111" s="1101"/>
      <c r="W111" s="1101"/>
      <c r="X111" s="1101"/>
      <c r="Y111" s="1102"/>
      <c r="Z111" s="1069">
        <f>1949644/1000000</f>
        <v>1.9496439999999999</v>
      </c>
      <c r="AA111" s="1070"/>
      <c r="AB111" s="1070"/>
      <c r="AC111" s="1103"/>
      <c r="AD111" s="1063"/>
      <c r="AE111" s="1064"/>
      <c r="AF111" s="1064"/>
      <c r="AG111" s="1064"/>
      <c r="AH111" s="1065"/>
      <c r="AI111" s="1066"/>
      <c r="AJ111" s="1101"/>
      <c r="AK111" s="1101"/>
      <c r="AL111" s="1101"/>
      <c r="AM111" s="1101"/>
      <c r="AN111" s="1101"/>
      <c r="AO111" s="1101"/>
      <c r="AP111" s="1101"/>
      <c r="AQ111" s="1101"/>
      <c r="AR111" s="1101"/>
      <c r="AS111" s="1101"/>
      <c r="AT111" s="1101"/>
      <c r="AU111" s="1102"/>
      <c r="AV111" s="1069"/>
      <c r="AW111" s="1070"/>
      <c r="AX111" s="1070"/>
      <c r="AY111" s="1072"/>
      <c r="BG111">
        <v>24.75</v>
      </c>
    </row>
    <row r="112" spans="1:59" ht="24.75" customHeight="1">
      <c r="B112" s="1118"/>
      <c r="C112" s="1119"/>
      <c r="D112" s="1119"/>
      <c r="E112" s="1119"/>
      <c r="F112" s="1119"/>
      <c r="G112" s="1120"/>
      <c r="H112" s="1053"/>
      <c r="I112" s="1054"/>
      <c r="J112" s="1054"/>
      <c r="K112" s="1054"/>
      <c r="L112" s="1055"/>
      <c r="M112" s="1056"/>
      <c r="N112" s="1057"/>
      <c r="O112" s="1057"/>
      <c r="P112" s="1057"/>
      <c r="Q112" s="1057"/>
      <c r="R112" s="1057"/>
      <c r="S112" s="1057"/>
      <c r="T112" s="1057"/>
      <c r="U112" s="1057"/>
      <c r="V112" s="1057"/>
      <c r="W112" s="1057"/>
      <c r="X112" s="1057"/>
      <c r="Y112" s="1058"/>
      <c r="Z112" s="1059"/>
      <c r="AA112" s="1060"/>
      <c r="AB112" s="1060"/>
      <c r="AC112" s="1062"/>
      <c r="AD112" s="1053"/>
      <c r="AE112" s="1054"/>
      <c r="AF112" s="1054"/>
      <c r="AG112" s="1054"/>
      <c r="AH112" s="1055"/>
      <c r="AI112" s="1056"/>
      <c r="AJ112" s="1057"/>
      <c r="AK112" s="1057"/>
      <c r="AL112" s="1057"/>
      <c r="AM112" s="1057"/>
      <c r="AN112" s="1057"/>
      <c r="AO112" s="1057"/>
      <c r="AP112" s="1057"/>
      <c r="AQ112" s="1057"/>
      <c r="AR112" s="1057"/>
      <c r="AS112" s="1057"/>
      <c r="AT112" s="1057"/>
      <c r="AU112" s="1058"/>
      <c r="AV112" s="1059"/>
      <c r="AW112" s="1060"/>
      <c r="AX112" s="1060"/>
      <c r="AY112" s="1061"/>
      <c r="BG112">
        <v>24.75</v>
      </c>
    </row>
    <row r="113" spans="2:59" ht="24.75" customHeight="1">
      <c r="B113" s="1118"/>
      <c r="C113" s="1119"/>
      <c r="D113" s="1119"/>
      <c r="E113" s="1119"/>
      <c r="F113" s="1119"/>
      <c r="G113" s="1120"/>
      <c r="H113" s="1053"/>
      <c r="I113" s="1054"/>
      <c r="J113" s="1054"/>
      <c r="K113" s="1054"/>
      <c r="L113" s="1055"/>
      <c r="M113" s="1056"/>
      <c r="N113" s="1057"/>
      <c r="O113" s="1057"/>
      <c r="P113" s="1057"/>
      <c r="Q113" s="1057"/>
      <c r="R113" s="1057"/>
      <c r="S113" s="1057"/>
      <c r="T113" s="1057"/>
      <c r="U113" s="1057"/>
      <c r="V113" s="1057"/>
      <c r="W113" s="1057"/>
      <c r="X113" s="1057"/>
      <c r="Y113" s="1058"/>
      <c r="Z113" s="1059"/>
      <c r="AA113" s="1060"/>
      <c r="AB113" s="1060"/>
      <c r="AC113" s="1062"/>
      <c r="AD113" s="1053"/>
      <c r="AE113" s="1054"/>
      <c r="AF113" s="1054"/>
      <c r="AG113" s="1054"/>
      <c r="AH113" s="1055"/>
      <c r="AI113" s="1056"/>
      <c r="AJ113" s="1057"/>
      <c r="AK113" s="1057"/>
      <c r="AL113" s="1057"/>
      <c r="AM113" s="1057"/>
      <c r="AN113" s="1057"/>
      <c r="AO113" s="1057"/>
      <c r="AP113" s="1057"/>
      <c r="AQ113" s="1057"/>
      <c r="AR113" s="1057"/>
      <c r="AS113" s="1057"/>
      <c r="AT113" s="1057"/>
      <c r="AU113" s="1058"/>
      <c r="AV113" s="1059"/>
      <c r="AW113" s="1060"/>
      <c r="AX113" s="1060"/>
      <c r="AY113" s="1061"/>
      <c r="BG113">
        <v>24.75</v>
      </c>
    </row>
    <row r="114" spans="2:59" ht="24.75" customHeight="1">
      <c r="B114" s="1118"/>
      <c r="C114" s="1119"/>
      <c r="D114" s="1119"/>
      <c r="E114" s="1119"/>
      <c r="F114" s="1119"/>
      <c r="G114" s="1120"/>
      <c r="H114" s="1053"/>
      <c r="I114" s="1054"/>
      <c r="J114" s="1054"/>
      <c r="K114" s="1054"/>
      <c r="L114" s="1055"/>
      <c r="M114" s="1056"/>
      <c r="N114" s="1057"/>
      <c r="O114" s="1057"/>
      <c r="P114" s="1057"/>
      <c r="Q114" s="1057"/>
      <c r="R114" s="1057"/>
      <c r="S114" s="1057"/>
      <c r="T114" s="1057"/>
      <c r="U114" s="1057"/>
      <c r="V114" s="1057"/>
      <c r="W114" s="1057"/>
      <c r="X114" s="1057"/>
      <c r="Y114" s="1058"/>
      <c r="Z114" s="1059"/>
      <c r="AA114" s="1060"/>
      <c r="AB114" s="1060"/>
      <c r="AC114" s="1062"/>
      <c r="AD114" s="1053"/>
      <c r="AE114" s="1054"/>
      <c r="AF114" s="1054"/>
      <c r="AG114" s="1054"/>
      <c r="AH114" s="1055"/>
      <c r="AI114" s="1056"/>
      <c r="AJ114" s="1057"/>
      <c r="AK114" s="1057"/>
      <c r="AL114" s="1057"/>
      <c r="AM114" s="1057"/>
      <c r="AN114" s="1057"/>
      <c r="AO114" s="1057"/>
      <c r="AP114" s="1057"/>
      <c r="AQ114" s="1057"/>
      <c r="AR114" s="1057"/>
      <c r="AS114" s="1057"/>
      <c r="AT114" s="1057"/>
      <c r="AU114" s="1058"/>
      <c r="AV114" s="1059"/>
      <c r="AW114" s="1060"/>
      <c r="AX114" s="1060"/>
      <c r="AY114" s="1061"/>
      <c r="BG114">
        <v>24.75</v>
      </c>
    </row>
    <row r="115" spans="2:59" ht="24.75" customHeight="1">
      <c r="B115" s="1118"/>
      <c r="C115" s="1119"/>
      <c r="D115" s="1119"/>
      <c r="E115" s="1119"/>
      <c r="F115" s="1119"/>
      <c r="G115" s="1120"/>
      <c r="H115" s="1053"/>
      <c r="I115" s="1054"/>
      <c r="J115" s="1054"/>
      <c r="K115" s="1054"/>
      <c r="L115" s="1055"/>
      <c r="M115" s="1056"/>
      <c r="N115" s="1057"/>
      <c r="O115" s="1057"/>
      <c r="P115" s="1057"/>
      <c r="Q115" s="1057"/>
      <c r="R115" s="1057"/>
      <c r="S115" s="1057"/>
      <c r="T115" s="1057"/>
      <c r="U115" s="1057"/>
      <c r="V115" s="1057"/>
      <c r="W115" s="1057"/>
      <c r="X115" s="1057"/>
      <c r="Y115" s="1058"/>
      <c r="Z115" s="1059"/>
      <c r="AA115" s="1060"/>
      <c r="AB115" s="1060"/>
      <c r="AC115" s="1060"/>
      <c r="AD115" s="1053"/>
      <c r="AE115" s="1054"/>
      <c r="AF115" s="1054"/>
      <c r="AG115" s="1054"/>
      <c r="AH115" s="1055"/>
      <c r="AI115" s="1056"/>
      <c r="AJ115" s="1057"/>
      <c r="AK115" s="1057"/>
      <c r="AL115" s="1057"/>
      <c r="AM115" s="1057"/>
      <c r="AN115" s="1057"/>
      <c r="AO115" s="1057"/>
      <c r="AP115" s="1057"/>
      <c r="AQ115" s="1057"/>
      <c r="AR115" s="1057"/>
      <c r="AS115" s="1057"/>
      <c r="AT115" s="1057"/>
      <c r="AU115" s="1058"/>
      <c r="AV115" s="1059"/>
      <c r="AW115" s="1060"/>
      <c r="AX115" s="1060"/>
      <c r="AY115" s="1061"/>
      <c r="BG115">
        <v>24.75</v>
      </c>
    </row>
    <row r="116" spans="2:59" ht="24.75" customHeight="1">
      <c r="B116" s="1118"/>
      <c r="C116" s="1119"/>
      <c r="D116" s="1119"/>
      <c r="E116" s="1119"/>
      <c r="F116" s="1119"/>
      <c r="G116" s="1120"/>
      <c r="H116" s="1053"/>
      <c r="I116" s="1054"/>
      <c r="J116" s="1054"/>
      <c r="K116" s="1054"/>
      <c r="L116" s="1055"/>
      <c r="M116" s="1056"/>
      <c r="N116" s="1057"/>
      <c r="O116" s="1057"/>
      <c r="P116" s="1057"/>
      <c r="Q116" s="1057"/>
      <c r="R116" s="1057"/>
      <c r="S116" s="1057"/>
      <c r="T116" s="1057"/>
      <c r="U116" s="1057"/>
      <c r="V116" s="1057"/>
      <c r="W116" s="1057"/>
      <c r="X116" s="1057"/>
      <c r="Y116" s="1058"/>
      <c r="Z116" s="1059"/>
      <c r="AA116" s="1060"/>
      <c r="AB116" s="1060"/>
      <c r="AC116" s="1060"/>
      <c r="AD116" s="1053"/>
      <c r="AE116" s="1054"/>
      <c r="AF116" s="1054"/>
      <c r="AG116" s="1054"/>
      <c r="AH116" s="1055"/>
      <c r="AI116" s="1056"/>
      <c r="AJ116" s="1057"/>
      <c r="AK116" s="1057"/>
      <c r="AL116" s="1057"/>
      <c r="AM116" s="1057"/>
      <c r="AN116" s="1057"/>
      <c r="AO116" s="1057"/>
      <c r="AP116" s="1057"/>
      <c r="AQ116" s="1057"/>
      <c r="AR116" s="1057"/>
      <c r="AS116" s="1057"/>
      <c r="AT116" s="1057"/>
      <c r="AU116" s="1058"/>
      <c r="AV116" s="1059"/>
      <c r="AW116" s="1060"/>
      <c r="AX116" s="1060"/>
      <c r="AY116" s="1061"/>
      <c r="BG116">
        <v>24.75</v>
      </c>
    </row>
    <row r="117" spans="2:59" ht="24.75" customHeight="1">
      <c r="B117" s="1118"/>
      <c r="C117" s="1119"/>
      <c r="D117" s="1119"/>
      <c r="E117" s="1119"/>
      <c r="F117" s="1119"/>
      <c r="G117" s="1120"/>
      <c r="H117" s="1053"/>
      <c r="I117" s="1054"/>
      <c r="J117" s="1054"/>
      <c r="K117" s="1054"/>
      <c r="L117" s="1055"/>
      <c r="M117" s="1056"/>
      <c r="N117" s="1057"/>
      <c r="O117" s="1057"/>
      <c r="P117" s="1057"/>
      <c r="Q117" s="1057"/>
      <c r="R117" s="1057"/>
      <c r="S117" s="1057"/>
      <c r="T117" s="1057"/>
      <c r="U117" s="1057"/>
      <c r="V117" s="1057"/>
      <c r="W117" s="1057"/>
      <c r="X117" s="1057"/>
      <c r="Y117" s="1058"/>
      <c r="Z117" s="1059"/>
      <c r="AA117" s="1060"/>
      <c r="AB117" s="1060"/>
      <c r="AC117" s="1060"/>
      <c r="AD117" s="1053"/>
      <c r="AE117" s="1054"/>
      <c r="AF117" s="1054"/>
      <c r="AG117" s="1054"/>
      <c r="AH117" s="1055"/>
      <c r="AI117" s="1056"/>
      <c r="AJ117" s="1057"/>
      <c r="AK117" s="1057"/>
      <c r="AL117" s="1057"/>
      <c r="AM117" s="1057"/>
      <c r="AN117" s="1057"/>
      <c r="AO117" s="1057"/>
      <c r="AP117" s="1057"/>
      <c r="AQ117" s="1057"/>
      <c r="AR117" s="1057"/>
      <c r="AS117" s="1057"/>
      <c r="AT117" s="1057"/>
      <c r="AU117" s="1058"/>
      <c r="AV117" s="1059"/>
      <c r="AW117" s="1060"/>
      <c r="AX117" s="1060"/>
      <c r="AY117" s="1061"/>
      <c r="BG117">
        <v>24.75</v>
      </c>
    </row>
    <row r="118" spans="2:59" ht="24.75" customHeight="1">
      <c r="B118" s="1118"/>
      <c r="C118" s="1119"/>
      <c r="D118" s="1119"/>
      <c r="E118" s="1119"/>
      <c r="F118" s="1119"/>
      <c r="G118" s="1120"/>
      <c r="H118" s="1044"/>
      <c r="I118" s="1045"/>
      <c r="J118" s="1045"/>
      <c r="K118" s="1045"/>
      <c r="L118" s="1046"/>
      <c r="M118" s="1047"/>
      <c r="N118" s="1048"/>
      <c r="O118" s="1048"/>
      <c r="P118" s="1048"/>
      <c r="Q118" s="1048"/>
      <c r="R118" s="1048"/>
      <c r="S118" s="1048"/>
      <c r="T118" s="1048"/>
      <c r="U118" s="1048"/>
      <c r="V118" s="1048"/>
      <c r="W118" s="1048"/>
      <c r="X118" s="1048"/>
      <c r="Y118" s="1049"/>
      <c r="Z118" s="1050"/>
      <c r="AA118" s="1051"/>
      <c r="AB118" s="1051"/>
      <c r="AC118" s="1051"/>
      <c r="AD118" s="1044"/>
      <c r="AE118" s="1045"/>
      <c r="AF118" s="1045"/>
      <c r="AG118" s="1045"/>
      <c r="AH118" s="1046"/>
      <c r="AI118" s="1047"/>
      <c r="AJ118" s="1048"/>
      <c r="AK118" s="1048"/>
      <c r="AL118" s="1048"/>
      <c r="AM118" s="1048"/>
      <c r="AN118" s="1048"/>
      <c r="AO118" s="1048"/>
      <c r="AP118" s="1048"/>
      <c r="AQ118" s="1048"/>
      <c r="AR118" s="1048"/>
      <c r="AS118" s="1048"/>
      <c r="AT118" s="1048"/>
      <c r="AU118" s="1049"/>
      <c r="AV118" s="1050"/>
      <c r="AW118" s="1051"/>
      <c r="AX118" s="1051"/>
      <c r="AY118" s="1052"/>
      <c r="BG118">
        <v>24.75</v>
      </c>
    </row>
    <row r="119" spans="2:59" ht="24.75" customHeight="1">
      <c r="B119" s="1118"/>
      <c r="C119" s="1119"/>
      <c r="D119" s="1119"/>
      <c r="E119" s="1119"/>
      <c r="F119" s="1119"/>
      <c r="G119" s="1120"/>
      <c r="H119" s="1086" t="s">
        <v>26</v>
      </c>
      <c r="I119" s="1080"/>
      <c r="J119" s="1080"/>
      <c r="K119" s="1080"/>
      <c r="L119" s="1080"/>
      <c r="M119" s="1087"/>
      <c r="N119" s="1088"/>
      <c r="O119" s="1088"/>
      <c r="P119" s="1088"/>
      <c r="Q119" s="1088"/>
      <c r="R119" s="1088"/>
      <c r="S119" s="1088"/>
      <c r="T119" s="1088"/>
      <c r="U119" s="1088"/>
      <c r="V119" s="1088"/>
      <c r="W119" s="1088"/>
      <c r="X119" s="1088"/>
      <c r="Y119" s="1089"/>
      <c r="Z119" s="1090">
        <f>SUM(Z111:AC118)</f>
        <v>1.9496439999999999</v>
      </c>
      <c r="AA119" s="1091"/>
      <c r="AB119" s="1091"/>
      <c r="AC119" s="1092"/>
      <c r="AD119" s="1086" t="s">
        <v>26</v>
      </c>
      <c r="AE119" s="1080"/>
      <c r="AF119" s="1080"/>
      <c r="AG119" s="1080"/>
      <c r="AH119" s="1080"/>
      <c r="AI119" s="1087"/>
      <c r="AJ119" s="1088"/>
      <c r="AK119" s="1088"/>
      <c r="AL119" s="1088"/>
      <c r="AM119" s="1088"/>
      <c r="AN119" s="1088"/>
      <c r="AO119" s="1088"/>
      <c r="AP119" s="1088"/>
      <c r="AQ119" s="1088"/>
      <c r="AR119" s="1088"/>
      <c r="AS119" s="1088"/>
      <c r="AT119" s="1088"/>
      <c r="AU119" s="1089"/>
      <c r="AV119" s="1090">
        <f>SUM(AV111:AY118)</f>
        <v>0</v>
      </c>
      <c r="AW119" s="1091"/>
      <c r="AX119" s="1091"/>
      <c r="AY119" s="1093"/>
      <c r="BG119">
        <v>24.75</v>
      </c>
    </row>
    <row r="120" spans="2:59" ht="25.35" customHeight="1">
      <c r="B120" s="1118"/>
      <c r="C120" s="1119"/>
      <c r="D120" s="1119"/>
      <c r="E120" s="1119"/>
      <c r="F120" s="1119"/>
      <c r="G120" s="1120"/>
      <c r="H120" s="1073" t="s">
        <v>810</v>
      </c>
      <c r="I120" s="1074"/>
      <c r="J120" s="1074"/>
      <c r="K120" s="1074"/>
      <c r="L120" s="1074"/>
      <c r="M120" s="1074"/>
      <c r="N120" s="1074"/>
      <c r="O120" s="1074"/>
      <c r="P120" s="1074"/>
      <c r="Q120" s="1074"/>
      <c r="R120" s="1074"/>
      <c r="S120" s="1074"/>
      <c r="T120" s="1074"/>
      <c r="U120" s="1074"/>
      <c r="V120" s="1074"/>
      <c r="W120" s="1074"/>
      <c r="X120" s="1074"/>
      <c r="Y120" s="1074"/>
      <c r="Z120" s="1074"/>
      <c r="AA120" s="1074"/>
      <c r="AB120" s="1074"/>
      <c r="AC120" s="1075"/>
      <c r="AD120" s="1073" t="s">
        <v>846</v>
      </c>
      <c r="AE120" s="1074"/>
      <c r="AF120" s="1074"/>
      <c r="AG120" s="1074"/>
      <c r="AH120" s="1074"/>
      <c r="AI120" s="1074"/>
      <c r="AJ120" s="1074"/>
      <c r="AK120" s="1074"/>
      <c r="AL120" s="1074"/>
      <c r="AM120" s="1074"/>
      <c r="AN120" s="1074"/>
      <c r="AO120" s="1074"/>
      <c r="AP120" s="1074"/>
      <c r="AQ120" s="1074"/>
      <c r="AR120" s="1074"/>
      <c r="AS120" s="1074"/>
      <c r="AT120" s="1074"/>
      <c r="AU120" s="1074"/>
      <c r="AV120" s="1074"/>
      <c r="AW120" s="1074"/>
      <c r="AX120" s="1074"/>
      <c r="AY120" s="1076"/>
      <c r="BG120">
        <v>25.25</v>
      </c>
    </row>
    <row r="121" spans="2:59" ht="25.5" customHeight="1">
      <c r="B121" s="1118"/>
      <c r="C121" s="1119"/>
      <c r="D121" s="1119"/>
      <c r="E121" s="1119"/>
      <c r="F121" s="1119"/>
      <c r="G121" s="1120"/>
      <c r="H121" s="1077" t="s">
        <v>23</v>
      </c>
      <c r="I121" s="1078"/>
      <c r="J121" s="1078"/>
      <c r="K121" s="1078"/>
      <c r="L121" s="1078"/>
      <c r="M121" s="1079" t="s">
        <v>24</v>
      </c>
      <c r="N121" s="1080"/>
      <c r="O121" s="1080"/>
      <c r="P121" s="1080"/>
      <c r="Q121" s="1080"/>
      <c r="R121" s="1080"/>
      <c r="S121" s="1080"/>
      <c r="T121" s="1080"/>
      <c r="U121" s="1080"/>
      <c r="V121" s="1080"/>
      <c r="W121" s="1080"/>
      <c r="X121" s="1080"/>
      <c r="Y121" s="1081"/>
      <c r="Z121" s="1082" t="s">
        <v>25</v>
      </c>
      <c r="AA121" s="1083"/>
      <c r="AB121" s="1083"/>
      <c r="AC121" s="1084"/>
      <c r="AD121" s="1077" t="s">
        <v>23</v>
      </c>
      <c r="AE121" s="1078"/>
      <c r="AF121" s="1078"/>
      <c r="AG121" s="1078"/>
      <c r="AH121" s="1078"/>
      <c r="AI121" s="1079" t="s">
        <v>24</v>
      </c>
      <c r="AJ121" s="1080"/>
      <c r="AK121" s="1080"/>
      <c r="AL121" s="1080"/>
      <c r="AM121" s="1080"/>
      <c r="AN121" s="1080"/>
      <c r="AO121" s="1080"/>
      <c r="AP121" s="1080"/>
      <c r="AQ121" s="1080"/>
      <c r="AR121" s="1080"/>
      <c r="AS121" s="1080"/>
      <c r="AT121" s="1080"/>
      <c r="AU121" s="1081"/>
      <c r="AV121" s="1082" t="s">
        <v>25</v>
      </c>
      <c r="AW121" s="1083"/>
      <c r="AX121" s="1083"/>
      <c r="AY121" s="1085"/>
      <c r="BG121">
        <v>25.5</v>
      </c>
    </row>
    <row r="122" spans="2:59" ht="24.75" customHeight="1">
      <c r="B122" s="1118"/>
      <c r="C122" s="1119"/>
      <c r="D122" s="1119"/>
      <c r="E122" s="1119"/>
      <c r="F122" s="1119"/>
      <c r="G122" s="1120"/>
      <c r="H122" s="1063"/>
      <c r="I122" s="1064"/>
      <c r="J122" s="1064"/>
      <c r="K122" s="1064"/>
      <c r="L122" s="1065"/>
      <c r="M122" s="1066"/>
      <c r="N122" s="1067"/>
      <c r="O122" s="1067"/>
      <c r="P122" s="1067"/>
      <c r="Q122" s="1067"/>
      <c r="R122" s="1067"/>
      <c r="S122" s="1067"/>
      <c r="T122" s="1067"/>
      <c r="U122" s="1067"/>
      <c r="V122" s="1067"/>
      <c r="W122" s="1067"/>
      <c r="X122" s="1067"/>
      <c r="Y122" s="1068"/>
      <c r="Z122" s="1069"/>
      <c r="AA122" s="1070"/>
      <c r="AB122" s="1070"/>
      <c r="AC122" s="1071"/>
      <c r="AD122" s="1063"/>
      <c r="AE122" s="1064"/>
      <c r="AF122" s="1064"/>
      <c r="AG122" s="1064"/>
      <c r="AH122" s="1065"/>
      <c r="AI122" s="1066"/>
      <c r="AJ122" s="1067"/>
      <c r="AK122" s="1067"/>
      <c r="AL122" s="1067"/>
      <c r="AM122" s="1067"/>
      <c r="AN122" s="1067"/>
      <c r="AO122" s="1067"/>
      <c r="AP122" s="1067"/>
      <c r="AQ122" s="1067"/>
      <c r="AR122" s="1067"/>
      <c r="AS122" s="1067"/>
      <c r="AT122" s="1067"/>
      <c r="AU122" s="1068"/>
      <c r="AV122" s="1069"/>
      <c r="AW122" s="1070"/>
      <c r="AX122" s="1070"/>
      <c r="AY122" s="1072"/>
      <c r="BG122">
        <v>24.75</v>
      </c>
    </row>
    <row r="123" spans="2:59" ht="24.75" customHeight="1">
      <c r="B123" s="1118"/>
      <c r="C123" s="1119"/>
      <c r="D123" s="1119"/>
      <c r="E123" s="1119"/>
      <c r="F123" s="1119"/>
      <c r="G123" s="1120"/>
      <c r="H123" s="1053"/>
      <c r="I123" s="1054"/>
      <c r="J123" s="1054"/>
      <c r="K123" s="1054"/>
      <c r="L123" s="1055"/>
      <c r="M123" s="1056"/>
      <c r="N123" s="1057"/>
      <c r="O123" s="1057"/>
      <c r="P123" s="1057"/>
      <c r="Q123" s="1057"/>
      <c r="R123" s="1057"/>
      <c r="S123" s="1057"/>
      <c r="T123" s="1057"/>
      <c r="U123" s="1057"/>
      <c r="V123" s="1057"/>
      <c r="W123" s="1057"/>
      <c r="X123" s="1057"/>
      <c r="Y123" s="1058"/>
      <c r="Z123" s="1059"/>
      <c r="AA123" s="1060"/>
      <c r="AB123" s="1060"/>
      <c r="AC123" s="1062"/>
      <c r="AD123" s="1053"/>
      <c r="AE123" s="1054"/>
      <c r="AF123" s="1054"/>
      <c r="AG123" s="1054"/>
      <c r="AH123" s="1055"/>
      <c r="AI123" s="1056"/>
      <c r="AJ123" s="1057"/>
      <c r="AK123" s="1057"/>
      <c r="AL123" s="1057"/>
      <c r="AM123" s="1057"/>
      <c r="AN123" s="1057"/>
      <c r="AO123" s="1057"/>
      <c r="AP123" s="1057"/>
      <c r="AQ123" s="1057"/>
      <c r="AR123" s="1057"/>
      <c r="AS123" s="1057"/>
      <c r="AT123" s="1057"/>
      <c r="AU123" s="1058"/>
      <c r="AV123" s="1059"/>
      <c r="AW123" s="1060"/>
      <c r="AX123" s="1060"/>
      <c r="AY123" s="1061"/>
      <c r="BG123">
        <v>24.75</v>
      </c>
    </row>
    <row r="124" spans="2:59" ht="24.75" customHeight="1">
      <c r="B124" s="1118"/>
      <c r="C124" s="1119"/>
      <c r="D124" s="1119"/>
      <c r="E124" s="1119"/>
      <c r="F124" s="1119"/>
      <c r="G124" s="1120"/>
      <c r="H124" s="1053"/>
      <c r="I124" s="1054"/>
      <c r="J124" s="1054"/>
      <c r="K124" s="1054"/>
      <c r="L124" s="1055"/>
      <c r="M124" s="1056"/>
      <c r="N124" s="1057"/>
      <c r="O124" s="1057"/>
      <c r="P124" s="1057"/>
      <c r="Q124" s="1057"/>
      <c r="R124" s="1057"/>
      <c r="S124" s="1057"/>
      <c r="T124" s="1057"/>
      <c r="U124" s="1057"/>
      <c r="V124" s="1057"/>
      <c r="W124" s="1057"/>
      <c r="X124" s="1057"/>
      <c r="Y124" s="1058"/>
      <c r="Z124" s="1059"/>
      <c r="AA124" s="1060"/>
      <c r="AB124" s="1060"/>
      <c r="AC124" s="1062"/>
      <c r="AD124" s="1053"/>
      <c r="AE124" s="1054"/>
      <c r="AF124" s="1054"/>
      <c r="AG124" s="1054"/>
      <c r="AH124" s="1055"/>
      <c r="AI124" s="1056"/>
      <c r="AJ124" s="1057"/>
      <c r="AK124" s="1057"/>
      <c r="AL124" s="1057"/>
      <c r="AM124" s="1057"/>
      <c r="AN124" s="1057"/>
      <c r="AO124" s="1057"/>
      <c r="AP124" s="1057"/>
      <c r="AQ124" s="1057"/>
      <c r="AR124" s="1057"/>
      <c r="AS124" s="1057"/>
      <c r="AT124" s="1057"/>
      <c r="AU124" s="1058"/>
      <c r="AV124" s="1059"/>
      <c r="AW124" s="1060"/>
      <c r="AX124" s="1060"/>
      <c r="AY124" s="1061"/>
      <c r="BG124">
        <v>24.75</v>
      </c>
    </row>
    <row r="125" spans="2:59" ht="24.75" customHeight="1">
      <c r="B125" s="1118"/>
      <c r="C125" s="1119"/>
      <c r="D125" s="1119"/>
      <c r="E125" s="1119"/>
      <c r="F125" s="1119"/>
      <c r="G125" s="1120"/>
      <c r="H125" s="1053"/>
      <c r="I125" s="1054"/>
      <c r="J125" s="1054"/>
      <c r="K125" s="1054"/>
      <c r="L125" s="1055"/>
      <c r="M125" s="1056"/>
      <c r="N125" s="1057"/>
      <c r="O125" s="1057"/>
      <c r="P125" s="1057"/>
      <c r="Q125" s="1057"/>
      <c r="R125" s="1057"/>
      <c r="S125" s="1057"/>
      <c r="T125" s="1057"/>
      <c r="U125" s="1057"/>
      <c r="V125" s="1057"/>
      <c r="W125" s="1057"/>
      <c r="X125" s="1057"/>
      <c r="Y125" s="1058"/>
      <c r="Z125" s="1059"/>
      <c r="AA125" s="1060"/>
      <c r="AB125" s="1060"/>
      <c r="AC125" s="1062"/>
      <c r="AD125" s="1053"/>
      <c r="AE125" s="1054"/>
      <c r="AF125" s="1054"/>
      <c r="AG125" s="1054"/>
      <c r="AH125" s="1055"/>
      <c r="AI125" s="1056"/>
      <c r="AJ125" s="1057"/>
      <c r="AK125" s="1057"/>
      <c r="AL125" s="1057"/>
      <c r="AM125" s="1057"/>
      <c r="AN125" s="1057"/>
      <c r="AO125" s="1057"/>
      <c r="AP125" s="1057"/>
      <c r="AQ125" s="1057"/>
      <c r="AR125" s="1057"/>
      <c r="AS125" s="1057"/>
      <c r="AT125" s="1057"/>
      <c r="AU125" s="1058"/>
      <c r="AV125" s="1059"/>
      <c r="AW125" s="1060"/>
      <c r="AX125" s="1060"/>
      <c r="AY125" s="1061"/>
      <c r="BG125">
        <v>24.75</v>
      </c>
    </row>
    <row r="126" spans="2:59" ht="24.75" customHeight="1">
      <c r="B126" s="1118"/>
      <c r="C126" s="1119"/>
      <c r="D126" s="1119"/>
      <c r="E126" s="1119"/>
      <c r="F126" s="1119"/>
      <c r="G126" s="1120"/>
      <c r="H126" s="1053"/>
      <c r="I126" s="1054"/>
      <c r="J126" s="1054"/>
      <c r="K126" s="1054"/>
      <c r="L126" s="1055"/>
      <c r="M126" s="1056"/>
      <c r="N126" s="1057"/>
      <c r="O126" s="1057"/>
      <c r="P126" s="1057"/>
      <c r="Q126" s="1057"/>
      <c r="R126" s="1057"/>
      <c r="S126" s="1057"/>
      <c r="T126" s="1057"/>
      <c r="U126" s="1057"/>
      <c r="V126" s="1057"/>
      <c r="W126" s="1057"/>
      <c r="X126" s="1057"/>
      <c r="Y126" s="1058"/>
      <c r="Z126" s="1059"/>
      <c r="AA126" s="1060"/>
      <c r="AB126" s="1060"/>
      <c r="AC126" s="1060"/>
      <c r="AD126" s="1053"/>
      <c r="AE126" s="1054"/>
      <c r="AF126" s="1054"/>
      <c r="AG126" s="1054"/>
      <c r="AH126" s="1055"/>
      <c r="AI126" s="1056"/>
      <c r="AJ126" s="1057"/>
      <c r="AK126" s="1057"/>
      <c r="AL126" s="1057"/>
      <c r="AM126" s="1057"/>
      <c r="AN126" s="1057"/>
      <c r="AO126" s="1057"/>
      <c r="AP126" s="1057"/>
      <c r="AQ126" s="1057"/>
      <c r="AR126" s="1057"/>
      <c r="AS126" s="1057"/>
      <c r="AT126" s="1057"/>
      <c r="AU126" s="1058"/>
      <c r="AV126" s="1059"/>
      <c r="AW126" s="1060"/>
      <c r="AX126" s="1060"/>
      <c r="AY126" s="1061"/>
      <c r="BG126">
        <v>24.75</v>
      </c>
    </row>
    <row r="127" spans="2:59" ht="24.75" customHeight="1">
      <c r="B127" s="1118"/>
      <c r="C127" s="1119"/>
      <c r="D127" s="1119"/>
      <c r="E127" s="1119"/>
      <c r="F127" s="1119"/>
      <c r="G127" s="1120"/>
      <c r="H127" s="1053"/>
      <c r="I127" s="1054"/>
      <c r="J127" s="1054"/>
      <c r="K127" s="1054"/>
      <c r="L127" s="1055"/>
      <c r="M127" s="1056"/>
      <c r="N127" s="1057"/>
      <c r="O127" s="1057"/>
      <c r="P127" s="1057"/>
      <c r="Q127" s="1057"/>
      <c r="R127" s="1057"/>
      <c r="S127" s="1057"/>
      <c r="T127" s="1057"/>
      <c r="U127" s="1057"/>
      <c r="V127" s="1057"/>
      <c r="W127" s="1057"/>
      <c r="X127" s="1057"/>
      <c r="Y127" s="1058"/>
      <c r="Z127" s="1059"/>
      <c r="AA127" s="1060"/>
      <c r="AB127" s="1060"/>
      <c r="AC127" s="1060"/>
      <c r="AD127" s="1053"/>
      <c r="AE127" s="1054"/>
      <c r="AF127" s="1054"/>
      <c r="AG127" s="1054"/>
      <c r="AH127" s="1055"/>
      <c r="AI127" s="1056"/>
      <c r="AJ127" s="1057"/>
      <c r="AK127" s="1057"/>
      <c r="AL127" s="1057"/>
      <c r="AM127" s="1057"/>
      <c r="AN127" s="1057"/>
      <c r="AO127" s="1057"/>
      <c r="AP127" s="1057"/>
      <c r="AQ127" s="1057"/>
      <c r="AR127" s="1057"/>
      <c r="AS127" s="1057"/>
      <c r="AT127" s="1057"/>
      <c r="AU127" s="1058"/>
      <c r="AV127" s="1059"/>
      <c r="AW127" s="1060"/>
      <c r="AX127" s="1060"/>
      <c r="AY127" s="1061"/>
      <c r="BG127">
        <v>24.75</v>
      </c>
    </row>
    <row r="128" spans="2:59" ht="24.75" customHeight="1">
      <c r="B128" s="1118"/>
      <c r="C128" s="1119"/>
      <c r="D128" s="1119"/>
      <c r="E128" s="1119"/>
      <c r="F128" s="1119"/>
      <c r="G128" s="1120"/>
      <c r="H128" s="1053"/>
      <c r="I128" s="1054"/>
      <c r="J128" s="1054"/>
      <c r="K128" s="1054"/>
      <c r="L128" s="1055"/>
      <c r="M128" s="1056"/>
      <c r="N128" s="1057"/>
      <c r="O128" s="1057"/>
      <c r="P128" s="1057"/>
      <c r="Q128" s="1057"/>
      <c r="R128" s="1057"/>
      <c r="S128" s="1057"/>
      <c r="T128" s="1057"/>
      <c r="U128" s="1057"/>
      <c r="V128" s="1057"/>
      <c r="W128" s="1057"/>
      <c r="X128" s="1057"/>
      <c r="Y128" s="1058"/>
      <c r="Z128" s="1059"/>
      <c r="AA128" s="1060"/>
      <c r="AB128" s="1060"/>
      <c r="AC128" s="1060"/>
      <c r="AD128" s="1053"/>
      <c r="AE128" s="1054"/>
      <c r="AF128" s="1054"/>
      <c r="AG128" s="1054"/>
      <c r="AH128" s="1055"/>
      <c r="AI128" s="1056"/>
      <c r="AJ128" s="1057"/>
      <c r="AK128" s="1057"/>
      <c r="AL128" s="1057"/>
      <c r="AM128" s="1057"/>
      <c r="AN128" s="1057"/>
      <c r="AO128" s="1057"/>
      <c r="AP128" s="1057"/>
      <c r="AQ128" s="1057"/>
      <c r="AR128" s="1057"/>
      <c r="AS128" s="1057"/>
      <c r="AT128" s="1057"/>
      <c r="AU128" s="1058"/>
      <c r="AV128" s="1059"/>
      <c r="AW128" s="1060"/>
      <c r="AX128" s="1060"/>
      <c r="AY128" s="1061"/>
      <c r="BG128">
        <v>24.75</v>
      </c>
    </row>
    <row r="129" spans="2:59" ht="24.75" customHeight="1">
      <c r="B129" s="1118"/>
      <c r="C129" s="1119"/>
      <c r="D129" s="1119"/>
      <c r="E129" s="1119"/>
      <c r="F129" s="1119"/>
      <c r="G129" s="1120"/>
      <c r="H129" s="1044"/>
      <c r="I129" s="1045"/>
      <c r="J129" s="1045"/>
      <c r="K129" s="1045"/>
      <c r="L129" s="1046"/>
      <c r="M129" s="1047"/>
      <c r="N129" s="1048"/>
      <c r="O129" s="1048"/>
      <c r="P129" s="1048"/>
      <c r="Q129" s="1048"/>
      <c r="R129" s="1048"/>
      <c r="S129" s="1048"/>
      <c r="T129" s="1048"/>
      <c r="U129" s="1048"/>
      <c r="V129" s="1048"/>
      <c r="W129" s="1048"/>
      <c r="X129" s="1048"/>
      <c r="Y129" s="1049"/>
      <c r="Z129" s="1050"/>
      <c r="AA129" s="1051"/>
      <c r="AB129" s="1051"/>
      <c r="AC129" s="1051"/>
      <c r="AD129" s="1044"/>
      <c r="AE129" s="1045"/>
      <c r="AF129" s="1045"/>
      <c r="AG129" s="1045"/>
      <c r="AH129" s="1046"/>
      <c r="AI129" s="1047"/>
      <c r="AJ129" s="1048"/>
      <c r="AK129" s="1048"/>
      <c r="AL129" s="1048"/>
      <c r="AM129" s="1048"/>
      <c r="AN129" s="1048"/>
      <c r="AO129" s="1048"/>
      <c r="AP129" s="1048"/>
      <c r="AQ129" s="1048"/>
      <c r="AR129" s="1048"/>
      <c r="AS129" s="1048"/>
      <c r="AT129" s="1048"/>
      <c r="AU129" s="1049"/>
      <c r="AV129" s="1050"/>
      <c r="AW129" s="1051"/>
      <c r="AX129" s="1051"/>
      <c r="AY129" s="1052"/>
      <c r="BG129">
        <v>24.75</v>
      </c>
    </row>
    <row r="130" spans="2:59" ht="24.75" customHeight="1">
      <c r="B130" s="1118"/>
      <c r="C130" s="1119"/>
      <c r="D130" s="1119"/>
      <c r="E130" s="1119"/>
      <c r="F130" s="1119"/>
      <c r="G130" s="1120"/>
      <c r="H130" s="1086" t="s">
        <v>26</v>
      </c>
      <c r="I130" s="1080"/>
      <c r="J130" s="1080"/>
      <c r="K130" s="1080"/>
      <c r="L130" s="1080"/>
      <c r="M130" s="1087"/>
      <c r="N130" s="1088"/>
      <c r="O130" s="1088"/>
      <c r="P130" s="1088"/>
      <c r="Q130" s="1088"/>
      <c r="R130" s="1088"/>
      <c r="S130" s="1088"/>
      <c r="T130" s="1088"/>
      <c r="U130" s="1088"/>
      <c r="V130" s="1088"/>
      <c r="W130" s="1088"/>
      <c r="X130" s="1088"/>
      <c r="Y130" s="1089"/>
      <c r="Z130" s="1090">
        <f>SUM(Z122:AC129)</f>
        <v>0</v>
      </c>
      <c r="AA130" s="1091"/>
      <c r="AB130" s="1091"/>
      <c r="AC130" s="1092"/>
      <c r="AD130" s="1086" t="s">
        <v>26</v>
      </c>
      <c r="AE130" s="1080"/>
      <c r="AF130" s="1080"/>
      <c r="AG130" s="1080"/>
      <c r="AH130" s="1080"/>
      <c r="AI130" s="1087"/>
      <c r="AJ130" s="1088"/>
      <c r="AK130" s="1088"/>
      <c r="AL130" s="1088"/>
      <c r="AM130" s="1088"/>
      <c r="AN130" s="1088"/>
      <c r="AO130" s="1088"/>
      <c r="AP130" s="1088"/>
      <c r="AQ130" s="1088"/>
      <c r="AR130" s="1088"/>
      <c r="AS130" s="1088"/>
      <c r="AT130" s="1088"/>
      <c r="AU130" s="1089"/>
      <c r="AV130" s="1090">
        <f>SUM(AV122:AY129)</f>
        <v>0</v>
      </c>
      <c r="AW130" s="1091"/>
      <c r="AX130" s="1091"/>
      <c r="AY130" s="1093"/>
      <c r="BG130">
        <v>24.75</v>
      </c>
    </row>
    <row r="131" spans="2:59" ht="24.75" customHeight="1">
      <c r="B131" s="1118"/>
      <c r="C131" s="1119"/>
      <c r="D131" s="1119"/>
      <c r="E131" s="1119"/>
      <c r="F131" s="1119"/>
      <c r="G131" s="1120"/>
      <c r="H131" s="1073" t="s">
        <v>840</v>
      </c>
      <c r="I131" s="1074"/>
      <c r="J131" s="1074"/>
      <c r="K131" s="1074"/>
      <c r="L131" s="1074"/>
      <c r="M131" s="1074"/>
      <c r="N131" s="1074"/>
      <c r="O131" s="1074"/>
      <c r="P131" s="1074"/>
      <c r="Q131" s="1074"/>
      <c r="R131" s="1074"/>
      <c r="S131" s="1074"/>
      <c r="T131" s="1074"/>
      <c r="U131" s="1074"/>
      <c r="V131" s="1074"/>
      <c r="W131" s="1074"/>
      <c r="X131" s="1074"/>
      <c r="Y131" s="1074"/>
      <c r="Z131" s="1074"/>
      <c r="AA131" s="1074"/>
      <c r="AB131" s="1074"/>
      <c r="AC131" s="1075"/>
      <c r="AD131" s="1073" t="s">
        <v>829</v>
      </c>
      <c r="AE131" s="1074"/>
      <c r="AF131" s="1074"/>
      <c r="AG131" s="1074"/>
      <c r="AH131" s="1074"/>
      <c r="AI131" s="1074"/>
      <c r="AJ131" s="1074"/>
      <c r="AK131" s="1074"/>
      <c r="AL131" s="1074"/>
      <c r="AM131" s="1074"/>
      <c r="AN131" s="1074"/>
      <c r="AO131" s="1074"/>
      <c r="AP131" s="1074"/>
      <c r="AQ131" s="1074"/>
      <c r="AR131" s="1074"/>
      <c r="AS131" s="1074"/>
      <c r="AT131" s="1074"/>
      <c r="AU131" s="1074"/>
      <c r="AV131" s="1074"/>
      <c r="AW131" s="1074"/>
      <c r="AX131" s="1074"/>
      <c r="AY131" s="1076"/>
      <c r="BG131">
        <v>24.75</v>
      </c>
    </row>
    <row r="132" spans="2:59" ht="24.75" customHeight="1">
      <c r="B132" s="1118"/>
      <c r="C132" s="1119"/>
      <c r="D132" s="1119"/>
      <c r="E132" s="1119"/>
      <c r="F132" s="1119"/>
      <c r="G132" s="1120"/>
      <c r="H132" s="1077" t="s">
        <v>23</v>
      </c>
      <c r="I132" s="1078"/>
      <c r="J132" s="1078"/>
      <c r="K132" s="1078"/>
      <c r="L132" s="1078"/>
      <c r="M132" s="1079" t="s">
        <v>24</v>
      </c>
      <c r="N132" s="1080"/>
      <c r="O132" s="1080"/>
      <c r="P132" s="1080"/>
      <c r="Q132" s="1080"/>
      <c r="R132" s="1080"/>
      <c r="S132" s="1080"/>
      <c r="T132" s="1080"/>
      <c r="U132" s="1080"/>
      <c r="V132" s="1080"/>
      <c r="W132" s="1080"/>
      <c r="X132" s="1080"/>
      <c r="Y132" s="1081"/>
      <c r="Z132" s="1082" t="s">
        <v>25</v>
      </c>
      <c r="AA132" s="1083"/>
      <c r="AB132" s="1083"/>
      <c r="AC132" s="1084"/>
      <c r="AD132" s="1077" t="s">
        <v>23</v>
      </c>
      <c r="AE132" s="1078"/>
      <c r="AF132" s="1078"/>
      <c r="AG132" s="1078"/>
      <c r="AH132" s="1078"/>
      <c r="AI132" s="1079" t="s">
        <v>24</v>
      </c>
      <c r="AJ132" s="1080"/>
      <c r="AK132" s="1080"/>
      <c r="AL132" s="1080"/>
      <c r="AM132" s="1080"/>
      <c r="AN132" s="1080"/>
      <c r="AO132" s="1080"/>
      <c r="AP132" s="1080"/>
      <c r="AQ132" s="1080"/>
      <c r="AR132" s="1080"/>
      <c r="AS132" s="1080"/>
      <c r="AT132" s="1080"/>
      <c r="AU132" s="1081"/>
      <c r="AV132" s="1082" t="s">
        <v>25</v>
      </c>
      <c r="AW132" s="1083"/>
      <c r="AX132" s="1083"/>
      <c r="AY132" s="1085"/>
      <c r="BG132">
        <v>24.75</v>
      </c>
    </row>
    <row r="133" spans="2:59" ht="24.75" customHeight="1">
      <c r="B133" s="1118"/>
      <c r="C133" s="1119"/>
      <c r="D133" s="1119"/>
      <c r="E133" s="1119"/>
      <c r="F133" s="1119"/>
      <c r="G133" s="1120"/>
      <c r="H133" s="1063"/>
      <c r="I133" s="1064"/>
      <c r="J133" s="1064"/>
      <c r="K133" s="1064"/>
      <c r="L133" s="1065"/>
      <c r="M133" s="1066"/>
      <c r="N133" s="1067"/>
      <c r="O133" s="1067"/>
      <c r="P133" s="1067"/>
      <c r="Q133" s="1067"/>
      <c r="R133" s="1067"/>
      <c r="S133" s="1067"/>
      <c r="T133" s="1067"/>
      <c r="U133" s="1067"/>
      <c r="V133" s="1067"/>
      <c r="W133" s="1067"/>
      <c r="X133" s="1067"/>
      <c r="Y133" s="1068"/>
      <c r="Z133" s="1069"/>
      <c r="AA133" s="1070"/>
      <c r="AB133" s="1070"/>
      <c r="AC133" s="1071"/>
      <c r="AD133" s="1063"/>
      <c r="AE133" s="1064"/>
      <c r="AF133" s="1064"/>
      <c r="AG133" s="1064"/>
      <c r="AH133" s="1065"/>
      <c r="AI133" s="1066"/>
      <c r="AJ133" s="1067"/>
      <c r="AK133" s="1067"/>
      <c r="AL133" s="1067"/>
      <c r="AM133" s="1067"/>
      <c r="AN133" s="1067"/>
      <c r="AO133" s="1067"/>
      <c r="AP133" s="1067"/>
      <c r="AQ133" s="1067"/>
      <c r="AR133" s="1067"/>
      <c r="AS133" s="1067"/>
      <c r="AT133" s="1067"/>
      <c r="AU133" s="1068"/>
      <c r="AV133" s="1069"/>
      <c r="AW133" s="1070"/>
      <c r="AX133" s="1070"/>
      <c r="AY133" s="1072"/>
      <c r="BG133">
        <v>24.75</v>
      </c>
    </row>
    <row r="134" spans="2:59" ht="24.75" customHeight="1">
      <c r="B134" s="1118"/>
      <c r="C134" s="1119"/>
      <c r="D134" s="1119"/>
      <c r="E134" s="1119"/>
      <c r="F134" s="1119"/>
      <c r="G134" s="1120"/>
      <c r="H134" s="1053"/>
      <c r="I134" s="1054"/>
      <c r="J134" s="1054"/>
      <c r="K134" s="1054"/>
      <c r="L134" s="1055"/>
      <c r="M134" s="1056"/>
      <c r="N134" s="1057"/>
      <c r="O134" s="1057"/>
      <c r="P134" s="1057"/>
      <c r="Q134" s="1057"/>
      <c r="R134" s="1057"/>
      <c r="S134" s="1057"/>
      <c r="T134" s="1057"/>
      <c r="U134" s="1057"/>
      <c r="V134" s="1057"/>
      <c r="W134" s="1057"/>
      <c r="X134" s="1057"/>
      <c r="Y134" s="1058"/>
      <c r="Z134" s="1059"/>
      <c r="AA134" s="1060"/>
      <c r="AB134" s="1060"/>
      <c r="AC134" s="1062"/>
      <c r="AD134" s="1053"/>
      <c r="AE134" s="1054"/>
      <c r="AF134" s="1054"/>
      <c r="AG134" s="1054"/>
      <c r="AH134" s="1055"/>
      <c r="AI134" s="1056"/>
      <c r="AJ134" s="1057"/>
      <c r="AK134" s="1057"/>
      <c r="AL134" s="1057"/>
      <c r="AM134" s="1057"/>
      <c r="AN134" s="1057"/>
      <c r="AO134" s="1057"/>
      <c r="AP134" s="1057"/>
      <c r="AQ134" s="1057"/>
      <c r="AR134" s="1057"/>
      <c r="AS134" s="1057"/>
      <c r="AT134" s="1057"/>
      <c r="AU134" s="1058"/>
      <c r="AV134" s="1059"/>
      <c r="AW134" s="1060"/>
      <c r="AX134" s="1060"/>
      <c r="AY134" s="1061"/>
      <c r="BG134">
        <v>24.75</v>
      </c>
    </row>
    <row r="135" spans="2:59" ht="24.75" customHeight="1">
      <c r="B135" s="1118"/>
      <c r="C135" s="1119"/>
      <c r="D135" s="1119"/>
      <c r="E135" s="1119"/>
      <c r="F135" s="1119"/>
      <c r="G135" s="1120"/>
      <c r="H135" s="1053"/>
      <c r="I135" s="1054"/>
      <c r="J135" s="1054"/>
      <c r="K135" s="1054"/>
      <c r="L135" s="1055"/>
      <c r="M135" s="1056"/>
      <c r="N135" s="1057"/>
      <c r="O135" s="1057"/>
      <c r="P135" s="1057"/>
      <c r="Q135" s="1057"/>
      <c r="R135" s="1057"/>
      <c r="S135" s="1057"/>
      <c r="T135" s="1057"/>
      <c r="U135" s="1057"/>
      <c r="V135" s="1057"/>
      <c r="W135" s="1057"/>
      <c r="X135" s="1057"/>
      <c r="Y135" s="1058"/>
      <c r="Z135" s="1059"/>
      <c r="AA135" s="1060"/>
      <c r="AB135" s="1060"/>
      <c r="AC135" s="1062"/>
      <c r="AD135" s="1053"/>
      <c r="AE135" s="1054"/>
      <c r="AF135" s="1054"/>
      <c r="AG135" s="1054"/>
      <c r="AH135" s="1055"/>
      <c r="AI135" s="1056"/>
      <c r="AJ135" s="1057"/>
      <c r="AK135" s="1057"/>
      <c r="AL135" s="1057"/>
      <c r="AM135" s="1057"/>
      <c r="AN135" s="1057"/>
      <c r="AO135" s="1057"/>
      <c r="AP135" s="1057"/>
      <c r="AQ135" s="1057"/>
      <c r="AR135" s="1057"/>
      <c r="AS135" s="1057"/>
      <c r="AT135" s="1057"/>
      <c r="AU135" s="1058"/>
      <c r="AV135" s="1059"/>
      <c r="AW135" s="1060"/>
      <c r="AX135" s="1060"/>
      <c r="AY135" s="1061"/>
      <c r="BG135">
        <v>24.75</v>
      </c>
    </row>
    <row r="136" spans="2:59" ht="24.75" customHeight="1">
      <c r="B136" s="1118"/>
      <c r="C136" s="1119"/>
      <c r="D136" s="1119"/>
      <c r="E136" s="1119"/>
      <c r="F136" s="1119"/>
      <c r="G136" s="1120"/>
      <c r="H136" s="1053"/>
      <c r="I136" s="1054"/>
      <c r="J136" s="1054"/>
      <c r="K136" s="1054"/>
      <c r="L136" s="1055"/>
      <c r="M136" s="1056"/>
      <c r="N136" s="1057"/>
      <c r="O136" s="1057"/>
      <c r="P136" s="1057"/>
      <c r="Q136" s="1057"/>
      <c r="R136" s="1057"/>
      <c r="S136" s="1057"/>
      <c r="T136" s="1057"/>
      <c r="U136" s="1057"/>
      <c r="V136" s="1057"/>
      <c r="W136" s="1057"/>
      <c r="X136" s="1057"/>
      <c r="Y136" s="1058"/>
      <c r="Z136" s="1059"/>
      <c r="AA136" s="1060"/>
      <c r="AB136" s="1060"/>
      <c r="AC136" s="1062"/>
      <c r="AD136" s="1053"/>
      <c r="AE136" s="1054"/>
      <c r="AF136" s="1054"/>
      <c r="AG136" s="1054"/>
      <c r="AH136" s="1055"/>
      <c r="AI136" s="1056"/>
      <c r="AJ136" s="1057"/>
      <c r="AK136" s="1057"/>
      <c r="AL136" s="1057"/>
      <c r="AM136" s="1057"/>
      <c r="AN136" s="1057"/>
      <c r="AO136" s="1057"/>
      <c r="AP136" s="1057"/>
      <c r="AQ136" s="1057"/>
      <c r="AR136" s="1057"/>
      <c r="AS136" s="1057"/>
      <c r="AT136" s="1057"/>
      <c r="AU136" s="1058"/>
      <c r="AV136" s="1059"/>
      <c r="AW136" s="1060"/>
      <c r="AX136" s="1060"/>
      <c r="AY136" s="1061"/>
      <c r="BG136">
        <v>24.75</v>
      </c>
    </row>
    <row r="137" spans="2:59" ht="24.75" customHeight="1">
      <c r="B137" s="1118"/>
      <c r="C137" s="1119"/>
      <c r="D137" s="1119"/>
      <c r="E137" s="1119"/>
      <c r="F137" s="1119"/>
      <c r="G137" s="1120"/>
      <c r="H137" s="1053"/>
      <c r="I137" s="1054"/>
      <c r="J137" s="1054"/>
      <c r="K137" s="1054"/>
      <c r="L137" s="1055"/>
      <c r="M137" s="1056"/>
      <c r="N137" s="1057"/>
      <c r="O137" s="1057"/>
      <c r="P137" s="1057"/>
      <c r="Q137" s="1057"/>
      <c r="R137" s="1057"/>
      <c r="S137" s="1057"/>
      <c r="T137" s="1057"/>
      <c r="U137" s="1057"/>
      <c r="V137" s="1057"/>
      <c r="W137" s="1057"/>
      <c r="X137" s="1057"/>
      <c r="Y137" s="1058"/>
      <c r="Z137" s="1059"/>
      <c r="AA137" s="1060"/>
      <c r="AB137" s="1060"/>
      <c r="AC137" s="1060"/>
      <c r="AD137" s="1053"/>
      <c r="AE137" s="1054"/>
      <c r="AF137" s="1054"/>
      <c r="AG137" s="1054"/>
      <c r="AH137" s="1055"/>
      <c r="AI137" s="1056"/>
      <c r="AJ137" s="1057"/>
      <c r="AK137" s="1057"/>
      <c r="AL137" s="1057"/>
      <c r="AM137" s="1057"/>
      <c r="AN137" s="1057"/>
      <c r="AO137" s="1057"/>
      <c r="AP137" s="1057"/>
      <c r="AQ137" s="1057"/>
      <c r="AR137" s="1057"/>
      <c r="AS137" s="1057"/>
      <c r="AT137" s="1057"/>
      <c r="AU137" s="1058"/>
      <c r="AV137" s="1059"/>
      <c r="AW137" s="1060"/>
      <c r="AX137" s="1060"/>
      <c r="AY137" s="1061"/>
      <c r="BG137">
        <v>24.75</v>
      </c>
    </row>
    <row r="138" spans="2:59" ht="24.75" customHeight="1">
      <c r="B138" s="1118"/>
      <c r="C138" s="1119"/>
      <c r="D138" s="1119"/>
      <c r="E138" s="1119"/>
      <c r="F138" s="1119"/>
      <c r="G138" s="1120"/>
      <c r="H138" s="1053"/>
      <c r="I138" s="1054"/>
      <c r="J138" s="1054"/>
      <c r="K138" s="1054"/>
      <c r="L138" s="1055"/>
      <c r="M138" s="1056"/>
      <c r="N138" s="1057"/>
      <c r="O138" s="1057"/>
      <c r="P138" s="1057"/>
      <c r="Q138" s="1057"/>
      <c r="R138" s="1057"/>
      <c r="S138" s="1057"/>
      <c r="T138" s="1057"/>
      <c r="U138" s="1057"/>
      <c r="V138" s="1057"/>
      <c r="W138" s="1057"/>
      <c r="X138" s="1057"/>
      <c r="Y138" s="1058"/>
      <c r="Z138" s="1059"/>
      <c r="AA138" s="1060"/>
      <c r="AB138" s="1060"/>
      <c r="AC138" s="1060"/>
      <c r="AD138" s="1053"/>
      <c r="AE138" s="1054"/>
      <c r="AF138" s="1054"/>
      <c r="AG138" s="1054"/>
      <c r="AH138" s="1055"/>
      <c r="AI138" s="1056"/>
      <c r="AJ138" s="1057"/>
      <c r="AK138" s="1057"/>
      <c r="AL138" s="1057"/>
      <c r="AM138" s="1057"/>
      <c r="AN138" s="1057"/>
      <c r="AO138" s="1057"/>
      <c r="AP138" s="1057"/>
      <c r="AQ138" s="1057"/>
      <c r="AR138" s="1057"/>
      <c r="AS138" s="1057"/>
      <c r="AT138" s="1057"/>
      <c r="AU138" s="1058"/>
      <c r="AV138" s="1059"/>
      <c r="AW138" s="1060"/>
      <c r="AX138" s="1060"/>
      <c r="AY138" s="1061"/>
      <c r="BG138">
        <v>24.75</v>
      </c>
    </row>
    <row r="139" spans="2:59" ht="24.75" customHeight="1">
      <c r="B139" s="1118"/>
      <c r="C139" s="1119"/>
      <c r="D139" s="1119"/>
      <c r="E139" s="1119"/>
      <c r="F139" s="1119"/>
      <c r="G139" s="1120"/>
      <c r="H139" s="1053"/>
      <c r="I139" s="1054"/>
      <c r="J139" s="1054"/>
      <c r="K139" s="1054"/>
      <c r="L139" s="1055"/>
      <c r="M139" s="1056"/>
      <c r="N139" s="1057"/>
      <c r="O139" s="1057"/>
      <c r="P139" s="1057"/>
      <c r="Q139" s="1057"/>
      <c r="R139" s="1057"/>
      <c r="S139" s="1057"/>
      <c r="T139" s="1057"/>
      <c r="U139" s="1057"/>
      <c r="V139" s="1057"/>
      <c r="W139" s="1057"/>
      <c r="X139" s="1057"/>
      <c r="Y139" s="1058"/>
      <c r="Z139" s="1059"/>
      <c r="AA139" s="1060"/>
      <c r="AB139" s="1060"/>
      <c r="AC139" s="1060"/>
      <c r="AD139" s="1053"/>
      <c r="AE139" s="1054"/>
      <c r="AF139" s="1054"/>
      <c r="AG139" s="1054"/>
      <c r="AH139" s="1055"/>
      <c r="AI139" s="1056"/>
      <c r="AJ139" s="1057"/>
      <c r="AK139" s="1057"/>
      <c r="AL139" s="1057"/>
      <c r="AM139" s="1057"/>
      <c r="AN139" s="1057"/>
      <c r="AO139" s="1057"/>
      <c r="AP139" s="1057"/>
      <c r="AQ139" s="1057"/>
      <c r="AR139" s="1057"/>
      <c r="AS139" s="1057"/>
      <c r="AT139" s="1057"/>
      <c r="AU139" s="1058"/>
      <c r="AV139" s="1059"/>
      <c r="AW139" s="1060"/>
      <c r="AX139" s="1060"/>
      <c r="AY139" s="1061"/>
      <c r="BG139">
        <v>24.75</v>
      </c>
    </row>
    <row r="140" spans="2:59" ht="24.75" customHeight="1">
      <c r="B140" s="1118"/>
      <c r="C140" s="1119"/>
      <c r="D140" s="1119"/>
      <c r="E140" s="1119"/>
      <c r="F140" s="1119"/>
      <c r="G140" s="1120"/>
      <c r="H140" s="1044"/>
      <c r="I140" s="1045"/>
      <c r="J140" s="1045"/>
      <c r="K140" s="1045"/>
      <c r="L140" s="1046"/>
      <c r="M140" s="1047"/>
      <c r="N140" s="1048"/>
      <c r="O140" s="1048"/>
      <c r="P140" s="1048"/>
      <c r="Q140" s="1048"/>
      <c r="R140" s="1048"/>
      <c r="S140" s="1048"/>
      <c r="T140" s="1048"/>
      <c r="U140" s="1048"/>
      <c r="V140" s="1048"/>
      <c r="W140" s="1048"/>
      <c r="X140" s="1048"/>
      <c r="Y140" s="1049"/>
      <c r="Z140" s="1050"/>
      <c r="AA140" s="1051"/>
      <c r="AB140" s="1051"/>
      <c r="AC140" s="1051"/>
      <c r="AD140" s="1044"/>
      <c r="AE140" s="1045"/>
      <c r="AF140" s="1045"/>
      <c r="AG140" s="1045"/>
      <c r="AH140" s="1046"/>
      <c r="AI140" s="1047"/>
      <c r="AJ140" s="1048"/>
      <c r="AK140" s="1048"/>
      <c r="AL140" s="1048"/>
      <c r="AM140" s="1048"/>
      <c r="AN140" s="1048"/>
      <c r="AO140" s="1048"/>
      <c r="AP140" s="1048"/>
      <c r="AQ140" s="1048"/>
      <c r="AR140" s="1048"/>
      <c r="AS140" s="1048"/>
      <c r="AT140" s="1048"/>
      <c r="AU140" s="1049"/>
      <c r="AV140" s="1050"/>
      <c r="AW140" s="1051"/>
      <c r="AX140" s="1051"/>
      <c r="AY140" s="1052"/>
      <c r="BG140">
        <v>24.75</v>
      </c>
    </row>
    <row r="141" spans="2:59" ht="24.75" customHeight="1">
      <c r="B141" s="1118"/>
      <c r="C141" s="1119"/>
      <c r="D141" s="1119"/>
      <c r="E141" s="1119"/>
      <c r="F141" s="1119"/>
      <c r="G141" s="1120"/>
      <c r="H141" s="1086" t="s">
        <v>26</v>
      </c>
      <c r="I141" s="1080"/>
      <c r="J141" s="1080"/>
      <c r="K141" s="1080"/>
      <c r="L141" s="1080"/>
      <c r="M141" s="1087"/>
      <c r="N141" s="1088"/>
      <c r="O141" s="1088"/>
      <c r="P141" s="1088"/>
      <c r="Q141" s="1088"/>
      <c r="R141" s="1088"/>
      <c r="S141" s="1088"/>
      <c r="T141" s="1088"/>
      <c r="U141" s="1088"/>
      <c r="V141" s="1088"/>
      <c r="W141" s="1088"/>
      <c r="X141" s="1088"/>
      <c r="Y141" s="1089"/>
      <c r="Z141" s="1090">
        <f>SUM(Z133:AC140)</f>
        <v>0</v>
      </c>
      <c r="AA141" s="1091"/>
      <c r="AB141" s="1091"/>
      <c r="AC141" s="1092"/>
      <c r="AD141" s="1086" t="s">
        <v>26</v>
      </c>
      <c r="AE141" s="1080"/>
      <c r="AF141" s="1080"/>
      <c r="AG141" s="1080"/>
      <c r="AH141" s="1080"/>
      <c r="AI141" s="1087"/>
      <c r="AJ141" s="1088"/>
      <c r="AK141" s="1088"/>
      <c r="AL141" s="1088"/>
      <c r="AM141" s="1088"/>
      <c r="AN141" s="1088"/>
      <c r="AO141" s="1088"/>
      <c r="AP141" s="1088"/>
      <c r="AQ141" s="1088"/>
      <c r="AR141" s="1088"/>
      <c r="AS141" s="1088"/>
      <c r="AT141" s="1088"/>
      <c r="AU141" s="1089"/>
      <c r="AV141" s="1090">
        <f>SUM(AV133:AY140)</f>
        <v>0</v>
      </c>
      <c r="AW141" s="1091"/>
      <c r="AX141" s="1091"/>
      <c r="AY141" s="1093"/>
      <c r="BG141">
        <v>24.75</v>
      </c>
    </row>
    <row r="142" spans="2:59" ht="24.75" customHeight="1">
      <c r="B142" s="1118"/>
      <c r="C142" s="1119"/>
      <c r="D142" s="1119"/>
      <c r="E142" s="1119"/>
      <c r="F142" s="1119"/>
      <c r="G142" s="1120"/>
      <c r="H142" s="1073" t="s">
        <v>795</v>
      </c>
      <c r="I142" s="1074"/>
      <c r="J142" s="1074"/>
      <c r="K142" s="1074"/>
      <c r="L142" s="1074"/>
      <c r="M142" s="1074"/>
      <c r="N142" s="1074"/>
      <c r="O142" s="1074"/>
      <c r="P142" s="1074"/>
      <c r="Q142" s="1074"/>
      <c r="R142" s="1074"/>
      <c r="S142" s="1074"/>
      <c r="T142" s="1074"/>
      <c r="U142" s="1074"/>
      <c r="V142" s="1074"/>
      <c r="W142" s="1074"/>
      <c r="X142" s="1074"/>
      <c r="Y142" s="1074"/>
      <c r="Z142" s="1074"/>
      <c r="AA142" s="1074"/>
      <c r="AB142" s="1074"/>
      <c r="AC142" s="1075"/>
      <c r="AD142" s="1073" t="s">
        <v>796</v>
      </c>
      <c r="AE142" s="1074"/>
      <c r="AF142" s="1074"/>
      <c r="AG142" s="1074"/>
      <c r="AH142" s="1074"/>
      <c r="AI142" s="1074"/>
      <c r="AJ142" s="1074"/>
      <c r="AK142" s="1074"/>
      <c r="AL142" s="1074"/>
      <c r="AM142" s="1074"/>
      <c r="AN142" s="1074"/>
      <c r="AO142" s="1074"/>
      <c r="AP142" s="1074"/>
      <c r="AQ142" s="1074"/>
      <c r="AR142" s="1074"/>
      <c r="AS142" s="1074"/>
      <c r="AT142" s="1074"/>
      <c r="AU142" s="1074"/>
      <c r="AV142" s="1074"/>
      <c r="AW142" s="1074"/>
      <c r="AX142" s="1074"/>
      <c r="AY142" s="1076"/>
      <c r="BG142">
        <v>24.75</v>
      </c>
    </row>
    <row r="143" spans="2:59" ht="24.75" customHeight="1">
      <c r="B143" s="1118"/>
      <c r="C143" s="1119"/>
      <c r="D143" s="1119"/>
      <c r="E143" s="1119"/>
      <c r="F143" s="1119"/>
      <c r="G143" s="1120"/>
      <c r="H143" s="1077" t="s">
        <v>23</v>
      </c>
      <c r="I143" s="1078"/>
      <c r="J143" s="1078"/>
      <c r="K143" s="1078"/>
      <c r="L143" s="1078"/>
      <c r="M143" s="1079" t="s">
        <v>24</v>
      </c>
      <c r="N143" s="1080"/>
      <c r="O143" s="1080"/>
      <c r="P143" s="1080"/>
      <c r="Q143" s="1080"/>
      <c r="R143" s="1080"/>
      <c r="S143" s="1080"/>
      <c r="T143" s="1080"/>
      <c r="U143" s="1080"/>
      <c r="V143" s="1080"/>
      <c r="W143" s="1080"/>
      <c r="X143" s="1080"/>
      <c r="Y143" s="1081"/>
      <c r="Z143" s="1082" t="s">
        <v>25</v>
      </c>
      <c r="AA143" s="1083"/>
      <c r="AB143" s="1083"/>
      <c r="AC143" s="1084"/>
      <c r="AD143" s="1077" t="s">
        <v>23</v>
      </c>
      <c r="AE143" s="1078"/>
      <c r="AF143" s="1078"/>
      <c r="AG143" s="1078"/>
      <c r="AH143" s="1078"/>
      <c r="AI143" s="1079" t="s">
        <v>24</v>
      </c>
      <c r="AJ143" s="1080"/>
      <c r="AK143" s="1080"/>
      <c r="AL143" s="1080"/>
      <c r="AM143" s="1080"/>
      <c r="AN143" s="1080"/>
      <c r="AO143" s="1080"/>
      <c r="AP143" s="1080"/>
      <c r="AQ143" s="1080"/>
      <c r="AR143" s="1080"/>
      <c r="AS143" s="1080"/>
      <c r="AT143" s="1080"/>
      <c r="AU143" s="1081"/>
      <c r="AV143" s="1082" t="s">
        <v>25</v>
      </c>
      <c r="AW143" s="1083"/>
      <c r="AX143" s="1083"/>
      <c r="AY143" s="1085"/>
      <c r="BG143">
        <v>24.75</v>
      </c>
    </row>
    <row r="144" spans="2:59" ht="24.75" customHeight="1">
      <c r="B144" s="1118"/>
      <c r="C144" s="1119"/>
      <c r="D144" s="1119"/>
      <c r="E144" s="1119"/>
      <c r="F144" s="1119"/>
      <c r="G144" s="1120"/>
      <c r="H144" s="1063"/>
      <c r="I144" s="1064"/>
      <c r="J144" s="1064"/>
      <c r="K144" s="1064"/>
      <c r="L144" s="1065"/>
      <c r="M144" s="1066"/>
      <c r="N144" s="1067"/>
      <c r="O144" s="1067"/>
      <c r="P144" s="1067"/>
      <c r="Q144" s="1067"/>
      <c r="R144" s="1067"/>
      <c r="S144" s="1067"/>
      <c r="T144" s="1067"/>
      <c r="U144" s="1067"/>
      <c r="V144" s="1067"/>
      <c r="W144" s="1067"/>
      <c r="X144" s="1067"/>
      <c r="Y144" s="1068"/>
      <c r="Z144" s="1069"/>
      <c r="AA144" s="1070"/>
      <c r="AB144" s="1070"/>
      <c r="AC144" s="1071"/>
      <c r="AD144" s="1063"/>
      <c r="AE144" s="1064"/>
      <c r="AF144" s="1064"/>
      <c r="AG144" s="1064"/>
      <c r="AH144" s="1065"/>
      <c r="AI144" s="1066"/>
      <c r="AJ144" s="1067"/>
      <c r="AK144" s="1067"/>
      <c r="AL144" s="1067"/>
      <c r="AM144" s="1067"/>
      <c r="AN144" s="1067"/>
      <c r="AO144" s="1067"/>
      <c r="AP144" s="1067"/>
      <c r="AQ144" s="1067"/>
      <c r="AR144" s="1067"/>
      <c r="AS144" s="1067"/>
      <c r="AT144" s="1067"/>
      <c r="AU144" s="1068"/>
      <c r="AV144" s="1069"/>
      <c r="AW144" s="1070"/>
      <c r="AX144" s="1070"/>
      <c r="AY144" s="1072"/>
      <c r="BG144">
        <v>24.75</v>
      </c>
    </row>
    <row r="145" spans="2:59" ht="24.75" customHeight="1">
      <c r="B145" s="1118"/>
      <c r="C145" s="1119"/>
      <c r="D145" s="1119"/>
      <c r="E145" s="1119"/>
      <c r="F145" s="1119"/>
      <c r="G145" s="1120"/>
      <c r="H145" s="1053"/>
      <c r="I145" s="1054"/>
      <c r="J145" s="1054"/>
      <c r="K145" s="1054"/>
      <c r="L145" s="1055"/>
      <c r="M145" s="1056"/>
      <c r="N145" s="1057"/>
      <c r="O145" s="1057"/>
      <c r="P145" s="1057"/>
      <c r="Q145" s="1057"/>
      <c r="R145" s="1057"/>
      <c r="S145" s="1057"/>
      <c r="T145" s="1057"/>
      <c r="U145" s="1057"/>
      <c r="V145" s="1057"/>
      <c r="W145" s="1057"/>
      <c r="X145" s="1057"/>
      <c r="Y145" s="1058"/>
      <c r="Z145" s="1059"/>
      <c r="AA145" s="1060"/>
      <c r="AB145" s="1060"/>
      <c r="AC145" s="1062"/>
      <c r="AD145" s="1053"/>
      <c r="AE145" s="1054"/>
      <c r="AF145" s="1054"/>
      <c r="AG145" s="1054"/>
      <c r="AH145" s="1055"/>
      <c r="AI145" s="1056"/>
      <c r="AJ145" s="1057"/>
      <c r="AK145" s="1057"/>
      <c r="AL145" s="1057"/>
      <c r="AM145" s="1057"/>
      <c r="AN145" s="1057"/>
      <c r="AO145" s="1057"/>
      <c r="AP145" s="1057"/>
      <c r="AQ145" s="1057"/>
      <c r="AR145" s="1057"/>
      <c r="AS145" s="1057"/>
      <c r="AT145" s="1057"/>
      <c r="AU145" s="1058"/>
      <c r="AV145" s="1059"/>
      <c r="AW145" s="1060"/>
      <c r="AX145" s="1060"/>
      <c r="AY145" s="1061"/>
      <c r="BG145">
        <v>24.75</v>
      </c>
    </row>
    <row r="146" spans="2:59" ht="24.75" customHeight="1">
      <c r="B146" s="1118"/>
      <c r="C146" s="1119"/>
      <c r="D146" s="1119"/>
      <c r="E146" s="1119"/>
      <c r="F146" s="1119"/>
      <c r="G146" s="1120"/>
      <c r="H146" s="1053"/>
      <c r="I146" s="1054"/>
      <c r="J146" s="1054"/>
      <c r="K146" s="1054"/>
      <c r="L146" s="1055"/>
      <c r="M146" s="1056"/>
      <c r="N146" s="1057"/>
      <c r="O146" s="1057"/>
      <c r="P146" s="1057"/>
      <c r="Q146" s="1057"/>
      <c r="R146" s="1057"/>
      <c r="S146" s="1057"/>
      <c r="T146" s="1057"/>
      <c r="U146" s="1057"/>
      <c r="V146" s="1057"/>
      <c r="W146" s="1057"/>
      <c r="X146" s="1057"/>
      <c r="Y146" s="1058"/>
      <c r="Z146" s="1059"/>
      <c r="AA146" s="1060"/>
      <c r="AB146" s="1060"/>
      <c r="AC146" s="1062"/>
      <c r="AD146" s="1053"/>
      <c r="AE146" s="1054"/>
      <c r="AF146" s="1054"/>
      <c r="AG146" s="1054"/>
      <c r="AH146" s="1055"/>
      <c r="AI146" s="1056"/>
      <c r="AJ146" s="1057"/>
      <c r="AK146" s="1057"/>
      <c r="AL146" s="1057"/>
      <c r="AM146" s="1057"/>
      <c r="AN146" s="1057"/>
      <c r="AO146" s="1057"/>
      <c r="AP146" s="1057"/>
      <c r="AQ146" s="1057"/>
      <c r="AR146" s="1057"/>
      <c r="AS146" s="1057"/>
      <c r="AT146" s="1057"/>
      <c r="AU146" s="1058"/>
      <c r="AV146" s="1059"/>
      <c r="AW146" s="1060"/>
      <c r="AX146" s="1060"/>
      <c r="AY146" s="1061"/>
      <c r="BG146">
        <v>24.75</v>
      </c>
    </row>
    <row r="147" spans="2:59" ht="24.75" customHeight="1">
      <c r="B147" s="1118"/>
      <c r="C147" s="1119"/>
      <c r="D147" s="1119"/>
      <c r="E147" s="1119"/>
      <c r="F147" s="1119"/>
      <c r="G147" s="1120"/>
      <c r="H147" s="1053"/>
      <c r="I147" s="1054"/>
      <c r="J147" s="1054"/>
      <c r="K147" s="1054"/>
      <c r="L147" s="1055"/>
      <c r="M147" s="1056"/>
      <c r="N147" s="1057"/>
      <c r="O147" s="1057"/>
      <c r="P147" s="1057"/>
      <c r="Q147" s="1057"/>
      <c r="R147" s="1057"/>
      <c r="S147" s="1057"/>
      <c r="T147" s="1057"/>
      <c r="U147" s="1057"/>
      <c r="V147" s="1057"/>
      <c r="W147" s="1057"/>
      <c r="X147" s="1057"/>
      <c r="Y147" s="1058"/>
      <c r="Z147" s="1059"/>
      <c r="AA147" s="1060"/>
      <c r="AB147" s="1060"/>
      <c r="AC147" s="1062"/>
      <c r="AD147" s="1053"/>
      <c r="AE147" s="1054"/>
      <c r="AF147" s="1054"/>
      <c r="AG147" s="1054"/>
      <c r="AH147" s="1055"/>
      <c r="AI147" s="1056"/>
      <c r="AJ147" s="1057"/>
      <c r="AK147" s="1057"/>
      <c r="AL147" s="1057"/>
      <c r="AM147" s="1057"/>
      <c r="AN147" s="1057"/>
      <c r="AO147" s="1057"/>
      <c r="AP147" s="1057"/>
      <c r="AQ147" s="1057"/>
      <c r="AR147" s="1057"/>
      <c r="AS147" s="1057"/>
      <c r="AT147" s="1057"/>
      <c r="AU147" s="1058"/>
      <c r="AV147" s="1059"/>
      <c r="AW147" s="1060"/>
      <c r="AX147" s="1060"/>
      <c r="AY147" s="1061"/>
      <c r="BG147">
        <v>24.75</v>
      </c>
    </row>
    <row r="148" spans="2:59" ht="24.75" customHeight="1">
      <c r="B148" s="1118"/>
      <c r="C148" s="1119"/>
      <c r="D148" s="1119"/>
      <c r="E148" s="1119"/>
      <c r="F148" s="1119"/>
      <c r="G148" s="1120"/>
      <c r="H148" s="1053"/>
      <c r="I148" s="1054"/>
      <c r="J148" s="1054"/>
      <c r="K148" s="1054"/>
      <c r="L148" s="1055"/>
      <c r="M148" s="1056"/>
      <c r="N148" s="1057"/>
      <c r="O148" s="1057"/>
      <c r="P148" s="1057"/>
      <c r="Q148" s="1057"/>
      <c r="R148" s="1057"/>
      <c r="S148" s="1057"/>
      <c r="T148" s="1057"/>
      <c r="U148" s="1057"/>
      <c r="V148" s="1057"/>
      <c r="W148" s="1057"/>
      <c r="X148" s="1057"/>
      <c r="Y148" s="1058"/>
      <c r="Z148" s="1059"/>
      <c r="AA148" s="1060"/>
      <c r="AB148" s="1060"/>
      <c r="AC148" s="1060"/>
      <c r="AD148" s="1053"/>
      <c r="AE148" s="1054"/>
      <c r="AF148" s="1054"/>
      <c r="AG148" s="1054"/>
      <c r="AH148" s="1055"/>
      <c r="AI148" s="1056"/>
      <c r="AJ148" s="1057"/>
      <c r="AK148" s="1057"/>
      <c r="AL148" s="1057"/>
      <c r="AM148" s="1057"/>
      <c r="AN148" s="1057"/>
      <c r="AO148" s="1057"/>
      <c r="AP148" s="1057"/>
      <c r="AQ148" s="1057"/>
      <c r="AR148" s="1057"/>
      <c r="AS148" s="1057"/>
      <c r="AT148" s="1057"/>
      <c r="AU148" s="1058"/>
      <c r="AV148" s="1059"/>
      <c r="AW148" s="1060"/>
      <c r="AX148" s="1060"/>
      <c r="AY148" s="1061"/>
      <c r="BG148">
        <v>24.75</v>
      </c>
    </row>
    <row r="149" spans="2:59" ht="24.75" customHeight="1">
      <c r="B149" s="1118"/>
      <c r="C149" s="1119"/>
      <c r="D149" s="1119"/>
      <c r="E149" s="1119"/>
      <c r="F149" s="1119"/>
      <c r="G149" s="1120"/>
      <c r="H149" s="1053"/>
      <c r="I149" s="1054"/>
      <c r="J149" s="1054"/>
      <c r="K149" s="1054"/>
      <c r="L149" s="1055"/>
      <c r="M149" s="1056"/>
      <c r="N149" s="1057"/>
      <c r="O149" s="1057"/>
      <c r="P149" s="1057"/>
      <c r="Q149" s="1057"/>
      <c r="R149" s="1057"/>
      <c r="S149" s="1057"/>
      <c r="T149" s="1057"/>
      <c r="U149" s="1057"/>
      <c r="V149" s="1057"/>
      <c r="W149" s="1057"/>
      <c r="X149" s="1057"/>
      <c r="Y149" s="1058"/>
      <c r="Z149" s="1059"/>
      <c r="AA149" s="1060"/>
      <c r="AB149" s="1060"/>
      <c r="AC149" s="1060"/>
      <c r="AD149" s="1053"/>
      <c r="AE149" s="1054"/>
      <c r="AF149" s="1054"/>
      <c r="AG149" s="1054"/>
      <c r="AH149" s="1055"/>
      <c r="AI149" s="1056"/>
      <c r="AJ149" s="1057"/>
      <c r="AK149" s="1057"/>
      <c r="AL149" s="1057"/>
      <c r="AM149" s="1057"/>
      <c r="AN149" s="1057"/>
      <c r="AO149" s="1057"/>
      <c r="AP149" s="1057"/>
      <c r="AQ149" s="1057"/>
      <c r="AR149" s="1057"/>
      <c r="AS149" s="1057"/>
      <c r="AT149" s="1057"/>
      <c r="AU149" s="1058"/>
      <c r="AV149" s="1059"/>
      <c r="AW149" s="1060"/>
      <c r="AX149" s="1060"/>
      <c r="AY149" s="1061"/>
      <c r="BG149">
        <v>24.75</v>
      </c>
    </row>
    <row r="150" spans="2:59" ht="24.75" customHeight="1">
      <c r="B150" s="1118"/>
      <c r="C150" s="1119"/>
      <c r="D150" s="1119"/>
      <c r="E150" s="1119"/>
      <c r="F150" s="1119"/>
      <c r="G150" s="1120"/>
      <c r="H150" s="1053"/>
      <c r="I150" s="1054"/>
      <c r="J150" s="1054"/>
      <c r="K150" s="1054"/>
      <c r="L150" s="1055"/>
      <c r="M150" s="1056"/>
      <c r="N150" s="1057"/>
      <c r="O150" s="1057"/>
      <c r="P150" s="1057"/>
      <c r="Q150" s="1057"/>
      <c r="R150" s="1057"/>
      <c r="S150" s="1057"/>
      <c r="T150" s="1057"/>
      <c r="U150" s="1057"/>
      <c r="V150" s="1057"/>
      <c r="W150" s="1057"/>
      <c r="X150" s="1057"/>
      <c r="Y150" s="1058"/>
      <c r="Z150" s="1059"/>
      <c r="AA150" s="1060"/>
      <c r="AB150" s="1060"/>
      <c r="AC150" s="1060"/>
      <c r="AD150" s="1053"/>
      <c r="AE150" s="1054"/>
      <c r="AF150" s="1054"/>
      <c r="AG150" s="1054"/>
      <c r="AH150" s="1055"/>
      <c r="AI150" s="1056"/>
      <c r="AJ150" s="1057"/>
      <c r="AK150" s="1057"/>
      <c r="AL150" s="1057"/>
      <c r="AM150" s="1057"/>
      <c r="AN150" s="1057"/>
      <c r="AO150" s="1057"/>
      <c r="AP150" s="1057"/>
      <c r="AQ150" s="1057"/>
      <c r="AR150" s="1057"/>
      <c r="AS150" s="1057"/>
      <c r="AT150" s="1057"/>
      <c r="AU150" s="1058"/>
      <c r="AV150" s="1059"/>
      <c r="AW150" s="1060"/>
      <c r="AX150" s="1060"/>
      <c r="AY150" s="1061"/>
      <c r="BG150">
        <v>24.75</v>
      </c>
    </row>
    <row r="151" spans="2:59" ht="24.75" customHeight="1">
      <c r="B151" s="1118"/>
      <c r="C151" s="1119"/>
      <c r="D151" s="1119"/>
      <c r="E151" s="1119"/>
      <c r="F151" s="1119"/>
      <c r="G151" s="1120"/>
      <c r="H151" s="1044"/>
      <c r="I151" s="1045"/>
      <c r="J151" s="1045"/>
      <c r="K151" s="1045"/>
      <c r="L151" s="1046"/>
      <c r="M151" s="1047"/>
      <c r="N151" s="1048"/>
      <c r="O151" s="1048"/>
      <c r="P151" s="1048"/>
      <c r="Q151" s="1048"/>
      <c r="R151" s="1048"/>
      <c r="S151" s="1048"/>
      <c r="T151" s="1048"/>
      <c r="U151" s="1048"/>
      <c r="V151" s="1048"/>
      <c r="W151" s="1048"/>
      <c r="X151" s="1048"/>
      <c r="Y151" s="1049"/>
      <c r="Z151" s="1050"/>
      <c r="AA151" s="1051"/>
      <c r="AB151" s="1051"/>
      <c r="AC151" s="1051"/>
      <c r="AD151" s="1044"/>
      <c r="AE151" s="1045"/>
      <c r="AF151" s="1045"/>
      <c r="AG151" s="1045"/>
      <c r="AH151" s="1046"/>
      <c r="AI151" s="1047"/>
      <c r="AJ151" s="1048"/>
      <c r="AK151" s="1048"/>
      <c r="AL151" s="1048"/>
      <c r="AM151" s="1048"/>
      <c r="AN151" s="1048"/>
      <c r="AO151" s="1048"/>
      <c r="AP151" s="1048"/>
      <c r="AQ151" s="1048"/>
      <c r="AR151" s="1048"/>
      <c r="AS151" s="1048"/>
      <c r="AT151" s="1048"/>
      <c r="AU151" s="1049"/>
      <c r="AV151" s="1050"/>
      <c r="AW151" s="1051"/>
      <c r="AX151" s="1051"/>
      <c r="AY151" s="1052"/>
      <c r="BG151">
        <v>24.75</v>
      </c>
    </row>
    <row r="152" spans="2:59" ht="24.75" customHeight="1" thickBot="1">
      <c r="B152" s="1121"/>
      <c r="C152" s="1122"/>
      <c r="D152" s="1122"/>
      <c r="E152" s="1122"/>
      <c r="F152" s="1122"/>
      <c r="G152" s="1123"/>
      <c r="H152" s="1035" t="s">
        <v>26</v>
      </c>
      <c r="I152" s="1036"/>
      <c r="J152" s="1036"/>
      <c r="K152" s="1036"/>
      <c r="L152" s="1036"/>
      <c r="M152" s="1037"/>
      <c r="N152" s="1038"/>
      <c r="O152" s="1038"/>
      <c r="P152" s="1038"/>
      <c r="Q152" s="1038"/>
      <c r="R152" s="1038"/>
      <c r="S152" s="1038"/>
      <c r="T152" s="1038"/>
      <c r="U152" s="1038"/>
      <c r="V152" s="1038"/>
      <c r="W152" s="1038"/>
      <c r="X152" s="1038"/>
      <c r="Y152" s="1039"/>
      <c r="Z152" s="1040">
        <f>SUM(Z144:AC151)</f>
        <v>0</v>
      </c>
      <c r="AA152" s="1041"/>
      <c r="AB152" s="1041"/>
      <c r="AC152" s="1042"/>
      <c r="AD152" s="1035" t="s">
        <v>26</v>
      </c>
      <c r="AE152" s="1036"/>
      <c r="AF152" s="1036"/>
      <c r="AG152" s="1036"/>
      <c r="AH152" s="1036"/>
      <c r="AI152" s="1037"/>
      <c r="AJ152" s="1038"/>
      <c r="AK152" s="1038"/>
      <c r="AL152" s="1038"/>
      <c r="AM152" s="1038"/>
      <c r="AN152" s="1038"/>
      <c r="AO152" s="1038"/>
      <c r="AP152" s="1038"/>
      <c r="AQ152" s="1038"/>
      <c r="AR152" s="1038"/>
      <c r="AS152" s="1038"/>
      <c r="AT152" s="1038"/>
      <c r="AU152" s="1039"/>
      <c r="AV152" s="1040">
        <f>SUM(AV144:AY151)</f>
        <v>0</v>
      </c>
      <c r="AW152" s="1041"/>
      <c r="AX152" s="1041"/>
      <c r="AY152" s="1043"/>
      <c r="BG152">
        <v>24.75</v>
      </c>
    </row>
    <row r="153" spans="2:59">
      <c r="BG153">
        <v>13.5</v>
      </c>
    </row>
    <row r="154" spans="2:59" ht="23.25" customHeight="1">
      <c r="B154" s="186" t="s">
        <v>100</v>
      </c>
      <c r="C154" s="186"/>
      <c r="D154" s="186"/>
      <c r="E154" s="187"/>
      <c r="F154" s="187"/>
      <c r="G154" s="1032" t="s">
        <v>1634</v>
      </c>
      <c r="H154" s="1032"/>
      <c r="I154" s="1032"/>
      <c r="J154" s="1032"/>
      <c r="K154" s="1032"/>
      <c r="L154" s="1032"/>
      <c r="M154" s="1032"/>
      <c r="N154" s="1032"/>
      <c r="O154" s="1032"/>
      <c r="P154" s="1032"/>
      <c r="Q154" s="1032"/>
      <c r="R154" s="1032"/>
      <c r="S154" s="1032"/>
      <c r="T154" s="1032"/>
      <c r="U154" s="1032"/>
      <c r="V154" s="1032"/>
      <c r="W154" s="1032"/>
      <c r="X154" s="1032"/>
      <c r="Y154" s="1032"/>
      <c r="Z154" s="1032"/>
      <c r="AA154" s="1032"/>
      <c r="AB154" s="1032"/>
      <c r="AC154" s="1032"/>
      <c r="AD154" s="1032"/>
      <c r="AE154" s="1032"/>
      <c r="AF154" s="1032"/>
      <c r="AG154" s="1032"/>
      <c r="AH154" s="1032"/>
      <c r="AI154" s="1032"/>
      <c r="AJ154" s="1032"/>
      <c r="AK154" s="1032"/>
      <c r="AL154" s="1032"/>
      <c r="AM154" s="1032"/>
      <c r="AN154" s="1032"/>
      <c r="AO154" s="1032"/>
      <c r="AP154" s="1032"/>
      <c r="AQ154" s="1032"/>
      <c r="AR154" s="1032"/>
      <c r="AS154" s="1032"/>
      <c r="AT154" s="1032"/>
      <c r="AU154" s="1032"/>
      <c r="AV154" s="1032"/>
      <c r="AW154" s="1032"/>
      <c r="AX154" s="1032"/>
      <c r="AY154" s="187"/>
      <c r="BG154">
        <v>23.25</v>
      </c>
    </row>
    <row r="155" spans="2:59" ht="14.25" customHeight="1">
      <c r="C155" s="174" t="s">
        <v>797</v>
      </c>
      <c r="BG155">
        <v>14.25</v>
      </c>
    </row>
    <row r="156" spans="2:59" ht="13.5" customHeight="1">
      <c r="C156" s="120" t="s">
        <v>1642</v>
      </c>
      <c r="BG156">
        <v>13.5</v>
      </c>
    </row>
    <row r="157" spans="2:59" ht="34.5" customHeight="1">
      <c r="B157" s="1028"/>
      <c r="C157" s="1028"/>
      <c r="D157" s="1033" t="s">
        <v>799</v>
      </c>
      <c r="E157" s="1033"/>
      <c r="F157" s="1033"/>
      <c r="G157" s="1033"/>
      <c r="H157" s="1033"/>
      <c r="I157" s="1033"/>
      <c r="J157" s="1033"/>
      <c r="K157" s="1033"/>
      <c r="L157" s="1033"/>
      <c r="M157" s="1033"/>
      <c r="N157" s="1033" t="s">
        <v>800</v>
      </c>
      <c r="O157" s="1033"/>
      <c r="P157" s="1033"/>
      <c r="Q157" s="1033"/>
      <c r="R157" s="1033"/>
      <c r="S157" s="1033"/>
      <c r="T157" s="1033"/>
      <c r="U157" s="1033"/>
      <c r="V157" s="1033"/>
      <c r="W157" s="1033"/>
      <c r="X157" s="1033"/>
      <c r="Y157" s="1033"/>
      <c r="Z157" s="1033"/>
      <c r="AA157" s="1033"/>
      <c r="AB157" s="1033"/>
      <c r="AC157" s="1033"/>
      <c r="AD157" s="1033"/>
      <c r="AE157" s="1033"/>
      <c r="AF157" s="1033"/>
      <c r="AG157" s="1033"/>
      <c r="AH157" s="1033"/>
      <c r="AI157" s="1033"/>
      <c r="AJ157" s="1033"/>
      <c r="AK157" s="1033"/>
      <c r="AL157" s="1034" t="s">
        <v>801</v>
      </c>
      <c r="AM157" s="1033"/>
      <c r="AN157" s="1033"/>
      <c r="AO157" s="1033"/>
      <c r="AP157" s="1033"/>
      <c r="AQ157" s="1033"/>
      <c r="AR157" s="1033" t="s">
        <v>27</v>
      </c>
      <c r="AS157" s="1033"/>
      <c r="AT157" s="1033"/>
      <c r="AU157" s="1033"/>
      <c r="AV157" s="1033" t="s">
        <v>28</v>
      </c>
      <c r="AW157" s="1033"/>
      <c r="AX157" s="1033"/>
      <c r="BG157">
        <v>34.5</v>
      </c>
    </row>
    <row r="158" spans="2:59" ht="41.25" customHeight="1">
      <c r="B158" s="1028">
        <v>1</v>
      </c>
      <c r="C158" s="1028">
        <v>1</v>
      </c>
      <c r="D158" s="1029" t="s">
        <v>1644</v>
      </c>
      <c r="E158" s="1029"/>
      <c r="F158" s="1029"/>
      <c r="G158" s="1029"/>
      <c r="H158" s="1029"/>
      <c r="I158" s="1029"/>
      <c r="J158" s="1029"/>
      <c r="K158" s="1029"/>
      <c r="L158" s="1029"/>
      <c r="M158" s="1029"/>
      <c r="N158" s="1621" t="s">
        <v>1645</v>
      </c>
      <c r="O158" s="3358"/>
      <c r="P158" s="3358"/>
      <c r="Q158" s="3358"/>
      <c r="R158" s="3358"/>
      <c r="S158" s="3358"/>
      <c r="T158" s="3358"/>
      <c r="U158" s="3358"/>
      <c r="V158" s="3358"/>
      <c r="W158" s="3358"/>
      <c r="X158" s="3358"/>
      <c r="Y158" s="3358"/>
      <c r="Z158" s="3358"/>
      <c r="AA158" s="3358"/>
      <c r="AB158" s="3358"/>
      <c r="AC158" s="3358"/>
      <c r="AD158" s="3358"/>
      <c r="AE158" s="3358"/>
      <c r="AF158" s="3358"/>
      <c r="AG158" s="3358"/>
      <c r="AH158" s="3358"/>
      <c r="AI158" s="3358"/>
      <c r="AJ158" s="3358"/>
      <c r="AK158" s="3359"/>
      <c r="AL158" s="3370">
        <f>1949644/1000000</f>
        <v>1.9496439999999999</v>
      </c>
      <c r="AM158" s="3371"/>
      <c r="AN158" s="3371"/>
      <c r="AO158" s="3371"/>
      <c r="AP158" s="3371"/>
      <c r="AQ158" s="3371"/>
      <c r="AR158" s="1029">
        <v>5</v>
      </c>
      <c r="AS158" s="1029"/>
      <c r="AT158" s="1029"/>
      <c r="AU158" s="1029"/>
      <c r="AV158" s="3372">
        <f>2388805/3015756</f>
        <v>0.79210818116585024</v>
      </c>
      <c r="AW158" s="3372"/>
      <c r="AX158" s="3372"/>
      <c r="BG158">
        <v>41.25</v>
      </c>
    </row>
    <row r="159" spans="2:59" ht="24" customHeight="1">
      <c r="B159" s="1028">
        <v>2</v>
      </c>
      <c r="C159" s="1028">
        <v>1</v>
      </c>
      <c r="D159" s="1029"/>
      <c r="E159" s="1029"/>
      <c r="F159" s="1029"/>
      <c r="G159" s="1029"/>
      <c r="H159" s="1029"/>
      <c r="I159" s="1029"/>
      <c r="J159" s="1029"/>
      <c r="K159" s="1029"/>
      <c r="L159" s="1029"/>
      <c r="M159" s="1029"/>
      <c r="N159" s="1029"/>
      <c r="O159" s="1029"/>
      <c r="P159" s="1029"/>
      <c r="Q159" s="1029"/>
      <c r="R159" s="1029"/>
      <c r="S159" s="1029"/>
      <c r="T159" s="1029"/>
      <c r="U159" s="1029"/>
      <c r="V159" s="1029"/>
      <c r="W159" s="1029"/>
      <c r="X159" s="1029"/>
      <c r="Y159" s="1029"/>
      <c r="Z159" s="1029"/>
      <c r="AA159" s="1029"/>
      <c r="AB159" s="1029"/>
      <c r="AC159" s="1029"/>
      <c r="AD159" s="1029"/>
      <c r="AE159" s="1029"/>
      <c r="AF159" s="1029"/>
      <c r="AG159" s="1029"/>
      <c r="AH159" s="1029"/>
      <c r="AI159" s="1029"/>
      <c r="AJ159" s="1029"/>
      <c r="AK159" s="1029"/>
      <c r="AL159" s="1030"/>
      <c r="AM159" s="1029"/>
      <c r="AN159" s="1029"/>
      <c r="AO159" s="1029"/>
      <c r="AP159" s="1029"/>
      <c r="AQ159" s="1029"/>
      <c r="AR159" s="1029"/>
      <c r="AS159" s="1029"/>
      <c r="AT159" s="1029"/>
      <c r="AU159" s="1029"/>
      <c r="AV159" s="1029"/>
      <c r="AW159" s="1029"/>
      <c r="AX159" s="1029"/>
      <c r="BG159">
        <v>24</v>
      </c>
    </row>
    <row r="160" spans="2:59" ht="24" customHeight="1">
      <c r="B160" s="1028">
        <v>3</v>
      </c>
      <c r="C160" s="1028">
        <v>1</v>
      </c>
      <c r="D160" s="1029"/>
      <c r="E160" s="1029"/>
      <c r="F160" s="1029"/>
      <c r="G160" s="1029"/>
      <c r="H160" s="1029"/>
      <c r="I160" s="1029"/>
      <c r="J160" s="1029"/>
      <c r="K160" s="1029"/>
      <c r="L160" s="1029"/>
      <c r="M160" s="1029"/>
      <c r="N160" s="1029"/>
      <c r="O160" s="1029"/>
      <c r="P160" s="1029"/>
      <c r="Q160" s="1029"/>
      <c r="R160" s="1029"/>
      <c r="S160" s="1029"/>
      <c r="T160" s="1029"/>
      <c r="U160" s="1029"/>
      <c r="V160" s="1029"/>
      <c r="W160" s="1029"/>
      <c r="X160" s="1029"/>
      <c r="Y160" s="1029"/>
      <c r="Z160" s="1029"/>
      <c r="AA160" s="1029"/>
      <c r="AB160" s="1029"/>
      <c r="AC160" s="1029"/>
      <c r="AD160" s="1029"/>
      <c r="AE160" s="1029"/>
      <c r="AF160" s="1029"/>
      <c r="AG160" s="1029"/>
      <c r="AH160" s="1029"/>
      <c r="AI160" s="1029"/>
      <c r="AJ160" s="1029"/>
      <c r="AK160" s="1029"/>
      <c r="AL160" s="1030"/>
      <c r="AM160" s="1029"/>
      <c r="AN160" s="1029"/>
      <c r="AO160" s="1029"/>
      <c r="AP160" s="1029"/>
      <c r="AQ160" s="1029"/>
      <c r="AR160" s="1029"/>
      <c r="AS160" s="1029"/>
      <c r="AT160" s="1029"/>
      <c r="AU160" s="1029"/>
      <c r="AV160" s="1029"/>
      <c r="AW160" s="1029"/>
      <c r="AX160" s="1029"/>
      <c r="BG160">
        <v>24</v>
      </c>
    </row>
    <row r="161" spans="2:59" ht="24" customHeight="1">
      <c r="B161" s="1028">
        <v>4</v>
      </c>
      <c r="C161" s="1028">
        <v>1</v>
      </c>
      <c r="D161" s="1029"/>
      <c r="E161" s="1029"/>
      <c r="F161" s="1029"/>
      <c r="G161" s="1029"/>
      <c r="H161" s="1029"/>
      <c r="I161" s="1029"/>
      <c r="J161" s="1029"/>
      <c r="K161" s="1029"/>
      <c r="L161" s="1029"/>
      <c r="M161" s="1029"/>
      <c r="N161" s="1029"/>
      <c r="O161" s="1029"/>
      <c r="P161" s="1029"/>
      <c r="Q161" s="1029"/>
      <c r="R161" s="1029"/>
      <c r="S161" s="1029"/>
      <c r="T161" s="1029"/>
      <c r="U161" s="1029"/>
      <c r="V161" s="1029"/>
      <c r="W161" s="1029"/>
      <c r="X161" s="1029"/>
      <c r="Y161" s="1029"/>
      <c r="Z161" s="1029"/>
      <c r="AA161" s="1029"/>
      <c r="AB161" s="1029"/>
      <c r="AC161" s="1029"/>
      <c r="AD161" s="1029"/>
      <c r="AE161" s="1029"/>
      <c r="AF161" s="1029"/>
      <c r="AG161" s="1029"/>
      <c r="AH161" s="1029"/>
      <c r="AI161" s="1029"/>
      <c r="AJ161" s="1029"/>
      <c r="AK161" s="1029"/>
      <c r="AL161" s="1030"/>
      <c r="AM161" s="1029"/>
      <c r="AN161" s="1029"/>
      <c r="AO161" s="1029"/>
      <c r="AP161" s="1029"/>
      <c r="AQ161" s="1029"/>
      <c r="AR161" s="1029"/>
      <c r="AS161" s="1029"/>
      <c r="AT161" s="1029"/>
      <c r="AU161" s="1029"/>
      <c r="AV161" s="1029"/>
      <c r="AW161" s="1029"/>
      <c r="AX161" s="1029"/>
      <c r="BG161">
        <v>24</v>
      </c>
    </row>
    <row r="162" spans="2:59" ht="24" customHeight="1">
      <c r="B162" s="1028">
        <v>5</v>
      </c>
      <c r="C162" s="1028">
        <v>1</v>
      </c>
      <c r="D162" s="1029"/>
      <c r="E162" s="1029"/>
      <c r="F162" s="1029"/>
      <c r="G162" s="1029"/>
      <c r="H162" s="1029"/>
      <c r="I162" s="1029"/>
      <c r="J162" s="1029"/>
      <c r="K162" s="1029"/>
      <c r="L162" s="1029"/>
      <c r="M162" s="1029"/>
      <c r="N162" s="1029"/>
      <c r="O162" s="1029"/>
      <c r="P162" s="1029"/>
      <c r="Q162" s="1029"/>
      <c r="R162" s="1029"/>
      <c r="S162" s="1029"/>
      <c r="T162" s="1029"/>
      <c r="U162" s="1029"/>
      <c r="V162" s="1029"/>
      <c r="W162" s="1029"/>
      <c r="X162" s="1029"/>
      <c r="Y162" s="1029"/>
      <c r="Z162" s="1029"/>
      <c r="AA162" s="1029"/>
      <c r="AB162" s="1029"/>
      <c r="AC162" s="1029"/>
      <c r="AD162" s="1029"/>
      <c r="AE162" s="1029"/>
      <c r="AF162" s="1029"/>
      <c r="AG162" s="1029"/>
      <c r="AH162" s="1029"/>
      <c r="AI162" s="1029"/>
      <c r="AJ162" s="1029"/>
      <c r="AK162" s="1029"/>
      <c r="AL162" s="1030"/>
      <c r="AM162" s="1029"/>
      <c r="AN162" s="1029"/>
      <c r="AO162" s="1029"/>
      <c r="AP162" s="1029"/>
      <c r="AQ162" s="1029"/>
      <c r="AR162" s="1029"/>
      <c r="AS162" s="1029"/>
      <c r="AT162" s="1029"/>
      <c r="AU162" s="1029"/>
      <c r="AV162" s="1029"/>
      <c r="AW162" s="1029"/>
      <c r="AX162" s="1029"/>
      <c r="BG162">
        <v>24</v>
      </c>
    </row>
    <row r="163" spans="2:59" ht="24" customHeight="1">
      <c r="B163" s="1028">
        <v>6</v>
      </c>
      <c r="C163" s="1028">
        <v>1</v>
      </c>
      <c r="D163" s="1029"/>
      <c r="E163" s="1029"/>
      <c r="F163" s="1029"/>
      <c r="G163" s="1029"/>
      <c r="H163" s="1029"/>
      <c r="I163" s="1029"/>
      <c r="J163" s="1029"/>
      <c r="K163" s="1029"/>
      <c r="L163" s="1029"/>
      <c r="M163" s="1029"/>
      <c r="N163" s="1029"/>
      <c r="O163" s="1029"/>
      <c r="P163" s="1029"/>
      <c r="Q163" s="1029"/>
      <c r="R163" s="1029"/>
      <c r="S163" s="1029"/>
      <c r="T163" s="1029"/>
      <c r="U163" s="1029"/>
      <c r="V163" s="1029"/>
      <c r="W163" s="1029"/>
      <c r="X163" s="1029"/>
      <c r="Y163" s="1029"/>
      <c r="Z163" s="1029"/>
      <c r="AA163" s="1029"/>
      <c r="AB163" s="1029"/>
      <c r="AC163" s="1029"/>
      <c r="AD163" s="1029"/>
      <c r="AE163" s="1029"/>
      <c r="AF163" s="1029"/>
      <c r="AG163" s="1029"/>
      <c r="AH163" s="1029"/>
      <c r="AI163" s="1029"/>
      <c r="AJ163" s="1029"/>
      <c r="AK163" s="1029"/>
      <c r="AL163" s="1030"/>
      <c r="AM163" s="1029"/>
      <c r="AN163" s="1029"/>
      <c r="AO163" s="1029"/>
      <c r="AP163" s="1029"/>
      <c r="AQ163" s="1029"/>
      <c r="AR163" s="1029"/>
      <c r="AS163" s="1029"/>
      <c r="AT163" s="1029"/>
      <c r="AU163" s="1029"/>
      <c r="AV163" s="1029"/>
      <c r="AW163" s="1029"/>
      <c r="AX163" s="1029"/>
      <c r="BG163">
        <v>24</v>
      </c>
    </row>
    <row r="164" spans="2:59" ht="24" customHeight="1">
      <c r="B164" s="1028">
        <v>7</v>
      </c>
      <c r="C164" s="1028">
        <v>1</v>
      </c>
      <c r="D164" s="1029"/>
      <c r="E164" s="1029"/>
      <c r="F164" s="1029"/>
      <c r="G164" s="1029"/>
      <c r="H164" s="1029"/>
      <c r="I164" s="1029"/>
      <c r="J164" s="1029"/>
      <c r="K164" s="1029"/>
      <c r="L164" s="1029"/>
      <c r="M164" s="1029"/>
      <c r="N164" s="1029"/>
      <c r="O164" s="1029"/>
      <c r="P164" s="1029"/>
      <c r="Q164" s="1029"/>
      <c r="R164" s="1029"/>
      <c r="S164" s="1029"/>
      <c r="T164" s="1029"/>
      <c r="U164" s="1029"/>
      <c r="V164" s="1029"/>
      <c r="W164" s="1029"/>
      <c r="X164" s="1029"/>
      <c r="Y164" s="1029"/>
      <c r="Z164" s="1029"/>
      <c r="AA164" s="1029"/>
      <c r="AB164" s="1029"/>
      <c r="AC164" s="1029"/>
      <c r="AD164" s="1029"/>
      <c r="AE164" s="1029"/>
      <c r="AF164" s="1029"/>
      <c r="AG164" s="1029"/>
      <c r="AH164" s="1029"/>
      <c r="AI164" s="1029"/>
      <c r="AJ164" s="1029"/>
      <c r="AK164" s="1029"/>
      <c r="AL164" s="1030"/>
      <c r="AM164" s="1029"/>
      <c r="AN164" s="1029"/>
      <c r="AO164" s="1029"/>
      <c r="AP164" s="1029"/>
      <c r="AQ164" s="1029"/>
      <c r="AR164" s="1029"/>
      <c r="AS164" s="1029"/>
      <c r="AT164" s="1029"/>
      <c r="AU164" s="1029"/>
      <c r="AV164" s="1029"/>
      <c r="AW164" s="1029"/>
      <c r="AX164" s="1029"/>
      <c r="BG164">
        <v>24</v>
      </c>
    </row>
    <row r="165" spans="2:59" ht="24" customHeight="1">
      <c r="B165" s="1028">
        <v>8</v>
      </c>
      <c r="C165" s="1028">
        <v>1</v>
      </c>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30"/>
      <c r="AM165" s="1029"/>
      <c r="AN165" s="1029"/>
      <c r="AO165" s="1029"/>
      <c r="AP165" s="1029"/>
      <c r="AQ165" s="1029"/>
      <c r="AR165" s="1029"/>
      <c r="AS165" s="1029"/>
      <c r="AT165" s="1029"/>
      <c r="AU165" s="1029"/>
      <c r="AV165" s="1029"/>
      <c r="AW165" s="1029"/>
      <c r="AX165" s="1029"/>
      <c r="BG165">
        <v>24</v>
      </c>
    </row>
    <row r="166" spans="2:59" ht="24" customHeight="1">
      <c r="B166" s="1028">
        <v>9</v>
      </c>
      <c r="C166" s="1028">
        <v>1</v>
      </c>
      <c r="D166" s="1029"/>
      <c r="E166" s="1029"/>
      <c r="F166" s="1029"/>
      <c r="G166" s="1029"/>
      <c r="H166" s="1029"/>
      <c r="I166" s="1029"/>
      <c r="J166" s="1029"/>
      <c r="K166" s="1029"/>
      <c r="L166" s="1029"/>
      <c r="M166" s="1029"/>
      <c r="N166" s="1029"/>
      <c r="O166" s="1029"/>
      <c r="P166" s="1029"/>
      <c r="Q166" s="1029"/>
      <c r="R166" s="1029"/>
      <c r="S166" s="1029"/>
      <c r="T166" s="1029"/>
      <c r="U166" s="1029"/>
      <c r="V166" s="1029"/>
      <c r="W166" s="1029"/>
      <c r="X166" s="1029"/>
      <c r="Y166" s="1029"/>
      <c r="Z166" s="1029"/>
      <c r="AA166" s="1029"/>
      <c r="AB166" s="1029"/>
      <c r="AC166" s="1029"/>
      <c r="AD166" s="1029"/>
      <c r="AE166" s="1029"/>
      <c r="AF166" s="1029"/>
      <c r="AG166" s="1029"/>
      <c r="AH166" s="1029"/>
      <c r="AI166" s="1029"/>
      <c r="AJ166" s="1029"/>
      <c r="AK166" s="1029"/>
      <c r="AL166" s="1030"/>
      <c r="AM166" s="1029"/>
      <c r="AN166" s="1029"/>
      <c r="AO166" s="1029"/>
      <c r="AP166" s="1029"/>
      <c r="AQ166" s="1029"/>
      <c r="AR166" s="1029"/>
      <c r="AS166" s="1029"/>
      <c r="AT166" s="1029"/>
      <c r="AU166" s="1029"/>
      <c r="AV166" s="1029"/>
      <c r="AW166" s="1029"/>
      <c r="AX166" s="1029"/>
      <c r="BG166">
        <v>24</v>
      </c>
    </row>
    <row r="167" spans="2:59" ht="24" customHeight="1">
      <c r="B167" s="1028">
        <v>10</v>
      </c>
      <c r="C167" s="1028">
        <v>1</v>
      </c>
      <c r="D167" s="1029"/>
      <c r="E167" s="1029"/>
      <c r="F167" s="1029"/>
      <c r="G167" s="1029"/>
      <c r="H167" s="1029"/>
      <c r="I167" s="1029"/>
      <c r="J167" s="1029"/>
      <c r="K167" s="1029"/>
      <c r="L167" s="1029"/>
      <c r="M167" s="1029"/>
      <c r="N167" s="1029"/>
      <c r="O167" s="1029"/>
      <c r="P167" s="1029"/>
      <c r="Q167" s="1029"/>
      <c r="R167" s="1029"/>
      <c r="S167" s="1029"/>
      <c r="T167" s="1029"/>
      <c r="U167" s="1029"/>
      <c r="V167" s="1029"/>
      <c r="W167" s="1029"/>
      <c r="X167" s="1029"/>
      <c r="Y167" s="1029"/>
      <c r="Z167" s="1029"/>
      <c r="AA167" s="1029"/>
      <c r="AB167" s="1029"/>
      <c r="AC167" s="1029"/>
      <c r="AD167" s="1029"/>
      <c r="AE167" s="1029"/>
      <c r="AF167" s="1029"/>
      <c r="AG167" s="1029"/>
      <c r="AH167" s="1029"/>
      <c r="AI167" s="1029"/>
      <c r="AJ167" s="1029"/>
      <c r="AK167" s="1029"/>
      <c r="AL167" s="1030"/>
      <c r="AM167" s="1029"/>
      <c r="AN167" s="1029"/>
      <c r="AO167" s="1029"/>
      <c r="AP167" s="1029"/>
      <c r="AQ167" s="1029"/>
      <c r="AR167" s="1029"/>
      <c r="AS167" s="1029"/>
      <c r="AT167" s="1029"/>
      <c r="AU167" s="1029"/>
      <c r="AV167" s="1029"/>
      <c r="AW167" s="1029"/>
      <c r="AX167" s="1029"/>
      <c r="BG167">
        <v>24</v>
      </c>
    </row>
    <row r="168" spans="2:59">
      <c r="BG168">
        <v>13.5</v>
      </c>
    </row>
    <row r="169" spans="2:59">
      <c r="C169" s="120" t="s">
        <v>1646</v>
      </c>
      <c r="BG169">
        <v>13.5</v>
      </c>
    </row>
    <row r="170" spans="2:59" ht="34.5" customHeight="1">
      <c r="B170" s="1028"/>
      <c r="C170" s="1028"/>
      <c r="D170" s="1033" t="s">
        <v>799</v>
      </c>
      <c r="E170" s="1033"/>
      <c r="F170" s="1033"/>
      <c r="G170" s="1033"/>
      <c r="H170" s="1033"/>
      <c r="I170" s="1033"/>
      <c r="J170" s="1033"/>
      <c r="K170" s="1033"/>
      <c r="L170" s="1033"/>
      <c r="M170" s="1033"/>
      <c r="N170" s="1033" t="s">
        <v>800</v>
      </c>
      <c r="O170" s="1033"/>
      <c r="P170" s="1033"/>
      <c r="Q170" s="1033"/>
      <c r="R170" s="1033"/>
      <c r="S170" s="1033"/>
      <c r="T170" s="1033"/>
      <c r="U170" s="1033"/>
      <c r="V170" s="1033"/>
      <c r="W170" s="1033"/>
      <c r="X170" s="1033"/>
      <c r="Y170" s="1033"/>
      <c r="Z170" s="1033"/>
      <c r="AA170" s="1033"/>
      <c r="AB170" s="1033"/>
      <c r="AC170" s="1033"/>
      <c r="AD170" s="1033"/>
      <c r="AE170" s="1033"/>
      <c r="AF170" s="1033"/>
      <c r="AG170" s="1033"/>
      <c r="AH170" s="1033"/>
      <c r="AI170" s="1033"/>
      <c r="AJ170" s="1033"/>
      <c r="AK170" s="1033"/>
      <c r="AL170" s="1034" t="s">
        <v>801</v>
      </c>
      <c r="AM170" s="1033"/>
      <c r="AN170" s="1033"/>
      <c r="AO170" s="1033"/>
      <c r="AP170" s="1033"/>
      <c r="AQ170" s="1033"/>
      <c r="AR170" s="1033" t="s">
        <v>27</v>
      </c>
      <c r="AS170" s="1033"/>
      <c r="AT170" s="1033"/>
      <c r="AU170" s="1033"/>
      <c r="AV170" s="1033" t="s">
        <v>28</v>
      </c>
      <c r="AW170" s="1033"/>
      <c r="AX170" s="1033"/>
      <c r="BG170">
        <v>34.5</v>
      </c>
    </row>
    <row r="171" spans="2:59" ht="39.75" customHeight="1">
      <c r="B171" s="1028">
        <v>1</v>
      </c>
      <c r="C171" s="1028">
        <v>1</v>
      </c>
      <c r="D171" s="1621" t="s">
        <v>1647</v>
      </c>
      <c r="E171" s="3358"/>
      <c r="F171" s="3358"/>
      <c r="G171" s="3358"/>
      <c r="H171" s="3358"/>
      <c r="I171" s="3358"/>
      <c r="J171" s="3358"/>
      <c r="K171" s="3358"/>
      <c r="L171" s="3358"/>
      <c r="M171" s="3359"/>
      <c r="N171" s="1029" t="s">
        <v>1648</v>
      </c>
      <c r="O171" s="1029"/>
      <c r="P171" s="1029"/>
      <c r="Q171" s="1029"/>
      <c r="R171" s="1029"/>
      <c r="S171" s="1029"/>
      <c r="T171" s="1029"/>
      <c r="U171" s="1029"/>
      <c r="V171" s="1029"/>
      <c r="W171" s="1029"/>
      <c r="X171" s="1029"/>
      <c r="Y171" s="1029"/>
      <c r="Z171" s="1029"/>
      <c r="AA171" s="1029"/>
      <c r="AB171" s="1029"/>
      <c r="AC171" s="1029"/>
      <c r="AD171" s="1029"/>
      <c r="AE171" s="1029"/>
      <c r="AF171" s="1029"/>
      <c r="AG171" s="1029"/>
      <c r="AH171" s="1029"/>
      <c r="AI171" s="1029"/>
      <c r="AJ171" s="1029"/>
      <c r="AK171" s="1029"/>
      <c r="AL171" s="3368">
        <f>527148/1000000</f>
        <v>0.52714799999999995</v>
      </c>
      <c r="AM171" s="3369"/>
      <c r="AN171" s="3369"/>
      <c r="AO171" s="3369"/>
      <c r="AP171" s="3369"/>
      <c r="AQ171" s="3369"/>
      <c r="AR171" s="1286" t="s">
        <v>224</v>
      </c>
      <c r="AS171" s="1286"/>
      <c r="AT171" s="1286"/>
      <c r="AU171" s="1286"/>
      <c r="AV171" s="3362" t="s">
        <v>881</v>
      </c>
      <c r="AW171" s="3362"/>
      <c r="AX171" s="3362"/>
      <c r="BG171">
        <v>39.75</v>
      </c>
    </row>
    <row r="172" spans="2:59" ht="39.75" customHeight="1">
      <c r="B172" s="1028">
        <v>2</v>
      </c>
      <c r="C172" s="1028">
        <v>1</v>
      </c>
      <c r="D172" s="1621" t="s">
        <v>1649</v>
      </c>
      <c r="E172" s="3358"/>
      <c r="F172" s="3358"/>
      <c r="G172" s="3358"/>
      <c r="H172" s="3358"/>
      <c r="I172" s="3358"/>
      <c r="J172" s="3358"/>
      <c r="K172" s="3358"/>
      <c r="L172" s="3358"/>
      <c r="M172" s="3359"/>
      <c r="N172" s="1029" t="s">
        <v>1648</v>
      </c>
      <c r="O172" s="1029"/>
      <c r="P172" s="1029"/>
      <c r="Q172" s="1029"/>
      <c r="R172" s="1029"/>
      <c r="S172" s="1029"/>
      <c r="T172" s="1029"/>
      <c r="U172" s="1029"/>
      <c r="V172" s="1029"/>
      <c r="W172" s="1029"/>
      <c r="X172" s="1029"/>
      <c r="Y172" s="1029"/>
      <c r="Z172" s="1029"/>
      <c r="AA172" s="1029"/>
      <c r="AB172" s="1029"/>
      <c r="AC172" s="1029"/>
      <c r="AD172" s="1029"/>
      <c r="AE172" s="1029"/>
      <c r="AF172" s="1029"/>
      <c r="AG172" s="1029"/>
      <c r="AH172" s="1029"/>
      <c r="AI172" s="1029"/>
      <c r="AJ172" s="1029"/>
      <c r="AK172" s="1029"/>
      <c r="AL172" s="3368">
        <f>218900/1000000</f>
        <v>0.21890000000000001</v>
      </c>
      <c r="AM172" s="3369"/>
      <c r="AN172" s="3369"/>
      <c r="AO172" s="3369"/>
      <c r="AP172" s="3369"/>
      <c r="AQ172" s="3369"/>
      <c r="AR172" s="1286" t="s">
        <v>224</v>
      </c>
      <c r="AS172" s="1286"/>
      <c r="AT172" s="1286"/>
      <c r="AU172" s="1286"/>
      <c r="AV172" s="3362" t="s">
        <v>881</v>
      </c>
      <c r="AW172" s="3362"/>
      <c r="AX172" s="3362"/>
      <c r="BG172">
        <v>39.75</v>
      </c>
    </row>
    <row r="173" spans="2:59" ht="24" customHeight="1">
      <c r="B173" s="1028">
        <v>3</v>
      </c>
      <c r="C173" s="1028">
        <v>1</v>
      </c>
      <c r="D173" s="1029"/>
      <c r="E173" s="1029"/>
      <c r="F173" s="1029"/>
      <c r="G173" s="1029"/>
      <c r="H173" s="1029"/>
      <c r="I173" s="1029"/>
      <c r="J173" s="1029"/>
      <c r="K173" s="1029"/>
      <c r="L173" s="1029"/>
      <c r="M173" s="1029"/>
      <c r="N173" s="1029"/>
      <c r="O173" s="1029"/>
      <c r="P173" s="1029"/>
      <c r="Q173" s="1029"/>
      <c r="R173" s="1029"/>
      <c r="S173" s="1029"/>
      <c r="T173" s="1029"/>
      <c r="U173" s="1029"/>
      <c r="V173" s="1029"/>
      <c r="W173" s="1029"/>
      <c r="X173" s="1029"/>
      <c r="Y173" s="1029"/>
      <c r="Z173" s="1029"/>
      <c r="AA173" s="1029"/>
      <c r="AB173" s="1029"/>
      <c r="AC173" s="1029"/>
      <c r="AD173" s="1029"/>
      <c r="AE173" s="1029"/>
      <c r="AF173" s="1029"/>
      <c r="AG173" s="1029"/>
      <c r="AH173" s="1029"/>
      <c r="AI173" s="1029"/>
      <c r="AJ173" s="1029"/>
      <c r="AK173" s="1029"/>
      <c r="AL173" s="1030"/>
      <c r="AM173" s="1029"/>
      <c r="AN173" s="1029"/>
      <c r="AO173" s="1029"/>
      <c r="AP173" s="1029"/>
      <c r="AQ173" s="1029"/>
      <c r="AR173" s="1029"/>
      <c r="AS173" s="1029"/>
      <c r="AT173" s="1029"/>
      <c r="AU173" s="1029"/>
      <c r="AV173" s="1029"/>
      <c r="AW173" s="1029"/>
      <c r="AX173" s="1029"/>
      <c r="BG173">
        <v>24</v>
      </c>
    </row>
    <row r="174" spans="2:59" ht="24" customHeight="1">
      <c r="B174" s="1028">
        <v>4</v>
      </c>
      <c r="C174" s="1028">
        <v>1</v>
      </c>
      <c r="D174" s="1029"/>
      <c r="E174" s="1029"/>
      <c r="F174" s="1029"/>
      <c r="G174" s="1029"/>
      <c r="H174" s="1029"/>
      <c r="I174" s="1029"/>
      <c r="J174" s="1029"/>
      <c r="K174" s="1029"/>
      <c r="L174" s="1029"/>
      <c r="M174" s="1029"/>
      <c r="N174" s="1029"/>
      <c r="O174" s="1029"/>
      <c r="P174" s="1029"/>
      <c r="Q174" s="1029"/>
      <c r="R174" s="1029"/>
      <c r="S174" s="1029"/>
      <c r="T174" s="1029"/>
      <c r="U174" s="1029"/>
      <c r="V174" s="1029"/>
      <c r="W174" s="1029"/>
      <c r="X174" s="1029"/>
      <c r="Y174" s="1029"/>
      <c r="Z174" s="1029"/>
      <c r="AA174" s="1029"/>
      <c r="AB174" s="1029"/>
      <c r="AC174" s="1029"/>
      <c r="AD174" s="1029"/>
      <c r="AE174" s="1029"/>
      <c r="AF174" s="1029"/>
      <c r="AG174" s="1029"/>
      <c r="AH174" s="1029"/>
      <c r="AI174" s="1029"/>
      <c r="AJ174" s="1029"/>
      <c r="AK174" s="1029"/>
      <c r="AL174" s="1030"/>
      <c r="AM174" s="1029"/>
      <c r="AN174" s="1029"/>
      <c r="AO174" s="1029"/>
      <c r="AP174" s="1029"/>
      <c r="AQ174" s="1029"/>
      <c r="AR174" s="1029"/>
      <c r="AS174" s="1029"/>
      <c r="AT174" s="1029"/>
      <c r="AU174" s="1029"/>
      <c r="AV174" s="1029"/>
      <c r="AW174" s="1029"/>
      <c r="AX174" s="1029"/>
      <c r="BG174">
        <v>24</v>
      </c>
    </row>
    <row r="175" spans="2:59" ht="24" customHeight="1">
      <c r="B175" s="1028">
        <v>5</v>
      </c>
      <c r="C175" s="1028">
        <v>1</v>
      </c>
      <c r="D175" s="1029"/>
      <c r="E175" s="1029"/>
      <c r="F175" s="1029"/>
      <c r="G175" s="1029"/>
      <c r="H175" s="1029"/>
      <c r="I175" s="1029"/>
      <c r="J175" s="1029"/>
      <c r="K175" s="1029"/>
      <c r="L175" s="1029"/>
      <c r="M175" s="1029"/>
      <c r="N175" s="1029"/>
      <c r="O175" s="1029"/>
      <c r="P175" s="1029"/>
      <c r="Q175" s="1029"/>
      <c r="R175" s="1029"/>
      <c r="S175" s="1029"/>
      <c r="T175" s="1029"/>
      <c r="U175" s="1029"/>
      <c r="V175" s="1029"/>
      <c r="W175" s="1029"/>
      <c r="X175" s="1029"/>
      <c r="Y175" s="1029"/>
      <c r="Z175" s="1029"/>
      <c r="AA175" s="1029"/>
      <c r="AB175" s="1029"/>
      <c r="AC175" s="1029"/>
      <c r="AD175" s="1029"/>
      <c r="AE175" s="1029"/>
      <c r="AF175" s="1029"/>
      <c r="AG175" s="1029"/>
      <c r="AH175" s="1029"/>
      <c r="AI175" s="1029"/>
      <c r="AJ175" s="1029"/>
      <c r="AK175" s="1029"/>
      <c r="AL175" s="1030"/>
      <c r="AM175" s="1029"/>
      <c r="AN175" s="1029"/>
      <c r="AO175" s="1029"/>
      <c r="AP175" s="1029"/>
      <c r="AQ175" s="1029"/>
      <c r="AR175" s="1029"/>
      <c r="AS175" s="1029"/>
      <c r="AT175" s="1029"/>
      <c r="AU175" s="1029"/>
      <c r="AV175" s="1029"/>
      <c r="AW175" s="1029"/>
      <c r="AX175" s="1029"/>
      <c r="BG175">
        <v>24</v>
      </c>
    </row>
    <row r="176" spans="2:59" ht="24" customHeight="1">
      <c r="B176" s="1028">
        <v>6</v>
      </c>
      <c r="C176" s="1028">
        <v>1</v>
      </c>
      <c r="D176" s="1029"/>
      <c r="E176" s="1029"/>
      <c r="F176" s="1029"/>
      <c r="G176" s="1029"/>
      <c r="H176" s="1029"/>
      <c r="I176" s="1029"/>
      <c r="J176" s="1029"/>
      <c r="K176" s="1029"/>
      <c r="L176" s="1029"/>
      <c r="M176" s="1029"/>
      <c r="N176" s="1029"/>
      <c r="O176" s="1029"/>
      <c r="P176" s="1029"/>
      <c r="Q176" s="1029"/>
      <c r="R176" s="1029"/>
      <c r="S176" s="1029"/>
      <c r="T176" s="1029"/>
      <c r="U176" s="1029"/>
      <c r="V176" s="1029"/>
      <c r="W176" s="1029"/>
      <c r="X176" s="1029"/>
      <c r="Y176" s="1029"/>
      <c r="Z176" s="1029"/>
      <c r="AA176" s="1029"/>
      <c r="AB176" s="1029"/>
      <c r="AC176" s="1029"/>
      <c r="AD176" s="1029"/>
      <c r="AE176" s="1029"/>
      <c r="AF176" s="1029"/>
      <c r="AG176" s="1029"/>
      <c r="AH176" s="1029"/>
      <c r="AI176" s="1029"/>
      <c r="AJ176" s="1029"/>
      <c r="AK176" s="1029"/>
      <c r="AL176" s="1030"/>
      <c r="AM176" s="1029"/>
      <c r="AN176" s="1029"/>
      <c r="AO176" s="1029"/>
      <c r="AP176" s="1029"/>
      <c r="AQ176" s="1029"/>
      <c r="AR176" s="1029"/>
      <c r="AS176" s="1029"/>
      <c r="AT176" s="1029"/>
      <c r="AU176" s="1029"/>
      <c r="AV176" s="1029"/>
      <c r="AW176" s="1029"/>
      <c r="AX176" s="1029"/>
      <c r="BG176">
        <v>24</v>
      </c>
    </row>
    <row r="177" spans="2:59" ht="24" customHeight="1">
      <c r="B177" s="1028">
        <v>7</v>
      </c>
      <c r="C177" s="1028">
        <v>1</v>
      </c>
      <c r="D177" s="1029"/>
      <c r="E177" s="1029"/>
      <c r="F177" s="1029"/>
      <c r="G177" s="1029"/>
      <c r="H177" s="1029"/>
      <c r="I177" s="1029"/>
      <c r="J177" s="1029"/>
      <c r="K177" s="1029"/>
      <c r="L177" s="1029"/>
      <c r="M177" s="1029"/>
      <c r="N177" s="1029"/>
      <c r="O177" s="1029"/>
      <c r="P177" s="1029"/>
      <c r="Q177" s="1029"/>
      <c r="R177" s="1029"/>
      <c r="S177" s="1029"/>
      <c r="T177" s="1029"/>
      <c r="U177" s="1029"/>
      <c r="V177" s="1029"/>
      <c r="W177" s="1029"/>
      <c r="X177" s="1029"/>
      <c r="Y177" s="1029"/>
      <c r="Z177" s="1029"/>
      <c r="AA177" s="1029"/>
      <c r="AB177" s="1029"/>
      <c r="AC177" s="1029"/>
      <c r="AD177" s="1029"/>
      <c r="AE177" s="1029"/>
      <c r="AF177" s="1029"/>
      <c r="AG177" s="1029"/>
      <c r="AH177" s="1029"/>
      <c r="AI177" s="1029"/>
      <c r="AJ177" s="1029"/>
      <c r="AK177" s="1029"/>
      <c r="AL177" s="1030"/>
      <c r="AM177" s="1029"/>
      <c r="AN177" s="1029"/>
      <c r="AO177" s="1029"/>
      <c r="AP177" s="1029"/>
      <c r="AQ177" s="1029"/>
      <c r="AR177" s="1029"/>
      <c r="AS177" s="1029"/>
      <c r="AT177" s="1029"/>
      <c r="AU177" s="1029"/>
      <c r="AV177" s="1029"/>
      <c r="AW177" s="1029"/>
      <c r="AX177" s="1029"/>
      <c r="BG177">
        <v>24</v>
      </c>
    </row>
    <row r="178" spans="2:59" ht="24" customHeight="1">
      <c r="B178" s="1028">
        <v>8</v>
      </c>
      <c r="C178" s="1028">
        <v>1</v>
      </c>
      <c r="D178" s="1029"/>
      <c r="E178" s="1029"/>
      <c r="F178" s="1029"/>
      <c r="G178" s="1029"/>
      <c r="H178" s="1029"/>
      <c r="I178" s="1029"/>
      <c r="J178" s="1029"/>
      <c r="K178" s="1029"/>
      <c r="L178" s="1029"/>
      <c r="M178" s="1029"/>
      <c r="N178" s="1029"/>
      <c r="O178" s="1029"/>
      <c r="P178" s="1029"/>
      <c r="Q178" s="1029"/>
      <c r="R178" s="1029"/>
      <c r="S178" s="1029"/>
      <c r="T178" s="1029"/>
      <c r="U178" s="1029"/>
      <c r="V178" s="1029"/>
      <c r="W178" s="1029"/>
      <c r="X178" s="1029"/>
      <c r="Y178" s="1029"/>
      <c r="Z178" s="1029"/>
      <c r="AA178" s="1029"/>
      <c r="AB178" s="1029"/>
      <c r="AC178" s="1029"/>
      <c r="AD178" s="1029"/>
      <c r="AE178" s="1029"/>
      <c r="AF178" s="1029"/>
      <c r="AG178" s="1029"/>
      <c r="AH178" s="1029"/>
      <c r="AI178" s="1029"/>
      <c r="AJ178" s="1029"/>
      <c r="AK178" s="1029"/>
      <c r="AL178" s="1030"/>
      <c r="AM178" s="1029"/>
      <c r="AN178" s="1029"/>
      <c r="AO178" s="1029"/>
      <c r="AP178" s="1029"/>
      <c r="AQ178" s="1029"/>
      <c r="AR178" s="1029"/>
      <c r="AS178" s="1029"/>
      <c r="AT178" s="1029"/>
      <c r="AU178" s="1029"/>
      <c r="AV178" s="1029"/>
      <c r="AW178" s="1029"/>
      <c r="AX178" s="1029"/>
      <c r="BG178">
        <v>24</v>
      </c>
    </row>
    <row r="179" spans="2:59" ht="24" customHeight="1">
      <c r="B179" s="1028">
        <v>9</v>
      </c>
      <c r="C179" s="1028">
        <v>1</v>
      </c>
      <c r="D179" s="1029"/>
      <c r="E179" s="1029"/>
      <c r="F179" s="1029"/>
      <c r="G179" s="1029"/>
      <c r="H179" s="1029"/>
      <c r="I179" s="1029"/>
      <c r="J179" s="1029"/>
      <c r="K179" s="1029"/>
      <c r="L179" s="1029"/>
      <c r="M179" s="1029"/>
      <c r="N179" s="1029"/>
      <c r="O179" s="1029"/>
      <c r="P179" s="1029"/>
      <c r="Q179" s="1029"/>
      <c r="R179" s="1029"/>
      <c r="S179" s="1029"/>
      <c r="T179" s="1029"/>
      <c r="U179" s="1029"/>
      <c r="V179" s="1029"/>
      <c r="W179" s="1029"/>
      <c r="X179" s="1029"/>
      <c r="Y179" s="1029"/>
      <c r="Z179" s="1029"/>
      <c r="AA179" s="1029"/>
      <c r="AB179" s="1029"/>
      <c r="AC179" s="1029"/>
      <c r="AD179" s="1029"/>
      <c r="AE179" s="1029"/>
      <c r="AF179" s="1029"/>
      <c r="AG179" s="1029"/>
      <c r="AH179" s="1029"/>
      <c r="AI179" s="1029"/>
      <c r="AJ179" s="1029"/>
      <c r="AK179" s="1029"/>
      <c r="AL179" s="1030"/>
      <c r="AM179" s="1029"/>
      <c r="AN179" s="1029"/>
      <c r="AO179" s="1029"/>
      <c r="AP179" s="1029"/>
      <c r="AQ179" s="1029"/>
      <c r="AR179" s="1029"/>
      <c r="AS179" s="1029"/>
      <c r="AT179" s="1029"/>
      <c r="AU179" s="1029"/>
      <c r="AV179" s="1029"/>
      <c r="AW179" s="1029"/>
      <c r="AX179" s="1029"/>
      <c r="BG179">
        <v>24</v>
      </c>
    </row>
    <row r="180" spans="2:59" ht="24" customHeight="1">
      <c r="B180" s="1028">
        <v>10</v>
      </c>
      <c r="C180" s="1028">
        <v>1</v>
      </c>
      <c r="D180" s="1029"/>
      <c r="E180" s="1029"/>
      <c r="F180" s="1029"/>
      <c r="G180" s="1029"/>
      <c r="H180" s="1029"/>
      <c r="I180" s="1029"/>
      <c r="J180" s="1029"/>
      <c r="K180" s="1029"/>
      <c r="L180" s="1029"/>
      <c r="M180" s="1029"/>
      <c r="N180" s="1029"/>
      <c r="O180" s="1029"/>
      <c r="P180" s="1029"/>
      <c r="Q180" s="1029"/>
      <c r="R180" s="1029"/>
      <c r="S180" s="1029"/>
      <c r="T180" s="1029"/>
      <c r="U180" s="1029"/>
      <c r="V180" s="1029"/>
      <c r="W180" s="1029"/>
      <c r="X180" s="1029"/>
      <c r="Y180" s="1029"/>
      <c r="Z180" s="1029"/>
      <c r="AA180" s="1029"/>
      <c r="AB180" s="1029"/>
      <c r="AC180" s="1029"/>
      <c r="AD180" s="1029"/>
      <c r="AE180" s="1029"/>
      <c r="AF180" s="1029"/>
      <c r="AG180" s="1029"/>
      <c r="AH180" s="1029"/>
      <c r="AI180" s="1029"/>
      <c r="AJ180" s="1029"/>
      <c r="AK180" s="1029"/>
      <c r="AL180" s="1030"/>
      <c r="AM180" s="1029"/>
      <c r="AN180" s="1029"/>
      <c r="AO180" s="1029"/>
      <c r="AP180" s="1029"/>
      <c r="AQ180" s="1029"/>
      <c r="AR180" s="1029"/>
      <c r="AS180" s="1029"/>
      <c r="AT180" s="1029"/>
      <c r="AU180" s="1029"/>
      <c r="AV180" s="1029"/>
      <c r="AW180" s="1029"/>
      <c r="AX180" s="1029"/>
      <c r="BG180">
        <v>24</v>
      </c>
    </row>
    <row r="181" spans="2:59">
      <c r="BG181">
        <v>13.5</v>
      </c>
    </row>
    <row r="182" spans="2:59">
      <c r="C182" s="120" t="s">
        <v>1650</v>
      </c>
      <c r="BG182">
        <v>13.5</v>
      </c>
    </row>
    <row r="183" spans="2:59" ht="34.5" customHeight="1">
      <c r="B183" s="1028"/>
      <c r="C183" s="1028"/>
      <c r="D183" s="1033" t="s">
        <v>799</v>
      </c>
      <c r="E183" s="1033"/>
      <c r="F183" s="1033"/>
      <c r="G183" s="1033"/>
      <c r="H183" s="1033"/>
      <c r="I183" s="1033"/>
      <c r="J183" s="1033"/>
      <c r="K183" s="1033"/>
      <c r="L183" s="1033"/>
      <c r="M183" s="1033"/>
      <c r="N183" s="1033" t="s">
        <v>800</v>
      </c>
      <c r="O183" s="1033"/>
      <c r="P183" s="1033"/>
      <c r="Q183" s="1033"/>
      <c r="R183" s="1033"/>
      <c r="S183" s="1033"/>
      <c r="T183" s="1033"/>
      <c r="U183" s="1033"/>
      <c r="V183" s="1033"/>
      <c r="W183" s="1033"/>
      <c r="X183" s="1033"/>
      <c r="Y183" s="1033"/>
      <c r="Z183" s="1033"/>
      <c r="AA183" s="1033"/>
      <c r="AB183" s="1033"/>
      <c r="AC183" s="1033"/>
      <c r="AD183" s="1033"/>
      <c r="AE183" s="1033"/>
      <c r="AF183" s="1033"/>
      <c r="AG183" s="1033"/>
      <c r="AH183" s="1033"/>
      <c r="AI183" s="1033"/>
      <c r="AJ183" s="1033"/>
      <c r="AK183" s="1033"/>
      <c r="AL183" s="1034" t="s">
        <v>801</v>
      </c>
      <c r="AM183" s="1033"/>
      <c r="AN183" s="1033"/>
      <c r="AO183" s="1033"/>
      <c r="AP183" s="1033"/>
      <c r="AQ183" s="1033"/>
      <c r="AR183" s="1033" t="s">
        <v>27</v>
      </c>
      <c r="AS183" s="1033"/>
      <c r="AT183" s="1033"/>
      <c r="AU183" s="1033"/>
      <c r="AV183" s="1033" t="s">
        <v>28</v>
      </c>
      <c r="AW183" s="1033"/>
      <c r="AX183" s="1033"/>
      <c r="BG183">
        <v>34.5</v>
      </c>
    </row>
    <row r="184" spans="2:59" ht="24" customHeight="1">
      <c r="B184" s="1028">
        <v>1</v>
      </c>
      <c r="C184" s="1028">
        <v>1</v>
      </c>
      <c r="D184" s="1029" t="s">
        <v>229</v>
      </c>
      <c r="E184" s="1029"/>
      <c r="F184" s="1029"/>
      <c r="G184" s="1029"/>
      <c r="H184" s="1029"/>
      <c r="I184" s="1029"/>
      <c r="J184" s="1029"/>
      <c r="K184" s="1029"/>
      <c r="L184" s="1029"/>
      <c r="M184" s="1029"/>
      <c r="N184" s="1621" t="s">
        <v>1651</v>
      </c>
      <c r="O184" s="3358"/>
      <c r="P184" s="3358"/>
      <c r="Q184" s="3358"/>
      <c r="R184" s="3358"/>
      <c r="S184" s="3358"/>
      <c r="T184" s="3358"/>
      <c r="U184" s="3358"/>
      <c r="V184" s="3358"/>
      <c r="W184" s="3358"/>
      <c r="X184" s="3358"/>
      <c r="Y184" s="3358"/>
      <c r="Z184" s="3358"/>
      <c r="AA184" s="3358"/>
      <c r="AB184" s="3358"/>
      <c r="AC184" s="3358"/>
      <c r="AD184" s="3358"/>
      <c r="AE184" s="3358"/>
      <c r="AF184" s="3358"/>
      <c r="AG184" s="3358"/>
      <c r="AH184" s="3358"/>
      <c r="AI184" s="3358"/>
      <c r="AJ184" s="3358"/>
      <c r="AK184" s="3359"/>
      <c r="AL184" s="3363">
        <f>76500/1000000</f>
        <v>7.6499999999999999E-2</v>
      </c>
      <c r="AM184" s="3364"/>
      <c r="AN184" s="3364"/>
      <c r="AO184" s="3364"/>
      <c r="AP184" s="3364"/>
      <c r="AQ184" s="3364"/>
      <c r="AR184" s="1286" t="s">
        <v>881</v>
      </c>
      <c r="AS184" s="1286"/>
      <c r="AT184" s="1286"/>
      <c r="AU184" s="1286"/>
      <c r="AV184" s="3362" t="s">
        <v>881</v>
      </c>
      <c r="AW184" s="3362"/>
      <c r="AX184" s="3362"/>
      <c r="BG184">
        <v>24</v>
      </c>
    </row>
    <row r="185" spans="2:59" ht="24" customHeight="1">
      <c r="B185" s="1028">
        <v>2</v>
      </c>
      <c r="C185" s="1028">
        <v>1</v>
      </c>
      <c r="D185" s="1029" t="s">
        <v>231</v>
      </c>
      <c r="E185" s="1029"/>
      <c r="F185" s="1029"/>
      <c r="G185" s="1029"/>
      <c r="H185" s="1029"/>
      <c r="I185" s="1029"/>
      <c r="J185" s="1029"/>
      <c r="K185" s="1029"/>
      <c r="L185" s="1029"/>
      <c r="M185" s="1029"/>
      <c r="N185" s="1029" t="s">
        <v>1651</v>
      </c>
      <c r="O185" s="1029"/>
      <c r="P185" s="1029"/>
      <c r="Q185" s="1029"/>
      <c r="R185" s="1029"/>
      <c r="S185" s="1029"/>
      <c r="T185" s="1029"/>
      <c r="U185" s="1029"/>
      <c r="V185" s="1029"/>
      <c r="W185" s="1029"/>
      <c r="X185" s="1029"/>
      <c r="Y185" s="1029"/>
      <c r="Z185" s="1029"/>
      <c r="AA185" s="1029"/>
      <c r="AB185" s="1029"/>
      <c r="AC185" s="1029"/>
      <c r="AD185" s="1029"/>
      <c r="AE185" s="1029"/>
      <c r="AF185" s="1029"/>
      <c r="AG185" s="1029"/>
      <c r="AH185" s="1029"/>
      <c r="AI185" s="1029"/>
      <c r="AJ185" s="1029"/>
      <c r="AK185" s="1029"/>
      <c r="AL185" s="3363">
        <f>39100/1000000</f>
        <v>3.9100000000000003E-2</v>
      </c>
      <c r="AM185" s="3364"/>
      <c r="AN185" s="3364"/>
      <c r="AO185" s="3364"/>
      <c r="AP185" s="3364"/>
      <c r="AQ185" s="3364"/>
      <c r="AR185" s="1286" t="s">
        <v>881</v>
      </c>
      <c r="AS185" s="1286"/>
      <c r="AT185" s="1286"/>
      <c r="AU185" s="1286"/>
      <c r="AV185" s="3362" t="s">
        <v>881</v>
      </c>
      <c r="AW185" s="3362"/>
      <c r="AX185" s="3362"/>
      <c r="BG185">
        <v>24</v>
      </c>
    </row>
    <row r="186" spans="2:59" ht="24" customHeight="1">
      <c r="B186" s="1028">
        <v>3</v>
      </c>
      <c r="C186" s="1028">
        <v>1</v>
      </c>
      <c r="D186" s="1029" t="s">
        <v>232</v>
      </c>
      <c r="E186" s="1029"/>
      <c r="F186" s="1029"/>
      <c r="G186" s="1029"/>
      <c r="H186" s="1029"/>
      <c r="I186" s="1029"/>
      <c r="J186" s="1029"/>
      <c r="K186" s="1029"/>
      <c r="L186" s="1029"/>
      <c r="M186" s="1029"/>
      <c r="N186" s="1029" t="s">
        <v>1651</v>
      </c>
      <c r="O186" s="1029"/>
      <c r="P186" s="1029"/>
      <c r="Q186" s="1029"/>
      <c r="R186" s="1029"/>
      <c r="S186" s="1029"/>
      <c r="T186" s="1029"/>
      <c r="U186" s="1029"/>
      <c r="V186" s="1029"/>
      <c r="W186" s="1029"/>
      <c r="X186" s="1029"/>
      <c r="Y186" s="1029"/>
      <c r="Z186" s="1029"/>
      <c r="AA186" s="1029"/>
      <c r="AB186" s="1029"/>
      <c r="AC186" s="1029"/>
      <c r="AD186" s="1029"/>
      <c r="AE186" s="1029"/>
      <c r="AF186" s="1029"/>
      <c r="AG186" s="1029"/>
      <c r="AH186" s="1029"/>
      <c r="AI186" s="1029"/>
      <c r="AJ186" s="1029"/>
      <c r="AK186" s="1029"/>
      <c r="AL186" s="3363">
        <f>35740/1000000</f>
        <v>3.5740000000000001E-2</v>
      </c>
      <c r="AM186" s="3364"/>
      <c r="AN186" s="3364"/>
      <c r="AO186" s="3364"/>
      <c r="AP186" s="3364"/>
      <c r="AQ186" s="3364"/>
      <c r="AR186" s="1286" t="s">
        <v>881</v>
      </c>
      <c r="AS186" s="1286"/>
      <c r="AT186" s="1286"/>
      <c r="AU186" s="1286"/>
      <c r="AV186" s="3362" t="s">
        <v>881</v>
      </c>
      <c r="AW186" s="3362"/>
      <c r="AX186" s="3362"/>
      <c r="BG186">
        <v>24</v>
      </c>
    </row>
    <row r="187" spans="2:59" ht="24" customHeight="1">
      <c r="B187" s="1028">
        <v>4</v>
      </c>
      <c r="C187" s="1028">
        <v>1</v>
      </c>
      <c r="D187" s="1029" t="s">
        <v>233</v>
      </c>
      <c r="E187" s="1029"/>
      <c r="F187" s="1029"/>
      <c r="G187" s="1029"/>
      <c r="H187" s="1029"/>
      <c r="I187" s="1029"/>
      <c r="J187" s="1029"/>
      <c r="K187" s="1029"/>
      <c r="L187" s="1029"/>
      <c r="M187" s="1029"/>
      <c r="N187" s="1029" t="s">
        <v>1651</v>
      </c>
      <c r="O187" s="1029"/>
      <c r="P187" s="1029"/>
      <c r="Q187" s="1029"/>
      <c r="R187" s="1029"/>
      <c r="S187" s="1029"/>
      <c r="T187" s="1029"/>
      <c r="U187" s="1029"/>
      <c r="V187" s="1029"/>
      <c r="W187" s="1029"/>
      <c r="X187" s="1029"/>
      <c r="Y187" s="1029"/>
      <c r="Z187" s="1029"/>
      <c r="AA187" s="1029"/>
      <c r="AB187" s="1029"/>
      <c r="AC187" s="1029"/>
      <c r="AD187" s="1029"/>
      <c r="AE187" s="1029"/>
      <c r="AF187" s="1029"/>
      <c r="AG187" s="1029"/>
      <c r="AH187" s="1029"/>
      <c r="AI187" s="1029"/>
      <c r="AJ187" s="1029"/>
      <c r="AK187" s="1029"/>
      <c r="AL187" s="3363">
        <f>34800/1000000</f>
        <v>3.4799999999999998E-2</v>
      </c>
      <c r="AM187" s="3364"/>
      <c r="AN187" s="3364"/>
      <c r="AO187" s="3364"/>
      <c r="AP187" s="3364"/>
      <c r="AQ187" s="3364"/>
      <c r="AR187" s="1286" t="s">
        <v>881</v>
      </c>
      <c r="AS187" s="1286"/>
      <c r="AT187" s="1286"/>
      <c r="AU187" s="1286"/>
      <c r="AV187" s="3362" t="s">
        <v>881</v>
      </c>
      <c r="AW187" s="3362"/>
      <c r="AX187" s="3362"/>
      <c r="BG187">
        <v>24</v>
      </c>
    </row>
    <row r="188" spans="2:59" ht="24" customHeight="1">
      <c r="B188" s="1028">
        <v>5</v>
      </c>
      <c r="C188" s="1028">
        <v>1</v>
      </c>
      <c r="D188" s="1029" t="s">
        <v>234</v>
      </c>
      <c r="E188" s="1029"/>
      <c r="F188" s="1029"/>
      <c r="G188" s="1029"/>
      <c r="H188" s="1029"/>
      <c r="I188" s="1029"/>
      <c r="J188" s="1029"/>
      <c r="K188" s="1029"/>
      <c r="L188" s="1029"/>
      <c r="M188" s="1029"/>
      <c r="N188" s="1029" t="s">
        <v>1651</v>
      </c>
      <c r="O188" s="1029"/>
      <c r="P188" s="1029"/>
      <c r="Q188" s="1029"/>
      <c r="R188" s="1029"/>
      <c r="S188" s="1029"/>
      <c r="T188" s="1029"/>
      <c r="U188" s="1029"/>
      <c r="V188" s="1029"/>
      <c r="W188" s="1029"/>
      <c r="X188" s="1029"/>
      <c r="Y188" s="1029"/>
      <c r="Z188" s="1029"/>
      <c r="AA188" s="1029"/>
      <c r="AB188" s="1029"/>
      <c r="AC188" s="1029"/>
      <c r="AD188" s="1029"/>
      <c r="AE188" s="1029"/>
      <c r="AF188" s="1029"/>
      <c r="AG188" s="1029"/>
      <c r="AH188" s="1029"/>
      <c r="AI188" s="1029"/>
      <c r="AJ188" s="1029"/>
      <c r="AK188" s="1029"/>
      <c r="AL188" s="3363">
        <f>12300/1000000</f>
        <v>1.23E-2</v>
      </c>
      <c r="AM188" s="3364"/>
      <c r="AN188" s="3364"/>
      <c r="AO188" s="3364"/>
      <c r="AP188" s="3364"/>
      <c r="AQ188" s="3364"/>
      <c r="AR188" s="1286" t="s">
        <v>881</v>
      </c>
      <c r="AS188" s="1286"/>
      <c r="AT188" s="1286"/>
      <c r="AU188" s="1286"/>
      <c r="AV188" s="3362" t="s">
        <v>881</v>
      </c>
      <c r="AW188" s="3362"/>
      <c r="AX188" s="3362"/>
      <c r="BG188">
        <v>24</v>
      </c>
    </row>
    <row r="189" spans="2:59" ht="24" customHeight="1">
      <c r="B189" s="1028">
        <v>6</v>
      </c>
      <c r="C189" s="1028">
        <v>1</v>
      </c>
      <c r="D189" s="1029" t="s">
        <v>235</v>
      </c>
      <c r="E189" s="1029"/>
      <c r="F189" s="1029"/>
      <c r="G189" s="1029"/>
      <c r="H189" s="1029"/>
      <c r="I189" s="1029"/>
      <c r="J189" s="1029"/>
      <c r="K189" s="1029"/>
      <c r="L189" s="1029"/>
      <c r="M189" s="1029"/>
      <c r="N189" s="1029" t="s">
        <v>1651</v>
      </c>
      <c r="O189" s="1029"/>
      <c r="P189" s="1029"/>
      <c r="Q189" s="1029"/>
      <c r="R189" s="1029"/>
      <c r="S189" s="1029"/>
      <c r="T189" s="1029"/>
      <c r="U189" s="1029"/>
      <c r="V189" s="1029"/>
      <c r="W189" s="1029"/>
      <c r="X189" s="1029"/>
      <c r="Y189" s="1029"/>
      <c r="Z189" s="1029"/>
      <c r="AA189" s="1029"/>
      <c r="AB189" s="1029"/>
      <c r="AC189" s="1029"/>
      <c r="AD189" s="1029"/>
      <c r="AE189" s="1029"/>
      <c r="AF189" s="1029"/>
      <c r="AG189" s="1029"/>
      <c r="AH189" s="1029"/>
      <c r="AI189" s="1029"/>
      <c r="AJ189" s="1029"/>
      <c r="AK189" s="1029"/>
      <c r="AL189" s="3363">
        <f>12000/1000000</f>
        <v>1.2E-2</v>
      </c>
      <c r="AM189" s="3364"/>
      <c r="AN189" s="3364"/>
      <c r="AO189" s="3364"/>
      <c r="AP189" s="3364"/>
      <c r="AQ189" s="3364"/>
      <c r="AR189" s="1286" t="s">
        <v>881</v>
      </c>
      <c r="AS189" s="1286"/>
      <c r="AT189" s="1286"/>
      <c r="AU189" s="1286"/>
      <c r="AV189" s="3362" t="s">
        <v>881</v>
      </c>
      <c r="AW189" s="3362"/>
      <c r="AX189" s="3362"/>
      <c r="BG189">
        <v>24</v>
      </c>
    </row>
    <row r="190" spans="2:59" ht="24" customHeight="1">
      <c r="B190" s="1028">
        <v>7</v>
      </c>
      <c r="C190" s="1028">
        <v>1</v>
      </c>
      <c r="D190" s="1029" t="s">
        <v>236</v>
      </c>
      <c r="E190" s="1029"/>
      <c r="F190" s="1029"/>
      <c r="G190" s="1029"/>
      <c r="H190" s="1029"/>
      <c r="I190" s="1029"/>
      <c r="J190" s="1029"/>
      <c r="K190" s="1029"/>
      <c r="L190" s="1029"/>
      <c r="M190" s="1029"/>
      <c r="N190" s="1029" t="s">
        <v>1651</v>
      </c>
      <c r="O190" s="1029"/>
      <c r="P190" s="1029"/>
      <c r="Q190" s="1029"/>
      <c r="R190" s="1029"/>
      <c r="S190" s="1029"/>
      <c r="T190" s="1029"/>
      <c r="U190" s="1029"/>
      <c r="V190" s="1029"/>
      <c r="W190" s="1029"/>
      <c r="X190" s="1029"/>
      <c r="Y190" s="1029"/>
      <c r="Z190" s="1029"/>
      <c r="AA190" s="1029"/>
      <c r="AB190" s="1029"/>
      <c r="AC190" s="1029"/>
      <c r="AD190" s="1029"/>
      <c r="AE190" s="1029"/>
      <c r="AF190" s="1029"/>
      <c r="AG190" s="1029"/>
      <c r="AH190" s="1029"/>
      <c r="AI190" s="1029"/>
      <c r="AJ190" s="1029"/>
      <c r="AK190" s="1029"/>
      <c r="AL190" s="3363">
        <f>12000/1000000</f>
        <v>1.2E-2</v>
      </c>
      <c r="AM190" s="3364"/>
      <c r="AN190" s="3364"/>
      <c r="AO190" s="3364"/>
      <c r="AP190" s="3364"/>
      <c r="AQ190" s="3364"/>
      <c r="AR190" s="1286" t="s">
        <v>881</v>
      </c>
      <c r="AS190" s="1286"/>
      <c r="AT190" s="1286"/>
      <c r="AU190" s="1286"/>
      <c r="AV190" s="3362" t="s">
        <v>881</v>
      </c>
      <c r="AW190" s="3362"/>
      <c r="AX190" s="3362"/>
      <c r="BG190">
        <v>24</v>
      </c>
    </row>
    <row r="191" spans="2:59" ht="24" customHeight="1">
      <c r="B191" s="1028">
        <v>8</v>
      </c>
      <c r="C191" s="1028">
        <v>1</v>
      </c>
      <c r="D191" s="1029" t="s">
        <v>237</v>
      </c>
      <c r="E191" s="1029"/>
      <c r="F191" s="1029"/>
      <c r="G191" s="1029"/>
      <c r="H191" s="1029"/>
      <c r="I191" s="1029"/>
      <c r="J191" s="1029"/>
      <c r="K191" s="1029"/>
      <c r="L191" s="1029"/>
      <c r="M191" s="1029"/>
      <c r="N191" s="1029" t="s">
        <v>1651</v>
      </c>
      <c r="O191" s="1029"/>
      <c r="P191" s="1029"/>
      <c r="Q191" s="1029"/>
      <c r="R191" s="1029"/>
      <c r="S191" s="1029"/>
      <c r="T191" s="1029"/>
      <c r="U191" s="1029"/>
      <c r="V191" s="1029"/>
      <c r="W191" s="1029"/>
      <c r="X191" s="1029"/>
      <c r="Y191" s="1029"/>
      <c r="Z191" s="1029"/>
      <c r="AA191" s="1029"/>
      <c r="AB191" s="1029"/>
      <c r="AC191" s="1029"/>
      <c r="AD191" s="1029"/>
      <c r="AE191" s="1029"/>
      <c r="AF191" s="1029"/>
      <c r="AG191" s="1029"/>
      <c r="AH191" s="1029"/>
      <c r="AI191" s="1029"/>
      <c r="AJ191" s="1029"/>
      <c r="AK191" s="1029"/>
      <c r="AL191" s="3363">
        <f>12000/1000000</f>
        <v>1.2E-2</v>
      </c>
      <c r="AM191" s="3364"/>
      <c r="AN191" s="3364"/>
      <c r="AO191" s="3364"/>
      <c r="AP191" s="3364"/>
      <c r="AQ191" s="3364"/>
      <c r="AR191" s="1286" t="s">
        <v>881</v>
      </c>
      <c r="AS191" s="1286"/>
      <c r="AT191" s="1286"/>
      <c r="AU191" s="1286"/>
      <c r="AV191" s="3362" t="s">
        <v>881</v>
      </c>
      <c r="AW191" s="3362"/>
      <c r="AX191" s="3362"/>
      <c r="BG191">
        <v>24</v>
      </c>
    </row>
    <row r="192" spans="2:59" ht="24" customHeight="1">
      <c r="B192" s="1028">
        <v>9</v>
      </c>
      <c r="C192" s="1028">
        <v>1</v>
      </c>
      <c r="D192" s="1029" t="s">
        <v>1652</v>
      </c>
      <c r="E192" s="1029"/>
      <c r="F192" s="1029"/>
      <c r="G192" s="1029"/>
      <c r="H192" s="1029"/>
      <c r="I192" s="1029"/>
      <c r="J192" s="1029"/>
      <c r="K192" s="1029"/>
      <c r="L192" s="1029"/>
      <c r="M192" s="1029"/>
      <c r="N192" s="1029" t="s">
        <v>1651</v>
      </c>
      <c r="O192" s="1029"/>
      <c r="P192" s="1029"/>
      <c r="Q192" s="1029"/>
      <c r="R192" s="1029"/>
      <c r="S192" s="1029"/>
      <c r="T192" s="1029"/>
      <c r="U192" s="1029"/>
      <c r="V192" s="1029"/>
      <c r="W192" s="1029"/>
      <c r="X192" s="1029"/>
      <c r="Y192" s="1029"/>
      <c r="Z192" s="1029"/>
      <c r="AA192" s="1029"/>
      <c r="AB192" s="1029"/>
      <c r="AC192" s="1029"/>
      <c r="AD192" s="1029"/>
      <c r="AE192" s="1029"/>
      <c r="AF192" s="1029"/>
      <c r="AG192" s="1029"/>
      <c r="AH192" s="1029"/>
      <c r="AI192" s="1029"/>
      <c r="AJ192" s="1029"/>
      <c r="AK192" s="1029"/>
      <c r="AL192" s="3363">
        <f>12000/1000000</f>
        <v>1.2E-2</v>
      </c>
      <c r="AM192" s="3364"/>
      <c r="AN192" s="3364"/>
      <c r="AO192" s="3364"/>
      <c r="AP192" s="3364"/>
      <c r="AQ192" s="3364"/>
      <c r="AR192" s="1286" t="s">
        <v>881</v>
      </c>
      <c r="AS192" s="1286"/>
      <c r="AT192" s="1286"/>
      <c r="AU192" s="1286"/>
      <c r="AV192" s="3362" t="s">
        <v>881</v>
      </c>
      <c r="AW192" s="3362"/>
      <c r="AX192" s="3362"/>
      <c r="BG192">
        <v>24</v>
      </c>
    </row>
    <row r="193" spans="2:59" ht="24" customHeight="1">
      <c r="B193" s="1028">
        <v>10</v>
      </c>
      <c r="C193" s="1028">
        <v>1</v>
      </c>
      <c r="D193" s="1029" t="s">
        <v>1653</v>
      </c>
      <c r="E193" s="1029"/>
      <c r="F193" s="1029"/>
      <c r="G193" s="1029"/>
      <c r="H193" s="1029"/>
      <c r="I193" s="1029"/>
      <c r="J193" s="1029"/>
      <c r="K193" s="1029"/>
      <c r="L193" s="1029"/>
      <c r="M193" s="1029"/>
      <c r="N193" s="1029" t="s">
        <v>1651</v>
      </c>
      <c r="O193" s="1029"/>
      <c r="P193" s="1029"/>
      <c r="Q193" s="1029"/>
      <c r="R193" s="1029"/>
      <c r="S193" s="1029"/>
      <c r="T193" s="1029"/>
      <c r="U193" s="1029"/>
      <c r="V193" s="1029"/>
      <c r="W193" s="1029"/>
      <c r="X193" s="1029"/>
      <c r="Y193" s="1029"/>
      <c r="Z193" s="1029"/>
      <c r="AA193" s="1029"/>
      <c r="AB193" s="1029"/>
      <c r="AC193" s="1029"/>
      <c r="AD193" s="1029"/>
      <c r="AE193" s="1029"/>
      <c r="AF193" s="1029"/>
      <c r="AG193" s="1029"/>
      <c r="AH193" s="1029"/>
      <c r="AI193" s="1029"/>
      <c r="AJ193" s="1029"/>
      <c r="AK193" s="1029"/>
      <c r="AL193" s="3363">
        <f>9900/1000000</f>
        <v>9.9000000000000008E-3</v>
      </c>
      <c r="AM193" s="3364"/>
      <c r="AN193" s="3364"/>
      <c r="AO193" s="3364"/>
      <c r="AP193" s="3364"/>
      <c r="AQ193" s="3364"/>
      <c r="AR193" s="1286" t="s">
        <v>881</v>
      </c>
      <c r="AS193" s="1286"/>
      <c r="AT193" s="1286"/>
      <c r="AU193" s="1286"/>
      <c r="AV193" s="3362" t="s">
        <v>881</v>
      </c>
      <c r="AW193" s="3362"/>
      <c r="AX193" s="3362"/>
      <c r="BG193">
        <v>24</v>
      </c>
    </row>
    <row r="194" spans="2:59">
      <c r="BG194">
        <v>13.5</v>
      </c>
    </row>
    <row r="195" spans="2:59">
      <c r="C195" s="120" t="s">
        <v>1654</v>
      </c>
      <c r="BG195">
        <v>13.5</v>
      </c>
    </row>
    <row r="196" spans="2:59" ht="34.5" customHeight="1">
      <c r="B196" s="1028"/>
      <c r="C196" s="1028"/>
      <c r="D196" s="1033" t="s">
        <v>799</v>
      </c>
      <c r="E196" s="1033"/>
      <c r="F196" s="1033"/>
      <c r="G196" s="1033"/>
      <c r="H196" s="1033"/>
      <c r="I196" s="1033"/>
      <c r="J196" s="1033"/>
      <c r="K196" s="1033"/>
      <c r="L196" s="1033"/>
      <c r="M196" s="1033"/>
      <c r="N196" s="1033" t="s">
        <v>800</v>
      </c>
      <c r="O196" s="1033"/>
      <c r="P196" s="1033"/>
      <c r="Q196" s="1033"/>
      <c r="R196" s="1033"/>
      <c r="S196" s="1033"/>
      <c r="T196" s="1033"/>
      <c r="U196" s="1033"/>
      <c r="V196" s="1033"/>
      <c r="W196" s="1033"/>
      <c r="X196" s="1033"/>
      <c r="Y196" s="1033"/>
      <c r="Z196" s="1033"/>
      <c r="AA196" s="1033"/>
      <c r="AB196" s="1033"/>
      <c r="AC196" s="1033"/>
      <c r="AD196" s="1033"/>
      <c r="AE196" s="1033"/>
      <c r="AF196" s="1033"/>
      <c r="AG196" s="1033"/>
      <c r="AH196" s="1033"/>
      <c r="AI196" s="1033"/>
      <c r="AJ196" s="1033"/>
      <c r="AK196" s="1033"/>
      <c r="AL196" s="1034" t="s">
        <v>801</v>
      </c>
      <c r="AM196" s="1033"/>
      <c r="AN196" s="1033"/>
      <c r="AO196" s="1033"/>
      <c r="AP196" s="1033"/>
      <c r="AQ196" s="1033"/>
      <c r="AR196" s="1033" t="s">
        <v>27</v>
      </c>
      <c r="AS196" s="1033"/>
      <c r="AT196" s="1033"/>
      <c r="AU196" s="1033"/>
      <c r="AV196" s="1033" t="s">
        <v>28</v>
      </c>
      <c r="AW196" s="1033"/>
      <c r="AX196" s="1033"/>
      <c r="BG196">
        <v>34.5</v>
      </c>
    </row>
    <row r="197" spans="2:59" ht="24" customHeight="1">
      <c r="B197" s="1028">
        <v>1</v>
      </c>
      <c r="C197" s="1028">
        <v>1</v>
      </c>
      <c r="D197" s="1029" t="s">
        <v>1655</v>
      </c>
      <c r="E197" s="1029"/>
      <c r="F197" s="1029"/>
      <c r="G197" s="1029"/>
      <c r="H197" s="1029"/>
      <c r="I197" s="1029"/>
      <c r="J197" s="1029"/>
      <c r="K197" s="1029"/>
      <c r="L197" s="1029"/>
      <c r="M197" s="1029"/>
      <c r="N197" s="1029" t="s">
        <v>1656</v>
      </c>
      <c r="O197" s="1029"/>
      <c r="P197" s="1029"/>
      <c r="Q197" s="1029"/>
      <c r="R197" s="1029"/>
      <c r="S197" s="1029"/>
      <c r="T197" s="1029"/>
      <c r="U197" s="1029"/>
      <c r="V197" s="1029"/>
      <c r="W197" s="1029"/>
      <c r="X197" s="1029"/>
      <c r="Y197" s="1029"/>
      <c r="Z197" s="1029"/>
      <c r="AA197" s="1029"/>
      <c r="AB197" s="1029"/>
      <c r="AC197" s="1029"/>
      <c r="AD197" s="1029"/>
      <c r="AE197" s="1029"/>
      <c r="AF197" s="1029"/>
      <c r="AG197" s="1029"/>
      <c r="AH197" s="1029"/>
      <c r="AI197" s="1029"/>
      <c r="AJ197" s="1029"/>
      <c r="AK197" s="1029"/>
      <c r="AL197" s="3360">
        <f>600/1000000</f>
        <v>5.9999999999999995E-4</v>
      </c>
      <c r="AM197" s="3361"/>
      <c r="AN197" s="3361"/>
      <c r="AO197" s="3361"/>
      <c r="AP197" s="3361"/>
      <c r="AQ197" s="3361"/>
      <c r="AR197" s="1223" t="s">
        <v>224</v>
      </c>
      <c r="AS197" s="1080"/>
      <c r="AT197" s="1080"/>
      <c r="AU197" s="1081"/>
      <c r="AV197" s="3362" t="s">
        <v>881</v>
      </c>
      <c r="AW197" s="3362"/>
      <c r="AX197" s="3362"/>
      <c r="BG197">
        <v>24</v>
      </c>
    </row>
    <row r="198" spans="2:59" ht="24" customHeight="1">
      <c r="B198" s="1028">
        <v>2</v>
      </c>
      <c r="C198" s="1028">
        <v>1</v>
      </c>
      <c r="D198" s="1029"/>
      <c r="E198" s="1029"/>
      <c r="F198" s="1029"/>
      <c r="G198" s="1029"/>
      <c r="H198" s="1029"/>
      <c r="I198" s="1029"/>
      <c r="J198" s="1029"/>
      <c r="K198" s="1029"/>
      <c r="L198" s="1029"/>
      <c r="M198" s="1029"/>
      <c r="N198" s="1029"/>
      <c r="O198" s="1029"/>
      <c r="P198" s="1029"/>
      <c r="Q198" s="1029"/>
      <c r="R198" s="1029"/>
      <c r="S198" s="1029"/>
      <c r="T198" s="1029"/>
      <c r="U198" s="1029"/>
      <c r="V198" s="1029"/>
      <c r="W198" s="1029"/>
      <c r="X198" s="1029"/>
      <c r="Y198" s="1029"/>
      <c r="Z198" s="1029"/>
      <c r="AA198" s="1029"/>
      <c r="AB198" s="1029"/>
      <c r="AC198" s="1029"/>
      <c r="AD198" s="1029"/>
      <c r="AE198" s="1029"/>
      <c r="AF198" s="1029"/>
      <c r="AG198" s="1029"/>
      <c r="AH198" s="1029"/>
      <c r="AI198" s="1029"/>
      <c r="AJ198" s="1029"/>
      <c r="AK198" s="1029"/>
      <c r="AL198" s="1030"/>
      <c r="AM198" s="1029"/>
      <c r="AN198" s="1029"/>
      <c r="AO198" s="1029"/>
      <c r="AP198" s="1029"/>
      <c r="AQ198" s="1029"/>
      <c r="AR198" s="1029"/>
      <c r="AS198" s="1029"/>
      <c r="AT198" s="1029"/>
      <c r="AU198" s="1029"/>
      <c r="AV198" s="1029"/>
      <c r="AW198" s="1029"/>
      <c r="AX198" s="1029"/>
      <c r="BG198">
        <v>24</v>
      </c>
    </row>
    <row r="199" spans="2:59" ht="24" customHeight="1">
      <c r="B199" s="1028">
        <v>3</v>
      </c>
      <c r="C199" s="1028">
        <v>1</v>
      </c>
      <c r="D199" s="1029"/>
      <c r="E199" s="1029"/>
      <c r="F199" s="1029"/>
      <c r="G199" s="1029"/>
      <c r="H199" s="1029"/>
      <c r="I199" s="1029"/>
      <c r="J199" s="1029"/>
      <c r="K199" s="1029"/>
      <c r="L199" s="1029"/>
      <c r="M199" s="1029"/>
      <c r="N199" s="1029"/>
      <c r="O199" s="1029"/>
      <c r="P199" s="1029"/>
      <c r="Q199" s="1029"/>
      <c r="R199" s="1029"/>
      <c r="S199" s="1029"/>
      <c r="T199" s="1029"/>
      <c r="U199" s="1029"/>
      <c r="V199" s="1029"/>
      <c r="W199" s="1029"/>
      <c r="X199" s="1029"/>
      <c r="Y199" s="1029"/>
      <c r="Z199" s="1029"/>
      <c r="AA199" s="1029"/>
      <c r="AB199" s="1029"/>
      <c r="AC199" s="1029"/>
      <c r="AD199" s="1029"/>
      <c r="AE199" s="1029"/>
      <c r="AF199" s="1029"/>
      <c r="AG199" s="1029"/>
      <c r="AH199" s="1029"/>
      <c r="AI199" s="1029"/>
      <c r="AJ199" s="1029"/>
      <c r="AK199" s="1029"/>
      <c r="AL199" s="1030"/>
      <c r="AM199" s="1029"/>
      <c r="AN199" s="1029"/>
      <c r="AO199" s="1029"/>
      <c r="AP199" s="1029"/>
      <c r="AQ199" s="1029"/>
      <c r="AR199" s="1029"/>
      <c r="AS199" s="1029"/>
      <c r="AT199" s="1029"/>
      <c r="AU199" s="1029"/>
      <c r="AV199" s="1029"/>
      <c r="AW199" s="1029"/>
      <c r="AX199" s="1029"/>
      <c r="BG199">
        <v>24</v>
      </c>
    </row>
    <row r="200" spans="2:59" ht="24" customHeight="1">
      <c r="B200" s="1028">
        <v>4</v>
      </c>
      <c r="C200" s="1028">
        <v>1</v>
      </c>
      <c r="D200" s="1029"/>
      <c r="E200" s="1029"/>
      <c r="F200" s="1029"/>
      <c r="G200" s="1029"/>
      <c r="H200" s="1029"/>
      <c r="I200" s="1029"/>
      <c r="J200" s="1029"/>
      <c r="K200" s="1029"/>
      <c r="L200" s="1029"/>
      <c r="M200" s="1029"/>
      <c r="N200" s="1029"/>
      <c r="O200" s="1029"/>
      <c r="P200" s="1029"/>
      <c r="Q200" s="1029"/>
      <c r="R200" s="1029"/>
      <c r="S200" s="1029"/>
      <c r="T200" s="1029"/>
      <c r="U200" s="1029"/>
      <c r="V200" s="1029"/>
      <c r="W200" s="1029"/>
      <c r="X200" s="1029"/>
      <c r="Y200" s="1029"/>
      <c r="Z200" s="1029"/>
      <c r="AA200" s="1029"/>
      <c r="AB200" s="1029"/>
      <c r="AC200" s="1029"/>
      <c r="AD200" s="1029"/>
      <c r="AE200" s="1029"/>
      <c r="AF200" s="1029"/>
      <c r="AG200" s="1029"/>
      <c r="AH200" s="1029"/>
      <c r="AI200" s="1029"/>
      <c r="AJ200" s="1029"/>
      <c r="AK200" s="1029"/>
      <c r="AL200" s="1030"/>
      <c r="AM200" s="1029"/>
      <c r="AN200" s="1029"/>
      <c r="AO200" s="1029"/>
      <c r="AP200" s="1029"/>
      <c r="AQ200" s="1029"/>
      <c r="AR200" s="1029"/>
      <c r="AS200" s="1029"/>
      <c r="AT200" s="1029"/>
      <c r="AU200" s="1029"/>
      <c r="AV200" s="1029"/>
      <c r="AW200" s="1029"/>
      <c r="AX200" s="1029"/>
      <c r="BG200">
        <v>24</v>
      </c>
    </row>
    <row r="201" spans="2:59" ht="24" customHeight="1">
      <c r="B201" s="1028">
        <v>5</v>
      </c>
      <c r="C201" s="1028">
        <v>1</v>
      </c>
      <c r="D201" s="1029"/>
      <c r="E201" s="1029"/>
      <c r="F201" s="1029"/>
      <c r="G201" s="1029"/>
      <c r="H201" s="1029"/>
      <c r="I201" s="1029"/>
      <c r="J201" s="1029"/>
      <c r="K201" s="1029"/>
      <c r="L201" s="1029"/>
      <c r="M201" s="1029"/>
      <c r="N201" s="1029"/>
      <c r="O201" s="1029"/>
      <c r="P201" s="1029"/>
      <c r="Q201" s="1029"/>
      <c r="R201" s="1029"/>
      <c r="S201" s="1029"/>
      <c r="T201" s="1029"/>
      <c r="U201" s="1029"/>
      <c r="V201" s="1029"/>
      <c r="W201" s="1029"/>
      <c r="X201" s="1029"/>
      <c r="Y201" s="1029"/>
      <c r="Z201" s="1029"/>
      <c r="AA201" s="1029"/>
      <c r="AB201" s="1029"/>
      <c r="AC201" s="1029"/>
      <c r="AD201" s="1029"/>
      <c r="AE201" s="1029"/>
      <c r="AF201" s="1029"/>
      <c r="AG201" s="1029"/>
      <c r="AH201" s="1029"/>
      <c r="AI201" s="1029"/>
      <c r="AJ201" s="1029"/>
      <c r="AK201" s="1029"/>
      <c r="AL201" s="1030"/>
      <c r="AM201" s="1029"/>
      <c r="AN201" s="1029"/>
      <c r="AO201" s="1029"/>
      <c r="AP201" s="1029"/>
      <c r="AQ201" s="1029"/>
      <c r="AR201" s="1029"/>
      <c r="AS201" s="1029"/>
      <c r="AT201" s="1029"/>
      <c r="AU201" s="1029"/>
      <c r="AV201" s="1029"/>
      <c r="AW201" s="1029"/>
      <c r="AX201" s="1029"/>
      <c r="BG201">
        <v>24</v>
      </c>
    </row>
    <row r="202" spans="2:59" ht="24" customHeight="1">
      <c r="B202" s="1028">
        <v>6</v>
      </c>
      <c r="C202" s="1028">
        <v>1</v>
      </c>
      <c r="D202" s="1029"/>
      <c r="E202" s="1029"/>
      <c r="F202" s="1029"/>
      <c r="G202" s="1029"/>
      <c r="H202" s="1029"/>
      <c r="I202" s="1029"/>
      <c r="J202" s="1029"/>
      <c r="K202" s="1029"/>
      <c r="L202" s="1029"/>
      <c r="M202" s="1029"/>
      <c r="N202" s="1029"/>
      <c r="O202" s="1029"/>
      <c r="P202" s="1029"/>
      <c r="Q202" s="1029"/>
      <c r="R202" s="1029"/>
      <c r="S202" s="1029"/>
      <c r="T202" s="1029"/>
      <c r="U202" s="1029"/>
      <c r="V202" s="1029"/>
      <c r="W202" s="1029"/>
      <c r="X202" s="1029"/>
      <c r="Y202" s="1029"/>
      <c r="Z202" s="1029"/>
      <c r="AA202" s="1029"/>
      <c r="AB202" s="1029"/>
      <c r="AC202" s="1029"/>
      <c r="AD202" s="1029"/>
      <c r="AE202" s="1029"/>
      <c r="AF202" s="1029"/>
      <c r="AG202" s="1029"/>
      <c r="AH202" s="1029"/>
      <c r="AI202" s="1029"/>
      <c r="AJ202" s="1029"/>
      <c r="AK202" s="1029"/>
      <c r="AL202" s="1030"/>
      <c r="AM202" s="1029"/>
      <c r="AN202" s="1029"/>
      <c r="AO202" s="1029"/>
      <c r="AP202" s="1029"/>
      <c r="AQ202" s="1029"/>
      <c r="AR202" s="1029"/>
      <c r="AS202" s="1029"/>
      <c r="AT202" s="1029"/>
      <c r="AU202" s="1029"/>
      <c r="AV202" s="1029"/>
      <c r="AW202" s="1029"/>
      <c r="AX202" s="1029"/>
      <c r="BG202">
        <v>24</v>
      </c>
    </row>
    <row r="203" spans="2:59" ht="24" customHeight="1">
      <c r="B203" s="1028">
        <v>7</v>
      </c>
      <c r="C203" s="1028">
        <v>1</v>
      </c>
      <c r="D203" s="1029"/>
      <c r="E203" s="1029"/>
      <c r="F203" s="1029"/>
      <c r="G203" s="1029"/>
      <c r="H203" s="1029"/>
      <c r="I203" s="1029"/>
      <c r="J203" s="1029"/>
      <c r="K203" s="1029"/>
      <c r="L203" s="1029"/>
      <c r="M203" s="1029"/>
      <c r="N203" s="1029"/>
      <c r="O203" s="1029"/>
      <c r="P203" s="1029"/>
      <c r="Q203" s="1029"/>
      <c r="R203" s="1029"/>
      <c r="S203" s="1029"/>
      <c r="T203" s="1029"/>
      <c r="U203" s="1029"/>
      <c r="V203" s="1029"/>
      <c r="W203" s="1029"/>
      <c r="X203" s="1029"/>
      <c r="Y203" s="1029"/>
      <c r="Z203" s="1029"/>
      <c r="AA203" s="1029"/>
      <c r="AB203" s="1029"/>
      <c r="AC203" s="1029"/>
      <c r="AD203" s="1029"/>
      <c r="AE203" s="1029"/>
      <c r="AF203" s="1029"/>
      <c r="AG203" s="1029"/>
      <c r="AH203" s="1029"/>
      <c r="AI203" s="1029"/>
      <c r="AJ203" s="1029"/>
      <c r="AK203" s="1029"/>
      <c r="AL203" s="1030"/>
      <c r="AM203" s="1029"/>
      <c r="AN203" s="1029"/>
      <c r="AO203" s="1029"/>
      <c r="AP203" s="1029"/>
      <c r="AQ203" s="1029"/>
      <c r="AR203" s="1029"/>
      <c r="AS203" s="1029"/>
      <c r="AT203" s="1029"/>
      <c r="AU203" s="1029"/>
      <c r="AV203" s="1029"/>
      <c r="AW203" s="1029"/>
      <c r="AX203" s="1029"/>
      <c r="BG203">
        <v>24</v>
      </c>
    </row>
    <row r="204" spans="2:59" ht="24" customHeight="1">
      <c r="B204" s="1028">
        <v>8</v>
      </c>
      <c r="C204" s="1028">
        <v>1</v>
      </c>
      <c r="D204" s="1029"/>
      <c r="E204" s="1029"/>
      <c r="F204" s="1029"/>
      <c r="G204" s="1029"/>
      <c r="H204" s="1029"/>
      <c r="I204" s="1029"/>
      <c r="J204" s="1029"/>
      <c r="K204" s="1029"/>
      <c r="L204" s="1029"/>
      <c r="M204" s="1029"/>
      <c r="N204" s="1029"/>
      <c r="O204" s="1029"/>
      <c r="P204" s="1029"/>
      <c r="Q204" s="1029"/>
      <c r="R204" s="1029"/>
      <c r="S204" s="1029"/>
      <c r="T204" s="1029"/>
      <c r="U204" s="1029"/>
      <c r="V204" s="1029"/>
      <c r="W204" s="1029"/>
      <c r="X204" s="1029"/>
      <c r="Y204" s="1029"/>
      <c r="Z204" s="1029"/>
      <c r="AA204" s="1029"/>
      <c r="AB204" s="1029"/>
      <c r="AC204" s="1029"/>
      <c r="AD204" s="1029"/>
      <c r="AE204" s="1029"/>
      <c r="AF204" s="1029"/>
      <c r="AG204" s="1029"/>
      <c r="AH204" s="1029"/>
      <c r="AI204" s="1029"/>
      <c r="AJ204" s="1029"/>
      <c r="AK204" s="1029"/>
      <c r="AL204" s="1030"/>
      <c r="AM204" s="1029"/>
      <c r="AN204" s="1029"/>
      <c r="AO204" s="1029"/>
      <c r="AP204" s="1029"/>
      <c r="AQ204" s="1029"/>
      <c r="AR204" s="1029"/>
      <c r="AS204" s="1029"/>
      <c r="AT204" s="1029"/>
      <c r="AU204" s="1029"/>
      <c r="AV204" s="1029"/>
      <c r="AW204" s="1029"/>
      <c r="AX204" s="1029"/>
      <c r="BG204">
        <v>24</v>
      </c>
    </row>
    <row r="205" spans="2:59" ht="24" customHeight="1">
      <c r="B205" s="1028">
        <v>9</v>
      </c>
      <c r="C205" s="1028">
        <v>1</v>
      </c>
      <c r="D205" s="1029"/>
      <c r="E205" s="1029"/>
      <c r="F205" s="1029"/>
      <c r="G205" s="1029"/>
      <c r="H205" s="1029"/>
      <c r="I205" s="1029"/>
      <c r="J205" s="1029"/>
      <c r="K205" s="1029"/>
      <c r="L205" s="1029"/>
      <c r="M205" s="1029"/>
      <c r="N205" s="1029"/>
      <c r="O205" s="1029"/>
      <c r="P205" s="1029"/>
      <c r="Q205" s="1029"/>
      <c r="R205" s="1029"/>
      <c r="S205" s="1029"/>
      <c r="T205" s="1029"/>
      <c r="U205" s="1029"/>
      <c r="V205" s="1029"/>
      <c r="W205" s="1029"/>
      <c r="X205" s="1029"/>
      <c r="Y205" s="1029"/>
      <c r="Z205" s="1029"/>
      <c r="AA205" s="1029"/>
      <c r="AB205" s="1029"/>
      <c r="AC205" s="1029"/>
      <c r="AD205" s="1029"/>
      <c r="AE205" s="1029"/>
      <c r="AF205" s="1029"/>
      <c r="AG205" s="1029"/>
      <c r="AH205" s="1029"/>
      <c r="AI205" s="1029"/>
      <c r="AJ205" s="1029"/>
      <c r="AK205" s="1029"/>
      <c r="AL205" s="1030"/>
      <c r="AM205" s="1029"/>
      <c r="AN205" s="1029"/>
      <c r="AO205" s="1029"/>
      <c r="AP205" s="1029"/>
      <c r="AQ205" s="1029"/>
      <c r="AR205" s="1029"/>
      <c r="AS205" s="1029"/>
      <c r="AT205" s="1029"/>
      <c r="AU205" s="1029"/>
      <c r="AV205" s="1029"/>
      <c r="AW205" s="1029"/>
      <c r="AX205" s="1029"/>
      <c r="BG205">
        <v>24</v>
      </c>
    </row>
    <row r="206" spans="2:59" ht="24" customHeight="1">
      <c r="B206" s="1028">
        <v>10</v>
      </c>
      <c r="C206" s="1028">
        <v>1</v>
      </c>
      <c r="D206" s="1029"/>
      <c r="E206" s="1029"/>
      <c r="F206" s="1029"/>
      <c r="G206" s="1029"/>
      <c r="H206" s="1029"/>
      <c r="I206" s="1029"/>
      <c r="J206" s="1029"/>
      <c r="K206" s="1029"/>
      <c r="L206" s="1029"/>
      <c r="M206" s="1029"/>
      <c r="N206" s="1029"/>
      <c r="O206" s="1029"/>
      <c r="P206" s="1029"/>
      <c r="Q206" s="1029"/>
      <c r="R206" s="1029"/>
      <c r="S206" s="1029"/>
      <c r="T206" s="1029"/>
      <c r="U206" s="1029"/>
      <c r="V206" s="1029"/>
      <c r="W206" s="1029"/>
      <c r="X206" s="1029"/>
      <c r="Y206" s="1029"/>
      <c r="Z206" s="1029"/>
      <c r="AA206" s="1029"/>
      <c r="AB206" s="1029"/>
      <c r="AC206" s="1029"/>
      <c r="AD206" s="1029"/>
      <c r="AE206" s="1029"/>
      <c r="AF206" s="1029"/>
      <c r="AG206" s="1029"/>
      <c r="AH206" s="1029"/>
      <c r="AI206" s="1029"/>
      <c r="AJ206" s="1029"/>
      <c r="AK206" s="1029"/>
      <c r="AL206" s="1030"/>
      <c r="AM206" s="1029"/>
      <c r="AN206" s="1029"/>
      <c r="AO206" s="1029"/>
      <c r="AP206" s="1029"/>
      <c r="AQ206" s="1029"/>
      <c r="AR206" s="1029"/>
      <c r="AS206" s="1029"/>
      <c r="AT206" s="1029"/>
      <c r="AU206" s="1029"/>
      <c r="AV206" s="1029"/>
      <c r="AW206" s="1029"/>
      <c r="AX206" s="1029"/>
      <c r="BG206">
        <v>24</v>
      </c>
    </row>
    <row r="207" spans="2:59">
      <c r="BG207">
        <v>13.5</v>
      </c>
    </row>
    <row r="208" spans="2:59">
      <c r="C208" s="120" t="s">
        <v>1657</v>
      </c>
      <c r="BG208">
        <v>13.5</v>
      </c>
    </row>
    <row r="209" spans="2:59" ht="34.5" customHeight="1">
      <c r="B209" s="1028"/>
      <c r="C209" s="1028"/>
      <c r="D209" s="1033" t="s">
        <v>799</v>
      </c>
      <c r="E209" s="1033"/>
      <c r="F209" s="1033"/>
      <c r="G209" s="1033"/>
      <c r="H209" s="1033"/>
      <c r="I209" s="1033"/>
      <c r="J209" s="1033"/>
      <c r="K209" s="1033"/>
      <c r="L209" s="1033"/>
      <c r="M209" s="1033"/>
      <c r="N209" s="1033" t="s">
        <v>800</v>
      </c>
      <c r="O209" s="1033"/>
      <c r="P209" s="1033"/>
      <c r="Q209" s="1033"/>
      <c r="R209" s="1033"/>
      <c r="S209" s="1033"/>
      <c r="T209" s="1033"/>
      <c r="U209" s="1033"/>
      <c r="V209" s="1033"/>
      <c r="W209" s="1033"/>
      <c r="X209" s="1033"/>
      <c r="Y209" s="1033"/>
      <c r="Z209" s="1033"/>
      <c r="AA209" s="1033"/>
      <c r="AB209" s="1033"/>
      <c r="AC209" s="1033"/>
      <c r="AD209" s="1033"/>
      <c r="AE209" s="1033"/>
      <c r="AF209" s="1033"/>
      <c r="AG209" s="1033"/>
      <c r="AH209" s="1033"/>
      <c r="AI209" s="1033"/>
      <c r="AJ209" s="1033"/>
      <c r="AK209" s="1033"/>
      <c r="AL209" s="1034" t="s">
        <v>801</v>
      </c>
      <c r="AM209" s="1033"/>
      <c r="AN209" s="1033"/>
      <c r="AO209" s="1033"/>
      <c r="AP209" s="1033"/>
      <c r="AQ209" s="1033"/>
      <c r="AR209" s="1033" t="s">
        <v>27</v>
      </c>
      <c r="AS209" s="1033"/>
      <c r="AT209" s="1033"/>
      <c r="AU209" s="1033"/>
      <c r="AV209" s="1033" t="s">
        <v>28</v>
      </c>
      <c r="AW209" s="1033"/>
      <c r="AX209" s="1033"/>
      <c r="BG209">
        <v>34.5</v>
      </c>
    </row>
    <row r="210" spans="2:59" ht="24" customHeight="1">
      <c r="B210" s="1028">
        <v>1</v>
      </c>
      <c r="C210" s="1028">
        <v>1</v>
      </c>
      <c r="D210" s="1029" t="s">
        <v>1658</v>
      </c>
      <c r="E210" s="1029"/>
      <c r="F210" s="1029"/>
      <c r="G210" s="1029"/>
      <c r="H210" s="1029"/>
      <c r="I210" s="1029"/>
      <c r="J210" s="1029"/>
      <c r="K210" s="1029"/>
      <c r="L210" s="1029"/>
      <c r="M210" s="1029"/>
      <c r="N210" s="1621" t="s">
        <v>1659</v>
      </c>
      <c r="O210" s="3358"/>
      <c r="P210" s="3358"/>
      <c r="Q210" s="3358"/>
      <c r="R210" s="3358"/>
      <c r="S210" s="3358"/>
      <c r="T210" s="3358"/>
      <c r="U210" s="3358"/>
      <c r="V210" s="3358"/>
      <c r="W210" s="3358"/>
      <c r="X210" s="3358"/>
      <c r="Y210" s="3358"/>
      <c r="Z210" s="3358"/>
      <c r="AA210" s="3358"/>
      <c r="AB210" s="3358"/>
      <c r="AC210" s="3358"/>
      <c r="AD210" s="3358"/>
      <c r="AE210" s="3358"/>
      <c r="AF210" s="3358"/>
      <c r="AG210" s="3358"/>
      <c r="AH210" s="3358"/>
      <c r="AI210" s="3358"/>
      <c r="AJ210" s="3358"/>
      <c r="AK210" s="3359"/>
      <c r="AL210" s="3360">
        <f>2400/1000000</f>
        <v>2.3999999999999998E-3</v>
      </c>
      <c r="AM210" s="3361"/>
      <c r="AN210" s="3361"/>
      <c r="AO210" s="3361"/>
      <c r="AP210" s="3361"/>
      <c r="AQ210" s="3361"/>
      <c r="AR210" s="1223" t="s">
        <v>816</v>
      </c>
      <c r="AS210" s="1080"/>
      <c r="AT210" s="1080"/>
      <c r="AU210" s="1081"/>
      <c r="AV210" s="3362" t="s">
        <v>881</v>
      </c>
      <c r="AW210" s="3362"/>
      <c r="AX210" s="3362"/>
      <c r="BG210">
        <v>24</v>
      </c>
    </row>
    <row r="211" spans="2:59" ht="24" customHeight="1">
      <c r="B211" s="1028">
        <v>2</v>
      </c>
      <c r="C211" s="1028">
        <v>1</v>
      </c>
      <c r="D211" s="1029"/>
      <c r="E211" s="1029"/>
      <c r="F211" s="1029"/>
      <c r="G211" s="1029"/>
      <c r="H211" s="1029"/>
      <c r="I211" s="1029"/>
      <c r="J211" s="1029"/>
      <c r="K211" s="1029"/>
      <c r="L211" s="1029"/>
      <c r="M211" s="1029"/>
      <c r="N211" s="1029"/>
      <c r="O211" s="1029"/>
      <c r="P211" s="1029"/>
      <c r="Q211" s="1029"/>
      <c r="R211" s="1029"/>
      <c r="S211" s="1029"/>
      <c r="T211" s="1029"/>
      <c r="U211" s="1029"/>
      <c r="V211" s="1029"/>
      <c r="W211" s="1029"/>
      <c r="X211" s="1029"/>
      <c r="Y211" s="1029"/>
      <c r="Z211" s="1029"/>
      <c r="AA211" s="1029"/>
      <c r="AB211" s="1029"/>
      <c r="AC211" s="1029"/>
      <c r="AD211" s="1029"/>
      <c r="AE211" s="1029"/>
      <c r="AF211" s="1029"/>
      <c r="AG211" s="1029"/>
      <c r="AH211" s="1029"/>
      <c r="AI211" s="1029"/>
      <c r="AJ211" s="1029"/>
      <c r="AK211" s="1029"/>
      <c r="AL211" s="1030"/>
      <c r="AM211" s="1029"/>
      <c r="AN211" s="1029"/>
      <c r="AO211" s="1029"/>
      <c r="AP211" s="1029"/>
      <c r="AQ211" s="1029"/>
      <c r="AR211" s="1029"/>
      <c r="AS211" s="1029"/>
      <c r="AT211" s="1029"/>
      <c r="AU211" s="1029"/>
      <c r="AV211" s="1029"/>
      <c r="AW211" s="1029"/>
      <c r="AX211" s="1029"/>
      <c r="BG211">
        <v>24</v>
      </c>
    </row>
    <row r="212" spans="2:59" ht="24" customHeight="1">
      <c r="B212" s="1028">
        <v>3</v>
      </c>
      <c r="C212" s="1028">
        <v>1</v>
      </c>
      <c r="D212" s="1029"/>
      <c r="E212" s="1029"/>
      <c r="F212" s="1029"/>
      <c r="G212" s="1029"/>
      <c r="H212" s="1029"/>
      <c r="I212" s="1029"/>
      <c r="J212" s="1029"/>
      <c r="K212" s="1029"/>
      <c r="L212" s="1029"/>
      <c r="M212" s="1029"/>
      <c r="N212" s="1029"/>
      <c r="O212" s="1029"/>
      <c r="P212" s="1029"/>
      <c r="Q212" s="1029"/>
      <c r="R212" s="1029"/>
      <c r="S212" s="1029"/>
      <c r="T212" s="1029"/>
      <c r="U212" s="1029"/>
      <c r="V212" s="1029"/>
      <c r="W212" s="1029"/>
      <c r="X212" s="1029"/>
      <c r="Y212" s="1029"/>
      <c r="Z212" s="1029"/>
      <c r="AA212" s="1029"/>
      <c r="AB212" s="1029"/>
      <c r="AC212" s="1029"/>
      <c r="AD212" s="1029"/>
      <c r="AE212" s="1029"/>
      <c r="AF212" s="1029"/>
      <c r="AG212" s="1029"/>
      <c r="AH212" s="1029"/>
      <c r="AI212" s="1029"/>
      <c r="AJ212" s="1029"/>
      <c r="AK212" s="1029"/>
      <c r="AL212" s="1030"/>
      <c r="AM212" s="1029"/>
      <c r="AN212" s="1029"/>
      <c r="AO212" s="1029"/>
      <c r="AP212" s="1029"/>
      <c r="AQ212" s="1029"/>
      <c r="AR212" s="1029"/>
      <c r="AS212" s="1029"/>
      <c r="AT212" s="1029"/>
      <c r="AU212" s="1029"/>
      <c r="AV212" s="1029"/>
      <c r="AW212" s="1029"/>
      <c r="AX212" s="1029"/>
      <c r="BG212">
        <v>24</v>
      </c>
    </row>
    <row r="213" spans="2:59" ht="24" customHeight="1">
      <c r="B213" s="1028">
        <v>4</v>
      </c>
      <c r="C213" s="1028">
        <v>1</v>
      </c>
      <c r="D213" s="1029"/>
      <c r="E213" s="1029"/>
      <c r="F213" s="1029"/>
      <c r="G213" s="1029"/>
      <c r="H213" s="1029"/>
      <c r="I213" s="1029"/>
      <c r="J213" s="1029"/>
      <c r="K213" s="1029"/>
      <c r="L213" s="1029"/>
      <c r="M213" s="1029"/>
      <c r="N213" s="1029"/>
      <c r="O213" s="1029"/>
      <c r="P213" s="1029"/>
      <c r="Q213" s="1029"/>
      <c r="R213" s="1029"/>
      <c r="S213" s="1029"/>
      <c r="T213" s="1029"/>
      <c r="U213" s="1029"/>
      <c r="V213" s="1029"/>
      <c r="W213" s="1029"/>
      <c r="X213" s="1029"/>
      <c r="Y213" s="1029"/>
      <c r="Z213" s="1029"/>
      <c r="AA213" s="1029"/>
      <c r="AB213" s="1029"/>
      <c r="AC213" s="1029"/>
      <c r="AD213" s="1029"/>
      <c r="AE213" s="1029"/>
      <c r="AF213" s="1029"/>
      <c r="AG213" s="1029"/>
      <c r="AH213" s="1029"/>
      <c r="AI213" s="1029"/>
      <c r="AJ213" s="1029"/>
      <c r="AK213" s="1029"/>
      <c r="AL213" s="1030"/>
      <c r="AM213" s="1029"/>
      <c r="AN213" s="1029"/>
      <c r="AO213" s="1029"/>
      <c r="AP213" s="1029"/>
      <c r="AQ213" s="1029"/>
      <c r="AR213" s="1029"/>
      <c r="AS213" s="1029"/>
      <c r="AT213" s="1029"/>
      <c r="AU213" s="1029"/>
      <c r="AV213" s="1029"/>
      <c r="AW213" s="1029"/>
      <c r="AX213" s="1029"/>
      <c r="BG213">
        <v>24</v>
      </c>
    </row>
    <row r="214" spans="2:59" ht="24" customHeight="1">
      <c r="B214" s="1028">
        <v>5</v>
      </c>
      <c r="C214" s="1028">
        <v>1</v>
      </c>
      <c r="D214" s="1029"/>
      <c r="E214" s="1029"/>
      <c r="F214" s="1029"/>
      <c r="G214" s="1029"/>
      <c r="H214" s="1029"/>
      <c r="I214" s="1029"/>
      <c r="J214" s="1029"/>
      <c r="K214" s="1029"/>
      <c r="L214" s="1029"/>
      <c r="M214" s="1029"/>
      <c r="N214" s="1029"/>
      <c r="O214" s="1029"/>
      <c r="P214" s="1029"/>
      <c r="Q214" s="1029"/>
      <c r="R214" s="1029"/>
      <c r="S214" s="1029"/>
      <c r="T214" s="1029"/>
      <c r="U214" s="1029"/>
      <c r="V214" s="1029"/>
      <c r="W214" s="1029"/>
      <c r="X214" s="1029"/>
      <c r="Y214" s="1029"/>
      <c r="Z214" s="1029"/>
      <c r="AA214" s="1029"/>
      <c r="AB214" s="1029"/>
      <c r="AC214" s="1029"/>
      <c r="AD214" s="1029"/>
      <c r="AE214" s="1029"/>
      <c r="AF214" s="1029"/>
      <c r="AG214" s="1029"/>
      <c r="AH214" s="1029"/>
      <c r="AI214" s="1029"/>
      <c r="AJ214" s="1029"/>
      <c r="AK214" s="1029"/>
      <c r="AL214" s="1030"/>
      <c r="AM214" s="1029"/>
      <c r="AN214" s="1029"/>
      <c r="AO214" s="1029"/>
      <c r="AP214" s="1029"/>
      <c r="AQ214" s="1029"/>
      <c r="AR214" s="1029"/>
      <c r="AS214" s="1029"/>
      <c r="AT214" s="1029"/>
      <c r="AU214" s="1029"/>
      <c r="AV214" s="1029"/>
      <c r="AW214" s="1029"/>
      <c r="AX214" s="1029"/>
      <c r="BG214">
        <v>24</v>
      </c>
    </row>
    <row r="215" spans="2:59" ht="24" customHeight="1">
      <c r="B215" s="1028">
        <v>6</v>
      </c>
      <c r="C215" s="1028">
        <v>1</v>
      </c>
      <c r="D215" s="1029"/>
      <c r="E215" s="1029"/>
      <c r="F215" s="1029"/>
      <c r="G215" s="1029"/>
      <c r="H215" s="1029"/>
      <c r="I215" s="1029"/>
      <c r="J215" s="1029"/>
      <c r="K215" s="1029"/>
      <c r="L215" s="1029"/>
      <c r="M215" s="1029"/>
      <c r="N215" s="1029"/>
      <c r="O215" s="1029"/>
      <c r="P215" s="1029"/>
      <c r="Q215" s="1029"/>
      <c r="R215" s="1029"/>
      <c r="S215" s="1029"/>
      <c r="T215" s="1029"/>
      <c r="U215" s="1029"/>
      <c r="V215" s="1029"/>
      <c r="W215" s="1029"/>
      <c r="X215" s="1029"/>
      <c r="Y215" s="1029"/>
      <c r="Z215" s="1029"/>
      <c r="AA215" s="1029"/>
      <c r="AB215" s="1029"/>
      <c r="AC215" s="1029"/>
      <c r="AD215" s="1029"/>
      <c r="AE215" s="1029"/>
      <c r="AF215" s="1029"/>
      <c r="AG215" s="1029"/>
      <c r="AH215" s="1029"/>
      <c r="AI215" s="1029"/>
      <c r="AJ215" s="1029"/>
      <c r="AK215" s="1029"/>
      <c r="AL215" s="1030"/>
      <c r="AM215" s="1029"/>
      <c r="AN215" s="1029"/>
      <c r="AO215" s="1029"/>
      <c r="AP215" s="1029"/>
      <c r="AQ215" s="1029"/>
      <c r="AR215" s="1029"/>
      <c r="AS215" s="1029"/>
      <c r="AT215" s="1029"/>
      <c r="AU215" s="1029"/>
      <c r="AV215" s="1029"/>
      <c r="AW215" s="1029"/>
      <c r="AX215" s="1029"/>
      <c r="BG215">
        <v>24</v>
      </c>
    </row>
    <row r="216" spans="2:59" ht="24" customHeight="1">
      <c r="B216" s="1028">
        <v>7</v>
      </c>
      <c r="C216" s="1028">
        <v>1</v>
      </c>
      <c r="D216" s="1029"/>
      <c r="E216" s="1029"/>
      <c r="F216" s="1029"/>
      <c r="G216" s="1029"/>
      <c r="H216" s="1029"/>
      <c r="I216" s="1029"/>
      <c r="J216" s="1029"/>
      <c r="K216" s="1029"/>
      <c r="L216" s="1029"/>
      <c r="M216" s="1029"/>
      <c r="N216" s="1029"/>
      <c r="O216" s="1029"/>
      <c r="P216" s="1029"/>
      <c r="Q216" s="1029"/>
      <c r="R216" s="1029"/>
      <c r="S216" s="1029"/>
      <c r="T216" s="1029"/>
      <c r="U216" s="1029"/>
      <c r="V216" s="1029"/>
      <c r="W216" s="1029"/>
      <c r="X216" s="1029"/>
      <c r="Y216" s="1029"/>
      <c r="Z216" s="1029"/>
      <c r="AA216" s="1029"/>
      <c r="AB216" s="1029"/>
      <c r="AC216" s="1029"/>
      <c r="AD216" s="1029"/>
      <c r="AE216" s="1029"/>
      <c r="AF216" s="1029"/>
      <c r="AG216" s="1029"/>
      <c r="AH216" s="1029"/>
      <c r="AI216" s="1029"/>
      <c r="AJ216" s="1029"/>
      <c r="AK216" s="1029"/>
      <c r="AL216" s="1030"/>
      <c r="AM216" s="1029"/>
      <c r="AN216" s="1029"/>
      <c r="AO216" s="1029"/>
      <c r="AP216" s="1029"/>
      <c r="AQ216" s="1029"/>
      <c r="AR216" s="1029"/>
      <c r="AS216" s="1029"/>
      <c r="AT216" s="1029"/>
      <c r="AU216" s="1029"/>
      <c r="AV216" s="1029"/>
      <c r="AW216" s="1029"/>
      <c r="AX216" s="1029"/>
      <c r="BG216">
        <v>24</v>
      </c>
    </row>
    <row r="217" spans="2:59" ht="24" customHeight="1">
      <c r="B217" s="1028">
        <v>8</v>
      </c>
      <c r="C217" s="1028">
        <v>1</v>
      </c>
      <c r="D217" s="1029"/>
      <c r="E217" s="1029"/>
      <c r="F217" s="1029"/>
      <c r="G217" s="1029"/>
      <c r="H217" s="1029"/>
      <c r="I217" s="1029"/>
      <c r="J217" s="1029"/>
      <c r="K217" s="1029"/>
      <c r="L217" s="1029"/>
      <c r="M217" s="1029"/>
      <c r="N217" s="1029"/>
      <c r="O217" s="1029"/>
      <c r="P217" s="1029"/>
      <c r="Q217" s="1029"/>
      <c r="R217" s="1029"/>
      <c r="S217" s="1029"/>
      <c r="T217" s="1029"/>
      <c r="U217" s="1029"/>
      <c r="V217" s="1029"/>
      <c r="W217" s="1029"/>
      <c r="X217" s="1029"/>
      <c r="Y217" s="1029"/>
      <c r="Z217" s="1029"/>
      <c r="AA217" s="1029"/>
      <c r="AB217" s="1029"/>
      <c r="AC217" s="1029"/>
      <c r="AD217" s="1029"/>
      <c r="AE217" s="1029"/>
      <c r="AF217" s="1029"/>
      <c r="AG217" s="1029"/>
      <c r="AH217" s="1029"/>
      <c r="AI217" s="1029"/>
      <c r="AJ217" s="1029"/>
      <c r="AK217" s="1029"/>
      <c r="AL217" s="1030"/>
      <c r="AM217" s="1029"/>
      <c r="AN217" s="1029"/>
      <c r="AO217" s="1029"/>
      <c r="AP217" s="1029"/>
      <c r="AQ217" s="1029"/>
      <c r="AR217" s="1029"/>
      <c r="AS217" s="1029"/>
      <c r="AT217" s="1029"/>
      <c r="AU217" s="1029"/>
      <c r="AV217" s="1029"/>
      <c r="AW217" s="1029"/>
      <c r="AX217" s="1029"/>
      <c r="BG217">
        <v>24</v>
      </c>
    </row>
    <row r="218" spans="2:59" ht="24" customHeight="1">
      <c r="B218" s="1028">
        <v>9</v>
      </c>
      <c r="C218" s="1028">
        <v>1</v>
      </c>
      <c r="D218" s="1029"/>
      <c r="E218" s="1029"/>
      <c r="F218" s="1029"/>
      <c r="G218" s="1029"/>
      <c r="H218" s="1029"/>
      <c r="I218" s="1029"/>
      <c r="J218" s="1029"/>
      <c r="K218" s="1029"/>
      <c r="L218" s="1029"/>
      <c r="M218" s="1029"/>
      <c r="N218" s="1029"/>
      <c r="O218" s="1029"/>
      <c r="P218" s="1029"/>
      <c r="Q218" s="1029"/>
      <c r="R218" s="1029"/>
      <c r="S218" s="1029"/>
      <c r="T218" s="1029"/>
      <c r="U218" s="1029"/>
      <c r="V218" s="1029"/>
      <c r="W218" s="1029"/>
      <c r="X218" s="1029"/>
      <c r="Y218" s="1029"/>
      <c r="Z218" s="1029"/>
      <c r="AA218" s="1029"/>
      <c r="AB218" s="1029"/>
      <c r="AC218" s="1029"/>
      <c r="AD218" s="1029"/>
      <c r="AE218" s="1029"/>
      <c r="AF218" s="1029"/>
      <c r="AG218" s="1029"/>
      <c r="AH218" s="1029"/>
      <c r="AI218" s="1029"/>
      <c r="AJ218" s="1029"/>
      <c r="AK218" s="1029"/>
      <c r="AL218" s="1030"/>
      <c r="AM218" s="1029"/>
      <c r="AN218" s="1029"/>
      <c r="AO218" s="1029"/>
      <c r="AP218" s="1029"/>
      <c r="AQ218" s="1029"/>
      <c r="AR218" s="1029"/>
      <c r="AS218" s="1029"/>
      <c r="AT218" s="1029"/>
      <c r="AU218" s="1029"/>
      <c r="AV218" s="1029"/>
      <c r="AW218" s="1029"/>
      <c r="AX218" s="1029"/>
      <c r="BG218">
        <v>24</v>
      </c>
    </row>
    <row r="219" spans="2:59" ht="24" customHeight="1">
      <c r="B219" s="1028">
        <v>10</v>
      </c>
      <c r="C219" s="1028">
        <v>1</v>
      </c>
      <c r="D219" s="1029"/>
      <c r="E219" s="1029"/>
      <c r="F219" s="1029"/>
      <c r="G219" s="1029"/>
      <c r="H219" s="1029"/>
      <c r="I219" s="1029"/>
      <c r="J219" s="1029"/>
      <c r="K219" s="1029"/>
      <c r="L219" s="1029"/>
      <c r="M219" s="1029"/>
      <c r="N219" s="1029"/>
      <c r="O219" s="1029"/>
      <c r="P219" s="1029"/>
      <c r="Q219" s="1029"/>
      <c r="R219" s="1029"/>
      <c r="S219" s="1029"/>
      <c r="T219" s="1029"/>
      <c r="U219" s="1029"/>
      <c r="V219" s="1029"/>
      <c r="W219" s="1029"/>
      <c r="X219" s="1029"/>
      <c r="Y219" s="1029"/>
      <c r="Z219" s="1029"/>
      <c r="AA219" s="1029"/>
      <c r="AB219" s="1029"/>
      <c r="AC219" s="1029"/>
      <c r="AD219" s="1029"/>
      <c r="AE219" s="1029"/>
      <c r="AF219" s="1029"/>
      <c r="AG219" s="1029"/>
      <c r="AH219" s="1029"/>
      <c r="AI219" s="1029"/>
      <c r="AJ219" s="1029"/>
      <c r="AK219" s="1029"/>
      <c r="AL219" s="1030"/>
      <c r="AM219" s="1029"/>
      <c r="AN219" s="1029"/>
      <c r="AO219" s="1029"/>
      <c r="AP219" s="1029"/>
      <c r="AQ219" s="1029"/>
      <c r="AR219" s="1029"/>
      <c r="AS219" s="1029"/>
      <c r="AT219" s="1029"/>
      <c r="AU219" s="1029"/>
      <c r="AV219" s="1029"/>
      <c r="AW219" s="1029"/>
      <c r="AX219" s="1029"/>
      <c r="BG219">
        <v>24</v>
      </c>
    </row>
    <row r="220" spans="2:59">
      <c r="BG220">
        <v>13.5</v>
      </c>
    </row>
    <row r="221" spans="2:59">
      <c r="C221" s="120" t="s">
        <v>1660</v>
      </c>
      <c r="BG221">
        <v>13.5</v>
      </c>
    </row>
    <row r="222" spans="2:59" ht="34.5" customHeight="1">
      <c r="B222" s="1028"/>
      <c r="C222" s="1028"/>
      <c r="D222" s="1033" t="s">
        <v>799</v>
      </c>
      <c r="E222" s="1033"/>
      <c r="F222" s="1033"/>
      <c r="G222" s="1033"/>
      <c r="H222" s="1033"/>
      <c r="I222" s="1033"/>
      <c r="J222" s="1033"/>
      <c r="K222" s="1033"/>
      <c r="L222" s="1033"/>
      <c r="M222" s="1033"/>
      <c r="N222" s="1033" t="s">
        <v>800</v>
      </c>
      <c r="O222" s="1033"/>
      <c r="P222" s="1033"/>
      <c r="Q222" s="1033"/>
      <c r="R222" s="1033"/>
      <c r="S222" s="1033"/>
      <c r="T222" s="1033"/>
      <c r="U222" s="1033"/>
      <c r="V222" s="1033"/>
      <c r="W222" s="1033"/>
      <c r="X222" s="1033"/>
      <c r="Y222" s="1033"/>
      <c r="Z222" s="1033"/>
      <c r="AA222" s="1033"/>
      <c r="AB222" s="1033"/>
      <c r="AC222" s="1033"/>
      <c r="AD222" s="1033"/>
      <c r="AE222" s="1033"/>
      <c r="AF222" s="1033"/>
      <c r="AG222" s="1033"/>
      <c r="AH222" s="1033"/>
      <c r="AI222" s="1033"/>
      <c r="AJ222" s="1033"/>
      <c r="AK222" s="1033"/>
      <c r="AL222" s="1034" t="s">
        <v>801</v>
      </c>
      <c r="AM222" s="1033"/>
      <c r="AN222" s="1033"/>
      <c r="AO222" s="1033"/>
      <c r="AP222" s="1033"/>
      <c r="AQ222" s="1033"/>
      <c r="AR222" s="1033" t="s">
        <v>27</v>
      </c>
      <c r="AS222" s="1033"/>
      <c r="AT222" s="1033"/>
      <c r="AU222" s="1033"/>
      <c r="AV222" s="1033" t="s">
        <v>28</v>
      </c>
      <c r="AW222" s="1033"/>
      <c r="AX222" s="1033"/>
      <c r="BG222">
        <v>34.5</v>
      </c>
    </row>
    <row r="223" spans="2:59" ht="24" customHeight="1">
      <c r="B223" s="1028">
        <v>1</v>
      </c>
      <c r="C223" s="1028">
        <v>1</v>
      </c>
      <c r="D223" s="1029" t="s">
        <v>1082</v>
      </c>
      <c r="E223" s="1029"/>
      <c r="F223" s="1029"/>
      <c r="G223" s="1029"/>
      <c r="H223" s="1029"/>
      <c r="I223" s="1029"/>
      <c r="J223" s="1029"/>
      <c r="K223" s="1029"/>
      <c r="L223" s="1029"/>
      <c r="M223" s="1029"/>
      <c r="N223" s="1029" t="s">
        <v>1661</v>
      </c>
      <c r="O223" s="1029"/>
      <c r="P223" s="1029"/>
      <c r="Q223" s="1029"/>
      <c r="R223" s="1029"/>
      <c r="S223" s="1029"/>
      <c r="T223" s="1029"/>
      <c r="U223" s="1029"/>
      <c r="V223" s="1029"/>
      <c r="W223" s="1029"/>
      <c r="X223" s="1029"/>
      <c r="Y223" s="1029"/>
      <c r="Z223" s="1029"/>
      <c r="AA223" s="1029"/>
      <c r="AB223" s="1029"/>
      <c r="AC223" s="1029"/>
      <c r="AD223" s="1029"/>
      <c r="AE223" s="1029"/>
      <c r="AF223" s="1029"/>
      <c r="AG223" s="1029"/>
      <c r="AH223" s="1029"/>
      <c r="AI223" s="1029"/>
      <c r="AJ223" s="1029"/>
      <c r="AK223" s="1029"/>
      <c r="AL223" s="3363">
        <f>67120/1000000</f>
        <v>6.7119999999999999E-2</v>
      </c>
      <c r="AM223" s="3364"/>
      <c r="AN223" s="3364"/>
      <c r="AO223" s="3364"/>
      <c r="AP223" s="3364"/>
      <c r="AQ223" s="3364"/>
      <c r="AR223" s="1223" t="s">
        <v>816</v>
      </c>
      <c r="AS223" s="1080"/>
      <c r="AT223" s="1080"/>
      <c r="AU223" s="1081"/>
      <c r="AV223" s="3365" t="s">
        <v>881</v>
      </c>
      <c r="AW223" s="3366"/>
      <c r="AX223" s="3367"/>
      <c r="BG223">
        <v>24</v>
      </c>
    </row>
    <row r="224" spans="2:59" ht="24" customHeight="1">
      <c r="B224" s="1028">
        <v>2</v>
      </c>
      <c r="C224" s="1028">
        <v>1</v>
      </c>
      <c r="D224" s="1029" t="s">
        <v>1084</v>
      </c>
      <c r="E224" s="1029"/>
      <c r="F224" s="1029"/>
      <c r="G224" s="1029"/>
      <c r="H224" s="1029"/>
      <c r="I224" s="1029"/>
      <c r="J224" s="1029"/>
      <c r="K224" s="1029"/>
      <c r="L224" s="1029"/>
      <c r="M224" s="1029"/>
      <c r="N224" s="1029" t="s">
        <v>1661</v>
      </c>
      <c r="O224" s="1029"/>
      <c r="P224" s="1029"/>
      <c r="Q224" s="1029"/>
      <c r="R224" s="1029"/>
      <c r="S224" s="1029"/>
      <c r="T224" s="1029"/>
      <c r="U224" s="1029"/>
      <c r="V224" s="1029"/>
      <c r="W224" s="1029"/>
      <c r="X224" s="1029"/>
      <c r="Y224" s="1029"/>
      <c r="Z224" s="1029"/>
      <c r="AA224" s="1029"/>
      <c r="AB224" s="1029"/>
      <c r="AC224" s="1029"/>
      <c r="AD224" s="1029"/>
      <c r="AE224" s="1029"/>
      <c r="AF224" s="1029"/>
      <c r="AG224" s="1029"/>
      <c r="AH224" s="1029"/>
      <c r="AI224" s="1029"/>
      <c r="AJ224" s="1029"/>
      <c r="AK224" s="1029"/>
      <c r="AL224" s="3363">
        <f>37660/1000000</f>
        <v>3.7659999999999999E-2</v>
      </c>
      <c r="AM224" s="3364"/>
      <c r="AN224" s="3364"/>
      <c r="AO224" s="3364"/>
      <c r="AP224" s="3364"/>
      <c r="AQ224" s="3364"/>
      <c r="AR224" s="1223" t="s">
        <v>816</v>
      </c>
      <c r="AS224" s="1080"/>
      <c r="AT224" s="1080"/>
      <c r="AU224" s="1081"/>
      <c r="AV224" s="1223" t="s">
        <v>881</v>
      </c>
      <c r="AW224" s="1080"/>
      <c r="AX224" s="1081"/>
      <c r="BG224">
        <v>24</v>
      </c>
    </row>
    <row r="225" spans="2:59" ht="24" customHeight="1">
      <c r="B225" s="1028">
        <v>3</v>
      </c>
      <c r="C225" s="1028">
        <v>1</v>
      </c>
      <c r="D225" s="1029" t="s">
        <v>1085</v>
      </c>
      <c r="E225" s="1029"/>
      <c r="F225" s="1029"/>
      <c r="G225" s="1029"/>
      <c r="H225" s="1029"/>
      <c r="I225" s="1029"/>
      <c r="J225" s="1029"/>
      <c r="K225" s="1029"/>
      <c r="L225" s="1029"/>
      <c r="M225" s="1029"/>
      <c r="N225" s="1029" t="s">
        <v>1661</v>
      </c>
      <c r="O225" s="1029"/>
      <c r="P225" s="1029"/>
      <c r="Q225" s="1029"/>
      <c r="R225" s="1029"/>
      <c r="S225" s="1029"/>
      <c r="T225" s="1029"/>
      <c r="U225" s="1029"/>
      <c r="V225" s="1029"/>
      <c r="W225" s="1029"/>
      <c r="X225" s="1029"/>
      <c r="Y225" s="1029"/>
      <c r="Z225" s="1029"/>
      <c r="AA225" s="1029"/>
      <c r="AB225" s="1029"/>
      <c r="AC225" s="1029"/>
      <c r="AD225" s="1029"/>
      <c r="AE225" s="1029"/>
      <c r="AF225" s="1029"/>
      <c r="AG225" s="1029"/>
      <c r="AH225" s="1029"/>
      <c r="AI225" s="1029"/>
      <c r="AJ225" s="1029"/>
      <c r="AK225" s="1029"/>
      <c r="AL225" s="3363">
        <f>36250/1000000</f>
        <v>3.6249999999999998E-2</v>
      </c>
      <c r="AM225" s="3364"/>
      <c r="AN225" s="3364"/>
      <c r="AO225" s="3364"/>
      <c r="AP225" s="3364"/>
      <c r="AQ225" s="3364"/>
      <c r="AR225" s="1223" t="s">
        <v>816</v>
      </c>
      <c r="AS225" s="1080"/>
      <c r="AT225" s="1080"/>
      <c r="AU225" s="1081"/>
      <c r="AV225" s="1223" t="s">
        <v>881</v>
      </c>
      <c r="AW225" s="1080"/>
      <c r="AX225" s="1081"/>
      <c r="BG225">
        <v>24</v>
      </c>
    </row>
    <row r="226" spans="2:59" ht="24" customHeight="1">
      <c r="B226" s="1028">
        <v>4</v>
      </c>
      <c r="C226" s="1028">
        <v>1</v>
      </c>
      <c r="D226" s="1029" t="s">
        <v>1086</v>
      </c>
      <c r="E226" s="1029"/>
      <c r="F226" s="1029"/>
      <c r="G226" s="1029"/>
      <c r="H226" s="1029"/>
      <c r="I226" s="1029"/>
      <c r="J226" s="1029"/>
      <c r="K226" s="1029"/>
      <c r="L226" s="1029"/>
      <c r="M226" s="1029"/>
      <c r="N226" s="1029" t="s">
        <v>1661</v>
      </c>
      <c r="O226" s="1029"/>
      <c r="P226" s="1029"/>
      <c r="Q226" s="1029"/>
      <c r="R226" s="1029"/>
      <c r="S226" s="1029"/>
      <c r="T226" s="1029"/>
      <c r="U226" s="1029"/>
      <c r="V226" s="1029"/>
      <c r="W226" s="1029"/>
      <c r="X226" s="1029"/>
      <c r="Y226" s="1029"/>
      <c r="Z226" s="1029"/>
      <c r="AA226" s="1029"/>
      <c r="AB226" s="1029"/>
      <c r="AC226" s="1029"/>
      <c r="AD226" s="1029"/>
      <c r="AE226" s="1029"/>
      <c r="AF226" s="1029"/>
      <c r="AG226" s="1029"/>
      <c r="AH226" s="1029"/>
      <c r="AI226" s="1029"/>
      <c r="AJ226" s="1029"/>
      <c r="AK226" s="1029"/>
      <c r="AL226" s="3363">
        <f>32760/1000000</f>
        <v>3.2759999999999997E-2</v>
      </c>
      <c r="AM226" s="3364"/>
      <c r="AN226" s="3364"/>
      <c r="AO226" s="3364"/>
      <c r="AP226" s="3364"/>
      <c r="AQ226" s="3364"/>
      <c r="AR226" s="1223" t="s">
        <v>816</v>
      </c>
      <c r="AS226" s="1080"/>
      <c r="AT226" s="1080"/>
      <c r="AU226" s="1081"/>
      <c r="AV226" s="1223" t="s">
        <v>881</v>
      </c>
      <c r="AW226" s="1080"/>
      <c r="AX226" s="1081"/>
      <c r="BG226">
        <v>24</v>
      </c>
    </row>
    <row r="227" spans="2:59" ht="24" customHeight="1">
      <c r="B227" s="1028">
        <v>5</v>
      </c>
      <c r="C227" s="1028">
        <v>1</v>
      </c>
      <c r="D227" s="1029" t="s">
        <v>1087</v>
      </c>
      <c r="E227" s="1029"/>
      <c r="F227" s="1029"/>
      <c r="G227" s="1029"/>
      <c r="H227" s="1029"/>
      <c r="I227" s="1029"/>
      <c r="J227" s="1029"/>
      <c r="K227" s="1029"/>
      <c r="L227" s="1029"/>
      <c r="M227" s="1029"/>
      <c r="N227" s="1029" t="s">
        <v>1661</v>
      </c>
      <c r="O227" s="1029"/>
      <c r="P227" s="1029"/>
      <c r="Q227" s="1029"/>
      <c r="R227" s="1029"/>
      <c r="S227" s="1029"/>
      <c r="T227" s="1029"/>
      <c r="U227" s="1029"/>
      <c r="V227" s="1029"/>
      <c r="W227" s="1029"/>
      <c r="X227" s="1029"/>
      <c r="Y227" s="1029"/>
      <c r="Z227" s="1029"/>
      <c r="AA227" s="1029"/>
      <c r="AB227" s="1029"/>
      <c r="AC227" s="1029"/>
      <c r="AD227" s="1029"/>
      <c r="AE227" s="1029"/>
      <c r="AF227" s="1029"/>
      <c r="AG227" s="1029"/>
      <c r="AH227" s="1029"/>
      <c r="AI227" s="1029"/>
      <c r="AJ227" s="1029"/>
      <c r="AK227" s="1029"/>
      <c r="AL227" s="3363">
        <f>26070/1000000</f>
        <v>2.6069999999999999E-2</v>
      </c>
      <c r="AM227" s="3364"/>
      <c r="AN227" s="3364"/>
      <c r="AO227" s="3364"/>
      <c r="AP227" s="3364"/>
      <c r="AQ227" s="3364"/>
      <c r="AR227" s="1223" t="s">
        <v>816</v>
      </c>
      <c r="AS227" s="1080"/>
      <c r="AT227" s="1080"/>
      <c r="AU227" s="1081"/>
      <c r="AV227" s="1223" t="s">
        <v>881</v>
      </c>
      <c r="AW227" s="1080"/>
      <c r="AX227" s="1081"/>
      <c r="BG227">
        <v>24</v>
      </c>
    </row>
    <row r="228" spans="2:59" ht="24" customHeight="1">
      <c r="B228" s="1028">
        <v>6</v>
      </c>
      <c r="C228" s="1028">
        <v>1</v>
      </c>
      <c r="D228" s="1029"/>
      <c r="E228" s="1029"/>
      <c r="F228" s="1029"/>
      <c r="G228" s="1029"/>
      <c r="H228" s="1029"/>
      <c r="I228" s="1029"/>
      <c r="J228" s="1029"/>
      <c r="K228" s="1029"/>
      <c r="L228" s="1029"/>
      <c r="M228" s="1029"/>
      <c r="N228" s="1029"/>
      <c r="O228" s="1029"/>
      <c r="P228" s="1029"/>
      <c r="Q228" s="1029"/>
      <c r="R228" s="1029"/>
      <c r="S228" s="1029"/>
      <c r="T228" s="1029"/>
      <c r="U228" s="1029"/>
      <c r="V228" s="1029"/>
      <c r="W228" s="1029"/>
      <c r="X228" s="1029"/>
      <c r="Y228" s="1029"/>
      <c r="Z228" s="1029"/>
      <c r="AA228" s="1029"/>
      <c r="AB228" s="1029"/>
      <c r="AC228" s="1029"/>
      <c r="AD228" s="1029"/>
      <c r="AE228" s="1029"/>
      <c r="AF228" s="1029"/>
      <c r="AG228" s="1029"/>
      <c r="AH228" s="1029"/>
      <c r="AI228" s="1029"/>
      <c r="AJ228" s="1029"/>
      <c r="AK228" s="1029"/>
      <c r="AL228" s="1030"/>
      <c r="AM228" s="1029"/>
      <c r="AN228" s="1029"/>
      <c r="AO228" s="1029"/>
      <c r="AP228" s="1029"/>
      <c r="AQ228" s="1029"/>
      <c r="AR228" s="1029"/>
      <c r="AS228" s="1029"/>
      <c r="AT228" s="1029"/>
      <c r="AU228" s="1029"/>
      <c r="AV228" s="1286"/>
      <c r="AW228" s="1286"/>
      <c r="AX228" s="1286"/>
      <c r="BG228">
        <v>24</v>
      </c>
    </row>
    <row r="229" spans="2:59" ht="24" customHeight="1">
      <c r="B229" s="1028">
        <v>7</v>
      </c>
      <c r="C229" s="1028">
        <v>1</v>
      </c>
      <c r="D229" s="1029"/>
      <c r="E229" s="1029"/>
      <c r="F229" s="1029"/>
      <c r="G229" s="1029"/>
      <c r="H229" s="1029"/>
      <c r="I229" s="1029"/>
      <c r="J229" s="1029"/>
      <c r="K229" s="1029"/>
      <c r="L229" s="1029"/>
      <c r="M229" s="1029"/>
      <c r="N229" s="1029"/>
      <c r="O229" s="1029"/>
      <c r="P229" s="1029"/>
      <c r="Q229" s="1029"/>
      <c r="R229" s="1029"/>
      <c r="S229" s="1029"/>
      <c r="T229" s="1029"/>
      <c r="U229" s="1029"/>
      <c r="V229" s="1029"/>
      <c r="W229" s="1029"/>
      <c r="X229" s="1029"/>
      <c r="Y229" s="1029"/>
      <c r="Z229" s="1029"/>
      <c r="AA229" s="1029"/>
      <c r="AB229" s="1029"/>
      <c r="AC229" s="1029"/>
      <c r="AD229" s="1029"/>
      <c r="AE229" s="1029"/>
      <c r="AF229" s="1029"/>
      <c r="AG229" s="1029"/>
      <c r="AH229" s="1029"/>
      <c r="AI229" s="1029"/>
      <c r="AJ229" s="1029"/>
      <c r="AK229" s="1029"/>
      <c r="AL229" s="1030"/>
      <c r="AM229" s="1029"/>
      <c r="AN229" s="1029"/>
      <c r="AO229" s="1029"/>
      <c r="AP229" s="1029"/>
      <c r="AQ229" s="1029"/>
      <c r="AR229" s="1029"/>
      <c r="AS229" s="1029"/>
      <c r="AT229" s="1029"/>
      <c r="AU229" s="1029"/>
      <c r="AV229" s="1029"/>
      <c r="AW229" s="1029"/>
      <c r="AX229" s="1029"/>
      <c r="BG229">
        <v>24</v>
      </c>
    </row>
    <row r="230" spans="2:59" ht="24" customHeight="1">
      <c r="B230" s="1028">
        <v>8</v>
      </c>
      <c r="C230" s="1028">
        <v>1</v>
      </c>
      <c r="D230" s="1029"/>
      <c r="E230" s="1029"/>
      <c r="F230" s="1029"/>
      <c r="G230" s="1029"/>
      <c r="H230" s="1029"/>
      <c r="I230" s="1029"/>
      <c r="J230" s="1029"/>
      <c r="K230" s="1029"/>
      <c r="L230" s="1029"/>
      <c r="M230" s="1029"/>
      <c r="N230" s="1029"/>
      <c r="O230" s="1029"/>
      <c r="P230" s="1029"/>
      <c r="Q230" s="1029"/>
      <c r="R230" s="1029"/>
      <c r="S230" s="1029"/>
      <c r="T230" s="1029"/>
      <c r="U230" s="1029"/>
      <c r="V230" s="1029"/>
      <c r="W230" s="1029"/>
      <c r="X230" s="1029"/>
      <c r="Y230" s="1029"/>
      <c r="Z230" s="1029"/>
      <c r="AA230" s="1029"/>
      <c r="AB230" s="1029"/>
      <c r="AC230" s="1029"/>
      <c r="AD230" s="1029"/>
      <c r="AE230" s="1029"/>
      <c r="AF230" s="1029"/>
      <c r="AG230" s="1029"/>
      <c r="AH230" s="1029"/>
      <c r="AI230" s="1029"/>
      <c r="AJ230" s="1029"/>
      <c r="AK230" s="1029"/>
      <c r="AL230" s="1030"/>
      <c r="AM230" s="1029"/>
      <c r="AN230" s="1029"/>
      <c r="AO230" s="1029"/>
      <c r="AP230" s="1029"/>
      <c r="AQ230" s="1029"/>
      <c r="AR230" s="1029"/>
      <c r="AS230" s="1029"/>
      <c r="AT230" s="1029"/>
      <c r="AU230" s="1029"/>
      <c r="AV230" s="1029"/>
      <c r="AW230" s="1029"/>
      <c r="AX230" s="1029"/>
      <c r="BG230">
        <v>24</v>
      </c>
    </row>
    <row r="231" spans="2:59" ht="24" customHeight="1">
      <c r="B231" s="1028">
        <v>9</v>
      </c>
      <c r="C231" s="1028">
        <v>1</v>
      </c>
      <c r="D231" s="1029"/>
      <c r="E231" s="1029"/>
      <c r="F231" s="1029"/>
      <c r="G231" s="1029"/>
      <c r="H231" s="1029"/>
      <c r="I231" s="1029"/>
      <c r="J231" s="1029"/>
      <c r="K231" s="1029"/>
      <c r="L231" s="1029"/>
      <c r="M231" s="1029"/>
      <c r="N231" s="1029"/>
      <c r="O231" s="1029"/>
      <c r="P231" s="1029"/>
      <c r="Q231" s="1029"/>
      <c r="R231" s="1029"/>
      <c r="S231" s="1029"/>
      <c r="T231" s="1029"/>
      <c r="U231" s="1029"/>
      <c r="V231" s="1029"/>
      <c r="W231" s="1029"/>
      <c r="X231" s="1029"/>
      <c r="Y231" s="1029"/>
      <c r="Z231" s="1029"/>
      <c r="AA231" s="1029"/>
      <c r="AB231" s="1029"/>
      <c r="AC231" s="1029"/>
      <c r="AD231" s="1029"/>
      <c r="AE231" s="1029"/>
      <c r="AF231" s="1029"/>
      <c r="AG231" s="1029"/>
      <c r="AH231" s="1029"/>
      <c r="AI231" s="1029"/>
      <c r="AJ231" s="1029"/>
      <c r="AK231" s="1029"/>
      <c r="AL231" s="1030"/>
      <c r="AM231" s="1029"/>
      <c r="AN231" s="1029"/>
      <c r="AO231" s="1029"/>
      <c r="AP231" s="1029"/>
      <c r="AQ231" s="1029"/>
      <c r="AR231" s="1029"/>
      <c r="AS231" s="1029"/>
      <c r="AT231" s="1029"/>
      <c r="AU231" s="1029"/>
      <c r="AV231" s="1029"/>
      <c r="AW231" s="1029"/>
      <c r="AX231" s="1029"/>
      <c r="BG231">
        <v>24</v>
      </c>
    </row>
    <row r="232" spans="2:59" ht="24" customHeight="1">
      <c r="B232" s="1028">
        <v>10</v>
      </c>
      <c r="C232" s="1028">
        <v>1</v>
      </c>
      <c r="D232" s="1029"/>
      <c r="E232" s="1029"/>
      <c r="F232" s="1029"/>
      <c r="G232" s="1029"/>
      <c r="H232" s="1029"/>
      <c r="I232" s="1029"/>
      <c r="J232" s="1029"/>
      <c r="K232" s="1029"/>
      <c r="L232" s="1029"/>
      <c r="M232" s="1029"/>
      <c r="N232" s="1029"/>
      <c r="O232" s="1029"/>
      <c r="P232" s="1029"/>
      <c r="Q232" s="1029"/>
      <c r="R232" s="1029"/>
      <c r="S232" s="1029"/>
      <c r="T232" s="1029"/>
      <c r="U232" s="1029"/>
      <c r="V232" s="1029"/>
      <c r="W232" s="1029"/>
      <c r="X232" s="1029"/>
      <c r="Y232" s="1029"/>
      <c r="Z232" s="1029"/>
      <c r="AA232" s="1029"/>
      <c r="AB232" s="1029"/>
      <c r="AC232" s="1029"/>
      <c r="AD232" s="1029"/>
      <c r="AE232" s="1029"/>
      <c r="AF232" s="1029"/>
      <c r="AG232" s="1029"/>
      <c r="AH232" s="1029"/>
      <c r="AI232" s="1029"/>
      <c r="AJ232" s="1029"/>
      <c r="AK232" s="1029"/>
      <c r="AL232" s="1030"/>
      <c r="AM232" s="1029"/>
      <c r="AN232" s="1029"/>
      <c r="AO232" s="1029"/>
      <c r="AP232" s="1029"/>
      <c r="AQ232" s="1029"/>
      <c r="AR232" s="1029"/>
      <c r="AS232" s="1029"/>
      <c r="AT232" s="1029"/>
      <c r="AU232" s="1029"/>
      <c r="AV232" s="1029"/>
      <c r="AW232" s="1029"/>
      <c r="AX232" s="1029"/>
      <c r="BG232">
        <v>24</v>
      </c>
    </row>
    <row r="233" spans="2:59">
      <c r="BG233">
        <v>13.5</v>
      </c>
    </row>
    <row r="234" spans="2:59">
      <c r="C234" s="120" t="s">
        <v>1662</v>
      </c>
      <c r="BG234">
        <v>13.5</v>
      </c>
    </row>
    <row r="235" spans="2:59" ht="34.5" customHeight="1">
      <c r="B235" s="1028"/>
      <c r="C235" s="1028"/>
      <c r="D235" s="1033" t="s">
        <v>799</v>
      </c>
      <c r="E235" s="1033"/>
      <c r="F235" s="1033"/>
      <c r="G235" s="1033"/>
      <c r="H235" s="1033"/>
      <c r="I235" s="1033"/>
      <c r="J235" s="1033"/>
      <c r="K235" s="1033"/>
      <c r="L235" s="1033"/>
      <c r="M235" s="1033"/>
      <c r="N235" s="1033" t="s">
        <v>800</v>
      </c>
      <c r="O235" s="1033"/>
      <c r="P235" s="1033"/>
      <c r="Q235" s="1033"/>
      <c r="R235" s="1033"/>
      <c r="S235" s="1033"/>
      <c r="T235" s="1033"/>
      <c r="U235" s="1033"/>
      <c r="V235" s="1033"/>
      <c r="W235" s="1033"/>
      <c r="X235" s="1033"/>
      <c r="Y235" s="1033"/>
      <c r="Z235" s="1033"/>
      <c r="AA235" s="1033"/>
      <c r="AB235" s="1033"/>
      <c r="AC235" s="1033"/>
      <c r="AD235" s="1033"/>
      <c r="AE235" s="1033"/>
      <c r="AF235" s="1033"/>
      <c r="AG235" s="1033"/>
      <c r="AH235" s="1033"/>
      <c r="AI235" s="1033"/>
      <c r="AJ235" s="1033"/>
      <c r="AK235" s="1033"/>
      <c r="AL235" s="1034" t="s">
        <v>801</v>
      </c>
      <c r="AM235" s="1033"/>
      <c r="AN235" s="1033"/>
      <c r="AO235" s="1033"/>
      <c r="AP235" s="1033"/>
      <c r="AQ235" s="1033"/>
      <c r="AR235" s="1033" t="s">
        <v>27</v>
      </c>
      <c r="AS235" s="1033"/>
      <c r="AT235" s="1033"/>
      <c r="AU235" s="1033"/>
      <c r="AV235" s="1033" t="s">
        <v>28</v>
      </c>
      <c r="AW235" s="1033"/>
      <c r="AX235" s="1033"/>
      <c r="BG235">
        <v>34.5</v>
      </c>
    </row>
    <row r="236" spans="2:59" ht="41.25" customHeight="1">
      <c r="B236" s="1028">
        <v>1</v>
      </c>
      <c r="C236" s="1028">
        <v>1</v>
      </c>
      <c r="D236" s="1030" t="s">
        <v>1663</v>
      </c>
      <c r="E236" s="1029"/>
      <c r="F236" s="1029"/>
      <c r="G236" s="1029"/>
      <c r="H236" s="1029"/>
      <c r="I236" s="1029"/>
      <c r="J236" s="1029"/>
      <c r="K236" s="1029"/>
      <c r="L236" s="1029"/>
      <c r="M236" s="1029"/>
      <c r="N236" s="1621" t="s">
        <v>1664</v>
      </c>
      <c r="O236" s="3358"/>
      <c r="P236" s="3358"/>
      <c r="Q236" s="3358"/>
      <c r="R236" s="3358"/>
      <c r="S236" s="3358"/>
      <c r="T236" s="3358"/>
      <c r="U236" s="3358"/>
      <c r="V236" s="3358"/>
      <c r="W236" s="3358"/>
      <c r="X236" s="3358"/>
      <c r="Y236" s="3358"/>
      <c r="Z236" s="3358"/>
      <c r="AA236" s="3358"/>
      <c r="AB236" s="3358"/>
      <c r="AC236" s="3358"/>
      <c r="AD236" s="3358"/>
      <c r="AE236" s="3358"/>
      <c r="AF236" s="3358"/>
      <c r="AG236" s="3358"/>
      <c r="AH236" s="3358"/>
      <c r="AI236" s="3358"/>
      <c r="AJ236" s="3358"/>
      <c r="AK236" s="3359"/>
      <c r="AL236" s="3363">
        <f>32580/1000000</f>
        <v>3.2579999999999998E-2</v>
      </c>
      <c r="AM236" s="3364"/>
      <c r="AN236" s="3364"/>
      <c r="AO236" s="3364"/>
      <c r="AP236" s="3364"/>
      <c r="AQ236" s="3364"/>
      <c r="AR236" s="1223" t="s">
        <v>816</v>
      </c>
      <c r="AS236" s="1080"/>
      <c r="AT236" s="1080"/>
      <c r="AU236" s="1081"/>
      <c r="AV236" s="3362" t="s">
        <v>881</v>
      </c>
      <c r="AW236" s="3362"/>
      <c r="AX236" s="3362"/>
      <c r="BG236">
        <v>41.25</v>
      </c>
    </row>
    <row r="237" spans="2:59" ht="24" customHeight="1">
      <c r="B237" s="1028">
        <v>2</v>
      </c>
      <c r="C237" s="1028">
        <v>1</v>
      </c>
      <c r="D237" s="1029"/>
      <c r="E237" s="1029"/>
      <c r="F237" s="1029"/>
      <c r="G237" s="1029"/>
      <c r="H237" s="1029"/>
      <c r="I237" s="1029"/>
      <c r="J237" s="1029"/>
      <c r="K237" s="1029"/>
      <c r="L237" s="1029"/>
      <c r="M237" s="1029"/>
      <c r="N237" s="1029"/>
      <c r="O237" s="1029"/>
      <c r="P237" s="1029"/>
      <c r="Q237" s="1029"/>
      <c r="R237" s="1029"/>
      <c r="S237" s="1029"/>
      <c r="T237" s="1029"/>
      <c r="U237" s="1029"/>
      <c r="V237" s="1029"/>
      <c r="W237" s="1029"/>
      <c r="X237" s="1029"/>
      <c r="Y237" s="1029"/>
      <c r="Z237" s="1029"/>
      <c r="AA237" s="1029"/>
      <c r="AB237" s="1029"/>
      <c r="AC237" s="1029"/>
      <c r="AD237" s="1029"/>
      <c r="AE237" s="1029"/>
      <c r="AF237" s="1029"/>
      <c r="AG237" s="1029"/>
      <c r="AH237" s="1029"/>
      <c r="AI237" s="1029"/>
      <c r="AJ237" s="1029"/>
      <c r="AK237" s="1029"/>
      <c r="AL237" s="1030"/>
      <c r="AM237" s="1029"/>
      <c r="AN237" s="1029"/>
      <c r="AO237" s="1029"/>
      <c r="AP237" s="1029"/>
      <c r="AQ237" s="1029"/>
      <c r="AR237" s="1029"/>
      <c r="AS237" s="1029"/>
      <c r="AT237" s="1029"/>
      <c r="AU237" s="1029"/>
      <c r="AV237" s="1029"/>
      <c r="AW237" s="1029"/>
      <c r="AX237" s="1029"/>
      <c r="BG237">
        <v>24</v>
      </c>
    </row>
    <row r="238" spans="2:59" ht="24" customHeight="1">
      <c r="B238" s="1028">
        <v>3</v>
      </c>
      <c r="C238" s="1028">
        <v>1</v>
      </c>
      <c r="D238" s="1029"/>
      <c r="E238" s="1029"/>
      <c r="F238" s="1029"/>
      <c r="G238" s="1029"/>
      <c r="H238" s="1029"/>
      <c r="I238" s="1029"/>
      <c r="J238" s="1029"/>
      <c r="K238" s="1029"/>
      <c r="L238" s="1029"/>
      <c r="M238" s="1029"/>
      <c r="N238" s="1029"/>
      <c r="O238" s="1029"/>
      <c r="P238" s="1029"/>
      <c r="Q238" s="1029"/>
      <c r="R238" s="1029"/>
      <c r="S238" s="1029"/>
      <c r="T238" s="1029"/>
      <c r="U238" s="1029"/>
      <c r="V238" s="1029"/>
      <c r="W238" s="1029"/>
      <c r="X238" s="1029"/>
      <c r="Y238" s="1029"/>
      <c r="Z238" s="1029"/>
      <c r="AA238" s="1029"/>
      <c r="AB238" s="1029"/>
      <c r="AC238" s="1029"/>
      <c r="AD238" s="1029"/>
      <c r="AE238" s="1029"/>
      <c r="AF238" s="1029"/>
      <c r="AG238" s="1029"/>
      <c r="AH238" s="1029"/>
      <c r="AI238" s="1029"/>
      <c r="AJ238" s="1029"/>
      <c r="AK238" s="1029"/>
      <c r="AL238" s="1030"/>
      <c r="AM238" s="1029"/>
      <c r="AN238" s="1029"/>
      <c r="AO238" s="1029"/>
      <c r="AP238" s="1029"/>
      <c r="AQ238" s="1029"/>
      <c r="AR238" s="1029"/>
      <c r="AS238" s="1029"/>
      <c r="AT238" s="1029"/>
      <c r="AU238" s="1029"/>
      <c r="AV238" s="1029"/>
      <c r="AW238" s="1029"/>
      <c r="AX238" s="1029"/>
      <c r="BG238">
        <v>24</v>
      </c>
    </row>
    <row r="239" spans="2:59" ht="24" customHeight="1">
      <c r="B239" s="1028">
        <v>4</v>
      </c>
      <c r="C239" s="1028">
        <v>1</v>
      </c>
      <c r="D239" s="1029"/>
      <c r="E239" s="1029"/>
      <c r="F239" s="1029"/>
      <c r="G239" s="1029"/>
      <c r="H239" s="1029"/>
      <c r="I239" s="1029"/>
      <c r="J239" s="1029"/>
      <c r="K239" s="1029"/>
      <c r="L239" s="1029"/>
      <c r="M239" s="1029"/>
      <c r="N239" s="1029"/>
      <c r="O239" s="1029"/>
      <c r="P239" s="1029"/>
      <c r="Q239" s="1029"/>
      <c r="R239" s="1029"/>
      <c r="S239" s="1029"/>
      <c r="T239" s="1029"/>
      <c r="U239" s="1029"/>
      <c r="V239" s="1029"/>
      <c r="W239" s="1029"/>
      <c r="X239" s="1029"/>
      <c r="Y239" s="1029"/>
      <c r="Z239" s="1029"/>
      <c r="AA239" s="1029"/>
      <c r="AB239" s="1029"/>
      <c r="AC239" s="1029"/>
      <c r="AD239" s="1029"/>
      <c r="AE239" s="1029"/>
      <c r="AF239" s="1029"/>
      <c r="AG239" s="1029"/>
      <c r="AH239" s="1029"/>
      <c r="AI239" s="1029"/>
      <c r="AJ239" s="1029"/>
      <c r="AK239" s="1029"/>
      <c r="AL239" s="1030"/>
      <c r="AM239" s="1029"/>
      <c r="AN239" s="1029"/>
      <c r="AO239" s="1029"/>
      <c r="AP239" s="1029"/>
      <c r="AQ239" s="1029"/>
      <c r="AR239" s="1029"/>
      <c r="AS239" s="1029"/>
      <c r="AT239" s="1029"/>
      <c r="AU239" s="1029"/>
      <c r="AV239" s="1029"/>
      <c r="AW239" s="1029"/>
      <c r="AX239" s="1029"/>
      <c r="BG239">
        <v>24</v>
      </c>
    </row>
    <row r="240" spans="2:59" ht="24" customHeight="1">
      <c r="B240" s="1028">
        <v>5</v>
      </c>
      <c r="C240" s="1028">
        <v>1</v>
      </c>
      <c r="D240" s="1029"/>
      <c r="E240" s="1029"/>
      <c r="F240" s="1029"/>
      <c r="G240" s="1029"/>
      <c r="H240" s="1029"/>
      <c r="I240" s="1029"/>
      <c r="J240" s="1029"/>
      <c r="K240" s="1029"/>
      <c r="L240" s="1029"/>
      <c r="M240" s="1029"/>
      <c r="N240" s="1029"/>
      <c r="O240" s="1029"/>
      <c r="P240" s="1029"/>
      <c r="Q240" s="1029"/>
      <c r="R240" s="1029"/>
      <c r="S240" s="1029"/>
      <c r="T240" s="1029"/>
      <c r="U240" s="1029"/>
      <c r="V240" s="1029"/>
      <c r="W240" s="1029"/>
      <c r="X240" s="1029"/>
      <c r="Y240" s="1029"/>
      <c r="Z240" s="1029"/>
      <c r="AA240" s="1029"/>
      <c r="AB240" s="1029"/>
      <c r="AC240" s="1029"/>
      <c r="AD240" s="1029"/>
      <c r="AE240" s="1029"/>
      <c r="AF240" s="1029"/>
      <c r="AG240" s="1029"/>
      <c r="AH240" s="1029"/>
      <c r="AI240" s="1029"/>
      <c r="AJ240" s="1029"/>
      <c r="AK240" s="1029"/>
      <c r="AL240" s="1030"/>
      <c r="AM240" s="1029"/>
      <c r="AN240" s="1029"/>
      <c r="AO240" s="1029"/>
      <c r="AP240" s="1029"/>
      <c r="AQ240" s="1029"/>
      <c r="AR240" s="1029"/>
      <c r="AS240" s="1029"/>
      <c r="AT240" s="1029"/>
      <c r="AU240" s="1029"/>
      <c r="AV240" s="1029"/>
      <c r="AW240" s="1029"/>
      <c r="AX240" s="1029"/>
      <c r="BG240">
        <v>24</v>
      </c>
    </row>
    <row r="241" spans="2:59" ht="24" customHeight="1">
      <c r="B241" s="1028">
        <v>6</v>
      </c>
      <c r="C241" s="1028">
        <v>1</v>
      </c>
      <c r="D241" s="1029"/>
      <c r="E241" s="1029"/>
      <c r="F241" s="1029"/>
      <c r="G241" s="1029"/>
      <c r="H241" s="1029"/>
      <c r="I241" s="1029"/>
      <c r="J241" s="1029"/>
      <c r="K241" s="1029"/>
      <c r="L241" s="1029"/>
      <c r="M241" s="1029"/>
      <c r="N241" s="1029"/>
      <c r="O241" s="1029"/>
      <c r="P241" s="1029"/>
      <c r="Q241" s="1029"/>
      <c r="R241" s="1029"/>
      <c r="S241" s="1029"/>
      <c r="T241" s="1029"/>
      <c r="U241" s="1029"/>
      <c r="V241" s="1029"/>
      <c r="W241" s="1029"/>
      <c r="X241" s="1029"/>
      <c r="Y241" s="1029"/>
      <c r="Z241" s="1029"/>
      <c r="AA241" s="1029"/>
      <c r="AB241" s="1029"/>
      <c r="AC241" s="1029"/>
      <c r="AD241" s="1029"/>
      <c r="AE241" s="1029"/>
      <c r="AF241" s="1029"/>
      <c r="AG241" s="1029"/>
      <c r="AH241" s="1029"/>
      <c r="AI241" s="1029"/>
      <c r="AJ241" s="1029"/>
      <c r="AK241" s="1029"/>
      <c r="AL241" s="1030"/>
      <c r="AM241" s="1029"/>
      <c r="AN241" s="1029"/>
      <c r="AO241" s="1029"/>
      <c r="AP241" s="1029"/>
      <c r="AQ241" s="1029"/>
      <c r="AR241" s="1029"/>
      <c r="AS241" s="1029"/>
      <c r="AT241" s="1029"/>
      <c r="AU241" s="1029"/>
      <c r="AV241" s="1029"/>
      <c r="AW241" s="1029"/>
      <c r="AX241" s="1029"/>
      <c r="BG241">
        <v>24</v>
      </c>
    </row>
    <row r="242" spans="2:59" ht="24" customHeight="1">
      <c r="B242" s="1028">
        <v>7</v>
      </c>
      <c r="C242" s="1028">
        <v>1</v>
      </c>
      <c r="D242" s="1029"/>
      <c r="E242" s="1029"/>
      <c r="F242" s="1029"/>
      <c r="G242" s="1029"/>
      <c r="H242" s="1029"/>
      <c r="I242" s="1029"/>
      <c r="J242" s="1029"/>
      <c r="K242" s="1029"/>
      <c r="L242" s="1029"/>
      <c r="M242" s="1029"/>
      <c r="N242" s="1029"/>
      <c r="O242" s="1029"/>
      <c r="P242" s="1029"/>
      <c r="Q242" s="1029"/>
      <c r="R242" s="1029"/>
      <c r="S242" s="1029"/>
      <c r="T242" s="1029"/>
      <c r="U242" s="1029"/>
      <c r="V242" s="1029"/>
      <c r="W242" s="1029"/>
      <c r="X242" s="1029"/>
      <c r="Y242" s="1029"/>
      <c r="Z242" s="1029"/>
      <c r="AA242" s="1029"/>
      <c r="AB242" s="1029"/>
      <c r="AC242" s="1029"/>
      <c r="AD242" s="1029"/>
      <c r="AE242" s="1029"/>
      <c r="AF242" s="1029"/>
      <c r="AG242" s="1029"/>
      <c r="AH242" s="1029"/>
      <c r="AI242" s="1029"/>
      <c r="AJ242" s="1029"/>
      <c r="AK242" s="1029"/>
      <c r="AL242" s="1030"/>
      <c r="AM242" s="1029"/>
      <c r="AN242" s="1029"/>
      <c r="AO242" s="1029"/>
      <c r="AP242" s="1029"/>
      <c r="AQ242" s="1029"/>
      <c r="AR242" s="1029"/>
      <c r="AS242" s="1029"/>
      <c r="AT242" s="1029"/>
      <c r="AU242" s="1029"/>
      <c r="AV242" s="1029"/>
      <c r="AW242" s="1029"/>
      <c r="AX242" s="1029"/>
      <c r="BG242">
        <v>24</v>
      </c>
    </row>
    <row r="243" spans="2:59" ht="24" customHeight="1">
      <c r="B243" s="1028">
        <v>8</v>
      </c>
      <c r="C243" s="1028">
        <v>1</v>
      </c>
      <c r="D243" s="1029"/>
      <c r="E243" s="1029"/>
      <c r="F243" s="1029"/>
      <c r="G243" s="1029"/>
      <c r="H243" s="1029"/>
      <c r="I243" s="1029"/>
      <c r="J243" s="1029"/>
      <c r="K243" s="1029"/>
      <c r="L243" s="1029"/>
      <c r="M243" s="1029"/>
      <c r="N243" s="1029"/>
      <c r="O243" s="1029"/>
      <c r="P243" s="1029"/>
      <c r="Q243" s="1029"/>
      <c r="R243" s="1029"/>
      <c r="S243" s="1029"/>
      <c r="T243" s="1029"/>
      <c r="U243" s="1029"/>
      <c r="V243" s="1029"/>
      <c r="W243" s="1029"/>
      <c r="X243" s="1029"/>
      <c r="Y243" s="1029"/>
      <c r="Z243" s="1029"/>
      <c r="AA243" s="1029"/>
      <c r="AB243" s="1029"/>
      <c r="AC243" s="1029"/>
      <c r="AD243" s="1029"/>
      <c r="AE243" s="1029"/>
      <c r="AF243" s="1029"/>
      <c r="AG243" s="1029"/>
      <c r="AH243" s="1029"/>
      <c r="AI243" s="1029"/>
      <c r="AJ243" s="1029"/>
      <c r="AK243" s="1029"/>
      <c r="AL243" s="1030"/>
      <c r="AM243" s="1029"/>
      <c r="AN243" s="1029"/>
      <c r="AO243" s="1029"/>
      <c r="AP243" s="1029"/>
      <c r="AQ243" s="1029"/>
      <c r="AR243" s="1029"/>
      <c r="AS243" s="1029"/>
      <c r="AT243" s="1029"/>
      <c r="AU243" s="1029"/>
      <c r="AV243" s="1029"/>
      <c r="AW243" s="1029"/>
      <c r="AX243" s="1029"/>
      <c r="BG243">
        <v>24</v>
      </c>
    </row>
    <row r="244" spans="2:59" ht="24" customHeight="1">
      <c r="B244" s="1028">
        <v>9</v>
      </c>
      <c r="C244" s="1028">
        <v>1</v>
      </c>
      <c r="D244" s="1029"/>
      <c r="E244" s="1029"/>
      <c r="F244" s="1029"/>
      <c r="G244" s="1029"/>
      <c r="H244" s="1029"/>
      <c r="I244" s="1029"/>
      <c r="J244" s="1029"/>
      <c r="K244" s="1029"/>
      <c r="L244" s="1029"/>
      <c r="M244" s="1029"/>
      <c r="N244" s="1029"/>
      <c r="O244" s="1029"/>
      <c r="P244" s="1029"/>
      <c r="Q244" s="1029"/>
      <c r="R244" s="1029"/>
      <c r="S244" s="1029"/>
      <c r="T244" s="1029"/>
      <c r="U244" s="1029"/>
      <c r="V244" s="1029"/>
      <c r="W244" s="1029"/>
      <c r="X244" s="1029"/>
      <c r="Y244" s="1029"/>
      <c r="Z244" s="1029"/>
      <c r="AA244" s="1029"/>
      <c r="AB244" s="1029"/>
      <c r="AC244" s="1029"/>
      <c r="AD244" s="1029"/>
      <c r="AE244" s="1029"/>
      <c r="AF244" s="1029"/>
      <c r="AG244" s="1029"/>
      <c r="AH244" s="1029"/>
      <c r="AI244" s="1029"/>
      <c r="AJ244" s="1029"/>
      <c r="AK244" s="1029"/>
      <c r="AL244" s="1030"/>
      <c r="AM244" s="1029"/>
      <c r="AN244" s="1029"/>
      <c r="AO244" s="1029"/>
      <c r="AP244" s="1029"/>
      <c r="AQ244" s="1029"/>
      <c r="AR244" s="1029"/>
      <c r="AS244" s="1029"/>
      <c r="AT244" s="1029"/>
      <c r="AU244" s="1029"/>
      <c r="AV244" s="1029"/>
      <c r="AW244" s="1029"/>
      <c r="AX244" s="1029"/>
      <c r="BG244">
        <v>24</v>
      </c>
    </row>
    <row r="245" spans="2:59" ht="24" customHeight="1">
      <c r="B245" s="1028">
        <v>10</v>
      </c>
      <c r="C245" s="1028">
        <v>1</v>
      </c>
      <c r="D245" s="1029"/>
      <c r="E245" s="1029"/>
      <c r="F245" s="1029"/>
      <c r="G245" s="1029"/>
      <c r="H245" s="1029"/>
      <c r="I245" s="1029"/>
      <c r="J245" s="1029"/>
      <c r="K245" s="1029"/>
      <c r="L245" s="1029"/>
      <c r="M245" s="1029"/>
      <c r="N245" s="1029"/>
      <c r="O245" s="1029"/>
      <c r="P245" s="1029"/>
      <c r="Q245" s="1029"/>
      <c r="R245" s="1029"/>
      <c r="S245" s="1029"/>
      <c r="T245" s="1029"/>
      <c r="U245" s="1029"/>
      <c r="V245" s="1029"/>
      <c r="W245" s="1029"/>
      <c r="X245" s="1029"/>
      <c r="Y245" s="1029"/>
      <c r="Z245" s="1029"/>
      <c r="AA245" s="1029"/>
      <c r="AB245" s="1029"/>
      <c r="AC245" s="1029"/>
      <c r="AD245" s="1029"/>
      <c r="AE245" s="1029"/>
      <c r="AF245" s="1029"/>
      <c r="AG245" s="1029"/>
      <c r="AH245" s="1029"/>
      <c r="AI245" s="1029"/>
      <c r="AJ245" s="1029"/>
      <c r="AK245" s="1029"/>
      <c r="AL245" s="1030"/>
      <c r="AM245" s="1029"/>
      <c r="AN245" s="1029"/>
      <c r="AO245" s="1029"/>
      <c r="AP245" s="1029"/>
      <c r="AQ245" s="1029"/>
      <c r="AR245" s="1029"/>
      <c r="AS245" s="1029"/>
      <c r="AT245" s="1029"/>
      <c r="AU245" s="1029"/>
      <c r="AV245" s="1029"/>
      <c r="AW245" s="1029"/>
      <c r="AX245" s="1029"/>
      <c r="BG245">
        <v>24</v>
      </c>
    </row>
    <row r="246" spans="2:59">
      <c r="BG246">
        <v>13.5</v>
      </c>
    </row>
    <row r="247" spans="2:59">
      <c r="C247" s="120" t="s">
        <v>1665</v>
      </c>
      <c r="BG247">
        <v>13.5</v>
      </c>
    </row>
    <row r="248" spans="2:59" ht="34.5" customHeight="1">
      <c r="B248" s="1028"/>
      <c r="C248" s="1028"/>
      <c r="D248" s="1033" t="s">
        <v>799</v>
      </c>
      <c r="E248" s="1033"/>
      <c r="F248" s="1033"/>
      <c r="G248" s="1033"/>
      <c r="H248" s="1033"/>
      <c r="I248" s="1033"/>
      <c r="J248" s="1033"/>
      <c r="K248" s="1033"/>
      <c r="L248" s="1033"/>
      <c r="M248" s="1033"/>
      <c r="N248" s="1033" t="s">
        <v>800</v>
      </c>
      <c r="O248" s="1033"/>
      <c r="P248" s="1033"/>
      <c r="Q248" s="1033"/>
      <c r="R248" s="1033"/>
      <c r="S248" s="1033"/>
      <c r="T248" s="1033"/>
      <c r="U248" s="1033"/>
      <c r="V248" s="1033"/>
      <c r="W248" s="1033"/>
      <c r="X248" s="1033"/>
      <c r="Y248" s="1033"/>
      <c r="Z248" s="1033"/>
      <c r="AA248" s="1033"/>
      <c r="AB248" s="1033"/>
      <c r="AC248" s="1033"/>
      <c r="AD248" s="1033"/>
      <c r="AE248" s="1033"/>
      <c r="AF248" s="1033"/>
      <c r="AG248" s="1033"/>
      <c r="AH248" s="1033"/>
      <c r="AI248" s="1033"/>
      <c r="AJ248" s="1033"/>
      <c r="AK248" s="1033"/>
      <c r="AL248" s="1034" t="s">
        <v>801</v>
      </c>
      <c r="AM248" s="1033"/>
      <c r="AN248" s="1033"/>
      <c r="AO248" s="1033"/>
      <c r="AP248" s="1033"/>
      <c r="AQ248" s="1033"/>
      <c r="AR248" s="1033" t="s">
        <v>27</v>
      </c>
      <c r="AS248" s="1033"/>
      <c r="AT248" s="1033"/>
      <c r="AU248" s="1033"/>
      <c r="AV248" s="1033" t="s">
        <v>28</v>
      </c>
      <c r="AW248" s="1033"/>
      <c r="AX248" s="1033"/>
      <c r="BG248">
        <v>34.5</v>
      </c>
    </row>
    <row r="249" spans="2:59" ht="39.75" customHeight="1">
      <c r="B249" s="1028">
        <v>1</v>
      </c>
      <c r="C249" s="1028">
        <v>1</v>
      </c>
      <c r="D249" s="1621" t="s">
        <v>1666</v>
      </c>
      <c r="E249" s="3358"/>
      <c r="F249" s="3358"/>
      <c r="G249" s="3358"/>
      <c r="H249" s="3358"/>
      <c r="I249" s="3358"/>
      <c r="J249" s="3358"/>
      <c r="K249" s="3358"/>
      <c r="L249" s="3358"/>
      <c r="M249" s="3359"/>
      <c r="N249" s="1029" t="s">
        <v>1656</v>
      </c>
      <c r="O249" s="1029"/>
      <c r="P249" s="1029"/>
      <c r="Q249" s="1029"/>
      <c r="R249" s="1029"/>
      <c r="S249" s="1029"/>
      <c r="T249" s="1029"/>
      <c r="U249" s="1029"/>
      <c r="V249" s="1029"/>
      <c r="W249" s="1029"/>
      <c r="X249" s="1029"/>
      <c r="Y249" s="1029"/>
      <c r="Z249" s="1029"/>
      <c r="AA249" s="1029"/>
      <c r="AB249" s="1029"/>
      <c r="AC249" s="1029"/>
      <c r="AD249" s="1029"/>
      <c r="AE249" s="1029"/>
      <c r="AF249" s="1029"/>
      <c r="AG249" s="1029"/>
      <c r="AH249" s="1029"/>
      <c r="AI249" s="1029"/>
      <c r="AJ249" s="1029"/>
      <c r="AK249" s="1029"/>
      <c r="AL249" s="3360">
        <v>2E-3</v>
      </c>
      <c r="AM249" s="3361"/>
      <c r="AN249" s="3361"/>
      <c r="AO249" s="3361"/>
      <c r="AP249" s="3361"/>
      <c r="AQ249" s="3361"/>
      <c r="AR249" s="1223" t="s">
        <v>224</v>
      </c>
      <c r="AS249" s="1080"/>
      <c r="AT249" s="1080"/>
      <c r="AU249" s="1081"/>
      <c r="AV249" s="3362" t="s">
        <v>881</v>
      </c>
      <c r="AW249" s="3362"/>
      <c r="AX249" s="3362"/>
      <c r="BG249">
        <v>39.75</v>
      </c>
    </row>
    <row r="250" spans="2:59" ht="24" customHeight="1">
      <c r="B250" s="1028">
        <v>2</v>
      </c>
      <c r="C250" s="1028">
        <v>1</v>
      </c>
      <c r="D250" s="1029"/>
      <c r="E250" s="1029"/>
      <c r="F250" s="1029"/>
      <c r="G250" s="1029"/>
      <c r="H250" s="1029"/>
      <c r="I250" s="1029"/>
      <c r="J250" s="1029"/>
      <c r="K250" s="1029"/>
      <c r="L250" s="1029"/>
      <c r="M250" s="1029"/>
      <c r="N250" s="1029"/>
      <c r="O250" s="1029"/>
      <c r="P250" s="1029"/>
      <c r="Q250" s="1029"/>
      <c r="R250" s="1029"/>
      <c r="S250" s="1029"/>
      <c r="T250" s="1029"/>
      <c r="U250" s="1029"/>
      <c r="V250" s="1029"/>
      <c r="W250" s="1029"/>
      <c r="X250" s="1029"/>
      <c r="Y250" s="1029"/>
      <c r="Z250" s="1029"/>
      <c r="AA250" s="1029"/>
      <c r="AB250" s="1029"/>
      <c r="AC250" s="1029"/>
      <c r="AD250" s="1029"/>
      <c r="AE250" s="1029"/>
      <c r="AF250" s="1029"/>
      <c r="AG250" s="1029"/>
      <c r="AH250" s="1029"/>
      <c r="AI250" s="1029"/>
      <c r="AJ250" s="1029"/>
      <c r="AK250" s="1029"/>
      <c r="AL250" s="1030"/>
      <c r="AM250" s="1029"/>
      <c r="AN250" s="1029"/>
      <c r="AO250" s="1029"/>
      <c r="AP250" s="1029"/>
      <c r="AQ250" s="1029"/>
      <c r="AR250" s="1029"/>
      <c r="AS250" s="1029"/>
      <c r="AT250" s="1029"/>
      <c r="AU250" s="1029"/>
      <c r="AV250" s="1029"/>
      <c r="AW250" s="1029"/>
      <c r="AX250" s="1029"/>
      <c r="BG250">
        <v>24</v>
      </c>
    </row>
    <row r="251" spans="2:59" ht="24" customHeight="1">
      <c r="B251" s="1028">
        <v>3</v>
      </c>
      <c r="C251" s="1028">
        <v>1</v>
      </c>
      <c r="D251" s="1029"/>
      <c r="E251" s="1029"/>
      <c r="F251" s="1029"/>
      <c r="G251" s="1029"/>
      <c r="H251" s="1029"/>
      <c r="I251" s="1029"/>
      <c r="J251" s="1029"/>
      <c r="K251" s="1029"/>
      <c r="L251" s="1029"/>
      <c r="M251" s="1029"/>
      <c r="N251" s="1029"/>
      <c r="O251" s="1029"/>
      <c r="P251" s="1029"/>
      <c r="Q251" s="1029"/>
      <c r="R251" s="1029"/>
      <c r="S251" s="1029"/>
      <c r="T251" s="1029"/>
      <c r="U251" s="1029"/>
      <c r="V251" s="1029"/>
      <c r="W251" s="1029"/>
      <c r="X251" s="1029"/>
      <c r="Y251" s="1029"/>
      <c r="Z251" s="1029"/>
      <c r="AA251" s="1029"/>
      <c r="AB251" s="1029"/>
      <c r="AC251" s="1029"/>
      <c r="AD251" s="1029"/>
      <c r="AE251" s="1029"/>
      <c r="AF251" s="1029"/>
      <c r="AG251" s="1029"/>
      <c r="AH251" s="1029"/>
      <c r="AI251" s="1029"/>
      <c r="AJ251" s="1029"/>
      <c r="AK251" s="1029"/>
      <c r="AL251" s="1030"/>
      <c r="AM251" s="1029"/>
      <c r="AN251" s="1029"/>
      <c r="AO251" s="1029"/>
      <c r="AP251" s="1029"/>
      <c r="AQ251" s="1029"/>
      <c r="AR251" s="1029"/>
      <c r="AS251" s="1029"/>
      <c r="AT251" s="1029"/>
      <c r="AU251" s="1029"/>
      <c r="AV251" s="1029"/>
      <c r="AW251" s="1029"/>
      <c r="AX251" s="1029"/>
      <c r="BG251">
        <v>24</v>
      </c>
    </row>
    <row r="252" spans="2:59" ht="24" customHeight="1">
      <c r="B252" s="1028">
        <v>4</v>
      </c>
      <c r="C252" s="1028">
        <v>1</v>
      </c>
      <c r="D252" s="1029"/>
      <c r="E252" s="1029"/>
      <c r="F252" s="1029"/>
      <c r="G252" s="1029"/>
      <c r="H252" s="1029"/>
      <c r="I252" s="1029"/>
      <c r="J252" s="1029"/>
      <c r="K252" s="1029"/>
      <c r="L252" s="1029"/>
      <c r="M252" s="1029"/>
      <c r="N252" s="1029"/>
      <c r="O252" s="1029"/>
      <c r="P252" s="1029"/>
      <c r="Q252" s="1029"/>
      <c r="R252" s="1029"/>
      <c r="S252" s="1029"/>
      <c r="T252" s="1029"/>
      <c r="U252" s="1029"/>
      <c r="V252" s="1029"/>
      <c r="W252" s="1029"/>
      <c r="X252" s="1029"/>
      <c r="Y252" s="1029"/>
      <c r="Z252" s="1029"/>
      <c r="AA252" s="1029"/>
      <c r="AB252" s="1029"/>
      <c r="AC252" s="1029"/>
      <c r="AD252" s="1029"/>
      <c r="AE252" s="1029"/>
      <c r="AF252" s="1029"/>
      <c r="AG252" s="1029"/>
      <c r="AH252" s="1029"/>
      <c r="AI252" s="1029"/>
      <c r="AJ252" s="1029"/>
      <c r="AK252" s="1029"/>
      <c r="AL252" s="1030"/>
      <c r="AM252" s="1029"/>
      <c r="AN252" s="1029"/>
      <c r="AO252" s="1029"/>
      <c r="AP252" s="1029"/>
      <c r="AQ252" s="1029"/>
      <c r="AR252" s="1029"/>
      <c r="AS252" s="1029"/>
      <c r="AT252" s="1029"/>
      <c r="AU252" s="1029"/>
      <c r="AV252" s="1029"/>
      <c r="AW252" s="1029"/>
      <c r="AX252" s="1029"/>
      <c r="BG252">
        <v>24</v>
      </c>
    </row>
    <row r="253" spans="2:59" ht="24" customHeight="1">
      <c r="B253" s="1028">
        <v>5</v>
      </c>
      <c r="C253" s="1028">
        <v>1</v>
      </c>
      <c r="D253" s="1029"/>
      <c r="E253" s="1029"/>
      <c r="F253" s="1029"/>
      <c r="G253" s="1029"/>
      <c r="H253" s="1029"/>
      <c r="I253" s="1029"/>
      <c r="J253" s="1029"/>
      <c r="K253" s="1029"/>
      <c r="L253" s="1029"/>
      <c r="M253" s="1029"/>
      <c r="N253" s="1029"/>
      <c r="O253" s="1029"/>
      <c r="P253" s="1029"/>
      <c r="Q253" s="1029"/>
      <c r="R253" s="1029"/>
      <c r="S253" s="1029"/>
      <c r="T253" s="1029"/>
      <c r="U253" s="1029"/>
      <c r="V253" s="1029"/>
      <c r="W253" s="1029"/>
      <c r="X253" s="1029"/>
      <c r="Y253" s="1029"/>
      <c r="Z253" s="1029"/>
      <c r="AA253" s="1029"/>
      <c r="AB253" s="1029"/>
      <c r="AC253" s="1029"/>
      <c r="AD253" s="1029"/>
      <c r="AE253" s="1029"/>
      <c r="AF253" s="1029"/>
      <c r="AG253" s="1029"/>
      <c r="AH253" s="1029"/>
      <c r="AI253" s="1029"/>
      <c r="AJ253" s="1029"/>
      <c r="AK253" s="1029"/>
      <c r="AL253" s="1030"/>
      <c r="AM253" s="1029"/>
      <c r="AN253" s="1029"/>
      <c r="AO253" s="1029"/>
      <c r="AP253" s="1029"/>
      <c r="AQ253" s="1029"/>
      <c r="AR253" s="1029"/>
      <c r="AS253" s="1029"/>
      <c r="AT253" s="1029"/>
      <c r="AU253" s="1029"/>
      <c r="AV253" s="1029"/>
      <c r="AW253" s="1029"/>
      <c r="AX253" s="1029"/>
      <c r="BG253">
        <v>24</v>
      </c>
    </row>
    <row r="254" spans="2:59" ht="24" customHeight="1">
      <c r="B254" s="1028">
        <v>6</v>
      </c>
      <c r="C254" s="1028">
        <v>1</v>
      </c>
      <c r="D254" s="1029"/>
      <c r="E254" s="1029"/>
      <c r="F254" s="1029"/>
      <c r="G254" s="1029"/>
      <c r="H254" s="1029"/>
      <c r="I254" s="1029"/>
      <c r="J254" s="1029"/>
      <c r="K254" s="1029"/>
      <c r="L254" s="1029"/>
      <c r="M254" s="1029"/>
      <c r="N254" s="1029"/>
      <c r="O254" s="1029"/>
      <c r="P254" s="1029"/>
      <c r="Q254" s="1029"/>
      <c r="R254" s="1029"/>
      <c r="S254" s="1029"/>
      <c r="T254" s="1029"/>
      <c r="U254" s="1029"/>
      <c r="V254" s="1029"/>
      <c r="W254" s="1029"/>
      <c r="X254" s="1029"/>
      <c r="Y254" s="1029"/>
      <c r="Z254" s="1029"/>
      <c r="AA254" s="1029"/>
      <c r="AB254" s="1029"/>
      <c r="AC254" s="1029"/>
      <c r="AD254" s="1029"/>
      <c r="AE254" s="1029"/>
      <c r="AF254" s="1029"/>
      <c r="AG254" s="1029"/>
      <c r="AH254" s="1029"/>
      <c r="AI254" s="1029"/>
      <c r="AJ254" s="1029"/>
      <c r="AK254" s="1029"/>
      <c r="AL254" s="1030"/>
      <c r="AM254" s="1029"/>
      <c r="AN254" s="1029"/>
      <c r="AO254" s="1029"/>
      <c r="AP254" s="1029"/>
      <c r="AQ254" s="1029"/>
      <c r="AR254" s="1029"/>
      <c r="AS254" s="1029"/>
      <c r="AT254" s="1029"/>
      <c r="AU254" s="1029"/>
      <c r="AV254" s="1029"/>
      <c r="AW254" s="1029"/>
      <c r="AX254" s="1029"/>
      <c r="BG254">
        <v>24</v>
      </c>
    </row>
    <row r="255" spans="2:59" ht="24" customHeight="1">
      <c r="B255" s="1028">
        <v>7</v>
      </c>
      <c r="C255" s="1028">
        <v>1</v>
      </c>
      <c r="D255" s="1029"/>
      <c r="E255" s="1029"/>
      <c r="F255" s="1029"/>
      <c r="G255" s="1029"/>
      <c r="H255" s="1029"/>
      <c r="I255" s="1029"/>
      <c r="J255" s="1029"/>
      <c r="K255" s="1029"/>
      <c r="L255" s="1029"/>
      <c r="M255" s="1029"/>
      <c r="N255" s="1029"/>
      <c r="O255" s="1029"/>
      <c r="P255" s="1029"/>
      <c r="Q255" s="1029"/>
      <c r="R255" s="1029"/>
      <c r="S255" s="1029"/>
      <c r="T255" s="1029"/>
      <c r="U255" s="1029"/>
      <c r="V255" s="1029"/>
      <c r="W255" s="1029"/>
      <c r="X255" s="1029"/>
      <c r="Y255" s="1029"/>
      <c r="Z255" s="1029"/>
      <c r="AA255" s="1029"/>
      <c r="AB255" s="1029"/>
      <c r="AC255" s="1029"/>
      <c r="AD255" s="1029"/>
      <c r="AE255" s="1029"/>
      <c r="AF255" s="1029"/>
      <c r="AG255" s="1029"/>
      <c r="AH255" s="1029"/>
      <c r="AI255" s="1029"/>
      <c r="AJ255" s="1029"/>
      <c r="AK255" s="1029"/>
      <c r="AL255" s="1030"/>
      <c r="AM255" s="1029"/>
      <c r="AN255" s="1029"/>
      <c r="AO255" s="1029"/>
      <c r="AP255" s="1029"/>
      <c r="AQ255" s="1029"/>
      <c r="AR255" s="1029"/>
      <c r="AS255" s="1029"/>
      <c r="AT255" s="1029"/>
      <c r="AU255" s="1029"/>
      <c r="AV255" s="1029"/>
      <c r="AW255" s="1029"/>
      <c r="AX255" s="1029"/>
      <c r="BG255">
        <v>24</v>
      </c>
    </row>
    <row r="256" spans="2:59" ht="24" customHeight="1">
      <c r="B256" s="1028">
        <v>8</v>
      </c>
      <c r="C256" s="1028">
        <v>1</v>
      </c>
      <c r="D256" s="1029"/>
      <c r="E256" s="1029"/>
      <c r="F256" s="1029"/>
      <c r="G256" s="1029"/>
      <c r="H256" s="1029"/>
      <c r="I256" s="1029"/>
      <c r="J256" s="1029"/>
      <c r="K256" s="1029"/>
      <c r="L256" s="1029"/>
      <c r="M256" s="1029"/>
      <c r="N256" s="1029"/>
      <c r="O256" s="1029"/>
      <c r="P256" s="1029"/>
      <c r="Q256" s="1029"/>
      <c r="R256" s="1029"/>
      <c r="S256" s="1029"/>
      <c r="T256" s="1029"/>
      <c r="U256" s="1029"/>
      <c r="V256" s="1029"/>
      <c r="W256" s="1029"/>
      <c r="X256" s="1029"/>
      <c r="Y256" s="1029"/>
      <c r="Z256" s="1029"/>
      <c r="AA256" s="1029"/>
      <c r="AB256" s="1029"/>
      <c r="AC256" s="1029"/>
      <c r="AD256" s="1029"/>
      <c r="AE256" s="1029"/>
      <c r="AF256" s="1029"/>
      <c r="AG256" s="1029"/>
      <c r="AH256" s="1029"/>
      <c r="AI256" s="1029"/>
      <c r="AJ256" s="1029"/>
      <c r="AK256" s="1029"/>
      <c r="AL256" s="1030"/>
      <c r="AM256" s="1029"/>
      <c r="AN256" s="1029"/>
      <c r="AO256" s="1029"/>
      <c r="AP256" s="1029"/>
      <c r="AQ256" s="1029"/>
      <c r="AR256" s="1029"/>
      <c r="AS256" s="1029"/>
      <c r="AT256" s="1029"/>
      <c r="AU256" s="1029"/>
      <c r="AV256" s="1029"/>
      <c r="AW256" s="1029"/>
      <c r="AX256" s="1029"/>
      <c r="BG256">
        <v>24</v>
      </c>
    </row>
    <row r="257" spans="2:59" ht="24" customHeight="1">
      <c r="B257" s="1028">
        <v>9</v>
      </c>
      <c r="C257" s="1028">
        <v>1</v>
      </c>
      <c r="D257" s="1029"/>
      <c r="E257" s="1029"/>
      <c r="F257" s="1029"/>
      <c r="G257" s="1029"/>
      <c r="H257" s="1029"/>
      <c r="I257" s="1029"/>
      <c r="J257" s="1029"/>
      <c r="K257" s="1029"/>
      <c r="L257" s="1029"/>
      <c r="M257" s="1029"/>
      <c r="N257" s="1029"/>
      <c r="O257" s="1029"/>
      <c r="P257" s="1029"/>
      <c r="Q257" s="1029"/>
      <c r="R257" s="1029"/>
      <c r="S257" s="1029"/>
      <c r="T257" s="1029"/>
      <c r="U257" s="1029"/>
      <c r="V257" s="1029"/>
      <c r="W257" s="1029"/>
      <c r="X257" s="1029"/>
      <c r="Y257" s="1029"/>
      <c r="Z257" s="1029"/>
      <c r="AA257" s="1029"/>
      <c r="AB257" s="1029"/>
      <c r="AC257" s="1029"/>
      <c r="AD257" s="1029"/>
      <c r="AE257" s="1029"/>
      <c r="AF257" s="1029"/>
      <c r="AG257" s="1029"/>
      <c r="AH257" s="1029"/>
      <c r="AI257" s="1029"/>
      <c r="AJ257" s="1029"/>
      <c r="AK257" s="1029"/>
      <c r="AL257" s="1030"/>
      <c r="AM257" s="1029"/>
      <c r="AN257" s="1029"/>
      <c r="AO257" s="1029"/>
      <c r="AP257" s="1029"/>
      <c r="AQ257" s="1029"/>
      <c r="AR257" s="1029"/>
      <c r="AS257" s="1029"/>
      <c r="AT257" s="1029"/>
      <c r="AU257" s="1029"/>
      <c r="AV257" s="1029"/>
      <c r="AW257" s="1029"/>
      <c r="AX257" s="1029"/>
      <c r="BG257">
        <v>24</v>
      </c>
    </row>
    <row r="258" spans="2:59" ht="24" customHeight="1">
      <c r="B258" s="1028">
        <v>10</v>
      </c>
      <c r="C258" s="1028">
        <v>1</v>
      </c>
      <c r="D258" s="1029"/>
      <c r="E258" s="1029"/>
      <c r="F258" s="1029"/>
      <c r="G258" s="1029"/>
      <c r="H258" s="1029"/>
      <c r="I258" s="1029"/>
      <c r="J258" s="1029"/>
      <c r="K258" s="1029"/>
      <c r="L258" s="1029"/>
      <c r="M258" s="1029"/>
      <c r="N258" s="1029"/>
      <c r="O258" s="1029"/>
      <c r="P258" s="1029"/>
      <c r="Q258" s="1029"/>
      <c r="R258" s="1029"/>
      <c r="S258" s="1029"/>
      <c r="T258" s="1029"/>
      <c r="U258" s="1029"/>
      <c r="V258" s="1029"/>
      <c r="W258" s="1029"/>
      <c r="X258" s="1029"/>
      <c r="Y258" s="1029"/>
      <c r="Z258" s="1029"/>
      <c r="AA258" s="1029"/>
      <c r="AB258" s="1029"/>
      <c r="AC258" s="1029"/>
      <c r="AD258" s="1029"/>
      <c r="AE258" s="1029"/>
      <c r="AF258" s="1029"/>
      <c r="AG258" s="1029"/>
      <c r="AH258" s="1029"/>
      <c r="AI258" s="1029"/>
      <c r="AJ258" s="1029"/>
      <c r="AK258" s="1029"/>
      <c r="AL258" s="1030"/>
      <c r="AM258" s="1029"/>
      <c r="AN258" s="1029"/>
      <c r="AO258" s="1029"/>
      <c r="AP258" s="1029"/>
      <c r="AQ258" s="1029"/>
      <c r="AR258" s="1029"/>
      <c r="AS258" s="1029"/>
      <c r="AT258" s="1029"/>
      <c r="AU258" s="1029"/>
      <c r="AV258" s="1029"/>
      <c r="AW258" s="1029"/>
      <c r="AX258" s="1029"/>
      <c r="BG258">
        <v>24</v>
      </c>
    </row>
    <row r="259" spans="2:59">
      <c r="BG259">
        <v>13.5</v>
      </c>
    </row>
    <row r="261" spans="2:59" ht="21.75" customHeight="1" thickBot="1">
      <c r="AK261" s="1258"/>
      <c r="AL261" s="1258"/>
      <c r="AM261" s="1258"/>
      <c r="AN261" s="1258"/>
      <c r="AO261" s="1258"/>
      <c r="AP261" s="1258"/>
      <c r="AQ261" s="1258"/>
      <c r="AR261" s="1259" t="s">
        <v>112</v>
      </c>
      <c r="AS261" s="1259"/>
      <c r="AT261" s="1259"/>
      <c r="AU261" s="1259"/>
      <c r="AV261" s="1259"/>
      <c r="AW261" s="1259"/>
      <c r="AX261" s="1259"/>
      <c r="AY261" s="1259"/>
      <c r="BG261">
        <v>21.75</v>
      </c>
    </row>
    <row r="262" spans="2:59" ht="21" customHeight="1">
      <c r="B262" s="1260" t="s">
        <v>113</v>
      </c>
      <c r="C262" s="1261"/>
      <c r="D262" s="1261"/>
      <c r="E262" s="1261"/>
      <c r="F262" s="1261"/>
      <c r="G262" s="1261"/>
      <c r="H262" s="1329" t="s">
        <v>1667</v>
      </c>
      <c r="I262" s="1330"/>
      <c r="J262" s="1330"/>
      <c r="K262" s="1330"/>
      <c r="L262" s="1330"/>
      <c r="M262" s="1330"/>
      <c r="N262" s="1330"/>
      <c r="O262" s="1330"/>
      <c r="P262" s="1330"/>
      <c r="Q262" s="1330"/>
      <c r="R262" s="1330"/>
      <c r="S262" s="1330"/>
      <c r="T262" s="1330"/>
      <c r="U262" s="1330"/>
      <c r="V262" s="1330"/>
      <c r="W262" s="1330"/>
      <c r="X262" s="1330"/>
      <c r="Y262" s="1330"/>
      <c r="Z262" s="1265" t="s">
        <v>812</v>
      </c>
      <c r="AA262" s="1266"/>
      <c r="AB262" s="1266"/>
      <c r="AC262" s="1266"/>
      <c r="AD262" s="1266"/>
      <c r="AE262" s="1267"/>
      <c r="AF262" s="1331" t="s">
        <v>1668</v>
      </c>
      <c r="AG262" s="1331"/>
      <c r="AH262" s="1331"/>
      <c r="AI262" s="1331"/>
      <c r="AJ262" s="1331"/>
      <c r="AK262" s="1331"/>
      <c r="AL262" s="1331"/>
      <c r="AM262" s="1331"/>
      <c r="AN262" s="1331"/>
      <c r="AO262" s="1331"/>
      <c r="AP262" s="1331"/>
      <c r="AQ262" s="1332"/>
      <c r="AR262" s="1268" t="s">
        <v>1</v>
      </c>
      <c r="AS262" s="1266"/>
      <c r="AT262" s="1266"/>
      <c r="AU262" s="1266"/>
      <c r="AV262" s="1266"/>
      <c r="AW262" s="1266"/>
      <c r="AX262" s="1266"/>
      <c r="AY262" s="1269"/>
      <c r="BG262">
        <v>21</v>
      </c>
    </row>
    <row r="263" spans="2:59" ht="28.35" customHeight="1">
      <c r="B263" s="1235" t="s">
        <v>59</v>
      </c>
      <c r="C263" s="1236"/>
      <c r="D263" s="1236"/>
      <c r="E263" s="1236"/>
      <c r="F263" s="1236"/>
      <c r="G263" s="1237"/>
      <c r="H263" s="1238" t="s">
        <v>1159</v>
      </c>
      <c r="I263" s="3355"/>
      <c r="J263" s="3355"/>
      <c r="K263" s="3355"/>
      <c r="L263" s="3355"/>
      <c r="M263" s="3355"/>
      <c r="N263" s="3355"/>
      <c r="O263" s="3355"/>
      <c r="P263" s="3355"/>
      <c r="Q263" s="3355"/>
      <c r="R263" s="3355"/>
      <c r="S263" s="3355"/>
      <c r="T263" s="3355"/>
      <c r="U263" s="3355"/>
      <c r="V263" s="3355"/>
      <c r="W263" s="3356"/>
      <c r="X263" s="3356"/>
      <c r="Y263" s="3357"/>
      <c r="Z263" s="1241" t="s">
        <v>2</v>
      </c>
      <c r="AA263" s="1242"/>
      <c r="AB263" s="1242"/>
      <c r="AC263" s="1242"/>
      <c r="AD263" s="1242"/>
      <c r="AE263" s="1243"/>
      <c r="AF263" s="1325" t="s">
        <v>1669</v>
      </c>
      <c r="AG263" s="1325"/>
      <c r="AH263" s="1325"/>
      <c r="AI263" s="1325"/>
      <c r="AJ263" s="1325"/>
      <c r="AK263" s="1325"/>
      <c r="AL263" s="1325"/>
      <c r="AM263" s="1325"/>
      <c r="AN263" s="1325"/>
      <c r="AO263" s="1325"/>
      <c r="AP263" s="1325"/>
      <c r="AQ263" s="1326"/>
      <c r="AR263" s="3317" t="s">
        <v>1670</v>
      </c>
      <c r="AS263" s="3318"/>
      <c r="AT263" s="3318"/>
      <c r="AU263" s="3318"/>
      <c r="AV263" s="3318"/>
      <c r="AW263" s="3318"/>
      <c r="AX263" s="3318"/>
      <c r="AY263" s="3319"/>
      <c r="BG263">
        <v>28.25</v>
      </c>
    </row>
    <row r="264" spans="2:59" ht="30.75" customHeight="1">
      <c r="B264" s="1247" t="s">
        <v>3</v>
      </c>
      <c r="C264" s="1248"/>
      <c r="D264" s="1248"/>
      <c r="E264" s="1248"/>
      <c r="F264" s="1248"/>
      <c r="G264" s="1248"/>
      <c r="H264" s="1249" t="s">
        <v>103</v>
      </c>
      <c r="I264" s="1250"/>
      <c r="J264" s="1250"/>
      <c r="K264" s="1250"/>
      <c r="L264" s="1250"/>
      <c r="M264" s="1250"/>
      <c r="N264" s="1250"/>
      <c r="O264" s="1250"/>
      <c r="P264" s="1250"/>
      <c r="Q264" s="1250"/>
      <c r="R264" s="1250"/>
      <c r="S264" s="1250"/>
      <c r="T264" s="1250"/>
      <c r="U264" s="1250"/>
      <c r="V264" s="1250"/>
      <c r="W264" s="1250"/>
      <c r="X264" s="1250"/>
      <c r="Y264" s="1250"/>
      <c r="Z264" s="1251" t="s">
        <v>76</v>
      </c>
      <c r="AA264" s="1252"/>
      <c r="AB264" s="1252"/>
      <c r="AC264" s="1252"/>
      <c r="AD264" s="1252"/>
      <c r="AE264" s="1253"/>
      <c r="AF264" s="1327" t="s">
        <v>1671</v>
      </c>
      <c r="AG264" s="1327"/>
      <c r="AH264" s="1327"/>
      <c r="AI264" s="1327"/>
      <c r="AJ264" s="1327"/>
      <c r="AK264" s="1327"/>
      <c r="AL264" s="1327"/>
      <c r="AM264" s="1327"/>
      <c r="AN264" s="1327"/>
      <c r="AO264" s="1327"/>
      <c r="AP264" s="1327"/>
      <c r="AQ264" s="1327"/>
      <c r="AR264" s="1250"/>
      <c r="AS264" s="1250"/>
      <c r="AT264" s="1250"/>
      <c r="AU264" s="1250"/>
      <c r="AV264" s="1250"/>
      <c r="AW264" s="1250"/>
      <c r="AX264" s="1250"/>
      <c r="AY264" s="1328"/>
      <c r="BG264">
        <v>30.75</v>
      </c>
    </row>
    <row r="265" spans="2:59" ht="18" customHeight="1">
      <c r="B265" s="1212" t="s">
        <v>1291</v>
      </c>
      <c r="C265" s="1213"/>
      <c r="D265" s="1213"/>
      <c r="E265" s="1213"/>
      <c r="F265" s="1213"/>
      <c r="G265" s="1213"/>
      <c r="H265" s="3346" t="s">
        <v>1672</v>
      </c>
      <c r="I265" s="3347"/>
      <c r="J265" s="3347"/>
      <c r="K265" s="3347"/>
      <c r="L265" s="3347"/>
      <c r="M265" s="3347"/>
      <c r="N265" s="3347"/>
      <c r="O265" s="3347"/>
      <c r="P265" s="3347"/>
      <c r="Q265" s="3347"/>
      <c r="R265" s="3347"/>
      <c r="S265" s="3347"/>
      <c r="T265" s="3347"/>
      <c r="U265" s="3347"/>
      <c r="V265" s="3347"/>
      <c r="W265" s="3348"/>
      <c r="X265" s="3348"/>
      <c r="Y265" s="3349"/>
      <c r="Z265" s="1222" t="s">
        <v>815</v>
      </c>
      <c r="AA265" s="1080"/>
      <c r="AB265" s="1080"/>
      <c r="AC265" s="1080"/>
      <c r="AD265" s="1080"/>
      <c r="AE265" s="1081"/>
      <c r="AF265" s="3354" t="s">
        <v>816</v>
      </c>
      <c r="AG265" s="1320"/>
      <c r="AH265" s="1320"/>
      <c r="AI265" s="1320"/>
      <c r="AJ265" s="1320"/>
      <c r="AK265" s="1320"/>
      <c r="AL265" s="1320"/>
      <c r="AM265" s="1320"/>
      <c r="AN265" s="1320"/>
      <c r="AO265" s="1320"/>
      <c r="AP265" s="1320"/>
      <c r="AQ265" s="1320"/>
      <c r="AR265" s="1320"/>
      <c r="AS265" s="1320"/>
      <c r="AT265" s="1320"/>
      <c r="AU265" s="1320"/>
      <c r="AV265" s="1320"/>
      <c r="AW265" s="1320"/>
      <c r="AX265" s="1320"/>
      <c r="AY265" s="1321"/>
      <c r="BG265">
        <v>18</v>
      </c>
    </row>
    <row r="266" spans="2:59" ht="24" customHeight="1">
      <c r="B266" s="1214"/>
      <c r="C266" s="1215"/>
      <c r="D266" s="1215"/>
      <c r="E266" s="1215"/>
      <c r="F266" s="1215"/>
      <c r="G266" s="1215"/>
      <c r="H266" s="3350"/>
      <c r="I266" s="3351"/>
      <c r="J266" s="3351"/>
      <c r="K266" s="3351"/>
      <c r="L266" s="3351"/>
      <c r="M266" s="3351"/>
      <c r="N266" s="3351"/>
      <c r="O266" s="3351"/>
      <c r="P266" s="3351"/>
      <c r="Q266" s="3351"/>
      <c r="R266" s="3351"/>
      <c r="S266" s="3351"/>
      <c r="T266" s="3351"/>
      <c r="U266" s="3351"/>
      <c r="V266" s="3351"/>
      <c r="W266" s="3352"/>
      <c r="X266" s="3352"/>
      <c r="Y266" s="3353"/>
      <c r="Z266" s="1223"/>
      <c r="AA266" s="1080"/>
      <c r="AB266" s="1080"/>
      <c r="AC266" s="1080"/>
      <c r="AD266" s="1080"/>
      <c r="AE266" s="1081"/>
      <c r="AF266" s="1322"/>
      <c r="AG266" s="1322"/>
      <c r="AH266" s="1322"/>
      <c r="AI266" s="1322"/>
      <c r="AJ266" s="1322"/>
      <c r="AK266" s="1322"/>
      <c r="AL266" s="1322"/>
      <c r="AM266" s="1322"/>
      <c r="AN266" s="1322"/>
      <c r="AO266" s="1322"/>
      <c r="AP266" s="1322"/>
      <c r="AQ266" s="1322"/>
      <c r="AR266" s="1322"/>
      <c r="AS266" s="1322"/>
      <c r="AT266" s="1322"/>
      <c r="AU266" s="1322"/>
      <c r="AV266" s="1322"/>
      <c r="AW266" s="1322"/>
      <c r="AX266" s="1322"/>
      <c r="AY266" s="1323"/>
      <c r="BG266">
        <v>24</v>
      </c>
    </row>
    <row r="267" spans="2:59" ht="29.25" customHeight="1">
      <c r="B267" s="1229" t="s">
        <v>4</v>
      </c>
      <c r="C267" s="1230"/>
      <c r="D267" s="1230"/>
      <c r="E267" s="1230"/>
      <c r="F267" s="1230"/>
      <c r="G267" s="1231"/>
      <c r="H267" s="1232" t="s">
        <v>201</v>
      </c>
      <c r="I267" s="1233"/>
      <c r="J267" s="1233"/>
      <c r="K267" s="1233"/>
      <c r="L267" s="1233"/>
      <c r="M267" s="1233"/>
      <c r="N267" s="1233"/>
      <c r="O267" s="1233"/>
      <c r="P267" s="1233"/>
      <c r="Q267" s="1233"/>
      <c r="R267" s="1233"/>
      <c r="S267" s="1233"/>
      <c r="T267" s="1233"/>
      <c r="U267" s="1233"/>
      <c r="V267" s="1233"/>
      <c r="W267" s="1233"/>
      <c r="X267" s="1233"/>
      <c r="Y267" s="1233"/>
      <c r="Z267" s="1233"/>
      <c r="AA267" s="1233"/>
      <c r="AB267" s="1233"/>
      <c r="AC267" s="1233"/>
      <c r="AD267" s="1233"/>
      <c r="AE267" s="1233"/>
      <c r="AF267" s="1233"/>
      <c r="AG267" s="1233"/>
      <c r="AH267" s="1233"/>
      <c r="AI267" s="1233"/>
      <c r="AJ267" s="1233"/>
      <c r="AK267" s="1233"/>
      <c r="AL267" s="1233"/>
      <c r="AM267" s="1233"/>
      <c r="AN267" s="1233"/>
      <c r="AO267" s="1233"/>
      <c r="AP267" s="1233"/>
      <c r="AQ267" s="1233"/>
      <c r="AR267" s="1233"/>
      <c r="AS267" s="1233"/>
      <c r="AT267" s="1233"/>
      <c r="AU267" s="1233"/>
      <c r="AV267" s="1233"/>
      <c r="AW267" s="1233"/>
      <c r="AX267" s="1233"/>
      <c r="AY267" s="1234"/>
      <c r="BG267">
        <v>29.25</v>
      </c>
    </row>
    <row r="268" spans="2:59" ht="21" customHeight="1">
      <c r="B268" s="1199" t="s">
        <v>1366</v>
      </c>
      <c r="C268" s="1200"/>
      <c r="D268" s="1200"/>
      <c r="E268" s="1200"/>
      <c r="F268" s="1200"/>
      <c r="G268" s="1201"/>
      <c r="H268" s="1205"/>
      <c r="I268" s="1206"/>
      <c r="J268" s="1206"/>
      <c r="K268" s="1206"/>
      <c r="L268" s="1206"/>
      <c r="M268" s="1206"/>
      <c r="N268" s="1206"/>
      <c r="O268" s="1206"/>
      <c r="P268" s="1206"/>
      <c r="Q268" s="1171" t="s">
        <v>1300</v>
      </c>
      <c r="R268" s="1172"/>
      <c r="S268" s="1172"/>
      <c r="T268" s="1172"/>
      <c r="U268" s="1172"/>
      <c r="V268" s="1172"/>
      <c r="W268" s="1207"/>
      <c r="X268" s="1171" t="s">
        <v>1301</v>
      </c>
      <c r="Y268" s="1172"/>
      <c r="Z268" s="1172"/>
      <c r="AA268" s="1172"/>
      <c r="AB268" s="1172"/>
      <c r="AC268" s="1172"/>
      <c r="AD268" s="1207"/>
      <c r="AE268" s="1171" t="s">
        <v>1302</v>
      </c>
      <c r="AF268" s="1172"/>
      <c r="AG268" s="1172"/>
      <c r="AH268" s="1172"/>
      <c r="AI268" s="1172"/>
      <c r="AJ268" s="1172"/>
      <c r="AK268" s="1207"/>
      <c r="AL268" s="1171" t="s">
        <v>1303</v>
      </c>
      <c r="AM268" s="1172"/>
      <c r="AN268" s="1172"/>
      <c r="AO268" s="1172"/>
      <c r="AP268" s="1172"/>
      <c r="AQ268" s="1172"/>
      <c r="AR268" s="1207"/>
      <c r="AS268" s="1171" t="s">
        <v>513</v>
      </c>
      <c r="AT268" s="1172"/>
      <c r="AU268" s="1172"/>
      <c r="AV268" s="1172"/>
      <c r="AW268" s="1172"/>
      <c r="AX268" s="1172"/>
      <c r="AY268" s="1173"/>
      <c r="BG268">
        <v>21</v>
      </c>
    </row>
    <row r="269" spans="2:59" ht="21" customHeight="1">
      <c r="B269" s="1107"/>
      <c r="C269" s="1108"/>
      <c r="D269" s="1108"/>
      <c r="E269" s="1108"/>
      <c r="F269" s="1108"/>
      <c r="G269" s="1109"/>
      <c r="H269" s="1174" t="s">
        <v>5</v>
      </c>
      <c r="I269" s="1175"/>
      <c r="J269" s="1180" t="s">
        <v>6</v>
      </c>
      <c r="K269" s="1181"/>
      <c r="L269" s="1181"/>
      <c r="M269" s="1181"/>
      <c r="N269" s="1181"/>
      <c r="O269" s="1181"/>
      <c r="P269" s="1182"/>
      <c r="Q269" s="3299">
        <v>3</v>
      </c>
      <c r="R269" s="3299"/>
      <c r="S269" s="3299"/>
      <c r="T269" s="3299"/>
      <c r="U269" s="3299"/>
      <c r="V269" s="3299"/>
      <c r="W269" s="3299"/>
      <c r="X269" s="3299">
        <v>2</v>
      </c>
      <c r="Y269" s="3299"/>
      <c r="Z269" s="3299"/>
      <c r="AA269" s="3299"/>
      <c r="AB269" s="3299"/>
      <c r="AC269" s="3299"/>
      <c r="AD269" s="3299"/>
      <c r="AE269" s="3299">
        <v>2</v>
      </c>
      <c r="AF269" s="3299"/>
      <c r="AG269" s="3299"/>
      <c r="AH269" s="3299"/>
      <c r="AI269" s="3299"/>
      <c r="AJ269" s="3299"/>
      <c r="AK269" s="3299"/>
      <c r="AL269" s="1721">
        <v>2</v>
      </c>
      <c r="AM269" s="1721"/>
      <c r="AN269" s="1721"/>
      <c r="AO269" s="1721"/>
      <c r="AP269" s="1721"/>
      <c r="AQ269" s="1721"/>
      <c r="AR269" s="1721"/>
      <c r="AS269" s="1184" t="s">
        <v>881</v>
      </c>
      <c r="AT269" s="1184"/>
      <c r="AU269" s="1184"/>
      <c r="AV269" s="1184"/>
      <c r="AW269" s="1184"/>
      <c r="AX269" s="1184"/>
      <c r="AY269" s="1185"/>
      <c r="BG269">
        <v>21</v>
      </c>
    </row>
    <row r="270" spans="2:59" ht="21" customHeight="1">
      <c r="B270" s="1107"/>
      <c r="C270" s="1108"/>
      <c r="D270" s="1108"/>
      <c r="E270" s="1108"/>
      <c r="F270" s="1108"/>
      <c r="G270" s="1109"/>
      <c r="H270" s="1176"/>
      <c r="I270" s="1177"/>
      <c r="J270" s="1186" t="s">
        <v>7</v>
      </c>
      <c r="K270" s="1187"/>
      <c r="L270" s="1187"/>
      <c r="M270" s="1187"/>
      <c r="N270" s="1187"/>
      <c r="O270" s="1187"/>
      <c r="P270" s="1188"/>
      <c r="Q270" s="3300" t="s">
        <v>881</v>
      </c>
      <c r="R270" s="3300"/>
      <c r="S270" s="3300"/>
      <c r="T270" s="3300"/>
      <c r="U270" s="3300"/>
      <c r="V270" s="3300"/>
      <c r="W270" s="3300"/>
      <c r="X270" s="3300" t="s">
        <v>881</v>
      </c>
      <c r="Y270" s="3300"/>
      <c r="Z270" s="3300"/>
      <c r="AA270" s="3300"/>
      <c r="AB270" s="3300"/>
      <c r="AC270" s="3300"/>
      <c r="AD270" s="3300"/>
      <c r="AE270" s="3300" t="s">
        <v>881</v>
      </c>
      <c r="AF270" s="3300"/>
      <c r="AG270" s="3300"/>
      <c r="AH270" s="3300"/>
      <c r="AI270" s="3300"/>
      <c r="AJ270" s="3300"/>
      <c r="AK270" s="3300"/>
      <c r="AL270" s="1208"/>
      <c r="AM270" s="1208"/>
      <c r="AN270" s="1208"/>
      <c r="AO270" s="1208"/>
      <c r="AP270" s="1208"/>
      <c r="AQ270" s="1208"/>
      <c r="AR270" s="1208"/>
      <c r="AS270" s="1256"/>
      <c r="AT270" s="1256"/>
      <c r="AU270" s="1256"/>
      <c r="AV270" s="1256"/>
      <c r="AW270" s="1256"/>
      <c r="AX270" s="1256"/>
      <c r="AY270" s="1257"/>
      <c r="BG270">
        <v>21</v>
      </c>
    </row>
    <row r="271" spans="2:59" ht="24.75" customHeight="1">
      <c r="B271" s="1107"/>
      <c r="C271" s="1108"/>
      <c r="D271" s="1108"/>
      <c r="E271" s="1108"/>
      <c r="F271" s="1108"/>
      <c r="G271" s="1109"/>
      <c r="H271" s="1176"/>
      <c r="I271" s="1177"/>
      <c r="J271" s="1186" t="s">
        <v>8</v>
      </c>
      <c r="K271" s="1187"/>
      <c r="L271" s="1187"/>
      <c r="M271" s="1187"/>
      <c r="N271" s="1187"/>
      <c r="O271" s="1187"/>
      <c r="P271" s="1188"/>
      <c r="Q271" s="3300" t="s">
        <v>881</v>
      </c>
      <c r="R271" s="3300"/>
      <c r="S271" s="3300"/>
      <c r="T271" s="3300"/>
      <c r="U271" s="3300"/>
      <c r="V271" s="3300"/>
      <c r="W271" s="3300"/>
      <c r="X271" s="3300" t="s">
        <v>881</v>
      </c>
      <c r="Y271" s="3300"/>
      <c r="Z271" s="3300"/>
      <c r="AA271" s="3300"/>
      <c r="AB271" s="3300"/>
      <c r="AC271" s="3300"/>
      <c r="AD271" s="3300"/>
      <c r="AE271" s="3300" t="s">
        <v>881</v>
      </c>
      <c r="AF271" s="3300"/>
      <c r="AG271" s="3300"/>
      <c r="AH271" s="3300"/>
      <c r="AI271" s="3300"/>
      <c r="AJ271" s="3300"/>
      <c r="AK271" s="3300"/>
      <c r="AL271" s="1208"/>
      <c r="AM271" s="1208"/>
      <c r="AN271" s="1208"/>
      <c r="AO271" s="1208"/>
      <c r="AP271" s="1208"/>
      <c r="AQ271" s="1208"/>
      <c r="AR271" s="1208"/>
      <c r="AS271" s="1256"/>
      <c r="AT271" s="1256"/>
      <c r="AU271" s="1256"/>
      <c r="AV271" s="1256"/>
      <c r="AW271" s="1256"/>
      <c r="AX271" s="1256"/>
      <c r="AY271" s="1257"/>
      <c r="BG271">
        <v>24.75</v>
      </c>
    </row>
    <row r="272" spans="2:59" ht="24.75" customHeight="1">
      <c r="B272" s="1107"/>
      <c r="C272" s="1108"/>
      <c r="D272" s="1108"/>
      <c r="E272" s="1108"/>
      <c r="F272" s="1108"/>
      <c r="G272" s="1109"/>
      <c r="H272" s="1178"/>
      <c r="I272" s="1179"/>
      <c r="J272" s="1209" t="s">
        <v>26</v>
      </c>
      <c r="K272" s="1210"/>
      <c r="L272" s="1210"/>
      <c r="M272" s="1210"/>
      <c r="N272" s="1210"/>
      <c r="O272" s="1210"/>
      <c r="P272" s="1211"/>
      <c r="Q272" s="3345">
        <v>3</v>
      </c>
      <c r="R272" s="3345"/>
      <c r="S272" s="3345"/>
      <c r="T272" s="3345"/>
      <c r="U272" s="3345"/>
      <c r="V272" s="3345"/>
      <c r="W272" s="3345"/>
      <c r="X272" s="3345">
        <v>2</v>
      </c>
      <c r="Y272" s="3345"/>
      <c r="Z272" s="3345"/>
      <c r="AA272" s="3345"/>
      <c r="AB272" s="3345"/>
      <c r="AC272" s="3345"/>
      <c r="AD272" s="3345"/>
      <c r="AE272" s="3345">
        <v>2</v>
      </c>
      <c r="AF272" s="3345"/>
      <c r="AG272" s="3345"/>
      <c r="AH272" s="3345"/>
      <c r="AI272" s="3345"/>
      <c r="AJ272" s="3345"/>
      <c r="AK272" s="3345"/>
      <c r="AL272" s="1718">
        <v>2</v>
      </c>
      <c r="AM272" s="1718"/>
      <c r="AN272" s="1718"/>
      <c r="AO272" s="1718"/>
      <c r="AP272" s="1718"/>
      <c r="AQ272" s="1718"/>
      <c r="AR272" s="1718"/>
      <c r="AS272" s="1196" t="s">
        <v>881</v>
      </c>
      <c r="AT272" s="1196"/>
      <c r="AU272" s="1196"/>
      <c r="AV272" s="1196"/>
      <c r="AW272" s="1196"/>
      <c r="AX272" s="1196"/>
      <c r="AY272" s="1197"/>
      <c r="BG272">
        <v>24.75</v>
      </c>
    </row>
    <row r="273" spans="1:59" ht="24.75" customHeight="1">
      <c r="B273" s="1107"/>
      <c r="C273" s="1108"/>
      <c r="D273" s="1108"/>
      <c r="E273" s="1108"/>
      <c r="F273" s="1108"/>
      <c r="G273" s="1109"/>
      <c r="H273" s="1192" t="s">
        <v>9</v>
      </c>
      <c r="I273" s="1193"/>
      <c r="J273" s="1193"/>
      <c r="K273" s="1193"/>
      <c r="L273" s="1193"/>
      <c r="M273" s="1193"/>
      <c r="N273" s="1193"/>
      <c r="O273" s="1193"/>
      <c r="P273" s="1193"/>
      <c r="Q273" s="1339">
        <v>2</v>
      </c>
      <c r="R273" s="1339"/>
      <c r="S273" s="1339"/>
      <c r="T273" s="1339"/>
      <c r="U273" s="1339"/>
      <c r="V273" s="1339"/>
      <c r="W273" s="1339"/>
      <c r="X273" s="1339">
        <v>2</v>
      </c>
      <c r="Y273" s="1339"/>
      <c r="Z273" s="1339"/>
      <c r="AA273" s="1339"/>
      <c r="AB273" s="1339"/>
      <c r="AC273" s="1339"/>
      <c r="AD273" s="1339"/>
      <c r="AE273" s="1339">
        <v>2</v>
      </c>
      <c r="AF273" s="1339"/>
      <c r="AG273" s="1339"/>
      <c r="AH273" s="1339"/>
      <c r="AI273" s="1339"/>
      <c r="AJ273" s="1339"/>
      <c r="AK273" s="1339"/>
      <c r="AL273" s="1190"/>
      <c r="AM273" s="1190"/>
      <c r="AN273" s="1190"/>
      <c r="AO273" s="1190"/>
      <c r="AP273" s="1190"/>
      <c r="AQ273" s="1190"/>
      <c r="AR273" s="1190"/>
      <c r="AS273" s="1190"/>
      <c r="AT273" s="1190"/>
      <c r="AU273" s="1190"/>
      <c r="AV273" s="1190"/>
      <c r="AW273" s="1190"/>
      <c r="AX273" s="1190"/>
      <c r="AY273" s="1191"/>
      <c r="BG273">
        <v>24.75</v>
      </c>
    </row>
    <row r="274" spans="1:59" ht="24.75" customHeight="1">
      <c r="B274" s="1202"/>
      <c r="C274" s="1203"/>
      <c r="D274" s="1203"/>
      <c r="E274" s="1203"/>
      <c r="F274" s="1203"/>
      <c r="G274" s="1204"/>
      <c r="H274" s="1192" t="s">
        <v>10</v>
      </c>
      <c r="I274" s="1193"/>
      <c r="J274" s="1193"/>
      <c r="K274" s="1193"/>
      <c r="L274" s="1193"/>
      <c r="M274" s="1193"/>
      <c r="N274" s="1193"/>
      <c r="O274" s="1193"/>
      <c r="P274" s="1193"/>
      <c r="Q274" s="3343">
        <v>79.3</v>
      </c>
      <c r="R274" s="3343"/>
      <c r="S274" s="3343"/>
      <c r="T274" s="3343"/>
      <c r="U274" s="3343"/>
      <c r="V274" s="3343"/>
      <c r="W274" s="3343"/>
      <c r="X274" s="3343">
        <v>83.7</v>
      </c>
      <c r="Y274" s="3343"/>
      <c r="Z274" s="3343"/>
      <c r="AA274" s="3343"/>
      <c r="AB274" s="3343"/>
      <c r="AC274" s="3343"/>
      <c r="AD274" s="3343"/>
      <c r="AE274" s="3344">
        <v>87.5</v>
      </c>
      <c r="AF274" s="3344"/>
      <c r="AG274" s="3344"/>
      <c r="AH274" s="3344"/>
      <c r="AI274" s="3344"/>
      <c r="AJ274" s="3344"/>
      <c r="AK274" s="3344"/>
      <c r="AL274" s="1190"/>
      <c r="AM274" s="1190"/>
      <c r="AN274" s="1190"/>
      <c r="AO274" s="1190"/>
      <c r="AP274" s="1190"/>
      <c r="AQ274" s="1190"/>
      <c r="AR274" s="1190"/>
      <c r="AS274" s="1190"/>
      <c r="AT274" s="1190"/>
      <c r="AU274" s="1190"/>
      <c r="AV274" s="1190"/>
      <c r="AW274" s="1190"/>
      <c r="AX274" s="1190"/>
      <c r="AY274" s="1191"/>
      <c r="BG274">
        <v>24.75</v>
      </c>
    </row>
    <row r="275" spans="1:59" ht="23.1" customHeight="1">
      <c r="B275" s="1145" t="s">
        <v>99</v>
      </c>
      <c r="C275" s="1146"/>
      <c r="D275" s="1151" t="s">
        <v>23</v>
      </c>
      <c r="E275" s="1152"/>
      <c r="F275" s="1152"/>
      <c r="G275" s="1152"/>
      <c r="H275" s="1152"/>
      <c r="I275" s="1152"/>
      <c r="J275" s="1152"/>
      <c r="K275" s="1152"/>
      <c r="L275" s="1153"/>
      <c r="M275" s="1154" t="s">
        <v>92</v>
      </c>
      <c r="N275" s="1154"/>
      <c r="O275" s="1154"/>
      <c r="P275" s="1154"/>
      <c r="Q275" s="1154"/>
      <c r="R275" s="1154"/>
      <c r="S275" s="1155" t="s">
        <v>513</v>
      </c>
      <c r="T275" s="1155"/>
      <c r="U275" s="1155"/>
      <c r="V275" s="1155"/>
      <c r="W275" s="1155"/>
      <c r="X275" s="1155"/>
      <c r="Y275" s="1156"/>
      <c r="Z275" s="1152"/>
      <c r="AA275" s="1152"/>
      <c r="AB275" s="1152"/>
      <c r="AC275" s="1152"/>
      <c r="AD275" s="1152"/>
      <c r="AE275" s="1152"/>
      <c r="AF275" s="1152"/>
      <c r="AG275" s="1152"/>
      <c r="AH275" s="1152"/>
      <c r="AI275" s="1152"/>
      <c r="AJ275" s="1152"/>
      <c r="AK275" s="1152"/>
      <c r="AL275" s="1152"/>
      <c r="AM275" s="1152"/>
      <c r="AN275" s="1152"/>
      <c r="AO275" s="1152"/>
      <c r="AP275" s="1152"/>
      <c r="AQ275" s="1152"/>
      <c r="AR275" s="1152"/>
      <c r="AS275" s="1152"/>
      <c r="AT275" s="1152"/>
      <c r="AU275" s="1152"/>
      <c r="AV275" s="1152"/>
      <c r="AW275" s="1152"/>
      <c r="AX275" s="1152"/>
      <c r="AY275" s="1157"/>
      <c r="BG275">
        <v>23</v>
      </c>
    </row>
    <row r="276" spans="1:59" ht="34.5" customHeight="1">
      <c r="B276" s="1147"/>
      <c r="C276" s="1148"/>
      <c r="D276" s="3342" t="s">
        <v>1673</v>
      </c>
      <c r="E276" s="1271"/>
      <c r="F276" s="1271"/>
      <c r="G276" s="1271"/>
      <c r="H276" s="1271"/>
      <c r="I276" s="1271"/>
      <c r="J276" s="1271"/>
      <c r="K276" s="1271"/>
      <c r="L276" s="1272"/>
      <c r="M276" s="1311">
        <v>2</v>
      </c>
      <c r="N276" s="1311"/>
      <c r="O276" s="1311"/>
      <c r="P276" s="1311"/>
      <c r="Q276" s="1311"/>
      <c r="R276" s="1311"/>
      <c r="S276" s="1161" t="s">
        <v>881</v>
      </c>
      <c r="T276" s="1161"/>
      <c r="U276" s="1161"/>
      <c r="V276" s="1161"/>
      <c r="W276" s="1161"/>
      <c r="X276" s="1161"/>
      <c r="Y276" s="1162"/>
      <c r="Z276" s="1163"/>
      <c r="AA276" s="1163"/>
      <c r="AB276" s="1163"/>
      <c r="AC276" s="1163"/>
      <c r="AD276" s="1163"/>
      <c r="AE276" s="1163"/>
      <c r="AF276" s="1163"/>
      <c r="AG276" s="1163"/>
      <c r="AH276" s="1163"/>
      <c r="AI276" s="1163"/>
      <c r="AJ276" s="1163"/>
      <c r="AK276" s="1163"/>
      <c r="AL276" s="1163"/>
      <c r="AM276" s="1163"/>
      <c r="AN276" s="1163"/>
      <c r="AO276" s="1163"/>
      <c r="AP276" s="1163"/>
      <c r="AQ276" s="1163"/>
      <c r="AR276" s="1163"/>
      <c r="AS276" s="1163"/>
      <c r="AT276" s="1163"/>
      <c r="AU276" s="1163"/>
      <c r="AV276" s="1163"/>
      <c r="AW276" s="1163"/>
      <c r="AX276" s="1163"/>
      <c r="AY276" s="1164"/>
      <c r="BG276">
        <v>23</v>
      </c>
    </row>
    <row r="277" spans="1:59" ht="23.1" customHeight="1">
      <c r="B277" s="1147"/>
      <c r="C277" s="1148"/>
      <c r="D277" s="1132"/>
      <c r="E277" s="1133"/>
      <c r="F277" s="1133"/>
      <c r="G277" s="1133"/>
      <c r="H277" s="1133"/>
      <c r="I277" s="1133"/>
      <c r="J277" s="1133"/>
      <c r="K277" s="1133"/>
      <c r="L277" s="1134"/>
      <c r="M277" s="1135"/>
      <c r="N277" s="1135"/>
      <c r="O277" s="1135"/>
      <c r="P277" s="1135"/>
      <c r="Q277" s="1135"/>
      <c r="R277" s="1135"/>
      <c r="S277" s="1136"/>
      <c r="T277" s="1136"/>
      <c r="U277" s="1136"/>
      <c r="V277" s="1136"/>
      <c r="W277" s="1136"/>
      <c r="X277" s="1136"/>
      <c r="Y277" s="1137"/>
      <c r="Z277" s="1138"/>
      <c r="AA277" s="1138"/>
      <c r="AB277" s="1138"/>
      <c r="AC277" s="1138"/>
      <c r="AD277" s="1138"/>
      <c r="AE277" s="1138"/>
      <c r="AF277" s="1138"/>
      <c r="AG277" s="1138"/>
      <c r="AH277" s="1138"/>
      <c r="AI277" s="1138"/>
      <c r="AJ277" s="1138"/>
      <c r="AK277" s="1138"/>
      <c r="AL277" s="1138"/>
      <c r="AM277" s="1138"/>
      <c r="AN277" s="1138"/>
      <c r="AO277" s="1138"/>
      <c r="AP277" s="1138"/>
      <c r="AQ277" s="1138"/>
      <c r="AR277" s="1138"/>
      <c r="AS277" s="1138"/>
      <c r="AT277" s="1138"/>
      <c r="AU277" s="1138"/>
      <c r="AV277" s="1138"/>
      <c r="AW277" s="1138"/>
      <c r="AX277" s="1138"/>
      <c r="AY277" s="1139"/>
      <c r="BG277">
        <v>23</v>
      </c>
    </row>
    <row r="278" spans="1:59" ht="23.1" customHeight="1">
      <c r="B278" s="1147"/>
      <c r="C278" s="1148"/>
      <c r="D278" s="1132"/>
      <c r="E278" s="1133"/>
      <c r="F278" s="1133"/>
      <c r="G278" s="1133"/>
      <c r="H278" s="1133"/>
      <c r="I278" s="1133"/>
      <c r="J278" s="1133"/>
      <c r="K278" s="1133"/>
      <c r="L278" s="1134"/>
      <c r="M278" s="1135"/>
      <c r="N278" s="1135"/>
      <c r="O278" s="1135"/>
      <c r="P278" s="1135"/>
      <c r="Q278" s="1135"/>
      <c r="R278" s="1135"/>
      <c r="S278" s="1136"/>
      <c r="T278" s="1136"/>
      <c r="U278" s="1136"/>
      <c r="V278" s="1136"/>
      <c r="W278" s="1136"/>
      <c r="X278" s="1136"/>
      <c r="Y278" s="1137"/>
      <c r="Z278" s="1138"/>
      <c r="AA278" s="1138"/>
      <c r="AB278" s="1138"/>
      <c r="AC278" s="1138"/>
      <c r="AD278" s="1138"/>
      <c r="AE278" s="1138"/>
      <c r="AF278" s="1138"/>
      <c r="AG278" s="1138"/>
      <c r="AH278" s="1138"/>
      <c r="AI278" s="1138"/>
      <c r="AJ278" s="1138"/>
      <c r="AK278" s="1138"/>
      <c r="AL278" s="1138"/>
      <c r="AM278" s="1138"/>
      <c r="AN278" s="1138"/>
      <c r="AO278" s="1138"/>
      <c r="AP278" s="1138"/>
      <c r="AQ278" s="1138"/>
      <c r="AR278" s="1138"/>
      <c r="AS278" s="1138"/>
      <c r="AT278" s="1138"/>
      <c r="AU278" s="1138"/>
      <c r="AV278" s="1138"/>
      <c r="AW278" s="1138"/>
      <c r="AX278" s="1138"/>
      <c r="AY278" s="1139"/>
      <c r="BG278">
        <v>23</v>
      </c>
    </row>
    <row r="279" spans="1:59" ht="23.1" customHeight="1">
      <c r="B279" s="1147"/>
      <c r="C279" s="1148"/>
      <c r="D279" s="1132"/>
      <c r="E279" s="1133"/>
      <c r="F279" s="1133"/>
      <c r="G279" s="1133"/>
      <c r="H279" s="1133"/>
      <c r="I279" s="1133"/>
      <c r="J279" s="1133"/>
      <c r="K279" s="1133"/>
      <c r="L279" s="1134"/>
      <c r="M279" s="1135"/>
      <c r="N279" s="1135"/>
      <c r="O279" s="1135"/>
      <c r="P279" s="1135"/>
      <c r="Q279" s="1135"/>
      <c r="R279" s="1135"/>
      <c r="S279" s="1136"/>
      <c r="T279" s="1136"/>
      <c r="U279" s="1136"/>
      <c r="V279" s="1136"/>
      <c r="W279" s="1136"/>
      <c r="X279" s="1136"/>
      <c r="Y279" s="1137"/>
      <c r="Z279" s="1138"/>
      <c r="AA279" s="1138"/>
      <c r="AB279" s="1138"/>
      <c r="AC279" s="1138"/>
      <c r="AD279" s="1138"/>
      <c r="AE279" s="1138"/>
      <c r="AF279" s="1138"/>
      <c r="AG279" s="1138"/>
      <c r="AH279" s="1138"/>
      <c r="AI279" s="1138"/>
      <c r="AJ279" s="1138"/>
      <c r="AK279" s="1138"/>
      <c r="AL279" s="1138"/>
      <c r="AM279" s="1138"/>
      <c r="AN279" s="1138"/>
      <c r="AO279" s="1138"/>
      <c r="AP279" s="1138"/>
      <c r="AQ279" s="1138"/>
      <c r="AR279" s="1138"/>
      <c r="AS279" s="1138"/>
      <c r="AT279" s="1138"/>
      <c r="AU279" s="1138"/>
      <c r="AV279" s="1138"/>
      <c r="AW279" s="1138"/>
      <c r="AX279" s="1138"/>
      <c r="AY279" s="1139"/>
      <c r="BG279">
        <v>23</v>
      </c>
    </row>
    <row r="280" spans="1:59" ht="23.1" customHeight="1">
      <c r="B280" s="1147"/>
      <c r="C280" s="1148"/>
      <c r="D280" s="1132"/>
      <c r="E280" s="1133"/>
      <c r="F280" s="1133"/>
      <c r="G280" s="1133"/>
      <c r="H280" s="1133"/>
      <c r="I280" s="1133"/>
      <c r="J280" s="1133"/>
      <c r="K280" s="1133"/>
      <c r="L280" s="1134"/>
      <c r="M280" s="1135"/>
      <c r="N280" s="1135"/>
      <c r="O280" s="1135"/>
      <c r="P280" s="1135"/>
      <c r="Q280" s="1135"/>
      <c r="R280" s="1135"/>
      <c r="S280" s="1136"/>
      <c r="T280" s="1136"/>
      <c r="U280" s="1136"/>
      <c r="V280" s="1136"/>
      <c r="W280" s="1136"/>
      <c r="X280" s="1136"/>
      <c r="Y280" s="1137"/>
      <c r="Z280" s="1138"/>
      <c r="AA280" s="1138"/>
      <c r="AB280" s="1138"/>
      <c r="AC280" s="1138"/>
      <c r="AD280" s="1138"/>
      <c r="AE280" s="1138"/>
      <c r="AF280" s="1138"/>
      <c r="AG280" s="1138"/>
      <c r="AH280" s="1138"/>
      <c r="AI280" s="1138"/>
      <c r="AJ280" s="1138"/>
      <c r="AK280" s="1138"/>
      <c r="AL280" s="1138"/>
      <c r="AM280" s="1138"/>
      <c r="AN280" s="1138"/>
      <c r="AO280" s="1138"/>
      <c r="AP280" s="1138"/>
      <c r="AQ280" s="1138"/>
      <c r="AR280" s="1138"/>
      <c r="AS280" s="1138"/>
      <c r="AT280" s="1138"/>
      <c r="AU280" s="1138"/>
      <c r="AV280" s="1138"/>
      <c r="AW280" s="1138"/>
      <c r="AX280" s="1138"/>
      <c r="AY280" s="1139"/>
      <c r="BG280">
        <v>23</v>
      </c>
    </row>
    <row r="281" spans="1:59" ht="23.1" customHeight="1">
      <c r="B281" s="1147"/>
      <c r="C281" s="1148"/>
      <c r="D281" s="1132"/>
      <c r="E281" s="1133"/>
      <c r="F281" s="1133"/>
      <c r="G281" s="1133"/>
      <c r="H281" s="1133"/>
      <c r="I281" s="1133"/>
      <c r="J281" s="1133"/>
      <c r="K281" s="1133"/>
      <c r="L281" s="1134"/>
      <c r="M281" s="1135"/>
      <c r="N281" s="1135"/>
      <c r="O281" s="1135"/>
      <c r="P281" s="1135"/>
      <c r="Q281" s="1135"/>
      <c r="R281" s="1135"/>
      <c r="S281" s="1136"/>
      <c r="T281" s="1136"/>
      <c r="U281" s="1136"/>
      <c r="V281" s="1136"/>
      <c r="W281" s="1136"/>
      <c r="X281" s="1136"/>
      <c r="Y281" s="1137"/>
      <c r="Z281" s="1138"/>
      <c r="AA281" s="1138"/>
      <c r="AB281" s="1138"/>
      <c r="AC281" s="1138"/>
      <c r="AD281" s="1138"/>
      <c r="AE281" s="1138"/>
      <c r="AF281" s="1138"/>
      <c r="AG281" s="1138"/>
      <c r="AH281" s="1138"/>
      <c r="AI281" s="1138"/>
      <c r="AJ281" s="1138"/>
      <c r="AK281" s="1138"/>
      <c r="AL281" s="1138"/>
      <c r="AM281" s="1138"/>
      <c r="AN281" s="1138"/>
      <c r="AO281" s="1138"/>
      <c r="AP281" s="1138"/>
      <c r="AQ281" s="1138"/>
      <c r="AR281" s="1138"/>
      <c r="AS281" s="1138"/>
      <c r="AT281" s="1138"/>
      <c r="AU281" s="1138"/>
      <c r="AV281" s="1138"/>
      <c r="AW281" s="1138"/>
      <c r="AX281" s="1138"/>
      <c r="AY281" s="1139"/>
      <c r="BG281">
        <v>23</v>
      </c>
    </row>
    <row r="282" spans="1:59" ht="23.1" customHeight="1">
      <c r="B282" s="1147"/>
      <c r="C282" s="1148"/>
      <c r="D282" s="1140"/>
      <c r="E282" s="1141"/>
      <c r="F282" s="1141"/>
      <c r="G282" s="1141"/>
      <c r="H282" s="1141"/>
      <c r="I282" s="1141"/>
      <c r="J282" s="1141"/>
      <c r="K282" s="1141"/>
      <c r="L282" s="1142"/>
      <c r="M282" s="1143"/>
      <c r="N282" s="1143"/>
      <c r="O282" s="1143"/>
      <c r="P282" s="1143"/>
      <c r="Q282" s="1143"/>
      <c r="R282" s="1143"/>
      <c r="S282" s="1144"/>
      <c r="T282" s="1144"/>
      <c r="U282" s="1144"/>
      <c r="V282" s="1144"/>
      <c r="W282" s="1144"/>
      <c r="X282" s="1144"/>
      <c r="Y282" s="1137"/>
      <c r="Z282" s="1138"/>
      <c r="AA282" s="1138"/>
      <c r="AB282" s="1138"/>
      <c r="AC282" s="1138"/>
      <c r="AD282" s="1138"/>
      <c r="AE282" s="1138"/>
      <c r="AF282" s="1138"/>
      <c r="AG282" s="1138"/>
      <c r="AH282" s="1138"/>
      <c r="AI282" s="1138"/>
      <c r="AJ282" s="1138"/>
      <c r="AK282" s="1138"/>
      <c r="AL282" s="1138"/>
      <c r="AM282" s="1138"/>
      <c r="AN282" s="1138"/>
      <c r="AO282" s="1138"/>
      <c r="AP282" s="1138"/>
      <c r="AQ282" s="1138"/>
      <c r="AR282" s="1138"/>
      <c r="AS282" s="1138"/>
      <c r="AT282" s="1138"/>
      <c r="AU282" s="1138"/>
      <c r="AV282" s="1138"/>
      <c r="AW282" s="1138"/>
      <c r="AX282" s="1138"/>
      <c r="AY282" s="1139"/>
      <c r="BG282">
        <v>23</v>
      </c>
    </row>
    <row r="283" spans="1:59" ht="23.1" customHeight="1">
      <c r="B283" s="1149"/>
      <c r="C283" s="1150"/>
      <c r="D283" s="1165" t="s">
        <v>26</v>
      </c>
      <c r="E283" s="1094"/>
      <c r="F283" s="1094"/>
      <c r="G283" s="1094"/>
      <c r="H283" s="1094"/>
      <c r="I283" s="1094"/>
      <c r="J283" s="1094"/>
      <c r="K283" s="1094"/>
      <c r="L283" s="1095"/>
      <c r="M283" s="1166">
        <v>2</v>
      </c>
      <c r="N283" s="1166"/>
      <c r="O283" s="1166"/>
      <c r="P283" s="1166"/>
      <c r="Q283" s="1166"/>
      <c r="R283" s="1166"/>
      <c r="S283" s="1167" t="s">
        <v>881</v>
      </c>
      <c r="T283" s="1167"/>
      <c r="U283" s="1167"/>
      <c r="V283" s="1167"/>
      <c r="W283" s="1167"/>
      <c r="X283" s="1167"/>
      <c r="Y283" s="1168"/>
      <c r="Z283" s="1169"/>
      <c r="AA283" s="1169"/>
      <c r="AB283" s="1169"/>
      <c r="AC283" s="1169"/>
      <c r="AD283" s="1169"/>
      <c r="AE283" s="1169"/>
      <c r="AF283" s="1169"/>
      <c r="AG283" s="1169"/>
      <c r="AH283" s="1169"/>
      <c r="AI283" s="1169"/>
      <c r="AJ283" s="1169"/>
      <c r="AK283" s="1169"/>
      <c r="AL283" s="1169"/>
      <c r="AM283" s="1169"/>
      <c r="AN283" s="1169"/>
      <c r="AO283" s="1169"/>
      <c r="AP283" s="1169"/>
      <c r="AQ283" s="1169"/>
      <c r="AR283" s="1169"/>
      <c r="AS283" s="1169"/>
      <c r="AT283" s="1169"/>
      <c r="AU283" s="1169"/>
      <c r="AV283" s="1169"/>
      <c r="AW283" s="1169"/>
      <c r="AX283" s="1169"/>
      <c r="AY283" s="1170"/>
      <c r="BG283">
        <v>23</v>
      </c>
    </row>
    <row r="284" spans="1:59" ht="13.5" customHeight="1">
      <c r="B284" s="141"/>
      <c r="C284" s="141"/>
      <c r="D284" s="141"/>
      <c r="E284" s="141"/>
      <c r="F284" s="141"/>
      <c r="G284" s="141"/>
      <c r="H284" s="142"/>
      <c r="I284" s="142"/>
      <c r="J284" s="142"/>
      <c r="K284" s="142"/>
      <c r="L284" s="142"/>
      <c r="M284" s="142"/>
      <c r="N284" s="142"/>
      <c r="O284" s="142"/>
      <c r="P284" s="142"/>
      <c r="Q284" s="143"/>
      <c r="R284" s="143"/>
      <c r="S284" s="143"/>
      <c r="T284" s="143"/>
      <c r="U284" s="143"/>
      <c r="V284" s="143"/>
      <c r="W284" s="143"/>
      <c r="X284" s="143"/>
      <c r="Y284" s="143"/>
      <c r="Z284" s="143"/>
      <c r="AA284" s="143"/>
      <c r="AB284" s="143"/>
      <c r="AC284" s="143"/>
      <c r="AD284" s="143"/>
      <c r="AE284" s="143"/>
      <c r="AF284" s="143"/>
      <c r="AG284" s="143"/>
      <c r="AH284" s="143"/>
      <c r="AI284" s="143"/>
      <c r="AJ284" s="143"/>
      <c r="AK284" s="143"/>
      <c r="AL284" s="143"/>
      <c r="AM284" s="143"/>
      <c r="AN284" s="143"/>
      <c r="AO284" s="143"/>
      <c r="AP284" s="143"/>
      <c r="AQ284" s="143"/>
      <c r="AR284" s="143"/>
      <c r="AS284" s="143"/>
      <c r="AT284" s="143"/>
      <c r="AU284" s="143"/>
      <c r="AV284" s="143"/>
      <c r="AW284" s="143"/>
      <c r="AX284" s="143"/>
      <c r="AY284" s="143"/>
      <c r="BG284">
        <v>19.5</v>
      </c>
    </row>
    <row r="285" spans="1:59" ht="13.5" customHeight="1">
      <c r="B285" s="141"/>
      <c r="C285" s="141"/>
      <c r="D285" s="141"/>
      <c r="E285" s="141"/>
      <c r="F285" s="141"/>
      <c r="G285" s="141"/>
      <c r="H285" s="177"/>
      <c r="I285" s="177"/>
      <c r="J285" s="177"/>
      <c r="K285" s="177"/>
      <c r="L285" s="177"/>
      <c r="M285" s="177"/>
      <c r="N285" s="177"/>
      <c r="O285" s="177"/>
      <c r="P285" s="177"/>
      <c r="Q285" s="177"/>
      <c r="R285" s="177"/>
      <c r="S285" s="177"/>
      <c r="T285" s="177"/>
      <c r="U285" s="177"/>
      <c r="V285" s="177"/>
      <c r="W285" s="177"/>
      <c r="X285" s="177"/>
      <c r="Y285" s="177"/>
      <c r="Z285" s="177"/>
      <c r="AA285" s="177"/>
      <c r="AB285" s="177"/>
      <c r="AC285" s="177"/>
      <c r="AD285" s="177"/>
      <c r="AE285" s="177"/>
      <c r="AF285" s="177"/>
      <c r="AG285" s="177"/>
      <c r="AH285" s="177"/>
      <c r="AI285" s="177"/>
      <c r="AJ285" s="177"/>
      <c r="AK285" s="177"/>
      <c r="AL285" s="177"/>
      <c r="AM285" s="177"/>
      <c r="AN285" s="177"/>
      <c r="AO285" s="177"/>
      <c r="AP285" s="177"/>
      <c r="AQ285" s="177"/>
      <c r="AR285" s="177"/>
      <c r="AS285" s="177"/>
      <c r="AT285" s="177"/>
      <c r="AU285" s="177"/>
      <c r="AV285" s="177"/>
      <c r="AW285" s="177"/>
      <c r="AX285" s="177"/>
      <c r="AY285" s="177"/>
      <c r="BG285">
        <v>19.5</v>
      </c>
    </row>
    <row r="286" spans="1:59" ht="23.25" customHeight="1" thickBot="1">
      <c r="A286" s="130"/>
      <c r="B286" s="3340" t="s">
        <v>100</v>
      </c>
      <c r="C286" s="3341"/>
      <c r="D286" s="3341"/>
      <c r="E286" s="3341"/>
      <c r="F286" s="3341"/>
      <c r="G286" s="3341"/>
      <c r="H286" s="1131" t="s">
        <v>1674</v>
      </c>
      <c r="I286" s="1131"/>
      <c r="J286" s="1131"/>
      <c r="K286" s="1131"/>
      <c r="L286" s="1131"/>
      <c r="M286" s="1131"/>
      <c r="N286" s="1131"/>
      <c r="O286" s="1131"/>
      <c r="P286" s="1131"/>
      <c r="Q286" s="1131"/>
      <c r="R286" s="1131"/>
      <c r="S286" s="1131"/>
      <c r="T286" s="1131"/>
      <c r="U286" s="1131"/>
      <c r="V286" s="1131"/>
      <c r="W286" s="1131"/>
      <c r="X286" s="1131"/>
      <c r="Y286" s="1131"/>
      <c r="Z286" s="1131"/>
      <c r="AA286" s="1131"/>
      <c r="AB286" s="1131"/>
      <c r="AC286" s="1131"/>
      <c r="AD286" s="1131"/>
      <c r="AE286" s="1131"/>
      <c r="AF286" s="1131"/>
      <c r="AG286" s="1131"/>
      <c r="AH286" s="1131"/>
      <c r="AI286" s="1131"/>
      <c r="AJ286" s="1131"/>
      <c r="AK286" s="1131"/>
      <c r="AL286" s="1131"/>
      <c r="AM286" s="1131"/>
      <c r="AN286" s="1131"/>
      <c r="AO286" s="1131"/>
      <c r="AP286" s="1131"/>
      <c r="AQ286" s="1131"/>
      <c r="AR286" s="1131"/>
      <c r="AS286" s="1131"/>
      <c r="AT286" s="1131"/>
      <c r="AU286" s="1131"/>
      <c r="AV286" s="1131"/>
      <c r="AW286" s="1131"/>
      <c r="AX286" s="1131"/>
      <c r="AY286" s="1131"/>
      <c r="BG286">
        <v>23.25</v>
      </c>
    </row>
    <row r="287" spans="1:59" ht="385.5" customHeight="1">
      <c r="A287" s="135"/>
      <c r="B287" s="1104" t="s">
        <v>1369</v>
      </c>
      <c r="C287" s="1105"/>
      <c r="D287" s="1105"/>
      <c r="E287" s="1105"/>
      <c r="F287" s="1105"/>
      <c r="G287" s="1106"/>
      <c r="H287" s="178" t="s">
        <v>97</v>
      </c>
      <c r="I287" s="179"/>
      <c r="J287" s="179"/>
      <c r="K287" s="179"/>
      <c r="L287" s="179"/>
      <c r="M287" s="179"/>
      <c r="N287" s="179"/>
      <c r="O287" s="179"/>
      <c r="P287" s="179"/>
      <c r="Q287" s="179"/>
      <c r="R287" s="179"/>
      <c r="S287" s="179"/>
      <c r="T287" s="179"/>
      <c r="U287" s="179"/>
      <c r="V287" s="179"/>
      <c r="W287" s="179"/>
      <c r="X287" s="179"/>
      <c r="Y287" s="179"/>
      <c r="Z287" s="179"/>
      <c r="AA287" s="179"/>
      <c r="AB287" s="179"/>
      <c r="AC287" s="179"/>
      <c r="AD287" s="179"/>
      <c r="AE287" s="179"/>
      <c r="AF287" s="179"/>
      <c r="AG287" s="179"/>
      <c r="AH287" s="179"/>
      <c r="AI287" s="179"/>
      <c r="AJ287" s="179"/>
      <c r="AK287" s="179"/>
      <c r="AL287" s="179"/>
      <c r="AM287" s="179"/>
      <c r="AN287" s="179"/>
      <c r="AO287" s="179"/>
      <c r="AP287" s="179"/>
      <c r="AQ287" s="179"/>
      <c r="AR287" s="179"/>
      <c r="AS287" s="179"/>
      <c r="AT287" s="179"/>
      <c r="AU287" s="179"/>
      <c r="AV287" s="179"/>
      <c r="AW287" s="179"/>
      <c r="AX287" s="179"/>
      <c r="AY287" s="180"/>
      <c r="BG287">
        <v>385.5</v>
      </c>
    </row>
    <row r="288" spans="1:59" ht="348.95" customHeight="1">
      <c r="B288" s="1107"/>
      <c r="C288" s="1108"/>
      <c r="D288" s="1108"/>
      <c r="E288" s="1108"/>
      <c r="F288" s="1108"/>
      <c r="G288" s="1109"/>
      <c r="H288" s="181"/>
      <c r="I288" s="177"/>
      <c r="J288" s="177"/>
      <c r="K288" s="177"/>
      <c r="L288" s="177"/>
      <c r="M288" s="177"/>
      <c r="N288" s="177"/>
      <c r="O288" s="177"/>
      <c r="P288" s="177"/>
      <c r="Q288" s="177"/>
      <c r="R288" s="177"/>
      <c r="S288" s="177"/>
      <c r="T288" s="177"/>
      <c r="U288" s="177"/>
      <c r="V288" s="177"/>
      <c r="W288" s="177"/>
      <c r="X288" s="177"/>
      <c r="Y288" s="177"/>
      <c r="Z288" s="177"/>
      <c r="AA288" s="177"/>
      <c r="AB288" s="177"/>
      <c r="AC288" s="177"/>
      <c r="AD288" s="177"/>
      <c r="AE288" s="177"/>
      <c r="AF288" s="177"/>
      <c r="AG288" s="177"/>
      <c r="AH288" s="177"/>
      <c r="AI288" s="177"/>
      <c r="AJ288" s="177"/>
      <c r="AK288" s="177"/>
      <c r="AL288" s="177"/>
      <c r="AM288" s="177"/>
      <c r="AN288" s="177"/>
      <c r="AO288" s="177"/>
      <c r="AP288" s="177"/>
      <c r="AQ288" s="177"/>
      <c r="AR288" s="177"/>
      <c r="AS288" s="177"/>
      <c r="AT288" s="177"/>
      <c r="AU288" s="177"/>
      <c r="AV288" s="177"/>
      <c r="AW288" s="177"/>
      <c r="AX288" s="177"/>
      <c r="AY288" s="182"/>
      <c r="BG288">
        <v>349</v>
      </c>
    </row>
    <row r="289" spans="2:59" ht="324" customHeight="1" thickBot="1">
      <c r="B289" s="1110"/>
      <c r="C289" s="1111"/>
      <c r="D289" s="1111"/>
      <c r="E289" s="1111"/>
      <c r="F289" s="1111"/>
      <c r="G289" s="1112"/>
      <c r="H289" s="183"/>
      <c r="I289" s="184"/>
      <c r="J289" s="184"/>
      <c r="K289" s="184"/>
      <c r="L289" s="184"/>
      <c r="M289" s="184"/>
      <c r="N289" s="184"/>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184"/>
      <c r="AR289" s="184"/>
      <c r="AS289" s="184"/>
      <c r="AT289" s="184"/>
      <c r="AU289" s="184"/>
      <c r="AV289" s="184"/>
      <c r="AW289" s="184"/>
      <c r="AX289" s="184"/>
      <c r="AY289" s="185"/>
      <c r="BG289">
        <v>324</v>
      </c>
    </row>
    <row r="290" spans="2:59" ht="41.25" customHeight="1">
      <c r="B290" s="141"/>
      <c r="C290" s="141"/>
      <c r="D290" s="141"/>
      <c r="E290" s="141"/>
      <c r="F290" s="141"/>
      <c r="G290" s="141"/>
      <c r="H290" s="177"/>
      <c r="I290" s="177"/>
      <c r="J290" s="177"/>
      <c r="K290" s="177"/>
      <c r="L290" s="177"/>
      <c r="M290" s="177"/>
      <c r="N290" s="177"/>
      <c r="O290" s="177"/>
      <c r="P290" s="177"/>
      <c r="Q290" s="177"/>
      <c r="R290" s="177"/>
      <c r="S290" s="177"/>
      <c r="T290" s="177"/>
      <c r="U290" s="177"/>
      <c r="V290" s="177"/>
      <c r="W290" s="177"/>
      <c r="X290" s="177"/>
      <c r="Y290" s="177"/>
      <c r="Z290" s="177"/>
      <c r="AA290" s="177"/>
      <c r="AB290" s="177"/>
      <c r="AC290" s="177"/>
      <c r="AD290" s="177"/>
      <c r="AE290" s="177"/>
      <c r="AF290" s="177"/>
      <c r="AG290" s="177"/>
      <c r="AH290" s="177"/>
      <c r="AI290" s="177"/>
      <c r="AJ290" s="177"/>
      <c r="AK290" s="177"/>
      <c r="AL290" s="177"/>
      <c r="AM290" s="177"/>
      <c r="AN290" s="177"/>
      <c r="AO290" s="177"/>
      <c r="AP290" s="177"/>
      <c r="AQ290" s="177"/>
      <c r="AR290" s="177"/>
      <c r="AS290" s="177"/>
      <c r="AT290" s="177"/>
      <c r="AU290" s="177"/>
      <c r="AV290" s="177"/>
      <c r="AW290" s="177"/>
      <c r="AX290" s="177"/>
      <c r="AY290" s="177"/>
      <c r="BG290">
        <v>41.25</v>
      </c>
    </row>
    <row r="291" spans="2:59" ht="30" customHeight="1" thickBot="1">
      <c r="B291" s="1113" t="s">
        <v>100</v>
      </c>
      <c r="C291" s="1113"/>
      <c r="D291" s="1113"/>
      <c r="E291" s="1113"/>
      <c r="F291" s="1032"/>
      <c r="G291" s="1032"/>
      <c r="H291" s="1114" t="s">
        <v>1674</v>
      </c>
      <c r="I291" s="1114"/>
      <c r="J291" s="1114"/>
      <c r="K291" s="1114"/>
      <c r="L291" s="1114"/>
      <c r="M291" s="1114"/>
      <c r="N291" s="1114"/>
      <c r="O291" s="1114"/>
      <c r="P291" s="1114"/>
      <c r="Q291" s="1114"/>
      <c r="R291" s="1114"/>
      <c r="S291" s="1114"/>
      <c r="T291" s="1114"/>
      <c r="U291" s="1114"/>
      <c r="V291" s="1114"/>
      <c r="W291" s="1114"/>
      <c r="X291" s="1114"/>
      <c r="Y291" s="1114"/>
      <c r="Z291" s="1114"/>
      <c r="AA291" s="1114"/>
      <c r="AB291" s="1114"/>
      <c r="AC291" s="1114"/>
      <c r="AD291" s="1114"/>
      <c r="AE291" s="1114"/>
      <c r="AF291" s="1114"/>
      <c r="AG291" s="1114"/>
      <c r="AH291" s="1114"/>
      <c r="AI291" s="1114"/>
      <c r="AJ291" s="1114"/>
      <c r="AK291" s="1114"/>
      <c r="AL291" s="1114"/>
      <c r="AM291" s="1114"/>
      <c r="AN291" s="1114"/>
      <c r="AO291" s="1114"/>
      <c r="AP291" s="1114"/>
      <c r="AQ291" s="1114"/>
      <c r="AR291" s="1114"/>
      <c r="AS291" s="1114"/>
      <c r="AT291" s="1114"/>
      <c r="AU291" s="1114"/>
      <c r="AV291" s="1114"/>
      <c r="AW291" s="1114"/>
      <c r="AX291" s="1114"/>
      <c r="AY291" s="1114"/>
      <c r="BG291">
        <v>30</v>
      </c>
    </row>
    <row r="292" spans="2:59" ht="24.75" customHeight="1">
      <c r="B292" s="1115" t="s">
        <v>1401</v>
      </c>
      <c r="C292" s="1116"/>
      <c r="D292" s="1116"/>
      <c r="E292" s="1116"/>
      <c r="F292" s="1116"/>
      <c r="G292" s="1117"/>
      <c r="H292" s="1124" t="s">
        <v>798</v>
      </c>
      <c r="I292" s="1125"/>
      <c r="J292" s="1125"/>
      <c r="K292" s="1125"/>
      <c r="L292" s="1125"/>
      <c r="M292" s="1125"/>
      <c r="N292" s="1125"/>
      <c r="O292" s="1125"/>
      <c r="P292" s="1125"/>
      <c r="Q292" s="1125"/>
      <c r="R292" s="1125"/>
      <c r="S292" s="1125"/>
      <c r="T292" s="1125"/>
      <c r="U292" s="1125"/>
      <c r="V292" s="1125"/>
      <c r="W292" s="1125"/>
      <c r="X292" s="1125"/>
      <c r="Y292" s="1125"/>
      <c r="Z292" s="1125"/>
      <c r="AA292" s="1125"/>
      <c r="AB292" s="1125"/>
      <c r="AC292" s="1126"/>
      <c r="AD292" s="1124" t="s">
        <v>821</v>
      </c>
      <c r="AE292" s="1125"/>
      <c r="AF292" s="1125"/>
      <c r="AG292" s="1125"/>
      <c r="AH292" s="1125"/>
      <c r="AI292" s="1125"/>
      <c r="AJ292" s="1125"/>
      <c r="AK292" s="1125"/>
      <c r="AL292" s="1125"/>
      <c r="AM292" s="1125"/>
      <c r="AN292" s="1125"/>
      <c r="AO292" s="1125"/>
      <c r="AP292" s="1125"/>
      <c r="AQ292" s="1125"/>
      <c r="AR292" s="1125"/>
      <c r="AS292" s="1125"/>
      <c r="AT292" s="1125"/>
      <c r="AU292" s="1125"/>
      <c r="AV292" s="1125"/>
      <c r="AW292" s="1125"/>
      <c r="AX292" s="1125"/>
      <c r="AY292" s="1127"/>
      <c r="BG292">
        <v>24.75</v>
      </c>
    </row>
    <row r="293" spans="2:59" ht="24.75" customHeight="1">
      <c r="B293" s="1118"/>
      <c r="C293" s="1119"/>
      <c r="D293" s="1119"/>
      <c r="E293" s="1119"/>
      <c r="F293" s="1119"/>
      <c r="G293" s="1120"/>
      <c r="H293" s="1128" t="s">
        <v>23</v>
      </c>
      <c r="I293" s="1094"/>
      <c r="J293" s="1094"/>
      <c r="K293" s="1094"/>
      <c r="L293" s="1095"/>
      <c r="M293" s="1079" t="s">
        <v>24</v>
      </c>
      <c r="N293" s="1094"/>
      <c r="O293" s="1094"/>
      <c r="P293" s="1094"/>
      <c r="Q293" s="1094"/>
      <c r="R293" s="1094"/>
      <c r="S293" s="1094"/>
      <c r="T293" s="1094"/>
      <c r="U293" s="1094"/>
      <c r="V293" s="1094"/>
      <c r="W293" s="1094"/>
      <c r="X293" s="1094"/>
      <c r="Y293" s="1095"/>
      <c r="Z293" s="1082" t="s">
        <v>25</v>
      </c>
      <c r="AA293" s="1096"/>
      <c r="AB293" s="1096"/>
      <c r="AC293" s="1129"/>
      <c r="AD293" s="1128" t="s">
        <v>23</v>
      </c>
      <c r="AE293" s="1094"/>
      <c r="AF293" s="1094"/>
      <c r="AG293" s="1094"/>
      <c r="AH293" s="1095"/>
      <c r="AI293" s="1079" t="s">
        <v>24</v>
      </c>
      <c r="AJ293" s="1094"/>
      <c r="AK293" s="1094"/>
      <c r="AL293" s="1094"/>
      <c r="AM293" s="1094"/>
      <c r="AN293" s="1094"/>
      <c r="AO293" s="1094"/>
      <c r="AP293" s="1094"/>
      <c r="AQ293" s="1094"/>
      <c r="AR293" s="1094"/>
      <c r="AS293" s="1094"/>
      <c r="AT293" s="1094"/>
      <c r="AU293" s="1095"/>
      <c r="AV293" s="1082" t="s">
        <v>25</v>
      </c>
      <c r="AW293" s="1096"/>
      <c r="AX293" s="1096"/>
      <c r="AY293" s="1097"/>
      <c r="BG293">
        <v>24.75</v>
      </c>
    </row>
    <row r="294" spans="2:59" ht="50.1" customHeight="1">
      <c r="B294" s="1118"/>
      <c r="C294" s="1119"/>
      <c r="D294" s="1119"/>
      <c r="E294" s="1119"/>
      <c r="F294" s="1119"/>
      <c r="G294" s="1120"/>
      <c r="H294" s="3331" t="s">
        <v>1675</v>
      </c>
      <c r="I294" s="3332"/>
      <c r="J294" s="3332"/>
      <c r="K294" s="3332"/>
      <c r="L294" s="3333"/>
      <c r="M294" s="3334" t="s">
        <v>1676</v>
      </c>
      <c r="N294" s="3335"/>
      <c r="O294" s="3335"/>
      <c r="P294" s="3335"/>
      <c r="Q294" s="3335"/>
      <c r="R294" s="3335"/>
      <c r="S294" s="3335"/>
      <c r="T294" s="3335"/>
      <c r="U294" s="3335"/>
      <c r="V294" s="3335"/>
      <c r="W294" s="3335"/>
      <c r="X294" s="3335"/>
      <c r="Y294" s="3336"/>
      <c r="Z294" s="3337">
        <v>1.9</v>
      </c>
      <c r="AA294" s="3338"/>
      <c r="AB294" s="3338"/>
      <c r="AC294" s="3339"/>
      <c r="AD294" s="1063"/>
      <c r="AE294" s="1064"/>
      <c r="AF294" s="1064"/>
      <c r="AG294" s="1064"/>
      <c r="AH294" s="1065"/>
      <c r="AI294" s="1066"/>
      <c r="AJ294" s="1101"/>
      <c r="AK294" s="1101"/>
      <c r="AL294" s="1101"/>
      <c r="AM294" s="1101"/>
      <c r="AN294" s="1101"/>
      <c r="AO294" s="1101"/>
      <c r="AP294" s="1101"/>
      <c r="AQ294" s="1101"/>
      <c r="AR294" s="1101"/>
      <c r="AS294" s="1101"/>
      <c r="AT294" s="1101"/>
      <c r="AU294" s="1102"/>
      <c r="AV294" s="1069"/>
      <c r="AW294" s="1070"/>
      <c r="AX294" s="1070"/>
      <c r="AY294" s="1072"/>
      <c r="BG294">
        <v>24.75</v>
      </c>
    </row>
    <row r="295" spans="2:59" ht="24.75" customHeight="1">
      <c r="B295" s="1118"/>
      <c r="C295" s="1119"/>
      <c r="D295" s="1119"/>
      <c r="E295" s="1119"/>
      <c r="F295" s="1119"/>
      <c r="G295" s="1120"/>
      <c r="H295" s="1053"/>
      <c r="I295" s="1054"/>
      <c r="J295" s="1054"/>
      <c r="K295" s="1054"/>
      <c r="L295" s="1055"/>
      <c r="M295" s="1056"/>
      <c r="N295" s="1057"/>
      <c r="O295" s="1057"/>
      <c r="P295" s="1057"/>
      <c r="Q295" s="1057"/>
      <c r="R295" s="1057"/>
      <c r="S295" s="1057"/>
      <c r="T295" s="1057"/>
      <c r="U295" s="1057"/>
      <c r="V295" s="1057"/>
      <c r="W295" s="1057"/>
      <c r="X295" s="1057"/>
      <c r="Y295" s="1058"/>
      <c r="Z295" s="1059"/>
      <c r="AA295" s="1060"/>
      <c r="AB295" s="1060"/>
      <c r="AC295" s="1062"/>
      <c r="AD295" s="1053"/>
      <c r="AE295" s="1054"/>
      <c r="AF295" s="1054"/>
      <c r="AG295" s="1054"/>
      <c r="AH295" s="1055"/>
      <c r="AI295" s="1056"/>
      <c r="AJ295" s="1057"/>
      <c r="AK295" s="1057"/>
      <c r="AL295" s="1057"/>
      <c r="AM295" s="1057"/>
      <c r="AN295" s="1057"/>
      <c r="AO295" s="1057"/>
      <c r="AP295" s="1057"/>
      <c r="AQ295" s="1057"/>
      <c r="AR295" s="1057"/>
      <c r="AS295" s="1057"/>
      <c r="AT295" s="1057"/>
      <c r="AU295" s="1058"/>
      <c r="AV295" s="1059"/>
      <c r="AW295" s="1060"/>
      <c r="AX295" s="1060"/>
      <c r="AY295" s="1061"/>
      <c r="BG295">
        <v>24.75</v>
      </c>
    </row>
    <row r="296" spans="2:59" ht="24.75" customHeight="1">
      <c r="B296" s="1118"/>
      <c r="C296" s="1119"/>
      <c r="D296" s="1119"/>
      <c r="E296" s="1119"/>
      <c r="F296" s="1119"/>
      <c r="G296" s="1120"/>
      <c r="H296" s="1053"/>
      <c r="I296" s="1054"/>
      <c r="J296" s="1054"/>
      <c r="K296" s="1054"/>
      <c r="L296" s="1055"/>
      <c r="M296" s="1056"/>
      <c r="N296" s="1057"/>
      <c r="O296" s="1057"/>
      <c r="P296" s="1057"/>
      <c r="Q296" s="1057"/>
      <c r="R296" s="1057"/>
      <c r="S296" s="1057"/>
      <c r="T296" s="1057"/>
      <c r="U296" s="1057"/>
      <c r="V296" s="1057"/>
      <c r="W296" s="1057"/>
      <c r="X296" s="1057"/>
      <c r="Y296" s="1058"/>
      <c r="Z296" s="1059"/>
      <c r="AA296" s="1060"/>
      <c r="AB296" s="1060"/>
      <c r="AC296" s="1062"/>
      <c r="AD296" s="1053"/>
      <c r="AE296" s="1054"/>
      <c r="AF296" s="1054"/>
      <c r="AG296" s="1054"/>
      <c r="AH296" s="1055"/>
      <c r="AI296" s="1056"/>
      <c r="AJ296" s="1057"/>
      <c r="AK296" s="1057"/>
      <c r="AL296" s="1057"/>
      <c r="AM296" s="1057"/>
      <c r="AN296" s="1057"/>
      <c r="AO296" s="1057"/>
      <c r="AP296" s="1057"/>
      <c r="AQ296" s="1057"/>
      <c r="AR296" s="1057"/>
      <c r="AS296" s="1057"/>
      <c r="AT296" s="1057"/>
      <c r="AU296" s="1058"/>
      <c r="AV296" s="1059"/>
      <c r="AW296" s="1060"/>
      <c r="AX296" s="1060"/>
      <c r="AY296" s="1061"/>
      <c r="BG296">
        <v>24.75</v>
      </c>
    </row>
    <row r="297" spans="2:59" ht="24.75" customHeight="1">
      <c r="B297" s="1118"/>
      <c r="C297" s="1119"/>
      <c r="D297" s="1119"/>
      <c r="E297" s="1119"/>
      <c r="F297" s="1119"/>
      <c r="G297" s="1120"/>
      <c r="H297" s="1053"/>
      <c r="I297" s="1054"/>
      <c r="J297" s="1054"/>
      <c r="K297" s="1054"/>
      <c r="L297" s="1055"/>
      <c r="M297" s="1056"/>
      <c r="N297" s="1057"/>
      <c r="O297" s="1057"/>
      <c r="P297" s="1057"/>
      <c r="Q297" s="1057"/>
      <c r="R297" s="1057"/>
      <c r="S297" s="1057"/>
      <c r="T297" s="1057"/>
      <c r="U297" s="1057"/>
      <c r="V297" s="1057"/>
      <c r="W297" s="1057"/>
      <c r="X297" s="1057"/>
      <c r="Y297" s="1058"/>
      <c r="Z297" s="1059"/>
      <c r="AA297" s="1060"/>
      <c r="AB297" s="1060"/>
      <c r="AC297" s="1062"/>
      <c r="AD297" s="1053"/>
      <c r="AE297" s="1054"/>
      <c r="AF297" s="1054"/>
      <c r="AG297" s="1054"/>
      <c r="AH297" s="1055"/>
      <c r="AI297" s="1056"/>
      <c r="AJ297" s="1057"/>
      <c r="AK297" s="1057"/>
      <c r="AL297" s="1057"/>
      <c r="AM297" s="1057"/>
      <c r="AN297" s="1057"/>
      <c r="AO297" s="1057"/>
      <c r="AP297" s="1057"/>
      <c r="AQ297" s="1057"/>
      <c r="AR297" s="1057"/>
      <c r="AS297" s="1057"/>
      <c r="AT297" s="1057"/>
      <c r="AU297" s="1058"/>
      <c r="AV297" s="1059"/>
      <c r="AW297" s="1060"/>
      <c r="AX297" s="1060"/>
      <c r="AY297" s="1061"/>
      <c r="BG297">
        <v>24.75</v>
      </c>
    </row>
    <row r="298" spans="2:59" ht="24.75" customHeight="1">
      <c r="B298" s="1118"/>
      <c r="C298" s="1119"/>
      <c r="D298" s="1119"/>
      <c r="E298" s="1119"/>
      <c r="F298" s="1119"/>
      <c r="G298" s="1120"/>
      <c r="H298" s="1053"/>
      <c r="I298" s="1054"/>
      <c r="J298" s="1054"/>
      <c r="K298" s="1054"/>
      <c r="L298" s="1055"/>
      <c r="M298" s="1056"/>
      <c r="N298" s="1057"/>
      <c r="O298" s="1057"/>
      <c r="P298" s="1057"/>
      <c r="Q298" s="1057"/>
      <c r="R298" s="1057"/>
      <c r="S298" s="1057"/>
      <c r="T298" s="1057"/>
      <c r="U298" s="1057"/>
      <c r="V298" s="1057"/>
      <c r="W298" s="1057"/>
      <c r="X298" s="1057"/>
      <c r="Y298" s="1058"/>
      <c r="Z298" s="1059"/>
      <c r="AA298" s="1060"/>
      <c r="AB298" s="1060"/>
      <c r="AC298" s="1060"/>
      <c r="AD298" s="1053"/>
      <c r="AE298" s="1054"/>
      <c r="AF298" s="1054"/>
      <c r="AG298" s="1054"/>
      <c r="AH298" s="1055"/>
      <c r="AI298" s="1056"/>
      <c r="AJ298" s="1057"/>
      <c r="AK298" s="1057"/>
      <c r="AL298" s="1057"/>
      <c r="AM298" s="1057"/>
      <c r="AN298" s="1057"/>
      <c r="AO298" s="1057"/>
      <c r="AP298" s="1057"/>
      <c r="AQ298" s="1057"/>
      <c r="AR298" s="1057"/>
      <c r="AS298" s="1057"/>
      <c r="AT298" s="1057"/>
      <c r="AU298" s="1058"/>
      <c r="AV298" s="1059"/>
      <c r="AW298" s="1060"/>
      <c r="AX298" s="1060"/>
      <c r="AY298" s="1061"/>
      <c r="BG298">
        <v>24.75</v>
      </c>
    </row>
    <row r="299" spans="2:59" ht="24.75" customHeight="1">
      <c r="B299" s="1118"/>
      <c r="C299" s="1119"/>
      <c r="D299" s="1119"/>
      <c r="E299" s="1119"/>
      <c r="F299" s="1119"/>
      <c r="G299" s="1120"/>
      <c r="H299" s="1053"/>
      <c r="I299" s="1054"/>
      <c r="J299" s="1054"/>
      <c r="K299" s="1054"/>
      <c r="L299" s="1055"/>
      <c r="M299" s="1056"/>
      <c r="N299" s="1057"/>
      <c r="O299" s="1057"/>
      <c r="P299" s="1057"/>
      <c r="Q299" s="1057"/>
      <c r="R299" s="1057"/>
      <c r="S299" s="1057"/>
      <c r="T299" s="1057"/>
      <c r="U299" s="1057"/>
      <c r="V299" s="1057"/>
      <c r="W299" s="1057"/>
      <c r="X299" s="1057"/>
      <c r="Y299" s="1058"/>
      <c r="Z299" s="1059"/>
      <c r="AA299" s="1060"/>
      <c r="AB299" s="1060"/>
      <c r="AC299" s="1060"/>
      <c r="AD299" s="1053"/>
      <c r="AE299" s="1054"/>
      <c r="AF299" s="1054"/>
      <c r="AG299" s="1054"/>
      <c r="AH299" s="1055"/>
      <c r="AI299" s="1056"/>
      <c r="AJ299" s="1057"/>
      <c r="AK299" s="1057"/>
      <c r="AL299" s="1057"/>
      <c r="AM299" s="1057"/>
      <c r="AN299" s="1057"/>
      <c r="AO299" s="1057"/>
      <c r="AP299" s="1057"/>
      <c r="AQ299" s="1057"/>
      <c r="AR299" s="1057"/>
      <c r="AS299" s="1057"/>
      <c r="AT299" s="1057"/>
      <c r="AU299" s="1058"/>
      <c r="AV299" s="1059"/>
      <c r="AW299" s="1060"/>
      <c r="AX299" s="1060"/>
      <c r="AY299" s="1061"/>
      <c r="BG299">
        <v>24.75</v>
      </c>
    </row>
    <row r="300" spans="2:59" ht="24.75" customHeight="1">
      <c r="B300" s="1118"/>
      <c r="C300" s="1119"/>
      <c r="D300" s="1119"/>
      <c r="E300" s="1119"/>
      <c r="F300" s="1119"/>
      <c r="G300" s="1120"/>
      <c r="H300" s="1053"/>
      <c r="I300" s="1054"/>
      <c r="J300" s="1054"/>
      <c r="K300" s="1054"/>
      <c r="L300" s="1055"/>
      <c r="M300" s="1056"/>
      <c r="N300" s="1057"/>
      <c r="O300" s="1057"/>
      <c r="P300" s="1057"/>
      <c r="Q300" s="1057"/>
      <c r="R300" s="1057"/>
      <c r="S300" s="1057"/>
      <c r="T300" s="1057"/>
      <c r="U300" s="1057"/>
      <c r="V300" s="1057"/>
      <c r="W300" s="1057"/>
      <c r="X300" s="1057"/>
      <c r="Y300" s="1058"/>
      <c r="Z300" s="1059"/>
      <c r="AA300" s="1060"/>
      <c r="AB300" s="1060"/>
      <c r="AC300" s="1060"/>
      <c r="AD300" s="1053"/>
      <c r="AE300" s="1054"/>
      <c r="AF300" s="1054"/>
      <c r="AG300" s="1054"/>
      <c r="AH300" s="1055"/>
      <c r="AI300" s="1056"/>
      <c r="AJ300" s="1057"/>
      <c r="AK300" s="1057"/>
      <c r="AL300" s="1057"/>
      <c r="AM300" s="1057"/>
      <c r="AN300" s="1057"/>
      <c r="AO300" s="1057"/>
      <c r="AP300" s="1057"/>
      <c r="AQ300" s="1057"/>
      <c r="AR300" s="1057"/>
      <c r="AS300" s="1057"/>
      <c r="AT300" s="1057"/>
      <c r="AU300" s="1058"/>
      <c r="AV300" s="1059"/>
      <c r="AW300" s="1060"/>
      <c r="AX300" s="1060"/>
      <c r="AY300" s="1061"/>
      <c r="BG300">
        <v>24.75</v>
      </c>
    </row>
    <row r="301" spans="2:59" ht="24.75" customHeight="1">
      <c r="B301" s="1118"/>
      <c r="C301" s="1119"/>
      <c r="D301" s="1119"/>
      <c r="E301" s="1119"/>
      <c r="F301" s="1119"/>
      <c r="G301" s="1120"/>
      <c r="H301" s="1044"/>
      <c r="I301" s="1045"/>
      <c r="J301" s="1045"/>
      <c r="K301" s="1045"/>
      <c r="L301" s="1046"/>
      <c r="M301" s="1047"/>
      <c r="N301" s="1048"/>
      <c r="O301" s="1048"/>
      <c r="P301" s="1048"/>
      <c r="Q301" s="1048"/>
      <c r="R301" s="1048"/>
      <c r="S301" s="1048"/>
      <c r="T301" s="1048"/>
      <c r="U301" s="1048"/>
      <c r="V301" s="1048"/>
      <c r="W301" s="1048"/>
      <c r="X301" s="1048"/>
      <c r="Y301" s="1049"/>
      <c r="Z301" s="1050"/>
      <c r="AA301" s="1051"/>
      <c r="AB301" s="1051"/>
      <c r="AC301" s="1051"/>
      <c r="AD301" s="1044"/>
      <c r="AE301" s="1045"/>
      <c r="AF301" s="1045"/>
      <c r="AG301" s="1045"/>
      <c r="AH301" s="1046"/>
      <c r="AI301" s="1047"/>
      <c r="AJ301" s="1048"/>
      <c r="AK301" s="1048"/>
      <c r="AL301" s="1048"/>
      <c r="AM301" s="1048"/>
      <c r="AN301" s="1048"/>
      <c r="AO301" s="1048"/>
      <c r="AP301" s="1048"/>
      <c r="AQ301" s="1048"/>
      <c r="AR301" s="1048"/>
      <c r="AS301" s="1048"/>
      <c r="AT301" s="1048"/>
      <c r="AU301" s="1049"/>
      <c r="AV301" s="1050"/>
      <c r="AW301" s="1051"/>
      <c r="AX301" s="1051"/>
      <c r="AY301" s="1052"/>
      <c r="BG301">
        <v>24.75</v>
      </c>
    </row>
    <row r="302" spans="2:59" ht="24.75" customHeight="1">
      <c r="B302" s="1118"/>
      <c r="C302" s="1119"/>
      <c r="D302" s="1119"/>
      <c r="E302" s="1119"/>
      <c r="F302" s="1119"/>
      <c r="G302" s="1120"/>
      <c r="H302" s="1086" t="s">
        <v>26</v>
      </c>
      <c r="I302" s="1080"/>
      <c r="J302" s="1080"/>
      <c r="K302" s="1080"/>
      <c r="L302" s="1080"/>
      <c r="M302" s="1087"/>
      <c r="N302" s="1088"/>
      <c r="O302" s="1088"/>
      <c r="P302" s="1088"/>
      <c r="Q302" s="1088"/>
      <c r="R302" s="1088"/>
      <c r="S302" s="1088"/>
      <c r="T302" s="1088"/>
      <c r="U302" s="1088"/>
      <c r="V302" s="1088"/>
      <c r="W302" s="1088"/>
      <c r="X302" s="1088"/>
      <c r="Y302" s="1089"/>
      <c r="Z302" s="1090">
        <f>SUM(Z294:AC301)</f>
        <v>1.9</v>
      </c>
      <c r="AA302" s="1091"/>
      <c r="AB302" s="1091"/>
      <c r="AC302" s="1092"/>
      <c r="AD302" s="1086" t="s">
        <v>26</v>
      </c>
      <c r="AE302" s="1080"/>
      <c r="AF302" s="1080"/>
      <c r="AG302" s="1080"/>
      <c r="AH302" s="1080"/>
      <c r="AI302" s="1087"/>
      <c r="AJ302" s="1088"/>
      <c r="AK302" s="1088"/>
      <c r="AL302" s="1088"/>
      <c r="AM302" s="1088"/>
      <c r="AN302" s="1088"/>
      <c r="AO302" s="1088"/>
      <c r="AP302" s="1088"/>
      <c r="AQ302" s="1088"/>
      <c r="AR302" s="1088"/>
      <c r="AS302" s="1088"/>
      <c r="AT302" s="1088"/>
      <c r="AU302" s="1089"/>
      <c r="AV302" s="1090">
        <f>SUM(AV294:AY301)</f>
        <v>0</v>
      </c>
      <c r="AW302" s="1091"/>
      <c r="AX302" s="1091"/>
      <c r="AY302" s="1093"/>
      <c r="BG302">
        <v>24.75</v>
      </c>
    </row>
    <row r="303" spans="2:59" ht="25.35" customHeight="1">
      <c r="B303" s="1118"/>
      <c r="C303" s="1119"/>
      <c r="D303" s="1119"/>
      <c r="E303" s="1119"/>
      <c r="F303" s="1119"/>
      <c r="G303" s="1120"/>
      <c r="H303" s="1073" t="s">
        <v>810</v>
      </c>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5"/>
      <c r="AD303" s="1073" t="s">
        <v>846</v>
      </c>
      <c r="AE303" s="1074"/>
      <c r="AF303" s="1074"/>
      <c r="AG303" s="1074"/>
      <c r="AH303" s="1074"/>
      <c r="AI303" s="1074"/>
      <c r="AJ303" s="1074"/>
      <c r="AK303" s="1074"/>
      <c r="AL303" s="1074"/>
      <c r="AM303" s="1074"/>
      <c r="AN303" s="1074"/>
      <c r="AO303" s="1074"/>
      <c r="AP303" s="1074"/>
      <c r="AQ303" s="1074"/>
      <c r="AR303" s="1074"/>
      <c r="AS303" s="1074"/>
      <c r="AT303" s="1074"/>
      <c r="AU303" s="1074"/>
      <c r="AV303" s="1074"/>
      <c r="AW303" s="1074"/>
      <c r="AX303" s="1074"/>
      <c r="AY303" s="1076"/>
      <c r="BG303">
        <v>25.25</v>
      </c>
    </row>
    <row r="304" spans="2:59" ht="25.5" customHeight="1">
      <c r="B304" s="1118"/>
      <c r="C304" s="1119"/>
      <c r="D304" s="1119"/>
      <c r="E304" s="1119"/>
      <c r="F304" s="1119"/>
      <c r="G304" s="1120"/>
      <c r="H304" s="1077" t="s">
        <v>23</v>
      </c>
      <c r="I304" s="1078"/>
      <c r="J304" s="1078"/>
      <c r="K304" s="1078"/>
      <c r="L304" s="1078"/>
      <c r="M304" s="1079" t="s">
        <v>24</v>
      </c>
      <c r="N304" s="1080"/>
      <c r="O304" s="1080"/>
      <c r="P304" s="1080"/>
      <c r="Q304" s="1080"/>
      <c r="R304" s="1080"/>
      <c r="S304" s="1080"/>
      <c r="T304" s="1080"/>
      <c r="U304" s="1080"/>
      <c r="V304" s="1080"/>
      <c r="W304" s="1080"/>
      <c r="X304" s="1080"/>
      <c r="Y304" s="1081"/>
      <c r="Z304" s="1082" t="s">
        <v>25</v>
      </c>
      <c r="AA304" s="1083"/>
      <c r="AB304" s="1083"/>
      <c r="AC304" s="1084"/>
      <c r="AD304" s="1077" t="s">
        <v>23</v>
      </c>
      <c r="AE304" s="1078"/>
      <c r="AF304" s="1078"/>
      <c r="AG304" s="1078"/>
      <c r="AH304" s="1078"/>
      <c r="AI304" s="1079" t="s">
        <v>24</v>
      </c>
      <c r="AJ304" s="1080"/>
      <c r="AK304" s="1080"/>
      <c r="AL304" s="1080"/>
      <c r="AM304" s="1080"/>
      <c r="AN304" s="1080"/>
      <c r="AO304" s="1080"/>
      <c r="AP304" s="1080"/>
      <c r="AQ304" s="1080"/>
      <c r="AR304" s="1080"/>
      <c r="AS304" s="1080"/>
      <c r="AT304" s="1080"/>
      <c r="AU304" s="1081"/>
      <c r="AV304" s="1082" t="s">
        <v>25</v>
      </c>
      <c r="AW304" s="1083"/>
      <c r="AX304" s="1083"/>
      <c r="AY304" s="1085"/>
      <c r="BG304">
        <v>25.5</v>
      </c>
    </row>
    <row r="305" spans="2:59" ht="24.75" customHeight="1">
      <c r="B305" s="1118"/>
      <c r="C305" s="1119"/>
      <c r="D305" s="1119"/>
      <c r="E305" s="1119"/>
      <c r="F305" s="1119"/>
      <c r="G305" s="1120"/>
      <c r="H305" s="1063"/>
      <c r="I305" s="1064"/>
      <c r="J305" s="1064"/>
      <c r="K305" s="1064"/>
      <c r="L305" s="1065"/>
      <c r="M305" s="1066"/>
      <c r="N305" s="1067"/>
      <c r="O305" s="1067"/>
      <c r="P305" s="1067"/>
      <c r="Q305" s="1067"/>
      <c r="R305" s="1067"/>
      <c r="S305" s="1067"/>
      <c r="T305" s="1067"/>
      <c r="U305" s="1067"/>
      <c r="V305" s="1067"/>
      <c r="W305" s="1067"/>
      <c r="X305" s="1067"/>
      <c r="Y305" s="1068"/>
      <c r="Z305" s="1069"/>
      <c r="AA305" s="1070"/>
      <c r="AB305" s="1070"/>
      <c r="AC305" s="1071"/>
      <c r="AD305" s="1063"/>
      <c r="AE305" s="1064"/>
      <c r="AF305" s="1064"/>
      <c r="AG305" s="1064"/>
      <c r="AH305" s="1065"/>
      <c r="AI305" s="1066"/>
      <c r="AJ305" s="1067"/>
      <c r="AK305" s="1067"/>
      <c r="AL305" s="1067"/>
      <c r="AM305" s="1067"/>
      <c r="AN305" s="1067"/>
      <c r="AO305" s="1067"/>
      <c r="AP305" s="1067"/>
      <c r="AQ305" s="1067"/>
      <c r="AR305" s="1067"/>
      <c r="AS305" s="1067"/>
      <c r="AT305" s="1067"/>
      <c r="AU305" s="1068"/>
      <c r="AV305" s="1069"/>
      <c r="AW305" s="1070"/>
      <c r="AX305" s="1070"/>
      <c r="AY305" s="1072"/>
      <c r="BG305">
        <v>24.75</v>
      </c>
    </row>
    <row r="306" spans="2:59" ht="24.75" customHeight="1">
      <c r="B306" s="1118"/>
      <c r="C306" s="1119"/>
      <c r="D306" s="1119"/>
      <c r="E306" s="1119"/>
      <c r="F306" s="1119"/>
      <c r="G306" s="1120"/>
      <c r="H306" s="1053"/>
      <c r="I306" s="1054"/>
      <c r="J306" s="1054"/>
      <c r="K306" s="1054"/>
      <c r="L306" s="1055"/>
      <c r="M306" s="1056"/>
      <c r="N306" s="1057"/>
      <c r="O306" s="1057"/>
      <c r="P306" s="1057"/>
      <c r="Q306" s="1057"/>
      <c r="R306" s="1057"/>
      <c r="S306" s="1057"/>
      <c r="T306" s="1057"/>
      <c r="U306" s="1057"/>
      <c r="V306" s="1057"/>
      <c r="W306" s="1057"/>
      <c r="X306" s="1057"/>
      <c r="Y306" s="1058"/>
      <c r="Z306" s="1059"/>
      <c r="AA306" s="1060"/>
      <c r="AB306" s="1060"/>
      <c r="AC306" s="1062"/>
      <c r="AD306" s="1053"/>
      <c r="AE306" s="1054"/>
      <c r="AF306" s="1054"/>
      <c r="AG306" s="1054"/>
      <c r="AH306" s="1055"/>
      <c r="AI306" s="1056"/>
      <c r="AJ306" s="1057"/>
      <c r="AK306" s="1057"/>
      <c r="AL306" s="1057"/>
      <c r="AM306" s="1057"/>
      <c r="AN306" s="1057"/>
      <c r="AO306" s="1057"/>
      <c r="AP306" s="1057"/>
      <c r="AQ306" s="1057"/>
      <c r="AR306" s="1057"/>
      <c r="AS306" s="1057"/>
      <c r="AT306" s="1057"/>
      <c r="AU306" s="1058"/>
      <c r="AV306" s="1059"/>
      <c r="AW306" s="1060"/>
      <c r="AX306" s="1060"/>
      <c r="AY306" s="1061"/>
      <c r="BG306">
        <v>24.75</v>
      </c>
    </row>
    <row r="307" spans="2:59" ht="24.75" customHeight="1">
      <c r="B307" s="1118"/>
      <c r="C307" s="1119"/>
      <c r="D307" s="1119"/>
      <c r="E307" s="1119"/>
      <c r="F307" s="1119"/>
      <c r="G307" s="1120"/>
      <c r="H307" s="1053"/>
      <c r="I307" s="1054"/>
      <c r="J307" s="1054"/>
      <c r="K307" s="1054"/>
      <c r="L307" s="1055"/>
      <c r="M307" s="1056"/>
      <c r="N307" s="1057"/>
      <c r="O307" s="1057"/>
      <c r="P307" s="1057"/>
      <c r="Q307" s="1057"/>
      <c r="R307" s="1057"/>
      <c r="S307" s="1057"/>
      <c r="T307" s="1057"/>
      <c r="U307" s="1057"/>
      <c r="V307" s="1057"/>
      <c r="W307" s="1057"/>
      <c r="X307" s="1057"/>
      <c r="Y307" s="1058"/>
      <c r="Z307" s="1059"/>
      <c r="AA307" s="1060"/>
      <c r="AB307" s="1060"/>
      <c r="AC307" s="1062"/>
      <c r="AD307" s="1053"/>
      <c r="AE307" s="1054"/>
      <c r="AF307" s="1054"/>
      <c r="AG307" s="1054"/>
      <c r="AH307" s="1055"/>
      <c r="AI307" s="1056"/>
      <c r="AJ307" s="1057"/>
      <c r="AK307" s="1057"/>
      <c r="AL307" s="1057"/>
      <c r="AM307" s="1057"/>
      <c r="AN307" s="1057"/>
      <c r="AO307" s="1057"/>
      <c r="AP307" s="1057"/>
      <c r="AQ307" s="1057"/>
      <c r="AR307" s="1057"/>
      <c r="AS307" s="1057"/>
      <c r="AT307" s="1057"/>
      <c r="AU307" s="1058"/>
      <c r="AV307" s="1059"/>
      <c r="AW307" s="1060"/>
      <c r="AX307" s="1060"/>
      <c r="AY307" s="1061"/>
      <c r="BG307">
        <v>24.75</v>
      </c>
    </row>
    <row r="308" spans="2:59" ht="24.75" customHeight="1">
      <c r="B308" s="1118"/>
      <c r="C308" s="1119"/>
      <c r="D308" s="1119"/>
      <c r="E308" s="1119"/>
      <c r="F308" s="1119"/>
      <c r="G308" s="1120"/>
      <c r="H308" s="1053"/>
      <c r="I308" s="1054"/>
      <c r="J308" s="1054"/>
      <c r="K308" s="1054"/>
      <c r="L308" s="1055"/>
      <c r="M308" s="1056"/>
      <c r="N308" s="1057"/>
      <c r="O308" s="1057"/>
      <c r="P308" s="1057"/>
      <c r="Q308" s="1057"/>
      <c r="R308" s="1057"/>
      <c r="S308" s="1057"/>
      <c r="T308" s="1057"/>
      <c r="U308" s="1057"/>
      <c r="V308" s="1057"/>
      <c r="W308" s="1057"/>
      <c r="X308" s="1057"/>
      <c r="Y308" s="1058"/>
      <c r="Z308" s="1059"/>
      <c r="AA308" s="1060"/>
      <c r="AB308" s="1060"/>
      <c r="AC308" s="1062"/>
      <c r="AD308" s="1053"/>
      <c r="AE308" s="1054"/>
      <c r="AF308" s="1054"/>
      <c r="AG308" s="1054"/>
      <c r="AH308" s="1055"/>
      <c r="AI308" s="1056"/>
      <c r="AJ308" s="1057"/>
      <c r="AK308" s="1057"/>
      <c r="AL308" s="1057"/>
      <c r="AM308" s="1057"/>
      <c r="AN308" s="1057"/>
      <c r="AO308" s="1057"/>
      <c r="AP308" s="1057"/>
      <c r="AQ308" s="1057"/>
      <c r="AR308" s="1057"/>
      <c r="AS308" s="1057"/>
      <c r="AT308" s="1057"/>
      <c r="AU308" s="1058"/>
      <c r="AV308" s="1059"/>
      <c r="AW308" s="1060"/>
      <c r="AX308" s="1060"/>
      <c r="AY308" s="1061"/>
      <c r="BG308">
        <v>24.75</v>
      </c>
    </row>
    <row r="309" spans="2:59" ht="24.75" customHeight="1">
      <c r="B309" s="1118"/>
      <c r="C309" s="1119"/>
      <c r="D309" s="1119"/>
      <c r="E309" s="1119"/>
      <c r="F309" s="1119"/>
      <c r="G309" s="1120"/>
      <c r="H309" s="1053"/>
      <c r="I309" s="1054"/>
      <c r="J309" s="1054"/>
      <c r="K309" s="1054"/>
      <c r="L309" s="1055"/>
      <c r="M309" s="1056"/>
      <c r="N309" s="1057"/>
      <c r="O309" s="1057"/>
      <c r="P309" s="1057"/>
      <c r="Q309" s="1057"/>
      <c r="R309" s="1057"/>
      <c r="S309" s="1057"/>
      <c r="T309" s="1057"/>
      <c r="U309" s="1057"/>
      <c r="V309" s="1057"/>
      <c r="W309" s="1057"/>
      <c r="X309" s="1057"/>
      <c r="Y309" s="1058"/>
      <c r="Z309" s="1059"/>
      <c r="AA309" s="1060"/>
      <c r="AB309" s="1060"/>
      <c r="AC309" s="1060"/>
      <c r="AD309" s="1053"/>
      <c r="AE309" s="1054"/>
      <c r="AF309" s="1054"/>
      <c r="AG309" s="1054"/>
      <c r="AH309" s="1055"/>
      <c r="AI309" s="1056"/>
      <c r="AJ309" s="1057"/>
      <c r="AK309" s="1057"/>
      <c r="AL309" s="1057"/>
      <c r="AM309" s="1057"/>
      <c r="AN309" s="1057"/>
      <c r="AO309" s="1057"/>
      <c r="AP309" s="1057"/>
      <c r="AQ309" s="1057"/>
      <c r="AR309" s="1057"/>
      <c r="AS309" s="1057"/>
      <c r="AT309" s="1057"/>
      <c r="AU309" s="1058"/>
      <c r="AV309" s="1059"/>
      <c r="AW309" s="1060"/>
      <c r="AX309" s="1060"/>
      <c r="AY309" s="1061"/>
      <c r="BG309">
        <v>24.75</v>
      </c>
    </row>
    <row r="310" spans="2:59" ht="24.75" customHeight="1">
      <c r="B310" s="1118"/>
      <c r="C310" s="1119"/>
      <c r="D310" s="1119"/>
      <c r="E310" s="1119"/>
      <c r="F310" s="1119"/>
      <c r="G310" s="1120"/>
      <c r="H310" s="1053"/>
      <c r="I310" s="1054"/>
      <c r="J310" s="1054"/>
      <c r="K310" s="1054"/>
      <c r="L310" s="1055"/>
      <c r="M310" s="1056"/>
      <c r="N310" s="1057"/>
      <c r="O310" s="1057"/>
      <c r="P310" s="1057"/>
      <c r="Q310" s="1057"/>
      <c r="R310" s="1057"/>
      <c r="S310" s="1057"/>
      <c r="T310" s="1057"/>
      <c r="U310" s="1057"/>
      <c r="V310" s="1057"/>
      <c r="W310" s="1057"/>
      <c r="X310" s="1057"/>
      <c r="Y310" s="1058"/>
      <c r="Z310" s="1059"/>
      <c r="AA310" s="1060"/>
      <c r="AB310" s="1060"/>
      <c r="AC310" s="1060"/>
      <c r="AD310" s="1053"/>
      <c r="AE310" s="1054"/>
      <c r="AF310" s="1054"/>
      <c r="AG310" s="1054"/>
      <c r="AH310" s="1055"/>
      <c r="AI310" s="1056"/>
      <c r="AJ310" s="1057"/>
      <c r="AK310" s="1057"/>
      <c r="AL310" s="1057"/>
      <c r="AM310" s="1057"/>
      <c r="AN310" s="1057"/>
      <c r="AO310" s="1057"/>
      <c r="AP310" s="1057"/>
      <c r="AQ310" s="1057"/>
      <c r="AR310" s="1057"/>
      <c r="AS310" s="1057"/>
      <c r="AT310" s="1057"/>
      <c r="AU310" s="1058"/>
      <c r="AV310" s="1059"/>
      <c r="AW310" s="1060"/>
      <c r="AX310" s="1060"/>
      <c r="AY310" s="1061"/>
      <c r="BG310">
        <v>24.75</v>
      </c>
    </row>
    <row r="311" spans="2:59" ht="24.75" customHeight="1">
      <c r="B311" s="1118"/>
      <c r="C311" s="1119"/>
      <c r="D311" s="1119"/>
      <c r="E311" s="1119"/>
      <c r="F311" s="1119"/>
      <c r="G311" s="1120"/>
      <c r="H311" s="1053"/>
      <c r="I311" s="1054"/>
      <c r="J311" s="1054"/>
      <c r="K311" s="1054"/>
      <c r="L311" s="1055"/>
      <c r="M311" s="1056"/>
      <c r="N311" s="1057"/>
      <c r="O311" s="1057"/>
      <c r="P311" s="1057"/>
      <c r="Q311" s="1057"/>
      <c r="R311" s="1057"/>
      <c r="S311" s="1057"/>
      <c r="T311" s="1057"/>
      <c r="U311" s="1057"/>
      <c r="V311" s="1057"/>
      <c r="W311" s="1057"/>
      <c r="X311" s="1057"/>
      <c r="Y311" s="1058"/>
      <c r="Z311" s="1059"/>
      <c r="AA311" s="1060"/>
      <c r="AB311" s="1060"/>
      <c r="AC311" s="1060"/>
      <c r="AD311" s="1053"/>
      <c r="AE311" s="1054"/>
      <c r="AF311" s="1054"/>
      <c r="AG311" s="1054"/>
      <c r="AH311" s="1055"/>
      <c r="AI311" s="1056"/>
      <c r="AJ311" s="1057"/>
      <c r="AK311" s="1057"/>
      <c r="AL311" s="1057"/>
      <c r="AM311" s="1057"/>
      <c r="AN311" s="1057"/>
      <c r="AO311" s="1057"/>
      <c r="AP311" s="1057"/>
      <c r="AQ311" s="1057"/>
      <c r="AR311" s="1057"/>
      <c r="AS311" s="1057"/>
      <c r="AT311" s="1057"/>
      <c r="AU311" s="1058"/>
      <c r="AV311" s="1059"/>
      <c r="AW311" s="1060"/>
      <c r="AX311" s="1060"/>
      <c r="AY311" s="1061"/>
      <c r="BG311">
        <v>24.75</v>
      </c>
    </row>
    <row r="312" spans="2:59" ht="24.75" customHeight="1">
      <c r="B312" s="1118"/>
      <c r="C312" s="1119"/>
      <c r="D312" s="1119"/>
      <c r="E312" s="1119"/>
      <c r="F312" s="1119"/>
      <c r="G312" s="1120"/>
      <c r="H312" s="1044"/>
      <c r="I312" s="1045"/>
      <c r="J312" s="1045"/>
      <c r="K312" s="1045"/>
      <c r="L312" s="1046"/>
      <c r="M312" s="1047"/>
      <c r="N312" s="1048"/>
      <c r="O312" s="1048"/>
      <c r="P312" s="1048"/>
      <c r="Q312" s="1048"/>
      <c r="R312" s="1048"/>
      <c r="S312" s="1048"/>
      <c r="T312" s="1048"/>
      <c r="U312" s="1048"/>
      <c r="V312" s="1048"/>
      <c r="W312" s="1048"/>
      <c r="X312" s="1048"/>
      <c r="Y312" s="1049"/>
      <c r="Z312" s="1050"/>
      <c r="AA312" s="1051"/>
      <c r="AB312" s="1051"/>
      <c r="AC312" s="1051"/>
      <c r="AD312" s="1044"/>
      <c r="AE312" s="1045"/>
      <c r="AF312" s="1045"/>
      <c r="AG312" s="1045"/>
      <c r="AH312" s="1046"/>
      <c r="AI312" s="1047"/>
      <c r="AJ312" s="1048"/>
      <c r="AK312" s="1048"/>
      <c r="AL312" s="1048"/>
      <c r="AM312" s="1048"/>
      <c r="AN312" s="1048"/>
      <c r="AO312" s="1048"/>
      <c r="AP312" s="1048"/>
      <c r="AQ312" s="1048"/>
      <c r="AR312" s="1048"/>
      <c r="AS312" s="1048"/>
      <c r="AT312" s="1048"/>
      <c r="AU312" s="1049"/>
      <c r="AV312" s="1050"/>
      <c r="AW312" s="1051"/>
      <c r="AX312" s="1051"/>
      <c r="AY312" s="1052"/>
      <c r="BG312">
        <v>24.75</v>
      </c>
    </row>
    <row r="313" spans="2:59" ht="24.75" customHeight="1">
      <c r="B313" s="1118"/>
      <c r="C313" s="1119"/>
      <c r="D313" s="1119"/>
      <c r="E313" s="1119"/>
      <c r="F313" s="1119"/>
      <c r="G313" s="1120"/>
      <c r="H313" s="1086" t="s">
        <v>26</v>
      </c>
      <c r="I313" s="1080"/>
      <c r="J313" s="1080"/>
      <c r="K313" s="1080"/>
      <c r="L313" s="1080"/>
      <c r="M313" s="1087"/>
      <c r="N313" s="1088"/>
      <c r="O313" s="1088"/>
      <c r="P313" s="1088"/>
      <c r="Q313" s="1088"/>
      <c r="R313" s="1088"/>
      <c r="S313" s="1088"/>
      <c r="T313" s="1088"/>
      <c r="U313" s="1088"/>
      <c r="V313" s="1088"/>
      <c r="W313" s="1088"/>
      <c r="X313" s="1088"/>
      <c r="Y313" s="1089"/>
      <c r="Z313" s="1090">
        <f>SUM(Z305:AC312)</f>
        <v>0</v>
      </c>
      <c r="AA313" s="1091"/>
      <c r="AB313" s="1091"/>
      <c r="AC313" s="1092"/>
      <c r="AD313" s="1086" t="s">
        <v>26</v>
      </c>
      <c r="AE313" s="1080"/>
      <c r="AF313" s="1080"/>
      <c r="AG313" s="1080"/>
      <c r="AH313" s="1080"/>
      <c r="AI313" s="1087"/>
      <c r="AJ313" s="1088"/>
      <c r="AK313" s="1088"/>
      <c r="AL313" s="1088"/>
      <c r="AM313" s="1088"/>
      <c r="AN313" s="1088"/>
      <c r="AO313" s="1088"/>
      <c r="AP313" s="1088"/>
      <c r="AQ313" s="1088"/>
      <c r="AR313" s="1088"/>
      <c r="AS313" s="1088"/>
      <c r="AT313" s="1088"/>
      <c r="AU313" s="1089"/>
      <c r="AV313" s="1090">
        <f>SUM(AV305:AY312)</f>
        <v>0</v>
      </c>
      <c r="AW313" s="1091"/>
      <c r="AX313" s="1091"/>
      <c r="AY313" s="1093"/>
      <c r="BG313">
        <v>24.75</v>
      </c>
    </row>
    <row r="314" spans="2:59" ht="24.75" customHeight="1">
      <c r="B314" s="1118"/>
      <c r="C314" s="1119"/>
      <c r="D314" s="1119"/>
      <c r="E314" s="1119"/>
      <c r="F314" s="1119"/>
      <c r="G314" s="1120"/>
      <c r="H314" s="1073" t="s">
        <v>840</v>
      </c>
      <c r="I314" s="1074"/>
      <c r="J314" s="1074"/>
      <c r="K314" s="1074"/>
      <c r="L314" s="1074"/>
      <c r="M314" s="1074"/>
      <c r="N314" s="1074"/>
      <c r="O314" s="1074"/>
      <c r="P314" s="1074"/>
      <c r="Q314" s="1074"/>
      <c r="R314" s="1074"/>
      <c r="S314" s="1074"/>
      <c r="T314" s="1074"/>
      <c r="U314" s="1074"/>
      <c r="V314" s="1074"/>
      <c r="W314" s="1074"/>
      <c r="X314" s="1074"/>
      <c r="Y314" s="1074"/>
      <c r="Z314" s="1074"/>
      <c r="AA314" s="1074"/>
      <c r="AB314" s="1074"/>
      <c r="AC314" s="1075"/>
      <c r="AD314" s="1073" t="s">
        <v>829</v>
      </c>
      <c r="AE314" s="1074"/>
      <c r="AF314" s="1074"/>
      <c r="AG314" s="1074"/>
      <c r="AH314" s="1074"/>
      <c r="AI314" s="1074"/>
      <c r="AJ314" s="1074"/>
      <c r="AK314" s="1074"/>
      <c r="AL314" s="1074"/>
      <c r="AM314" s="1074"/>
      <c r="AN314" s="1074"/>
      <c r="AO314" s="1074"/>
      <c r="AP314" s="1074"/>
      <c r="AQ314" s="1074"/>
      <c r="AR314" s="1074"/>
      <c r="AS314" s="1074"/>
      <c r="AT314" s="1074"/>
      <c r="AU314" s="1074"/>
      <c r="AV314" s="1074"/>
      <c r="AW314" s="1074"/>
      <c r="AX314" s="1074"/>
      <c r="AY314" s="1076"/>
      <c r="BG314">
        <v>24.75</v>
      </c>
    </row>
    <row r="315" spans="2:59" ht="24.75" customHeight="1">
      <c r="B315" s="1118"/>
      <c r="C315" s="1119"/>
      <c r="D315" s="1119"/>
      <c r="E315" s="1119"/>
      <c r="F315" s="1119"/>
      <c r="G315" s="1120"/>
      <c r="H315" s="1077" t="s">
        <v>23</v>
      </c>
      <c r="I315" s="1078"/>
      <c r="J315" s="1078"/>
      <c r="K315" s="1078"/>
      <c r="L315" s="1078"/>
      <c r="M315" s="1079" t="s">
        <v>24</v>
      </c>
      <c r="N315" s="1080"/>
      <c r="O315" s="1080"/>
      <c r="P315" s="1080"/>
      <c r="Q315" s="1080"/>
      <c r="R315" s="1080"/>
      <c r="S315" s="1080"/>
      <c r="T315" s="1080"/>
      <c r="U315" s="1080"/>
      <c r="V315" s="1080"/>
      <c r="W315" s="1080"/>
      <c r="X315" s="1080"/>
      <c r="Y315" s="1081"/>
      <c r="Z315" s="1082" t="s">
        <v>25</v>
      </c>
      <c r="AA315" s="1083"/>
      <c r="AB315" s="1083"/>
      <c r="AC315" s="1084"/>
      <c r="AD315" s="1077" t="s">
        <v>23</v>
      </c>
      <c r="AE315" s="1078"/>
      <c r="AF315" s="1078"/>
      <c r="AG315" s="1078"/>
      <c r="AH315" s="1078"/>
      <c r="AI315" s="1079" t="s">
        <v>24</v>
      </c>
      <c r="AJ315" s="1080"/>
      <c r="AK315" s="1080"/>
      <c r="AL315" s="1080"/>
      <c r="AM315" s="1080"/>
      <c r="AN315" s="1080"/>
      <c r="AO315" s="1080"/>
      <c r="AP315" s="1080"/>
      <c r="AQ315" s="1080"/>
      <c r="AR315" s="1080"/>
      <c r="AS315" s="1080"/>
      <c r="AT315" s="1080"/>
      <c r="AU315" s="1081"/>
      <c r="AV315" s="1082" t="s">
        <v>25</v>
      </c>
      <c r="AW315" s="1083"/>
      <c r="AX315" s="1083"/>
      <c r="AY315" s="1085"/>
      <c r="BG315">
        <v>24.75</v>
      </c>
    </row>
    <row r="316" spans="2:59" ht="24.75" customHeight="1">
      <c r="B316" s="1118"/>
      <c r="C316" s="1119"/>
      <c r="D316" s="1119"/>
      <c r="E316" s="1119"/>
      <c r="F316" s="1119"/>
      <c r="G316" s="1120"/>
      <c r="H316" s="1063"/>
      <c r="I316" s="1064"/>
      <c r="J316" s="1064"/>
      <c r="K316" s="1064"/>
      <c r="L316" s="1065"/>
      <c r="M316" s="1066"/>
      <c r="N316" s="1067"/>
      <c r="O316" s="1067"/>
      <c r="P316" s="1067"/>
      <c r="Q316" s="1067"/>
      <c r="R316" s="1067"/>
      <c r="S316" s="1067"/>
      <c r="T316" s="1067"/>
      <c r="U316" s="1067"/>
      <c r="V316" s="1067"/>
      <c r="W316" s="1067"/>
      <c r="X316" s="1067"/>
      <c r="Y316" s="1068"/>
      <c r="Z316" s="1069"/>
      <c r="AA316" s="1070"/>
      <c r="AB316" s="1070"/>
      <c r="AC316" s="1071"/>
      <c r="AD316" s="1063"/>
      <c r="AE316" s="1064"/>
      <c r="AF316" s="1064"/>
      <c r="AG316" s="1064"/>
      <c r="AH316" s="1065"/>
      <c r="AI316" s="1066"/>
      <c r="AJ316" s="1067"/>
      <c r="AK316" s="1067"/>
      <c r="AL316" s="1067"/>
      <c r="AM316" s="1067"/>
      <c r="AN316" s="1067"/>
      <c r="AO316" s="1067"/>
      <c r="AP316" s="1067"/>
      <c r="AQ316" s="1067"/>
      <c r="AR316" s="1067"/>
      <c r="AS316" s="1067"/>
      <c r="AT316" s="1067"/>
      <c r="AU316" s="1068"/>
      <c r="AV316" s="1069"/>
      <c r="AW316" s="1070"/>
      <c r="AX316" s="1070"/>
      <c r="AY316" s="1072"/>
      <c r="BG316">
        <v>24.75</v>
      </c>
    </row>
    <row r="317" spans="2:59" ht="24.75" customHeight="1">
      <c r="B317" s="1118"/>
      <c r="C317" s="1119"/>
      <c r="D317" s="1119"/>
      <c r="E317" s="1119"/>
      <c r="F317" s="1119"/>
      <c r="G317" s="1120"/>
      <c r="H317" s="1053"/>
      <c r="I317" s="1054"/>
      <c r="J317" s="1054"/>
      <c r="K317" s="1054"/>
      <c r="L317" s="1055"/>
      <c r="M317" s="1056"/>
      <c r="N317" s="1057"/>
      <c r="O317" s="1057"/>
      <c r="P317" s="1057"/>
      <c r="Q317" s="1057"/>
      <c r="R317" s="1057"/>
      <c r="S317" s="1057"/>
      <c r="T317" s="1057"/>
      <c r="U317" s="1057"/>
      <c r="V317" s="1057"/>
      <c r="W317" s="1057"/>
      <c r="X317" s="1057"/>
      <c r="Y317" s="1058"/>
      <c r="Z317" s="1059"/>
      <c r="AA317" s="1060"/>
      <c r="AB317" s="1060"/>
      <c r="AC317" s="1062"/>
      <c r="AD317" s="1053"/>
      <c r="AE317" s="1054"/>
      <c r="AF317" s="1054"/>
      <c r="AG317" s="1054"/>
      <c r="AH317" s="1055"/>
      <c r="AI317" s="1056"/>
      <c r="AJ317" s="1057"/>
      <c r="AK317" s="1057"/>
      <c r="AL317" s="1057"/>
      <c r="AM317" s="1057"/>
      <c r="AN317" s="1057"/>
      <c r="AO317" s="1057"/>
      <c r="AP317" s="1057"/>
      <c r="AQ317" s="1057"/>
      <c r="AR317" s="1057"/>
      <c r="AS317" s="1057"/>
      <c r="AT317" s="1057"/>
      <c r="AU317" s="1058"/>
      <c r="AV317" s="1059"/>
      <c r="AW317" s="1060"/>
      <c r="AX317" s="1060"/>
      <c r="AY317" s="1061"/>
      <c r="BG317">
        <v>24.75</v>
      </c>
    </row>
    <row r="318" spans="2:59" ht="24.75" customHeight="1">
      <c r="B318" s="1118"/>
      <c r="C318" s="1119"/>
      <c r="D318" s="1119"/>
      <c r="E318" s="1119"/>
      <c r="F318" s="1119"/>
      <c r="G318" s="1120"/>
      <c r="H318" s="1053"/>
      <c r="I318" s="1054"/>
      <c r="J318" s="1054"/>
      <c r="K318" s="1054"/>
      <c r="L318" s="1055"/>
      <c r="M318" s="1056"/>
      <c r="N318" s="1057"/>
      <c r="O318" s="1057"/>
      <c r="P318" s="1057"/>
      <c r="Q318" s="1057"/>
      <c r="R318" s="1057"/>
      <c r="S318" s="1057"/>
      <c r="T318" s="1057"/>
      <c r="U318" s="1057"/>
      <c r="V318" s="1057"/>
      <c r="W318" s="1057"/>
      <c r="X318" s="1057"/>
      <c r="Y318" s="1058"/>
      <c r="Z318" s="1059"/>
      <c r="AA318" s="1060"/>
      <c r="AB318" s="1060"/>
      <c r="AC318" s="1062"/>
      <c r="AD318" s="1053"/>
      <c r="AE318" s="1054"/>
      <c r="AF318" s="1054"/>
      <c r="AG318" s="1054"/>
      <c r="AH318" s="1055"/>
      <c r="AI318" s="1056"/>
      <c r="AJ318" s="1057"/>
      <c r="AK318" s="1057"/>
      <c r="AL318" s="1057"/>
      <c r="AM318" s="1057"/>
      <c r="AN318" s="1057"/>
      <c r="AO318" s="1057"/>
      <c r="AP318" s="1057"/>
      <c r="AQ318" s="1057"/>
      <c r="AR318" s="1057"/>
      <c r="AS318" s="1057"/>
      <c r="AT318" s="1057"/>
      <c r="AU318" s="1058"/>
      <c r="AV318" s="1059"/>
      <c r="AW318" s="1060"/>
      <c r="AX318" s="1060"/>
      <c r="AY318" s="1061"/>
      <c r="BG318">
        <v>24.75</v>
      </c>
    </row>
    <row r="319" spans="2:59" ht="24.75" customHeight="1">
      <c r="B319" s="1118"/>
      <c r="C319" s="1119"/>
      <c r="D319" s="1119"/>
      <c r="E319" s="1119"/>
      <c r="F319" s="1119"/>
      <c r="G319" s="1120"/>
      <c r="H319" s="1053"/>
      <c r="I319" s="1054"/>
      <c r="J319" s="1054"/>
      <c r="K319" s="1054"/>
      <c r="L319" s="1055"/>
      <c r="M319" s="1056"/>
      <c r="N319" s="1057"/>
      <c r="O319" s="1057"/>
      <c r="P319" s="1057"/>
      <c r="Q319" s="1057"/>
      <c r="R319" s="1057"/>
      <c r="S319" s="1057"/>
      <c r="T319" s="1057"/>
      <c r="U319" s="1057"/>
      <c r="V319" s="1057"/>
      <c r="W319" s="1057"/>
      <c r="X319" s="1057"/>
      <c r="Y319" s="1058"/>
      <c r="Z319" s="1059"/>
      <c r="AA319" s="1060"/>
      <c r="AB319" s="1060"/>
      <c r="AC319" s="1062"/>
      <c r="AD319" s="1053"/>
      <c r="AE319" s="1054"/>
      <c r="AF319" s="1054"/>
      <c r="AG319" s="1054"/>
      <c r="AH319" s="1055"/>
      <c r="AI319" s="1056"/>
      <c r="AJ319" s="1057"/>
      <c r="AK319" s="1057"/>
      <c r="AL319" s="1057"/>
      <c r="AM319" s="1057"/>
      <c r="AN319" s="1057"/>
      <c r="AO319" s="1057"/>
      <c r="AP319" s="1057"/>
      <c r="AQ319" s="1057"/>
      <c r="AR319" s="1057"/>
      <c r="AS319" s="1057"/>
      <c r="AT319" s="1057"/>
      <c r="AU319" s="1058"/>
      <c r="AV319" s="1059"/>
      <c r="AW319" s="1060"/>
      <c r="AX319" s="1060"/>
      <c r="AY319" s="1061"/>
      <c r="BG319">
        <v>24.75</v>
      </c>
    </row>
    <row r="320" spans="2:59" ht="24.75" customHeight="1">
      <c r="B320" s="1118"/>
      <c r="C320" s="1119"/>
      <c r="D320" s="1119"/>
      <c r="E320" s="1119"/>
      <c r="F320" s="1119"/>
      <c r="G320" s="1120"/>
      <c r="H320" s="1053"/>
      <c r="I320" s="1054"/>
      <c r="J320" s="1054"/>
      <c r="K320" s="1054"/>
      <c r="L320" s="1055"/>
      <c r="M320" s="1056"/>
      <c r="N320" s="1057"/>
      <c r="O320" s="1057"/>
      <c r="P320" s="1057"/>
      <c r="Q320" s="1057"/>
      <c r="R320" s="1057"/>
      <c r="S320" s="1057"/>
      <c r="T320" s="1057"/>
      <c r="U320" s="1057"/>
      <c r="V320" s="1057"/>
      <c r="W320" s="1057"/>
      <c r="X320" s="1057"/>
      <c r="Y320" s="1058"/>
      <c r="Z320" s="1059"/>
      <c r="AA320" s="1060"/>
      <c r="AB320" s="1060"/>
      <c r="AC320" s="1060"/>
      <c r="AD320" s="1053"/>
      <c r="AE320" s="1054"/>
      <c r="AF320" s="1054"/>
      <c r="AG320" s="1054"/>
      <c r="AH320" s="1055"/>
      <c r="AI320" s="1056"/>
      <c r="AJ320" s="1057"/>
      <c r="AK320" s="1057"/>
      <c r="AL320" s="1057"/>
      <c r="AM320" s="1057"/>
      <c r="AN320" s="1057"/>
      <c r="AO320" s="1057"/>
      <c r="AP320" s="1057"/>
      <c r="AQ320" s="1057"/>
      <c r="AR320" s="1057"/>
      <c r="AS320" s="1057"/>
      <c r="AT320" s="1057"/>
      <c r="AU320" s="1058"/>
      <c r="AV320" s="1059"/>
      <c r="AW320" s="1060"/>
      <c r="AX320" s="1060"/>
      <c r="AY320" s="1061"/>
      <c r="BG320">
        <v>24.75</v>
      </c>
    </row>
    <row r="321" spans="2:59" ht="24.75" customHeight="1">
      <c r="B321" s="1118"/>
      <c r="C321" s="1119"/>
      <c r="D321" s="1119"/>
      <c r="E321" s="1119"/>
      <c r="F321" s="1119"/>
      <c r="G321" s="1120"/>
      <c r="H321" s="1053"/>
      <c r="I321" s="1054"/>
      <c r="J321" s="1054"/>
      <c r="K321" s="1054"/>
      <c r="L321" s="1055"/>
      <c r="M321" s="1056"/>
      <c r="N321" s="1057"/>
      <c r="O321" s="1057"/>
      <c r="P321" s="1057"/>
      <c r="Q321" s="1057"/>
      <c r="R321" s="1057"/>
      <c r="S321" s="1057"/>
      <c r="T321" s="1057"/>
      <c r="U321" s="1057"/>
      <c r="V321" s="1057"/>
      <c r="W321" s="1057"/>
      <c r="X321" s="1057"/>
      <c r="Y321" s="1058"/>
      <c r="Z321" s="1059"/>
      <c r="AA321" s="1060"/>
      <c r="AB321" s="1060"/>
      <c r="AC321" s="1060"/>
      <c r="AD321" s="1053"/>
      <c r="AE321" s="1054"/>
      <c r="AF321" s="1054"/>
      <c r="AG321" s="1054"/>
      <c r="AH321" s="1055"/>
      <c r="AI321" s="1056"/>
      <c r="AJ321" s="1057"/>
      <c r="AK321" s="1057"/>
      <c r="AL321" s="1057"/>
      <c r="AM321" s="1057"/>
      <c r="AN321" s="1057"/>
      <c r="AO321" s="1057"/>
      <c r="AP321" s="1057"/>
      <c r="AQ321" s="1057"/>
      <c r="AR321" s="1057"/>
      <c r="AS321" s="1057"/>
      <c r="AT321" s="1057"/>
      <c r="AU321" s="1058"/>
      <c r="AV321" s="1059"/>
      <c r="AW321" s="1060"/>
      <c r="AX321" s="1060"/>
      <c r="AY321" s="1061"/>
      <c r="BG321">
        <v>24.75</v>
      </c>
    </row>
    <row r="322" spans="2:59" ht="24.75" customHeight="1">
      <c r="B322" s="1118"/>
      <c r="C322" s="1119"/>
      <c r="D322" s="1119"/>
      <c r="E322" s="1119"/>
      <c r="F322" s="1119"/>
      <c r="G322" s="1120"/>
      <c r="H322" s="1053"/>
      <c r="I322" s="1054"/>
      <c r="J322" s="1054"/>
      <c r="K322" s="1054"/>
      <c r="L322" s="1055"/>
      <c r="M322" s="1056"/>
      <c r="N322" s="1057"/>
      <c r="O322" s="1057"/>
      <c r="P322" s="1057"/>
      <c r="Q322" s="1057"/>
      <c r="R322" s="1057"/>
      <c r="S322" s="1057"/>
      <c r="T322" s="1057"/>
      <c r="U322" s="1057"/>
      <c r="V322" s="1057"/>
      <c r="W322" s="1057"/>
      <c r="X322" s="1057"/>
      <c r="Y322" s="1058"/>
      <c r="Z322" s="1059"/>
      <c r="AA322" s="1060"/>
      <c r="AB322" s="1060"/>
      <c r="AC322" s="1060"/>
      <c r="AD322" s="1053"/>
      <c r="AE322" s="1054"/>
      <c r="AF322" s="1054"/>
      <c r="AG322" s="1054"/>
      <c r="AH322" s="1055"/>
      <c r="AI322" s="1056"/>
      <c r="AJ322" s="1057"/>
      <c r="AK322" s="1057"/>
      <c r="AL322" s="1057"/>
      <c r="AM322" s="1057"/>
      <c r="AN322" s="1057"/>
      <c r="AO322" s="1057"/>
      <c r="AP322" s="1057"/>
      <c r="AQ322" s="1057"/>
      <c r="AR322" s="1057"/>
      <c r="AS322" s="1057"/>
      <c r="AT322" s="1057"/>
      <c r="AU322" s="1058"/>
      <c r="AV322" s="1059"/>
      <c r="AW322" s="1060"/>
      <c r="AX322" s="1060"/>
      <c r="AY322" s="1061"/>
      <c r="BG322">
        <v>24.75</v>
      </c>
    </row>
    <row r="323" spans="2:59" ht="24.75" customHeight="1">
      <c r="B323" s="1118"/>
      <c r="C323" s="1119"/>
      <c r="D323" s="1119"/>
      <c r="E323" s="1119"/>
      <c r="F323" s="1119"/>
      <c r="G323" s="1120"/>
      <c r="H323" s="1044"/>
      <c r="I323" s="1045"/>
      <c r="J323" s="1045"/>
      <c r="K323" s="1045"/>
      <c r="L323" s="1046"/>
      <c r="M323" s="1047"/>
      <c r="N323" s="1048"/>
      <c r="O323" s="1048"/>
      <c r="P323" s="1048"/>
      <c r="Q323" s="1048"/>
      <c r="R323" s="1048"/>
      <c r="S323" s="1048"/>
      <c r="T323" s="1048"/>
      <c r="U323" s="1048"/>
      <c r="V323" s="1048"/>
      <c r="W323" s="1048"/>
      <c r="X323" s="1048"/>
      <c r="Y323" s="1049"/>
      <c r="Z323" s="1050"/>
      <c r="AA323" s="1051"/>
      <c r="AB323" s="1051"/>
      <c r="AC323" s="1051"/>
      <c r="AD323" s="1044"/>
      <c r="AE323" s="1045"/>
      <c r="AF323" s="1045"/>
      <c r="AG323" s="1045"/>
      <c r="AH323" s="1046"/>
      <c r="AI323" s="1047"/>
      <c r="AJ323" s="1048"/>
      <c r="AK323" s="1048"/>
      <c r="AL323" s="1048"/>
      <c r="AM323" s="1048"/>
      <c r="AN323" s="1048"/>
      <c r="AO323" s="1048"/>
      <c r="AP323" s="1048"/>
      <c r="AQ323" s="1048"/>
      <c r="AR323" s="1048"/>
      <c r="AS323" s="1048"/>
      <c r="AT323" s="1048"/>
      <c r="AU323" s="1049"/>
      <c r="AV323" s="1050"/>
      <c r="AW323" s="1051"/>
      <c r="AX323" s="1051"/>
      <c r="AY323" s="1052"/>
      <c r="BG323">
        <v>24.75</v>
      </c>
    </row>
    <row r="324" spans="2:59" ht="24.75" customHeight="1">
      <c r="B324" s="1118"/>
      <c r="C324" s="1119"/>
      <c r="D324" s="1119"/>
      <c r="E324" s="1119"/>
      <c r="F324" s="1119"/>
      <c r="G324" s="1120"/>
      <c r="H324" s="1086" t="s">
        <v>26</v>
      </c>
      <c r="I324" s="1080"/>
      <c r="J324" s="1080"/>
      <c r="K324" s="1080"/>
      <c r="L324" s="1080"/>
      <c r="M324" s="1087"/>
      <c r="N324" s="1088"/>
      <c r="O324" s="1088"/>
      <c r="P324" s="1088"/>
      <c r="Q324" s="1088"/>
      <c r="R324" s="1088"/>
      <c r="S324" s="1088"/>
      <c r="T324" s="1088"/>
      <c r="U324" s="1088"/>
      <c r="V324" s="1088"/>
      <c r="W324" s="1088"/>
      <c r="X324" s="1088"/>
      <c r="Y324" s="1089"/>
      <c r="Z324" s="1090">
        <f>SUM(Z316:AC323)</f>
        <v>0</v>
      </c>
      <c r="AA324" s="1091"/>
      <c r="AB324" s="1091"/>
      <c r="AC324" s="1092"/>
      <c r="AD324" s="1086" t="s">
        <v>26</v>
      </c>
      <c r="AE324" s="1080"/>
      <c r="AF324" s="1080"/>
      <c r="AG324" s="1080"/>
      <c r="AH324" s="1080"/>
      <c r="AI324" s="1087"/>
      <c r="AJ324" s="1088"/>
      <c r="AK324" s="1088"/>
      <c r="AL324" s="1088"/>
      <c r="AM324" s="1088"/>
      <c r="AN324" s="1088"/>
      <c r="AO324" s="1088"/>
      <c r="AP324" s="1088"/>
      <c r="AQ324" s="1088"/>
      <c r="AR324" s="1088"/>
      <c r="AS324" s="1088"/>
      <c r="AT324" s="1088"/>
      <c r="AU324" s="1089"/>
      <c r="AV324" s="1090">
        <f>SUM(AV316:AY323)</f>
        <v>0</v>
      </c>
      <c r="AW324" s="1091"/>
      <c r="AX324" s="1091"/>
      <c r="AY324" s="1093"/>
      <c r="BG324">
        <v>24.75</v>
      </c>
    </row>
    <row r="325" spans="2:59" ht="24.75" customHeight="1">
      <c r="B325" s="1118"/>
      <c r="C325" s="1119"/>
      <c r="D325" s="1119"/>
      <c r="E325" s="1119"/>
      <c r="F325" s="1119"/>
      <c r="G325" s="1120"/>
      <c r="H325" s="1073" t="s">
        <v>795</v>
      </c>
      <c r="I325" s="1074"/>
      <c r="J325" s="1074"/>
      <c r="K325" s="1074"/>
      <c r="L325" s="1074"/>
      <c r="M325" s="1074"/>
      <c r="N325" s="1074"/>
      <c r="O325" s="1074"/>
      <c r="P325" s="1074"/>
      <c r="Q325" s="1074"/>
      <c r="R325" s="1074"/>
      <c r="S325" s="1074"/>
      <c r="T325" s="1074"/>
      <c r="U325" s="1074"/>
      <c r="V325" s="1074"/>
      <c r="W325" s="1074"/>
      <c r="X325" s="1074"/>
      <c r="Y325" s="1074"/>
      <c r="Z325" s="1074"/>
      <c r="AA325" s="1074"/>
      <c r="AB325" s="1074"/>
      <c r="AC325" s="1075"/>
      <c r="AD325" s="1073" t="s">
        <v>796</v>
      </c>
      <c r="AE325" s="1074"/>
      <c r="AF325" s="1074"/>
      <c r="AG325" s="1074"/>
      <c r="AH325" s="1074"/>
      <c r="AI325" s="1074"/>
      <c r="AJ325" s="1074"/>
      <c r="AK325" s="1074"/>
      <c r="AL325" s="1074"/>
      <c r="AM325" s="1074"/>
      <c r="AN325" s="1074"/>
      <c r="AO325" s="1074"/>
      <c r="AP325" s="1074"/>
      <c r="AQ325" s="1074"/>
      <c r="AR325" s="1074"/>
      <c r="AS325" s="1074"/>
      <c r="AT325" s="1074"/>
      <c r="AU325" s="1074"/>
      <c r="AV325" s="1074"/>
      <c r="AW325" s="1074"/>
      <c r="AX325" s="1074"/>
      <c r="AY325" s="1076"/>
      <c r="BG325">
        <v>24.75</v>
      </c>
    </row>
    <row r="326" spans="2:59" ht="24.75" customHeight="1">
      <c r="B326" s="1118"/>
      <c r="C326" s="1119"/>
      <c r="D326" s="1119"/>
      <c r="E326" s="1119"/>
      <c r="F326" s="1119"/>
      <c r="G326" s="1120"/>
      <c r="H326" s="1077" t="s">
        <v>23</v>
      </c>
      <c r="I326" s="1078"/>
      <c r="J326" s="1078"/>
      <c r="K326" s="1078"/>
      <c r="L326" s="1078"/>
      <c r="M326" s="1079" t="s">
        <v>24</v>
      </c>
      <c r="N326" s="1080"/>
      <c r="O326" s="1080"/>
      <c r="P326" s="1080"/>
      <c r="Q326" s="1080"/>
      <c r="R326" s="1080"/>
      <c r="S326" s="1080"/>
      <c r="T326" s="1080"/>
      <c r="U326" s="1080"/>
      <c r="V326" s="1080"/>
      <c r="W326" s="1080"/>
      <c r="X326" s="1080"/>
      <c r="Y326" s="1081"/>
      <c r="Z326" s="1082" t="s">
        <v>25</v>
      </c>
      <c r="AA326" s="1083"/>
      <c r="AB326" s="1083"/>
      <c r="AC326" s="1084"/>
      <c r="AD326" s="1077" t="s">
        <v>23</v>
      </c>
      <c r="AE326" s="1078"/>
      <c r="AF326" s="1078"/>
      <c r="AG326" s="1078"/>
      <c r="AH326" s="1078"/>
      <c r="AI326" s="1079" t="s">
        <v>24</v>
      </c>
      <c r="AJ326" s="1080"/>
      <c r="AK326" s="1080"/>
      <c r="AL326" s="1080"/>
      <c r="AM326" s="1080"/>
      <c r="AN326" s="1080"/>
      <c r="AO326" s="1080"/>
      <c r="AP326" s="1080"/>
      <c r="AQ326" s="1080"/>
      <c r="AR326" s="1080"/>
      <c r="AS326" s="1080"/>
      <c r="AT326" s="1080"/>
      <c r="AU326" s="1081"/>
      <c r="AV326" s="1082" t="s">
        <v>25</v>
      </c>
      <c r="AW326" s="1083"/>
      <c r="AX326" s="1083"/>
      <c r="AY326" s="1085"/>
      <c r="BG326">
        <v>24.75</v>
      </c>
    </row>
    <row r="327" spans="2:59" ht="24.75" customHeight="1">
      <c r="B327" s="1118"/>
      <c r="C327" s="1119"/>
      <c r="D327" s="1119"/>
      <c r="E327" s="1119"/>
      <c r="F327" s="1119"/>
      <c r="G327" s="1120"/>
      <c r="H327" s="1063"/>
      <c r="I327" s="1064"/>
      <c r="J327" s="1064"/>
      <c r="K327" s="1064"/>
      <c r="L327" s="1065"/>
      <c r="M327" s="1066"/>
      <c r="N327" s="1067"/>
      <c r="O327" s="1067"/>
      <c r="P327" s="1067"/>
      <c r="Q327" s="1067"/>
      <c r="R327" s="1067"/>
      <c r="S327" s="1067"/>
      <c r="T327" s="1067"/>
      <c r="U327" s="1067"/>
      <c r="V327" s="1067"/>
      <c r="W327" s="1067"/>
      <c r="X327" s="1067"/>
      <c r="Y327" s="1068"/>
      <c r="Z327" s="1069"/>
      <c r="AA327" s="1070"/>
      <c r="AB327" s="1070"/>
      <c r="AC327" s="1071"/>
      <c r="AD327" s="1063"/>
      <c r="AE327" s="1064"/>
      <c r="AF327" s="1064"/>
      <c r="AG327" s="1064"/>
      <c r="AH327" s="1065"/>
      <c r="AI327" s="1066"/>
      <c r="AJ327" s="1067"/>
      <c r="AK327" s="1067"/>
      <c r="AL327" s="1067"/>
      <c r="AM327" s="1067"/>
      <c r="AN327" s="1067"/>
      <c r="AO327" s="1067"/>
      <c r="AP327" s="1067"/>
      <c r="AQ327" s="1067"/>
      <c r="AR327" s="1067"/>
      <c r="AS327" s="1067"/>
      <c r="AT327" s="1067"/>
      <c r="AU327" s="1068"/>
      <c r="AV327" s="1069"/>
      <c r="AW327" s="1070"/>
      <c r="AX327" s="1070"/>
      <c r="AY327" s="1072"/>
      <c r="BG327">
        <v>24.75</v>
      </c>
    </row>
    <row r="328" spans="2:59" ht="24.75" customHeight="1">
      <c r="B328" s="1118"/>
      <c r="C328" s="1119"/>
      <c r="D328" s="1119"/>
      <c r="E328" s="1119"/>
      <c r="F328" s="1119"/>
      <c r="G328" s="1120"/>
      <c r="H328" s="1053"/>
      <c r="I328" s="1054"/>
      <c r="J328" s="1054"/>
      <c r="K328" s="1054"/>
      <c r="L328" s="1055"/>
      <c r="M328" s="1056"/>
      <c r="N328" s="1057"/>
      <c r="O328" s="1057"/>
      <c r="P328" s="1057"/>
      <c r="Q328" s="1057"/>
      <c r="R328" s="1057"/>
      <c r="S328" s="1057"/>
      <c r="T328" s="1057"/>
      <c r="U328" s="1057"/>
      <c r="V328" s="1057"/>
      <c r="W328" s="1057"/>
      <c r="X328" s="1057"/>
      <c r="Y328" s="1058"/>
      <c r="Z328" s="1059"/>
      <c r="AA328" s="1060"/>
      <c r="AB328" s="1060"/>
      <c r="AC328" s="1062"/>
      <c r="AD328" s="1053"/>
      <c r="AE328" s="1054"/>
      <c r="AF328" s="1054"/>
      <c r="AG328" s="1054"/>
      <c r="AH328" s="1055"/>
      <c r="AI328" s="1056"/>
      <c r="AJ328" s="1057"/>
      <c r="AK328" s="1057"/>
      <c r="AL328" s="1057"/>
      <c r="AM328" s="1057"/>
      <c r="AN328" s="1057"/>
      <c r="AO328" s="1057"/>
      <c r="AP328" s="1057"/>
      <c r="AQ328" s="1057"/>
      <c r="AR328" s="1057"/>
      <c r="AS328" s="1057"/>
      <c r="AT328" s="1057"/>
      <c r="AU328" s="1058"/>
      <c r="AV328" s="1059"/>
      <c r="AW328" s="1060"/>
      <c r="AX328" s="1060"/>
      <c r="AY328" s="1061"/>
      <c r="BG328">
        <v>24.75</v>
      </c>
    </row>
    <row r="329" spans="2:59" ht="24.75" customHeight="1">
      <c r="B329" s="1118"/>
      <c r="C329" s="1119"/>
      <c r="D329" s="1119"/>
      <c r="E329" s="1119"/>
      <c r="F329" s="1119"/>
      <c r="G329" s="1120"/>
      <c r="H329" s="1053"/>
      <c r="I329" s="1054"/>
      <c r="J329" s="1054"/>
      <c r="K329" s="1054"/>
      <c r="L329" s="1055"/>
      <c r="M329" s="1056"/>
      <c r="N329" s="1057"/>
      <c r="O329" s="1057"/>
      <c r="P329" s="1057"/>
      <c r="Q329" s="1057"/>
      <c r="R329" s="1057"/>
      <c r="S329" s="1057"/>
      <c r="T329" s="1057"/>
      <c r="U329" s="1057"/>
      <c r="V329" s="1057"/>
      <c r="W329" s="1057"/>
      <c r="X329" s="1057"/>
      <c r="Y329" s="1058"/>
      <c r="Z329" s="1059"/>
      <c r="AA329" s="1060"/>
      <c r="AB329" s="1060"/>
      <c r="AC329" s="1062"/>
      <c r="AD329" s="1053"/>
      <c r="AE329" s="1054"/>
      <c r="AF329" s="1054"/>
      <c r="AG329" s="1054"/>
      <c r="AH329" s="1055"/>
      <c r="AI329" s="1056"/>
      <c r="AJ329" s="1057"/>
      <c r="AK329" s="1057"/>
      <c r="AL329" s="1057"/>
      <c r="AM329" s="1057"/>
      <c r="AN329" s="1057"/>
      <c r="AO329" s="1057"/>
      <c r="AP329" s="1057"/>
      <c r="AQ329" s="1057"/>
      <c r="AR329" s="1057"/>
      <c r="AS329" s="1057"/>
      <c r="AT329" s="1057"/>
      <c r="AU329" s="1058"/>
      <c r="AV329" s="1059"/>
      <c r="AW329" s="1060"/>
      <c r="AX329" s="1060"/>
      <c r="AY329" s="1061"/>
      <c r="BG329">
        <v>24.75</v>
      </c>
    </row>
    <row r="330" spans="2:59" ht="24.75" customHeight="1">
      <c r="B330" s="1118"/>
      <c r="C330" s="1119"/>
      <c r="D330" s="1119"/>
      <c r="E330" s="1119"/>
      <c r="F330" s="1119"/>
      <c r="G330" s="1120"/>
      <c r="H330" s="1053"/>
      <c r="I330" s="1054"/>
      <c r="J330" s="1054"/>
      <c r="K330" s="1054"/>
      <c r="L330" s="1055"/>
      <c r="M330" s="1056"/>
      <c r="N330" s="1057"/>
      <c r="O330" s="1057"/>
      <c r="P330" s="1057"/>
      <c r="Q330" s="1057"/>
      <c r="R330" s="1057"/>
      <c r="S330" s="1057"/>
      <c r="T330" s="1057"/>
      <c r="U330" s="1057"/>
      <c r="V330" s="1057"/>
      <c r="W330" s="1057"/>
      <c r="X330" s="1057"/>
      <c r="Y330" s="1058"/>
      <c r="Z330" s="1059"/>
      <c r="AA330" s="1060"/>
      <c r="AB330" s="1060"/>
      <c r="AC330" s="1062"/>
      <c r="AD330" s="1053"/>
      <c r="AE330" s="1054"/>
      <c r="AF330" s="1054"/>
      <c r="AG330" s="1054"/>
      <c r="AH330" s="1055"/>
      <c r="AI330" s="1056"/>
      <c r="AJ330" s="1057"/>
      <c r="AK330" s="1057"/>
      <c r="AL330" s="1057"/>
      <c r="AM330" s="1057"/>
      <c r="AN330" s="1057"/>
      <c r="AO330" s="1057"/>
      <c r="AP330" s="1057"/>
      <c r="AQ330" s="1057"/>
      <c r="AR330" s="1057"/>
      <c r="AS330" s="1057"/>
      <c r="AT330" s="1057"/>
      <c r="AU330" s="1058"/>
      <c r="AV330" s="1059"/>
      <c r="AW330" s="1060"/>
      <c r="AX330" s="1060"/>
      <c r="AY330" s="1061"/>
      <c r="BG330">
        <v>24.75</v>
      </c>
    </row>
    <row r="331" spans="2:59" ht="24.75" customHeight="1">
      <c r="B331" s="1118"/>
      <c r="C331" s="1119"/>
      <c r="D331" s="1119"/>
      <c r="E331" s="1119"/>
      <c r="F331" s="1119"/>
      <c r="G331" s="1120"/>
      <c r="H331" s="1053"/>
      <c r="I331" s="1054"/>
      <c r="J331" s="1054"/>
      <c r="K331" s="1054"/>
      <c r="L331" s="1055"/>
      <c r="M331" s="1056"/>
      <c r="N331" s="1057"/>
      <c r="O331" s="1057"/>
      <c r="P331" s="1057"/>
      <c r="Q331" s="1057"/>
      <c r="R331" s="1057"/>
      <c r="S331" s="1057"/>
      <c r="T331" s="1057"/>
      <c r="U331" s="1057"/>
      <c r="V331" s="1057"/>
      <c r="W331" s="1057"/>
      <c r="X331" s="1057"/>
      <c r="Y331" s="1058"/>
      <c r="Z331" s="1059"/>
      <c r="AA331" s="1060"/>
      <c r="AB331" s="1060"/>
      <c r="AC331" s="1060"/>
      <c r="AD331" s="1053"/>
      <c r="AE331" s="1054"/>
      <c r="AF331" s="1054"/>
      <c r="AG331" s="1054"/>
      <c r="AH331" s="1055"/>
      <c r="AI331" s="1056"/>
      <c r="AJ331" s="1057"/>
      <c r="AK331" s="1057"/>
      <c r="AL331" s="1057"/>
      <c r="AM331" s="1057"/>
      <c r="AN331" s="1057"/>
      <c r="AO331" s="1057"/>
      <c r="AP331" s="1057"/>
      <c r="AQ331" s="1057"/>
      <c r="AR331" s="1057"/>
      <c r="AS331" s="1057"/>
      <c r="AT331" s="1057"/>
      <c r="AU331" s="1058"/>
      <c r="AV331" s="1059"/>
      <c r="AW331" s="1060"/>
      <c r="AX331" s="1060"/>
      <c r="AY331" s="1061"/>
      <c r="BG331">
        <v>24.75</v>
      </c>
    </row>
    <row r="332" spans="2:59" ht="24.75" customHeight="1">
      <c r="B332" s="1118"/>
      <c r="C332" s="1119"/>
      <c r="D332" s="1119"/>
      <c r="E332" s="1119"/>
      <c r="F332" s="1119"/>
      <c r="G332" s="1120"/>
      <c r="H332" s="1053"/>
      <c r="I332" s="1054"/>
      <c r="J332" s="1054"/>
      <c r="K332" s="1054"/>
      <c r="L332" s="1055"/>
      <c r="M332" s="1056"/>
      <c r="N332" s="1057"/>
      <c r="O332" s="1057"/>
      <c r="P332" s="1057"/>
      <c r="Q332" s="1057"/>
      <c r="R332" s="1057"/>
      <c r="S332" s="1057"/>
      <c r="T332" s="1057"/>
      <c r="U332" s="1057"/>
      <c r="V332" s="1057"/>
      <c r="W332" s="1057"/>
      <c r="X332" s="1057"/>
      <c r="Y332" s="1058"/>
      <c r="Z332" s="1059"/>
      <c r="AA332" s="1060"/>
      <c r="AB332" s="1060"/>
      <c r="AC332" s="1060"/>
      <c r="AD332" s="1053"/>
      <c r="AE332" s="1054"/>
      <c r="AF332" s="1054"/>
      <c r="AG332" s="1054"/>
      <c r="AH332" s="1055"/>
      <c r="AI332" s="1056"/>
      <c r="AJ332" s="1057"/>
      <c r="AK332" s="1057"/>
      <c r="AL332" s="1057"/>
      <c r="AM332" s="1057"/>
      <c r="AN332" s="1057"/>
      <c r="AO332" s="1057"/>
      <c r="AP332" s="1057"/>
      <c r="AQ332" s="1057"/>
      <c r="AR332" s="1057"/>
      <c r="AS332" s="1057"/>
      <c r="AT332" s="1057"/>
      <c r="AU332" s="1058"/>
      <c r="AV332" s="1059"/>
      <c r="AW332" s="1060"/>
      <c r="AX332" s="1060"/>
      <c r="AY332" s="1061"/>
      <c r="BG332">
        <v>24.75</v>
      </c>
    </row>
    <row r="333" spans="2:59" ht="24.75" customHeight="1">
      <c r="B333" s="1118"/>
      <c r="C333" s="1119"/>
      <c r="D333" s="1119"/>
      <c r="E333" s="1119"/>
      <c r="F333" s="1119"/>
      <c r="G333" s="1120"/>
      <c r="H333" s="1053"/>
      <c r="I333" s="1054"/>
      <c r="J333" s="1054"/>
      <c r="K333" s="1054"/>
      <c r="L333" s="1055"/>
      <c r="M333" s="1056"/>
      <c r="N333" s="1057"/>
      <c r="O333" s="1057"/>
      <c r="P333" s="1057"/>
      <c r="Q333" s="1057"/>
      <c r="R333" s="1057"/>
      <c r="S333" s="1057"/>
      <c r="T333" s="1057"/>
      <c r="U333" s="1057"/>
      <c r="V333" s="1057"/>
      <c r="W333" s="1057"/>
      <c r="X333" s="1057"/>
      <c r="Y333" s="1058"/>
      <c r="Z333" s="1059"/>
      <c r="AA333" s="1060"/>
      <c r="AB333" s="1060"/>
      <c r="AC333" s="1060"/>
      <c r="AD333" s="1053"/>
      <c r="AE333" s="1054"/>
      <c r="AF333" s="1054"/>
      <c r="AG333" s="1054"/>
      <c r="AH333" s="1055"/>
      <c r="AI333" s="1056"/>
      <c r="AJ333" s="1057"/>
      <c r="AK333" s="1057"/>
      <c r="AL333" s="1057"/>
      <c r="AM333" s="1057"/>
      <c r="AN333" s="1057"/>
      <c r="AO333" s="1057"/>
      <c r="AP333" s="1057"/>
      <c r="AQ333" s="1057"/>
      <c r="AR333" s="1057"/>
      <c r="AS333" s="1057"/>
      <c r="AT333" s="1057"/>
      <c r="AU333" s="1058"/>
      <c r="AV333" s="1059"/>
      <c r="AW333" s="1060"/>
      <c r="AX333" s="1060"/>
      <c r="AY333" s="1061"/>
      <c r="BG333">
        <v>24.75</v>
      </c>
    </row>
    <row r="334" spans="2:59" ht="24.75" customHeight="1">
      <c r="B334" s="1118"/>
      <c r="C334" s="1119"/>
      <c r="D334" s="1119"/>
      <c r="E334" s="1119"/>
      <c r="F334" s="1119"/>
      <c r="G334" s="1120"/>
      <c r="H334" s="1044"/>
      <c r="I334" s="1045"/>
      <c r="J334" s="1045"/>
      <c r="K334" s="1045"/>
      <c r="L334" s="1046"/>
      <c r="M334" s="1047"/>
      <c r="N334" s="1048"/>
      <c r="O334" s="1048"/>
      <c r="P334" s="1048"/>
      <c r="Q334" s="1048"/>
      <c r="R334" s="1048"/>
      <c r="S334" s="1048"/>
      <c r="T334" s="1048"/>
      <c r="U334" s="1048"/>
      <c r="V334" s="1048"/>
      <c r="W334" s="1048"/>
      <c r="X334" s="1048"/>
      <c r="Y334" s="1049"/>
      <c r="Z334" s="1050"/>
      <c r="AA334" s="1051"/>
      <c r="AB334" s="1051"/>
      <c r="AC334" s="1051"/>
      <c r="AD334" s="1044"/>
      <c r="AE334" s="1045"/>
      <c r="AF334" s="1045"/>
      <c r="AG334" s="1045"/>
      <c r="AH334" s="1046"/>
      <c r="AI334" s="1047"/>
      <c r="AJ334" s="1048"/>
      <c r="AK334" s="1048"/>
      <c r="AL334" s="1048"/>
      <c r="AM334" s="1048"/>
      <c r="AN334" s="1048"/>
      <c r="AO334" s="1048"/>
      <c r="AP334" s="1048"/>
      <c r="AQ334" s="1048"/>
      <c r="AR334" s="1048"/>
      <c r="AS334" s="1048"/>
      <c r="AT334" s="1048"/>
      <c r="AU334" s="1049"/>
      <c r="AV334" s="1050"/>
      <c r="AW334" s="1051"/>
      <c r="AX334" s="1051"/>
      <c r="AY334" s="1052"/>
      <c r="BG334">
        <v>24.75</v>
      </c>
    </row>
    <row r="335" spans="2:59" ht="24.75" customHeight="1" thickBot="1">
      <c r="B335" s="1121"/>
      <c r="C335" s="1122"/>
      <c r="D335" s="1122"/>
      <c r="E335" s="1122"/>
      <c r="F335" s="1122"/>
      <c r="G335" s="1123"/>
      <c r="H335" s="1035" t="s">
        <v>26</v>
      </c>
      <c r="I335" s="1036"/>
      <c r="J335" s="1036"/>
      <c r="K335" s="1036"/>
      <c r="L335" s="1036"/>
      <c r="M335" s="1037"/>
      <c r="N335" s="1038"/>
      <c r="O335" s="1038"/>
      <c r="P335" s="1038"/>
      <c r="Q335" s="1038"/>
      <c r="R335" s="1038"/>
      <c r="S335" s="1038"/>
      <c r="T335" s="1038"/>
      <c r="U335" s="1038"/>
      <c r="V335" s="1038"/>
      <c r="W335" s="1038"/>
      <c r="X335" s="1038"/>
      <c r="Y335" s="1039"/>
      <c r="Z335" s="1040">
        <f>SUM(Z327:AC334)</f>
        <v>0</v>
      </c>
      <c r="AA335" s="1041"/>
      <c r="AB335" s="1041"/>
      <c r="AC335" s="1042"/>
      <c r="AD335" s="1035" t="s">
        <v>26</v>
      </c>
      <c r="AE335" s="1036"/>
      <c r="AF335" s="1036"/>
      <c r="AG335" s="1036"/>
      <c r="AH335" s="1036"/>
      <c r="AI335" s="1037"/>
      <c r="AJ335" s="1038"/>
      <c r="AK335" s="1038"/>
      <c r="AL335" s="1038"/>
      <c r="AM335" s="1038"/>
      <c r="AN335" s="1038"/>
      <c r="AO335" s="1038"/>
      <c r="AP335" s="1038"/>
      <c r="AQ335" s="1038"/>
      <c r="AR335" s="1038"/>
      <c r="AS335" s="1038"/>
      <c r="AT335" s="1038"/>
      <c r="AU335" s="1039"/>
      <c r="AV335" s="1040">
        <f>SUM(AV327:AY334)</f>
        <v>0</v>
      </c>
      <c r="AW335" s="1041"/>
      <c r="AX335" s="1041"/>
      <c r="AY335" s="1043"/>
      <c r="BG335">
        <v>24.75</v>
      </c>
    </row>
    <row r="336" spans="2:59" ht="13.5" customHeight="1">
      <c r="BG336">
        <v>13.5</v>
      </c>
    </row>
    <row r="337" spans="2:59" ht="23.25" customHeight="1">
      <c r="B337" s="186" t="s">
        <v>100</v>
      </c>
      <c r="C337" s="186"/>
      <c r="D337" s="186"/>
      <c r="E337" s="187"/>
      <c r="F337" s="187"/>
      <c r="G337" s="1032" t="s">
        <v>1674</v>
      </c>
      <c r="H337" s="1032"/>
      <c r="I337" s="1032"/>
      <c r="J337" s="1032"/>
      <c r="K337" s="1032"/>
      <c r="L337" s="1032"/>
      <c r="M337" s="1032"/>
      <c r="N337" s="1032"/>
      <c r="O337" s="1032"/>
      <c r="P337" s="1032"/>
      <c r="Q337" s="1032"/>
      <c r="R337" s="1032"/>
      <c r="S337" s="1032"/>
      <c r="T337" s="1032"/>
      <c r="U337" s="1032"/>
      <c r="V337" s="1032"/>
      <c r="W337" s="1032"/>
      <c r="X337" s="1032"/>
      <c r="Y337" s="1032"/>
      <c r="Z337" s="1032"/>
      <c r="AA337" s="1032"/>
      <c r="AB337" s="1032"/>
      <c r="AC337" s="1032"/>
      <c r="AD337" s="1032"/>
      <c r="AE337" s="1032"/>
      <c r="AF337" s="1032"/>
      <c r="AG337" s="1032"/>
      <c r="AH337" s="1032"/>
      <c r="AI337" s="1032"/>
      <c r="AJ337" s="1032"/>
      <c r="AK337" s="1032"/>
      <c r="AL337" s="1032"/>
      <c r="AM337" s="1032"/>
      <c r="AN337" s="1032"/>
      <c r="AO337" s="1032"/>
      <c r="AP337" s="1032"/>
      <c r="AQ337" s="1032"/>
      <c r="AR337" s="1032"/>
      <c r="AS337" s="1032"/>
      <c r="AT337" s="1032"/>
      <c r="AU337" s="1032"/>
      <c r="AV337" s="1032"/>
      <c r="AW337" s="1032"/>
      <c r="AX337" s="1032"/>
      <c r="AY337" s="187"/>
      <c r="BG337">
        <v>23.25</v>
      </c>
    </row>
    <row r="338" spans="2:59" ht="14.25" customHeight="1">
      <c r="C338" s="174" t="s">
        <v>797</v>
      </c>
      <c r="BG338">
        <v>14.25</v>
      </c>
    </row>
    <row r="339" spans="2:59" ht="13.5" customHeight="1">
      <c r="C339" s="120" t="s">
        <v>798</v>
      </c>
      <c r="BG339">
        <v>13.5</v>
      </c>
    </row>
    <row r="340" spans="2:59" ht="34.5" customHeight="1">
      <c r="B340" s="1028"/>
      <c r="C340" s="1028"/>
      <c r="D340" s="1033" t="s">
        <v>799</v>
      </c>
      <c r="E340" s="1033"/>
      <c r="F340" s="1033"/>
      <c r="G340" s="1033"/>
      <c r="H340" s="1033"/>
      <c r="I340" s="1033"/>
      <c r="J340" s="1033"/>
      <c r="K340" s="1033"/>
      <c r="L340" s="1033"/>
      <c r="M340" s="1033"/>
      <c r="N340" s="1033" t="s">
        <v>800</v>
      </c>
      <c r="O340" s="1033"/>
      <c r="P340" s="1033"/>
      <c r="Q340" s="1033"/>
      <c r="R340" s="1033"/>
      <c r="S340" s="1033"/>
      <c r="T340" s="1033"/>
      <c r="U340" s="1033"/>
      <c r="V340" s="1033"/>
      <c r="W340" s="1033"/>
      <c r="X340" s="1033"/>
      <c r="Y340" s="1033"/>
      <c r="Z340" s="1033"/>
      <c r="AA340" s="1033"/>
      <c r="AB340" s="1033"/>
      <c r="AC340" s="1033"/>
      <c r="AD340" s="1033"/>
      <c r="AE340" s="1033"/>
      <c r="AF340" s="1033"/>
      <c r="AG340" s="1033"/>
      <c r="AH340" s="1033"/>
      <c r="AI340" s="1033"/>
      <c r="AJ340" s="1033"/>
      <c r="AK340" s="1033"/>
      <c r="AL340" s="1034" t="s">
        <v>801</v>
      </c>
      <c r="AM340" s="1033"/>
      <c r="AN340" s="1033"/>
      <c r="AO340" s="1033"/>
      <c r="AP340" s="1033"/>
      <c r="AQ340" s="1033"/>
      <c r="AR340" s="1033" t="s">
        <v>27</v>
      </c>
      <c r="AS340" s="1033"/>
      <c r="AT340" s="1033"/>
      <c r="AU340" s="1033"/>
      <c r="AV340" s="1033" t="s">
        <v>28</v>
      </c>
      <c r="AW340" s="1033"/>
      <c r="AX340" s="1033"/>
      <c r="BG340">
        <v>34.5</v>
      </c>
    </row>
    <row r="341" spans="2:59" ht="24" customHeight="1">
      <c r="B341" s="1028">
        <v>1</v>
      </c>
      <c r="C341" s="1028">
        <v>1</v>
      </c>
      <c r="D341" s="3326" t="s">
        <v>1677</v>
      </c>
      <c r="E341" s="3327"/>
      <c r="F341" s="3327"/>
      <c r="G341" s="3327"/>
      <c r="H341" s="3327"/>
      <c r="I341" s="3327"/>
      <c r="J341" s="3327"/>
      <c r="K341" s="3327"/>
      <c r="L341" s="3327"/>
      <c r="M341" s="3328"/>
      <c r="N341" s="1334" t="s">
        <v>1678</v>
      </c>
      <c r="O341" s="1334"/>
      <c r="P341" s="1334"/>
      <c r="Q341" s="1334"/>
      <c r="R341" s="1334"/>
      <c r="S341" s="1334"/>
      <c r="T341" s="1334"/>
      <c r="U341" s="1334"/>
      <c r="V341" s="1334"/>
      <c r="W341" s="1334"/>
      <c r="X341" s="1334"/>
      <c r="Y341" s="1334"/>
      <c r="Z341" s="1334"/>
      <c r="AA341" s="1334"/>
      <c r="AB341" s="1334"/>
      <c r="AC341" s="1334"/>
      <c r="AD341" s="1334"/>
      <c r="AE341" s="1334"/>
      <c r="AF341" s="1334"/>
      <c r="AG341" s="1334"/>
      <c r="AH341" s="1334"/>
      <c r="AI341" s="1334"/>
      <c r="AJ341" s="1334"/>
      <c r="AK341" s="1334"/>
      <c r="AL341" s="3329">
        <v>2</v>
      </c>
      <c r="AM341" s="1334"/>
      <c r="AN341" s="1334"/>
      <c r="AO341" s="1334"/>
      <c r="AP341" s="1334"/>
      <c r="AQ341" s="1334"/>
      <c r="AR341" s="1334">
        <v>2</v>
      </c>
      <c r="AS341" s="1334"/>
      <c r="AT341" s="1334"/>
      <c r="AU341" s="1334"/>
      <c r="AV341" s="3330">
        <v>0.88800000000000001</v>
      </c>
      <c r="AW341" s="3330"/>
      <c r="AX341" s="3330"/>
      <c r="BG341">
        <v>24</v>
      </c>
    </row>
    <row r="342" spans="2:59" ht="24" customHeight="1">
      <c r="B342" s="1028">
        <v>2</v>
      </c>
      <c r="C342" s="1028">
        <v>1</v>
      </c>
      <c r="D342" s="1029"/>
      <c r="E342" s="1029"/>
      <c r="F342" s="1029"/>
      <c r="G342" s="1029"/>
      <c r="H342" s="1029"/>
      <c r="I342" s="1029"/>
      <c r="J342" s="1029"/>
      <c r="K342" s="1029"/>
      <c r="L342" s="1029"/>
      <c r="M342" s="1029"/>
      <c r="N342" s="1029"/>
      <c r="O342" s="1029"/>
      <c r="P342" s="1029"/>
      <c r="Q342" s="1029"/>
      <c r="R342" s="1029"/>
      <c r="S342" s="1029"/>
      <c r="T342" s="1029"/>
      <c r="U342" s="1029"/>
      <c r="V342" s="1029"/>
      <c r="W342" s="1029"/>
      <c r="X342" s="1029"/>
      <c r="Y342" s="1029"/>
      <c r="Z342" s="1029"/>
      <c r="AA342" s="1029"/>
      <c r="AB342" s="1029"/>
      <c r="AC342" s="1029"/>
      <c r="AD342" s="1029"/>
      <c r="AE342" s="1029"/>
      <c r="AF342" s="1029"/>
      <c r="AG342" s="1029"/>
      <c r="AH342" s="1029"/>
      <c r="AI342" s="1029"/>
      <c r="AJ342" s="1029"/>
      <c r="AK342" s="1029"/>
      <c r="AL342" s="1030"/>
      <c r="AM342" s="1029"/>
      <c r="AN342" s="1029"/>
      <c r="AO342" s="1029"/>
      <c r="AP342" s="1029"/>
      <c r="AQ342" s="1029"/>
      <c r="AR342" s="1029"/>
      <c r="AS342" s="1029"/>
      <c r="AT342" s="1029"/>
      <c r="AU342" s="1029"/>
      <c r="AV342" s="1029"/>
      <c r="AW342" s="1029"/>
      <c r="AX342" s="1029"/>
      <c r="BG342">
        <v>24</v>
      </c>
    </row>
    <row r="343" spans="2:59" ht="24" customHeight="1">
      <c r="B343" s="1028">
        <v>3</v>
      </c>
      <c r="C343" s="1028">
        <v>1</v>
      </c>
      <c r="D343" s="1029"/>
      <c r="E343" s="1029"/>
      <c r="F343" s="1029"/>
      <c r="G343" s="1029"/>
      <c r="H343" s="1029"/>
      <c r="I343" s="1029"/>
      <c r="J343" s="1029"/>
      <c r="K343" s="1029"/>
      <c r="L343" s="1029"/>
      <c r="M343" s="1029"/>
      <c r="N343" s="1029"/>
      <c r="O343" s="1029"/>
      <c r="P343" s="1029"/>
      <c r="Q343" s="1029"/>
      <c r="R343" s="1029"/>
      <c r="S343" s="1029"/>
      <c r="T343" s="1029"/>
      <c r="U343" s="1029"/>
      <c r="V343" s="1029"/>
      <c r="W343" s="1029"/>
      <c r="X343" s="1029"/>
      <c r="Y343" s="1029"/>
      <c r="Z343" s="1029"/>
      <c r="AA343" s="1029"/>
      <c r="AB343" s="1029"/>
      <c r="AC343" s="1029"/>
      <c r="AD343" s="1029"/>
      <c r="AE343" s="1029"/>
      <c r="AF343" s="1029"/>
      <c r="AG343" s="1029"/>
      <c r="AH343" s="1029"/>
      <c r="AI343" s="1029"/>
      <c r="AJ343" s="1029"/>
      <c r="AK343" s="1029"/>
      <c r="AL343" s="1030"/>
      <c r="AM343" s="1029"/>
      <c r="AN343" s="1029"/>
      <c r="AO343" s="1029"/>
      <c r="AP343" s="1029"/>
      <c r="AQ343" s="1029"/>
      <c r="AR343" s="1029"/>
      <c r="AS343" s="1029"/>
      <c r="AT343" s="1029"/>
      <c r="AU343" s="1029"/>
      <c r="AV343" s="1029"/>
      <c r="AW343" s="1029"/>
      <c r="AX343" s="1029"/>
      <c r="BG343">
        <v>24</v>
      </c>
    </row>
    <row r="344" spans="2:59" ht="24" customHeight="1">
      <c r="B344" s="1028">
        <v>4</v>
      </c>
      <c r="C344" s="1028">
        <v>1</v>
      </c>
      <c r="D344" s="1029"/>
      <c r="E344" s="1029"/>
      <c r="F344" s="1029"/>
      <c r="G344" s="1029"/>
      <c r="H344" s="1029"/>
      <c r="I344" s="1029"/>
      <c r="J344" s="1029"/>
      <c r="K344" s="1029"/>
      <c r="L344" s="1029"/>
      <c r="M344" s="1029"/>
      <c r="N344" s="1029"/>
      <c r="O344" s="1029"/>
      <c r="P344" s="1029"/>
      <c r="Q344" s="1029"/>
      <c r="R344" s="1029"/>
      <c r="S344" s="1029"/>
      <c r="T344" s="1029"/>
      <c r="U344" s="1029"/>
      <c r="V344" s="1029"/>
      <c r="W344" s="1029"/>
      <c r="X344" s="1029"/>
      <c r="Y344" s="1029"/>
      <c r="Z344" s="1029"/>
      <c r="AA344" s="1029"/>
      <c r="AB344" s="1029"/>
      <c r="AC344" s="1029"/>
      <c r="AD344" s="1029"/>
      <c r="AE344" s="1029"/>
      <c r="AF344" s="1029"/>
      <c r="AG344" s="1029"/>
      <c r="AH344" s="1029"/>
      <c r="AI344" s="1029"/>
      <c r="AJ344" s="1029"/>
      <c r="AK344" s="1029"/>
      <c r="AL344" s="1030"/>
      <c r="AM344" s="1029"/>
      <c r="AN344" s="1029"/>
      <c r="AO344" s="1029"/>
      <c r="AP344" s="1029"/>
      <c r="AQ344" s="1029"/>
      <c r="AR344" s="1029"/>
      <c r="AS344" s="1029"/>
      <c r="AT344" s="1029"/>
      <c r="AU344" s="1029"/>
      <c r="AV344" s="1029"/>
      <c r="AW344" s="1029"/>
      <c r="AX344" s="1029"/>
      <c r="BG344">
        <v>24</v>
      </c>
    </row>
    <row r="345" spans="2:59" ht="24" customHeight="1">
      <c r="B345" s="1028">
        <v>5</v>
      </c>
      <c r="C345" s="1028">
        <v>1</v>
      </c>
      <c r="D345" s="1029"/>
      <c r="E345" s="1029"/>
      <c r="F345" s="1029"/>
      <c r="G345" s="1029"/>
      <c r="H345" s="1029"/>
      <c r="I345" s="1029"/>
      <c r="J345" s="1029"/>
      <c r="K345" s="1029"/>
      <c r="L345" s="1029"/>
      <c r="M345" s="1029"/>
      <c r="N345" s="1029"/>
      <c r="O345" s="1029"/>
      <c r="P345" s="1029"/>
      <c r="Q345" s="1029"/>
      <c r="R345" s="1029"/>
      <c r="S345" s="1029"/>
      <c r="T345" s="1029"/>
      <c r="U345" s="1029"/>
      <c r="V345" s="1029"/>
      <c r="W345" s="1029"/>
      <c r="X345" s="1029"/>
      <c r="Y345" s="1029"/>
      <c r="Z345" s="1029"/>
      <c r="AA345" s="1029"/>
      <c r="AB345" s="1029"/>
      <c r="AC345" s="1029"/>
      <c r="AD345" s="1029"/>
      <c r="AE345" s="1029"/>
      <c r="AF345" s="1029"/>
      <c r="AG345" s="1029"/>
      <c r="AH345" s="1029"/>
      <c r="AI345" s="1029"/>
      <c r="AJ345" s="1029"/>
      <c r="AK345" s="1029"/>
      <c r="AL345" s="1030"/>
      <c r="AM345" s="1029"/>
      <c r="AN345" s="1029"/>
      <c r="AO345" s="1029"/>
      <c r="AP345" s="1029"/>
      <c r="AQ345" s="1029"/>
      <c r="AR345" s="1029"/>
      <c r="AS345" s="1029"/>
      <c r="AT345" s="1029"/>
      <c r="AU345" s="1029"/>
      <c r="AV345" s="1029"/>
      <c r="AW345" s="1029"/>
      <c r="AX345" s="1029"/>
      <c r="BG345">
        <v>24</v>
      </c>
    </row>
    <row r="346" spans="2:59" ht="24" customHeight="1">
      <c r="B346" s="1028">
        <v>6</v>
      </c>
      <c r="C346" s="1028">
        <v>1</v>
      </c>
      <c r="D346" s="1029"/>
      <c r="E346" s="1029"/>
      <c r="F346" s="1029"/>
      <c r="G346" s="1029"/>
      <c r="H346" s="1029"/>
      <c r="I346" s="1029"/>
      <c r="J346" s="1029"/>
      <c r="K346" s="1029"/>
      <c r="L346" s="1029"/>
      <c r="M346" s="1029"/>
      <c r="N346" s="1029"/>
      <c r="O346" s="1029"/>
      <c r="P346" s="1029"/>
      <c r="Q346" s="1029"/>
      <c r="R346" s="1029"/>
      <c r="S346" s="1029"/>
      <c r="T346" s="1029"/>
      <c r="U346" s="1029"/>
      <c r="V346" s="1029"/>
      <c r="W346" s="1029"/>
      <c r="X346" s="1029"/>
      <c r="Y346" s="1029"/>
      <c r="Z346" s="1029"/>
      <c r="AA346" s="1029"/>
      <c r="AB346" s="1029"/>
      <c r="AC346" s="1029"/>
      <c r="AD346" s="1029"/>
      <c r="AE346" s="1029"/>
      <c r="AF346" s="1029"/>
      <c r="AG346" s="1029"/>
      <c r="AH346" s="1029"/>
      <c r="AI346" s="1029"/>
      <c r="AJ346" s="1029"/>
      <c r="AK346" s="1029"/>
      <c r="AL346" s="1030"/>
      <c r="AM346" s="1029"/>
      <c r="AN346" s="1029"/>
      <c r="AO346" s="1029"/>
      <c r="AP346" s="1029"/>
      <c r="AQ346" s="1029"/>
      <c r="AR346" s="1029"/>
      <c r="AS346" s="1029"/>
      <c r="AT346" s="1029"/>
      <c r="AU346" s="1029"/>
      <c r="AV346" s="1029"/>
      <c r="AW346" s="1029"/>
      <c r="AX346" s="1029"/>
      <c r="BG346">
        <v>24</v>
      </c>
    </row>
    <row r="347" spans="2:59" ht="24" customHeight="1">
      <c r="B347" s="1028">
        <v>7</v>
      </c>
      <c r="C347" s="1028">
        <v>1</v>
      </c>
      <c r="D347" s="1029"/>
      <c r="E347" s="1029"/>
      <c r="F347" s="1029"/>
      <c r="G347" s="1029"/>
      <c r="H347" s="1029"/>
      <c r="I347" s="1029"/>
      <c r="J347" s="1029"/>
      <c r="K347" s="1029"/>
      <c r="L347" s="1029"/>
      <c r="M347" s="1029"/>
      <c r="N347" s="1029"/>
      <c r="O347" s="1029"/>
      <c r="P347" s="1029"/>
      <c r="Q347" s="1029"/>
      <c r="R347" s="1029"/>
      <c r="S347" s="1029"/>
      <c r="T347" s="1029"/>
      <c r="U347" s="1029"/>
      <c r="V347" s="1029"/>
      <c r="W347" s="1029"/>
      <c r="X347" s="1029"/>
      <c r="Y347" s="1029"/>
      <c r="Z347" s="1029"/>
      <c r="AA347" s="1029"/>
      <c r="AB347" s="1029"/>
      <c r="AC347" s="1029"/>
      <c r="AD347" s="1029"/>
      <c r="AE347" s="1029"/>
      <c r="AF347" s="1029"/>
      <c r="AG347" s="1029"/>
      <c r="AH347" s="1029"/>
      <c r="AI347" s="1029"/>
      <c r="AJ347" s="1029"/>
      <c r="AK347" s="1029"/>
      <c r="AL347" s="1030"/>
      <c r="AM347" s="1029"/>
      <c r="AN347" s="1029"/>
      <c r="AO347" s="1029"/>
      <c r="AP347" s="1029"/>
      <c r="AQ347" s="1029"/>
      <c r="AR347" s="1029"/>
      <c r="AS347" s="1029"/>
      <c r="AT347" s="1029"/>
      <c r="AU347" s="1029"/>
      <c r="AV347" s="1029"/>
      <c r="AW347" s="1029"/>
      <c r="AX347" s="1029"/>
      <c r="BG347">
        <v>24</v>
      </c>
    </row>
    <row r="348" spans="2:59" ht="24" customHeight="1">
      <c r="B348" s="1028">
        <v>8</v>
      </c>
      <c r="C348" s="1028">
        <v>1</v>
      </c>
      <c r="D348" s="1029"/>
      <c r="E348" s="1029"/>
      <c r="F348" s="1029"/>
      <c r="G348" s="1029"/>
      <c r="H348" s="1029"/>
      <c r="I348" s="1029"/>
      <c r="J348" s="1029"/>
      <c r="K348" s="1029"/>
      <c r="L348" s="1029"/>
      <c r="M348" s="1029"/>
      <c r="N348" s="1029"/>
      <c r="O348" s="1029"/>
      <c r="P348" s="1029"/>
      <c r="Q348" s="1029"/>
      <c r="R348" s="1029"/>
      <c r="S348" s="1029"/>
      <c r="T348" s="1029"/>
      <c r="U348" s="1029"/>
      <c r="V348" s="1029"/>
      <c r="W348" s="1029"/>
      <c r="X348" s="1029"/>
      <c r="Y348" s="1029"/>
      <c r="Z348" s="1029"/>
      <c r="AA348" s="1029"/>
      <c r="AB348" s="1029"/>
      <c r="AC348" s="1029"/>
      <c r="AD348" s="1029"/>
      <c r="AE348" s="1029"/>
      <c r="AF348" s="1029"/>
      <c r="AG348" s="1029"/>
      <c r="AH348" s="1029"/>
      <c r="AI348" s="1029"/>
      <c r="AJ348" s="1029"/>
      <c r="AK348" s="1029"/>
      <c r="AL348" s="1030"/>
      <c r="AM348" s="1029"/>
      <c r="AN348" s="1029"/>
      <c r="AO348" s="1029"/>
      <c r="AP348" s="1029"/>
      <c r="AQ348" s="1029"/>
      <c r="AR348" s="1029"/>
      <c r="AS348" s="1029"/>
      <c r="AT348" s="1029"/>
      <c r="AU348" s="1029"/>
      <c r="AV348" s="1029"/>
      <c r="AW348" s="1029"/>
      <c r="AX348" s="1029"/>
      <c r="BG348">
        <v>24</v>
      </c>
    </row>
    <row r="349" spans="2:59" ht="24" customHeight="1">
      <c r="B349" s="1028">
        <v>9</v>
      </c>
      <c r="C349" s="1028">
        <v>1</v>
      </c>
      <c r="D349" s="1029"/>
      <c r="E349" s="1029"/>
      <c r="F349" s="1029"/>
      <c r="G349" s="1029"/>
      <c r="H349" s="1029"/>
      <c r="I349" s="1029"/>
      <c r="J349" s="1029"/>
      <c r="K349" s="1029"/>
      <c r="L349" s="1029"/>
      <c r="M349" s="1029"/>
      <c r="N349" s="1029"/>
      <c r="O349" s="1029"/>
      <c r="P349" s="1029"/>
      <c r="Q349" s="1029"/>
      <c r="R349" s="1029"/>
      <c r="S349" s="1029"/>
      <c r="T349" s="1029"/>
      <c r="U349" s="1029"/>
      <c r="V349" s="1029"/>
      <c r="W349" s="1029"/>
      <c r="X349" s="1029"/>
      <c r="Y349" s="1029"/>
      <c r="Z349" s="1029"/>
      <c r="AA349" s="1029"/>
      <c r="AB349" s="1029"/>
      <c r="AC349" s="1029"/>
      <c r="AD349" s="1029"/>
      <c r="AE349" s="1029"/>
      <c r="AF349" s="1029"/>
      <c r="AG349" s="1029"/>
      <c r="AH349" s="1029"/>
      <c r="AI349" s="1029"/>
      <c r="AJ349" s="1029"/>
      <c r="AK349" s="1029"/>
      <c r="AL349" s="1030"/>
      <c r="AM349" s="1029"/>
      <c r="AN349" s="1029"/>
      <c r="AO349" s="1029"/>
      <c r="AP349" s="1029"/>
      <c r="AQ349" s="1029"/>
      <c r="AR349" s="1029"/>
      <c r="AS349" s="1029"/>
      <c r="AT349" s="1029"/>
      <c r="AU349" s="1029"/>
      <c r="AV349" s="1029"/>
      <c r="AW349" s="1029"/>
      <c r="AX349" s="1029"/>
      <c r="BG349">
        <v>24</v>
      </c>
    </row>
    <row r="350" spans="2:59" ht="24" customHeight="1">
      <c r="B350" s="1028">
        <v>10</v>
      </c>
      <c r="C350" s="1028">
        <v>1</v>
      </c>
      <c r="D350" s="1029"/>
      <c r="E350" s="1029"/>
      <c r="F350" s="1029"/>
      <c r="G350" s="1029"/>
      <c r="H350" s="1029"/>
      <c r="I350" s="1029"/>
      <c r="J350" s="1029"/>
      <c r="K350" s="1029"/>
      <c r="L350" s="1029"/>
      <c r="M350" s="1029"/>
      <c r="N350" s="1029"/>
      <c r="O350" s="1029"/>
      <c r="P350" s="1029"/>
      <c r="Q350" s="1029"/>
      <c r="R350" s="1029"/>
      <c r="S350" s="1029"/>
      <c r="T350" s="1029"/>
      <c r="U350" s="1029"/>
      <c r="V350" s="1029"/>
      <c r="W350" s="1029"/>
      <c r="X350" s="1029"/>
      <c r="Y350" s="1029"/>
      <c r="Z350" s="1029"/>
      <c r="AA350" s="1029"/>
      <c r="AB350" s="1029"/>
      <c r="AC350" s="1029"/>
      <c r="AD350" s="1029"/>
      <c r="AE350" s="1029"/>
      <c r="AF350" s="1029"/>
      <c r="AG350" s="1029"/>
      <c r="AH350" s="1029"/>
      <c r="AI350" s="1029"/>
      <c r="AJ350" s="1029"/>
      <c r="AK350" s="1029"/>
      <c r="AL350" s="1030"/>
      <c r="AM350" s="1029"/>
      <c r="AN350" s="1029"/>
      <c r="AO350" s="1029"/>
      <c r="AP350" s="1029"/>
      <c r="AQ350" s="1029"/>
      <c r="AR350" s="1029"/>
      <c r="AS350" s="1029"/>
      <c r="AT350" s="1029"/>
      <c r="AU350" s="1029"/>
      <c r="AV350" s="1029"/>
      <c r="AW350" s="1029"/>
      <c r="AX350" s="1029"/>
      <c r="BG350">
        <v>24</v>
      </c>
    </row>
    <row r="351" spans="2:59" ht="13.5" customHeight="1">
      <c r="BG351">
        <v>13.5</v>
      </c>
    </row>
    <row r="353" spans="2:59" ht="21.75" customHeight="1" thickBot="1">
      <c r="AK353" s="1258"/>
      <c r="AL353" s="1258"/>
      <c r="AM353" s="1258"/>
      <c r="AN353" s="1258"/>
      <c r="AO353" s="1258"/>
      <c r="AP353" s="1258"/>
      <c r="AQ353" s="1258"/>
      <c r="AR353" s="1259" t="s">
        <v>112</v>
      </c>
      <c r="AS353" s="1259"/>
      <c r="AT353" s="1259"/>
      <c r="AU353" s="1259"/>
      <c r="AV353" s="1259"/>
      <c r="AW353" s="1259"/>
      <c r="AX353" s="1259"/>
      <c r="AY353" s="1259"/>
      <c r="BG353">
        <v>21.75</v>
      </c>
    </row>
    <row r="354" spans="2:59" ht="21" customHeight="1">
      <c r="B354" s="1260" t="s">
        <v>113</v>
      </c>
      <c r="C354" s="1261"/>
      <c r="D354" s="1261"/>
      <c r="E354" s="1261"/>
      <c r="F354" s="1261"/>
      <c r="G354" s="1261"/>
      <c r="H354" s="1262" t="s">
        <v>1679</v>
      </c>
      <c r="I354" s="1263"/>
      <c r="J354" s="1263"/>
      <c r="K354" s="1263"/>
      <c r="L354" s="1263"/>
      <c r="M354" s="1263"/>
      <c r="N354" s="1263"/>
      <c r="O354" s="1263"/>
      <c r="P354" s="1263"/>
      <c r="Q354" s="1263"/>
      <c r="R354" s="1263"/>
      <c r="S354" s="1263"/>
      <c r="T354" s="1263"/>
      <c r="U354" s="1263"/>
      <c r="V354" s="1263"/>
      <c r="W354" s="1263"/>
      <c r="X354" s="1263"/>
      <c r="Y354" s="1263"/>
      <c r="Z354" s="3323" t="s">
        <v>812</v>
      </c>
      <c r="AA354" s="1331"/>
      <c r="AB354" s="1331"/>
      <c r="AC354" s="1331"/>
      <c r="AD354" s="1331"/>
      <c r="AE354" s="1332"/>
      <c r="AF354" s="1331" t="s">
        <v>101</v>
      </c>
      <c r="AG354" s="1331"/>
      <c r="AH354" s="1331"/>
      <c r="AI354" s="1331"/>
      <c r="AJ354" s="1331"/>
      <c r="AK354" s="1331"/>
      <c r="AL354" s="1331"/>
      <c r="AM354" s="1331"/>
      <c r="AN354" s="1331"/>
      <c r="AO354" s="1331"/>
      <c r="AP354" s="1331"/>
      <c r="AQ354" s="1332"/>
      <c r="AR354" s="3324" t="s">
        <v>1</v>
      </c>
      <c r="AS354" s="1331"/>
      <c r="AT354" s="1331"/>
      <c r="AU354" s="1331"/>
      <c r="AV354" s="1331"/>
      <c r="AW354" s="1331"/>
      <c r="AX354" s="1331"/>
      <c r="AY354" s="3325"/>
      <c r="BG354">
        <v>21</v>
      </c>
    </row>
    <row r="355" spans="2:59" ht="28.35" customHeight="1">
      <c r="B355" s="1235" t="s">
        <v>59</v>
      </c>
      <c r="C355" s="1236"/>
      <c r="D355" s="1236"/>
      <c r="E355" s="1236"/>
      <c r="F355" s="1236"/>
      <c r="G355" s="1237"/>
      <c r="H355" s="1238" t="s">
        <v>816</v>
      </c>
      <c r="I355" s="1239"/>
      <c r="J355" s="1239"/>
      <c r="K355" s="1239"/>
      <c r="L355" s="1239"/>
      <c r="M355" s="1239"/>
      <c r="N355" s="1239"/>
      <c r="O355" s="1239"/>
      <c r="P355" s="1239"/>
      <c r="Q355" s="1239"/>
      <c r="R355" s="1239"/>
      <c r="S355" s="1239"/>
      <c r="T355" s="1239"/>
      <c r="U355" s="1239"/>
      <c r="V355" s="1239"/>
      <c r="W355" s="1240"/>
      <c r="X355" s="1240"/>
      <c r="Y355" s="1240"/>
      <c r="Z355" s="3314" t="s">
        <v>2</v>
      </c>
      <c r="AA355" s="1325"/>
      <c r="AB355" s="1325"/>
      <c r="AC355" s="1325"/>
      <c r="AD355" s="1325"/>
      <c r="AE355" s="1326"/>
      <c r="AF355" s="3315" t="s">
        <v>1680</v>
      </c>
      <c r="AG355" s="3315"/>
      <c r="AH355" s="3315"/>
      <c r="AI355" s="3315"/>
      <c r="AJ355" s="3315"/>
      <c r="AK355" s="3315"/>
      <c r="AL355" s="3315"/>
      <c r="AM355" s="3315"/>
      <c r="AN355" s="3315"/>
      <c r="AO355" s="3315"/>
      <c r="AP355" s="3315"/>
      <c r="AQ355" s="3316"/>
      <c r="AR355" s="3317" t="s">
        <v>1670</v>
      </c>
      <c r="AS355" s="3318"/>
      <c r="AT355" s="3318"/>
      <c r="AU355" s="3318"/>
      <c r="AV355" s="3318"/>
      <c r="AW355" s="3318"/>
      <c r="AX355" s="3318"/>
      <c r="AY355" s="3319"/>
      <c r="BG355">
        <v>28.25</v>
      </c>
    </row>
    <row r="356" spans="2:59" ht="30.75" customHeight="1">
      <c r="B356" s="1247" t="s">
        <v>3</v>
      </c>
      <c r="C356" s="1248"/>
      <c r="D356" s="1248"/>
      <c r="E356" s="1248"/>
      <c r="F356" s="1248"/>
      <c r="G356" s="1248"/>
      <c r="H356" s="1249" t="s">
        <v>103</v>
      </c>
      <c r="I356" s="1250"/>
      <c r="J356" s="1250"/>
      <c r="K356" s="1250"/>
      <c r="L356" s="1250"/>
      <c r="M356" s="1250"/>
      <c r="N356" s="1250"/>
      <c r="O356" s="1250"/>
      <c r="P356" s="1250"/>
      <c r="Q356" s="1250"/>
      <c r="R356" s="1250"/>
      <c r="S356" s="1250"/>
      <c r="T356" s="1250"/>
      <c r="U356" s="1250"/>
      <c r="V356" s="1250"/>
      <c r="W356" s="1250"/>
      <c r="X356" s="1250"/>
      <c r="Y356" s="1250"/>
      <c r="Z356" s="3320" t="s">
        <v>76</v>
      </c>
      <c r="AA356" s="3321"/>
      <c r="AB356" s="3321"/>
      <c r="AC356" s="3321"/>
      <c r="AD356" s="3321"/>
      <c r="AE356" s="3322"/>
      <c r="AF356" s="1327" t="s">
        <v>1671</v>
      </c>
      <c r="AG356" s="1327"/>
      <c r="AH356" s="1327"/>
      <c r="AI356" s="1327"/>
      <c r="AJ356" s="1327"/>
      <c r="AK356" s="1327"/>
      <c r="AL356" s="1327"/>
      <c r="AM356" s="1327"/>
      <c r="AN356" s="1327"/>
      <c r="AO356" s="1327"/>
      <c r="AP356" s="1327"/>
      <c r="AQ356" s="1327"/>
      <c r="AR356" s="1250"/>
      <c r="AS356" s="1250"/>
      <c r="AT356" s="1250"/>
      <c r="AU356" s="1250"/>
      <c r="AV356" s="1250"/>
      <c r="AW356" s="1250"/>
      <c r="AX356" s="1250"/>
      <c r="AY356" s="1328"/>
      <c r="BG356">
        <v>30.75</v>
      </c>
    </row>
    <row r="357" spans="2:59" ht="18" customHeight="1">
      <c r="B357" s="1212" t="s">
        <v>1291</v>
      </c>
      <c r="C357" s="1213"/>
      <c r="D357" s="1213"/>
      <c r="E357" s="1213"/>
      <c r="F357" s="1213"/>
      <c r="G357" s="1213"/>
      <c r="H357" s="1216" t="s">
        <v>1681</v>
      </c>
      <c r="I357" s="1217"/>
      <c r="J357" s="1217"/>
      <c r="K357" s="1217"/>
      <c r="L357" s="1217"/>
      <c r="M357" s="1217"/>
      <c r="N357" s="1217"/>
      <c r="O357" s="1217"/>
      <c r="P357" s="1217"/>
      <c r="Q357" s="1217"/>
      <c r="R357" s="1217"/>
      <c r="S357" s="1217"/>
      <c r="T357" s="1217"/>
      <c r="U357" s="1217"/>
      <c r="V357" s="1217"/>
      <c r="W357" s="1218"/>
      <c r="X357" s="1218"/>
      <c r="Y357" s="1218"/>
      <c r="Z357" s="3303" t="s">
        <v>815</v>
      </c>
      <c r="AA357" s="1250"/>
      <c r="AB357" s="1250"/>
      <c r="AC357" s="1250"/>
      <c r="AD357" s="1250"/>
      <c r="AE357" s="3304"/>
      <c r="AF357" s="1275" t="s">
        <v>1682</v>
      </c>
      <c r="AG357" s="3306"/>
      <c r="AH357" s="3306"/>
      <c r="AI357" s="3306"/>
      <c r="AJ357" s="3306"/>
      <c r="AK357" s="3306"/>
      <c r="AL357" s="3306"/>
      <c r="AM357" s="3306"/>
      <c r="AN357" s="3306"/>
      <c r="AO357" s="3306"/>
      <c r="AP357" s="3306"/>
      <c r="AQ357" s="3306"/>
      <c r="AR357" s="3306"/>
      <c r="AS357" s="3306"/>
      <c r="AT357" s="3306"/>
      <c r="AU357" s="3306"/>
      <c r="AV357" s="3306"/>
      <c r="AW357" s="3306"/>
      <c r="AX357" s="3306"/>
      <c r="AY357" s="3307"/>
      <c r="BG357">
        <v>18</v>
      </c>
    </row>
    <row r="358" spans="2:59" ht="24" customHeight="1">
      <c r="B358" s="1214"/>
      <c r="C358" s="1215"/>
      <c r="D358" s="1215"/>
      <c r="E358" s="1215"/>
      <c r="F358" s="1215"/>
      <c r="G358" s="1215"/>
      <c r="H358" s="1219"/>
      <c r="I358" s="1220"/>
      <c r="J358" s="1220"/>
      <c r="K358" s="1220"/>
      <c r="L358" s="1220"/>
      <c r="M358" s="1220"/>
      <c r="N358" s="1220"/>
      <c r="O358" s="1220"/>
      <c r="P358" s="1220"/>
      <c r="Q358" s="1220"/>
      <c r="R358" s="1220"/>
      <c r="S358" s="1220"/>
      <c r="T358" s="1220"/>
      <c r="U358" s="1220"/>
      <c r="V358" s="1220"/>
      <c r="W358" s="1221"/>
      <c r="X358" s="1221"/>
      <c r="Y358" s="1221"/>
      <c r="Z358" s="3305"/>
      <c r="AA358" s="1250"/>
      <c r="AB358" s="1250"/>
      <c r="AC358" s="1250"/>
      <c r="AD358" s="1250"/>
      <c r="AE358" s="3304"/>
      <c r="AF358" s="3308"/>
      <c r="AG358" s="3309"/>
      <c r="AH358" s="3309"/>
      <c r="AI358" s="3309"/>
      <c r="AJ358" s="3309"/>
      <c r="AK358" s="3309"/>
      <c r="AL358" s="3309"/>
      <c r="AM358" s="3309"/>
      <c r="AN358" s="3309"/>
      <c r="AO358" s="3309"/>
      <c r="AP358" s="3309"/>
      <c r="AQ358" s="3309"/>
      <c r="AR358" s="3309"/>
      <c r="AS358" s="3309"/>
      <c r="AT358" s="3309"/>
      <c r="AU358" s="3309"/>
      <c r="AV358" s="3309"/>
      <c r="AW358" s="3309"/>
      <c r="AX358" s="3309"/>
      <c r="AY358" s="3310"/>
      <c r="BG358">
        <v>24</v>
      </c>
    </row>
    <row r="359" spans="2:59" ht="29.25" customHeight="1">
      <c r="B359" s="1229" t="s">
        <v>4</v>
      </c>
      <c r="C359" s="1230"/>
      <c r="D359" s="1230"/>
      <c r="E359" s="1230"/>
      <c r="F359" s="1230"/>
      <c r="G359" s="1231"/>
      <c r="H359" s="3311" t="s">
        <v>257</v>
      </c>
      <c r="I359" s="3312"/>
      <c r="J359" s="3312"/>
      <c r="K359" s="3312"/>
      <c r="L359" s="3312"/>
      <c r="M359" s="3312"/>
      <c r="N359" s="3312"/>
      <c r="O359" s="3312"/>
      <c r="P359" s="3312"/>
      <c r="Q359" s="3312"/>
      <c r="R359" s="3312"/>
      <c r="S359" s="3312"/>
      <c r="T359" s="3312"/>
      <c r="U359" s="3312"/>
      <c r="V359" s="3312"/>
      <c r="W359" s="3312"/>
      <c r="X359" s="3312"/>
      <c r="Y359" s="3312"/>
      <c r="Z359" s="3312"/>
      <c r="AA359" s="3312"/>
      <c r="AB359" s="3312"/>
      <c r="AC359" s="3312"/>
      <c r="AD359" s="3312"/>
      <c r="AE359" s="3312"/>
      <c r="AF359" s="3312"/>
      <c r="AG359" s="3312"/>
      <c r="AH359" s="3312"/>
      <c r="AI359" s="3312"/>
      <c r="AJ359" s="3312"/>
      <c r="AK359" s="3312"/>
      <c r="AL359" s="3312"/>
      <c r="AM359" s="3312"/>
      <c r="AN359" s="3312"/>
      <c r="AO359" s="3312"/>
      <c r="AP359" s="3312"/>
      <c r="AQ359" s="3312"/>
      <c r="AR359" s="3312"/>
      <c r="AS359" s="3312"/>
      <c r="AT359" s="3312"/>
      <c r="AU359" s="3312"/>
      <c r="AV359" s="3312"/>
      <c r="AW359" s="3312"/>
      <c r="AX359" s="3312"/>
      <c r="AY359" s="3313"/>
      <c r="BG359">
        <v>29.25</v>
      </c>
    </row>
    <row r="360" spans="2:59" ht="21" customHeight="1">
      <c r="B360" s="1199" t="s">
        <v>1366</v>
      </c>
      <c r="C360" s="1200"/>
      <c r="D360" s="1200"/>
      <c r="E360" s="1200"/>
      <c r="F360" s="1200"/>
      <c r="G360" s="1201"/>
      <c r="H360" s="1205"/>
      <c r="I360" s="1206"/>
      <c r="J360" s="1206"/>
      <c r="K360" s="1206"/>
      <c r="L360" s="1206"/>
      <c r="M360" s="1206"/>
      <c r="N360" s="1206"/>
      <c r="O360" s="1206"/>
      <c r="P360" s="1206"/>
      <c r="Q360" s="1171" t="s">
        <v>1300</v>
      </c>
      <c r="R360" s="1172"/>
      <c r="S360" s="1172"/>
      <c r="T360" s="1172"/>
      <c r="U360" s="1172"/>
      <c r="V360" s="1172"/>
      <c r="W360" s="1207"/>
      <c r="X360" s="1171" t="s">
        <v>1301</v>
      </c>
      <c r="Y360" s="1172"/>
      <c r="Z360" s="1172"/>
      <c r="AA360" s="1172"/>
      <c r="AB360" s="1172"/>
      <c r="AC360" s="1172"/>
      <c r="AD360" s="1207"/>
      <c r="AE360" s="1171" t="s">
        <v>1302</v>
      </c>
      <c r="AF360" s="1172"/>
      <c r="AG360" s="1172"/>
      <c r="AH360" s="1172"/>
      <c r="AI360" s="1172"/>
      <c r="AJ360" s="1172"/>
      <c r="AK360" s="1207"/>
      <c r="AL360" s="1171" t="s">
        <v>1303</v>
      </c>
      <c r="AM360" s="1172"/>
      <c r="AN360" s="1172"/>
      <c r="AO360" s="1172"/>
      <c r="AP360" s="1172"/>
      <c r="AQ360" s="1172"/>
      <c r="AR360" s="1207"/>
      <c r="AS360" s="1171" t="s">
        <v>513</v>
      </c>
      <c r="AT360" s="1172"/>
      <c r="AU360" s="1172"/>
      <c r="AV360" s="1172"/>
      <c r="AW360" s="1172"/>
      <c r="AX360" s="1172"/>
      <c r="AY360" s="1173"/>
      <c r="BG360">
        <v>21</v>
      </c>
    </row>
    <row r="361" spans="2:59" ht="21" customHeight="1">
      <c r="B361" s="1107"/>
      <c r="C361" s="1108"/>
      <c r="D361" s="1108"/>
      <c r="E361" s="1108"/>
      <c r="F361" s="1108"/>
      <c r="G361" s="1109"/>
      <c r="H361" s="1174" t="s">
        <v>5</v>
      </c>
      <c r="I361" s="1175"/>
      <c r="J361" s="1180" t="s">
        <v>6</v>
      </c>
      <c r="K361" s="1181"/>
      <c r="L361" s="1181"/>
      <c r="M361" s="1181"/>
      <c r="N361" s="1181"/>
      <c r="O361" s="1181"/>
      <c r="P361" s="1182"/>
      <c r="Q361" s="3298" t="s">
        <v>881</v>
      </c>
      <c r="R361" s="3298"/>
      <c r="S361" s="3298"/>
      <c r="T361" s="3298"/>
      <c r="U361" s="3298"/>
      <c r="V361" s="3298"/>
      <c r="W361" s="3298"/>
      <c r="X361" s="3298" t="s">
        <v>881</v>
      </c>
      <c r="Y361" s="3298"/>
      <c r="Z361" s="3298"/>
      <c r="AA361" s="3298"/>
      <c r="AB361" s="3298"/>
      <c r="AC361" s="3298"/>
      <c r="AD361" s="3298"/>
      <c r="AE361" s="3299">
        <v>0.4</v>
      </c>
      <c r="AF361" s="3299"/>
      <c r="AG361" s="3299"/>
      <c r="AH361" s="3299"/>
      <c r="AI361" s="3299"/>
      <c r="AJ361" s="3299"/>
      <c r="AK361" s="3299"/>
      <c r="AL361" s="3298" t="s">
        <v>881</v>
      </c>
      <c r="AM361" s="3298"/>
      <c r="AN361" s="3298"/>
      <c r="AO361" s="3298"/>
      <c r="AP361" s="3298"/>
      <c r="AQ361" s="3298"/>
      <c r="AR361" s="3298"/>
      <c r="AS361" s="1184" t="s">
        <v>881</v>
      </c>
      <c r="AT361" s="1184"/>
      <c r="AU361" s="1184"/>
      <c r="AV361" s="1184"/>
      <c r="AW361" s="1184"/>
      <c r="AX361" s="1184"/>
      <c r="AY361" s="1185"/>
      <c r="BG361">
        <v>21</v>
      </c>
    </row>
    <row r="362" spans="2:59" ht="21" customHeight="1">
      <c r="B362" s="1107"/>
      <c r="C362" s="1108"/>
      <c r="D362" s="1108"/>
      <c r="E362" s="1108"/>
      <c r="F362" s="1108"/>
      <c r="G362" s="1109"/>
      <c r="H362" s="1176"/>
      <c r="I362" s="1177"/>
      <c r="J362" s="1186" t="s">
        <v>7</v>
      </c>
      <c r="K362" s="1187"/>
      <c r="L362" s="1187"/>
      <c r="M362" s="1187"/>
      <c r="N362" s="1187"/>
      <c r="O362" s="1187"/>
      <c r="P362" s="1188"/>
      <c r="Q362" s="3300" t="s">
        <v>881</v>
      </c>
      <c r="R362" s="3300"/>
      <c r="S362" s="3300"/>
      <c r="T362" s="3300"/>
      <c r="U362" s="3300"/>
      <c r="V362" s="3300"/>
      <c r="W362" s="3300"/>
      <c r="X362" s="3300" t="s">
        <v>881</v>
      </c>
      <c r="Y362" s="3300"/>
      <c r="Z362" s="3300"/>
      <c r="AA362" s="3300"/>
      <c r="AB362" s="3300"/>
      <c r="AC362" s="3300"/>
      <c r="AD362" s="3300"/>
      <c r="AE362" s="3300" t="s">
        <v>881</v>
      </c>
      <c r="AF362" s="3300"/>
      <c r="AG362" s="3300"/>
      <c r="AH362" s="3300"/>
      <c r="AI362" s="3300"/>
      <c r="AJ362" s="3300"/>
      <c r="AK362" s="3300"/>
      <c r="AL362" s="3300"/>
      <c r="AM362" s="3300"/>
      <c r="AN362" s="3300"/>
      <c r="AO362" s="3300"/>
      <c r="AP362" s="3300"/>
      <c r="AQ362" s="3300"/>
      <c r="AR362" s="3300"/>
      <c r="AS362" s="1256"/>
      <c r="AT362" s="1256"/>
      <c r="AU362" s="1256"/>
      <c r="AV362" s="1256"/>
      <c r="AW362" s="1256"/>
      <c r="AX362" s="1256"/>
      <c r="AY362" s="1257"/>
      <c r="BG362">
        <v>21</v>
      </c>
    </row>
    <row r="363" spans="2:59" ht="24.75" customHeight="1">
      <c r="B363" s="1107"/>
      <c r="C363" s="1108"/>
      <c r="D363" s="1108"/>
      <c r="E363" s="1108"/>
      <c r="F363" s="1108"/>
      <c r="G363" s="1109"/>
      <c r="H363" s="1176"/>
      <c r="I363" s="1177"/>
      <c r="J363" s="1186" t="s">
        <v>8</v>
      </c>
      <c r="K363" s="1187"/>
      <c r="L363" s="1187"/>
      <c r="M363" s="1187"/>
      <c r="N363" s="1187"/>
      <c r="O363" s="1187"/>
      <c r="P363" s="1188"/>
      <c r="Q363" s="3300" t="s">
        <v>881</v>
      </c>
      <c r="R363" s="3300"/>
      <c r="S363" s="3300"/>
      <c r="T363" s="3300"/>
      <c r="U363" s="3300"/>
      <c r="V363" s="3300"/>
      <c r="W363" s="3300"/>
      <c r="X363" s="3300" t="s">
        <v>881</v>
      </c>
      <c r="Y363" s="3300"/>
      <c r="Z363" s="3300"/>
      <c r="AA363" s="3300"/>
      <c r="AB363" s="3300"/>
      <c r="AC363" s="3300"/>
      <c r="AD363" s="3300"/>
      <c r="AE363" s="3300" t="s">
        <v>881</v>
      </c>
      <c r="AF363" s="3300"/>
      <c r="AG363" s="3300"/>
      <c r="AH363" s="3300"/>
      <c r="AI363" s="3300"/>
      <c r="AJ363" s="3300"/>
      <c r="AK363" s="3300"/>
      <c r="AL363" s="3300"/>
      <c r="AM363" s="3300"/>
      <c r="AN363" s="3300"/>
      <c r="AO363" s="3300"/>
      <c r="AP363" s="3300"/>
      <c r="AQ363" s="3300"/>
      <c r="AR363" s="3300"/>
      <c r="AS363" s="1256"/>
      <c r="AT363" s="1256"/>
      <c r="AU363" s="1256"/>
      <c r="AV363" s="1256"/>
      <c r="AW363" s="1256"/>
      <c r="AX363" s="1256"/>
      <c r="AY363" s="1257"/>
      <c r="BG363">
        <v>24.75</v>
      </c>
    </row>
    <row r="364" spans="2:59" ht="24.75" customHeight="1">
      <c r="B364" s="1107"/>
      <c r="C364" s="1108"/>
      <c r="D364" s="1108"/>
      <c r="E364" s="1108"/>
      <c r="F364" s="1108"/>
      <c r="G364" s="1109"/>
      <c r="H364" s="1178"/>
      <c r="I364" s="1179"/>
      <c r="J364" s="1209" t="s">
        <v>26</v>
      </c>
      <c r="K364" s="1210"/>
      <c r="L364" s="1210"/>
      <c r="M364" s="1210"/>
      <c r="N364" s="1210"/>
      <c r="O364" s="1210"/>
      <c r="P364" s="1211"/>
      <c r="Q364" s="3301" t="s">
        <v>881</v>
      </c>
      <c r="R364" s="3301"/>
      <c r="S364" s="3301"/>
      <c r="T364" s="3301"/>
      <c r="U364" s="3301"/>
      <c r="V364" s="3301"/>
      <c r="W364" s="3301"/>
      <c r="X364" s="3301" t="s">
        <v>881</v>
      </c>
      <c r="Y364" s="3301"/>
      <c r="Z364" s="3301"/>
      <c r="AA364" s="3301"/>
      <c r="AB364" s="3301"/>
      <c r="AC364" s="3301"/>
      <c r="AD364" s="3301"/>
      <c r="AE364" s="3302">
        <v>0.4</v>
      </c>
      <c r="AF364" s="3302"/>
      <c r="AG364" s="3302"/>
      <c r="AH364" s="3302"/>
      <c r="AI364" s="3302"/>
      <c r="AJ364" s="3302"/>
      <c r="AK364" s="3302"/>
      <c r="AL364" s="3301" t="s">
        <v>881</v>
      </c>
      <c r="AM364" s="3301"/>
      <c r="AN364" s="3301"/>
      <c r="AO364" s="3301"/>
      <c r="AP364" s="3301"/>
      <c r="AQ364" s="3301"/>
      <c r="AR364" s="3301"/>
      <c r="AS364" s="1196" t="s">
        <v>881</v>
      </c>
      <c r="AT364" s="1196"/>
      <c r="AU364" s="1196"/>
      <c r="AV364" s="1196"/>
      <c r="AW364" s="1196"/>
      <c r="AX364" s="1196"/>
      <c r="AY364" s="1197"/>
      <c r="BG364">
        <v>24.75</v>
      </c>
    </row>
    <row r="365" spans="2:59" ht="24.75" customHeight="1">
      <c r="B365" s="1107"/>
      <c r="C365" s="1108"/>
      <c r="D365" s="1108"/>
      <c r="E365" s="1108"/>
      <c r="F365" s="1108"/>
      <c r="G365" s="1109"/>
      <c r="H365" s="1192" t="s">
        <v>9</v>
      </c>
      <c r="I365" s="1193"/>
      <c r="J365" s="1193"/>
      <c r="K365" s="1193"/>
      <c r="L365" s="1193"/>
      <c r="M365" s="1193"/>
      <c r="N365" s="1193"/>
      <c r="O365" s="1193"/>
      <c r="P365" s="1193"/>
      <c r="Q365" s="1339" t="s">
        <v>881</v>
      </c>
      <c r="R365" s="1339"/>
      <c r="S365" s="1339"/>
      <c r="T365" s="1339"/>
      <c r="U365" s="1339"/>
      <c r="V365" s="1339"/>
      <c r="W365" s="1339"/>
      <c r="X365" s="1339" t="s">
        <v>881</v>
      </c>
      <c r="Y365" s="1339"/>
      <c r="Z365" s="1339"/>
      <c r="AA365" s="1339"/>
      <c r="AB365" s="1339"/>
      <c r="AC365" s="1339"/>
      <c r="AD365" s="1339"/>
      <c r="AE365" s="1339">
        <v>0.3</v>
      </c>
      <c r="AF365" s="1339"/>
      <c r="AG365" s="1339"/>
      <c r="AH365" s="1339"/>
      <c r="AI365" s="1339"/>
      <c r="AJ365" s="1339"/>
      <c r="AK365" s="1339"/>
      <c r="AL365" s="1190"/>
      <c r="AM365" s="1190"/>
      <c r="AN365" s="1190"/>
      <c r="AO365" s="1190"/>
      <c r="AP365" s="1190"/>
      <c r="AQ365" s="1190"/>
      <c r="AR365" s="1190"/>
      <c r="AS365" s="1190"/>
      <c r="AT365" s="1190"/>
      <c r="AU365" s="1190"/>
      <c r="AV365" s="1190"/>
      <c r="AW365" s="1190"/>
      <c r="AX365" s="1190"/>
      <c r="AY365" s="1191"/>
      <c r="BG365">
        <v>24.75</v>
      </c>
    </row>
    <row r="366" spans="2:59" ht="24.75" customHeight="1">
      <c r="B366" s="1202"/>
      <c r="C366" s="1203"/>
      <c r="D366" s="1203"/>
      <c r="E366" s="1203"/>
      <c r="F366" s="1203"/>
      <c r="G366" s="1204"/>
      <c r="H366" s="1192" t="s">
        <v>10</v>
      </c>
      <c r="I366" s="1193"/>
      <c r="J366" s="1193"/>
      <c r="K366" s="1193"/>
      <c r="L366" s="1193"/>
      <c r="M366" s="1193"/>
      <c r="N366" s="1193"/>
      <c r="O366" s="1193"/>
      <c r="P366" s="1193"/>
      <c r="Q366" s="1339" t="s">
        <v>881</v>
      </c>
      <c r="R366" s="1339"/>
      <c r="S366" s="1339"/>
      <c r="T366" s="1339"/>
      <c r="U366" s="1339"/>
      <c r="V366" s="1339"/>
      <c r="W366" s="1339"/>
      <c r="X366" s="1339" t="s">
        <v>881</v>
      </c>
      <c r="Y366" s="1339"/>
      <c r="Z366" s="1339"/>
      <c r="AA366" s="1339"/>
      <c r="AB366" s="1339"/>
      <c r="AC366" s="1339"/>
      <c r="AD366" s="1339"/>
      <c r="AE366" s="1339">
        <v>78.5</v>
      </c>
      <c r="AF366" s="1339"/>
      <c r="AG366" s="1339"/>
      <c r="AH366" s="1339"/>
      <c r="AI366" s="1339"/>
      <c r="AJ366" s="1339"/>
      <c r="AK366" s="1339"/>
      <c r="AL366" s="1190"/>
      <c r="AM366" s="1190"/>
      <c r="AN366" s="1190"/>
      <c r="AO366" s="1190"/>
      <c r="AP366" s="1190"/>
      <c r="AQ366" s="1190"/>
      <c r="AR366" s="1190"/>
      <c r="AS366" s="1190"/>
      <c r="AT366" s="1190"/>
      <c r="AU366" s="1190"/>
      <c r="AV366" s="1190"/>
      <c r="AW366" s="1190"/>
      <c r="AX366" s="1190"/>
      <c r="AY366" s="1191"/>
      <c r="BG366">
        <v>24.75</v>
      </c>
    </row>
    <row r="367" spans="2:59" ht="23.1" customHeight="1">
      <c r="B367" s="1145" t="s">
        <v>99</v>
      </c>
      <c r="C367" s="1146"/>
      <c r="D367" s="1151" t="s">
        <v>23</v>
      </c>
      <c r="E367" s="1152"/>
      <c r="F367" s="1152"/>
      <c r="G367" s="1152"/>
      <c r="H367" s="1152"/>
      <c r="I367" s="1152"/>
      <c r="J367" s="1152"/>
      <c r="K367" s="1152"/>
      <c r="L367" s="1153"/>
      <c r="M367" s="1154" t="s">
        <v>92</v>
      </c>
      <c r="N367" s="1154"/>
      <c r="O367" s="1154"/>
      <c r="P367" s="1154"/>
      <c r="Q367" s="1154"/>
      <c r="R367" s="1154"/>
      <c r="S367" s="1155" t="s">
        <v>513</v>
      </c>
      <c r="T367" s="1155"/>
      <c r="U367" s="1155"/>
      <c r="V367" s="1155"/>
      <c r="W367" s="1155"/>
      <c r="X367" s="1155"/>
      <c r="Y367" s="1156"/>
      <c r="Z367" s="1152"/>
      <c r="AA367" s="1152"/>
      <c r="AB367" s="1152"/>
      <c r="AC367" s="1152"/>
      <c r="AD367" s="1152"/>
      <c r="AE367" s="1152"/>
      <c r="AF367" s="1152"/>
      <c r="AG367" s="1152"/>
      <c r="AH367" s="1152"/>
      <c r="AI367" s="1152"/>
      <c r="AJ367" s="1152"/>
      <c r="AK367" s="1152"/>
      <c r="AL367" s="1152"/>
      <c r="AM367" s="1152"/>
      <c r="AN367" s="1152"/>
      <c r="AO367" s="1152"/>
      <c r="AP367" s="1152"/>
      <c r="AQ367" s="1152"/>
      <c r="AR367" s="1152"/>
      <c r="AS367" s="1152"/>
      <c r="AT367" s="1152"/>
      <c r="AU367" s="1152"/>
      <c r="AV367" s="1152"/>
      <c r="AW367" s="1152"/>
      <c r="AX367" s="1152"/>
      <c r="AY367" s="1157"/>
      <c r="BG367">
        <v>23</v>
      </c>
    </row>
    <row r="368" spans="2:59" ht="23.1" customHeight="1">
      <c r="B368" s="1147"/>
      <c r="C368" s="1148"/>
      <c r="D368" s="1467" t="s">
        <v>1640</v>
      </c>
      <c r="E368" s="1468"/>
      <c r="F368" s="1468"/>
      <c r="G368" s="1468"/>
      <c r="H368" s="1468"/>
      <c r="I368" s="1468"/>
      <c r="J368" s="1468"/>
      <c r="K368" s="1468"/>
      <c r="L368" s="1469"/>
      <c r="M368" s="3293">
        <v>0.2</v>
      </c>
      <c r="N368" s="3293"/>
      <c r="O368" s="3293"/>
      <c r="P368" s="3293"/>
      <c r="Q368" s="3293"/>
      <c r="R368" s="3293"/>
      <c r="S368" s="1161" t="s">
        <v>881</v>
      </c>
      <c r="T368" s="1161"/>
      <c r="U368" s="1161"/>
      <c r="V368" s="1161"/>
      <c r="W368" s="1161"/>
      <c r="X368" s="1161"/>
      <c r="Y368" s="3294"/>
      <c r="Z368" s="3295"/>
      <c r="AA368" s="3295"/>
      <c r="AB368" s="3295"/>
      <c r="AC368" s="3295"/>
      <c r="AD368" s="3295"/>
      <c r="AE368" s="3295"/>
      <c r="AF368" s="3295"/>
      <c r="AG368" s="3295"/>
      <c r="AH368" s="3295"/>
      <c r="AI368" s="3295"/>
      <c r="AJ368" s="3295"/>
      <c r="AK368" s="3295"/>
      <c r="AL368" s="3295"/>
      <c r="AM368" s="3295"/>
      <c r="AN368" s="3295"/>
      <c r="AO368" s="3295"/>
      <c r="AP368" s="3295"/>
      <c r="AQ368" s="3295"/>
      <c r="AR368" s="3295"/>
      <c r="AS368" s="3295"/>
      <c r="AT368" s="3295"/>
      <c r="AU368" s="3295"/>
      <c r="AV368" s="3295"/>
      <c r="AW368" s="3295"/>
      <c r="AX368" s="3295"/>
      <c r="AY368" s="3296"/>
      <c r="BG368">
        <v>23</v>
      </c>
    </row>
    <row r="369" spans="1:59" ht="23.1" customHeight="1">
      <c r="B369" s="1147"/>
      <c r="C369" s="1148"/>
      <c r="D369" s="1132"/>
      <c r="E369" s="1133"/>
      <c r="F369" s="1133"/>
      <c r="G369" s="1133"/>
      <c r="H369" s="1133"/>
      <c r="I369" s="1133"/>
      <c r="J369" s="1133"/>
      <c r="K369" s="1133"/>
      <c r="L369" s="1134"/>
      <c r="M369" s="1135"/>
      <c r="N369" s="1135"/>
      <c r="O369" s="1135"/>
      <c r="P369" s="1135"/>
      <c r="Q369" s="1135"/>
      <c r="R369" s="1135"/>
      <c r="S369" s="1136"/>
      <c r="T369" s="1136"/>
      <c r="U369" s="1136"/>
      <c r="V369" s="1136"/>
      <c r="W369" s="1136"/>
      <c r="X369" s="1136"/>
      <c r="Y369" s="1137"/>
      <c r="Z369" s="1138"/>
      <c r="AA369" s="1138"/>
      <c r="AB369" s="1138"/>
      <c r="AC369" s="1138"/>
      <c r="AD369" s="1138"/>
      <c r="AE369" s="1138"/>
      <c r="AF369" s="1138"/>
      <c r="AG369" s="1138"/>
      <c r="AH369" s="1138"/>
      <c r="AI369" s="1138"/>
      <c r="AJ369" s="1138"/>
      <c r="AK369" s="1138"/>
      <c r="AL369" s="1138"/>
      <c r="AM369" s="1138"/>
      <c r="AN369" s="1138"/>
      <c r="AO369" s="1138"/>
      <c r="AP369" s="1138"/>
      <c r="AQ369" s="1138"/>
      <c r="AR369" s="1138"/>
      <c r="AS369" s="1138"/>
      <c r="AT369" s="1138"/>
      <c r="AU369" s="1138"/>
      <c r="AV369" s="1138"/>
      <c r="AW369" s="1138"/>
      <c r="AX369" s="1138"/>
      <c r="AY369" s="1139"/>
      <c r="BG369">
        <v>23</v>
      </c>
    </row>
    <row r="370" spans="1:59" ht="23.1" customHeight="1">
      <c r="B370" s="1147"/>
      <c r="C370" s="1148"/>
      <c r="D370" s="1132"/>
      <c r="E370" s="1133"/>
      <c r="F370" s="1133"/>
      <c r="G370" s="1133"/>
      <c r="H370" s="1133"/>
      <c r="I370" s="1133"/>
      <c r="J370" s="1133"/>
      <c r="K370" s="1133"/>
      <c r="L370" s="1134"/>
      <c r="M370" s="1135"/>
      <c r="N370" s="1135"/>
      <c r="O370" s="1135"/>
      <c r="P370" s="1135"/>
      <c r="Q370" s="1135"/>
      <c r="R370" s="1135"/>
      <c r="S370" s="1136"/>
      <c r="T370" s="1136"/>
      <c r="U370" s="1136"/>
      <c r="V370" s="1136"/>
      <c r="W370" s="1136"/>
      <c r="X370" s="1136"/>
      <c r="Y370" s="1137"/>
      <c r="Z370" s="1138"/>
      <c r="AA370" s="1138"/>
      <c r="AB370" s="1138"/>
      <c r="AC370" s="1138"/>
      <c r="AD370" s="1138"/>
      <c r="AE370" s="1138"/>
      <c r="AF370" s="1138"/>
      <c r="AG370" s="1138"/>
      <c r="AH370" s="1138"/>
      <c r="AI370" s="1138"/>
      <c r="AJ370" s="1138"/>
      <c r="AK370" s="1138"/>
      <c r="AL370" s="1138"/>
      <c r="AM370" s="1138"/>
      <c r="AN370" s="1138"/>
      <c r="AO370" s="1138"/>
      <c r="AP370" s="1138"/>
      <c r="AQ370" s="1138"/>
      <c r="AR370" s="1138"/>
      <c r="AS370" s="1138"/>
      <c r="AT370" s="1138"/>
      <c r="AU370" s="1138"/>
      <c r="AV370" s="1138"/>
      <c r="AW370" s="1138"/>
      <c r="AX370" s="1138"/>
      <c r="AY370" s="1139"/>
      <c r="BG370">
        <v>23</v>
      </c>
    </row>
    <row r="371" spans="1:59" ht="23.1" customHeight="1">
      <c r="B371" s="1147"/>
      <c r="C371" s="1148"/>
      <c r="D371" s="1132"/>
      <c r="E371" s="1133"/>
      <c r="F371" s="1133"/>
      <c r="G371" s="1133"/>
      <c r="H371" s="1133"/>
      <c r="I371" s="1133"/>
      <c r="J371" s="1133"/>
      <c r="K371" s="1133"/>
      <c r="L371" s="1134"/>
      <c r="M371" s="1135"/>
      <c r="N371" s="1135"/>
      <c r="O371" s="1135"/>
      <c r="P371" s="1135"/>
      <c r="Q371" s="1135"/>
      <c r="R371" s="1135"/>
      <c r="S371" s="1136"/>
      <c r="T371" s="1136"/>
      <c r="U371" s="1136"/>
      <c r="V371" s="1136"/>
      <c r="W371" s="1136"/>
      <c r="X371" s="1136"/>
      <c r="Y371" s="1137"/>
      <c r="Z371" s="1138"/>
      <c r="AA371" s="1138"/>
      <c r="AB371" s="1138"/>
      <c r="AC371" s="1138"/>
      <c r="AD371" s="1138"/>
      <c r="AE371" s="1138"/>
      <c r="AF371" s="1138"/>
      <c r="AG371" s="1138"/>
      <c r="AH371" s="1138"/>
      <c r="AI371" s="1138"/>
      <c r="AJ371" s="1138"/>
      <c r="AK371" s="1138"/>
      <c r="AL371" s="1138"/>
      <c r="AM371" s="1138"/>
      <c r="AN371" s="1138"/>
      <c r="AO371" s="1138"/>
      <c r="AP371" s="1138"/>
      <c r="AQ371" s="1138"/>
      <c r="AR371" s="1138"/>
      <c r="AS371" s="1138"/>
      <c r="AT371" s="1138"/>
      <c r="AU371" s="1138"/>
      <c r="AV371" s="1138"/>
      <c r="AW371" s="1138"/>
      <c r="AX371" s="1138"/>
      <c r="AY371" s="1139"/>
      <c r="BG371">
        <v>23</v>
      </c>
    </row>
    <row r="372" spans="1:59" ht="23.1" customHeight="1">
      <c r="B372" s="1147"/>
      <c r="C372" s="1148"/>
      <c r="D372" s="1132"/>
      <c r="E372" s="1133"/>
      <c r="F372" s="1133"/>
      <c r="G372" s="1133"/>
      <c r="H372" s="1133"/>
      <c r="I372" s="1133"/>
      <c r="J372" s="1133"/>
      <c r="K372" s="1133"/>
      <c r="L372" s="1134"/>
      <c r="M372" s="1135"/>
      <c r="N372" s="1135"/>
      <c r="O372" s="1135"/>
      <c r="P372" s="1135"/>
      <c r="Q372" s="1135"/>
      <c r="R372" s="1135"/>
      <c r="S372" s="1136"/>
      <c r="T372" s="1136"/>
      <c r="U372" s="1136"/>
      <c r="V372" s="1136"/>
      <c r="W372" s="1136"/>
      <c r="X372" s="1136"/>
      <c r="Y372" s="1137"/>
      <c r="Z372" s="1138"/>
      <c r="AA372" s="1138"/>
      <c r="AB372" s="1138"/>
      <c r="AC372" s="1138"/>
      <c r="AD372" s="1138"/>
      <c r="AE372" s="1138"/>
      <c r="AF372" s="1138"/>
      <c r="AG372" s="1138"/>
      <c r="AH372" s="1138"/>
      <c r="AI372" s="1138"/>
      <c r="AJ372" s="1138"/>
      <c r="AK372" s="1138"/>
      <c r="AL372" s="1138"/>
      <c r="AM372" s="1138"/>
      <c r="AN372" s="1138"/>
      <c r="AO372" s="1138"/>
      <c r="AP372" s="1138"/>
      <c r="AQ372" s="1138"/>
      <c r="AR372" s="1138"/>
      <c r="AS372" s="1138"/>
      <c r="AT372" s="1138"/>
      <c r="AU372" s="1138"/>
      <c r="AV372" s="1138"/>
      <c r="AW372" s="1138"/>
      <c r="AX372" s="1138"/>
      <c r="AY372" s="1139"/>
      <c r="BG372">
        <v>23</v>
      </c>
    </row>
    <row r="373" spans="1:59" ht="23.1" customHeight="1">
      <c r="B373" s="1147"/>
      <c r="C373" s="1148"/>
      <c r="D373" s="1132"/>
      <c r="E373" s="1133"/>
      <c r="F373" s="1133"/>
      <c r="G373" s="1133"/>
      <c r="H373" s="1133"/>
      <c r="I373" s="1133"/>
      <c r="J373" s="1133"/>
      <c r="K373" s="1133"/>
      <c r="L373" s="1134"/>
      <c r="M373" s="1135"/>
      <c r="N373" s="1135"/>
      <c r="O373" s="1135"/>
      <c r="P373" s="1135"/>
      <c r="Q373" s="1135"/>
      <c r="R373" s="1135"/>
      <c r="S373" s="1136"/>
      <c r="T373" s="1136"/>
      <c r="U373" s="1136"/>
      <c r="V373" s="1136"/>
      <c r="W373" s="1136"/>
      <c r="X373" s="1136"/>
      <c r="Y373" s="1137"/>
      <c r="Z373" s="1138"/>
      <c r="AA373" s="1138"/>
      <c r="AB373" s="1138"/>
      <c r="AC373" s="1138"/>
      <c r="AD373" s="1138"/>
      <c r="AE373" s="1138"/>
      <c r="AF373" s="1138"/>
      <c r="AG373" s="1138"/>
      <c r="AH373" s="1138"/>
      <c r="AI373" s="1138"/>
      <c r="AJ373" s="1138"/>
      <c r="AK373" s="1138"/>
      <c r="AL373" s="1138"/>
      <c r="AM373" s="1138"/>
      <c r="AN373" s="1138"/>
      <c r="AO373" s="1138"/>
      <c r="AP373" s="1138"/>
      <c r="AQ373" s="1138"/>
      <c r="AR373" s="1138"/>
      <c r="AS373" s="1138"/>
      <c r="AT373" s="1138"/>
      <c r="AU373" s="1138"/>
      <c r="AV373" s="1138"/>
      <c r="AW373" s="1138"/>
      <c r="AX373" s="1138"/>
      <c r="AY373" s="1139"/>
      <c r="BG373">
        <v>23</v>
      </c>
    </row>
    <row r="374" spans="1:59" ht="23.1" customHeight="1">
      <c r="B374" s="1147"/>
      <c r="C374" s="1148"/>
      <c r="D374" s="1140"/>
      <c r="E374" s="1141"/>
      <c r="F374" s="1141"/>
      <c r="G374" s="1141"/>
      <c r="H374" s="1141"/>
      <c r="I374" s="1141"/>
      <c r="J374" s="1141"/>
      <c r="K374" s="1141"/>
      <c r="L374" s="1142"/>
      <c r="M374" s="1143"/>
      <c r="N374" s="1143"/>
      <c r="O374" s="1143"/>
      <c r="P374" s="1143"/>
      <c r="Q374" s="1143"/>
      <c r="R374" s="1143"/>
      <c r="S374" s="1144"/>
      <c r="T374" s="1144"/>
      <c r="U374" s="1144"/>
      <c r="V374" s="1144"/>
      <c r="W374" s="1144"/>
      <c r="X374" s="1144"/>
      <c r="Y374" s="1137"/>
      <c r="Z374" s="1138"/>
      <c r="AA374" s="1138"/>
      <c r="AB374" s="1138"/>
      <c r="AC374" s="1138"/>
      <c r="AD374" s="1138"/>
      <c r="AE374" s="1138"/>
      <c r="AF374" s="1138"/>
      <c r="AG374" s="1138"/>
      <c r="AH374" s="1138"/>
      <c r="AI374" s="1138"/>
      <c r="AJ374" s="1138"/>
      <c r="AK374" s="1138"/>
      <c r="AL374" s="1138"/>
      <c r="AM374" s="1138"/>
      <c r="AN374" s="1138"/>
      <c r="AO374" s="1138"/>
      <c r="AP374" s="1138"/>
      <c r="AQ374" s="1138"/>
      <c r="AR374" s="1138"/>
      <c r="AS374" s="1138"/>
      <c r="AT374" s="1138"/>
      <c r="AU374" s="1138"/>
      <c r="AV374" s="1138"/>
      <c r="AW374" s="1138"/>
      <c r="AX374" s="1138"/>
      <c r="AY374" s="1139"/>
      <c r="BG374">
        <v>23</v>
      </c>
    </row>
    <row r="375" spans="1:59" ht="23.1" customHeight="1">
      <c r="B375" s="1149"/>
      <c r="C375" s="1150"/>
      <c r="D375" s="1165" t="s">
        <v>26</v>
      </c>
      <c r="E375" s="1094"/>
      <c r="F375" s="1094"/>
      <c r="G375" s="1094"/>
      <c r="H375" s="1094"/>
      <c r="I375" s="1094"/>
      <c r="J375" s="1094"/>
      <c r="K375" s="1094"/>
      <c r="L375" s="1095"/>
      <c r="M375" s="3297">
        <v>0.2</v>
      </c>
      <c r="N375" s="3297"/>
      <c r="O375" s="3297"/>
      <c r="P375" s="3297"/>
      <c r="Q375" s="3297"/>
      <c r="R375" s="3297"/>
      <c r="S375" s="1167" t="s">
        <v>881</v>
      </c>
      <c r="T375" s="1167"/>
      <c r="U375" s="1167"/>
      <c r="V375" s="1167"/>
      <c r="W375" s="1167"/>
      <c r="X375" s="1167"/>
      <c r="Y375" s="1168"/>
      <c r="Z375" s="1169"/>
      <c r="AA375" s="1169"/>
      <c r="AB375" s="1169"/>
      <c r="AC375" s="1169"/>
      <c r="AD375" s="1169"/>
      <c r="AE375" s="1169"/>
      <c r="AF375" s="1169"/>
      <c r="AG375" s="1169"/>
      <c r="AH375" s="1169"/>
      <c r="AI375" s="1169"/>
      <c r="AJ375" s="1169"/>
      <c r="AK375" s="1169"/>
      <c r="AL375" s="1169"/>
      <c r="AM375" s="1169"/>
      <c r="AN375" s="1169"/>
      <c r="AO375" s="1169"/>
      <c r="AP375" s="1169"/>
      <c r="AQ375" s="1169"/>
      <c r="AR375" s="1169"/>
      <c r="AS375" s="1169"/>
      <c r="AT375" s="1169"/>
      <c r="AU375" s="1169"/>
      <c r="AV375" s="1169"/>
      <c r="AW375" s="1169"/>
      <c r="AX375" s="1169"/>
      <c r="AY375" s="1170"/>
      <c r="BG375">
        <v>23</v>
      </c>
    </row>
    <row r="376" spans="1:59" ht="13.5" customHeight="1">
      <c r="B376" s="141"/>
      <c r="C376" s="141"/>
      <c r="D376" s="141"/>
      <c r="E376" s="141"/>
      <c r="F376" s="141"/>
      <c r="G376" s="141"/>
      <c r="H376" s="142"/>
      <c r="I376" s="142"/>
      <c r="J376" s="142"/>
      <c r="K376" s="142"/>
      <c r="L376" s="142"/>
      <c r="M376" s="142"/>
      <c r="N376" s="142"/>
      <c r="O376" s="142"/>
      <c r="P376" s="142"/>
      <c r="Q376" s="143"/>
      <c r="R376" s="143"/>
      <c r="S376" s="143"/>
      <c r="T376" s="143"/>
      <c r="U376" s="143"/>
      <c r="V376" s="143"/>
      <c r="W376" s="143"/>
      <c r="X376" s="143"/>
      <c r="Y376" s="143"/>
      <c r="Z376" s="143"/>
      <c r="AA376" s="143"/>
      <c r="AB376" s="143"/>
      <c r="AC376" s="143"/>
      <c r="AD376" s="143"/>
      <c r="AE376" s="143"/>
      <c r="AF376" s="143"/>
      <c r="AG376" s="143"/>
      <c r="AH376" s="143"/>
      <c r="AI376" s="143"/>
      <c r="AJ376" s="143"/>
      <c r="AK376" s="143"/>
      <c r="AL376" s="143"/>
      <c r="AM376" s="143"/>
      <c r="AN376" s="143"/>
      <c r="AO376" s="143"/>
      <c r="AP376" s="143"/>
      <c r="AQ376" s="143"/>
      <c r="AR376" s="143"/>
      <c r="AS376" s="143"/>
      <c r="AT376" s="143"/>
      <c r="AU376" s="143"/>
      <c r="AV376" s="143"/>
      <c r="AW376" s="143"/>
      <c r="AX376" s="143"/>
      <c r="AY376" s="143"/>
      <c r="BG376">
        <v>13.5</v>
      </c>
    </row>
    <row r="377" spans="1:59">
      <c r="B377" s="141"/>
      <c r="C377" s="141"/>
      <c r="D377" s="141"/>
      <c r="E377" s="141"/>
      <c r="F377" s="141"/>
      <c r="G377" s="141"/>
      <c r="H377" s="177"/>
      <c r="I377" s="177"/>
      <c r="J377" s="177"/>
      <c r="K377" s="177"/>
      <c r="L377" s="177"/>
      <c r="M377" s="177"/>
      <c r="N377" s="177"/>
      <c r="O377" s="177"/>
      <c r="P377" s="177"/>
      <c r="Q377" s="177"/>
      <c r="R377" s="177"/>
      <c r="S377" s="177"/>
      <c r="T377" s="177"/>
      <c r="U377" s="177"/>
      <c r="V377" s="177"/>
      <c r="W377" s="177"/>
      <c r="X377" s="177"/>
      <c r="Y377" s="177"/>
      <c r="Z377" s="177"/>
      <c r="AA377" s="177"/>
      <c r="AB377" s="177"/>
      <c r="AC377" s="177"/>
      <c r="AD377" s="177"/>
      <c r="AE377" s="177"/>
      <c r="AF377" s="177"/>
      <c r="AG377" s="177"/>
      <c r="AH377" s="177"/>
      <c r="AI377" s="177"/>
      <c r="AJ377" s="177"/>
      <c r="AK377" s="177"/>
      <c r="AL377" s="177"/>
      <c r="AM377" s="177"/>
      <c r="AN377" s="177"/>
      <c r="AO377" s="177"/>
      <c r="AP377" s="177"/>
      <c r="AQ377" s="177"/>
      <c r="AR377" s="177"/>
      <c r="AS377" s="177"/>
      <c r="AT377" s="177"/>
      <c r="AU377" s="177"/>
      <c r="AV377" s="177"/>
      <c r="AW377" s="177"/>
      <c r="AX377" s="177"/>
      <c r="AY377" s="177"/>
      <c r="BG377">
        <v>13.5</v>
      </c>
    </row>
    <row r="378" spans="1:59" ht="23.25" customHeight="1" thickBot="1">
      <c r="A378" s="130"/>
      <c r="B378" s="1130" t="s">
        <v>100</v>
      </c>
      <c r="C378" s="1131"/>
      <c r="D378" s="1131"/>
      <c r="E378" s="1131"/>
      <c r="F378" s="1131"/>
      <c r="G378" s="1131"/>
      <c r="H378" s="1131" t="s">
        <v>1683</v>
      </c>
      <c r="I378" s="1131"/>
      <c r="J378" s="1131"/>
      <c r="K378" s="1131"/>
      <c r="L378" s="1131"/>
      <c r="M378" s="1131"/>
      <c r="N378" s="1131"/>
      <c r="O378" s="1131"/>
      <c r="P378" s="1131"/>
      <c r="Q378" s="1131"/>
      <c r="R378" s="1131"/>
      <c r="S378" s="1131"/>
      <c r="T378" s="1131"/>
      <c r="U378" s="1131"/>
      <c r="V378" s="1131"/>
      <c r="W378" s="1131"/>
      <c r="X378" s="1131"/>
      <c r="Y378" s="1131"/>
      <c r="Z378" s="1131"/>
      <c r="AA378" s="1131"/>
      <c r="AB378" s="1131"/>
      <c r="AC378" s="1131"/>
      <c r="AD378" s="1131"/>
      <c r="AE378" s="1131"/>
      <c r="AF378" s="1131"/>
      <c r="AG378" s="1131"/>
      <c r="AH378" s="1131"/>
      <c r="AI378" s="1131"/>
      <c r="AJ378" s="1131"/>
      <c r="AK378" s="1131"/>
      <c r="AL378" s="1131"/>
      <c r="AM378" s="1131"/>
      <c r="AN378" s="1131"/>
      <c r="AO378" s="1131"/>
      <c r="AP378" s="1131"/>
      <c r="AQ378" s="1131"/>
      <c r="AR378" s="1131"/>
      <c r="AS378" s="1131"/>
      <c r="AT378" s="1131"/>
      <c r="AU378" s="1131"/>
      <c r="AV378" s="1131"/>
      <c r="AW378" s="1131"/>
      <c r="AX378" s="1131"/>
      <c r="AY378" s="1131"/>
      <c r="BG378">
        <v>23.25</v>
      </c>
    </row>
    <row r="379" spans="1:59" ht="385.5" customHeight="1">
      <c r="A379" s="135"/>
      <c r="B379" s="1104" t="s">
        <v>1369</v>
      </c>
      <c r="C379" s="1105"/>
      <c r="D379" s="1105"/>
      <c r="E379" s="1105"/>
      <c r="F379" s="1105"/>
      <c r="G379" s="1106"/>
      <c r="H379" s="194"/>
      <c r="I379" s="194"/>
      <c r="J379" s="194"/>
      <c r="K379" s="194"/>
      <c r="L379" s="194"/>
      <c r="M379" s="194"/>
      <c r="N379" s="194"/>
      <c r="O379" s="194"/>
      <c r="P379" s="194"/>
      <c r="Q379" s="194"/>
      <c r="R379" s="194"/>
      <c r="S379" s="194"/>
      <c r="T379" s="194"/>
      <c r="U379" s="194"/>
      <c r="V379" s="194"/>
      <c r="W379" s="194"/>
      <c r="X379" s="194"/>
      <c r="Y379" s="194"/>
      <c r="Z379" s="194"/>
      <c r="AA379" s="194"/>
      <c r="AB379" s="194"/>
      <c r="AC379" s="194"/>
      <c r="AD379" s="194"/>
      <c r="AE379" s="194"/>
      <c r="AF379" s="194"/>
      <c r="AG379" s="194"/>
      <c r="AH379" s="194"/>
      <c r="AI379" s="194"/>
      <c r="AJ379" s="194"/>
      <c r="AK379" s="194"/>
      <c r="AL379" s="194"/>
      <c r="AM379" s="194"/>
      <c r="AN379" s="194"/>
      <c r="AO379" s="194"/>
      <c r="AP379" s="194"/>
      <c r="AQ379" s="194"/>
      <c r="AR379" s="194"/>
      <c r="AS379" s="194"/>
      <c r="AT379" s="194"/>
      <c r="AU379" s="194"/>
      <c r="AV379" s="194"/>
      <c r="AW379" s="194"/>
      <c r="AX379" s="194"/>
      <c r="AY379" s="180"/>
      <c r="BG379">
        <v>385.5</v>
      </c>
    </row>
    <row r="380" spans="1:59" ht="348.95" customHeight="1">
      <c r="B380" s="1107"/>
      <c r="C380" s="1108"/>
      <c r="D380" s="1108"/>
      <c r="E380" s="1108"/>
      <c r="F380" s="1108"/>
      <c r="G380" s="1109"/>
      <c r="H380" s="195"/>
      <c r="I380" s="195"/>
      <c r="J380" s="195"/>
      <c r="K380" s="195"/>
      <c r="L380" s="195"/>
      <c r="M380" s="195"/>
      <c r="N380" s="195"/>
      <c r="O380" s="195"/>
      <c r="P380" s="195"/>
      <c r="Q380" s="195"/>
      <c r="R380" s="195"/>
      <c r="S380" s="195"/>
      <c r="T380" s="195"/>
      <c r="U380" s="195"/>
      <c r="V380" s="195"/>
      <c r="W380" s="195"/>
      <c r="X380" s="195"/>
      <c r="Y380" s="195"/>
      <c r="Z380" s="195"/>
      <c r="AA380" s="195"/>
      <c r="AB380" s="195"/>
      <c r="AC380" s="195"/>
      <c r="AD380" s="195"/>
      <c r="AE380" s="195"/>
      <c r="AF380" s="195"/>
      <c r="AG380" s="195"/>
      <c r="AH380" s="195"/>
      <c r="AI380" s="195"/>
      <c r="AJ380" s="195"/>
      <c r="AK380" s="195"/>
      <c r="AL380" s="195"/>
      <c r="AM380" s="195"/>
      <c r="AN380" s="195"/>
      <c r="AO380" s="195"/>
      <c r="AP380" s="195"/>
      <c r="AQ380" s="195"/>
      <c r="AR380" s="195"/>
      <c r="AS380" s="195"/>
      <c r="AT380" s="195"/>
      <c r="AU380" s="195"/>
      <c r="AV380" s="195"/>
      <c r="AW380" s="195"/>
      <c r="AX380" s="195"/>
      <c r="AY380" s="182"/>
      <c r="BG380">
        <v>349</v>
      </c>
    </row>
    <row r="381" spans="1:59" ht="348.95" customHeight="1" thickBot="1">
      <c r="B381" s="1110"/>
      <c r="C381" s="1111"/>
      <c r="D381" s="1111"/>
      <c r="E381" s="1111"/>
      <c r="F381" s="1111"/>
      <c r="G381" s="1112"/>
      <c r="H381" s="196"/>
      <c r="I381" s="197"/>
      <c r="J381" s="197"/>
      <c r="K381" s="197"/>
      <c r="L381" s="197"/>
      <c r="M381" s="197"/>
      <c r="N381" s="197"/>
      <c r="O381" s="197"/>
      <c r="P381" s="197"/>
      <c r="Q381" s="197"/>
      <c r="R381" s="197"/>
      <c r="S381" s="197"/>
      <c r="T381" s="197"/>
      <c r="U381" s="197"/>
      <c r="V381" s="197"/>
      <c r="W381" s="197"/>
      <c r="X381" s="197"/>
      <c r="Y381" s="197"/>
      <c r="Z381" s="197"/>
      <c r="AA381" s="197"/>
      <c r="AB381" s="197"/>
      <c r="AC381" s="197"/>
      <c r="AD381" s="197"/>
      <c r="AE381" s="197"/>
      <c r="AF381" s="197"/>
      <c r="AG381" s="197"/>
      <c r="AH381" s="197"/>
      <c r="AI381" s="197"/>
      <c r="AJ381" s="197"/>
      <c r="AK381" s="197"/>
      <c r="AL381" s="197"/>
      <c r="AM381" s="197"/>
      <c r="AN381" s="197"/>
      <c r="AO381" s="197"/>
      <c r="AP381" s="197"/>
      <c r="AQ381" s="197"/>
      <c r="AR381" s="197"/>
      <c r="AS381" s="197"/>
      <c r="AT381" s="197"/>
      <c r="AU381" s="197"/>
      <c r="AV381" s="197"/>
      <c r="AW381" s="197"/>
      <c r="AX381" s="197"/>
      <c r="AY381" s="185"/>
      <c r="BG381">
        <v>349</v>
      </c>
    </row>
    <row r="382" spans="1:59" ht="25.5" customHeight="1">
      <c r="B382" s="141"/>
      <c r="C382" s="141"/>
      <c r="D382" s="141"/>
      <c r="E382" s="141"/>
      <c r="F382" s="141"/>
      <c r="G382" s="141"/>
      <c r="H382" s="177"/>
      <c r="I382" s="177"/>
      <c r="J382" s="177"/>
      <c r="K382" s="177"/>
      <c r="L382" s="177"/>
      <c r="M382" s="177"/>
      <c r="N382" s="177"/>
      <c r="O382" s="177"/>
      <c r="P382" s="177"/>
      <c r="Q382" s="177"/>
      <c r="R382" s="177"/>
      <c r="S382" s="177"/>
      <c r="T382" s="177"/>
      <c r="U382" s="177"/>
      <c r="V382" s="177"/>
      <c r="W382" s="177"/>
      <c r="X382" s="177"/>
      <c r="Y382" s="177"/>
      <c r="Z382" s="177"/>
      <c r="AA382" s="177"/>
      <c r="AB382" s="177"/>
      <c r="AC382" s="177"/>
      <c r="AD382" s="177"/>
      <c r="AE382" s="177"/>
      <c r="AF382" s="177"/>
      <c r="AG382" s="177"/>
      <c r="AH382" s="177"/>
      <c r="AI382" s="177"/>
      <c r="AJ382" s="177"/>
      <c r="AK382" s="177"/>
      <c r="AL382" s="177"/>
      <c r="AM382" s="177"/>
      <c r="AN382" s="177"/>
      <c r="AO382" s="177"/>
      <c r="AP382" s="177"/>
      <c r="AQ382" s="177"/>
      <c r="AR382" s="177"/>
      <c r="AS382" s="177"/>
      <c r="AT382" s="177"/>
      <c r="AU382" s="177"/>
      <c r="AV382" s="177"/>
      <c r="AW382" s="177"/>
      <c r="AX382" s="177"/>
      <c r="AY382" s="177"/>
      <c r="BG382">
        <v>25.5</v>
      </c>
    </row>
    <row r="383" spans="1:59" ht="30" customHeight="1" thickBot="1">
      <c r="B383" s="1113" t="s">
        <v>100</v>
      </c>
      <c r="C383" s="1113"/>
      <c r="D383" s="1113"/>
      <c r="E383" s="1113"/>
      <c r="F383" s="1032"/>
      <c r="G383" s="1032"/>
      <c r="H383" s="1114" t="s">
        <v>1683</v>
      </c>
      <c r="I383" s="1114"/>
      <c r="J383" s="1114"/>
      <c r="K383" s="1114"/>
      <c r="L383" s="1114"/>
      <c r="M383" s="1114"/>
      <c r="N383" s="1114"/>
      <c r="O383" s="1114"/>
      <c r="P383" s="1114"/>
      <c r="Q383" s="1114"/>
      <c r="R383" s="1114"/>
      <c r="S383" s="1114"/>
      <c r="T383" s="1114"/>
      <c r="U383" s="1114"/>
      <c r="V383" s="1114"/>
      <c r="W383" s="1114"/>
      <c r="X383" s="1114"/>
      <c r="Y383" s="1114"/>
      <c r="Z383" s="1114"/>
      <c r="AA383" s="1114"/>
      <c r="AB383" s="1114"/>
      <c r="AC383" s="1114"/>
      <c r="AD383" s="1114"/>
      <c r="AE383" s="1114"/>
      <c r="AF383" s="1114"/>
      <c r="AG383" s="1114"/>
      <c r="AH383" s="1114"/>
      <c r="AI383" s="1114"/>
      <c r="AJ383" s="1114"/>
      <c r="AK383" s="1114"/>
      <c r="AL383" s="1114"/>
      <c r="AM383" s="1114"/>
      <c r="AN383" s="1114"/>
      <c r="AO383" s="1114"/>
      <c r="AP383" s="1114"/>
      <c r="AQ383" s="1114"/>
      <c r="AR383" s="1114"/>
      <c r="AS383" s="1114"/>
      <c r="AT383" s="1114"/>
      <c r="AU383" s="1114"/>
      <c r="AV383" s="1114"/>
      <c r="AW383" s="1114"/>
      <c r="AX383" s="1114"/>
      <c r="AY383" s="1114"/>
      <c r="BG383">
        <v>30</v>
      </c>
    </row>
    <row r="384" spans="1:59" ht="24.75" customHeight="1">
      <c r="B384" s="1115" t="s">
        <v>1401</v>
      </c>
      <c r="C384" s="1116"/>
      <c r="D384" s="1116"/>
      <c r="E384" s="1116"/>
      <c r="F384" s="1116"/>
      <c r="G384" s="1117"/>
      <c r="H384" s="1124" t="s">
        <v>798</v>
      </c>
      <c r="I384" s="1125"/>
      <c r="J384" s="1125"/>
      <c r="K384" s="1125"/>
      <c r="L384" s="1125"/>
      <c r="M384" s="1125"/>
      <c r="N384" s="1125"/>
      <c r="O384" s="1125"/>
      <c r="P384" s="1125"/>
      <c r="Q384" s="1125"/>
      <c r="R384" s="1125"/>
      <c r="S384" s="1125"/>
      <c r="T384" s="1125"/>
      <c r="U384" s="1125"/>
      <c r="V384" s="1125"/>
      <c r="W384" s="1125"/>
      <c r="X384" s="1125"/>
      <c r="Y384" s="1125"/>
      <c r="Z384" s="1125"/>
      <c r="AA384" s="1125"/>
      <c r="AB384" s="1125"/>
      <c r="AC384" s="1126"/>
      <c r="AD384" s="1124" t="s">
        <v>821</v>
      </c>
      <c r="AE384" s="1125"/>
      <c r="AF384" s="1125"/>
      <c r="AG384" s="1125"/>
      <c r="AH384" s="1125"/>
      <c r="AI384" s="1125"/>
      <c r="AJ384" s="1125"/>
      <c r="AK384" s="1125"/>
      <c r="AL384" s="1125"/>
      <c r="AM384" s="1125"/>
      <c r="AN384" s="1125"/>
      <c r="AO384" s="1125"/>
      <c r="AP384" s="1125"/>
      <c r="AQ384" s="1125"/>
      <c r="AR384" s="1125"/>
      <c r="AS384" s="1125"/>
      <c r="AT384" s="1125"/>
      <c r="AU384" s="1125"/>
      <c r="AV384" s="1125"/>
      <c r="AW384" s="1125"/>
      <c r="AX384" s="1125"/>
      <c r="AY384" s="1127"/>
      <c r="BG384">
        <v>24.75</v>
      </c>
    </row>
    <row r="385" spans="2:59" ht="24.75" customHeight="1">
      <c r="B385" s="1118"/>
      <c r="C385" s="1119"/>
      <c r="D385" s="1119"/>
      <c r="E385" s="1119"/>
      <c r="F385" s="1119"/>
      <c r="G385" s="1120"/>
      <c r="H385" s="1128" t="s">
        <v>23</v>
      </c>
      <c r="I385" s="1094"/>
      <c r="J385" s="1094"/>
      <c r="K385" s="1094"/>
      <c r="L385" s="1095"/>
      <c r="M385" s="1079" t="s">
        <v>24</v>
      </c>
      <c r="N385" s="1094"/>
      <c r="O385" s="1094"/>
      <c r="P385" s="1094"/>
      <c r="Q385" s="1094"/>
      <c r="R385" s="1094"/>
      <c r="S385" s="1094"/>
      <c r="T385" s="1094"/>
      <c r="U385" s="1094"/>
      <c r="V385" s="1094"/>
      <c r="W385" s="1094"/>
      <c r="X385" s="1094"/>
      <c r="Y385" s="1095"/>
      <c r="Z385" s="1082" t="s">
        <v>25</v>
      </c>
      <c r="AA385" s="1096"/>
      <c r="AB385" s="1096"/>
      <c r="AC385" s="1129"/>
      <c r="AD385" s="1128" t="s">
        <v>23</v>
      </c>
      <c r="AE385" s="1094"/>
      <c r="AF385" s="1094"/>
      <c r="AG385" s="1094"/>
      <c r="AH385" s="1095"/>
      <c r="AI385" s="1079" t="s">
        <v>24</v>
      </c>
      <c r="AJ385" s="1094"/>
      <c r="AK385" s="1094"/>
      <c r="AL385" s="1094"/>
      <c r="AM385" s="1094"/>
      <c r="AN385" s="1094"/>
      <c r="AO385" s="1094"/>
      <c r="AP385" s="1094"/>
      <c r="AQ385" s="1094"/>
      <c r="AR385" s="1094"/>
      <c r="AS385" s="1094"/>
      <c r="AT385" s="1094"/>
      <c r="AU385" s="1095"/>
      <c r="AV385" s="1082" t="s">
        <v>25</v>
      </c>
      <c r="AW385" s="1096"/>
      <c r="AX385" s="1096"/>
      <c r="AY385" s="1097"/>
      <c r="BG385">
        <v>24.75</v>
      </c>
    </row>
    <row r="386" spans="2:59" ht="24.75" customHeight="1">
      <c r="B386" s="1118"/>
      <c r="C386" s="1119"/>
      <c r="D386" s="1119"/>
      <c r="E386" s="1119"/>
      <c r="F386" s="1119"/>
      <c r="G386" s="1120"/>
      <c r="H386" s="1063"/>
      <c r="I386" s="1064"/>
      <c r="J386" s="1064"/>
      <c r="K386" s="1064"/>
      <c r="L386" s="1065"/>
      <c r="M386" s="1066"/>
      <c r="N386" s="1101"/>
      <c r="O386" s="1101"/>
      <c r="P386" s="1101"/>
      <c r="Q386" s="1101"/>
      <c r="R386" s="1101"/>
      <c r="S386" s="1101"/>
      <c r="T386" s="1101"/>
      <c r="U386" s="1101"/>
      <c r="V386" s="1101"/>
      <c r="W386" s="1101"/>
      <c r="X386" s="1101"/>
      <c r="Y386" s="1102"/>
      <c r="Z386" s="1069"/>
      <c r="AA386" s="1070"/>
      <c r="AB386" s="1070"/>
      <c r="AC386" s="1103"/>
      <c r="AD386" s="1063"/>
      <c r="AE386" s="1064"/>
      <c r="AF386" s="1064"/>
      <c r="AG386" s="1064"/>
      <c r="AH386" s="1065"/>
      <c r="AI386" s="1066"/>
      <c r="AJ386" s="1101"/>
      <c r="AK386" s="1101"/>
      <c r="AL386" s="1101"/>
      <c r="AM386" s="1101"/>
      <c r="AN386" s="1101"/>
      <c r="AO386" s="1101"/>
      <c r="AP386" s="1101"/>
      <c r="AQ386" s="1101"/>
      <c r="AR386" s="1101"/>
      <c r="AS386" s="1101"/>
      <c r="AT386" s="1101"/>
      <c r="AU386" s="1102"/>
      <c r="AV386" s="1069"/>
      <c r="AW386" s="1070"/>
      <c r="AX386" s="1070"/>
      <c r="AY386" s="1072"/>
      <c r="BG386">
        <v>24.75</v>
      </c>
    </row>
    <row r="387" spans="2:59" ht="24.75" customHeight="1">
      <c r="B387" s="1118"/>
      <c r="C387" s="1119"/>
      <c r="D387" s="1119"/>
      <c r="E387" s="1119"/>
      <c r="F387" s="1119"/>
      <c r="G387" s="1120"/>
      <c r="H387" s="1053"/>
      <c r="I387" s="1054"/>
      <c r="J387" s="1054"/>
      <c r="K387" s="1054"/>
      <c r="L387" s="1055"/>
      <c r="M387" s="1056"/>
      <c r="N387" s="1057"/>
      <c r="O387" s="1057"/>
      <c r="P387" s="1057"/>
      <c r="Q387" s="1057"/>
      <c r="R387" s="1057"/>
      <c r="S387" s="1057"/>
      <c r="T387" s="1057"/>
      <c r="U387" s="1057"/>
      <c r="V387" s="1057"/>
      <c r="W387" s="1057"/>
      <c r="X387" s="1057"/>
      <c r="Y387" s="1058"/>
      <c r="Z387" s="1059"/>
      <c r="AA387" s="1060"/>
      <c r="AB387" s="1060"/>
      <c r="AC387" s="1062"/>
      <c r="AD387" s="1053"/>
      <c r="AE387" s="1054"/>
      <c r="AF387" s="1054"/>
      <c r="AG387" s="1054"/>
      <c r="AH387" s="1055"/>
      <c r="AI387" s="1056"/>
      <c r="AJ387" s="1057"/>
      <c r="AK387" s="1057"/>
      <c r="AL387" s="1057"/>
      <c r="AM387" s="1057"/>
      <c r="AN387" s="1057"/>
      <c r="AO387" s="1057"/>
      <c r="AP387" s="1057"/>
      <c r="AQ387" s="1057"/>
      <c r="AR387" s="1057"/>
      <c r="AS387" s="1057"/>
      <c r="AT387" s="1057"/>
      <c r="AU387" s="1058"/>
      <c r="AV387" s="1059"/>
      <c r="AW387" s="1060"/>
      <c r="AX387" s="1060"/>
      <c r="AY387" s="1061"/>
      <c r="BG387">
        <v>24.75</v>
      </c>
    </row>
    <row r="388" spans="2:59" ht="24.75" customHeight="1">
      <c r="B388" s="1118"/>
      <c r="C388" s="1119"/>
      <c r="D388" s="1119"/>
      <c r="E388" s="1119"/>
      <c r="F388" s="1119"/>
      <c r="G388" s="1120"/>
      <c r="H388" s="1053"/>
      <c r="I388" s="1054"/>
      <c r="J388" s="1054"/>
      <c r="K388" s="1054"/>
      <c r="L388" s="1055"/>
      <c r="M388" s="1056"/>
      <c r="N388" s="1057"/>
      <c r="O388" s="1057"/>
      <c r="P388" s="1057"/>
      <c r="Q388" s="1057"/>
      <c r="R388" s="1057"/>
      <c r="S388" s="1057"/>
      <c r="T388" s="1057"/>
      <c r="U388" s="1057"/>
      <c r="V388" s="1057"/>
      <c r="W388" s="1057"/>
      <c r="X388" s="1057"/>
      <c r="Y388" s="1058"/>
      <c r="Z388" s="1059"/>
      <c r="AA388" s="1060"/>
      <c r="AB388" s="1060"/>
      <c r="AC388" s="1062"/>
      <c r="AD388" s="1053"/>
      <c r="AE388" s="1054"/>
      <c r="AF388" s="1054"/>
      <c r="AG388" s="1054"/>
      <c r="AH388" s="1055"/>
      <c r="AI388" s="1056"/>
      <c r="AJ388" s="1057"/>
      <c r="AK388" s="1057"/>
      <c r="AL388" s="1057"/>
      <c r="AM388" s="1057"/>
      <c r="AN388" s="1057"/>
      <c r="AO388" s="1057"/>
      <c r="AP388" s="1057"/>
      <c r="AQ388" s="1057"/>
      <c r="AR388" s="1057"/>
      <c r="AS388" s="1057"/>
      <c r="AT388" s="1057"/>
      <c r="AU388" s="1058"/>
      <c r="AV388" s="1059"/>
      <c r="AW388" s="1060"/>
      <c r="AX388" s="1060"/>
      <c r="AY388" s="1061"/>
      <c r="BG388">
        <v>24.75</v>
      </c>
    </row>
    <row r="389" spans="2:59" ht="24.75" customHeight="1">
      <c r="B389" s="1118"/>
      <c r="C389" s="1119"/>
      <c r="D389" s="1119"/>
      <c r="E389" s="1119"/>
      <c r="F389" s="1119"/>
      <c r="G389" s="1120"/>
      <c r="H389" s="1053"/>
      <c r="I389" s="1054"/>
      <c r="J389" s="1054"/>
      <c r="K389" s="1054"/>
      <c r="L389" s="1055"/>
      <c r="M389" s="1056"/>
      <c r="N389" s="1057"/>
      <c r="O389" s="1057"/>
      <c r="P389" s="1057"/>
      <c r="Q389" s="1057"/>
      <c r="R389" s="1057"/>
      <c r="S389" s="1057"/>
      <c r="T389" s="1057"/>
      <c r="U389" s="1057"/>
      <c r="V389" s="1057"/>
      <c r="W389" s="1057"/>
      <c r="X389" s="1057"/>
      <c r="Y389" s="1058"/>
      <c r="Z389" s="1059"/>
      <c r="AA389" s="1060"/>
      <c r="AB389" s="1060"/>
      <c r="AC389" s="1062"/>
      <c r="AD389" s="1053"/>
      <c r="AE389" s="1054"/>
      <c r="AF389" s="1054"/>
      <c r="AG389" s="1054"/>
      <c r="AH389" s="1055"/>
      <c r="AI389" s="1056"/>
      <c r="AJ389" s="1057"/>
      <c r="AK389" s="1057"/>
      <c r="AL389" s="1057"/>
      <c r="AM389" s="1057"/>
      <c r="AN389" s="1057"/>
      <c r="AO389" s="1057"/>
      <c r="AP389" s="1057"/>
      <c r="AQ389" s="1057"/>
      <c r="AR389" s="1057"/>
      <c r="AS389" s="1057"/>
      <c r="AT389" s="1057"/>
      <c r="AU389" s="1058"/>
      <c r="AV389" s="1059"/>
      <c r="AW389" s="1060"/>
      <c r="AX389" s="1060"/>
      <c r="AY389" s="1061"/>
      <c r="BG389">
        <v>24.75</v>
      </c>
    </row>
    <row r="390" spans="2:59" ht="24.75" customHeight="1">
      <c r="B390" s="1118"/>
      <c r="C390" s="1119"/>
      <c r="D390" s="1119"/>
      <c r="E390" s="1119"/>
      <c r="F390" s="1119"/>
      <c r="G390" s="1120"/>
      <c r="H390" s="1053"/>
      <c r="I390" s="1054"/>
      <c r="J390" s="1054"/>
      <c r="K390" s="1054"/>
      <c r="L390" s="1055"/>
      <c r="M390" s="1056"/>
      <c r="N390" s="1057"/>
      <c r="O390" s="1057"/>
      <c r="P390" s="1057"/>
      <c r="Q390" s="1057"/>
      <c r="R390" s="1057"/>
      <c r="S390" s="1057"/>
      <c r="T390" s="1057"/>
      <c r="U390" s="1057"/>
      <c r="V390" s="1057"/>
      <c r="W390" s="1057"/>
      <c r="X390" s="1057"/>
      <c r="Y390" s="1058"/>
      <c r="Z390" s="1059"/>
      <c r="AA390" s="1060"/>
      <c r="AB390" s="1060"/>
      <c r="AC390" s="1060"/>
      <c r="AD390" s="1053"/>
      <c r="AE390" s="1054"/>
      <c r="AF390" s="1054"/>
      <c r="AG390" s="1054"/>
      <c r="AH390" s="1055"/>
      <c r="AI390" s="1056"/>
      <c r="AJ390" s="1057"/>
      <c r="AK390" s="1057"/>
      <c r="AL390" s="1057"/>
      <c r="AM390" s="1057"/>
      <c r="AN390" s="1057"/>
      <c r="AO390" s="1057"/>
      <c r="AP390" s="1057"/>
      <c r="AQ390" s="1057"/>
      <c r="AR390" s="1057"/>
      <c r="AS390" s="1057"/>
      <c r="AT390" s="1057"/>
      <c r="AU390" s="1058"/>
      <c r="AV390" s="1059"/>
      <c r="AW390" s="1060"/>
      <c r="AX390" s="1060"/>
      <c r="AY390" s="1061"/>
      <c r="BG390">
        <v>24.75</v>
      </c>
    </row>
    <row r="391" spans="2:59" ht="24.75" customHeight="1">
      <c r="B391" s="1118"/>
      <c r="C391" s="1119"/>
      <c r="D391" s="1119"/>
      <c r="E391" s="1119"/>
      <c r="F391" s="1119"/>
      <c r="G391" s="1120"/>
      <c r="H391" s="1053"/>
      <c r="I391" s="1054"/>
      <c r="J391" s="1054"/>
      <c r="K391" s="1054"/>
      <c r="L391" s="1055"/>
      <c r="M391" s="1056"/>
      <c r="N391" s="1057"/>
      <c r="O391" s="1057"/>
      <c r="P391" s="1057"/>
      <c r="Q391" s="1057"/>
      <c r="R391" s="1057"/>
      <c r="S391" s="1057"/>
      <c r="T391" s="1057"/>
      <c r="U391" s="1057"/>
      <c r="V391" s="1057"/>
      <c r="W391" s="1057"/>
      <c r="X391" s="1057"/>
      <c r="Y391" s="1058"/>
      <c r="Z391" s="1059"/>
      <c r="AA391" s="1060"/>
      <c r="AB391" s="1060"/>
      <c r="AC391" s="1060"/>
      <c r="AD391" s="1053"/>
      <c r="AE391" s="1054"/>
      <c r="AF391" s="1054"/>
      <c r="AG391" s="1054"/>
      <c r="AH391" s="1055"/>
      <c r="AI391" s="1056"/>
      <c r="AJ391" s="1057"/>
      <c r="AK391" s="1057"/>
      <c r="AL391" s="1057"/>
      <c r="AM391" s="1057"/>
      <c r="AN391" s="1057"/>
      <c r="AO391" s="1057"/>
      <c r="AP391" s="1057"/>
      <c r="AQ391" s="1057"/>
      <c r="AR391" s="1057"/>
      <c r="AS391" s="1057"/>
      <c r="AT391" s="1057"/>
      <c r="AU391" s="1058"/>
      <c r="AV391" s="1059"/>
      <c r="AW391" s="1060"/>
      <c r="AX391" s="1060"/>
      <c r="AY391" s="1061"/>
      <c r="BG391">
        <v>24.75</v>
      </c>
    </row>
    <row r="392" spans="2:59" ht="24.75" customHeight="1">
      <c r="B392" s="1118"/>
      <c r="C392" s="1119"/>
      <c r="D392" s="1119"/>
      <c r="E392" s="1119"/>
      <c r="F392" s="1119"/>
      <c r="G392" s="1120"/>
      <c r="H392" s="1053"/>
      <c r="I392" s="1054"/>
      <c r="J392" s="1054"/>
      <c r="K392" s="1054"/>
      <c r="L392" s="1055"/>
      <c r="M392" s="1056"/>
      <c r="N392" s="1057"/>
      <c r="O392" s="1057"/>
      <c r="P392" s="1057"/>
      <c r="Q392" s="1057"/>
      <c r="R392" s="1057"/>
      <c r="S392" s="1057"/>
      <c r="T392" s="1057"/>
      <c r="U392" s="1057"/>
      <c r="V392" s="1057"/>
      <c r="W392" s="1057"/>
      <c r="X392" s="1057"/>
      <c r="Y392" s="1058"/>
      <c r="Z392" s="1059"/>
      <c r="AA392" s="1060"/>
      <c r="AB392" s="1060"/>
      <c r="AC392" s="1060"/>
      <c r="AD392" s="1053"/>
      <c r="AE392" s="1054"/>
      <c r="AF392" s="1054"/>
      <c r="AG392" s="1054"/>
      <c r="AH392" s="1055"/>
      <c r="AI392" s="1056"/>
      <c r="AJ392" s="1057"/>
      <c r="AK392" s="1057"/>
      <c r="AL392" s="1057"/>
      <c r="AM392" s="1057"/>
      <c r="AN392" s="1057"/>
      <c r="AO392" s="1057"/>
      <c r="AP392" s="1057"/>
      <c r="AQ392" s="1057"/>
      <c r="AR392" s="1057"/>
      <c r="AS392" s="1057"/>
      <c r="AT392" s="1057"/>
      <c r="AU392" s="1058"/>
      <c r="AV392" s="1059"/>
      <c r="AW392" s="1060"/>
      <c r="AX392" s="1060"/>
      <c r="AY392" s="1061"/>
      <c r="BG392">
        <v>24.75</v>
      </c>
    </row>
    <row r="393" spans="2:59" ht="24.75" customHeight="1">
      <c r="B393" s="1118"/>
      <c r="C393" s="1119"/>
      <c r="D393" s="1119"/>
      <c r="E393" s="1119"/>
      <c r="F393" s="1119"/>
      <c r="G393" s="1120"/>
      <c r="H393" s="1044"/>
      <c r="I393" s="1045"/>
      <c r="J393" s="1045"/>
      <c r="K393" s="1045"/>
      <c r="L393" s="1046"/>
      <c r="M393" s="1047"/>
      <c r="N393" s="1048"/>
      <c r="O393" s="1048"/>
      <c r="P393" s="1048"/>
      <c r="Q393" s="1048"/>
      <c r="R393" s="1048"/>
      <c r="S393" s="1048"/>
      <c r="T393" s="1048"/>
      <c r="U393" s="1048"/>
      <c r="V393" s="1048"/>
      <c r="W393" s="1048"/>
      <c r="X393" s="1048"/>
      <c r="Y393" s="1049"/>
      <c r="Z393" s="1050"/>
      <c r="AA393" s="1051"/>
      <c r="AB393" s="1051"/>
      <c r="AC393" s="1051"/>
      <c r="AD393" s="1044"/>
      <c r="AE393" s="1045"/>
      <c r="AF393" s="1045"/>
      <c r="AG393" s="1045"/>
      <c r="AH393" s="1046"/>
      <c r="AI393" s="1047"/>
      <c r="AJ393" s="1048"/>
      <c r="AK393" s="1048"/>
      <c r="AL393" s="1048"/>
      <c r="AM393" s="1048"/>
      <c r="AN393" s="1048"/>
      <c r="AO393" s="1048"/>
      <c r="AP393" s="1048"/>
      <c r="AQ393" s="1048"/>
      <c r="AR393" s="1048"/>
      <c r="AS393" s="1048"/>
      <c r="AT393" s="1048"/>
      <c r="AU393" s="1049"/>
      <c r="AV393" s="1050"/>
      <c r="AW393" s="1051"/>
      <c r="AX393" s="1051"/>
      <c r="AY393" s="1052"/>
      <c r="BG393">
        <v>24.75</v>
      </c>
    </row>
    <row r="394" spans="2:59" ht="24.75" customHeight="1">
      <c r="B394" s="1118"/>
      <c r="C394" s="1119"/>
      <c r="D394" s="1119"/>
      <c r="E394" s="1119"/>
      <c r="F394" s="1119"/>
      <c r="G394" s="1120"/>
      <c r="H394" s="1086" t="s">
        <v>26</v>
      </c>
      <c r="I394" s="1080"/>
      <c r="J394" s="1080"/>
      <c r="K394" s="1080"/>
      <c r="L394" s="1080"/>
      <c r="M394" s="1087"/>
      <c r="N394" s="1088"/>
      <c r="O394" s="1088"/>
      <c r="P394" s="1088"/>
      <c r="Q394" s="1088"/>
      <c r="R394" s="1088"/>
      <c r="S394" s="1088"/>
      <c r="T394" s="1088"/>
      <c r="U394" s="1088"/>
      <c r="V394" s="1088"/>
      <c r="W394" s="1088"/>
      <c r="X394" s="1088"/>
      <c r="Y394" s="1089"/>
      <c r="Z394" s="1090">
        <f>SUM(Z386:AC393)</f>
        <v>0</v>
      </c>
      <c r="AA394" s="1091"/>
      <c r="AB394" s="1091"/>
      <c r="AC394" s="1092"/>
      <c r="AD394" s="1086" t="s">
        <v>26</v>
      </c>
      <c r="AE394" s="1080"/>
      <c r="AF394" s="1080"/>
      <c r="AG394" s="1080"/>
      <c r="AH394" s="1080"/>
      <c r="AI394" s="1087"/>
      <c r="AJ394" s="1088"/>
      <c r="AK394" s="1088"/>
      <c r="AL394" s="1088"/>
      <c r="AM394" s="1088"/>
      <c r="AN394" s="1088"/>
      <c r="AO394" s="1088"/>
      <c r="AP394" s="1088"/>
      <c r="AQ394" s="1088"/>
      <c r="AR394" s="1088"/>
      <c r="AS394" s="1088"/>
      <c r="AT394" s="1088"/>
      <c r="AU394" s="1089"/>
      <c r="AV394" s="1090">
        <f>SUM(AV386:AY393)</f>
        <v>0</v>
      </c>
      <c r="AW394" s="1091"/>
      <c r="AX394" s="1091"/>
      <c r="AY394" s="1093"/>
      <c r="BG394">
        <v>24.75</v>
      </c>
    </row>
    <row r="395" spans="2:59" ht="25.35" customHeight="1">
      <c r="B395" s="1118"/>
      <c r="C395" s="1119"/>
      <c r="D395" s="1119"/>
      <c r="E395" s="1119"/>
      <c r="F395" s="1119"/>
      <c r="G395" s="1120"/>
      <c r="H395" s="1073" t="s">
        <v>810</v>
      </c>
      <c r="I395" s="1074"/>
      <c r="J395" s="1074"/>
      <c r="K395" s="1074"/>
      <c r="L395" s="1074"/>
      <c r="M395" s="1074"/>
      <c r="N395" s="1074"/>
      <c r="O395" s="1074"/>
      <c r="P395" s="1074"/>
      <c r="Q395" s="1074"/>
      <c r="R395" s="1074"/>
      <c r="S395" s="1074"/>
      <c r="T395" s="1074"/>
      <c r="U395" s="1074"/>
      <c r="V395" s="1074"/>
      <c r="W395" s="1074"/>
      <c r="X395" s="1074"/>
      <c r="Y395" s="1074"/>
      <c r="Z395" s="1074"/>
      <c r="AA395" s="1074"/>
      <c r="AB395" s="1074"/>
      <c r="AC395" s="1075"/>
      <c r="AD395" s="1073" t="s">
        <v>846</v>
      </c>
      <c r="AE395" s="1074"/>
      <c r="AF395" s="1074"/>
      <c r="AG395" s="1074"/>
      <c r="AH395" s="1074"/>
      <c r="AI395" s="1074"/>
      <c r="AJ395" s="1074"/>
      <c r="AK395" s="1074"/>
      <c r="AL395" s="1074"/>
      <c r="AM395" s="1074"/>
      <c r="AN395" s="1074"/>
      <c r="AO395" s="1074"/>
      <c r="AP395" s="1074"/>
      <c r="AQ395" s="1074"/>
      <c r="AR395" s="1074"/>
      <c r="AS395" s="1074"/>
      <c r="AT395" s="1074"/>
      <c r="AU395" s="1074"/>
      <c r="AV395" s="1074"/>
      <c r="AW395" s="1074"/>
      <c r="AX395" s="1074"/>
      <c r="AY395" s="1076"/>
      <c r="BG395">
        <v>25.25</v>
      </c>
    </row>
    <row r="396" spans="2:59" ht="25.5" customHeight="1">
      <c r="B396" s="1118"/>
      <c r="C396" s="1119"/>
      <c r="D396" s="1119"/>
      <c r="E396" s="1119"/>
      <c r="F396" s="1119"/>
      <c r="G396" s="1120"/>
      <c r="H396" s="1077" t="s">
        <v>23</v>
      </c>
      <c r="I396" s="1078"/>
      <c r="J396" s="1078"/>
      <c r="K396" s="1078"/>
      <c r="L396" s="1078"/>
      <c r="M396" s="1079" t="s">
        <v>24</v>
      </c>
      <c r="N396" s="1080"/>
      <c r="O396" s="1080"/>
      <c r="P396" s="1080"/>
      <c r="Q396" s="1080"/>
      <c r="R396" s="1080"/>
      <c r="S396" s="1080"/>
      <c r="T396" s="1080"/>
      <c r="U396" s="1080"/>
      <c r="V396" s="1080"/>
      <c r="W396" s="1080"/>
      <c r="X396" s="1080"/>
      <c r="Y396" s="1081"/>
      <c r="Z396" s="1082" t="s">
        <v>25</v>
      </c>
      <c r="AA396" s="1083"/>
      <c r="AB396" s="1083"/>
      <c r="AC396" s="1084"/>
      <c r="AD396" s="1077" t="s">
        <v>23</v>
      </c>
      <c r="AE396" s="1078"/>
      <c r="AF396" s="1078"/>
      <c r="AG396" s="1078"/>
      <c r="AH396" s="1078"/>
      <c r="AI396" s="1079" t="s">
        <v>24</v>
      </c>
      <c r="AJ396" s="1080"/>
      <c r="AK396" s="1080"/>
      <c r="AL396" s="1080"/>
      <c r="AM396" s="1080"/>
      <c r="AN396" s="1080"/>
      <c r="AO396" s="1080"/>
      <c r="AP396" s="1080"/>
      <c r="AQ396" s="1080"/>
      <c r="AR396" s="1080"/>
      <c r="AS396" s="1080"/>
      <c r="AT396" s="1080"/>
      <c r="AU396" s="1081"/>
      <c r="AV396" s="1082" t="s">
        <v>25</v>
      </c>
      <c r="AW396" s="1083"/>
      <c r="AX396" s="1083"/>
      <c r="AY396" s="1085"/>
      <c r="BG396">
        <v>25.5</v>
      </c>
    </row>
    <row r="397" spans="2:59" ht="24.75" customHeight="1">
      <c r="B397" s="1118"/>
      <c r="C397" s="1119"/>
      <c r="D397" s="1119"/>
      <c r="E397" s="1119"/>
      <c r="F397" s="1119"/>
      <c r="G397" s="1120"/>
      <c r="H397" s="1063"/>
      <c r="I397" s="1064"/>
      <c r="J397" s="1064"/>
      <c r="K397" s="1064"/>
      <c r="L397" s="1065"/>
      <c r="M397" s="1066"/>
      <c r="N397" s="1067"/>
      <c r="O397" s="1067"/>
      <c r="P397" s="1067"/>
      <c r="Q397" s="1067"/>
      <c r="R397" s="1067"/>
      <c r="S397" s="1067"/>
      <c r="T397" s="1067"/>
      <c r="U397" s="1067"/>
      <c r="V397" s="1067"/>
      <c r="W397" s="1067"/>
      <c r="X397" s="1067"/>
      <c r="Y397" s="1068"/>
      <c r="Z397" s="1069"/>
      <c r="AA397" s="1070"/>
      <c r="AB397" s="1070"/>
      <c r="AC397" s="1071"/>
      <c r="AD397" s="1063"/>
      <c r="AE397" s="1064"/>
      <c r="AF397" s="1064"/>
      <c r="AG397" s="1064"/>
      <c r="AH397" s="1065"/>
      <c r="AI397" s="1066"/>
      <c r="AJ397" s="1067"/>
      <c r="AK397" s="1067"/>
      <c r="AL397" s="1067"/>
      <c r="AM397" s="1067"/>
      <c r="AN397" s="1067"/>
      <c r="AO397" s="1067"/>
      <c r="AP397" s="1067"/>
      <c r="AQ397" s="1067"/>
      <c r="AR397" s="1067"/>
      <c r="AS397" s="1067"/>
      <c r="AT397" s="1067"/>
      <c r="AU397" s="1068"/>
      <c r="AV397" s="1069"/>
      <c r="AW397" s="1070"/>
      <c r="AX397" s="1070"/>
      <c r="AY397" s="1072"/>
      <c r="BG397">
        <v>24.75</v>
      </c>
    </row>
    <row r="398" spans="2:59" ht="24.75" customHeight="1">
      <c r="B398" s="1118"/>
      <c r="C398" s="1119"/>
      <c r="D398" s="1119"/>
      <c r="E398" s="1119"/>
      <c r="F398" s="1119"/>
      <c r="G398" s="1120"/>
      <c r="H398" s="1053"/>
      <c r="I398" s="1054"/>
      <c r="J398" s="1054"/>
      <c r="K398" s="1054"/>
      <c r="L398" s="1055"/>
      <c r="M398" s="1056"/>
      <c r="N398" s="1057"/>
      <c r="O398" s="1057"/>
      <c r="P398" s="1057"/>
      <c r="Q398" s="1057"/>
      <c r="R398" s="1057"/>
      <c r="S398" s="1057"/>
      <c r="T398" s="1057"/>
      <c r="U398" s="1057"/>
      <c r="V398" s="1057"/>
      <c r="W398" s="1057"/>
      <c r="X398" s="1057"/>
      <c r="Y398" s="1058"/>
      <c r="Z398" s="1059"/>
      <c r="AA398" s="1060"/>
      <c r="AB398" s="1060"/>
      <c r="AC398" s="1062"/>
      <c r="AD398" s="1053"/>
      <c r="AE398" s="1054"/>
      <c r="AF398" s="1054"/>
      <c r="AG398" s="1054"/>
      <c r="AH398" s="1055"/>
      <c r="AI398" s="1056"/>
      <c r="AJ398" s="1057"/>
      <c r="AK398" s="1057"/>
      <c r="AL398" s="1057"/>
      <c r="AM398" s="1057"/>
      <c r="AN398" s="1057"/>
      <c r="AO398" s="1057"/>
      <c r="AP398" s="1057"/>
      <c r="AQ398" s="1057"/>
      <c r="AR398" s="1057"/>
      <c r="AS398" s="1057"/>
      <c r="AT398" s="1057"/>
      <c r="AU398" s="1058"/>
      <c r="AV398" s="1059"/>
      <c r="AW398" s="1060"/>
      <c r="AX398" s="1060"/>
      <c r="AY398" s="1061"/>
      <c r="BG398">
        <v>24.75</v>
      </c>
    </row>
    <row r="399" spans="2:59" ht="24.75" customHeight="1">
      <c r="B399" s="1118"/>
      <c r="C399" s="1119"/>
      <c r="D399" s="1119"/>
      <c r="E399" s="1119"/>
      <c r="F399" s="1119"/>
      <c r="G399" s="1120"/>
      <c r="H399" s="1053"/>
      <c r="I399" s="1054"/>
      <c r="J399" s="1054"/>
      <c r="K399" s="1054"/>
      <c r="L399" s="1055"/>
      <c r="M399" s="1056"/>
      <c r="N399" s="1057"/>
      <c r="O399" s="1057"/>
      <c r="P399" s="1057"/>
      <c r="Q399" s="1057"/>
      <c r="R399" s="1057"/>
      <c r="S399" s="1057"/>
      <c r="T399" s="1057"/>
      <c r="U399" s="1057"/>
      <c r="V399" s="1057"/>
      <c r="W399" s="1057"/>
      <c r="X399" s="1057"/>
      <c r="Y399" s="1058"/>
      <c r="Z399" s="1059"/>
      <c r="AA399" s="1060"/>
      <c r="AB399" s="1060"/>
      <c r="AC399" s="1062"/>
      <c r="AD399" s="1053"/>
      <c r="AE399" s="1054"/>
      <c r="AF399" s="1054"/>
      <c r="AG399" s="1054"/>
      <c r="AH399" s="1055"/>
      <c r="AI399" s="1056"/>
      <c r="AJ399" s="1057"/>
      <c r="AK399" s="1057"/>
      <c r="AL399" s="1057"/>
      <c r="AM399" s="1057"/>
      <c r="AN399" s="1057"/>
      <c r="AO399" s="1057"/>
      <c r="AP399" s="1057"/>
      <c r="AQ399" s="1057"/>
      <c r="AR399" s="1057"/>
      <c r="AS399" s="1057"/>
      <c r="AT399" s="1057"/>
      <c r="AU399" s="1058"/>
      <c r="AV399" s="1059"/>
      <c r="AW399" s="1060"/>
      <c r="AX399" s="1060"/>
      <c r="AY399" s="1061"/>
      <c r="BG399">
        <v>24.75</v>
      </c>
    </row>
    <row r="400" spans="2:59" ht="24.75" customHeight="1">
      <c r="B400" s="1118"/>
      <c r="C400" s="1119"/>
      <c r="D400" s="1119"/>
      <c r="E400" s="1119"/>
      <c r="F400" s="1119"/>
      <c r="G400" s="1120"/>
      <c r="H400" s="1053"/>
      <c r="I400" s="1054"/>
      <c r="J400" s="1054"/>
      <c r="K400" s="1054"/>
      <c r="L400" s="1055"/>
      <c r="M400" s="1056"/>
      <c r="N400" s="1057"/>
      <c r="O400" s="1057"/>
      <c r="P400" s="1057"/>
      <c r="Q400" s="1057"/>
      <c r="R400" s="1057"/>
      <c r="S400" s="1057"/>
      <c r="T400" s="1057"/>
      <c r="U400" s="1057"/>
      <c r="V400" s="1057"/>
      <c r="W400" s="1057"/>
      <c r="X400" s="1057"/>
      <c r="Y400" s="1058"/>
      <c r="Z400" s="1059"/>
      <c r="AA400" s="1060"/>
      <c r="AB400" s="1060"/>
      <c r="AC400" s="1062"/>
      <c r="AD400" s="1053"/>
      <c r="AE400" s="1054"/>
      <c r="AF400" s="1054"/>
      <c r="AG400" s="1054"/>
      <c r="AH400" s="1055"/>
      <c r="AI400" s="1056"/>
      <c r="AJ400" s="1057"/>
      <c r="AK400" s="1057"/>
      <c r="AL400" s="1057"/>
      <c r="AM400" s="1057"/>
      <c r="AN400" s="1057"/>
      <c r="AO400" s="1057"/>
      <c r="AP400" s="1057"/>
      <c r="AQ400" s="1057"/>
      <c r="AR400" s="1057"/>
      <c r="AS400" s="1057"/>
      <c r="AT400" s="1057"/>
      <c r="AU400" s="1058"/>
      <c r="AV400" s="1059"/>
      <c r="AW400" s="1060"/>
      <c r="AX400" s="1060"/>
      <c r="AY400" s="1061"/>
      <c r="BG400">
        <v>24.75</v>
      </c>
    </row>
    <row r="401" spans="2:59" ht="24.75" customHeight="1">
      <c r="B401" s="1118"/>
      <c r="C401" s="1119"/>
      <c r="D401" s="1119"/>
      <c r="E401" s="1119"/>
      <c r="F401" s="1119"/>
      <c r="G401" s="1120"/>
      <c r="H401" s="1053"/>
      <c r="I401" s="1054"/>
      <c r="J401" s="1054"/>
      <c r="K401" s="1054"/>
      <c r="L401" s="1055"/>
      <c r="M401" s="1056"/>
      <c r="N401" s="1057"/>
      <c r="O401" s="1057"/>
      <c r="P401" s="1057"/>
      <c r="Q401" s="1057"/>
      <c r="R401" s="1057"/>
      <c r="S401" s="1057"/>
      <c r="T401" s="1057"/>
      <c r="U401" s="1057"/>
      <c r="V401" s="1057"/>
      <c r="W401" s="1057"/>
      <c r="X401" s="1057"/>
      <c r="Y401" s="1058"/>
      <c r="Z401" s="1059"/>
      <c r="AA401" s="1060"/>
      <c r="AB401" s="1060"/>
      <c r="AC401" s="1060"/>
      <c r="AD401" s="1053"/>
      <c r="AE401" s="1054"/>
      <c r="AF401" s="1054"/>
      <c r="AG401" s="1054"/>
      <c r="AH401" s="1055"/>
      <c r="AI401" s="1056"/>
      <c r="AJ401" s="1057"/>
      <c r="AK401" s="1057"/>
      <c r="AL401" s="1057"/>
      <c r="AM401" s="1057"/>
      <c r="AN401" s="1057"/>
      <c r="AO401" s="1057"/>
      <c r="AP401" s="1057"/>
      <c r="AQ401" s="1057"/>
      <c r="AR401" s="1057"/>
      <c r="AS401" s="1057"/>
      <c r="AT401" s="1057"/>
      <c r="AU401" s="1058"/>
      <c r="AV401" s="1059"/>
      <c r="AW401" s="1060"/>
      <c r="AX401" s="1060"/>
      <c r="AY401" s="1061"/>
      <c r="BG401">
        <v>24.75</v>
      </c>
    </row>
    <row r="402" spans="2:59" ht="24.75" customHeight="1">
      <c r="B402" s="1118"/>
      <c r="C402" s="1119"/>
      <c r="D402" s="1119"/>
      <c r="E402" s="1119"/>
      <c r="F402" s="1119"/>
      <c r="G402" s="1120"/>
      <c r="H402" s="1053"/>
      <c r="I402" s="1054"/>
      <c r="J402" s="1054"/>
      <c r="K402" s="1054"/>
      <c r="L402" s="1055"/>
      <c r="M402" s="1056"/>
      <c r="N402" s="1057"/>
      <c r="O402" s="1057"/>
      <c r="P402" s="1057"/>
      <c r="Q402" s="1057"/>
      <c r="R402" s="1057"/>
      <c r="S402" s="1057"/>
      <c r="T402" s="1057"/>
      <c r="U402" s="1057"/>
      <c r="V402" s="1057"/>
      <c r="W402" s="1057"/>
      <c r="X402" s="1057"/>
      <c r="Y402" s="1058"/>
      <c r="Z402" s="1059"/>
      <c r="AA402" s="1060"/>
      <c r="AB402" s="1060"/>
      <c r="AC402" s="1060"/>
      <c r="AD402" s="1053"/>
      <c r="AE402" s="1054"/>
      <c r="AF402" s="1054"/>
      <c r="AG402" s="1054"/>
      <c r="AH402" s="1055"/>
      <c r="AI402" s="1056"/>
      <c r="AJ402" s="1057"/>
      <c r="AK402" s="1057"/>
      <c r="AL402" s="1057"/>
      <c r="AM402" s="1057"/>
      <c r="AN402" s="1057"/>
      <c r="AO402" s="1057"/>
      <c r="AP402" s="1057"/>
      <c r="AQ402" s="1057"/>
      <c r="AR402" s="1057"/>
      <c r="AS402" s="1057"/>
      <c r="AT402" s="1057"/>
      <c r="AU402" s="1058"/>
      <c r="AV402" s="1059"/>
      <c r="AW402" s="1060"/>
      <c r="AX402" s="1060"/>
      <c r="AY402" s="1061"/>
      <c r="BG402">
        <v>24.75</v>
      </c>
    </row>
    <row r="403" spans="2:59" ht="24.75" customHeight="1">
      <c r="B403" s="1118"/>
      <c r="C403" s="1119"/>
      <c r="D403" s="1119"/>
      <c r="E403" s="1119"/>
      <c r="F403" s="1119"/>
      <c r="G403" s="1120"/>
      <c r="H403" s="1053"/>
      <c r="I403" s="1054"/>
      <c r="J403" s="1054"/>
      <c r="K403" s="1054"/>
      <c r="L403" s="1055"/>
      <c r="M403" s="1056"/>
      <c r="N403" s="1057"/>
      <c r="O403" s="1057"/>
      <c r="P403" s="1057"/>
      <c r="Q403" s="1057"/>
      <c r="R403" s="1057"/>
      <c r="S403" s="1057"/>
      <c r="T403" s="1057"/>
      <c r="U403" s="1057"/>
      <c r="V403" s="1057"/>
      <c r="W403" s="1057"/>
      <c r="X403" s="1057"/>
      <c r="Y403" s="1058"/>
      <c r="Z403" s="1059"/>
      <c r="AA403" s="1060"/>
      <c r="AB403" s="1060"/>
      <c r="AC403" s="1060"/>
      <c r="AD403" s="1053"/>
      <c r="AE403" s="1054"/>
      <c r="AF403" s="1054"/>
      <c r="AG403" s="1054"/>
      <c r="AH403" s="1055"/>
      <c r="AI403" s="1056"/>
      <c r="AJ403" s="1057"/>
      <c r="AK403" s="1057"/>
      <c r="AL403" s="1057"/>
      <c r="AM403" s="1057"/>
      <c r="AN403" s="1057"/>
      <c r="AO403" s="1057"/>
      <c r="AP403" s="1057"/>
      <c r="AQ403" s="1057"/>
      <c r="AR403" s="1057"/>
      <c r="AS403" s="1057"/>
      <c r="AT403" s="1057"/>
      <c r="AU403" s="1058"/>
      <c r="AV403" s="1059"/>
      <c r="AW403" s="1060"/>
      <c r="AX403" s="1060"/>
      <c r="AY403" s="1061"/>
      <c r="BG403">
        <v>24.75</v>
      </c>
    </row>
    <row r="404" spans="2:59" ht="24.75" customHeight="1">
      <c r="B404" s="1118"/>
      <c r="C404" s="1119"/>
      <c r="D404" s="1119"/>
      <c r="E404" s="1119"/>
      <c r="F404" s="1119"/>
      <c r="G404" s="1120"/>
      <c r="H404" s="1044"/>
      <c r="I404" s="1045"/>
      <c r="J404" s="1045"/>
      <c r="K404" s="1045"/>
      <c r="L404" s="1046"/>
      <c r="M404" s="1047"/>
      <c r="N404" s="1048"/>
      <c r="O404" s="1048"/>
      <c r="P404" s="1048"/>
      <c r="Q404" s="1048"/>
      <c r="R404" s="1048"/>
      <c r="S404" s="1048"/>
      <c r="T404" s="1048"/>
      <c r="U404" s="1048"/>
      <c r="V404" s="1048"/>
      <c r="W404" s="1048"/>
      <c r="X404" s="1048"/>
      <c r="Y404" s="1049"/>
      <c r="Z404" s="1050"/>
      <c r="AA404" s="1051"/>
      <c r="AB404" s="1051"/>
      <c r="AC404" s="1051"/>
      <c r="AD404" s="1044"/>
      <c r="AE404" s="1045"/>
      <c r="AF404" s="1045"/>
      <c r="AG404" s="1045"/>
      <c r="AH404" s="1046"/>
      <c r="AI404" s="1047"/>
      <c r="AJ404" s="1048"/>
      <c r="AK404" s="1048"/>
      <c r="AL404" s="1048"/>
      <c r="AM404" s="1048"/>
      <c r="AN404" s="1048"/>
      <c r="AO404" s="1048"/>
      <c r="AP404" s="1048"/>
      <c r="AQ404" s="1048"/>
      <c r="AR404" s="1048"/>
      <c r="AS404" s="1048"/>
      <c r="AT404" s="1048"/>
      <c r="AU404" s="1049"/>
      <c r="AV404" s="1050"/>
      <c r="AW404" s="1051"/>
      <c r="AX404" s="1051"/>
      <c r="AY404" s="1052"/>
      <c r="BG404">
        <v>24.75</v>
      </c>
    </row>
    <row r="405" spans="2:59" ht="24.75" customHeight="1">
      <c r="B405" s="1118"/>
      <c r="C405" s="1119"/>
      <c r="D405" s="1119"/>
      <c r="E405" s="1119"/>
      <c r="F405" s="1119"/>
      <c r="G405" s="1120"/>
      <c r="H405" s="1086" t="s">
        <v>26</v>
      </c>
      <c r="I405" s="1080"/>
      <c r="J405" s="1080"/>
      <c r="K405" s="1080"/>
      <c r="L405" s="1080"/>
      <c r="M405" s="1087"/>
      <c r="N405" s="1088"/>
      <c r="O405" s="1088"/>
      <c r="P405" s="1088"/>
      <c r="Q405" s="1088"/>
      <c r="R405" s="1088"/>
      <c r="S405" s="1088"/>
      <c r="T405" s="1088"/>
      <c r="U405" s="1088"/>
      <c r="V405" s="1088"/>
      <c r="W405" s="1088"/>
      <c r="X405" s="1088"/>
      <c r="Y405" s="1089"/>
      <c r="Z405" s="1090">
        <f>SUM(Z397:AC404)</f>
        <v>0</v>
      </c>
      <c r="AA405" s="1091"/>
      <c r="AB405" s="1091"/>
      <c r="AC405" s="1092"/>
      <c r="AD405" s="1086" t="s">
        <v>26</v>
      </c>
      <c r="AE405" s="1080"/>
      <c r="AF405" s="1080"/>
      <c r="AG405" s="1080"/>
      <c r="AH405" s="1080"/>
      <c r="AI405" s="1087"/>
      <c r="AJ405" s="1088"/>
      <c r="AK405" s="1088"/>
      <c r="AL405" s="1088"/>
      <c r="AM405" s="1088"/>
      <c r="AN405" s="1088"/>
      <c r="AO405" s="1088"/>
      <c r="AP405" s="1088"/>
      <c r="AQ405" s="1088"/>
      <c r="AR405" s="1088"/>
      <c r="AS405" s="1088"/>
      <c r="AT405" s="1088"/>
      <c r="AU405" s="1089"/>
      <c r="AV405" s="1090">
        <f>SUM(AV397:AY404)</f>
        <v>0</v>
      </c>
      <c r="AW405" s="1091"/>
      <c r="AX405" s="1091"/>
      <c r="AY405" s="1093"/>
      <c r="BG405">
        <v>24.75</v>
      </c>
    </row>
    <row r="406" spans="2:59" ht="24.75" customHeight="1">
      <c r="B406" s="1118"/>
      <c r="C406" s="1119"/>
      <c r="D406" s="1119"/>
      <c r="E406" s="1119"/>
      <c r="F406" s="1119"/>
      <c r="G406" s="1120"/>
      <c r="H406" s="1073" t="s">
        <v>840</v>
      </c>
      <c r="I406" s="1074"/>
      <c r="J406" s="1074"/>
      <c r="K406" s="1074"/>
      <c r="L406" s="1074"/>
      <c r="M406" s="1074"/>
      <c r="N406" s="1074"/>
      <c r="O406" s="1074"/>
      <c r="P406" s="1074"/>
      <c r="Q406" s="1074"/>
      <c r="R406" s="1074"/>
      <c r="S406" s="1074"/>
      <c r="T406" s="1074"/>
      <c r="U406" s="1074"/>
      <c r="V406" s="1074"/>
      <c r="W406" s="1074"/>
      <c r="X406" s="1074"/>
      <c r="Y406" s="1074"/>
      <c r="Z406" s="1074"/>
      <c r="AA406" s="1074"/>
      <c r="AB406" s="1074"/>
      <c r="AC406" s="1075"/>
      <c r="AD406" s="1073" t="s">
        <v>829</v>
      </c>
      <c r="AE406" s="1074"/>
      <c r="AF406" s="1074"/>
      <c r="AG406" s="1074"/>
      <c r="AH406" s="1074"/>
      <c r="AI406" s="1074"/>
      <c r="AJ406" s="1074"/>
      <c r="AK406" s="1074"/>
      <c r="AL406" s="1074"/>
      <c r="AM406" s="1074"/>
      <c r="AN406" s="1074"/>
      <c r="AO406" s="1074"/>
      <c r="AP406" s="1074"/>
      <c r="AQ406" s="1074"/>
      <c r="AR406" s="1074"/>
      <c r="AS406" s="1074"/>
      <c r="AT406" s="1074"/>
      <c r="AU406" s="1074"/>
      <c r="AV406" s="1074"/>
      <c r="AW406" s="1074"/>
      <c r="AX406" s="1074"/>
      <c r="AY406" s="1076"/>
      <c r="BG406">
        <v>24.75</v>
      </c>
    </row>
    <row r="407" spans="2:59" ht="24.75" customHeight="1">
      <c r="B407" s="1118"/>
      <c r="C407" s="1119"/>
      <c r="D407" s="1119"/>
      <c r="E407" s="1119"/>
      <c r="F407" s="1119"/>
      <c r="G407" s="1120"/>
      <c r="H407" s="1077" t="s">
        <v>23</v>
      </c>
      <c r="I407" s="1078"/>
      <c r="J407" s="1078"/>
      <c r="K407" s="1078"/>
      <c r="L407" s="1078"/>
      <c r="M407" s="1079" t="s">
        <v>24</v>
      </c>
      <c r="N407" s="1080"/>
      <c r="O407" s="1080"/>
      <c r="P407" s="1080"/>
      <c r="Q407" s="1080"/>
      <c r="R407" s="1080"/>
      <c r="S407" s="1080"/>
      <c r="T407" s="1080"/>
      <c r="U407" s="1080"/>
      <c r="V407" s="1080"/>
      <c r="W407" s="1080"/>
      <c r="X407" s="1080"/>
      <c r="Y407" s="1081"/>
      <c r="Z407" s="1082" t="s">
        <v>25</v>
      </c>
      <c r="AA407" s="1083"/>
      <c r="AB407" s="1083"/>
      <c r="AC407" s="1084"/>
      <c r="AD407" s="1077" t="s">
        <v>23</v>
      </c>
      <c r="AE407" s="1078"/>
      <c r="AF407" s="1078"/>
      <c r="AG407" s="1078"/>
      <c r="AH407" s="1078"/>
      <c r="AI407" s="1079" t="s">
        <v>24</v>
      </c>
      <c r="AJ407" s="1080"/>
      <c r="AK407" s="1080"/>
      <c r="AL407" s="1080"/>
      <c r="AM407" s="1080"/>
      <c r="AN407" s="1080"/>
      <c r="AO407" s="1080"/>
      <c r="AP407" s="1080"/>
      <c r="AQ407" s="1080"/>
      <c r="AR407" s="1080"/>
      <c r="AS407" s="1080"/>
      <c r="AT407" s="1080"/>
      <c r="AU407" s="1081"/>
      <c r="AV407" s="1082" t="s">
        <v>25</v>
      </c>
      <c r="AW407" s="1083"/>
      <c r="AX407" s="1083"/>
      <c r="AY407" s="1085"/>
      <c r="BG407">
        <v>24.75</v>
      </c>
    </row>
    <row r="408" spans="2:59" ht="24.75" customHeight="1">
      <c r="B408" s="1118"/>
      <c r="C408" s="1119"/>
      <c r="D408" s="1119"/>
      <c r="E408" s="1119"/>
      <c r="F408" s="1119"/>
      <c r="G408" s="1120"/>
      <c r="H408" s="1063"/>
      <c r="I408" s="1064"/>
      <c r="J408" s="1064"/>
      <c r="K408" s="1064"/>
      <c r="L408" s="1065"/>
      <c r="M408" s="1066"/>
      <c r="N408" s="1067"/>
      <c r="O408" s="1067"/>
      <c r="P408" s="1067"/>
      <c r="Q408" s="1067"/>
      <c r="R408" s="1067"/>
      <c r="S408" s="1067"/>
      <c r="T408" s="1067"/>
      <c r="U408" s="1067"/>
      <c r="V408" s="1067"/>
      <c r="W408" s="1067"/>
      <c r="X408" s="1067"/>
      <c r="Y408" s="1068"/>
      <c r="Z408" s="1069"/>
      <c r="AA408" s="1070"/>
      <c r="AB408" s="1070"/>
      <c r="AC408" s="1071"/>
      <c r="AD408" s="1063"/>
      <c r="AE408" s="1064"/>
      <c r="AF408" s="1064"/>
      <c r="AG408" s="1064"/>
      <c r="AH408" s="1065"/>
      <c r="AI408" s="1066"/>
      <c r="AJ408" s="1067"/>
      <c r="AK408" s="1067"/>
      <c r="AL408" s="1067"/>
      <c r="AM408" s="1067"/>
      <c r="AN408" s="1067"/>
      <c r="AO408" s="1067"/>
      <c r="AP408" s="1067"/>
      <c r="AQ408" s="1067"/>
      <c r="AR408" s="1067"/>
      <c r="AS408" s="1067"/>
      <c r="AT408" s="1067"/>
      <c r="AU408" s="1068"/>
      <c r="AV408" s="1069"/>
      <c r="AW408" s="1070"/>
      <c r="AX408" s="1070"/>
      <c r="AY408" s="1072"/>
      <c r="BG408">
        <v>24.75</v>
      </c>
    </row>
    <row r="409" spans="2:59" ht="24.75" customHeight="1">
      <c r="B409" s="1118"/>
      <c r="C409" s="1119"/>
      <c r="D409" s="1119"/>
      <c r="E409" s="1119"/>
      <c r="F409" s="1119"/>
      <c r="G409" s="1120"/>
      <c r="H409" s="1053"/>
      <c r="I409" s="1054"/>
      <c r="J409" s="1054"/>
      <c r="K409" s="1054"/>
      <c r="L409" s="1055"/>
      <c r="M409" s="1056"/>
      <c r="N409" s="1057"/>
      <c r="O409" s="1057"/>
      <c r="P409" s="1057"/>
      <c r="Q409" s="1057"/>
      <c r="R409" s="1057"/>
      <c r="S409" s="1057"/>
      <c r="T409" s="1057"/>
      <c r="U409" s="1057"/>
      <c r="V409" s="1057"/>
      <c r="W409" s="1057"/>
      <c r="X409" s="1057"/>
      <c r="Y409" s="1058"/>
      <c r="Z409" s="1059"/>
      <c r="AA409" s="1060"/>
      <c r="AB409" s="1060"/>
      <c r="AC409" s="1062"/>
      <c r="AD409" s="1053"/>
      <c r="AE409" s="1054"/>
      <c r="AF409" s="1054"/>
      <c r="AG409" s="1054"/>
      <c r="AH409" s="1055"/>
      <c r="AI409" s="1056"/>
      <c r="AJ409" s="1057"/>
      <c r="AK409" s="1057"/>
      <c r="AL409" s="1057"/>
      <c r="AM409" s="1057"/>
      <c r="AN409" s="1057"/>
      <c r="AO409" s="1057"/>
      <c r="AP409" s="1057"/>
      <c r="AQ409" s="1057"/>
      <c r="AR409" s="1057"/>
      <c r="AS409" s="1057"/>
      <c r="AT409" s="1057"/>
      <c r="AU409" s="1058"/>
      <c r="AV409" s="1059"/>
      <c r="AW409" s="1060"/>
      <c r="AX409" s="1060"/>
      <c r="AY409" s="1061"/>
      <c r="BG409">
        <v>24.75</v>
      </c>
    </row>
    <row r="410" spans="2:59" ht="24.75" customHeight="1">
      <c r="B410" s="1118"/>
      <c r="C410" s="1119"/>
      <c r="D410" s="1119"/>
      <c r="E410" s="1119"/>
      <c r="F410" s="1119"/>
      <c r="G410" s="1120"/>
      <c r="H410" s="1053"/>
      <c r="I410" s="1054"/>
      <c r="J410" s="1054"/>
      <c r="K410" s="1054"/>
      <c r="L410" s="1055"/>
      <c r="M410" s="1056"/>
      <c r="N410" s="1057"/>
      <c r="O410" s="1057"/>
      <c r="P410" s="1057"/>
      <c r="Q410" s="1057"/>
      <c r="R410" s="1057"/>
      <c r="S410" s="1057"/>
      <c r="T410" s="1057"/>
      <c r="U410" s="1057"/>
      <c r="V410" s="1057"/>
      <c r="W410" s="1057"/>
      <c r="X410" s="1057"/>
      <c r="Y410" s="1058"/>
      <c r="Z410" s="1059"/>
      <c r="AA410" s="1060"/>
      <c r="AB410" s="1060"/>
      <c r="AC410" s="1062"/>
      <c r="AD410" s="1053"/>
      <c r="AE410" s="1054"/>
      <c r="AF410" s="1054"/>
      <c r="AG410" s="1054"/>
      <c r="AH410" s="1055"/>
      <c r="AI410" s="1056"/>
      <c r="AJ410" s="1057"/>
      <c r="AK410" s="1057"/>
      <c r="AL410" s="1057"/>
      <c r="AM410" s="1057"/>
      <c r="AN410" s="1057"/>
      <c r="AO410" s="1057"/>
      <c r="AP410" s="1057"/>
      <c r="AQ410" s="1057"/>
      <c r="AR410" s="1057"/>
      <c r="AS410" s="1057"/>
      <c r="AT410" s="1057"/>
      <c r="AU410" s="1058"/>
      <c r="AV410" s="1059"/>
      <c r="AW410" s="1060"/>
      <c r="AX410" s="1060"/>
      <c r="AY410" s="1061"/>
      <c r="BG410">
        <v>24.75</v>
      </c>
    </row>
    <row r="411" spans="2:59" ht="24.75" customHeight="1">
      <c r="B411" s="1118"/>
      <c r="C411" s="1119"/>
      <c r="D411" s="1119"/>
      <c r="E411" s="1119"/>
      <c r="F411" s="1119"/>
      <c r="G411" s="1120"/>
      <c r="H411" s="1053"/>
      <c r="I411" s="1054"/>
      <c r="J411" s="1054"/>
      <c r="K411" s="1054"/>
      <c r="L411" s="1055"/>
      <c r="M411" s="1056"/>
      <c r="N411" s="1057"/>
      <c r="O411" s="1057"/>
      <c r="P411" s="1057"/>
      <c r="Q411" s="1057"/>
      <c r="R411" s="1057"/>
      <c r="S411" s="1057"/>
      <c r="T411" s="1057"/>
      <c r="U411" s="1057"/>
      <c r="V411" s="1057"/>
      <c r="W411" s="1057"/>
      <c r="X411" s="1057"/>
      <c r="Y411" s="1058"/>
      <c r="Z411" s="1059"/>
      <c r="AA411" s="1060"/>
      <c r="AB411" s="1060"/>
      <c r="AC411" s="1062"/>
      <c r="AD411" s="1053"/>
      <c r="AE411" s="1054"/>
      <c r="AF411" s="1054"/>
      <c r="AG411" s="1054"/>
      <c r="AH411" s="1055"/>
      <c r="AI411" s="1056"/>
      <c r="AJ411" s="1057"/>
      <c r="AK411" s="1057"/>
      <c r="AL411" s="1057"/>
      <c r="AM411" s="1057"/>
      <c r="AN411" s="1057"/>
      <c r="AO411" s="1057"/>
      <c r="AP411" s="1057"/>
      <c r="AQ411" s="1057"/>
      <c r="AR411" s="1057"/>
      <c r="AS411" s="1057"/>
      <c r="AT411" s="1057"/>
      <c r="AU411" s="1058"/>
      <c r="AV411" s="1059"/>
      <c r="AW411" s="1060"/>
      <c r="AX411" s="1060"/>
      <c r="AY411" s="1061"/>
      <c r="BG411">
        <v>24.75</v>
      </c>
    </row>
    <row r="412" spans="2:59" ht="24.75" customHeight="1">
      <c r="B412" s="1118"/>
      <c r="C412" s="1119"/>
      <c r="D412" s="1119"/>
      <c r="E412" s="1119"/>
      <c r="F412" s="1119"/>
      <c r="G412" s="1120"/>
      <c r="H412" s="1053"/>
      <c r="I412" s="1054"/>
      <c r="J412" s="1054"/>
      <c r="K412" s="1054"/>
      <c r="L412" s="1055"/>
      <c r="M412" s="1056"/>
      <c r="N412" s="1057"/>
      <c r="O412" s="1057"/>
      <c r="P412" s="1057"/>
      <c r="Q412" s="1057"/>
      <c r="R412" s="1057"/>
      <c r="S412" s="1057"/>
      <c r="T412" s="1057"/>
      <c r="U412" s="1057"/>
      <c r="V412" s="1057"/>
      <c r="W412" s="1057"/>
      <c r="X412" s="1057"/>
      <c r="Y412" s="1058"/>
      <c r="Z412" s="1059"/>
      <c r="AA412" s="1060"/>
      <c r="AB412" s="1060"/>
      <c r="AC412" s="1060"/>
      <c r="AD412" s="1053"/>
      <c r="AE412" s="1054"/>
      <c r="AF412" s="1054"/>
      <c r="AG412" s="1054"/>
      <c r="AH412" s="1055"/>
      <c r="AI412" s="1056"/>
      <c r="AJ412" s="1057"/>
      <c r="AK412" s="1057"/>
      <c r="AL412" s="1057"/>
      <c r="AM412" s="1057"/>
      <c r="AN412" s="1057"/>
      <c r="AO412" s="1057"/>
      <c r="AP412" s="1057"/>
      <c r="AQ412" s="1057"/>
      <c r="AR412" s="1057"/>
      <c r="AS412" s="1057"/>
      <c r="AT412" s="1057"/>
      <c r="AU412" s="1058"/>
      <c r="AV412" s="1059"/>
      <c r="AW412" s="1060"/>
      <c r="AX412" s="1060"/>
      <c r="AY412" s="1061"/>
      <c r="BG412">
        <v>24.75</v>
      </c>
    </row>
    <row r="413" spans="2:59" ht="24.75" customHeight="1">
      <c r="B413" s="1118"/>
      <c r="C413" s="1119"/>
      <c r="D413" s="1119"/>
      <c r="E413" s="1119"/>
      <c r="F413" s="1119"/>
      <c r="G413" s="1120"/>
      <c r="H413" s="1053"/>
      <c r="I413" s="1054"/>
      <c r="J413" s="1054"/>
      <c r="K413" s="1054"/>
      <c r="L413" s="1055"/>
      <c r="M413" s="1056"/>
      <c r="N413" s="1057"/>
      <c r="O413" s="1057"/>
      <c r="P413" s="1057"/>
      <c r="Q413" s="1057"/>
      <c r="R413" s="1057"/>
      <c r="S413" s="1057"/>
      <c r="T413" s="1057"/>
      <c r="U413" s="1057"/>
      <c r="V413" s="1057"/>
      <c r="W413" s="1057"/>
      <c r="X413" s="1057"/>
      <c r="Y413" s="1058"/>
      <c r="Z413" s="1059"/>
      <c r="AA413" s="1060"/>
      <c r="AB413" s="1060"/>
      <c r="AC413" s="1060"/>
      <c r="AD413" s="1053"/>
      <c r="AE413" s="1054"/>
      <c r="AF413" s="1054"/>
      <c r="AG413" s="1054"/>
      <c r="AH413" s="1055"/>
      <c r="AI413" s="1056"/>
      <c r="AJ413" s="1057"/>
      <c r="AK413" s="1057"/>
      <c r="AL413" s="1057"/>
      <c r="AM413" s="1057"/>
      <c r="AN413" s="1057"/>
      <c r="AO413" s="1057"/>
      <c r="AP413" s="1057"/>
      <c r="AQ413" s="1057"/>
      <c r="AR413" s="1057"/>
      <c r="AS413" s="1057"/>
      <c r="AT413" s="1057"/>
      <c r="AU413" s="1058"/>
      <c r="AV413" s="1059"/>
      <c r="AW413" s="1060"/>
      <c r="AX413" s="1060"/>
      <c r="AY413" s="1061"/>
      <c r="BG413">
        <v>24.75</v>
      </c>
    </row>
    <row r="414" spans="2:59" ht="24.75" customHeight="1">
      <c r="B414" s="1118"/>
      <c r="C414" s="1119"/>
      <c r="D414" s="1119"/>
      <c r="E414" s="1119"/>
      <c r="F414" s="1119"/>
      <c r="G414" s="1120"/>
      <c r="H414" s="1053"/>
      <c r="I414" s="1054"/>
      <c r="J414" s="1054"/>
      <c r="K414" s="1054"/>
      <c r="L414" s="1055"/>
      <c r="M414" s="1056"/>
      <c r="N414" s="1057"/>
      <c r="O414" s="1057"/>
      <c r="P414" s="1057"/>
      <c r="Q414" s="1057"/>
      <c r="R414" s="1057"/>
      <c r="S414" s="1057"/>
      <c r="T414" s="1057"/>
      <c r="U414" s="1057"/>
      <c r="V414" s="1057"/>
      <c r="W414" s="1057"/>
      <c r="X414" s="1057"/>
      <c r="Y414" s="1058"/>
      <c r="Z414" s="1059"/>
      <c r="AA414" s="1060"/>
      <c r="AB414" s="1060"/>
      <c r="AC414" s="1060"/>
      <c r="AD414" s="1053"/>
      <c r="AE414" s="1054"/>
      <c r="AF414" s="1054"/>
      <c r="AG414" s="1054"/>
      <c r="AH414" s="1055"/>
      <c r="AI414" s="1056"/>
      <c r="AJ414" s="1057"/>
      <c r="AK414" s="1057"/>
      <c r="AL414" s="1057"/>
      <c r="AM414" s="1057"/>
      <c r="AN414" s="1057"/>
      <c r="AO414" s="1057"/>
      <c r="AP414" s="1057"/>
      <c r="AQ414" s="1057"/>
      <c r="AR414" s="1057"/>
      <c r="AS414" s="1057"/>
      <c r="AT414" s="1057"/>
      <c r="AU414" s="1058"/>
      <c r="AV414" s="1059"/>
      <c r="AW414" s="1060"/>
      <c r="AX414" s="1060"/>
      <c r="AY414" s="1061"/>
      <c r="BG414">
        <v>24.75</v>
      </c>
    </row>
    <row r="415" spans="2:59" ht="24.75" customHeight="1">
      <c r="B415" s="1118"/>
      <c r="C415" s="1119"/>
      <c r="D415" s="1119"/>
      <c r="E415" s="1119"/>
      <c r="F415" s="1119"/>
      <c r="G415" s="1120"/>
      <c r="H415" s="1044"/>
      <c r="I415" s="1045"/>
      <c r="J415" s="1045"/>
      <c r="K415" s="1045"/>
      <c r="L415" s="1046"/>
      <c r="M415" s="1047"/>
      <c r="N415" s="1048"/>
      <c r="O415" s="1048"/>
      <c r="P415" s="1048"/>
      <c r="Q415" s="1048"/>
      <c r="R415" s="1048"/>
      <c r="S415" s="1048"/>
      <c r="T415" s="1048"/>
      <c r="U415" s="1048"/>
      <c r="V415" s="1048"/>
      <c r="W415" s="1048"/>
      <c r="X415" s="1048"/>
      <c r="Y415" s="1049"/>
      <c r="Z415" s="1050"/>
      <c r="AA415" s="1051"/>
      <c r="AB415" s="1051"/>
      <c r="AC415" s="1051"/>
      <c r="AD415" s="1044"/>
      <c r="AE415" s="1045"/>
      <c r="AF415" s="1045"/>
      <c r="AG415" s="1045"/>
      <c r="AH415" s="1046"/>
      <c r="AI415" s="1047"/>
      <c r="AJ415" s="1048"/>
      <c r="AK415" s="1048"/>
      <c r="AL415" s="1048"/>
      <c r="AM415" s="1048"/>
      <c r="AN415" s="1048"/>
      <c r="AO415" s="1048"/>
      <c r="AP415" s="1048"/>
      <c r="AQ415" s="1048"/>
      <c r="AR415" s="1048"/>
      <c r="AS415" s="1048"/>
      <c r="AT415" s="1048"/>
      <c r="AU415" s="1049"/>
      <c r="AV415" s="1050"/>
      <c r="AW415" s="1051"/>
      <c r="AX415" s="1051"/>
      <c r="AY415" s="1052"/>
      <c r="BG415">
        <v>24.75</v>
      </c>
    </row>
    <row r="416" spans="2:59" ht="24.75" customHeight="1">
      <c r="B416" s="1118"/>
      <c r="C416" s="1119"/>
      <c r="D416" s="1119"/>
      <c r="E416" s="1119"/>
      <c r="F416" s="1119"/>
      <c r="G416" s="1120"/>
      <c r="H416" s="1086" t="s">
        <v>26</v>
      </c>
      <c r="I416" s="1080"/>
      <c r="J416" s="1080"/>
      <c r="K416" s="1080"/>
      <c r="L416" s="1080"/>
      <c r="M416" s="1087"/>
      <c r="N416" s="1088"/>
      <c r="O416" s="1088"/>
      <c r="P416" s="1088"/>
      <c r="Q416" s="1088"/>
      <c r="R416" s="1088"/>
      <c r="S416" s="1088"/>
      <c r="T416" s="1088"/>
      <c r="U416" s="1088"/>
      <c r="V416" s="1088"/>
      <c r="W416" s="1088"/>
      <c r="X416" s="1088"/>
      <c r="Y416" s="1089"/>
      <c r="Z416" s="1090">
        <f>SUM(Z408:AC415)</f>
        <v>0</v>
      </c>
      <c r="AA416" s="1091"/>
      <c r="AB416" s="1091"/>
      <c r="AC416" s="1092"/>
      <c r="AD416" s="1086" t="s">
        <v>26</v>
      </c>
      <c r="AE416" s="1080"/>
      <c r="AF416" s="1080"/>
      <c r="AG416" s="1080"/>
      <c r="AH416" s="1080"/>
      <c r="AI416" s="1087"/>
      <c r="AJ416" s="1088"/>
      <c r="AK416" s="1088"/>
      <c r="AL416" s="1088"/>
      <c r="AM416" s="1088"/>
      <c r="AN416" s="1088"/>
      <c r="AO416" s="1088"/>
      <c r="AP416" s="1088"/>
      <c r="AQ416" s="1088"/>
      <c r="AR416" s="1088"/>
      <c r="AS416" s="1088"/>
      <c r="AT416" s="1088"/>
      <c r="AU416" s="1089"/>
      <c r="AV416" s="1090">
        <f>SUM(AV408:AY415)</f>
        <v>0</v>
      </c>
      <c r="AW416" s="1091"/>
      <c r="AX416" s="1091"/>
      <c r="AY416" s="1093"/>
      <c r="BG416">
        <v>24.75</v>
      </c>
    </row>
    <row r="417" spans="2:59" ht="24.75" customHeight="1">
      <c r="B417" s="1118"/>
      <c r="C417" s="1119"/>
      <c r="D417" s="1119"/>
      <c r="E417" s="1119"/>
      <c r="F417" s="1119"/>
      <c r="G417" s="1120"/>
      <c r="H417" s="1073" t="s">
        <v>795</v>
      </c>
      <c r="I417" s="1074"/>
      <c r="J417" s="1074"/>
      <c r="K417" s="1074"/>
      <c r="L417" s="1074"/>
      <c r="M417" s="1074"/>
      <c r="N417" s="1074"/>
      <c r="O417" s="1074"/>
      <c r="P417" s="1074"/>
      <c r="Q417" s="1074"/>
      <c r="R417" s="1074"/>
      <c r="S417" s="1074"/>
      <c r="T417" s="1074"/>
      <c r="U417" s="1074"/>
      <c r="V417" s="1074"/>
      <c r="W417" s="1074"/>
      <c r="X417" s="1074"/>
      <c r="Y417" s="1074"/>
      <c r="Z417" s="1074"/>
      <c r="AA417" s="1074"/>
      <c r="AB417" s="1074"/>
      <c r="AC417" s="1075"/>
      <c r="AD417" s="1073" t="s">
        <v>796</v>
      </c>
      <c r="AE417" s="1074"/>
      <c r="AF417" s="1074"/>
      <c r="AG417" s="1074"/>
      <c r="AH417" s="1074"/>
      <c r="AI417" s="1074"/>
      <c r="AJ417" s="1074"/>
      <c r="AK417" s="1074"/>
      <c r="AL417" s="1074"/>
      <c r="AM417" s="1074"/>
      <c r="AN417" s="1074"/>
      <c r="AO417" s="1074"/>
      <c r="AP417" s="1074"/>
      <c r="AQ417" s="1074"/>
      <c r="AR417" s="1074"/>
      <c r="AS417" s="1074"/>
      <c r="AT417" s="1074"/>
      <c r="AU417" s="1074"/>
      <c r="AV417" s="1074"/>
      <c r="AW417" s="1074"/>
      <c r="AX417" s="1074"/>
      <c r="AY417" s="1076"/>
      <c r="BG417">
        <v>24.75</v>
      </c>
    </row>
    <row r="418" spans="2:59" ht="24.75" customHeight="1">
      <c r="B418" s="1118"/>
      <c r="C418" s="1119"/>
      <c r="D418" s="1119"/>
      <c r="E418" s="1119"/>
      <c r="F418" s="1119"/>
      <c r="G418" s="1120"/>
      <c r="H418" s="1077" t="s">
        <v>23</v>
      </c>
      <c r="I418" s="1078"/>
      <c r="J418" s="1078"/>
      <c r="K418" s="1078"/>
      <c r="L418" s="1078"/>
      <c r="M418" s="1079" t="s">
        <v>24</v>
      </c>
      <c r="N418" s="1080"/>
      <c r="O418" s="1080"/>
      <c r="P418" s="1080"/>
      <c r="Q418" s="1080"/>
      <c r="R418" s="1080"/>
      <c r="S418" s="1080"/>
      <c r="T418" s="1080"/>
      <c r="U418" s="1080"/>
      <c r="V418" s="1080"/>
      <c r="W418" s="1080"/>
      <c r="X418" s="1080"/>
      <c r="Y418" s="1081"/>
      <c r="Z418" s="1082" t="s">
        <v>25</v>
      </c>
      <c r="AA418" s="1083"/>
      <c r="AB418" s="1083"/>
      <c r="AC418" s="1084"/>
      <c r="AD418" s="1077" t="s">
        <v>23</v>
      </c>
      <c r="AE418" s="1078"/>
      <c r="AF418" s="1078"/>
      <c r="AG418" s="1078"/>
      <c r="AH418" s="1078"/>
      <c r="AI418" s="1079" t="s">
        <v>24</v>
      </c>
      <c r="AJ418" s="1080"/>
      <c r="AK418" s="1080"/>
      <c r="AL418" s="1080"/>
      <c r="AM418" s="1080"/>
      <c r="AN418" s="1080"/>
      <c r="AO418" s="1080"/>
      <c r="AP418" s="1080"/>
      <c r="AQ418" s="1080"/>
      <c r="AR418" s="1080"/>
      <c r="AS418" s="1080"/>
      <c r="AT418" s="1080"/>
      <c r="AU418" s="1081"/>
      <c r="AV418" s="1082" t="s">
        <v>25</v>
      </c>
      <c r="AW418" s="1083"/>
      <c r="AX418" s="1083"/>
      <c r="AY418" s="1085"/>
      <c r="BG418">
        <v>24.75</v>
      </c>
    </row>
    <row r="419" spans="2:59" ht="24.75" customHeight="1">
      <c r="B419" s="1118"/>
      <c r="C419" s="1119"/>
      <c r="D419" s="1119"/>
      <c r="E419" s="1119"/>
      <c r="F419" s="1119"/>
      <c r="G419" s="1120"/>
      <c r="H419" s="1063"/>
      <c r="I419" s="1064"/>
      <c r="J419" s="1064"/>
      <c r="K419" s="1064"/>
      <c r="L419" s="1065"/>
      <c r="M419" s="1066"/>
      <c r="N419" s="1067"/>
      <c r="O419" s="1067"/>
      <c r="P419" s="1067"/>
      <c r="Q419" s="1067"/>
      <c r="R419" s="1067"/>
      <c r="S419" s="1067"/>
      <c r="T419" s="1067"/>
      <c r="U419" s="1067"/>
      <c r="V419" s="1067"/>
      <c r="W419" s="1067"/>
      <c r="X419" s="1067"/>
      <c r="Y419" s="1068"/>
      <c r="Z419" s="1069"/>
      <c r="AA419" s="1070"/>
      <c r="AB419" s="1070"/>
      <c r="AC419" s="1071"/>
      <c r="AD419" s="1063"/>
      <c r="AE419" s="1064"/>
      <c r="AF419" s="1064"/>
      <c r="AG419" s="1064"/>
      <c r="AH419" s="1065"/>
      <c r="AI419" s="1066"/>
      <c r="AJ419" s="1067"/>
      <c r="AK419" s="1067"/>
      <c r="AL419" s="1067"/>
      <c r="AM419" s="1067"/>
      <c r="AN419" s="1067"/>
      <c r="AO419" s="1067"/>
      <c r="AP419" s="1067"/>
      <c r="AQ419" s="1067"/>
      <c r="AR419" s="1067"/>
      <c r="AS419" s="1067"/>
      <c r="AT419" s="1067"/>
      <c r="AU419" s="1068"/>
      <c r="AV419" s="1069"/>
      <c r="AW419" s="1070"/>
      <c r="AX419" s="1070"/>
      <c r="AY419" s="1072"/>
      <c r="BG419">
        <v>24.75</v>
      </c>
    </row>
    <row r="420" spans="2:59" ht="24.75" customHeight="1">
      <c r="B420" s="1118"/>
      <c r="C420" s="1119"/>
      <c r="D420" s="1119"/>
      <c r="E420" s="1119"/>
      <c r="F420" s="1119"/>
      <c r="G420" s="1120"/>
      <c r="H420" s="1053"/>
      <c r="I420" s="1054"/>
      <c r="J420" s="1054"/>
      <c r="K420" s="1054"/>
      <c r="L420" s="1055"/>
      <c r="M420" s="1056"/>
      <c r="N420" s="1057"/>
      <c r="O420" s="1057"/>
      <c r="P420" s="1057"/>
      <c r="Q420" s="1057"/>
      <c r="R420" s="1057"/>
      <c r="S420" s="1057"/>
      <c r="T420" s="1057"/>
      <c r="U420" s="1057"/>
      <c r="V420" s="1057"/>
      <c r="W420" s="1057"/>
      <c r="X420" s="1057"/>
      <c r="Y420" s="1058"/>
      <c r="Z420" s="1059"/>
      <c r="AA420" s="1060"/>
      <c r="AB420" s="1060"/>
      <c r="AC420" s="1062"/>
      <c r="AD420" s="1053"/>
      <c r="AE420" s="1054"/>
      <c r="AF420" s="1054"/>
      <c r="AG420" s="1054"/>
      <c r="AH420" s="1055"/>
      <c r="AI420" s="1056"/>
      <c r="AJ420" s="1057"/>
      <c r="AK420" s="1057"/>
      <c r="AL420" s="1057"/>
      <c r="AM420" s="1057"/>
      <c r="AN420" s="1057"/>
      <c r="AO420" s="1057"/>
      <c r="AP420" s="1057"/>
      <c r="AQ420" s="1057"/>
      <c r="AR420" s="1057"/>
      <c r="AS420" s="1057"/>
      <c r="AT420" s="1057"/>
      <c r="AU420" s="1058"/>
      <c r="AV420" s="1059"/>
      <c r="AW420" s="1060"/>
      <c r="AX420" s="1060"/>
      <c r="AY420" s="1061"/>
      <c r="BG420">
        <v>24.75</v>
      </c>
    </row>
    <row r="421" spans="2:59" ht="24.75" customHeight="1">
      <c r="B421" s="1118"/>
      <c r="C421" s="1119"/>
      <c r="D421" s="1119"/>
      <c r="E421" s="1119"/>
      <c r="F421" s="1119"/>
      <c r="G421" s="1120"/>
      <c r="H421" s="1053"/>
      <c r="I421" s="1054"/>
      <c r="J421" s="1054"/>
      <c r="K421" s="1054"/>
      <c r="L421" s="1055"/>
      <c r="M421" s="1056"/>
      <c r="N421" s="1057"/>
      <c r="O421" s="1057"/>
      <c r="P421" s="1057"/>
      <c r="Q421" s="1057"/>
      <c r="R421" s="1057"/>
      <c r="S421" s="1057"/>
      <c r="T421" s="1057"/>
      <c r="U421" s="1057"/>
      <c r="V421" s="1057"/>
      <c r="W421" s="1057"/>
      <c r="X421" s="1057"/>
      <c r="Y421" s="1058"/>
      <c r="Z421" s="1059"/>
      <c r="AA421" s="1060"/>
      <c r="AB421" s="1060"/>
      <c r="AC421" s="1062"/>
      <c r="AD421" s="1053"/>
      <c r="AE421" s="1054"/>
      <c r="AF421" s="1054"/>
      <c r="AG421" s="1054"/>
      <c r="AH421" s="1055"/>
      <c r="AI421" s="1056"/>
      <c r="AJ421" s="1057"/>
      <c r="AK421" s="1057"/>
      <c r="AL421" s="1057"/>
      <c r="AM421" s="1057"/>
      <c r="AN421" s="1057"/>
      <c r="AO421" s="1057"/>
      <c r="AP421" s="1057"/>
      <c r="AQ421" s="1057"/>
      <c r="AR421" s="1057"/>
      <c r="AS421" s="1057"/>
      <c r="AT421" s="1057"/>
      <c r="AU421" s="1058"/>
      <c r="AV421" s="1059"/>
      <c r="AW421" s="1060"/>
      <c r="AX421" s="1060"/>
      <c r="AY421" s="1061"/>
      <c r="BG421">
        <v>24.75</v>
      </c>
    </row>
    <row r="422" spans="2:59" ht="24.75" customHeight="1">
      <c r="B422" s="1118"/>
      <c r="C422" s="1119"/>
      <c r="D422" s="1119"/>
      <c r="E422" s="1119"/>
      <c r="F422" s="1119"/>
      <c r="G422" s="1120"/>
      <c r="H422" s="1053"/>
      <c r="I422" s="1054"/>
      <c r="J422" s="1054"/>
      <c r="K422" s="1054"/>
      <c r="L422" s="1055"/>
      <c r="M422" s="1056"/>
      <c r="N422" s="1057"/>
      <c r="O422" s="1057"/>
      <c r="P422" s="1057"/>
      <c r="Q422" s="1057"/>
      <c r="R422" s="1057"/>
      <c r="S422" s="1057"/>
      <c r="T422" s="1057"/>
      <c r="U422" s="1057"/>
      <c r="V422" s="1057"/>
      <c r="W422" s="1057"/>
      <c r="X422" s="1057"/>
      <c r="Y422" s="1058"/>
      <c r="Z422" s="1059"/>
      <c r="AA422" s="1060"/>
      <c r="AB422" s="1060"/>
      <c r="AC422" s="1062"/>
      <c r="AD422" s="1053"/>
      <c r="AE422" s="1054"/>
      <c r="AF422" s="1054"/>
      <c r="AG422" s="1054"/>
      <c r="AH422" s="1055"/>
      <c r="AI422" s="1056"/>
      <c r="AJ422" s="1057"/>
      <c r="AK422" s="1057"/>
      <c r="AL422" s="1057"/>
      <c r="AM422" s="1057"/>
      <c r="AN422" s="1057"/>
      <c r="AO422" s="1057"/>
      <c r="AP422" s="1057"/>
      <c r="AQ422" s="1057"/>
      <c r="AR422" s="1057"/>
      <c r="AS422" s="1057"/>
      <c r="AT422" s="1057"/>
      <c r="AU422" s="1058"/>
      <c r="AV422" s="1059"/>
      <c r="AW422" s="1060"/>
      <c r="AX422" s="1060"/>
      <c r="AY422" s="1061"/>
      <c r="BG422">
        <v>24.75</v>
      </c>
    </row>
    <row r="423" spans="2:59" ht="24.75" customHeight="1">
      <c r="B423" s="1118"/>
      <c r="C423" s="1119"/>
      <c r="D423" s="1119"/>
      <c r="E423" s="1119"/>
      <c r="F423" s="1119"/>
      <c r="G423" s="1120"/>
      <c r="H423" s="1053"/>
      <c r="I423" s="1054"/>
      <c r="J423" s="1054"/>
      <c r="K423" s="1054"/>
      <c r="L423" s="1055"/>
      <c r="M423" s="1056"/>
      <c r="N423" s="1057"/>
      <c r="O423" s="1057"/>
      <c r="P423" s="1057"/>
      <c r="Q423" s="1057"/>
      <c r="R423" s="1057"/>
      <c r="S423" s="1057"/>
      <c r="T423" s="1057"/>
      <c r="U423" s="1057"/>
      <c r="V423" s="1057"/>
      <c r="W423" s="1057"/>
      <c r="X423" s="1057"/>
      <c r="Y423" s="1058"/>
      <c r="Z423" s="1059"/>
      <c r="AA423" s="1060"/>
      <c r="AB423" s="1060"/>
      <c r="AC423" s="1060"/>
      <c r="AD423" s="1053"/>
      <c r="AE423" s="1054"/>
      <c r="AF423" s="1054"/>
      <c r="AG423" s="1054"/>
      <c r="AH423" s="1055"/>
      <c r="AI423" s="1056"/>
      <c r="AJ423" s="1057"/>
      <c r="AK423" s="1057"/>
      <c r="AL423" s="1057"/>
      <c r="AM423" s="1057"/>
      <c r="AN423" s="1057"/>
      <c r="AO423" s="1057"/>
      <c r="AP423" s="1057"/>
      <c r="AQ423" s="1057"/>
      <c r="AR423" s="1057"/>
      <c r="AS423" s="1057"/>
      <c r="AT423" s="1057"/>
      <c r="AU423" s="1058"/>
      <c r="AV423" s="1059"/>
      <c r="AW423" s="1060"/>
      <c r="AX423" s="1060"/>
      <c r="AY423" s="1061"/>
      <c r="BG423">
        <v>24.75</v>
      </c>
    </row>
    <row r="424" spans="2:59" ht="24.75" customHeight="1">
      <c r="B424" s="1118"/>
      <c r="C424" s="1119"/>
      <c r="D424" s="1119"/>
      <c r="E424" s="1119"/>
      <c r="F424" s="1119"/>
      <c r="G424" s="1120"/>
      <c r="H424" s="1053"/>
      <c r="I424" s="1054"/>
      <c r="J424" s="1054"/>
      <c r="K424" s="1054"/>
      <c r="L424" s="1055"/>
      <c r="M424" s="1056"/>
      <c r="N424" s="1057"/>
      <c r="O424" s="1057"/>
      <c r="P424" s="1057"/>
      <c r="Q424" s="1057"/>
      <c r="R424" s="1057"/>
      <c r="S424" s="1057"/>
      <c r="T424" s="1057"/>
      <c r="U424" s="1057"/>
      <c r="V424" s="1057"/>
      <c r="W424" s="1057"/>
      <c r="X424" s="1057"/>
      <c r="Y424" s="1058"/>
      <c r="Z424" s="1059"/>
      <c r="AA424" s="1060"/>
      <c r="AB424" s="1060"/>
      <c r="AC424" s="1060"/>
      <c r="AD424" s="1053"/>
      <c r="AE424" s="1054"/>
      <c r="AF424" s="1054"/>
      <c r="AG424" s="1054"/>
      <c r="AH424" s="1055"/>
      <c r="AI424" s="1056"/>
      <c r="AJ424" s="1057"/>
      <c r="AK424" s="1057"/>
      <c r="AL424" s="1057"/>
      <c r="AM424" s="1057"/>
      <c r="AN424" s="1057"/>
      <c r="AO424" s="1057"/>
      <c r="AP424" s="1057"/>
      <c r="AQ424" s="1057"/>
      <c r="AR424" s="1057"/>
      <c r="AS424" s="1057"/>
      <c r="AT424" s="1057"/>
      <c r="AU424" s="1058"/>
      <c r="AV424" s="1059"/>
      <c r="AW424" s="1060"/>
      <c r="AX424" s="1060"/>
      <c r="AY424" s="1061"/>
      <c r="BG424">
        <v>24.75</v>
      </c>
    </row>
    <row r="425" spans="2:59" ht="24.75" customHeight="1">
      <c r="B425" s="1118"/>
      <c r="C425" s="1119"/>
      <c r="D425" s="1119"/>
      <c r="E425" s="1119"/>
      <c r="F425" s="1119"/>
      <c r="G425" s="1120"/>
      <c r="H425" s="1053"/>
      <c r="I425" s="1054"/>
      <c r="J425" s="1054"/>
      <c r="K425" s="1054"/>
      <c r="L425" s="1055"/>
      <c r="M425" s="1056"/>
      <c r="N425" s="1057"/>
      <c r="O425" s="1057"/>
      <c r="P425" s="1057"/>
      <c r="Q425" s="1057"/>
      <c r="R425" s="1057"/>
      <c r="S425" s="1057"/>
      <c r="T425" s="1057"/>
      <c r="U425" s="1057"/>
      <c r="V425" s="1057"/>
      <c r="W425" s="1057"/>
      <c r="X425" s="1057"/>
      <c r="Y425" s="1058"/>
      <c r="Z425" s="1059"/>
      <c r="AA425" s="1060"/>
      <c r="AB425" s="1060"/>
      <c r="AC425" s="1060"/>
      <c r="AD425" s="1053"/>
      <c r="AE425" s="1054"/>
      <c r="AF425" s="1054"/>
      <c r="AG425" s="1054"/>
      <c r="AH425" s="1055"/>
      <c r="AI425" s="1056"/>
      <c r="AJ425" s="1057"/>
      <c r="AK425" s="1057"/>
      <c r="AL425" s="1057"/>
      <c r="AM425" s="1057"/>
      <c r="AN425" s="1057"/>
      <c r="AO425" s="1057"/>
      <c r="AP425" s="1057"/>
      <c r="AQ425" s="1057"/>
      <c r="AR425" s="1057"/>
      <c r="AS425" s="1057"/>
      <c r="AT425" s="1057"/>
      <c r="AU425" s="1058"/>
      <c r="AV425" s="1059"/>
      <c r="AW425" s="1060"/>
      <c r="AX425" s="1060"/>
      <c r="AY425" s="1061"/>
      <c r="BG425">
        <v>24.75</v>
      </c>
    </row>
    <row r="426" spans="2:59" ht="24.75" customHeight="1">
      <c r="B426" s="1118"/>
      <c r="C426" s="1119"/>
      <c r="D426" s="1119"/>
      <c r="E426" s="1119"/>
      <c r="F426" s="1119"/>
      <c r="G426" s="1120"/>
      <c r="H426" s="1044"/>
      <c r="I426" s="1045"/>
      <c r="J426" s="1045"/>
      <c r="K426" s="1045"/>
      <c r="L426" s="1046"/>
      <c r="M426" s="1047"/>
      <c r="N426" s="1048"/>
      <c r="O426" s="1048"/>
      <c r="P426" s="1048"/>
      <c r="Q426" s="1048"/>
      <c r="R426" s="1048"/>
      <c r="S426" s="1048"/>
      <c r="T426" s="1048"/>
      <c r="U426" s="1048"/>
      <c r="V426" s="1048"/>
      <c r="W426" s="1048"/>
      <c r="X426" s="1048"/>
      <c r="Y426" s="1049"/>
      <c r="Z426" s="1050"/>
      <c r="AA426" s="1051"/>
      <c r="AB426" s="1051"/>
      <c r="AC426" s="1051"/>
      <c r="AD426" s="1044"/>
      <c r="AE426" s="1045"/>
      <c r="AF426" s="1045"/>
      <c r="AG426" s="1045"/>
      <c r="AH426" s="1046"/>
      <c r="AI426" s="1047"/>
      <c r="AJ426" s="1048"/>
      <c r="AK426" s="1048"/>
      <c r="AL426" s="1048"/>
      <c r="AM426" s="1048"/>
      <c r="AN426" s="1048"/>
      <c r="AO426" s="1048"/>
      <c r="AP426" s="1048"/>
      <c r="AQ426" s="1048"/>
      <c r="AR426" s="1048"/>
      <c r="AS426" s="1048"/>
      <c r="AT426" s="1048"/>
      <c r="AU426" s="1049"/>
      <c r="AV426" s="1050"/>
      <c r="AW426" s="1051"/>
      <c r="AX426" s="1051"/>
      <c r="AY426" s="1052"/>
      <c r="BG426">
        <v>24.75</v>
      </c>
    </row>
    <row r="427" spans="2:59" ht="24.75" customHeight="1" thickBot="1">
      <c r="B427" s="1121"/>
      <c r="C427" s="1122"/>
      <c r="D427" s="1122"/>
      <c r="E427" s="1122"/>
      <c r="F427" s="1122"/>
      <c r="G427" s="1123"/>
      <c r="H427" s="1035" t="s">
        <v>26</v>
      </c>
      <c r="I427" s="1036"/>
      <c r="J427" s="1036"/>
      <c r="K427" s="1036"/>
      <c r="L427" s="1036"/>
      <c r="M427" s="1037"/>
      <c r="N427" s="1038"/>
      <c r="O427" s="1038"/>
      <c r="P427" s="1038"/>
      <c r="Q427" s="1038"/>
      <c r="R427" s="1038"/>
      <c r="S427" s="1038"/>
      <c r="T427" s="1038"/>
      <c r="U427" s="1038"/>
      <c r="V427" s="1038"/>
      <c r="W427" s="1038"/>
      <c r="X427" s="1038"/>
      <c r="Y427" s="1039"/>
      <c r="Z427" s="1040">
        <f>SUM(Z419:AC426)</f>
        <v>0</v>
      </c>
      <c r="AA427" s="1041"/>
      <c r="AB427" s="1041"/>
      <c r="AC427" s="1042"/>
      <c r="AD427" s="1035" t="s">
        <v>26</v>
      </c>
      <c r="AE427" s="1036"/>
      <c r="AF427" s="1036"/>
      <c r="AG427" s="1036"/>
      <c r="AH427" s="1036"/>
      <c r="AI427" s="1037"/>
      <c r="AJ427" s="1038"/>
      <c r="AK427" s="1038"/>
      <c r="AL427" s="1038"/>
      <c r="AM427" s="1038"/>
      <c r="AN427" s="1038"/>
      <c r="AO427" s="1038"/>
      <c r="AP427" s="1038"/>
      <c r="AQ427" s="1038"/>
      <c r="AR427" s="1038"/>
      <c r="AS427" s="1038"/>
      <c r="AT427" s="1038"/>
      <c r="AU427" s="1039"/>
      <c r="AV427" s="1040">
        <f>SUM(AV419:AY426)</f>
        <v>0</v>
      </c>
      <c r="AW427" s="1041"/>
      <c r="AX427" s="1041"/>
      <c r="AY427" s="1043"/>
      <c r="BG427">
        <v>24.75</v>
      </c>
    </row>
    <row r="428" spans="2:59" ht="13.5" customHeight="1">
      <c r="BG428">
        <v>13.5</v>
      </c>
    </row>
    <row r="429" spans="2:59" ht="23.25" customHeight="1">
      <c r="B429" s="186" t="s">
        <v>100</v>
      </c>
      <c r="C429" s="186"/>
      <c r="D429" s="186"/>
      <c r="E429" s="187"/>
      <c r="F429" s="187"/>
      <c r="G429" s="1032" t="s">
        <v>1683</v>
      </c>
      <c r="H429" s="1032"/>
      <c r="I429" s="1032"/>
      <c r="J429" s="1032"/>
      <c r="K429" s="1032"/>
      <c r="L429" s="1032"/>
      <c r="M429" s="1032"/>
      <c r="N429" s="1032"/>
      <c r="O429" s="1032"/>
      <c r="P429" s="1032"/>
      <c r="Q429" s="1032"/>
      <c r="R429" s="1032"/>
      <c r="S429" s="1032"/>
      <c r="T429" s="1032"/>
      <c r="U429" s="1032"/>
      <c r="V429" s="1032"/>
      <c r="W429" s="1032"/>
      <c r="X429" s="1032"/>
      <c r="Y429" s="1032"/>
      <c r="Z429" s="1032"/>
      <c r="AA429" s="1032"/>
      <c r="AB429" s="1032"/>
      <c r="AC429" s="1032"/>
      <c r="AD429" s="1032"/>
      <c r="AE429" s="1032"/>
      <c r="AF429" s="1032"/>
      <c r="AG429" s="1032"/>
      <c r="AH429" s="1032"/>
      <c r="AI429" s="1032"/>
      <c r="AJ429" s="1032"/>
      <c r="AK429" s="1032"/>
      <c r="AL429" s="1032"/>
      <c r="AM429" s="1032"/>
      <c r="AN429" s="1032"/>
      <c r="AO429" s="1032"/>
      <c r="AP429" s="1032"/>
      <c r="AQ429" s="1032"/>
      <c r="AR429" s="1032"/>
      <c r="AS429" s="1032"/>
      <c r="AT429" s="1032"/>
      <c r="AU429" s="1032"/>
      <c r="AV429" s="1032"/>
      <c r="AW429" s="1032"/>
      <c r="AX429" s="1032"/>
      <c r="AY429" s="187"/>
      <c r="BG429">
        <v>23.25</v>
      </c>
    </row>
    <row r="430" spans="2:59" ht="14.25" customHeight="1">
      <c r="C430" s="174" t="s">
        <v>797</v>
      </c>
      <c r="BG430">
        <v>14.25</v>
      </c>
    </row>
    <row r="431" spans="2:59" ht="13.5" customHeight="1">
      <c r="C431" s="120" t="s">
        <v>798</v>
      </c>
      <c r="BG431">
        <v>13.5</v>
      </c>
    </row>
    <row r="432" spans="2:59" ht="34.5" customHeight="1">
      <c r="B432" s="1028"/>
      <c r="C432" s="1028"/>
      <c r="D432" s="1033" t="s">
        <v>799</v>
      </c>
      <c r="E432" s="1033"/>
      <c r="F432" s="1033"/>
      <c r="G432" s="1033"/>
      <c r="H432" s="1033"/>
      <c r="I432" s="1033"/>
      <c r="J432" s="1033"/>
      <c r="K432" s="1033"/>
      <c r="L432" s="1033"/>
      <c r="M432" s="1033"/>
      <c r="N432" s="1033" t="s">
        <v>800</v>
      </c>
      <c r="O432" s="1033"/>
      <c r="P432" s="1033"/>
      <c r="Q432" s="1033"/>
      <c r="R432" s="1033"/>
      <c r="S432" s="1033"/>
      <c r="T432" s="1033"/>
      <c r="U432" s="1033"/>
      <c r="V432" s="1033"/>
      <c r="W432" s="1033"/>
      <c r="X432" s="1033"/>
      <c r="Y432" s="1033"/>
      <c r="Z432" s="1033"/>
      <c r="AA432" s="1033"/>
      <c r="AB432" s="1033"/>
      <c r="AC432" s="1033"/>
      <c r="AD432" s="1033"/>
      <c r="AE432" s="1033"/>
      <c r="AF432" s="1033"/>
      <c r="AG432" s="1033"/>
      <c r="AH432" s="1033"/>
      <c r="AI432" s="1033"/>
      <c r="AJ432" s="1033"/>
      <c r="AK432" s="1033"/>
      <c r="AL432" s="1034" t="s">
        <v>801</v>
      </c>
      <c r="AM432" s="1033"/>
      <c r="AN432" s="1033"/>
      <c r="AO432" s="1033"/>
      <c r="AP432" s="1033"/>
      <c r="AQ432" s="1033"/>
      <c r="AR432" s="1033" t="s">
        <v>27</v>
      </c>
      <c r="AS432" s="1033"/>
      <c r="AT432" s="1033"/>
      <c r="AU432" s="1033"/>
      <c r="AV432" s="1033" t="s">
        <v>28</v>
      </c>
      <c r="AW432" s="1033"/>
      <c r="AX432" s="1033"/>
      <c r="BG432">
        <v>34.5</v>
      </c>
    </row>
    <row r="433" spans="2:59" ht="24" customHeight="1">
      <c r="B433" s="1028">
        <v>1</v>
      </c>
      <c r="C433" s="1028">
        <v>1</v>
      </c>
      <c r="D433" s="3292" t="s">
        <v>154</v>
      </c>
      <c r="E433" s="1668"/>
      <c r="F433" s="1668"/>
      <c r="G433" s="1668"/>
      <c r="H433" s="1668"/>
      <c r="I433" s="1668"/>
      <c r="J433" s="1668"/>
      <c r="K433" s="1668"/>
      <c r="L433" s="1668"/>
      <c r="M433" s="1669"/>
      <c r="N433" s="1287" t="s">
        <v>1684</v>
      </c>
      <c r="O433" s="1287"/>
      <c r="P433" s="1287"/>
      <c r="Q433" s="1287"/>
      <c r="R433" s="1287"/>
      <c r="S433" s="1287"/>
      <c r="T433" s="1287"/>
      <c r="U433" s="1287"/>
      <c r="V433" s="1287"/>
      <c r="W433" s="1287"/>
      <c r="X433" s="1287"/>
      <c r="Y433" s="1287"/>
      <c r="Z433" s="1287"/>
      <c r="AA433" s="1287"/>
      <c r="AB433" s="1287"/>
      <c r="AC433" s="1287"/>
      <c r="AD433" s="1287"/>
      <c r="AE433" s="1287"/>
      <c r="AF433" s="1287"/>
      <c r="AG433" s="1287"/>
      <c r="AH433" s="1287"/>
      <c r="AI433" s="1287"/>
      <c r="AJ433" s="1287"/>
      <c r="AK433" s="1287"/>
      <c r="AL433" s="1030">
        <v>0.08</v>
      </c>
      <c r="AM433" s="1029"/>
      <c r="AN433" s="1029"/>
      <c r="AO433" s="1029"/>
      <c r="AP433" s="1029"/>
      <c r="AQ433" s="1029"/>
      <c r="AR433" s="1223" t="s">
        <v>816</v>
      </c>
      <c r="AS433" s="1080"/>
      <c r="AT433" s="1080"/>
      <c r="AU433" s="1081"/>
      <c r="AV433" s="1223" t="s">
        <v>816</v>
      </c>
      <c r="AW433" s="1080"/>
      <c r="AX433" s="1081"/>
      <c r="BG433">
        <v>24</v>
      </c>
    </row>
    <row r="434" spans="2:59" ht="24" customHeight="1">
      <c r="B434" s="1028">
        <v>2</v>
      </c>
      <c r="C434" s="1028">
        <v>1</v>
      </c>
      <c r="D434" s="3292" t="s">
        <v>155</v>
      </c>
      <c r="E434" s="1668"/>
      <c r="F434" s="1668"/>
      <c r="G434" s="1668"/>
      <c r="H434" s="1668"/>
      <c r="I434" s="1668"/>
      <c r="J434" s="1668"/>
      <c r="K434" s="1668"/>
      <c r="L434" s="1668"/>
      <c r="M434" s="1669"/>
      <c r="N434" s="1287" t="s">
        <v>1684</v>
      </c>
      <c r="O434" s="1287"/>
      <c r="P434" s="1287"/>
      <c r="Q434" s="1287"/>
      <c r="R434" s="1287"/>
      <c r="S434" s="1287"/>
      <c r="T434" s="1287"/>
      <c r="U434" s="1287"/>
      <c r="V434" s="1287"/>
      <c r="W434" s="1287"/>
      <c r="X434" s="1287"/>
      <c r="Y434" s="1287"/>
      <c r="Z434" s="1287"/>
      <c r="AA434" s="1287"/>
      <c r="AB434" s="1287"/>
      <c r="AC434" s="1287"/>
      <c r="AD434" s="1287"/>
      <c r="AE434" s="1287"/>
      <c r="AF434" s="1287"/>
      <c r="AG434" s="1287"/>
      <c r="AH434" s="1287"/>
      <c r="AI434" s="1287"/>
      <c r="AJ434" s="1287"/>
      <c r="AK434" s="1287"/>
      <c r="AL434" s="1030">
        <v>7.0000000000000007E-2</v>
      </c>
      <c r="AM434" s="1029"/>
      <c r="AN434" s="1029"/>
      <c r="AO434" s="1029"/>
      <c r="AP434" s="1029"/>
      <c r="AQ434" s="1029"/>
      <c r="AR434" s="1223" t="s">
        <v>816</v>
      </c>
      <c r="AS434" s="1080"/>
      <c r="AT434" s="1080"/>
      <c r="AU434" s="1081"/>
      <c r="AV434" s="1223" t="s">
        <v>816</v>
      </c>
      <c r="AW434" s="1080"/>
      <c r="AX434" s="1081"/>
      <c r="BG434">
        <v>24</v>
      </c>
    </row>
    <row r="435" spans="2:59" ht="24" customHeight="1">
      <c r="B435" s="1028">
        <v>3</v>
      </c>
      <c r="C435" s="1028">
        <v>1</v>
      </c>
      <c r="D435" s="1630" t="s">
        <v>1082</v>
      </c>
      <c r="E435" s="1622"/>
      <c r="F435" s="1622"/>
      <c r="G435" s="1622"/>
      <c r="H435" s="1622"/>
      <c r="I435" s="1622"/>
      <c r="J435" s="1622"/>
      <c r="K435" s="1622"/>
      <c r="L435" s="1622"/>
      <c r="M435" s="3289"/>
      <c r="N435" s="1287" t="s">
        <v>1661</v>
      </c>
      <c r="O435" s="1287"/>
      <c r="P435" s="1287"/>
      <c r="Q435" s="1287"/>
      <c r="R435" s="1287"/>
      <c r="S435" s="1287"/>
      <c r="T435" s="1287"/>
      <c r="U435" s="1287"/>
      <c r="V435" s="1287"/>
      <c r="W435" s="1287"/>
      <c r="X435" s="1287"/>
      <c r="Y435" s="1287"/>
      <c r="Z435" s="1287"/>
      <c r="AA435" s="1287"/>
      <c r="AB435" s="1287"/>
      <c r="AC435" s="1287"/>
      <c r="AD435" s="1287"/>
      <c r="AE435" s="1287"/>
      <c r="AF435" s="1287"/>
      <c r="AG435" s="1287"/>
      <c r="AH435" s="1287"/>
      <c r="AI435" s="1287"/>
      <c r="AJ435" s="1287"/>
      <c r="AK435" s="1287"/>
      <c r="AL435" s="1030">
        <v>7.0000000000000007E-2</v>
      </c>
      <c r="AM435" s="1029"/>
      <c r="AN435" s="1029"/>
      <c r="AO435" s="1029"/>
      <c r="AP435" s="1029"/>
      <c r="AQ435" s="1029"/>
      <c r="AR435" s="1223" t="s">
        <v>816</v>
      </c>
      <c r="AS435" s="1080"/>
      <c r="AT435" s="1080"/>
      <c r="AU435" s="1081"/>
      <c r="AV435" s="1223" t="s">
        <v>816</v>
      </c>
      <c r="AW435" s="1080"/>
      <c r="AX435" s="1081"/>
      <c r="BG435">
        <v>24</v>
      </c>
    </row>
    <row r="436" spans="2:59" ht="24" customHeight="1">
      <c r="B436" s="1028">
        <v>4</v>
      </c>
      <c r="C436" s="1028">
        <v>1</v>
      </c>
      <c r="D436" s="1630" t="s">
        <v>1084</v>
      </c>
      <c r="E436" s="1622"/>
      <c r="F436" s="1622"/>
      <c r="G436" s="1622"/>
      <c r="H436" s="1622"/>
      <c r="I436" s="1622"/>
      <c r="J436" s="1622"/>
      <c r="K436" s="1622"/>
      <c r="L436" s="1622"/>
      <c r="M436" s="3289"/>
      <c r="N436" s="1287" t="s">
        <v>1661</v>
      </c>
      <c r="O436" s="1287"/>
      <c r="P436" s="1287"/>
      <c r="Q436" s="1287"/>
      <c r="R436" s="1287"/>
      <c r="S436" s="1287"/>
      <c r="T436" s="1287"/>
      <c r="U436" s="1287"/>
      <c r="V436" s="1287"/>
      <c r="W436" s="1287"/>
      <c r="X436" s="1287"/>
      <c r="Y436" s="1287"/>
      <c r="Z436" s="1287"/>
      <c r="AA436" s="1287"/>
      <c r="AB436" s="1287"/>
      <c r="AC436" s="1287"/>
      <c r="AD436" s="1287"/>
      <c r="AE436" s="1287"/>
      <c r="AF436" s="1287"/>
      <c r="AG436" s="1287"/>
      <c r="AH436" s="1287"/>
      <c r="AI436" s="1287"/>
      <c r="AJ436" s="1287"/>
      <c r="AK436" s="1287"/>
      <c r="AL436" s="1030">
        <v>0.06</v>
      </c>
      <c r="AM436" s="1029"/>
      <c r="AN436" s="1029"/>
      <c r="AO436" s="1029"/>
      <c r="AP436" s="1029"/>
      <c r="AQ436" s="1029"/>
      <c r="AR436" s="1223" t="s">
        <v>816</v>
      </c>
      <c r="AS436" s="1080"/>
      <c r="AT436" s="1080"/>
      <c r="AU436" s="1081"/>
      <c r="AV436" s="1223" t="s">
        <v>816</v>
      </c>
      <c r="AW436" s="1080"/>
      <c r="AX436" s="1081"/>
      <c r="BG436">
        <v>24</v>
      </c>
    </row>
    <row r="437" spans="2:59" ht="24" customHeight="1">
      <c r="B437" s="1028">
        <v>5</v>
      </c>
      <c r="C437" s="1028">
        <v>1</v>
      </c>
      <c r="D437" s="1630" t="s">
        <v>1085</v>
      </c>
      <c r="E437" s="1622"/>
      <c r="F437" s="1622"/>
      <c r="G437" s="1622"/>
      <c r="H437" s="1622"/>
      <c r="I437" s="1622"/>
      <c r="J437" s="1622"/>
      <c r="K437" s="1622"/>
      <c r="L437" s="1622"/>
      <c r="M437" s="3289"/>
      <c r="N437" s="1287" t="s">
        <v>1661</v>
      </c>
      <c r="O437" s="1287"/>
      <c r="P437" s="1287"/>
      <c r="Q437" s="1287"/>
      <c r="R437" s="1287"/>
      <c r="S437" s="1287"/>
      <c r="T437" s="1287"/>
      <c r="U437" s="1287"/>
      <c r="V437" s="1287"/>
      <c r="W437" s="1287"/>
      <c r="X437" s="1287"/>
      <c r="Y437" s="1287"/>
      <c r="Z437" s="1287"/>
      <c r="AA437" s="1287"/>
      <c r="AB437" s="1287"/>
      <c r="AC437" s="1287"/>
      <c r="AD437" s="1287"/>
      <c r="AE437" s="1287"/>
      <c r="AF437" s="1287"/>
      <c r="AG437" s="1287"/>
      <c r="AH437" s="1287"/>
      <c r="AI437" s="1287"/>
      <c r="AJ437" s="1287"/>
      <c r="AK437" s="1287"/>
      <c r="AL437" s="1030">
        <v>0.02</v>
      </c>
      <c r="AM437" s="1029"/>
      <c r="AN437" s="1029"/>
      <c r="AO437" s="1029"/>
      <c r="AP437" s="1029"/>
      <c r="AQ437" s="1029"/>
      <c r="AR437" s="1223" t="s">
        <v>816</v>
      </c>
      <c r="AS437" s="1080"/>
      <c r="AT437" s="1080"/>
      <c r="AU437" s="1081"/>
      <c r="AV437" s="1223" t="s">
        <v>816</v>
      </c>
      <c r="AW437" s="1080"/>
      <c r="AX437" s="1081"/>
      <c r="BG437">
        <v>24</v>
      </c>
    </row>
    <row r="438" spans="2:59" ht="24" customHeight="1">
      <c r="B438" s="1028">
        <v>6</v>
      </c>
      <c r="C438" s="1028">
        <v>1</v>
      </c>
      <c r="D438" s="1630" t="s">
        <v>1086</v>
      </c>
      <c r="E438" s="1622"/>
      <c r="F438" s="1622"/>
      <c r="G438" s="1622"/>
      <c r="H438" s="1622"/>
      <c r="I438" s="1622"/>
      <c r="J438" s="1622"/>
      <c r="K438" s="1622"/>
      <c r="L438" s="1622"/>
      <c r="M438" s="3289"/>
      <c r="N438" s="1287" t="s">
        <v>1661</v>
      </c>
      <c r="O438" s="1287"/>
      <c r="P438" s="1287"/>
      <c r="Q438" s="1287"/>
      <c r="R438" s="1287"/>
      <c r="S438" s="1287"/>
      <c r="T438" s="1287"/>
      <c r="U438" s="1287"/>
      <c r="V438" s="1287"/>
      <c r="W438" s="1287"/>
      <c r="X438" s="1287"/>
      <c r="Y438" s="1287"/>
      <c r="Z438" s="1287"/>
      <c r="AA438" s="1287"/>
      <c r="AB438" s="1287"/>
      <c r="AC438" s="1287"/>
      <c r="AD438" s="1287"/>
      <c r="AE438" s="1287"/>
      <c r="AF438" s="1287"/>
      <c r="AG438" s="1287"/>
      <c r="AH438" s="1287"/>
      <c r="AI438" s="1287"/>
      <c r="AJ438" s="1287"/>
      <c r="AK438" s="1287"/>
      <c r="AL438" s="1030">
        <v>0.02</v>
      </c>
      <c r="AM438" s="1029"/>
      <c r="AN438" s="1029"/>
      <c r="AO438" s="1029"/>
      <c r="AP438" s="1029"/>
      <c r="AQ438" s="1029"/>
      <c r="AR438" s="1223" t="s">
        <v>816</v>
      </c>
      <c r="AS438" s="1080"/>
      <c r="AT438" s="1080"/>
      <c r="AU438" s="1081"/>
      <c r="AV438" s="1223" t="s">
        <v>816</v>
      </c>
      <c r="AW438" s="1080"/>
      <c r="AX438" s="1081"/>
      <c r="BG438">
        <v>24</v>
      </c>
    </row>
    <row r="439" spans="2:59" ht="24" customHeight="1">
      <c r="B439" s="1028">
        <v>7</v>
      </c>
      <c r="C439" s="1028">
        <v>1</v>
      </c>
      <c r="D439" s="3290" t="s">
        <v>1087</v>
      </c>
      <c r="E439" s="1628"/>
      <c r="F439" s="1628"/>
      <c r="G439" s="1628"/>
      <c r="H439" s="1628"/>
      <c r="I439" s="1628"/>
      <c r="J439" s="1628"/>
      <c r="K439" s="1628"/>
      <c r="L439" s="1628"/>
      <c r="M439" s="3291"/>
      <c r="N439" s="1287" t="s">
        <v>1661</v>
      </c>
      <c r="O439" s="1287"/>
      <c r="P439" s="1287"/>
      <c r="Q439" s="1287"/>
      <c r="R439" s="1287"/>
      <c r="S439" s="1287"/>
      <c r="T439" s="1287"/>
      <c r="U439" s="1287"/>
      <c r="V439" s="1287"/>
      <c r="W439" s="1287"/>
      <c r="X439" s="1287"/>
      <c r="Y439" s="1287"/>
      <c r="Z439" s="1287"/>
      <c r="AA439" s="1287"/>
      <c r="AB439" s="1287"/>
      <c r="AC439" s="1287"/>
      <c r="AD439" s="1287"/>
      <c r="AE439" s="1287"/>
      <c r="AF439" s="1287"/>
      <c r="AG439" s="1287"/>
      <c r="AH439" s="1287"/>
      <c r="AI439" s="1287"/>
      <c r="AJ439" s="1287"/>
      <c r="AK439" s="1287"/>
      <c r="AL439" s="1030">
        <v>0.01</v>
      </c>
      <c r="AM439" s="1029"/>
      <c r="AN439" s="1029"/>
      <c r="AO439" s="1029"/>
      <c r="AP439" s="1029"/>
      <c r="AQ439" s="1029"/>
      <c r="AR439" s="1223" t="s">
        <v>816</v>
      </c>
      <c r="AS439" s="1080"/>
      <c r="AT439" s="1080"/>
      <c r="AU439" s="1081"/>
      <c r="AV439" s="1223" t="s">
        <v>816</v>
      </c>
      <c r="AW439" s="1080"/>
      <c r="AX439" s="1081"/>
      <c r="BG439">
        <v>24</v>
      </c>
    </row>
    <row r="440" spans="2:59" ht="24" customHeight="1">
      <c r="B440" s="1028">
        <v>8</v>
      </c>
      <c r="C440" s="1028">
        <v>1</v>
      </c>
      <c r="D440" s="1630" t="s">
        <v>1088</v>
      </c>
      <c r="E440" s="1622"/>
      <c r="F440" s="1622"/>
      <c r="G440" s="1622"/>
      <c r="H440" s="1622"/>
      <c r="I440" s="1622"/>
      <c r="J440" s="1622"/>
      <c r="K440" s="1622"/>
      <c r="L440" s="1622"/>
      <c r="M440" s="3289"/>
      <c r="N440" s="1287" t="s">
        <v>1661</v>
      </c>
      <c r="O440" s="1287"/>
      <c r="P440" s="1287"/>
      <c r="Q440" s="1287"/>
      <c r="R440" s="1287"/>
      <c r="S440" s="1287"/>
      <c r="T440" s="1287"/>
      <c r="U440" s="1287"/>
      <c r="V440" s="1287"/>
      <c r="W440" s="1287"/>
      <c r="X440" s="1287"/>
      <c r="Y440" s="1287"/>
      <c r="Z440" s="1287"/>
      <c r="AA440" s="1287"/>
      <c r="AB440" s="1287"/>
      <c r="AC440" s="1287"/>
      <c r="AD440" s="1287"/>
      <c r="AE440" s="1287"/>
      <c r="AF440" s="1287"/>
      <c r="AG440" s="1287"/>
      <c r="AH440" s="1287"/>
      <c r="AI440" s="1287"/>
      <c r="AJ440" s="1287"/>
      <c r="AK440" s="1287"/>
      <c r="AL440" s="1030">
        <v>0.01</v>
      </c>
      <c r="AM440" s="1029"/>
      <c r="AN440" s="1029"/>
      <c r="AO440" s="1029"/>
      <c r="AP440" s="1029"/>
      <c r="AQ440" s="1029"/>
      <c r="AR440" s="1223" t="s">
        <v>816</v>
      </c>
      <c r="AS440" s="1080"/>
      <c r="AT440" s="1080"/>
      <c r="AU440" s="1081"/>
      <c r="AV440" s="1223" t="s">
        <v>816</v>
      </c>
      <c r="AW440" s="1080"/>
      <c r="AX440" s="1081"/>
      <c r="BG440">
        <v>24</v>
      </c>
    </row>
    <row r="441" spans="2:59" ht="24" customHeight="1">
      <c r="B441" s="1028">
        <v>9</v>
      </c>
      <c r="C441" s="1028">
        <v>1</v>
      </c>
      <c r="D441" s="1630" t="s">
        <v>1089</v>
      </c>
      <c r="E441" s="1622"/>
      <c r="F441" s="1622"/>
      <c r="G441" s="1622"/>
      <c r="H441" s="1622"/>
      <c r="I441" s="1622"/>
      <c r="J441" s="1622"/>
      <c r="K441" s="1622"/>
      <c r="L441" s="1622"/>
      <c r="M441" s="3289"/>
      <c r="N441" s="1287" t="s">
        <v>1661</v>
      </c>
      <c r="O441" s="1287"/>
      <c r="P441" s="1287"/>
      <c r="Q441" s="1287"/>
      <c r="R441" s="1287"/>
      <c r="S441" s="1287"/>
      <c r="T441" s="1287"/>
      <c r="U441" s="1287"/>
      <c r="V441" s="1287"/>
      <c r="W441" s="1287"/>
      <c r="X441" s="1287"/>
      <c r="Y441" s="1287"/>
      <c r="Z441" s="1287"/>
      <c r="AA441" s="1287"/>
      <c r="AB441" s="1287"/>
      <c r="AC441" s="1287"/>
      <c r="AD441" s="1287"/>
      <c r="AE441" s="1287"/>
      <c r="AF441" s="1287"/>
      <c r="AG441" s="1287"/>
      <c r="AH441" s="1287"/>
      <c r="AI441" s="1287"/>
      <c r="AJ441" s="1287"/>
      <c r="AK441" s="1287"/>
      <c r="AL441" s="1030">
        <v>3.0000000000000001E-3</v>
      </c>
      <c r="AM441" s="1029"/>
      <c r="AN441" s="1029"/>
      <c r="AO441" s="1029"/>
      <c r="AP441" s="1029"/>
      <c r="AQ441" s="1029"/>
      <c r="AR441" s="1223" t="s">
        <v>816</v>
      </c>
      <c r="AS441" s="1080"/>
      <c r="AT441" s="1080"/>
      <c r="AU441" s="1081"/>
      <c r="AV441" s="1223" t="s">
        <v>816</v>
      </c>
      <c r="AW441" s="1080"/>
      <c r="AX441" s="1081"/>
      <c r="BG441">
        <v>24</v>
      </c>
    </row>
    <row r="442" spans="2:59" ht="24" customHeight="1">
      <c r="B442" s="1028">
        <v>10</v>
      </c>
      <c r="C442" s="1028">
        <v>1</v>
      </c>
      <c r="D442" s="1630"/>
      <c r="E442" s="1622"/>
      <c r="F442" s="1622"/>
      <c r="G442" s="1622"/>
      <c r="H442" s="1622"/>
      <c r="I442" s="1622"/>
      <c r="J442" s="1622"/>
      <c r="K442" s="1622"/>
      <c r="L442" s="1622"/>
      <c r="M442" s="3289"/>
      <c r="N442" s="1287"/>
      <c r="O442" s="1287"/>
      <c r="P442" s="1287"/>
      <c r="Q442" s="1287"/>
      <c r="R442" s="1287"/>
      <c r="S442" s="1287"/>
      <c r="T442" s="1287"/>
      <c r="U442" s="1287"/>
      <c r="V442" s="1287"/>
      <c r="W442" s="1287"/>
      <c r="X442" s="1287"/>
      <c r="Y442" s="1287"/>
      <c r="Z442" s="1287"/>
      <c r="AA442" s="1287"/>
      <c r="AB442" s="1287"/>
      <c r="AC442" s="1287"/>
      <c r="AD442" s="1287"/>
      <c r="AE442" s="1287"/>
      <c r="AF442" s="1287"/>
      <c r="AG442" s="1287"/>
      <c r="AH442" s="1287"/>
      <c r="AI442" s="1287"/>
      <c r="AJ442" s="1287"/>
      <c r="AK442" s="1287"/>
      <c r="AL442" s="1030"/>
      <c r="AM442" s="1029"/>
      <c r="AN442" s="1029"/>
      <c r="AO442" s="1029"/>
      <c r="AP442" s="1029"/>
      <c r="AQ442" s="1029"/>
      <c r="AR442" s="1223"/>
      <c r="AS442" s="1080"/>
      <c r="AT442" s="1080"/>
      <c r="AU442" s="1081"/>
      <c r="AV442" s="1223"/>
      <c r="AW442" s="1080"/>
      <c r="AX442" s="1081"/>
      <c r="BG442">
        <v>24</v>
      </c>
    </row>
    <row r="443" spans="2:59">
      <c r="BG443">
        <v>13.5</v>
      </c>
    </row>
  </sheetData>
  <mergeCells count="1982">
    <mergeCell ref="B6:G7"/>
    <mergeCell ref="H6:Y7"/>
    <mergeCell ref="Z6:AE7"/>
    <mergeCell ref="AF6:AY7"/>
    <mergeCell ref="B8:G8"/>
    <mergeCell ref="H8:AY8"/>
    <mergeCell ref="B4:G4"/>
    <mergeCell ref="H4:Y4"/>
    <mergeCell ref="Z4:AE4"/>
    <mergeCell ref="AF4:AQ4"/>
    <mergeCell ref="AR4:AY4"/>
    <mergeCell ref="B5:G5"/>
    <mergeCell ref="H5:Y5"/>
    <mergeCell ref="Z5:AE5"/>
    <mergeCell ref="AF5:AY5"/>
    <mergeCell ref="AK1:AQ1"/>
    <mergeCell ref="AR1:AY1"/>
    <mergeCell ref="B2:AY2"/>
    <mergeCell ref="B3:G3"/>
    <mergeCell ref="H3:Y3"/>
    <mergeCell ref="Z3:AE3"/>
    <mergeCell ref="AF3:AQ3"/>
    <mergeCell ref="AR3:AY3"/>
    <mergeCell ref="H12:I15"/>
    <mergeCell ref="J12:P12"/>
    <mergeCell ref="Q12:W12"/>
    <mergeCell ref="X12:AD12"/>
    <mergeCell ref="AE12:AK12"/>
    <mergeCell ref="AL12:AR12"/>
    <mergeCell ref="AS12:AY12"/>
    <mergeCell ref="J13:P13"/>
    <mergeCell ref="Q13:W13"/>
    <mergeCell ref="B9:G9"/>
    <mergeCell ref="H9:AY9"/>
    <mergeCell ref="B10:G10"/>
    <mergeCell ref="H10:AY10"/>
    <mergeCell ref="B11:G17"/>
    <mergeCell ref="H11:P11"/>
    <mergeCell ref="Q11:W11"/>
    <mergeCell ref="X11:AD11"/>
    <mergeCell ref="AE11:AK11"/>
    <mergeCell ref="AL11:AR11"/>
    <mergeCell ref="J15:P15"/>
    <mergeCell ref="Q15:W15"/>
    <mergeCell ref="X15:AD15"/>
    <mergeCell ref="AE15:AK15"/>
    <mergeCell ref="AL15:AR15"/>
    <mergeCell ref="AS15:AY15"/>
    <mergeCell ref="X13:AD13"/>
    <mergeCell ref="AE13:AK13"/>
    <mergeCell ref="AL13:AR13"/>
    <mergeCell ref="AS13:AY13"/>
    <mergeCell ref="J14:P14"/>
    <mergeCell ref="Q14:W14"/>
    <mergeCell ref="X14:AD14"/>
    <mergeCell ref="AE14:AK14"/>
    <mergeCell ref="AL14:AR14"/>
    <mergeCell ref="AS14:AY14"/>
    <mergeCell ref="AS11:AY11"/>
    <mergeCell ref="B18:G24"/>
    <mergeCell ref="H18:Y18"/>
    <mergeCell ref="Z18:AB18"/>
    <mergeCell ref="AC18:AE18"/>
    <mergeCell ref="AF18:AJ18"/>
    <mergeCell ref="AK18:AO18"/>
    <mergeCell ref="AC20:AE20"/>
    <mergeCell ref="AF20:AJ20"/>
    <mergeCell ref="AK20:AO20"/>
    <mergeCell ref="AC22:AE22"/>
    <mergeCell ref="H17:P17"/>
    <mergeCell ref="Q17:W17"/>
    <mergeCell ref="X17:AD17"/>
    <mergeCell ref="AE17:AK17"/>
    <mergeCell ref="AL17:AR17"/>
    <mergeCell ref="AS17:AY17"/>
    <mergeCell ref="H16:P16"/>
    <mergeCell ref="Q16:W16"/>
    <mergeCell ref="X16:AD16"/>
    <mergeCell ref="AE16:AK16"/>
    <mergeCell ref="AL16:AR16"/>
    <mergeCell ref="AS16:AY16"/>
    <mergeCell ref="AP20:AT20"/>
    <mergeCell ref="AU20:AY20"/>
    <mergeCell ref="H21:Y22"/>
    <mergeCell ref="Z21:AB21"/>
    <mergeCell ref="AC21:AE21"/>
    <mergeCell ref="AF21:AJ21"/>
    <mergeCell ref="AP18:AT18"/>
    <mergeCell ref="AU18:AY18"/>
    <mergeCell ref="H19:Y20"/>
    <mergeCell ref="Z19:AB19"/>
    <mergeCell ref="AC19:AE19"/>
    <mergeCell ref="AF19:AJ19"/>
    <mergeCell ref="AK19:AO19"/>
    <mergeCell ref="AP19:AT19"/>
    <mergeCell ref="AU19:AY19"/>
    <mergeCell ref="Z20:AB20"/>
    <mergeCell ref="AU23:AY23"/>
    <mergeCell ref="Z24:AB24"/>
    <mergeCell ref="AC24:AE24"/>
    <mergeCell ref="AF24:AJ24"/>
    <mergeCell ref="AK24:AO24"/>
    <mergeCell ref="AP24:AT24"/>
    <mergeCell ref="AU24:AY24"/>
    <mergeCell ref="AF22:AJ22"/>
    <mergeCell ref="AK22:AO22"/>
    <mergeCell ref="AP22:AT22"/>
    <mergeCell ref="AU22:AY22"/>
    <mergeCell ref="H23:Y24"/>
    <mergeCell ref="Z23:AB23"/>
    <mergeCell ref="AC23:AE23"/>
    <mergeCell ref="AF23:AJ23"/>
    <mergeCell ref="AK23:AO23"/>
    <mergeCell ref="AP23:AT23"/>
    <mergeCell ref="AP25:AT25"/>
    <mergeCell ref="AU25:AY25"/>
    <mergeCell ref="H26:Y27"/>
    <mergeCell ref="Z26:AB27"/>
    <mergeCell ref="AC26:AE27"/>
    <mergeCell ref="AF26:AJ27"/>
    <mergeCell ref="AK26:AO26"/>
    <mergeCell ref="AP26:AT26"/>
    <mergeCell ref="AU26:AY26"/>
    <mergeCell ref="AK27:AO27"/>
    <mergeCell ref="H25:Y25"/>
    <mergeCell ref="Z25:AB25"/>
    <mergeCell ref="AC25:AE25"/>
    <mergeCell ref="AF25:AJ25"/>
    <mergeCell ref="AK25:AO25"/>
    <mergeCell ref="AK29:AO29"/>
    <mergeCell ref="AK21:AO21"/>
    <mergeCell ref="AP21:AT21"/>
    <mergeCell ref="AU21:AY21"/>
    <mergeCell ref="Z22:AB22"/>
    <mergeCell ref="AP31:AT31"/>
    <mergeCell ref="AU31:AY31"/>
    <mergeCell ref="B32:G34"/>
    <mergeCell ref="H32:Y32"/>
    <mergeCell ref="Z32:AB32"/>
    <mergeCell ref="AC32:AY32"/>
    <mergeCell ref="H33:Y33"/>
    <mergeCell ref="Z33:AB33"/>
    <mergeCell ref="AC33:AY33"/>
    <mergeCell ref="H34:Y34"/>
    <mergeCell ref="AP29:AT29"/>
    <mergeCell ref="AU29:AY29"/>
    <mergeCell ref="H30:Y31"/>
    <mergeCell ref="Z30:AB31"/>
    <mergeCell ref="AC30:AE31"/>
    <mergeCell ref="AF30:AJ30"/>
    <mergeCell ref="AK30:AO30"/>
    <mergeCell ref="AP30:AT30"/>
    <mergeCell ref="AU30:AY30"/>
    <mergeCell ref="AF31:AJ31"/>
    <mergeCell ref="B25:G31"/>
    <mergeCell ref="AK31:AO31"/>
    <mergeCell ref="AP27:AT27"/>
    <mergeCell ref="AU27:AY27"/>
    <mergeCell ref="H28:Y29"/>
    <mergeCell ref="Z28:AB29"/>
    <mergeCell ref="AC28:AE29"/>
    <mergeCell ref="AF28:AJ28"/>
    <mergeCell ref="AK28:AO28"/>
    <mergeCell ref="AP28:AT28"/>
    <mergeCell ref="AU28:AY28"/>
    <mergeCell ref="AF29:AJ29"/>
    <mergeCell ref="B42:C45"/>
    <mergeCell ref="D42:AY42"/>
    <mergeCell ref="D43:AY43"/>
    <mergeCell ref="D44:AY44"/>
    <mergeCell ref="D45:AY45"/>
    <mergeCell ref="D46:AY46"/>
    <mergeCell ref="Y36:AY39"/>
    <mergeCell ref="D37:L37"/>
    <mergeCell ref="M37:R37"/>
    <mergeCell ref="S37:X37"/>
    <mergeCell ref="D38:L38"/>
    <mergeCell ref="M38:R38"/>
    <mergeCell ref="S38:X38"/>
    <mergeCell ref="D39:L39"/>
    <mergeCell ref="M39:R39"/>
    <mergeCell ref="S39:X39"/>
    <mergeCell ref="Z34:AB34"/>
    <mergeCell ref="AC34:AY34"/>
    <mergeCell ref="B35:C39"/>
    <mergeCell ref="D35:L35"/>
    <mergeCell ref="M35:R35"/>
    <mergeCell ref="S35:X35"/>
    <mergeCell ref="Y35:AY35"/>
    <mergeCell ref="D36:L36"/>
    <mergeCell ref="M36:R36"/>
    <mergeCell ref="S36:X36"/>
    <mergeCell ref="AH53:AY57"/>
    <mergeCell ref="D54:G54"/>
    <mergeCell ref="H54:AG54"/>
    <mergeCell ref="D55:G55"/>
    <mergeCell ref="H55:AG55"/>
    <mergeCell ref="D56:G56"/>
    <mergeCell ref="H56:AG56"/>
    <mergeCell ref="D57:G57"/>
    <mergeCell ref="H57:AG57"/>
    <mergeCell ref="H51:AG51"/>
    <mergeCell ref="D52:G52"/>
    <mergeCell ref="H52:AG52"/>
    <mergeCell ref="B53:C57"/>
    <mergeCell ref="D53:G53"/>
    <mergeCell ref="H53:AG53"/>
    <mergeCell ref="D47:AY47"/>
    <mergeCell ref="B48:AY48"/>
    <mergeCell ref="D49:G49"/>
    <mergeCell ref="H49:AG49"/>
    <mergeCell ref="AH49:AY49"/>
    <mergeCell ref="B50:C52"/>
    <mergeCell ref="D50:G50"/>
    <mergeCell ref="H50:AG50"/>
    <mergeCell ref="AH50:AY52"/>
    <mergeCell ref="D51:G51"/>
    <mergeCell ref="D62:G62"/>
    <mergeCell ref="H62:U62"/>
    <mergeCell ref="V62:AG62"/>
    <mergeCell ref="D63:G63"/>
    <mergeCell ref="H63:AG63"/>
    <mergeCell ref="B64:C64"/>
    <mergeCell ref="D64:AY64"/>
    <mergeCell ref="B58:C63"/>
    <mergeCell ref="D58:G58"/>
    <mergeCell ref="H58:AG58"/>
    <mergeCell ref="AH58:AY63"/>
    <mergeCell ref="D59:G59"/>
    <mergeCell ref="H59:AG59"/>
    <mergeCell ref="D60:G60"/>
    <mergeCell ref="H60:AG60"/>
    <mergeCell ref="D61:G61"/>
    <mergeCell ref="H61:AG61"/>
    <mergeCell ref="M75:AA75"/>
    <mergeCell ref="AL75:AY75"/>
    <mergeCell ref="AK78:AQ78"/>
    <mergeCell ref="AR78:AY78"/>
    <mergeCell ref="B79:G79"/>
    <mergeCell ref="H79:Y79"/>
    <mergeCell ref="Z79:AE79"/>
    <mergeCell ref="AF79:AQ79"/>
    <mergeCell ref="AR79:AY79"/>
    <mergeCell ref="B70:AY70"/>
    <mergeCell ref="B71:F71"/>
    <mergeCell ref="G71:AY71"/>
    <mergeCell ref="B72:AY72"/>
    <mergeCell ref="B73:AY73"/>
    <mergeCell ref="B74:AY74"/>
    <mergeCell ref="D65:AY65"/>
    <mergeCell ref="D66:AY66"/>
    <mergeCell ref="D67:AY67"/>
    <mergeCell ref="B68:AY68"/>
    <mergeCell ref="B69:F69"/>
    <mergeCell ref="G69:AY69"/>
    <mergeCell ref="B85:G91"/>
    <mergeCell ref="H85:P85"/>
    <mergeCell ref="Q85:W85"/>
    <mergeCell ref="X85:AD85"/>
    <mergeCell ref="AE85:AK85"/>
    <mergeCell ref="AL85:AR85"/>
    <mergeCell ref="X87:AD87"/>
    <mergeCell ref="AE87:AK87"/>
    <mergeCell ref="AL87:AR87"/>
    <mergeCell ref="J89:P89"/>
    <mergeCell ref="B82:G83"/>
    <mergeCell ref="H82:Y83"/>
    <mergeCell ref="Z82:AE83"/>
    <mergeCell ref="AF82:AY83"/>
    <mergeCell ref="B84:G84"/>
    <mergeCell ref="H84:AY84"/>
    <mergeCell ref="B80:G80"/>
    <mergeCell ref="H80:Y80"/>
    <mergeCell ref="Z80:AE80"/>
    <mergeCell ref="AF80:AQ80"/>
    <mergeCell ref="AR80:AY80"/>
    <mergeCell ref="B81:G81"/>
    <mergeCell ref="H81:Y81"/>
    <mergeCell ref="Z81:AE81"/>
    <mergeCell ref="AF81:AY81"/>
    <mergeCell ref="AS87:AY87"/>
    <mergeCell ref="J88:P88"/>
    <mergeCell ref="Q88:W88"/>
    <mergeCell ref="X88:AD88"/>
    <mergeCell ref="AE88:AK88"/>
    <mergeCell ref="AL88:AR88"/>
    <mergeCell ref="AS88:AY88"/>
    <mergeCell ref="AS85:AY85"/>
    <mergeCell ref="H86:I89"/>
    <mergeCell ref="J86:P86"/>
    <mergeCell ref="Q86:W86"/>
    <mergeCell ref="X86:AD86"/>
    <mergeCell ref="AE86:AK86"/>
    <mergeCell ref="AL86:AR86"/>
    <mergeCell ref="AS86:AY86"/>
    <mergeCell ref="J87:P87"/>
    <mergeCell ref="Q87:W87"/>
    <mergeCell ref="AS90:AY90"/>
    <mergeCell ref="H91:P91"/>
    <mergeCell ref="Q91:W91"/>
    <mergeCell ref="X91:AD91"/>
    <mergeCell ref="AE91:AK91"/>
    <mergeCell ref="AL91:AR91"/>
    <mergeCell ref="AS91:AY91"/>
    <mergeCell ref="Q89:W89"/>
    <mergeCell ref="X89:AD89"/>
    <mergeCell ref="AE89:AK89"/>
    <mergeCell ref="AL89:AR89"/>
    <mergeCell ref="AS89:AY89"/>
    <mergeCell ref="H90:P90"/>
    <mergeCell ref="Q90:W90"/>
    <mergeCell ref="X90:AD90"/>
    <mergeCell ref="AE90:AK90"/>
    <mergeCell ref="AL90:AR90"/>
    <mergeCell ref="M94:R94"/>
    <mergeCell ref="S94:X94"/>
    <mergeCell ref="Y94:AY94"/>
    <mergeCell ref="D95:L95"/>
    <mergeCell ref="M95:R95"/>
    <mergeCell ref="S95:X95"/>
    <mergeCell ref="Y95:AY95"/>
    <mergeCell ref="B92:C100"/>
    <mergeCell ref="D92:L92"/>
    <mergeCell ref="M92:R92"/>
    <mergeCell ref="S92:X92"/>
    <mergeCell ref="Y92:AY92"/>
    <mergeCell ref="D93:L93"/>
    <mergeCell ref="M93:R93"/>
    <mergeCell ref="S93:X93"/>
    <mergeCell ref="Y93:AY93"/>
    <mergeCell ref="D94:L94"/>
    <mergeCell ref="D100:L100"/>
    <mergeCell ref="M100:R100"/>
    <mergeCell ref="S100:X100"/>
    <mergeCell ref="Y100:AY100"/>
    <mergeCell ref="B103:G103"/>
    <mergeCell ref="H103:AY103"/>
    <mergeCell ref="D98:L98"/>
    <mergeCell ref="M98:R98"/>
    <mergeCell ref="S98:X98"/>
    <mergeCell ref="Y98:AY98"/>
    <mergeCell ref="D99:L99"/>
    <mergeCell ref="M99:R99"/>
    <mergeCell ref="S99:X99"/>
    <mergeCell ref="Y99:AY99"/>
    <mergeCell ref="D96:L96"/>
    <mergeCell ref="M96:R96"/>
    <mergeCell ref="S96:X96"/>
    <mergeCell ref="Y96:AY96"/>
    <mergeCell ref="D97:L97"/>
    <mergeCell ref="M97:R97"/>
    <mergeCell ref="S97:X97"/>
    <mergeCell ref="Y97:AY97"/>
    <mergeCell ref="H112:L112"/>
    <mergeCell ref="M112:Y112"/>
    <mergeCell ref="Z112:AC112"/>
    <mergeCell ref="AD112:AH112"/>
    <mergeCell ref="AI112:AU112"/>
    <mergeCell ref="AV112:AY112"/>
    <mergeCell ref="AI110:AU110"/>
    <mergeCell ref="AV110:AY110"/>
    <mergeCell ref="H111:L111"/>
    <mergeCell ref="M111:Y111"/>
    <mergeCell ref="Z111:AC111"/>
    <mergeCell ref="AD111:AH111"/>
    <mergeCell ref="AI111:AU111"/>
    <mergeCell ref="AV111:AY111"/>
    <mergeCell ref="B104:G106"/>
    <mergeCell ref="B108:G108"/>
    <mergeCell ref="H108:AY108"/>
    <mergeCell ref="B109:G152"/>
    <mergeCell ref="H109:AC109"/>
    <mergeCell ref="AD109:AY109"/>
    <mergeCell ref="H110:L110"/>
    <mergeCell ref="M110:Y110"/>
    <mergeCell ref="Z110:AC110"/>
    <mergeCell ref="AD110:AH110"/>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22:L122"/>
    <mergeCell ref="M122:Y122"/>
    <mergeCell ref="Z122:AC122"/>
    <mergeCell ref="AD122:AH122"/>
    <mergeCell ref="AI122:AU122"/>
    <mergeCell ref="AV122:AY122"/>
    <mergeCell ref="H120:AC120"/>
    <mergeCell ref="AD120:AY120"/>
    <mergeCell ref="H121:L121"/>
    <mergeCell ref="M121:Y121"/>
    <mergeCell ref="Z121:AC121"/>
    <mergeCell ref="AD121:AH121"/>
    <mergeCell ref="AI121:AU121"/>
    <mergeCell ref="AV121:AY121"/>
    <mergeCell ref="H119:L119"/>
    <mergeCell ref="M119:Y119"/>
    <mergeCell ref="Z119:AC119"/>
    <mergeCell ref="AD119:AH119"/>
    <mergeCell ref="AI119:AU119"/>
    <mergeCell ref="AV119:AY119"/>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H123:L123"/>
    <mergeCell ref="M123:Y123"/>
    <mergeCell ref="Z123:AC123"/>
    <mergeCell ref="AD123:AH123"/>
    <mergeCell ref="AI123:AU123"/>
    <mergeCell ref="AV123:AY123"/>
    <mergeCell ref="H128:L128"/>
    <mergeCell ref="M128:Y128"/>
    <mergeCell ref="Z128:AC128"/>
    <mergeCell ref="AD128:AH128"/>
    <mergeCell ref="AI128:AU128"/>
    <mergeCell ref="AV128:AY128"/>
    <mergeCell ref="H127:L127"/>
    <mergeCell ref="M127:Y127"/>
    <mergeCell ref="Z127:AC127"/>
    <mergeCell ref="AD127:AH127"/>
    <mergeCell ref="AI127:AU127"/>
    <mergeCell ref="AV127:AY127"/>
    <mergeCell ref="H126:L126"/>
    <mergeCell ref="M126:Y126"/>
    <mergeCell ref="Z126:AC126"/>
    <mergeCell ref="AD126:AH126"/>
    <mergeCell ref="AI126:AU126"/>
    <mergeCell ref="AV126:AY126"/>
    <mergeCell ref="H131:AC131"/>
    <mergeCell ref="AD131:AY131"/>
    <mergeCell ref="H132:L132"/>
    <mergeCell ref="M132:Y132"/>
    <mergeCell ref="Z132:AC132"/>
    <mergeCell ref="AD132:AH132"/>
    <mergeCell ref="AI132:AU132"/>
    <mergeCell ref="AV132:AY132"/>
    <mergeCell ref="H130:L130"/>
    <mergeCell ref="M130:Y130"/>
    <mergeCell ref="Z130:AC130"/>
    <mergeCell ref="AD130:AH130"/>
    <mergeCell ref="AI130:AU130"/>
    <mergeCell ref="AV130:AY130"/>
    <mergeCell ref="H129:L129"/>
    <mergeCell ref="M129:Y129"/>
    <mergeCell ref="Z129:AC129"/>
    <mergeCell ref="AD129:AH129"/>
    <mergeCell ref="AI129:AU129"/>
    <mergeCell ref="AV129:AY129"/>
    <mergeCell ref="H135:L135"/>
    <mergeCell ref="M135:Y135"/>
    <mergeCell ref="Z135:AC135"/>
    <mergeCell ref="AD135:AH135"/>
    <mergeCell ref="AI135:AU135"/>
    <mergeCell ref="AV135:AY135"/>
    <mergeCell ref="H134:L134"/>
    <mergeCell ref="M134:Y134"/>
    <mergeCell ref="Z134:AC134"/>
    <mergeCell ref="AD134:AH134"/>
    <mergeCell ref="AI134:AU134"/>
    <mergeCell ref="AV134:AY134"/>
    <mergeCell ref="H133:L133"/>
    <mergeCell ref="M133:Y133"/>
    <mergeCell ref="Z133:AC133"/>
    <mergeCell ref="AD133:AH133"/>
    <mergeCell ref="AI133:AU133"/>
    <mergeCell ref="AV133:AY133"/>
    <mergeCell ref="H138:L138"/>
    <mergeCell ref="M138:Y138"/>
    <mergeCell ref="Z138:AC138"/>
    <mergeCell ref="AD138:AH138"/>
    <mergeCell ref="AI138:AU138"/>
    <mergeCell ref="AV138:AY138"/>
    <mergeCell ref="H137:L137"/>
    <mergeCell ref="M137:Y137"/>
    <mergeCell ref="Z137:AC137"/>
    <mergeCell ref="AD137:AH137"/>
    <mergeCell ref="AI137:AU137"/>
    <mergeCell ref="AV137:AY137"/>
    <mergeCell ref="H136:L136"/>
    <mergeCell ref="M136:Y136"/>
    <mergeCell ref="Z136:AC136"/>
    <mergeCell ref="AD136:AH136"/>
    <mergeCell ref="AI136:AU136"/>
    <mergeCell ref="AV136:AY136"/>
    <mergeCell ref="H141:L141"/>
    <mergeCell ref="M141:Y141"/>
    <mergeCell ref="Z141:AC141"/>
    <mergeCell ref="AD141:AH141"/>
    <mergeCell ref="AI141:AU141"/>
    <mergeCell ref="AV141:AY141"/>
    <mergeCell ref="H140:L140"/>
    <mergeCell ref="M140:Y140"/>
    <mergeCell ref="Z140:AC140"/>
    <mergeCell ref="AD140:AH140"/>
    <mergeCell ref="AI140:AU140"/>
    <mergeCell ref="AV140:AY140"/>
    <mergeCell ref="H139:L139"/>
    <mergeCell ref="M139:Y139"/>
    <mergeCell ref="Z139:AC139"/>
    <mergeCell ref="AD139:AH139"/>
    <mergeCell ref="AI139:AU139"/>
    <mergeCell ref="AV139:AY139"/>
    <mergeCell ref="H145:L145"/>
    <mergeCell ref="M145:Y145"/>
    <mergeCell ref="Z145:AC145"/>
    <mergeCell ref="AD145:AH145"/>
    <mergeCell ref="AI145:AU145"/>
    <mergeCell ref="AV145:AY145"/>
    <mergeCell ref="H144:L144"/>
    <mergeCell ref="M144:Y144"/>
    <mergeCell ref="Z144:AC144"/>
    <mergeCell ref="AD144:AH144"/>
    <mergeCell ref="AI144:AU144"/>
    <mergeCell ref="AV144:AY144"/>
    <mergeCell ref="H142:AC142"/>
    <mergeCell ref="AD142:AY142"/>
    <mergeCell ref="H143:L143"/>
    <mergeCell ref="M143:Y143"/>
    <mergeCell ref="Z143:AC143"/>
    <mergeCell ref="AD143:AH143"/>
    <mergeCell ref="AI143:AU143"/>
    <mergeCell ref="AV143:AY143"/>
    <mergeCell ref="H148:L148"/>
    <mergeCell ref="M148:Y148"/>
    <mergeCell ref="Z148:AC148"/>
    <mergeCell ref="AD148:AH148"/>
    <mergeCell ref="AI148:AU148"/>
    <mergeCell ref="AV148:AY148"/>
    <mergeCell ref="H147:L147"/>
    <mergeCell ref="M147:Y147"/>
    <mergeCell ref="Z147:AC147"/>
    <mergeCell ref="AD147:AH147"/>
    <mergeCell ref="AI147:AU147"/>
    <mergeCell ref="AV147:AY147"/>
    <mergeCell ref="H146:L146"/>
    <mergeCell ref="M146:Y146"/>
    <mergeCell ref="Z146:AC146"/>
    <mergeCell ref="AD146:AH146"/>
    <mergeCell ref="AI146:AU146"/>
    <mergeCell ref="AV146:AY146"/>
    <mergeCell ref="H151:L151"/>
    <mergeCell ref="M151:Y151"/>
    <mergeCell ref="Z151:AC151"/>
    <mergeCell ref="AD151:AH151"/>
    <mergeCell ref="AI151:AU151"/>
    <mergeCell ref="AV151:AY151"/>
    <mergeCell ref="H150:L150"/>
    <mergeCell ref="M150:Y150"/>
    <mergeCell ref="Z150:AC150"/>
    <mergeCell ref="AD150:AH150"/>
    <mergeCell ref="AI150:AU150"/>
    <mergeCell ref="AV150:AY150"/>
    <mergeCell ref="H149:L149"/>
    <mergeCell ref="M149:Y149"/>
    <mergeCell ref="Z149:AC149"/>
    <mergeCell ref="AD149:AH149"/>
    <mergeCell ref="AI149:AU149"/>
    <mergeCell ref="AV149:AY149"/>
    <mergeCell ref="B158:C158"/>
    <mergeCell ref="D158:M158"/>
    <mergeCell ref="N158:AK158"/>
    <mergeCell ref="AL158:AQ158"/>
    <mergeCell ref="AR158:AU158"/>
    <mergeCell ref="AV158:AX158"/>
    <mergeCell ref="G154:AX154"/>
    <mergeCell ref="B157:C157"/>
    <mergeCell ref="D157:M157"/>
    <mergeCell ref="N157:AK157"/>
    <mergeCell ref="AL157:AQ157"/>
    <mergeCell ref="AR157:AU157"/>
    <mergeCell ref="AV157:AX157"/>
    <mergeCell ref="H152:L152"/>
    <mergeCell ref="M152:Y152"/>
    <mergeCell ref="Z152:AC152"/>
    <mergeCell ref="AD152:AH152"/>
    <mergeCell ref="AI152:AU152"/>
    <mergeCell ref="AV152:AY152"/>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64:C164"/>
    <mergeCell ref="D164:M164"/>
    <mergeCell ref="N164:AK164"/>
    <mergeCell ref="AL164:AQ164"/>
    <mergeCell ref="AR164:AU164"/>
    <mergeCell ref="AV164:AX164"/>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67:C167"/>
    <mergeCell ref="D167:M167"/>
    <mergeCell ref="N167:AK167"/>
    <mergeCell ref="AL167:AQ167"/>
    <mergeCell ref="AR167:AU167"/>
    <mergeCell ref="AV167:AX167"/>
    <mergeCell ref="B166:C166"/>
    <mergeCell ref="D166:M166"/>
    <mergeCell ref="N166:AK166"/>
    <mergeCell ref="AL166:AQ166"/>
    <mergeCell ref="AR166:AU166"/>
    <mergeCell ref="AV166:AX166"/>
    <mergeCell ref="B165:C165"/>
    <mergeCell ref="D165:M165"/>
    <mergeCell ref="N165:AK165"/>
    <mergeCell ref="AL165:AQ165"/>
    <mergeCell ref="AR165:AU165"/>
    <mergeCell ref="AV165:AX165"/>
    <mergeCell ref="B172:C172"/>
    <mergeCell ref="D172:M172"/>
    <mergeCell ref="N172:AK172"/>
    <mergeCell ref="AL172:AQ172"/>
    <mergeCell ref="AR172:AU172"/>
    <mergeCell ref="AV172:AX172"/>
    <mergeCell ref="B171:C171"/>
    <mergeCell ref="D171:M171"/>
    <mergeCell ref="N171:AK171"/>
    <mergeCell ref="AL171:AQ171"/>
    <mergeCell ref="AR171:AU171"/>
    <mergeCell ref="AV171:AX171"/>
    <mergeCell ref="B170:C170"/>
    <mergeCell ref="D170:M170"/>
    <mergeCell ref="N170:AK170"/>
    <mergeCell ref="AL170:AQ170"/>
    <mergeCell ref="AR170:AU170"/>
    <mergeCell ref="AV170:AX170"/>
    <mergeCell ref="B175:C175"/>
    <mergeCell ref="D175:M175"/>
    <mergeCell ref="N175:AK175"/>
    <mergeCell ref="AL175:AQ175"/>
    <mergeCell ref="AR175:AU175"/>
    <mergeCell ref="AV175:AX175"/>
    <mergeCell ref="B174:C174"/>
    <mergeCell ref="D174:M174"/>
    <mergeCell ref="N174:AK174"/>
    <mergeCell ref="AL174:AQ174"/>
    <mergeCell ref="AR174:AU174"/>
    <mergeCell ref="AV174:AX174"/>
    <mergeCell ref="B173:C173"/>
    <mergeCell ref="D173:M173"/>
    <mergeCell ref="N173:AK173"/>
    <mergeCell ref="AL173:AQ173"/>
    <mergeCell ref="AR173:AU173"/>
    <mergeCell ref="AV173:AX173"/>
    <mergeCell ref="B178:C178"/>
    <mergeCell ref="D178:M178"/>
    <mergeCell ref="N178:AK178"/>
    <mergeCell ref="AL178:AQ178"/>
    <mergeCell ref="AR178:AU178"/>
    <mergeCell ref="AV178:AX178"/>
    <mergeCell ref="B177:C177"/>
    <mergeCell ref="D177:M177"/>
    <mergeCell ref="N177:AK177"/>
    <mergeCell ref="AL177:AQ177"/>
    <mergeCell ref="AR177:AU177"/>
    <mergeCell ref="AV177:AX177"/>
    <mergeCell ref="B176:C176"/>
    <mergeCell ref="D176:M176"/>
    <mergeCell ref="N176:AK176"/>
    <mergeCell ref="AL176:AQ176"/>
    <mergeCell ref="AR176:AU176"/>
    <mergeCell ref="AV176:AX176"/>
    <mergeCell ref="B183:C183"/>
    <mergeCell ref="D183:M183"/>
    <mergeCell ref="N183:AK183"/>
    <mergeCell ref="AL183:AQ183"/>
    <mergeCell ref="AR183:AU183"/>
    <mergeCell ref="AV183:AX183"/>
    <mergeCell ref="B180:C180"/>
    <mergeCell ref="D180:M180"/>
    <mergeCell ref="N180:AK180"/>
    <mergeCell ref="AL180:AQ180"/>
    <mergeCell ref="AR180:AU180"/>
    <mergeCell ref="AV180:AX180"/>
    <mergeCell ref="B179:C179"/>
    <mergeCell ref="D179:M179"/>
    <mergeCell ref="N179:AK179"/>
    <mergeCell ref="AL179:AQ179"/>
    <mergeCell ref="AR179:AU179"/>
    <mergeCell ref="AV179:AX179"/>
    <mergeCell ref="B186:C186"/>
    <mergeCell ref="D186:M186"/>
    <mergeCell ref="N186:AK186"/>
    <mergeCell ref="AL186:AQ186"/>
    <mergeCell ref="AR186:AU186"/>
    <mergeCell ref="AV186:AX186"/>
    <mergeCell ref="B185:C185"/>
    <mergeCell ref="D185:M185"/>
    <mergeCell ref="N185:AK185"/>
    <mergeCell ref="AL185:AQ185"/>
    <mergeCell ref="AR185:AU185"/>
    <mergeCell ref="AV185:AX185"/>
    <mergeCell ref="B184:C184"/>
    <mergeCell ref="D184:M184"/>
    <mergeCell ref="N184:AK184"/>
    <mergeCell ref="AL184:AQ184"/>
    <mergeCell ref="AR184:AU184"/>
    <mergeCell ref="AV184:AX184"/>
    <mergeCell ref="B189:C189"/>
    <mergeCell ref="D189:M189"/>
    <mergeCell ref="N189:AK189"/>
    <mergeCell ref="AL189:AQ189"/>
    <mergeCell ref="AR189:AU189"/>
    <mergeCell ref="AV189:AX189"/>
    <mergeCell ref="B188:C188"/>
    <mergeCell ref="D188:M188"/>
    <mergeCell ref="N188:AK188"/>
    <mergeCell ref="AL188:AQ188"/>
    <mergeCell ref="AR188:AU188"/>
    <mergeCell ref="AV188:AX188"/>
    <mergeCell ref="B187:C187"/>
    <mergeCell ref="D187:M187"/>
    <mergeCell ref="N187:AK187"/>
    <mergeCell ref="AL187:AQ187"/>
    <mergeCell ref="AR187:AU187"/>
    <mergeCell ref="AV187:AX187"/>
    <mergeCell ref="B192:C192"/>
    <mergeCell ref="D192:M192"/>
    <mergeCell ref="N192:AK192"/>
    <mergeCell ref="AL192:AQ192"/>
    <mergeCell ref="AR192:AU192"/>
    <mergeCell ref="AV192:AX192"/>
    <mergeCell ref="B191:C191"/>
    <mergeCell ref="D191:M191"/>
    <mergeCell ref="N191:AK191"/>
    <mergeCell ref="AL191:AQ191"/>
    <mergeCell ref="AR191:AU191"/>
    <mergeCell ref="AV191:AX191"/>
    <mergeCell ref="B190:C190"/>
    <mergeCell ref="D190:M190"/>
    <mergeCell ref="N190:AK190"/>
    <mergeCell ref="AL190:AQ190"/>
    <mergeCell ref="AR190:AU190"/>
    <mergeCell ref="AV190:AX190"/>
    <mergeCell ref="B197:C197"/>
    <mergeCell ref="D197:M197"/>
    <mergeCell ref="N197:AK197"/>
    <mergeCell ref="AL197:AQ197"/>
    <mergeCell ref="AR197:AU197"/>
    <mergeCell ref="AV197:AX197"/>
    <mergeCell ref="B196:C196"/>
    <mergeCell ref="D196:M196"/>
    <mergeCell ref="N196:AK196"/>
    <mergeCell ref="AL196:AQ196"/>
    <mergeCell ref="AR196:AU196"/>
    <mergeCell ref="AV196:AX196"/>
    <mergeCell ref="B193:C193"/>
    <mergeCell ref="D193:M193"/>
    <mergeCell ref="N193:AK193"/>
    <mergeCell ref="AL193:AQ193"/>
    <mergeCell ref="AR193:AU193"/>
    <mergeCell ref="AV193:AX193"/>
    <mergeCell ref="B200:C200"/>
    <mergeCell ref="D200:M200"/>
    <mergeCell ref="N200:AK200"/>
    <mergeCell ref="AL200:AQ200"/>
    <mergeCell ref="AR200:AU200"/>
    <mergeCell ref="AV200:AX200"/>
    <mergeCell ref="B199:C199"/>
    <mergeCell ref="D199:M199"/>
    <mergeCell ref="N199:AK199"/>
    <mergeCell ref="AL199:AQ199"/>
    <mergeCell ref="AR199:AU199"/>
    <mergeCell ref="AV199:AX199"/>
    <mergeCell ref="B198:C198"/>
    <mergeCell ref="D198:M198"/>
    <mergeCell ref="N198:AK198"/>
    <mergeCell ref="AL198:AQ198"/>
    <mergeCell ref="AR198:AU198"/>
    <mergeCell ref="AV198:AX198"/>
    <mergeCell ref="B203:C203"/>
    <mergeCell ref="D203:M203"/>
    <mergeCell ref="N203:AK203"/>
    <mergeCell ref="AL203:AQ203"/>
    <mergeCell ref="AR203:AU203"/>
    <mergeCell ref="AV203:AX203"/>
    <mergeCell ref="B202:C202"/>
    <mergeCell ref="D202:M202"/>
    <mergeCell ref="N202:AK202"/>
    <mergeCell ref="AL202:AQ202"/>
    <mergeCell ref="AR202:AU202"/>
    <mergeCell ref="AV202:AX202"/>
    <mergeCell ref="B201:C201"/>
    <mergeCell ref="D201:M201"/>
    <mergeCell ref="N201:AK201"/>
    <mergeCell ref="AL201:AQ201"/>
    <mergeCell ref="AR201:AU201"/>
    <mergeCell ref="AV201:AX201"/>
    <mergeCell ref="B206:C206"/>
    <mergeCell ref="D206:M206"/>
    <mergeCell ref="N206:AK206"/>
    <mergeCell ref="AL206:AQ206"/>
    <mergeCell ref="AR206:AU206"/>
    <mergeCell ref="AV206:AX206"/>
    <mergeCell ref="B205:C205"/>
    <mergeCell ref="D205:M205"/>
    <mergeCell ref="N205:AK205"/>
    <mergeCell ref="AL205:AQ205"/>
    <mergeCell ref="AR205:AU205"/>
    <mergeCell ref="AV205:AX205"/>
    <mergeCell ref="B204:C204"/>
    <mergeCell ref="D204:M204"/>
    <mergeCell ref="N204:AK204"/>
    <mergeCell ref="AL204:AQ204"/>
    <mergeCell ref="AR204:AU204"/>
    <mergeCell ref="AV204:AX204"/>
    <mergeCell ref="B211:C211"/>
    <mergeCell ref="D211:M211"/>
    <mergeCell ref="N211:AK211"/>
    <mergeCell ref="AL211:AQ211"/>
    <mergeCell ref="AR211:AU211"/>
    <mergeCell ref="AV211:AX211"/>
    <mergeCell ref="B210:C210"/>
    <mergeCell ref="D210:M210"/>
    <mergeCell ref="N210:AK210"/>
    <mergeCell ref="AL210:AQ210"/>
    <mergeCell ref="AR210:AU210"/>
    <mergeCell ref="AV210:AX210"/>
    <mergeCell ref="B209:C209"/>
    <mergeCell ref="D209:M209"/>
    <mergeCell ref="N209:AK209"/>
    <mergeCell ref="AL209:AQ209"/>
    <mergeCell ref="AR209:AU209"/>
    <mergeCell ref="AV209:AX209"/>
    <mergeCell ref="B214:C214"/>
    <mergeCell ref="D214:M214"/>
    <mergeCell ref="N214:AK214"/>
    <mergeCell ref="AL214:AQ214"/>
    <mergeCell ref="AR214:AU214"/>
    <mergeCell ref="AV214:AX214"/>
    <mergeCell ref="B213:C213"/>
    <mergeCell ref="D213:M213"/>
    <mergeCell ref="N213:AK213"/>
    <mergeCell ref="AL213:AQ213"/>
    <mergeCell ref="AR213:AU213"/>
    <mergeCell ref="AV213:AX213"/>
    <mergeCell ref="B212:C212"/>
    <mergeCell ref="D212:M212"/>
    <mergeCell ref="N212:AK212"/>
    <mergeCell ref="AL212:AQ212"/>
    <mergeCell ref="AR212:AU212"/>
    <mergeCell ref="AV212:AX212"/>
    <mergeCell ref="B217:C217"/>
    <mergeCell ref="D217:M217"/>
    <mergeCell ref="N217:AK217"/>
    <mergeCell ref="AL217:AQ217"/>
    <mergeCell ref="AR217:AU217"/>
    <mergeCell ref="AV217:AX217"/>
    <mergeCell ref="B216:C216"/>
    <mergeCell ref="D216:M216"/>
    <mergeCell ref="N216:AK216"/>
    <mergeCell ref="AL216:AQ216"/>
    <mergeCell ref="AR216:AU216"/>
    <mergeCell ref="AV216:AX216"/>
    <mergeCell ref="B215:C215"/>
    <mergeCell ref="D215:M215"/>
    <mergeCell ref="N215:AK215"/>
    <mergeCell ref="AL215:AQ215"/>
    <mergeCell ref="AR215:AU215"/>
    <mergeCell ref="AV215:AX215"/>
    <mergeCell ref="B222:C222"/>
    <mergeCell ref="D222:M222"/>
    <mergeCell ref="N222:AK222"/>
    <mergeCell ref="AL222:AQ222"/>
    <mergeCell ref="AR222:AU222"/>
    <mergeCell ref="AV222:AX222"/>
    <mergeCell ref="B219:C219"/>
    <mergeCell ref="D219:M219"/>
    <mergeCell ref="N219:AK219"/>
    <mergeCell ref="AL219:AQ219"/>
    <mergeCell ref="AR219:AU219"/>
    <mergeCell ref="AV219:AX219"/>
    <mergeCell ref="B218:C218"/>
    <mergeCell ref="D218:M218"/>
    <mergeCell ref="N218:AK218"/>
    <mergeCell ref="AL218:AQ218"/>
    <mergeCell ref="AR218:AU218"/>
    <mergeCell ref="AV218:AX218"/>
    <mergeCell ref="B225:C225"/>
    <mergeCell ref="D225:M225"/>
    <mergeCell ref="N225:AK225"/>
    <mergeCell ref="AL225:AQ225"/>
    <mergeCell ref="AR225:AU225"/>
    <mergeCell ref="AV225:AX225"/>
    <mergeCell ref="B224:C224"/>
    <mergeCell ref="D224:M224"/>
    <mergeCell ref="N224:AK224"/>
    <mergeCell ref="AL224:AQ224"/>
    <mergeCell ref="AR224:AU224"/>
    <mergeCell ref="AV224:AX224"/>
    <mergeCell ref="B223:C223"/>
    <mergeCell ref="D223:M223"/>
    <mergeCell ref="N223:AK223"/>
    <mergeCell ref="AL223:AQ223"/>
    <mergeCell ref="AR223:AU223"/>
    <mergeCell ref="AV223:AX223"/>
    <mergeCell ref="B228:C228"/>
    <mergeCell ref="D228:M228"/>
    <mergeCell ref="N228:AK228"/>
    <mergeCell ref="AL228:AQ228"/>
    <mergeCell ref="AR228:AU228"/>
    <mergeCell ref="AV228:AX228"/>
    <mergeCell ref="B227:C227"/>
    <mergeCell ref="D227:M227"/>
    <mergeCell ref="N227:AK227"/>
    <mergeCell ref="AL227:AQ227"/>
    <mergeCell ref="AR227:AU227"/>
    <mergeCell ref="AV227:AX227"/>
    <mergeCell ref="B226:C226"/>
    <mergeCell ref="D226:M226"/>
    <mergeCell ref="N226:AK226"/>
    <mergeCell ref="AL226:AQ226"/>
    <mergeCell ref="AR226:AU226"/>
    <mergeCell ref="AV226:AX226"/>
    <mergeCell ref="B231:C231"/>
    <mergeCell ref="D231:M231"/>
    <mergeCell ref="N231:AK231"/>
    <mergeCell ref="AL231:AQ231"/>
    <mergeCell ref="AR231:AU231"/>
    <mergeCell ref="AV231:AX231"/>
    <mergeCell ref="B230:C230"/>
    <mergeCell ref="D230:M230"/>
    <mergeCell ref="N230:AK230"/>
    <mergeCell ref="AL230:AQ230"/>
    <mergeCell ref="AR230:AU230"/>
    <mergeCell ref="AV230:AX230"/>
    <mergeCell ref="B229:C229"/>
    <mergeCell ref="D229:M229"/>
    <mergeCell ref="N229:AK229"/>
    <mergeCell ref="AL229:AQ229"/>
    <mergeCell ref="AR229:AU229"/>
    <mergeCell ref="AV229:AX229"/>
    <mergeCell ref="B236:C236"/>
    <mergeCell ref="D236:M236"/>
    <mergeCell ref="N236:AK236"/>
    <mergeCell ref="AL236:AQ236"/>
    <mergeCell ref="AR236:AU236"/>
    <mergeCell ref="AV236:AX236"/>
    <mergeCell ref="B235:C235"/>
    <mergeCell ref="D235:M235"/>
    <mergeCell ref="N235:AK235"/>
    <mergeCell ref="AL235:AQ235"/>
    <mergeCell ref="AR235:AU235"/>
    <mergeCell ref="AV235:AX235"/>
    <mergeCell ref="B232:C232"/>
    <mergeCell ref="D232:M232"/>
    <mergeCell ref="N232:AK232"/>
    <mergeCell ref="AL232:AQ232"/>
    <mergeCell ref="AR232:AU232"/>
    <mergeCell ref="AV232:AX232"/>
    <mergeCell ref="B239:C239"/>
    <mergeCell ref="D239:M239"/>
    <mergeCell ref="N239:AK239"/>
    <mergeCell ref="AL239:AQ239"/>
    <mergeCell ref="AR239:AU239"/>
    <mergeCell ref="AV239:AX239"/>
    <mergeCell ref="B238:C238"/>
    <mergeCell ref="D238:M238"/>
    <mergeCell ref="N238:AK238"/>
    <mergeCell ref="AL238:AQ238"/>
    <mergeCell ref="AR238:AU238"/>
    <mergeCell ref="AV238:AX238"/>
    <mergeCell ref="B237:C237"/>
    <mergeCell ref="D237:M237"/>
    <mergeCell ref="N237:AK237"/>
    <mergeCell ref="AL237:AQ237"/>
    <mergeCell ref="AR237:AU237"/>
    <mergeCell ref="AV237:AX237"/>
    <mergeCell ref="B242:C242"/>
    <mergeCell ref="D242:M242"/>
    <mergeCell ref="N242:AK242"/>
    <mergeCell ref="AL242:AQ242"/>
    <mergeCell ref="AR242:AU242"/>
    <mergeCell ref="AV242:AX242"/>
    <mergeCell ref="B241:C241"/>
    <mergeCell ref="D241:M241"/>
    <mergeCell ref="N241:AK241"/>
    <mergeCell ref="AL241:AQ241"/>
    <mergeCell ref="AR241:AU241"/>
    <mergeCell ref="AV241:AX241"/>
    <mergeCell ref="B240:C240"/>
    <mergeCell ref="D240:M240"/>
    <mergeCell ref="N240:AK240"/>
    <mergeCell ref="AL240:AQ240"/>
    <mergeCell ref="AR240:AU240"/>
    <mergeCell ref="AV240:AX240"/>
    <mergeCell ref="B245:C245"/>
    <mergeCell ref="D245:M245"/>
    <mergeCell ref="N245:AK245"/>
    <mergeCell ref="AL245:AQ245"/>
    <mergeCell ref="AR245:AU245"/>
    <mergeCell ref="AV245:AX245"/>
    <mergeCell ref="B244:C244"/>
    <mergeCell ref="D244:M244"/>
    <mergeCell ref="N244:AK244"/>
    <mergeCell ref="AL244:AQ244"/>
    <mergeCell ref="AR244:AU244"/>
    <mergeCell ref="AV244:AX244"/>
    <mergeCell ref="B243:C243"/>
    <mergeCell ref="D243:M243"/>
    <mergeCell ref="N243:AK243"/>
    <mergeCell ref="AL243:AQ243"/>
    <mergeCell ref="AR243:AU243"/>
    <mergeCell ref="AV243:AX243"/>
    <mergeCell ref="B250:C250"/>
    <mergeCell ref="D250:M250"/>
    <mergeCell ref="N250:AK250"/>
    <mergeCell ref="AL250:AQ250"/>
    <mergeCell ref="AR250:AU250"/>
    <mergeCell ref="AV250:AX250"/>
    <mergeCell ref="B249:C249"/>
    <mergeCell ref="D249:M249"/>
    <mergeCell ref="N249:AK249"/>
    <mergeCell ref="AL249:AQ249"/>
    <mergeCell ref="AR249:AU249"/>
    <mergeCell ref="AV249:AX249"/>
    <mergeCell ref="B248:C248"/>
    <mergeCell ref="D248:M248"/>
    <mergeCell ref="N248:AK248"/>
    <mergeCell ref="AL248:AQ248"/>
    <mergeCell ref="AR248:AU248"/>
    <mergeCell ref="AV248:AX248"/>
    <mergeCell ref="B253:C253"/>
    <mergeCell ref="D253:M253"/>
    <mergeCell ref="N253:AK253"/>
    <mergeCell ref="AL253:AQ253"/>
    <mergeCell ref="AR253:AU253"/>
    <mergeCell ref="AV253:AX253"/>
    <mergeCell ref="B252:C252"/>
    <mergeCell ref="D252:M252"/>
    <mergeCell ref="N252:AK252"/>
    <mergeCell ref="AL252:AQ252"/>
    <mergeCell ref="AR252:AU252"/>
    <mergeCell ref="AV252:AX252"/>
    <mergeCell ref="B251:C251"/>
    <mergeCell ref="D251:M251"/>
    <mergeCell ref="N251:AK251"/>
    <mergeCell ref="AL251:AQ251"/>
    <mergeCell ref="AR251:AU251"/>
    <mergeCell ref="AV251:AX251"/>
    <mergeCell ref="B256:C256"/>
    <mergeCell ref="D256:M256"/>
    <mergeCell ref="N256:AK256"/>
    <mergeCell ref="AL256:AQ256"/>
    <mergeCell ref="AR256:AU256"/>
    <mergeCell ref="AV256:AX256"/>
    <mergeCell ref="B255:C255"/>
    <mergeCell ref="D255:M255"/>
    <mergeCell ref="N255:AK255"/>
    <mergeCell ref="AL255:AQ255"/>
    <mergeCell ref="AR255:AU255"/>
    <mergeCell ref="AV255:AX255"/>
    <mergeCell ref="B254:C254"/>
    <mergeCell ref="D254:M254"/>
    <mergeCell ref="N254:AK254"/>
    <mergeCell ref="AL254:AQ254"/>
    <mergeCell ref="AR254:AU254"/>
    <mergeCell ref="AV254:AX254"/>
    <mergeCell ref="AK261:AQ261"/>
    <mergeCell ref="AR261:AY261"/>
    <mergeCell ref="B262:G262"/>
    <mergeCell ref="H262:Y262"/>
    <mergeCell ref="Z262:AE262"/>
    <mergeCell ref="AF262:AQ262"/>
    <mergeCell ref="AR262:AY262"/>
    <mergeCell ref="B258:C258"/>
    <mergeCell ref="D258:M258"/>
    <mergeCell ref="N258:AK258"/>
    <mergeCell ref="AL258:AQ258"/>
    <mergeCell ref="AR258:AU258"/>
    <mergeCell ref="AV258:AX258"/>
    <mergeCell ref="B257:C257"/>
    <mergeCell ref="D257:M257"/>
    <mergeCell ref="N257:AK257"/>
    <mergeCell ref="AL257:AQ257"/>
    <mergeCell ref="AR257:AU257"/>
    <mergeCell ref="AV257:AX257"/>
    <mergeCell ref="B268:G274"/>
    <mergeCell ref="H268:P268"/>
    <mergeCell ref="Q268:W268"/>
    <mergeCell ref="X268:AD268"/>
    <mergeCell ref="AE268:AK268"/>
    <mergeCell ref="AL268:AR268"/>
    <mergeCell ref="X270:AD270"/>
    <mergeCell ref="AE270:AK270"/>
    <mergeCell ref="AL270:AR270"/>
    <mergeCell ref="J272:P272"/>
    <mergeCell ref="B265:G266"/>
    <mergeCell ref="H265:Y266"/>
    <mergeCell ref="Z265:AE266"/>
    <mergeCell ref="AF265:AY266"/>
    <mergeCell ref="B267:G267"/>
    <mergeCell ref="H267:AY267"/>
    <mergeCell ref="B263:G263"/>
    <mergeCell ref="H263:Y263"/>
    <mergeCell ref="Z263:AE263"/>
    <mergeCell ref="AF263:AQ263"/>
    <mergeCell ref="AR263:AY263"/>
    <mergeCell ref="B264:G264"/>
    <mergeCell ref="H264:Y264"/>
    <mergeCell ref="Z264:AE264"/>
    <mergeCell ref="AF264:AY264"/>
    <mergeCell ref="AS270:AY270"/>
    <mergeCell ref="J271:P271"/>
    <mergeCell ref="Q271:W271"/>
    <mergeCell ref="X271:AD271"/>
    <mergeCell ref="AE271:AK271"/>
    <mergeCell ref="AL271:AR271"/>
    <mergeCell ref="AS271:AY271"/>
    <mergeCell ref="AS268:AY268"/>
    <mergeCell ref="H269:I272"/>
    <mergeCell ref="J269:P269"/>
    <mergeCell ref="Q269:W269"/>
    <mergeCell ref="X269:AD269"/>
    <mergeCell ref="AE269:AK269"/>
    <mergeCell ref="AL269:AR269"/>
    <mergeCell ref="AS269:AY269"/>
    <mergeCell ref="J270:P270"/>
    <mergeCell ref="Q270:W270"/>
    <mergeCell ref="AS273:AY273"/>
    <mergeCell ref="H274:P274"/>
    <mergeCell ref="Q274:W274"/>
    <mergeCell ref="X274:AD274"/>
    <mergeCell ref="AE274:AK274"/>
    <mergeCell ref="AL274:AR274"/>
    <mergeCell ref="AS274:AY274"/>
    <mergeCell ref="Q272:W272"/>
    <mergeCell ref="X272:AD272"/>
    <mergeCell ref="AE272:AK272"/>
    <mergeCell ref="AL272:AR272"/>
    <mergeCell ref="AS272:AY272"/>
    <mergeCell ref="H273:P273"/>
    <mergeCell ref="Q273:W273"/>
    <mergeCell ref="X273:AD273"/>
    <mergeCell ref="AE273:AK273"/>
    <mergeCell ref="AL273:AR273"/>
    <mergeCell ref="D279:L279"/>
    <mergeCell ref="M279:R279"/>
    <mergeCell ref="S279:X279"/>
    <mergeCell ref="Y279:AY279"/>
    <mergeCell ref="D280:L280"/>
    <mergeCell ref="M280:R280"/>
    <mergeCell ref="S280:X280"/>
    <mergeCell ref="Y280:AY280"/>
    <mergeCell ref="M277:R277"/>
    <mergeCell ref="S277:X277"/>
    <mergeCell ref="Y277:AY277"/>
    <mergeCell ref="D278:L278"/>
    <mergeCell ref="M278:R278"/>
    <mergeCell ref="S278:X278"/>
    <mergeCell ref="Y278:AY278"/>
    <mergeCell ref="B275:C283"/>
    <mergeCell ref="D275:L275"/>
    <mergeCell ref="M275:R275"/>
    <mergeCell ref="S275:X275"/>
    <mergeCell ref="Y275:AY275"/>
    <mergeCell ref="D276:L276"/>
    <mergeCell ref="M276:R276"/>
    <mergeCell ref="S276:X276"/>
    <mergeCell ref="Y276:AY276"/>
    <mergeCell ref="D277:L277"/>
    <mergeCell ref="B287:G289"/>
    <mergeCell ref="B291:G291"/>
    <mergeCell ref="H291:AY291"/>
    <mergeCell ref="B292:G335"/>
    <mergeCell ref="H292:AC292"/>
    <mergeCell ref="AD292:AY292"/>
    <mergeCell ref="H293:L293"/>
    <mergeCell ref="M293:Y293"/>
    <mergeCell ref="Z293:AC293"/>
    <mergeCell ref="AD293:AH293"/>
    <mergeCell ref="D283:L283"/>
    <mergeCell ref="M283:R283"/>
    <mergeCell ref="S283:X283"/>
    <mergeCell ref="Y283:AY283"/>
    <mergeCell ref="B286:G286"/>
    <mergeCell ref="H286:AY286"/>
    <mergeCell ref="D281:L281"/>
    <mergeCell ref="M281:R281"/>
    <mergeCell ref="S281:X281"/>
    <mergeCell ref="Y281:AY281"/>
    <mergeCell ref="D282:L282"/>
    <mergeCell ref="M282:R282"/>
    <mergeCell ref="S282:X282"/>
    <mergeCell ref="Y282:AY282"/>
    <mergeCell ref="H296:L296"/>
    <mergeCell ref="M296:Y296"/>
    <mergeCell ref="Z296:AC296"/>
    <mergeCell ref="AD296:AH296"/>
    <mergeCell ref="AI296:AU296"/>
    <mergeCell ref="AV296:AY296"/>
    <mergeCell ref="H295:L295"/>
    <mergeCell ref="M295:Y295"/>
    <mergeCell ref="Z295:AC295"/>
    <mergeCell ref="AD295:AH295"/>
    <mergeCell ref="AI295:AU295"/>
    <mergeCell ref="AV295:AY295"/>
    <mergeCell ref="AI293:AU293"/>
    <mergeCell ref="AV293:AY293"/>
    <mergeCell ref="H294:L294"/>
    <mergeCell ref="M294:Y294"/>
    <mergeCell ref="Z294:AC294"/>
    <mergeCell ref="AD294:AH294"/>
    <mergeCell ref="AI294:AU294"/>
    <mergeCell ref="AV294:AY294"/>
    <mergeCell ref="H299:L299"/>
    <mergeCell ref="M299:Y299"/>
    <mergeCell ref="Z299:AC299"/>
    <mergeCell ref="AD299:AH299"/>
    <mergeCell ref="AI299:AU299"/>
    <mergeCell ref="AV299:AY299"/>
    <mergeCell ref="H298:L298"/>
    <mergeCell ref="M298:Y298"/>
    <mergeCell ref="Z298:AC298"/>
    <mergeCell ref="AD298:AH298"/>
    <mergeCell ref="AI298:AU298"/>
    <mergeCell ref="AV298:AY298"/>
    <mergeCell ref="H297:L297"/>
    <mergeCell ref="M297:Y297"/>
    <mergeCell ref="Z297:AC297"/>
    <mergeCell ref="AD297:AH297"/>
    <mergeCell ref="AI297:AU297"/>
    <mergeCell ref="AV297:AY297"/>
    <mergeCell ref="H302:L302"/>
    <mergeCell ref="M302:Y302"/>
    <mergeCell ref="Z302:AC302"/>
    <mergeCell ref="AD302:AH302"/>
    <mergeCell ref="AI302:AU302"/>
    <mergeCell ref="AV302:AY302"/>
    <mergeCell ref="H301:L301"/>
    <mergeCell ref="M301:Y301"/>
    <mergeCell ref="Z301:AC301"/>
    <mergeCell ref="AD301:AH301"/>
    <mergeCell ref="AI301:AU301"/>
    <mergeCell ref="AV301:AY301"/>
    <mergeCell ref="H300:L300"/>
    <mergeCell ref="M300:Y300"/>
    <mergeCell ref="Z300:AC300"/>
    <mergeCell ref="AD300:AH300"/>
    <mergeCell ref="AI300:AU300"/>
    <mergeCell ref="AV300:AY300"/>
    <mergeCell ref="H306:L306"/>
    <mergeCell ref="M306:Y306"/>
    <mergeCell ref="Z306:AC306"/>
    <mergeCell ref="AD306:AH306"/>
    <mergeCell ref="AI306:AU306"/>
    <mergeCell ref="AV306:AY306"/>
    <mergeCell ref="H305:L305"/>
    <mergeCell ref="M305:Y305"/>
    <mergeCell ref="Z305:AC305"/>
    <mergeCell ref="AD305:AH305"/>
    <mergeCell ref="AI305:AU305"/>
    <mergeCell ref="AV305:AY305"/>
    <mergeCell ref="H303:AC303"/>
    <mergeCell ref="AD303:AY303"/>
    <mergeCell ref="H304:L304"/>
    <mergeCell ref="M304:Y304"/>
    <mergeCell ref="Z304:AC304"/>
    <mergeCell ref="AD304:AH304"/>
    <mergeCell ref="AI304:AU304"/>
    <mergeCell ref="AV304:AY304"/>
    <mergeCell ref="H309:L309"/>
    <mergeCell ref="M309:Y309"/>
    <mergeCell ref="Z309:AC309"/>
    <mergeCell ref="AD309:AH309"/>
    <mergeCell ref="AI309:AU309"/>
    <mergeCell ref="AV309:AY309"/>
    <mergeCell ref="H308:L308"/>
    <mergeCell ref="M308:Y308"/>
    <mergeCell ref="Z308:AC308"/>
    <mergeCell ref="AD308:AH308"/>
    <mergeCell ref="AI308:AU308"/>
    <mergeCell ref="AV308:AY308"/>
    <mergeCell ref="H307:L307"/>
    <mergeCell ref="M307:Y307"/>
    <mergeCell ref="Z307:AC307"/>
    <mergeCell ref="AD307:AH307"/>
    <mergeCell ref="AI307:AU307"/>
    <mergeCell ref="AV307:AY307"/>
    <mergeCell ref="H312:L312"/>
    <mergeCell ref="M312:Y312"/>
    <mergeCell ref="Z312:AC312"/>
    <mergeCell ref="AD312:AH312"/>
    <mergeCell ref="AI312:AU312"/>
    <mergeCell ref="AV312:AY312"/>
    <mergeCell ref="H311:L311"/>
    <mergeCell ref="M311:Y311"/>
    <mergeCell ref="Z311:AC311"/>
    <mergeCell ref="AD311:AH311"/>
    <mergeCell ref="AI311:AU311"/>
    <mergeCell ref="AV311:AY311"/>
    <mergeCell ref="H310:L310"/>
    <mergeCell ref="M310:Y310"/>
    <mergeCell ref="Z310:AC310"/>
    <mergeCell ref="AD310:AH310"/>
    <mergeCell ref="AI310:AU310"/>
    <mergeCell ref="AV310:AY310"/>
    <mergeCell ref="H316:L316"/>
    <mergeCell ref="M316:Y316"/>
    <mergeCell ref="Z316:AC316"/>
    <mergeCell ref="AD316:AH316"/>
    <mergeCell ref="AI316:AU316"/>
    <mergeCell ref="AV316:AY316"/>
    <mergeCell ref="H314:AC314"/>
    <mergeCell ref="AD314:AY314"/>
    <mergeCell ref="H315:L315"/>
    <mergeCell ref="M315:Y315"/>
    <mergeCell ref="Z315:AC315"/>
    <mergeCell ref="AD315:AH315"/>
    <mergeCell ref="AI315:AU315"/>
    <mergeCell ref="AV315:AY315"/>
    <mergeCell ref="H313:L313"/>
    <mergeCell ref="M313:Y313"/>
    <mergeCell ref="Z313:AC313"/>
    <mergeCell ref="AD313:AH313"/>
    <mergeCell ref="AI313:AU313"/>
    <mergeCell ref="AV313:AY313"/>
    <mergeCell ref="H319:L319"/>
    <mergeCell ref="M319:Y319"/>
    <mergeCell ref="Z319:AC319"/>
    <mergeCell ref="AD319:AH319"/>
    <mergeCell ref="AI319:AU319"/>
    <mergeCell ref="AV319:AY319"/>
    <mergeCell ref="H318:L318"/>
    <mergeCell ref="M318:Y318"/>
    <mergeCell ref="Z318:AC318"/>
    <mergeCell ref="AD318:AH318"/>
    <mergeCell ref="AI318:AU318"/>
    <mergeCell ref="AV318:AY318"/>
    <mergeCell ref="H317:L317"/>
    <mergeCell ref="M317:Y317"/>
    <mergeCell ref="Z317:AC317"/>
    <mergeCell ref="AD317:AH317"/>
    <mergeCell ref="AI317:AU317"/>
    <mergeCell ref="AV317:AY317"/>
    <mergeCell ref="H322:L322"/>
    <mergeCell ref="M322:Y322"/>
    <mergeCell ref="Z322:AC322"/>
    <mergeCell ref="AD322:AH322"/>
    <mergeCell ref="AI322:AU322"/>
    <mergeCell ref="AV322:AY322"/>
    <mergeCell ref="H321:L321"/>
    <mergeCell ref="M321:Y321"/>
    <mergeCell ref="Z321:AC321"/>
    <mergeCell ref="AD321:AH321"/>
    <mergeCell ref="AI321:AU321"/>
    <mergeCell ref="AV321:AY321"/>
    <mergeCell ref="H320:L320"/>
    <mergeCell ref="M320:Y320"/>
    <mergeCell ref="Z320:AC320"/>
    <mergeCell ref="AD320:AH320"/>
    <mergeCell ref="AI320:AU320"/>
    <mergeCell ref="AV320:AY320"/>
    <mergeCell ref="H325:AC325"/>
    <mergeCell ref="AD325:AY325"/>
    <mergeCell ref="H326:L326"/>
    <mergeCell ref="M326:Y326"/>
    <mergeCell ref="Z326:AC326"/>
    <mergeCell ref="AD326:AH326"/>
    <mergeCell ref="AI326:AU326"/>
    <mergeCell ref="AV326:AY326"/>
    <mergeCell ref="H324:L324"/>
    <mergeCell ref="M324:Y324"/>
    <mergeCell ref="Z324:AC324"/>
    <mergeCell ref="AD324:AH324"/>
    <mergeCell ref="AI324:AU324"/>
    <mergeCell ref="AV324:AY324"/>
    <mergeCell ref="H323:L323"/>
    <mergeCell ref="M323:Y323"/>
    <mergeCell ref="Z323:AC323"/>
    <mergeCell ref="AD323:AH323"/>
    <mergeCell ref="AI323:AU323"/>
    <mergeCell ref="AV323:AY323"/>
    <mergeCell ref="H329:L329"/>
    <mergeCell ref="M329:Y329"/>
    <mergeCell ref="Z329:AC329"/>
    <mergeCell ref="AD329:AH329"/>
    <mergeCell ref="AI329:AU329"/>
    <mergeCell ref="AV329:AY329"/>
    <mergeCell ref="H328:L328"/>
    <mergeCell ref="M328:Y328"/>
    <mergeCell ref="Z328:AC328"/>
    <mergeCell ref="AD328:AH328"/>
    <mergeCell ref="AI328:AU328"/>
    <mergeCell ref="AV328:AY328"/>
    <mergeCell ref="H327:L327"/>
    <mergeCell ref="M327:Y327"/>
    <mergeCell ref="Z327:AC327"/>
    <mergeCell ref="AD327:AH327"/>
    <mergeCell ref="AI327:AU327"/>
    <mergeCell ref="AV327:AY327"/>
    <mergeCell ref="H332:L332"/>
    <mergeCell ref="M332:Y332"/>
    <mergeCell ref="Z332:AC332"/>
    <mergeCell ref="AD332:AH332"/>
    <mergeCell ref="AI332:AU332"/>
    <mergeCell ref="AV332:AY332"/>
    <mergeCell ref="H331:L331"/>
    <mergeCell ref="M331:Y331"/>
    <mergeCell ref="Z331:AC331"/>
    <mergeCell ref="AD331:AH331"/>
    <mergeCell ref="AI331:AU331"/>
    <mergeCell ref="AV331:AY331"/>
    <mergeCell ref="H330:L330"/>
    <mergeCell ref="M330:Y330"/>
    <mergeCell ref="Z330:AC330"/>
    <mergeCell ref="AD330:AH330"/>
    <mergeCell ref="AI330:AU330"/>
    <mergeCell ref="AV330:AY330"/>
    <mergeCell ref="H335:L335"/>
    <mergeCell ref="M335:Y335"/>
    <mergeCell ref="Z335:AC335"/>
    <mergeCell ref="AD335:AH335"/>
    <mergeCell ref="AI335:AU335"/>
    <mergeCell ref="AV335:AY335"/>
    <mergeCell ref="H334:L334"/>
    <mergeCell ref="M334:Y334"/>
    <mergeCell ref="Z334:AC334"/>
    <mergeCell ref="AD334:AH334"/>
    <mergeCell ref="AI334:AU334"/>
    <mergeCell ref="AV334:AY334"/>
    <mergeCell ref="H333:L333"/>
    <mergeCell ref="M333:Y333"/>
    <mergeCell ref="Z333:AC333"/>
    <mergeCell ref="AD333:AH333"/>
    <mergeCell ref="AI333:AU333"/>
    <mergeCell ref="AV333:AY333"/>
    <mergeCell ref="B342:C342"/>
    <mergeCell ref="D342:M342"/>
    <mergeCell ref="N342:AK342"/>
    <mergeCell ref="AL342:AQ342"/>
    <mergeCell ref="AR342:AU342"/>
    <mergeCell ref="AV342:AX342"/>
    <mergeCell ref="B341:C341"/>
    <mergeCell ref="D341:M341"/>
    <mergeCell ref="N341:AK341"/>
    <mergeCell ref="AL341:AQ341"/>
    <mergeCell ref="AR341:AU341"/>
    <mergeCell ref="AV341:AX341"/>
    <mergeCell ref="G337:AX337"/>
    <mergeCell ref="B340:C340"/>
    <mergeCell ref="D340:M340"/>
    <mergeCell ref="N340:AK340"/>
    <mergeCell ref="AL340:AQ340"/>
    <mergeCell ref="AR340:AU340"/>
    <mergeCell ref="AV340:AX340"/>
    <mergeCell ref="B345:C345"/>
    <mergeCell ref="D345:M345"/>
    <mergeCell ref="N345:AK345"/>
    <mergeCell ref="AL345:AQ345"/>
    <mergeCell ref="AR345:AU345"/>
    <mergeCell ref="AV345:AX345"/>
    <mergeCell ref="B344:C344"/>
    <mergeCell ref="D344:M344"/>
    <mergeCell ref="N344:AK344"/>
    <mergeCell ref="AL344:AQ344"/>
    <mergeCell ref="AR344:AU344"/>
    <mergeCell ref="AV344:AX344"/>
    <mergeCell ref="B343:C343"/>
    <mergeCell ref="D343:M343"/>
    <mergeCell ref="N343:AK343"/>
    <mergeCell ref="AL343:AQ343"/>
    <mergeCell ref="AR343:AU343"/>
    <mergeCell ref="AV343:AX343"/>
    <mergeCell ref="B348:C348"/>
    <mergeCell ref="D348:M348"/>
    <mergeCell ref="N348:AK348"/>
    <mergeCell ref="AL348:AQ348"/>
    <mergeCell ref="AR348:AU348"/>
    <mergeCell ref="AV348:AX348"/>
    <mergeCell ref="B347:C347"/>
    <mergeCell ref="D347:M347"/>
    <mergeCell ref="N347:AK347"/>
    <mergeCell ref="AL347:AQ347"/>
    <mergeCell ref="AR347:AU347"/>
    <mergeCell ref="AV347:AX347"/>
    <mergeCell ref="B346:C346"/>
    <mergeCell ref="D346:M346"/>
    <mergeCell ref="N346:AK346"/>
    <mergeCell ref="AL346:AQ346"/>
    <mergeCell ref="AR346:AU346"/>
    <mergeCell ref="AV346:AX346"/>
    <mergeCell ref="AK353:AQ353"/>
    <mergeCell ref="AR353:AY353"/>
    <mergeCell ref="B354:G354"/>
    <mergeCell ref="H354:Y354"/>
    <mergeCell ref="Z354:AE354"/>
    <mergeCell ref="AF354:AQ354"/>
    <mergeCell ref="AR354:AY354"/>
    <mergeCell ref="B350:C350"/>
    <mergeCell ref="D350:M350"/>
    <mergeCell ref="N350:AK350"/>
    <mergeCell ref="AL350:AQ350"/>
    <mergeCell ref="AR350:AU350"/>
    <mergeCell ref="AV350:AX350"/>
    <mergeCell ref="B349:C349"/>
    <mergeCell ref="D349:M349"/>
    <mergeCell ref="N349:AK349"/>
    <mergeCell ref="AL349:AQ349"/>
    <mergeCell ref="AR349:AU349"/>
    <mergeCell ref="AV349:AX349"/>
    <mergeCell ref="B360:G366"/>
    <mergeCell ref="H360:P360"/>
    <mergeCell ref="Q360:W360"/>
    <mergeCell ref="X360:AD360"/>
    <mergeCell ref="AE360:AK360"/>
    <mergeCell ref="AL360:AR360"/>
    <mergeCell ref="X362:AD362"/>
    <mergeCell ref="AE362:AK362"/>
    <mergeCell ref="AL362:AR362"/>
    <mergeCell ref="J364:P364"/>
    <mergeCell ref="B357:G358"/>
    <mergeCell ref="H357:Y358"/>
    <mergeCell ref="Z357:AE358"/>
    <mergeCell ref="AF357:AY358"/>
    <mergeCell ref="B359:G359"/>
    <mergeCell ref="H359:AY359"/>
    <mergeCell ref="B355:G355"/>
    <mergeCell ref="H355:Y355"/>
    <mergeCell ref="Z355:AE355"/>
    <mergeCell ref="AF355:AQ355"/>
    <mergeCell ref="AR355:AY355"/>
    <mergeCell ref="B356:G356"/>
    <mergeCell ref="H356:Y356"/>
    <mergeCell ref="Z356:AE356"/>
    <mergeCell ref="AF356:AY356"/>
    <mergeCell ref="AS362:AY362"/>
    <mergeCell ref="J363:P363"/>
    <mergeCell ref="Q363:W363"/>
    <mergeCell ref="X363:AD363"/>
    <mergeCell ref="AE363:AK363"/>
    <mergeCell ref="AL363:AR363"/>
    <mergeCell ref="AS363:AY363"/>
    <mergeCell ref="AS360:AY360"/>
    <mergeCell ref="H361:I364"/>
    <mergeCell ref="J361:P361"/>
    <mergeCell ref="Q361:W361"/>
    <mergeCell ref="X361:AD361"/>
    <mergeCell ref="AE361:AK361"/>
    <mergeCell ref="AL361:AR361"/>
    <mergeCell ref="AS361:AY361"/>
    <mergeCell ref="J362:P362"/>
    <mergeCell ref="Q362:W362"/>
    <mergeCell ref="AS365:AY365"/>
    <mergeCell ref="H366:P366"/>
    <mergeCell ref="Q366:W366"/>
    <mergeCell ref="X366:AD366"/>
    <mergeCell ref="AE366:AK366"/>
    <mergeCell ref="AL366:AR366"/>
    <mergeCell ref="AS366:AY366"/>
    <mergeCell ref="Q364:W364"/>
    <mergeCell ref="X364:AD364"/>
    <mergeCell ref="AE364:AK364"/>
    <mergeCell ref="AL364:AR364"/>
    <mergeCell ref="AS364:AY364"/>
    <mergeCell ref="H365:P365"/>
    <mergeCell ref="Q365:W365"/>
    <mergeCell ref="X365:AD365"/>
    <mergeCell ref="AE365:AK365"/>
    <mergeCell ref="AL365:AR365"/>
    <mergeCell ref="M369:R369"/>
    <mergeCell ref="S369:X369"/>
    <mergeCell ref="Y369:AY369"/>
    <mergeCell ref="D370:L370"/>
    <mergeCell ref="M370:R370"/>
    <mergeCell ref="S370:X370"/>
    <mergeCell ref="Y370:AY370"/>
    <mergeCell ref="B367:C375"/>
    <mergeCell ref="D367:L367"/>
    <mergeCell ref="M367:R367"/>
    <mergeCell ref="S367:X367"/>
    <mergeCell ref="Y367:AY367"/>
    <mergeCell ref="D368:L368"/>
    <mergeCell ref="M368:R368"/>
    <mergeCell ref="S368:X368"/>
    <mergeCell ref="Y368:AY368"/>
    <mergeCell ref="D369:L369"/>
    <mergeCell ref="D375:L375"/>
    <mergeCell ref="M375:R375"/>
    <mergeCell ref="S375:X375"/>
    <mergeCell ref="Y375:AY375"/>
    <mergeCell ref="B378:G378"/>
    <mergeCell ref="H378:AY378"/>
    <mergeCell ref="D373:L373"/>
    <mergeCell ref="M373:R373"/>
    <mergeCell ref="S373:X373"/>
    <mergeCell ref="Y373:AY373"/>
    <mergeCell ref="D374:L374"/>
    <mergeCell ref="M374:R374"/>
    <mergeCell ref="S374:X374"/>
    <mergeCell ref="Y374:AY374"/>
    <mergeCell ref="D371:L371"/>
    <mergeCell ref="M371:R371"/>
    <mergeCell ref="S371:X371"/>
    <mergeCell ref="Y371:AY371"/>
    <mergeCell ref="D372:L372"/>
    <mergeCell ref="M372:R372"/>
    <mergeCell ref="S372:X372"/>
    <mergeCell ref="Y372:AY372"/>
    <mergeCell ref="H387:L387"/>
    <mergeCell ref="M387:Y387"/>
    <mergeCell ref="Z387:AC387"/>
    <mergeCell ref="AD387:AH387"/>
    <mergeCell ref="AI387:AU387"/>
    <mergeCell ref="AV387:AY387"/>
    <mergeCell ref="AI385:AU385"/>
    <mergeCell ref="AV385:AY385"/>
    <mergeCell ref="H386:L386"/>
    <mergeCell ref="M386:Y386"/>
    <mergeCell ref="Z386:AC386"/>
    <mergeCell ref="AD386:AH386"/>
    <mergeCell ref="AI386:AU386"/>
    <mergeCell ref="AV386:AY386"/>
    <mergeCell ref="B379:G381"/>
    <mergeCell ref="B383:G383"/>
    <mergeCell ref="H383:AY383"/>
    <mergeCell ref="B384:G427"/>
    <mergeCell ref="H384:AC384"/>
    <mergeCell ref="AD384:AY384"/>
    <mergeCell ref="H385:L385"/>
    <mergeCell ref="M385:Y385"/>
    <mergeCell ref="Z385:AC385"/>
    <mergeCell ref="AD385:AH385"/>
    <mergeCell ref="H390:L390"/>
    <mergeCell ref="M390:Y390"/>
    <mergeCell ref="Z390:AC390"/>
    <mergeCell ref="AD390:AH390"/>
    <mergeCell ref="AI390:AU390"/>
    <mergeCell ref="AV390:AY390"/>
    <mergeCell ref="H389:L389"/>
    <mergeCell ref="M389:Y389"/>
    <mergeCell ref="Z389:AC389"/>
    <mergeCell ref="AD389:AH389"/>
    <mergeCell ref="AI389:AU389"/>
    <mergeCell ref="AV389:AY389"/>
    <mergeCell ref="H388:L388"/>
    <mergeCell ref="M388:Y388"/>
    <mergeCell ref="Z388:AC388"/>
    <mergeCell ref="AD388:AH388"/>
    <mergeCell ref="AI388:AU388"/>
    <mergeCell ref="AV388:AY388"/>
    <mergeCell ref="H393:L393"/>
    <mergeCell ref="M393:Y393"/>
    <mergeCell ref="Z393:AC393"/>
    <mergeCell ref="AD393:AH393"/>
    <mergeCell ref="AI393:AU393"/>
    <mergeCell ref="AV393:AY393"/>
    <mergeCell ref="H392:L392"/>
    <mergeCell ref="M392:Y392"/>
    <mergeCell ref="Z392:AC392"/>
    <mergeCell ref="AD392:AH392"/>
    <mergeCell ref="AI392:AU392"/>
    <mergeCell ref="AV392:AY392"/>
    <mergeCell ref="H391:L391"/>
    <mergeCell ref="M391:Y391"/>
    <mergeCell ref="Z391:AC391"/>
    <mergeCell ref="AD391:AH391"/>
    <mergeCell ref="AI391:AU391"/>
    <mergeCell ref="AV391:AY391"/>
    <mergeCell ref="H397:L397"/>
    <mergeCell ref="M397:Y397"/>
    <mergeCell ref="Z397:AC397"/>
    <mergeCell ref="AD397:AH397"/>
    <mergeCell ref="AI397:AU397"/>
    <mergeCell ref="AV397:AY397"/>
    <mergeCell ref="H395:AC395"/>
    <mergeCell ref="AD395:AY395"/>
    <mergeCell ref="H396:L396"/>
    <mergeCell ref="M396:Y396"/>
    <mergeCell ref="Z396:AC396"/>
    <mergeCell ref="AD396:AH396"/>
    <mergeCell ref="AI396:AU396"/>
    <mergeCell ref="AV396:AY396"/>
    <mergeCell ref="H394:L394"/>
    <mergeCell ref="M394:Y394"/>
    <mergeCell ref="Z394:AC394"/>
    <mergeCell ref="AD394:AH394"/>
    <mergeCell ref="AI394:AU394"/>
    <mergeCell ref="AV394:AY394"/>
    <mergeCell ref="H400:L400"/>
    <mergeCell ref="M400:Y400"/>
    <mergeCell ref="Z400:AC400"/>
    <mergeCell ref="AD400:AH400"/>
    <mergeCell ref="AI400:AU400"/>
    <mergeCell ref="AV400:AY400"/>
    <mergeCell ref="H399:L399"/>
    <mergeCell ref="M399:Y399"/>
    <mergeCell ref="Z399:AC399"/>
    <mergeCell ref="AD399:AH399"/>
    <mergeCell ref="AI399:AU399"/>
    <mergeCell ref="AV399:AY399"/>
    <mergeCell ref="H398:L398"/>
    <mergeCell ref="M398:Y398"/>
    <mergeCell ref="Z398:AC398"/>
    <mergeCell ref="AD398:AH398"/>
    <mergeCell ref="AI398:AU398"/>
    <mergeCell ref="AV398:AY398"/>
    <mergeCell ref="H403:L403"/>
    <mergeCell ref="M403:Y403"/>
    <mergeCell ref="Z403:AC403"/>
    <mergeCell ref="AD403:AH403"/>
    <mergeCell ref="AI403:AU403"/>
    <mergeCell ref="AV403:AY403"/>
    <mergeCell ref="H402:L402"/>
    <mergeCell ref="M402:Y402"/>
    <mergeCell ref="Z402:AC402"/>
    <mergeCell ref="AD402:AH402"/>
    <mergeCell ref="AI402:AU402"/>
    <mergeCell ref="AV402:AY402"/>
    <mergeCell ref="H401:L401"/>
    <mergeCell ref="M401:Y401"/>
    <mergeCell ref="Z401:AC401"/>
    <mergeCell ref="AD401:AH401"/>
    <mergeCell ref="AI401:AU401"/>
    <mergeCell ref="AV401:AY401"/>
    <mergeCell ref="H406:AC406"/>
    <mergeCell ref="AD406:AY406"/>
    <mergeCell ref="H407:L407"/>
    <mergeCell ref="M407:Y407"/>
    <mergeCell ref="Z407:AC407"/>
    <mergeCell ref="AD407:AH407"/>
    <mergeCell ref="AI407:AU407"/>
    <mergeCell ref="AV407:AY407"/>
    <mergeCell ref="H405:L405"/>
    <mergeCell ref="M405:Y405"/>
    <mergeCell ref="Z405:AC405"/>
    <mergeCell ref="AD405:AH405"/>
    <mergeCell ref="AI405:AU405"/>
    <mergeCell ref="AV405:AY405"/>
    <mergeCell ref="H404:L404"/>
    <mergeCell ref="M404:Y404"/>
    <mergeCell ref="Z404:AC404"/>
    <mergeCell ref="AD404:AH404"/>
    <mergeCell ref="AI404:AU404"/>
    <mergeCell ref="AV404:AY404"/>
    <mergeCell ref="H410:L410"/>
    <mergeCell ref="M410:Y410"/>
    <mergeCell ref="Z410:AC410"/>
    <mergeCell ref="AD410:AH410"/>
    <mergeCell ref="AI410:AU410"/>
    <mergeCell ref="AV410:AY410"/>
    <mergeCell ref="H409:L409"/>
    <mergeCell ref="M409:Y409"/>
    <mergeCell ref="Z409:AC409"/>
    <mergeCell ref="AD409:AH409"/>
    <mergeCell ref="AI409:AU409"/>
    <mergeCell ref="AV409:AY409"/>
    <mergeCell ref="H408:L408"/>
    <mergeCell ref="M408:Y408"/>
    <mergeCell ref="Z408:AC408"/>
    <mergeCell ref="AD408:AH408"/>
    <mergeCell ref="AI408:AU408"/>
    <mergeCell ref="AV408:AY408"/>
    <mergeCell ref="H413:L413"/>
    <mergeCell ref="M413:Y413"/>
    <mergeCell ref="Z413:AC413"/>
    <mergeCell ref="AD413:AH413"/>
    <mergeCell ref="AI413:AU413"/>
    <mergeCell ref="AV413:AY413"/>
    <mergeCell ref="H412:L412"/>
    <mergeCell ref="M412:Y412"/>
    <mergeCell ref="Z412:AC412"/>
    <mergeCell ref="AD412:AH412"/>
    <mergeCell ref="AI412:AU412"/>
    <mergeCell ref="AV412:AY412"/>
    <mergeCell ref="H411:L411"/>
    <mergeCell ref="M411:Y411"/>
    <mergeCell ref="Z411:AC411"/>
    <mergeCell ref="AD411:AH411"/>
    <mergeCell ref="AI411:AU411"/>
    <mergeCell ref="AV411:AY411"/>
    <mergeCell ref="H416:L416"/>
    <mergeCell ref="M416:Y416"/>
    <mergeCell ref="Z416:AC416"/>
    <mergeCell ref="AD416:AH416"/>
    <mergeCell ref="AI416:AU416"/>
    <mergeCell ref="AV416:AY416"/>
    <mergeCell ref="H415:L415"/>
    <mergeCell ref="M415:Y415"/>
    <mergeCell ref="Z415:AC415"/>
    <mergeCell ref="AD415:AH415"/>
    <mergeCell ref="AI415:AU415"/>
    <mergeCell ref="AV415:AY415"/>
    <mergeCell ref="H414:L414"/>
    <mergeCell ref="M414:Y414"/>
    <mergeCell ref="Z414:AC414"/>
    <mergeCell ref="AD414:AH414"/>
    <mergeCell ref="AI414:AU414"/>
    <mergeCell ref="AV414:AY414"/>
    <mergeCell ref="H420:L420"/>
    <mergeCell ref="M420:Y420"/>
    <mergeCell ref="Z420:AC420"/>
    <mergeCell ref="AD420:AH420"/>
    <mergeCell ref="AI420:AU420"/>
    <mergeCell ref="AV420:AY420"/>
    <mergeCell ref="H419:L419"/>
    <mergeCell ref="M419:Y419"/>
    <mergeCell ref="Z419:AC419"/>
    <mergeCell ref="AD419:AH419"/>
    <mergeCell ref="AI419:AU419"/>
    <mergeCell ref="AV419:AY419"/>
    <mergeCell ref="H417:AC417"/>
    <mergeCell ref="AD417:AY417"/>
    <mergeCell ref="H418:L418"/>
    <mergeCell ref="M418:Y418"/>
    <mergeCell ref="Z418:AC418"/>
    <mergeCell ref="AD418:AH418"/>
    <mergeCell ref="AI418:AU418"/>
    <mergeCell ref="AV418:AY418"/>
    <mergeCell ref="H423:L423"/>
    <mergeCell ref="M423:Y423"/>
    <mergeCell ref="Z423:AC423"/>
    <mergeCell ref="AD423:AH423"/>
    <mergeCell ref="AI423:AU423"/>
    <mergeCell ref="AV423:AY423"/>
    <mergeCell ref="H422:L422"/>
    <mergeCell ref="M422:Y422"/>
    <mergeCell ref="Z422:AC422"/>
    <mergeCell ref="AD422:AH422"/>
    <mergeCell ref="AI422:AU422"/>
    <mergeCell ref="AV422:AY422"/>
    <mergeCell ref="H421:L421"/>
    <mergeCell ref="M421:Y421"/>
    <mergeCell ref="Z421:AC421"/>
    <mergeCell ref="AD421:AH421"/>
    <mergeCell ref="AI421:AU421"/>
    <mergeCell ref="AV421:AY421"/>
    <mergeCell ref="H426:L426"/>
    <mergeCell ref="M426:Y426"/>
    <mergeCell ref="Z426:AC426"/>
    <mergeCell ref="AD426:AH426"/>
    <mergeCell ref="AI426:AU426"/>
    <mergeCell ref="AV426:AY426"/>
    <mergeCell ref="H425:L425"/>
    <mergeCell ref="M425:Y425"/>
    <mergeCell ref="Z425:AC425"/>
    <mergeCell ref="AD425:AH425"/>
    <mergeCell ref="AI425:AU425"/>
    <mergeCell ref="AV425:AY425"/>
    <mergeCell ref="H424:L424"/>
    <mergeCell ref="M424:Y424"/>
    <mergeCell ref="Z424:AC424"/>
    <mergeCell ref="AD424:AH424"/>
    <mergeCell ref="AI424:AU424"/>
    <mergeCell ref="AV424:AY424"/>
    <mergeCell ref="B433:C433"/>
    <mergeCell ref="D433:M433"/>
    <mergeCell ref="N433:AK433"/>
    <mergeCell ref="AL433:AQ433"/>
    <mergeCell ref="AR433:AU433"/>
    <mergeCell ref="AV433:AX433"/>
    <mergeCell ref="G429:AX429"/>
    <mergeCell ref="B432:C432"/>
    <mergeCell ref="D432:M432"/>
    <mergeCell ref="N432:AK432"/>
    <mergeCell ref="AL432:AQ432"/>
    <mergeCell ref="AR432:AU432"/>
    <mergeCell ref="AV432:AX432"/>
    <mergeCell ref="H427:L427"/>
    <mergeCell ref="M427:Y427"/>
    <mergeCell ref="Z427:AC427"/>
    <mergeCell ref="AD427:AH427"/>
    <mergeCell ref="AI427:AU427"/>
    <mergeCell ref="AV427:AY427"/>
    <mergeCell ref="B436:C436"/>
    <mergeCell ref="D436:M436"/>
    <mergeCell ref="N436:AK436"/>
    <mergeCell ref="AL436:AQ436"/>
    <mergeCell ref="AR436:AU436"/>
    <mergeCell ref="AV436:AX436"/>
    <mergeCell ref="B435:C435"/>
    <mergeCell ref="D435:M435"/>
    <mergeCell ref="N435:AK435"/>
    <mergeCell ref="AL435:AQ435"/>
    <mergeCell ref="AR435:AU435"/>
    <mergeCell ref="AV435:AX435"/>
    <mergeCell ref="B434:C434"/>
    <mergeCell ref="D434:M434"/>
    <mergeCell ref="N434:AK434"/>
    <mergeCell ref="AL434:AQ434"/>
    <mergeCell ref="AR434:AU434"/>
    <mergeCell ref="AV434:AX434"/>
    <mergeCell ref="B439:C439"/>
    <mergeCell ref="D439:M439"/>
    <mergeCell ref="N439:AK439"/>
    <mergeCell ref="AL439:AQ439"/>
    <mergeCell ref="AR439:AU439"/>
    <mergeCell ref="AV439:AX439"/>
    <mergeCell ref="B438:C438"/>
    <mergeCell ref="D438:M438"/>
    <mergeCell ref="N438:AK438"/>
    <mergeCell ref="AL438:AQ438"/>
    <mergeCell ref="AR438:AU438"/>
    <mergeCell ref="AV438:AX438"/>
    <mergeCell ref="B437:C437"/>
    <mergeCell ref="D437:M437"/>
    <mergeCell ref="N437:AK437"/>
    <mergeCell ref="AL437:AQ437"/>
    <mergeCell ref="AR437:AU437"/>
    <mergeCell ref="AV437:AX437"/>
    <mergeCell ref="B442:C442"/>
    <mergeCell ref="D442:M442"/>
    <mergeCell ref="N442:AK442"/>
    <mergeCell ref="AL442:AQ442"/>
    <mergeCell ref="AR442:AU442"/>
    <mergeCell ref="AV442:AX442"/>
    <mergeCell ref="B441:C441"/>
    <mergeCell ref="D441:M441"/>
    <mergeCell ref="N441:AK441"/>
    <mergeCell ref="AL441:AQ441"/>
    <mergeCell ref="AR441:AU441"/>
    <mergeCell ref="AV441:AX441"/>
    <mergeCell ref="B440:C440"/>
    <mergeCell ref="D440:M440"/>
    <mergeCell ref="N440:AK440"/>
    <mergeCell ref="AL440:AQ440"/>
    <mergeCell ref="AR440:AU440"/>
    <mergeCell ref="AV440:AX440"/>
  </mergeCells>
  <phoneticPr fontId="4"/>
  <pageMargins left="0.70866141732283472" right="0.39370078740157483" top="0.51181102362204722" bottom="0.15748031496062992" header="0.39370078740157483" footer="0.51181102362204722"/>
  <pageSetup paperSize="9" scale="73" fitToHeight="5" orientation="portrait" horizontalDpi="4294967294" r:id="rId1"/>
  <headerFooter differentFirst="1" alignWithMargins="0"/>
  <rowBreaks count="16" manualBreakCount="16">
    <brk id="31" max="50" man="1"/>
    <brk id="64" max="50" man="1"/>
    <brk id="76" max="50" man="1"/>
    <brk id="101" max="50" man="1"/>
    <brk id="107" max="50" man="1"/>
    <brk id="153" max="50" man="1"/>
    <brk id="194" max="50" man="1"/>
    <brk id="233" max="50" man="1"/>
    <brk id="259" max="50" man="1"/>
    <brk id="284" max="50" man="1"/>
    <brk id="290" max="50" man="1"/>
    <brk id="336" max="50" man="1"/>
    <brk id="351" max="50" man="1"/>
    <brk id="376" max="50" man="1"/>
    <brk id="382" max="50" man="1"/>
    <brk id="428" max="5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２９０</vt:lpstr>
      <vt:lpstr>２９１</vt:lpstr>
      <vt:lpstr>２９２</vt:lpstr>
      <vt:lpstr>２９３</vt:lpstr>
      <vt:lpstr>２９４</vt:lpstr>
      <vt:lpstr>２９５</vt:lpstr>
      <vt:lpstr>２９６</vt:lpstr>
      <vt:lpstr>２９７</vt:lpstr>
      <vt:lpstr>'２９０'!Print_Area</vt:lpstr>
      <vt:lpstr>'２９１'!Print_Area</vt:lpstr>
      <vt:lpstr>'２９２'!Print_Area</vt:lpstr>
      <vt:lpstr>'２９３'!Print_Area</vt:lpstr>
      <vt:lpstr>'２９４'!Print_Area</vt:lpstr>
      <vt:lpstr>'２９５'!Print_Area</vt:lpstr>
      <vt:lpstr>'２９６'!Print_Area</vt:lpstr>
      <vt:lpstr>'２９７'!Print_Area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2012-03-13T00:50:25Z</dcterms:created>
  <dcterms:modified xsi:type="dcterms:W3CDTF">2012-08-31T13:06:48Z</dcterms:modified>
</cp:coreProperties>
</file>